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80" windowWidth="27795" windowHeight="12015"/>
  </bookViews>
  <sheets>
    <sheet name="cover" sheetId="73" r:id="rId1"/>
    <sheet name="index" sheetId="4" r:id="rId2"/>
    <sheet name="RES_summary" sheetId="6" r:id="rId3"/>
    <sheet name="RES_hh_num" sheetId="7" r:id="rId4"/>
    <sheet name="RES_hh_fec" sheetId="8" r:id="rId5"/>
    <sheet name="RES_hh_tes" sheetId="9" r:id="rId6"/>
    <sheet name="RES_hh_eff" sheetId="10" r:id="rId7"/>
    <sheet name="RES_hh_emi" sheetId="11" r:id="rId8"/>
    <sheet name="RES_hh_fech" sheetId="12" r:id="rId9"/>
    <sheet name="RES_hh_tesh" sheetId="13" r:id="rId10"/>
    <sheet name="RES_hh_emih" sheetId="14" r:id="rId11"/>
    <sheet name="RES_hh_fecs" sheetId="15" r:id="rId12"/>
    <sheet name="RES_hh_tess" sheetId="16" r:id="rId13"/>
    <sheet name="RES_hh_emis" sheetId="17" r:id="rId14"/>
    <sheet name="RES_hh_num_in" sheetId="18" r:id="rId15"/>
    <sheet name="RES_hh_fec_in" sheetId="19" r:id="rId16"/>
    <sheet name="RES_hh_tes_in" sheetId="20" r:id="rId17"/>
    <sheet name="RES_hh_eff_in" sheetId="21" r:id="rId18"/>
    <sheet name="RES_hh_emi_in" sheetId="22" r:id="rId19"/>
    <sheet name="RES_hh_fech_in" sheetId="23" r:id="rId20"/>
    <sheet name="RES_hh_tesh_in" sheetId="24" r:id="rId21"/>
    <sheet name="RES_hh_emih_in" sheetId="25" r:id="rId22"/>
    <sheet name="RES_hh_fecs_in" sheetId="26" r:id="rId23"/>
    <sheet name="RES_hh_tess_in" sheetId="27" r:id="rId24"/>
    <sheet name="RES_hh_emis_in" sheetId="28" r:id="rId25"/>
    <sheet name="RES_se-appl" sheetId="29" r:id="rId26"/>
    <sheet name="RES_RF" sheetId="30" r:id="rId27"/>
    <sheet name="RES_WM" sheetId="31" r:id="rId28"/>
    <sheet name="RES_DR" sheetId="32" r:id="rId29"/>
    <sheet name="RES_DW" sheetId="33" r:id="rId30"/>
    <sheet name="RES_TV" sheetId="34" r:id="rId31"/>
    <sheet name="RES_IT" sheetId="35" r:id="rId32"/>
    <sheet name="RES_LI" sheetId="36" r:id="rId33"/>
    <sheet name="RES_OA" sheetId="37" r:id="rId34"/>
    <sheet name="RES_hhdet_num" sheetId="38" r:id="rId35"/>
    <sheet name="RES_hhdet_out" sheetId="39" r:id="rId36"/>
    <sheet name="RES_hhdet_in" sheetId="40" r:id="rId37"/>
    <sheet name="RES_hhdet_in_new" sheetId="41" r:id="rId38"/>
    <sheet name="RES_hhdet_in_repl" sheetId="42" r:id="rId39"/>
    <sheet name="RES_hhdet_numvin" sheetId="43" r:id="rId40"/>
    <sheet name="RES_hhdet_fec" sheetId="44" r:id="rId41"/>
    <sheet name="RES_hhdet_tes" sheetId="45" r:id="rId42"/>
    <sheet name="RES_hhdet_eff" sheetId="46" r:id="rId43"/>
    <sheet name="RES_hhdet_emi" sheetId="47" r:id="rId44"/>
    <sheet name="RES_hhdet_fech" sheetId="48" r:id="rId45"/>
    <sheet name="RES_hhdet_tesh" sheetId="49" r:id="rId46"/>
    <sheet name="RES_hhdet_emih" sheetId="50" r:id="rId47"/>
    <sheet name="RES_hhdet_fecs" sheetId="51" r:id="rId48"/>
    <sheet name="RES_hhdet_tess" sheetId="52" r:id="rId49"/>
    <sheet name="RES_hhdet_emis" sheetId="53" r:id="rId50"/>
    <sheet name="RES_hhdet_in_fec" sheetId="54" r:id="rId51"/>
    <sheet name="RES_hhdet_in_tes" sheetId="55" r:id="rId52"/>
    <sheet name="RES_hhdet_in_eff" sheetId="56" r:id="rId53"/>
    <sheet name="RES_hhdet_in_emi" sheetId="57" r:id="rId54"/>
    <sheet name="RES_hhdet_in_fech" sheetId="58" r:id="rId55"/>
    <sheet name="RES_hhdet_in_tesh" sheetId="59" r:id="rId56"/>
    <sheet name="RES_hhdet_in_emih" sheetId="60" r:id="rId57"/>
    <sheet name="RES_hhdet_in_fecs" sheetId="61" r:id="rId58"/>
    <sheet name="RES_hhdet_in_tess" sheetId="62" r:id="rId59"/>
    <sheet name="RES_hhdet_in_emis" sheetId="63" r:id="rId60"/>
    <sheet name="RES_hh_SLD" sheetId="64" r:id="rId61"/>
    <sheet name="RES_hh_LPG" sheetId="65" r:id="rId62"/>
    <sheet name="RES_hh_GDO" sheetId="66" r:id="rId63"/>
    <sheet name="RES_hh_NGS" sheetId="67" r:id="rId64"/>
    <sheet name="RES_hh_BMS" sheetId="68" r:id="rId65"/>
    <sheet name="RES_hh_GEO" sheetId="69" r:id="rId66"/>
    <sheet name="RES_hh_DHT" sheetId="70" r:id="rId67"/>
    <sheet name="RES_hh_AEL" sheetId="71" r:id="rId68"/>
    <sheet name="RES_hh_CEL" sheetId="72" r:id="rId69"/>
  </sheets>
  <definedNames>
    <definedName name="_xlnm.Print_Titles" localSheetId="28">RES_DR!$1:$1</definedName>
    <definedName name="_xlnm.Print_Titles" localSheetId="29">RES_DW!$1:$1</definedName>
    <definedName name="_xlnm.Print_Titles" localSheetId="67">RES_hh_AEL!$1:$1</definedName>
    <definedName name="_xlnm.Print_Titles" localSheetId="64">RES_hh_BMS!$1:$1</definedName>
    <definedName name="_xlnm.Print_Titles" localSheetId="68">RES_hh_CEL!$1:$1</definedName>
    <definedName name="_xlnm.Print_Titles" localSheetId="66">RES_hh_DHT!$1:$1</definedName>
    <definedName name="_xlnm.Print_Titles" localSheetId="6">RES_hh_eff!$1:$1</definedName>
    <definedName name="_xlnm.Print_Titles" localSheetId="17">RES_hh_eff_in!$1:$1</definedName>
    <definedName name="_xlnm.Print_Titles" localSheetId="7">RES_hh_emi!$1:$1</definedName>
    <definedName name="_xlnm.Print_Titles" localSheetId="18">RES_hh_emi_in!$1:$1</definedName>
    <definedName name="_xlnm.Print_Titles" localSheetId="10">RES_hh_emih!$1:$1</definedName>
    <definedName name="_xlnm.Print_Titles" localSheetId="21">RES_hh_emih_in!$1:$1</definedName>
    <definedName name="_xlnm.Print_Titles" localSheetId="13">RES_hh_emis!$1:$1</definedName>
    <definedName name="_xlnm.Print_Titles" localSheetId="24">RES_hh_emis_in!$1:$1</definedName>
    <definedName name="_xlnm.Print_Titles" localSheetId="4">RES_hh_fec!$1:$1</definedName>
    <definedName name="_xlnm.Print_Titles" localSheetId="15">RES_hh_fec_in!$1:$1</definedName>
    <definedName name="_xlnm.Print_Titles" localSheetId="8">RES_hh_fech!$1:$1</definedName>
    <definedName name="_xlnm.Print_Titles" localSheetId="19">RES_hh_fech_in!$1:$1</definedName>
    <definedName name="_xlnm.Print_Titles" localSheetId="11">RES_hh_fecs!$1:$1</definedName>
    <definedName name="_xlnm.Print_Titles" localSheetId="22">RES_hh_fecs_in!$1:$1</definedName>
    <definedName name="_xlnm.Print_Titles" localSheetId="62">RES_hh_GDO!$1:$1</definedName>
    <definedName name="_xlnm.Print_Titles" localSheetId="65">RES_hh_GEO!$1:$1</definedName>
    <definedName name="_xlnm.Print_Titles" localSheetId="61">RES_hh_LPG!$1:$1</definedName>
    <definedName name="_xlnm.Print_Titles" localSheetId="63">RES_hh_NGS!$1:$1</definedName>
    <definedName name="_xlnm.Print_Titles" localSheetId="3">RES_hh_num!$1:$1</definedName>
    <definedName name="_xlnm.Print_Titles" localSheetId="14">RES_hh_num_in!$1:$1</definedName>
    <definedName name="_xlnm.Print_Titles" localSheetId="60">RES_hh_SLD!$1:$1</definedName>
    <definedName name="_xlnm.Print_Titles" localSheetId="5">RES_hh_tes!$1:$1</definedName>
    <definedName name="_xlnm.Print_Titles" localSheetId="16">RES_hh_tes_in!$1:$1</definedName>
    <definedName name="_xlnm.Print_Titles" localSheetId="9">RES_hh_tesh!$1:$1</definedName>
    <definedName name="_xlnm.Print_Titles" localSheetId="20">RES_hh_tesh_in!$1:$1</definedName>
    <definedName name="_xlnm.Print_Titles" localSheetId="12">RES_hh_tess!$1:$1</definedName>
    <definedName name="_xlnm.Print_Titles" localSheetId="23">RES_hh_tess_in!$1:$1</definedName>
    <definedName name="_xlnm.Print_Titles" localSheetId="42">RES_hhdet_eff!$1:$1</definedName>
    <definedName name="_xlnm.Print_Titles" localSheetId="43">RES_hhdet_emi!$1:$1</definedName>
    <definedName name="_xlnm.Print_Titles" localSheetId="46">RES_hhdet_emih!$1:$1</definedName>
    <definedName name="_xlnm.Print_Titles" localSheetId="49">RES_hhdet_emis!$1:$1</definedName>
    <definedName name="_xlnm.Print_Titles" localSheetId="40">RES_hhdet_fec!$1:$1</definedName>
    <definedName name="_xlnm.Print_Titles" localSheetId="44">RES_hhdet_fech!$1:$1</definedName>
    <definedName name="_xlnm.Print_Titles" localSheetId="47">RES_hhdet_fecs!$1:$1</definedName>
    <definedName name="_xlnm.Print_Titles" localSheetId="36">RES_hhdet_in!$1:$1</definedName>
    <definedName name="_xlnm.Print_Titles" localSheetId="52">RES_hhdet_in_eff!$1:$1</definedName>
    <definedName name="_xlnm.Print_Titles" localSheetId="53">RES_hhdet_in_emi!$1:$1</definedName>
    <definedName name="_xlnm.Print_Titles" localSheetId="56">RES_hhdet_in_emih!$1:$1</definedName>
    <definedName name="_xlnm.Print_Titles" localSheetId="59">RES_hhdet_in_emis!$1:$1</definedName>
    <definedName name="_xlnm.Print_Titles" localSheetId="50">RES_hhdet_in_fec!$1:$1</definedName>
    <definedName name="_xlnm.Print_Titles" localSheetId="54">RES_hhdet_in_fech!$1:$1</definedName>
    <definedName name="_xlnm.Print_Titles" localSheetId="57">RES_hhdet_in_fecs!$1:$1</definedName>
    <definedName name="_xlnm.Print_Titles" localSheetId="37">RES_hhdet_in_new!$1:$1</definedName>
    <definedName name="_xlnm.Print_Titles" localSheetId="38">RES_hhdet_in_repl!$1:$1</definedName>
    <definedName name="_xlnm.Print_Titles" localSheetId="51">RES_hhdet_in_tes!$1:$1</definedName>
    <definedName name="_xlnm.Print_Titles" localSheetId="55">RES_hhdet_in_tesh!$1:$1</definedName>
    <definedName name="_xlnm.Print_Titles" localSheetId="58">RES_hhdet_in_tess!$1:$1</definedName>
    <definedName name="_xlnm.Print_Titles" localSheetId="34">RES_hhdet_num!$1:$1</definedName>
    <definedName name="_xlnm.Print_Titles" localSheetId="39">RES_hhdet_numvin!$1:$1</definedName>
    <definedName name="_xlnm.Print_Titles" localSheetId="35">RES_hhdet_out!$1:$1</definedName>
    <definedName name="_xlnm.Print_Titles" localSheetId="41">RES_hhdet_tes!$1:$1</definedName>
    <definedName name="_xlnm.Print_Titles" localSheetId="45">RES_hhdet_tesh!$1:$1</definedName>
    <definedName name="_xlnm.Print_Titles" localSheetId="48">RES_hhdet_tess!$1:$1</definedName>
    <definedName name="_xlnm.Print_Titles" localSheetId="31">RES_IT!$1:$1</definedName>
    <definedName name="_xlnm.Print_Titles" localSheetId="32">RES_LI!$1:$1</definedName>
    <definedName name="_xlnm.Print_Titles" localSheetId="33">RES_OA!$1:$1</definedName>
    <definedName name="_xlnm.Print_Titles" localSheetId="26">RES_RF!$1:$1</definedName>
    <definedName name="_xlnm.Print_Titles" localSheetId="25">'RES_se-appl'!$1:$1</definedName>
    <definedName name="_xlnm.Print_Titles" localSheetId="2">RES_summary!$1:$1</definedName>
    <definedName name="_xlnm.Print_Titles" localSheetId="30">RES_TV!$1:$1</definedName>
    <definedName name="_xlnm.Print_Titles" localSheetId="27">RES_WM!$1:$1</definedName>
  </definedNames>
  <calcPr calcId="145621"/>
</workbook>
</file>

<file path=xl/calcChain.xml><?xml version="1.0" encoding="utf-8"?>
<calcChain xmlns="http://schemas.openxmlformats.org/spreadsheetml/2006/main">
  <c r="Q13" i="6" l="1"/>
  <c r="P13" i="6"/>
  <c r="N13" i="6"/>
  <c r="M13" i="6"/>
  <c r="L13" i="6"/>
  <c r="J13" i="6"/>
  <c r="I13" i="6"/>
  <c r="H13" i="6"/>
  <c r="F13" i="6"/>
  <c r="E13" i="6"/>
  <c r="D13" i="6"/>
  <c r="C13" i="6" l="1"/>
  <c r="G13" i="6"/>
  <c r="K13" i="6"/>
  <c r="O13" i="6"/>
  <c r="B13" i="6"/>
  <c r="Q87" i="72" l="1"/>
  <c r="P87" i="72"/>
  <c r="O87" i="72"/>
  <c r="N87" i="72"/>
  <c r="M87" i="72"/>
  <c r="L87" i="72"/>
  <c r="K87" i="72"/>
  <c r="J87" i="72"/>
  <c r="I87" i="72"/>
  <c r="H87" i="72"/>
  <c r="G87" i="72"/>
  <c r="F87" i="72"/>
  <c r="E87" i="72"/>
  <c r="D87" i="72"/>
  <c r="C87" i="72"/>
  <c r="B87" i="72"/>
  <c r="Q82" i="72"/>
  <c r="P82" i="72"/>
  <c r="O82" i="72"/>
  <c r="N82" i="72"/>
  <c r="M82" i="72"/>
  <c r="L82" i="72"/>
  <c r="K82" i="72"/>
  <c r="J82" i="72"/>
  <c r="I82" i="72"/>
  <c r="H82" i="72"/>
  <c r="G82" i="72"/>
  <c r="F82" i="72"/>
  <c r="E82" i="72"/>
  <c r="D82" i="72"/>
  <c r="C82" i="72"/>
  <c r="B82" i="72"/>
  <c r="Q80" i="72"/>
  <c r="P80" i="72"/>
  <c r="O80" i="72"/>
  <c r="N80" i="72"/>
  <c r="M80" i="72"/>
  <c r="L80" i="72"/>
  <c r="K80" i="72"/>
  <c r="J80" i="72"/>
  <c r="I80" i="72"/>
  <c r="H80" i="72"/>
  <c r="G80" i="72"/>
  <c r="F80" i="72"/>
  <c r="E80" i="72"/>
  <c r="D80" i="72"/>
  <c r="C80" i="72"/>
  <c r="B80" i="72"/>
  <c r="Q78" i="72"/>
  <c r="P78" i="72"/>
  <c r="O78" i="72"/>
  <c r="N78" i="72"/>
  <c r="M78" i="72"/>
  <c r="L78" i="72"/>
  <c r="K78" i="72"/>
  <c r="J78" i="72"/>
  <c r="I78" i="72"/>
  <c r="H78" i="72"/>
  <c r="G78" i="72"/>
  <c r="F78" i="72"/>
  <c r="E78" i="72"/>
  <c r="D78" i="72"/>
  <c r="C78" i="72"/>
  <c r="B78" i="72"/>
  <c r="Q87" i="71"/>
  <c r="P87" i="71"/>
  <c r="O87" i="71"/>
  <c r="N87" i="71"/>
  <c r="M87" i="71"/>
  <c r="L87" i="71"/>
  <c r="K87" i="71"/>
  <c r="J87" i="71"/>
  <c r="I87" i="71"/>
  <c r="H87" i="71"/>
  <c r="G87" i="71"/>
  <c r="F87" i="71"/>
  <c r="E87" i="71"/>
  <c r="D87" i="71"/>
  <c r="C87" i="71"/>
  <c r="B87" i="71"/>
  <c r="Q82" i="71"/>
  <c r="P82" i="71"/>
  <c r="O82" i="71"/>
  <c r="N82" i="71"/>
  <c r="M82" i="71"/>
  <c r="L82" i="71"/>
  <c r="K82" i="71"/>
  <c r="J82" i="71"/>
  <c r="I82" i="71"/>
  <c r="H82" i="71"/>
  <c r="G82" i="71"/>
  <c r="F82" i="71"/>
  <c r="E82" i="71"/>
  <c r="D82" i="71"/>
  <c r="C82" i="71"/>
  <c r="B82" i="71"/>
  <c r="Q80" i="71"/>
  <c r="P80" i="71"/>
  <c r="O80" i="71"/>
  <c r="N80" i="71"/>
  <c r="M80" i="71"/>
  <c r="L80" i="71"/>
  <c r="K80" i="71"/>
  <c r="J80" i="71"/>
  <c r="I80" i="71"/>
  <c r="H80" i="71"/>
  <c r="G80" i="71"/>
  <c r="F80" i="71"/>
  <c r="E80" i="71"/>
  <c r="D80" i="71"/>
  <c r="C80" i="71"/>
  <c r="B80" i="71"/>
  <c r="Q78" i="71"/>
  <c r="P78" i="71"/>
  <c r="O78" i="71"/>
  <c r="N78" i="71"/>
  <c r="M78" i="71"/>
  <c r="L78" i="71"/>
  <c r="K78" i="71"/>
  <c r="J78" i="71"/>
  <c r="I78" i="71"/>
  <c r="H78" i="71"/>
  <c r="G78" i="71"/>
  <c r="F78" i="71"/>
  <c r="E78" i="71"/>
  <c r="D78" i="71"/>
  <c r="C78" i="71"/>
  <c r="B78" i="71"/>
  <c r="Q87" i="70"/>
  <c r="P87" i="70"/>
  <c r="O87" i="70"/>
  <c r="N87" i="70"/>
  <c r="M87" i="70"/>
  <c r="L87" i="70"/>
  <c r="K87" i="70"/>
  <c r="J87" i="70"/>
  <c r="I87" i="70"/>
  <c r="H87" i="70"/>
  <c r="G87" i="70"/>
  <c r="F87" i="70"/>
  <c r="E87" i="70"/>
  <c r="D87" i="70"/>
  <c r="C87" i="70"/>
  <c r="B87" i="70"/>
  <c r="Q82" i="70"/>
  <c r="P82" i="70"/>
  <c r="O82" i="70"/>
  <c r="N82" i="70"/>
  <c r="M82" i="70"/>
  <c r="L82" i="70"/>
  <c r="K82" i="70"/>
  <c r="J82" i="70"/>
  <c r="I82" i="70"/>
  <c r="H82" i="70"/>
  <c r="G82" i="70"/>
  <c r="F82" i="70"/>
  <c r="E82" i="70"/>
  <c r="D82" i="70"/>
  <c r="C82" i="70"/>
  <c r="B82" i="70"/>
  <c r="Q80" i="70"/>
  <c r="P80" i="70"/>
  <c r="O80" i="70"/>
  <c r="N80" i="70"/>
  <c r="M80" i="70"/>
  <c r="L80" i="70"/>
  <c r="K80" i="70"/>
  <c r="J80" i="70"/>
  <c r="I80" i="70"/>
  <c r="H80" i="70"/>
  <c r="G80" i="70"/>
  <c r="F80" i="70"/>
  <c r="E80" i="70"/>
  <c r="D80" i="70"/>
  <c r="C80" i="70"/>
  <c r="B80" i="70"/>
  <c r="Q78" i="70"/>
  <c r="P78" i="70"/>
  <c r="O78" i="70"/>
  <c r="N78" i="70"/>
  <c r="M78" i="70"/>
  <c r="L78" i="70"/>
  <c r="K78" i="70"/>
  <c r="J78" i="70"/>
  <c r="I78" i="70"/>
  <c r="H78" i="70"/>
  <c r="G78" i="70"/>
  <c r="F78" i="70"/>
  <c r="E78" i="70"/>
  <c r="D78" i="70"/>
  <c r="C78" i="70"/>
  <c r="B78" i="70"/>
  <c r="Q87" i="69"/>
  <c r="P87" i="69"/>
  <c r="O87" i="69"/>
  <c r="N87" i="69"/>
  <c r="M87" i="69"/>
  <c r="L87" i="69"/>
  <c r="K87" i="69"/>
  <c r="J87" i="69"/>
  <c r="I87" i="69"/>
  <c r="H87" i="69"/>
  <c r="G87" i="69"/>
  <c r="F87" i="69"/>
  <c r="E87" i="69"/>
  <c r="D87" i="69"/>
  <c r="C87" i="69"/>
  <c r="B87" i="69"/>
  <c r="Q82" i="69"/>
  <c r="P82" i="69"/>
  <c r="O82" i="69"/>
  <c r="N82" i="69"/>
  <c r="M82" i="69"/>
  <c r="L82" i="69"/>
  <c r="K82" i="69"/>
  <c r="J82" i="69"/>
  <c r="I82" i="69"/>
  <c r="H82" i="69"/>
  <c r="G82" i="69"/>
  <c r="F82" i="69"/>
  <c r="E82" i="69"/>
  <c r="D82" i="69"/>
  <c r="C82" i="69"/>
  <c r="B82" i="69"/>
  <c r="Q80" i="69"/>
  <c r="P80" i="69"/>
  <c r="O80" i="69"/>
  <c r="N80" i="69"/>
  <c r="M80" i="69"/>
  <c r="L80" i="69"/>
  <c r="K80" i="69"/>
  <c r="J80" i="69"/>
  <c r="I80" i="69"/>
  <c r="H80" i="69"/>
  <c r="G80" i="69"/>
  <c r="F80" i="69"/>
  <c r="E80" i="69"/>
  <c r="D80" i="69"/>
  <c r="C80" i="69"/>
  <c r="B80" i="69"/>
  <c r="Q78" i="69"/>
  <c r="P78" i="69"/>
  <c r="O78" i="69"/>
  <c r="N78" i="69"/>
  <c r="M78" i="69"/>
  <c r="L78" i="69"/>
  <c r="K78" i="69"/>
  <c r="J78" i="69"/>
  <c r="I78" i="69"/>
  <c r="H78" i="69"/>
  <c r="G78" i="69"/>
  <c r="F78" i="69"/>
  <c r="E78" i="69"/>
  <c r="D78" i="69"/>
  <c r="C78" i="69"/>
  <c r="B78" i="69"/>
  <c r="Q104" i="68"/>
  <c r="P104" i="68"/>
  <c r="O104" i="68"/>
  <c r="N104" i="68"/>
  <c r="M104" i="68"/>
  <c r="L104" i="68"/>
  <c r="K104" i="68"/>
  <c r="J104" i="68"/>
  <c r="I104" i="68"/>
  <c r="H104" i="68"/>
  <c r="G104" i="68"/>
  <c r="F104" i="68"/>
  <c r="E104" i="68"/>
  <c r="D104" i="68"/>
  <c r="C104" i="68"/>
  <c r="B104" i="68"/>
  <c r="Q97" i="68"/>
  <c r="P97" i="68"/>
  <c r="O97" i="68"/>
  <c r="N97" i="68"/>
  <c r="M97" i="68"/>
  <c r="L97" i="68"/>
  <c r="K97" i="68"/>
  <c r="J97" i="68"/>
  <c r="I97" i="68"/>
  <c r="H97" i="68"/>
  <c r="G97" i="68"/>
  <c r="F97" i="68"/>
  <c r="E97" i="68"/>
  <c r="D97" i="68"/>
  <c r="C97" i="68"/>
  <c r="B97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Q87" i="67"/>
  <c r="P87" i="67"/>
  <c r="O87" i="67"/>
  <c r="N87" i="67"/>
  <c r="M87" i="67"/>
  <c r="L87" i="67"/>
  <c r="K87" i="67"/>
  <c r="J87" i="67"/>
  <c r="I87" i="67"/>
  <c r="H87" i="67"/>
  <c r="G87" i="67"/>
  <c r="F87" i="67"/>
  <c r="E87" i="67"/>
  <c r="D87" i="67"/>
  <c r="C87" i="67"/>
  <c r="B87" i="67"/>
  <c r="Q82" i="67"/>
  <c r="P82" i="67"/>
  <c r="O82" i="67"/>
  <c r="N82" i="67"/>
  <c r="M82" i="67"/>
  <c r="L82" i="67"/>
  <c r="K82" i="67"/>
  <c r="J82" i="67"/>
  <c r="I82" i="67"/>
  <c r="H82" i="67"/>
  <c r="G82" i="67"/>
  <c r="F82" i="67"/>
  <c r="E82" i="67"/>
  <c r="D82" i="67"/>
  <c r="C82" i="67"/>
  <c r="B82" i="67"/>
  <c r="Q80" i="67"/>
  <c r="P80" i="67"/>
  <c r="O80" i="67"/>
  <c r="N80" i="67"/>
  <c r="M80" i="67"/>
  <c r="L80" i="67"/>
  <c r="K80" i="67"/>
  <c r="J80" i="67"/>
  <c r="I80" i="67"/>
  <c r="H80" i="67"/>
  <c r="G80" i="67"/>
  <c r="F80" i="67"/>
  <c r="E80" i="67"/>
  <c r="D80" i="67"/>
  <c r="C80" i="67"/>
  <c r="B80" i="67"/>
  <c r="Q78" i="67"/>
  <c r="P78" i="67"/>
  <c r="O78" i="67"/>
  <c r="N78" i="67"/>
  <c r="M78" i="67"/>
  <c r="L78" i="67"/>
  <c r="K78" i="67"/>
  <c r="J78" i="67"/>
  <c r="I78" i="67"/>
  <c r="H78" i="67"/>
  <c r="G78" i="67"/>
  <c r="F78" i="67"/>
  <c r="E78" i="67"/>
  <c r="D78" i="67"/>
  <c r="C78" i="67"/>
  <c r="B78" i="67"/>
  <c r="Q87" i="66"/>
  <c r="P87" i="66"/>
  <c r="O87" i="66"/>
  <c r="N87" i="66"/>
  <c r="M87" i="66"/>
  <c r="L87" i="66"/>
  <c r="K87" i="66"/>
  <c r="J87" i="66"/>
  <c r="I87" i="66"/>
  <c r="H87" i="66"/>
  <c r="G87" i="66"/>
  <c r="F87" i="66"/>
  <c r="E87" i="66"/>
  <c r="D87" i="66"/>
  <c r="C87" i="66"/>
  <c r="B87" i="66"/>
  <c r="Q82" i="66"/>
  <c r="P82" i="66"/>
  <c r="O82" i="66"/>
  <c r="N82" i="66"/>
  <c r="M82" i="66"/>
  <c r="L82" i="66"/>
  <c r="K82" i="66"/>
  <c r="J82" i="66"/>
  <c r="I82" i="66"/>
  <c r="H82" i="66"/>
  <c r="G82" i="66"/>
  <c r="F82" i="66"/>
  <c r="E82" i="66"/>
  <c r="D82" i="66"/>
  <c r="C82" i="66"/>
  <c r="B82" i="66"/>
  <c r="Q80" i="66"/>
  <c r="P80" i="66"/>
  <c r="O80" i="66"/>
  <c r="N80" i="66"/>
  <c r="M80" i="66"/>
  <c r="L80" i="66"/>
  <c r="K80" i="66"/>
  <c r="J80" i="66"/>
  <c r="I80" i="66"/>
  <c r="H80" i="66"/>
  <c r="G80" i="66"/>
  <c r="F80" i="66"/>
  <c r="E80" i="66"/>
  <c r="D80" i="66"/>
  <c r="C80" i="66"/>
  <c r="B80" i="66"/>
  <c r="Q78" i="66"/>
  <c r="P78" i="66"/>
  <c r="O78" i="66"/>
  <c r="N78" i="66"/>
  <c r="M78" i="66"/>
  <c r="L78" i="66"/>
  <c r="K78" i="66"/>
  <c r="J78" i="66"/>
  <c r="I78" i="66"/>
  <c r="H78" i="66"/>
  <c r="G78" i="66"/>
  <c r="F78" i="66"/>
  <c r="E78" i="66"/>
  <c r="D78" i="66"/>
  <c r="C78" i="66"/>
  <c r="B78" i="66"/>
  <c r="Q87" i="65"/>
  <c r="P87" i="65"/>
  <c r="O87" i="65"/>
  <c r="N87" i="65"/>
  <c r="M87" i="65"/>
  <c r="L87" i="65"/>
  <c r="K87" i="65"/>
  <c r="J87" i="65"/>
  <c r="I87" i="65"/>
  <c r="H87" i="65"/>
  <c r="G87" i="65"/>
  <c r="F87" i="65"/>
  <c r="E87" i="65"/>
  <c r="D87" i="65"/>
  <c r="C87" i="65"/>
  <c r="B87" i="65"/>
  <c r="Q82" i="65"/>
  <c r="P82" i="65"/>
  <c r="O82" i="65"/>
  <c r="N82" i="65"/>
  <c r="M82" i="65"/>
  <c r="L82" i="65"/>
  <c r="K82" i="65"/>
  <c r="J82" i="65"/>
  <c r="I82" i="65"/>
  <c r="H82" i="65"/>
  <c r="G82" i="65"/>
  <c r="F82" i="65"/>
  <c r="E82" i="65"/>
  <c r="D82" i="65"/>
  <c r="C82" i="65"/>
  <c r="B82" i="65"/>
  <c r="Q80" i="65"/>
  <c r="P80" i="65"/>
  <c r="O80" i="65"/>
  <c r="N80" i="65"/>
  <c r="M80" i="65"/>
  <c r="L80" i="65"/>
  <c r="K80" i="65"/>
  <c r="J80" i="65"/>
  <c r="I80" i="65"/>
  <c r="H80" i="65"/>
  <c r="G80" i="65"/>
  <c r="F80" i="65"/>
  <c r="E80" i="65"/>
  <c r="D80" i="65"/>
  <c r="C80" i="65"/>
  <c r="B80" i="65"/>
  <c r="Q78" i="65"/>
  <c r="P78" i="65"/>
  <c r="O78" i="65"/>
  <c r="N78" i="65"/>
  <c r="M78" i="65"/>
  <c r="L78" i="65"/>
  <c r="K78" i="65"/>
  <c r="J78" i="65"/>
  <c r="I78" i="65"/>
  <c r="H78" i="65"/>
  <c r="G78" i="65"/>
  <c r="F78" i="65"/>
  <c r="E78" i="65"/>
  <c r="D78" i="65"/>
  <c r="C78" i="65"/>
  <c r="B78" i="65"/>
  <c r="Q98" i="64"/>
  <c r="P98" i="64"/>
  <c r="O98" i="64"/>
  <c r="N98" i="64"/>
  <c r="M98" i="64"/>
  <c r="L98" i="64"/>
  <c r="K98" i="64"/>
  <c r="J98" i="64"/>
  <c r="I98" i="64"/>
  <c r="H98" i="64"/>
  <c r="G98" i="64"/>
  <c r="F98" i="64"/>
  <c r="E98" i="64"/>
  <c r="D98" i="64"/>
  <c r="C98" i="64"/>
  <c r="B98" i="64"/>
  <c r="Q92" i="64"/>
  <c r="P92" i="64"/>
  <c r="O92" i="64"/>
  <c r="N92" i="64"/>
  <c r="M92" i="64"/>
  <c r="L92" i="64"/>
  <c r="K92" i="64"/>
  <c r="J92" i="64"/>
  <c r="I92" i="64"/>
  <c r="H92" i="64"/>
  <c r="G92" i="64"/>
  <c r="F92" i="64"/>
  <c r="E92" i="64"/>
  <c r="D92" i="64"/>
  <c r="C92" i="64"/>
  <c r="B92" i="64"/>
  <c r="Q90" i="64"/>
  <c r="P90" i="64"/>
  <c r="O90" i="64"/>
  <c r="N90" i="64"/>
  <c r="M90" i="64"/>
  <c r="L90" i="64"/>
  <c r="K90" i="64"/>
  <c r="J90" i="64"/>
  <c r="I90" i="64"/>
  <c r="H90" i="64"/>
  <c r="G90" i="64"/>
  <c r="F90" i="64"/>
  <c r="E90" i="64"/>
  <c r="D90" i="64"/>
  <c r="C90" i="64"/>
  <c r="B90" i="64"/>
  <c r="Q88" i="64"/>
  <c r="P88" i="64"/>
  <c r="O88" i="64"/>
  <c r="N88" i="64"/>
  <c r="M88" i="64"/>
  <c r="L88" i="64"/>
  <c r="K88" i="64"/>
  <c r="J88" i="64"/>
  <c r="I88" i="64"/>
  <c r="H88" i="64"/>
  <c r="G88" i="64"/>
  <c r="F88" i="64"/>
  <c r="E88" i="64"/>
  <c r="D88" i="64"/>
  <c r="C88" i="64"/>
  <c r="B88" i="64"/>
  <c r="Q345" i="72" l="1"/>
  <c r="Q399" i="72" s="1"/>
  <c r="M345" i="72"/>
  <c r="M399" i="72" s="1"/>
  <c r="I345" i="72"/>
  <c r="I399" i="72" s="1"/>
  <c r="E345" i="72"/>
  <c r="E399" i="72" s="1"/>
  <c r="O176" i="60"/>
  <c r="K176" i="60"/>
  <c r="Q339" i="72"/>
  <c r="Q393" i="72" s="1"/>
  <c r="M339" i="72"/>
  <c r="M393" i="72" s="1"/>
  <c r="I339" i="72"/>
  <c r="I393" i="72" s="1"/>
  <c r="E339" i="72"/>
  <c r="E393" i="72" s="1"/>
  <c r="K338" i="72"/>
  <c r="K392" i="72" s="1"/>
  <c r="G338" i="72"/>
  <c r="G392" i="72" s="1"/>
  <c r="M169" i="60"/>
  <c r="M167" i="60"/>
  <c r="I167" i="60"/>
  <c r="N164" i="57"/>
  <c r="L164" i="57"/>
  <c r="K164" i="57"/>
  <c r="J164" i="57"/>
  <c r="G164" i="57"/>
  <c r="E165" i="60"/>
  <c r="O164" i="57"/>
  <c r="Q163" i="60"/>
  <c r="N162" i="57"/>
  <c r="L162" i="57"/>
  <c r="K162" i="57"/>
  <c r="G162" i="57"/>
  <c r="O162" i="57"/>
  <c r="J162" i="57"/>
  <c r="K345" i="71"/>
  <c r="K399" i="71" s="1"/>
  <c r="G345" i="71"/>
  <c r="G399" i="71" s="1"/>
  <c r="M158" i="60"/>
  <c r="I158" i="60"/>
  <c r="Q342" i="71"/>
  <c r="Q396" i="71" s="1"/>
  <c r="M342" i="71"/>
  <c r="M396" i="71" s="1"/>
  <c r="I342" i="71"/>
  <c r="I396" i="71" s="1"/>
  <c r="E342" i="71"/>
  <c r="E396" i="71" s="1"/>
  <c r="K155" i="60"/>
  <c r="G155" i="60"/>
  <c r="G149" i="60"/>
  <c r="Q146" i="57"/>
  <c r="N146" i="57"/>
  <c r="M146" i="57"/>
  <c r="L146" i="57"/>
  <c r="I146" i="57"/>
  <c r="E146" i="57"/>
  <c r="D146" i="57"/>
  <c r="Q144" i="57"/>
  <c r="P144" i="57"/>
  <c r="O145" i="60"/>
  <c r="M144" i="57"/>
  <c r="I144" i="57"/>
  <c r="H144" i="57"/>
  <c r="E144" i="57"/>
  <c r="Q359" i="70"/>
  <c r="Q416" i="70" s="1"/>
  <c r="M359" i="70"/>
  <c r="M416" i="70" s="1"/>
  <c r="I359" i="70"/>
  <c r="I416" i="70" s="1"/>
  <c r="E359" i="70"/>
  <c r="E416" i="70" s="1"/>
  <c r="K140" i="60"/>
  <c r="G140" i="60"/>
  <c r="O356" i="70"/>
  <c r="O413" i="70" s="1"/>
  <c r="K356" i="70"/>
  <c r="K413" i="70" s="1"/>
  <c r="G356" i="70"/>
  <c r="G413" i="70" s="1"/>
  <c r="Q137" i="60"/>
  <c r="I137" i="60"/>
  <c r="E137" i="60"/>
  <c r="M353" i="70"/>
  <c r="M410" i="70" s="1"/>
  <c r="K134" i="60"/>
  <c r="G132" i="57"/>
  <c r="G132" i="60" s="1"/>
  <c r="I133" i="60"/>
  <c r="E131" i="60"/>
  <c r="Q129" i="60"/>
  <c r="P128" i="57"/>
  <c r="O128" i="57"/>
  <c r="N128" i="57"/>
  <c r="L128" i="57"/>
  <c r="J128" i="57"/>
  <c r="H128" i="57"/>
  <c r="G128" i="57"/>
  <c r="F128" i="57"/>
  <c r="D128" i="57"/>
  <c r="K128" i="57"/>
  <c r="M127" i="60"/>
  <c r="H125" i="57"/>
  <c r="Q125" i="57"/>
  <c r="I125" i="57"/>
  <c r="Q359" i="69"/>
  <c r="Q416" i="69" s="1"/>
  <c r="M359" i="69"/>
  <c r="M416" i="69" s="1"/>
  <c r="I359" i="69"/>
  <c r="I416" i="69" s="1"/>
  <c r="E359" i="69"/>
  <c r="E416" i="69" s="1"/>
  <c r="G121" i="60"/>
  <c r="O356" i="69"/>
  <c r="O413" i="69" s="1"/>
  <c r="K356" i="69"/>
  <c r="K413" i="69" s="1"/>
  <c r="G356" i="69"/>
  <c r="G413" i="69" s="1"/>
  <c r="Q118" i="60"/>
  <c r="M118" i="60"/>
  <c r="O117" i="57"/>
  <c r="O117" i="60" s="1"/>
  <c r="Q353" i="69"/>
  <c r="Q410" i="69" s="1"/>
  <c r="M353" i="69"/>
  <c r="M410" i="69" s="1"/>
  <c r="I353" i="69"/>
  <c r="I410" i="69" s="1"/>
  <c r="E353" i="69"/>
  <c r="E410" i="69" s="1"/>
  <c r="O352" i="69"/>
  <c r="O409" i="69" s="1"/>
  <c r="K352" i="69"/>
  <c r="K409" i="69" s="1"/>
  <c r="G352" i="69"/>
  <c r="M114" i="60"/>
  <c r="I114" i="60"/>
  <c r="E351" i="69"/>
  <c r="Q112" i="60"/>
  <c r="Q347" i="69"/>
  <c r="P109" i="57"/>
  <c r="M110" i="60"/>
  <c r="L109" i="57"/>
  <c r="K109" i="57"/>
  <c r="I347" i="69"/>
  <c r="H109" i="57"/>
  <c r="G109" i="57"/>
  <c r="E347" i="69"/>
  <c r="D109" i="57"/>
  <c r="I345" i="69"/>
  <c r="I402" i="69" s="1"/>
  <c r="N106" i="57"/>
  <c r="J106" i="57"/>
  <c r="G344" i="69"/>
  <c r="F106" i="57"/>
  <c r="Q447" i="68"/>
  <c r="Q519" i="68" s="1"/>
  <c r="O102" i="60"/>
  <c r="Q443" i="68"/>
  <c r="Q515" i="68" s="1"/>
  <c r="I99" i="60"/>
  <c r="G98" i="60"/>
  <c r="O440" i="68"/>
  <c r="O512" i="68" s="1"/>
  <c r="K440" i="68"/>
  <c r="K512" i="68" s="1"/>
  <c r="G440" i="68"/>
  <c r="G512" i="68" s="1"/>
  <c r="Q439" i="68"/>
  <c r="Q511" i="68" s="1"/>
  <c r="M439" i="68"/>
  <c r="M511" i="68" s="1"/>
  <c r="I95" i="60"/>
  <c r="E95" i="60"/>
  <c r="K438" i="68"/>
  <c r="K510" i="68" s="1"/>
  <c r="G94" i="60"/>
  <c r="O436" i="68"/>
  <c r="O508" i="68" s="1"/>
  <c r="K436" i="68"/>
  <c r="G436" i="68"/>
  <c r="Q435" i="68"/>
  <c r="Q507" i="68" s="1"/>
  <c r="M435" i="68"/>
  <c r="M507" i="68" s="1"/>
  <c r="I91" i="60"/>
  <c r="K434" i="68"/>
  <c r="G434" i="68"/>
  <c r="Q85" i="57"/>
  <c r="O86" i="60"/>
  <c r="M85" i="57"/>
  <c r="I85" i="57"/>
  <c r="E85" i="57"/>
  <c r="P428" i="68"/>
  <c r="P500" i="68" s="1"/>
  <c r="L428" i="68"/>
  <c r="L500" i="68" s="1"/>
  <c r="H428" i="68"/>
  <c r="H500" i="68" s="1"/>
  <c r="D428" i="68"/>
  <c r="D500" i="68" s="1"/>
  <c r="H82" i="57"/>
  <c r="Q359" i="67"/>
  <c r="Q416" i="67" s="1"/>
  <c r="M79" i="60"/>
  <c r="E359" i="67"/>
  <c r="E416" i="67" s="1"/>
  <c r="O356" i="67"/>
  <c r="O413" i="67" s="1"/>
  <c r="K356" i="67"/>
  <c r="K413" i="67" s="1"/>
  <c r="G356" i="67"/>
  <c r="G413" i="67" s="1"/>
  <c r="Q355" i="67"/>
  <c r="M355" i="67"/>
  <c r="I355" i="67"/>
  <c r="E355" i="67"/>
  <c r="Q353" i="67"/>
  <c r="Q410" i="67" s="1"/>
  <c r="M353" i="67"/>
  <c r="M410" i="67" s="1"/>
  <c r="I353" i="67"/>
  <c r="I410" i="67" s="1"/>
  <c r="E353" i="67"/>
  <c r="E410" i="67" s="1"/>
  <c r="O352" i="67"/>
  <c r="O409" i="67" s="1"/>
  <c r="K352" i="67"/>
  <c r="K409" i="67" s="1"/>
  <c r="G352" i="67"/>
  <c r="G409" i="67" s="1"/>
  <c r="Q351" i="67"/>
  <c r="M351" i="67"/>
  <c r="I351" i="67"/>
  <c r="E351" i="67"/>
  <c r="O66" i="57"/>
  <c r="N66" i="57"/>
  <c r="J66" i="57"/>
  <c r="I66" i="57"/>
  <c r="F66" i="57"/>
  <c r="E67" i="60"/>
  <c r="K66" i="57"/>
  <c r="Q345" i="67"/>
  <c r="Q402" i="67" s="1"/>
  <c r="M345" i="67"/>
  <c r="M402" i="67" s="1"/>
  <c r="I345" i="67"/>
  <c r="I402" i="67" s="1"/>
  <c r="E345" i="67"/>
  <c r="E402" i="67" s="1"/>
  <c r="O344" i="67"/>
  <c r="K344" i="67"/>
  <c r="G344" i="67"/>
  <c r="Q359" i="66"/>
  <c r="Q416" i="66" s="1"/>
  <c r="M359" i="66"/>
  <c r="M416" i="66" s="1"/>
  <c r="I60" i="60"/>
  <c r="E359" i="66"/>
  <c r="E416" i="66" s="1"/>
  <c r="Q353" i="66"/>
  <c r="Q410" i="66" s="1"/>
  <c r="M353" i="66"/>
  <c r="M410" i="66" s="1"/>
  <c r="I353" i="66"/>
  <c r="I410" i="66" s="1"/>
  <c r="E353" i="66"/>
  <c r="E410" i="66" s="1"/>
  <c r="O53" i="60"/>
  <c r="K53" i="60"/>
  <c r="F352" i="66"/>
  <c r="F409" i="66" s="1"/>
  <c r="K351" i="66"/>
  <c r="I351" i="66"/>
  <c r="O349" i="66"/>
  <c r="K349" i="66"/>
  <c r="G349" i="66"/>
  <c r="M48" i="60"/>
  <c r="J47" i="57"/>
  <c r="I48" i="60"/>
  <c r="I47" i="60" s="1"/>
  <c r="H48" i="60"/>
  <c r="F47" i="57"/>
  <c r="E347" i="66"/>
  <c r="O47" i="57"/>
  <c r="N47" i="57"/>
  <c r="E47" i="57"/>
  <c r="Q345" i="66"/>
  <c r="N345" i="66"/>
  <c r="N402" i="66" s="1"/>
  <c r="M345" i="66"/>
  <c r="J345" i="66"/>
  <c r="J402" i="66" s="1"/>
  <c r="F345" i="66"/>
  <c r="F402" i="66" s="1"/>
  <c r="E345" i="66"/>
  <c r="E402" i="66" s="1"/>
  <c r="P344" i="66"/>
  <c r="L344" i="66"/>
  <c r="H344" i="66"/>
  <c r="D344" i="66"/>
  <c r="Q359" i="65"/>
  <c r="Q416" i="65" s="1"/>
  <c r="N359" i="65"/>
  <c r="N416" i="65" s="1"/>
  <c r="M359" i="65"/>
  <c r="M416" i="65" s="1"/>
  <c r="K41" i="60"/>
  <c r="J359" i="65"/>
  <c r="J416" i="65" s="1"/>
  <c r="I359" i="65"/>
  <c r="I416" i="65" s="1"/>
  <c r="F359" i="65"/>
  <c r="F416" i="65" s="1"/>
  <c r="E359" i="65"/>
  <c r="E416" i="65" s="1"/>
  <c r="O358" i="65"/>
  <c r="L39" i="57"/>
  <c r="K358" i="65"/>
  <c r="G358" i="65"/>
  <c r="D39" i="57"/>
  <c r="Q356" i="65"/>
  <c r="Q413" i="65" s="1"/>
  <c r="P356" i="65"/>
  <c r="P413" i="65" s="1"/>
  <c r="M356" i="65"/>
  <c r="M413" i="65" s="1"/>
  <c r="L356" i="65"/>
  <c r="L413" i="65" s="1"/>
  <c r="K38" i="60"/>
  <c r="I356" i="65"/>
  <c r="I413" i="65" s="1"/>
  <c r="H356" i="65"/>
  <c r="H413" i="65" s="1"/>
  <c r="E356" i="65"/>
  <c r="E413" i="65" s="1"/>
  <c r="D356" i="65"/>
  <c r="D413" i="65" s="1"/>
  <c r="O355" i="65"/>
  <c r="N355" i="65"/>
  <c r="K355" i="65"/>
  <c r="J355" i="65"/>
  <c r="I37" i="60"/>
  <c r="G355" i="65"/>
  <c r="F355" i="65"/>
  <c r="O353" i="65"/>
  <c r="O410" i="65" s="1"/>
  <c r="N353" i="65"/>
  <c r="N410" i="65" s="1"/>
  <c r="K353" i="65"/>
  <c r="K410" i="65" s="1"/>
  <c r="J353" i="65"/>
  <c r="J410" i="65" s="1"/>
  <c r="G353" i="65"/>
  <c r="G410" i="65" s="1"/>
  <c r="F353" i="65"/>
  <c r="F410" i="65" s="1"/>
  <c r="Q352" i="65"/>
  <c r="Q409" i="65" s="1"/>
  <c r="P352" i="65"/>
  <c r="P409" i="65" s="1"/>
  <c r="M352" i="65"/>
  <c r="M409" i="65" s="1"/>
  <c r="L352" i="65"/>
  <c r="L409" i="65" s="1"/>
  <c r="I352" i="65"/>
  <c r="I409" i="65" s="1"/>
  <c r="H352" i="65"/>
  <c r="H409" i="65" s="1"/>
  <c r="E352" i="65"/>
  <c r="E409" i="65" s="1"/>
  <c r="D352" i="65"/>
  <c r="D409" i="65" s="1"/>
  <c r="O351" i="65"/>
  <c r="K351" i="65"/>
  <c r="J351" i="65"/>
  <c r="G351" i="65"/>
  <c r="F351" i="65"/>
  <c r="K349" i="65"/>
  <c r="G349" i="65"/>
  <c r="O29" i="60"/>
  <c r="N347" i="65"/>
  <c r="K347" i="65"/>
  <c r="J347" i="65"/>
  <c r="I29" i="60"/>
  <c r="G347" i="65"/>
  <c r="F347" i="65"/>
  <c r="K28" i="57"/>
  <c r="P345" i="65"/>
  <c r="P402" i="65" s="1"/>
  <c r="O345" i="65"/>
  <c r="O402" i="65" s="1"/>
  <c r="L345" i="65"/>
  <c r="L402" i="65" s="1"/>
  <c r="K345" i="65"/>
  <c r="K402" i="65" s="1"/>
  <c r="H345" i="65"/>
  <c r="H402" i="65" s="1"/>
  <c r="D345" i="65"/>
  <c r="D402" i="65" s="1"/>
  <c r="M344" i="65"/>
  <c r="I344" i="65"/>
  <c r="E344" i="65"/>
  <c r="Q399" i="64"/>
  <c r="Q462" i="64" s="1"/>
  <c r="O399" i="64"/>
  <c r="O462" i="64" s="1"/>
  <c r="M399" i="64"/>
  <c r="M462" i="64" s="1"/>
  <c r="L399" i="64"/>
  <c r="L462" i="64" s="1"/>
  <c r="K399" i="64"/>
  <c r="K462" i="64" s="1"/>
  <c r="I399" i="64"/>
  <c r="I462" i="64" s="1"/>
  <c r="G399" i="64"/>
  <c r="G462" i="64" s="1"/>
  <c r="E399" i="64"/>
  <c r="E462" i="64" s="1"/>
  <c r="Q398" i="64"/>
  <c r="Q461" i="64" s="1"/>
  <c r="O398" i="64"/>
  <c r="O461" i="64" s="1"/>
  <c r="M398" i="64"/>
  <c r="K398" i="64"/>
  <c r="J398" i="64"/>
  <c r="J461" i="64" s="1"/>
  <c r="I398" i="64"/>
  <c r="I461" i="64" s="1"/>
  <c r="G398" i="64"/>
  <c r="G461" i="64" s="1"/>
  <c r="E398" i="64"/>
  <c r="K397" i="64"/>
  <c r="Q395" i="64"/>
  <c r="Q458" i="64" s="1"/>
  <c r="O395" i="64"/>
  <c r="O458" i="64" s="1"/>
  <c r="M395" i="64"/>
  <c r="M458" i="64" s="1"/>
  <c r="L395" i="64"/>
  <c r="L458" i="64" s="1"/>
  <c r="I395" i="64"/>
  <c r="I458" i="64" s="1"/>
  <c r="H395" i="64"/>
  <c r="H458" i="64" s="1"/>
  <c r="E395" i="64"/>
  <c r="E458" i="64" s="1"/>
  <c r="O394" i="64"/>
  <c r="M394" i="64"/>
  <c r="K394" i="64"/>
  <c r="G394" i="64"/>
  <c r="Q392" i="64"/>
  <c r="Q455" i="64" s="1"/>
  <c r="O392" i="64"/>
  <c r="O455" i="64" s="1"/>
  <c r="N392" i="64"/>
  <c r="N455" i="64" s="1"/>
  <c r="M392" i="64"/>
  <c r="M455" i="64" s="1"/>
  <c r="K392" i="64"/>
  <c r="K455" i="64" s="1"/>
  <c r="I392" i="64"/>
  <c r="I455" i="64" s="1"/>
  <c r="G392" i="64"/>
  <c r="G455" i="64" s="1"/>
  <c r="E392" i="64"/>
  <c r="E455" i="64" s="1"/>
  <c r="Q391" i="64"/>
  <c r="Q454" i="64" s="1"/>
  <c r="O391" i="64"/>
  <c r="O454" i="64" s="1"/>
  <c r="L14" i="60"/>
  <c r="K391" i="64"/>
  <c r="K454" i="64" s="1"/>
  <c r="I391" i="64"/>
  <c r="I454" i="64" s="1"/>
  <c r="G14" i="60"/>
  <c r="E391" i="64"/>
  <c r="E454" i="64" s="1"/>
  <c r="Q13" i="60"/>
  <c r="O390" i="64"/>
  <c r="M390" i="64"/>
  <c r="K390" i="64"/>
  <c r="J13" i="60"/>
  <c r="I390" i="64"/>
  <c r="G390" i="64"/>
  <c r="E390" i="64"/>
  <c r="Q388" i="64"/>
  <c r="Q451" i="64" s="1"/>
  <c r="O388" i="64"/>
  <c r="O451" i="64" s="1"/>
  <c r="K388" i="64"/>
  <c r="K451" i="64" s="1"/>
  <c r="I388" i="64"/>
  <c r="I451" i="64" s="1"/>
  <c r="G388" i="64"/>
  <c r="Q387" i="64"/>
  <c r="M387" i="64"/>
  <c r="K387" i="64"/>
  <c r="I387" i="64"/>
  <c r="E387" i="64"/>
  <c r="P385" i="64"/>
  <c r="L385" i="64"/>
  <c r="K385" i="64"/>
  <c r="H385" i="64"/>
  <c r="G385" i="64"/>
  <c r="E8" i="60"/>
  <c r="D385" i="64"/>
  <c r="Q383" i="64"/>
  <c r="Q446" i="64" s="1"/>
  <c r="P383" i="64"/>
  <c r="P446" i="64" s="1"/>
  <c r="O383" i="64"/>
  <c r="O446" i="64" s="1"/>
  <c r="M383" i="64"/>
  <c r="M446" i="64" s="1"/>
  <c r="L383" i="64"/>
  <c r="L446" i="64" s="1"/>
  <c r="K383" i="64"/>
  <c r="K446" i="64" s="1"/>
  <c r="I383" i="64"/>
  <c r="I446" i="64" s="1"/>
  <c r="H383" i="64"/>
  <c r="H446" i="64" s="1"/>
  <c r="G383" i="64"/>
  <c r="G446" i="64" s="1"/>
  <c r="E383" i="64"/>
  <c r="E446" i="64" s="1"/>
  <c r="D383" i="64"/>
  <c r="D446" i="64" s="1"/>
  <c r="N382" i="64"/>
  <c r="M382" i="64"/>
  <c r="J382" i="64"/>
  <c r="F382" i="64"/>
  <c r="E382" i="64"/>
  <c r="C344" i="72"/>
  <c r="C173" i="60"/>
  <c r="C337" i="72"/>
  <c r="C331" i="72"/>
  <c r="C345" i="71"/>
  <c r="C399" i="71" s="1"/>
  <c r="C341" i="71"/>
  <c r="C339" i="71"/>
  <c r="C393" i="71" s="1"/>
  <c r="C335" i="71"/>
  <c r="C333" i="71"/>
  <c r="C144" i="57"/>
  <c r="C140" i="60"/>
  <c r="C351" i="70"/>
  <c r="C127" i="60"/>
  <c r="C344" i="70"/>
  <c r="C119" i="60"/>
  <c r="C353" i="69"/>
  <c r="C410" i="69" s="1"/>
  <c r="C349" i="69"/>
  <c r="C344" i="69"/>
  <c r="C447" i="68"/>
  <c r="C519" i="68" s="1"/>
  <c r="C443" i="68"/>
  <c r="C515" i="68" s="1"/>
  <c r="C440" i="68"/>
  <c r="C512" i="68" s="1"/>
  <c r="C436" i="68"/>
  <c r="C508" i="68" s="1"/>
  <c r="C435" i="68"/>
  <c r="C507" i="68" s="1"/>
  <c r="C432" i="68"/>
  <c r="C85" i="57"/>
  <c r="C428" i="68"/>
  <c r="C500" i="68" s="1"/>
  <c r="C79" i="60"/>
  <c r="C356" i="67"/>
  <c r="C413" i="67" s="1"/>
  <c r="C353" i="67"/>
  <c r="C410" i="67" s="1"/>
  <c r="C352" i="67"/>
  <c r="C409" i="67" s="1"/>
  <c r="C344" i="67"/>
  <c r="C356" i="66"/>
  <c r="C413" i="66" s="1"/>
  <c r="C53" i="60"/>
  <c r="C351" i="66"/>
  <c r="C48" i="60"/>
  <c r="C359" i="65"/>
  <c r="C416" i="65" s="1"/>
  <c r="C355" i="65"/>
  <c r="C353" i="65"/>
  <c r="C410" i="65" s="1"/>
  <c r="C351" i="65"/>
  <c r="C347" i="65"/>
  <c r="C345" i="65"/>
  <c r="C402" i="65" s="1"/>
  <c r="C398" i="64"/>
  <c r="C394" i="64"/>
  <c r="C392" i="64"/>
  <c r="C455" i="64" s="1"/>
  <c r="C390" i="64"/>
  <c r="C388" i="64"/>
  <c r="C8" i="60"/>
  <c r="C383" i="64"/>
  <c r="C446" i="64" s="1"/>
  <c r="Q309" i="72"/>
  <c r="M309" i="72"/>
  <c r="I309" i="72"/>
  <c r="E309" i="72"/>
  <c r="Q176" i="59"/>
  <c r="O308" i="72"/>
  <c r="K308" i="72"/>
  <c r="G308" i="72"/>
  <c r="Q306" i="72"/>
  <c r="P306" i="72"/>
  <c r="I306" i="72"/>
  <c r="Q303" i="72"/>
  <c r="O303" i="72"/>
  <c r="M303" i="72"/>
  <c r="K303" i="72"/>
  <c r="I303" i="72"/>
  <c r="G303" i="72"/>
  <c r="E303" i="72"/>
  <c r="Q302" i="72"/>
  <c r="P302" i="72"/>
  <c r="O302" i="72"/>
  <c r="M302" i="72"/>
  <c r="K302" i="72"/>
  <c r="I302" i="72"/>
  <c r="G302" i="72"/>
  <c r="E302" i="72"/>
  <c r="Q301" i="72"/>
  <c r="M301" i="72"/>
  <c r="I301" i="72"/>
  <c r="E301" i="72"/>
  <c r="Q299" i="72"/>
  <c r="O167" i="59"/>
  <c r="M299" i="72"/>
  <c r="J167" i="59"/>
  <c r="I299" i="72"/>
  <c r="G167" i="59"/>
  <c r="F167" i="59"/>
  <c r="E299" i="72"/>
  <c r="P164" i="55"/>
  <c r="M164" i="55"/>
  <c r="L164" i="55"/>
  <c r="H164" i="55"/>
  <c r="E164" i="55"/>
  <c r="D164" i="55"/>
  <c r="Q295" i="72"/>
  <c r="M295" i="72"/>
  <c r="I295" i="72"/>
  <c r="E295" i="72"/>
  <c r="D295" i="72"/>
  <c r="Q309" i="71"/>
  <c r="P309" i="71"/>
  <c r="O309" i="71"/>
  <c r="M309" i="71"/>
  <c r="K309" i="71"/>
  <c r="I309" i="71"/>
  <c r="H309" i="71"/>
  <c r="G309" i="71"/>
  <c r="E309" i="71"/>
  <c r="Q308" i="71"/>
  <c r="O158" i="59"/>
  <c r="N158" i="59"/>
  <c r="M308" i="71"/>
  <c r="I308" i="71"/>
  <c r="G158" i="59"/>
  <c r="E308" i="71"/>
  <c r="Q306" i="71"/>
  <c r="M306" i="71"/>
  <c r="K306" i="71"/>
  <c r="I306" i="71"/>
  <c r="F306" i="71"/>
  <c r="E306" i="71"/>
  <c r="O305" i="71"/>
  <c r="K305" i="71"/>
  <c r="G305" i="71"/>
  <c r="Q303" i="71"/>
  <c r="P303" i="71"/>
  <c r="O303" i="71"/>
  <c r="M303" i="71"/>
  <c r="L303" i="71"/>
  <c r="K303" i="71"/>
  <c r="I303" i="71"/>
  <c r="H303" i="71"/>
  <c r="G303" i="71"/>
  <c r="E303" i="71"/>
  <c r="D303" i="71"/>
  <c r="Q302" i="71"/>
  <c r="M302" i="71"/>
  <c r="K302" i="71"/>
  <c r="I302" i="71"/>
  <c r="G152" i="59"/>
  <c r="E302" i="71"/>
  <c r="Q151" i="59"/>
  <c r="P151" i="59"/>
  <c r="O301" i="71"/>
  <c r="K301" i="71"/>
  <c r="I151" i="59"/>
  <c r="G301" i="71"/>
  <c r="E151" i="59"/>
  <c r="D151" i="59"/>
  <c r="P149" i="59"/>
  <c r="O299" i="71"/>
  <c r="M149" i="59"/>
  <c r="L149" i="59"/>
  <c r="K299" i="71"/>
  <c r="G299" i="71"/>
  <c r="E149" i="59"/>
  <c r="O297" i="71"/>
  <c r="K297" i="71"/>
  <c r="J146" i="55"/>
  <c r="G297" i="71"/>
  <c r="F146" i="55"/>
  <c r="O146" i="55"/>
  <c r="N146" i="55"/>
  <c r="O295" i="71"/>
  <c r="K295" i="71"/>
  <c r="J144" i="55"/>
  <c r="G295" i="71"/>
  <c r="F144" i="55"/>
  <c r="O144" i="55"/>
  <c r="N144" i="55"/>
  <c r="Q321" i="70"/>
  <c r="P321" i="70"/>
  <c r="M321" i="70"/>
  <c r="L321" i="70"/>
  <c r="I321" i="70"/>
  <c r="H321" i="70"/>
  <c r="E321" i="70"/>
  <c r="D321" i="70"/>
  <c r="O320" i="70"/>
  <c r="K320" i="70"/>
  <c r="G320" i="70"/>
  <c r="F140" i="59"/>
  <c r="Q318" i="70"/>
  <c r="N318" i="70"/>
  <c r="M318" i="70"/>
  <c r="J318" i="70"/>
  <c r="I318" i="70"/>
  <c r="F318" i="70"/>
  <c r="E318" i="70"/>
  <c r="P317" i="70"/>
  <c r="L317" i="70"/>
  <c r="H317" i="70"/>
  <c r="D317" i="70"/>
  <c r="Q315" i="70"/>
  <c r="P315" i="70"/>
  <c r="O315" i="70"/>
  <c r="L315" i="70"/>
  <c r="K315" i="70"/>
  <c r="H315" i="70"/>
  <c r="G315" i="70"/>
  <c r="D315" i="70"/>
  <c r="Q314" i="70"/>
  <c r="N314" i="70"/>
  <c r="J314" i="70"/>
  <c r="I314" i="70"/>
  <c r="F314" i="70"/>
  <c r="P313" i="70"/>
  <c r="L313" i="70"/>
  <c r="H313" i="70"/>
  <c r="D313" i="70"/>
  <c r="Q311" i="70"/>
  <c r="M311" i="70"/>
  <c r="I311" i="70"/>
  <c r="E311" i="70"/>
  <c r="P309" i="70"/>
  <c r="M128" i="55"/>
  <c r="L309" i="70"/>
  <c r="H309" i="70"/>
  <c r="D309" i="70"/>
  <c r="Q307" i="70"/>
  <c r="N307" i="70"/>
  <c r="M307" i="70"/>
  <c r="K307" i="70"/>
  <c r="J307" i="70"/>
  <c r="I307" i="70"/>
  <c r="F307" i="70"/>
  <c r="E307" i="70"/>
  <c r="O306" i="70"/>
  <c r="K306" i="70"/>
  <c r="G306" i="70"/>
  <c r="P321" i="69"/>
  <c r="M321" i="69"/>
  <c r="L321" i="69"/>
  <c r="K321" i="69"/>
  <c r="H321" i="69"/>
  <c r="D321" i="69"/>
  <c r="Q121" i="59"/>
  <c r="N121" i="59"/>
  <c r="M121" i="59"/>
  <c r="F121" i="59"/>
  <c r="Q318" i="69"/>
  <c r="N318" i="69"/>
  <c r="J318" i="69"/>
  <c r="I318" i="69"/>
  <c r="G318" i="69"/>
  <c r="F318" i="69"/>
  <c r="P317" i="69"/>
  <c r="L317" i="69"/>
  <c r="H317" i="69"/>
  <c r="E317" i="69"/>
  <c r="D317" i="69"/>
  <c r="Q315" i="69"/>
  <c r="P315" i="69"/>
  <c r="M315" i="69"/>
  <c r="L315" i="69"/>
  <c r="I315" i="69"/>
  <c r="H315" i="69"/>
  <c r="G315" i="69"/>
  <c r="E315" i="69"/>
  <c r="D315" i="69"/>
  <c r="O314" i="69"/>
  <c r="N314" i="69"/>
  <c r="K314" i="69"/>
  <c r="J314" i="69"/>
  <c r="G314" i="69"/>
  <c r="F314" i="69"/>
  <c r="Q313" i="69"/>
  <c r="P313" i="69"/>
  <c r="M313" i="69"/>
  <c r="L313" i="69"/>
  <c r="I313" i="69"/>
  <c r="H313" i="69"/>
  <c r="E313" i="69"/>
  <c r="D313" i="69"/>
  <c r="P112" i="59"/>
  <c r="O112" i="59"/>
  <c r="L112" i="59"/>
  <c r="K112" i="59"/>
  <c r="D112" i="59"/>
  <c r="L309" i="69"/>
  <c r="J109" i="55"/>
  <c r="G109" i="55"/>
  <c r="D309" i="69"/>
  <c r="O109" i="55"/>
  <c r="Q307" i="69"/>
  <c r="N307" i="69"/>
  <c r="M307" i="69"/>
  <c r="K307" i="69"/>
  <c r="I307" i="69"/>
  <c r="F307" i="69"/>
  <c r="E307" i="69"/>
  <c r="H306" i="69"/>
  <c r="Q399" i="68"/>
  <c r="O399" i="68"/>
  <c r="M399" i="68"/>
  <c r="K399" i="68"/>
  <c r="I399" i="68"/>
  <c r="G399" i="68"/>
  <c r="E399" i="68"/>
  <c r="Q398" i="68"/>
  <c r="O398" i="68"/>
  <c r="M398" i="68"/>
  <c r="K398" i="68"/>
  <c r="I398" i="68"/>
  <c r="G398" i="68"/>
  <c r="E398" i="68"/>
  <c r="O397" i="68"/>
  <c r="K397" i="68"/>
  <c r="G397" i="68"/>
  <c r="P395" i="68"/>
  <c r="O395" i="68"/>
  <c r="L395" i="68"/>
  <c r="K395" i="68"/>
  <c r="G395" i="68"/>
  <c r="E395" i="68"/>
  <c r="D395" i="68"/>
  <c r="Q394" i="68"/>
  <c r="M394" i="68"/>
  <c r="I394" i="68"/>
  <c r="E394" i="68"/>
  <c r="Q392" i="68"/>
  <c r="P392" i="68"/>
  <c r="O392" i="68"/>
  <c r="N392" i="68"/>
  <c r="M392" i="68"/>
  <c r="L392" i="68"/>
  <c r="K392" i="68"/>
  <c r="I392" i="68"/>
  <c r="H392" i="68"/>
  <c r="G392" i="68"/>
  <c r="E392" i="68"/>
  <c r="D392" i="68"/>
  <c r="Q391" i="68"/>
  <c r="O391" i="68"/>
  <c r="N391" i="68"/>
  <c r="M391" i="68"/>
  <c r="K391" i="68"/>
  <c r="I391" i="68"/>
  <c r="G391" i="68"/>
  <c r="F391" i="68"/>
  <c r="E391" i="68"/>
  <c r="Q390" i="68"/>
  <c r="M390" i="68"/>
  <c r="L390" i="68"/>
  <c r="J390" i="68"/>
  <c r="I390" i="68"/>
  <c r="H390" i="68"/>
  <c r="E390" i="68"/>
  <c r="D390" i="68"/>
  <c r="P388" i="68"/>
  <c r="O388" i="68"/>
  <c r="N388" i="68"/>
  <c r="L388" i="68"/>
  <c r="K388" i="68"/>
  <c r="J388" i="68"/>
  <c r="H388" i="68"/>
  <c r="G388" i="68"/>
  <c r="F388" i="68"/>
  <c r="D388" i="68"/>
  <c r="Q387" i="68"/>
  <c r="P387" i="68"/>
  <c r="N387" i="68"/>
  <c r="M387" i="68"/>
  <c r="L387" i="68"/>
  <c r="J387" i="68"/>
  <c r="I387" i="68"/>
  <c r="H387" i="68"/>
  <c r="F387" i="68"/>
  <c r="E387" i="68"/>
  <c r="D387" i="68"/>
  <c r="P386" i="68"/>
  <c r="J386" i="68"/>
  <c r="H386" i="68"/>
  <c r="Q384" i="68"/>
  <c r="P384" i="68"/>
  <c r="M384" i="68"/>
  <c r="L384" i="68"/>
  <c r="I384" i="68"/>
  <c r="H384" i="68"/>
  <c r="E384" i="68"/>
  <c r="D384" i="68"/>
  <c r="J382" i="68"/>
  <c r="I382" i="68"/>
  <c r="E382" i="68"/>
  <c r="E85" i="55"/>
  <c r="P380" i="68"/>
  <c r="O380" i="68"/>
  <c r="L380" i="68"/>
  <c r="K380" i="68"/>
  <c r="J380" i="68"/>
  <c r="H380" i="68"/>
  <c r="G380" i="68"/>
  <c r="F380" i="68"/>
  <c r="D380" i="68"/>
  <c r="N379" i="68"/>
  <c r="L379" i="68"/>
  <c r="J379" i="68"/>
  <c r="F379" i="68"/>
  <c r="D379" i="68"/>
  <c r="Q321" i="67"/>
  <c r="P321" i="67"/>
  <c r="N321" i="67"/>
  <c r="M321" i="67"/>
  <c r="L321" i="67"/>
  <c r="J321" i="67"/>
  <c r="I321" i="67"/>
  <c r="H321" i="67"/>
  <c r="F321" i="67"/>
  <c r="E321" i="67"/>
  <c r="D321" i="67"/>
  <c r="P320" i="67"/>
  <c r="O320" i="67"/>
  <c r="L320" i="67"/>
  <c r="K320" i="67"/>
  <c r="H320" i="67"/>
  <c r="G320" i="67"/>
  <c r="D320" i="67"/>
  <c r="Q318" i="67"/>
  <c r="O318" i="67"/>
  <c r="N318" i="67"/>
  <c r="M318" i="67"/>
  <c r="K318" i="67"/>
  <c r="J318" i="67"/>
  <c r="I318" i="67"/>
  <c r="G318" i="67"/>
  <c r="F318" i="67"/>
  <c r="E318" i="67"/>
  <c r="Q317" i="67"/>
  <c r="M317" i="67"/>
  <c r="I317" i="67"/>
  <c r="E317" i="67"/>
  <c r="P315" i="67"/>
  <c r="O315" i="67"/>
  <c r="N315" i="67"/>
  <c r="L315" i="67"/>
  <c r="K315" i="67"/>
  <c r="J315" i="67"/>
  <c r="H315" i="67"/>
  <c r="G315" i="67"/>
  <c r="F315" i="67"/>
  <c r="D315" i="67"/>
  <c r="Q314" i="67"/>
  <c r="P314" i="67"/>
  <c r="N314" i="67"/>
  <c r="M314" i="67"/>
  <c r="L314" i="67"/>
  <c r="J314" i="67"/>
  <c r="I314" i="67"/>
  <c r="H314" i="67"/>
  <c r="F314" i="67"/>
  <c r="E314" i="67"/>
  <c r="D314" i="67"/>
  <c r="P313" i="67"/>
  <c r="L313" i="67"/>
  <c r="J313" i="67"/>
  <c r="F313" i="67"/>
  <c r="D313" i="67"/>
  <c r="Q311" i="67"/>
  <c r="P311" i="67"/>
  <c r="O311" i="67"/>
  <c r="M311" i="67"/>
  <c r="K311" i="67"/>
  <c r="I311" i="67"/>
  <c r="H311" i="67"/>
  <c r="G311" i="67"/>
  <c r="E311" i="67"/>
  <c r="N309" i="67"/>
  <c r="M66" i="55"/>
  <c r="J309" i="67"/>
  <c r="F309" i="67"/>
  <c r="D309" i="67"/>
  <c r="P307" i="67"/>
  <c r="O307" i="67"/>
  <c r="N307" i="67"/>
  <c r="L307" i="67"/>
  <c r="K307" i="67"/>
  <c r="J307" i="67"/>
  <c r="H307" i="67"/>
  <c r="G307" i="67"/>
  <c r="F307" i="67"/>
  <c r="D307" i="67"/>
  <c r="L306" i="67"/>
  <c r="J306" i="67"/>
  <c r="Q321" i="66"/>
  <c r="P321" i="66"/>
  <c r="O321" i="66"/>
  <c r="M321" i="66"/>
  <c r="L321" i="66"/>
  <c r="K321" i="66"/>
  <c r="I321" i="66"/>
  <c r="H321" i="66"/>
  <c r="G321" i="66"/>
  <c r="E321" i="66"/>
  <c r="D321" i="66"/>
  <c r="O320" i="66"/>
  <c r="K320" i="66"/>
  <c r="G320" i="66"/>
  <c r="F320" i="66"/>
  <c r="Q318" i="66"/>
  <c r="O318" i="66"/>
  <c r="N318" i="66"/>
  <c r="M318" i="66"/>
  <c r="K318" i="66"/>
  <c r="J318" i="66"/>
  <c r="I318" i="66"/>
  <c r="G318" i="66"/>
  <c r="F318" i="66"/>
  <c r="E318" i="66"/>
  <c r="Q317" i="66"/>
  <c r="P317" i="66"/>
  <c r="M317" i="66"/>
  <c r="L317" i="66"/>
  <c r="I317" i="66"/>
  <c r="H317" i="66"/>
  <c r="E317" i="66"/>
  <c r="D317" i="66"/>
  <c r="Q315" i="66"/>
  <c r="P315" i="66"/>
  <c r="N315" i="66"/>
  <c r="M315" i="66"/>
  <c r="L315" i="66"/>
  <c r="J315" i="66"/>
  <c r="I315" i="66"/>
  <c r="H315" i="66"/>
  <c r="F315" i="66"/>
  <c r="E315" i="66"/>
  <c r="D315" i="66"/>
  <c r="P314" i="66"/>
  <c r="O314" i="66"/>
  <c r="N314" i="66"/>
  <c r="L314" i="66"/>
  <c r="K314" i="66"/>
  <c r="J314" i="66"/>
  <c r="H314" i="66"/>
  <c r="G314" i="66"/>
  <c r="F314" i="66"/>
  <c r="D314" i="66"/>
  <c r="Q313" i="66"/>
  <c r="N313" i="66"/>
  <c r="M313" i="66"/>
  <c r="J313" i="66"/>
  <c r="I313" i="66"/>
  <c r="F313" i="66"/>
  <c r="E313" i="66"/>
  <c r="Q311" i="66"/>
  <c r="P311" i="66"/>
  <c r="M311" i="66"/>
  <c r="L311" i="66"/>
  <c r="I311" i="66"/>
  <c r="H311" i="66"/>
  <c r="E311" i="66"/>
  <c r="D311" i="66"/>
  <c r="Q309" i="66"/>
  <c r="P309" i="66"/>
  <c r="M309" i="66"/>
  <c r="I309" i="66"/>
  <c r="H309" i="66"/>
  <c r="E309" i="66"/>
  <c r="Q307" i="66"/>
  <c r="P307" i="66"/>
  <c r="M307" i="66"/>
  <c r="L307" i="66"/>
  <c r="J307" i="66"/>
  <c r="I307" i="66"/>
  <c r="H307" i="66"/>
  <c r="E307" i="66"/>
  <c r="D307" i="66"/>
  <c r="O306" i="66"/>
  <c r="N306" i="66"/>
  <c r="K306" i="66"/>
  <c r="J306" i="66"/>
  <c r="G306" i="66"/>
  <c r="F306" i="66"/>
  <c r="D306" i="66"/>
  <c r="P321" i="65"/>
  <c r="N321" i="65"/>
  <c r="L321" i="65"/>
  <c r="K321" i="65"/>
  <c r="J321" i="65"/>
  <c r="H321" i="65"/>
  <c r="G321" i="65"/>
  <c r="F321" i="65"/>
  <c r="D321" i="65"/>
  <c r="L320" i="65"/>
  <c r="J320" i="65"/>
  <c r="D320" i="65"/>
  <c r="Q318" i="65"/>
  <c r="P318" i="65"/>
  <c r="N318" i="65"/>
  <c r="M318" i="65"/>
  <c r="L318" i="65"/>
  <c r="I318" i="65"/>
  <c r="H318" i="65"/>
  <c r="F318" i="65"/>
  <c r="E318" i="65"/>
  <c r="D318" i="65"/>
  <c r="P317" i="65"/>
  <c r="J317" i="65"/>
  <c r="H317" i="65"/>
  <c r="Q315" i="65"/>
  <c r="P315" i="65"/>
  <c r="O315" i="65"/>
  <c r="N315" i="65"/>
  <c r="M315" i="65"/>
  <c r="L315" i="65"/>
  <c r="K315" i="65"/>
  <c r="J315" i="65"/>
  <c r="I315" i="65"/>
  <c r="H315" i="65"/>
  <c r="G315" i="65"/>
  <c r="F315" i="65"/>
  <c r="E315" i="65"/>
  <c r="D315" i="65"/>
  <c r="Q314" i="65"/>
  <c r="P314" i="65"/>
  <c r="O314" i="65"/>
  <c r="N314" i="65"/>
  <c r="M314" i="65"/>
  <c r="K314" i="65"/>
  <c r="J314" i="65"/>
  <c r="I314" i="65"/>
  <c r="G314" i="65"/>
  <c r="F314" i="65"/>
  <c r="E314" i="65"/>
  <c r="D314" i="65"/>
  <c r="Q313" i="65"/>
  <c r="N313" i="65"/>
  <c r="L313" i="65"/>
  <c r="I313" i="65"/>
  <c r="H313" i="65"/>
  <c r="E313" i="65"/>
  <c r="D313" i="65"/>
  <c r="Q311" i="65"/>
  <c r="P311" i="65"/>
  <c r="O311" i="65"/>
  <c r="M311" i="65"/>
  <c r="K311" i="65"/>
  <c r="I311" i="65"/>
  <c r="H311" i="65"/>
  <c r="G311" i="65"/>
  <c r="E311" i="65"/>
  <c r="P309" i="65"/>
  <c r="N309" i="65"/>
  <c r="M309" i="65"/>
  <c r="L309" i="65"/>
  <c r="J309" i="65"/>
  <c r="I309" i="65"/>
  <c r="H309" i="65"/>
  <c r="E309" i="65"/>
  <c r="D309" i="65"/>
  <c r="Q307" i="65"/>
  <c r="O307" i="65"/>
  <c r="N307" i="65"/>
  <c r="M307" i="65"/>
  <c r="J307" i="65"/>
  <c r="I307" i="65"/>
  <c r="G307" i="65"/>
  <c r="F307" i="65"/>
  <c r="E307" i="65"/>
  <c r="O306" i="65"/>
  <c r="L306" i="65"/>
  <c r="K306" i="65"/>
  <c r="G306" i="65"/>
  <c r="D306" i="65"/>
  <c r="Q357" i="64"/>
  <c r="P357" i="64"/>
  <c r="N357" i="64"/>
  <c r="M357" i="64"/>
  <c r="L357" i="64"/>
  <c r="J357" i="64"/>
  <c r="I357" i="64"/>
  <c r="H357" i="64"/>
  <c r="F357" i="64"/>
  <c r="E357" i="64"/>
  <c r="D357" i="64"/>
  <c r="P356" i="64"/>
  <c r="O356" i="64"/>
  <c r="N356" i="64"/>
  <c r="L356" i="64"/>
  <c r="K356" i="64"/>
  <c r="H356" i="64"/>
  <c r="G356" i="64"/>
  <c r="F356" i="64"/>
  <c r="D356" i="64"/>
  <c r="N355" i="64"/>
  <c r="M355" i="64"/>
  <c r="L355" i="64"/>
  <c r="J355" i="64"/>
  <c r="I355" i="64"/>
  <c r="F355" i="64"/>
  <c r="E355" i="64"/>
  <c r="D355" i="64"/>
  <c r="Q353" i="64"/>
  <c r="P353" i="64"/>
  <c r="N353" i="64"/>
  <c r="M353" i="64"/>
  <c r="L353" i="64"/>
  <c r="K353" i="64"/>
  <c r="J353" i="64"/>
  <c r="I353" i="64"/>
  <c r="H353" i="64"/>
  <c r="F353" i="64"/>
  <c r="E353" i="64"/>
  <c r="D353" i="64"/>
  <c r="O352" i="64"/>
  <c r="K352" i="64"/>
  <c r="J352" i="64"/>
  <c r="G352" i="64"/>
  <c r="Q350" i="64"/>
  <c r="P350" i="64"/>
  <c r="O350" i="64"/>
  <c r="N350" i="64"/>
  <c r="M350" i="64"/>
  <c r="L350" i="64"/>
  <c r="K350" i="64"/>
  <c r="J350" i="64"/>
  <c r="I350" i="64"/>
  <c r="H350" i="64"/>
  <c r="G350" i="64"/>
  <c r="F350" i="64"/>
  <c r="E350" i="64"/>
  <c r="D350" i="64"/>
  <c r="Q349" i="64"/>
  <c r="P349" i="64"/>
  <c r="N349" i="64"/>
  <c r="M349" i="64"/>
  <c r="L349" i="64"/>
  <c r="K349" i="64"/>
  <c r="J349" i="64"/>
  <c r="I349" i="64"/>
  <c r="H349" i="64"/>
  <c r="G349" i="64"/>
  <c r="F349" i="64"/>
  <c r="E349" i="64"/>
  <c r="D349" i="64"/>
  <c r="O348" i="64"/>
  <c r="K348" i="64"/>
  <c r="J348" i="64"/>
  <c r="G348" i="64"/>
  <c r="Q346" i="64"/>
  <c r="O346" i="64"/>
  <c r="N346" i="64"/>
  <c r="M346" i="64"/>
  <c r="L346" i="64"/>
  <c r="K346" i="64"/>
  <c r="J346" i="64"/>
  <c r="I346" i="64"/>
  <c r="H346" i="64"/>
  <c r="G346" i="64"/>
  <c r="F346" i="64"/>
  <c r="E346" i="64"/>
  <c r="D346" i="64"/>
  <c r="Q345" i="64"/>
  <c r="M345" i="64"/>
  <c r="I345" i="64"/>
  <c r="E345" i="64"/>
  <c r="M7" i="55"/>
  <c r="L343" i="64"/>
  <c r="H343" i="64"/>
  <c r="F343" i="64"/>
  <c r="D343" i="64"/>
  <c r="P341" i="64"/>
  <c r="O341" i="64"/>
  <c r="N341" i="64"/>
  <c r="L341" i="64"/>
  <c r="K341" i="64"/>
  <c r="J341" i="64"/>
  <c r="H341" i="64"/>
  <c r="G341" i="64"/>
  <c r="F341" i="64"/>
  <c r="D341" i="64"/>
  <c r="J340" i="64"/>
  <c r="C309" i="72"/>
  <c r="C308" i="72"/>
  <c r="C306" i="72"/>
  <c r="C303" i="72"/>
  <c r="C168" i="55"/>
  <c r="C168" i="59" s="1"/>
  <c r="C301" i="72"/>
  <c r="C295" i="72"/>
  <c r="C309" i="71"/>
  <c r="C306" i="71"/>
  <c r="C305" i="71"/>
  <c r="C303" i="71"/>
  <c r="C301" i="71"/>
  <c r="C299" i="71"/>
  <c r="C297" i="71"/>
  <c r="C321" i="70"/>
  <c r="C320" i="70"/>
  <c r="C318" i="70"/>
  <c r="C315" i="70"/>
  <c r="C314" i="70"/>
  <c r="C313" i="70"/>
  <c r="C306" i="70"/>
  <c r="C320" i="69"/>
  <c r="C317" i="69"/>
  <c r="C314" i="69"/>
  <c r="C113" i="55"/>
  <c r="C113" i="59" s="1"/>
  <c r="C311" i="69"/>
  <c r="C307" i="69"/>
  <c r="C306" i="69"/>
  <c r="C399" i="68"/>
  <c r="C397" i="68"/>
  <c r="C395" i="68"/>
  <c r="C394" i="68"/>
  <c r="C391" i="68"/>
  <c r="C94" i="59"/>
  <c r="C388" i="68"/>
  <c r="C386" i="68"/>
  <c r="C384" i="68"/>
  <c r="C382" i="68"/>
  <c r="C321" i="67"/>
  <c r="C320" i="67"/>
  <c r="C317" i="67"/>
  <c r="C315" i="67"/>
  <c r="C314" i="67"/>
  <c r="C311" i="67"/>
  <c r="C307" i="67"/>
  <c r="C321" i="66"/>
  <c r="C318" i="66"/>
  <c r="C315" i="66"/>
  <c r="C313" i="66"/>
  <c r="C309" i="66"/>
  <c r="C306" i="66"/>
  <c r="C318" i="65"/>
  <c r="C317" i="65"/>
  <c r="C314" i="65"/>
  <c r="C311" i="65"/>
  <c r="C307" i="65"/>
  <c r="C357" i="64"/>
  <c r="C355" i="64"/>
  <c r="C352" i="64"/>
  <c r="C348" i="64"/>
  <c r="C346" i="64"/>
  <c r="C343" i="64"/>
  <c r="C340" i="64"/>
  <c r="C146" i="55"/>
  <c r="C85" i="55"/>
  <c r="Q291" i="72"/>
  <c r="P291" i="72"/>
  <c r="M291" i="72"/>
  <c r="L291" i="72"/>
  <c r="I291" i="72"/>
  <c r="H291" i="72"/>
  <c r="E291" i="72"/>
  <c r="D291" i="72"/>
  <c r="P176" i="58"/>
  <c r="O290" i="72"/>
  <c r="N290" i="72"/>
  <c r="N362" i="72" s="1"/>
  <c r="L176" i="58"/>
  <c r="K290" i="72"/>
  <c r="J290" i="72"/>
  <c r="H176" i="58"/>
  <c r="G290" i="72"/>
  <c r="F290" i="72"/>
  <c r="F362" i="72" s="1"/>
  <c r="D176" i="58"/>
  <c r="Q288" i="72"/>
  <c r="P288" i="72"/>
  <c r="N288" i="72"/>
  <c r="J288" i="72"/>
  <c r="F288" i="72"/>
  <c r="P287" i="72"/>
  <c r="L287" i="72"/>
  <c r="H287" i="72"/>
  <c r="D287" i="72"/>
  <c r="P285" i="72"/>
  <c r="O285" i="72"/>
  <c r="N285" i="72"/>
  <c r="L285" i="72"/>
  <c r="K285" i="72"/>
  <c r="J285" i="72"/>
  <c r="H285" i="72"/>
  <c r="G285" i="72"/>
  <c r="F285" i="72"/>
  <c r="D285" i="72"/>
  <c r="Q284" i="72"/>
  <c r="Q356" i="72" s="1"/>
  <c r="N284" i="72"/>
  <c r="N356" i="72" s="1"/>
  <c r="M284" i="72"/>
  <c r="M356" i="72" s="1"/>
  <c r="J284" i="72"/>
  <c r="J356" i="72" s="1"/>
  <c r="I284" i="72"/>
  <c r="F284" i="72"/>
  <c r="F356" i="72" s="1"/>
  <c r="E284" i="72"/>
  <c r="E356" i="72" s="1"/>
  <c r="P283" i="72"/>
  <c r="O169" i="58"/>
  <c r="N169" i="58"/>
  <c r="L283" i="72"/>
  <c r="K169" i="58"/>
  <c r="J169" i="58"/>
  <c r="H283" i="72"/>
  <c r="G169" i="58"/>
  <c r="F169" i="58"/>
  <c r="Q281" i="72"/>
  <c r="P281" i="72"/>
  <c r="N167" i="58"/>
  <c r="M281" i="72"/>
  <c r="L281" i="72"/>
  <c r="J167" i="58"/>
  <c r="I281" i="72"/>
  <c r="H281" i="72"/>
  <c r="F167" i="58"/>
  <c r="E281" i="72"/>
  <c r="D281" i="72"/>
  <c r="P279" i="72"/>
  <c r="L279" i="72"/>
  <c r="I279" i="72"/>
  <c r="H279" i="72"/>
  <c r="P277" i="72"/>
  <c r="M162" i="54"/>
  <c r="H277" i="72"/>
  <c r="E162" i="54"/>
  <c r="Q291" i="71"/>
  <c r="P291" i="71"/>
  <c r="N291" i="71"/>
  <c r="M291" i="71"/>
  <c r="L291" i="71"/>
  <c r="J291" i="71"/>
  <c r="I291" i="71"/>
  <c r="H291" i="71"/>
  <c r="F291" i="71"/>
  <c r="E291" i="71"/>
  <c r="D291" i="71"/>
  <c r="P290" i="71"/>
  <c r="P362" i="71" s="1"/>
  <c r="O158" i="58"/>
  <c r="N158" i="58"/>
  <c r="K158" i="58"/>
  <c r="J158" i="58"/>
  <c r="H290" i="71"/>
  <c r="H362" i="71" s="1"/>
  <c r="G158" i="58"/>
  <c r="F158" i="58"/>
  <c r="D290" i="71"/>
  <c r="Q288" i="71"/>
  <c r="P288" i="71"/>
  <c r="M288" i="71"/>
  <c r="L288" i="71"/>
  <c r="J288" i="71"/>
  <c r="I288" i="71"/>
  <c r="H288" i="71"/>
  <c r="E288" i="71"/>
  <c r="D288" i="71"/>
  <c r="O287" i="71"/>
  <c r="N287" i="71"/>
  <c r="K287" i="71"/>
  <c r="J287" i="71"/>
  <c r="G287" i="71"/>
  <c r="F287" i="71"/>
  <c r="P285" i="71"/>
  <c r="O285" i="71"/>
  <c r="N285" i="71"/>
  <c r="L285" i="71"/>
  <c r="K285" i="71"/>
  <c r="J285" i="71"/>
  <c r="H285" i="71"/>
  <c r="G285" i="71"/>
  <c r="F285" i="71"/>
  <c r="D285" i="71"/>
  <c r="Q284" i="71"/>
  <c r="Q356" i="71" s="1"/>
  <c r="P284" i="71"/>
  <c r="P356" i="71" s="1"/>
  <c r="N152" i="58"/>
  <c r="M284" i="71"/>
  <c r="M356" i="71" s="1"/>
  <c r="L284" i="71"/>
  <c r="L356" i="71" s="1"/>
  <c r="I284" i="71"/>
  <c r="I356" i="71" s="1"/>
  <c r="H284" i="71"/>
  <c r="H356" i="71" s="1"/>
  <c r="F152" i="58"/>
  <c r="E284" i="71"/>
  <c r="E356" i="71" s="1"/>
  <c r="D284" i="71"/>
  <c r="D356" i="71" s="1"/>
  <c r="P151" i="58"/>
  <c r="O283" i="71"/>
  <c r="N283" i="71"/>
  <c r="L151" i="58"/>
  <c r="K283" i="71"/>
  <c r="K355" i="71" s="1"/>
  <c r="J283" i="71"/>
  <c r="H151" i="58"/>
  <c r="G283" i="71"/>
  <c r="F283" i="71"/>
  <c r="D151" i="58"/>
  <c r="P149" i="58"/>
  <c r="O281" i="71"/>
  <c r="N281" i="71"/>
  <c r="L149" i="58"/>
  <c r="K281" i="71"/>
  <c r="J281" i="71"/>
  <c r="H149" i="58"/>
  <c r="G281" i="71"/>
  <c r="F281" i="71"/>
  <c r="D149" i="58"/>
  <c r="O279" i="71"/>
  <c r="N279" i="71"/>
  <c r="K279" i="71"/>
  <c r="K278" i="71" s="1"/>
  <c r="J279" i="71"/>
  <c r="F279" i="71"/>
  <c r="O146" i="54"/>
  <c r="N146" i="54"/>
  <c r="O277" i="71"/>
  <c r="N277" i="71"/>
  <c r="K277" i="71"/>
  <c r="J277" i="71"/>
  <c r="G277" i="71"/>
  <c r="O144" i="54"/>
  <c r="N144" i="54"/>
  <c r="P302" i="70"/>
  <c r="O302" i="70"/>
  <c r="N302" i="70"/>
  <c r="L302" i="70"/>
  <c r="K302" i="70"/>
  <c r="J302" i="70"/>
  <c r="H302" i="70"/>
  <c r="G302" i="70"/>
  <c r="F302" i="70"/>
  <c r="D302" i="70"/>
  <c r="Q299" i="70"/>
  <c r="P299" i="70"/>
  <c r="N299" i="70"/>
  <c r="M299" i="70"/>
  <c r="L299" i="70"/>
  <c r="J299" i="70"/>
  <c r="I299" i="70"/>
  <c r="H299" i="70"/>
  <c r="F299" i="70"/>
  <c r="E299" i="70"/>
  <c r="D299" i="70"/>
  <c r="P298" i="70"/>
  <c r="M136" i="54"/>
  <c r="L298" i="70"/>
  <c r="H298" i="70"/>
  <c r="D298" i="70"/>
  <c r="Q296" i="70"/>
  <c r="P296" i="70"/>
  <c r="N296" i="70"/>
  <c r="M296" i="70"/>
  <c r="L296" i="70"/>
  <c r="J296" i="70"/>
  <c r="I296" i="70"/>
  <c r="H296" i="70"/>
  <c r="F296" i="70"/>
  <c r="E296" i="70"/>
  <c r="D296" i="70"/>
  <c r="P295" i="70"/>
  <c r="O295" i="70"/>
  <c r="N295" i="70"/>
  <c r="K295" i="70"/>
  <c r="J295" i="70"/>
  <c r="H295" i="70"/>
  <c r="G295" i="70"/>
  <c r="F295" i="70"/>
  <c r="Q294" i="70"/>
  <c r="M294" i="70"/>
  <c r="L294" i="70"/>
  <c r="I294" i="70"/>
  <c r="H294" i="70"/>
  <c r="E294" i="70"/>
  <c r="D294" i="70"/>
  <c r="P292" i="70"/>
  <c r="O292" i="70"/>
  <c r="N292" i="70"/>
  <c r="L292" i="70"/>
  <c r="K292" i="70"/>
  <c r="J292" i="70"/>
  <c r="H292" i="70"/>
  <c r="G292" i="70"/>
  <c r="F292" i="70"/>
  <c r="D292" i="70"/>
  <c r="P290" i="70"/>
  <c r="M290" i="70"/>
  <c r="L290" i="70"/>
  <c r="H290" i="70"/>
  <c r="E290" i="70"/>
  <c r="D290" i="70"/>
  <c r="P288" i="70"/>
  <c r="N288" i="70"/>
  <c r="L288" i="70"/>
  <c r="K288" i="70"/>
  <c r="J288" i="70"/>
  <c r="H288" i="70"/>
  <c r="G288" i="70"/>
  <c r="F288" i="70"/>
  <c r="D288" i="70"/>
  <c r="N287" i="70"/>
  <c r="J287" i="70"/>
  <c r="Q302" i="69"/>
  <c r="P302" i="69"/>
  <c r="M302" i="69"/>
  <c r="L302" i="69"/>
  <c r="J302" i="69"/>
  <c r="I302" i="69"/>
  <c r="H302" i="69"/>
  <c r="E302" i="69"/>
  <c r="D302" i="69"/>
  <c r="P121" i="58"/>
  <c r="O301" i="69"/>
  <c r="L121" i="58"/>
  <c r="K301" i="69"/>
  <c r="H121" i="58"/>
  <c r="G301" i="69"/>
  <c r="D121" i="58"/>
  <c r="P299" i="69"/>
  <c r="O299" i="69"/>
  <c r="N299" i="69"/>
  <c r="K299" i="69"/>
  <c r="J299" i="69"/>
  <c r="H299" i="69"/>
  <c r="G299" i="69"/>
  <c r="F299" i="69"/>
  <c r="Q298" i="69"/>
  <c r="P298" i="69"/>
  <c r="M298" i="69"/>
  <c r="L298" i="69"/>
  <c r="I298" i="69"/>
  <c r="H298" i="69"/>
  <c r="E298" i="69"/>
  <c r="D298" i="69"/>
  <c r="P296" i="69"/>
  <c r="O296" i="69"/>
  <c r="N296" i="69"/>
  <c r="L296" i="69"/>
  <c r="K296" i="69"/>
  <c r="J296" i="69"/>
  <c r="H296" i="69"/>
  <c r="G296" i="69"/>
  <c r="F296" i="69"/>
  <c r="D296" i="69"/>
  <c r="Q295" i="69"/>
  <c r="Q371" i="69" s="1"/>
  <c r="P295" i="69"/>
  <c r="P371" i="69" s="1"/>
  <c r="M295" i="69"/>
  <c r="M371" i="69" s="1"/>
  <c r="L295" i="69"/>
  <c r="L371" i="69" s="1"/>
  <c r="I295" i="69"/>
  <c r="I371" i="69" s="1"/>
  <c r="H295" i="69"/>
  <c r="H371" i="69" s="1"/>
  <c r="E295" i="69"/>
  <c r="E371" i="69" s="1"/>
  <c r="D295" i="69"/>
  <c r="D371" i="69" s="1"/>
  <c r="Q292" i="69"/>
  <c r="N112" i="58"/>
  <c r="M292" i="69"/>
  <c r="J112" i="58"/>
  <c r="I292" i="69"/>
  <c r="F112" i="58"/>
  <c r="E292" i="69"/>
  <c r="O290" i="69"/>
  <c r="N290" i="69"/>
  <c r="J290" i="69"/>
  <c r="G290" i="69"/>
  <c r="F290" i="69"/>
  <c r="O109" i="54"/>
  <c r="N109" i="54"/>
  <c r="P288" i="69"/>
  <c r="O288" i="69"/>
  <c r="N288" i="69"/>
  <c r="L288" i="69"/>
  <c r="K288" i="69"/>
  <c r="J288" i="69"/>
  <c r="H288" i="69"/>
  <c r="G288" i="69"/>
  <c r="F288" i="69"/>
  <c r="D288" i="69"/>
  <c r="Q287" i="69"/>
  <c r="M287" i="69"/>
  <c r="L287" i="69"/>
  <c r="I287" i="69"/>
  <c r="E287" i="69"/>
  <c r="D287" i="69"/>
  <c r="P375" i="68"/>
  <c r="O375" i="68"/>
  <c r="N375" i="68"/>
  <c r="L375" i="68"/>
  <c r="K375" i="68"/>
  <c r="J375" i="68"/>
  <c r="H375" i="68"/>
  <c r="G375" i="68"/>
  <c r="F375" i="68"/>
  <c r="D375" i="68"/>
  <c r="Q374" i="68"/>
  <c r="Q470" i="68" s="1"/>
  <c r="P374" i="68"/>
  <c r="P470" i="68" s="1"/>
  <c r="N102" i="58"/>
  <c r="M374" i="68"/>
  <c r="M470" i="68" s="1"/>
  <c r="L374" i="68"/>
  <c r="L470" i="68" s="1"/>
  <c r="J102" i="58"/>
  <c r="I374" i="68"/>
  <c r="I470" i="68" s="1"/>
  <c r="H374" i="68"/>
  <c r="H470" i="68" s="1"/>
  <c r="F102" i="58"/>
  <c r="E374" i="68"/>
  <c r="E470" i="68" s="1"/>
  <c r="D374" i="68"/>
  <c r="D470" i="68" s="1"/>
  <c r="O373" i="68"/>
  <c r="N373" i="68"/>
  <c r="K373" i="68"/>
  <c r="J373" i="68"/>
  <c r="G373" i="68"/>
  <c r="F373" i="68"/>
  <c r="Q371" i="68"/>
  <c r="P371" i="68"/>
  <c r="N371" i="68"/>
  <c r="J371" i="68"/>
  <c r="F371" i="68"/>
  <c r="P370" i="68"/>
  <c r="L370" i="68"/>
  <c r="H370" i="68"/>
  <c r="D370" i="68"/>
  <c r="P368" i="68"/>
  <c r="O368" i="68"/>
  <c r="N368" i="68"/>
  <c r="L368" i="68"/>
  <c r="K368" i="68"/>
  <c r="J368" i="68"/>
  <c r="H368" i="68"/>
  <c r="G368" i="68"/>
  <c r="F368" i="68"/>
  <c r="D368" i="68"/>
  <c r="Q367" i="68"/>
  <c r="P367" i="68"/>
  <c r="N367" i="68"/>
  <c r="M367" i="68"/>
  <c r="M463" i="68" s="1"/>
  <c r="J367" i="68"/>
  <c r="J463" i="68" s="1"/>
  <c r="I367" i="68"/>
  <c r="H367" i="68"/>
  <c r="F367" i="68"/>
  <c r="F463" i="68" s="1"/>
  <c r="E367" i="68"/>
  <c r="E463" i="68" s="1"/>
  <c r="P366" i="68"/>
  <c r="L366" i="68"/>
  <c r="K94" i="58"/>
  <c r="J94" i="58"/>
  <c r="H366" i="68"/>
  <c r="G94" i="58"/>
  <c r="F94" i="58"/>
  <c r="D366" i="68"/>
  <c r="Q364" i="68"/>
  <c r="P364" i="68"/>
  <c r="M364" i="68"/>
  <c r="M460" i="68" s="1"/>
  <c r="L364" i="68"/>
  <c r="L460" i="68" s="1"/>
  <c r="J364" i="68"/>
  <c r="I364" i="68"/>
  <c r="H364" i="68"/>
  <c r="F364" i="68"/>
  <c r="E364" i="68"/>
  <c r="E460" i="68" s="1"/>
  <c r="D364" i="68"/>
  <c r="D460" i="68" s="1"/>
  <c r="P363" i="68"/>
  <c r="O363" i="68"/>
  <c r="N363" i="68"/>
  <c r="K363" i="68"/>
  <c r="J363" i="68"/>
  <c r="G363" i="68"/>
  <c r="F363" i="68"/>
  <c r="Q362" i="68"/>
  <c r="P362" i="68"/>
  <c r="M362" i="68"/>
  <c r="L362" i="68"/>
  <c r="I362" i="68"/>
  <c r="H362" i="68"/>
  <c r="E362" i="68"/>
  <c r="D362" i="68"/>
  <c r="Q360" i="68"/>
  <c r="P360" i="68"/>
  <c r="N360" i="68"/>
  <c r="M360" i="68"/>
  <c r="L360" i="68"/>
  <c r="J360" i="68"/>
  <c r="I360" i="68"/>
  <c r="H360" i="68"/>
  <c r="F360" i="68"/>
  <c r="E360" i="68"/>
  <c r="D360" i="68"/>
  <c r="Q358" i="68"/>
  <c r="P358" i="68"/>
  <c r="M358" i="68"/>
  <c r="L358" i="68"/>
  <c r="I358" i="68"/>
  <c r="H358" i="68"/>
  <c r="E358" i="68"/>
  <c r="D358" i="68"/>
  <c r="P356" i="68"/>
  <c r="O356" i="68"/>
  <c r="N356" i="68"/>
  <c r="L356" i="68"/>
  <c r="K356" i="68"/>
  <c r="J356" i="68"/>
  <c r="H356" i="68"/>
  <c r="G356" i="68"/>
  <c r="F356" i="68"/>
  <c r="D356" i="68"/>
  <c r="N355" i="68"/>
  <c r="J355" i="68"/>
  <c r="F355" i="68"/>
  <c r="P302" i="67"/>
  <c r="L302" i="67"/>
  <c r="H302" i="67"/>
  <c r="D302" i="67"/>
  <c r="N301" i="67"/>
  <c r="J301" i="67"/>
  <c r="F301" i="67"/>
  <c r="P299" i="67"/>
  <c r="O299" i="67"/>
  <c r="N299" i="67"/>
  <c r="K299" i="67"/>
  <c r="J299" i="67"/>
  <c r="G299" i="67"/>
  <c r="F299" i="67"/>
  <c r="P298" i="67"/>
  <c r="M298" i="67"/>
  <c r="L298" i="67"/>
  <c r="I298" i="67"/>
  <c r="H298" i="67"/>
  <c r="E298" i="67"/>
  <c r="D298" i="67"/>
  <c r="Q296" i="67"/>
  <c r="P296" i="67"/>
  <c r="N296" i="67"/>
  <c r="M296" i="67"/>
  <c r="L296" i="67"/>
  <c r="J296" i="67"/>
  <c r="I296" i="67"/>
  <c r="H296" i="67"/>
  <c r="F296" i="67"/>
  <c r="E296" i="67"/>
  <c r="D296" i="67"/>
  <c r="P295" i="67"/>
  <c r="O295" i="67"/>
  <c r="N295" i="67"/>
  <c r="L295" i="67"/>
  <c r="K295" i="67"/>
  <c r="J295" i="67"/>
  <c r="H295" i="67"/>
  <c r="G295" i="67"/>
  <c r="F295" i="67"/>
  <c r="D295" i="67"/>
  <c r="Q294" i="67"/>
  <c r="P294" i="67"/>
  <c r="M294" i="67"/>
  <c r="L294" i="67"/>
  <c r="I294" i="67"/>
  <c r="H294" i="67"/>
  <c r="E294" i="67"/>
  <c r="D294" i="67"/>
  <c r="I70" i="54"/>
  <c r="P292" i="67"/>
  <c r="L292" i="67"/>
  <c r="H292" i="67"/>
  <c r="D292" i="67"/>
  <c r="O290" i="67"/>
  <c r="N290" i="67"/>
  <c r="K290" i="67"/>
  <c r="J290" i="67"/>
  <c r="G290" i="67"/>
  <c r="F290" i="67"/>
  <c r="O66" i="54"/>
  <c r="N66" i="54"/>
  <c r="P288" i="67"/>
  <c r="O288" i="67"/>
  <c r="N288" i="67"/>
  <c r="K288" i="67"/>
  <c r="J288" i="67"/>
  <c r="H288" i="67"/>
  <c r="G288" i="67"/>
  <c r="F288" i="67"/>
  <c r="Q287" i="67"/>
  <c r="P287" i="67"/>
  <c r="M287" i="67"/>
  <c r="L287" i="67"/>
  <c r="I287" i="67"/>
  <c r="H287" i="67"/>
  <c r="E287" i="67"/>
  <c r="D287" i="67"/>
  <c r="P302" i="66"/>
  <c r="O302" i="66"/>
  <c r="N302" i="66"/>
  <c r="L302" i="66"/>
  <c r="K302" i="66"/>
  <c r="J302" i="66"/>
  <c r="H302" i="66"/>
  <c r="G302" i="66"/>
  <c r="F302" i="66"/>
  <c r="D302" i="66"/>
  <c r="Q301" i="66"/>
  <c r="P301" i="66"/>
  <c r="N59" i="58"/>
  <c r="M301" i="66"/>
  <c r="L301" i="66"/>
  <c r="J59" i="58"/>
  <c r="I301" i="66"/>
  <c r="H301" i="66"/>
  <c r="E301" i="66"/>
  <c r="D301" i="66"/>
  <c r="P299" i="66"/>
  <c r="L299" i="66"/>
  <c r="K299" i="66"/>
  <c r="J299" i="66"/>
  <c r="H299" i="66"/>
  <c r="D299" i="66"/>
  <c r="N298" i="66"/>
  <c r="J298" i="66"/>
  <c r="F298" i="66"/>
  <c r="Q296" i="66"/>
  <c r="P296" i="66"/>
  <c r="N296" i="66"/>
  <c r="M296" i="66"/>
  <c r="L296" i="66"/>
  <c r="J296" i="66"/>
  <c r="I296" i="66"/>
  <c r="H296" i="66"/>
  <c r="F296" i="66"/>
  <c r="E296" i="66"/>
  <c r="D296" i="66"/>
  <c r="P295" i="66"/>
  <c r="L295" i="66"/>
  <c r="K295" i="66"/>
  <c r="J295" i="66"/>
  <c r="H295" i="66"/>
  <c r="D295" i="66"/>
  <c r="N294" i="66"/>
  <c r="J294" i="66"/>
  <c r="F294" i="66"/>
  <c r="N292" i="66"/>
  <c r="J292" i="66"/>
  <c r="F292" i="66"/>
  <c r="N290" i="66"/>
  <c r="J290" i="66"/>
  <c r="F290" i="66"/>
  <c r="O47" i="54"/>
  <c r="N47" i="54"/>
  <c r="Q288" i="66"/>
  <c r="P288" i="66"/>
  <c r="N288" i="66"/>
  <c r="J288" i="66"/>
  <c r="I288" i="66"/>
  <c r="H288" i="66"/>
  <c r="F288" i="66"/>
  <c r="P287" i="66"/>
  <c r="L287" i="66"/>
  <c r="H287" i="66"/>
  <c r="D287" i="66"/>
  <c r="Q302" i="65"/>
  <c r="P302" i="65"/>
  <c r="N302" i="65"/>
  <c r="M302" i="65"/>
  <c r="L302" i="65"/>
  <c r="J302" i="65"/>
  <c r="I302" i="65"/>
  <c r="H302" i="65"/>
  <c r="F302" i="65"/>
  <c r="E302" i="65"/>
  <c r="D302" i="65"/>
  <c r="P301" i="65"/>
  <c r="L301" i="65"/>
  <c r="H301" i="65"/>
  <c r="D301" i="65"/>
  <c r="Q299" i="65"/>
  <c r="P299" i="65"/>
  <c r="M299" i="65"/>
  <c r="L299" i="65"/>
  <c r="J299" i="65"/>
  <c r="I299" i="65"/>
  <c r="H299" i="65"/>
  <c r="E299" i="65"/>
  <c r="D299" i="65"/>
  <c r="O298" i="65"/>
  <c r="N298" i="65"/>
  <c r="K298" i="65"/>
  <c r="J298" i="65"/>
  <c r="G298" i="65"/>
  <c r="F298" i="65"/>
  <c r="P296" i="65"/>
  <c r="O296" i="65"/>
  <c r="N296" i="65"/>
  <c r="L296" i="65"/>
  <c r="K296" i="65"/>
  <c r="J296" i="65"/>
  <c r="H296" i="65"/>
  <c r="G296" i="65"/>
  <c r="F296" i="65"/>
  <c r="D296" i="65"/>
  <c r="Q295" i="65"/>
  <c r="P295" i="65"/>
  <c r="M295" i="65"/>
  <c r="L295" i="65"/>
  <c r="J295" i="65"/>
  <c r="I295" i="65"/>
  <c r="H295" i="65"/>
  <c r="E295" i="65"/>
  <c r="D295" i="65"/>
  <c r="O294" i="65"/>
  <c r="N294" i="65"/>
  <c r="K294" i="65"/>
  <c r="J294" i="65"/>
  <c r="G294" i="65"/>
  <c r="F294" i="65"/>
  <c r="O292" i="65"/>
  <c r="N292" i="65"/>
  <c r="K292" i="65"/>
  <c r="J292" i="65"/>
  <c r="G292" i="65"/>
  <c r="F292" i="65"/>
  <c r="O290" i="65"/>
  <c r="N290" i="65"/>
  <c r="K290" i="65"/>
  <c r="J290" i="65"/>
  <c r="G290" i="65"/>
  <c r="F290" i="65"/>
  <c r="O28" i="54"/>
  <c r="N28" i="54"/>
  <c r="P288" i="65"/>
  <c r="O288" i="65"/>
  <c r="N288" i="65"/>
  <c r="K288" i="65"/>
  <c r="J288" i="65"/>
  <c r="G288" i="65"/>
  <c r="F288" i="65"/>
  <c r="P287" i="65"/>
  <c r="M287" i="65"/>
  <c r="L287" i="65"/>
  <c r="J287" i="65"/>
  <c r="I287" i="65"/>
  <c r="H287" i="65"/>
  <c r="E287" i="65"/>
  <c r="D287" i="65"/>
  <c r="P25" i="54"/>
  <c r="P336" i="64"/>
  <c r="O336" i="64"/>
  <c r="N336" i="64"/>
  <c r="L336" i="64"/>
  <c r="K336" i="64"/>
  <c r="J336" i="64"/>
  <c r="H336" i="64"/>
  <c r="G336" i="64"/>
  <c r="F336" i="64"/>
  <c r="D336" i="64"/>
  <c r="Q335" i="64"/>
  <c r="Q419" i="64" s="1"/>
  <c r="P335" i="64"/>
  <c r="N335" i="64"/>
  <c r="M335" i="64"/>
  <c r="J335" i="64"/>
  <c r="J419" i="64" s="1"/>
  <c r="I335" i="64"/>
  <c r="I419" i="64" s="1"/>
  <c r="H335" i="64"/>
  <c r="F335" i="64"/>
  <c r="E335" i="64"/>
  <c r="D335" i="64"/>
  <c r="O334" i="64"/>
  <c r="N334" i="64"/>
  <c r="L334" i="64"/>
  <c r="K334" i="64"/>
  <c r="J334" i="64"/>
  <c r="H334" i="64"/>
  <c r="G334" i="64"/>
  <c r="D334" i="64"/>
  <c r="Q332" i="64"/>
  <c r="P332" i="64"/>
  <c r="N332" i="64"/>
  <c r="L332" i="64"/>
  <c r="H332" i="64"/>
  <c r="F332" i="64"/>
  <c r="D332" i="64"/>
  <c r="L331" i="64"/>
  <c r="J331" i="64"/>
  <c r="H331" i="64"/>
  <c r="F331" i="64"/>
  <c r="Q329" i="64"/>
  <c r="P329" i="64"/>
  <c r="N329" i="64"/>
  <c r="M329" i="64"/>
  <c r="L329" i="64"/>
  <c r="J329" i="64"/>
  <c r="I329" i="64"/>
  <c r="H329" i="64"/>
  <c r="F329" i="64"/>
  <c r="E329" i="64"/>
  <c r="D329" i="64"/>
  <c r="P328" i="64"/>
  <c r="P412" i="64" s="1"/>
  <c r="O328" i="64"/>
  <c r="O412" i="64" s="1"/>
  <c r="N14" i="58"/>
  <c r="L328" i="64"/>
  <c r="K328" i="64"/>
  <c r="K412" i="64" s="1"/>
  <c r="J14" i="58"/>
  <c r="H328" i="64"/>
  <c r="G328" i="64"/>
  <c r="D328" i="64"/>
  <c r="Q327" i="64"/>
  <c r="P13" i="58"/>
  <c r="N327" i="64"/>
  <c r="M327" i="64"/>
  <c r="J327" i="64"/>
  <c r="I327" i="64"/>
  <c r="H327" i="64"/>
  <c r="F327" i="64"/>
  <c r="E327" i="64"/>
  <c r="O325" i="64"/>
  <c r="O409" i="64" s="1"/>
  <c r="N325" i="64"/>
  <c r="N409" i="64" s="1"/>
  <c r="K325" i="64"/>
  <c r="K409" i="64" s="1"/>
  <c r="H325" i="64"/>
  <c r="G325" i="64"/>
  <c r="F325" i="64"/>
  <c r="D325" i="64"/>
  <c r="Q324" i="64"/>
  <c r="P324" i="64"/>
  <c r="N324" i="64"/>
  <c r="M324" i="64"/>
  <c r="L324" i="64"/>
  <c r="J324" i="64"/>
  <c r="I324" i="64"/>
  <c r="F324" i="64"/>
  <c r="E324" i="64"/>
  <c r="P322" i="64"/>
  <c r="O322" i="64"/>
  <c r="L322" i="64"/>
  <c r="K322" i="64"/>
  <c r="G322" i="64"/>
  <c r="O7" i="54"/>
  <c r="Q320" i="64"/>
  <c r="P320" i="64"/>
  <c r="N320" i="64"/>
  <c r="M320" i="64"/>
  <c r="L320" i="64"/>
  <c r="J320" i="64"/>
  <c r="I320" i="64"/>
  <c r="F320" i="64"/>
  <c r="E320" i="64"/>
  <c r="D320" i="64"/>
  <c r="P319" i="64"/>
  <c r="N319" i="64"/>
  <c r="H319" i="64"/>
  <c r="D319" i="64"/>
  <c r="C291" i="72"/>
  <c r="C285" i="72"/>
  <c r="C284" i="72"/>
  <c r="C356" i="72" s="1"/>
  <c r="C279" i="72"/>
  <c r="C277" i="72"/>
  <c r="C288" i="71"/>
  <c r="C287" i="71"/>
  <c r="C152" i="58"/>
  <c r="C283" i="71"/>
  <c r="C355" i="71" s="1"/>
  <c r="C281" i="71"/>
  <c r="C277" i="71"/>
  <c r="C302" i="70"/>
  <c r="C296" i="70"/>
  <c r="C292" i="70"/>
  <c r="C290" i="70"/>
  <c r="C289" i="70" s="1"/>
  <c r="C288" i="70"/>
  <c r="C299" i="69"/>
  <c r="C296" i="69"/>
  <c r="C295" i="69"/>
  <c r="C371" i="69" s="1"/>
  <c r="C288" i="69"/>
  <c r="C374" i="68"/>
  <c r="C470" i="68" s="1"/>
  <c r="C373" i="68"/>
  <c r="C368" i="68"/>
  <c r="C366" i="68"/>
  <c r="C362" i="68"/>
  <c r="C360" i="68"/>
  <c r="C355" i="68"/>
  <c r="C302" i="67"/>
  <c r="C298" i="67"/>
  <c r="C296" i="67"/>
  <c r="C294" i="67"/>
  <c r="C292" i="67"/>
  <c r="C290" i="67"/>
  <c r="C302" i="66"/>
  <c r="C301" i="66"/>
  <c r="C296" i="66"/>
  <c r="C295" i="66"/>
  <c r="C292" i="66"/>
  <c r="C290" i="66"/>
  <c r="C288" i="66"/>
  <c r="C301" i="65"/>
  <c r="C299" i="65"/>
  <c r="C296" i="65"/>
  <c r="C295" i="65"/>
  <c r="C288" i="65"/>
  <c r="C287" i="65"/>
  <c r="C336" i="64"/>
  <c r="C334" i="64"/>
  <c r="C332" i="64"/>
  <c r="C329" i="64"/>
  <c r="C328" i="64"/>
  <c r="C412" i="64" s="1"/>
  <c r="C13" i="58"/>
  <c r="C324" i="64"/>
  <c r="C322" i="64"/>
  <c r="P163" i="72"/>
  <c r="P217" i="72" s="1"/>
  <c r="N163" i="72"/>
  <c r="N217" i="72" s="1"/>
  <c r="L163" i="72"/>
  <c r="L217" i="72" s="1"/>
  <c r="J163" i="72"/>
  <c r="J217" i="72" s="1"/>
  <c r="H163" i="72"/>
  <c r="H217" i="72" s="1"/>
  <c r="F163" i="72"/>
  <c r="F217" i="72" s="1"/>
  <c r="D163" i="72"/>
  <c r="D217" i="72" s="1"/>
  <c r="O162" i="72"/>
  <c r="K162" i="72"/>
  <c r="G162" i="72"/>
  <c r="C162" i="72"/>
  <c r="O160" i="72"/>
  <c r="O214" i="72" s="1"/>
  <c r="N160" i="72"/>
  <c r="N214" i="72" s="1"/>
  <c r="K160" i="72"/>
  <c r="K214" i="72" s="1"/>
  <c r="J160" i="72"/>
  <c r="J214" i="72" s="1"/>
  <c r="G160" i="72"/>
  <c r="G214" i="72" s="1"/>
  <c r="F160" i="72"/>
  <c r="F214" i="72" s="1"/>
  <c r="C160" i="72"/>
  <c r="C214" i="72" s="1"/>
  <c r="Q159" i="72"/>
  <c r="N173" i="50"/>
  <c r="M159" i="72"/>
  <c r="J159" i="72"/>
  <c r="I159" i="72"/>
  <c r="F173" i="50"/>
  <c r="E159" i="72"/>
  <c r="P157" i="72"/>
  <c r="P211" i="72" s="1"/>
  <c r="O157" i="72"/>
  <c r="O211" i="72" s="1"/>
  <c r="L157" i="72"/>
  <c r="L211" i="72" s="1"/>
  <c r="K157" i="72"/>
  <c r="K211" i="72" s="1"/>
  <c r="H157" i="72"/>
  <c r="H211" i="72" s="1"/>
  <c r="G157" i="72"/>
  <c r="G211" i="72" s="1"/>
  <c r="D157" i="72"/>
  <c r="D211" i="72" s="1"/>
  <c r="C157" i="72"/>
  <c r="C211" i="72" s="1"/>
  <c r="O156" i="72"/>
  <c r="O210" i="72" s="1"/>
  <c r="N156" i="72"/>
  <c r="N210" i="72" s="1"/>
  <c r="K156" i="72"/>
  <c r="K210" i="72" s="1"/>
  <c r="J156" i="72"/>
  <c r="J210" i="72" s="1"/>
  <c r="G156" i="72"/>
  <c r="G210" i="72" s="1"/>
  <c r="F156" i="72"/>
  <c r="F210" i="72" s="1"/>
  <c r="C156" i="72"/>
  <c r="C210" i="72" s="1"/>
  <c r="Q155" i="72"/>
  <c r="J155" i="72"/>
  <c r="I155" i="72"/>
  <c r="E155" i="72"/>
  <c r="P153" i="72"/>
  <c r="O153" i="72"/>
  <c r="L153" i="72"/>
  <c r="K153" i="72"/>
  <c r="G153" i="72"/>
  <c r="D153" i="72"/>
  <c r="C153" i="72"/>
  <c r="J151" i="72"/>
  <c r="H151" i="72"/>
  <c r="F151" i="72"/>
  <c r="E164" i="47"/>
  <c r="O162" i="47"/>
  <c r="N149" i="72"/>
  <c r="L162" i="47"/>
  <c r="J149" i="72"/>
  <c r="H162" i="47"/>
  <c r="G162" i="47"/>
  <c r="F149" i="72"/>
  <c r="C162" i="47"/>
  <c r="N162" i="47"/>
  <c r="Q163" i="71"/>
  <c r="Q217" i="71" s="1"/>
  <c r="O163" i="71"/>
  <c r="O217" i="71" s="1"/>
  <c r="M163" i="71"/>
  <c r="M217" i="71" s="1"/>
  <c r="K163" i="71"/>
  <c r="K217" i="71" s="1"/>
  <c r="I163" i="71"/>
  <c r="I217" i="71" s="1"/>
  <c r="G163" i="71"/>
  <c r="G217" i="71" s="1"/>
  <c r="E163" i="71"/>
  <c r="E217" i="71" s="1"/>
  <c r="C163" i="71"/>
  <c r="C217" i="71" s="1"/>
  <c r="N162" i="71"/>
  <c r="L162" i="71"/>
  <c r="J162" i="71"/>
  <c r="F162" i="71"/>
  <c r="N160" i="71"/>
  <c r="N214" i="71" s="1"/>
  <c r="J160" i="71"/>
  <c r="J214" i="71" s="1"/>
  <c r="F160" i="71"/>
  <c r="F214" i="71" s="1"/>
  <c r="N159" i="71"/>
  <c r="J159" i="71"/>
  <c r="I159" i="71"/>
  <c r="H154" i="47"/>
  <c r="H154" i="50" s="1"/>
  <c r="F159" i="71"/>
  <c r="O157" i="71"/>
  <c r="O211" i="71" s="1"/>
  <c r="N157" i="71"/>
  <c r="N211" i="71" s="1"/>
  <c r="K157" i="71"/>
  <c r="K211" i="71" s="1"/>
  <c r="J157" i="71"/>
  <c r="J211" i="71" s="1"/>
  <c r="G157" i="71"/>
  <c r="G211" i="71" s="1"/>
  <c r="F157" i="71"/>
  <c r="F211" i="71" s="1"/>
  <c r="C157" i="71"/>
  <c r="C211" i="71" s="1"/>
  <c r="Q156" i="71"/>
  <c r="Q210" i="71" s="1"/>
  <c r="N156" i="71"/>
  <c r="N210" i="71" s="1"/>
  <c r="M156" i="71"/>
  <c r="M210" i="71" s="1"/>
  <c r="J156" i="71"/>
  <c r="J210" i="71" s="1"/>
  <c r="I156" i="71"/>
  <c r="I210" i="71" s="1"/>
  <c r="F156" i="71"/>
  <c r="F210" i="71" s="1"/>
  <c r="E156" i="71"/>
  <c r="E210" i="71" s="1"/>
  <c r="Q155" i="71"/>
  <c r="P155" i="71"/>
  <c r="L155" i="71"/>
  <c r="I155" i="71"/>
  <c r="H155" i="71"/>
  <c r="D155" i="71"/>
  <c r="Q153" i="71"/>
  <c r="O153" i="71"/>
  <c r="M153" i="71"/>
  <c r="K153" i="71"/>
  <c r="I153" i="71"/>
  <c r="G153" i="71"/>
  <c r="E153" i="71"/>
  <c r="C153" i="71"/>
  <c r="Q151" i="71"/>
  <c r="O146" i="47"/>
  <c r="M151" i="71"/>
  <c r="L146" i="47"/>
  <c r="I151" i="71"/>
  <c r="H146" i="47"/>
  <c r="G146" i="47"/>
  <c r="E151" i="71"/>
  <c r="D146" i="47"/>
  <c r="C146" i="47"/>
  <c r="Q149" i="71"/>
  <c r="I149" i="71"/>
  <c r="G144" i="47"/>
  <c r="E149" i="71"/>
  <c r="P167" i="70"/>
  <c r="P224" i="70" s="1"/>
  <c r="O167" i="70"/>
  <c r="O224" i="70" s="1"/>
  <c r="L167" i="70"/>
  <c r="L224" i="70" s="1"/>
  <c r="K167" i="70"/>
  <c r="K224" i="70" s="1"/>
  <c r="H167" i="70"/>
  <c r="H224" i="70" s="1"/>
  <c r="G167" i="70"/>
  <c r="G224" i="70" s="1"/>
  <c r="D167" i="70"/>
  <c r="D224" i="70" s="1"/>
  <c r="C167" i="70"/>
  <c r="C224" i="70" s="1"/>
  <c r="N166" i="70"/>
  <c r="J166" i="70"/>
  <c r="G166" i="70"/>
  <c r="F166" i="70"/>
  <c r="Q164" i="70"/>
  <c r="Q221" i="70" s="1"/>
  <c r="M164" i="70"/>
  <c r="M221" i="70" s="1"/>
  <c r="I164" i="70"/>
  <c r="I221" i="70" s="1"/>
  <c r="E164" i="70"/>
  <c r="E221" i="70" s="1"/>
  <c r="Q163" i="70"/>
  <c r="M163" i="70"/>
  <c r="I163" i="70"/>
  <c r="H137" i="50"/>
  <c r="E163" i="70"/>
  <c r="P161" i="70"/>
  <c r="P218" i="70" s="1"/>
  <c r="N161" i="70"/>
  <c r="N218" i="70" s="1"/>
  <c r="L161" i="70"/>
  <c r="L218" i="70" s="1"/>
  <c r="J161" i="70"/>
  <c r="J218" i="70" s="1"/>
  <c r="H161" i="70"/>
  <c r="H218" i="70" s="1"/>
  <c r="F161" i="70"/>
  <c r="F218" i="70" s="1"/>
  <c r="D161" i="70"/>
  <c r="D218" i="70" s="1"/>
  <c r="Q160" i="70"/>
  <c r="Q217" i="70" s="1"/>
  <c r="O160" i="70"/>
  <c r="O217" i="70" s="1"/>
  <c r="M160" i="70"/>
  <c r="M217" i="70" s="1"/>
  <c r="K160" i="70"/>
  <c r="K217" i="70" s="1"/>
  <c r="I160" i="70"/>
  <c r="I217" i="70" s="1"/>
  <c r="G160" i="70"/>
  <c r="G217" i="70" s="1"/>
  <c r="E160" i="70"/>
  <c r="E217" i="70" s="1"/>
  <c r="L159" i="70"/>
  <c r="D159" i="70"/>
  <c r="F131" i="50"/>
  <c r="P155" i="70"/>
  <c r="N128" i="47"/>
  <c r="K128" i="47"/>
  <c r="J128" i="47"/>
  <c r="H155" i="70"/>
  <c r="F128" i="47"/>
  <c r="D155" i="70"/>
  <c r="C128" i="47"/>
  <c r="N153" i="70"/>
  <c r="N210" i="70" s="1"/>
  <c r="J153" i="70"/>
  <c r="J210" i="70" s="1"/>
  <c r="F153" i="70"/>
  <c r="F210" i="70" s="1"/>
  <c r="Q152" i="70"/>
  <c r="M126" i="50"/>
  <c r="I152" i="70"/>
  <c r="K122" i="50"/>
  <c r="G122" i="50"/>
  <c r="C122" i="50"/>
  <c r="N166" i="69"/>
  <c r="J166" i="69"/>
  <c r="F166" i="69"/>
  <c r="P164" i="69"/>
  <c r="P221" i="69" s="1"/>
  <c r="L164" i="69"/>
  <c r="L221" i="69" s="1"/>
  <c r="H164" i="69"/>
  <c r="H221" i="69" s="1"/>
  <c r="O118" i="50"/>
  <c r="L117" i="47"/>
  <c r="L117" i="50" s="1"/>
  <c r="Q161" i="69"/>
  <c r="Q218" i="69" s="1"/>
  <c r="M161" i="69"/>
  <c r="M218" i="69" s="1"/>
  <c r="I161" i="69"/>
  <c r="I218" i="69" s="1"/>
  <c r="E161" i="69"/>
  <c r="E218" i="69" s="1"/>
  <c r="P160" i="69"/>
  <c r="P217" i="69" s="1"/>
  <c r="L160" i="69"/>
  <c r="L217" i="69" s="1"/>
  <c r="H160" i="69"/>
  <c r="H217" i="69" s="1"/>
  <c r="D160" i="69"/>
  <c r="D217" i="69" s="1"/>
  <c r="O114" i="50"/>
  <c r="K114" i="50"/>
  <c r="M112" i="50"/>
  <c r="I157" i="69"/>
  <c r="Q109" i="47"/>
  <c r="M109" i="47"/>
  <c r="I109" i="47"/>
  <c r="G155" i="69"/>
  <c r="E109" i="47"/>
  <c r="C155" i="69"/>
  <c r="P153" i="69"/>
  <c r="P210" i="69" s="1"/>
  <c r="L153" i="69"/>
  <c r="L210" i="69" s="1"/>
  <c r="H153" i="69"/>
  <c r="H210" i="69" s="1"/>
  <c r="D153" i="69"/>
  <c r="D210" i="69" s="1"/>
  <c r="O152" i="69"/>
  <c r="G152" i="69"/>
  <c r="C152" i="69"/>
  <c r="J205" i="68"/>
  <c r="J277" i="68" s="1"/>
  <c r="F103" i="50"/>
  <c r="Q204" i="68"/>
  <c r="M204" i="68"/>
  <c r="I204" i="68"/>
  <c r="E204" i="68"/>
  <c r="P203" i="68"/>
  <c r="L203" i="68"/>
  <c r="H203" i="68"/>
  <c r="D203" i="68"/>
  <c r="N201" i="68"/>
  <c r="N273" i="68" s="1"/>
  <c r="J201" i="68"/>
  <c r="J273" i="68" s="1"/>
  <c r="F99" i="50"/>
  <c r="Q200" i="68"/>
  <c r="M200" i="68"/>
  <c r="I200" i="68"/>
  <c r="E200" i="68"/>
  <c r="O198" i="68"/>
  <c r="O270" i="68" s="1"/>
  <c r="K198" i="68"/>
  <c r="K270" i="68" s="1"/>
  <c r="G198" i="68"/>
  <c r="G270" i="68" s="1"/>
  <c r="C198" i="68"/>
  <c r="C270" i="68" s="1"/>
  <c r="N197" i="68"/>
  <c r="N269" i="68" s="1"/>
  <c r="J197" i="68"/>
  <c r="J269" i="68" s="1"/>
  <c r="Q196" i="68"/>
  <c r="M196" i="68"/>
  <c r="I196" i="68"/>
  <c r="E196" i="68"/>
  <c r="O194" i="68"/>
  <c r="K194" i="68"/>
  <c r="G194" i="68"/>
  <c r="C194" i="68"/>
  <c r="N193" i="68"/>
  <c r="N265" i="68" s="1"/>
  <c r="J193" i="68"/>
  <c r="J265" i="68" s="1"/>
  <c r="Q192" i="68"/>
  <c r="M192" i="68"/>
  <c r="I192" i="68"/>
  <c r="E192" i="68"/>
  <c r="O190" i="68"/>
  <c r="C190" i="68"/>
  <c r="P85" i="47"/>
  <c r="O85" i="47"/>
  <c r="M188" i="68"/>
  <c r="L85" i="47"/>
  <c r="I86" i="50"/>
  <c r="H85" i="47"/>
  <c r="E188" i="68"/>
  <c r="D85" i="47"/>
  <c r="N186" i="68"/>
  <c r="N258" i="68" s="1"/>
  <c r="J186" i="68"/>
  <c r="J258" i="68" s="1"/>
  <c r="F186" i="68"/>
  <c r="F258" i="68" s="1"/>
  <c r="Q185" i="68"/>
  <c r="M185" i="68"/>
  <c r="I185" i="68"/>
  <c r="E185" i="68"/>
  <c r="L79" i="50"/>
  <c r="H79" i="50"/>
  <c r="D79" i="50"/>
  <c r="O166" i="67"/>
  <c r="K166" i="67"/>
  <c r="G166" i="67"/>
  <c r="C166" i="67"/>
  <c r="Q76" i="50"/>
  <c r="E76" i="50"/>
  <c r="P163" i="67"/>
  <c r="L163" i="67"/>
  <c r="H163" i="67"/>
  <c r="D163" i="67"/>
  <c r="N161" i="67"/>
  <c r="N218" i="67" s="1"/>
  <c r="J161" i="67"/>
  <c r="J218" i="67" s="1"/>
  <c r="F161" i="67"/>
  <c r="F218" i="67" s="1"/>
  <c r="Q72" i="50"/>
  <c r="M72" i="50"/>
  <c r="P159" i="67"/>
  <c r="L159" i="67"/>
  <c r="H159" i="67"/>
  <c r="D159" i="67"/>
  <c r="N157" i="67"/>
  <c r="J157" i="67"/>
  <c r="F157" i="67"/>
  <c r="O66" i="47"/>
  <c r="N66" i="47"/>
  <c r="M66" i="47"/>
  <c r="I66" i="47"/>
  <c r="H67" i="50"/>
  <c r="G66" i="47"/>
  <c r="F66" i="47"/>
  <c r="E66" i="47"/>
  <c r="C66" i="47"/>
  <c r="J66" i="47"/>
  <c r="P153" i="67"/>
  <c r="P210" i="67" s="1"/>
  <c r="L153" i="67"/>
  <c r="L210" i="67" s="1"/>
  <c r="H153" i="67"/>
  <c r="H210" i="67" s="1"/>
  <c r="D153" i="67"/>
  <c r="D210" i="67" s="1"/>
  <c r="O152" i="67"/>
  <c r="K152" i="67"/>
  <c r="G152" i="67"/>
  <c r="C152" i="67"/>
  <c r="Q167" i="66"/>
  <c r="Q224" i="66" s="1"/>
  <c r="M167" i="66"/>
  <c r="M224" i="66" s="1"/>
  <c r="I167" i="66"/>
  <c r="I224" i="66" s="1"/>
  <c r="E167" i="66"/>
  <c r="E224" i="66" s="1"/>
  <c r="P166" i="66"/>
  <c r="L166" i="66"/>
  <c r="H166" i="66"/>
  <c r="D166" i="66"/>
  <c r="N164" i="66"/>
  <c r="N221" i="66" s="1"/>
  <c r="J164" i="66"/>
  <c r="J221" i="66" s="1"/>
  <c r="F164" i="66"/>
  <c r="F221" i="66" s="1"/>
  <c r="Q163" i="66"/>
  <c r="M163" i="66"/>
  <c r="I163" i="66"/>
  <c r="O54" i="50"/>
  <c r="G161" i="66"/>
  <c r="G218" i="66" s="1"/>
  <c r="C161" i="66"/>
  <c r="C218" i="66" s="1"/>
  <c r="N160" i="66"/>
  <c r="N217" i="66" s="1"/>
  <c r="J160" i="66"/>
  <c r="J217" i="66" s="1"/>
  <c r="F160" i="66"/>
  <c r="F217" i="66" s="1"/>
  <c r="O157" i="66"/>
  <c r="K157" i="66"/>
  <c r="G157" i="66"/>
  <c r="C157" i="66"/>
  <c r="Q155" i="66"/>
  <c r="P47" i="47"/>
  <c r="O47" i="47"/>
  <c r="M155" i="66"/>
  <c r="L47" i="47"/>
  <c r="K47" i="47"/>
  <c r="I155" i="66"/>
  <c r="H47" i="47"/>
  <c r="G47" i="47"/>
  <c r="E155" i="66"/>
  <c r="D47" i="47"/>
  <c r="C47" i="47"/>
  <c r="Q153" i="66"/>
  <c r="Q210" i="66" s="1"/>
  <c r="M153" i="66"/>
  <c r="M210" i="66" s="1"/>
  <c r="I153" i="66"/>
  <c r="I210" i="66" s="1"/>
  <c r="E153" i="66"/>
  <c r="E210" i="66" s="1"/>
  <c r="P152" i="66"/>
  <c r="M44" i="47"/>
  <c r="L152" i="66"/>
  <c r="H152" i="66"/>
  <c r="D152" i="66"/>
  <c r="J167" i="65"/>
  <c r="J224" i="65" s="1"/>
  <c r="F167" i="65"/>
  <c r="F224" i="65" s="1"/>
  <c r="Q166" i="65"/>
  <c r="M166" i="65"/>
  <c r="I166" i="65"/>
  <c r="E166" i="65"/>
  <c r="O164" i="65"/>
  <c r="O221" i="65" s="1"/>
  <c r="K164" i="65"/>
  <c r="K221" i="65" s="1"/>
  <c r="G164" i="65"/>
  <c r="G221" i="65" s="1"/>
  <c r="C164" i="65"/>
  <c r="C221" i="65" s="1"/>
  <c r="N163" i="65"/>
  <c r="J163" i="65"/>
  <c r="F163" i="65"/>
  <c r="P161" i="65"/>
  <c r="P218" i="65" s="1"/>
  <c r="L161" i="65"/>
  <c r="L218" i="65" s="1"/>
  <c r="H161" i="65"/>
  <c r="H218" i="65" s="1"/>
  <c r="D161" i="65"/>
  <c r="D218" i="65" s="1"/>
  <c r="O160" i="65"/>
  <c r="O217" i="65" s="1"/>
  <c r="K160" i="65"/>
  <c r="K217" i="65" s="1"/>
  <c r="G160" i="65"/>
  <c r="G217" i="65" s="1"/>
  <c r="C160" i="65"/>
  <c r="C217" i="65" s="1"/>
  <c r="N159" i="65"/>
  <c r="J159" i="65"/>
  <c r="F159" i="65"/>
  <c r="P157" i="65"/>
  <c r="L157" i="65"/>
  <c r="H157" i="65"/>
  <c r="D157" i="65"/>
  <c r="Q28" i="47"/>
  <c r="N155" i="65"/>
  <c r="J155" i="65"/>
  <c r="I28" i="47"/>
  <c r="G28" i="47"/>
  <c r="F155" i="65"/>
  <c r="O28" i="47"/>
  <c r="P153" i="65"/>
  <c r="P210" i="65" s="1"/>
  <c r="L153" i="65"/>
  <c r="L210" i="65" s="1"/>
  <c r="H153" i="65"/>
  <c r="H210" i="65" s="1"/>
  <c r="D153" i="65"/>
  <c r="D210" i="65" s="1"/>
  <c r="O152" i="65"/>
  <c r="K152" i="65"/>
  <c r="G152" i="65"/>
  <c r="C152" i="65"/>
  <c r="P187" i="64"/>
  <c r="P250" i="64" s="1"/>
  <c r="L187" i="64"/>
  <c r="L250" i="64" s="1"/>
  <c r="H187" i="64"/>
  <c r="H250" i="64" s="1"/>
  <c r="D187" i="64"/>
  <c r="D250" i="64" s="1"/>
  <c r="O186" i="64"/>
  <c r="K186" i="64"/>
  <c r="G186" i="64"/>
  <c r="C186" i="64"/>
  <c r="N185" i="64"/>
  <c r="J185" i="64"/>
  <c r="F185" i="64"/>
  <c r="P183" i="64"/>
  <c r="P246" i="64" s="1"/>
  <c r="L183" i="64"/>
  <c r="L246" i="64" s="1"/>
  <c r="H183" i="64"/>
  <c r="H246" i="64" s="1"/>
  <c r="D183" i="64"/>
  <c r="D246" i="64" s="1"/>
  <c r="O182" i="64"/>
  <c r="K182" i="64"/>
  <c r="G182" i="64"/>
  <c r="C182" i="64"/>
  <c r="Q180" i="64"/>
  <c r="Q243" i="64" s="1"/>
  <c r="M180" i="64"/>
  <c r="M243" i="64" s="1"/>
  <c r="I180" i="64"/>
  <c r="I243" i="64" s="1"/>
  <c r="E180" i="64"/>
  <c r="E243" i="64" s="1"/>
  <c r="P179" i="64"/>
  <c r="P242" i="64" s="1"/>
  <c r="L179" i="64"/>
  <c r="L242" i="64" s="1"/>
  <c r="H179" i="64"/>
  <c r="H242" i="64" s="1"/>
  <c r="D179" i="64"/>
  <c r="D242" i="64" s="1"/>
  <c r="O178" i="64"/>
  <c r="K178" i="64"/>
  <c r="G178" i="64"/>
  <c r="C178" i="64"/>
  <c r="Q176" i="64"/>
  <c r="M176" i="64"/>
  <c r="I176" i="64"/>
  <c r="E176" i="64"/>
  <c r="P175" i="64"/>
  <c r="L175" i="64"/>
  <c r="H175" i="64"/>
  <c r="D175" i="64"/>
  <c r="Q7" i="47"/>
  <c r="N173" i="64"/>
  <c r="M7" i="47"/>
  <c r="J173" i="64"/>
  <c r="I7" i="47"/>
  <c r="G7" i="47"/>
  <c r="F173" i="64"/>
  <c r="E7" i="47"/>
  <c r="Q171" i="64"/>
  <c r="Q234" i="64" s="1"/>
  <c r="M171" i="64"/>
  <c r="M234" i="64" s="1"/>
  <c r="I171" i="64"/>
  <c r="I234" i="64" s="1"/>
  <c r="E171" i="64"/>
  <c r="E234" i="64" s="1"/>
  <c r="P170" i="64"/>
  <c r="L170" i="64"/>
  <c r="H170" i="64"/>
  <c r="D170" i="64"/>
  <c r="B157" i="72"/>
  <c r="B211" i="72" s="1"/>
  <c r="B153" i="72"/>
  <c r="B163" i="71"/>
  <c r="B217" i="71" s="1"/>
  <c r="B159" i="71"/>
  <c r="B155" i="71"/>
  <c r="B151" i="71"/>
  <c r="B161" i="70"/>
  <c r="B218" i="70" s="1"/>
  <c r="B157" i="70"/>
  <c r="B128" i="47"/>
  <c r="B152" i="70"/>
  <c r="B160" i="69"/>
  <c r="B217" i="69" s="1"/>
  <c r="B205" i="68"/>
  <c r="B277" i="68" s="1"/>
  <c r="B201" i="68"/>
  <c r="B273" i="68" s="1"/>
  <c r="B197" i="68"/>
  <c r="B269" i="68" s="1"/>
  <c r="B91" i="50"/>
  <c r="B85" i="47"/>
  <c r="B167" i="67"/>
  <c r="B224" i="67" s="1"/>
  <c r="B163" i="67"/>
  <c r="B155" i="67"/>
  <c r="B47" i="47"/>
  <c r="B153" i="66"/>
  <c r="B210" i="66" s="1"/>
  <c r="B161" i="65"/>
  <c r="B218" i="65" s="1"/>
  <c r="B157" i="65"/>
  <c r="B152" i="65"/>
  <c r="B180" i="64"/>
  <c r="B243" i="64" s="1"/>
  <c r="B176" i="64"/>
  <c r="B7" i="47"/>
  <c r="B171" i="64"/>
  <c r="B234" i="64" s="1"/>
  <c r="B109" i="47"/>
  <c r="B164" i="47"/>
  <c r="N127" i="72"/>
  <c r="C124" i="72"/>
  <c r="P121" i="72"/>
  <c r="L121" i="72"/>
  <c r="H121" i="72"/>
  <c r="D121" i="72"/>
  <c r="K120" i="72"/>
  <c r="C120" i="72"/>
  <c r="P117" i="72"/>
  <c r="L117" i="72"/>
  <c r="H117" i="72"/>
  <c r="D117" i="72"/>
  <c r="Q164" i="45"/>
  <c r="O164" i="45"/>
  <c r="M164" i="45"/>
  <c r="K164" i="45"/>
  <c r="I164" i="45"/>
  <c r="G164" i="45"/>
  <c r="E164" i="45"/>
  <c r="C164" i="45"/>
  <c r="Q113" i="72"/>
  <c r="O162" i="45"/>
  <c r="M113" i="72"/>
  <c r="K162" i="45"/>
  <c r="I113" i="72"/>
  <c r="G162" i="45"/>
  <c r="E113" i="72"/>
  <c r="C162" i="45"/>
  <c r="Q127" i="71"/>
  <c r="M127" i="71"/>
  <c r="I127" i="71"/>
  <c r="E127" i="71"/>
  <c r="N124" i="71"/>
  <c r="J124" i="71"/>
  <c r="F124" i="71"/>
  <c r="O121" i="71"/>
  <c r="K121" i="71"/>
  <c r="G121" i="71"/>
  <c r="C121" i="71"/>
  <c r="N120" i="71"/>
  <c r="J120" i="71"/>
  <c r="F120" i="71"/>
  <c r="O117" i="71"/>
  <c r="N117" i="71"/>
  <c r="K117" i="71"/>
  <c r="J117" i="71"/>
  <c r="G117" i="71"/>
  <c r="F117" i="71"/>
  <c r="C117" i="71"/>
  <c r="P115" i="71"/>
  <c r="N146" i="45"/>
  <c r="L115" i="71"/>
  <c r="J146" i="45"/>
  <c r="H115" i="71"/>
  <c r="F146" i="45"/>
  <c r="D115" i="71"/>
  <c r="P144" i="45"/>
  <c r="N113" i="71"/>
  <c r="L144" i="45"/>
  <c r="J113" i="71"/>
  <c r="H144" i="45"/>
  <c r="F113" i="71"/>
  <c r="D144" i="45"/>
  <c r="N144" i="45"/>
  <c r="O129" i="70"/>
  <c r="N129" i="70"/>
  <c r="K129" i="70"/>
  <c r="J129" i="70"/>
  <c r="G129" i="70"/>
  <c r="F129" i="70"/>
  <c r="C129" i="70"/>
  <c r="N128" i="70"/>
  <c r="J128" i="70"/>
  <c r="F128" i="70"/>
  <c r="P126" i="70"/>
  <c r="M126" i="70"/>
  <c r="L126" i="70"/>
  <c r="K126" i="70"/>
  <c r="H126" i="70"/>
  <c r="E126" i="70"/>
  <c r="D126" i="70"/>
  <c r="C126" i="70"/>
  <c r="O125" i="70"/>
  <c r="K125" i="70"/>
  <c r="G125" i="70"/>
  <c r="C125" i="70"/>
  <c r="Q123" i="70"/>
  <c r="P123" i="70"/>
  <c r="N123" i="70"/>
  <c r="M123" i="70"/>
  <c r="L123" i="70"/>
  <c r="J123" i="70"/>
  <c r="I123" i="70"/>
  <c r="H123" i="70"/>
  <c r="F123" i="70"/>
  <c r="E123" i="70"/>
  <c r="D123" i="70"/>
  <c r="P122" i="70"/>
  <c r="O122" i="70"/>
  <c r="L122" i="70"/>
  <c r="K122" i="70"/>
  <c r="H122" i="70"/>
  <c r="G122" i="70"/>
  <c r="D122" i="70"/>
  <c r="C122" i="70"/>
  <c r="O121" i="70"/>
  <c r="K121" i="70"/>
  <c r="G121" i="70"/>
  <c r="C121" i="70"/>
  <c r="Q119" i="70"/>
  <c r="N119" i="70"/>
  <c r="M119" i="70"/>
  <c r="J119" i="70"/>
  <c r="I119" i="70"/>
  <c r="F119" i="70"/>
  <c r="E119" i="70"/>
  <c r="Q128" i="45"/>
  <c r="O117" i="70"/>
  <c r="M128" i="45"/>
  <c r="K117" i="70"/>
  <c r="I128" i="45"/>
  <c r="G117" i="70"/>
  <c r="E128" i="45"/>
  <c r="C117" i="70"/>
  <c r="Q115" i="70"/>
  <c r="O115" i="70"/>
  <c r="M115" i="70"/>
  <c r="L115" i="70"/>
  <c r="K115" i="70"/>
  <c r="I115" i="70"/>
  <c r="G115" i="70"/>
  <c r="E115" i="70"/>
  <c r="D115" i="70"/>
  <c r="C115" i="70"/>
  <c r="P114" i="70"/>
  <c r="N114" i="70"/>
  <c r="L114" i="70"/>
  <c r="J114" i="70"/>
  <c r="H114" i="70"/>
  <c r="F114" i="70"/>
  <c r="D114" i="70"/>
  <c r="Q129" i="69"/>
  <c r="O129" i="69"/>
  <c r="N129" i="69"/>
  <c r="M129" i="69"/>
  <c r="K129" i="69"/>
  <c r="I129" i="69"/>
  <c r="G129" i="69"/>
  <c r="F129" i="69"/>
  <c r="E129" i="69"/>
  <c r="C129" i="69"/>
  <c r="N128" i="69"/>
  <c r="L128" i="69"/>
  <c r="J128" i="69"/>
  <c r="H128" i="69"/>
  <c r="F128" i="69"/>
  <c r="D128" i="69"/>
  <c r="P126" i="69"/>
  <c r="N126" i="69"/>
  <c r="L126" i="69"/>
  <c r="K126" i="69"/>
  <c r="J126" i="69"/>
  <c r="H126" i="69"/>
  <c r="F126" i="69"/>
  <c r="D126" i="69"/>
  <c r="Q125" i="69"/>
  <c r="O125" i="69"/>
  <c r="M125" i="69"/>
  <c r="K125" i="69"/>
  <c r="I125" i="69"/>
  <c r="G125" i="69"/>
  <c r="E125" i="69"/>
  <c r="C125" i="69"/>
  <c r="Q123" i="69"/>
  <c r="P123" i="69"/>
  <c r="O123" i="69"/>
  <c r="M123" i="69"/>
  <c r="L123" i="69"/>
  <c r="K123" i="69"/>
  <c r="I123" i="69"/>
  <c r="H123" i="69"/>
  <c r="G123" i="69"/>
  <c r="E123" i="69"/>
  <c r="D123" i="69"/>
  <c r="C123" i="69"/>
  <c r="O122" i="69"/>
  <c r="N122" i="69"/>
  <c r="K122" i="69"/>
  <c r="J122" i="69"/>
  <c r="G122" i="69"/>
  <c r="F122" i="69"/>
  <c r="D115" i="49"/>
  <c r="C122" i="69"/>
  <c r="Q121" i="69"/>
  <c r="N121" i="69"/>
  <c r="M121" i="69"/>
  <c r="J121" i="69"/>
  <c r="I121" i="69"/>
  <c r="F121" i="69"/>
  <c r="E121" i="69"/>
  <c r="C114" i="49"/>
  <c r="Q112" i="49"/>
  <c r="P119" i="69"/>
  <c r="O119" i="69"/>
  <c r="M119" i="69"/>
  <c r="L119" i="69"/>
  <c r="K119" i="69"/>
  <c r="I119" i="69"/>
  <c r="H119" i="69"/>
  <c r="G119" i="69"/>
  <c r="E119" i="69"/>
  <c r="D119" i="69"/>
  <c r="C119" i="69"/>
  <c r="P109" i="45"/>
  <c r="M117" i="69"/>
  <c r="J117" i="69"/>
  <c r="I117" i="69"/>
  <c r="H109" i="45"/>
  <c r="P115" i="69"/>
  <c r="O115" i="69"/>
  <c r="L115" i="69"/>
  <c r="K115" i="69"/>
  <c r="H115" i="69"/>
  <c r="G115" i="69"/>
  <c r="D115" i="69"/>
  <c r="C115" i="69"/>
  <c r="P114" i="69"/>
  <c r="O114" i="69"/>
  <c r="N114" i="69"/>
  <c r="L114" i="69"/>
  <c r="J114" i="69"/>
  <c r="H114" i="69"/>
  <c r="G114" i="69"/>
  <c r="F114" i="69"/>
  <c r="D114" i="69"/>
  <c r="Q157" i="68"/>
  <c r="P157" i="68"/>
  <c r="N157" i="68"/>
  <c r="M157" i="68"/>
  <c r="L157" i="68"/>
  <c r="J157" i="68"/>
  <c r="I157" i="68"/>
  <c r="H157" i="68"/>
  <c r="F157" i="68"/>
  <c r="E157" i="68"/>
  <c r="D157" i="68"/>
  <c r="Q156" i="68"/>
  <c r="P156" i="68"/>
  <c r="O156" i="68"/>
  <c r="M156" i="68"/>
  <c r="L156" i="68"/>
  <c r="K156" i="68"/>
  <c r="I156" i="68"/>
  <c r="H156" i="68"/>
  <c r="G156" i="68"/>
  <c r="E156" i="68"/>
  <c r="D156" i="68"/>
  <c r="C156" i="68"/>
  <c r="P155" i="68"/>
  <c r="O155" i="68"/>
  <c r="N155" i="68"/>
  <c r="L155" i="68"/>
  <c r="K155" i="68"/>
  <c r="H155" i="68"/>
  <c r="G155" i="68"/>
  <c r="F155" i="68"/>
  <c r="D155" i="68"/>
  <c r="C155" i="68"/>
  <c r="P153" i="68"/>
  <c r="N153" i="68"/>
  <c r="L153" i="68"/>
  <c r="J153" i="68"/>
  <c r="H153" i="68"/>
  <c r="F153" i="68"/>
  <c r="D153" i="68"/>
  <c r="Q152" i="68"/>
  <c r="P152" i="68"/>
  <c r="M152" i="68"/>
  <c r="L152" i="68"/>
  <c r="I152" i="68"/>
  <c r="H152" i="68"/>
  <c r="G152" i="68"/>
  <c r="E152" i="68"/>
  <c r="D152" i="68"/>
  <c r="Q150" i="68"/>
  <c r="O150" i="68"/>
  <c r="N150" i="68"/>
  <c r="M150" i="68"/>
  <c r="K150" i="68"/>
  <c r="J150" i="68"/>
  <c r="I150" i="68"/>
  <c r="G150" i="68"/>
  <c r="F150" i="68"/>
  <c r="E150" i="68"/>
  <c r="C150" i="68"/>
  <c r="P149" i="68"/>
  <c r="N149" i="68"/>
  <c r="L149" i="68"/>
  <c r="J149" i="68"/>
  <c r="H149" i="68"/>
  <c r="F149" i="68"/>
  <c r="D149" i="68"/>
  <c r="Q148" i="68"/>
  <c r="P148" i="68"/>
  <c r="O148" i="68"/>
  <c r="M148" i="68"/>
  <c r="L148" i="68"/>
  <c r="I148" i="68"/>
  <c r="H148" i="68"/>
  <c r="G148" i="68"/>
  <c r="E148" i="68"/>
  <c r="D148" i="68"/>
  <c r="Q146" i="68"/>
  <c r="O146" i="68"/>
  <c r="N146" i="68"/>
  <c r="M146" i="68"/>
  <c r="K146" i="68"/>
  <c r="J146" i="68"/>
  <c r="I146" i="68"/>
  <c r="G146" i="68"/>
  <c r="F146" i="68"/>
  <c r="E146" i="68"/>
  <c r="C146" i="68"/>
  <c r="P145" i="68"/>
  <c r="N145" i="68"/>
  <c r="L145" i="68"/>
  <c r="J145" i="68"/>
  <c r="H145" i="68"/>
  <c r="F145" i="68"/>
  <c r="D145" i="68"/>
  <c r="Q144" i="68"/>
  <c r="P144" i="68"/>
  <c r="M144" i="68"/>
  <c r="L144" i="68"/>
  <c r="I144" i="68"/>
  <c r="H144" i="68"/>
  <c r="G144" i="68"/>
  <c r="E144" i="68"/>
  <c r="D144" i="68"/>
  <c r="O142" i="68"/>
  <c r="N142" i="68"/>
  <c r="M142" i="68"/>
  <c r="K142" i="68"/>
  <c r="J142" i="68"/>
  <c r="G142" i="68"/>
  <c r="F142" i="68"/>
  <c r="C142" i="68"/>
  <c r="Q140" i="68"/>
  <c r="N85" i="45"/>
  <c r="M140" i="68"/>
  <c r="I140" i="68"/>
  <c r="F85" i="45"/>
  <c r="E140" i="68"/>
  <c r="J85" i="45"/>
  <c r="Q138" i="68"/>
  <c r="P138" i="68"/>
  <c r="O138" i="68"/>
  <c r="M138" i="68"/>
  <c r="L138" i="68"/>
  <c r="K138" i="68"/>
  <c r="I138" i="68"/>
  <c r="H138" i="68"/>
  <c r="G138" i="68"/>
  <c r="E138" i="68"/>
  <c r="D138" i="68"/>
  <c r="C138" i="68"/>
  <c r="O137" i="68"/>
  <c r="N137" i="68"/>
  <c r="J137" i="68"/>
  <c r="H137" i="68"/>
  <c r="G137" i="68"/>
  <c r="F137" i="68"/>
  <c r="D137" i="68"/>
  <c r="C137" i="68"/>
  <c r="Q129" i="67"/>
  <c r="P129" i="67"/>
  <c r="M129" i="67"/>
  <c r="L129" i="67"/>
  <c r="I129" i="67"/>
  <c r="H129" i="67"/>
  <c r="E129" i="67"/>
  <c r="D129" i="67"/>
  <c r="P128" i="67"/>
  <c r="O128" i="67"/>
  <c r="L128" i="67"/>
  <c r="K128" i="67"/>
  <c r="H128" i="67"/>
  <c r="G128" i="67"/>
  <c r="D128" i="67"/>
  <c r="C128" i="67"/>
  <c r="Q126" i="67"/>
  <c r="N126" i="67"/>
  <c r="M126" i="67"/>
  <c r="J126" i="67"/>
  <c r="I126" i="67"/>
  <c r="F126" i="67"/>
  <c r="E126" i="67"/>
  <c r="P125" i="67"/>
  <c r="N125" i="67"/>
  <c r="M125" i="67"/>
  <c r="L125" i="67"/>
  <c r="J125" i="67"/>
  <c r="H125" i="67"/>
  <c r="F125" i="67"/>
  <c r="E125" i="67"/>
  <c r="D125" i="67"/>
  <c r="P123" i="67"/>
  <c r="O123" i="67"/>
  <c r="N123" i="67"/>
  <c r="L123" i="67"/>
  <c r="K123" i="67"/>
  <c r="J123" i="67"/>
  <c r="H123" i="67"/>
  <c r="G123" i="67"/>
  <c r="F123" i="67"/>
  <c r="D123" i="67"/>
  <c r="C123" i="67"/>
  <c r="Q122" i="67"/>
  <c r="N122" i="67"/>
  <c r="M122" i="67"/>
  <c r="J122" i="67"/>
  <c r="I122" i="67"/>
  <c r="F122" i="67"/>
  <c r="E122" i="67"/>
  <c r="P121" i="67"/>
  <c r="N121" i="67"/>
  <c r="L121" i="67"/>
  <c r="J121" i="67"/>
  <c r="H121" i="67"/>
  <c r="F121" i="67"/>
  <c r="D121" i="67"/>
  <c r="N119" i="67"/>
  <c r="K119" i="67"/>
  <c r="J119" i="67"/>
  <c r="F119" i="67"/>
  <c r="C119" i="67"/>
  <c r="Q117" i="67"/>
  <c r="P117" i="67"/>
  <c r="O66" i="45"/>
  <c r="M117" i="67"/>
  <c r="L117" i="67"/>
  <c r="K66" i="45"/>
  <c r="H117" i="67"/>
  <c r="G66" i="45"/>
  <c r="E117" i="67"/>
  <c r="D117" i="67"/>
  <c r="C66" i="45"/>
  <c r="Q115" i="67"/>
  <c r="N115" i="67"/>
  <c r="M115" i="67"/>
  <c r="J115" i="67"/>
  <c r="I115" i="67"/>
  <c r="F115" i="67"/>
  <c r="E115" i="67"/>
  <c r="Q114" i="67"/>
  <c r="P114" i="67"/>
  <c r="M114" i="67"/>
  <c r="L114" i="67"/>
  <c r="I114" i="67"/>
  <c r="H114" i="67"/>
  <c r="E114" i="67"/>
  <c r="D114" i="67"/>
  <c r="O129" i="66"/>
  <c r="N129" i="66"/>
  <c r="K129" i="66"/>
  <c r="J129" i="66"/>
  <c r="G129" i="66"/>
  <c r="F129" i="66"/>
  <c r="C129" i="66"/>
  <c r="Q128" i="66"/>
  <c r="O128" i="66"/>
  <c r="N128" i="66"/>
  <c r="M128" i="66"/>
  <c r="K128" i="66"/>
  <c r="I128" i="66"/>
  <c r="G128" i="66"/>
  <c r="F128" i="66"/>
  <c r="E128" i="66"/>
  <c r="C128" i="66"/>
  <c r="P126" i="66"/>
  <c r="O126" i="66"/>
  <c r="L126" i="66"/>
  <c r="K126" i="66"/>
  <c r="H126" i="66"/>
  <c r="G126" i="66"/>
  <c r="D126" i="66"/>
  <c r="C126" i="66"/>
  <c r="P125" i="66"/>
  <c r="O125" i="66"/>
  <c r="N125" i="66"/>
  <c r="L125" i="66"/>
  <c r="J125" i="66"/>
  <c r="H125" i="66"/>
  <c r="F125" i="66"/>
  <c r="D125" i="66"/>
  <c r="Q123" i="66"/>
  <c r="P123" i="66"/>
  <c r="N123" i="66"/>
  <c r="M123" i="66"/>
  <c r="L123" i="66"/>
  <c r="J123" i="66"/>
  <c r="I123" i="66"/>
  <c r="H123" i="66"/>
  <c r="F123" i="66"/>
  <c r="E123" i="66"/>
  <c r="D123" i="66"/>
  <c r="P122" i="66"/>
  <c r="O122" i="66"/>
  <c r="L122" i="66"/>
  <c r="K122" i="66"/>
  <c r="H122" i="66"/>
  <c r="G122" i="66"/>
  <c r="D122" i="66"/>
  <c r="C122" i="66"/>
  <c r="P121" i="66"/>
  <c r="O121" i="66"/>
  <c r="N121" i="66"/>
  <c r="L121" i="66"/>
  <c r="J121" i="66"/>
  <c r="H121" i="66"/>
  <c r="G121" i="66"/>
  <c r="F121" i="66"/>
  <c r="D121" i="66"/>
  <c r="P119" i="66"/>
  <c r="N119" i="66"/>
  <c r="M119" i="66"/>
  <c r="L119" i="66"/>
  <c r="J119" i="66"/>
  <c r="H119" i="66"/>
  <c r="F119" i="66"/>
  <c r="E119" i="66"/>
  <c r="D119" i="66"/>
  <c r="Q47" i="45"/>
  <c r="N117" i="66"/>
  <c r="M47" i="45"/>
  <c r="J117" i="66"/>
  <c r="I47" i="45"/>
  <c r="G117" i="66"/>
  <c r="F117" i="66"/>
  <c r="E47" i="45"/>
  <c r="Q115" i="66"/>
  <c r="P115" i="66"/>
  <c r="O115" i="66"/>
  <c r="M115" i="66"/>
  <c r="L115" i="66"/>
  <c r="K115" i="66"/>
  <c r="I115" i="66"/>
  <c r="H115" i="66"/>
  <c r="G115" i="66"/>
  <c r="E115" i="66"/>
  <c r="D115" i="66"/>
  <c r="C115" i="66"/>
  <c r="O114" i="66"/>
  <c r="N114" i="66"/>
  <c r="L114" i="66"/>
  <c r="K114" i="66"/>
  <c r="J114" i="66"/>
  <c r="G114" i="66"/>
  <c r="F114" i="66"/>
  <c r="D114" i="66"/>
  <c r="C114" i="66"/>
  <c r="P129" i="65"/>
  <c r="O129" i="65"/>
  <c r="L129" i="65"/>
  <c r="K129" i="65"/>
  <c r="J129" i="65"/>
  <c r="H129" i="65"/>
  <c r="G129" i="65"/>
  <c r="D129" i="65"/>
  <c r="C129" i="65"/>
  <c r="O128" i="65"/>
  <c r="N128" i="65"/>
  <c r="K128" i="65"/>
  <c r="J128" i="65"/>
  <c r="G128" i="65"/>
  <c r="F128" i="65"/>
  <c r="C128" i="65"/>
  <c r="Q126" i="65"/>
  <c r="P126" i="65"/>
  <c r="M126" i="65"/>
  <c r="L126" i="65"/>
  <c r="I126" i="65"/>
  <c r="H126" i="65"/>
  <c r="G126" i="65"/>
  <c r="E126" i="65"/>
  <c r="D126" i="65"/>
  <c r="P125" i="65"/>
  <c r="O125" i="65"/>
  <c r="L125" i="65"/>
  <c r="K125" i="65"/>
  <c r="H125" i="65"/>
  <c r="G125" i="65"/>
  <c r="D125" i="65"/>
  <c r="C125" i="65"/>
  <c r="Q123" i="65"/>
  <c r="P123" i="65"/>
  <c r="N123" i="65"/>
  <c r="M123" i="65"/>
  <c r="L123" i="65"/>
  <c r="J123" i="65"/>
  <c r="I123" i="65"/>
  <c r="H123" i="65"/>
  <c r="F123" i="65"/>
  <c r="E123" i="65"/>
  <c r="D123" i="65"/>
  <c r="P122" i="65"/>
  <c r="O122" i="65"/>
  <c r="M122" i="65"/>
  <c r="L122" i="65"/>
  <c r="I122" i="65"/>
  <c r="H122" i="65"/>
  <c r="G122" i="65"/>
  <c r="D122" i="65"/>
  <c r="C122" i="65"/>
  <c r="O121" i="65"/>
  <c r="K121" i="65"/>
  <c r="H121" i="65"/>
  <c r="G121" i="65"/>
  <c r="D121" i="65"/>
  <c r="C121" i="65"/>
  <c r="Q119" i="65"/>
  <c r="P119" i="65"/>
  <c r="M119" i="65"/>
  <c r="L119" i="65"/>
  <c r="I119" i="65"/>
  <c r="H119" i="65"/>
  <c r="F119" i="65"/>
  <c r="E119" i="65"/>
  <c r="D119" i="65"/>
  <c r="O117" i="65"/>
  <c r="K117" i="65"/>
  <c r="I28" i="45"/>
  <c r="G117" i="65"/>
  <c r="E28" i="45"/>
  <c r="D117" i="65"/>
  <c r="C117" i="65"/>
  <c r="Q115" i="65"/>
  <c r="O115" i="65"/>
  <c r="N115" i="65"/>
  <c r="M115" i="65"/>
  <c r="K115" i="65"/>
  <c r="J115" i="65"/>
  <c r="I115" i="65"/>
  <c r="G115" i="65"/>
  <c r="F115" i="65"/>
  <c r="E115" i="65"/>
  <c r="C115" i="65"/>
  <c r="Q114" i="65"/>
  <c r="P114" i="65"/>
  <c r="M114" i="65"/>
  <c r="L114" i="65"/>
  <c r="I114" i="65"/>
  <c r="H114" i="65"/>
  <c r="E114" i="65"/>
  <c r="D114" i="65"/>
  <c r="Q145" i="64"/>
  <c r="O145" i="64"/>
  <c r="N145" i="64"/>
  <c r="M145" i="64"/>
  <c r="K145" i="64"/>
  <c r="J145" i="64"/>
  <c r="I145" i="64"/>
  <c r="G145" i="64"/>
  <c r="F145" i="64"/>
  <c r="E145" i="64"/>
  <c r="C145" i="64"/>
  <c r="Q144" i="64"/>
  <c r="P144" i="64"/>
  <c r="N144" i="64"/>
  <c r="M144" i="64"/>
  <c r="L144" i="64"/>
  <c r="J144" i="64"/>
  <c r="I144" i="64"/>
  <c r="H144" i="64"/>
  <c r="F144" i="64"/>
  <c r="E144" i="64"/>
  <c r="D144" i="64"/>
  <c r="P143" i="64"/>
  <c r="O143" i="64"/>
  <c r="L143" i="64"/>
  <c r="K143" i="64"/>
  <c r="H143" i="64"/>
  <c r="G143" i="64"/>
  <c r="D143" i="64"/>
  <c r="C143" i="64"/>
  <c r="Q141" i="64"/>
  <c r="O141" i="64"/>
  <c r="N141" i="64"/>
  <c r="M141" i="64"/>
  <c r="K141" i="64"/>
  <c r="J141" i="64"/>
  <c r="I141" i="64"/>
  <c r="G141" i="64"/>
  <c r="F141" i="64"/>
  <c r="E141" i="64"/>
  <c r="C141" i="64"/>
  <c r="Q140" i="64"/>
  <c r="P140" i="64"/>
  <c r="M140" i="64"/>
  <c r="L140" i="64"/>
  <c r="I140" i="64"/>
  <c r="H140" i="64"/>
  <c r="E140" i="64"/>
  <c r="D140" i="64"/>
  <c r="P138" i="64"/>
  <c r="O138" i="64"/>
  <c r="N138" i="64"/>
  <c r="L138" i="64"/>
  <c r="K138" i="64"/>
  <c r="J138" i="64"/>
  <c r="H138" i="64"/>
  <c r="G138" i="64"/>
  <c r="F138" i="64"/>
  <c r="D138" i="64"/>
  <c r="C138" i="64"/>
  <c r="Q137" i="64"/>
  <c r="O137" i="64"/>
  <c r="N137" i="64"/>
  <c r="M137" i="64"/>
  <c r="K137" i="64"/>
  <c r="J137" i="64"/>
  <c r="I137" i="64"/>
  <c r="G137" i="64"/>
  <c r="F137" i="64"/>
  <c r="E137" i="64"/>
  <c r="C137" i="64"/>
  <c r="Q136" i="64"/>
  <c r="P136" i="64"/>
  <c r="M136" i="64"/>
  <c r="L136" i="64"/>
  <c r="I136" i="64"/>
  <c r="H136" i="64"/>
  <c r="E136" i="64"/>
  <c r="D136" i="64"/>
  <c r="P134" i="64"/>
  <c r="O134" i="64"/>
  <c r="N134" i="64"/>
  <c r="L134" i="64"/>
  <c r="K134" i="64"/>
  <c r="J134" i="64"/>
  <c r="H134" i="64"/>
  <c r="G134" i="64"/>
  <c r="F134" i="64"/>
  <c r="D134" i="64"/>
  <c r="C134" i="64"/>
  <c r="Q133" i="64"/>
  <c r="O133" i="64"/>
  <c r="N133" i="64"/>
  <c r="M133" i="64"/>
  <c r="K133" i="64"/>
  <c r="J133" i="64"/>
  <c r="I133" i="64"/>
  <c r="G133" i="64"/>
  <c r="F133" i="64"/>
  <c r="E133" i="64"/>
  <c r="C133" i="64"/>
  <c r="P131" i="64"/>
  <c r="O131" i="64"/>
  <c r="L131" i="64"/>
  <c r="K131" i="64"/>
  <c r="H131" i="64"/>
  <c r="D131" i="64"/>
  <c r="C131" i="64"/>
  <c r="O129" i="64"/>
  <c r="N129" i="64"/>
  <c r="K129" i="64"/>
  <c r="J129" i="64"/>
  <c r="G129" i="64"/>
  <c r="F129" i="64"/>
  <c r="C129" i="64"/>
  <c r="Q128" i="64"/>
  <c r="M128" i="64"/>
  <c r="I128" i="64"/>
  <c r="B126" i="72"/>
  <c r="B124" i="72"/>
  <c r="B121" i="72"/>
  <c r="B120" i="72"/>
  <c r="B117" i="72"/>
  <c r="B164" i="45"/>
  <c r="B113" i="72"/>
  <c r="B127" i="71"/>
  <c r="B124" i="71"/>
  <c r="B123" i="71"/>
  <c r="B119" i="71"/>
  <c r="B128" i="70"/>
  <c r="B126" i="70"/>
  <c r="B123" i="70"/>
  <c r="B122" i="70"/>
  <c r="B119" i="70"/>
  <c r="B128" i="45"/>
  <c r="B115" i="70"/>
  <c r="B114" i="70"/>
  <c r="B129" i="69"/>
  <c r="B126" i="69"/>
  <c r="B123" i="69"/>
  <c r="B122" i="69"/>
  <c r="B121" i="69"/>
  <c r="B119" i="69"/>
  <c r="B114" i="69"/>
  <c r="B157" i="68"/>
  <c r="B153" i="68"/>
  <c r="B150" i="68"/>
  <c r="B149" i="68"/>
  <c r="B148" i="68"/>
  <c r="B146" i="68"/>
  <c r="B145" i="68"/>
  <c r="B144" i="68"/>
  <c r="B142" i="68"/>
  <c r="B137" i="68"/>
  <c r="B129" i="67"/>
  <c r="B128" i="67"/>
  <c r="B126" i="67"/>
  <c r="B125" i="67"/>
  <c r="B122" i="67"/>
  <c r="B117" i="67"/>
  <c r="B115" i="67"/>
  <c r="B129" i="66"/>
  <c r="B128" i="66"/>
  <c r="B123" i="66"/>
  <c r="B121" i="66"/>
  <c r="B119" i="66"/>
  <c r="B117" i="66"/>
  <c r="B115" i="66"/>
  <c r="B128" i="65"/>
  <c r="B126" i="65"/>
  <c r="B123" i="65"/>
  <c r="B122" i="65"/>
  <c r="B115" i="65"/>
  <c r="B114" i="65"/>
  <c r="B145" i="64"/>
  <c r="B143" i="64"/>
  <c r="B141" i="64"/>
  <c r="B138" i="64"/>
  <c r="B137" i="64"/>
  <c r="B134" i="64"/>
  <c r="B133" i="64"/>
  <c r="B131" i="64"/>
  <c r="B129" i="64"/>
  <c r="B15" i="8"/>
  <c r="B15" i="7"/>
  <c r="P109" i="72"/>
  <c r="N109" i="72"/>
  <c r="L109" i="72"/>
  <c r="J109" i="72"/>
  <c r="H109" i="72"/>
  <c r="F109" i="72"/>
  <c r="D109" i="72"/>
  <c r="P108" i="72"/>
  <c r="O108" i="72"/>
  <c r="L108" i="72"/>
  <c r="K108" i="72"/>
  <c r="H108" i="72"/>
  <c r="G108" i="72"/>
  <c r="D108" i="72"/>
  <c r="C108" i="72"/>
  <c r="Q106" i="72"/>
  <c r="O106" i="72"/>
  <c r="N106" i="72"/>
  <c r="M106" i="72"/>
  <c r="K106" i="72"/>
  <c r="J106" i="72"/>
  <c r="I106" i="72"/>
  <c r="G106" i="72"/>
  <c r="F106" i="72"/>
  <c r="E106" i="72"/>
  <c r="C106" i="72"/>
  <c r="Q105" i="72"/>
  <c r="P105" i="72"/>
  <c r="M105" i="72"/>
  <c r="L105" i="72"/>
  <c r="I105" i="72"/>
  <c r="H105" i="72"/>
  <c r="E105" i="72"/>
  <c r="D105" i="72"/>
  <c r="P103" i="72"/>
  <c r="O103" i="72"/>
  <c r="N103" i="72"/>
  <c r="L103" i="72"/>
  <c r="K103" i="72"/>
  <c r="J103" i="72"/>
  <c r="H103" i="72"/>
  <c r="G103" i="72"/>
  <c r="F103" i="72"/>
  <c r="D103" i="72"/>
  <c r="C103" i="72"/>
  <c r="Q102" i="72"/>
  <c r="O102" i="72"/>
  <c r="N102" i="72"/>
  <c r="M102" i="72"/>
  <c r="K102" i="72"/>
  <c r="J102" i="72"/>
  <c r="I102" i="72"/>
  <c r="G102" i="72"/>
  <c r="F102" i="72"/>
  <c r="E102" i="72"/>
  <c r="C102" i="72"/>
  <c r="Q101" i="72"/>
  <c r="P101" i="72"/>
  <c r="M101" i="72"/>
  <c r="L101" i="72"/>
  <c r="I101" i="72"/>
  <c r="H101" i="72"/>
  <c r="E101" i="72"/>
  <c r="D101" i="72"/>
  <c r="P99" i="72"/>
  <c r="O99" i="72"/>
  <c r="N99" i="72"/>
  <c r="L99" i="72"/>
  <c r="K99" i="72"/>
  <c r="J99" i="72"/>
  <c r="H99" i="72"/>
  <c r="G99" i="72"/>
  <c r="F99" i="72"/>
  <c r="D99" i="72"/>
  <c r="C99" i="72"/>
  <c r="Q97" i="72"/>
  <c r="P97" i="72"/>
  <c r="M97" i="72"/>
  <c r="L97" i="72"/>
  <c r="I97" i="72"/>
  <c r="H97" i="72"/>
  <c r="E97" i="72"/>
  <c r="D97" i="72"/>
  <c r="D96" i="72" s="1"/>
  <c r="O95" i="72"/>
  <c r="N162" i="44"/>
  <c r="K95" i="72"/>
  <c r="J162" i="44"/>
  <c r="G95" i="72"/>
  <c r="F162" i="44"/>
  <c r="C95" i="72"/>
  <c r="B109" i="71"/>
  <c r="B108" i="71"/>
  <c r="B105" i="71"/>
  <c r="B103" i="71"/>
  <c r="B101" i="71"/>
  <c r="B99" i="71"/>
  <c r="B97" i="71"/>
  <c r="B95" i="71"/>
  <c r="B109" i="72"/>
  <c r="B108" i="72"/>
  <c r="B106" i="72"/>
  <c r="B103" i="72"/>
  <c r="B102" i="72"/>
  <c r="B101" i="72"/>
  <c r="B99" i="72"/>
  <c r="B164" i="44"/>
  <c r="O109" i="71"/>
  <c r="N109" i="71"/>
  <c r="K109" i="71"/>
  <c r="J109" i="71"/>
  <c r="G109" i="71"/>
  <c r="F109" i="71"/>
  <c r="C109" i="71"/>
  <c r="P108" i="71"/>
  <c r="O108" i="71"/>
  <c r="N108" i="71"/>
  <c r="L108" i="71"/>
  <c r="K108" i="71"/>
  <c r="J108" i="71"/>
  <c r="H108" i="71"/>
  <c r="G108" i="71"/>
  <c r="D108" i="71"/>
  <c r="C108" i="71"/>
  <c r="Q106" i="71"/>
  <c r="P106" i="71"/>
  <c r="M106" i="71"/>
  <c r="L106" i="71"/>
  <c r="I106" i="71"/>
  <c r="H106" i="71"/>
  <c r="E106" i="71"/>
  <c r="D106" i="71"/>
  <c r="P105" i="71"/>
  <c r="O105" i="71"/>
  <c r="L105" i="71"/>
  <c r="K105" i="71"/>
  <c r="H105" i="71"/>
  <c r="G105" i="71"/>
  <c r="D105" i="71"/>
  <c r="C105" i="71"/>
  <c r="Q103" i="71"/>
  <c r="P103" i="71"/>
  <c r="N103" i="71"/>
  <c r="M103" i="71"/>
  <c r="L103" i="71"/>
  <c r="J103" i="71"/>
  <c r="I103" i="71"/>
  <c r="H103" i="71"/>
  <c r="F103" i="71"/>
  <c r="E103" i="71"/>
  <c r="D103" i="71"/>
  <c r="Q102" i="71"/>
  <c r="P102" i="71"/>
  <c r="O102" i="71"/>
  <c r="M102" i="71"/>
  <c r="L102" i="71"/>
  <c r="K102" i="71"/>
  <c r="I102" i="71"/>
  <c r="H102" i="71"/>
  <c r="G102" i="71"/>
  <c r="E102" i="71"/>
  <c r="D102" i="71"/>
  <c r="C102" i="71"/>
  <c r="P101" i="71"/>
  <c r="O101" i="71"/>
  <c r="N101" i="71"/>
  <c r="L101" i="71"/>
  <c r="K101" i="71"/>
  <c r="J101" i="71"/>
  <c r="H101" i="71"/>
  <c r="G101" i="71"/>
  <c r="F101" i="71"/>
  <c r="D101" i="71"/>
  <c r="C101" i="71"/>
  <c r="Q99" i="71"/>
  <c r="P99" i="71"/>
  <c r="N99" i="71"/>
  <c r="M99" i="71"/>
  <c r="L99" i="71"/>
  <c r="J99" i="71"/>
  <c r="I99" i="71"/>
  <c r="H99" i="71"/>
  <c r="F99" i="71"/>
  <c r="E99" i="71"/>
  <c r="D99" i="71"/>
  <c r="K97" i="71"/>
  <c r="C97" i="71"/>
  <c r="K146" i="44"/>
  <c r="C146" i="44"/>
  <c r="Q95" i="71"/>
  <c r="M95" i="71"/>
  <c r="E95" i="71"/>
  <c r="C144" i="44"/>
  <c r="P110" i="70"/>
  <c r="O110" i="70"/>
  <c r="N110" i="70"/>
  <c r="L110" i="70"/>
  <c r="K110" i="70"/>
  <c r="J110" i="70"/>
  <c r="H110" i="70"/>
  <c r="G110" i="70"/>
  <c r="F110" i="70"/>
  <c r="D110" i="70"/>
  <c r="C110" i="70"/>
  <c r="P109" i="70"/>
  <c r="O109" i="70"/>
  <c r="N109" i="70"/>
  <c r="L109" i="70"/>
  <c r="K109" i="70"/>
  <c r="J109" i="70"/>
  <c r="H109" i="70"/>
  <c r="G109" i="70"/>
  <c r="F109" i="70"/>
  <c r="D109" i="70"/>
  <c r="C109" i="70"/>
  <c r="Q107" i="70"/>
  <c r="P107" i="70"/>
  <c r="O107" i="70"/>
  <c r="M107" i="70"/>
  <c r="L107" i="70"/>
  <c r="K107" i="70"/>
  <c r="I107" i="70"/>
  <c r="H107" i="70"/>
  <c r="G107" i="70"/>
  <c r="E107" i="70"/>
  <c r="D107" i="70"/>
  <c r="C107" i="70"/>
  <c r="P106" i="70"/>
  <c r="O106" i="70"/>
  <c r="N106" i="70"/>
  <c r="L106" i="70"/>
  <c r="K106" i="70"/>
  <c r="J106" i="70"/>
  <c r="H106" i="70"/>
  <c r="G106" i="70"/>
  <c r="F106" i="70"/>
  <c r="D106" i="70"/>
  <c r="C106" i="70"/>
  <c r="Q104" i="70"/>
  <c r="P104" i="70"/>
  <c r="N104" i="70"/>
  <c r="M104" i="70"/>
  <c r="L104" i="70"/>
  <c r="J104" i="70"/>
  <c r="I104" i="70"/>
  <c r="H104" i="70"/>
  <c r="F104" i="70"/>
  <c r="E104" i="70"/>
  <c r="D104" i="70"/>
  <c r="Q103" i="70"/>
  <c r="P103" i="70"/>
  <c r="O103" i="70"/>
  <c r="M103" i="70"/>
  <c r="L103" i="70"/>
  <c r="K103" i="70"/>
  <c r="I103" i="70"/>
  <c r="H103" i="70"/>
  <c r="G103" i="70"/>
  <c r="E103" i="70"/>
  <c r="D103" i="70"/>
  <c r="C103" i="70"/>
  <c r="P102" i="70"/>
  <c r="O102" i="70"/>
  <c r="N102" i="70"/>
  <c r="L102" i="70"/>
  <c r="K102" i="70"/>
  <c r="J102" i="70"/>
  <c r="H102" i="70"/>
  <c r="G102" i="70"/>
  <c r="F102" i="70"/>
  <c r="D102" i="70"/>
  <c r="C102" i="70"/>
  <c r="Q100" i="70"/>
  <c r="P100" i="70"/>
  <c r="N100" i="70"/>
  <c r="M100" i="70"/>
  <c r="L100" i="70"/>
  <c r="J100" i="70"/>
  <c r="I100" i="70"/>
  <c r="H100" i="70"/>
  <c r="F100" i="70"/>
  <c r="E100" i="70"/>
  <c r="D100" i="70"/>
  <c r="Q96" i="70"/>
  <c r="O96" i="70"/>
  <c r="N96" i="70"/>
  <c r="M96" i="70"/>
  <c r="K96" i="70"/>
  <c r="J96" i="70"/>
  <c r="I96" i="70"/>
  <c r="G96" i="70"/>
  <c r="F96" i="70"/>
  <c r="E96" i="70"/>
  <c r="C96" i="70"/>
  <c r="Q95" i="70"/>
  <c r="P95" i="70"/>
  <c r="N95" i="70"/>
  <c r="M95" i="70"/>
  <c r="L95" i="70"/>
  <c r="J95" i="70"/>
  <c r="I95" i="70"/>
  <c r="H95" i="70"/>
  <c r="F95" i="70"/>
  <c r="E95" i="70"/>
  <c r="D95" i="70"/>
  <c r="B107" i="70"/>
  <c r="B106" i="70"/>
  <c r="B104" i="70"/>
  <c r="B103" i="70"/>
  <c r="B102" i="70"/>
  <c r="B100" i="70"/>
  <c r="B95" i="70"/>
  <c r="B110" i="70"/>
  <c r="B109" i="70"/>
  <c r="B98" i="70"/>
  <c r="P110" i="69"/>
  <c r="O110" i="69"/>
  <c r="N110" i="69"/>
  <c r="L110" i="69"/>
  <c r="K110" i="69"/>
  <c r="J110" i="69"/>
  <c r="H110" i="69"/>
  <c r="G110" i="69"/>
  <c r="F110" i="69"/>
  <c r="D110" i="69"/>
  <c r="C110" i="69"/>
  <c r="P109" i="69"/>
  <c r="O109" i="69"/>
  <c r="N109" i="69"/>
  <c r="L109" i="69"/>
  <c r="K109" i="69"/>
  <c r="J109" i="69"/>
  <c r="H109" i="69"/>
  <c r="G109" i="69"/>
  <c r="F109" i="69"/>
  <c r="D109" i="69"/>
  <c r="C109" i="69"/>
  <c r="Q107" i="69"/>
  <c r="P107" i="69"/>
  <c r="N107" i="69"/>
  <c r="M107" i="69"/>
  <c r="L107" i="69"/>
  <c r="J107" i="69"/>
  <c r="I107" i="69"/>
  <c r="H107" i="69"/>
  <c r="F107" i="69"/>
  <c r="E107" i="69"/>
  <c r="D107" i="69"/>
  <c r="Q106" i="69"/>
  <c r="P106" i="69"/>
  <c r="O106" i="69"/>
  <c r="M106" i="69"/>
  <c r="L106" i="69"/>
  <c r="K106" i="69"/>
  <c r="I106" i="69"/>
  <c r="H106" i="69"/>
  <c r="G106" i="69"/>
  <c r="E106" i="69"/>
  <c r="D106" i="69"/>
  <c r="C106" i="69"/>
  <c r="Q104" i="69"/>
  <c r="O104" i="69"/>
  <c r="N104" i="69"/>
  <c r="M104" i="69"/>
  <c r="K104" i="69"/>
  <c r="J104" i="69"/>
  <c r="I104" i="69"/>
  <c r="G104" i="69"/>
  <c r="F104" i="69"/>
  <c r="E104" i="69"/>
  <c r="C104" i="69"/>
  <c r="Q103" i="69"/>
  <c r="Q179" i="69" s="1"/>
  <c r="P103" i="69"/>
  <c r="P179" i="69" s="1"/>
  <c r="N103" i="69"/>
  <c r="N179" i="69" s="1"/>
  <c r="M103" i="69"/>
  <c r="M179" i="69" s="1"/>
  <c r="L103" i="69"/>
  <c r="L179" i="69" s="1"/>
  <c r="J103" i="69"/>
  <c r="J179" i="69" s="1"/>
  <c r="I103" i="69"/>
  <c r="I179" i="69" s="1"/>
  <c r="H103" i="69"/>
  <c r="H179" i="69" s="1"/>
  <c r="F103" i="69"/>
  <c r="F179" i="69" s="1"/>
  <c r="E103" i="69"/>
  <c r="E179" i="69" s="1"/>
  <c r="D103" i="69"/>
  <c r="D179" i="69" s="1"/>
  <c r="Q102" i="69"/>
  <c r="P102" i="69"/>
  <c r="O102" i="69"/>
  <c r="M102" i="69"/>
  <c r="L102" i="69"/>
  <c r="K102" i="69"/>
  <c r="I102" i="69"/>
  <c r="H102" i="69"/>
  <c r="G102" i="69"/>
  <c r="E102" i="69"/>
  <c r="D102" i="69"/>
  <c r="C102" i="69"/>
  <c r="Q100" i="69"/>
  <c r="O100" i="69"/>
  <c r="N100" i="69"/>
  <c r="M100" i="69"/>
  <c r="K100" i="69"/>
  <c r="J100" i="69"/>
  <c r="I100" i="69"/>
  <c r="G100" i="69"/>
  <c r="F100" i="69"/>
  <c r="E100" i="69"/>
  <c r="C100" i="69"/>
  <c r="P96" i="69"/>
  <c r="O96" i="69"/>
  <c r="N96" i="69"/>
  <c r="L96" i="69"/>
  <c r="K96" i="69"/>
  <c r="J96" i="69"/>
  <c r="H96" i="69"/>
  <c r="G96" i="69"/>
  <c r="F96" i="69"/>
  <c r="D96" i="69"/>
  <c r="C96" i="69"/>
  <c r="Q95" i="69"/>
  <c r="O95" i="69"/>
  <c r="N95" i="69"/>
  <c r="M95" i="69"/>
  <c r="K95" i="69"/>
  <c r="J95" i="69"/>
  <c r="I95" i="69"/>
  <c r="G95" i="69"/>
  <c r="F95" i="69"/>
  <c r="E95" i="69"/>
  <c r="C95" i="69"/>
  <c r="B110" i="69"/>
  <c r="B109" i="69"/>
  <c r="B107" i="69"/>
  <c r="B106" i="69"/>
  <c r="B104" i="69"/>
  <c r="B103" i="69"/>
  <c r="B179" i="69" s="1"/>
  <c r="B102" i="69"/>
  <c r="B100" i="69"/>
  <c r="B98" i="69"/>
  <c r="B95" i="69"/>
  <c r="K58" i="55" l="1"/>
  <c r="D120" i="57"/>
  <c r="L120" i="57"/>
  <c r="P120" i="57"/>
  <c r="M146" i="47"/>
  <c r="H128" i="54"/>
  <c r="F120" i="57"/>
  <c r="J120" i="57"/>
  <c r="I85" i="54"/>
  <c r="F55" i="57"/>
  <c r="F55" i="60" s="1"/>
  <c r="D150" i="45"/>
  <c r="L150" i="45"/>
  <c r="G4" i="47"/>
  <c r="K4" i="47"/>
  <c r="O4" i="47"/>
  <c r="H12" i="47"/>
  <c r="H128" i="47"/>
  <c r="F168" i="57"/>
  <c r="F168" i="60" s="1"/>
  <c r="N55" i="45"/>
  <c r="H175" i="45"/>
  <c r="L175" i="45"/>
  <c r="E85" i="54"/>
  <c r="D128" i="54"/>
  <c r="E162" i="55"/>
  <c r="H63" i="57"/>
  <c r="Q93" i="57"/>
  <c r="I120" i="57"/>
  <c r="B58" i="45"/>
  <c r="O44" i="45"/>
  <c r="N100" i="45"/>
  <c r="F16" i="47"/>
  <c r="F16" i="50" s="1"/>
  <c r="J16" i="47"/>
  <c r="J16" i="50" s="1"/>
  <c r="E85" i="47"/>
  <c r="G93" i="47"/>
  <c r="D128" i="47"/>
  <c r="L175" i="47"/>
  <c r="P175" i="47"/>
  <c r="Q58" i="54"/>
  <c r="L128" i="54"/>
  <c r="L74" i="45"/>
  <c r="Q172" i="45"/>
  <c r="O32" i="47"/>
  <c r="H58" i="47"/>
  <c r="C47" i="54"/>
  <c r="C168" i="57"/>
  <c r="C168" i="60" s="1"/>
  <c r="D77" i="57"/>
  <c r="P77" i="57"/>
  <c r="L157" i="57"/>
  <c r="M36" i="45"/>
  <c r="I109" i="45"/>
  <c r="B12" i="47"/>
  <c r="B93" i="47"/>
  <c r="B113" i="47"/>
  <c r="B113" i="50" s="1"/>
  <c r="M172" i="47"/>
  <c r="M172" i="50" s="1"/>
  <c r="Q172" i="47"/>
  <c r="Q172" i="50" s="1"/>
  <c r="E4" i="54"/>
  <c r="E39" i="54"/>
  <c r="I44" i="54"/>
  <c r="M85" i="54"/>
  <c r="N125" i="54"/>
  <c r="E157" i="54"/>
  <c r="M157" i="54"/>
  <c r="L39" i="55"/>
  <c r="K125" i="55"/>
  <c r="E154" i="57"/>
  <c r="E154" i="60" s="1"/>
  <c r="B120" i="45"/>
  <c r="B175" i="45"/>
  <c r="C175" i="54"/>
  <c r="D85" i="54"/>
  <c r="Q85" i="54"/>
  <c r="F139" i="54"/>
  <c r="N139" i="54"/>
  <c r="E36" i="55"/>
  <c r="I70" i="55"/>
  <c r="I117" i="55"/>
  <c r="J139" i="55"/>
  <c r="C146" i="57"/>
  <c r="L7" i="57"/>
  <c r="M144" i="44"/>
  <c r="Q172" i="44"/>
  <c r="B113" i="45"/>
  <c r="B113" i="49" s="1"/>
  <c r="F89" i="45"/>
  <c r="H146" i="45"/>
  <c r="B125" i="47"/>
  <c r="I82" i="47"/>
  <c r="C93" i="54"/>
  <c r="P63" i="54"/>
  <c r="M128" i="54"/>
  <c r="C97" i="55"/>
  <c r="D28" i="55"/>
  <c r="E47" i="55"/>
  <c r="F51" i="57"/>
  <c r="J51" i="57"/>
  <c r="N51" i="57"/>
  <c r="K162" i="44"/>
  <c r="M4" i="45"/>
  <c r="Q4" i="45"/>
  <c r="P146" i="45"/>
  <c r="M157" i="45"/>
  <c r="F28" i="47"/>
  <c r="N70" i="47"/>
  <c r="J106" i="47"/>
  <c r="G132" i="47"/>
  <c r="G132" i="50" s="1"/>
  <c r="H164" i="47"/>
  <c r="C154" i="54"/>
  <c r="K66" i="54"/>
  <c r="E128" i="54"/>
  <c r="P128" i="54"/>
  <c r="L28" i="55"/>
  <c r="M47" i="55"/>
  <c r="O63" i="55"/>
  <c r="G63" i="55"/>
  <c r="D132" i="55"/>
  <c r="K144" i="55"/>
  <c r="F150" i="57"/>
  <c r="F150" i="60" s="1"/>
  <c r="J150" i="57"/>
  <c r="J150" i="60" s="1"/>
  <c r="N150" i="57"/>
  <c r="N150" i="60" s="1"/>
  <c r="D150" i="57"/>
  <c r="D150" i="60" s="1"/>
  <c r="L150" i="57"/>
  <c r="L150" i="60" s="1"/>
  <c r="P150" i="57"/>
  <c r="P150" i="60" s="1"/>
  <c r="D157" i="57"/>
  <c r="F172" i="57"/>
  <c r="B7" i="45"/>
  <c r="D44" i="45"/>
  <c r="M109" i="45"/>
  <c r="L125" i="45"/>
  <c r="G16" i="47"/>
  <c r="G16" i="50" s="1"/>
  <c r="G25" i="47"/>
  <c r="N74" i="47"/>
  <c r="N74" i="50" s="1"/>
  <c r="G89" i="47"/>
  <c r="P128" i="47"/>
  <c r="J139" i="47"/>
  <c r="E144" i="47"/>
  <c r="C157" i="47"/>
  <c r="H175" i="47"/>
  <c r="J55" i="54"/>
  <c r="Q117" i="54"/>
  <c r="J144" i="54"/>
  <c r="E168" i="54"/>
  <c r="M168" i="54"/>
  <c r="P28" i="55"/>
  <c r="D39" i="55"/>
  <c r="M89" i="55"/>
  <c r="F120" i="55"/>
  <c r="P128" i="69"/>
  <c r="P147" i="69" s="1"/>
  <c r="P120" i="45"/>
  <c r="H306" i="66"/>
  <c r="H305" i="66" s="1"/>
  <c r="H44" i="55"/>
  <c r="I306" i="69"/>
  <c r="I325" i="69" s="1"/>
  <c r="I106" i="55"/>
  <c r="L295" i="72"/>
  <c r="L162" i="55"/>
  <c r="Q144" i="44"/>
  <c r="E168" i="44"/>
  <c r="B63" i="45"/>
  <c r="B32" i="45"/>
  <c r="E128" i="64"/>
  <c r="E4" i="45"/>
  <c r="C7" i="45"/>
  <c r="F93" i="45"/>
  <c r="D117" i="45"/>
  <c r="H117" i="45"/>
  <c r="C290" i="69"/>
  <c r="C289" i="69" s="1"/>
  <c r="C109" i="54"/>
  <c r="C298" i="70"/>
  <c r="C136" i="54"/>
  <c r="O288" i="70"/>
  <c r="O125" i="54"/>
  <c r="D283" i="72"/>
  <c r="D355" i="72" s="1"/>
  <c r="D168" i="54"/>
  <c r="D168" i="58" s="1"/>
  <c r="F309" i="65"/>
  <c r="F328" i="65" s="1"/>
  <c r="F28" i="55"/>
  <c r="K309" i="72"/>
  <c r="K307" i="72" s="1"/>
  <c r="K175" i="55"/>
  <c r="O345" i="71"/>
  <c r="O399" i="71" s="1"/>
  <c r="O157" i="57"/>
  <c r="G131" i="64"/>
  <c r="G130" i="64" s="1"/>
  <c r="G7" i="45"/>
  <c r="G125" i="66"/>
  <c r="G55" i="45"/>
  <c r="N167" i="65"/>
  <c r="N224" i="65" s="1"/>
  <c r="N39" i="47"/>
  <c r="J319" i="64"/>
  <c r="J361" i="64" s="1"/>
  <c r="J4" i="54"/>
  <c r="E16" i="45"/>
  <c r="D120" i="45"/>
  <c r="M155" i="72"/>
  <c r="M168" i="47"/>
  <c r="H287" i="69"/>
  <c r="H286" i="69" s="1"/>
  <c r="H106" i="54"/>
  <c r="H355" i="64"/>
  <c r="H376" i="64" s="1"/>
  <c r="H19" i="55"/>
  <c r="D162" i="55"/>
  <c r="C355" i="66"/>
  <c r="C55" i="57"/>
  <c r="C55" i="60" s="1"/>
  <c r="C355" i="70"/>
  <c r="C136" i="57"/>
  <c r="C136" i="60" s="1"/>
  <c r="E309" i="70"/>
  <c r="E128" i="55"/>
  <c r="H164" i="44"/>
  <c r="B17" i="7"/>
  <c r="K7" i="45"/>
  <c r="M172" i="44"/>
  <c r="B51" i="45"/>
  <c r="B162" i="45"/>
  <c r="O7" i="45"/>
  <c r="P39" i="45"/>
  <c r="L44" i="45"/>
  <c r="L70" i="45"/>
  <c r="L68" i="45" s="1"/>
  <c r="G97" i="45"/>
  <c r="G106" i="45"/>
  <c r="E117" i="69"/>
  <c r="E116" i="69" s="1"/>
  <c r="E109" i="45"/>
  <c r="Q117" i="69"/>
  <c r="Q116" i="69" s="1"/>
  <c r="Q109" i="45"/>
  <c r="B166" i="66"/>
  <c r="B58" i="47"/>
  <c r="E163" i="66"/>
  <c r="E55" i="47"/>
  <c r="E55" i="50" s="1"/>
  <c r="D151" i="72"/>
  <c r="D150" i="72" s="1"/>
  <c r="D164" i="47"/>
  <c r="L151" i="72"/>
  <c r="L150" i="72" s="1"/>
  <c r="L164" i="47"/>
  <c r="P151" i="72"/>
  <c r="P150" i="72" s="1"/>
  <c r="P164" i="47"/>
  <c r="Q287" i="65"/>
  <c r="Q25" i="54"/>
  <c r="I290" i="70"/>
  <c r="I289" i="70" s="1"/>
  <c r="I128" i="54"/>
  <c r="Q290" i="70"/>
  <c r="Q289" i="70" s="1"/>
  <c r="Q128" i="54"/>
  <c r="D277" i="72"/>
  <c r="D162" i="54"/>
  <c r="C307" i="66"/>
  <c r="C44" i="55"/>
  <c r="N97" i="57"/>
  <c r="N97" i="60" s="1"/>
  <c r="M32" i="45"/>
  <c r="M30" i="45" s="1"/>
  <c r="E58" i="45"/>
  <c r="I113" i="45"/>
  <c r="I113" i="49" s="1"/>
  <c r="Q113" i="45"/>
  <c r="Q113" i="49" s="1"/>
  <c r="L146" i="45"/>
  <c r="N150" i="45"/>
  <c r="J150" i="45"/>
  <c r="M172" i="45"/>
  <c r="N175" i="45"/>
  <c r="B132" i="47"/>
  <c r="B132" i="50" s="1"/>
  <c r="C19" i="47"/>
  <c r="K19" i="47"/>
  <c r="O19" i="47"/>
  <c r="L25" i="47"/>
  <c r="G36" i="47"/>
  <c r="G36" i="50" s="1"/>
  <c r="O36" i="47"/>
  <c r="O36" i="50" s="1"/>
  <c r="Q82" i="47"/>
  <c r="F82" i="47"/>
  <c r="J82" i="47"/>
  <c r="N82" i="47"/>
  <c r="H117" i="47"/>
  <c r="H117" i="50" s="1"/>
  <c r="P117" i="47"/>
  <c r="P117" i="50" s="1"/>
  <c r="M117" i="47"/>
  <c r="M117" i="50" s="1"/>
  <c r="Q144" i="47"/>
  <c r="C25" i="54"/>
  <c r="G66" i="54"/>
  <c r="H70" i="54"/>
  <c r="O82" i="54"/>
  <c r="G82" i="54"/>
  <c r="L85" i="54"/>
  <c r="Q106" i="54"/>
  <c r="E113" i="54"/>
  <c r="E113" i="58" s="1"/>
  <c r="G144" i="54"/>
  <c r="L7" i="55"/>
  <c r="J12" i="55"/>
  <c r="J12" i="59" s="1"/>
  <c r="N19" i="55"/>
  <c r="P97" i="55"/>
  <c r="O100" i="55"/>
  <c r="L109" i="55"/>
  <c r="K120" i="55"/>
  <c r="G144" i="55"/>
  <c r="K146" i="55"/>
  <c r="M162" i="55"/>
  <c r="M168" i="55"/>
  <c r="M168" i="59" s="1"/>
  <c r="C162" i="57"/>
  <c r="C120" i="57"/>
  <c r="O12" i="57"/>
  <c r="O12" i="60" s="1"/>
  <c r="F36" i="57"/>
  <c r="F36" i="60" s="1"/>
  <c r="J36" i="57"/>
  <c r="J36" i="60" s="1"/>
  <c r="N36" i="57"/>
  <c r="N36" i="60" s="1"/>
  <c r="M63" i="57"/>
  <c r="O63" i="57"/>
  <c r="F74" i="57"/>
  <c r="F74" i="60" s="1"/>
  <c r="Q89" i="57"/>
  <c r="E125" i="57"/>
  <c r="Q150" i="57"/>
  <c r="G132" i="45"/>
  <c r="D146" i="45"/>
  <c r="J4" i="47"/>
  <c r="K25" i="47"/>
  <c r="F39" i="47"/>
  <c r="D51" i="47"/>
  <c r="L51" i="47"/>
  <c r="P51" i="47"/>
  <c r="G97" i="47"/>
  <c r="G97" i="50" s="1"/>
  <c r="H120" i="47"/>
  <c r="F146" i="54"/>
  <c r="E157" i="45"/>
  <c r="I157" i="45"/>
  <c r="Q157" i="45"/>
  <c r="M113" i="47"/>
  <c r="M113" i="50" s="1"/>
  <c r="M120" i="47"/>
  <c r="I125" i="47"/>
  <c r="P89" i="54"/>
  <c r="E93" i="54"/>
  <c r="E93" i="58" s="1"/>
  <c r="I106" i="54"/>
  <c r="G125" i="54"/>
  <c r="H7" i="55"/>
  <c r="M36" i="55"/>
  <c r="K77" i="55"/>
  <c r="G146" i="55"/>
  <c r="F154" i="55"/>
  <c r="E168" i="55"/>
  <c r="H168" i="55"/>
  <c r="H168" i="59" s="1"/>
  <c r="P172" i="55"/>
  <c r="P44" i="57"/>
  <c r="D82" i="57"/>
  <c r="L82" i="57"/>
  <c r="P82" i="57"/>
  <c r="L100" i="57"/>
  <c r="N120" i="57"/>
  <c r="Q139" i="57"/>
  <c r="M154" i="57"/>
  <c r="M154" i="60" s="1"/>
  <c r="Q154" i="57"/>
  <c r="Q154" i="60" s="1"/>
  <c r="Q279" i="72"/>
  <c r="Q278" i="72" s="1"/>
  <c r="Q164" i="54"/>
  <c r="O349" i="64"/>
  <c r="O12" i="55"/>
  <c r="D395" i="64"/>
  <c r="D458" i="64" s="1"/>
  <c r="D16" i="57"/>
  <c r="D16" i="60" s="1"/>
  <c r="H175" i="44"/>
  <c r="B27" i="8"/>
  <c r="B89" i="45"/>
  <c r="B12" i="45"/>
  <c r="I12" i="45"/>
  <c r="Q16" i="45"/>
  <c r="D39" i="45"/>
  <c r="G51" i="45"/>
  <c r="D74" i="45"/>
  <c r="K77" i="45"/>
  <c r="M117" i="45"/>
  <c r="Q117" i="45"/>
  <c r="B4" i="47"/>
  <c r="B36" i="47"/>
  <c r="B36" i="50" s="1"/>
  <c r="B77" i="47"/>
  <c r="N28" i="47"/>
  <c r="G32" i="47"/>
  <c r="L63" i="47"/>
  <c r="G139" i="47"/>
  <c r="N139" i="47"/>
  <c r="J168" i="47"/>
  <c r="C77" i="54"/>
  <c r="K7" i="54"/>
  <c r="N19" i="54"/>
  <c r="J28" i="54"/>
  <c r="Q298" i="67"/>
  <c r="Q74" i="54"/>
  <c r="G109" i="54"/>
  <c r="L113" i="54"/>
  <c r="L113" i="58" s="1"/>
  <c r="F287" i="70"/>
  <c r="F286" i="70" s="1"/>
  <c r="F125" i="54"/>
  <c r="D136" i="54"/>
  <c r="D157" i="54"/>
  <c r="L277" i="72"/>
  <c r="L276" i="72" s="1"/>
  <c r="L162" i="54"/>
  <c r="D279" i="72"/>
  <c r="D278" i="72" s="1"/>
  <c r="D164" i="54"/>
  <c r="C7" i="55"/>
  <c r="C139" i="55"/>
  <c r="L340" i="64"/>
  <c r="L339" i="64" s="1"/>
  <c r="L4" i="55"/>
  <c r="F7" i="55"/>
  <c r="Q309" i="65"/>
  <c r="Q308" i="65" s="1"/>
  <c r="Q28" i="55"/>
  <c r="H309" i="67"/>
  <c r="H308" i="67" s="1"/>
  <c r="H66" i="55"/>
  <c r="H379" i="68"/>
  <c r="H82" i="55"/>
  <c r="P379" i="68"/>
  <c r="P82" i="55"/>
  <c r="N380" i="68"/>
  <c r="N378" i="68" s="1"/>
  <c r="N82" i="55"/>
  <c r="E397" i="64"/>
  <c r="E396" i="64" s="1"/>
  <c r="E19" i="57"/>
  <c r="G279" i="71"/>
  <c r="G278" i="71" s="1"/>
  <c r="G146" i="54"/>
  <c r="E279" i="72"/>
  <c r="E278" i="72" s="1"/>
  <c r="E164" i="54"/>
  <c r="M279" i="72"/>
  <c r="M164" i="54"/>
  <c r="Q355" i="64"/>
  <c r="Q19" i="55"/>
  <c r="M313" i="65"/>
  <c r="M312" i="65" s="1"/>
  <c r="M32" i="55"/>
  <c r="Q382" i="64"/>
  <c r="Q381" i="64" s="1"/>
  <c r="Q4" i="57"/>
  <c r="I175" i="60"/>
  <c r="I175" i="57"/>
  <c r="M168" i="44"/>
  <c r="F47" i="45"/>
  <c r="I63" i="45"/>
  <c r="M74" i="45"/>
  <c r="C77" i="45"/>
  <c r="N89" i="45"/>
  <c r="J89" i="45"/>
  <c r="E100" i="45"/>
  <c r="I100" i="45"/>
  <c r="Q100" i="45"/>
  <c r="E136" i="45"/>
  <c r="M136" i="45"/>
  <c r="N139" i="45"/>
  <c r="F144" i="45"/>
  <c r="E172" i="45"/>
  <c r="I172" i="45"/>
  <c r="B25" i="47"/>
  <c r="E44" i="47"/>
  <c r="I44" i="47"/>
  <c r="Q44" i="47"/>
  <c r="M55" i="47"/>
  <c r="M55" i="50" s="1"/>
  <c r="D63" i="47"/>
  <c r="I77" i="47"/>
  <c r="N93" i="47"/>
  <c r="G109" i="47"/>
  <c r="E146" i="47"/>
  <c r="F162" i="47"/>
  <c r="F164" i="47"/>
  <c r="C162" i="54"/>
  <c r="N4" i="54"/>
  <c r="F16" i="54"/>
  <c r="F28" i="54"/>
  <c r="L39" i="54"/>
  <c r="J51" i="54"/>
  <c r="J49" i="54" s="1"/>
  <c r="H58" i="54"/>
  <c r="Q63" i="54"/>
  <c r="P70" i="54"/>
  <c r="P74" i="54"/>
  <c r="K290" i="69"/>
  <c r="K289" i="69" s="1"/>
  <c r="K109" i="54"/>
  <c r="P294" i="70"/>
  <c r="P132" i="54"/>
  <c r="F277" i="71"/>
  <c r="F144" i="54"/>
  <c r="L290" i="71"/>
  <c r="L157" i="54"/>
  <c r="I164" i="54"/>
  <c r="C309" i="70"/>
  <c r="C328" i="70" s="1"/>
  <c r="C128" i="55"/>
  <c r="C297" i="72"/>
  <c r="C164" i="55"/>
  <c r="J343" i="64"/>
  <c r="J342" i="64" s="1"/>
  <c r="J7" i="55"/>
  <c r="N343" i="64"/>
  <c r="N342" i="64" s="1"/>
  <c r="N7" i="55"/>
  <c r="G12" i="55"/>
  <c r="O321" i="65"/>
  <c r="O39" i="55"/>
  <c r="L306" i="66"/>
  <c r="L305" i="66" s="1"/>
  <c r="L44" i="55"/>
  <c r="P306" i="66"/>
  <c r="P305" i="66" s="1"/>
  <c r="P44" i="55"/>
  <c r="F307" i="66"/>
  <c r="F326" i="66" s="1"/>
  <c r="F44" i="55"/>
  <c r="N307" i="66"/>
  <c r="N305" i="66" s="1"/>
  <c r="N44" i="55"/>
  <c r="M382" i="68"/>
  <c r="M406" i="68" s="1"/>
  <c r="M85" i="55"/>
  <c r="Q382" i="68"/>
  <c r="Q85" i="55"/>
  <c r="H16" i="57"/>
  <c r="H16" i="60" s="1"/>
  <c r="Q344" i="65"/>
  <c r="Q25" i="57"/>
  <c r="G345" i="65"/>
  <c r="G402" i="65" s="1"/>
  <c r="G25" i="57"/>
  <c r="J32" i="57"/>
  <c r="F302" i="71"/>
  <c r="F320" i="71" s="1"/>
  <c r="F150" i="55"/>
  <c r="F150" i="59" s="1"/>
  <c r="I382" i="64"/>
  <c r="I381" i="64" s="1"/>
  <c r="I4" i="57"/>
  <c r="P395" i="64"/>
  <c r="P458" i="64" s="1"/>
  <c r="P16" i="57"/>
  <c r="N351" i="65"/>
  <c r="N32" i="57"/>
  <c r="P164" i="44"/>
  <c r="H107" i="72"/>
  <c r="B36" i="45"/>
  <c r="B77" i="45"/>
  <c r="B139" i="45"/>
  <c r="M16" i="45"/>
  <c r="L19" i="45"/>
  <c r="D28" i="45"/>
  <c r="H39" i="45"/>
  <c r="N58" i="45"/>
  <c r="Q63" i="45"/>
  <c r="J63" i="45"/>
  <c r="D66" i="45"/>
  <c r="P66" i="45"/>
  <c r="P74" i="45"/>
  <c r="D77" i="45"/>
  <c r="G82" i="45"/>
  <c r="J97" i="45"/>
  <c r="J144" i="45"/>
  <c r="G157" i="45"/>
  <c r="B66" i="47"/>
  <c r="B154" i="47"/>
  <c r="B154" i="50" s="1"/>
  <c r="B82" i="47"/>
  <c r="J28" i="47"/>
  <c r="J97" i="47"/>
  <c r="J97" i="50" s="1"/>
  <c r="N97" i="47"/>
  <c r="N97" i="50" s="1"/>
  <c r="N106" i="47"/>
  <c r="L154" i="47"/>
  <c r="L154" i="50" s="1"/>
  <c r="I172" i="47"/>
  <c r="C66" i="54"/>
  <c r="C128" i="54"/>
  <c r="D4" i="54"/>
  <c r="G7" i="54"/>
  <c r="H19" i="54"/>
  <c r="J25" i="54"/>
  <c r="G28" i="54"/>
  <c r="P58" i="54"/>
  <c r="F66" i="54"/>
  <c r="Q70" i="54"/>
  <c r="N82" i="54"/>
  <c r="H85" i="54"/>
  <c r="P85" i="54"/>
  <c r="P287" i="69"/>
  <c r="P106" i="54"/>
  <c r="F109" i="54"/>
  <c r="E136" i="54"/>
  <c r="O139" i="54"/>
  <c r="J146" i="54"/>
  <c r="L164" i="54"/>
  <c r="C175" i="55"/>
  <c r="G4" i="55"/>
  <c r="G353" i="64"/>
  <c r="G16" i="55"/>
  <c r="O353" i="64"/>
  <c r="O16" i="55"/>
  <c r="K307" i="65"/>
  <c r="K25" i="55"/>
  <c r="E28" i="55"/>
  <c r="I32" i="55"/>
  <c r="J318" i="65"/>
  <c r="J36" i="55"/>
  <c r="D82" i="55"/>
  <c r="H295" i="72"/>
  <c r="H162" i="55"/>
  <c r="P295" i="72"/>
  <c r="P162" i="55"/>
  <c r="M391" i="64"/>
  <c r="M454" i="64" s="1"/>
  <c r="M12" i="57"/>
  <c r="O338" i="72"/>
  <c r="O392" i="72" s="1"/>
  <c r="O168" i="57"/>
  <c r="O168" i="60" s="1"/>
  <c r="O4" i="55"/>
  <c r="D19" i="55"/>
  <c r="J28" i="55"/>
  <c r="D32" i="55"/>
  <c r="Q51" i="55"/>
  <c r="I55" i="55"/>
  <c r="M74" i="55"/>
  <c r="K82" i="55"/>
  <c r="J89" i="55"/>
  <c r="M93" i="55"/>
  <c r="M93" i="59" s="1"/>
  <c r="Q97" i="55"/>
  <c r="H106" i="55"/>
  <c r="Q113" i="55"/>
  <c r="Q113" i="59" s="1"/>
  <c r="Q157" i="55"/>
  <c r="I162" i="55"/>
  <c r="Q162" i="55"/>
  <c r="D7" i="57"/>
  <c r="H12" i="57"/>
  <c r="J74" i="57"/>
  <c r="J74" i="60" s="1"/>
  <c r="N74" i="57"/>
  <c r="N74" i="60" s="1"/>
  <c r="D117" i="57"/>
  <c r="D117" i="60" s="1"/>
  <c r="L117" i="57"/>
  <c r="L117" i="60" s="1"/>
  <c r="F132" i="57"/>
  <c r="N132" i="57"/>
  <c r="N132" i="60" s="1"/>
  <c r="G136" i="57"/>
  <c r="C36" i="55"/>
  <c r="C154" i="55"/>
  <c r="L25" i="55"/>
  <c r="H28" i="55"/>
  <c r="N32" i="55"/>
  <c r="E51" i="55"/>
  <c r="E55" i="55"/>
  <c r="D128" i="55"/>
  <c r="C63" i="57"/>
  <c r="C4" i="57"/>
  <c r="C97" i="57"/>
  <c r="C97" i="60" s="1"/>
  <c r="L16" i="57"/>
  <c r="L16" i="60" s="1"/>
  <c r="E39" i="57"/>
  <c r="I55" i="57"/>
  <c r="I55" i="60" s="1"/>
  <c r="E58" i="60"/>
  <c r="M58" i="60"/>
  <c r="Q58" i="57"/>
  <c r="K58" i="57"/>
  <c r="N70" i="57"/>
  <c r="N68" i="57" s="1"/>
  <c r="Q97" i="57"/>
  <c r="D100" i="57"/>
  <c r="H100" i="57"/>
  <c r="P100" i="57"/>
  <c r="D125" i="57"/>
  <c r="N125" i="57"/>
  <c r="D136" i="57"/>
  <c r="D136" i="60" s="1"/>
  <c r="H136" i="57"/>
  <c r="H136" i="60" s="1"/>
  <c r="P136" i="57"/>
  <c r="P136" i="60" s="1"/>
  <c r="G168" i="57"/>
  <c r="G168" i="60" s="1"/>
  <c r="K168" i="57"/>
  <c r="K168" i="60" s="1"/>
  <c r="D172" i="57"/>
  <c r="D172" i="60" s="1"/>
  <c r="H172" i="57"/>
  <c r="H172" i="60" s="1"/>
  <c r="P172" i="57"/>
  <c r="P172" i="60" s="1"/>
  <c r="J172" i="57"/>
  <c r="J172" i="60" s="1"/>
  <c r="N172" i="57"/>
  <c r="N172" i="60" s="1"/>
  <c r="C162" i="44"/>
  <c r="Q168" i="44"/>
  <c r="B106" i="45"/>
  <c r="H19" i="45"/>
  <c r="G28" i="45"/>
  <c r="D32" i="45"/>
  <c r="J47" i="45"/>
  <c r="F55" i="45"/>
  <c r="I85" i="45"/>
  <c r="F100" i="45"/>
  <c r="G148" i="69"/>
  <c r="O148" i="69"/>
  <c r="M77" i="47"/>
  <c r="Q77" i="47"/>
  <c r="C114" i="48"/>
  <c r="G112" i="49"/>
  <c r="B67" i="50"/>
  <c r="B66" i="50" s="1"/>
  <c r="H18" i="50"/>
  <c r="Q46" i="50"/>
  <c r="J91" i="50"/>
  <c r="O107" i="50"/>
  <c r="L115" i="50"/>
  <c r="D133" i="50"/>
  <c r="I138" i="50"/>
  <c r="I147" i="50"/>
  <c r="I146" i="50" s="1"/>
  <c r="F163" i="50"/>
  <c r="K170" i="50"/>
  <c r="O174" i="50"/>
  <c r="C281" i="72"/>
  <c r="C353" i="72" s="1"/>
  <c r="C167" i="58"/>
  <c r="L325" i="64"/>
  <c r="L409" i="64" s="1"/>
  <c r="L11" i="58"/>
  <c r="P325" i="64"/>
  <c r="P409" i="64" s="1"/>
  <c r="P11" i="58"/>
  <c r="F47" i="54"/>
  <c r="L93" i="54"/>
  <c r="L93" i="58" s="1"/>
  <c r="P117" i="54"/>
  <c r="F301" i="69"/>
  <c r="F377" i="69" s="1"/>
  <c r="F121" i="58"/>
  <c r="J301" i="69"/>
  <c r="J377" i="69" s="1"/>
  <c r="J121" i="58"/>
  <c r="N301" i="69"/>
  <c r="N121" i="58"/>
  <c r="L136" i="54"/>
  <c r="G139" i="54"/>
  <c r="K144" i="54"/>
  <c r="K146" i="54"/>
  <c r="C313" i="69"/>
  <c r="C389" i="69" s="1"/>
  <c r="C114" i="59"/>
  <c r="C302" i="72"/>
  <c r="C374" i="72" s="1"/>
  <c r="C170" i="59"/>
  <c r="I28" i="55"/>
  <c r="J55" i="55"/>
  <c r="L58" i="55"/>
  <c r="L309" i="67"/>
  <c r="L308" i="67" s="1"/>
  <c r="L66" i="55"/>
  <c r="D70" i="55"/>
  <c r="N313" i="67"/>
  <c r="N312" i="67" s="1"/>
  <c r="N70" i="55"/>
  <c r="B17" i="8"/>
  <c r="F51" i="45"/>
  <c r="H70" i="45"/>
  <c r="E74" i="45"/>
  <c r="N154" i="45"/>
  <c r="C168" i="45"/>
  <c r="K168" i="45"/>
  <c r="L4" i="47"/>
  <c r="F7" i="47"/>
  <c r="H16" i="47"/>
  <c r="H16" i="50" s="1"/>
  <c r="L58" i="47"/>
  <c r="C63" i="47"/>
  <c r="J117" i="47"/>
  <c r="J117" i="50" s="1"/>
  <c r="Q125" i="47"/>
  <c r="K132" i="47"/>
  <c r="K132" i="50" s="1"/>
  <c r="L132" i="47"/>
  <c r="L132" i="50" s="1"/>
  <c r="H150" i="47"/>
  <c r="I154" i="47"/>
  <c r="I154" i="50" s="1"/>
  <c r="J162" i="47"/>
  <c r="B115" i="48"/>
  <c r="M114" i="48"/>
  <c r="J115" i="49"/>
  <c r="N8" i="50"/>
  <c r="N7" i="50" s="1"/>
  <c r="L22" i="50"/>
  <c r="Q56" i="50"/>
  <c r="Q98" i="50"/>
  <c r="P108" i="50"/>
  <c r="M116" i="50"/>
  <c r="I126" i="50"/>
  <c r="E134" i="50"/>
  <c r="L141" i="50"/>
  <c r="M147" i="50"/>
  <c r="J163" i="50"/>
  <c r="J162" i="50" s="1"/>
  <c r="L171" i="50"/>
  <c r="C7" i="54"/>
  <c r="D292" i="69"/>
  <c r="D368" i="69" s="1"/>
  <c r="D112" i="58"/>
  <c r="H292" i="69"/>
  <c r="H368" i="69" s="1"/>
  <c r="H112" i="58"/>
  <c r="L292" i="69"/>
  <c r="L368" i="69" s="1"/>
  <c r="L112" i="58"/>
  <c r="P292" i="69"/>
  <c r="P112" i="58"/>
  <c r="H164" i="54"/>
  <c r="P164" i="54"/>
  <c r="L168" i="54"/>
  <c r="L168" i="58" s="1"/>
  <c r="D284" i="72"/>
  <c r="D170" i="58"/>
  <c r="H284" i="72"/>
  <c r="H170" i="58"/>
  <c r="L284" i="72"/>
  <c r="L170" i="58"/>
  <c r="P284" i="72"/>
  <c r="P170" i="58"/>
  <c r="C349" i="64"/>
  <c r="C14" i="59"/>
  <c r="P47" i="55"/>
  <c r="P55" i="55"/>
  <c r="L63" i="55"/>
  <c r="J66" i="55"/>
  <c r="L7" i="45"/>
  <c r="G49" i="45"/>
  <c r="L77" i="45"/>
  <c r="Q85" i="45"/>
  <c r="G89" i="45"/>
  <c r="O93" i="45"/>
  <c r="G93" i="45"/>
  <c r="J109" i="45"/>
  <c r="F120" i="45"/>
  <c r="K128" i="45"/>
  <c r="C136" i="45"/>
  <c r="C172" i="45"/>
  <c r="K16" i="47"/>
  <c r="K16" i="50" s="1"/>
  <c r="E47" i="47"/>
  <c r="H55" i="47"/>
  <c r="H55" i="50" s="1"/>
  <c r="P55" i="47"/>
  <c r="P55" i="50" s="1"/>
  <c r="P58" i="47"/>
  <c r="C58" i="47"/>
  <c r="K63" i="47"/>
  <c r="J89" i="47"/>
  <c r="N89" i="47"/>
  <c r="C93" i="47"/>
  <c r="O93" i="47"/>
  <c r="L120" i="47"/>
  <c r="L125" i="47"/>
  <c r="Q146" i="47"/>
  <c r="P150" i="47"/>
  <c r="J164" i="47"/>
  <c r="E168" i="47"/>
  <c r="E166" i="47" s="1"/>
  <c r="I168" i="47"/>
  <c r="Q168" i="47"/>
  <c r="E172" i="47"/>
  <c r="E172" i="50" s="1"/>
  <c r="F112" i="48"/>
  <c r="D115" i="48"/>
  <c r="B6" i="50"/>
  <c r="H27" i="50"/>
  <c r="E60" i="50"/>
  <c r="N73" i="50"/>
  <c r="N84" i="50"/>
  <c r="D101" i="50"/>
  <c r="G110" i="50"/>
  <c r="G109" i="50" s="1"/>
  <c r="J127" i="50"/>
  <c r="F135" i="50"/>
  <c r="Q145" i="50"/>
  <c r="Q147" i="50"/>
  <c r="Q146" i="50" s="1"/>
  <c r="N163" i="50"/>
  <c r="N162" i="50" s="1"/>
  <c r="C290" i="72"/>
  <c r="C176" i="58"/>
  <c r="L7" i="54"/>
  <c r="Q12" i="54"/>
  <c r="Q12" i="58" s="1"/>
  <c r="H16" i="54"/>
  <c r="K28" i="54"/>
  <c r="H44" i="54"/>
  <c r="K51" i="54"/>
  <c r="K55" i="54"/>
  <c r="J66" i="54"/>
  <c r="F82" i="54"/>
  <c r="N364" i="68"/>
  <c r="N460" i="68" s="1"/>
  <c r="N92" i="58"/>
  <c r="D93" i="54"/>
  <c r="D93" i="58" s="1"/>
  <c r="D294" i="69"/>
  <c r="D114" i="58"/>
  <c r="H294" i="69"/>
  <c r="H114" i="58"/>
  <c r="L294" i="69"/>
  <c r="L293" i="69" s="1"/>
  <c r="L114" i="58"/>
  <c r="P294" i="69"/>
  <c r="P114" i="58"/>
  <c r="F295" i="69"/>
  <c r="F371" i="69" s="1"/>
  <c r="F115" i="58"/>
  <c r="J295" i="69"/>
  <c r="J371" i="69" s="1"/>
  <c r="J115" i="58"/>
  <c r="N295" i="69"/>
  <c r="N371" i="69" s="1"/>
  <c r="N115" i="58"/>
  <c r="C12" i="55"/>
  <c r="C12" i="59" s="1"/>
  <c r="D25" i="55"/>
  <c r="G58" i="55"/>
  <c r="J320" i="66"/>
  <c r="J339" i="66" s="1"/>
  <c r="J59" i="59"/>
  <c r="N320" i="66"/>
  <c r="N339" i="66" s="1"/>
  <c r="N59" i="59"/>
  <c r="H313" i="67"/>
  <c r="H332" i="67" s="1"/>
  <c r="H70" i="55"/>
  <c r="D7" i="45"/>
  <c r="I25" i="45"/>
  <c r="C32" i="45"/>
  <c r="E36" i="45"/>
  <c r="H66" i="45"/>
  <c r="F106" i="45"/>
  <c r="E117" i="45"/>
  <c r="L120" i="45"/>
  <c r="D125" i="45"/>
  <c r="C128" i="45"/>
  <c r="C132" i="45"/>
  <c r="B136" i="47"/>
  <c r="B136" i="50" s="1"/>
  <c r="B157" i="47"/>
  <c r="L16" i="47"/>
  <c r="L16" i="50" s="1"/>
  <c r="D58" i="47"/>
  <c r="G106" i="47"/>
  <c r="C109" i="47"/>
  <c r="Q113" i="47"/>
  <c r="Q113" i="50" s="1"/>
  <c r="I146" i="47"/>
  <c r="D150" i="47"/>
  <c r="Q112" i="48"/>
  <c r="N115" i="48"/>
  <c r="I114" i="49"/>
  <c r="B46" i="50"/>
  <c r="G17" i="50"/>
  <c r="N29" i="50"/>
  <c r="N28" i="50" s="1"/>
  <c r="P65" i="50"/>
  <c r="P75" i="50"/>
  <c r="E86" i="50"/>
  <c r="P119" i="50"/>
  <c r="P129" i="50"/>
  <c r="E147" i="50"/>
  <c r="E146" i="50" s="1"/>
  <c r="E159" i="50"/>
  <c r="F165" i="50"/>
  <c r="F164" i="50" s="1"/>
  <c r="C367" i="68"/>
  <c r="C463" i="68" s="1"/>
  <c r="C95" i="58"/>
  <c r="C301" i="69"/>
  <c r="C377" i="69" s="1"/>
  <c r="C121" i="58"/>
  <c r="D19" i="54"/>
  <c r="D39" i="54"/>
  <c r="Q89" i="54"/>
  <c r="D367" i="68"/>
  <c r="D95" i="58"/>
  <c r="L367" i="68"/>
  <c r="L95" i="58"/>
  <c r="J109" i="54"/>
  <c r="D113" i="54"/>
  <c r="D113" i="58" s="1"/>
  <c r="M113" i="54"/>
  <c r="M113" i="58" s="1"/>
  <c r="Q132" i="54"/>
  <c r="F301" i="70"/>
  <c r="F377" i="70" s="1"/>
  <c r="F140" i="58"/>
  <c r="J301" i="70"/>
  <c r="J140" i="58"/>
  <c r="N301" i="70"/>
  <c r="N140" i="58"/>
  <c r="J284" i="71"/>
  <c r="J152" i="58"/>
  <c r="P346" i="64"/>
  <c r="P11" i="59"/>
  <c r="I19" i="55"/>
  <c r="H47" i="55"/>
  <c r="F66" i="55"/>
  <c r="N66" i="55"/>
  <c r="J85" i="55"/>
  <c r="H136" i="55"/>
  <c r="I157" i="55"/>
  <c r="K12" i="57"/>
  <c r="K12" i="60" s="1"/>
  <c r="M16" i="57"/>
  <c r="M16" i="60" s="1"/>
  <c r="F28" i="57"/>
  <c r="Q44" i="57"/>
  <c r="Q74" i="57"/>
  <c r="Q74" i="60" s="1"/>
  <c r="K82" i="57"/>
  <c r="I154" i="57"/>
  <c r="I154" i="60" s="1"/>
  <c r="J115" i="59"/>
  <c r="F152" i="59"/>
  <c r="M158" i="59"/>
  <c r="I169" i="59"/>
  <c r="C73" i="60"/>
  <c r="C159" i="60"/>
  <c r="O6" i="60"/>
  <c r="K11" i="60"/>
  <c r="O13" i="60"/>
  <c r="N15" i="60"/>
  <c r="I18" i="60"/>
  <c r="Q22" i="60"/>
  <c r="N29" i="60"/>
  <c r="N28" i="60" s="1"/>
  <c r="O35" i="60"/>
  <c r="P38" i="60"/>
  <c r="F46" i="60"/>
  <c r="E75" i="60"/>
  <c r="E156" i="60"/>
  <c r="Q171" i="60"/>
  <c r="F82" i="55"/>
  <c r="J28" i="57"/>
  <c r="H39" i="57"/>
  <c r="P39" i="57"/>
  <c r="M44" i="57"/>
  <c r="D44" i="57"/>
  <c r="J55" i="57"/>
  <c r="J55" i="60" s="1"/>
  <c r="N55" i="57"/>
  <c r="E58" i="57"/>
  <c r="I63" i="57"/>
  <c r="K89" i="57"/>
  <c r="F89" i="57"/>
  <c r="K93" i="57"/>
  <c r="K93" i="60" s="1"/>
  <c r="K100" i="60"/>
  <c r="K113" i="57"/>
  <c r="K113" i="60" s="1"/>
  <c r="F125" i="57"/>
  <c r="L125" i="57"/>
  <c r="D132" i="57"/>
  <c r="H132" i="57"/>
  <c r="H132" i="60" s="1"/>
  <c r="P132" i="57"/>
  <c r="J132" i="57"/>
  <c r="J132" i="60" s="1"/>
  <c r="O136" i="57"/>
  <c r="O136" i="60" s="1"/>
  <c r="N92" i="59"/>
  <c r="O115" i="59"/>
  <c r="K140" i="59"/>
  <c r="K152" i="59"/>
  <c r="E167" i="59"/>
  <c r="E170" i="59"/>
  <c r="C13" i="60"/>
  <c r="Q11" i="60"/>
  <c r="O18" i="60"/>
  <c r="G27" i="60"/>
  <c r="H34" i="60"/>
  <c r="N37" i="60"/>
  <c r="F41" i="60"/>
  <c r="Q46" i="60"/>
  <c r="Q65" i="60"/>
  <c r="G76" i="60"/>
  <c r="E114" i="60"/>
  <c r="O119" i="60"/>
  <c r="I141" i="60"/>
  <c r="H113" i="55"/>
  <c r="P168" i="55"/>
  <c r="P168" i="59" s="1"/>
  <c r="J4" i="57"/>
  <c r="I139" i="57"/>
  <c r="K102" i="59"/>
  <c r="H114" i="59"/>
  <c r="Q152" i="59"/>
  <c r="K170" i="59"/>
  <c r="C99" i="60"/>
  <c r="C133" i="60"/>
  <c r="D6" i="60"/>
  <c r="K8" i="60"/>
  <c r="Q14" i="60"/>
  <c r="G17" i="60"/>
  <c r="O21" i="60"/>
  <c r="L27" i="60"/>
  <c r="M34" i="60"/>
  <c r="E38" i="60"/>
  <c r="M54" i="60"/>
  <c r="O72" i="60"/>
  <c r="Q95" i="60"/>
  <c r="I108" i="60"/>
  <c r="G115" i="60"/>
  <c r="E122" i="60"/>
  <c r="K159" i="60"/>
  <c r="J82" i="55"/>
  <c r="I85" i="55"/>
  <c r="E89" i="55"/>
  <c r="E97" i="55"/>
  <c r="D109" i="55"/>
  <c r="P113" i="55"/>
  <c r="P113" i="59" s="1"/>
  <c r="D113" i="55"/>
  <c r="L113" i="55"/>
  <c r="L113" i="59" s="1"/>
  <c r="D117" i="55"/>
  <c r="J125" i="55"/>
  <c r="L128" i="55"/>
  <c r="C28" i="57"/>
  <c r="C32" i="57"/>
  <c r="C89" i="57"/>
  <c r="C139" i="60"/>
  <c r="K7" i="57"/>
  <c r="E12" i="57"/>
  <c r="E12" i="60" s="1"/>
  <c r="K19" i="57"/>
  <c r="N28" i="57"/>
  <c r="F32" i="57"/>
  <c r="Q102" i="59"/>
  <c r="M114" i="59"/>
  <c r="K149" i="59"/>
  <c r="O151" i="59"/>
  <c r="G176" i="59"/>
  <c r="C107" i="60"/>
  <c r="C153" i="60"/>
  <c r="I6" i="60"/>
  <c r="P8" i="60"/>
  <c r="P7" i="60" s="1"/>
  <c r="E13" i="60"/>
  <c r="I15" i="60"/>
  <c r="D18" i="60"/>
  <c r="G22" i="60"/>
  <c r="J35" i="60"/>
  <c r="Q41" i="60"/>
  <c r="Q73" i="60"/>
  <c r="H84" i="60"/>
  <c r="I116" i="60"/>
  <c r="O170" i="60"/>
  <c r="M177" i="60"/>
  <c r="I85" i="50"/>
  <c r="B178" i="69"/>
  <c r="B101" i="69"/>
  <c r="B177" i="69" s="1"/>
  <c r="H95" i="69"/>
  <c r="E96" i="69"/>
  <c r="E94" i="69" s="1"/>
  <c r="M96" i="69"/>
  <c r="J109" i="44"/>
  <c r="J98" i="69"/>
  <c r="J136" i="69" s="1"/>
  <c r="G176" i="69"/>
  <c r="O176" i="69"/>
  <c r="L101" i="69"/>
  <c r="L178" i="69"/>
  <c r="M109" i="69"/>
  <c r="Q109" i="69"/>
  <c r="B97" i="70"/>
  <c r="J128" i="44"/>
  <c r="J98" i="70"/>
  <c r="C100" i="70"/>
  <c r="K100" i="70"/>
  <c r="O100" i="70"/>
  <c r="L101" i="70"/>
  <c r="G105" i="70"/>
  <c r="E109" i="70"/>
  <c r="Q109" i="70"/>
  <c r="C95" i="71"/>
  <c r="O144" i="44"/>
  <c r="O95" i="71"/>
  <c r="J146" i="44"/>
  <c r="J97" i="71"/>
  <c r="J96" i="71" s="1"/>
  <c r="N146" i="44"/>
  <c r="N97" i="71"/>
  <c r="G99" i="71"/>
  <c r="G135" i="71" s="1"/>
  <c r="O99" i="71"/>
  <c r="O135" i="71" s="1"/>
  <c r="G100" i="71"/>
  <c r="O100" i="71"/>
  <c r="H104" i="71"/>
  <c r="I108" i="71"/>
  <c r="Q108" i="71"/>
  <c r="B94" i="71"/>
  <c r="D162" i="44"/>
  <c r="D95" i="72"/>
  <c r="H162" i="44"/>
  <c r="H95" i="72"/>
  <c r="E96" i="72"/>
  <c r="M96" i="72"/>
  <c r="G168" i="44"/>
  <c r="G101" i="72"/>
  <c r="O168" i="44"/>
  <c r="O101" i="72"/>
  <c r="H168" i="44"/>
  <c r="H102" i="72"/>
  <c r="H100" i="72" s="1"/>
  <c r="P168" i="44"/>
  <c r="P102" i="72"/>
  <c r="P100" i="72" s="1"/>
  <c r="M103" i="72"/>
  <c r="J172" i="44"/>
  <c r="J105" i="72"/>
  <c r="D107" i="72"/>
  <c r="L107" i="72"/>
  <c r="E109" i="72"/>
  <c r="I109" i="72"/>
  <c r="Q109" i="72"/>
  <c r="B28" i="45"/>
  <c r="B117" i="65"/>
  <c r="B114" i="67"/>
  <c r="B142" i="69"/>
  <c r="B144" i="45"/>
  <c r="B113" i="71"/>
  <c r="B150" i="45"/>
  <c r="B148" i="45" s="1"/>
  <c r="B120" i="71"/>
  <c r="B157" i="45"/>
  <c r="B126" i="71"/>
  <c r="B172" i="45"/>
  <c r="B166" i="45" s="1"/>
  <c r="B123" i="72"/>
  <c r="G4" i="45"/>
  <c r="G128" i="64"/>
  <c r="D4" i="45"/>
  <c r="D129" i="64"/>
  <c r="L4" i="45"/>
  <c r="L129" i="64"/>
  <c r="E7" i="45"/>
  <c r="E131" i="64"/>
  <c r="M7" i="45"/>
  <c r="M131" i="64"/>
  <c r="Q7" i="45"/>
  <c r="Q131" i="64"/>
  <c r="G16" i="45"/>
  <c r="G140" i="64"/>
  <c r="O16" i="45"/>
  <c r="O140" i="64"/>
  <c r="L16" i="45"/>
  <c r="L141" i="64"/>
  <c r="L139" i="64" s="1"/>
  <c r="M19" i="45"/>
  <c r="M143" i="64"/>
  <c r="C116" i="65"/>
  <c r="O116" i="65"/>
  <c r="C119" i="65"/>
  <c r="G119" i="65"/>
  <c r="K119" i="65"/>
  <c r="O119" i="65"/>
  <c r="E121" i="65"/>
  <c r="I121" i="65"/>
  <c r="F122" i="65"/>
  <c r="C123" i="65"/>
  <c r="K123" i="65"/>
  <c r="D124" i="65"/>
  <c r="H124" i="65"/>
  <c r="L47" i="45"/>
  <c r="L117" i="66"/>
  <c r="C119" i="66"/>
  <c r="G119" i="66"/>
  <c r="O119" i="66"/>
  <c r="G120" i="66"/>
  <c r="I125" i="66"/>
  <c r="Q125" i="66"/>
  <c r="N126" i="66"/>
  <c r="N124" i="66" s="1"/>
  <c r="F114" i="67"/>
  <c r="C115" i="67"/>
  <c r="G115" i="67"/>
  <c r="E116" i="67"/>
  <c r="I66" i="45"/>
  <c r="I117" i="67"/>
  <c r="D119" i="67"/>
  <c r="P119" i="67"/>
  <c r="I70" i="45"/>
  <c r="I121" i="67"/>
  <c r="J124" i="67"/>
  <c r="C74" i="45"/>
  <c r="C126" i="67"/>
  <c r="K74" i="45"/>
  <c r="K126" i="67"/>
  <c r="D127" i="67"/>
  <c r="L127" i="67"/>
  <c r="H82" i="45"/>
  <c r="L82" i="45"/>
  <c r="L137" i="68"/>
  <c r="D134" i="69"/>
  <c r="P134" i="69"/>
  <c r="H117" i="69"/>
  <c r="D195" i="69"/>
  <c r="D138" i="69"/>
  <c r="P195" i="69"/>
  <c r="P138" i="69"/>
  <c r="F120" i="69"/>
  <c r="F197" i="69"/>
  <c r="F140" i="69"/>
  <c r="C198" i="69"/>
  <c r="C141" i="69"/>
  <c r="G198" i="69"/>
  <c r="G141" i="69"/>
  <c r="F117" i="45"/>
  <c r="F125" i="69"/>
  <c r="C117" i="45"/>
  <c r="C126" i="69"/>
  <c r="N127" i="69"/>
  <c r="N147" i="69"/>
  <c r="F133" i="70"/>
  <c r="C134" i="70"/>
  <c r="K134" i="70"/>
  <c r="D128" i="45"/>
  <c r="D117" i="70"/>
  <c r="P128" i="45"/>
  <c r="P117" i="70"/>
  <c r="C119" i="70"/>
  <c r="O119" i="70"/>
  <c r="H132" i="45"/>
  <c r="H121" i="70"/>
  <c r="P132" i="45"/>
  <c r="P121" i="70"/>
  <c r="I132" i="45"/>
  <c r="I122" i="70"/>
  <c r="F142" i="70"/>
  <c r="N142" i="70"/>
  <c r="C124" i="70"/>
  <c r="C144" i="70"/>
  <c r="O144" i="70"/>
  <c r="D145" i="70"/>
  <c r="P145" i="70"/>
  <c r="J127" i="70"/>
  <c r="J147" i="70"/>
  <c r="C148" i="70"/>
  <c r="K148" i="70"/>
  <c r="E144" i="45"/>
  <c r="E113" i="71"/>
  <c r="Q144" i="45"/>
  <c r="Q113" i="71"/>
  <c r="C146" i="45"/>
  <c r="C115" i="71"/>
  <c r="G146" i="45"/>
  <c r="G115" i="71"/>
  <c r="O146" i="45"/>
  <c r="O115" i="71"/>
  <c r="F135" i="71"/>
  <c r="F119" i="71"/>
  <c r="N119" i="71"/>
  <c r="G120" i="71"/>
  <c r="K120" i="71"/>
  <c r="D121" i="71"/>
  <c r="L121" i="71"/>
  <c r="P121" i="71"/>
  <c r="J123" i="71"/>
  <c r="G124" i="71"/>
  <c r="K126" i="71"/>
  <c r="H127" i="71"/>
  <c r="E112" i="72"/>
  <c r="Q112" i="72"/>
  <c r="F164" i="45"/>
  <c r="F115" i="72"/>
  <c r="N164" i="45"/>
  <c r="N115" i="72"/>
  <c r="E117" i="72"/>
  <c r="Q117" i="72"/>
  <c r="H168" i="45"/>
  <c r="H119" i="72"/>
  <c r="E168" i="45"/>
  <c r="E120" i="72"/>
  <c r="I168" i="45"/>
  <c r="I120" i="72"/>
  <c r="Q168" i="45"/>
  <c r="Q120" i="72"/>
  <c r="J121" i="72"/>
  <c r="C142" i="72"/>
  <c r="K172" i="45"/>
  <c r="K124" i="72"/>
  <c r="C175" i="45"/>
  <c r="C126" i="72"/>
  <c r="K175" i="45"/>
  <c r="K126" i="72"/>
  <c r="D127" i="72"/>
  <c r="P127" i="72"/>
  <c r="B182" i="64"/>
  <c r="B17" i="50"/>
  <c r="B152" i="66"/>
  <c r="B164" i="66"/>
  <c r="B221" i="66" s="1"/>
  <c r="B57" i="50"/>
  <c r="B160" i="67"/>
  <c r="B217" i="67" s="1"/>
  <c r="B72" i="50"/>
  <c r="B194" i="68"/>
  <c r="B209" i="70"/>
  <c r="B205" i="71"/>
  <c r="B150" i="71"/>
  <c r="C173" i="64"/>
  <c r="C8" i="50"/>
  <c r="K173" i="64"/>
  <c r="K8" i="50"/>
  <c r="O173" i="64"/>
  <c r="O8" i="50"/>
  <c r="P182" i="64"/>
  <c r="P17" i="50"/>
  <c r="E185" i="64"/>
  <c r="Q185" i="64"/>
  <c r="N186" i="64"/>
  <c r="K187" i="64"/>
  <c r="K250" i="64" s="1"/>
  <c r="K22" i="50"/>
  <c r="D152" i="65"/>
  <c r="H25" i="47"/>
  <c r="H152" i="65"/>
  <c r="E153" i="65"/>
  <c r="E210" i="65" s="1"/>
  <c r="E27" i="50"/>
  <c r="Q153" i="65"/>
  <c r="Q210" i="65" s="1"/>
  <c r="Q27" i="50"/>
  <c r="E155" i="65"/>
  <c r="E29" i="50"/>
  <c r="M155" i="65"/>
  <c r="M29" i="50"/>
  <c r="F220" i="65"/>
  <c r="G152" i="66"/>
  <c r="D44" i="47"/>
  <c r="D153" i="66"/>
  <c r="D210" i="66" s="1"/>
  <c r="D46" i="50"/>
  <c r="L44" i="47"/>
  <c r="L153" i="66"/>
  <c r="L46" i="50"/>
  <c r="E212" i="66"/>
  <c r="E154" i="66"/>
  <c r="Q212" i="66"/>
  <c r="Q154" i="66"/>
  <c r="D157" i="66"/>
  <c r="P157" i="66"/>
  <c r="I51" i="47"/>
  <c r="I159" i="66"/>
  <c r="K161" i="66"/>
  <c r="K218" i="66" s="1"/>
  <c r="L163" i="66"/>
  <c r="L56" i="50"/>
  <c r="E164" i="66"/>
  <c r="E221" i="66" s="1"/>
  <c r="E57" i="50"/>
  <c r="M164" i="66"/>
  <c r="M221" i="66" s="1"/>
  <c r="M57" i="50"/>
  <c r="J166" i="66"/>
  <c r="N166" i="66"/>
  <c r="G167" i="66"/>
  <c r="G224" i="66" s="1"/>
  <c r="G60" i="50"/>
  <c r="K167" i="66"/>
  <c r="K224" i="66" s="1"/>
  <c r="K60" i="50"/>
  <c r="O167" i="66"/>
  <c r="O224" i="66" s="1"/>
  <c r="O60" i="50"/>
  <c r="H152" i="67"/>
  <c r="E153" i="67"/>
  <c r="E210" i="67" s="1"/>
  <c r="E65" i="50"/>
  <c r="I153" i="67"/>
  <c r="I210" i="67" s="1"/>
  <c r="I65" i="50"/>
  <c r="G155" i="67"/>
  <c r="G67" i="50"/>
  <c r="D157" i="67"/>
  <c r="N159" i="67"/>
  <c r="G160" i="67"/>
  <c r="G217" i="67" s="1"/>
  <c r="G72" i="50"/>
  <c r="K160" i="67"/>
  <c r="K217" i="67" s="1"/>
  <c r="K72" i="50"/>
  <c r="D161" i="67"/>
  <c r="D218" i="67" s="1"/>
  <c r="D73" i="50"/>
  <c r="H161" i="67"/>
  <c r="H218" i="67" s="1"/>
  <c r="H73" i="50"/>
  <c r="P161" i="67"/>
  <c r="P218" i="67" s="1"/>
  <c r="P73" i="50"/>
  <c r="F163" i="67"/>
  <c r="F75" i="50"/>
  <c r="N163" i="67"/>
  <c r="N75" i="50"/>
  <c r="C164" i="67"/>
  <c r="C221" i="67" s="1"/>
  <c r="C76" i="50"/>
  <c r="K164" i="67"/>
  <c r="K221" i="67" s="1"/>
  <c r="K76" i="50"/>
  <c r="D166" i="67"/>
  <c r="P166" i="67"/>
  <c r="C82" i="47"/>
  <c r="C185" i="68"/>
  <c r="G82" i="47"/>
  <c r="G185" i="68"/>
  <c r="D82" i="47"/>
  <c r="D186" i="68"/>
  <c r="D258" i="68" s="1"/>
  <c r="D84" i="50"/>
  <c r="H82" i="47"/>
  <c r="H186" i="68"/>
  <c r="H258" i="68" s="1"/>
  <c r="H84" i="50"/>
  <c r="G188" i="68"/>
  <c r="G86" i="50"/>
  <c r="G190" i="68"/>
  <c r="K190" i="68"/>
  <c r="C192" i="68"/>
  <c r="K89" i="47"/>
  <c r="K192" i="68"/>
  <c r="H193" i="68"/>
  <c r="H265" i="68" s="1"/>
  <c r="H91" i="50"/>
  <c r="E194" i="68"/>
  <c r="F93" i="47"/>
  <c r="F197" i="68"/>
  <c r="F269" i="68" s="1"/>
  <c r="C200" i="68"/>
  <c r="C98" i="50"/>
  <c r="K97" i="47"/>
  <c r="K97" i="50" s="1"/>
  <c r="K200" i="68"/>
  <c r="K98" i="50"/>
  <c r="D201" i="68"/>
  <c r="D273" i="68" s="1"/>
  <c r="D99" i="50"/>
  <c r="P201" i="68"/>
  <c r="P273" i="68" s="1"/>
  <c r="P99" i="50"/>
  <c r="G203" i="68"/>
  <c r="G101" i="50"/>
  <c r="O100" i="47"/>
  <c r="O203" i="68"/>
  <c r="O101" i="50"/>
  <c r="H204" i="68"/>
  <c r="P204" i="68"/>
  <c r="E205" i="68"/>
  <c r="E277" i="68" s="1"/>
  <c r="E103" i="50"/>
  <c r="M205" i="68"/>
  <c r="M277" i="68" s="1"/>
  <c r="M103" i="50"/>
  <c r="H106" i="47"/>
  <c r="H152" i="69"/>
  <c r="H107" i="50"/>
  <c r="E153" i="69"/>
  <c r="E210" i="69" s="1"/>
  <c r="E108" i="50"/>
  <c r="M153" i="69"/>
  <c r="M210" i="69" s="1"/>
  <c r="M108" i="50"/>
  <c r="F155" i="69"/>
  <c r="F110" i="50"/>
  <c r="I214" i="69"/>
  <c r="Q157" i="69"/>
  <c r="E159" i="69"/>
  <c r="E114" i="50"/>
  <c r="M159" i="69"/>
  <c r="M114" i="50"/>
  <c r="J160" i="69"/>
  <c r="J217" i="69" s="1"/>
  <c r="J115" i="50"/>
  <c r="C161" i="69"/>
  <c r="C218" i="69" s="1"/>
  <c r="C116" i="50"/>
  <c r="F163" i="69"/>
  <c r="F118" i="50"/>
  <c r="N117" i="47"/>
  <c r="N117" i="50" s="1"/>
  <c r="N163" i="69"/>
  <c r="N118" i="50"/>
  <c r="G164" i="69"/>
  <c r="G221" i="69" s="1"/>
  <c r="G119" i="50"/>
  <c r="K164" i="69"/>
  <c r="K221" i="69" s="1"/>
  <c r="K119" i="50"/>
  <c r="C166" i="69"/>
  <c r="G166" i="69"/>
  <c r="D167" i="69"/>
  <c r="D224" i="69" s="1"/>
  <c r="D122" i="50"/>
  <c r="C152" i="70"/>
  <c r="C126" i="50"/>
  <c r="G152" i="70"/>
  <c r="G126" i="50"/>
  <c r="D153" i="70"/>
  <c r="D210" i="70" s="1"/>
  <c r="D127" i="50"/>
  <c r="P153" i="70"/>
  <c r="P210" i="70" s="1"/>
  <c r="P127" i="50"/>
  <c r="G155" i="70"/>
  <c r="G129" i="50"/>
  <c r="O155" i="70"/>
  <c r="O129" i="50"/>
  <c r="L157" i="70"/>
  <c r="L131" i="50"/>
  <c r="G159" i="70"/>
  <c r="G133" i="50"/>
  <c r="D160" i="70"/>
  <c r="D217" i="70" s="1"/>
  <c r="D134" i="50"/>
  <c r="P160" i="70"/>
  <c r="P217" i="70" s="1"/>
  <c r="P134" i="50"/>
  <c r="M161" i="70"/>
  <c r="M218" i="70" s="1"/>
  <c r="M135" i="50"/>
  <c r="C163" i="70"/>
  <c r="C137" i="50"/>
  <c r="K163" i="70"/>
  <c r="K137" i="50"/>
  <c r="K136" i="47"/>
  <c r="K136" i="50" s="1"/>
  <c r="H164" i="70"/>
  <c r="H221" i="70" s="1"/>
  <c r="H138" i="50"/>
  <c r="L164" i="70"/>
  <c r="L221" i="70" s="1"/>
  <c r="L138" i="50"/>
  <c r="F149" i="71"/>
  <c r="F145" i="50"/>
  <c r="F144" i="47"/>
  <c r="E150" i="47"/>
  <c r="E155" i="71"/>
  <c r="Q154" i="71"/>
  <c r="E154" i="47"/>
  <c r="E154" i="50" s="1"/>
  <c r="E159" i="71"/>
  <c r="Q154" i="47"/>
  <c r="Q154" i="50" s="1"/>
  <c r="Q159" i="71"/>
  <c r="G162" i="71"/>
  <c r="G161" i="71" s="1"/>
  <c r="O162" i="71"/>
  <c r="O157" i="47"/>
  <c r="H163" i="71"/>
  <c r="H217" i="71" s="1"/>
  <c r="H159" i="50"/>
  <c r="L163" i="71"/>
  <c r="L159" i="50"/>
  <c r="P163" i="71"/>
  <c r="P217" i="71" s="1"/>
  <c r="P159" i="50"/>
  <c r="I162" i="47"/>
  <c r="I149" i="72"/>
  <c r="I163" i="50"/>
  <c r="Q162" i="47"/>
  <c r="Q149" i="72"/>
  <c r="Q163" i="50"/>
  <c r="I151" i="72"/>
  <c r="I165" i="50"/>
  <c r="I164" i="47"/>
  <c r="Q151" i="72"/>
  <c r="Q165" i="50"/>
  <c r="I153" i="72"/>
  <c r="C172" i="47"/>
  <c r="C172" i="50" s="1"/>
  <c r="C159" i="72"/>
  <c r="C173" i="50"/>
  <c r="O172" i="47"/>
  <c r="O172" i="50" s="1"/>
  <c r="O159" i="72"/>
  <c r="O173" i="50"/>
  <c r="L172" i="47"/>
  <c r="L172" i="50" s="1"/>
  <c r="L160" i="72"/>
  <c r="L214" i="72" s="1"/>
  <c r="L174" i="50"/>
  <c r="F162" i="72"/>
  <c r="C175" i="47"/>
  <c r="C163" i="72"/>
  <c r="C177" i="50"/>
  <c r="K175" i="47"/>
  <c r="K163" i="72"/>
  <c r="K217" i="72" s="1"/>
  <c r="K177" i="50"/>
  <c r="I115" i="48"/>
  <c r="O115" i="49"/>
  <c r="E6" i="50"/>
  <c r="D14" i="50"/>
  <c r="H66" i="50"/>
  <c r="E85" i="50"/>
  <c r="I112" i="50"/>
  <c r="O153" i="50"/>
  <c r="E331" i="64"/>
  <c r="I331" i="64"/>
  <c r="M331" i="64"/>
  <c r="Q331" i="64"/>
  <c r="Q16" i="54"/>
  <c r="G332" i="64"/>
  <c r="K332" i="64"/>
  <c r="K374" i="64" s="1"/>
  <c r="O332" i="64"/>
  <c r="E292" i="65"/>
  <c r="E330" i="65" s="1"/>
  <c r="I292" i="65"/>
  <c r="I330" i="65" s="1"/>
  <c r="M292" i="65"/>
  <c r="M330" i="65" s="1"/>
  <c r="Q292" i="65"/>
  <c r="Q330" i="65" s="1"/>
  <c r="E36" i="54"/>
  <c r="E298" i="65"/>
  <c r="I36" i="54"/>
  <c r="I298" i="65"/>
  <c r="M36" i="54"/>
  <c r="M298" i="65"/>
  <c r="Q36" i="54"/>
  <c r="Q298" i="65"/>
  <c r="G36" i="54"/>
  <c r="G299" i="65"/>
  <c r="K299" i="65"/>
  <c r="K297" i="65" s="1"/>
  <c r="K36" i="54"/>
  <c r="O36" i="54"/>
  <c r="O299" i="65"/>
  <c r="O297" i="65" s="1"/>
  <c r="G360" i="68"/>
  <c r="K360" i="68"/>
  <c r="O360" i="68"/>
  <c r="G89" i="54"/>
  <c r="G362" i="68"/>
  <c r="K89" i="54"/>
  <c r="K362" i="68"/>
  <c r="O89" i="54"/>
  <c r="O362" i="68"/>
  <c r="E89" i="54"/>
  <c r="E363" i="68"/>
  <c r="I89" i="54"/>
  <c r="I363" i="68"/>
  <c r="I411" i="68" s="1"/>
  <c r="M89" i="54"/>
  <c r="M363" i="68"/>
  <c r="M411" i="68" s="1"/>
  <c r="Q363" i="68"/>
  <c r="Q361" i="68" s="1"/>
  <c r="G364" i="68"/>
  <c r="G412" i="68" s="1"/>
  <c r="K364" i="68"/>
  <c r="K412" i="68" s="1"/>
  <c r="O364" i="68"/>
  <c r="O460" i="68" s="1"/>
  <c r="O92" i="58"/>
  <c r="C345" i="64"/>
  <c r="C350" i="64"/>
  <c r="C356" i="64"/>
  <c r="C309" i="65"/>
  <c r="C28" i="55"/>
  <c r="C315" i="65"/>
  <c r="C321" i="65"/>
  <c r="C311" i="66"/>
  <c r="C317" i="66"/>
  <c r="C55" i="55"/>
  <c r="C306" i="67"/>
  <c r="C63" i="55"/>
  <c r="C313" i="67"/>
  <c r="C70" i="55"/>
  <c r="C74" i="55"/>
  <c r="C318" i="67"/>
  <c r="C316" i="67" s="1"/>
  <c r="C380" i="68"/>
  <c r="C387" i="68"/>
  <c r="C385" i="68" s="1"/>
  <c r="C89" i="55"/>
  <c r="C392" i="68"/>
  <c r="C100" i="55"/>
  <c r="C398" i="68"/>
  <c r="C102" i="59"/>
  <c r="C109" i="55"/>
  <c r="C309" i="69"/>
  <c r="C315" i="69"/>
  <c r="C321" i="69"/>
  <c r="C120" i="55"/>
  <c r="C311" i="70"/>
  <c r="C136" i="55"/>
  <c r="C317" i="70"/>
  <c r="C144" i="55"/>
  <c r="C295" i="71"/>
  <c r="C150" i="55"/>
  <c r="C150" i="59" s="1"/>
  <c r="C302" i="71"/>
  <c r="C152" i="59"/>
  <c r="C157" i="55"/>
  <c r="C308" i="71"/>
  <c r="C299" i="72"/>
  <c r="C167" i="59"/>
  <c r="C172" i="55"/>
  <c r="C166" i="55" s="1"/>
  <c r="C305" i="72"/>
  <c r="F311" i="65"/>
  <c r="J311" i="65"/>
  <c r="N311" i="65"/>
  <c r="F390" i="68"/>
  <c r="F93" i="55"/>
  <c r="F93" i="59" s="1"/>
  <c r="F94" i="59"/>
  <c r="J414" i="68"/>
  <c r="J486" i="68"/>
  <c r="N390" i="68"/>
  <c r="N93" i="55"/>
  <c r="D391" i="68"/>
  <c r="D389" i="68" s="1"/>
  <c r="D95" i="59"/>
  <c r="H391" i="68"/>
  <c r="H93" i="55"/>
  <c r="L391" i="68"/>
  <c r="L389" i="68" s="1"/>
  <c r="L93" i="55"/>
  <c r="L93" i="59" s="1"/>
  <c r="P391" i="68"/>
  <c r="P415" i="68" s="1"/>
  <c r="F392" i="68"/>
  <c r="J392" i="68"/>
  <c r="N416" i="68"/>
  <c r="D100" i="55"/>
  <c r="D397" i="68"/>
  <c r="H100" i="55"/>
  <c r="H397" i="68"/>
  <c r="L100" i="55"/>
  <c r="L397" i="68"/>
  <c r="P100" i="55"/>
  <c r="P397" i="68"/>
  <c r="F398" i="68"/>
  <c r="F102" i="59"/>
  <c r="J100" i="55"/>
  <c r="J398" i="68"/>
  <c r="J102" i="59"/>
  <c r="N398" i="68"/>
  <c r="N102" i="59"/>
  <c r="D399" i="68"/>
  <c r="H399" i="68"/>
  <c r="L399" i="68"/>
  <c r="P399" i="68"/>
  <c r="E313" i="70"/>
  <c r="I313" i="70"/>
  <c r="I132" i="55"/>
  <c r="M313" i="70"/>
  <c r="Q313" i="70"/>
  <c r="Q132" i="55"/>
  <c r="G314" i="70"/>
  <c r="K314" i="70"/>
  <c r="O314" i="70"/>
  <c r="E315" i="70"/>
  <c r="I315" i="70"/>
  <c r="M315" i="70"/>
  <c r="Q334" i="70"/>
  <c r="E305" i="72"/>
  <c r="I305" i="72"/>
  <c r="I172" i="55"/>
  <c r="M305" i="72"/>
  <c r="Q305" i="72"/>
  <c r="Q172" i="55"/>
  <c r="G306" i="72"/>
  <c r="K306" i="72"/>
  <c r="D175" i="55"/>
  <c r="D308" i="72"/>
  <c r="D176" i="59"/>
  <c r="H175" i="55"/>
  <c r="H308" i="72"/>
  <c r="H176" i="59"/>
  <c r="L175" i="55"/>
  <c r="L308" i="72"/>
  <c r="P175" i="55"/>
  <c r="P308" i="72"/>
  <c r="P176" i="59"/>
  <c r="F175" i="55"/>
  <c r="F309" i="72"/>
  <c r="J175" i="55"/>
  <c r="J309" i="72"/>
  <c r="N175" i="55"/>
  <c r="N309" i="72"/>
  <c r="G347" i="66"/>
  <c r="G48" i="60"/>
  <c r="G47" i="57"/>
  <c r="K347" i="66"/>
  <c r="K48" i="60"/>
  <c r="K47" i="57"/>
  <c r="O347" i="66"/>
  <c r="O48" i="60"/>
  <c r="D349" i="67"/>
  <c r="H349" i="67"/>
  <c r="L349" i="67"/>
  <c r="P349" i="67"/>
  <c r="Q150" i="60"/>
  <c r="G150" i="57"/>
  <c r="G150" i="60" s="1"/>
  <c r="G337" i="71"/>
  <c r="G151" i="60"/>
  <c r="K150" i="57"/>
  <c r="K150" i="60" s="1"/>
  <c r="K337" i="71"/>
  <c r="O150" i="57"/>
  <c r="O150" i="60" s="1"/>
  <c r="O337" i="71"/>
  <c r="O151" i="60"/>
  <c r="E338" i="71"/>
  <c r="E392" i="71" s="1"/>
  <c r="E152" i="60"/>
  <c r="E150" i="57"/>
  <c r="I338" i="71"/>
  <c r="I392" i="71" s="1"/>
  <c r="I152" i="60"/>
  <c r="I150" i="57"/>
  <c r="I148" i="60" s="1"/>
  <c r="M338" i="71"/>
  <c r="M392" i="71" s="1"/>
  <c r="M152" i="60"/>
  <c r="Q338" i="71"/>
  <c r="Q392" i="71" s="1"/>
  <c r="Q152" i="60"/>
  <c r="G339" i="71"/>
  <c r="G393" i="71" s="1"/>
  <c r="G153" i="60"/>
  <c r="K339" i="71"/>
  <c r="K393" i="71" s="1"/>
  <c r="K153" i="60"/>
  <c r="O339" i="71"/>
  <c r="O393" i="71" s="1"/>
  <c r="O153" i="60"/>
  <c r="C158" i="59"/>
  <c r="B96" i="69"/>
  <c r="B94" i="69" s="1"/>
  <c r="B108" i="69"/>
  <c r="M94" i="69"/>
  <c r="C109" i="44"/>
  <c r="C98" i="69"/>
  <c r="G109" i="44"/>
  <c r="G98" i="69"/>
  <c r="K109" i="44"/>
  <c r="K98" i="69"/>
  <c r="O109" i="44"/>
  <c r="O98" i="69"/>
  <c r="D100" i="69"/>
  <c r="D112" i="48"/>
  <c r="H100" i="69"/>
  <c r="H112" i="48"/>
  <c r="L100" i="69"/>
  <c r="L176" i="69" s="1"/>
  <c r="L112" i="48"/>
  <c r="P100" i="69"/>
  <c r="P112" i="48"/>
  <c r="E178" i="69"/>
  <c r="E101" i="69"/>
  <c r="E177" i="69" s="1"/>
  <c r="I101" i="69"/>
  <c r="I177" i="69" s="1"/>
  <c r="I178" i="69"/>
  <c r="M178" i="69"/>
  <c r="M101" i="69"/>
  <c r="M177" i="69" s="1"/>
  <c r="Q101" i="69"/>
  <c r="Q177" i="69" s="1"/>
  <c r="Q178" i="69"/>
  <c r="D105" i="69"/>
  <c r="H105" i="69"/>
  <c r="L105" i="69"/>
  <c r="P105" i="69"/>
  <c r="F108" i="69"/>
  <c r="J108" i="69"/>
  <c r="N108" i="69"/>
  <c r="B108" i="70"/>
  <c r="B105" i="70"/>
  <c r="E94" i="70"/>
  <c r="I94" i="70"/>
  <c r="M94" i="70"/>
  <c r="Q94" i="70"/>
  <c r="C128" i="44"/>
  <c r="C98" i="70"/>
  <c r="C136" i="70" s="1"/>
  <c r="G128" i="44"/>
  <c r="G98" i="70"/>
  <c r="K128" i="44"/>
  <c r="K98" i="70"/>
  <c r="K136" i="70" s="1"/>
  <c r="O128" i="44"/>
  <c r="O98" i="70"/>
  <c r="E102" i="70"/>
  <c r="I102" i="70"/>
  <c r="M102" i="70"/>
  <c r="Q102" i="70"/>
  <c r="F103" i="70"/>
  <c r="F101" i="70" s="1"/>
  <c r="J103" i="70"/>
  <c r="N103" i="70"/>
  <c r="N101" i="70" s="1"/>
  <c r="C104" i="70"/>
  <c r="G104" i="70"/>
  <c r="K104" i="70"/>
  <c r="O104" i="70"/>
  <c r="D105" i="70"/>
  <c r="H105" i="70"/>
  <c r="L105" i="70"/>
  <c r="P105" i="70"/>
  <c r="F108" i="70"/>
  <c r="J108" i="70"/>
  <c r="N108" i="70"/>
  <c r="E144" i="44"/>
  <c r="D144" i="44"/>
  <c r="D95" i="71"/>
  <c r="H144" i="44"/>
  <c r="H95" i="71"/>
  <c r="L144" i="44"/>
  <c r="L95" i="71"/>
  <c r="P144" i="44"/>
  <c r="P95" i="71"/>
  <c r="C96" i="71"/>
  <c r="G146" i="44"/>
  <c r="G97" i="71"/>
  <c r="K96" i="71"/>
  <c r="O146" i="44"/>
  <c r="O97" i="71"/>
  <c r="D100" i="71"/>
  <c r="H100" i="71"/>
  <c r="L100" i="71"/>
  <c r="P100" i="71"/>
  <c r="I154" i="44"/>
  <c r="E154" i="44"/>
  <c r="E105" i="71"/>
  <c r="I105" i="71"/>
  <c r="M105" i="71"/>
  <c r="Q105" i="71"/>
  <c r="F106" i="71"/>
  <c r="F142" i="71" s="1"/>
  <c r="J106" i="71"/>
  <c r="N106" i="71"/>
  <c r="J157" i="44"/>
  <c r="F157" i="44"/>
  <c r="F108" i="71"/>
  <c r="J107" i="71"/>
  <c r="N107" i="71"/>
  <c r="B107" i="72"/>
  <c r="B146" i="44"/>
  <c r="B150" i="44"/>
  <c r="B102" i="71"/>
  <c r="B100" i="71" s="1"/>
  <c r="B157" i="44"/>
  <c r="E162" i="44"/>
  <c r="E95" i="72"/>
  <c r="E131" i="72" s="1"/>
  <c r="I162" i="44"/>
  <c r="I95" i="72"/>
  <c r="M162" i="44"/>
  <c r="M95" i="72"/>
  <c r="M131" i="72" s="1"/>
  <c r="Q162" i="44"/>
  <c r="Q95" i="72"/>
  <c r="I164" i="44"/>
  <c r="Q164" i="44"/>
  <c r="F164" i="44"/>
  <c r="F97" i="72"/>
  <c r="J164" i="44"/>
  <c r="J97" i="72"/>
  <c r="N164" i="44"/>
  <c r="N97" i="72"/>
  <c r="I168" i="44"/>
  <c r="E172" i="44"/>
  <c r="C172" i="44"/>
  <c r="C105" i="72"/>
  <c r="G172" i="44"/>
  <c r="G166" i="44" s="1"/>
  <c r="G105" i="72"/>
  <c r="K172" i="44"/>
  <c r="K105" i="72"/>
  <c r="O172" i="44"/>
  <c r="O105" i="72"/>
  <c r="D172" i="44"/>
  <c r="D106" i="72"/>
  <c r="D104" i="72" s="1"/>
  <c r="H172" i="44"/>
  <c r="H166" i="44" s="1"/>
  <c r="H106" i="72"/>
  <c r="H104" i="72" s="1"/>
  <c r="L172" i="44"/>
  <c r="L106" i="72"/>
  <c r="L104" i="72" s="1"/>
  <c r="P172" i="44"/>
  <c r="P106" i="72"/>
  <c r="L175" i="44"/>
  <c r="E175" i="44"/>
  <c r="E108" i="72"/>
  <c r="I175" i="44"/>
  <c r="I108" i="72"/>
  <c r="M175" i="44"/>
  <c r="M108" i="72"/>
  <c r="Q175" i="44"/>
  <c r="Q108" i="72"/>
  <c r="B4" i="7"/>
  <c r="B3" i="7" s="1"/>
  <c r="B19" i="45"/>
  <c r="B47" i="45"/>
  <c r="B66" i="45"/>
  <c r="B93" i="45"/>
  <c r="B125" i="45"/>
  <c r="B154" i="45"/>
  <c r="B4" i="45"/>
  <c r="B128" i="64"/>
  <c r="B16" i="45"/>
  <c r="B140" i="64"/>
  <c r="B119" i="65"/>
  <c r="B125" i="65"/>
  <c r="B44" i="45"/>
  <c r="B114" i="66"/>
  <c r="B126" i="66"/>
  <c r="B127" i="67"/>
  <c r="B85" i="45"/>
  <c r="B140" i="68"/>
  <c r="B97" i="45"/>
  <c r="B152" i="68"/>
  <c r="B195" i="69"/>
  <c r="B138" i="69"/>
  <c r="B117" i="45"/>
  <c r="B125" i="69"/>
  <c r="B113" i="70"/>
  <c r="B133" i="70"/>
  <c r="B132" i="45"/>
  <c r="B121" i="70"/>
  <c r="B145" i="70"/>
  <c r="B146" i="45"/>
  <c r="B115" i="71"/>
  <c r="B121" i="71"/>
  <c r="B145" i="71"/>
  <c r="B168" i="45"/>
  <c r="B119" i="72"/>
  <c r="B142" i="72"/>
  <c r="I4" i="45"/>
  <c r="D128" i="64"/>
  <c r="H128" i="64"/>
  <c r="L128" i="64"/>
  <c r="P128" i="64"/>
  <c r="E129" i="64"/>
  <c r="I129" i="64"/>
  <c r="I127" i="64" s="1"/>
  <c r="M129" i="64"/>
  <c r="Q129" i="64"/>
  <c r="Q127" i="64" s="1"/>
  <c r="H7" i="45"/>
  <c r="P7" i="45"/>
  <c r="F7" i="45"/>
  <c r="F131" i="64"/>
  <c r="J7" i="45"/>
  <c r="J131" i="64"/>
  <c r="N7" i="45"/>
  <c r="N131" i="64"/>
  <c r="M12" i="45"/>
  <c r="E135" i="64"/>
  <c r="I135" i="64"/>
  <c r="M135" i="64"/>
  <c r="Q135" i="64"/>
  <c r="I16" i="45"/>
  <c r="P19" i="45"/>
  <c r="F19" i="45"/>
  <c r="F143" i="64"/>
  <c r="J19" i="45"/>
  <c r="J143" i="64"/>
  <c r="N19" i="45"/>
  <c r="N143" i="64"/>
  <c r="C19" i="45"/>
  <c r="C144" i="64"/>
  <c r="C142" i="64" s="1"/>
  <c r="G19" i="45"/>
  <c r="G144" i="64"/>
  <c r="G142" i="64" s="1"/>
  <c r="K19" i="45"/>
  <c r="K144" i="64"/>
  <c r="O19" i="45"/>
  <c r="O144" i="64"/>
  <c r="D145" i="64"/>
  <c r="H145" i="64"/>
  <c r="H142" i="64" s="1"/>
  <c r="L145" i="64"/>
  <c r="L142" i="64" s="1"/>
  <c r="P145" i="64"/>
  <c r="M25" i="45"/>
  <c r="E113" i="65"/>
  <c r="I113" i="65"/>
  <c r="M113" i="65"/>
  <c r="Q113" i="65"/>
  <c r="C28" i="45"/>
  <c r="D116" i="65"/>
  <c r="H28" i="45"/>
  <c r="H117" i="65"/>
  <c r="L28" i="45"/>
  <c r="L117" i="65"/>
  <c r="P28" i="45"/>
  <c r="P117" i="65"/>
  <c r="G32" i="45"/>
  <c r="O32" i="45"/>
  <c r="F32" i="45"/>
  <c r="F121" i="65"/>
  <c r="J32" i="45"/>
  <c r="J121" i="65"/>
  <c r="N32" i="45"/>
  <c r="N121" i="65"/>
  <c r="K32" i="45"/>
  <c r="K122" i="65"/>
  <c r="G36" i="45"/>
  <c r="P36" i="45"/>
  <c r="E125" i="65"/>
  <c r="I36" i="45"/>
  <c r="I125" i="65"/>
  <c r="M125" i="65"/>
  <c r="Q125" i="65"/>
  <c r="F126" i="65"/>
  <c r="J126" i="65"/>
  <c r="N126" i="65"/>
  <c r="C39" i="45"/>
  <c r="J39" i="45"/>
  <c r="C127" i="65"/>
  <c r="G127" i="65"/>
  <c r="K127" i="65"/>
  <c r="O127" i="65"/>
  <c r="G44" i="45"/>
  <c r="C113" i="66"/>
  <c r="G113" i="66"/>
  <c r="K113" i="66"/>
  <c r="O113" i="66"/>
  <c r="G47" i="45"/>
  <c r="N47" i="45"/>
  <c r="E117" i="66"/>
  <c r="I117" i="66"/>
  <c r="M117" i="66"/>
  <c r="Q117" i="66"/>
  <c r="J51" i="45"/>
  <c r="D120" i="66"/>
  <c r="H120" i="66"/>
  <c r="L120" i="66"/>
  <c r="P120" i="66"/>
  <c r="E51" i="45"/>
  <c r="E122" i="66"/>
  <c r="I51" i="45"/>
  <c r="I122" i="66"/>
  <c r="M51" i="45"/>
  <c r="M122" i="66"/>
  <c r="Q51" i="45"/>
  <c r="Q122" i="66"/>
  <c r="O55" i="45"/>
  <c r="F58" i="45"/>
  <c r="Q58" i="45"/>
  <c r="F127" i="66"/>
  <c r="J58" i="45"/>
  <c r="J128" i="66"/>
  <c r="N127" i="66"/>
  <c r="C63" i="45"/>
  <c r="C114" i="67"/>
  <c r="G63" i="45"/>
  <c r="G114" i="67"/>
  <c r="K63" i="45"/>
  <c r="K114" i="67"/>
  <c r="O63" i="45"/>
  <c r="O114" i="67"/>
  <c r="D63" i="45"/>
  <c r="D115" i="67"/>
  <c r="H63" i="45"/>
  <c r="H115" i="67"/>
  <c r="L63" i="45"/>
  <c r="L115" i="67"/>
  <c r="P63" i="45"/>
  <c r="P115" i="67"/>
  <c r="P113" i="67" s="1"/>
  <c r="E66" i="45"/>
  <c r="L66" i="45"/>
  <c r="Q66" i="45"/>
  <c r="F66" i="45"/>
  <c r="F117" i="67"/>
  <c r="J66" i="45"/>
  <c r="J117" i="67"/>
  <c r="N66" i="45"/>
  <c r="N117" i="67"/>
  <c r="E119" i="67"/>
  <c r="I119" i="67"/>
  <c r="M119" i="67"/>
  <c r="Q119" i="67"/>
  <c r="P70" i="45"/>
  <c r="F120" i="67"/>
  <c r="J120" i="67"/>
  <c r="N120" i="67"/>
  <c r="C70" i="45"/>
  <c r="C68" i="45" s="1"/>
  <c r="C122" i="67"/>
  <c r="G70" i="45"/>
  <c r="G122" i="67"/>
  <c r="K70" i="45"/>
  <c r="K122" i="67"/>
  <c r="O70" i="45"/>
  <c r="O122" i="67"/>
  <c r="H74" i="45"/>
  <c r="C125" i="67"/>
  <c r="G125" i="67"/>
  <c r="K125" i="67"/>
  <c r="O125" i="67"/>
  <c r="D126" i="67"/>
  <c r="H126" i="67"/>
  <c r="L126" i="67"/>
  <c r="L124" i="67" s="1"/>
  <c r="P126" i="67"/>
  <c r="G77" i="45"/>
  <c r="O77" i="45"/>
  <c r="E77" i="45"/>
  <c r="E128" i="67"/>
  <c r="I77" i="45"/>
  <c r="I128" i="67"/>
  <c r="M77" i="45"/>
  <c r="M128" i="67"/>
  <c r="Q77" i="45"/>
  <c r="Q128" i="67"/>
  <c r="F77" i="45"/>
  <c r="F129" i="67"/>
  <c r="J77" i="45"/>
  <c r="J129" i="67"/>
  <c r="N77" i="45"/>
  <c r="N129" i="67"/>
  <c r="C82" i="45"/>
  <c r="N82" i="45"/>
  <c r="E82" i="45"/>
  <c r="E137" i="68"/>
  <c r="I82" i="45"/>
  <c r="I137" i="68"/>
  <c r="M82" i="45"/>
  <c r="M137" i="68"/>
  <c r="Q82" i="45"/>
  <c r="Q137" i="68"/>
  <c r="F82" i="45"/>
  <c r="F138" i="68"/>
  <c r="J82" i="45"/>
  <c r="J138" i="68"/>
  <c r="N138" i="68"/>
  <c r="N136" i="68" s="1"/>
  <c r="E85" i="45"/>
  <c r="M85" i="45"/>
  <c r="D85" i="45"/>
  <c r="D140" i="68"/>
  <c r="H85" i="45"/>
  <c r="H140" i="68"/>
  <c r="L85" i="45"/>
  <c r="L140" i="68"/>
  <c r="P85" i="45"/>
  <c r="P140" i="68"/>
  <c r="D142" i="68"/>
  <c r="H142" i="68"/>
  <c r="L142" i="68"/>
  <c r="P142" i="68"/>
  <c r="C93" i="45"/>
  <c r="C148" i="68"/>
  <c r="K93" i="45"/>
  <c r="K148" i="68"/>
  <c r="N97" i="45"/>
  <c r="F152" i="68"/>
  <c r="J152" i="68"/>
  <c r="N152" i="68"/>
  <c r="C153" i="68"/>
  <c r="G153" i="68"/>
  <c r="G151" i="68" s="1"/>
  <c r="K153" i="68"/>
  <c r="O153" i="68"/>
  <c r="J100" i="45"/>
  <c r="J155" i="68"/>
  <c r="J106" i="45"/>
  <c r="D113" i="69"/>
  <c r="H113" i="69"/>
  <c r="H133" i="69"/>
  <c r="L113" i="69"/>
  <c r="P113" i="69"/>
  <c r="E106" i="45"/>
  <c r="E115" i="69"/>
  <c r="I106" i="45"/>
  <c r="I115" i="69"/>
  <c r="M106" i="45"/>
  <c r="M115" i="69"/>
  <c r="Q106" i="45"/>
  <c r="Q115" i="69"/>
  <c r="I116" i="69"/>
  <c r="M116" i="69"/>
  <c r="E195" i="69"/>
  <c r="E138" i="69"/>
  <c r="I138" i="69"/>
  <c r="I195" i="69"/>
  <c r="M195" i="69"/>
  <c r="M138" i="69"/>
  <c r="Q119" i="69"/>
  <c r="J113" i="45"/>
  <c r="C113" i="45"/>
  <c r="C121" i="69"/>
  <c r="G113" i="45"/>
  <c r="G121" i="69"/>
  <c r="K113" i="45"/>
  <c r="K113" i="49" s="1"/>
  <c r="K121" i="69"/>
  <c r="O113" i="45"/>
  <c r="O113" i="49" s="1"/>
  <c r="O121" i="69"/>
  <c r="D113" i="45"/>
  <c r="D122" i="69"/>
  <c r="H113" i="45"/>
  <c r="H122" i="69"/>
  <c r="L113" i="45"/>
  <c r="L122" i="69"/>
  <c r="P113" i="45"/>
  <c r="P113" i="49" s="1"/>
  <c r="P122" i="69"/>
  <c r="I142" i="69"/>
  <c r="M142" i="69"/>
  <c r="Q142" i="69"/>
  <c r="I117" i="45"/>
  <c r="C124" i="69"/>
  <c r="C144" i="69"/>
  <c r="G144" i="69"/>
  <c r="K124" i="69"/>
  <c r="K144" i="69"/>
  <c r="O144" i="69"/>
  <c r="D145" i="69"/>
  <c r="H145" i="69"/>
  <c r="L145" i="69"/>
  <c r="P145" i="69"/>
  <c r="H120" i="45"/>
  <c r="C120" i="45"/>
  <c r="C128" i="69"/>
  <c r="G120" i="45"/>
  <c r="G128" i="69"/>
  <c r="K120" i="45"/>
  <c r="K128" i="69"/>
  <c r="O120" i="45"/>
  <c r="O128" i="69"/>
  <c r="D129" i="69"/>
  <c r="H129" i="69"/>
  <c r="H127" i="69" s="1"/>
  <c r="L129" i="69"/>
  <c r="P129" i="69"/>
  <c r="P127" i="69" s="1"/>
  <c r="C125" i="45"/>
  <c r="C114" i="70"/>
  <c r="G125" i="45"/>
  <c r="G114" i="70"/>
  <c r="K125" i="45"/>
  <c r="K114" i="70"/>
  <c r="O125" i="45"/>
  <c r="O114" i="70"/>
  <c r="H125" i="45"/>
  <c r="H115" i="70"/>
  <c r="P125" i="45"/>
  <c r="P115" i="70"/>
  <c r="G128" i="45"/>
  <c r="O128" i="45"/>
  <c r="E117" i="70"/>
  <c r="I117" i="70"/>
  <c r="M117" i="70"/>
  <c r="Q117" i="70"/>
  <c r="D119" i="70"/>
  <c r="H119" i="70"/>
  <c r="L119" i="70"/>
  <c r="P119" i="70"/>
  <c r="K132" i="45"/>
  <c r="E121" i="70"/>
  <c r="I121" i="70"/>
  <c r="M121" i="70"/>
  <c r="Q121" i="70"/>
  <c r="F122" i="70"/>
  <c r="J122" i="70"/>
  <c r="N122" i="70"/>
  <c r="C123" i="70"/>
  <c r="G123" i="70"/>
  <c r="K123" i="70"/>
  <c r="O123" i="70"/>
  <c r="D136" i="45"/>
  <c r="D125" i="70"/>
  <c r="H136" i="45"/>
  <c r="H125" i="70"/>
  <c r="L136" i="45"/>
  <c r="L125" i="70"/>
  <c r="P136" i="45"/>
  <c r="P125" i="70"/>
  <c r="E145" i="70"/>
  <c r="I136" i="45"/>
  <c r="I126" i="70"/>
  <c r="M145" i="70"/>
  <c r="Q136" i="45"/>
  <c r="Q126" i="70"/>
  <c r="C139" i="45"/>
  <c r="C128" i="70"/>
  <c r="G139" i="45"/>
  <c r="G128" i="70"/>
  <c r="K139" i="45"/>
  <c r="K128" i="70"/>
  <c r="O139" i="45"/>
  <c r="O128" i="70"/>
  <c r="D139" i="45"/>
  <c r="D129" i="70"/>
  <c r="H139" i="45"/>
  <c r="H129" i="70"/>
  <c r="L139" i="45"/>
  <c r="L129" i="70"/>
  <c r="P139" i="45"/>
  <c r="P129" i="70"/>
  <c r="F112" i="71"/>
  <c r="J112" i="71"/>
  <c r="N112" i="71"/>
  <c r="D114" i="71"/>
  <c r="H114" i="71"/>
  <c r="L114" i="71"/>
  <c r="P114" i="71"/>
  <c r="F150" i="45"/>
  <c r="C150" i="45"/>
  <c r="C119" i="71"/>
  <c r="G150" i="45"/>
  <c r="G119" i="71"/>
  <c r="K150" i="45"/>
  <c r="K119" i="71"/>
  <c r="O150" i="45"/>
  <c r="O119" i="71"/>
  <c r="D120" i="71"/>
  <c r="H150" i="45"/>
  <c r="H120" i="71"/>
  <c r="L120" i="71"/>
  <c r="P150" i="45"/>
  <c r="P120" i="71"/>
  <c r="E121" i="71"/>
  <c r="I121" i="71"/>
  <c r="M121" i="71"/>
  <c r="Q121" i="71"/>
  <c r="C154" i="45"/>
  <c r="C123" i="71"/>
  <c r="G154" i="45"/>
  <c r="G123" i="71"/>
  <c r="K154" i="45"/>
  <c r="K123" i="71"/>
  <c r="O154" i="45"/>
  <c r="O123" i="71"/>
  <c r="D154" i="45"/>
  <c r="D124" i="71"/>
  <c r="H154" i="45"/>
  <c r="H124" i="71"/>
  <c r="L154" i="45"/>
  <c r="L124" i="71"/>
  <c r="P154" i="45"/>
  <c r="P124" i="71"/>
  <c r="D157" i="45"/>
  <c r="D126" i="71"/>
  <c r="H157" i="45"/>
  <c r="H126" i="71"/>
  <c r="L157" i="45"/>
  <c r="L126" i="71"/>
  <c r="P157" i="45"/>
  <c r="P126" i="71"/>
  <c r="I162" i="45"/>
  <c r="Q162" i="45"/>
  <c r="F162" i="45"/>
  <c r="F113" i="72"/>
  <c r="J162" i="45"/>
  <c r="J113" i="72"/>
  <c r="N162" i="45"/>
  <c r="N113" i="72"/>
  <c r="C115" i="72"/>
  <c r="G115" i="72"/>
  <c r="K115" i="72"/>
  <c r="O115" i="72"/>
  <c r="F117" i="72"/>
  <c r="J117" i="72"/>
  <c r="N117" i="72"/>
  <c r="E119" i="72"/>
  <c r="I119" i="72"/>
  <c r="M119" i="72"/>
  <c r="Q119" i="72"/>
  <c r="F120" i="72"/>
  <c r="J120" i="72"/>
  <c r="N120" i="72"/>
  <c r="C121" i="72"/>
  <c r="G121" i="72"/>
  <c r="K121" i="72"/>
  <c r="O121" i="72"/>
  <c r="C123" i="72"/>
  <c r="G123" i="72"/>
  <c r="K123" i="72"/>
  <c r="O123" i="72"/>
  <c r="D124" i="72"/>
  <c r="H124" i="72"/>
  <c r="L124" i="72"/>
  <c r="P124" i="72"/>
  <c r="D126" i="72"/>
  <c r="H126" i="72"/>
  <c r="L126" i="72"/>
  <c r="P126" i="72"/>
  <c r="E127" i="72"/>
  <c r="I127" i="72"/>
  <c r="M127" i="72"/>
  <c r="Q127" i="72"/>
  <c r="B146" i="47"/>
  <c r="B178" i="64"/>
  <c r="B16" i="47"/>
  <c r="B16" i="50" s="1"/>
  <c r="B183" i="64"/>
  <c r="B246" i="64" s="1"/>
  <c r="B18" i="50"/>
  <c r="B32" i="47"/>
  <c r="B159" i="65"/>
  <c r="B164" i="65"/>
  <c r="B221" i="65" s="1"/>
  <c r="B38" i="50"/>
  <c r="B160" i="66"/>
  <c r="B217" i="66" s="1"/>
  <c r="B53" i="50"/>
  <c r="B154" i="67"/>
  <c r="B212" i="67"/>
  <c r="B161" i="67"/>
  <c r="B218" i="67" s="1"/>
  <c r="B73" i="50"/>
  <c r="B190" i="68"/>
  <c r="B262" i="68" s="1"/>
  <c r="B88" i="50"/>
  <c r="B196" i="68"/>
  <c r="B106" i="47"/>
  <c r="B152" i="69"/>
  <c r="B107" i="50"/>
  <c r="B159" i="69"/>
  <c r="B114" i="50"/>
  <c r="B117" i="47"/>
  <c r="B117" i="50" s="1"/>
  <c r="B164" i="69"/>
  <c r="B221" i="69" s="1"/>
  <c r="B153" i="70"/>
  <c r="B210" i="70" s="1"/>
  <c r="B127" i="50"/>
  <c r="B160" i="70"/>
  <c r="B217" i="70" s="1"/>
  <c r="B134" i="50"/>
  <c r="B139" i="47"/>
  <c r="B166" i="70"/>
  <c r="B153" i="71"/>
  <c r="B213" i="71"/>
  <c r="B162" i="47"/>
  <c r="B149" i="72"/>
  <c r="B163" i="50"/>
  <c r="B168" i="47"/>
  <c r="B156" i="72"/>
  <c r="B210" i="72" s="1"/>
  <c r="B170" i="50"/>
  <c r="B175" i="47"/>
  <c r="B162" i="72"/>
  <c r="E4" i="47"/>
  <c r="E170" i="64"/>
  <c r="I4" i="47"/>
  <c r="I170" i="64"/>
  <c r="M4" i="47"/>
  <c r="M170" i="64"/>
  <c r="Q4" i="47"/>
  <c r="Q170" i="64"/>
  <c r="F4" i="47"/>
  <c r="F171" i="64"/>
  <c r="F234" i="64" s="1"/>
  <c r="F6" i="50"/>
  <c r="J171" i="64"/>
  <c r="J234" i="64" s="1"/>
  <c r="J6" i="50"/>
  <c r="N4" i="47"/>
  <c r="N171" i="64"/>
  <c r="N234" i="64" s="1"/>
  <c r="N6" i="50"/>
  <c r="C7" i="47"/>
  <c r="N7" i="47"/>
  <c r="D7" i="47"/>
  <c r="D173" i="64"/>
  <c r="D8" i="50"/>
  <c r="H7" i="47"/>
  <c r="H173" i="64"/>
  <c r="H8" i="50"/>
  <c r="L7" i="47"/>
  <c r="L173" i="64"/>
  <c r="L8" i="50"/>
  <c r="P7" i="47"/>
  <c r="P173" i="64"/>
  <c r="P8" i="50"/>
  <c r="E175" i="64"/>
  <c r="I175" i="64"/>
  <c r="M175" i="64"/>
  <c r="Q175" i="64"/>
  <c r="F176" i="64"/>
  <c r="J176" i="64"/>
  <c r="N176" i="64"/>
  <c r="C12" i="47"/>
  <c r="K12" i="47"/>
  <c r="D178" i="64"/>
  <c r="H178" i="64"/>
  <c r="L12" i="47"/>
  <c r="L178" i="64"/>
  <c r="P178" i="64"/>
  <c r="E179" i="64"/>
  <c r="E242" i="64" s="1"/>
  <c r="E14" i="50"/>
  <c r="I179" i="64"/>
  <c r="I242" i="64" s="1"/>
  <c r="I14" i="50"/>
  <c r="M179" i="64"/>
  <c r="M242" i="64" s="1"/>
  <c r="M14" i="50"/>
  <c r="Q179" i="64"/>
  <c r="Q242" i="64" s="1"/>
  <c r="Q14" i="50"/>
  <c r="F180" i="64"/>
  <c r="F243" i="64" s="1"/>
  <c r="F15" i="50"/>
  <c r="J180" i="64"/>
  <c r="J243" i="64" s="1"/>
  <c r="J15" i="50"/>
  <c r="N180" i="64"/>
  <c r="N243" i="64" s="1"/>
  <c r="N15" i="50"/>
  <c r="C16" i="47"/>
  <c r="O16" i="47"/>
  <c r="O16" i="50" s="1"/>
  <c r="E16" i="47"/>
  <c r="E16" i="50" s="1"/>
  <c r="E182" i="64"/>
  <c r="E17" i="50"/>
  <c r="I16" i="47"/>
  <c r="I16" i="50" s="1"/>
  <c r="I182" i="64"/>
  <c r="I17" i="50"/>
  <c r="M16" i="47"/>
  <c r="M16" i="50" s="1"/>
  <c r="M182" i="64"/>
  <c r="M17" i="50"/>
  <c r="Q16" i="47"/>
  <c r="Q16" i="50" s="1"/>
  <c r="Q182" i="64"/>
  <c r="Q17" i="50"/>
  <c r="F183" i="64"/>
  <c r="F246" i="64" s="1"/>
  <c r="F18" i="50"/>
  <c r="J183" i="64"/>
  <c r="J246" i="64" s="1"/>
  <c r="J18" i="50"/>
  <c r="N16" i="47"/>
  <c r="N16" i="50" s="1"/>
  <c r="N183" i="64"/>
  <c r="N246" i="64" s="1"/>
  <c r="N18" i="50"/>
  <c r="C25" i="47"/>
  <c r="E152" i="65"/>
  <c r="I152" i="65"/>
  <c r="M152" i="65"/>
  <c r="Q152" i="65"/>
  <c r="F25" i="47"/>
  <c r="F153" i="65"/>
  <c r="F210" i="65" s="1"/>
  <c r="F27" i="50"/>
  <c r="J25" i="47"/>
  <c r="J153" i="65"/>
  <c r="J210" i="65" s="1"/>
  <c r="J27" i="50"/>
  <c r="N25" i="47"/>
  <c r="N153" i="65"/>
  <c r="N210" i="65" s="1"/>
  <c r="N27" i="50"/>
  <c r="E28" i="47"/>
  <c r="F212" i="65"/>
  <c r="F154" i="65"/>
  <c r="J212" i="65"/>
  <c r="J154" i="65"/>
  <c r="N212" i="65"/>
  <c r="N154" i="65"/>
  <c r="E157" i="65"/>
  <c r="I157" i="65"/>
  <c r="M157" i="65"/>
  <c r="Q157" i="65"/>
  <c r="J32" i="47"/>
  <c r="C159" i="65"/>
  <c r="G159" i="65"/>
  <c r="K159" i="65"/>
  <c r="O159" i="65"/>
  <c r="D160" i="65"/>
  <c r="D217" i="65" s="1"/>
  <c r="D34" i="50"/>
  <c r="H160" i="65"/>
  <c r="H217" i="65" s="1"/>
  <c r="H34" i="50"/>
  <c r="L160" i="65"/>
  <c r="L217" i="65" s="1"/>
  <c r="L34" i="50"/>
  <c r="P160" i="65"/>
  <c r="P217" i="65" s="1"/>
  <c r="P34" i="50"/>
  <c r="E161" i="65"/>
  <c r="E218" i="65" s="1"/>
  <c r="E35" i="50"/>
  <c r="I161" i="65"/>
  <c r="I218" i="65" s="1"/>
  <c r="I35" i="50"/>
  <c r="M161" i="65"/>
  <c r="M218" i="65" s="1"/>
  <c r="M35" i="50"/>
  <c r="Q161" i="65"/>
  <c r="Q218" i="65" s="1"/>
  <c r="Q35" i="50"/>
  <c r="J36" i="47"/>
  <c r="J36" i="50" s="1"/>
  <c r="C163" i="65"/>
  <c r="C37" i="50"/>
  <c r="G163" i="65"/>
  <c r="G37" i="50"/>
  <c r="K163" i="65"/>
  <c r="K37" i="50"/>
  <c r="O163" i="65"/>
  <c r="O37" i="50"/>
  <c r="D164" i="65"/>
  <c r="D221" i="65" s="1"/>
  <c r="D38" i="50"/>
  <c r="H164" i="65"/>
  <c r="H221" i="65" s="1"/>
  <c r="H38" i="50"/>
  <c r="L164" i="65"/>
  <c r="L221" i="65" s="1"/>
  <c r="L38" i="50"/>
  <c r="P164" i="65"/>
  <c r="P221" i="65" s="1"/>
  <c r="P38" i="50"/>
  <c r="I39" i="47"/>
  <c r="Q39" i="47"/>
  <c r="F166" i="65"/>
  <c r="J166" i="65"/>
  <c r="N166" i="65"/>
  <c r="C167" i="65"/>
  <c r="C224" i="65" s="1"/>
  <c r="C41" i="50"/>
  <c r="G167" i="65"/>
  <c r="G224" i="65" s="1"/>
  <c r="G41" i="50"/>
  <c r="K167" i="65"/>
  <c r="K224" i="65" s="1"/>
  <c r="K41" i="50"/>
  <c r="O167" i="65"/>
  <c r="O224" i="65" s="1"/>
  <c r="O41" i="50"/>
  <c r="Q47" i="47"/>
  <c r="F47" i="47"/>
  <c r="F155" i="66"/>
  <c r="F48" i="50"/>
  <c r="J47" i="47"/>
  <c r="J155" i="66"/>
  <c r="J48" i="50"/>
  <c r="N47" i="47"/>
  <c r="N155" i="66"/>
  <c r="N48" i="50"/>
  <c r="E157" i="66"/>
  <c r="I157" i="66"/>
  <c r="M157" i="66"/>
  <c r="Q157" i="66"/>
  <c r="F159" i="66"/>
  <c r="J159" i="66"/>
  <c r="N159" i="66"/>
  <c r="C51" i="47"/>
  <c r="C160" i="66"/>
  <c r="C217" i="66" s="1"/>
  <c r="C53" i="50"/>
  <c r="G51" i="47"/>
  <c r="G160" i="66"/>
  <c r="G217" i="66" s="1"/>
  <c r="G53" i="50"/>
  <c r="K51" i="47"/>
  <c r="K160" i="66"/>
  <c r="K217" i="66" s="1"/>
  <c r="K53" i="50"/>
  <c r="O51" i="47"/>
  <c r="O160" i="66"/>
  <c r="O217" i="66" s="1"/>
  <c r="O53" i="50"/>
  <c r="D161" i="66"/>
  <c r="D218" i="66" s="1"/>
  <c r="D54" i="50"/>
  <c r="H161" i="66"/>
  <c r="H218" i="66" s="1"/>
  <c r="H54" i="50"/>
  <c r="L161" i="66"/>
  <c r="L218" i="66" s="1"/>
  <c r="L54" i="50"/>
  <c r="P161" i="66"/>
  <c r="P218" i="66" s="1"/>
  <c r="P54" i="50"/>
  <c r="I220" i="66"/>
  <c r="M220" i="66"/>
  <c r="Q220" i="66"/>
  <c r="K58" i="47"/>
  <c r="C166" i="66"/>
  <c r="G166" i="66"/>
  <c r="K166" i="66"/>
  <c r="O166" i="66"/>
  <c r="D167" i="66"/>
  <c r="D224" i="66" s="1"/>
  <c r="D60" i="50"/>
  <c r="H167" i="66"/>
  <c r="H224" i="66" s="1"/>
  <c r="H60" i="50"/>
  <c r="L167" i="66"/>
  <c r="L224" i="66" s="1"/>
  <c r="L60" i="50"/>
  <c r="P167" i="66"/>
  <c r="P224" i="66" s="1"/>
  <c r="P60" i="50"/>
  <c r="G63" i="47"/>
  <c r="O63" i="47"/>
  <c r="E63" i="47"/>
  <c r="E152" i="67"/>
  <c r="I63" i="47"/>
  <c r="I152" i="67"/>
  <c r="M63" i="47"/>
  <c r="M152" i="67"/>
  <c r="Q63" i="47"/>
  <c r="Q152" i="67"/>
  <c r="F63" i="47"/>
  <c r="F153" i="67"/>
  <c r="F210" i="67" s="1"/>
  <c r="F65" i="50"/>
  <c r="J63" i="47"/>
  <c r="J153" i="67"/>
  <c r="J210" i="67" s="1"/>
  <c r="J65" i="50"/>
  <c r="N63" i="47"/>
  <c r="N153" i="67"/>
  <c r="N210" i="67" s="1"/>
  <c r="N65" i="50"/>
  <c r="D66" i="47"/>
  <c r="D155" i="67"/>
  <c r="H66" i="47"/>
  <c r="H155" i="67"/>
  <c r="L66" i="47"/>
  <c r="L155" i="67"/>
  <c r="P66" i="47"/>
  <c r="P155" i="67"/>
  <c r="E157" i="67"/>
  <c r="I157" i="67"/>
  <c r="M157" i="67"/>
  <c r="Q157" i="67"/>
  <c r="C70" i="47"/>
  <c r="C159" i="67"/>
  <c r="G70" i="47"/>
  <c r="G159" i="67"/>
  <c r="K70" i="47"/>
  <c r="K159" i="67"/>
  <c r="O70" i="47"/>
  <c r="O159" i="67"/>
  <c r="D160" i="67"/>
  <c r="D72" i="50"/>
  <c r="H160" i="67"/>
  <c r="H72" i="50"/>
  <c r="L160" i="67"/>
  <c r="L72" i="50"/>
  <c r="P160" i="67"/>
  <c r="P72" i="50"/>
  <c r="E161" i="67"/>
  <c r="E218" i="67" s="1"/>
  <c r="E73" i="50"/>
  <c r="I161" i="67"/>
  <c r="I218" i="67" s="1"/>
  <c r="I73" i="50"/>
  <c r="M161" i="67"/>
  <c r="M218" i="67" s="1"/>
  <c r="M73" i="50"/>
  <c r="Q161" i="67"/>
  <c r="Q218" i="67" s="1"/>
  <c r="Q73" i="50"/>
  <c r="C74" i="47"/>
  <c r="C74" i="50" s="1"/>
  <c r="C163" i="67"/>
  <c r="C75" i="50"/>
  <c r="G74" i="47"/>
  <c r="G74" i="50" s="1"/>
  <c r="G163" i="67"/>
  <c r="G75" i="50"/>
  <c r="K74" i="47"/>
  <c r="K74" i="50" s="1"/>
  <c r="K163" i="67"/>
  <c r="K75" i="50"/>
  <c r="O74" i="47"/>
  <c r="O74" i="50" s="1"/>
  <c r="O163" i="67"/>
  <c r="O75" i="50"/>
  <c r="D164" i="67"/>
  <c r="D76" i="50"/>
  <c r="H164" i="67"/>
  <c r="H221" i="67" s="1"/>
  <c r="H76" i="50"/>
  <c r="L164" i="67"/>
  <c r="L76" i="50"/>
  <c r="P164" i="67"/>
  <c r="P221" i="67" s="1"/>
  <c r="P76" i="50"/>
  <c r="E166" i="67"/>
  <c r="I166" i="67"/>
  <c r="M166" i="67"/>
  <c r="Q166" i="67"/>
  <c r="F167" i="67"/>
  <c r="F224" i="67" s="1"/>
  <c r="F79" i="50"/>
  <c r="J167" i="67"/>
  <c r="J224" i="67" s="1"/>
  <c r="J79" i="50"/>
  <c r="N167" i="67"/>
  <c r="N224" i="67" s="1"/>
  <c r="N79" i="50"/>
  <c r="E82" i="47"/>
  <c r="M82" i="47"/>
  <c r="D185" i="68"/>
  <c r="H185" i="68"/>
  <c r="L185" i="68"/>
  <c r="P185" i="68"/>
  <c r="E186" i="68"/>
  <c r="E84" i="50"/>
  <c r="I186" i="68"/>
  <c r="I258" i="68" s="1"/>
  <c r="I84" i="50"/>
  <c r="M186" i="68"/>
  <c r="M258" i="68" s="1"/>
  <c r="M84" i="50"/>
  <c r="Q186" i="68"/>
  <c r="Q84" i="50"/>
  <c r="G85" i="47"/>
  <c r="M85" i="47"/>
  <c r="D188" i="68"/>
  <c r="D86" i="50"/>
  <c r="H188" i="68"/>
  <c r="H86" i="50"/>
  <c r="L188" i="68"/>
  <c r="L86" i="50"/>
  <c r="P188" i="68"/>
  <c r="P86" i="50"/>
  <c r="D190" i="68"/>
  <c r="H190" i="68"/>
  <c r="L190" i="68"/>
  <c r="P190" i="68"/>
  <c r="D89" i="47"/>
  <c r="D192" i="68"/>
  <c r="H89" i="47"/>
  <c r="H192" i="68"/>
  <c r="L89" i="47"/>
  <c r="L192" i="68"/>
  <c r="P89" i="47"/>
  <c r="P192" i="68"/>
  <c r="E89" i="47"/>
  <c r="E193" i="68"/>
  <c r="E265" i="68" s="1"/>
  <c r="E91" i="50"/>
  <c r="I193" i="68"/>
  <c r="I91" i="50"/>
  <c r="M193" i="68"/>
  <c r="M265" i="68" s="1"/>
  <c r="M91" i="50"/>
  <c r="Q193" i="68"/>
  <c r="Q91" i="50"/>
  <c r="F194" i="68"/>
  <c r="J194" i="68"/>
  <c r="N194" i="68"/>
  <c r="F196" i="68"/>
  <c r="J196" i="68"/>
  <c r="N196" i="68"/>
  <c r="C197" i="68"/>
  <c r="C269" i="68" s="1"/>
  <c r="C95" i="50"/>
  <c r="G197" i="68"/>
  <c r="G269" i="68" s="1"/>
  <c r="G95" i="50"/>
  <c r="K197" i="68"/>
  <c r="K269" i="68" s="1"/>
  <c r="K95" i="50"/>
  <c r="O197" i="68"/>
  <c r="O269" i="68" s="1"/>
  <c r="O95" i="50"/>
  <c r="D198" i="68"/>
  <c r="D270" i="68" s="1"/>
  <c r="D96" i="50"/>
  <c r="H198" i="68"/>
  <c r="H270" i="68" s="1"/>
  <c r="H96" i="50"/>
  <c r="L198" i="68"/>
  <c r="L270" i="68" s="1"/>
  <c r="L96" i="50"/>
  <c r="P198" i="68"/>
  <c r="P270" i="68" s="1"/>
  <c r="P96" i="50"/>
  <c r="D97" i="47"/>
  <c r="D200" i="68"/>
  <c r="D98" i="50"/>
  <c r="H97" i="47"/>
  <c r="H97" i="50" s="1"/>
  <c r="H200" i="68"/>
  <c r="H98" i="50"/>
  <c r="L97" i="47"/>
  <c r="L97" i="50" s="1"/>
  <c r="L200" i="68"/>
  <c r="L98" i="50"/>
  <c r="P97" i="47"/>
  <c r="P97" i="50" s="1"/>
  <c r="P200" i="68"/>
  <c r="P98" i="50"/>
  <c r="E201" i="68"/>
  <c r="E99" i="50"/>
  <c r="I201" i="68"/>
  <c r="I99" i="50"/>
  <c r="M201" i="68"/>
  <c r="M99" i="50"/>
  <c r="Q201" i="68"/>
  <c r="Q273" i="68" s="1"/>
  <c r="Q99" i="50"/>
  <c r="D275" i="68"/>
  <c r="H275" i="68"/>
  <c r="P275" i="68"/>
  <c r="F100" i="47"/>
  <c r="F205" i="68"/>
  <c r="F277" i="68" s="1"/>
  <c r="N100" i="47"/>
  <c r="N205" i="68"/>
  <c r="N277" i="68" s="1"/>
  <c r="E152" i="69"/>
  <c r="E107" i="50"/>
  <c r="I152" i="69"/>
  <c r="I107" i="50"/>
  <c r="M152" i="69"/>
  <c r="M107" i="50"/>
  <c r="Q152" i="69"/>
  <c r="Q107" i="50"/>
  <c r="F106" i="47"/>
  <c r="F153" i="69"/>
  <c r="F210" i="69" s="1"/>
  <c r="F108" i="50"/>
  <c r="J153" i="69"/>
  <c r="J210" i="69" s="1"/>
  <c r="J108" i="50"/>
  <c r="N153" i="69"/>
  <c r="N210" i="69" s="1"/>
  <c r="N108" i="50"/>
  <c r="C154" i="69"/>
  <c r="C212" i="69"/>
  <c r="G154" i="69"/>
  <c r="G212" i="69"/>
  <c r="K109" i="47"/>
  <c r="K155" i="69"/>
  <c r="O109" i="47"/>
  <c r="O155" i="69"/>
  <c r="F157" i="69"/>
  <c r="F214" i="69" s="1"/>
  <c r="F112" i="50"/>
  <c r="J157" i="69"/>
  <c r="J112" i="50"/>
  <c r="N157" i="69"/>
  <c r="N112" i="50"/>
  <c r="E113" i="47"/>
  <c r="E113" i="50" s="1"/>
  <c r="F159" i="69"/>
  <c r="F114" i="50"/>
  <c r="J113" i="47"/>
  <c r="J159" i="69"/>
  <c r="J114" i="50"/>
  <c r="N113" i="47"/>
  <c r="N113" i="50" s="1"/>
  <c r="N159" i="69"/>
  <c r="N114" i="50"/>
  <c r="C160" i="69"/>
  <c r="C217" i="69" s="1"/>
  <c r="C115" i="50"/>
  <c r="G160" i="69"/>
  <c r="G217" i="69" s="1"/>
  <c r="G115" i="50"/>
  <c r="K160" i="69"/>
  <c r="K217" i="69" s="1"/>
  <c r="K115" i="50"/>
  <c r="O160" i="69"/>
  <c r="O217" i="69" s="1"/>
  <c r="O115" i="50"/>
  <c r="D161" i="69"/>
  <c r="D218" i="69" s="1"/>
  <c r="D116" i="50"/>
  <c r="H161" i="69"/>
  <c r="H218" i="69" s="1"/>
  <c r="H116" i="50"/>
  <c r="L161" i="69"/>
  <c r="L218" i="69" s="1"/>
  <c r="L116" i="50"/>
  <c r="P161" i="69"/>
  <c r="P218" i="69" s="1"/>
  <c r="P116" i="50"/>
  <c r="C117" i="47"/>
  <c r="C117" i="50" s="1"/>
  <c r="C163" i="69"/>
  <c r="G117" i="47"/>
  <c r="G117" i="50" s="1"/>
  <c r="G163" i="69"/>
  <c r="K117" i="47"/>
  <c r="K117" i="50" s="1"/>
  <c r="K163" i="69"/>
  <c r="O117" i="47"/>
  <c r="O117" i="50" s="1"/>
  <c r="O163" i="69"/>
  <c r="D117" i="47"/>
  <c r="D117" i="50" s="1"/>
  <c r="D164" i="69"/>
  <c r="D221" i="69" s="1"/>
  <c r="D166" i="69"/>
  <c r="H166" i="69"/>
  <c r="L166" i="69"/>
  <c r="P166" i="69"/>
  <c r="E167" i="69"/>
  <c r="E224" i="69" s="1"/>
  <c r="E122" i="50"/>
  <c r="I167" i="69"/>
  <c r="I224" i="69" s="1"/>
  <c r="I122" i="50"/>
  <c r="M167" i="69"/>
  <c r="M224" i="69" s="1"/>
  <c r="M122" i="50"/>
  <c r="Q167" i="69"/>
  <c r="Q224" i="69" s="1"/>
  <c r="Q122" i="50"/>
  <c r="D152" i="70"/>
  <c r="D126" i="50"/>
  <c r="H152" i="70"/>
  <c r="H126" i="50"/>
  <c r="L152" i="70"/>
  <c r="L126" i="50"/>
  <c r="P152" i="70"/>
  <c r="P126" i="50"/>
  <c r="E153" i="70"/>
  <c r="E210" i="70" s="1"/>
  <c r="E127" i="50"/>
  <c r="I153" i="70"/>
  <c r="I210" i="70" s="1"/>
  <c r="I127" i="50"/>
  <c r="M153" i="70"/>
  <c r="M210" i="70" s="1"/>
  <c r="M127" i="50"/>
  <c r="Q153" i="70"/>
  <c r="Q210" i="70" s="1"/>
  <c r="Q127" i="50"/>
  <c r="G128" i="47"/>
  <c r="D212" i="70"/>
  <c r="D154" i="70"/>
  <c r="H154" i="70"/>
  <c r="H212" i="70"/>
  <c r="L128" i="47"/>
  <c r="L155" i="70"/>
  <c r="P154" i="70"/>
  <c r="P212" i="70"/>
  <c r="E157" i="70"/>
  <c r="E131" i="50"/>
  <c r="I157" i="70"/>
  <c r="I131" i="50"/>
  <c r="M157" i="70"/>
  <c r="M131" i="50"/>
  <c r="Q157" i="70"/>
  <c r="Q131" i="50"/>
  <c r="D216" i="70"/>
  <c r="D158" i="70"/>
  <c r="D215" i="70" s="1"/>
  <c r="H132" i="47"/>
  <c r="H132" i="50" s="1"/>
  <c r="H159" i="70"/>
  <c r="L216" i="70"/>
  <c r="P132" i="47"/>
  <c r="P132" i="50" s="1"/>
  <c r="P159" i="70"/>
  <c r="C136" i="47"/>
  <c r="C136" i="50" s="1"/>
  <c r="D136" i="47"/>
  <c r="D163" i="70"/>
  <c r="H136" i="47"/>
  <c r="H136" i="50" s="1"/>
  <c r="H163" i="70"/>
  <c r="L136" i="47"/>
  <c r="L163" i="70"/>
  <c r="P136" i="47"/>
  <c r="P136" i="50" s="1"/>
  <c r="P163" i="70"/>
  <c r="C139" i="47"/>
  <c r="C166" i="70"/>
  <c r="G165" i="70"/>
  <c r="K139" i="47"/>
  <c r="K166" i="70"/>
  <c r="O166" i="70"/>
  <c r="O139" i="47"/>
  <c r="I144" i="47"/>
  <c r="C144" i="47"/>
  <c r="C149" i="71"/>
  <c r="C145" i="50"/>
  <c r="G149" i="71"/>
  <c r="G145" i="50"/>
  <c r="K144" i="47"/>
  <c r="K149" i="71"/>
  <c r="K145" i="50"/>
  <c r="O144" i="47"/>
  <c r="O149" i="71"/>
  <c r="O145" i="50"/>
  <c r="F146" i="47"/>
  <c r="F151" i="71"/>
  <c r="F147" i="50"/>
  <c r="J146" i="47"/>
  <c r="J151" i="71"/>
  <c r="J147" i="50"/>
  <c r="N146" i="47"/>
  <c r="N151" i="71"/>
  <c r="N147" i="50"/>
  <c r="F153" i="71"/>
  <c r="J153" i="71"/>
  <c r="N153" i="71"/>
  <c r="Q150" i="47"/>
  <c r="F150" i="47"/>
  <c r="F155" i="71"/>
  <c r="J150" i="47"/>
  <c r="J155" i="71"/>
  <c r="N150" i="47"/>
  <c r="N155" i="71"/>
  <c r="C150" i="47"/>
  <c r="C156" i="71"/>
  <c r="C210" i="71" s="1"/>
  <c r="C152" i="50"/>
  <c r="G150" i="47"/>
  <c r="G156" i="71"/>
  <c r="G210" i="71" s="1"/>
  <c r="G152" i="50"/>
  <c r="K150" i="47"/>
  <c r="K156" i="71"/>
  <c r="K210" i="71" s="1"/>
  <c r="K152" i="50"/>
  <c r="O150" i="47"/>
  <c r="O156" i="71"/>
  <c r="O210" i="71" s="1"/>
  <c r="O152" i="50"/>
  <c r="D157" i="71"/>
  <c r="D211" i="71" s="1"/>
  <c r="D153" i="50"/>
  <c r="H157" i="71"/>
  <c r="H211" i="71" s="1"/>
  <c r="H153" i="50"/>
  <c r="L157" i="71"/>
  <c r="L211" i="71" s="1"/>
  <c r="L153" i="50"/>
  <c r="P157" i="71"/>
  <c r="P211" i="71" s="1"/>
  <c r="P153" i="50"/>
  <c r="G157" i="47"/>
  <c r="D162" i="71"/>
  <c r="D157" i="47"/>
  <c r="H157" i="47"/>
  <c r="H162" i="71"/>
  <c r="P157" i="47"/>
  <c r="P162" i="71"/>
  <c r="Q164" i="47"/>
  <c r="F150" i="72"/>
  <c r="F205" i="72"/>
  <c r="J205" i="72"/>
  <c r="J150" i="72"/>
  <c r="N151" i="72"/>
  <c r="N164" i="47"/>
  <c r="F153" i="72"/>
  <c r="J153" i="72"/>
  <c r="N153" i="72"/>
  <c r="F155" i="72"/>
  <c r="F168" i="47"/>
  <c r="J154" i="72"/>
  <c r="N155" i="72"/>
  <c r="N168" i="47"/>
  <c r="J172" i="47"/>
  <c r="J172" i="50" s="1"/>
  <c r="D159" i="72"/>
  <c r="D173" i="50"/>
  <c r="H159" i="72"/>
  <c r="H173" i="50"/>
  <c r="L159" i="72"/>
  <c r="L173" i="50"/>
  <c r="P159" i="72"/>
  <c r="P173" i="50"/>
  <c r="E160" i="72"/>
  <c r="E174" i="50"/>
  <c r="I160" i="72"/>
  <c r="I214" i="72" s="1"/>
  <c r="I174" i="50"/>
  <c r="M160" i="72"/>
  <c r="M214" i="72" s="1"/>
  <c r="M174" i="50"/>
  <c r="Q160" i="72"/>
  <c r="Q214" i="72" s="1"/>
  <c r="Q174" i="50"/>
  <c r="G112" i="48"/>
  <c r="M112" i="48"/>
  <c r="D114" i="48"/>
  <c r="I114" i="48"/>
  <c r="O114" i="48"/>
  <c r="E115" i="48"/>
  <c r="J115" i="48"/>
  <c r="P115" i="48"/>
  <c r="B112" i="49"/>
  <c r="C112" i="49"/>
  <c r="H112" i="49"/>
  <c r="M112" i="49"/>
  <c r="E114" i="49"/>
  <c r="J114" i="49"/>
  <c r="O114" i="49"/>
  <c r="F115" i="49"/>
  <c r="K115" i="49"/>
  <c r="P115" i="49"/>
  <c r="B131" i="50"/>
  <c r="B171" i="50"/>
  <c r="I6" i="50"/>
  <c r="H14" i="50"/>
  <c r="I15" i="50"/>
  <c r="K17" i="50"/>
  <c r="L18" i="50"/>
  <c r="P22" i="50"/>
  <c r="L27" i="50"/>
  <c r="G34" i="50"/>
  <c r="H35" i="50"/>
  <c r="J37" i="50"/>
  <c r="K38" i="50"/>
  <c r="N41" i="50"/>
  <c r="E46" i="50"/>
  <c r="M48" i="50"/>
  <c r="C54" i="50"/>
  <c r="E56" i="50"/>
  <c r="F57" i="50"/>
  <c r="I60" i="50"/>
  <c r="D65" i="50"/>
  <c r="L67" i="50"/>
  <c r="D75" i="50"/>
  <c r="N91" i="50"/>
  <c r="C96" i="50"/>
  <c r="E98" i="50"/>
  <c r="H101" i="50"/>
  <c r="J103" i="50"/>
  <c r="C107" i="50"/>
  <c r="D108" i="50"/>
  <c r="K110" i="50"/>
  <c r="P115" i="50"/>
  <c r="Q116" i="50"/>
  <c r="C118" i="50"/>
  <c r="D119" i="50"/>
  <c r="N127" i="50"/>
  <c r="D129" i="50"/>
  <c r="H133" i="50"/>
  <c r="I134" i="50"/>
  <c r="J135" i="50"/>
  <c r="L137" i="50"/>
  <c r="M138" i="50"/>
  <c r="P141" i="50"/>
  <c r="E145" i="50"/>
  <c r="M146" i="50"/>
  <c r="C153" i="50"/>
  <c r="E155" i="50"/>
  <c r="F156" i="50"/>
  <c r="I159" i="50"/>
  <c r="J165" i="50"/>
  <c r="O170" i="50"/>
  <c r="P171" i="50"/>
  <c r="C174" i="50"/>
  <c r="F177" i="50"/>
  <c r="C319" i="64"/>
  <c r="C361" i="64" s="1"/>
  <c r="C325" i="64"/>
  <c r="C367" i="64" s="1"/>
  <c r="C331" i="64"/>
  <c r="C16" i="54"/>
  <c r="C292" i="65"/>
  <c r="C330" i="65" s="1"/>
  <c r="C298" i="65"/>
  <c r="C36" i="54"/>
  <c r="C287" i="66"/>
  <c r="C44" i="54"/>
  <c r="C294" i="66"/>
  <c r="C51" i="54"/>
  <c r="C299" i="66"/>
  <c r="C288" i="67"/>
  <c r="C326" i="67" s="1"/>
  <c r="C295" i="67"/>
  <c r="C70" i="54"/>
  <c r="C301" i="67"/>
  <c r="C358" i="68"/>
  <c r="C406" i="68" s="1"/>
  <c r="C85" i="54"/>
  <c r="C364" i="68"/>
  <c r="C460" i="68" s="1"/>
  <c r="C92" i="58"/>
  <c r="C370" i="68"/>
  <c r="C418" i="68" s="1"/>
  <c r="C375" i="68"/>
  <c r="C100" i="54"/>
  <c r="C292" i="69"/>
  <c r="C298" i="69"/>
  <c r="C336" i="69" s="1"/>
  <c r="C117" i="54"/>
  <c r="C287" i="70"/>
  <c r="C325" i="70" s="1"/>
  <c r="C125" i="54"/>
  <c r="C294" i="70"/>
  <c r="C332" i="70" s="1"/>
  <c r="C299" i="70"/>
  <c r="C279" i="71"/>
  <c r="C278" i="71" s="1"/>
  <c r="C146" i="54"/>
  <c r="C285" i="71"/>
  <c r="C321" i="71" s="1"/>
  <c r="C291" i="71"/>
  <c r="C283" i="72"/>
  <c r="C169" i="58"/>
  <c r="C168" i="54"/>
  <c r="C288" i="72"/>
  <c r="C324" i="72" s="1"/>
  <c r="E319" i="64"/>
  <c r="I319" i="64"/>
  <c r="I4" i="54"/>
  <c r="M319" i="64"/>
  <c r="M4" i="54"/>
  <c r="Q319" i="64"/>
  <c r="Q4" i="54"/>
  <c r="G320" i="64"/>
  <c r="G362" i="64" s="1"/>
  <c r="K320" i="64"/>
  <c r="O320" i="64"/>
  <c r="G58" i="54"/>
  <c r="G301" i="66"/>
  <c r="K58" i="54"/>
  <c r="K301" i="66"/>
  <c r="K59" i="58"/>
  <c r="O58" i="54"/>
  <c r="O301" i="66"/>
  <c r="E302" i="66"/>
  <c r="E58" i="54"/>
  <c r="I302" i="66"/>
  <c r="I340" i="66" s="1"/>
  <c r="I58" i="54"/>
  <c r="M302" i="66"/>
  <c r="M58" i="54"/>
  <c r="Q302" i="66"/>
  <c r="G113" i="55"/>
  <c r="G313" i="69"/>
  <c r="G114" i="59"/>
  <c r="K113" i="55"/>
  <c r="K313" i="69"/>
  <c r="K114" i="59"/>
  <c r="O113" i="55"/>
  <c r="O113" i="59" s="1"/>
  <c r="O313" i="69"/>
  <c r="O114" i="59"/>
  <c r="E314" i="69"/>
  <c r="E113" i="55"/>
  <c r="E115" i="59"/>
  <c r="I314" i="69"/>
  <c r="I312" i="69" s="1"/>
  <c r="I115" i="59"/>
  <c r="I113" i="55"/>
  <c r="I113" i="59" s="1"/>
  <c r="M314" i="69"/>
  <c r="M312" i="69" s="1"/>
  <c r="M115" i="59"/>
  <c r="M113" i="55"/>
  <c r="Q314" i="69"/>
  <c r="Q312" i="69" s="1"/>
  <c r="Q115" i="59"/>
  <c r="G334" i="69"/>
  <c r="K315" i="69"/>
  <c r="O315" i="69"/>
  <c r="C7" i="60"/>
  <c r="F430" i="68"/>
  <c r="F86" i="60"/>
  <c r="F85" i="57"/>
  <c r="J430" i="68"/>
  <c r="J86" i="60"/>
  <c r="J85" i="57"/>
  <c r="N430" i="68"/>
  <c r="N86" i="60"/>
  <c r="N85" i="57"/>
  <c r="E172" i="57"/>
  <c r="E341" i="72"/>
  <c r="E173" i="60"/>
  <c r="I172" i="57"/>
  <c r="I172" i="60" s="1"/>
  <c r="I341" i="72"/>
  <c r="I173" i="60"/>
  <c r="M172" i="57"/>
  <c r="M172" i="60" s="1"/>
  <c r="M341" i="72"/>
  <c r="M173" i="60"/>
  <c r="Q172" i="57"/>
  <c r="Q172" i="60" s="1"/>
  <c r="Q341" i="72"/>
  <c r="Q173" i="60"/>
  <c r="G342" i="72"/>
  <c r="G396" i="72" s="1"/>
  <c r="G174" i="60"/>
  <c r="G172" i="57"/>
  <c r="K342" i="72"/>
  <c r="K396" i="72" s="1"/>
  <c r="K174" i="60"/>
  <c r="O342" i="72"/>
  <c r="O396" i="72" s="1"/>
  <c r="O174" i="60"/>
  <c r="J94" i="59"/>
  <c r="L176" i="59"/>
  <c r="I28" i="60"/>
  <c r="L95" i="69"/>
  <c r="L133" i="69" s="1"/>
  <c r="I96" i="69"/>
  <c r="I94" i="69" s="1"/>
  <c r="F109" i="44"/>
  <c r="F98" i="69"/>
  <c r="K176" i="69"/>
  <c r="H178" i="69"/>
  <c r="H101" i="69"/>
  <c r="H177" i="69" s="1"/>
  <c r="E109" i="69"/>
  <c r="N128" i="44"/>
  <c r="N98" i="70"/>
  <c r="D101" i="70"/>
  <c r="P101" i="70"/>
  <c r="K105" i="70"/>
  <c r="M109" i="70"/>
  <c r="G144" i="44"/>
  <c r="G95" i="71"/>
  <c r="F146" i="44"/>
  <c r="F97" i="71"/>
  <c r="K99" i="71"/>
  <c r="K135" i="71" s="1"/>
  <c r="K100" i="71"/>
  <c r="D104" i="71"/>
  <c r="P104" i="71"/>
  <c r="E108" i="71"/>
  <c r="M108" i="71"/>
  <c r="B154" i="44"/>
  <c r="B106" i="71"/>
  <c r="B104" i="71" s="1"/>
  <c r="L162" i="44"/>
  <c r="L95" i="72"/>
  <c r="Q96" i="72"/>
  <c r="K168" i="44"/>
  <c r="K166" i="44" s="1"/>
  <c r="K101" i="72"/>
  <c r="L168" i="44"/>
  <c r="L102" i="72"/>
  <c r="I103" i="72"/>
  <c r="Q103" i="72"/>
  <c r="F172" i="44"/>
  <c r="F105" i="72"/>
  <c r="N172" i="44"/>
  <c r="N105" i="72"/>
  <c r="B144" i="64"/>
  <c r="B142" i="64" s="1"/>
  <c r="B82" i="45"/>
  <c r="B138" i="68"/>
  <c r="B136" i="68" s="1"/>
  <c r="B100" i="45"/>
  <c r="B156" i="68"/>
  <c r="B109" i="45"/>
  <c r="B117" i="69"/>
  <c r="B138" i="70"/>
  <c r="C4" i="45"/>
  <c r="C128" i="64"/>
  <c r="K4" i="45"/>
  <c r="K128" i="64"/>
  <c r="H4" i="45"/>
  <c r="H129" i="64"/>
  <c r="I7" i="45"/>
  <c r="I131" i="64"/>
  <c r="C16" i="45"/>
  <c r="C140" i="64"/>
  <c r="D16" i="45"/>
  <c r="D141" i="64"/>
  <c r="P16" i="45"/>
  <c r="P141" i="64"/>
  <c r="P139" i="64" s="1"/>
  <c r="I19" i="45"/>
  <c r="I143" i="64"/>
  <c r="Q19" i="45"/>
  <c r="Q143" i="64"/>
  <c r="G116" i="65"/>
  <c r="M121" i="65"/>
  <c r="N122" i="65"/>
  <c r="O123" i="65"/>
  <c r="L124" i="65"/>
  <c r="J127" i="65"/>
  <c r="H47" i="45"/>
  <c r="H117" i="66"/>
  <c r="P47" i="45"/>
  <c r="P117" i="66"/>
  <c r="K119" i="66"/>
  <c r="C51" i="45"/>
  <c r="C121" i="66"/>
  <c r="K51" i="45"/>
  <c r="K121" i="66"/>
  <c r="M125" i="66"/>
  <c r="J126" i="66"/>
  <c r="J124" i="66" s="1"/>
  <c r="N114" i="67"/>
  <c r="O115" i="67"/>
  <c r="Q116" i="67"/>
  <c r="L119" i="67"/>
  <c r="E70" i="45"/>
  <c r="E121" i="67"/>
  <c r="Q70" i="45"/>
  <c r="Q121" i="67"/>
  <c r="N124" i="67"/>
  <c r="O74" i="45"/>
  <c r="O68" i="45" s="1"/>
  <c r="O126" i="67"/>
  <c r="H127" i="67"/>
  <c r="P127" i="67"/>
  <c r="D136" i="68"/>
  <c r="K85" i="45"/>
  <c r="K140" i="68"/>
  <c r="D143" i="68"/>
  <c r="L143" i="68"/>
  <c r="E89" i="45"/>
  <c r="E145" i="68"/>
  <c r="M89" i="45"/>
  <c r="M145" i="68"/>
  <c r="M143" i="68" s="1"/>
  <c r="Q89" i="45"/>
  <c r="Q145" i="68"/>
  <c r="J148" i="68"/>
  <c r="C149" i="68"/>
  <c r="K149" i="68"/>
  <c r="D150" i="68"/>
  <c r="L150" i="68"/>
  <c r="E155" i="68"/>
  <c r="M155" i="68"/>
  <c r="F156" i="68"/>
  <c r="N156" i="68"/>
  <c r="N154" i="68" s="1"/>
  <c r="G157" i="68"/>
  <c r="K157" i="68"/>
  <c r="O157" i="68"/>
  <c r="C106" i="45"/>
  <c r="C114" i="69"/>
  <c r="K106" i="45"/>
  <c r="K114" i="69"/>
  <c r="L134" i="69"/>
  <c r="D117" i="69"/>
  <c r="P117" i="69"/>
  <c r="L195" i="69"/>
  <c r="L138" i="69"/>
  <c r="N120" i="69"/>
  <c r="N197" i="69"/>
  <c r="N140" i="69"/>
  <c r="K198" i="69"/>
  <c r="K141" i="69"/>
  <c r="J117" i="45"/>
  <c r="J125" i="69"/>
  <c r="G117" i="45"/>
  <c r="G126" i="69"/>
  <c r="G124" i="69" s="1"/>
  <c r="O117" i="45"/>
  <c r="O126" i="69"/>
  <c r="J147" i="69"/>
  <c r="N133" i="70"/>
  <c r="O134" i="70"/>
  <c r="H128" i="45"/>
  <c r="H117" i="70"/>
  <c r="K119" i="70"/>
  <c r="D132" i="45"/>
  <c r="D121" i="70"/>
  <c r="E132" i="45"/>
  <c r="E122" i="70"/>
  <c r="M132" i="45"/>
  <c r="M122" i="70"/>
  <c r="J142" i="70"/>
  <c r="K124" i="70"/>
  <c r="K144" i="70"/>
  <c r="L145" i="70"/>
  <c r="N127" i="70"/>
  <c r="N147" i="70"/>
  <c r="I144" i="45"/>
  <c r="I113" i="71"/>
  <c r="K146" i="45"/>
  <c r="K115" i="71"/>
  <c r="J135" i="71"/>
  <c r="C120" i="71"/>
  <c r="O120" i="71"/>
  <c r="H121" i="71"/>
  <c r="F123" i="71"/>
  <c r="C124" i="71"/>
  <c r="K124" i="71"/>
  <c r="C126" i="71"/>
  <c r="O126" i="71"/>
  <c r="P127" i="71"/>
  <c r="M112" i="72"/>
  <c r="J164" i="45"/>
  <c r="J115" i="72"/>
  <c r="I117" i="72"/>
  <c r="D168" i="45"/>
  <c r="D119" i="72"/>
  <c r="P168" i="45"/>
  <c r="P119" i="72"/>
  <c r="M168" i="45"/>
  <c r="M120" i="72"/>
  <c r="F121" i="72"/>
  <c r="N121" i="72"/>
  <c r="F172" i="45"/>
  <c r="F123" i="72"/>
  <c r="N172" i="45"/>
  <c r="N123" i="72"/>
  <c r="O172" i="45"/>
  <c r="O124" i="72"/>
  <c r="G175" i="45"/>
  <c r="G126" i="72"/>
  <c r="L127" i="72"/>
  <c r="B170" i="64"/>
  <c r="B187" i="64"/>
  <c r="B250" i="64" s="1"/>
  <c r="B22" i="50"/>
  <c r="B153" i="67"/>
  <c r="B210" i="67" s="1"/>
  <c r="B65" i="50"/>
  <c r="B166" i="67"/>
  <c r="B188" i="68"/>
  <c r="B86" i="50"/>
  <c r="B200" i="68"/>
  <c r="B98" i="50"/>
  <c r="B157" i="69"/>
  <c r="B112" i="50"/>
  <c r="B160" i="72"/>
  <c r="B214" i="72" s="1"/>
  <c r="B174" i="50"/>
  <c r="G173" i="64"/>
  <c r="G8" i="50"/>
  <c r="D182" i="64"/>
  <c r="D17" i="50"/>
  <c r="L182" i="64"/>
  <c r="L17" i="50"/>
  <c r="E183" i="64"/>
  <c r="E246" i="64" s="1"/>
  <c r="E18" i="50"/>
  <c r="Q183" i="64"/>
  <c r="Q246" i="64" s="1"/>
  <c r="Q18" i="50"/>
  <c r="I185" i="64"/>
  <c r="F186" i="64"/>
  <c r="C187" i="64"/>
  <c r="C250" i="64" s="1"/>
  <c r="C22" i="50"/>
  <c r="P25" i="47"/>
  <c r="P152" i="65"/>
  <c r="M153" i="65"/>
  <c r="M210" i="65" s="1"/>
  <c r="M27" i="50"/>
  <c r="I155" i="65"/>
  <c r="I29" i="50"/>
  <c r="Q155" i="65"/>
  <c r="Q29" i="50"/>
  <c r="J220" i="65"/>
  <c r="C152" i="66"/>
  <c r="O152" i="66"/>
  <c r="H44" i="47"/>
  <c r="H153" i="66"/>
  <c r="H210" i="66" s="1"/>
  <c r="H46" i="50"/>
  <c r="M212" i="66"/>
  <c r="M154" i="66"/>
  <c r="L157" i="66"/>
  <c r="M51" i="47"/>
  <c r="M159" i="66"/>
  <c r="Q51" i="47"/>
  <c r="Q159" i="66"/>
  <c r="H163" i="66"/>
  <c r="H56" i="50"/>
  <c r="P163" i="66"/>
  <c r="P56" i="50"/>
  <c r="I164" i="66"/>
  <c r="I221" i="66" s="1"/>
  <c r="I57" i="50"/>
  <c r="Q164" i="66"/>
  <c r="Q57" i="50"/>
  <c r="F166" i="66"/>
  <c r="C167" i="66"/>
  <c r="C224" i="66" s="1"/>
  <c r="C60" i="50"/>
  <c r="D152" i="67"/>
  <c r="P152" i="67"/>
  <c r="M153" i="67"/>
  <c r="M210" i="67" s="1"/>
  <c r="M65" i="50"/>
  <c r="K155" i="67"/>
  <c r="K67" i="50"/>
  <c r="H157" i="67"/>
  <c r="P157" i="67"/>
  <c r="F159" i="67"/>
  <c r="C160" i="67"/>
  <c r="C217" i="67" s="1"/>
  <c r="C72" i="50"/>
  <c r="O160" i="67"/>
  <c r="O217" i="67" s="1"/>
  <c r="O72" i="50"/>
  <c r="L161" i="67"/>
  <c r="L218" i="67" s="1"/>
  <c r="L73" i="50"/>
  <c r="J163" i="67"/>
  <c r="J75" i="50"/>
  <c r="G164" i="67"/>
  <c r="G221" i="67" s="1"/>
  <c r="G76" i="50"/>
  <c r="O164" i="67"/>
  <c r="O221" i="67" s="1"/>
  <c r="O76" i="50"/>
  <c r="H166" i="67"/>
  <c r="E167" i="67"/>
  <c r="E224" i="67" s="1"/>
  <c r="E79" i="50"/>
  <c r="M167" i="67"/>
  <c r="M224" i="67" s="1"/>
  <c r="M79" i="50"/>
  <c r="O82" i="47"/>
  <c r="O185" i="68"/>
  <c r="L82" i="47"/>
  <c r="L186" i="68"/>
  <c r="L258" i="68" s="1"/>
  <c r="L84" i="50"/>
  <c r="C188" i="68"/>
  <c r="C86" i="50"/>
  <c r="G192" i="68"/>
  <c r="D193" i="68"/>
  <c r="D265" i="68" s="1"/>
  <c r="D91" i="50"/>
  <c r="P193" i="68"/>
  <c r="P265" i="68" s="1"/>
  <c r="P91" i="50"/>
  <c r="M194" i="68"/>
  <c r="Q194" i="68"/>
  <c r="G200" i="68"/>
  <c r="G98" i="50"/>
  <c r="H201" i="68"/>
  <c r="H273" i="68" s="1"/>
  <c r="H99" i="50"/>
  <c r="C100" i="47"/>
  <c r="C203" i="68"/>
  <c r="C101" i="50"/>
  <c r="D204" i="68"/>
  <c r="D106" i="47"/>
  <c r="D152" i="69"/>
  <c r="D107" i="50"/>
  <c r="P106" i="47"/>
  <c r="P152" i="69"/>
  <c r="P107" i="50"/>
  <c r="I153" i="69"/>
  <c r="I210" i="69" s="1"/>
  <c r="I108" i="50"/>
  <c r="J109" i="47"/>
  <c r="J155" i="69"/>
  <c r="J110" i="50"/>
  <c r="F160" i="69"/>
  <c r="F217" i="69" s="1"/>
  <c r="F115" i="50"/>
  <c r="O166" i="69"/>
  <c r="L167" i="69"/>
  <c r="L224" i="69" s="1"/>
  <c r="L122" i="50"/>
  <c r="K152" i="70"/>
  <c r="K126" i="50"/>
  <c r="H153" i="70"/>
  <c r="H210" i="70" s="1"/>
  <c r="H127" i="50"/>
  <c r="K155" i="70"/>
  <c r="K129" i="50"/>
  <c r="H157" i="70"/>
  <c r="H131" i="50"/>
  <c r="C159" i="70"/>
  <c r="C133" i="50"/>
  <c r="O159" i="70"/>
  <c r="O133" i="50"/>
  <c r="H160" i="70"/>
  <c r="H217" i="70" s="1"/>
  <c r="H134" i="50"/>
  <c r="I161" i="70"/>
  <c r="I218" i="70" s="1"/>
  <c r="I135" i="50"/>
  <c r="G163" i="70"/>
  <c r="G137" i="50"/>
  <c r="D164" i="70"/>
  <c r="D221" i="70" s="1"/>
  <c r="D138" i="50"/>
  <c r="J149" i="71"/>
  <c r="J145" i="50"/>
  <c r="M154" i="47"/>
  <c r="M154" i="50" s="1"/>
  <c r="M159" i="71"/>
  <c r="K162" i="71"/>
  <c r="M162" i="47"/>
  <c r="M149" i="72"/>
  <c r="M163" i="50"/>
  <c r="M151" i="72"/>
  <c r="M165" i="50"/>
  <c r="E153" i="72"/>
  <c r="Q166" i="47"/>
  <c r="Q153" i="72"/>
  <c r="K172" i="47"/>
  <c r="K172" i="50" s="1"/>
  <c r="K159" i="72"/>
  <c r="K173" i="50"/>
  <c r="H172" i="47"/>
  <c r="H172" i="50" s="1"/>
  <c r="H160" i="72"/>
  <c r="H214" i="72" s="1"/>
  <c r="H174" i="50"/>
  <c r="J162" i="72"/>
  <c r="G175" i="47"/>
  <c r="G163" i="72"/>
  <c r="G217" i="72" s="1"/>
  <c r="G177" i="50"/>
  <c r="K112" i="48"/>
  <c r="L112" i="49"/>
  <c r="N114" i="49"/>
  <c r="B126" i="50"/>
  <c r="C34" i="50"/>
  <c r="G38" i="50"/>
  <c r="J41" i="50"/>
  <c r="N53" i="50"/>
  <c r="O96" i="50"/>
  <c r="Q144" i="50"/>
  <c r="N152" i="50"/>
  <c r="Q155" i="50"/>
  <c r="O306" i="72"/>
  <c r="B97" i="69"/>
  <c r="F94" i="69"/>
  <c r="J94" i="69"/>
  <c r="N94" i="69"/>
  <c r="D109" i="44"/>
  <c r="D98" i="69"/>
  <c r="H109" i="44"/>
  <c r="H98" i="69"/>
  <c r="L109" i="44"/>
  <c r="L98" i="69"/>
  <c r="L97" i="69" s="1"/>
  <c r="P109" i="44"/>
  <c r="P98" i="69"/>
  <c r="E176" i="69"/>
  <c r="I176" i="69"/>
  <c r="M176" i="69"/>
  <c r="Q176" i="69"/>
  <c r="F102" i="69"/>
  <c r="F114" i="48"/>
  <c r="J102" i="69"/>
  <c r="J114" i="48"/>
  <c r="N102" i="69"/>
  <c r="N114" i="48"/>
  <c r="C103" i="69"/>
  <c r="C115" i="48"/>
  <c r="G103" i="69"/>
  <c r="G179" i="69" s="1"/>
  <c r="G115" i="48"/>
  <c r="K103" i="69"/>
  <c r="K115" i="48"/>
  <c r="O103" i="69"/>
  <c r="O179" i="69" s="1"/>
  <c r="O115" i="48"/>
  <c r="D104" i="69"/>
  <c r="H104" i="69"/>
  <c r="H142" i="69" s="1"/>
  <c r="L104" i="69"/>
  <c r="P104" i="69"/>
  <c r="P142" i="69" s="1"/>
  <c r="E105" i="69"/>
  <c r="I105" i="69"/>
  <c r="M105" i="69"/>
  <c r="Q105" i="69"/>
  <c r="C108" i="69"/>
  <c r="G108" i="69"/>
  <c r="K108" i="69"/>
  <c r="O108" i="69"/>
  <c r="B101" i="70"/>
  <c r="F94" i="70"/>
  <c r="J94" i="70"/>
  <c r="N94" i="70"/>
  <c r="D128" i="44"/>
  <c r="D98" i="70"/>
  <c r="H128" i="44"/>
  <c r="H98" i="70"/>
  <c r="L128" i="44"/>
  <c r="L98" i="70"/>
  <c r="P128" i="44"/>
  <c r="P98" i="70"/>
  <c r="E106" i="70"/>
  <c r="I106" i="70"/>
  <c r="M106" i="70"/>
  <c r="Q106" i="70"/>
  <c r="F107" i="70"/>
  <c r="F105" i="70" s="1"/>
  <c r="J107" i="70"/>
  <c r="N107" i="70"/>
  <c r="C108" i="70"/>
  <c r="G108" i="70"/>
  <c r="K108" i="70"/>
  <c r="O108" i="70"/>
  <c r="E94" i="71"/>
  <c r="I144" i="44"/>
  <c r="I95" i="71"/>
  <c r="M94" i="71"/>
  <c r="Q94" i="71"/>
  <c r="D146" i="44"/>
  <c r="D97" i="71"/>
  <c r="H146" i="44"/>
  <c r="H97" i="71"/>
  <c r="H133" i="71" s="1"/>
  <c r="L146" i="44"/>
  <c r="L97" i="71"/>
  <c r="L133" i="71" s="1"/>
  <c r="P146" i="44"/>
  <c r="P97" i="71"/>
  <c r="E101" i="71"/>
  <c r="I101" i="71"/>
  <c r="M101" i="71"/>
  <c r="Q101" i="71"/>
  <c r="F102" i="71"/>
  <c r="J102" i="71"/>
  <c r="N102" i="71"/>
  <c r="C103" i="71"/>
  <c r="G103" i="71"/>
  <c r="G139" i="71" s="1"/>
  <c r="K103" i="71"/>
  <c r="O103" i="71"/>
  <c r="O139" i="71" s="1"/>
  <c r="Q154" i="44"/>
  <c r="F154" i="44"/>
  <c r="F105" i="71"/>
  <c r="J154" i="44"/>
  <c r="J105" i="71"/>
  <c r="N154" i="44"/>
  <c r="N105" i="71"/>
  <c r="C154" i="44"/>
  <c r="C106" i="71"/>
  <c r="G154" i="44"/>
  <c r="G106" i="71"/>
  <c r="G104" i="71" s="1"/>
  <c r="K154" i="44"/>
  <c r="K106" i="71"/>
  <c r="K104" i="71" s="1"/>
  <c r="O154" i="44"/>
  <c r="O106" i="71"/>
  <c r="O104" i="71" s="1"/>
  <c r="C107" i="71"/>
  <c r="G107" i="71"/>
  <c r="K107" i="71"/>
  <c r="O107" i="71"/>
  <c r="D157" i="44"/>
  <c r="D109" i="71"/>
  <c r="H157" i="44"/>
  <c r="H109" i="71"/>
  <c r="H107" i="71" s="1"/>
  <c r="L157" i="44"/>
  <c r="L109" i="71"/>
  <c r="L107" i="71" s="1"/>
  <c r="P157" i="44"/>
  <c r="P109" i="71"/>
  <c r="P107" i="71" s="1"/>
  <c r="B97" i="72"/>
  <c r="B96" i="71"/>
  <c r="B107" i="71"/>
  <c r="G162" i="44"/>
  <c r="O162" i="44"/>
  <c r="F95" i="72"/>
  <c r="J95" i="72"/>
  <c r="N95" i="72"/>
  <c r="D164" i="44"/>
  <c r="L164" i="44"/>
  <c r="C164" i="44"/>
  <c r="C97" i="72"/>
  <c r="G164" i="44"/>
  <c r="G97" i="72"/>
  <c r="K164" i="44"/>
  <c r="K97" i="72"/>
  <c r="O164" i="44"/>
  <c r="O97" i="72"/>
  <c r="E100" i="72"/>
  <c r="I100" i="72"/>
  <c r="M100" i="72"/>
  <c r="Q100" i="72"/>
  <c r="I172" i="44"/>
  <c r="P104" i="72"/>
  <c r="P175" i="44"/>
  <c r="F175" i="44"/>
  <c r="F108" i="72"/>
  <c r="J175" i="44"/>
  <c r="J108" i="72"/>
  <c r="N175" i="44"/>
  <c r="N108" i="72"/>
  <c r="C175" i="44"/>
  <c r="C109" i="72"/>
  <c r="C107" i="72" s="1"/>
  <c r="G175" i="44"/>
  <c r="G109" i="72"/>
  <c r="G107" i="72" s="1"/>
  <c r="K175" i="44"/>
  <c r="K109" i="72"/>
  <c r="K107" i="72" s="1"/>
  <c r="O175" i="44"/>
  <c r="O109" i="72"/>
  <c r="O107" i="72" s="1"/>
  <c r="B25" i="45"/>
  <c r="B74" i="45"/>
  <c r="B136" i="64"/>
  <c r="B113" i="65"/>
  <c r="B121" i="65"/>
  <c r="B122" i="66"/>
  <c r="B120" i="66" s="1"/>
  <c r="B127" i="66"/>
  <c r="B116" i="67"/>
  <c r="B123" i="67"/>
  <c r="B147" i="68"/>
  <c r="B133" i="69"/>
  <c r="B197" i="69"/>
  <c r="B120" i="69"/>
  <c r="B140" i="69"/>
  <c r="B145" i="69"/>
  <c r="B141" i="70"/>
  <c r="B147" i="70"/>
  <c r="B117" i="71"/>
  <c r="B122" i="71"/>
  <c r="B141" i="71"/>
  <c r="B112" i="72"/>
  <c r="B138" i="72"/>
  <c r="B144" i="72"/>
  <c r="E127" i="64"/>
  <c r="M127" i="64"/>
  <c r="C130" i="64"/>
  <c r="K130" i="64"/>
  <c r="O130" i="64"/>
  <c r="D133" i="64"/>
  <c r="H133" i="64"/>
  <c r="L133" i="64"/>
  <c r="P133" i="64"/>
  <c r="E134" i="64"/>
  <c r="I134" i="64"/>
  <c r="M134" i="64"/>
  <c r="Q134" i="64"/>
  <c r="Q12" i="45"/>
  <c r="F12" i="45"/>
  <c r="F136" i="64"/>
  <c r="J12" i="45"/>
  <c r="J136" i="64"/>
  <c r="N12" i="45"/>
  <c r="N136" i="64"/>
  <c r="E139" i="64"/>
  <c r="I139" i="64"/>
  <c r="M139" i="64"/>
  <c r="Q139" i="64"/>
  <c r="D19" i="45"/>
  <c r="K142" i="64"/>
  <c r="Q25" i="45"/>
  <c r="F25" i="45"/>
  <c r="F114" i="65"/>
  <c r="J25" i="45"/>
  <c r="J114" i="65"/>
  <c r="N25" i="45"/>
  <c r="N114" i="65"/>
  <c r="K28" i="45"/>
  <c r="E117" i="65"/>
  <c r="I117" i="65"/>
  <c r="M28" i="45"/>
  <c r="M117" i="65"/>
  <c r="Q28" i="45"/>
  <c r="Q117" i="65"/>
  <c r="H32" i="45"/>
  <c r="C120" i="65"/>
  <c r="G120" i="65"/>
  <c r="O120" i="65"/>
  <c r="H36" i="45"/>
  <c r="Q36" i="45"/>
  <c r="F36" i="45"/>
  <c r="F125" i="65"/>
  <c r="J36" i="45"/>
  <c r="J125" i="65"/>
  <c r="N36" i="45"/>
  <c r="N125" i="65"/>
  <c r="C36" i="45"/>
  <c r="C126" i="65"/>
  <c r="K36" i="45"/>
  <c r="K126" i="65"/>
  <c r="O36" i="45"/>
  <c r="O126" i="65"/>
  <c r="O124" i="65" s="1"/>
  <c r="K39" i="45"/>
  <c r="D128" i="65"/>
  <c r="H128" i="65"/>
  <c r="L39" i="45"/>
  <c r="L128" i="65"/>
  <c r="P128" i="65"/>
  <c r="E129" i="65"/>
  <c r="I129" i="65"/>
  <c r="M129" i="65"/>
  <c r="Q129" i="65"/>
  <c r="K44" i="45"/>
  <c r="D113" i="66"/>
  <c r="H44" i="45"/>
  <c r="H114" i="66"/>
  <c r="L113" i="66"/>
  <c r="P44" i="45"/>
  <c r="P114" i="66"/>
  <c r="F116" i="66"/>
  <c r="J116" i="66"/>
  <c r="N116" i="66"/>
  <c r="I119" i="66"/>
  <c r="Q119" i="66"/>
  <c r="N51" i="45"/>
  <c r="E121" i="66"/>
  <c r="I121" i="66"/>
  <c r="M121" i="66"/>
  <c r="Q121" i="66"/>
  <c r="F122" i="66"/>
  <c r="F120" i="66" s="1"/>
  <c r="J122" i="66"/>
  <c r="J120" i="66" s="1"/>
  <c r="N122" i="66"/>
  <c r="N120" i="66" s="1"/>
  <c r="N118" i="66" s="1"/>
  <c r="C123" i="66"/>
  <c r="G123" i="66"/>
  <c r="K123" i="66"/>
  <c r="O123" i="66"/>
  <c r="C55" i="45"/>
  <c r="C125" i="66"/>
  <c r="G124" i="66"/>
  <c r="K55" i="45"/>
  <c r="K49" i="45" s="1"/>
  <c r="K125" i="66"/>
  <c r="O124" i="66"/>
  <c r="I58" i="45"/>
  <c r="C127" i="66"/>
  <c r="G127" i="66"/>
  <c r="K127" i="66"/>
  <c r="O127" i="66"/>
  <c r="D58" i="45"/>
  <c r="D129" i="66"/>
  <c r="H58" i="45"/>
  <c r="H129" i="66"/>
  <c r="L58" i="45"/>
  <c r="L129" i="66"/>
  <c r="P58" i="45"/>
  <c r="P129" i="66"/>
  <c r="E63" i="45"/>
  <c r="M63" i="45"/>
  <c r="H113" i="67"/>
  <c r="L113" i="67"/>
  <c r="M66" i="45"/>
  <c r="C117" i="67"/>
  <c r="G117" i="67"/>
  <c r="K117" i="67"/>
  <c r="O117" i="67"/>
  <c r="D70" i="45"/>
  <c r="C121" i="67"/>
  <c r="G121" i="67"/>
  <c r="K121" i="67"/>
  <c r="O121" i="67"/>
  <c r="D122" i="67"/>
  <c r="H122" i="67"/>
  <c r="H120" i="67" s="1"/>
  <c r="L122" i="67"/>
  <c r="L120" i="67" s="1"/>
  <c r="P122" i="67"/>
  <c r="E123" i="67"/>
  <c r="I123" i="67"/>
  <c r="M123" i="67"/>
  <c r="Q123" i="67"/>
  <c r="H124" i="67"/>
  <c r="P124" i="67"/>
  <c r="H77" i="45"/>
  <c r="P77" i="45"/>
  <c r="F128" i="67"/>
  <c r="J128" i="67"/>
  <c r="N128" i="67"/>
  <c r="C129" i="67"/>
  <c r="G129" i="67"/>
  <c r="K129" i="67"/>
  <c r="K127" i="67" s="1"/>
  <c r="O129" i="67"/>
  <c r="D82" i="45"/>
  <c r="O82" i="45"/>
  <c r="F136" i="68"/>
  <c r="J136" i="68"/>
  <c r="E139" i="68"/>
  <c r="I139" i="68"/>
  <c r="M139" i="68"/>
  <c r="Q139" i="68"/>
  <c r="E142" i="68"/>
  <c r="I142" i="68"/>
  <c r="Q142" i="68"/>
  <c r="F144" i="68"/>
  <c r="J144" i="68"/>
  <c r="N144" i="68"/>
  <c r="C145" i="68"/>
  <c r="G145" i="68"/>
  <c r="G143" i="68" s="1"/>
  <c r="K145" i="68"/>
  <c r="O145" i="68"/>
  <c r="D146" i="68"/>
  <c r="H146" i="68"/>
  <c r="L146" i="68"/>
  <c r="P146" i="68"/>
  <c r="J93" i="45"/>
  <c r="D147" i="68"/>
  <c r="H147" i="68"/>
  <c r="L147" i="68"/>
  <c r="P147" i="68"/>
  <c r="E93" i="45"/>
  <c r="E149" i="68"/>
  <c r="E147" i="68" s="1"/>
  <c r="I93" i="45"/>
  <c r="I149" i="68"/>
  <c r="I147" i="68" s="1"/>
  <c r="M93" i="45"/>
  <c r="M149" i="68"/>
  <c r="M147" i="68" s="1"/>
  <c r="Q93" i="45"/>
  <c r="Q149" i="68"/>
  <c r="F97" i="45"/>
  <c r="C97" i="45"/>
  <c r="C152" i="68"/>
  <c r="K97" i="45"/>
  <c r="K152" i="68"/>
  <c r="O97" i="45"/>
  <c r="O152" i="68"/>
  <c r="O154" i="68"/>
  <c r="N106" i="45"/>
  <c r="E114" i="69"/>
  <c r="I114" i="69"/>
  <c r="M114" i="69"/>
  <c r="Q114" i="69"/>
  <c r="F115" i="69"/>
  <c r="F113" i="69" s="1"/>
  <c r="J115" i="69"/>
  <c r="N115" i="69"/>
  <c r="D109" i="45"/>
  <c r="F109" i="45"/>
  <c r="F117" i="69"/>
  <c r="J116" i="69"/>
  <c r="N109" i="45"/>
  <c r="N117" i="69"/>
  <c r="F119" i="69"/>
  <c r="F112" i="49"/>
  <c r="J119" i="69"/>
  <c r="J112" i="49"/>
  <c r="N119" i="69"/>
  <c r="N112" i="49"/>
  <c r="E113" i="45"/>
  <c r="E113" i="49" s="1"/>
  <c r="M113" i="45"/>
  <c r="M113" i="49" s="1"/>
  <c r="D121" i="69"/>
  <c r="D114" i="49"/>
  <c r="H121" i="69"/>
  <c r="H114" i="49"/>
  <c r="L121" i="69"/>
  <c r="L114" i="49"/>
  <c r="P121" i="69"/>
  <c r="P114" i="49"/>
  <c r="E122" i="69"/>
  <c r="E120" i="69" s="1"/>
  <c r="E115" i="49"/>
  <c r="I122" i="69"/>
  <c r="I120" i="69" s="1"/>
  <c r="I115" i="49"/>
  <c r="M122" i="69"/>
  <c r="M115" i="49"/>
  <c r="Q122" i="69"/>
  <c r="Q120" i="69" s="1"/>
  <c r="Q115" i="49"/>
  <c r="F123" i="69"/>
  <c r="J123" i="69"/>
  <c r="N123" i="69"/>
  <c r="K117" i="45"/>
  <c r="D125" i="69"/>
  <c r="H125" i="69"/>
  <c r="L117" i="45"/>
  <c r="L125" i="69"/>
  <c r="P117" i="45"/>
  <c r="P125" i="69"/>
  <c r="E126" i="69"/>
  <c r="E124" i="69" s="1"/>
  <c r="I126" i="69"/>
  <c r="M126" i="69"/>
  <c r="Q126" i="69"/>
  <c r="D127" i="69"/>
  <c r="D147" i="69"/>
  <c r="H147" i="69"/>
  <c r="L127" i="69"/>
  <c r="L147" i="69"/>
  <c r="D113" i="70"/>
  <c r="D133" i="70"/>
  <c r="H133" i="70"/>
  <c r="L133" i="70"/>
  <c r="L113" i="70"/>
  <c r="P133" i="70"/>
  <c r="E134" i="70"/>
  <c r="I134" i="70"/>
  <c r="M134" i="70"/>
  <c r="Q134" i="70"/>
  <c r="F128" i="45"/>
  <c r="F117" i="70"/>
  <c r="J128" i="45"/>
  <c r="J117" i="70"/>
  <c r="N128" i="45"/>
  <c r="N117" i="70"/>
  <c r="E138" i="70"/>
  <c r="I138" i="70"/>
  <c r="M138" i="70"/>
  <c r="Q138" i="70"/>
  <c r="O132" i="45"/>
  <c r="F132" i="45"/>
  <c r="F121" i="70"/>
  <c r="J132" i="45"/>
  <c r="J121" i="70"/>
  <c r="N132" i="45"/>
  <c r="N121" i="70"/>
  <c r="C141" i="70"/>
  <c r="G141" i="70"/>
  <c r="K141" i="70"/>
  <c r="O141" i="70"/>
  <c r="D142" i="70"/>
  <c r="H142" i="70"/>
  <c r="L142" i="70"/>
  <c r="P142" i="70"/>
  <c r="K136" i="45"/>
  <c r="K130" i="45" s="1"/>
  <c r="E125" i="70"/>
  <c r="I125" i="70"/>
  <c r="M125" i="70"/>
  <c r="Q125" i="70"/>
  <c r="F126" i="70"/>
  <c r="J126" i="70"/>
  <c r="N126" i="70"/>
  <c r="F139" i="45"/>
  <c r="D128" i="70"/>
  <c r="H128" i="70"/>
  <c r="L128" i="70"/>
  <c r="P128" i="70"/>
  <c r="E129" i="70"/>
  <c r="I129" i="70"/>
  <c r="M129" i="70"/>
  <c r="Q129" i="70"/>
  <c r="C144" i="45"/>
  <c r="C113" i="71"/>
  <c r="G144" i="45"/>
  <c r="G113" i="71"/>
  <c r="K144" i="45"/>
  <c r="K113" i="71"/>
  <c r="O144" i="45"/>
  <c r="O113" i="71"/>
  <c r="E146" i="45"/>
  <c r="E115" i="71"/>
  <c r="I146" i="45"/>
  <c r="I115" i="71"/>
  <c r="M146" i="45"/>
  <c r="M115" i="71"/>
  <c r="Q146" i="45"/>
  <c r="Q115" i="71"/>
  <c r="D117" i="71"/>
  <c r="H117" i="71"/>
  <c r="L117" i="71"/>
  <c r="P117" i="71"/>
  <c r="D119" i="71"/>
  <c r="H119" i="71"/>
  <c r="L119" i="71"/>
  <c r="P119" i="71"/>
  <c r="E120" i="71"/>
  <c r="I120" i="71"/>
  <c r="M120" i="71"/>
  <c r="Q120" i="71"/>
  <c r="F121" i="71"/>
  <c r="J121" i="71"/>
  <c r="N121" i="71"/>
  <c r="F154" i="45"/>
  <c r="D123" i="71"/>
  <c r="H123" i="71"/>
  <c r="L123" i="71"/>
  <c r="P123" i="71"/>
  <c r="E124" i="71"/>
  <c r="I124" i="71"/>
  <c r="M124" i="71"/>
  <c r="Q124" i="71"/>
  <c r="E126" i="71"/>
  <c r="I126" i="71"/>
  <c r="M126" i="71"/>
  <c r="Q126" i="71"/>
  <c r="F127" i="71"/>
  <c r="J127" i="71"/>
  <c r="N127" i="71"/>
  <c r="C113" i="72"/>
  <c r="G113" i="72"/>
  <c r="K113" i="72"/>
  <c r="O113" i="72"/>
  <c r="D164" i="45"/>
  <c r="D115" i="72"/>
  <c r="H164" i="45"/>
  <c r="H115" i="72"/>
  <c r="L164" i="45"/>
  <c r="L115" i="72"/>
  <c r="P164" i="45"/>
  <c r="P115" i="72"/>
  <c r="C117" i="72"/>
  <c r="G117" i="72"/>
  <c r="K117" i="72"/>
  <c r="O117" i="72"/>
  <c r="F168" i="45"/>
  <c r="F166" i="45" s="1"/>
  <c r="F119" i="72"/>
  <c r="J168" i="45"/>
  <c r="J119" i="72"/>
  <c r="N168" i="45"/>
  <c r="N119" i="72"/>
  <c r="C138" i="72"/>
  <c r="G168" i="45"/>
  <c r="G120" i="72"/>
  <c r="K138" i="72"/>
  <c r="O168" i="45"/>
  <c r="O120" i="72"/>
  <c r="D139" i="72"/>
  <c r="H139" i="72"/>
  <c r="L139" i="72"/>
  <c r="P139" i="72"/>
  <c r="D172" i="45"/>
  <c r="D123" i="72"/>
  <c r="H172" i="45"/>
  <c r="H123" i="72"/>
  <c r="L172" i="45"/>
  <c r="L123" i="72"/>
  <c r="P172" i="45"/>
  <c r="P123" i="72"/>
  <c r="E124" i="72"/>
  <c r="I124" i="72"/>
  <c r="M124" i="72"/>
  <c r="Q124" i="72"/>
  <c r="E175" i="45"/>
  <c r="E126" i="72"/>
  <c r="I175" i="45"/>
  <c r="I126" i="72"/>
  <c r="M175" i="45"/>
  <c r="M126" i="72"/>
  <c r="Q175" i="45"/>
  <c r="Q126" i="72"/>
  <c r="F175" i="45"/>
  <c r="F127" i="72"/>
  <c r="J175" i="45"/>
  <c r="J127" i="72"/>
  <c r="N145" i="72"/>
  <c r="B44" i="47"/>
  <c r="B97" i="47"/>
  <c r="B97" i="50" s="1"/>
  <c r="B173" i="64"/>
  <c r="B8" i="50"/>
  <c r="B179" i="64"/>
  <c r="B242" i="64" s="1"/>
  <c r="B14" i="50"/>
  <c r="B185" i="64"/>
  <c r="B153" i="65"/>
  <c r="B210" i="65" s="1"/>
  <c r="B27" i="50"/>
  <c r="B160" i="65"/>
  <c r="B217" i="65" s="1"/>
  <c r="B34" i="50"/>
  <c r="B166" i="65"/>
  <c r="B155" i="66"/>
  <c r="B48" i="50"/>
  <c r="B161" i="66"/>
  <c r="B218" i="66" s="1"/>
  <c r="B54" i="50"/>
  <c r="B167" i="66"/>
  <c r="B60" i="50"/>
  <c r="B157" i="67"/>
  <c r="B220" i="67"/>
  <c r="B185" i="68"/>
  <c r="B83" i="50"/>
  <c r="B192" i="68"/>
  <c r="B90" i="50"/>
  <c r="B203" i="68"/>
  <c r="B101" i="50"/>
  <c r="B153" i="69"/>
  <c r="B210" i="69" s="1"/>
  <c r="B108" i="50"/>
  <c r="B166" i="69"/>
  <c r="B155" i="70"/>
  <c r="B129" i="50"/>
  <c r="B167" i="70"/>
  <c r="B224" i="70" s="1"/>
  <c r="B141" i="50"/>
  <c r="B160" i="71"/>
  <c r="B214" i="71" s="1"/>
  <c r="B156" i="50"/>
  <c r="B151" i="72"/>
  <c r="B165" i="50"/>
  <c r="B163" i="72"/>
  <c r="B217" i="72" s="1"/>
  <c r="B177" i="50"/>
  <c r="P4" i="47"/>
  <c r="F170" i="64"/>
  <c r="J170" i="64"/>
  <c r="N170" i="64"/>
  <c r="C171" i="64"/>
  <c r="C234" i="64" s="1"/>
  <c r="C6" i="50"/>
  <c r="G171" i="64"/>
  <c r="G234" i="64" s="1"/>
  <c r="G6" i="50"/>
  <c r="K171" i="64"/>
  <c r="K234" i="64" s="1"/>
  <c r="K6" i="50"/>
  <c r="O171" i="64"/>
  <c r="O234" i="64" s="1"/>
  <c r="O6" i="50"/>
  <c r="J7" i="47"/>
  <c r="O7" i="47"/>
  <c r="E173" i="64"/>
  <c r="E8" i="50"/>
  <c r="I173" i="64"/>
  <c r="I8" i="50"/>
  <c r="M173" i="64"/>
  <c r="M8" i="50"/>
  <c r="Q173" i="64"/>
  <c r="Q8" i="50"/>
  <c r="F175" i="64"/>
  <c r="J175" i="64"/>
  <c r="N175" i="64"/>
  <c r="C176" i="64"/>
  <c r="G176" i="64"/>
  <c r="K176" i="64"/>
  <c r="O176" i="64"/>
  <c r="D12" i="47"/>
  <c r="O12" i="47"/>
  <c r="E12" i="47"/>
  <c r="E178" i="64"/>
  <c r="I12" i="47"/>
  <c r="I178" i="64"/>
  <c r="M12" i="47"/>
  <c r="M178" i="64"/>
  <c r="Q12" i="47"/>
  <c r="Q9" i="47" s="1"/>
  <c r="Q178" i="64"/>
  <c r="F12" i="47"/>
  <c r="F179" i="64"/>
  <c r="F242" i="64" s="1"/>
  <c r="F14" i="50"/>
  <c r="J12" i="47"/>
  <c r="J179" i="64"/>
  <c r="J242" i="64" s="1"/>
  <c r="J14" i="50"/>
  <c r="N12" i="47"/>
  <c r="N179" i="64"/>
  <c r="N242" i="64" s="1"/>
  <c r="N14" i="50"/>
  <c r="C180" i="64"/>
  <c r="C243" i="64" s="1"/>
  <c r="C15" i="50"/>
  <c r="G180" i="64"/>
  <c r="G243" i="64" s="1"/>
  <c r="G15" i="50"/>
  <c r="K180" i="64"/>
  <c r="K243" i="64" s="1"/>
  <c r="K15" i="50"/>
  <c r="O180" i="64"/>
  <c r="O243" i="64" s="1"/>
  <c r="O15" i="50"/>
  <c r="D16" i="47"/>
  <c r="D16" i="50" s="1"/>
  <c r="P16" i="47"/>
  <c r="P16" i="50" s="1"/>
  <c r="F182" i="64"/>
  <c r="F17" i="50"/>
  <c r="J182" i="64"/>
  <c r="J17" i="50"/>
  <c r="N182" i="64"/>
  <c r="N17" i="50"/>
  <c r="C183" i="64"/>
  <c r="C246" i="64" s="1"/>
  <c r="C18" i="50"/>
  <c r="G183" i="64"/>
  <c r="G18" i="50"/>
  <c r="K183" i="64"/>
  <c r="K246" i="64" s="1"/>
  <c r="K18" i="50"/>
  <c r="O183" i="64"/>
  <c r="O18" i="50"/>
  <c r="F19" i="47"/>
  <c r="C185" i="64"/>
  <c r="G185" i="64"/>
  <c r="K185" i="64"/>
  <c r="O185" i="64"/>
  <c r="D186" i="64"/>
  <c r="H186" i="64"/>
  <c r="L186" i="64"/>
  <c r="P186" i="64"/>
  <c r="E187" i="64"/>
  <c r="E250" i="64" s="1"/>
  <c r="E22" i="50"/>
  <c r="I187" i="64"/>
  <c r="I250" i="64" s="1"/>
  <c r="I22" i="50"/>
  <c r="M187" i="64"/>
  <c r="M250" i="64" s="1"/>
  <c r="M22" i="50"/>
  <c r="Q187" i="64"/>
  <c r="Q250" i="64" s="1"/>
  <c r="Q22" i="50"/>
  <c r="D25" i="47"/>
  <c r="O25" i="47"/>
  <c r="F152" i="65"/>
  <c r="J152" i="65"/>
  <c r="N152" i="65"/>
  <c r="C153" i="65"/>
  <c r="C210" i="65" s="1"/>
  <c r="C27" i="50"/>
  <c r="G153" i="65"/>
  <c r="G210" i="65" s="1"/>
  <c r="G27" i="50"/>
  <c r="K153" i="65"/>
  <c r="K210" i="65" s="1"/>
  <c r="K27" i="50"/>
  <c r="O153" i="65"/>
  <c r="O210" i="65" s="1"/>
  <c r="O27" i="50"/>
  <c r="M28" i="47"/>
  <c r="C28" i="47"/>
  <c r="C155" i="65"/>
  <c r="C29" i="50"/>
  <c r="G155" i="65"/>
  <c r="G29" i="50"/>
  <c r="K28" i="47"/>
  <c r="K155" i="65"/>
  <c r="K29" i="50"/>
  <c r="O155" i="65"/>
  <c r="O29" i="50"/>
  <c r="F157" i="65"/>
  <c r="J157" i="65"/>
  <c r="N157" i="65"/>
  <c r="C32" i="47"/>
  <c r="K32" i="47"/>
  <c r="D32" i="47"/>
  <c r="D159" i="65"/>
  <c r="H32" i="47"/>
  <c r="H159" i="65"/>
  <c r="L32" i="47"/>
  <c r="L159" i="65"/>
  <c r="L158" i="65" s="1"/>
  <c r="P32" i="47"/>
  <c r="P159" i="65"/>
  <c r="E32" i="47"/>
  <c r="E160" i="65"/>
  <c r="E217" i="65" s="1"/>
  <c r="E34" i="50"/>
  <c r="I32" i="47"/>
  <c r="I160" i="65"/>
  <c r="I217" i="65" s="1"/>
  <c r="I34" i="50"/>
  <c r="M32" i="47"/>
  <c r="M160" i="65"/>
  <c r="M217" i="65" s="1"/>
  <c r="M34" i="50"/>
  <c r="Q32" i="47"/>
  <c r="Q160" i="65"/>
  <c r="Q217" i="65" s="1"/>
  <c r="Q34" i="50"/>
  <c r="F161" i="65"/>
  <c r="F218" i="65" s="1"/>
  <c r="F35" i="50"/>
  <c r="J161" i="65"/>
  <c r="J218" i="65" s="1"/>
  <c r="J35" i="50"/>
  <c r="N161" i="65"/>
  <c r="N218" i="65" s="1"/>
  <c r="N35" i="50"/>
  <c r="C36" i="47"/>
  <c r="C36" i="50" s="1"/>
  <c r="K36" i="47"/>
  <c r="K36" i="50" s="1"/>
  <c r="D36" i="47"/>
  <c r="D36" i="50" s="1"/>
  <c r="D163" i="65"/>
  <c r="D37" i="50"/>
  <c r="H36" i="47"/>
  <c r="H36" i="50" s="1"/>
  <c r="H163" i="65"/>
  <c r="H37" i="50"/>
  <c r="L36" i="47"/>
  <c r="L36" i="50" s="1"/>
  <c r="L163" i="65"/>
  <c r="L37" i="50"/>
  <c r="P36" i="47"/>
  <c r="P36" i="50" s="1"/>
  <c r="P163" i="65"/>
  <c r="P37" i="50"/>
  <c r="E36" i="47"/>
  <c r="E36" i="50" s="1"/>
  <c r="E164" i="65"/>
  <c r="E221" i="65" s="1"/>
  <c r="E38" i="50"/>
  <c r="I36" i="47"/>
  <c r="I36" i="50" s="1"/>
  <c r="I164" i="65"/>
  <c r="I221" i="65" s="1"/>
  <c r="I38" i="50"/>
  <c r="M36" i="47"/>
  <c r="M36" i="50" s="1"/>
  <c r="M164" i="65"/>
  <c r="M221" i="65" s="1"/>
  <c r="M38" i="50"/>
  <c r="Q36" i="47"/>
  <c r="Q36" i="50" s="1"/>
  <c r="Q164" i="65"/>
  <c r="Q221" i="65" s="1"/>
  <c r="Q38" i="50"/>
  <c r="J39" i="47"/>
  <c r="C39" i="47"/>
  <c r="C166" i="65"/>
  <c r="G39" i="47"/>
  <c r="G166" i="65"/>
  <c r="K39" i="47"/>
  <c r="K166" i="65"/>
  <c r="O39" i="47"/>
  <c r="O166" i="65"/>
  <c r="D39" i="47"/>
  <c r="D167" i="65"/>
  <c r="D224" i="65" s="1"/>
  <c r="D41" i="50"/>
  <c r="H39" i="47"/>
  <c r="H167" i="65"/>
  <c r="H224" i="65" s="1"/>
  <c r="H41" i="50"/>
  <c r="L39" i="47"/>
  <c r="L167" i="65"/>
  <c r="L224" i="65" s="1"/>
  <c r="L41" i="50"/>
  <c r="P39" i="47"/>
  <c r="P167" i="65"/>
  <c r="P224" i="65" s="1"/>
  <c r="P41" i="50"/>
  <c r="E152" i="66"/>
  <c r="I152" i="66"/>
  <c r="I151" i="66" s="1"/>
  <c r="M152" i="66"/>
  <c r="Q152" i="66"/>
  <c r="Q151" i="66" s="1"/>
  <c r="F153" i="66"/>
  <c r="F210" i="66" s="1"/>
  <c r="F46" i="50"/>
  <c r="J153" i="66"/>
  <c r="J210" i="66" s="1"/>
  <c r="J46" i="50"/>
  <c r="N153" i="66"/>
  <c r="N210" i="66" s="1"/>
  <c r="N46" i="50"/>
  <c r="M47" i="47"/>
  <c r="C155" i="66"/>
  <c r="C48" i="50"/>
  <c r="G155" i="66"/>
  <c r="G48" i="50"/>
  <c r="K155" i="66"/>
  <c r="K48" i="50"/>
  <c r="O155" i="66"/>
  <c r="O48" i="50"/>
  <c r="F157" i="66"/>
  <c r="J157" i="66"/>
  <c r="N157" i="66"/>
  <c r="C159" i="66"/>
  <c r="G159" i="66"/>
  <c r="K159" i="66"/>
  <c r="O159" i="66"/>
  <c r="D160" i="66"/>
  <c r="D217" i="66" s="1"/>
  <c r="D53" i="50"/>
  <c r="H160" i="66"/>
  <c r="H217" i="66" s="1"/>
  <c r="H53" i="50"/>
  <c r="L160" i="66"/>
  <c r="L217" i="66" s="1"/>
  <c r="L53" i="50"/>
  <c r="P160" i="66"/>
  <c r="P217" i="66" s="1"/>
  <c r="P53" i="50"/>
  <c r="E161" i="66"/>
  <c r="E218" i="66" s="1"/>
  <c r="E54" i="50"/>
  <c r="I161" i="66"/>
  <c r="I218" i="66" s="1"/>
  <c r="I54" i="50"/>
  <c r="M161" i="66"/>
  <c r="M218" i="66" s="1"/>
  <c r="M54" i="50"/>
  <c r="Q161" i="66"/>
  <c r="Q218" i="66" s="1"/>
  <c r="Q54" i="50"/>
  <c r="I55" i="47"/>
  <c r="I55" i="50" s="1"/>
  <c r="Q55" i="47"/>
  <c r="Q55" i="50" s="1"/>
  <c r="F55" i="47"/>
  <c r="F55" i="50" s="1"/>
  <c r="F163" i="66"/>
  <c r="F56" i="50"/>
  <c r="J55" i="47"/>
  <c r="J55" i="50" s="1"/>
  <c r="J163" i="66"/>
  <c r="J56" i="50"/>
  <c r="N55" i="47"/>
  <c r="N55" i="50" s="1"/>
  <c r="N163" i="66"/>
  <c r="N56" i="50"/>
  <c r="C55" i="47"/>
  <c r="C55" i="50" s="1"/>
  <c r="C164" i="66"/>
  <c r="C221" i="66" s="1"/>
  <c r="C57" i="50"/>
  <c r="G55" i="47"/>
  <c r="G55" i="50" s="1"/>
  <c r="G164" i="66"/>
  <c r="G221" i="66" s="1"/>
  <c r="G57" i="50"/>
  <c r="K55" i="47"/>
  <c r="K55" i="50" s="1"/>
  <c r="K164" i="66"/>
  <c r="K221" i="66" s="1"/>
  <c r="K57" i="50"/>
  <c r="O55" i="47"/>
  <c r="O55" i="50" s="1"/>
  <c r="O164" i="66"/>
  <c r="O221" i="66" s="1"/>
  <c r="O57" i="50"/>
  <c r="D165" i="66"/>
  <c r="H63" i="47"/>
  <c r="P63" i="47"/>
  <c r="F152" i="67"/>
  <c r="J152" i="67"/>
  <c r="N152" i="67"/>
  <c r="C153" i="67"/>
  <c r="C65" i="50"/>
  <c r="G153" i="67"/>
  <c r="G210" i="67" s="1"/>
  <c r="G65" i="50"/>
  <c r="K153" i="67"/>
  <c r="K65" i="50"/>
  <c r="O153" i="67"/>
  <c r="O210" i="67" s="1"/>
  <c r="O65" i="50"/>
  <c r="E155" i="67"/>
  <c r="E67" i="50"/>
  <c r="I155" i="67"/>
  <c r="I67" i="50"/>
  <c r="M155" i="67"/>
  <c r="M67" i="50"/>
  <c r="Q155" i="67"/>
  <c r="Q67" i="50"/>
  <c r="F70" i="47"/>
  <c r="F68" i="47" s="1"/>
  <c r="E70" i="47"/>
  <c r="E160" i="67"/>
  <c r="E217" i="67" s="1"/>
  <c r="I70" i="47"/>
  <c r="I160" i="67"/>
  <c r="I217" i="67" s="1"/>
  <c r="M70" i="47"/>
  <c r="M160" i="67"/>
  <c r="M217" i="67" s="1"/>
  <c r="Q70" i="47"/>
  <c r="Q160" i="67"/>
  <c r="Q217" i="67" s="1"/>
  <c r="F74" i="47"/>
  <c r="F74" i="50" s="1"/>
  <c r="D220" i="67"/>
  <c r="H220" i="67"/>
  <c r="L220" i="67"/>
  <c r="P220" i="67"/>
  <c r="E74" i="47"/>
  <c r="E74" i="50" s="1"/>
  <c r="E164" i="67"/>
  <c r="E221" i="67" s="1"/>
  <c r="I74" i="47"/>
  <c r="I74" i="50" s="1"/>
  <c r="I164" i="67"/>
  <c r="I221" i="67" s="1"/>
  <c r="M74" i="47"/>
  <c r="M74" i="50" s="1"/>
  <c r="M164" i="67"/>
  <c r="M221" i="67" s="1"/>
  <c r="Q74" i="47"/>
  <c r="Q74" i="50" s="1"/>
  <c r="Q164" i="67"/>
  <c r="Q221" i="67" s="1"/>
  <c r="F77" i="47"/>
  <c r="F166" i="67"/>
  <c r="J77" i="47"/>
  <c r="J166" i="67"/>
  <c r="N77" i="47"/>
  <c r="N166" i="67"/>
  <c r="C167" i="67"/>
  <c r="C79" i="50"/>
  <c r="G167" i="67"/>
  <c r="G224" i="67" s="1"/>
  <c r="G79" i="50"/>
  <c r="K167" i="67"/>
  <c r="K79" i="50"/>
  <c r="O167" i="67"/>
  <c r="O79" i="50"/>
  <c r="C85" i="47"/>
  <c r="E187" i="68"/>
  <c r="E260" i="68"/>
  <c r="I85" i="47"/>
  <c r="I188" i="68"/>
  <c r="M187" i="68"/>
  <c r="M260" i="68"/>
  <c r="Q85" i="47"/>
  <c r="Q188" i="68"/>
  <c r="E190" i="68"/>
  <c r="I190" i="68"/>
  <c r="M190" i="68"/>
  <c r="Q190" i="68"/>
  <c r="F89" i="47"/>
  <c r="F193" i="68"/>
  <c r="F265" i="68" s="1"/>
  <c r="C196" i="68"/>
  <c r="G196" i="68"/>
  <c r="K93" i="47"/>
  <c r="K196" i="68"/>
  <c r="O196" i="68"/>
  <c r="D197" i="68"/>
  <c r="D269" i="68" s="1"/>
  <c r="D95" i="50"/>
  <c r="H197" i="68"/>
  <c r="H269" i="68" s="1"/>
  <c r="H95" i="50"/>
  <c r="L197" i="68"/>
  <c r="L269" i="68" s="1"/>
  <c r="L95" i="50"/>
  <c r="P197" i="68"/>
  <c r="P269" i="68" s="1"/>
  <c r="P95" i="50"/>
  <c r="E198" i="68"/>
  <c r="E270" i="68" s="1"/>
  <c r="E96" i="50"/>
  <c r="I198" i="68"/>
  <c r="I270" i="68" s="1"/>
  <c r="I96" i="50"/>
  <c r="M198" i="68"/>
  <c r="M270" i="68" s="1"/>
  <c r="M96" i="50"/>
  <c r="Q198" i="68"/>
  <c r="Q270" i="68" s="1"/>
  <c r="Q96" i="50"/>
  <c r="E272" i="68"/>
  <c r="I272" i="68"/>
  <c r="M272" i="68"/>
  <c r="Q272" i="68"/>
  <c r="F97" i="47"/>
  <c r="F97" i="50" s="1"/>
  <c r="F201" i="68"/>
  <c r="F273" i="68" s="1"/>
  <c r="G100" i="47"/>
  <c r="E203" i="68"/>
  <c r="E101" i="50"/>
  <c r="I203" i="68"/>
  <c r="I101" i="50"/>
  <c r="M203" i="68"/>
  <c r="M101" i="50"/>
  <c r="Q203" i="68"/>
  <c r="Q101" i="50"/>
  <c r="F204" i="68"/>
  <c r="J204" i="68"/>
  <c r="N204" i="68"/>
  <c r="C205" i="68"/>
  <c r="C277" i="68" s="1"/>
  <c r="C103" i="50"/>
  <c r="G205" i="68"/>
  <c r="G277" i="68" s="1"/>
  <c r="G103" i="50"/>
  <c r="K205" i="68"/>
  <c r="K277" i="68" s="1"/>
  <c r="K103" i="50"/>
  <c r="O205" i="68"/>
  <c r="O277" i="68" s="1"/>
  <c r="O103" i="50"/>
  <c r="C106" i="47"/>
  <c r="O106" i="47"/>
  <c r="F152" i="69"/>
  <c r="F107" i="50"/>
  <c r="J152" i="69"/>
  <c r="J107" i="50"/>
  <c r="N152" i="69"/>
  <c r="N107" i="50"/>
  <c r="C153" i="69"/>
  <c r="C210" i="69" s="1"/>
  <c r="C108" i="50"/>
  <c r="G153" i="69"/>
  <c r="G210" i="69" s="1"/>
  <c r="G108" i="50"/>
  <c r="K153" i="69"/>
  <c r="K210" i="69" s="1"/>
  <c r="K108" i="50"/>
  <c r="O153" i="69"/>
  <c r="O210" i="69" s="1"/>
  <c r="O108" i="50"/>
  <c r="D109" i="47"/>
  <c r="D155" i="69"/>
  <c r="D110" i="50"/>
  <c r="H109" i="47"/>
  <c r="H155" i="69"/>
  <c r="H110" i="50"/>
  <c r="L109" i="47"/>
  <c r="L155" i="69"/>
  <c r="L110" i="50"/>
  <c r="P109" i="47"/>
  <c r="P155" i="69"/>
  <c r="P110" i="50"/>
  <c r="C157" i="69"/>
  <c r="C112" i="50"/>
  <c r="G157" i="69"/>
  <c r="G112" i="50"/>
  <c r="K157" i="69"/>
  <c r="K112" i="50"/>
  <c r="O157" i="69"/>
  <c r="O112" i="50"/>
  <c r="F113" i="47"/>
  <c r="F113" i="50" s="1"/>
  <c r="C113" i="47"/>
  <c r="C159" i="69"/>
  <c r="G113" i="47"/>
  <c r="G159" i="69"/>
  <c r="K113" i="47"/>
  <c r="K159" i="69"/>
  <c r="O113" i="47"/>
  <c r="O159" i="69"/>
  <c r="D163" i="69"/>
  <c r="D118" i="50"/>
  <c r="H163" i="69"/>
  <c r="H118" i="50"/>
  <c r="L163" i="69"/>
  <c r="L118" i="50"/>
  <c r="P163" i="69"/>
  <c r="P118" i="50"/>
  <c r="E164" i="69"/>
  <c r="E221" i="69" s="1"/>
  <c r="E119" i="50"/>
  <c r="I164" i="69"/>
  <c r="I221" i="69" s="1"/>
  <c r="I119" i="50"/>
  <c r="M164" i="69"/>
  <c r="M221" i="69" s="1"/>
  <c r="M119" i="50"/>
  <c r="Q164" i="69"/>
  <c r="Q221" i="69" s="1"/>
  <c r="Q119" i="50"/>
  <c r="E120" i="47"/>
  <c r="E166" i="69"/>
  <c r="I120" i="47"/>
  <c r="I166" i="69"/>
  <c r="M166" i="69"/>
  <c r="Q120" i="47"/>
  <c r="Q166" i="69"/>
  <c r="F167" i="69"/>
  <c r="F224" i="69" s="1"/>
  <c r="F122" i="50"/>
  <c r="J167" i="69"/>
  <c r="J122" i="50"/>
  <c r="N167" i="69"/>
  <c r="N224" i="69" s="1"/>
  <c r="N122" i="50"/>
  <c r="D125" i="47"/>
  <c r="P125" i="47"/>
  <c r="E125" i="47"/>
  <c r="E152" i="70"/>
  <c r="I209" i="70"/>
  <c r="M125" i="47"/>
  <c r="M152" i="70"/>
  <c r="Q209" i="70"/>
  <c r="O128" i="47"/>
  <c r="E128" i="47"/>
  <c r="E155" i="70"/>
  <c r="E129" i="50"/>
  <c r="I128" i="47"/>
  <c r="I155" i="70"/>
  <c r="I129" i="50"/>
  <c r="M128" i="47"/>
  <c r="M155" i="70"/>
  <c r="M129" i="50"/>
  <c r="Q128" i="47"/>
  <c r="Q155" i="70"/>
  <c r="Q129" i="50"/>
  <c r="F157" i="70"/>
  <c r="J157" i="70"/>
  <c r="N157" i="70"/>
  <c r="C132" i="47"/>
  <c r="E132" i="47"/>
  <c r="E132" i="50" s="1"/>
  <c r="E159" i="70"/>
  <c r="E133" i="50"/>
  <c r="I132" i="47"/>
  <c r="I132" i="50" s="1"/>
  <c r="I159" i="70"/>
  <c r="I133" i="50"/>
  <c r="M132" i="47"/>
  <c r="M132" i="50" s="1"/>
  <c r="M159" i="70"/>
  <c r="M133" i="50"/>
  <c r="Q132" i="47"/>
  <c r="Q132" i="50" s="1"/>
  <c r="Q159" i="70"/>
  <c r="Q133" i="50"/>
  <c r="F132" i="47"/>
  <c r="F132" i="50" s="1"/>
  <c r="F160" i="70"/>
  <c r="F217" i="70" s="1"/>
  <c r="F134" i="50"/>
  <c r="J132" i="47"/>
  <c r="J132" i="50" s="1"/>
  <c r="J160" i="70"/>
  <c r="J217" i="70" s="1"/>
  <c r="J134" i="50"/>
  <c r="N132" i="47"/>
  <c r="N132" i="50" s="1"/>
  <c r="N160" i="70"/>
  <c r="N217" i="70" s="1"/>
  <c r="N134" i="50"/>
  <c r="C161" i="70"/>
  <c r="C218" i="70" s="1"/>
  <c r="C135" i="50"/>
  <c r="G161" i="70"/>
  <c r="G218" i="70" s="1"/>
  <c r="G135" i="50"/>
  <c r="K161" i="70"/>
  <c r="K218" i="70" s="1"/>
  <c r="K135" i="50"/>
  <c r="O161" i="70"/>
  <c r="O218" i="70" s="1"/>
  <c r="O135" i="50"/>
  <c r="G136" i="47"/>
  <c r="G136" i="50" s="1"/>
  <c r="D166" i="70"/>
  <c r="H166" i="70"/>
  <c r="L166" i="70"/>
  <c r="P166" i="70"/>
  <c r="E139" i="47"/>
  <c r="E167" i="70"/>
  <c r="E224" i="70" s="1"/>
  <c r="E141" i="50"/>
  <c r="I139" i="47"/>
  <c r="I167" i="70"/>
  <c r="I224" i="70" s="1"/>
  <c r="I141" i="50"/>
  <c r="M139" i="47"/>
  <c r="M167" i="70"/>
  <c r="M224" i="70" s="1"/>
  <c r="M141" i="50"/>
  <c r="Q139" i="47"/>
  <c r="Q167" i="70"/>
  <c r="Q224" i="70" s="1"/>
  <c r="Q141" i="50"/>
  <c r="J144" i="47"/>
  <c r="C151" i="71"/>
  <c r="C147" i="50"/>
  <c r="G151" i="71"/>
  <c r="G147" i="50"/>
  <c r="K151" i="71"/>
  <c r="K147" i="50"/>
  <c r="K146" i="47"/>
  <c r="O151" i="71"/>
  <c r="O147" i="50"/>
  <c r="C155" i="71"/>
  <c r="G155" i="71"/>
  <c r="K155" i="71"/>
  <c r="O155" i="71"/>
  <c r="D156" i="71"/>
  <c r="D152" i="50"/>
  <c r="H156" i="71"/>
  <c r="H152" i="50"/>
  <c r="L156" i="71"/>
  <c r="L152" i="50"/>
  <c r="L150" i="47"/>
  <c r="P156" i="71"/>
  <c r="P210" i="71" s="1"/>
  <c r="P152" i="50"/>
  <c r="E157" i="71"/>
  <c r="E211" i="71" s="1"/>
  <c r="E153" i="50"/>
  <c r="I157" i="71"/>
  <c r="I211" i="71" s="1"/>
  <c r="I153" i="50"/>
  <c r="M157" i="71"/>
  <c r="M211" i="71" s="1"/>
  <c r="M153" i="50"/>
  <c r="Q157" i="71"/>
  <c r="Q211" i="71" s="1"/>
  <c r="Q153" i="50"/>
  <c r="C159" i="71"/>
  <c r="C155" i="50"/>
  <c r="G159" i="71"/>
  <c r="G155" i="50"/>
  <c r="K159" i="71"/>
  <c r="K155" i="50"/>
  <c r="O159" i="71"/>
  <c r="O155" i="50"/>
  <c r="D160" i="71"/>
  <c r="D214" i="71" s="1"/>
  <c r="D156" i="50"/>
  <c r="H160" i="71"/>
  <c r="H214" i="71" s="1"/>
  <c r="H156" i="50"/>
  <c r="L160" i="71"/>
  <c r="L214" i="71" s="1"/>
  <c r="L156" i="50"/>
  <c r="P160" i="71"/>
  <c r="P214" i="71" s="1"/>
  <c r="P156" i="50"/>
  <c r="K157" i="47"/>
  <c r="E162" i="71"/>
  <c r="I162" i="71"/>
  <c r="M162" i="71"/>
  <c r="Q162" i="71"/>
  <c r="F157" i="47"/>
  <c r="F163" i="71"/>
  <c r="F217" i="71" s="1"/>
  <c r="F159" i="50"/>
  <c r="J157" i="47"/>
  <c r="J163" i="71"/>
  <c r="J159" i="50"/>
  <c r="N157" i="47"/>
  <c r="N163" i="71"/>
  <c r="N217" i="71" s="1"/>
  <c r="N159" i="50"/>
  <c r="C149" i="72"/>
  <c r="C163" i="50"/>
  <c r="G149" i="72"/>
  <c r="G163" i="50"/>
  <c r="K149" i="72"/>
  <c r="K163" i="50"/>
  <c r="K162" i="47"/>
  <c r="O149" i="72"/>
  <c r="O163" i="50"/>
  <c r="C164" i="47"/>
  <c r="C151" i="72"/>
  <c r="C165" i="50"/>
  <c r="G164" i="47"/>
  <c r="G151" i="72"/>
  <c r="G165" i="50"/>
  <c r="K164" i="47"/>
  <c r="K151" i="72"/>
  <c r="K165" i="50"/>
  <c r="O164" i="47"/>
  <c r="O151" i="72"/>
  <c r="O165" i="50"/>
  <c r="C168" i="47"/>
  <c r="C155" i="72"/>
  <c r="G168" i="47"/>
  <c r="G155" i="72"/>
  <c r="K168" i="47"/>
  <c r="K155" i="72"/>
  <c r="O168" i="47"/>
  <c r="O155" i="72"/>
  <c r="D168" i="47"/>
  <c r="D156" i="72"/>
  <c r="D210" i="72" s="1"/>
  <c r="D170" i="50"/>
  <c r="H168" i="47"/>
  <c r="H156" i="72"/>
  <c r="H210" i="72" s="1"/>
  <c r="H170" i="50"/>
  <c r="L168" i="47"/>
  <c r="L156" i="72"/>
  <c r="L210" i="72" s="1"/>
  <c r="L170" i="50"/>
  <c r="P168" i="47"/>
  <c r="P156" i="72"/>
  <c r="P210" i="72" s="1"/>
  <c r="P170" i="50"/>
  <c r="E157" i="72"/>
  <c r="E211" i="72" s="1"/>
  <c r="E171" i="50"/>
  <c r="I157" i="72"/>
  <c r="I211" i="72" s="1"/>
  <c r="I171" i="50"/>
  <c r="M157" i="72"/>
  <c r="M211" i="72" s="1"/>
  <c r="M171" i="50"/>
  <c r="Q157" i="72"/>
  <c r="Q211" i="72" s="1"/>
  <c r="Q171" i="50"/>
  <c r="D162" i="72"/>
  <c r="D175" i="47"/>
  <c r="H162" i="72"/>
  <c r="L162" i="72"/>
  <c r="P162" i="72"/>
  <c r="P161" i="72" s="1"/>
  <c r="E163" i="72"/>
  <c r="E217" i="72" s="1"/>
  <c r="E177" i="50"/>
  <c r="I163" i="72"/>
  <c r="I217" i="72" s="1"/>
  <c r="I177" i="50"/>
  <c r="M163" i="72"/>
  <c r="M217" i="72" s="1"/>
  <c r="M177" i="50"/>
  <c r="Q163" i="72"/>
  <c r="Q217" i="72" s="1"/>
  <c r="Q177" i="50"/>
  <c r="B112" i="48"/>
  <c r="C112" i="48"/>
  <c r="I112" i="48"/>
  <c r="N112" i="48"/>
  <c r="E114" i="48"/>
  <c r="K114" i="48"/>
  <c r="P114" i="48"/>
  <c r="F115" i="48"/>
  <c r="L115" i="48"/>
  <c r="Q115" i="48"/>
  <c r="B114" i="49"/>
  <c r="D112" i="49"/>
  <c r="I112" i="49"/>
  <c r="O112" i="49"/>
  <c r="F114" i="49"/>
  <c r="K114" i="49"/>
  <c r="Q114" i="49"/>
  <c r="G115" i="49"/>
  <c r="L115" i="49"/>
  <c r="B15" i="50"/>
  <c r="B35" i="50"/>
  <c r="B75" i="50"/>
  <c r="B95" i="50"/>
  <c r="B115" i="50"/>
  <c r="B135" i="50"/>
  <c r="B155" i="50"/>
  <c r="M6" i="50"/>
  <c r="F8" i="50"/>
  <c r="L14" i="50"/>
  <c r="M15" i="50"/>
  <c r="O17" i="50"/>
  <c r="P18" i="50"/>
  <c r="D22" i="50"/>
  <c r="P27" i="50"/>
  <c r="F29" i="50"/>
  <c r="K34" i="50"/>
  <c r="L35" i="50"/>
  <c r="N37" i="50"/>
  <c r="O38" i="50"/>
  <c r="I46" i="50"/>
  <c r="Q48" i="50"/>
  <c r="F53" i="50"/>
  <c r="G54" i="50"/>
  <c r="I56" i="50"/>
  <c r="J57" i="50"/>
  <c r="M60" i="50"/>
  <c r="H65" i="50"/>
  <c r="P67" i="50"/>
  <c r="E72" i="50"/>
  <c r="F73" i="50"/>
  <c r="H75" i="50"/>
  <c r="I76" i="50"/>
  <c r="F84" i="50"/>
  <c r="M86" i="50"/>
  <c r="F95" i="50"/>
  <c r="G96" i="50"/>
  <c r="I98" i="50"/>
  <c r="J99" i="50"/>
  <c r="L101" i="50"/>
  <c r="N103" i="50"/>
  <c r="G107" i="50"/>
  <c r="H108" i="50"/>
  <c r="O110" i="50"/>
  <c r="Q112" i="50"/>
  <c r="C114" i="50"/>
  <c r="D115" i="50"/>
  <c r="E116" i="50"/>
  <c r="G118" i="50"/>
  <c r="H119" i="50"/>
  <c r="Q126" i="50"/>
  <c r="H129" i="50"/>
  <c r="J131" i="50"/>
  <c r="L133" i="50"/>
  <c r="M134" i="50"/>
  <c r="N135" i="50"/>
  <c r="P137" i="50"/>
  <c r="Q138" i="50"/>
  <c r="D141" i="50"/>
  <c r="I145" i="50"/>
  <c r="F152" i="50"/>
  <c r="G153" i="50"/>
  <c r="I155" i="50"/>
  <c r="J156" i="50"/>
  <c r="M159" i="50"/>
  <c r="F162" i="50"/>
  <c r="N165" i="50"/>
  <c r="C170" i="50"/>
  <c r="D171" i="50"/>
  <c r="G174" i="50"/>
  <c r="J177" i="50"/>
  <c r="G290" i="66"/>
  <c r="G47" i="54"/>
  <c r="K290" i="66"/>
  <c r="K47" i="54"/>
  <c r="O290" i="66"/>
  <c r="G292" i="66"/>
  <c r="K292" i="66"/>
  <c r="O292" i="66"/>
  <c r="G294" i="66"/>
  <c r="K294" i="66"/>
  <c r="K293" i="66" s="1"/>
  <c r="O294" i="66"/>
  <c r="E295" i="66"/>
  <c r="I295" i="66"/>
  <c r="M295" i="66"/>
  <c r="Q295" i="66"/>
  <c r="G296" i="66"/>
  <c r="K296" i="66"/>
  <c r="O296" i="66"/>
  <c r="G298" i="66"/>
  <c r="K298" i="66"/>
  <c r="O298" i="66"/>
  <c r="E299" i="66"/>
  <c r="E337" i="66" s="1"/>
  <c r="I299" i="66"/>
  <c r="M299" i="66"/>
  <c r="M337" i="66" s="1"/>
  <c r="Q299" i="66"/>
  <c r="E144" i="54"/>
  <c r="E277" i="71"/>
  <c r="I144" i="54"/>
  <c r="I277" i="71"/>
  <c r="M144" i="54"/>
  <c r="M277" i="71"/>
  <c r="Q144" i="54"/>
  <c r="Q277" i="71"/>
  <c r="E146" i="54"/>
  <c r="E279" i="71"/>
  <c r="E278" i="71" s="1"/>
  <c r="I146" i="54"/>
  <c r="I279" i="71"/>
  <c r="M146" i="54"/>
  <c r="M279" i="71"/>
  <c r="M278" i="71" s="1"/>
  <c r="Q146" i="54"/>
  <c r="Q279" i="71"/>
  <c r="E150" i="54"/>
  <c r="E283" i="71"/>
  <c r="E151" i="58"/>
  <c r="I150" i="54"/>
  <c r="I150" i="58" s="1"/>
  <c r="I283" i="71"/>
  <c r="I151" i="58"/>
  <c r="M150" i="54"/>
  <c r="M150" i="58" s="1"/>
  <c r="M283" i="71"/>
  <c r="M151" i="58"/>
  <c r="Q150" i="54"/>
  <c r="Q283" i="71"/>
  <c r="Q151" i="58"/>
  <c r="G150" i="54"/>
  <c r="G284" i="71"/>
  <c r="G152" i="58"/>
  <c r="K284" i="71"/>
  <c r="K150" i="54"/>
  <c r="K152" i="58"/>
  <c r="O150" i="54"/>
  <c r="O284" i="71"/>
  <c r="O152" i="58"/>
  <c r="E285" i="71"/>
  <c r="E321" i="71" s="1"/>
  <c r="I285" i="71"/>
  <c r="M285" i="71"/>
  <c r="M321" i="71" s="1"/>
  <c r="Q285" i="71"/>
  <c r="F311" i="66"/>
  <c r="J311" i="66"/>
  <c r="N311" i="66"/>
  <c r="E311" i="69"/>
  <c r="E112" i="59"/>
  <c r="I311" i="69"/>
  <c r="I112" i="59"/>
  <c r="M311" i="69"/>
  <c r="M112" i="59"/>
  <c r="Q311" i="69"/>
  <c r="Q112" i="59"/>
  <c r="D344" i="65"/>
  <c r="D25" i="57"/>
  <c r="H344" i="65"/>
  <c r="H25" i="57"/>
  <c r="L344" i="65"/>
  <c r="L25" i="57"/>
  <c r="P344" i="65"/>
  <c r="P25" i="57"/>
  <c r="F345" i="65"/>
  <c r="F402" i="65" s="1"/>
  <c r="F27" i="60"/>
  <c r="J345" i="65"/>
  <c r="J402" i="65" s="1"/>
  <c r="J27" i="60"/>
  <c r="N345" i="65"/>
  <c r="N402" i="65" s="1"/>
  <c r="N27" i="60"/>
  <c r="E349" i="65"/>
  <c r="I349" i="65"/>
  <c r="M349" i="65"/>
  <c r="Q349" i="65"/>
  <c r="E32" i="57"/>
  <c r="E351" i="65"/>
  <c r="I351" i="65"/>
  <c r="I32" i="57"/>
  <c r="M351" i="65"/>
  <c r="M32" i="57"/>
  <c r="Q32" i="57"/>
  <c r="Q351" i="65"/>
  <c r="G352" i="65"/>
  <c r="G34" i="60"/>
  <c r="G32" i="57"/>
  <c r="K32" i="57"/>
  <c r="K352" i="65"/>
  <c r="K34" i="60"/>
  <c r="O32" i="57"/>
  <c r="O352" i="65"/>
  <c r="O409" i="65" s="1"/>
  <c r="O34" i="60"/>
  <c r="E353" i="65"/>
  <c r="E410" i="65" s="1"/>
  <c r="E35" i="60"/>
  <c r="I353" i="65"/>
  <c r="I410" i="65" s="1"/>
  <c r="I35" i="60"/>
  <c r="M353" i="65"/>
  <c r="M410" i="65" s="1"/>
  <c r="M35" i="60"/>
  <c r="Q353" i="65"/>
  <c r="Q410" i="65" s="1"/>
  <c r="Q35" i="60"/>
  <c r="F58" i="57"/>
  <c r="F358" i="66"/>
  <c r="J58" i="57"/>
  <c r="J358" i="66"/>
  <c r="J59" i="60"/>
  <c r="J58" i="60"/>
  <c r="N58" i="57"/>
  <c r="N358" i="66"/>
  <c r="N59" i="60"/>
  <c r="N58" i="60"/>
  <c r="D359" i="66"/>
  <c r="D416" i="66" s="1"/>
  <c r="D60" i="60"/>
  <c r="D58" i="57"/>
  <c r="H359" i="66"/>
  <c r="H416" i="66" s="1"/>
  <c r="H60" i="60"/>
  <c r="L359" i="66"/>
  <c r="L416" i="66" s="1"/>
  <c r="L60" i="60"/>
  <c r="L58" i="57"/>
  <c r="P359" i="66"/>
  <c r="P416" i="66" s="1"/>
  <c r="P60" i="60"/>
  <c r="P58" i="57"/>
  <c r="Q128" i="60"/>
  <c r="L95" i="59"/>
  <c r="C47" i="60"/>
  <c r="E7" i="60"/>
  <c r="D95" i="69"/>
  <c r="P95" i="69"/>
  <c r="P133" i="69" s="1"/>
  <c r="Q96" i="69"/>
  <c r="N109" i="44"/>
  <c r="N98" i="69"/>
  <c r="C176" i="69"/>
  <c r="D178" i="69"/>
  <c r="D101" i="69"/>
  <c r="D177" i="69" s="1"/>
  <c r="P178" i="69"/>
  <c r="P101" i="69"/>
  <c r="P177" i="69" s="1"/>
  <c r="I109" i="69"/>
  <c r="B96" i="70"/>
  <c r="F128" i="44"/>
  <c r="F98" i="70"/>
  <c r="G100" i="70"/>
  <c r="H101" i="70"/>
  <c r="C105" i="70"/>
  <c r="O105" i="70"/>
  <c r="I109" i="70"/>
  <c r="K144" i="44"/>
  <c r="K95" i="71"/>
  <c r="C99" i="71"/>
  <c r="C100" i="71"/>
  <c r="L104" i="71"/>
  <c r="B162" i="44"/>
  <c r="B95" i="72"/>
  <c r="B100" i="72"/>
  <c r="P162" i="44"/>
  <c r="P95" i="72"/>
  <c r="I96" i="72"/>
  <c r="C168" i="44"/>
  <c r="C101" i="72"/>
  <c r="D168" i="44"/>
  <c r="D102" i="72"/>
  <c r="E103" i="72"/>
  <c r="P107" i="72"/>
  <c r="M109" i="72"/>
  <c r="B39" i="45"/>
  <c r="B129" i="65"/>
  <c r="B55" i="45"/>
  <c r="B125" i="66"/>
  <c r="B70" i="45"/>
  <c r="B121" i="67"/>
  <c r="B148" i="69"/>
  <c r="B125" i="70"/>
  <c r="B135" i="72"/>
  <c r="O4" i="45"/>
  <c r="O128" i="64"/>
  <c r="P4" i="45"/>
  <c r="P129" i="64"/>
  <c r="K16" i="45"/>
  <c r="K140" i="64"/>
  <c r="H16" i="45"/>
  <c r="H141" i="64"/>
  <c r="H139" i="64" s="1"/>
  <c r="E19" i="45"/>
  <c r="E143" i="64"/>
  <c r="K116" i="65"/>
  <c r="Q121" i="65"/>
  <c r="J122" i="65"/>
  <c r="G123" i="65"/>
  <c r="P124" i="65"/>
  <c r="D47" i="45"/>
  <c r="D117" i="66"/>
  <c r="O120" i="66"/>
  <c r="E125" i="66"/>
  <c r="F126" i="66"/>
  <c r="F124" i="66" s="1"/>
  <c r="J114" i="67"/>
  <c r="K115" i="67"/>
  <c r="M116" i="67"/>
  <c r="H119" i="67"/>
  <c r="M70" i="45"/>
  <c r="M121" i="67"/>
  <c r="F124" i="67"/>
  <c r="G74" i="45"/>
  <c r="G68" i="45" s="1"/>
  <c r="G126" i="67"/>
  <c r="H136" i="68"/>
  <c r="P82" i="45"/>
  <c r="P137" i="68"/>
  <c r="C85" i="45"/>
  <c r="C140" i="68"/>
  <c r="G85" i="45"/>
  <c r="G140" i="68"/>
  <c r="O85" i="45"/>
  <c r="O140" i="68"/>
  <c r="H143" i="68"/>
  <c r="P143" i="68"/>
  <c r="I89" i="45"/>
  <c r="I145" i="68"/>
  <c r="I143" i="68" s="1"/>
  <c r="F148" i="68"/>
  <c r="N148" i="68"/>
  <c r="G149" i="68"/>
  <c r="G147" i="68" s="1"/>
  <c r="O149" i="68"/>
  <c r="H150" i="68"/>
  <c r="P150" i="68"/>
  <c r="I155" i="68"/>
  <c r="Q155" i="68"/>
  <c r="J156" i="68"/>
  <c r="C157" i="68"/>
  <c r="G113" i="69"/>
  <c r="G133" i="69"/>
  <c r="O113" i="69"/>
  <c r="O133" i="69"/>
  <c r="H134" i="69"/>
  <c r="L117" i="69"/>
  <c r="H195" i="69"/>
  <c r="H138" i="69"/>
  <c r="J120" i="69"/>
  <c r="J197" i="69"/>
  <c r="J140" i="69"/>
  <c r="O198" i="69"/>
  <c r="O141" i="69"/>
  <c r="N117" i="45"/>
  <c r="N125" i="69"/>
  <c r="F127" i="69"/>
  <c r="F147" i="69"/>
  <c r="C148" i="69"/>
  <c r="K148" i="69"/>
  <c r="J133" i="70"/>
  <c r="G134" i="70"/>
  <c r="L128" i="45"/>
  <c r="L117" i="70"/>
  <c r="G119" i="70"/>
  <c r="L132" i="45"/>
  <c r="L121" i="70"/>
  <c r="Q132" i="45"/>
  <c r="Q122" i="70"/>
  <c r="G144" i="70"/>
  <c r="H145" i="70"/>
  <c r="F127" i="70"/>
  <c r="F147" i="70"/>
  <c r="G148" i="70"/>
  <c r="O148" i="70"/>
  <c r="M144" i="45"/>
  <c r="M113" i="71"/>
  <c r="N135" i="71"/>
  <c r="J119" i="71"/>
  <c r="N123" i="71"/>
  <c r="O124" i="71"/>
  <c r="G126" i="71"/>
  <c r="D127" i="71"/>
  <c r="L127" i="71"/>
  <c r="I112" i="72"/>
  <c r="I131" i="72"/>
  <c r="M117" i="72"/>
  <c r="L168" i="45"/>
  <c r="L166" i="45" s="1"/>
  <c r="L119" i="72"/>
  <c r="J172" i="45"/>
  <c r="J123" i="72"/>
  <c r="G172" i="45"/>
  <c r="G124" i="72"/>
  <c r="O175" i="45"/>
  <c r="O126" i="72"/>
  <c r="H127" i="72"/>
  <c r="H145" i="72" s="1"/>
  <c r="B163" i="65"/>
  <c r="B37" i="50"/>
  <c r="B159" i="66"/>
  <c r="B163" i="69"/>
  <c r="B118" i="50"/>
  <c r="B159" i="70"/>
  <c r="B133" i="50"/>
  <c r="B164" i="70"/>
  <c r="B221" i="70" s="1"/>
  <c r="B138" i="50"/>
  <c r="B157" i="71"/>
  <c r="B211" i="71" s="1"/>
  <c r="B153" i="50"/>
  <c r="B155" i="72"/>
  <c r="D4" i="47"/>
  <c r="H182" i="64"/>
  <c r="H17" i="50"/>
  <c r="I183" i="64"/>
  <c r="I246" i="64" s="1"/>
  <c r="I18" i="50"/>
  <c r="M183" i="64"/>
  <c r="M246" i="64" s="1"/>
  <c r="M18" i="50"/>
  <c r="M185" i="64"/>
  <c r="J186" i="64"/>
  <c r="G187" i="64"/>
  <c r="G250" i="64" s="1"/>
  <c r="G22" i="50"/>
  <c r="O187" i="64"/>
  <c r="O250" i="64" s="1"/>
  <c r="O22" i="50"/>
  <c r="L152" i="65"/>
  <c r="L151" i="65" s="1"/>
  <c r="I153" i="65"/>
  <c r="I210" i="65" s="1"/>
  <c r="I27" i="50"/>
  <c r="N220" i="65"/>
  <c r="K152" i="66"/>
  <c r="P44" i="47"/>
  <c r="P153" i="66"/>
  <c r="P210" i="66" s="1"/>
  <c r="P46" i="50"/>
  <c r="I154" i="66"/>
  <c r="I212" i="66"/>
  <c r="H157" i="66"/>
  <c r="E51" i="47"/>
  <c r="E159" i="66"/>
  <c r="O161" i="66"/>
  <c r="O218" i="66" s="1"/>
  <c r="D163" i="66"/>
  <c r="D56" i="50"/>
  <c r="L152" i="67"/>
  <c r="Q153" i="67"/>
  <c r="Q210" i="67" s="1"/>
  <c r="Q65" i="50"/>
  <c r="C155" i="67"/>
  <c r="C67" i="50"/>
  <c r="O155" i="67"/>
  <c r="O67" i="50"/>
  <c r="L157" i="67"/>
  <c r="J159" i="67"/>
  <c r="L166" i="67"/>
  <c r="I167" i="67"/>
  <c r="I224" i="67" s="1"/>
  <c r="I79" i="50"/>
  <c r="Q167" i="67"/>
  <c r="Q224" i="67" s="1"/>
  <c r="Q79" i="50"/>
  <c r="K82" i="47"/>
  <c r="K185" i="68"/>
  <c r="P82" i="47"/>
  <c r="P186" i="68"/>
  <c r="P258" i="68" s="1"/>
  <c r="P84" i="50"/>
  <c r="K188" i="68"/>
  <c r="K86" i="50"/>
  <c r="O188" i="68"/>
  <c r="O86" i="50"/>
  <c r="O192" i="68"/>
  <c r="L193" i="68"/>
  <c r="L265" i="68" s="1"/>
  <c r="L91" i="50"/>
  <c r="I194" i="68"/>
  <c r="O200" i="68"/>
  <c r="O98" i="50"/>
  <c r="L201" i="68"/>
  <c r="L273" i="68" s="1"/>
  <c r="L99" i="50"/>
  <c r="K100" i="47"/>
  <c r="K203" i="68"/>
  <c r="K101" i="50"/>
  <c r="L204" i="68"/>
  <c r="I100" i="47"/>
  <c r="I205" i="68"/>
  <c r="I277" i="68" s="1"/>
  <c r="I103" i="50"/>
  <c r="Q205" i="68"/>
  <c r="Q277" i="68" s="1"/>
  <c r="Q103" i="50"/>
  <c r="L106" i="47"/>
  <c r="L152" i="69"/>
  <c r="L107" i="50"/>
  <c r="Q153" i="69"/>
  <c r="Q210" i="69" s="1"/>
  <c r="Q108" i="50"/>
  <c r="N155" i="69"/>
  <c r="N110" i="50"/>
  <c r="E157" i="69"/>
  <c r="M111" i="47"/>
  <c r="M111" i="50" s="1"/>
  <c r="M157" i="69"/>
  <c r="I159" i="69"/>
  <c r="I114" i="50"/>
  <c r="Q159" i="69"/>
  <c r="Q114" i="50"/>
  <c r="N160" i="69"/>
  <c r="N217" i="69" s="1"/>
  <c r="N115" i="50"/>
  <c r="G161" i="69"/>
  <c r="G218" i="69" s="1"/>
  <c r="G116" i="50"/>
  <c r="K161" i="69"/>
  <c r="K218" i="69" s="1"/>
  <c r="K116" i="50"/>
  <c r="O161" i="69"/>
  <c r="O218" i="69" s="1"/>
  <c r="O116" i="50"/>
  <c r="J163" i="69"/>
  <c r="J118" i="50"/>
  <c r="C164" i="69"/>
  <c r="C221" i="69" s="1"/>
  <c r="C119" i="50"/>
  <c r="O164" i="69"/>
  <c r="O221" i="69" s="1"/>
  <c r="O119" i="50"/>
  <c r="K166" i="69"/>
  <c r="H167" i="69"/>
  <c r="H224" i="69" s="1"/>
  <c r="H122" i="50"/>
  <c r="P167" i="69"/>
  <c r="P224" i="69" s="1"/>
  <c r="P122" i="50"/>
  <c r="O152" i="70"/>
  <c r="O126" i="50"/>
  <c r="L153" i="70"/>
  <c r="L210" i="70" s="1"/>
  <c r="L127" i="50"/>
  <c r="C155" i="70"/>
  <c r="C129" i="50"/>
  <c r="D157" i="70"/>
  <c r="D131" i="50"/>
  <c r="P157" i="70"/>
  <c r="P131" i="50"/>
  <c r="K159" i="70"/>
  <c r="K133" i="50"/>
  <c r="L160" i="70"/>
  <c r="L134" i="50"/>
  <c r="E161" i="70"/>
  <c r="E218" i="70" s="1"/>
  <c r="E135" i="50"/>
  <c r="Q161" i="70"/>
  <c r="Q218" i="70" s="1"/>
  <c r="Q135" i="50"/>
  <c r="O163" i="70"/>
  <c r="O137" i="50"/>
  <c r="P164" i="70"/>
  <c r="P221" i="70" s="1"/>
  <c r="P138" i="50"/>
  <c r="N149" i="71"/>
  <c r="N145" i="50"/>
  <c r="I154" i="71"/>
  <c r="M150" i="47"/>
  <c r="M148" i="47" s="1"/>
  <c r="M155" i="71"/>
  <c r="I213" i="71"/>
  <c r="C162" i="71"/>
  <c r="D163" i="71"/>
  <c r="D217" i="71" s="1"/>
  <c r="D159" i="50"/>
  <c r="E162" i="47"/>
  <c r="E149" i="72"/>
  <c r="E163" i="50"/>
  <c r="E151" i="72"/>
  <c r="E165" i="50"/>
  <c r="M153" i="72"/>
  <c r="G172" i="47"/>
  <c r="G172" i="50" s="1"/>
  <c r="G159" i="72"/>
  <c r="G173" i="50"/>
  <c r="D172" i="47"/>
  <c r="D172" i="50" s="1"/>
  <c r="D160" i="72"/>
  <c r="D214" i="72" s="1"/>
  <c r="D174" i="50"/>
  <c r="P172" i="47"/>
  <c r="P172" i="50" s="1"/>
  <c r="P160" i="72"/>
  <c r="P214" i="72" s="1"/>
  <c r="P174" i="50"/>
  <c r="N162" i="72"/>
  <c r="O175" i="47"/>
  <c r="O163" i="72"/>
  <c r="O177" i="50"/>
  <c r="H114" i="48"/>
  <c r="B103" i="50"/>
  <c r="B147" i="50"/>
  <c r="E15" i="50"/>
  <c r="D35" i="50"/>
  <c r="F37" i="50"/>
  <c r="I48" i="50"/>
  <c r="N95" i="50"/>
  <c r="P128" i="50"/>
  <c r="B176" i="69"/>
  <c r="B105" i="69"/>
  <c r="C94" i="69"/>
  <c r="G94" i="69"/>
  <c r="K94" i="69"/>
  <c r="O94" i="69"/>
  <c r="E109" i="44"/>
  <c r="E98" i="69"/>
  <c r="I109" i="44"/>
  <c r="I98" i="69"/>
  <c r="I136" i="69" s="1"/>
  <c r="M109" i="44"/>
  <c r="M98" i="69"/>
  <c r="Q109" i="44"/>
  <c r="Q98" i="69"/>
  <c r="F176" i="69"/>
  <c r="J176" i="69"/>
  <c r="N176" i="69"/>
  <c r="C178" i="69"/>
  <c r="G178" i="69"/>
  <c r="K178" i="69"/>
  <c r="O178" i="69"/>
  <c r="E142" i="69"/>
  <c r="F106" i="69"/>
  <c r="J106" i="69"/>
  <c r="N106" i="69"/>
  <c r="C107" i="69"/>
  <c r="G107" i="69"/>
  <c r="K107" i="69"/>
  <c r="O107" i="69"/>
  <c r="D108" i="69"/>
  <c r="H108" i="69"/>
  <c r="L108" i="69"/>
  <c r="P108" i="69"/>
  <c r="E110" i="69"/>
  <c r="I110" i="69"/>
  <c r="I148" i="69" s="1"/>
  <c r="M110" i="69"/>
  <c r="Q110" i="69"/>
  <c r="Q148" i="69" s="1"/>
  <c r="C95" i="70"/>
  <c r="G95" i="70"/>
  <c r="K95" i="70"/>
  <c r="O95" i="70"/>
  <c r="D96" i="70"/>
  <c r="H96" i="70"/>
  <c r="H94" i="70" s="1"/>
  <c r="L96" i="70"/>
  <c r="P96" i="70"/>
  <c r="P94" i="70" s="1"/>
  <c r="E128" i="44"/>
  <c r="E98" i="70"/>
  <c r="I128" i="44"/>
  <c r="I98" i="70"/>
  <c r="M128" i="44"/>
  <c r="M98" i="70"/>
  <c r="Q128" i="44"/>
  <c r="Q98" i="70"/>
  <c r="C101" i="70"/>
  <c r="G101" i="70"/>
  <c r="K101" i="70"/>
  <c r="O101" i="70"/>
  <c r="N105" i="70"/>
  <c r="D108" i="70"/>
  <c r="H108" i="70"/>
  <c r="L108" i="70"/>
  <c r="P108" i="70"/>
  <c r="E110" i="70"/>
  <c r="I110" i="70"/>
  <c r="M110" i="70"/>
  <c r="Q110" i="70"/>
  <c r="F144" i="44"/>
  <c r="F95" i="71"/>
  <c r="J144" i="44"/>
  <c r="J95" i="71"/>
  <c r="N144" i="44"/>
  <c r="N95" i="71"/>
  <c r="E146" i="44"/>
  <c r="E97" i="71"/>
  <c r="I146" i="44"/>
  <c r="I97" i="71"/>
  <c r="M146" i="44"/>
  <c r="M97" i="71"/>
  <c r="Q146" i="44"/>
  <c r="Q97" i="71"/>
  <c r="C150" i="44"/>
  <c r="F100" i="71"/>
  <c r="D107" i="71"/>
  <c r="E109" i="71"/>
  <c r="I109" i="71"/>
  <c r="I145" i="71" s="1"/>
  <c r="M109" i="71"/>
  <c r="Q109" i="71"/>
  <c r="B172" i="44"/>
  <c r="B105" i="72"/>
  <c r="B104" i="72" s="1"/>
  <c r="B144" i="44"/>
  <c r="C94" i="72"/>
  <c r="G94" i="72"/>
  <c r="K94" i="72"/>
  <c r="O94" i="72"/>
  <c r="E164" i="44"/>
  <c r="M164" i="44"/>
  <c r="H96" i="72"/>
  <c r="L96" i="72"/>
  <c r="P96" i="72"/>
  <c r="E99" i="72"/>
  <c r="I99" i="72"/>
  <c r="M99" i="72"/>
  <c r="Q166" i="44"/>
  <c r="Q99" i="72"/>
  <c r="F168" i="44"/>
  <c r="F101" i="72"/>
  <c r="J168" i="44"/>
  <c r="J101" i="72"/>
  <c r="N168" i="44"/>
  <c r="N101" i="72"/>
  <c r="E104" i="72"/>
  <c r="I104" i="72"/>
  <c r="M104" i="72"/>
  <c r="Q104" i="72"/>
  <c r="D175" i="44"/>
  <c r="B27" i="7"/>
  <c r="B4" i="8"/>
  <c r="B136" i="45"/>
  <c r="B130" i="64"/>
  <c r="B127" i="65"/>
  <c r="B116" i="66"/>
  <c r="B119" i="67"/>
  <c r="B124" i="67"/>
  <c r="B143" i="68"/>
  <c r="B155" i="68"/>
  <c r="B115" i="69"/>
  <c r="B113" i="69" s="1"/>
  <c r="B198" i="69"/>
  <c r="B141" i="69"/>
  <c r="B128" i="69"/>
  <c r="B117" i="70"/>
  <c r="B142" i="70"/>
  <c r="B129" i="70"/>
  <c r="B127" i="70" s="1"/>
  <c r="B137" i="71"/>
  <c r="B115" i="72"/>
  <c r="B139" i="72"/>
  <c r="B127" i="72"/>
  <c r="F4" i="45"/>
  <c r="F128" i="64"/>
  <c r="J4" i="45"/>
  <c r="J128" i="64"/>
  <c r="N4" i="45"/>
  <c r="N128" i="64"/>
  <c r="D130" i="64"/>
  <c r="H130" i="64"/>
  <c r="L130" i="64"/>
  <c r="P130" i="64"/>
  <c r="E12" i="45"/>
  <c r="C12" i="45"/>
  <c r="C9" i="45" s="1"/>
  <c r="C136" i="64"/>
  <c r="G12" i="45"/>
  <c r="G136" i="64"/>
  <c r="K12" i="45"/>
  <c r="K9" i="45" s="1"/>
  <c r="K136" i="64"/>
  <c r="O12" i="45"/>
  <c r="O136" i="64"/>
  <c r="D12" i="45"/>
  <c r="D137" i="64"/>
  <c r="H12" i="45"/>
  <c r="H137" i="64"/>
  <c r="L12" i="45"/>
  <c r="L137" i="64"/>
  <c r="L135" i="64" s="1"/>
  <c r="P12" i="45"/>
  <c r="P137" i="64"/>
  <c r="P135" i="64" s="1"/>
  <c r="E138" i="64"/>
  <c r="I138" i="64"/>
  <c r="M138" i="64"/>
  <c r="Q138" i="64"/>
  <c r="F16" i="45"/>
  <c r="F140" i="64"/>
  <c r="J16" i="45"/>
  <c r="J140" i="64"/>
  <c r="N16" i="45"/>
  <c r="N140" i="64"/>
  <c r="D142" i="64"/>
  <c r="E25" i="45"/>
  <c r="C25" i="45"/>
  <c r="C114" i="65"/>
  <c r="G25" i="45"/>
  <c r="G114" i="65"/>
  <c r="K25" i="45"/>
  <c r="K114" i="65"/>
  <c r="O25" i="45"/>
  <c r="O114" i="65"/>
  <c r="D25" i="45"/>
  <c r="D115" i="65"/>
  <c r="H25" i="45"/>
  <c r="H115" i="65"/>
  <c r="L25" i="45"/>
  <c r="L115" i="65"/>
  <c r="P25" i="45"/>
  <c r="P115" i="65"/>
  <c r="O28" i="45"/>
  <c r="F28" i="45"/>
  <c r="F117" i="65"/>
  <c r="J28" i="45"/>
  <c r="J117" i="65"/>
  <c r="N28" i="45"/>
  <c r="N117" i="65"/>
  <c r="J30" i="45"/>
  <c r="J119" i="65"/>
  <c r="N119" i="65"/>
  <c r="I32" i="45"/>
  <c r="D120" i="65"/>
  <c r="H120" i="65"/>
  <c r="L32" i="45"/>
  <c r="L121" i="65"/>
  <c r="P32" i="45"/>
  <c r="P121" i="65"/>
  <c r="E32" i="45"/>
  <c r="E122" i="65"/>
  <c r="Q32" i="45"/>
  <c r="Q122" i="65"/>
  <c r="D36" i="45"/>
  <c r="L36" i="45"/>
  <c r="G124" i="65"/>
  <c r="G39" i="45"/>
  <c r="O39" i="45"/>
  <c r="E39" i="45"/>
  <c r="E128" i="65"/>
  <c r="I39" i="45"/>
  <c r="I128" i="65"/>
  <c r="M39" i="45"/>
  <c r="M128" i="65"/>
  <c r="Q39" i="45"/>
  <c r="Q128" i="65"/>
  <c r="F39" i="45"/>
  <c r="F129" i="65"/>
  <c r="F127" i="65" s="1"/>
  <c r="N39" i="45"/>
  <c r="N129" i="65"/>
  <c r="C44" i="45"/>
  <c r="E114" i="66"/>
  <c r="I114" i="66"/>
  <c r="M114" i="66"/>
  <c r="Q114" i="66"/>
  <c r="F44" i="45"/>
  <c r="F115" i="66"/>
  <c r="F113" i="66" s="1"/>
  <c r="J44" i="45"/>
  <c r="J115" i="66"/>
  <c r="N44" i="45"/>
  <c r="N115" i="66"/>
  <c r="C47" i="45"/>
  <c r="C117" i="66"/>
  <c r="G116" i="66"/>
  <c r="K47" i="45"/>
  <c r="K117" i="66"/>
  <c r="O47" i="45"/>
  <c r="O117" i="66"/>
  <c r="O51" i="45"/>
  <c r="J55" i="45"/>
  <c r="D124" i="66"/>
  <c r="H124" i="66"/>
  <c r="L124" i="66"/>
  <c r="P124" i="66"/>
  <c r="E55" i="45"/>
  <c r="E126" i="66"/>
  <c r="I55" i="45"/>
  <c r="I126" i="66"/>
  <c r="M55" i="45"/>
  <c r="M126" i="66"/>
  <c r="Q55" i="45"/>
  <c r="Q126" i="66"/>
  <c r="M58" i="45"/>
  <c r="D128" i="66"/>
  <c r="H128" i="66"/>
  <c r="L128" i="66"/>
  <c r="P128" i="66"/>
  <c r="E129" i="66"/>
  <c r="I129" i="66"/>
  <c r="I127" i="66" s="1"/>
  <c r="M129" i="66"/>
  <c r="Q129" i="66"/>
  <c r="Q127" i="66" s="1"/>
  <c r="F63" i="45"/>
  <c r="N63" i="45"/>
  <c r="E113" i="67"/>
  <c r="I113" i="67"/>
  <c r="M113" i="67"/>
  <c r="Q113" i="67"/>
  <c r="D116" i="67"/>
  <c r="H116" i="67"/>
  <c r="L116" i="67"/>
  <c r="P116" i="67"/>
  <c r="G119" i="67"/>
  <c r="O119" i="67"/>
  <c r="D120" i="67"/>
  <c r="E124" i="67"/>
  <c r="I74" i="45"/>
  <c r="I125" i="67"/>
  <c r="M124" i="67"/>
  <c r="Q74" i="45"/>
  <c r="Q125" i="67"/>
  <c r="C127" i="67"/>
  <c r="C136" i="68"/>
  <c r="G136" i="68"/>
  <c r="K82" i="45"/>
  <c r="K137" i="68"/>
  <c r="O136" i="68"/>
  <c r="F140" i="68"/>
  <c r="J140" i="68"/>
  <c r="N140" i="68"/>
  <c r="C89" i="45"/>
  <c r="C87" i="45" s="1"/>
  <c r="C144" i="68"/>
  <c r="K89" i="45"/>
  <c r="K87" i="45" s="1"/>
  <c r="K144" i="68"/>
  <c r="O89" i="45"/>
  <c r="O144" i="68"/>
  <c r="N93" i="45"/>
  <c r="Q147" i="68"/>
  <c r="D151" i="68"/>
  <c r="H151" i="68"/>
  <c r="L151" i="68"/>
  <c r="P151" i="68"/>
  <c r="E97" i="45"/>
  <c r="E153" i="68"/>
  <c r="I97" i="45"/>
  <c r="I153" i="68"/>
  <c r="M97" i="45"/>
  <c r="M153" i="68"/>
  <c r="M151" i="68" s="1"/>
  <c r="Q97" i="45"/>
  <c r="Q153" i="68"/>
  <c r="M100" i="45"/>
  <c r="D154" i="68"/>
  <c r="H154" i="68"/>
  <c r="L154" i="68"/>
  <c r="P154" i="68"/>
  <c r="O106" i="45"/>
  <c r="F133" i="69"/>
  <c r="J113" i="69"/>
  <c r="J133" i="69"/>
  <c r="N133" i="69"/>
  <c r="C134" i="69"/>
  <c r="G134" i="69"/>
  <c r="K134" i="69"/>
  <c r="O134" i="69"/>
  <c r="L109" i="45"/>
  <c r="C109" i="45"/>
  <c r="C117" i="69"/>
  <c r="G109" i="45"/>
  <c r="G117" i="69"/>
  <c r="K109" i="45"/>
  <c r="K117" i="69"/>
  <c r="O109" i="45"/>
  <c r="O117" i="69"/>
  <c r="C195" i="69"/>
  <c r="C138" i="69"/>
  <c r="G195" i="69"/>
  <c r="G138" i="69"/>
  <c r="K195" i="69"/>
  <c r="K138" i="69"/>
  <c r="O195" i="69"/>
  <c r="O138" i="69"/>
  <c r="F113" i="45"/>
  <c r="N113" i="45"/>
  <c r="E197" i="69"/>
  <c r="E140" i="69"/>
  <c r="I140" i="69"/>
  <c r="I197" i="69"/>
  <c r="M140" i="69"/>
  <c r="M120" i="69"/>
  <c r="M197" i="69"/>
  <c r="Q140" i="69"/>
  <c r="Q197" i="69"/>
  <c r="F198" i="69"/>
  <c r="F141" i="69"/>
  <c r="J198" i="69"/>
  <c r="J141" i="69"/>
  <c r="N198" i="69"/>
  <c r="N141" i="69"/>
  <c r="C142" i="69"/>
  <c r="G142" i="69"/>
  <c r="K142" i="69"/>
  <c r="O142" i="69"/>
  <c r="E144" i="69"/>
  <c r="I144" i="69"/>
  <c r="M124" i="69"/>
  <c r="M144" i="69"/>
  <c r="Q144" i="69"/>
  <c r="F145" i="69"/>
  <c r="J145" i="69"/>
  <c r="N145" i="69"/>
  <c r="N120" i="45"/>
  <c r="E120" i="45"/>
  <c r="E128" i="69"/>
  <c r="I120" i="45"/>
  <c r="I128" i="69"/>
  <c r="M120" i="45"/>
  <c r="M128" i="69"/>
  <c r="Q120" i="45"/>
  <c r="Q128" i="69"/>
  <c r="F148" i="69"/>
  <c r="J120" i="45"/>
  <c r="J129" i="69"/>
  <c r="N148" i="69"/>
  <c r="E125" i="45"/>
  <c r="E114" i="70"/>
  <c r="I125" i="45"/>
  <c r="I114" i="70"/>
  <c r="M125" i="45"/>
  <c r="M114" i="70"/>
  <c r="Q125" i="45"/>
  <c r="Q114" i="70"/>
  <c r="F125" i="45"/>
  <c r="F115" i="70"/>
  <c r="J125" i="45"/>
  <c r="J115" i="70"/>
  <c r="J113" i="70" s="1"/>
  <c r="N125" i="45"/>
  <c r="N115" i="70"/>
  <c r="N113" i="70" s="1"/>
  <c r="C116" i="70"/>
  <c r="G116" i="70"/>
  <c r="G136" i="70"/>
  <c r="K116" i="70"/>
  <c r="O116" i="70"/>
  <c r="O136" i="70"/>
  <c r="F138" i="70"/>
  <c r="J138" i="70"/>
  <c r="N138" i="70"/>
  <c r="C120" i="70"/>
  <c r="C140" i="70"/>
  <c r="G120" i="70"/>
  <c r="G140" i="70"/>
  <c r="K120" i="70"/>
  <c r="K140" i="70"/>
  <c r="O120" i="70"/>
  <c r="O140" i="70"/>
  <c r="D141" i="70"/>
  <c r="H141" i="70"/>
  <c r="L141" i="70"/>
  <c r="P141" i="70"/>
  <c r="E142" i="70"/>
  <c r="I142" i="70"/>
  <c r="M142" i="70"/>
  <c r="Q142" i="70"/>
  <c r="F136" i="45"/>
  <c r="F130" i="45" s="1"/>
  <c r="F125" i="70"/>
  <c r="J136" i="45"/>
  <c r="J125" i="70"/>
  <c r="N136" i="45"/>
  <c r="N130" i="45" s="1"/>
  <c r="N125" i="70"/>
  <c r="C145" i="70"/>
  <c r="G136" i="45"/>
  <c r="G126" i="70"/>
  <c r="K145" i="70"/>
  <c r="O136" i="45"/>
  <c r="O126" i="70"/>
  <c r="J139" i="45"/>
  <c r="E139" i="45"/>
  <c r="E128" i="70"/>
  <c r="I139" i="45"/>
  <c r="I128" i="70"/>
  <c r="M139" i="45"/>
  <c r="M128" i="70"/>
  <c r="Q139" i="45"/>
  <c r="Q128" i="70"/>
  <c r="F148" i="70"/>
  <c r="J148" i="70"/>
  <c r="N148" i="70"/>
  <c r="D113" i="71"/>
  <c r="H113" i="71"/>
  <c r="L113" i="71"/>
  <c r="P113" i="71"/>
  <c r="F115" i="71"/>
  <c r="J115" i="71"/>
  <c r="N115" i="71"/>
  <c r="E117" i="71"/>
  <c r="I117" i="71"/>
  <c r="M117" i="71"/>
  <c r="Q117" i="71"/>
  <c r="E150" i="45"/>
  <c r="E119" i="71"/>
  <c r="I150" i="45"/>
  <c r="I119" i="71"/>
  <c r="M150" i="45"/>
  <c r="M119" i="71"/>
  <c r="Q150" i="45"/>
  <c r="Q119" i="71"/>
  <c r="F138" i="71"/>
  <c r="J154" i="45"/>
  <c r="E154" i="45"/>
  <c r="E123" i="71"/>
  <c r="I154" i="45"/>
  <c r="I123" i="71"/>
  <c r="M154" i="45"/>
  <c r="M123" i="71"/>
  <c r="Q154" i="45"/>
  <c r="Q123" i="71"/>
  <c r="F157" i="45"/>
  <c r="F126" i="71"/>
  <c r="J157" i="45"/>
  <c r="J126" i="71"/>
  <c r="N157" i="45"/>
  <c r="N126" i="71"/>
  <c r="C157" i="45"/>
  <c r="C127" i="71"/>
  <c r="G127" i="71"/>
  <c r="K157" i="45"/>
  <c r="K127" i="71"/>
  <c r="O157" i="45"/>
  <c r="O127" i="71"/>
  <c r="E162" i="45"/>
  <c r="M162" i="45"/>
  <c r="D162" i="45"/>
  <c r="D113" i="72"/>
  <c r="H162" i="45"/>
  <c r="H113" i="72"/>
  <c r="L162" i="45"/>
  <c r="L113" i="72"/>
  <c r="P162" i="45"/>
  <c r="P113" i="72"/>
  <c r="E115" i="72"/>
  <c r="I115" i="72"/>
  <c r="M115" i="72"/>
  <c r="Q115" i="72"/>
  <c r="D135" i="72"/>
  <c r="H135" i="72"/>
  <c r="L135" i="72"/>
  <c r="P135" i="72"/>
  <c r="C119" i="72"/>
  <c r="G119" i="72"/>
  <c r="K119" i="72"/>
  <c r="O119" i="72"/>
  <c r="D120" i="72"/>
  <c r="H120" i="72"/>
  <c r="L120" i="72"/>
  <c r="P120" i="72"/>
  <c r="E121" i="72"/>
  <c r="I121" i="72"/>
  <c r="M121" i="72"/>
  <c r="Q121" i="72"/>
  <c r="E123" i="72"/>
  <c r="I123" i="72"/>
  <c r="M123" i="72"/>
  <c r="Q123" i="72"/>
  <c r="F124" i="72"/>
  <c r="J124" i="72"/>
  <c r="N124" i="72"/>
  <c r="D175" i="45"/>
  <c r="P175" i="45"/>
  <c r="F126" i="72"/>
  <c r="J126" i="72"/>
  <c r="N126" i="72"/>
  <c r="C127" i="72"/>
  <c r="G127" i="72"/>
  <c r="K127" i="72"/>
  <c r="O127" i="72"/>
  <c r="B51" i="47"/>
  <c r="B49" i="47" s="1"/>
  <c r="B172" i="47"/>
  <c r="B172" i="50" s="1"/>
  <c r="B175" i="64"/>
  <c r="B19" i="47"/>
  <c r="B186" i="64"/>
  <c r="B28" i="47"/>
  <c r="B155" i="65"/>
  <c r="B29" i="50"/>
  <c r="B39" i="47"/>
  <c r="B167" i="65"/>
  <c r="B224" i="65" s="1"/>
  <c r="B41" i="50"/>
  <c r="B157" i="66"/>
  <c r="B55" i="47"/>
  <c r="B55" i="50" s="1"/>
  <c r="B163" i="66"/>
  <c r="B56" i="50"/>
  <c r="B63" i="47"/>
  <c r="B152" i="67"/>
  <c r="B70" i="47"/>
  <c r="B159" i="67"/>
  <c r="B74" i="47"/>
  <c r="B74" i="50" s="1"/>
  <c r="B164" i="67"/>
  <c r="B221" i="67" s="1"/>
  <c r="B76" i="50"/>
  <c r="B186" i="68"/>
  <c r="B258" i="68" s="1"/>
  <c r="B84" i="50"/>
  <c r="B89" i="47"/>
  <c r="B89" i="50" s="1"/>
  <c r="B193" i="68"/>
  <c r="B265" i="68" s="1"/>
  <c r="B198" i="68"/>
  <c r="B270" i="68" s="1"/>
  <c r="B96" i="50"/>
  <c r="B100" i="47"/>
  <c r="B204" i="68"/>
  <c r="B155" i="69"/>
  <c r="B110" i="50"/>
  <c r="B161" i="69"/>
  <c r="B218" i="69" s="1"/>
  <c r="B116" i="50"/>
  <c r="B120" i="47"/>
  <c r="B167" i="69"/>
  <c r="B224" i="69" s="1"/>
  <c r="B122" i="50"/>
  <c r="B214" i="70"/>
  <c r="B163" i="70"/>
  <c r="B137" i="50"/>
  <c r="B144" i="47"/>
  <c r="B149" i="71"/>
  <c r="B145" i="50"/>
  <c r="B150" i="47"/>
  <c r="B156" i="71"/>
  <c r="B152" i="50"/>
  <c r="B162" i="71"/>
  <c r="B159" i="72"/>
  <c r="B173" i="50"/>
  <c r="C4" i="47"/>
  <c r="C170" i="64"/>
  <c r="G170" i="64"/>
  <c r="K170" i="64"/>
  <c r="O170" i="64"/>
  <c r="D171" i="64"/>
  <c r="D234" i="64" s="1"/>
  <c r="D6" i="50"/>
  <c r="H4" i="47"/>
  <c r="H171" i="64"/>
  <c r="H234" i="64" s="1"/>
  <c r="H6" i="50"/>
  <c r="L171" i="64"/>
  <c r="L234" i="64" s="1"/>
  <c r="L6" i="50"/>
  <c r="P171" i="64"/>
  <c r="P234" i="64" s="1"/>
  <c r="P6" i="50"/>
  <c r="K7" i="47"/>
  <c r="F236" i="64"/>
  <c r="F172" i="64"/>
  <c r="J172" i="64"/>
  <c r="J236" i="64"/>
  <c r="N172" i="64"/>
  <c r="N236" i="64"/>
  <c r="C175" i="64"/>
  <c r="G175" i="64"/>
  <c r="K175" i="64"/>
  <c r="O175" i="64"/>
  <c r="D176" i="64"/>
  <c r="H176" i="64"/>
  <c r="L176" i="64"/>
  <c r="P176" i="64"/>
  <c r="G12" i="47"/>
  <c r="P12" i="47"/>
  <c r="F178" i="64"/>
  <c r="J178" i="64"/>
  <c r="N178" i="64"/>
  <c r="C179" i="64"/>
  <c r="C242" i="64" s="1"/>
  <c r="C14" i="50"/>
  <c r="G179" i="64"/>
  <c r="G242" i="64" s="1"/>
  <c r="G14" i="50"/>
  <c r="K179" i="64"/>
  <c r="K242" i="64" s="1"/>
  <c r="K14" i="50"/>
  <c r="O179" i="64"/>
  <c r="O242" i="64" s="1"/>
  <c r="O14" i="50"/>
  <c r="D180" i="64"/>
  <c r="D243" i="64" s="1"/>
  <c r="D15" i="50"/>
  <c r="H180" i="64"/>
  <c r="H243" i="64" s="1"/>
  <c r="H15" i="50"/>
  <c r="L180" i="64"/>
  <c r="L243" i="64" s="1"/>
  <c r="L15" i="50"/>
  <c r="P180" i="64"/>
  <c r="P243" i="64" s="1"/>
  <c r="P15" i="50"/>
  <c r="C245" i="64"/>
  <c r="G245" i="64"/>
  <c r="K245" i="64"/>
  <c r="O245" i="64"/>
  <c r="G19" i="47"/>
  <c r="D19" i="47"/>
  <c r="D185" i="64"/>
  <c r="H19" i="47"/>
  <c r="H185" i="64"/>
  <c r="L19" i="47"/>
  <c r="L185" i="64"/>
  <c r="P19" i="47"/>
  <c r="P185" i="64"/>
  <c r="E19" i="47"/>
  <c r="E186" i="64"/>
  <c r="I19" i="47"/>
  <c r="I186" i="64"/>
  <c r="M19" i="47"/>
  <c r="M186" i="64"/>
  <c r="Q19" i="47"/>
  <c r="Q186" i="64"/>
  <c r="F187" i="64"/>
  <c r="F250" i="64" s="1"/>
  <c r="F22" i="50"/>
  <c r="J19" i="47"/>
  <c r="J187" i="64"/>
  <c r="J250" i="64" s="1"/>
  <c r="J22" i="50"/>
  <c r="N19" i="47"/>
  <c r="N187" i="64"/>
  <c r="N250" i="64" s="1"/>
  <c r="N22" i="50"/>
  <c r="C151" i="65"/>
  <c r="K151" i="65"/>
  <c r="D28" i="47"/>
  <c r="D155" i="65"/>
  <c r="D29" i="50"/>
  <c r="H28" i="47"/>
  <c r="H155" i="65"/>
  <c r="H29" i="50"/>
  <c r="L28" i="47"/>
  <c r="L155" i="65"/>
  <c r="L29" i="50"/>
  <c r="P28" i="47"/>
  <c r="P155" i="65"/>
  <c r="P29" i="50"/>
  <c r="C157" i="65"/>
  <c r="G157" i="65"/>
  <c r="K157" i="65"/>
  <c r="O157" i="65"/>
  <c r="F32" i="47"/>
  <c r="N32" i="47"/>
  <c r="E159" i="65"/>
  <c r="I159" i="65"/>
  <c r="M159" i="65"/>
  <c r="Q159" i="65"/>
  <c r="F160" i="65"/>
  <c r="F217" i="65" s="1"/>
  <c r="F34" i="50"/>
  <c r="J160" i="65"/>
  <c r="J217" i="65" s="1"/>
  <c r="J34" i="50"/>
  <c r="N160" i="65"/>
  <c r="N217" i="65" s="1"/>
  <c r="N34" i="50"/>
  <c r="C161" i="65"/>
  <c r="C218" i="65" s="1"/>
  <c r="C35" i="50"/>
  <c r="G161" i="65"/>
  <c r="G218" i="65" s="1"/>
  <c r="G35" i="50"/>
  <c r="K161" i="65"/>
  <c r="K218" i="65" s="1"/>
  <c r="K35" i="50"/>
  <c r="O161" i="65"/>
  <c r="O218" i="65" s="1"/>
  <c r="O35" i="50"/>
  <c r="F36" i="47"/>
  <c r="F36" i="50" s="1"/>
  <c r="N36" i="47"/>
  <c r="N36" i="50" s="1"/>
  <c r="E163" i="65"/>
  <c r="E37" i="50"/>
  <c r="I163" i="65"/>
  <c r="I37" i="50"/>
  <c r="M163" i="65"/>
  <c r="M37" i="50"/>
  <c r="Q163" i="65"/>
  <c r="Q37" i="50"/>
  <c r="F164" i="65"/>
  <c r="F221" i="65" s="1"/>
  <c r="F38" i="50"/>
  <c r="J164" i="65"/>
  <c r="J221" i="65" s="1"/>
  <c r="J38" i="50"/>
  <c r="N164" i="65"/>
  <c r="N221" i="65" s="1"/>
  <c r="N38" i="50"/>
  <c r="E39" i="47"/>
  <c r="M39" i="47"/>
  <c r="D166" i="65"/>
  <c r="H166" i="65"/>
  <c r="L166" i="65"/>
  <c r="P166" i="65"/>
  <c r="E167" i="65"/>
  <c r="E224" i="65" s="1"/>
  <c r="E41" i="50"/>
  <c r="I167" i="65"/>
  <c r="I224" i="65" s="1"/>
  <c r="I41" i="50"/>
  <c r="M167" i="65"/>
  <c r="M224" i="65" s="1"/>
  <c r="M41" i="50"/>
  <c r="Q167" i="65"/>
  <c r="Q224" i="65" s="1"/>
  <c r="Q41" i="50"/>
  <c r="F44" i="47"/>
  <c r="F152" i="66"/>
  <c r="J44" i="47"/>
  <c r="J152" i="66"/>
  <c r="N44" i="47"/>
  <c r="N152" i="66"/>
  <c r="C153" i="66"/>
  <c r="C210" i="66" s="1"/>
  <c r="C46" i="50"/>
  <c r="G153" i="66"/>
  <c r="G210" i="66" s="1"/>
  <c r="G46" i="50"/>
  <c r="K153" i="66"/>
  <c r="K210" i="66" s="1"/>
  <c r="K46" i="50"/>
  <c r="O153" i="66"/>
  <c r="O210" i="66" s="1"/>
  <c r="O46" i="50"/>
  <c r="I47" i="47"/>
  <c r="D155" i="66"/>
  <c r="D48" i="50"/>
  <c r="H155" i="66"/>
  <c r="H48" i="50"/>
  <c r="L155" i="66"/>
  <c r="L48" i="50"/>
  <c r="P155" i="66"/>
  <c r="P48" i="50"/>
  <c r="H51" i="47"/>
  <c r="D159" i="66"/>
  <c r="H159" i="66"/>
  <c r="L159" i="66"/>
  <c r="P159" i="66"/>
  <c r="E160" i="66"/>
  <c r="E217" i="66" s="1"/>
  <c r="E53" i="50"/>
  <c r="I160" i="66"/>
  <c r="I217" i="66" s="1"/>
  <c r="I53" i="50"/>
  <c r="M160" i="66"/>
  <c r="M217" i="66" s="1"/>
  <c r="M53" i="50"/>
  <c r="Q160" i="66"/>
  <c r="Q217" i="66" s="1"/>
  <c r="Q53" i="50"/>
  <c r="F161" i="66"/>
  <c r="F218" i="66" s="1"/>
  <c r="F54" i="50"/>
  <c r="J161" i="66"/>
  <c r="J218" i="66" s="1"/>
  <c r="J54" i="50"/>
  <c r="N161" i="66"/>
  <c r="N218" i="66" s="1"/>
  <c r="N54" i="50"/>
  <c r="D55" i="47"/>
  <c r="D55" i="50" s="1"/>
  <c r="L55" i="47"/>
  <c r="L55" i="50" s="1"/>
  <c r="C163" i="66"/>
  <c r="C56" i="50"/>
  <c r="G163" i="66"/>
  <c r="G56" i="50"/>
  <c r="K163" i="66"/>
  <c r="K56" i="50"/>
  <c r="O163" i="66"/>
  <c r="O56" i="50"/>
  <c r="D164" i="66"/>
  <c r="D221" i="66" s="1"/>
  <c r="D57" i="50"/>
  <c r="H164" i="66"/>
  <c r="H221" i="66" s="1"/>
  <c r="H57" i="50"/>
  <c r="L164" i="66"/>
  <c r="L221" i="66" s="1"/>
  <c r="L57" i="50"/>
  <c r="P164" i="66"/>
  <c r="P221" i="66" s="1"/>
  <c r="P57" i="50"/>
  <c r="G58" i="47"/>
  <c r="O58" i="47"/>
  <c r="E166" i="66"/>
  <c r="I166" i="66"/>
  <c r="M166" i="66"/>
  <c r="Q166" i="66"/>
  <c r="F58" i="47"/>
  <c r="F167" i="66"/>
  <c r="F224" i="66" s="1"/>
  <c r="F60" i="50"/>
  <c r="J58" i="47"/>
  <c r="J167" i="66"/>
  <c r="J224" i="66" s="1"/>
  <c r="J60" i="50"/>
  <c r="N58" i="47"/>
  <c r="N167" i="66"/>
  <c r="N224" i="66" s="1"/>
  <c r="N60" i="50"/>
  <c r="G151" i="67"/>
  <c r="K66" i="47"/>
  <c r="Q66" i="47"/>
  <c r="F155" i="67"/>
  <c r="F67" i="50"/>
  <c r="J155" i="67"/>
  <c r="J67" i="50"/>
  <c r="N155" i="67"/>
  <c r="N67" i="50"/>
  <c r="C157" i="67"/>
  <c r="G157" i="67"/>
  <c r="K157" i="67"/>
  <c r="O157" i="67"/>
  <c r="J70" i="47"/>
  <c r="E159" i="67"/>
  <c r="I159" i="67"/>
  <c r="M159" i="67"/>
  <c r="Q159" i="67"/>
  <c r="F160" i="67"/>
  <c r="F217" i="67" s="1"/>
  <c r="F72" i="50"/>
  <c r="J160" i="67"/>
  <c r="J217" i="67" s="1"/>
  <c r="J72" i="50"/>
  <c r="N160" i="67"/>
  <c r="N217" i="67" s="1"/>
  <c r="N72" i="50"/>
  <c r="C161" i="67"/>
  <c r="C218" i="67" s="1"/>
  <c r="C73" i="50"/>
  <c r="G161" i="67"/>
  <c r="G218" i="67" s="1"/>
  <c r="G73" i="50"/>
  <c r="K161" i="67"/>
  <c r="K218" i="67" s="1"/>
  <c r="K73" i="50"/>
  <c r="O161" i="67"/>
  <c r="O218" i="67" s="1"/>
  <c r="O73" i="50"/>
  <c r="J74" i="47"/>
  <c r="J74" i="50" s="1"/>
  <c r="E163" i="67"/>
  <c r="E75" i="50"/>
  <c r="I163" i="67"/>
  <c r="I75" i="50"/>
  <c r="M163" i="67"/>
  <c r="M75" i="50"/>
  <c r="Q163" i="67"/>
  <c r="Q75" i="50"/>
  <c r="F164" i="67"/>
  <c r="F221" i="67" s="1"/>
  <c r="F76" i="50"/>
  <c r="J164" i="67"/>
  <c r="J221" i="67" s="1"/>
  <c r="J76" i="50"/>
  <c r="N164" i="67"/>
  <c r="N221" i="67" s="1"/>
  <c r="N76" i="50"/>
  <c r="E77" i="47"/>
  <c r="D77" i="47"/>
  <c r="D167" i="67"/>
  <c r="D224" i="67" s="1"/>
  <c r="H77" i="47"/>
  <c r="H167" i="67"/>
  <c r="H224" i="67" s="1"/>
  <c r="L77" i="47"/>
  <c r="L167" i="67"/>
  <c r="L224" i="67" s="1"/>
  <c r="P77" i="47"/>
  <c r="P167" i="67"/>
  <c r="P224" i="67" s="1"/>
  <c r="F185" i="68"/>
  <c r="J185" i="68"/>
  <c r="N185" i="68"/>
  <c r="C186" i="68"/>
  <c r="C258" i="68" s="1"/>
  <c r="C84" i="50"/>
  <c r="G186" i="68"/>
  <c r="G258" i="68" s="1"/>
  <c r="G84" i="50"/>
  <c r="K186" i="68"/>
  <c r="K258" i="68" s="1"/>
  <c r="K84" i="50"/>
  <c r="O186" i="68"/>
  <c r="O258" i="68" s="1"/>
  <c r="O84" i="50"/>
  <c r="K85" i="47"/>
  <c r="F85" i="47"/>
  <c r="F188" i="68"/>
  <c r="F86" i="50"/>
  <c r="J85" i="47"/>
  <c r="J188" i="68"/>
  <c r="J86" i="50"/>
  <c r="N85" i="47"/>
  <c r="N188" i="68"/>
  <c r="N86" i="50"/>
  <c r="F190" i="68"/>
  <c r="J190" i="68"/>
  <c r="N190" i="68"/>
  <c r="C89" i="47"/>
  <c r="O89" i="47"/>
  <c r="F192" i="68"/>
  <c r="J192" i="68"/>
  <c r="N192" i="68"/>
  <c r="C193" i="68"/>
  <c r="C265" i="68" s="1"/>
  <c r="C91" i="50"/>
  <c r="G193" i="68"/>
  <c r="G265" i="68" s="1"/>
  <c r="G91" i="50"/>
  <c r="K193" i="68"/>
  <c r="K265" i="68" s="1"/>
  <c r="K91" i="50"/>
  <c r="O193" i="68"/>
  <c r="O265" i="68" s="1"/>
  <c r="O91" i="50"/>
  <c r="D194" i="68"/>
  <c r="H194" i="68"/>
  <c r="L194" i="68"/>
  <c r="P194" i="68"/>
  <c r="J93" i="47"/>
  <c r="D93" i="47"/>
  <c r="D196" i="68"/>
  <c r="H93" i="47"/>
  <c r="H196" i="68"/>
  <c r="L93" i="47"/>
  <c r="L196" i="68"/>
  <c r="P93" i="47"/>
  <c r="P196" i="68"/>
  <c r="E197" i="68"/>
  <c r="E269" i="68" s="1"/>
  <c r="E95" i="50"/>
  <c r="I197" i="68"/>
  <c r="I269" i="68" s="1"/>
  <c r="I95" i="50"/>
  <c r="M197" i="68"/>
  <c r="M269" i="68" s="1"/>
  <c r="M95" i="50"/>
  <c r="Q197" i="68"/>
  <c r="Q269" i="68" s="1"/>
  <c r="Q95" i="50"/>
  <c r="F198" i="68"/>
  <c r="F270" i="68" s="1"/>
  <c r="F96" i="50"/>
  <c r="J198" i="68"/>
  <c r="J270" i="68" s="1"/>
  <c r="J96" i="50"/>
  <c r="N198" i="68"/>
  <c r="N270" i="68" s="1"/>
  <c r="N96" i="50"/>
  <c r="C97" i="47"/>
  <c r="C97" i="50" s="1"/>
  <c r="O97" i="47"/>
  <c r="F200" i="68"/>
  <c r="F98" i="50"/>
  <c r="J200" i="68"/>
  <c r="J98" i="50"/>
  <c r="N200" i="68"/>
  <c r="N98" i="50"/>
  <c r="C201" i="68"/>
  <c r="C273" i="68" s="1"/>
  <c r="C99" i="50"/>
  <c r="G201" i="68"/>
  <c r="G273" i="68" s="1"/>
  <c r="G99" i="50"/>
  <c r="K201" i="68"/>
  <c r="K273" i="68" s="1"/>
  <c r="K99" i="50"/>
  <c r="O201" i="68"/>
  <c r="O273" i="68" s="1"/>
  <c r="O99" i="50"/>
  <c r="M100" i="47"/>
  <c r="F203" i="68"/>
  <c r="F101" i="50"/>
  <c r="J203" i="68"/>
  <c r="J101" i="50"/>
  <c r="N203" i="68"/>
  <c r="N101" i="50"/>
  <c r="C204" i="68"/>
  <c r="G204" i="68"/>
  <c r="K204" i="68"/>
  <c r="O204" i="68"/>
  <c r="D205" i="68"/>
  <c r="D277" i="68" s="1"/>
  <c r="D103" i="50"/>
  <c r="H205" i="68"/>
  <c r="H277" i="68" s="1"/>
  <c r="H103" i="50"/>
  <c r="L205" i="68"/>
  <c r="L277" i="68" s="1"/>
  <c r="L103" i="50"/>
  <c r="P205" i="68"/>
  <c r="P103" i="50"/>
  <c r="C209" i="69"/>
  <c r="G209" i="69"/>
  <c r="G151" i="69"/>
  <c r="K106" i="47"/>
  <c r="K152" i="69"/>
  <c r="O209" i="69"/>
  <c r="O151" i="69"/>
  <c r="F109" i="47"/>
  <c r="N109" i="47"/>
  <c r="E155" i="69"/>
  <c r="E110" i="50"/>
  <c r="I155" i="69"/>
  <c r="I110" i="50"/>
  <c r="M155" i="69"/>
  <c r="M110" i="50"/>
  <c r="Q155" i="69"/>
  <c r="Q110" i="50"/>
  <c r="D157" i="69"/>
  <c r="D112" i="50"/>
  <c r="H157" i="69"/>
  <c r="H112" i="50"/>
  <c r="L157" i="69"/>
  <c r="L112" i="50"/>
  <c r="P157" i="69"/>
  <c r="P112" i="50"/>
  <c r="I113" i="47"/>
  <c r="D159" i="69"/>
  <c r="D114" i="50"/>
  <c r="H159" i="69"/>
  <c r="H114" i="50"/>
  <c r="L159" i="69"/>
  <c r="L114" i="50"/>
  <c r="P159" i="69"/>
  <c r="P114" i="50"/>
  <c r="E160" i="69"/>
  <c r="E217" i="69" s="1"/>
  <c r="E115" i="50"/>
  <c r="I160" i="69"/>
  <c r="I217" i="69" s="1"/>
  <c r="I115" i="50"/>
  <c r="M160" i="69"/>
  <c r="M217" i="69" s="1"/>
  <c r="M115" i="50"/>
  <c r="Q160" i="69"/>
  <c r="Q217" i="69" s="1"/>
  <c r="Q115" i="50"/>
  <c r="F161" i="69"/>
  <c r="F218" i="69" s="1"/>
  <c r="F116" i="50"/>
  <c r="J161" i="69"/>
  <c r="J218" i="69" s="1"/>
  <c r="J116" i="50"/>
  <c r="N161" i="69"/>
  <c r="N218" i="69" s="1"/>
  <c r="N116" i="50"/>
  <c r="F117" i="47"/>
  <c r="F117" i="50" s="1"/>
  <c r="E117" i="47"/>
  <c r="E117" i="50" s="1"/>
  <c r="E163" i="69"/>
  <c r="E118" i="50"/>
  <c r="I117" i="47"/>
  <c r="I117" i="50" s="1"/>
  <c r="I163" i="69"/>
  <c r="I118" i="50"/>
  <c r="M163" i="69"/>
  <c r="M118" i="50"/>
  <c r="Q117" i="47"/>
  <c r="Q117" i="50" s="1"/>
  <c r="Q163" i="69"/>
  <c r="Q118" i="50"/>
  <c r="F164" i="69"/>
  <c r="F221" i="69" s="1"/>
  <c r="F119" i="50"/>
  <c r="J164" i="69"/>
  <c r="J221" i="69" s="1"/>
  <c r="J119" i="50"/>
  <c r="N164" i="69"/>
  <c r="N221" i="69" s="1"/>
  <c r="N119" i="50"/>
  <c r="D120" i="47"/>
  <c r="P120" i="47"/>
  <c r="C120" i="47"/>
  <c r="C167" i="69"/>
  <c r="C224" i="69" s="1"/>
  <c r="G120" i="47"/>
  <c r="G167" i="69"/>
  <c r="G224" i="69" s="1"/>
  <c r="K120" i="47"/>
  <c r="K167" i="69"/>
  <c r="K224" i="69" s="1"/>
  <c r="O120" i="47"/>
  <c r="O167" i="69"/>
  <c r="O224" i="69" s="1"/>
  <c r="H125" i="47"/>
  <c r="F125" i="47"/>
  <c r="F152" i="70"/>
  <c r="F126" i="50"/>
  <c r="J125" i="47"/>
  <c r="J152" i="70"/>
  <c r="J126" i="50"/>
  <c r="N125" i="47"/>
  <c r="N152" i="70"/>
  <c r="N126" i="50"/>
  <c r="C125" i="47"/>
  <c r="C153" i="70"/>
  <c r="C210" i="70" s="1"/>
  <c r="C127" i="50"/>
  <c r="G125" i="47"/>
  <c r="G153" i="70"/>
  <c r="G210" i="70" s="1"/>
  <c r="G127" i="50"/>
  <c r="K125" i="47"/>
  <c r="K153" i="70"/>
  <c r="K210" i="70" s="1"/>
  <c r="K127" i="50"/>
  <c r="O125" i="47"/>
  <c r="O153" i="70"/>
  <c r="O210" i="70" s="1"/>
  <c r="O127" i="50"/>
  <c r="F155" i="70"/>
  <c r="F129" i="50"/>
  <c r="J155" i="70"/>
  <c r="J129" i="50"/>
  <c r="N155" i="70"/>
  <c r="N129" i="50"/>
  <c r="C157" i="70"/>
  <c r="C131" i="50"/>
  <c r="G157" i="70"/>
  <c r="G131" i="50"/>
  <c r="K157" i="70"/>
  <c r="K131" i="50"/>
  <c r="O157" i="70"/>
  <c r="O131" i="50"/>
  <c r="D132" i="47"/>
  <c r="D132" i="50" s="1"/>
  <c r="O132" i="47"/>
  <c r="O132" i="50" s="1"/>
  <c r="F159" i="70"/>
  <c r="F133" i="50"/>
  <c r="J159" i="70"/>
  <c r="J133" i="50"/>
  <c r="N159" i="70"/>
  <c r="N133" i="50"/>
  <c r="C160" i="70"/>
  <c r="C217" i="70" s="1"/>
  <c r="C134" i="50"/>
  <c r="O136" i="47"/>
  <c r="F163" i="70"/>
  <c r="F137" i="50"/>
  <c r="J163" i="70"/>
  <c r="J137" i="50"/>
  <c r="N163" i="70"/>
  <c r="N137" i="50"/>
  <c r="C164" i="70"/>
  <c r="C221" i="70" s="1"/>
  <c r="C138" i="50"/>
  <c r="G164" i="70"/>
  <c r="G221" i="70" s="1"/>
  <c r="G138" i="50"/>
  <c r="K164" i="70"/>
  <c r="K221" i="70" s="1"/>
  <c r="K138" i="50"/>
  <c r="O164" i="70"/>
  <c r="O221" i="70" s="1"/>
  <c r="O138" i="50"/>
  <c r="E166" i="70"/>
  <c r="I166" i="70"/>
  <c r="M166" i="70"/>
  <c r="Q166" i="70"/>
  <c r="F167" i="70"/>
  <c r="F224" i="70" s="1"/>
  <c r="F141" i="50"/>
  <c r="F139" i="47"/>
  <c r="J167" i="70"/>
  <c r="J224" i="70" s="1"/>
  <c r="J141" i="50"/>
  <c r="N167" i="70"/>
  <c r="N141" i="50"/>
  <c r="N144" i="47"/>
  <c r="E148" i="71"/>
  <c r="E203" i="71"/>
  <c r="I203" i="71"/>
  <c r="I148" i="71"/>
  <c r="M149" i="71"/>
  <c r="M144" i="47"/>
  <c r="Q203" i="71"/>
  <c r="Q148" i="71"/>
  <c r="D151" i="71"/>
  <c r="D147" i="50"/>
  <c r="H151" i="71"/>
  <c r="H147" i="50"/>
  <c r="L151" i="71"/>
  <c r="L147" i="50"/>
  <c r="P151" i="71"/>
  <c r="P147" i="50"/>
  <c r="P146" i="47"/>
  <c r="D153" i="71"/>
  <c r="H153" i="71"/>
  <c r="L153" i="71"/>
  <c r="P153" i="71"/>
  <c r="I150" i="47"/>
  <c r="D159" i="71"/>
  <c r="D155" i="50"/>
  <c r="D154" i="47"/>
  <c r="D154" i="50" s="1"/>
  <c r="H159" i="71"/>
  <c r="H155" i="50"/>
  <c r="L159" i="71"/>
  <c r="L155" i="50"/>
  <c r="P159" i="71"/>
  <c r="P155" i="50"/>
  <c r="P154" i="47"/>
  <c r="P154" i="50" s="1"/>
  <c r="E160" i="71"/>
  <c r="E214" i="71" s="1"/>
  <c r="E156" i="50"/>
  <c r="I160" i="71"/>
  <c r="I214" i="71" s="1"/>
  <c r="I156" i="50"/>
  <c r="M160" i="71"/>
  <c r="M214" i="71" s="1"/>
  <c r="M156" i="50"/>
  <c r="Q160" i="71"/>
  <c r="Q214" i="71" s="1"/>
  <c r="Q156" i="50"/>
  <c r="L157" i="47"/>
  <c r="D162" i="47"/>
  <c r="D149" i="72"/>
  <c r="D163" i="50"/>
  <c r="H149" i="72"/>
  <c r="H163" i="50"/>
  <c r="L149" i="72"/>
  <c r="L163" i="50"/>
  <c r="P149" i="72"/>
  <c r="P163" i="50"/>
  <c r="P162" i="47"/>
  <c r="M164" i="47"/>
  <c r="H153" i="72"/>
  <c r="D155" i="72"/>
  <c r="H155" i="72"/>
  <c r="L155" i="72"/>
  <c r="P155" i="72"/>
  <c r="E156" i="72"/>
  <c r="E210" i="72" s="1"/>
  <c r="E170" i="50"/>
  <c r="I156" i="72"/>
  <c r="I170" i="50"/>
  <c r="M156" i="72"/>
  <c r="M210" i="72" s="1"/>
  <c r="M170" i="50"/>
  <c r="Q156" i="72"/>
  <c r="Q170" i="50"/>
  <c r="F157" i="72"/>
  <c r="F211" i="72" s="1"/>
  <c r="F171" i="50"/>
  <c r="J157" i="72"/>
  <c r="J211" i="72" s="1"/>
  <c r="J171" i="50"/>
  <c r="N157" i="72"/>
  <c r="N211" i="72" s="1"/>
  <c r="N171" i="50"/>
  <c r="F159" i="72"/>
  <c r="F172" i="47"/>
  <c r="F172" i="50" s="1"/>
  <c r="J213" i="72"/>
  <c r="J158" i="72"/>
  <c r="J212" i="72" s="1"/>
  <c r="N159" i="72"/>
  <c r="N172" i="47"/>
  <c r="N172" i="50" s="1"/>
  <c r="E175" i="47"/>
  <c r="E162" i="72"/>
  <c r="I175" i="47"/>
  <c r="I162" i="72"/>
  <c r="M175" i="47"/>
  <c r="M162" i="72"/>
  <c r="Q175" i="47"/>
  <c r="Q162" i="72"/>
  <c r="B114" i="48"/>
  <c r="E112" i="48"/>
  <c r="J112" i="48"/>
  <c r="O112" i="48"/>
  <c r="G114" i="48"/>
  <c r="L114" i="48"/>
  <c r="Q114" i="48"/>
  <c r="H115" i="48"/>
  <c r="M115" i="48"/>
  <c r="B115" i="49"/>
  <c r="E112" i="49"/>
  <c r="K112" i="49"/>
  <c r="P112" i="49"/>
  <c r="G114" i="49"/>
  <c r="M114" i="49"/>
  <c r="C115" i="49"/>
  <c r="H115" i="49"/>
  <c r="N115" i="49"/>
  <c r="B79" i="50"/>
  <c r="B99" i="50"/>
  <c r="B119" i="50"/>
  <c r="B159" i="50"/>
  <c r="Q6" i="50"/>
  <c r="J8" i="50"/>
  <c r="P14" i="50"/>
  <c r="Q15" i="50"/>
  <c r="C17" i="50"/>
  <c r="D18" i="50"/>
  <c r="H22" i="50"/>
  <c r="D27" i="50"/>
  <c r="J29" i="50"/>
  <c r="O34" i="50"/>
  <c r="P35" i="50"/>
  <c r="C38" i="50"/>
  <c r="F41" i="50"/>
  <c r="M46" i="50"/>
  <c r="E48" i="50"/>
  <c r="J53" i="50"/>
  <c r="K54" i="50"/>
  <c r="M56" i="50"/>
  <c r="N57" i="50"/>
  <c r="Q60" i="50"/>
  <c r="L65" i="50"/>
  <c r="D67" i="50"/>
  <c r="I72" i="50"/>
  <c r="J73" i="50"/>
  <c r="L75" i="50"/>
  <c r="M76" i="50"/>
  <c r="P79" i="50"/>
  <c r="J84" i="50"/>
  <c r="Q86" i="50"/>
  <c r="F91" i="50"/>
  <c r="J95" i="50"/>
  <c r="K96" i="50"/>
  <c r="M98" i="50"/>
  <c r="N99" i="50"/>
  <c r="P101" i="50"/>
  <c r="K107" i="50"/>
  <c r="L108" i="50"/>
  <c r="C110" i="50"/>
  <c r="E112" i="50"/>
  <c r="G114" i="50"/>
  <c r="H115" i="50"/>
  <c r="I116" i="50"/>
  <c r="K118" i="50"/>
  <c r="L119" i="50"/>
  <c r="O122" i="50"/>
  <c r="E126" i="50"/>
  <c r="F127" i="50"/>
  <c r="L129" i="50"/>
  <c r="N131" i="50"/>
  <c r="P133" i="50"/>
  <c r="Q134" i="50"/>
  <c r="D137" i="50"/>
  <c r="E138" i="50"/>
  <c r="H141" i="50"/>
  <c r="M145" i="50"/>
  <c r="J152" i="50"/>
  <c r="K153" i="50"/>
  <c r="M155" i="50"/>
  <c r="N156" i="50"/>
  <c r="Q159" i="50"/>
  <c r="G170" i="50"/>
  <c r="H171" i="50"/>
  <c r="J173" i="50"/>
  <c r="K174" i="50"/>
  <c r="N177" i="50"/>
  <c r="E301" i="65"/>
  <c r="I301" i="65"/>
  <c r="I300" i="65" s="1"/>
  <c r="I39" i="54"/>
  <c r="M301" i="65"/>
  <c r="M39" i="54"/>
  <c r="Q301" i="65"/>
  <c r="Q39" i="54"/>
  <c r="G302" i="65"/>
  <c r="K302" i="65"/>
  <c r="K340" i="65" s="1"/>
  <c r="O302" i="65"/>
  <c r="E366" i="68"/>
  <c r="E94" i="58"/>
  <c r="I366" i="68"/>
  <c r="I414" i="68" s="1"/>
  <c r="I93" i="54"/>
  <c r="M366" i="68"/>
  <c r="M94" i="58"/>
  <c r="M93" i="54"/>
  <c r="M93" i="58" s="1"/>
  <c r="Q366" i="68"/>
  <c r="Q93" i="54"/>
  <c r="G367" i="68"/>
  <c r="G463" i="68" s="1"/>
  <c r="G95" i="58"/>
  <c r="K367" i="68"/>
  <c r="K463" i="68" s="1"/>
  <c r="K95" i="58"/>
  <c r="O367" i="68"/>
  <c r="O415" i="68" s="1"/>
  <c r="E368" i="68"/>
  <c r="E416" i="68" s="1"/>
  <c r="I368" i="68"/>
  <c r="I416" i="68" s="1"/>
  <c r="M368" i="68"/>
  <c r="M416" i="68" s="1"/>
  <c r="Q368" i="68"/>
  <c r="G320" i="65"/>
  <c r="G39" i="55"/>
  <c r="K320" i="65"/>
  <c r="K39" i="55"/>
  <c r="O320" i="65"/>
  <c r="E321" i="65"/>
  <c r="I321" i="65"/>
  <c r="M321" i="65"/>
  <c r="Q321" i="65"/>
  <c r="F47" i="55"/>
  <c r="F309" i="66"/>
  <c r="J309" i="66"/>
  <c r="J47" i="55"/>
  <c r="N47" i="55"/>
  <c r="N309" i="66"/>
  <c r="E317" i="70"/>
  <c r="E316" i="70" s="1"/>
  <c r="E136" i="55"/>
  <c r="I317" i="70"/>
  <c r="I316" i="70" s="1"/>
  <c r="I136" i="55"/>
  <c r="M317" i="70"/>
  <c r="M136" i="55"/>
  <c r="Q317" i="70"/>
  <c r="Q136" i="55"/>
  <c r="G318" i="70"/>
  <c r="K318" i="70"/>
  <c r="O318" i="70"/>
  <c r="E144" i="55"/>
  <c r="E295" i="71"/>
  <c r="I144" i="55"/>
  <c r="I295" i="71"/>
  <c r="M144" i="55"/>
  <c r="M295" i="71"/>
  <c r="Q144" i="55"/>
  <c r="Q295" i="71"/>
  <c r="E146" i="55"/>
  <c r="E297" i="71"/>
  <c r="I146" i="55"/>
  <c r="I297" i="71"/>
  <c r="M146" i="55"/>
  <c r="M297" i="71"/>
  <c r="Q146" i="55"/>
  <c r="Q297" i="71"/>
  <c r="E66" i="60"/>
  <c r="F113" i="57"/>
  <c r="F113" i="60" s="1"/>
  <c r="F351" i="69"/>
  <c r="F114" i="60"/>
  <c r="J113" i="57"/>
  <c r="J351" i="69"/>
  <c r="J114" i="60"/>
  <c r="N113" i="57"/>
  <c r="N113" i="60" s="1"/>
  <c r="N351" i="69"/>
  <c r="N114" i="60"/>
  <c r="D352" i="69"/>
  <c r="D409" i="69" s="1"/>
  <c r="D115" i="60"/>
  <c r="H352" i="69"/>
  <c r="H409" i="69" s="1"/>
  <c r="H115" i="60"/>
  <c r="L352" i="69"/>
  <c r="L409" i="69" s="1"/>
  <c r="L115" i="60"/>
  <c r="L113" i="57"/>
  <c r="P352" i="69"/>
  <c r="P409" i="69" s="1"/>
  <c r="P115" i="60"/>
  <c r="F353" i="69"/>
  <c r="F410" i="69" s="1"/>
  <c r="F116" i="60"/>
  <c r="J353" i="69"/>
  <c r="J410" i="69" s="1"/>
  <c r="J116" i="60"/>
  <c r="N353" i="69"/>
  <c r="N410" i="69" s="1"/>
  <c r="N116" i="60"/>
  <c r="C112" i="58"/>
  <c r="K151" i="60"/>
  <c r="E220" i="70"/>
  <c r="E162" i="70"/>
  <c r="E219" i="70" s="1"/>
  <c r="I220" i="70"/>
  <c r="I162" i="70"/>
  <c r="I219" i="70" s="1"/>
  <c r="M220" i="70"/>
  <c r="M162" i="70"/>
  <c r="M219" i="70" s="1"/>
  <c r="Q220" i="70"/>
  <c r="Q162" i="70"/>
  <c r="Q219" i="70" s="1"/>
  <c r="F136" i="47"/>
  <c r="F136" i="50" s="1"/>
  <c r="F164" i="70"/>
  <c r="F221" i="70" s="1"/>
  <c r="J136" i="47"/>
  <c r="J136" i="50" s="1"/>
  <c r="J164" i="70"/>
  <c r="J221" i="70" s="1"/>
  <c r="N136" i="47"/>
  <c r="N136" i="50" s="1"/>
  <c r="N164" i="70"/>
  <c r="N221" i="70" s="1"/>
  <c r="F165" i="70"/>
  <c r="D144" i="47"/>
  <c r="D149" i="71"/>
  <c r="H144" i="47"/>
  <c r="H149" i="71"/>
  <c r="L144" i="47"/>
  <c r="L149" i="71"/>
  <c r="P144" i="47"/>
  <c r="P149" i="71"/>
  <c r="E150" i="71"/>
  <c r="E205" i="71"/>
  <c r="I205" i="71"/>
  <c r="I150" i="71"/>
  <c r="M205" i="71"/>
  <c r="M150" i="71"/>
  <c r="Q150" i="71"/>
  <c r="Q205" i="71"/>
  <c r="F158" i="71"/>
  <c r="F212" i="71" s="1"/>
  <c r="F213" i="71"/>
  <c r="J158" i="71"/>
  <c r="J212" i="71" s="1"/>
  <c r="J213" i="71"/>
  <c r="N158" i="71"/>
  <c r="N212" i="71" s="1"/>
  <c r="N213" i="71"/>
  <c r="C154" i="47"/>
  <c r="C154" i="50" s="1"/>
  <c r="C160" i="71"/>
  <c r="C214" i="71" s="1"/>
  <c r="G154" i="47"/>
  <c r="G154" i="50" s="1"/>
  <c r="G160" i="71"/>
  <c r="G214" i="71" s="1"/>
  <c r="K154" i="47"/>
  <c r="K154" i="50" s="1"/>
  <c r="K160" i="71"/>
  <c r="K214" i="71" s="1"/>
  <c r="O154" i="47"/>
  <c r="O154" i="50" s="1"/>
  <c r="O160" i="71"/>
  <c r="O214" i="71" s="1"/>
  <c r="N161" i="71"/>
  <c r="F203" i="72"/>
  <c r="F148" i="72"/>
  <c r="J203" i="72"/>
  <c r="J148" i="72"/>
  <c r="N203" i="72"/>
  <c r="N148" i="72"/>
  <c r="D205" i="72"/>
  <c r="H205" i="72"/>
  <c r="H150" i="72"/>
  <c r="P205" i="72"/>
  <c r="E154" i="72"/>
  <c r="E213" i="72"/>
  <c r="I213" i="72"/>
  <c r="M213" i="72"/>
  <c r="M158" i="72"/>
  <c r="M212" i="72" s="1"/>
  <c r="Q213" i="72"/>
  <c r="E137" i="50"/>
  <c r="I137" i="50"/>
  <c r="M137" i="50"/>
  <c r="Q137" i="50"/>
  <c r="F138" i="50"/>
  <c r="J138" i="50"/>
  <c r="N138" i="50"/>
  <c r="F155" i="50"/>
  <c r="J155" i="50"/>
  <c r="N155" i="50"/>
  <c r="C156" i="50"/>
  <c r="G156" i="50"/>
  <c r="K156" i="50"/>
  <c r="O156" i="50"/>
  <c r="F322" i="64"/>
  <c r="F7" i="54"/>
  <c r="J322" i="64"/>
  <c r="J7" i="54"/>
  <c r="N7" i="54"/>
  <c r="N322" i="64"/>
  <c r="G324" i="64"/>
  <c r="K324" i="64"/>
  <c r="O324" i="64"/>
  <c r="E325" i="64"/>
  <c r="E367" i="64" s="1"/>
  <c r="I325" i="64"/>
  <c r="I409" i="64" s="1"/>
  <c r="I11" i="58"/>
  <c r="M325" i="64"/>
  <c r="M409" i="64" s="1"/>
  <c r="M11" i="58"/>
  <c r="Q325" i="64"/>
  <c r="Q409" i="64" s="1"/>
  <c r="Q11" i="58"/>
  <c r="E292" i="67"/>
  <c r="I292" i="67"/>
  <c r="I330" i="67" s="1"/>
  <c r="M292" i="67"/>
  <c r="M330" i="67" s="1"/>
  <c r="Q292" i="67"/>
  <c r="Q330" i="67" s="1"/>
  <c r="G70" i="54"/>
  <c r="G294" i="67"/>
  <c r="K70" i="54"/>
  <c r="K294" i="67"/>
  <c r="O70" i="54"/>
  <c r="O294" i="67"/>
  <c r="E295" i="67"/>
  <c r="E333" i="67" s="1"/>
  <c r="E70" i="54"/>
  <c r="I295" i="67"/>
  <c r="I293" i="67" s="1"/>
  <c r="M295" i="67"/>
  <c r="M70" i="54"/>
  <c r="Q295" i="67"/>
  <c r="Q293" i="67" s="1"/>
  <c r="G296" i="67"/>
  <c r="G334" i="67" s="1"/>
  <c r="K296" i="67"/>
  <c r="K334" i="67" s="1"/>
  <c r="O296" i="67"/>
  <c r="O334" i="67" s="1"/>
  <c r="G74" i="54"/>
  <c r="G298" i="67"/>
  <c r="K74" i="54"/>
  <c r="K298" i="67"/>
  <c r="O74" i="54"/>
  <c r="O298" i="67"/>
  <c r="E74" i="54"/>
  <c r="E299" i="67"/>
  <c r="E297" i="67" s="1"/>
  <c r="I74" i="54"/>
  <c r="I299" i="67"/>
  <c r="I297" i="67" s="1"/>
  <c r="M74" i="54"/>
  <c r="M299" i="67"/>
  <c r="M337" i="67" s="1"/>
  <c r="Q299" i="67"/>
  <c r="Q337" i="67" s="1"/>
  <c r="G301" i="67"/>
  <c r="K301" i="67"/>
  <c r="K339" i="67" s="1"/>
  <c r="O301" i="67"/>
  <c r="O339" i="67" s="1"/>
  <c r="E302" i="67"/>
  <c r="E340" i="67" s="1"/>
  <c r="I302" i="67"/>
  <c r="I340" i="67" s="1"/>
  <c r="M302" i="67"/>
  <c r="M340" i="67" s="1"/>
  <c r="Q302" i="67"/>
  <c r="Q340" i="67" s="1"/>
  <c r="G355" i="68"/>
  <c r="G354" i="68" s="1"/>
  <c r="K355" i="68"/>
  <c r="K82" i="54"/>
  <c r="O355" i="68"/>
  <c r="O354" i="68" s="1"/>
  <c r="E356" i="68"/>
  <c r="I356" i="68"/>
  <c r="M356" i="68"/>
  <c r="Q356" i="68"/>
  <c r="G85" i="54"/>
  <c r="G358" i="68"/>
  <c r="K85" i="54"/>
  <c r="K358" i="68"/>
  <c r="O85" i="54"/>
  <c r="O358" i="68"/>
  <c r="G117" i="54"/>
  <c r="G298" i="69"/>
  <c r="K117" i="54"/>
  <c r="K298" i="69"/>
  <c r="O117" i="54"/>
  <c r="O298" i="69"/>
  <c r="E117" i="54"/>
  <c r="E111" i="54" s="1"/>
  <c r="E299" i="69"/>
  <c r="I299" i="69"/>
  <c r="I297" i="69" s="1"/>
  <c r="I117" i="54"/>
  <c r="M117" i="54"/>
  <c r="M299" i="69"/>
  <c r="M297" i="69" s="1"/>
  <c r="Q299" i="69"/>
  <c r="G132" i="54"/>
  <c r="G294" i="70"/>
  <c r="K132" i="54"/>
  <c r="K294" i="70"/>
  <c r="K293" i="70" s="1"/>
  <c r="O132" i="54"/>
  <c r="O294" i="70"/>
  <c r="O293" i="70" s="1"/>
  <c r="E132" i="54"/>
  <c r="E295" i="70"/>
  <c r="E293" i="70" s="1"/>
  <c r="I295" i="70"/>
  <c r="I333" i="70" s="1"/>
  <c r="I132" i="54"/>
  <c r="M132" i="54"/>
  <c r="M295" i="70"/>
  <c r="M293" i="70" s="1"/>
  <c r="Q295" i="70"/>
  <c r="G296" i="70"/>
  <c r="G334" i="70" s="1"/>
  <c r="K296" i="70"/>
  <c r="O296" i="70"/>
  <c r="O334" i="70" s="1"/>
  <c r="E298" i="70"/>
  <c r="I298" i="70"/>
  <c r="I136" i="54"/>
  <c r="M298" i="70"/>
  <c r="Q298" i="70"/>
  <c r="Q136" i="54"/>
  <c r="G299" i="70"/>
  <c r="K299" i="70"/>
  <c r="O299" i="70"/>
  <c r="G281" i="72"/>
  <c r="G167" i="58"/>
  <c r="K281" i="72"/>
  <c r="K167" i="58"/>
  <c r="O281" i="72"/>
  <c r="O167" i="58"/>
  <c r="E168" i="58"/>
  <c r="E283" i="72"/>
  <c r="E169" i="58"/>
  <c r="I283" i="72"/>
  <c r="I355" i="72" s="1"/>
  <c r="I169" i="58"/>
  <c r="I168" i="54"/>
  <c r="M283" i="72"/>
  <c r="M169" i="58"/>
  <c r="Q283" i="72"/>
  <c r="Q169" i="58"/>
  <c r="Q168" i="54"/>
  <c r="G284" i="72"/>
  <c r="G356" i="72" s="1"/>
  <c r="G170" i="58"/>
  <c r="K284" i="72"/>
  <c r="K356" i="72" s="1"/>
  <c r="K170" i="58"/>
  <c r="O284" i="72"/>
  <c r="O356" i="72" s="1"/>
  <c r="O170" i="58"/>
  <c r="E285" i="72"/>
  <c r="I285" i="72"/>
  <c r="I321" i="72" s="1"/>
  <c r="M285" i="72"/>
  <c r="Q285" i="72"/>
  <c r="Q321" i="72" s="1"/>
  <c r="F345" i="64"/>
  <c r="J345" i="64"/>
  <c r="N345" i="64"/>
  <c r="D367" i="64"/>
  <c r="L430" i="64"/>
  <c r="L367" i="64"/>
  <c r="J16" i="55"/>
  <c r="G28" i="55"/>
  <c r="G309" i="65"/>
  <c r="K28" i="55"/>
  <c r="K309" i="65"/>
  <c r="O28" i="55"/>
  <c r="O309" i="65"/>
  <c r="G51" i="55"/>
  <c r="G313" i="66"/>
  <c r="K51" i="55"/>
  <c r="K313" i="66"/>
  <c r="O51" i="55"/>
  <c r="O313" i="66"/>
  <c r="E314" i="66"/>
  <c r="I314" i="66"/>
  <c r="I312" i="66" s="1"/>
  <c r="M314" i="66"/>
  <c r="M51" i="55"/>
  <c r="Q314" i="66"/>
  <c r="G315" i="66"/>
  <c r="K315" i="66"/>
  <c r="O315" i="66"/>
  <c r="G306" i="67"/>
  <c r="K306" i="67"/>
  <c r="K63" i="55"/>
  <c r="O306" i="67"/>
  <c r="E307" i="67"/>
  <c r="I307" i="67"/>
  <c r="M307" i="67"/>
  <c r="Q307" i="67"/>
  <c r="E309" i="67"/>
  <c r="E66" i="55"/>
  <c r="I309" i="67"/>
  <c r="I66" i="55"/>
  <c r="M309" i="67"/>
  <c r="Q309" i="67"/>
  <c r="Q66" i="55"/>
  <c r="F311" i="67"/>
  <c r="J311" i="67"/>
  <c r="N311" i="67"/>
  <c r="D85" i="55"/>
  <c r="D382" i="68"/>
  <c r="H382" i="68"/>
  <c r="H85" i="55"/>
  <c r="L85" i="55"/>
  <c r="L382" i="68"/>
  <c r="P382" i="68"/>
  <c r="P85" i="55"/>
  <c r="E306" i="69"/>
  <c r="E106" i="55"/>
  <c r="M306" i="69"/>
  <c r="M106" i="55"/>
  <c r="Q306" i="69"/>
  <c r="Q106" i="55"/>
  <c r="G307" i="69"/>
  <c r="K326" i="69"/>
  <c r="O307" i="69"/>
  <c r="E139" i="55"/>
  <c r="E320" i="70"/>
  <c r="I139" i="55"/>
  <c r="I320" i="70"/>
  <c r="I140" i="59"/>
  <c r="M139" i="55"/>
  <c r="M320" i="70"/>
  <c r="M140" i="59"/>
  <c r="Q139" i="55"/>
  <c r="Q320" i="70"/>
  <c r="G321" i="70"/>
  <c r="G139" i="55"/>
  <c r="K321" i="70"/>
  <c r="O321" i="70"/>
  <c r="O319" i="70" s="1"/>
  <c r="O139" i="55"/>
  <c r="F305" i="71"/>
  <c r="F304" i="71" s="1"/>
  <c r="J305" i="71"/>
  <c r="N305" i="71"/>
  <c r="D306" i="71"/>
  <c r="H306" i="71"/>
  <c r="L306" i="71"/>
  <c r="P306" i="71"/>
  <c r="D308" i="71"/>
  <c r="D158" i="59"/>
  <c r="H308" i="71"/>
  <c r="H158" i="59"/>
  <c r="H157" i="55"/>
  <c r="L308" i="71"/>
  <c r="L158" i="59"/>
  <c r="P308" i="71"/>
  <c r="P158" i="59"/>
  <c r="P157" i="55"/>
  <c r="F309" i="71"/>
  <c r="J309" i="71"/>
  <c r="N309" i="71"/>
  <c r="G162" i="55"/>
  <c r="G295" i="72"/>
  <c r="K162" i="55"/>
  <c r="K295" i="72"/>
  <c r="O162" i="55"/>
  <c r="O295" i="72"/>
  <c r="E297" i="72"/>
  <c r="I297" i="72"/>
  <c r="I164" i="55"/>
  <c r="M297" i="72"/>
  <c r="Q297" i="72"/>
  <c r="Q164" i="55"/>
  <c r="P12" i="57"/>
  <c r="P12" i="60" s="1"/>
  <c r="E16" i="57"/>
  <c r="E16" i="60" s="1"/>
  <c r="E394" i="64"/>
  <c r="E17" i="60"/>
  <c r="I16" i="57"/>
  <c r="I394" i="64"/>
  <c r="I17" i="60"/>
  <c r="M457" i="64"/>
  <c r="M393" i="64"/>
  <c r="M456" i="64" s="1"/>
  <c r="Q16" i="57"/>
  <c r="Q394" i="64"/>
  <c r="Q17" i="60"/>
  <c r="G395" i="64"/>
  <c r="G458" i="64" s="1"/>
  <c r="G18" i="60"/>
  <c r="K395" i="64"/>
  <c r="K18" i="60"/>
  <c r="F19" i="57"/>
  <c r="J19" i="57"/>
  <c r="E28" i="57"/>
  <c r="E347" i="65"/>
  <c r="E29" i="60"/>
  <c r="I347" i="65"/>
  <c r="I28" i="57"/>
  <c r="M347" i="65"/>
  <c r="M29" i="60"/>
  <c r="M28" i="57"/>
  <c r="Q28" i="57"/>
  <c r="Q347" i="65"/>
  <c r="Q29" i="60"/>
  <c r="E349" i="66"/>
  <c r="I349" i="66"/>
  <c r="M349" i="66"/>
  <c r="Q349" i="66"/>
  <c r="E55" i="57"/>
  <c r="E55" i="60" s="1"/>
  <c r="E355" i="66"/>
  <c r="E56" i="60"/>
  <c r="I355" i="66"/>
  <c r="I56" i="60"/>
  <c r="M55" i="57"/>
  <c r="M55" i="60" s="1"/>
  <c r="M355" i="66"/>
  <c r="M56" i="60"/>
  <c r="Q55" i="57"/>
  <c r="Q55" i="60" s="1"/>
  <c r="Q355" i="66"/>
  <c r="G55" i="57"/>
  <c r="G356" i="66"/>
  <c r="G413" i="66" s="1"/>
  <c r="G57" i="60"/>
  <c r="K55" i="57"/>
  <c r="K55" i="60" s="1"/>
  <c r="K356" i="66"/>
  <c r="K413" i="66" s="1"/>
  <c r="K57" i="60"/>
  <c r="O55" i="57"/>
  <c r="O55" i="60" s="1"/>
  <c r="O356" i="66"/>
  <c r="O413" i="66" s="1"/>
  <c r="O57" i="60"/>
  <c r="P63" i="57"/>
  <c r="F351" i="67"/>
  <c r="F70" i="57"/>
  <c r="F68" i="57" s="1"/>
  <c r="J351" i="67"/>
  <c r="J70" i="57"/>
  <c r="N351" i="67"/>
  <c r="D352" i="67"/>
  <c r="D409" i="67" s="1"/>
  <c r="D72" i="60"/>
  <c r="H352" i="67"/>
  <c r="H409" i="67" s="1"/>
  <c r="H72" i="60"/>
  <c r="L352" i="67"/>
  <c r="L409" i="67" s="1"/>
  <c r="L72" i="60"/>
  <c r="P352" i="67"/>
  <c r="P409" i="67" s="1"/>
  <c r="P72" i="60"/>
  <c r="F353" i="67"/>
  <c r="F410" i="67" s="1"/>
  <c r="F73" i="60"/>
  <c r="J353" i="67"/>
  <c r="J410" i="67" s="1"/>
  <c r="J73" i="60"/>
  <c r="N353" i="67"/>
  <c r="N410" i="67" s="1"/>
  <c r="N73" i="60"/>
  <c r="D89" i="57"/>
  <c r="D434" i="68"/>
  <c r="H89" i="57"/>
  <c r="H434" i="68"/>
  <c r="L89" i="57"/>
  <c r="L434" i="68"/>
  <c r="P89" i="57"/>
  <c r="P434" i="68"/>
  <c r="F435" i="68"/>
  <c r="F91" i="60"/>
  <c r="J435" i="68"/>
  <c r="J507" i="68" s="1"/>
  <c r="J91" i="60"/>
  <c r="J89" i="57"/>
  <c r="N435" i="68"/>
  <c r="N507" i="68" s="1"/>
  <c r="N91" i="60"/>
  <c r="N89" i="57"/>
  <c r="D436" i="68"/>
  <c r="D508" i="68" s="1"/>
  <c r="D92" i="60"/>
  <c r="H436" i="68"/>
  <c r="L436" i="68"/>
  <c r="L508" i="68" s="1"/>
  <c r="L92" i="60"/>
  <c r="P436" i="68"/>
  <c r="D93" i="57"/>
  <c r="D438" i="68"/>
  <c r="D94" i="60"/>
  <c r="H93" i="57"/>
  <c r="H438" i="68"/>
  <c r="L93" i="57"/>
  <c r="L93" i="60" s="1"/>
  <c r="L438" i="68"/>
  <c r="L94" i="60"/>
  <c r="P93" i="57"/>
  <c r="P438" i="68"/>
  <c r="F439" i="68"/>
  <c r="F511" i="68" s="1"/>
  <c r="F95" i="60"/>
  <c r="F93" i="57"/>
  <c r="J439" i="68"/>
  <c r="J511" i="68" s="1"/>
  <c r="J95" i="60"/>
  <c r="J93" i="57"/>
  <c r="J93" i="60" s="1"/>
  <c r="N439" i="68"/>
  <c r="N511" i="68" s="1"/>
  <c r="N95" i="60"/>
  <c r="N93" i="57"/>
  <c r="D440" i="68"/>
  <c r="D512" i="68" s="1"/>
  <c r="D96" i="60"/>
  <c r="H440" i="68"/>
  <c r="H512" i="68" s="1"/>
  <c r="H96" i="60"/>
  <c r="L440" i="68"/>
  <c r="L512" i="68" s="1"/>
  <c r="L96" i="60"/>
  <c r="P440" i="68"/>
  <c r="P512" i="68" s="1"/>
  <c r="P96" i="60"/>
  <c r="Q97" i="60"/>
  <c r="O100" i="60"/>
  <c r="G401" i="69"/>
  <c r="K344" i="69"/>
  <c r="K107" i="60"/>
  <c r="O344" i="69"/>
  <c r="O107" i="60"/>
  <c r="E345" i="69"/>
  <c r="E402" i="69" s="1"/>
  <c r="E108" i="60"/>
  <c r="M345" i="69"/>
  <c r="M402" i="69" s="1"/>
  <c r="M108" i="60"/>
  <c r="Q345" i="69"/>
  <c r="Q402" i="69" s="1"/>
  <c r="Q108" i="60"/>
  <c r="F109" i="57"/>
  <c r="F347" i="69"/>
  <c r="F110" i="60"/>
  <c r="J109" i="57"/>
  <c r="J347" i="69"/>
  <c r="J110" i="60"/>
  <c r="N109" i="57"/>
  <c r="N347" i="69"/>
  <c r="N110" i="60"/>
  <c r="D349" i="70"/>
  <c r="D131" i="60"/>
  <c r="H349" i="70"/>
  <c r="H131" i="60"/>
  <c r="L349" i="70"/>
  <c r="L131" i="60"/>
  <c r="P349" i="70"/>
  <c r="P131" i="60"/>
  <c r="O132" i="57"/>
  <c r="F355" i="70"/>
  <c r="F137" i="60"/>
  <c r="F136" i="57"/>
  <c r="J355" i="70"/>
  <c r="J137" i="60"/>
  <c r="J136" i="57"/>
  <c r="J130" i="60" s="1"/>
  <c r="N355" i="70"/>
  <c r="N137" i="60"/>
  <c r="N136" i="57"/>
  <c r="D356" i="70"/>
  <c r="D413" i="70" s="1"/>
  <c r="D138" i="60"/>
  <c r="H356" i="70"/>
  <c r="H413" i="70" s="1"/>
  <c r="H138" i="60"/>
  <c r="L136" i="57"/>
  <c r="L136" i="60" s="1"/>
  <c r="L356" i="70"/>
  <c r="L413" i="70" s="1"/>
  <c r="L138" i="60"/>
  <c r="P356" i="70"/>
  <c r="P413" i="70" s="1"/>
  <c r="P138" i="60"/>
  <c r="D358" i="70"/>
  <c r="D139" i="60"/>
  <c r="D140" i="60"/>
  <c r="H358" i="70"/>
  <c r="H139" i="57"/>
  <c r="L358" i="70"/>
  <c r="L139" i="60"/>
  <c r="L140" i="60"/>
  <c r="P358" i="70"/>
  <c r="P139" i="57"/>
  <c r="F359" i="70"/>
  <c r="F416" i="70" s="1"/>
  <c r="F141" i="60"/>
  <c r="J359" i="70"/>
  <c r="J416" i="70" s="1"/>
  <c r="J141" i="60"/>
  <c r="N359" i="70"/>
  <c r="N416" i="70" s="1"/>
  <c r="N141" i="60"/>
  <c r="J154" i="57"/>
  <c r="G344" i="71"/>
  <c r="G158" i="60"/>
  <c r="G157" i="57"/>
  <c r="K344" i="71"/>
  <c r="K158" i="60"/>
  <c r="K157" i="57"/>
  <c r="K157" i="60"/>
  <c r="O344" i="71"/>
  <c r="O158" i="60"/>
  <c r="O157" i="60"/>
  <c r="E345" i="71"/>
  <c r="E399" i="71" s="1"/>
  <c r="E159" i="60"/>
  <c r="I345" i="71"/>
  <c r="I399" i="71" s="1"/>
  <c r="I159" i="60"/>
  <c r="M345" i="71"/>
  <c r="M399" i="71" s="1"/>
  <c r="M159" i="60"/>
  <c r="Q345" i="71"/>
  <c r="Q399" i="71" s="1"/>
  <c r="Q159" i="60"/>
  <c r="G335" i="72"/>
  <c r="G167" i="60"/>
  <c r="K335" i="72"/>
  <c r="K167" i="60"/>
  <c r="O335" i="72"/>
  <c r="O167" i="60"/>
  <c r="N168" i="57"/>
  <c r="E344" i="72"/>
  <c r="E176" i="60"/>
  <c r="E175" i="60"/>
  <c r="E175" i="57"/>
  <c r="I344" i="72"/>
  <c r="I176" i="60"/>
  <c r="M344" i="72"/>
  <c r="M176" i="60"/>
  <c r="M175" i="60"/>
  <c r="M175" i="57"/>
  <c r="Q344" i="72"/>
  <c r="Q176" i="60"/>
  <c r="Q175" i="60"/>
  <c r="Q175" i="57"/>
  <c r="G345" i="72"/>
  <c r="G399" i="72" s="1"/>
  <c r="G177" i="60"/>
  <c r="K345" i="72"/>
  <c r="K399" i="72" s="1"/>
  <c r="K177" i="60"/>
  <c r="O345" i="72"/>
  <c r="O399" i="72" s="1"/>
  <c r="O177" i="60"/>
  <c r="J14" i="59"/>
  <c r="P170" i="59"/>
  <c r="C27" i="60"/>
  <c r="K7" i="60"/>
  <c r="M17" i="60"/>
  <c r="Q103" i="60"/>
  <c r="G157" i="60"/>
  <c r="G134" i="50"/>
  <c r="K134" i="50"/>
  <c r="O134" i="50"/>
  <c r="D135" i="50"/>
  <c r="H135" i="50"/>
  <c r="L135" i="50"/>
  <c r="P135" i="50"/>
  <c r="C159" i="50"/>
  <c r="G159" i="50"/>
  <c r="K159" i="50"/>
  <c r="O159" i="50"/>
  <c r="D165" i="50"/>
  <c r="H165" i="50"/>
  <c r="L165" i="50"/>
  <c r="P165" i="50"/>
  <c r="D177" i="50"/>
  <c r="H177" i="50"/>
  <c r="L177" i="50"/>
  <c r="P177" i="50"/>
  <c r="G12" i="54"/>
  <c r="G327" i="64"/>
  <c r="G369" i="64" s="1"/>
  <c r="K12" i="54"/>
  <c r="K327" i="64"/>
  <c r="K13" i="58"/>
  <c r="O12" i="54"/>
  <c r="O12" i="58" s="1"/>
  <c r="O327" i="64"/>
  <c r="O13" i="58"/>
  <c r="E12" i="54"/>
  <c r="E12" i="58" s="1"/>
  <c r="E328" i="64"/>
  <c r="E412" i="64" s="1"/>
  <c r="E14" i="58"/>
  <c r="I328" i="64"/>
  <c r="I14" i="58"/>
  <c r="I12" i="54"/>
  <c r="I12" i="58" s="1"/>
  <c r="M328" i="64"/>
  <c r="M14" i="58"/>
  <c r="M12" i="54"/>
  <c r="M12" i="58" s="1"/>
  <c r="Q328" i="64"/>
  <c r="Q412" i="64" s="1"/>
  <c r="Q14" i="58"/>
  <c r="G329" i="64"/>
  <c r="G371" i="64" s="1"/>
  <c r="K329" i="64"/>
  <c r="K371" i="64" s="1"/>
  <c r="O329" i="64"/>
  <c r="O371" i="64" s="1"/>
  <c r="G25" i="54"/>
  <c r="G287" i="65"/>
  <c r="G325" i="65" s="1"/>
  <c r="K25" i="54"/>
  <c r="K287" i="65"/>
  <c r="K325" i="65" s="1"/>
  <c r="O25" i="54"/>
  <c r="O287" i="65"/>
  <c r="O325" i="65" s="1"/>
  <c r="E288" i="65"/>
  <c r="E326" i="65" s="1"/>
  <c r="I25" i="54"/>
  <c r="I288" i="65"/>
  <c r="I286" i="65" s="1"/>
  <c r="M25" i="54"/>
  <c r="M288" i="65"/>
  <c r="M286" i="65" s="1"/>
  <c r="Q288" i="65"/>
  <c r="Q326" i="65" s="1"/>
  <c r="E28" i="54"/>
  <c r="E290" i="65"/>
  <c r="E328" i="65" s="1"/>
  <c r="I28" i="54"/>
  <c r="I290" i="65"/>
  <c r="I328" i="65" s="1"/>
  <c r="M28" i="54"/>
  <c r="M290" i="65"/>
  <c r="Q28" i="54"/>
  <c r="Q290" i="65"/>
  <c r="E32" i="54"/>
  <c r="E30" i="54" s="1"/>
  <c r="E294" i="65"/>
  <c r="E332" i="65" s="1"/>
  <c r="I32" i="54"/>
  <c r="I294" i="65"/>
  <c r="I332" i="65" s="1"/>
  <c r="M32" i="54"/>
  <c r="M294" i="65"/>
  <c r="Q32" i="54"/>
  <c r="Q294" i="65"/>
  <c r="G32" i="54"/>
  <c r="G295" i="65"/>
  <c r="K295" i="65"/>
  <c r="K32" i="54"/>
  <c r="O32" i="54"/>
  <c r="O295" i="65"/>
  <c r="E296" i="65"/>
  <c r="E334" i="65" s="1"/>
  <c r="I296" i="65"/>
  <c r="M296" i="65"/>
  <c r="M334" i="65" s="1"/>
  <c r="Q296" i="65"/>
  <c r="E287" i="66"/>
  <c r="I287" i="66"/>
  <c r="M287" i="66"/>
  <c r="Q287" i="66"/>
  <c r="Q286" i="66" s="1"/>
  <c r="Q44" i="54"/>
  <c r="G288" i="66"/>
  <c r="K288" i="66"/>
  <c r="O288" i="66"/>
  <c r="E370" i="68"/>
  <c r="I370" i="68"/>
  <c r="M370" i="68"/>
  <c r="Q370" i="68"/>
  <c r="Q418" i="68" s="1"/>
  <c r="Q97" i="54"/>
  <c r="G371" i="68"/>
  <c r="K371" i="68"/>
  <c r="K419" i="68" s="1"/>
  <c r="O371" i="68"/>
  <c r="O419" i="68" s="1"/>
  <c r="E100" i="54"/>
  <c r="E373" i="68"/>
  <c r="I100" i="54"/>
  <c r="I373" i="68"/>
  <c r="M100" i="54"/>
  <c r="M373" i="68"/>
  <c r="Q100" i="54"/>
  <c r="Q373" i="68"/>
  <c r="G100" i="54"/>
  <c r="G374" i="68"/>
  <c r="G102" i="58"/>
  <c r="K100" i="54"/>
  <c r="K374" i="68"/>
  <c r="K470" i="68" s="1"/>
  <c r="K102" i="58"/>
  <c r="O100" i="54"/>
  <c r="O374" i="68"/>
  <c r="O102" i="58"/>
  <c r="E375" i="68"/>
  <c r="I375" i="68"/>
  <c r="I423" i="68" s="1"/>
  <c r="M375" i="68"/>
  <c r="Q375" i="68"/>
  <c r="Q423" i="68" s="1"/>
  <c r="G106" i="54"/>
  <c r="G287" i="69"/>
  <c r="K106" i="54"/>
  <c r="K287" i="69"/>
  <c r="O106" i="54"/>
  <c r="O287" i="69"/>
  <c r="E288" i="69"/>
  <c r="E286" i="69" s="1"/>
  <c r="E106" i="54"/>
  <c r="I288" i="69"/>
  <c r="I326" i="69" s="1"/>
  <c r="M288" i="69"/>
  <c r="M106" i="54"/>
  <c r="Q288" i="69"/>
  <c r="Q286" i="69" s="1"/>
  <c r="E109" i="54"/>
  <c r="E290" i="69"/>
  <c r="I109" i="54"/>
  <c r="I290" i="69"/>
  <c r="M109" i="54"/>
  <c r="M290" i="69"/>
  <c r="Q109" i="54"/>
  <c r="Q290" i="69"/>
  <c r="G287" i="70"/>
  <c r="G325" i="70" s="1"/>
  <c r="K287" i="70"/>
  <c r="K125" i="54"/>
  <c r="O287" i="70"/>
  <c r="O325" i="70" s="1"/>
  <c r="E288" i="70"/>
  <c r="E326" i="70" s="1"/>
  <c r="I288" i="70"/>
  <c r="I326" i="70" s="1"/>
  <c r="M288" i="70"/>
  <c r="Q288" i="70"/>
  <c r="Q326" i="70" s="1"/>
  <c r="G128" i="54"/>
  <c r="G290" i="70"/>
  <c r="K128" i="54"/>
  <c r="K290" i="70"/>
  <c r="K289" i="70" s="1"/>
  <c r="O128" i="54"/>
  <c r="O290" i="70"/>
  <c r="E281" i="71"/>
  <c r="E149" i="58"/>
  <c r="I281" i="71"/>
  <c r="I149" i="58"/>
  <c r="M281" i="71"/>
  <c r="M353" i="71" s="1"/>
  <c r="M149" i="58"/>
  <c r="Q281" i="71"/>
  <c r="Q149" i="58"/>
  <c r="E154" i="54"/>
  <c r="E287" i="71"/>
  <c r="I154" i="54"/>
  <c r="I287" i="71"/>
  <c r="M154" i="54"/>
  <c r="M287" i="71"/>
  <c r="Q154" i="54"/>
  <c r="Q287" i="71"/>
  <c r="G154" i="54"/>
  <c r="G288" i="71"/>
  <c r="G286" i="71" s="1"/>
  <c r="K288" i="71"/>
  <c r="K286" i="71" s="1"/>
  <c r="K154" i="54"/>
  <c r="O154" i="54"/>
  <c r="O288" i="71"/>
  <c r="O286" i="71" s="1"/>
  <c r="E290" i="71"/>
  <c r="E158" i="58"/>
  <c r="I290" i="71"/>
  <c r="I158" i="58"/>
  <c r="I157" i="54"/>
  <c r="M290" i="71"/>
  <c r="M158" i="58"/>
  <c r="Q290" i="71"/>
  <c r="Q158" i="58"/>
  <c r="Q157" i="54"/>
  <c r="G291" i="71"/>
  <c r="G327" i="71" s="1"/>
  <c r="K291" i="71"/>
  <c r="K327" i="71" s="1"/>
  <c r="O291" i="71"/>
  <c r="O327" i="71" s="1"/>
  <c r="E277" i="72"/>
  <c r="E313" i="72" s="1"/>
  <c r="I277" i="72"/>
  <c r="I313" i="72" s="1"/>
  <c r="I162" i="54"/>
  <c r="M277" i="72"/>
  <c r="M313" i="72" s="1"/>
  <c r="Q277" i="72"/>
  <c r="Q162" i="54"/>
  <c r="G164" i="54"/>
  <c r="G279" i="72"/>
  <c r="K164" i="54"/>
  <c r="K279" i="72"/>
  <c r="O164" i="54"/>
  <c r="O279" i="72"/>
  <c r="G340" i="64"/>
  <c r="K340" i="64"/>
  <c r="K4" i="55"/>
  <c r="O340" i="64"/>
  <c r="E341" i="64"/>
  <c r="E362" i="64" s="1"/>
  <c r="I341" i="64"/>
  <c r="I362" i="64" s="1"/>
  <c r="M341" i="64"/>
  <c r="M362" i="64" s="1"/>
  <c r="Q341" i="64"/>
  <c r="Q362" i="64" s="1"/>
  <c r="E343" i="64"/>
  <c r="E7" i="55"/>
  <c r="I343" i="64"/>
  <c r="I7" i="55"/>
  <c r="M343" i="64"/>
  <c r="Q343" i="64"/>
  <c r="Q7" i="55"/>
  <c r="D348" i="64"/>
  <c r="D12" i="55"/>
  <c r="H12" i="55"/>
  <c r="H348" i="64"/>
  <c r="L348" i="64"/>
  <c r="L12" i="55"/>
  <c r="P12" i="55"/>
  <c r="P348" i="64"/>
  <c r="J370" i="64"/>
  <c r="J433" i="64"/>
  <c r="N370" i="64"/>
  <c r="N433" i="64"/>
  <c r="D371" i="64"/>
  <c r="H371" i="64"/>
  <c r="L371" i="64"/>
  <c r="P371" i="64"/>
  <c r="F313" i="65"/>
  <c r="F32" i="55"/>
  <c r="J313" i="65"/>
  <c r="J32" i="55"/>
  <c r="N332" i="65"/>
  <c r="N312" i="65"/>
  <c r="D333" i="65"/>
  <c r="H314" i="65"/>
  <c r="H312" i="65" s="1"/>
  <c r="H32" i="55"/>
  <c r="L314" i="65"/>
  <c r="L32" i="55"/>
  <c r="P333" i="65"/>
  <c r="F334" i="65"/>
  <c r="J334" i="65"/>
  <c r="N334" i="65"/>
  <c r="E317" i="65"/>
  <c r="I317" i="65"/>
  <c r="I36" i="55"/>
  <c r="I30" i="55" s="1"/>
  <c r="M317" i="65"/>
  <c r="Q317" i="65"/>
  <c r="Q36" i="55"/>
  <c r="G318" i="65"/>
  <c r="K318" i="65"/>
  <c r="O318" i="65"/>
  <c r="F317" i="66"/>
  <c r="F55" i="55"/>
  <c r="J317" i="66"/>
  <c r="N317" i="66"/>
  <c r="N55" i="55"/>
  <c r="D318" i="66"/>
  <c r="D316" i="66" s="1"/>
  <c r="D55" i="55"/>
  <c r="H318" i="66"/>
  <c r="H316" i="66" s="1"/>
  <c r="H55" i="55"/>
  <c r="L318" i="66"/>
  <c r="L316" i="66" s="1"/>
  <c r="P318" i="66"/>
  <c r="P316" i="66" s="1"/>
  <c r="E313" i="67"/>
  <c r="E70" i="55"/>
  <c r="I313" i="67"/>
  <c r="M313" i="67"/>
  <c r="M70" i="55"/>
  <c r="Q313" i="67"/>
  <c r="Q70" i="55"/>
  <c r="G314" i="67"/>
  <c r="K314" i="67"/>
  <c r="O314" i="67"/>
  <c r="E315" i="67"/>
  <c r="I315" i="67"/>
  <c r="M315" i="67"/>
  <c r="Q315" i="67"/>
  <c r="F317" i="67"/>
  <c r="J317" i="67"/>
  <c r="J74" i="55"/>
  <c r="N317" i="67"/>
  <c r="D318" i="67"/>
  <c r="H318" i="67"/>
  <c r="L318" i="67"/>
  <c r="P318" i="67"/>
  <c r="E77" i="55"/>
  <c r="E320" i="67"/>
  <c r="I77" i="55"/>
  <c r="I320" i="67"/>
  <c r="M77" i="55"/>
  <c r="M320" i="67"/>
  <c r="Q77" i="55"/>
  <c r="Q320" i="67"/>
  <c r="G321" i="67"/>
  <c r="G319" i="67" s="1"/>
  <c r="G77" i="55"/>
  <c r="K321" i="67"/>
  <c r="K319" i="67" s="1"/>
  <c r="O321" i="67"/>
  <c r="O319" i="67" s="1"/>
  <c r="O77" i="55"/>
  <c r="F384" i="68"/>
  <c r="J384" i="68"/>
  <c r="N384" i="68"/>
  <c r="E386" i="68"/>
  <c r="I386" i="68"/>
  <c r="I89" i="55"/>
  <c r="M386" i="68"/>
  <c r="Q386" i="68"/>
  <c r="Q89" i="55"/>
  <c r="G387" i="68"/>
  <c r="K387" i="68"/>
  <c r="O387" i="68"/>
  <c r="E388" i="68"/>
  <c r="E92" i="59"/>
  <c r="I388" i="68"/>
  <c r="M388" i="68"/>
  <c r="M92" i="59"/>
  <c r="Q388" i="68"/>
  <c r="G97" i="55"/>
  <c r="G394" i="68"/>
  <c r="K97" i="55"/>
  <c r="K394" i="68"/>
  <c r="O97" i="55"/>
  <c r="O394" i="68"/>
  <c r="I395" i="68"/>
  <c r="I393" i="68" s="1"/>
  <c r="M395" i="68"/>
  <c r="M393" i="68" s="1"/>
  <c r="M97" i="55"/>
  <c r="Q395" i="68"/>
  <c r="E336" i="69"/>
  <c r="I317" i="69"/>
  <c r="M317" i="69"/>
  <c r="Q317" i="69"/>
  <c r="Q117" i="55"/>
  <c r="G337" i="69"/>
  <c r="K318" i="69"/>
  <c r="O318" i="69"/>
  <c r="G320" i="69"/>
  <c r="G121" i="59"/>
  <c r="K320" i="69"/>
  <c r="O320" i="69"/>
  <c r="O121" i="59"/>
  <c r="E321" i="69"/>
  <c r="I321" i="69"/>
  <c r="M340" i="69"/>
  <c r="Q321" i="69"/>
  <c r="E125" i="55"/>
  <c r="E306" i="70"/>
  <c r="I125" i="55"/>
  <c r="I306" i="70"/>
  <c r="M125" i="55"/>
  <c r="M306" i="70"/>
  <c r="Q125" i="55"/>
  <c r="Q306" i="70"/>
  <c r="G307" i="70"/>
  <c r="G305" i="70" s="1"/>
  <c r="G125" i="55"/>
  <c r="K326" i="70"/>
  <c r="O307" i="70"/>
  <c r="O125" i="55"/>
  <c r="I309" i="70"/>
  <c r="I128" i="55"/>
  <c r="M309" i="70"/>
  <c r="Q309" i="70"/>
  <c r="Q128" i="55"/>
  <c r="G311" i="70"/>
  <c r="K311" i="70"/>
  <c r="O311" i="70"/>
  <c r="F301" i="71"/>
  <c r="F151" i="59"/>
  <c r="J301" i="71"/>
  <c r="J151" i="59"/>
  <c r="N301" i="71"/>
  <c r="N151" i="59"/>
  <c r="D302" i="71"/>
  <c r="D152" i="59"/>
  <c r="H302" i="71"/>
  <c r="H152" i="59"/>
  <c r="L302" i="71"/>
  <c r="L152" i="59"/>
  <c r="P302" i="71"/>
  <c r="P152" i="59"/>
  <c r="F303" i="71"/>
  <c r="J303" i="71"/>
  <c r="N303" i="71"/>
  <c r="D299" i="72"/>
  <c r="D167" i="59"/>
  <c r="H299" i="72"/>
  <c r="H167" i="59"/>
  <c r="L299" i="72"/>
  <c r="L167" i="59"/>
  <c r="P299" i="72"/>
  <c r="P167" i="59"/>
  <c r="F168" i="55"/>
  <c r="F301" i="72"/>
  <c r="F169" i="59"/>
  <c r="J168" i="55"/>
  <c r="J168" i="59" s="1"/>
  <c r="J301" i="72"/>
  <c r="J169" i="59"/>
  <c r="N168" i="55"/>
  <c r="N168" i="59" s="1"/>
  <c r="N301" i="72"/>
  <c r="D302" i="72"/>
  <c r="D170" i="59"/>
  <c r="D168" i="55"/>
  <c r="H302" i="72"/>
  <c r="H170" i="59"/>
  <c r="L302" i="72"/>
  <c r="L168" i="55"/>
  <c r="L170" i="59"/>
  <c r="P374" i="72"/>
  <c r="P320" i="72"/>
  <c r="F303" i="72"/>
  <c r="J303" i="72"/>
  <c r="N303" i="72"/>
  <c r="F387" i="64"/>
  <c r="J387" i="64"/>
  <c r="N387" i="64"/>
  <c r="D388" i="64"/>
  <c r="H388" i="64"/>
  <c r="L388" i="64"/>
  <c r="L451" i="64" s="1"/>
  <c r="L11" i="60"/>
  <c r="P388" i="64"/>
  <c r="P451" i="64" s="1"/>
  <c r="P11" i="60"/>
  <c r="E358" i="65"/>
  <c r="I358" i="65"/>
  <c r="I39" i="57"/>
  <c r="M39" i="57"/>
  <c r="M358" i="65"/>
  <c r="Q39" i="57"/>
  <c r="Q358" i="65"/>
  <c r="G39" i="57"/>
  <c r="G359" i="65"/>
  <c r="G41" i="60"/>
  <c r="K359" i="65"/>
  <c r="K416" i="65" s="1"/>
  <c r="K39" i="57"/>
  <c r="O359" i="65"/>
  <c r="O416" i="65" s="1"/>
  <c r="O41" i="60"/>
  <c r="F44" i="57"/>
  <c r="F344" i="66"/>
  <c r="J44" i="57"/>
  <c r="J344" i="66"/>
  <c r="N44" i="57"/>
  <c r="N344" i="66"/>
  <c r="D345" i="66"/>
  <c r="D46" i="60"/>
  <c r="H345" i="66"/>
  <c r="H46" i="60"/>
  <c r="L345" i="66"/>
  <c r="L44" i="57"/>
  <c r="P345" i="66"/>
  <c r="P46" i="60"/>
  <c r="H58" i="57"/>
  <c r="G74" i="57"/>
  <c r="G74" i="60" s="1"/>
  <c r="G355" i="67"/>
  <c r="G75" i="60"/>
  <c r="K74" i="57"/>
  <c r="K74" i="60" s="1"/>
  <c r="K355" i="67"/>
  <c r="K75" i="60"/>
  <c r="O355" i="67"/>
  <c r="O75" i="60"/>
  <c r="O74" i="57"/>
  <c r="E74" i="57"/>
  <c r="E74" i="60" s="1"/>
  <c r="E356" i="67"/>
  <c r="E413" i="67" s="1"/>
  <c r="E76" i="60"/>
  <c r="I74" i="57"/>
  <c r="I74" i="60" s="1"/>
  <c r="I356" i="67"/>
  <c r="I413" i="67" s="1"/>
  <c r="I76" i="60"/>
  <c r="M74" i="57"/>
  <c r="M74" i="60" s="1"/>
  <c r="M356" i="67"/>
  <c r="M76" i="60"/>
  <c r="Q356" i="67"/>
  <c r="Q413" i="67" s="1"/>
  <c r="Q76" i="60"/>
  <c r="F77" i="57"/>
  <c r="F358" i="67"/>
  <c r="J77" i="57"/>
  <c r="J358" i="67"/>
  <c r="N77" i="57"/>
  <c r="N358" i="67"/>
  <c r="D359" i="67"/>
  <c r="D416" i="67" s="1"/>
  <c r="D79" i="60"/>
  <c r="H359" i="67"/>
  <c r="H416" i="67" s="1"/>
  <c r="H79" i="60"/>
  <c r="H77" i="57"/>
  <c r="L359" i="67"/>
  <c r="L416" i="67" s="1"/>
  <c r="L79" i="60"/>
  <c r="L77" i="57"/>
  <c r="P359" i="67"/>
  <c r="P416" i="67" s="1"/>
  <c r="P79" i="60"/>
  <c r="E432" i="68"/>
  <c r="I432" i="68"/>
  <c r="M432" i="68"/>
  <c r="Q432" i="68"/>
  <c r="F442" i="68"/>
  <c r="F98" i="60"/>
  <c r="F97" i="57"/>
  <c r="F97" i="60" s="1"/>
  <c r="J442" i="68"/>
  <c r="J98" i="60"/>
  <c r="J97" i="57"/>
  <c r="J97" i="60" s="1"/>
  <c r="N442" i="68"/>
  <c r="N98" i="60"/>
  <c r="D443" i="68"/>
  <c r="D515" i="68" s="1"/>
  <c r="D99" i="60"/>
  <c r="H443" i="68"/>
  <c r="H515" i="68" s="1"/>
  <c r="H99" i="60"/>
  <c r="L443" i="68"/>
  <c r="L515" i="68" s="1"/>
  <c r="L99" i="60"/>
  <c r="P443" i="68"/>
  <c r="P515" i="68" s="1"/>
  <c r="P99" i="60"/>
  <c r="G355" i="69"/>
  <c r="G118" i="60"/>
  <c r="G117" i="57"/>
  <c r="G117" i="60" s="1"/>
  <c r="K355" i="69"/>
  <c r="K118" i="60"/>
  <c r="K117" i="57"/>
  <c r="K117" i="60" s="1"/>
  <c r="O355" i="69"/>
  <c r="O118" i="60"/>
  <c r="E356" i="69"/>
  <c r="E413" i="69" s="1"/>
  <c r="E119" i="60"/>
  <c r="I356" i="69"/>
  <c r="I413" i="69" s="1"/>
  <c r="I119" i="60"/>
  <c r="M356" i="69"/>
  <c r="M413" i="69" s="1"/>
  <c r="M119" i="60"/>
  <c r="Q356" i="69"/>
  <c r="Q413" i="69" s="1"/>
  <c r="Q119" i="60"/>
  <c r="G125" i="57"/>
  <c r="G344" i="70"/>
  <c r="G126" i="60"/>
  <c r="K125" i="57"/>
  <c r="K344" i="70"/>
  <c r="O125" i="57"/>
  <c r="O344" i="70"/>
  <c r="O126" i="60"/>
  <c r="E345" i="70"/>
  <c r="E402" i="70" s="1"/>
  <c r="E127" i="60"/>
  <c r="I345" i="70"/>
  <c r="I402" i="70" s="1"/>
  <c r="I127" i="60"/>
  <c r="M345" i="70"/>
  <c r="M402" i="70" s="1"/>
  <c r="M125" i="57"/>
  <c r="Q345" i="70"/>
  <c r="Q402" i="70" s="1"/>
  <c r="Q127" i="60"/>
  <c r="F333" i="71"/>
  <c r="F147" i="60"/>
  <c r="F146" i="57"/>
  <c r="J333" i="71"/>
  <c r="J147" i="60"/>
  <c r="J146" i="57"/>
  <c r="N333" i="71"/>
  <c r="N147" i="60"/>
  <c r="M150" i="57"/>
  <c r="D333" i="72"/>
  <c r="D165" i="60"/>
  <c r="D164" i="57"/>
  <c r="H333" i="72"/>
  <c r="H165" i="60"/>
  <c r="H164" i="57"/>
  <c r="L333" i="72"/>
  <c r="L165" i="60"/>
  <c r="P333" i="72"/>
  <c r="P165" i="60"/>
  <c r="P164" i="57"/>
  <c r="O172" i="57"/>
  <c r="N14" i="59"/>
  <c r="K121" i="59"/>
  <c r="N169" i="59"/>
  <c r="L22" i="60"/>
  <c r="L46" i="60"/>
  <c r="H47" i="60"/>
  <c r="Q56" i="60"/>
  <c r="O85" i="60"/>
  <c r="M109" i="60"/>
  <c r="Q162" i="60"/>
  <c r="C141" i="50"/>
  <c r="G141" i="50"/>
  <c r="K141" i="50"/>
  <c r="O141" i="50"/>
  <c r="D145" i="50"/>
  <c r="H145" i="50"/>
  <c r="L145" i="50"/>
  <c r="P145" i="50"/>
  <c r="E152" i="50"/>
  <c r="I152" i="50"/>
  <c r="M152" i="50"/>
  <c r="Q152" i="50"/>
  <c r="F153" i="50"/>
  <c r="J153" i="50"/>
  <c r="N153" i="50"/>
  <c r="F170" i="50"/>
  <c r="J170" i="50"/>
  <c r="N170" i="50"/>
  <c r="C171" i="50"/>
  <c r="G171" i="50"/>
  <c r="K171" i="50"/>
  <c r="O171" i="50"/>
  <c r="E173" i="50"/>
  <c r="I173" i="50"/>
  <c r="M173" i="50"/>
  <c r="Q173" i="50"/>
  <c r="F174" i="50"/>
  <c r="J174" i="50"/>
  <c r="N174" i="50"/>
  <c r="E19" i="54"/>
  <c r="E334" i="64"/>
  <c r="I19" i="54"/>
  <c r="I334" i="64"/>
  <c r="M19" i="54"/>
  <c r="M334" i="64"/>
  <c r="Q19" i="54"/>
  <c r="Q334" i="64"/>
  <c r="G19" i="54"/>
  <c r="G335" i="64"/>
  <c r="G21" i="58"/>
  <c r="K19" i="54"/>
  <c r="K335" i="64"/>
  <c r="O19" i="54"/>
  <c r="O335" i="64"/>
  <c r="O419" i="64" s="1"/>
  <c r="O21" i="58"/>
  <c r="E336" i="64"/>
  <c r="E378" i="64" s="1"/>
  <c r="I336" i="64"/>
  <c r="I378" i="64" s="1"/>
  <c r="M336" i="64"/>
  <c r="M378" i="64" s="1"/>
  <c r="Q336" i="64"/>
  <c r="Q378" i="64" s="1"/>
  <c r="G63" i="54"/>
  <c r="G287" i="67"/>
  <c r="K63" i="54"/>
  <c r="K287" i="67"/>
  <c r="O63" i="54"/>
  <c r="O287" i="67"/>
  <c r="E63" i="54"/>
  <c r="E288" i="67"/>
  <c r="I288" i="67"/>
  <c r="I286" i="67" s="1"/>
  <c r="I63" i="54"/>
  <c r="M63" i="54"/>
  <c r="M288" i="67"/>
  <c r="Q288" i="67"/>
  <c r="E66" i="54"/>
  <c r="E290" i="67"/>
  <c r="I66" i="54"/>
  <c r="I290" i="67"/>
  <c r="M66" i="54"/>
  <c r="M290" i="67"/>
  <c r="Q66" i="54"/>
  <c r="Q290" i="67"/>
  <c r="G292" i="69"/>
  <c r="G112" i="58"/>
  <c r="K292" i="69"/>
  <c r="K112" i="58"/>
  <c r="O292" i="69"/>
  <c r="O112" i="58"/>
  <c r="E294" i="69"/>
  <c r="E114" i="58"/>
  <c r="I294" i="69"/>
  <c r="I113" i="54"/>
  <c r="I114" i="58"/>
  <c r="M294" i="69"/>
  <c r="M114" i="58"/>
  <c r="Q294" i="69"/>
  <c r="Q113" i="54"/>
  <c r="Q114" i="58"/>
  <c r="G295" i="69"/>
  <c r="G371" i="69" s="1"/>
  <c r="G115" i="58"/>
  <c r="K295" i="69"/>
  <c r="K371" i="69" s="1"/>
  <c r="K115" i="58"/>
  <c r="O295" i="69"/>
  <c r="O371" i="69" s="1"/>
  <c r="O115" i="58"/>
  <c r="E296" i="69"/>
  <c r="I296" i="69"/>
  <c r="M296" i="69"/>
  <c r="M334" i="69" s="1"/>
  <c r="Q296" i="69"/>
  <c r="Q334" i="69" s="1"/>
  <c r="E120" i="54"/>
  <c r="E301" i="69"/>
  <c r="E121" i="58"/>
  <c r="I120" i="54"/>
  <c r="I301" i="69"/>
  <c r="I121" i="58"/>
  <c r="M120" i="54"/>
  <c r="M301" i="69"/>
  <c r="M121" i="58"/>
  <c r="Q120" i="54"/>
  <c r="Q301" i="69"/>
  <c r="Q121" i="58"/>
  <c r="G120" i="54"/>
  <c r="G302" i="69"/>
  <c r="K302" i="69"/>
  <c r="K300" i="69" s="1"/>
  <c r="K120" i="54"/>
  <c r="O120" i="54"/>
  <c r="O302" i="69"/>
  <c r="O300" i="69" s="1"/>
  <c r="E292" i="70"/>
  <c r="E330" i="70" s="1"/>
  <c r="I292" i="70"/>
  <c r="M292" i="70"/>
  <c r="Q292" i="70"/>
  <c r="G301" i="70"/>
  <c r="G140" i="58"/>
  <c r="K301" i="70"/>
  <c r="K139" i="54"/>
  <c r="K140" i="58"/>
  <c r="O301" i="70"/>
  <c r="O339" i="70" s="1"/>
  <c r="E302" i="70"/>
  <c r="E340" i="70" s="1"/>
  <c r="I302" i="70"/>
  <c r="M302" i="70"/>
  <c r="M340" i="70" s="1"/>
  <c r="Q302" i="70"/>
  <c r="Q340" i="70" s="1"/>
  <c r="M168" i="58"/>
  <c r="E287" i="72"/>
  <c r="I287" i="72"/>
  <c r="M287" i="72"/>
  <c r="Q287" i="72"/>
  <c r="Q172" i="54"/>
  <c r="G288" i="72"/>
  <c r="K288" i="72"/>
  <c r="O288" i="72"/>
  <c r="E175" i="54"/>
  <c r="E290" i="72"/>
  <c r="E176" i="58"/>
  <c r="I175" i="54"/>
  <c r="I290" i="72"/>
  <c r="I176" i="58"/>
  <c r="M175" i="54"/>
  <c r="M290" i="72"/>
  <c r="M176" i="58"/>
  <c r="Q175" i="54"/>
  <c r="Q290" i="72"/>
  <c r="Q176" i="58"/>
  <c r="G175" i="54"/>
  <c r="G291" i="72"/>
  <c r="G289" i="72" s="1"/>
  <c r="K175" i="54"/>
  <c r="K291" i="72"/>
  <c r="O175" i="54"/>
  <c r="O291" i="72"/>
  <c r="O289" i="72" s="1"/>
  <c r="D352" i="64"/>
  <c r="D351" i="64" s="1"/>
  <c r="D16" i="55"/>
  <c r="H16" i="55"/>
  <c r="H352" i="64"/>
  <c r="L352" i="64"/>
  <c r="L351" i="64" s="1"/>
  <c r="L16" i="55"/>
  <c r="P16" i="55"/>
  <c r="P352" i="64"/>
  <c r="F374" i="64"/>
  <c r="N374" i="64"/>
  <c r="G19" i="55"/>
  <c r="G355" i="64"/>
  <c r="K19" i="55"/>
  <c r="K355" i="64"/>
  <c r="O19" i="55"/>
  <c r="O355" i="64"/>
  <c r="E356" i="64"/>
  <c r="E354" i="64" s="1"/>
  <c r="I356" i="64"/>
  <c r="I354" i="64" s="1"/>
  <c r="I21" i="59"/>
  <c r="M356" i="64"/>
  <c r="M354" i="64" s="1"/>
  <c r="M19" i="55"/>
  <c r="Q356" i="64"/>
  <c r="Q21" i="59"/>
  <c r="G357" i="64"/>
  <c r="K357" i="64"/>
  <c r="O357" i="64"/>
  <c r="F25" i="55"/>
  <c r="F306" i="65"/>
  <c r="J306" i="65"/>
  <c r="J25" i="55"/>
  <c r="N25" i="55"/>
  <c r="N306" i="65"/>
  <c r="D307" i="65"/>
  <c r="D305" i="65" s="1"/>
  <c r="H307" i="65"/>
  <c r="L307" i="65"/>
  <c r="L305" i="65" s="1"/>
  <c r="P307" i="65"/>
  <c r="E44" i="55"/>
  <c r="E306" i="66"/>
  <c r="I44" i="55"/>
  <c r="I306" i="66"/>
  <c r="M44" i="55"/>
  <c r="M306" i="66"/>
  <c r="Q44" i="55"/>
  <c r="Q306" i="66"/>
  <c r="G307" i="66"/>
  <c r="G305" i="66" s="1"/>
  <c r="G44" i="55"/>
  <c r="K307" i="66"/>
  <c r="K44" i="55"/>
  <c r="O307" i="66"/>
  <c r="O305" i="66" s="1"/>
  <c r="D320" i="66"/>
  <c r="D58" i="55"/>
  <c r="H320" i="66"/>
  <c r="H59" i="59"/>
  <c r="H58" i="55"/>
  <c r="L320" i="66"/>
  <c r="P320" i="66"/>
  <c r="P58" i="55"/>
  <c r="F321" i="66"/>
  <c r="F340" i="66" s="1"/>
  <c r="F58" i="55"/>
  <c r="J321" i="66"/>
  <c r="J58" i="55"/>
  <c r="N321" i="66"/>
  <c r="N340" i="66" s="1"/>
  <c r="G379" i="68"/>
  <c r="G82" i="55"/>
  <c r="K379" i="68"/>
  <c r="K378" i="68" s="1"/>
  <c r="O379" i="68"/>
  <c r="O82" i="55"/>
  <c r="E380" i="68"/>
  <c r="I380" i="68"/>
  <c r="M380" i="68"/>
  <c r="Q380" i="68"/>
  <c r="G309" i="69"/>
  <c r="K309" i="69"/>
  <c r="K109" i="55"/>
  <c r="O309" i="69"/>
  <c r="D113" i="59"/>
  <c r="F299" i="71"/>
  <c r="F149" i="59"/>
  <c r="J299" i="71"/>
  <c r="J149" i="59"/>
  <c r="N299" i="71"/>
  <c r="N149" i="59"/>
  <c r="C7" i="57"/>
  <c r="C385" i="64"/>
  <c r="C391" i="64"/>
  <c r="C14" i="60"/>
  <c r="C397" i="64"/>
  <c r="C19" i="57"/>
  <c r="C352" i="65"/>
  <c r="C34" i="60"/>
  <c r="C358" i="65"/>
  <c r="C39" i="57"/>
  <c r="C347" i="66"/>
  <c r="C47" i="57"/>
  <c r="C353" i="66"/>
  <c r="C410" i="66" s="1"/>
  <c r="C54" i="60"/>
  <c r="C359" i="66"/>
  <c r="C416" i="66" s="1"/>
  <c r="C60" i="60"/>
  <c r="C349" i="67"/>
  <c r="C355" i="67"/>
  <c r="C75" i="60"/>
  <c r="C74" i="57"/>
  <c r="C74" i="60" s="1"/>
  <c r="C427" i="68"/>
  <c r="C82" i="57"/>
  <c r="C434" i="68"/>
  <c r="C439" i="68"/>
  <c r="C511" i="68" s="1"/>
  <c r="C95" i="60"/>
  <c r="C445" i="68"/>
  <c r="C101" i="60"/>
  <c r="C100" i="60"/>
  <c r="C345" i="69"/>
  <c r="C402" i="69" s="1"/>
  <c r="C106" i="57"/>
  <c r="C108" i="60"/>
  <c r="C352" i="69"/>
  <c r="C409" i="69" s="1"/>
  <c r="C113" i="57"/>
  <c r="C113" i="60" s="1"/>
  <c r="C115" i="60"/>
  <c r="C358" i="69"/>
  <c r="C121" i="60"/>
  <c r="C120" i="60"/>
  <c r="C347" i="70"/>
  <c r="C129" i="60"/>
  <c r="C128" i="57"/>
  <c r="C353" i="70"/>
  <c r="C410" i="70" s="1"/>
  <c r="C135" i="60"/>
  <c r="C359" i="70"/>
  <c r="C416" i="70" s="1"/>
  <c r="C141" i="60"/>
  <c r="C337" i="71"/>
  <c r="C151" i="60"/>
  <c r="C342" i="71"/>
  <c r="C156" i="60"/>
  <c r="C333" i="72"/>
  <c r="C164" i="57"/>
  <c r="C165" i="60"/>
  <c r="C339" i="72"/>
  <c r="C393" i="72" s="1"/>
  <c r="C171" i="60"/>
  <c r="C345" i="72"/>
  <c r="C399" i="72" s="1"/>
  <c r="C177" i="60"/>
  <c r="D4" i="57"/>
  <c r="D382" i="64"/>
  <c r="H4" i="57"/>
  <c r="H382" i="64"/>
  <c r="L4" i="57"/>
  <c r="L382" i="64"/>
  <c r="P4" i="57"/>
  <c r="P382" i="64"/>
  <c r="F383" i="64"/>
  <c r="F446" i="64" s="1"/>
  <c r="F6" i="60"/>
  <c r="F4" i="57"/>
  <c r="J383" i="64"/>
  <c r="J446" i="64" s="1"/>
  <c r="J6" i="60"/>
  <c r="N383" i="64"/>
  <c r="N446" i="64" s="1"/>
  <c r="N6" i="60"/>
  <c r="N4" i="57"/>
  <c r="E7" i="57"/>
  <c r="E385" i="64"/>
  <c r="I7" i="57"/>
  <c r="I385" i="64"/>
  <c r="I8" i="60"/>
  <c r="M7" i="57"/>
  <c r="M385" i="64"/>
  <c r="M8" i="60"/>
  <c r="Q385" i="64"/>
  <c r="Q7" i="57"/>
  <c r="Q8" i="60"/>
  <c r="F12" i="57"/>
  <c r="F390" i="64"/>
  <c r="J12" i="57"/>
  <c r="J12" i="60" s="1"/>
  <c r="J390" i="64"/>
  <c r="N12" i="57"/>
  <c r="N390" i="64"/>
  <c r="N453" i="64" s="1"/>
  <c r="N13" i="60"/>
  <c r="D391" i="64"/>
  <c r="D454" i="64" s="1"/>
  <c r="D14" i="60"/>
  <c r="D12" i="57"/>
  <c r="H391" i="64"/>
  <c r="H454" i="64" s="1"/>
  <c r="H14" i="60"/>
  <c r="L12" i="57"/>
  <c r="L391" i="64"/>
  <c r="L454" i="64" s="1"/>
  <c r="P391" i="64"/>
  <c r="P454" i="64" s="1"/>
  <c r="P14" i="60"/>
  <c r="F392" i="64"/>
  <c r="F455" i="64" s="1"/>
  <c r="F15" i="60"/>
  <c r="J392" i="64"/>
  <c r="J455" i="64" s="1"/>
  <c r="J15" i="60"/>
  <c r="D19" i="57"/>
  <c r="D397" i="64"/>
  <c r="H19" i="57"/>
  <c r="H397" i="64"/>
  <c r="L19" i="57"/>
  <c r="L397" i="64"/>
  <c r="P19" i="57"/>
  <c r="P397" i="64"/>
  <c r="F398" i="64"/>
  <c r="N398" i="64"/>
  <c r="N19" i="57"/>
  <c r="D399" i="64"/>
  <c r="D462" i="64" s="1"/>
  <c r="D22" i="60"/>
  <c r="H399" i="64"/>
  <c r="H462" i="64" s="1"/>
  <c r="H22" i="60"/>
  <c r="P399" i="64"/>
  <c r="P462" i="64" s="1"/>
  <c r="P22" i="60"/>
  <c r="O28" i="60"/>
  <c r="E36" i="57"/>
  <c r="E36" i="60" s="1"/>
  <c r="E355" i="65"/>
  <c r="E37" i="60"/>
  <c r="I355" i="65"/>
  <c r="I36" i="57"/>
  <c r="M355" i="65"/>
  <c r="M37" i="60"/>
  <c r="M36" i="57"/>
  <c r="M36" i="60" s="1"/>
  <c r="Q36" i="57"/>
  <c r="Q36" i="60" s="1"/>
  <c r="Q355" i="65"/>
  <c r="Q37" i="60"/>
  <c r="G356" i="65"/>
  <c r="G413" i="65" s="1"/>
  <c r="G36" i="57"/>
  <c r="G36" i="60" s="1"/>
  <c r="G38" i="60"/>
  <c r="K36" i="57"/>
  <c r="K36" i="60" s="1"/>
  <c r="K356" i="65"/>
  <c r="K413" i="65" s="1"/>
  <c r="O36" i="57"/>
  <c r="O356" i="65"/>
  <c r="O38" i="60"/>
  <c r="G351" i="66"/>
  <c r="O351" i="66"/>
  <c r="E352" i="66"/>
  <c r="E409" i="66" s="1"/>
  <c r="E53" i="60"/>
  <c r="I352" i="66"/>
  <c r="I409" i="66" s="1"/>
  <c r="I53" i="60"/>
  <c r="I51" i="57"/>
  <c r="M352" i="66"/>
  <c r="M409" i="66" s="1"/>
  <c r="M53" i="60"/>
  <c r="Q352" i="66"/>
  <c r="Q409" i="66" s="1"/>
  <c r="Q53" i="60"/>
  <c r="G353" i="66"/>
  <c r="G410" i="66" s="1"/>
  <c r="G54" i="60"/>
  <c r="K353" i="66"/>
  <c r="K410" i="66" s="1"/>
  <c r="K54" i="60"/>
  <c r="O353" i="66"/>
  <c r="O410" i="66" s="1"/>
  <c r="O54" i="60"/>
  <c r="F63" i="57"/>
  <c r="F344" i="67"/>
  <c r="J63" i="57"/>
  <c r="J344" i="67"/>
  <c r="N63" i="57"/>
  <c r="N344" i="67"/>
  <c r="D345" i="67"/>
  <c r="D402" i="67" s="1"/>
  <c r="D65" i="60"/>
  <c r="D63" i="57"/>
  <c r="H345" i="67"/>
  <c r="H402" i="67" s="1"/>
  <c r="H65" i="60"/>
  <c r="L345" i="67"/>
  <c r="L402" i="67" s="1"/>
  <c r="L65" i="60"/>
  <c r="L63" i="57"/>
  <c r="P345" i="67"/>
  <c r="P402" i="67" s="1"/>
  <c r="P65" i="60"/>
  <c r="E347" i="67"/>
  <c r="E66" i="57"/>
  <c r="I347" i="67"/>
  <c r="I67" i="60"/>
  <c r="M347" i="67"/>
  <c r="M66" i="57"/>
  <c r="M67" i="60"/>
  <c r="Q347" i="67"/>
  <c r="Q67" i="60"/>
  <c r="Q66" i="57"/>
  <c r="E82" i="57"/>
  <c r="E427" i="68"/>
  <c r="I82" i="57"/>
  <c r="I427" i="68"/>
  <c r="M82" i="57"/>
  <c r="M427" i="68"/>
  <c r="Q82" i="57"/>
  <c r="Q427" i="68"/>
  <c r="G82" i="57"/>
  <c r="G428" i="68"/>
  <c r="G500" i="68" s="1"/>
  <c r="G84" i="60"/>
  <c r="K428" i="68"/>
  <c r="K84" i="60"/>
  <c r="O82" i="57"/>
  <c r="O428" i="68"/>
  <c r="O500" i="68" s="1"/>
  <c r="O84" i="60"/>
  <c r="E100" i="57"/>
  <c r="E445" i="68"/>
  <c r="E100" i="60"/>
  <c r="E101" i="60"/>
  <c r="I100" i="57"/>
  <c r="I445" i="68"/>
  <c r="I100" i="60"/>
  <c r="I101" i="60"/>
  <c r="M445" i="68"/>
  <c r="M100" i="60"/>
  <c r="M100" i="57"/>
  <c r="Q100" i="57"/>
  <c r="Q445" i="68"/>
  <c r="Q100" i="60"/>
  <c r="Q101" i="60"/>
  <c r="G100" i="57"/>
  <c r="G446" i="68"/>
  <c r="G518" i="68" s="1"/>
  <c r="G102" i="60"/>
  <c r="K446" i="68"/>
  <c r="K518" i="68" s="1"/>
  <c r="K102" i="60"/>
  <c r="O100" i="57"/>
  <c r="O446" i="68"/>
  <c r="O518" i="68" s="1"/>
  <c r="E447" i="68"/>
  <c r="E519" i="68" s="1"/>
  <c r="E103" i="60"/>
  <c r="I447" i="68"/>
  <c r="I519" i="68" s="1"/>
  <c r="I103" i="60"/>
  <c r="M447" i="68"/>
  <c r="M519" i="68" s="1"/>
  <c r="M103" i="60"/>
  <c r="E349" i="69"/>
  <c r="E112" i="60"/>
  <c r="I349" i="69"/>
  <c r="I112" i="60"/>
  <c r="M349" i="69"/>
  <c r="M112" i="60"/>
  <c r="Q349" i="69"/>
  <c r="E358" i="69"/>
  <c r="E121" i="60"/>
  <c r="E120" i="57"/>
  <c r="E120" i="60"/>
  <c r="I358" i="69"/>
  <c r="I121" i="60"/>
  <c r="I120" i="60"/>
  <c r="M358" i="69"/>
  <c r="M121" i="60"/>
  <c r="M120" i="60"/>
  <c r="M120" i="57"/>
  <c r="Q358" i="69"/>
  <c r="Q121" i="60"/>
  <c r="Q120" i="57"/>
  <c r="G359" i="69"/>
  <c r="G416" i="69" s="1"/>
  <c r="G122" i="60"/>
  <c r="K359" i="69"/>
  <c r="K416" i="69" s="1"/>
  <c r="K122" i="60"/>
  <c r="O359" i="69"/>
  <c r="O416" i="69" s="1"/>
  <c r="O122" i="60"/>
  <c r="E128" i="57"/>
  <c r="E347" i="70"/>
  <c r="E129" i="60"/>
  <c r="I128" i="57"/>
  <c r="I347" i="70"/>
  <c r="I129" i="60"/>
  <c r="M128" i="57"/>
  <c r="M347" i="70"/>
  <c r="M129" i="60"/>
  <c r="Q128" i="57"/>
  <c r="Q347" i="70"/>
  <c r="E132" i="57"/>
  <c r="E132" i="60" s="1"/>
  <c r="E351" i="70"/>
  <c r="E133" i="60"/>
  <c r="I132" i="57"/>
  <c r="I351" i="70"/>
  <c r="M132" i="57"/>
  <c r="M351" i="70"/>
  <c r="M133" i="60"/>
  <c r="Q132" i="57"/>
  <c r="Q351" i="70"/>
  <c r="Q133" i="60"/>
  <c r="G352" i="70"/>
  <c r="G409" i="70" s="1"/>
  <c r="G134" i="60"/>
  <c r="K352" i="70"/>
  <c r="K409" i="70" s="1"/>
  <c r="K132" i="57"/>
  <c r="K132" i="60" s="1"/>
  <c r="O352" i="70"/>
  <c r="O409" i="70" s="1"/>
  <c r="O134" i="60"/>
  <c r="E353" i="70"/>
  <c r="E410" i="70" s="1"/>
  <c r="E135" i="60"/>
  <c r="I353" i="70"/>
  <c r="I410" i="70" s="1"/>
  <c r="I135" i="60"/>
  <c r="Q353" i="70"/>
  <c r="Q410" i="70" s="1"/>
  <c r="Q135" i="60"/>
  <c r="F144" i="57"/>
  <c r="F331" i="71"/>
  <c r="F145" i="60"/>
  <c r="J144" i="57"/>
  <c r="J331" i="71"/>
  <c r="J145" i="60"/>
  <c r="N144" i="57"/>
  <c r="N331" i="71"/>
  <c r="N145" i="60"/>
  <c r="G335" i="71"/>
  <c r="K335" i="71"/>
  <c r="K149" i="60"/>
  <c r="O335" i="71"/>
  <c r="O149" i="60"/>
  <c r="D154" i="57"/>
  <c r="D154" i="60" s="1"/>
  <c r="D341" i="71"/>
  <c r="D155" i="60"/>
  <c r="H154" i="57"/>
  <c r="H154" i="60" s="1"/>
  <c r="H341" i="71"/>
  <c r="H155" i="60"/>
  <c r="L154" i="57"/>
  <c r="L154" i="60" s="1"/>
  <c r="L341" i="71"/>
  <c r="L155" i="60"/>
  <c r="P154" i="57"/>
  <c r="P341" i="71"/>
  <c r="P155" i="60"/>
  <c r="F342" i="71"/>
  <c r="F156" i="60"/>
  <c r="J342" i="71"/>
  <c r="J156" i="60"/>
  <c r="N342" i="71"/>
  <c r="N156" i="60"/>
  <c r="D331" i="72"/>
  <c r="D163" i="60"/>
  <c r="D162" i="57"/>
  <c r="H331" i="72"/>
  <c r="H163" i="60"/>
  <c r="H162" i="57"/>
  <c r="L331" i="72"/>
  <c r="L163" i="60"/>
  <c r="P331" i="72"/>
  <c r="P163" i="60"/>
  <c r="P162" i="57"/>
  <c r="D337" i="72"/>
  <c r="D169" i="60"/>
  <c r="D168" i="57"/>
  <c r="H337" i="72"/>
  <c r="H169" i="60"/>
  <c r="H168" i="57"/>
  <c r="L337" i="72"/>
  <c r="L169" i="60"/>
  <c r="P337" i="72"/>
  <c r="P169" i="60"/>
  <c r="P168" i="57"/>
  <c r="P166" i="60" s="1"/>
  <c r="F338" i="72"/>
  <c r="F392" i="72" s="1"/>
  <c r="F170" i="60"/>
  <c r="J338" i="72"/>
  <c r="J392" i="72" s="1"/>
  <c r="J170" i="60"/>
  <c r="N338" i="72"/>
  <c r="N392" i="72" s="1"/>
  <c r="N170" i="60"/>
  <c r="D339" i="72"/>
  <c r="D393" i="72" s="1"/>
  <c r="D171" i="60"/>
  <c r="H339" i="72"/>
  <c r="H393" i="72" s="1"/>
  <c r="H171" i="60"/>
  <c r="L339" i="72"/>
  <c r="L393" i="72" s="1"/>
  <c r="L171" i="60"/>
  <c r="P339" i="72"/>
  <c r="P393" i="72" s="1"/>
  <c r="P171" i="60"/>
  <c r="L11" i="59"/>
  <c r="P13" i="59"/>
  <c r="J21" i="60"/>
  <c r="M47" i="60"/>
  <c r="M101" i="60"/>
  <c r="G107" i="60"/>
  <c r="Q120" i="60"/>
  <c r="K126" i="60"/>
  <c r="M135" i="60"/>
  <c r="O144" i="60"/>
  <c r="E164" i="60"/>
  <c r="C58" i="54"/>
  <c r="C144" i="54"/>
  <c r="C164" i="54"/>
  <c r="C4" i="54"/>
  <c r="C320" i="64"/>
  <c r="C12" i="54"/>
  <c r="C12" i="58" s="1"/>
  <c r="C327" i="64"/>
  <c r="C286" i="65"/>
  <c r="C32" i="54"/>
  <c r="C294" i="65"/>
  <c r="C300" i="66"/>
  <c r="C289" i="67"/>
  <c r="C462" i="68"/>
  <c r="C97" i="54"/>
  <c r="C371" i="68"/>
  <c r="C106" i="54"/>
  <c r="C287" i="69"/>
  <c r="C325" i="69" s="1"/>
  <c r="C113" i="54"/>
  <c r="C113" i="58" s="1"/>
  <c r="C294" i="69"/>
  <c r="C132" i="54"/>
  <c r="C295" i="70"/>
  <c r="C139" i="54"/>
  <c r="C301" i="70"/>
  <c r="C353" i="71"/>
  <c r="C286" i="71"/>
  <c r="C276" i="72"/>
  <c r="P4" i="54"/>
  <c r="F4" i="54"/>
  <c r="F319" i="64"/>
  <c r="N318" i="64"/>
  <c r="H4" i="54"/>
  <c r="H320" i="64"/>
  <c r="P7" i="54"/>
  <c r="G321" i="64"/>
  <c r="K321" i="64"/>
  <c r="O321" i="64"/>
  <c r="D324" i="64"/>
  <c r="H324" i="64"/>
  <c r="J325" i="64"/>
  <c r="J409" i="64" s="1"/>
  <c r="H12" i="54"/>
  <c r="D12" i="54"/>
  <c r="D327" i="64"/>
  <c r="H326" i="64"/>
  <c r="L12" i="54"/>
  <c r="L327" i="64"/>
  <c r="P12" i="54"/>
  <c r="P327" i="64"/>
  <c r="F12" i="54"/>
  <c r="F328" i="64"/>
  <c r="J12" i="54"/>
  <c r="J12" i="58" s="1"/>
  <c r="J328" i="64"/>
  <c r="N12" i="54"/>
  <c r="N328" i="64"/>
  <c r="L16" i="54"/>
  <c r="F330" i="64"/>
  <c r="N16" i="54"/>
  <c r="N331" i="64"/>
  <c r="J19" i="54"/>
  <c r="F19" i="54"/>
  <c r="F334" i="64"/>
  <c r="F376" i="64" s="1"/>
  <c r="J333" i="64"/>
  <c r="N333" i="64"/>
  <c r="L19" i="54"/>
  <c r="L335" i="64"/>
  <c r="E25" i="54"/>
  <c r="L325" i="65"/>
  <c r="P286" i="65"/>
  <c r="F289" i="65"/>
  <c r="J289" i="65"/>
  <c r="N289" i="65"/>
  <c r="J32" i="54"/>
  <c r="J293" i="65"/>
  <c r="J36" i="54"/>
  <c r="J297" i="65"/>
  <c r="L337" i="65"/>
  <c r="H39" i="54"/>
  <c r="P39" i="54"/>
  <c r="F39" i="54"/>
  <c r="F301" i="65"/>
  <c r="J39" i="54"/>
  <c r="J301" i="65"/>
  <c r="N39" i="54"/>
  <c r="N301" i="65"/>
  <c r="P44" i="54"/>
  <c r="F44" i="54"/>
  <c r="F287" i="66"/>
  <c r="F325" i="66" s="1"/>
  <c r="J44" i="54"/>
  <c r="J287" i="66"/>
  <c r="J325" i="66" s="1"/>
  <c r="N44" i="54"/>
  <c r="N287" i="66"/>
  <c r="D44" i="54"/>
  <c r="D288" i="66"/>
  <c r="D326" i="66" s="1"/>
  <c r="L44" i="54"/>
  <c r="L288" i="66"/>
  <c r="J47" i="54"/>
  <c r="D47" i="54"/>
  <c r="D290" i="66"/>
  <c r="H47" i="54"/>
  <c r="H290" i="66"/>
  <c r="H328" i="66" s="1"/>
  <c r="L47" i="54"/>
  <c r="L290" i="66"/>
  <c r="P47" i="54"/>
  <c r="P290" i="66"/>
  <c r="P328" i="66" s="1"/>
  <c r="D292" i="66"/>
  <c r="H292" i="66"/>
  <c r="L292" i="66"/>
  <c r="P292" i="66"/>
  <c r="P330" i="66" s="1"/>
  <c r="D51" i="54"/>
  <c r="D294" i="66"/>
  <c r="H51" i="54"/>
  <c r="H294" i="66"/>
  <c r="L51" i="54"/>
  <c r="L294" i="66"/>
  <c r="P51" i="54"/>
  <c r="P294" i="66"/>
  <c r="F51" i="54"/>
  <c r="F295" i="66"/>
  <c r="N51" i="54"/>
  <c r="N295" i="66"/>
  <c r="D334" i="66"/>
  <c r="H334" i="66"/>
  <c r="L334" i="66"/>
  <c r="P334" i="66"/>
  <c r="D55" i="54"/>
  <c r="D298" i="66"/>
  <c r="H55" i="54"/>
  <c r="H298" i="66"/>
  <c r="H336" i="66" s="1"/>
  <c r="L55" i="54"/>
  <c r="L298" i="66"/>
  <c r="L336" i="66" s="1"/>
  <c r="P55" i="54"/>
  <c r="P298" i="66"/>
  <c r="F55" i="54"/>
  <c r="F299" i="66"/>
  <c r="F337" i="66" s="1"/>
  <c r="N55" i="54"/>
  <c r="N299" i="66"/>
  <c r="N297" i="66" s="1"/>
  <c r="D58" i="54"/>
  <c r="L58" i="54"/>
  <c r="H377" i="66"/>
  <c r="H300" i="66"/>
  <c r="H63" i="54"/>
  <c r="H286" i="67"/>
  <c r="P286" i="67"/>
  <c r="F289" i="67"/>
  <c r="J289" i="67"/>
  <c r="N289" i="67"/>
  <c r="F292" i="67"/>
  <c r="J292" i="67"/>
  <c r="N292" i="67"/>
  <c r="D70" i="54"/>
  <c r="L70" i="54"/>
  <c r="D293" i="67"/>
  <c r="H293" i="67"/>
  <c r="L293" i="67"/>
  <c r="P293" i="67"/>
  <c r="J333" i="67"/>
  <c r="P297" i="67"/>
  <c r="D77" i="54"/>
  <c r="D301" i="67"/>
  <c r="H77" i="54"/>
  <c r="H301" i="67"/>
  <c r="H339" i="67" s="1"/>
  <c r="L77" i="54"/>
  <c r="L301" i="67"/>
  <c r="P77" i="54"/>
  <c r="P301" i="67"/>
  <c r="P339" i="67" s="1"/>
  <c r="F77" i="54"/>
  <c r="F302" i="67"/>
  <c r="J77" i="54"/>
  <c r="J302" i="67"/>
  <c r="N77" i="54"/>
  <c r="N302" i="67"/>
  <c r="J82" i="54"/>
  <c r="D82" i="54"/>
  <c r="D355" i="68"/>
  <c r="H82" i="54"/>
  <c r="H355" i="68"/>
  <c r="L82" i="54"/>
  <c r="L355" i="68"/>
  <c r="L403" i="68" s="1"/>
  <c r="P82" i="54"/>
  <c r="P355" i="68"/>
  <c r="D357" i="68"/>
  <c r="H357" i="68"/>
  <c r="L357" i="68"/>
  <c r="P357" i="68"/>
  <c r="P361" i="68"/>
  <c r="H93" i="54"/>
  <c r="P93" i="54"/>
  <c r="F93" i="54"/>
  <c r="F93" i="58" s="1"/>
  <c r="F366" i="68"/>
  <c r="J93" i="54"/>
  <c r="J93" i="58" s="1"/>
  <c r="J366" i="68"/>
  <c r="N93" i="54"/>
  <c r="N366" i="68"/>
  <c r="P97" i="54"/>
  <c r="F97" i="54"/>
  <c r="F370" i="68"/>
  <c r="J97" i="54"/>
  <c r="J370" i="68"/>
  <c r="J369" i="68" s="1"/>
  <c r="N97" i="54"/>
  <c r="N370" i="68"/>
  <c r="D97" i="54"/>
  <c r="D371" i="68"/>
  <c r="D369" i="68" s="1"/>
  <c r="H97" i="54"/>
  <c r="H371" i="68"/>
  <c r="L97" i="54"/>
  <c r="L371" i="68"/>
  <c r="L369" i="68" s="1"/>
  <c r="D106" i="54"/>
  <c r="L106" i="54"/>
  <c r="D286" i="69"/>
  <c r="L286" i="69"/>
  <c r="P286" i="69"/>
  <c r="F289" i="69"/>
  <c r="J289" i="69"/>
  <c r="N289" i="69"/>
  <c r="P368" i="69"/>
  <c r="H113" i="54"/>
  <c r="P113" i="54"/>
  <c r="F113" i="54"/>
  <c r="F294" i="69"/>
  <c r="J113" i="54"/>
  <c r="J294" i="69"/>
  <c r="N113" i="54"/>
  <c r="N294" i="69"/>
  <c r="H117" i="54"/>
  <c r="H297" i="69"/>
  <c r="P297" i="69"/>
  <c r="J120" i="54"/>
  <c r="N377" i="69"/>
  <c r="J125" i="54"/>
  <c r="D125" i="54"/>
  <c r="D287" i="70"/>
  <c r="H125" i="54"/>
  <c r="H287" i="70"/>
  <c r="L125" i="54"/>
  <c r="L287" i="70"/>
  <c r="P125" i="54"/>
  <c r="P287" i="70"/>
  <c r="D289" i="70"/>
  <c r="H289" i="70"/>
  <c r="L289" i="70"/>
  <c r="P328" i="70"/>
  <c r="P289" i="70"/>
  <c r="H132" i="54"/>
  <c r="H293" i="70"/>
  <c r="H136" i="54"/>
  <c r="P136" i="54"/>
  <c r="F136" i="54"/>
  <c r="F298" i="70"/>
  <c r="J136" i="54"/>
  <c r="J298" i="70"/>
  <c r="N136" i="54"/>
  <c r="N298" i="70"/>
  <c r="H297" i="70"/>
  <c r="P297" i="70"/>
  <c r="J139" i="54"/>
  <c r="D139" i="54"/>
  <c r="D301" i="70"/>
  <c r="H139" i="54"/>
  <c r="H301" i="70"/>
  <c r="L139" i="54"/>
  <c r="L301" i="70"/>
  <c r="P139" i="54"/>
  <c r="P301" i="70"/>
  <c r="F276" i="71"/>
  <c r="J276" i="71"/>
  <c r="N276" i="71"/>
  <c r="F278" i="71"/>
  <c r="J278" i="71"/>
  <c r="N278" i="71"/>
  <c r="F353" i="71"/>
  <c r="J353" i="71"/>
  <c r="N353" i="71"/>
  <c r="J150" i="54"/>
  <c r="F355" i="71"/>
  <c r="J355" i="71"/>
  <c r="N355" i="71"/>
  <c r="J154" i="54"/>
  <c r="J286" i="71"/>
  <c r="H157" i="54"/>
  <c r="P157" i="54"/>
  <c r="F157" i="54"/>
  <c r="F290" i="71"/>
  <c r="J157" i="54"/>
  <c r="J290" i="71"/>
  <c r="N157" i="54"/>
  <c r="N290" i="71"/>
  <c r="H289" i="71"/>
  <c r="P289" i="71"/>
  <c r="H162" i="54"/>
  <c r="P162" i="54"/>
  <c r="F162" i="54"/>
  <c r="F277" i="72"/>
  <c r="J162" i="54"/>
  <c r="J277" i="72"/>
  <c r="J276" i="72" s="1"/>
  <c r="N162" i="54"/>
  <c r="N277" i="72"/>
  <c r="H278" i="72"/>
  <c r="L278" i="72"/>
  <c r="P278" i="72"/>
  <c r="D353" i="72"/>
  <c r="H353" i="72"/>
  <c r="L353" i="72"/>
  <c r="P353" i="72"/>
  <c r="H168" i="54"/>
  <c r="P168" i="54"/>
  <c r="F168" i="54"/>
  <c r="F168" i="58" s="1"/>
  <c r="F283" i="72"/>
  <c r="J168" i="54"/>
  <c r="J283" i="72"/>
  <c r="N168" i="54"/>
  <c r="N168" i="58" s="1"/>
  <c r="N283" i="72"/>
  <c r="P172" i="54"/>
  <c r="F172" i="54"/>
  <c r="F287" i="72"/>
  <c r="J172" i="54"/>
  <c r="J287" i="72"/>
  <c r="N172" i="54"/>
  <c r="N287" i="72"/>
  <c r="D172" i="54"/>
  <c r="D288" i="72"/>
  <c r="H172" i="54"/>
  <c r="H288" i="72"/>
  <c r="L172" i="54"/>
  <c r="L166" i="54" s="1"/>
  <c r="L288" i="72"/>
  <c r="J362" i="72"/>
  <c r="C19" i="55"/>
  <c r="C47" i="55"/>
  <c r="C77" i="55"/>
  <c r="C106" i="55"/>
  <c r="C132" i="55"/>
  <c r="C162" i="55"/>
  <c r="C378" i="64"/>
  <c r="C336" i="65"/>
  <c r="C316" i="65"/>
  <c r="C325" i="66"/>
  <c r="C337" i="66"/>
  <c r="C319" i="67"/>
  <c r="C339" i="67"/>
  <c r="C381" i="68"/>
  <c r="C412" i="68"/>
  <c r="C484" i="68"/>
  <c r="C393" i="68"/>
  <c r="C387" i="69"/>
  <c r="C330" i="69"/>
  <c r="C312" i="70"/>
  <c r="C337" i="70"/>
  <c r="C296" i="71"/>
  <c r="C319" i="72"/>
  <c r="C300" i="72"/>
  <c r="C373" i="72"/>
  <c r="J4" i="55"/>
  <c r="D4" i="55"/>
  <c r="D340" i="64"/>
  <c r="H4" i="55"/>
  <c r="H340" i="64"/>
  <c r="P4" i="55"/>
  <c r="P340" i="64"/>
  <c r="F362" i="64"/>
  <c r="J362" i="64"/>
  <c r="N362" i="64"/>
  <c r="D7" i="55"/>
  <c r="F342" i="64"/>
  <c r="F364" i="64"/>
  <c r="G345" i="64"/>
  <c r="K345" i="64"/>
  <c r="O345" i="64"/>
  <c r="I430" i="64"/>
  <c r="I367" i="64"/>
  <c r="M430" i="64"/>
  <c r="M367" i="64"/>
  <c r="Q430" i="64"/>
  <c r="Q367" i="64"/>
  <c r="K12" i="55"/>
  <c r="K12" i="59" s="1"/>
  <c r="E12" i="55"/>
  <c r="E348" i="64"/>
  <c r="I12" i="55"/>
  <c r="I348" i="64"/>
  <c r="M12" i="55"/>
  <c r="M348" i="64"/>
  <c r="Q12" i="55"/>
  <c r="Q348" i="64"/>
  <c r="G370" i="64"/>
  <c r="K370" i="64"/>
  <c r="K433" i="64"/>
  <c r="E371" i="64"/>
  <c r="I371" i="64"/>
  <c r="M371" i="64"/>
  <c r="Q371" i="64"/>
  <c r="K16" i="55"/>
  <c r="E16" i="55"/>
  <c r="E352" i="64"/>
  <c r="I16" i="55"/>
  <c r="I352" i="64"/>
  <c r="M16" i="55"/>
  <c r="M352" i="64"/>
  <c r="Q16" i="55"/>
  <c r="Q352" i="64"/>
  <c r="E19" i="55"/>
  <c r="L19" i="55"/>
  <c r="D354" i="64"/>
  <c r="D376" i="64"/>
  <c r="H354" i="64"/>
  <c r="L354" i="64"/>
  <c r="L376" i="64"/>
  <c r="P19" i="55"/>
  <c r="P355" i="64"/>
  <c r="F377" i="64"/>
  <c r="J19" i="55"/>
  <c r="J356" i="64"/>
  <c r="J354" i="64" s="1"/>
  <c r="N377" i="64"/>
  <c r="D378" i="64"/>
  <c r="H378" i="64"/>
  <c r="L378" i="64"/>
  <c r="P378" i="64"/>
  <c r="G25" i="55"/>
  <c r="O25" i="55"/>
  <c r="O305" i="65"/>
  <c r="M28" i="55"/>
  <c r="D308" i="65"/>
  <c r="H308" i="65"/>
  <c r="L308" i="65"/>
  <c r="P308" i="65"/>
  <c r="G330" i="65"/>
  <c r="K330" i="65"/>
  <c r="E32" i="55"/>
  <c r="Q32" i="55"/>
  <c r="G32" i="55"/>
  <c r="G313" i="65"/>
  <c r="K32" i="55"/>
  <c r="K313" i="65"/>
  <c r="O32" i="55"/>
  <c r="O313" i="65"/>
  <c r="E333" i="65"/>
  <c r="I333" i="65"/>
  <c r="M333" i="65"/>
  <c r="Q333" i="65"/>
  <c r="G334" i="65"/>
  <c r="K334" i="65"/>
  <c r="O334" i="65"/>
  <c r="H36" i="55"/>
  <c r="P36" i="55"/>
  <c r="F36" i="55"/>
  <c r="F317" i="65"/>
  <c r="J336" i="65"/>
  <c r="N36" i="55"/>
  <c r="N317" i="65"/>
  <c r="D337" i="65"/>
  <c r="H337" i="65"/>
  <c r="P337" i="65"/>
  <c r="J39" i="55"/>
  <c r="D319" i="65"/>
  <c r="D339" i="65"/>
  <c r="H39" i="55"/>
  <c r="H320" i="65"/>
  <c r="L319" i="65"/>
  <c r="L339" i="65"/>
  <c r="P39" i="55"/>
  <c r="P320" i="65"/>
  <c r="J340" i="65"/>
  <c r="N340" i="65"/>
  <c r="D44" i="55"/>
  <c r="J44" i="55"/>
  <c r="O44" i="55"/>
  <c r="F305" i="66"/>
  <c r="J305" i="66"/>
  <c r="H326" i="66"/>
  <c r="P326" i="66"/>
  <c r="I47" i="55"/>
  <c r="Q47" i="55"/>
  <c r="G47" i="55"/>
  <c r="G309" i="66"/>
  <c r="K47" i="55"/>
  <c r="K309" i="66"/>
  <c r="O47" i="55"/>
  <c r="O309" i="66"/>
  <c r="G311" i="66"/>
  <c r="K311" i="66"/>
  <c r="O311" i="66"/>
  <c r="I51" i="55"/>
  <c r="D51" i="55"/>
  <c r="D313" i="66"/>
  <c r="H51" i="55"/>
  <c r="H313" i="66"/>
  <c r="L51" i="55"/>
  <c r="L313" i="66"/>
  <c r="P51" i="55"/>
  <c r="P313" i="66"/>
  <c r="J333" i="66"/>
  <c r="N312" i="66"/>
  <c r="L55" i="55"/>
  <c r="Q55" i="55"/>
  <c r="Q49" i="55" s="1"/>
  <c r="G55" i="55"/>
  <c r="G317" i="66"/>
  <c r="K55" i="55"/>
  <c r="K317" i="66"/>
  <c r="O55" i="55"/>
  <c r="O317" i="66"/>
  <c r="N58" i="55"/>
  <c r="E58" i="55"/>
  <c r="E320" i="66"/>
  <c r="E319" i="66" s="1"/>
  <c r="I58" i="55"/>
  <c r="I320" i="66"/>
  <c r="M58" i="55"/>
  <c r="M320" i="66"/>
  <c r="M319" i="66" s="1"/>
  <c r="Q58" i="55"/>
  <c r="Q320" i="66"/>
  <c r="Q319" i="66" s="1"/>
  <c r="G340" i="66"/>
  <c r="K340" i="66"/>
  <c r="O340" i="66"/>
  <c r="J63" i="55"/>
  <c r="D63" i="55"/>
  <c r="D306" i="67"/>
  <c r="H63" i="55"/>
  <c r="H306" i="67"/>
  <c r="L305" i="67"/>
  <c r="L325" i="67"/>
  <c r="P63" i="55"/>
  <c r="P306" i="67"/>
  <c r="F326" i="67"/>
  <c r="J326" i="67"/>
  <c r="N326" i="67"/>
  <c r="D66" i="55"/>
  <c r="F328" i="67"/>
  <c r="F308" i="67"/>
  <c r="J308" i="67"/>
  <c r="J328" i="67"/>
  <c r="N328" i="67"/>
  <c r="N308" i="67"/>
  <c r="J70" i="55"/>
  <c r="P70" i="55"/>
  <c r="F312" i="67"/>
  <c r="J312" i="67"/>
  <c r="D333" i="67"/>
  <c r="H333" i="67"/>
  <c r="L333" i="67"/>
  <c r="P333" i="67"/>
  <c r="F334" i="67"/>
  <c r="J334" i="67"/>
  <c r="N334" i="67"/>
  <c r="E74" i="55"/>
  <c r="Q74" i="55"/>
  <c r="G74" i="55"/>
  <c r="G317" i="67"/>
  <c r="K74" i="55"/>
  <c r="K317" i="67"/>
  <c r="O74" i="55"/>
  <c r="O68" i="55" s="1"/>
  <c r="O62" i="55" s="1"/>
  <c r="O317" i="67"/>
  <c r="I337" i="67"/>
  <c r="L77" i="55"/>
  <c r="F77" i="55"/>
  <c r="F320" i="67"/>
  <c r="J77" i="55"/>
  <c r="J320" i="67"/>
  <c r="N77" i="55"/>
  <c r="N320" i="67"/>
  <c r="D340" i="67"/>
  <c r="H340" i="67"/>
  <c r="L340" i="67"/>
  <c r="P340" i="67"/>
  <c r="L82" i="55"/>
  <c r="D378" i="68"/>
  <c r="H378" i="68"/>
  <c r="L378" i="68"/>
  <c r="F404" i="68"/>
  <c r="J404" i="68"/>
  <c r="E406" i="68"/>
  <c r="E381" i="68"/>
  <c r="I406" i="68"/>
  <c r="I381" i="68"/>
  <c r="G384" i="68"/>
  <c r="K384" i="68"/>
  <c r="O384" i="68"/>
  <c r="H89" i="55"/>
  <c r="P89" i="55"/>
  <c r="F89" i="55"/>
  <c r="F386" i="68"/>
  <c r="J385" i="68"/>
  <c r="N89" i="55"/>
  <c r="N386" i="68"/>
  <c r="P411" i="68"/>
  <c r="F412" i="68"/>
  <c r="J412" i="68"/>
  <c r="N412" i="68"/>
  <c r="N484" i="68"/>
  <c r="D93" i="55"/>
  <c r="D93" i="59" s="1"/>
  <c r="I93" i="55"/>
  <c r="Q93" i="55"/>
  <c r="G93" i="55"/>
  <c r="G93" i="59" s="1"/>
  <c r="G390" i="68"/>
  <c r="K93" i="55"/>
  <c r="K93" i="59" s="1"/>
  <c r="K390" i="68"/>
  <c r="O93" i="55"/>
  <c r="O390" i="68"/>
  <c r="E415" i="68"/>
  <c r="E487" i="68"/>
  <c r="I415" i="68"/>
  <c r="M415" i="68"/>
  <c r="M487" i="68"/>
  <c r="Q415" i="68"/>
  <c r="G416" i="68"/>
  <c r="K416" i="68"/>
  <c r="O416" i="68"/>
  <c r="I97" i="55"/>
  <c r="D97" i="55"/>
  <c r="D394" i="68"/>
  <c r="H394" i="68"/>
  <c r="L97" i="55"/>
  <c r="L394" i="68"/>
  <c r="P394" i="68"/>
  <c r="F395" i="68"/>
  <c r="J395" i="68"/>
  <c r="N395" i="68"/>
  <c r="G100" i="55"/>
  <c r="E100" i="55"/>
  <c r="E397" i="68"/>
  <c r="I100" i="55"/>
  <c r="I397" i="68"/>
  <c r="M100" i="55"/>
  <c r="M397" i="68"/>
  <c r="Q100" i="55"/>
  <c r="Q397" i="68"/>
  <c r="G422" i="68"/>
  <c r="G494" i="68"/>
  <c r="K422" i="68"/>
  <c r="K494" i="68"/>
  <c r="O422" i="68"/>
  <c r="O494" i="68"/>
  <c r="F106" i="55"/>
  <c r="F306" i="69"/>
  <c r="J306" i="69"/>
  <c r="N106" i="55"/>
  <c r="N306" i="69"/>
  <c r="D307" i="69"/>
  <c r="H307" i="69"/>
  <c r="L307" i="69"/>
  <c r="P307" i="69"/>
  <c r="D308" i="69"/>
  <c r="H109" i="55"/>
  <c r="H309" i="69"/>
  <c r="L308" i="69"/>
  <c r="P109" i="55"/>
  <c r="P309" i="69"/>
  <c r="F311" i="69"/>
  <c r="F112" i="59"/>
  <c r="J311" i="69"/>
  <c r="J112" i="59"/>
  <c r="N311" i="69"/>
  <c r="N112" i="59"/>
  <c r="D332" i="69"/>
  <c r="D389" i="69"/>
  <c r="H389" i="69"/>
  <c r="H332" i="69"/>
  <c r="L332" i="69"/>
  <c r="L389" i="69"/>
  <c r="P332" i="69"/>
  <c r="P389" i="69"/>
  <c r="F390" i="69"/>
  <c r="F333" i="69"/>
  <c r="J333" i="69"/>
  <c r="J390" i="69"/>
  <c r="N390" i="69"/>
  <c r="N333" i="69"/>
  <c r="D334" i="69"/>
  <c r="H334" i="69"/>
  <c r="L334" i="69"/>
  <c r="P334" i="69"/>
  <c r="P117" i="55"/>
  <c r="F117" i="55"/>
  <c r="F317" i="69"/>
  <c r="J117" i="55"/>
  <c r="J317" i="69"/>
  <c r="N117" i="55"/>
  <c r="N317" i="69"/>
  <c r="D318" i="69"/>
  <c r="D316" i="69" s="1"/>
  <c r="H117" i="55"/>
  <c r="H318" i="69"/>
  <c r="L117" i="55"/>
  <c r="L318" i="69"/>
  <c r="L316" i="69" s="1"/>
  <c r="P318" i="69"/>
  <c r="D120" i="55"/>
  <c r="D320" i="69"/>
  <c r="D121" i="59"/>
  <c r="H120" i="55"/>
  <c r="H320" i="69"/>
  <c r="H121" i="59"/>
  <c r="L120" i="55"/>
  <c r="L320" i="69"/>
  <c r="L121" i="59"/>
  <c r="P120" i="55"/>
  <c r="P320" i="69"/>
  <c r="P121" i="59"/>
  <c r="F321" i="69"/>
  <c r="J120" i="55"/>
  <c r="J321" i="69"/>
  <c r="N120" i="55"/>
  <c r="N321" i="69"/>
  <c r="F125" i="55"/>
  <c r="N125" i="55"/>
  <c r="F306" i="70"/>
  <c r="J306" i="70"/>
  <c r="J305" i="70" s="1"/>
  <c r="N306" i="70"/>
  <c r="D307" i="70"/>
  <c r="H307" i="70"/>
  <c r="L307" i="70"/>
  <c r="P307" i="70"/>
  <c r="H128" i="55"/>
  <c r="P128" i="55"/>
  <c r="F128" i="55"/>
  <c r="F309" i="70"/>
  <c r="J128" i="55"/>
  <c r="J309" i="70"/>
  <c r="N128" i="55"/>
  <c r="N309" i="70"/>
  <c r="D311" i="70"/>
  <c r="H311" i="70"/>
  <c r="L311" i="70"/>
  <c r="P311" i="70"/>
  <c r="P132" i="55"/>
  <c r="F132" i="55"/>
  <c r="F313" i="70"/>
  <c r="J132" i="55"/>
  <c r="J313" i="70"/>
  <c r="N132" i="55"/>
  <c r="N313" i="70"/>
  <c r="D314" i="70"/>
  <c r="H132" i="55"/>
  <c r="H314" i="70"/>
  <c r="L132" i="55"/>
  <c r="L314" i="70"/>
  <c r="L312" i="70" s="1"/>
  <c r="P314" i="70"/>
  <c r="F315" i="70"/>
  <c r="J315" i="70"/>
  <c r="N315" i="70"/>
  <c r="P136" i="55"/>
  <c r="F136" i="55"/>
  <c r="F317" i="70"/>
  <c r="J136" i="55"/>
  <c r="J317" i="70"/>
  <c r="N136" i="55"/>
  <c r="N317" i="70"/>
  <c r="D136" i="55"/>
  <c r="D318" i="70"/>
  <c r="D316" i="70" s="1"/>
  <c r="H318" i="70"/>
  <c r="L136" i="55"/>
  <c r="L318" i="70"/>
  <c r="P318" i="70"/>
  <c r="P316" i="70" s="1"/>
  <c r="K139" i="55"/>
  <c r="F320" i="70"/>
  <c r="J320" i="70"/>
  <c r="N320" i="70"/>
  <c r="D340" i="70"/>
  <c r="H340" i="70"/>
  <c r="L340" i="70"/>
  <c r="P340" i="70"/>
  <c r="F295" i="71"/>
  <c r="J295" i="71"/>
  <c r="N295" i="71"/>
  <c r="F297" i="71"/>
  <c r="J297" i="71"/>
  <c r="N297" i="71"/>
  <c r="G317" i="71"/>
  <c r="G371" i="71"/>
  <c r="K371" i="71"/>
  <c r="K317" i="71"/>
  <c r="O371" i="71"/>
  <c r="O317" i="71"/>
  <c r="K150" i="55"/>
  <c r="G373" i="71"/>
  <c r="G319" i="71"/>
  <c r="K300" i="71"/>
  <c r="K319" i="71"/>
  <c r="K373" i="71"/>
  <c r="O319" i="71"/>
  <c r="O373" i="71"/>
  <c r="E374" i="71"/>
  <c r="E320" i="71"/>
  <c r="I374" i="71"/>
  <c r="I320" i="71"/>
  <c r="M374" i="71"/>
  <c r="M320" i="71"/>
  <c r="Q374" i="71"/>
  <c r="Q320" i="71"/>
  <c r="G321" i="71"/>
  <c r="K321" i="71"/>
  <c r="O321" i="71"/>
  <c r="K154" i="55"/>
  <c r="G323" i="71"/>
  <c r="K304" i="71"/>
  <c r="K323" i="71"/>
  <c r="O323" i="71"/>
  <c r="E324" i="71"/>
  <c r="I324" i="71"/>
  <c r="M324" i="71"/>
  <c r="Q324" i="71"/>
  <c r="M157" i="55"/>
  <c r="E380" i="71"/>
  <c r="E307" i="71"/>
  <c r="E326" i="71"/>
  <c r="I307" i="71"/>
  <c r="I326" i="71"/>
  <c r="I380" i="71"/>
  <c r="M326" i="71"/>
  <c r="M307" i="71"/>
  <c r="M380" i="71"/>
  <c r="Q380" i="71"/>
  <c r="Q307" i="71"/>
  <c r="Q326" i="71"/>
  <c r="D294" i="72"/>
  <c r="D313" i="72"/>
  <c r="H294" i="72"/>
  <c r="H313" i="72"/>
  <c r="F164" i="55"/>
  <c r="F297" i="72"/>
  <c r="J164" i="55"/>
  <c r="J297" i="72"/>
  <c r="N164" i="55"/>
  <c r="N297" i="72"/>
  <c r="E371" i="72"/>
  <c r="E317" i="72"/>
  <c r="I371" i="72"/>
  <c r="I317" i="72"/>
  <c r="M371" i="72"/>
  <c r="M317" i="72"/>
  <c r="Q371" i="72"/>
  <c r="Q317" i="72"/>
  <c r="I168" i="55"/>
  <c r="Q168" i="55"/>
  <c r="G168" i="55"/>
  <c r="G168" i="59" s="1"/>
  <c r="G301" i="72"/>
  <c r="K168" i="55"/>
  <c r="K301" i="72"/>
  <c r="O168" i="55"/>
  <c r="O301" i="72"/>
  <c r="E374" i="72"/>
  <c r="E320" i="72"/>
  <c r="I374" i="72"/>
  <c r="I320" i="72"/>
  <c r="M374" i="72"/>
  <c r="M320" i="72"/>
  <c r="Q374" i="72"/>
  <c r="Q320" i="72"/>
  <c r="G321" i="72"/>
  <c r="K321" i="72"/>
  <c r="O321" i="72"/>
  <c r="F172" i="55"/>
  <c r="F305" i="72"/>
  <c r="J172" i="55"/>
  <c r="J305" i="72"/>
  <c r="N172" i="55"/>
  <c r="N305" i="72"/>
  <c r="D172" i="55"/>
  <c r="D306" i="72"/>
  <c r="H172" i="55"/>
  <c r="H306" i="72"/>
  <c r="L172" i="55"/>
  <c r="L306" i="72"/>
  <c r="P324" i="72"/>
  <c r="E175" i="55"/>
  <c r="E308" i="72"/>
  <c r="I175" i="55"/>
  <c r="I308" i="72"/>
  <c r="M175" i="55"/>
  <c r="M308" i="72"/>
  <c r="Q175" i="55"/>
  <c r="Q308" i="72"/>
  <c r="G175" i="55"/>
  <c r="G309" i="72"/>
  <c r="O175" i="55"/>
  <c r="O309" i="72"/>
  <c r="C12" i="57"/>
  <c r="C12" i="60" s="1"/>
  <c r="C154" i="57"/>
  <c r="C154" i="60" s="1"/>
  <c r="C175" i="57"/>
  <c r="C387" i="64"/>
  <c r="C346" i="65"/>
  <c r="C404" i="65"/>
  <c r="C349" i="66"/>
  <c r="C70" i="57"/>
  <c r="C351" i="67"/>
  <c r="C100" i="57"/>
  <c r="C446" i="68"/>
  <c r="C518" i="68" s="1"/>
  <c r="C102" i="60"/>
  <c r="C109" i="57"/>
  <c r="C347" i="69"/>
  <c r="C110" i="60"/>
  <c r="C359" i="69"/>
  <c r="C416" i="69" s="1"/>
  <c r="C122" i="60"/>
  <c r="C349" i="70"/>
  <c r="C412" i="70"/>
  <c r="C331" i="71"/>
  <c r="C145" i="60"/>
  <c r="C150" i="57"/>
  <c r="C338" i="71"/>
  <c r="C392" i="71" s="1"/>
  <c r="C157" i="57"/>
  <c r="C344" i="71"/>
  <c r="C158" i="60"/>
  <c r="C335" i="72"/>
  <c r="C172" i="57"/>
  <c r="C172" i="60" s="1"/>
  <c r="C341" i="72"/>
  <c r="E4" i="57"/>
  <c r="M4" i="57"/>
  <c r="E381" i="64"/>
  <c r="M381" i="64"/>
  <c r="G7" i="57"/>
  <c r="P7" i="57"/>
  <c r="F7" i="57"/>
  <c r="F385" i="64"/>
  <c r="F8" i="60"/>
  <c r="J7" i="57"/>
  <c r="J385" i="64"/>
  <c r="J8" i="60"/>
  <c r="N7" i="57"/>
  <c r="N385" i="64"/>
  <c r="N8" i="60"/>
  <c r="G387" i="64"/>
  <c r="O387" i="64"/>
  <c r="E388" i="64"/>
  <c r="M388" i="64"/>
  <c r="M451" i="64" s="1"/>
  <c r="I12" i="57"/>
  <c r="I12" i="60" s="1"/>
  <c r="K389" i="64"/>
  <c r="K452" i="64" s="1"/>
  <c r="K453" i="64"/>
  <c r="O453" i="64"/>
  <c r="O389" i="64"/>
  <c r="O452" i="64" s="1"/>
  <c r="G16" i="57"/>
  <c r="G16" i="60" s="1"/>
  <c r="O16" i="57"/>
  <c r="O16" i="60" s="1"/>
  <c r="F16" i="57"/>
  <c r="F394" i="64"/>
  <c r="J16" i="57"/>
  <c r="J16" i="60" s="1"/>
  <c r="J394" i="64"/>
  <c r="N16" i="57"/>
  <c r="N16" i="60" s="1"/>
  <c r="N394" i="64"/>
  <c r="I19" i="57"/>
  <c r="I397" i="64"/>
  <c r="M19" i="57"/>
  <c r="M397" i="64"/>
  <c r="Q19" i="57"/>
  <c r="Q397" i="64"/>
  <c r="G28" i="57"/>
  <c r="F346" i="65"/>
  <c r="F404" i="65"/>
  <c r="J346" i="65"/>
  <c r="J404" i="65"/>
  <c r="N404" i="65"/>
  <c r="N346" i="65"/>
  <c r="F349" i="65"/>
  <c r="J349" i="65"/>
  <c r="N349" i="65"/>
  <c r="F412" i="65"/>
  <c r="J412" i="65"/>
  <c r="N412" i="65"/>
  <c r="O39" i="57"/>
  <c r="F39" i="57"/>
  <c r="F358" i="65"/>
  <c r="J39" i="57"/>
  <c r="J358" i="65"/>
  <c r="N39" i="57"/>
  <c r="N358" i="65"/>
  <c r="D359" i="65"/>
  <c r="D416" i="65" s="1"/>
  <c r="D41" i="60"/>
  <c r="H359" i="65"/>
  <c r="H416" i="65" s="1"/>
  <c r="H41" i="60"/>
  <c r="L359" i="65"/>
  <c r="L416" i="65" s="1"/>
  <c r="L41" i="60"/>
  <c r="P359" i="65"/>
  <c r="P416" i="65" s="1"/>
  <c r="P41" i="60"/>
  <c r="H44" i="57"/>
  <c r="G44" i="57"/>
  <c r="G344" i="66"/>
  <c r="K44" i="57"/>
  <c r="K344" i="66"/>
  <c r="O44" i="57"/>
  <c r="O344" i="66"/>
  <c r="I44" i="57"/>
  <c r="I345" i="66"/>
  <c r="M402" i="66"/>
  <c r="Q402" i="66"/>
  <c r="D47" i="57"/>
  <c r="D347" i="66"/>
  <c r="H47" i="57"/>
  <c r="H347" i="66"/>
  <c r="L47" i="57"/>
  <c r="L347" i="66"/>
  <c r="P47" i="57"/>
  <c r="P347" i="66"/>
  <c r="F349" i="66"/>
  <c r="J349" i="66"/>
  <c r="N349" i="66"/>
  <c r="D51" i="57"/>
  <c r="D351" i="66"/>
  <c r="H51" i="57"/>
  <c r="H351" i="66"/>
  <c r="L51" i="57"/>
  <c r="L351" i="66"/>
  <c r="P51" i="57"/>
  <c r="P351" i="66"/>
  <c r="J352" i="66"/>
  <c r="J409" i="66" s="1"/>
  <c r="J53" i="60"/>
  <c r="N352" i="66"/>
  <c r="N409" i="66" s="1"/>
  <c r="N53" i="60"/>
  <c r="D353" i="66"/>
  <c r="D410" i="66" s="1"/>
  <c r="D54" i="60"/>
  <c r="H353" i="66"/>
  <c r="H410" i="66" s="1"/>
  <c r="H54" i="60"/>
  <c r="L353" i="66"/>
  <c r="L410" i="66" s="1"/>
  <c r="L54" i="60"/>
  <c r="P353" i="66"/>
  <c r="P410" i="66" s="1"/>
  <c r="P54" i="60"/>
  <c r="F355" i="66"/>
  <c r="F412" i="66" s="1"/>
  <c r="F56" i="60"/>
  <c r="J355" i="66"/>
  <c r="J56" i="60"/>
  <c r="N355" i="66"/>
  <c r="N56" i="60"/>
  <c r="D356" i="66"/>
  <c r="D413" i="66" s="1"/>
  <c r="D57" i="60"/>
  <c r="H356" i="66"/>
  <c r="H413" i="66" s="1"/>
  <c r="H57" i="60"/>
  <c r="L356" i="66"/>
  <c r="L57" i="60"/>
  <c r="P356" i="66"/>
  <c r="P413" i="66" s="1"/>
  <c r="P57" i="60"/>
  <c r="G58" i="57"/>
  <c r="G358" i="66"/>
  <c r="K358" i="66"/>
  <c r="K58" i="60"/>
  <c r="O58" i="57"/>
  <c r="O358" i="66"/>
  <c r="I58" i="57"/>
  <c r="I359" i="66"/>
  <c r="I416" i="66" s="1"/>
  <c r="F347" i="67"/>
  <c r="F67" i="60"/>
  <c r="J347" i="67"/>
  <c r="J67" i="60"/>
  <c r="N347" i="67"/>
  <c r="N67" i="60"/>
  <c r="E349" i="67"/>
  <c r="I349" i="67"/>
  <c r="M349" i="67"/>
  <c r="Q349" i="67"/>
  <c r="Q70" i="57"/>
  <c r="G70" i="57"/>
  <c r="G351" i="67"/>
  <c r="K70" i="57"/>
  <c r="K351" i="67"/>
  <c r="O70" i="57"/>
  <c r="O351" i="67"/>
  <c r="E70" i="57"/>
  <c r="E352" i="67"/>
  <c r="E409" i="67" s="1"/>
  <c r="E72" i="60"/>
  <c r="I70" i="57"/>
  <c r="I352" i="67"/>
  <c r="I409" i="67" s="1"/>
  <c r="I72" i="60"/>
  <c r="M70" i="57"/>
  <c r="M352" i="67"/>
  <c r="M72" i="60"/>
  <c r="Q352" i="67"/>
  <c r="Q409" i="67" s="1"/>
  <c r="Q72" i="60"/>
  <c r="G353" i="67"/>
  <c r="G410" i="67" s="1"/>
  <c r="G73" i="60"/>
  <c r="K353" i="67"/>
  <c r="K410" i="67" s="1"/>
  <c r="K73" i="60"/>
  <c r="O353" i="67"/>
  <c r="O410" i="67" s="1"/>
  <c r="O73" i="60"/>
  <c r="D74" i="57"/>
  <c r="D74" i="60" s="1"/>
  <c r="D355" i="67"/>
  <c r="D75" i="60"/>
  <c r="H74" i="57"/>
  <c r="H74" i="60" s="1"/>
  <c r="H355" i="67"/>
  <c r="H75" i="60"/>
  <c r="L74" i="57"/>
  <c r="L74" i="60" s="1"/>
  <c r="L355" i="67"/>
  <c r="L75" i="60"/>
  <c r="P74" i="57"/>
  <c r="P74" i="60" s="1"/>
  <c r="P355" i="67"/>
  <c r="P75" i="60"/>
  <c r="F356" i="67"/>
  <c r="F413" i="67" s="1"/>
  <c r="F76" i="60"/>
  <c r="J356" i="67"/>
  <c r="J413" i="67" s="1"/>
  <c r="J76" i="60"/>
  <c r="N356" i="67"/>
  <c r="N413" i="67" s="1"/>
  <c r="N76" i="60"/>
  <c r="Q77" i="57"/>
  <c r="G77" i="57"/>
  <c r="G358" i="67"/>
  <c r="K77" i="57"/>
  <c r="K358" i="67"/>
  <c r="O77" i="57"/>
  <c r="O358" i="67"/>
  <c r="I77" i="57"/>
  <c r="I359" i="67"/>
  <c r="I416" i="67" s="1"/>
  <c r="M77" i="57"/>
  <c r="M359" i="67"/>
  <c r="M416" i="67" s="1"/>
  <c r="F82" i="57"/>
  <c r="F427" i="68"/>
  <c r="J82" i="57"/>
  <c r="J427" i="68"/>
  <c r="N82" i="57"/>
  <c r="N427" i="68"/>
  <c r="G85" i="57"/>
  <c r="G430" i="68"/>
  <c r="K85" i="57"/>
  <c r="K430" i="68"/>
  <c r="O85" i="57"/>
  <c r="O430" i="68"/>
  <c r="F432" i="68"/>
  <c r="J432" i="68"/>
  <c r="N432" i="68"/>
  <c r="M89" i="57"/>
  <c r="E434" i="68"/>
  <c r="I434" i="68"/>
  <c r="M434" i="68"/>
  <c r="Q434" i="68"/>
  <c r="G435" i="68"/>
  <c r="G507" i="68" s="1"/>
  <c r="G91" i="60"/>
  <c r="K435" i="68"/>
  <c r="K91" i="60"/>
  <c r="O435" i="68"/>
  <c r="O507" i="68" s="1"/>
  <c r="O91" i="60"/>
  <c r="E436" i="68"/>
  <c r="E508" i="68" s="1"/>
  <c r="E92" i="60"/>
  <c r="I436" i="68"/>
  <c r="M436" i="68"/>
  <c r="M508" i="68" s="1"/>
  <c r="M92" i="60"/>
  <c r="Q436" i="68"/>
  <c r="M93" i="57"/>
  <c r="M93" i="60" s="1"/>
  <c r="E438" i="68"/>
  <c r="E94" i="60"/>
  <c r="I438" i="68"/>
  <c r="M438" i="68"/>
  <c r="M94" i="60"/>
  <c r="Q438" i="68"/>
  <c r="G439" i="68"/>
  <c r="G511" i="68" s="1"/>
  <c r="G95" i="60"/>
  <c r="K439" i="68"/>
  <c r="K95" i="60"/>
  <c r="O439" i="68"/>
  <c r="O511" i="68" s="1"/>
  <c r="O95" i="60"/>
  <c r="E440" i="68"/>
  <c r="E512" i="68" s="1"/>
  <c r="E96" i="60"/>
  <c r="I440" i="68"/>
  <c r="I512" i="68" s="1"/>
  <c r="I96" i="60"/>
  <c r="M440" i="68"/>
  <c r="M512" i="68" s="1"/>
  <c r="M96" i="60"/>
  <c r="Q440" i="68"/>
  <c r="Q512" i="68" s="1"/>
  <c r="Q96" i="60"/>
  <c r="G97" i="57"/>
  <c r="G97" i="60" s="1"/>
  <c r="G442" i="68"/>
  <c r="K97" i="57"/>
  <c r="K97" i="60" s="1"/>
  <c r="K442" i="68"/>
  <c r="O97" i="57"/>
  <c r="O97" i="60" s="1"/>
  <c r="O442" i="68"/>
  <c r="E97" i="57"/>
  <c r="E97" i="60" s="1"/>
  <c r="E443" i="68"/>
  <c r="E515" i="68" s="1"/>
  <c r="I97" i="57"/>
  <c r="I97" i="60" s="1"/>
  <c r="I443" i="68"/>
  <c r="I515" i="68" s="1"/>
  <c r="M97" i="57"/>
  <c r="M97" i="60" s="1"/>
  <c r="M443" i="68"/>
  <c r="M515" i="68" s="1"/>
  <c r="F100" i="57"/>
  <c r="F445" i="68"/>
  <c r="F100" i="60"/>
  <c r="F101" i="60"/>
  <c r="J100" i="57"/>
  <c r="J445" i="68"/>
  <c r="J100" i="60"/>
  <c r="J101" i="60"/>
  <c r="N100" i="57"/>
  <c r="N445" i="68"/>
  <c r="N100" i="60"/>
  <c r="N101" i="60"/>
  <c r="D446" i="68"/>
  <c r="D518" i="68" s="1"/>
  <c r="D102" i="60"/>
  <c r="H446" i="68"/>
  <c r="H518" i="68" s="1"/>
  <c r="H102" i="60"/>
  <c r="L446" i="68"/>
  <c r="L518" i="68" s="1"/>
  <c r="L102" i="60"/>
  <c r="P446" i="68"/>
  <c r="P518" i="68" s="1"/>
  <c r="P102" i="60"/>
  <c r="F447" i="68"/>
  <c r="F519" i="68" s="1"/>
  <c r="F103" i="60"/>
  <c r="J447" i="68"/>
  <c r="J519" i="68" s="1"/>
  <c r="J103" i="60"/>
  <c r="N447" i="68"/>
  <c r="N519" i="68" s="1"/>
  <c r="N103" i="60"/>
  <c r="D106" i="57"/>
  <c r="D344" i="69"/>
  <c r="D107" i="60"/>
  <c r="H106" i="57"/>
  <c r="H344" i="69"/>
  <c r="H107" i="60"/>
  <c r="L106" i="57"/>
  <c r="L344" i="69"/>
  <c r="L107" i="60"/>
  <c r="P106" i="57"/>
  <c r="P344" i="69"/>
  <c r="P107" i="60"/>
  <c r="F345" i="69"/>
  <c r="F402" i="69" s="1"/>
  <c r="F108" i="60"/>
  <c r="J345" i="69"/>
  <c r="J402" i="69" s="1"/>
  <c r="J108" i="60"/>
  <c r="N345" i="69"/>
  <c r="N402" i="69" s="1"/>
  <c r="N108" i="60"/>
  <c r="I109" i="57"/>
  <c r="Q109" i="57"/>
  <c r="G347" i="69"/>
  <c r="G110" i="60"/>
  <c r="K347" i="69"/>
  <c r="K110" i="60"/>
  <c r="O109" i="57"/>
  <c r="O347" i="69"/>
  <c r="O110" i="60"/>
  <c r="F349" i="69"/>
  <c r="F112" i="60"/>
  <c r="J349" i="69"/>
  <c r="J112" i="60"/>
  <c r="N349" i="69"/>
  <c r="N112" i="60"/>
  <c r="E113" i="57"/>
  <c r="E113" i="60" s="1"/>
  <c r="O113" i="57"/>
  <c r="G351" i="69"/>
  <c r="G408" i="69" s="1"/>
  <c r="G114" i="60"/>
  <c r="K351" i="69"/>
  <c r="K114" i="60"/>
  <c r="O351" i="69"/>
  <c r="O114" i="60"/>
  <c r="E352" i="69"/>
  <c r="E409" i="69" s="1"/>
  <c r="E115" i="60"/>
  <c r="I352" i="69"/>
  <c r="I409" i="69" s="1"/>
  <c r="I115" i="60"/>
  <c r="M352" i="69"/>
  <c r="M409" i="69" s="1"/>
  <c r="M115" i="60"/>
  <c r="Q352" i="69"/>
  <c r="Q409" i="69" s="1"/>
  <c r="Q115" i="60"/>
  <c r="G353" i="69"/>
  <c r="G410" i="69" s="1"/>
  <c r="G116" i="60"/>
  <c r="K353" i="69"/>
  <c r="K410" i="69" s="1"/>
  <c r="K116" i="60"/>
  <c r="O353" i="69"/>
  <c r="O410" i="69" s="1"/>
  <c r="O116" i="60"/>
  <c r="D355" i="69"/>
  <c r="D118" i="60"/>
  <c r="H355" i="69"/>
  <c r="H118" i="60"/>
  <c r="L355" i="69"/>
  <c r="L118" i="60"/>
  <c r="P355" i="69"/>
  <c r="P118" i="60"/>
  <c r="F356" i="69"/>
  <c r="F413" i="69" s="1"/>
  <c r="F119" i="60"/>
  <c r="J356" i="69"/>
  <c r="J413" i="69" s="1"/>
  <c r="J119" i="60"/>
  <c r="N356" i="69"/>
  <c r="N413" i="69" s="1"/>
  <c r="N119" i="60"/>
  <c r="F358" i="69"/>
  <c r="F121" i="60"/>
  <c r="F120" i="60"/>
  <c r="J358" i="69"/>
  <c r="J121" i="60"/>
  <c r="J120" i="60"/>
  <c r="N358" i="69"/>
  <c r="N121" i="60"/>
  <c r="N120" i="60"/>
  <c r="D359" i="69"/>
  <c r="D416" i="69" s="1"/>
  <c r="D122" i="60"/>
  <c r="H120" i="57"/>
  <c r="H359" i="69"/>
  <c r="H416" i="69" s="1"/>
  <c r="H122" i="60"/>
  <c r="L359" i="69"/>
  <c r="L416" i="69" s="1"/>
  <c r="L122" i="60"/>
  <c r="P359" i="69"/>
  <c r="P416" i="69" s="1"/>
  <c r="P122" i="60"/>
  <c r="D344" i="70"/>
  <c r="D126" i="60"/>
  <c r="H344" i="70"/>
  <c r="H126" i="60"/>
  <c r="L344" i="70"/>
  <c r="L126" i="60"/>
  <c r="P125" i="57"/>
  <c r="P344" i="70"/>
  <c r="P126" i="60"/>
  <c r="F345" i="70"/>
  <c r="F402" i="70" s="1"/>
  <c r="F127" i="60"/>
  <c r="J125" i="57"/>
  <c r="J345" i="70"/>
  <c r="J402" i="70" s="1"/>
  <c r="J127" i="60"/>
  <c r="N345" i="70"/>
  <c r="N402" i="70" s="1"/>
  <c r="N127" i="60"/>
  <c r="F347" i="70"/>
  <c r="F129" i="60"/>
  <c r="J347" i="70"/>
  <c r="J129" i="60"/>
  <c r="N347" i="70"/>
  <c r="N129" i="60"/>
  <c r="E349" i="70"/>
  <c r="I349" i="70"/>
  <c r="M349" i="70"/>
  <c r="Q349" i="70"/>
  <c r="F351" i="70"/>
  <c r="F133" i="60"/>
  <c r="J351" i="70"/>
  <c r="J133" i="60"/>
  <c r="N351" i="70"/>
  <c r="N133" i="60"/>
  <c r="D352" i="70"/>
  <c r="D409" i="70" s="1"/>
  <c r="D134" i="60"/>
  <c r="H352" i="70"/>
  <c r="H409" i="70" s="1"/>
  <c r="H134" i="60"/>
  <c r="L132" i="57"/>
  <c r="L352" i="70"/>
  <c r="L409" i="70" s="1"/>
  <c r="L134" i="60"/>
  <c r="P352" i="70"/>
  <c r="P409" i="70" s="1"/>
  <c r="P134" i="60"/>
  <c r="F353" i="70"/>
  <c r="F410" i="70" s="1"/>
  <c r="F135" i="60"/>
  <c r="J353" i="70"/>
  <c r="J410" i="70" s="1"/>
  <c r="J135" i="60"/>
  <c r="N353" i="70"/>
  <c r="N410" i="70" s="1"/>
  <c r="N135" i="60"/>
  <c r="G355" i="70"/>
  <c r="G137" i="60"/>
  <c r="K355" i="70"/>
  <c r="K137" i="60"/>
  <c r="O355" i="70"/>
  <c r="O137" i="60"/>
  <c r="E356" i="70"/>
  <c r="E413" i="70" s="1"/>
  <c r="E138" i="60"/>
  <c r="I356" i="70"/>
  <c r="I413" i="70" s="1"/>
  <c r="I138" i="60"/>
  <c r="M356" i="70"/>
  <c r="M413" i="70" s="1"/>
  <c r="M138" i="60"/>
  <c r="Q356" i="70"/>
  <c r="Q413" i="70" s="1"/>
  <c r="Q138" i="60"/>
  <c r="M139" i="57"/>
  <c r="E358" i="70"/>
  <c r="I358" i="70"/>
  <c r="I140" i="60"/>
  <c r="M358" i="70"/>
  <c r="M140" i="60"/>
  <c r="Q358" i="70"/>
  <c r="G359" i="70"/>
  <c r="G416" i="70" s="1"/>
  <c r="G141" i="60"/>
  <c r="K359" i="70"/>
  <c r="K416" i="70" s="1"/>
  <c r="K141" i="60"/>
  <c r="O359" i="70"/>
  <c r="O416" i="70" s="1"/>
  <c r="O141" i="60"/>
  <c r="G144" i="57"/>
  <c r="G331" i="71"/>
  <c r="K144" i="57"/>
  <c r="K331" i="71"/>
  <c r="O144" i="57"/>
  <c r="O331" i="71"/>
  <c r="G146" i="57"/>
  <c r="G333" i="71"/>
  <c r="K146" i="57"/>
  <c r="K333" i="71"/>
  <c r="O146" i="57"/>
  <c r="O333" i="71"/>
  <c r="D335" i="71"/>
  <c r="D149" i="60"/>
  <c r="H335" i="71"/>
  <c r="H149" i="60"/>
  <c r="L335" i="71"/>
  <c r="L148" i="60"/>
  <c r="L149" i="60"/>
  <c r="P335" i="71"/>
  <c r="P149" i="60"/>
  <c r="D337" i="71"/>
  <c r="D151" i="60"/>
  <c r="H337" i="71"/>
  <c r="H151" i="60"/>
  <c r="L337" i="71"/>
  <c r="L151" i="60"/>
  <c r="P337" i="71"/>
  <c r="P151" i="60"/>
  <c r="F338" i="71"/>
  <c r="F392" i="71" s="1"/>
  <c r="F152" i="60"/>
  <c r="J338" i="71"/>
  <c r="J392" i="71" s="1"/>
  <c r="J152" i="60"/>
  <c r="N338" i="71"/>
  <c r="N392" i="71" s="1"/>
  <c r="N152" i="60"/>
  <c r="D339" i="71"/>
  <c r="D393" i="71" s="1"/>
  <c r="D153" i="60"/>
  <c r="H339" i="71"/>
  <c r="H393" i="71" s="1"/>
  <c r="H153" i="60"/>
  <c r="L339" i="71"/>
  <c r="L393" i="71" s="1"/>
  <c r="L153" i="60"/>
  <c r="P339" i="71"/>
  <c r="P393" i="71" s="1"/>
  <c r="P153" i="60"/>
  <c r="E341" i="71"/>
  <c r="E155" i="60"/>
  <c r="I341" i="71"/>
  <c r="I155" i="60"/>
  <c r="M341" i="71"/>
  <c r="M155" i="60"/>
  <c r="Q341" i="71"/>
  <c r="Q155" i="60"/>
  <c r="G342" i="71"/>
  <c r="G396" i="71" s="1"/>
  <c r="G156" i="60"/>
  <c r="K342" i="71"/>
  <c r="K396" i="71" s="1"/>
  <c r="K156" i="60"/>
  <c r="O342" i="71"/>
  <c r="O396" i="71" s="1"/>
  <c r="O156" i="60"/>
  <c r="D344" i="71"/>
  <c r="D158" i="60"/>
  <c r="D157" i="60"/>
  <c r="H344" i="71"/>
  <c r="H158" i="60"/>
  <c r="H157" i="60"/>
  <c r="L344" i="71"/>
  <c r="L158" i="60"/>
  <c r="L157" i="60"/>
  <c r="P344" i="71"/>
  <c r="P158" i="60"/>
  <c r="P157" i="60"/>
  <c r="F345" i="71"/>
  <c r="F399" i="71" s="1"/>
  <c r="F159" i="60"/>
  <c r="J345" i="71"/>
  <c r="J399" i="71" s="1"/>
  <c r="J159" i="60"/>
  <c r="N345" i="71"/>
  <c r="N399" i="71" s="1"/>
  <c r="N159" i="60"/>
  <c r="E162" i="57"/>
  <c r="E331" i="72"/>
  <c r="I162" i="57"/>
  <c r="I331" i="72"/>
  <c r="M162" i="57"/>
  <c r="M331" i="72"/>
  <c r="Q162" i="57"/>
  <c r="Q331" i="72"/>
  <c r="E164" i="57"/>
  <c r="E333" i="72"/>
  <c r="I164" i="57"/>
  <c r="I333" i="72"/>
  <c r="M164" i="57"/>
  <c r="M333" i="72"/>
  <c r="Q164" i="57"/>
  <c r="Q333" i="72"/>
  <c r="D335" i="72"/>
  <c r="D167" i="60"/>
  <c r="H335" i="72"/>
  <c r="H167" i="60"/>
  <c r="H166" i="60"/>
  <c r="L335" i="72"/>
  <c r="L167" i="60"/>
  <c r="P335" i="72"/>
  <c r="P167" i="60"/>
  <c r="E168" i="57"/>
  <c r="E337" i="72"/>
  <c r="E391" i="72" s="1"/>
  <c r="I168" i="57"/>
  <c r="I337" i="72"/>
  <c r="M168" i="57"/>
  <c r="M337" i="72"/>
  <c r="Q168" i="57"/>
  <c r="Q337" i="72"/>
  <c r="F341" i="72"/>
  <c r="F173" i="60"/>
  <c r="J341" i="72"/>
  <c r="J173" i="60"/>
  <c r="N341" i="72"/>
  <c r="N173" i="60"/>
  <c r="D342" i="72"/>
  <c r="D396" i="72" s="1"/>
  <c r="D174" i="60"/>
  <c r="H342" i="72"/>
  <c r="H174" i="60"/>
  <c r="L172" i="57"/>
  <c r="L172" i="60" s="1"/>
  <c r="L342" i="72"/>
  <c r="L396" i="72" s="1"/>
  <c r="L174" i="60"/>
  <c r="P342" i="72"/>
  <c r="P396" i="72" s="1"/>
  <c r="P174" i="60"/>
  <c r="F344" i="72"/>
  <c r="F176" i="60"/>
  <c r="F175" i="60"/>
  <c r="J344" i="72"/>
  <c r="J176" i="60"/>
  <c r="J175" i="60"/>
  <c r="N344" i="72"/>
  <c r="N176" i="60"/>
  <c r="N175" i="60"/>
  <c r="D345" i="72"/>
  <c r="D399" i="72" s="1"/>
  <c r="D177" i="60"/>
  <c r="H345" i="72"/>
  <c r="H399" i="72" s="1"/>
  <c r="H177" i="60"/>
  <c r="L345" i="72"/>
  <c r="L399" i="72" s="1"/>
  <c r="L177" i="60"/>
  <c r="P345" i="72"/>
  <c r="P399" i="72" s="1"/>
  <c r="P177" i="60"/>
  <c r="C14" i="58"/>
  <c r="C149" i="58"/>
  <c r="C158" i="58"/>
  <c r="E13" i="58"/>
  <c r="I13" i="58"/>
  <c r="M13" i="58"/>
  <c r="Q13" i="58"/>
  <c r="K14" i="58"/>
  <c r="O14" i="58"/>
  <c r="I21" i="58"/>
  <c r="Q21" i="58"/>
  <c r="E95" i="58"/>
  <c r="M95" i="58"/>
  <c r="E112" i="58"/>
  <c r="I112" i="58"/>
  <c r="M112" i="58"/>
  <c r="Q112" i="58"/>
  <c r="G121" i="58"/>
  <c r="K121" i="58"/>
  <c r="O121" i="58"/>
  <c r="E170" i="58"/>
  <c r="I170" i="58"/>
  <c r="M170" i="58"/>
  <c r="Q170" i="58"/>
  <c r="C95" i="59"/>
  <c r="C115" i="59"/>
  <c r="C151" i="59"/>
  <c r="I11" i="59"/>
  <c r="M11" i="59"/>
  <c r="Q11" i="59"/>
  <c r="E13" i="59"/>
  <c r="I13" i="59"/>
  <c r="M13" i="59"/>
  <c r="Q13" i="59"/>
  <c r="K14" i="59"/>
  <c r="O14" i="59"/>
  <c r="K59" i="59"/>
  <c r="O92" i="59"/>
  <c r="G94" i="59"/>
  <c r="K94" i="59"/>
  <c r="E95" i="59"/>
  <c r="M95" i="59"/>
  <c r="G102" i="59"/>
  <c r="M102" i="59"/>
  <c r="D114" i="59"/>
  <c r="I114" i="59"/>
  <c r="F115" i="59"/>
  <c r="K115" i="59"/>
  <c r="G140" i="59"/>
  <c r="G149" i="59"/>
  <c r="Q149" i="59"/>
  <c r="K151" i="59"/>
  <c r="M152" i="59"/>
  <c r="I158" i="59"/>
  <c r="K167" i="59"/>
  <c r="Q167" i="59"/>
  <c r="E169" i="59"/>
  <c r="O169" i="59"/>
  <c r="G170" i="59"/>
  <c r="Q170" i="59"/>
  <c r="M176" i="59"/>
  <c r="C15" i="60"/>
  <c r="C29" i="60"/>
  <c r="C35" i="60"/>
  <c r="C149" i="60"/>
  <c r="C155" i="60"/>
  <c r="C163" i="60"/>
  <c r="C169" i="60"/>
  <c r="C175" i="60"/>
  <c r="E6" i="60"/>
  <c r="K6" i="60"/>
  <c r="P6" i="60"/>
  <c r="G8" i="60"/>
  <c r="L8" i="60"/>
  <c r="M11" i="60"/>
  <c r="K13" i="60"/>
  <c r="M14" i="60"/>
  <c r="E15" i="60"/>
  <c r="O15" i="60"/>
  <c r="N17" i="60"/>
  <c r="E18" i="60"/>
  <c r="P18" i="60"/>
  <c r="Q21" i="60"/>
  <c r="M22" i="60"/>
  <c r="H27" i="60"/>
  <c r="J29" i="60"/>
  <c r="D34" i="60"/>
  <c r="I34" i="60"/>
  <c r="F35" i="60"/>
  <c r="K35" i="60"/>
  <c r="J37" i="60"/>
  <c r="O37" i="60"/>
  <c r="L38" i="60"/>
  <c r="Q38" i="60"/>
  <c r="M41" i="60"/>
  <c r="M46" i="60"/>
  <c r="D48" i="60"/>
  <c r="Q54" i="60"/>
  <c r="K59" i="60"/>
  <c r="M60" i="60"/>
  <c r="E65" i="60"/>
  <c r="E73" i="60"/>
  <c r="I75" i="60"/>
  <c r="K76" i="60"/>
  <c r="Q79" i="60"/>
  <c r="L84" i="60"/>
  <c r="M91" i="60"/>
  <c r="O92" i="60"/>
  <c r="G96" i="60"/>
  <c r="K98" i="60"/>
  <c r="M99" i="60"/>
  <c r="Q110" i="60"/>
  <c r="K115" i="60"/>
  <c r="M116" i="60"/>
  <c r="I122" i="60"/>
  <c r="I131" i="60"/>
  <c r="G138" i="60"/>
  <c r="I139" i="60"/>
  <c r="M141" i="60"/>
  <c r="G147" i="60"/>
  <c r="I156" i="60"/>
  <c r="O159" i="60"/>
  <c r="E163" i="60"/>
  <c r="I165" i="60"/>
  <c r="Q169" i="60"/>
  <c r="E171" i="60"/>
  <c r="Q177" i="60"/>
  <c r="C321" i="64"/>
  <c r="C289" i="66"/>
  <c r="C278" i="72"/>
  <c r="G4" i="54"/>
  <c r="G319" i="64"/>
  <c r="K4" i="54"/>
  <c r="K319" i="64"/>
  <c r="O4" i="54"/>
  <c r="O319" i="64"/>
  <c r="D7" i="54"/>
  <c r="D322" i="64"/>
  <c r="D364" i="64" s="1"/>
  <c r="H7" i="54"/>
  <c r="H322" i="64"/>
  <c r="L321" i="64"/>
  <c r="P321" i="64"/>
  <c r="E411" i="64"/>
  <c r="I411" i="64"/>
  <c r="M411" i="64"/>
  <c r="Q326" i="64"/>
  <c r="Q410" i="64" s="1"/>
  <c r="Q411" i="64"/>
  <c r="G16" i="54"/>
  <c r="G331" i="64"/>
  <c r="G373" i="64" s="1"/>
  <c r="K16" i="54"/>
  <c r="K331" i="64"/>
  <c r="K373" i="64" s="1"/>
  <c r="O16" i="54"/>
  <c r="O331" i="64"/>
  <c r="E16" i="54"/>
  <c r="E332" i="64"/>
  <c r="I16" i="54"/>
  <c r="I332" i="64"/>
  <c r="I374" i="64" s="1"/>
  <c r="M16" i="54"/>
  <c r="M332" i="64"/>
  <c r="Q374" i="64"/>
  <c r="G289" i="65"/>
  <c r="K289" i="65"/>
  <c r="O289" i="65"/>
  <c r="O330" i="65"/>
  <c r="G297" i="65"/>
  <c r="G39" i="54"/>
  <c r="G301" i="65"/>
  <c r="K39" i="54"/>
  <c r="K301" i="65"/>
  <c r="O39" i="54"/>
  <c r="O301" i="65"/>
  <c r="G44" i="54"/>
  <c r="G287" i="66"/>
  <c r="K44" i="54"/>
  <c r="K287" i="66"/>
  <c r="K325" i="66" s="1"/>
  <c r="O44" i="54"/>
  <c r="O287" i="66"/>
  <c r="E44" i="54"/>
  <c r="E288" i="66"/>
  <c r="M44" i="54"/>
  <c r="M288" i="66"/>
  <c r="M326" i="66" s="1"/>
  <c r="E47" i="54"/>
  <c r="E290" i="66"/>
  <c r="E328" i="66" s="1"/>
  <c r="I47" i="54"/>
  <c r="I290" i="66"/>
  <c r="I328" i="66" s="1"/>
  <c r="M47" i="54"/>
  <c r="M290" i="66"/>
  <c r="M328" i="66" s="1"/>
  <c r="Q47" i="54"/>
  <c r="Q290" i="66"/>
  <c r="Q328" i="66" s="1"/>
  <c r="E292" i="66"/>
  <c r="I292" i="66"/>
  <c r="M292" i="66"/>
  <c r="Q292" i="66"/>
  <c r="E51" i="54"/>
  <c r="E294" i="66"/>
  <c r="E332" i="66" s="1"/>
  <c r="I51" i="54"/>
  <c r="I294" i="66"/>
  <c r="I332" i="66" s="1"/>
  <c r="M51" i="54"/>
  <c r="M294" i="66"/>
  <c r="M332" i="66" s="1"/>
  <c r="Q51" i="54"/>
  <c r="Q294" i="66"/>
  <c r="Q332" i="66" s="1"/>
  <c r="G51" i="54"/>
  <c r="G295" i="66"/>
  <c r="O51" i="54"/>
  <c r="O295" i="66"/>
  <c r="O333" i="66" s="1"/>
  <c r="E55" i="54"/>
  <c r="E298" i="66"/>
  <c r="E336" i="66" s="1"/>
  <c r="I55" i="54"/>
  <c r="I298" i="66"/>
  <c r="I336" i="66" s="1"/>
  <c r="M55" i="54"/>
  <c r="M298" i="66"/>
  <c r="Q55" i="54"/>
  <c r="Q298" i="66"/>
  <c r="G55" i="54"/>
  <c r="G299" i="66"/>
  <c r="G337" i="66" s="1"/>
  <c r="O55" i="54"/>
  <c r="O299" i="66"/>
  <c r="O337" i="66" s="1"/>
  <c r="E377" i="66"/>
  <c r="M300" i="66"/>
  <c r="M377" i="66"/>
  <c r="M286" i="67"/>
  <c r="G289" i="67"/>
  <c r="K289" i="67"/>
  <c r="O289" i="67"/>
  <c r="G292" i="67"/>
  <c r="K292" i="67"/>
  <c r="O292" i="67"/>
  <c r="O330" i="67" s="1"/>
  <c r="E77" i="54"/>
  <c r="E301" i="67"/>
  <c r="I77" i="54"/>
  <c r="I301" i="67"/>
  <c r="M77" i="54"/>
  <c r="M301" i="67"/>
  <c r="Q77" i="54"/>
  <c r="Q301" i="67"/>
  <c r="G77" i="54"/>
  <c r="G302" i="67"/>
  <c r="K77" i="54"/>
  <c r="K302" i="67"/>
  <c r="O77" i="54"/>
  <c r="O302" i="67"/>
  <c r="E82" i="54"/>
  <c r="E355" i="68"/>
  <c r="I82" i="54"/>
  <c r="I355" i="68"/>
  <c r="M82" i="54"/>
  <c r="M355" i="68"/>
  <c r="Q82" i="54"/>
  <c r="Q355" i="68"/>
  <c r="E357" i="68"/>
  <c r="I357" i="68"/>
  <c r="M357" i="68"/>
  <c r="Q357" i="68"/>
  <c r="I408" i="68"/>
  <c r="M361" i="68"/>
  <c r="G93" i="54"/>
  <c r="G366" i="68"/>
  <c r="K93" i="54"/>
  <c r="K93" i="58" s="1"/>
  <c r="K366" i="68"/>
  <c r="O93" i="54"/>
  <c r="O366" i="68"/>
  <c r="G97" i="54"/>
  <c r="G370" i="68"/>
  <c r="K97" i="54"/>
  <c r="K370" i="68"/>
  <c r="O97" i="54"/>
  <c r="O370" i="68"/>
  <c r="E97" i="54"/>
  <c r="E371" i="68"/>
  <c r="I97" i="54"/>
  <c r="I371" i="68"/>
  <c r="M97" i="54"/>
  <c r="M371" i="68"/>
  <c r="I286" i="69"/>
  <c r="G289" i="69"/>
  <c r="O289" i="69"/>
  <c r="E368" i="69"/>
  <c r="I368" i="69"/>
  <c r="M368" i="69"/>
  <c r="Q368" i="69"/>
  <c r="G113" i="54"/>
  <c r="G113" i="58" s="1"/>
  <c r="G294" i="69"/>
  <c r="K113" i="54"/>
  <c r="K113" i="58" s="1"/>
  <c r="K294" i="69"/>
  <c r="O113" i="54"/>
  <c r="O113" i="58" s="1"/>
  <c r="O294" i="69"/>
  <c r="G377" i="69"/>
  <c r="G300" i="69"/>
  <c r="K377" i="69"/>
  <c r="O377" i="69"/>
  <c r="E125" i="54"/>
  <c r="E287" i="70"/>
  <c r="I125" i="54"/>
  <c r="I287" i="70"/>
  <c r="M125" i="54"/>
  <c r="M287" i="70"/>
  <c r="Q125" i="54"/>
  <c r="Q287" i="70"/>
  <c r="E289" i="70"/>
  <c r="M289" i="70"/>
  <c r="I293" i="70"/>
  <c r="G136" i="54"/>
  <c r="G130" i="54" s="1"/>
  <c r="G298" i="70"/>
  <c r="K136" i="54"/>
  <c r="K298" i="70"/>
  <c r="O136" i="54"/>
  <c r="O298" i="70"/>
  <c r="E139" i="54"/>
  <c r="E301" i="70"/>
  <c r="I139" i="54"/>
  <c r="I301" i="70"/>
  <c r="M139" i="54"/>
  <c r="M301" i="70"/>
  <c r="Q139" i="54"/>
  <c r="Q301" i="70"/>
  <c r="G276" i="71"/>
  <c r="K276" i="71"/>
  <c r="O276" i="71"/>
  <c r="O278" i="71"/>
  <c r="G353" i="71"/>
  <c r="K353" i="71"/>
  <c r="O353" i="71"/>
  <c r="G355" i="71"/>
  <c r="O355" i="71"/>
  <c r="G157" i="54"/>
  <c r="G290" i="71"/>
  <c r="K157" i="54"/>
  <c r="K290" i="71"/>
  <c r="O157" i="54"/>
  <c r="O290" i="71"/>
  <c r="G162" i="54"/>
  <c r="G277" i="72"/>
  <c r="K162" i="54"/>
  <c r="K277" i="72"/>
  <c r="O162" i="54"/>
  <c r="O277" i="72"/>
  <c r="I278" i="72"/>
  <c r="M278" i="72"/>
  <c r="E353" i="72"/>
  <c r="I353" i="72"/>
  <c r="M353" i="72"/>
  <c r="Q353" i="72"/>
  <c r="G168" i="54"/>
  <c r="G283" i="72"/>
  <c r="K168" i="54"/>
  <c r="K168" i="58" s="1"/>
  <c r="K283" i="72"/>
  <c r="O168" i="54"/>
  <c r="O283" i="72"/>
  <c r="I282" i="72"/>
  <c r="I354" i="72" s="1"/>
  <c r="I356" i="72"/>
  <c r="G172" i="54"/>
  <c r="G287" i="72"/>
  <c r="K172" i="54"/>
  <c r="K287" i="72"/>
  <c r="O172" i="54"/>
  <c r="O287" i="72"/>
  <c r="E172" i="54"/>
  <c r="E288" i="72"/>
  <c r="I172" i="54"/>
  <c r="I288" i="72"/>
  <c r="M172" i="54"/>
  <c r="M288" i="72"/>
  <c r="G362" i="72"/>
  <c r="K289" i="72"/>
  <c r="K362" i="72"/>
  <c r="O362" i="72"/>
  <c r="C4" i="55"/>
  <c r="C341" i="64"/>
  <c r="C432" i="64"/>
  <c r="C369" i="64"/>
  <c r="C16" i="55"/>
  <c r="C9" i="55" s="1"/>
  <c r="C353" i="64"/>
  <c r="C25" i="55"/>
  <c r="C306" i="65"/>
  <c r="C32" i="55"/>
  <c r="C30" i="55" s="1"/>
  <c r="C313" i="65"/>
  <c r="C337" i="65"/>
  <c r="C51" i="55"/>
  <c r="C314" i="66"/>
  <c r="C58" i="55"/>
  <c r="C320" i="66"/>
  <c r="C66" i="55"/>
  <c r="C309" i="67"/>
  <c r="C334" i="67"/>
  <c r="C340" i="67"/>
  <c r="C408" i="68"/>
  <c r="C93" i="55"/>
  <c r="C390" i="68"/>
  <c r="C419" i="68"/>
  <c r="C305" i="69"/>
  <c r="C117" i="55"/>
  <c r="C111" i="55" s="1"/>
  <c r="C318" i="69"/>
  <c r="C316" i="69" s="1"/>
  <c r="C125" i="55"/>
  <c r="C307" i="70"/>
  <c r="C333" i="70"/>
  <c r="C339" i="70"/>
  <c r="C396" i="70"/>
  <c r="C319" i="70"/>
  <c r="C317" i="71"/>
  <c r="C371" i="71"/>
  <c r="C323" i="71"/>
  <c r="C304" i="71"/>
  <c r="C294" i="72"/>
  <c r="C312" i="72" s="1"/>
  <c r="C313" i="72"/>
  <c r="C320" i="72"/>
  <c r="C380" i="72"/>
  <c r="C326" i="72"/>
  <c r="C307" i="72"/>
  <c r="E4" i="55"/>
  <c r="E340" i="64"/>
  <c r="I4" i="55"/>
  <c r="I340" i="64"/>
  <c r="M4" i="55"/>
  <c r="M340" i="64"/>
  <c r="Q4" i="55"/>
  <c r="Q340" i="64"/>
  <c r="O362" i="64"/>
  <c r="G7" i="55"/>
  <c r="G343" i="64"/>
  <c r="K7" i="55"/>
  <c r="K343" i="64"/>
  <c r="O7" i="55"/>
  <c r="O343" i="64"/>
  <c r="D345" i="64"/>
  <c r="H345" i="64"/>
  <c r="L345" i="64"/>
  <c r="P345" i="64"/>
  <c r="F367" i="64"/>
  <c r="J430" i="64"/>
  <c r="J367" i="64"/>
  <c r="N367" i="64"/>
  <c r="N430" i="64"/>
  <c r="F12" i="55"/>
  <c r="F348" i="64"/>
  <c r="J432" i="64"/>
  <c r="J369" i="64"/>
  <c r="J347" i="64"/>
  <c r="N12" i="55"/>
  <c r="N348" i="64"/>
  <c r="D370" i="64"/>
  <c r="H370" i="64"/>
  <c r="L370" i="64"/>
  <c r="P433" i="64"/>
  <c r="P370" i="64"/>
  <c r="F371" i="64"/>
  <c r="J371" i="64"/>
  <c r="N371" i="64"/>
  <c r="F16" i="55"/>
  <c r="F352" i="64"/>
  <c r="J351" i="64"/>
  <c r="J373" i="64"/>
  <c r="N16" i="55"/>
  <c r="N352" i="64"/>
  <c r="D374" i="64"/>
  <c r="H374" i="64"/>
  <c r="L374" i="64"/>
  <c r="P374" i="64"/>
  <c r="F19" i="55"/>
  <c r="G440" i="64"/>
  <c r="G377" i="64"/>
  <c r="O440" i="64"/>
  <c r="O377" i="64"/>
  <c r="D325" i="65"/>
  <c r="H25" i="55"/>
  <c r="H306" i="65"/>
  <c r="P25" i="55"/>
  <c r="P306" i="65"/>
  <c r="F326" i="65"/>
  <c r="J326" i="65"/>
  <c r="N326" i="65"/>
  <c r="N28" i="55"/>
  <c r="E308" i="65"/>
  <c r="I308" i="65"/>
  <c r="M308" i="65"/>
  <c r="D311" i="65"/>
  <c r="L311" i="65"/>
  <c r="D312" i="65"/>
  <c r="L312" i="65"/>
  <c r="P32" i="55"/>
  <c r="P313" i="65"/>
  <c r="J333" i="65"/>
  <c r="D334" i="65"/>
  <c r="H334" i="65"/>
  <c r="L334" i="65"/>
  <c r="P334" i="65"/>
  <c r="G36" i="55"/>
  <c r="G317" i="65"/>
  <c r="K36" i="55"/>
  <c r="K317" i="65"/>
  <c r="K336" i="65" s="1"/>
  <c r="O36" i="55"/>
  <c r="O317" i="65"/>
  <c r="E337" i="65"/>
  <c r="I337" i="65"/>
  <c r="M337" i="65"/>
  <c r="Q337" i="65"/>
  <c r="E39" i="55"/>
  <c r="E320" i="65"/>
  <c r="I39" i="55"/>
  <c r="I320" i="65"/>
  <c r="M39" i="55"/>
  <c r="M320" i="65"/>
  <c r="Q39" i="55"/>
  <c r="Q320" i="65"/>
  <c r="I326" i="66"/>
  <c r="Q326" i="66"/>
  <c r="D47" i="55"/>
  <c r="D309" i="66"/>
  <c r="H308" i="66"/>
  <c r="L47" i="55"/>
  <c r="L309" i="66"/>
  <c r="P308" i="66"/>
  <c r="H330" i="66"/>
  <c r="J51" i="55"/>
  <c r="Q312" i="66"/>
  <c r="K333" i="66"/>
  <c r="E334" i="66"/>
  <c r="I334" i="66"/>
  <c r="M334" i="66"/>
  <c r="Q334" i="66"/>
  <c r="M55" i="55"/>
  <c r="D336" i="66"/>
  <c r="J337" i="66"/>
  <c r="O58" i="55"/>
  <c r="F319" i="66"/>
  <c r="N396" i="66"/>
  <c r="D340" i="66"/>
  <c r="H340" i="66"/>
  <c r="L340" i="66"/>
  <c r="P340" i="66"/>
  <c r="E63" i="55"/>
  <c r="E306" i="67"/>
  <c r="I63" i="55"/>
  <c r="I306" i="67"/>
  <c r="M63" i="55"/>
  <c r="M306" i="67"/>
  <c r="Q63" i="55"/>
  <c r="Q306" i="67"/>
  <c r="G326" i="67"/>
  <c r="K326" i="67"/>
  <c r="O326" i="67"/>
  <c r="G66" i="55"/>
  <c r="G309" i="67"/>
  <c r="K66" i="55"/>
  <c r="K309" i="67"/>
  <c r="O66" i="55"/>
  <c r="O309" i="67"/>
  <c r="D311" i="67"/>
  <c r="H330" i="67"/>
  <c r="L311" i="67"/>
  <c r="P330" i="67"/>
  <c r="F70" i="55"/>
  <c r="L70" i="55"/>
  <c r="G70" i="55"/>
  <c r="G313" i="67"/>
  <c r="K70" i="55"/>
  <c r="K313" i="67"/>
  <c r="O70" i="55"/>
  <c r="O313" i="67"/>
  <c r="I333" i="67"/>
  <c r="I74" i="55"/>
  <c r="D74" i="55"/>
  <c r="D317" i="67"/>
  <c r="H74" i="55"/>
  <c r="H317" i="67"/>
  <c r="L74" i="55"/>
  <c r="L317" i="67"/>
  <c r="L336" i="67" s="1"/>
  <c r="P74" i="55"/>
  <c r="P317" i="67"/>
  <c r="F337" i="67"/>
  <c r="J337" i="67"/>
  <c r="N337" i="67"/>
  <c r="D77" i="55"/>
  <c r="E82" i="55"/>
  <c r="E379" i="68"/>
  <c r="I82" i="55"/>
  <c r="I379" i="68"/>
  <c r="M82" i="55"/>
  <c r="M379" i="68"/>
  <c r="Q82" i="55"/>
  <c r="Q379" i="68"/>
  <c r="G404" i="68"/>
  <c r="K404" i="68"/>
  <c r="O404" i="68"/>
  <c r="F85" i="55"/>
  <c r="F382" i="68"/>
  <c r="J381" i="68"/>
  <c r="N85" i="55"/>
  <c r="N382" i="68"/>
  <c r="D408" i="68"/>
  <c r="H408" i="68"/>
  <c r="L408" i="68"/>
  <c r="P408" i="68"/>
  <c r="G89" i="55"/>
  <c r="G386" i="68"/>
  <c r="K89" i="55"/>
  <c r="K386" i="68"/>
  <c r="O89" i="55"/>
  <c r="O386" i="68"/>
  <c r="O412" i="68"/>
  <c r="O484" i="68"/>
  <c r="E93" i="55"/>
  <c r="D414" i="68"/>
  <c r="D486" i="68"/>
  <c r="H414" i="68"/>
  <c r="H389" i="68"/>
  <c r="L414" i="68"/>
  <c r="L486" i="68"/>
  <c r="P93" i="55"/>
  <c r="P390" i="68"/>
  <c r="F415" i="68"/>
  <c r="F487" i="68"/>
  <c r="J93" i="55"/>
  <c r="J93" i="59" s="1"/>
  <c r="J391" i="68"/>
  <c r="J389" i="68" s="1"/>
  <c r="N415" i="68"/>
  <c r="D416" i="68"/>
  <c r="H416" i="68"/>
  <c r="L416" i="68"/>
  <c r="P416" i="68"/>
  <c r="E393" i="68"/>
  <c r="I418" i="68"/>
  <c r="G419" i="68"/>
  <c r="K100" i="55"/>
  <c r="F397" i="68"/>
  <c r="J397" i="68"/>
  <c r="N397" i="68"/>
  <c r="D398" i="68"/>
  <c r="D102" i="59"/>
  <c r="H398" i="68"/>
  <c r="H102" i="59"/>
  <c r="L398" i="68"/>
  <c r="L102" i="59"/>
  <c r="P398" i="68"/>
  <c r="P102" i="59"/>
  <c r="F399" i="68"/>
  <c r="F423" i="68" s="1"/>
  <c r="J399" i="68"/>
  <c r="N399" i="68"/>
  <c r="G106" i="55"/>
  <c r="G306" i="69"/>
  <c r="K106" i="55"/>
  <c r="K306" i="69"/>
  <c r="O106" i="55"/>
  <c r="O306" i="69"/>
  <c r="E326" i="69"/>
  <c r="E109" i="55"/>
  <c r="E309" i="69"/>
  <c r="I109" i="55"/>
  <c r="I309" i="69"/>
  <c r="M109" i="55"/>
  <c r="M309" i="69"/>
  <c r="Q109" i="55"/>
  <c r="Q309" i="69"/>
  <c r="G311" i="69"/>
  <c r="K311" i="69"/>
  <c r="O311" i="69"/>
  <c r="E389" i="69"/>
  <c r="E332" i="69"/>
  <c r="E312" i="69"/>
  <c r="I389" i="69"/>
  <c r="I332" i="69"/>
  <c r="M332" i="69"/>
  <c r="M389" i="69"/>
  <c r="Q332" i="69"/>
  <c r="Q389" i="69"/>
  <c r="G390" i="69"/>
  <c r="G333" i="69"/>
  <c r="K333" i="69"/>
  <c r="K390" i="69"/>
  <c r="O390" i="69"/>
  <c r="O333" i="69"/>
  <c r="I334" i="69"/>
  <c r="G117" i="55"/>
  <c r="G317" i="69"/>
  <c r="K117" i="55"/>
  <c r="K317" i="69"/>
  <c r="O117" i="55"/>
  <c r="O317" i="69"/>
  <c r="E117" i="55"/>
  <c r="E318" i="69"/>
  <c r="E316" i="69" s="1"/>
  <c r="M117" i="55"/>
  <c r="M318" i="69"/>
  <c r="E120" i="55"/>
  <c r="E320" i="69"/>
  <c r="I120" i="55"/>
  <c r="I320" i="69"/>
  <c r="M120" i="55"/>
  <c r="M320" i="69"/>
  <c r="M319" i="69" s="1"/>
  <c r="Q120" i="55"/>
  <c r="Q320" i="69"/>
  <c r="G120" i="55"/>
  <c r="G321" i="69"/>
  <c r="K340" i="69"/>
  <c r="O120" i="55"/>
  <c r="O321" i="69"/>
  <c r="K305" i="70"/>
  <c r="M326" i="70"/>
  <c r="G128" i="55"/>
  <c r="G309" i="70"/>
  <c r="K128" i="55"/>
  <c r="K309" i="70"/>
  <c r="O128" i="55"/>
  <c r="O309" i="70"/>
  <c r="M330" i="70"/>
  <c r="Q330" i="70"/>
  <c r="G132" i="55"/>
  <c r="G313" i="70"/>
  <c r="K132" i="55"/>
  <c r="K313" i="70"/>
  <c r="O132" i="55"/>
  <c r="O313" i="70"/>
  <c r="E132" i="55"/>
  <c r="E314" i="70"/>
  <c r="M132" i="55"/>
  <c r="M314" i="70"/>
  <c r="K334" i="70"/>
  <c r="G136" i="55"/>
  <c r="G130" i="55" s="1"/>
  <c r="G317" i="70"/>
  <c r="K136" i="55"/>
  <c r="K317" i="70"/>
  <c r="O136" i="55"/>
  <c r="O130" i="55" s="1"/>
  <c r="O317" i="70"/>
  <c r="E337" i="70"/>
  <c r="I337" i="70"/>
  <c r="M337" i="70"/>
  <c r="Q337" i="70"/>
  <c r="G319" i="70"/>
  <c r="G396" i="70"/>
  <c r="G339" i="70"/>
  <c r="K319" i="70"/>
  <c r="K396" i="70"/>
  <c r="K339" i="70"/>
  <c r="I340" i="70"/>
  <c r="G294" i="71"/>
  <c r="G313" i="71"/>
  <c r="K313" i="71"/>
  <c r="K294" i="71"/>
  <c r="O313" i="71"/>
  <c r="O294" i="71"/>
  <c r="G315" i="71"/>
  <c r="G296" i="71"/>
  <c r="K296" i="71"/>
  <c r="K314" i="71" s="1"/>
  <c r="K315" i="71"/>
  <c r="O296" i="71"/>
  <c r="O315" i="71"/>
  <c r="D299" i="71"/>
  <c r="H299" i="71"/>
  <c r="L299" i="71"/>
  <c r="P299" i="71"/>
  <c r="D150" i="55"/>
  <c r="D301" i="71"/>
  <c r="H150" i="55"/>
  <c r="H150" i="59" s="1"/>
  <c r="H301" i="71"/>
  <c r="L150" i="55"/>
  <c r="L150" i="59" s="1"/>
  <c r="L301" i="71"/>
  <c r="P150" i="55"/>
  <c r="P150" i="59" s="1"/>
  <c r="P301" i="71"/>
  <c r="J150" i="55"/>
  <c r="J302" i="71"/>
  <c r="N150" i="55"/>
  <c r="N302" i="71"/>
  <c r="D321" i="71"/>
  <c r="H321" i="71"/>
  <c r="L321" i="71"/>
  <c r="P321" i="71"/>
  <c r="D154" i="55"/>
  <c r="D305" i="71"/>
  <c r="H154" i="55"/>
  <c r="H148" i="55" s="1"/>
  <c r="H305" i="71"/>
  <c r="L154" i="55"/>
  <c r="L305" i="71"/>
  <c r="P154" i="55"/>
  <c r="P305" i="71"/>
  <c r="J154" i="55"/>
  <c r="J306" i="71"/>
  <c r="N154" i="55"/>
  <c r="N306" i="71"/>
  <c r="E157" i="55"/>
  <c r="F157" i="55"/>
  <c r="F308" i="71"/>
  <c r="J157" i="55"/>
  <c r="J308" i="71"/>
  <c r="N157" i="55"/>
  <c r="N308" i="71"/>
  <c r="D157" i="55"/>
  <c r="D309" i="71"/>
  <c r="H327" i="71"/>
  <c r="L157" i="55"/>
  <c r="L309" i="71"/>
  <c r="P327" i="71"/>
  <c r="E294" i="72"/>
  <c r="I294" i="72"/>
  <c r="M294" i="72"/>
  <c r="Q294" i="72"/>
  <c r="G164" i="55"/>
  <c r="G297" i="72"/>
  <c r="K164" i="55"/>
  <c r="K297" i="72"/>
  <c r="O164" i="55"/>
  <c r="O297" i="72"/>
  <c r="F299" i="72"/>
  <c r="J299" i="72"/>
  <c r="N299" i="72"/>
  <c r="D301" i="72"/>
  <c r="D169" i="59"/>
  <c r="H301" i="72"/>
  <c r="H169" i="59"/>
  <c r="L301" i="72"/>
  <c r="L169" i="59"/>
  <c r="P301" i="72"/>
  <c r="P169" i="59"/>
  <c r="F302" i="72"/>
  <c r="F170" i="59"/>
  <c r="J302" i="72"/>
  <c r="J170" i="59"/>
  <c r="N302" i="72"/>
  <c r="N170" i="59"/>
  <c r="D303" i="72"/>
  <c r="H303" i="72"/>
  <c r="L303" i="72"/>
  <c r="P303" i="72"/>
  <c r="G172" i="55"/>
  <c r="G166" i="55" s="1"/>
  <c r="G305" i="72"/>
  <c r="K172" i="55"/>
  <c r="K305" i="72"/>
  <c r="O172" i="55"/>
  <c r="O166" i="55" s="1"/>
  <c r="O305" i="72"/>
  <c r="E172" i="55"/>
  <c r="E306" i="72"/>
  <c r="I324" i="72"/>
  <c r="M172" i="55"/>
  <c r="M306" i="72"/>
  <c r="Q324" i="72"/>
  <c r="F308" i="72"/>
  <c r="F176" i="59"/>
  <c r="J308" i="72"/>
  <c r="J176" i="59"/>
  <c r="N308" i="72"/>
  <c r="N176" i="59"/>
  <c r="D309" i="72"/>
  <c r="H309" i="72"/>
  <c r="L309" i="72"/>
  <c r="P309" i="72"/>
  <c r="C382" i="64"/>
  <c r="C457" i="64"/>
  <c r="C399" i="64"/>
  <c r="C462" i="64" s="1"/>
  <c r="C22" i="60"/>
  <c r="C349" i="65"/>
  <c r="C412" i="65"/>
  <c r="C344" i="66"/>
  <c r="C345" i="67"/>
  <c r="C402" i="67" s="1"/>
  <c r="C65" i="60"/>
  <c r="C358" i="67"/>
  <c r="C430" i="68"/>
  <c r="C86" i="60"/>
  <c r="C442" i="68"/>
  <c r="C98" i="60"/>
  <c r="C406" i="69"/>
  <c r="C355" i="69"/>
  <c r="C118" i="60"/>
  <c r="C401" i="70"/>
  <c r="C408" i="70"/>
  <c r="C356" i="70"/>
  <c r="C413" i="70" s="1"/>
  <c r="C138" i="60"/>
  <c r="C332" i="71"/>
  <c r="C387" i="71"/>
  <c r="C391" i="72"/>
  <c r="C342" i="72"/>
  <c r="C396" i="72" s="1"/>
  <c r="C174" i="60"/>
  <c r="F381" i="64"/>
  <c r="H7" i="57"/>
  <c r="G448" i="64"/>
  <c r="G384" i="64"/>
  <c r="K448" i="64"/>
  <c r="K384" i="64"/>
  <c r="O7" i="57"/>
  <c r="O385" i="64"/>
  <c r="D387" i="64"/>
  <c r="H387" i="64"/>
  <c r="L387" i="64"/>
  <c r="P387" i="64"/>
  <c r="F388" i="64"/>
  <c r="J388" i="64"/>
  <c r="J451" i="64" s="1"/>
  <c r="N388" i="64"/>
  <c r="N451" i="64" s="1"/>
  <c r="D390" i="64"/>
  <c r="H390" i="64"/>
  <c r="L390" i="64"/>
  <c r="P390" i="64"/>
  <c r="P13" i="60"/>
  <c r="F391" i="64"/>
  <c r="F454" i="64" s="1"/>
  <c r="F14" i="60"/>
  <c r="J391" i="64"/>
  <c r="J454" i="64" s="1"/>
  <c r="J14" i="60"/>
  <c r="N391" i="64"/>
  <c r="N14" i="60"/>
  <c r="D392" i="64"/>
  <c r="D455" i="64" s="1"/>
  <c r="D15" i="60"/>
  <c r="H392" i="64"/>
  <c r="H455" i="64" s="1"/>
  <c r="H15" i="60"/>
  <c r="L392" i="64"/>
  <c r="L455" i="64" s="1"/>
  <c r="L15" i="60"/>
  <c r="P392" i="64"/>
  <c r="P455" i="64" s="1"/>
  <c r="P15" i="60"/>
  <c r="G457" i="64"/>
  <c r="G393" i="64"/>
  <c r="G456" i="64" s="1"/>
  <c r="K457" i="64"/>
  <c r="O457" i="64"/>
  <c r="O393" i="64"/>
  <c r="O456" i="64" s="1"/>
  <c r="F397" i="64"/>
  <c r="J397" i="64"/>
  <c r="N397" i="64"/>
  <c r="D398" i="64"/>
  <c r="H398" i="64"/>
  <c r="L398" i="64"/>
  <c r="P398" i="64"/>
  <c r="F399" i="64"/>
  <c r="F462" i="64" s="1"/>
  <c r="F22" i="60"/>
  <c r="J399" i="64"/>
  <c r="J462" i="64" s="1"/>
  <c r="J22" i="60"/>
  <c r="N399" i="64"/>
  <c r="N462" i="64" s="1"/>
  <c r="N22" i="60"/>
  <c r="F25" i="57"/>
  <c r="F344" i="65"/>
  <c r="J25" i="57"/>
  <c r="J344" i="65"/>
  <c r="N25" i="57"/>
  <c r="N344" i="65"/>
  <c r="G404" i="65"/>
  <c r="G346" i="65"/>
  <c r="K346" i="65"/>
  <c r="K404" i="65"/>
  <c r="O28" i="57"/>
  <c r="O347" i="65"/>
  <c r="O349" i="65"/>
  <c r="O350" i="65"/>
  <c r="G412" i="65"/>
  <c r="G354" i="65"/>
  <c r="G411" i="65" s="1"/>
  <c r="K354" i="65"/>
  <c r="K411" i="65" s="1"/>
  <c r="K412" i="65"/>
  <c r="O412" i="65"/>
  <c r="K357" i="65"/>
  <c r="O357" i="65"/>
  <c r="E404" i="66"/>
  <c r="E346" i="66"/>
  <c r="I47" i="57"/>
  <c r="I347" i="66"/>
  <c r="M47" i="57"/>
  <c r="M347" i="66"/>
  <c r="Q47" i="57"/>
  <c r="Q347" i="66"/>
  <c r="E51" i="57"/>
  <c r="E351" i="66"/>
  <c r="I350" i="66"/>
  <c r="M51" i="57"/>
  <c r="M351" i="66"/>
  <c r="Q51" i="57"/>
  <c r="Q351" i="66"/>
  <c r="G51" i="57"/>
  <c r="G352" i="66"/>
  <c r="G409" i="66" s="1"/>
  <c r="K51" i="57"/>
  <c r="K352" i="66"/>
  <c r="K409" i="66" s="1"/>
  <c r="O51" i="57"/>
  <c r="O352" i="66"/>
  <c r="O409" i="66" s="1"/>
  <c r="G355" i="66"/>
  <c r="G56" i="60"/>
  <c r="K355" i="66"/>
  <c r="K56" i="60"/>
  <c r="O355" i="66"/>
  <c r="O56" i="60"/>
  <c r="E356" i="66"/>
  <c r="E413" i="66" s="1"/>
  <c r="E57" i="60"/>
  <c r="I356" i="66"/>
  <c r="I413" i="66" s="1"/>
  <c r="I57" i="60"/>
  <c r="M356" i="66"/>
  <c r="M413" i="66" s="1"/>
  <c r="M57" i="60"/>
  <c r="Q356" i="66"/>
  <c r="Q413" i="66" s="1"/>
  <c r="Q57" i="60"/>
  <c r="D358" i="66"/>
  <c r="H358" i="66"/>
  <c r="H58" i="60"/>
  <c r="H59" i="60"/>
  <c r="L358" i="66"/>
  <c r="P358" i="66"/>
  <c r="F359" i="66"/>
  <c r="F416" i="66" s="1"/>
  <c r="F60" i="60"/>
  <c r="J359" i="66"/>
  <c r="J416" i="66" s="1"/>
  <c r="J60" i="60"/>
  <c r="N359" i="66"/>
  <c r="N416" i="66" s="1"/>
  <c r="N60" i="60"/>
  <c r="D344" i="67"/>
  <c r="H344" i="67"/>
  <c r="L344" i="67"/>
  <c r="P344" i="67"/>
  <c r="F345" i="67"/>
  <c r="F402" i="67" s="1"/>
  <c r="F65" i="60"/>
  <c r="J345" i="67"/>
  <c r="J402" i="67" s="1"/>
  <c r="J65" i="60"/>
  <c r="N345" i="67"/>
  <c r="N402" i="67" s="1"/>
  <c r="N65" i="60"/>
  <c r="G66" i="57"/>
  <c r="G347" i="67"/>
  <c r="G67" i="60"/>
  <c r="K347" i="67"/>
  <c r="K67" i="60"/>
  <c r="O347" i="67"/>
  <c r="O67" i="60"/>
  <c r="F349" i="67"/>
  <c r="J349" i="67"/>
  <c r="N349" i="67"/>
  <c r="D70" i="57"/>
  <c r="D351" i="67"/>
  <c r="H70" i="57"/>
  <c r="H351" i="67"/>
  <c r="L70" i="57"/>
  <c r="L351" i="67"/>
  <c r="P70" i="57"/>
  <c r="P351" i="67"/>
  <c r="F352" i="67"/>
  <c r="F409" i="67" s="1"/>
  <c r="F72" i="60"/>
  <c r="J352" i="67"/>
  <c r="J409" i="67" s="1"/>
  <c r="J72" i="60"/>
  <c r="N352" i="67"/>
  <c r="N409" i="67" s="1"/>
  <c r="N72" i="60"/>
  <c r="D353" i="67"/>
  <c r="D410" i="67" s="1"/>
  <c r="D73" i="60"/>
  <c r="H353" i="67"/>
  <c r="H410" i="67" s="1"/>
  <c r="H73" i="60"/>
  <c r="L353" i="67"/>
  <c r="L410" i="67" s="1"/>
  <c r="L73" i="60"/>
  <c r="P353" i="67"/>
  <c r="P410" i="67" s="1"/>
  <c r="P73" i="60"/>
  <c r="E412" i="67"/>
  <c r="I412" i="67"/>
  <c r="M412" i="67"/>
  <c r="Q412" i="67"/>
  <c r="D358" i="67"/>
  <c r="H358" i="67"/>
  <c r="L358" i="67"/>
  <c r="P358" i="67"/>
  <c r="F359" i="67"/>
  <c r="F416" i="67" s="1"/>
  <c r="F79" i="60"/>
  <c r="J359" i="67"/>
  <c r="J416" i="67" s="1"/>
  <c r="J79" i="60"/>
  <c r="N359" i="67"/>
  <c r="N416" i="67" s="1"/>
  <c r="N79" i="60"/>
  <c r="G427" i="68"/>
  <c r="K427" i="68"/>
  <c r="O427" i="68"/>
  <c r="E428" i="68"/>
  <c r="E500" i="68" s="1"/>
  <c r="E84" i="60"/>
  <c r="I428" i="68"/>
  <c r="I500" i="68" s="1"/>
  <c r="I84" i="60"/>
  <c r="M428" i="68"/>
  <c r="M500" i="68" s="1"/>
  <c r="M84" i="60"/>
  <c r="Q428" i="68"/>
  <c r="Q500" i="68" s="1"/>
  <c r="Q84" i="60"/>
  <c r="D85" i="57"/>
  <c r="D430" i="68"/>
  <c r="D86" i="60"/>
  <c r="H85" i="57"/>
  <c r="H430" i="68"/>
  <c r="H86" i="60"/>
  <c r="L85" i="57"/>
  <c r="L430" i="68"/>
  <c r="L86" i="60"/>
  <c r="P85" i="57"/>
  <c r="P430" i="68"/>
  <c r="P86" i="60"/>
  <c r="G432" i="68"/>
  <c r="K432" i="68"/>
  <c r="O432" i="68"/>
  <c r="G89" i="57"/>
  <c r="F434" i="68"/>
  <c r="J434" i="68"/>
  <c r="N434" i="68"/>
  <c r="D435" i="68"/>
  <c r="D507" i="68" s="1"/>
  <c r="D91" i="60"/>
  <c r="H435" i="68"/>
  <c r="H507" i="68" s="1"/>
  <c r="H91" i="60"/>
  <c r="L435" i="68"/>
  <c r="L507" i="68" s="1"/>
  <c r="L91" i="60"/>
  <c r="P435" i="68"/>
  <c r="P507" i="68" s="1"/>
  <c r="P91" i="60"/>
  <c r="F436" i="68"/>
  <c r="J436" i="68"/>
  <c r="N436" i="68"/>
  <c r="N508" i="68" s="1"/>
  <c r="N92" i="60"/>
  <c r="F438" i="68"/>
  <c r="F94" i="60"/>
  <c r="J438" i="68"/>
  <c r="J94" i="60"/>
  <c r="N438" i="68"/>
  <c r="D439" i="68"/>
  <c r="D511" i="68" s="1"/>
  <c r="D95" i="60"/>
  <c r="H439" i="68"/>
  <c r="H511" i="68" s="1"/>
  <c r="H95" i="60"/>
  <c r="L439" i="68"/>
  <c r="L511" i="68" s="1"/>
  <c r="L95" i="60"/>
  <c r="P439" i="68"/>
  <c r="P511" i="68" s="1"/>
  <c r="P95" i="60"/>
  <c r="F440" i="68"/>
  <c r="F512" i="68" s="1"/>
  <c r="F96" i="60"/>
  <c r="J440" i="68"/>
  <c r="J512" i="68" s="1"/>
  <c r="J96" i="60"/>
  <c r="N440" i="68"/>
  <c r="N512" i="68" s="1"/>
  <c r="N96" i="60"/>
  <c r="D97" i="57"/>
  <c r="D97" i="60" s="1"/>
  <c r="D442" i="68"/>
  <c r="D98" i="60"/>
  <c r="H97" i="57"/>
  <c r="H97" i="60" s="1"/>
  <c r="H442" i="68"/>
  <c r="H98" i="60"/>
  <c r="L97" i="57"/>
  <c r="L442" i="68"/>
  <c r="L98" i="60"/>
  <c r="P97" i="57"/>
  <c r="P442" i="68"/>
  <c r="P98" i="60"/>
  <c r="F443" i="68"/>
  <c r="F515" i="68" s="1"/>
  <c r="F99" i="60"/>
  <c r="J443" i="68"/>
  <c r="J515" i="68" s="1"/>
  <c r="J99" i="60"/>
  <c r="N443" i="68"/>
  <c r="N515" i="68" s="1"/>
  <c r="N99" i="60"/>
  <c r="G445" i="68"/>
  <c r="G101" i="60"/>
  <c r="K445" i="68"/>
  <c r="K101" i="60"/>
  <c r="O445" i="68"/>
  <c r="O101" i="60"/>
  <c r="E446" i="68"/>
  <c r="E518" i="68" s="1"/>
  <c r="E102" i="60"/>
  <c r="I446" i="68"/>
  <c r="I518" i="68" s="1"/>
  <c r="I102" i="60"/>
  <c r="M446" i="68"/>
  <c r="M518" i="68" s="1"/>
  <c r="M102" i="60"/>
  <c r="Q446" i="68"/>
  <c r="Q518" i="68" s="1"/>
  <c r="Q102" i="60"/>
  <c r="G447" i="68"/>
  <c r="G519" i="68" s="1"/>
  <c r="G103" i="60"/>
  <c r="K447" i="68"/>
  <c r="K519" i="68" s="1"/>
  <c r="K103" i="60"/>
  <c r="O447" i="68"/>
  <c r="O519" i="68" s="1"/>
  <c r="O103" i="60"/>
  <c r="E106" i="57"/>
  <c r="E344" i="69"/>
  <c r="E107" i="60"/>
  <c r="I106" i="57"/>
  <c r="I344" i="69"/>
  <c r="I107" i="60"/>
  <c r="M106" i="57"/>
  <c r="M344" i="69"/>
  <c r="M107" i="60"/>
  <c r="Q106" i="57"/>
  <c r="Q344" i="69"/>
  <c r="Q107" i="60"/>
  <c r="G106" i="57"/>
  <c r="G345" i="69"/>
  <c r="G402" i="69" s="1"/>
  <c r="G108" i="60"/>
  <c r="K106" i="57"/>
  <c r="K345" i="69"/>
  <c r="K402" i="69" s="1"/>
  <c r="K108" i="60"/>
  <c r="O106" i="57"/>
  <c r="O345" i="69"/>
  <c r="O402" i="69" s="1"/>
  <c r="O108" i="60"/>
  <c r="E109" i="57"/>
  <c r="D347" i="69"/>
  <c r="D110" i="60"/>
  <c r="H347" i="69"/>
  <c r="H110" i="60"/>
  <c r="L347" i="69"/>
  <c r="L110" i="60"/>
  <c r="P347" i="69"/>
  <c r="P110" i="60"/>
  <c r="G349" i="69"/>
  <c r="G112" i="60"/>
  <c r="K349" i="69"/>
  <c r="K112" i="60"/>
  <c r="O349" i="69"/>
  <c r="O112" i="60"/>
  <c r="G113" i="57"/>
  <c r="D351" i="69"/>
  <c r="D114" i="60"/>
  <c r="H351" i="69"/>
  <c r="H114" i="60"/>
  <c r="L351" i="69"/>
  <c r="L114" i="60"/>
  <c r="P351" i="69"/>
  <c r="P114" i="60"/>
  <c r="F352" i="69"/>
  <c r="F409" i="69" s="1"/>
  <c r="F115" i="60"/>
  <c r="J352" i="69"/>
  <c r="J409" i="69" s="1"/>
  <c r="J115" i="60"/>
  <c r="N352" i="69"/>
  <c r="N409" i="69" s="1"/>
  <c r="N115" i="60"/>
  <c r="D353" i="69"/>
  <c r="D410" i="69" s="1"/>
  <c r="D116" i="60"/>
  <c r="H353" i="69"/>
  <c r="H410" i="69" s="1"/>
  <c r="H116" i="60"/>
  <c r="L353" i="69"/>
  <c r="L410" i="69" s="1"/>
  <c r="L116" i="60"/>
  <c r="P353" i="69"/>
  <c r="P410" i="69" s="1"/>
  <c r="P116" i="60"/>
  <c r="E117" i="57"/>
  <c r="E117" i="60" s="1"/>
  <c r="E355" i="69"/>
  <c r="I117" i="57"/>
  <c r="I117" i="60" s="1"/>
  <c r="I355" i="69"/>
  <c r="M117" i="57"/>
  <c r="M117" i="60" s="1"/>
  <c r="M355" i="69"/>
  <c r="Q117" i="57"/>
  <c r="Q117" i="60" s="1"/>
  <c r="Q355" i="69"/>
  <c r="G120" i="57"/>
  <c r="G358" i="69"/>
  <c r="G120" i="60"/>
  <c r="K120" i="57"/>
  <c r="K358" i="69"/>
  <c r="K120" i="60"/>
  <c r="O120" i="57"/>
  <c r="O358" i="69"/>
  <c r="O120" i="60"/>
  <c r="E344" i="70"/>
  <c r="E126" i="60"/>
  <c r="I344" i="70"/>
  <c r="I126" i="60"/>
  <c r="M344" i="70"/>
  <c r="M126" i="60"/>
  <c r="Q344" i="70"/>
  <c r="Q126" i="60"/>
  <c r="G345" i="70"/>
  <c r="G402" i="70" s="1"/>
  <c r="G127" i="60"/>
  <c r="K345" i="70"/>
  <c r="K402" i="70" s="1"/>
  <c r="K127" i="60"/>
  <c r="O345" i="70"/>
  <c r="O402" i="70" s="1"/>
  <c r="O127" i="60"/>
  <c r="G347" i="70"/>
  <c r="G129" i="60"/>
  <c r="K347" i="70"/>
  <c r="K129" i="60"/>
  <c r="O347" i="70"/>
  <c r="O129" i="60"/>
  <c r="F349" i="70"/>
  <c r="F131" i="60"/>
  <c r="J349" i="70"/>
  <c r="J131" i="60"/>
  <c r="N349" i="70"/>
  <c r="N131" i="60"/>
  <c r="G351" i="70"/>
  <c r="G133" i="60"/>
  <c r="K351" i="70"/>
  <c r="K133" i="60"/>
  <c r="O351" i="70"/>
  <c r="O133" i="60"/>
  <c r="E352" i="70"/>
  <c r="E409" i="70" s="1"/>
  <c r="E134" i="60"/>
  <c r="I352" i="70"/>
  <c r="I409" i="70" s="1"/>
  <c r="I134" i="60"/>
  <c r="M352" i="70"/>
  <c r="M409" i="70" s="1"/>
  <c r="M134" i="60"/>
  <c r="Q352" i="70"/>
  <c r="Q409" i="70" s="1"/>
  <c r="Q134" i="60"/>
  <c r="G353" i="70"/>
  <c r="G410" i="70" s="1"/>
  <c r="G135" i="60"/>
  <c r="K353" i="70"/>
  <c r="K410" i="70" s="1"/>
  <c r="K135" i="60"/>
  <c r="O353" i="70"/>
  <c r="O410" i="70" s="1"/>
  <c r="O135" i="60"/>
  <c r="K136" i="57"/>
  <c r="D355" i="70"/>
  <c r="D137" i="60"/>
  <c r="H355" i="70"/>
  <c r="H137" i="60"/>
  <c r="L355" i="70"/>
  <c r="L137" i="60"/>
  <c r="P355" i="70"/>
  <c r="P137" i="60"/>
  <c r="F356" i="70"/>
  <c r="F413" i="70" s="1"/>
  <c r="F138" i="60"/>
  <c r="J356" i="70"/>
  <c r="J413" i="70" s="1"/>
  <c r="J138" i="60"/>
  <c r="N356" i="70"/>
  <c r="N413" i="70" s="1"/>
  <c r="N138" i="60"/>
  <c r="E139" i="57"/>
  <c r="F139" i="57"/>
  <c r="F358" i="70"/>
  <c r="F140" i="60"/>
  <c r="F139" i="60"/>
  <c r="J139" i="57"/>
  <c r="J358" i="70"/>
  <c r="J140" i="60"/>
  <c r="J139" i="60"/>
  <c r="N139" i="57"/>
  <c r="N358" i="70"/>
  <c r="N140" i="60"/>
  <c r="N139" i="60"/>
  <c r="D359" i="70"/>
  <c r="D416" i="70" s="1"/>
  <c r="D141" i="60"/>
  <c r="H359" i="70"/>
  <c r="H416" i="70" s="1"/>
  <c r="H141" i="60"/>
  <c r="L359" i="70"/>
  <c r="L416" i="70" s="1"/>
  <c r="L141" i="60"/>
  <c r="P359" i="70"/>
  <c r="P416" i="70" s="1"/>
  <c r="P141" i="60"/>
  <c r="D144" i="57"/>
  <c r="D331" i="71"/>
  <c r="D145" i="60"/>
  <c r="H331" i="71"/>
  <c r="H145" i="60"/>
  <c r="L144" i="57"/>
  <c r="L331" i="71"/>
  <c r="L145" i="60"/>
  <c r="P331" i="71"/>
  <c r="P145" i="60"/>
  <c r="D333" i="71"/>
  <c r="D147" i="60"/>
  <c r="H333" i="71"/>
  <c r="H147" i="60"/>
  <c r="L333" i="71"/>
  <c r="L147" i="60"/>
  <c r="P146" i="57"/>
  <c r="P333" i="71"/>
  <c r="P147" i="60"/>
  <c r="E335" i="71"/>
  <c r="E149" i="60"/>
  <c r="I335" i="71"/>
  <c r="I149" i="60"/>
  <c r="M335" i="71"/>
  <c r="M149" i="60"/>
  <c r="Q335" i="71"/>
  <c r="Q149" i="60"/>
  <c r="E337" i="71"/>
  <c r="E151" i="60"/>
  <c r="I337" i="71"/>
  <c r="I151" i="60"/>
  <c r="M337" i="71"/>
  <c r="M151" i="60"/>
  <c r="Q337" i="71"/>
  <c r="Q151" i="60"/>
  <c r="G338" i="71"/>
  <c r="G392" i="71" s="1"/>
  <c r="G152" i="60"/>
  <c r="K338" i="71"/>
  <c r="K392" i="71" s="1"/>
  <c r="K152" i="60"/>
  <c r="O338" i="71"/>
  <c r="O392" i="71" s="1"/>
  <c r="O152" i="60"/>
  <c r="E339" i="71"/>
  <c r="E393" i="71" s="1"/>
  <c r="E153" i="60"/>
  <c r="I339" i="71"/>
  <c r="I393" i="71" s="1"/>
  <c r="I153" i="60"/>
  <c r="M339" i="71"/>
  <c r="M393" i="71" s="1"/>
  <c r="M153" i="60"/>
  <c r="Q339" i="71"/>
  <c r="Q393" i="71" s="1"/>
  <c r="Q153" i="60"/>
  <c r="F341" i="71"/>
  <c r="F395" i="71" s="1"/>
  <c r="F155" i="60"/>
  <c r="J341" i="71"/>
  <c r="J395" i="71" s="1"/>
  <c r="J155" i="60"/>
  <c r="N341" i="71"/>
  <c r="N395" i="71" s="1"/>
  <c r="N155" i="60"/>
  <c r="D342" i="71"/>
  <c r="D396" i="71" s="1"/>
  <c r="D156" i="60"/>
  <c r="H342" i="71"/>
  <c r="H396" i="71" s="1"/>
  <c r="H156" i="60"/>
  <c r="L342" i="71"/>
  <c r="L396" i="71" s="1"/>
  <c r="L156" i="60"/>
  <c r="P342" i="71"/>
  <c r="P396" i="71" s="1"/>
  <c r="P156" i="60"/>
  <c r="E157" i="57"/>
  <c r="E344" i="71"/>
  <c r="E157" i="60"/>
  <c r="I157" i="57"/>
  <c r="I344" i="71"/>
  <c r="I157" i="60"/>
  <c r="M157" i="57"/>
  <c r="M344" i="71"/>
  <c r="M157" i="60"/>
  <c r="Q157" i="57"/>
  <c r="Q344" i="71"/>
  <c r="Q157" i="60"/>
  <c r="F331" i="72"/>
  <c r="F163" i="60"/>
  <c r="J331" i="72"/>
  <c r="J163" i="60"/>
  <c r="N331" i="72"/>
  <c r="N163" i="60"/>
  <c r="F333" i="72"/>
  <c r="F165" i="60"/>
  <c r="J333" i="72"/>
  <c r="J165" i="60"/>
  <c r="N333" i="72"/>
  <c r="N165" i="60"/>
  <c r="E335" i="72"/>
  <c r="I335" i="72"/>
  <c r="M335" i="72"/>
  <c r="Q335" i="72"/>
  <c r="F337" i="72"/>
  <c r="F169" i="60"/>
  <c r="J337" i="72"/>
  <c r="J169" i="60"/>
  <c r="N337" i="72"/>
  <c r="N169" i="60"/>
  <c r="D338" i="72"/>
  <c r="D392" i="72" s="1"/>
  <c r="D170" i="60"/>
  <c r="H338" i="72"/>
  <c r="H392" i="72" s="1"/>
  <c r="H170" i="60"/>
  <c r="L168" i="57"/>
  <c r="L338" i="72"/>
  <c r="L392" i="72" s="1"/>
  <c r="L170" i="60"/>
  <c r="P338" i="72"/>
  <c r="P392" i="72" s="1"/>
  <c r="P170" i="60"/>
  <c r="F339" i="72"/>
  <c r="F393" i="72" s="1"/>
  <c r="F171" i="60"/>
  <c r="J339" i="72"/>
  <c r="J393" i="72" s="1"/>
  <c r="J171" i="60"/>
  <c r="N339" i="72"/>
  <c r="N393" i="72" s="1"/>
  <c r="N171" i="60"/>
  <c r="G341" i="72"/>
  <c r="G173" i="60"/>
  <c r="K341" i="72"/>
  <c r="K173" i="60"/>
  <c r="O341" i="72"/>
  <c r="O173" i="60"/>
  <c r="E342" i="72"/>
  <c r="E396" i="72" s="1"/>
  <c r="E174" i="60"/>
  <c r="I342" i="72"/>
  <c r="I396" i="72" s="1"/>
  <c r="I174" i="60"/>
  <c r="M342" i="72"/>
  <c r="M396" i="72" s="1"/>
  <c r="M174" i="60"/>
  <c r="Q342" i="72"/>
  <c r="Q396" i="72" s="1"/>
  <c r="Q174" i="60"/>
  <c r="G175" i="57"/>
  <c r="G344" i="72"/>
  <c r="G175" i="60"/>
  <c r="K175" i="57"/>
  <c r="K344" i="72"/>
  <c r="K175" i="60"/>
  <c r="O175" i="57"/>
  <c r="O344" i="72"/>
  <c r="O175" i="60"/>
  <c r="C102" i="58"/>
  <c r="C114" i="58"/>
  <c r="C140" i="58"/>
  <c r="J11" i="58"/>
  <c r="N11" i="58"/>
  <c r="J13" i="58"/>
  <c r="N13" i="58"/>
  <c r="P14" i="58"/>
  <c r="J21" i="58"/>
  <c r="H59" i="58"/>
  <c r="D92" i="58"/>
  <c r="L92" i="58"/>
  <c r="D94" i="58"/>
  <c r="L94" i="58"/>
  <c r="F95" i="58"/>
  <c r="J95" i="58"/>
  <c r="D102" i="58"/>
  <c r="H102" i="58"/>
  <c r="L102" i="58"/>
  <c r="P102" i="58"/>
  <c r="F114" i="58"/>
  <c r="J114" i="58"/>
  <c r="N114" i="58"/>
  <c r="D115" i="58"/>
  <c r="H115" i="58"/>
  <c r="L115" i="58"/>
  <c r="P115" i="58"/>
  <c r="D140" i="58"/>
  <c r="L140" i="58"/>
  <c r="F149" i="58"/>
  <c r="J149" i="58"/>
  <c r="N149" i="58"/>
  <c r="F151" i="58"/>
  <c r="J151" i="58"/>
  <c r="N151" i="58"/>
  <c r="D152" i="58"/>
  <c r="H152" i="58"/>
  <c r="L152" i="58"/>
  <c r="P152" i="58"/>
  <c r="D158" i="58"/>
  <c r="H158" i="58"/>
  <c r="L158" i="58"/>
  <c r="P158" i="58"/>
  <c r="D167" i="58"/>
  <c r="H167" i="58"/>
  <c r="L167" i="58"/>
  <c r="P167" i="58"/>
  <c r="D169" i="58"/>
  <c r="H169" i="58"/>
  <c r="L169" i="58"/>
  <c r="P169" i="58"/>
  <c r="F170" i="58"/>
  <c r="J170" i="58"/>
  <c r="N170" i="58"/>
  <c r="F176" i="58"/>
  <c r="J176" i="58"/>
  <c r="N176" i="58"/>
  <c r="C92" i="59"/>
  <c r="C112" i="59"/>
  <c r="C140" i="59"/>
  <c r="C176" i="59"/>
  <c r="J11" i="59"/>
  <c r="N11" i="59"/>
  <c r="J13" i="59"/>
  <c r="N13" i="59"/>
  <c r="P14" i="59"/>
  <c r="J21" i="59"/>
  <c r="D92" i="59"/>
  <c r="L92" i="59"/>
  <c r="D94" i="59"/>
  <c r="L94" i="59"/>
  <c r="F95" i="59"/>
  <c r="J95" i="59"/>
  <c r="I102" i="59"/>
  <c r="G112" i="59"/>
  <c r="E114" i="59"/>
  <c r="P114" i="59"/>
  <c r="G115" i="59"/>
  <c r="I121" i="59"/>
  <c r="N140" i="59"/>
  <c r="H149" i="59"/>
  <c r="G151" i="59"/>
  <c r="L151" i="59"/>
  <c r="I152" i="59"/>
  <c r="N152" i="59"/>
  <c r="E158" i="59"/>
  <c r="J158" i="59"/>
  <c r="M167" i="59"/>
  <c r="K169" i="59"/>
  <c r="Q169" i="59"/>
  <c r="M170" i="59"/>
  <c r="I176" i="59"/>
  <c r="O176" i="59"/>
  <c r="C41" i="60"/>
  <c r="C56" i="60"/>
  <c r="C76" i="60"/>
  <c r="C84" i="60"/>
  <c r="C91" i="60"/>
  <c r="C96" i="60"/>
  <c r="C116" i="60"/>
  <c r="C131" i="60"/>
  <c r="C176" i="60"/>
  <c r="G6" i="60"/>
  <c r="L6" i="60"/>
  <c r="Q6" i="60"/>
  <c r="H8" i="60"/>
  <c r="I11" i="60"/>
  <c r="N11" i="60"/>
  <c r="M13" i="60"/>
  <c r="I14" i="60"/>
  <c r="O14" i="60"/>
  <c r="K15" i="60"/>
  <c r="Q15" i="60"/>
  <c r="J17" i="60"/>
  <c r="O17" i="60"/>
  <c r="L18" i="60"/>
  <c r="Q18" i="60"/>
  <c r="G21" i="60"/>
  <c r="I22" i="60"/>
  <c r="O22" i="60"/>
  <c r="D27" i="60"/>
  <c r="O27" i="60"/>
  <c r="F29" i="60"/>
  <c r="K29" i="60"/>
  <c r="E34" i="60"/>
  <c r="P34" i="60"/>
  <c r="G35" i="60"/>
  <c r="F37" i="60"/>
  <c r="K37" i="60"/>
  <c r="H38" i="60"/>
  <c r="M38" i="60"/>
  <c r="I41" i="60"/>
  <c r="N41" i="60"/>
  <c r="I46" i="60"/>
  <c r="N46" i="60"/>
  <c r="E48" i="60"/>
  <c r="P48" i="60"/>
  <c r="F53" i="60"/>
  <c r="E54" i="60"/>
  <c r="Q60" i="60"/>
  <c r="I65" i="60"/>
  <c r="G72" i="60"/>
  <c r="I73" i="60"/>
  <c r="M75" i="60"/>
  <c r="O76" i="60"/>
  <c r="E79" i="60"/>
  <c r="P84" i="60"/>
  <c r="G86" i="60"/>
  <c r="Q91" i="60"/>
  <c r="K96" i="60"/>
  <c r="O98" i="60"/>
  <c r="Q99" i="60"/>
  <c r="E110" i="60"/>
  <c r="O115" i="60"/>
  <c r="Q116" i="60"/>
  <c r="E118" i="60"/>
  <c r="G119" i="60"/>
  <c r="K121" i="60"/>
  <c r="M122" i="60"/>
  <c r="M131" i="60"/>
  <c r="K138" i="60"/>
  <c r="M139" i="60"/>
  <c r="Q141" i="60"/>
  <c r="G145" i="60"/>
  <c r="K147" i="60"/>
  <c r="M156" i="60"/>
  <c r="Q158" i="60"/>
  <c r="I163" i="60"/>
  <c r="M165" i="60"/>
  <c r="Q167" i="60"/>
  <c r="E169" i="60"/>
  <c r="G170" i="60"/>
  <c r="I171" i="60"/>
  <c r="E177" i="60"/>
  <c r="C19" i="54"/>
  <c r="C335" i="64"/>
  <c r="C28" i="54"/>
  <c r="C290" i="65"/>
  <c r="C39" i="54"/>
  <c r="C302" i="65"/>
  <c r="C300" i="65" s="1"/>
  <c r="C55" i="54"/>
  <c r="C298" i="66"/>
  <c r="C63" i="54"/>
  <c r="C287" i="67"/>
  <c r="C74" i="54"/>
  <c r="C299" i="67"/>
  <c r="C82" i="54"/>
  <c r="C356" i="68"/>
  <c r="C89" i="54"/>
  <c r="C363" i="68"/>
  <c r="C120" i="54"/>
  <c r="C302" i="69"/>
  <c r="C276" i="71"/>
  <c r="C150" i="54"/>
  <c r="C150" i="58" s="1"/>
  <c r="C284" i="71"/>
  <c r="C157" i="54"/>
  <c r="C290" i="71"/>
  <c r="C172" i="54"/>
  <c r="C287" i="72"/>
  <c r="D318" i="64"/>
  <c r="L4" i="54"/>
  <c r="L319" i="64"/>
  <c r="P318" i="64"/>
  <c r="E7" i="54"/>
  <c r="E322" i="64"/>
  <c r="E321" i="64" s="1"/>
  <c r="I7" i="54"/>
  <c r="I322" i="64"/>
  <c r="I321" i="64" s="1"/>
  <c r="M7" i="54"/>
  <c r="M322" i="64"/>
  <c r="M321" i="64" s="1"/>
  <c r="Q7" i="54"/>
  <c r="Q322" i="64"/>
  <c r="H367" i="64"/>
  <c r="F326" i="64"/>
  <c r="J411" i="64"/>
  <c r="N411" i="64"/>
  <c r="D326" i="64"/>
  <c r="D16" i="54"/>
  <c r="D331" i="64"/>
  <c r="H330" i="64"/>
  <c r="L330" i="64"/>
  <c r="P16" i="54"/>
  <c r="P331" i="64"/>
  <c r="J16" i="54"/>
  <c r="J332" i="64"/>
  <c r="D333" i="64"/>
  <c r="H333" i="64"/>
  <c r="P19" i="54"/>
  <c r="P334" i="64"/>
  <c r="F25" i="54"/>
  <c r="F287" i="65"/>
  <c r="J286" i="65"/>
  <c r="N25" i="54"/>
  <c r="N287" i="65"/>
  <c r="D25" i="54"/>
  <c r="D288" i="65"/>
  <c r="H25" i="54"/>
  <c r="H288" i="65"/>
  <c r="H286" i="65" s="1"/>
  <c r="L25" i="54"/>
  <c r="L288" i="65"/>
  <c r="D28" i="54"/>
  <c r="D290" i="65"/>
  <c r="H28" i="54"/>
  <c r="H290" i="65"/>
  <c r="L28" i="54"/>
  <c r="L290" i="65"/>
  <c r="P28" i="54"/>
  <c r="P290" i="65"/>
  <c r="P328" i="65" s="1"/>
  <c r="D292" i="65"/>
  <c r="H292" i="65"/>
  <c r="H330" i="65" s="1"/>
  <c r="L292" i="65"/>
  <c r="P292" i="65"/>
  <c r="P330" i="65" s="1"/>
  <c r="D32" i="54"/>
  <c r="D294" i="65"/>
  <c r="D332" i="65" s="1"/>
  <c r="H32" i="54"/>
  <c r="H294" i="65"/>
  <c r="H332" i="65" s="1"/>
  <c r="L32" i="54"/>
  <c r="L294" i="65"/>
  <c r="P32" i="54"/>
  <c r="P294" i="65"/>
  <c r="F32" i="54"/>
  <c r="F295" i="65"/>
  <c r="F333" i="65" s="1"/>
  <c r="N32" i="54"/>
  <c r="N295" i="65"/>
  <c r="D36" i="54"/>
  <c r="D298" i="65"/>
  <c r="H36" i="54"/>
  <c r="H298" i="65"/>
  <c r="L36" i="54"/>
  <c r="L298" i="65"/>
  <c r="P36" i="54"/>
  <c r="P298" i="65"/>
  <c r="F36" i="54"/>
  <c r="F299" i="65"/>
  <c r="F337" i="65" s="1"/>
  <c r="N36" i="54"/>
  <c r="N299" i="65"/>
  <c r="N337" i="65" s="1"/>
  <c r="D300" i="65"/>
  <c r="H300" i="65"/>
  <c r="L300" i="65"/>
  <c r="P300" i="65"/>
  <c r="F340" i="65"/>
  <c r="H286" i="66"/>
  <c r="P286" i="66"/>
  <c r="F289" i="66"/>
  <c r="J289" i="66"/>
  <c r="N289" i="66"/>
  <c r="F332" i="66"/>
  <c r="J293" i="66"/>
  <c r="J334" i="66"/>
  <c r="J297" i="66"/>
  <c r="F58" i="54"/>
  <c r="F301" i="66"/>
  <c r="F339" i="66" s="1"/>
  <c r="J58" i="54"/>
  <c r="J301" i="66"/>
  <c r="N58" i="54"/>
  <c r="N301" i="66"/>
  <c r="D300" i="66"/>
  <c r="L300" i="66"/>
  <c r="P300" i="66"/>
  <c r="F63" i="54"/>
  <c r="F287" i="67"/>
  <c r="J63" i="54"/>
  <c r="J287" i="67"/>
  <c r="J325" i="67" s="1"/>
  <c r="N63" i="54"/>
  <c r="N287" i="67"/>
  <c r="D63" i="54"/>
  <c r="D288" i="67"/>
  <c r="H326" i="67"/>
  <c r="L63" i="54"/>
  <c r="L288" i="67"/>
  <c r="L326" i="67" s="1"/>
  <c r="D66" i="54"/>
  <c r="D290" i="67"/>
  <c r="H66" i="54"/>
  <c r="H290" i="67"/>
  <c r="L66" i="54"/>
  <c r="L290" i="67"/>
  <c r="P66" i="54"/>
  <c r="P290" i="67"/>
  <c r="P291" i="67"/>
  <c r="F70" i="54"/>
  <c r="F294" i="67"/>
  <c r="J70" i="54"/>
  <c r="J294" i="67"/>
  <c r="J332" i="67" s="1"/>
  <c r="N70" i="54"/>
  <c r="N294" i="67"/>
  <c r="F74" i="54"/>
  <c r="F298" i="67"/>
  <c r="J74" i="54"/>
  <c r="J298" i="67"/>
  <c r="N74" i="54"/>
  <c r="N298" i="67"/>
  <c r="D74" i="54"/>
  <c r="D299" i="67"/>
  <c r="H74" i="54"/>
  <c r="H299" i="67"/>
  <c r="H297" i="67" s="1"/>
  <c r="L74" i="54"/>
  <c r="L299" i="67"/>
  <c r="L297" i="67" s="1"/>
  <c r="F354" i="68"/>
  <c r="J354" i="68"/>
  <c r="N354" i="68"/>
  <c r="F85" i="54"/>
  <c r="F358" i="68"/>
  <c r="J85" i="54"/>
  <c r="J358" i="68"/>
  <c r="J406" i="68" s="1"/>
  <c r="N85" i="54"/>
  <c r="N358" i="68"/>
  <c r="F89" i="54"/>
  <c r="F362" i="68"/>
  <c r="J89" i="54"/>
  <c r="J362" i="68"/>
  <c r="N89" i="54"/>
  <c r="N362" i="68"/>
  <c r="N361" i="68" s="1"/>
  <c r="D89" i="54"/>
  <c r="D363" i="68"/>
  <c r="H89" i="54"/>
  <c r="H363" i="68"/>
  <c r="H361" i="68" s="1"/>
  <c r="L89" i="54"/>
  <c r="L363" i="68"/>
  <c r="D462" i="68"/>
  <c r="H365" i="68"/>
  <c r="L462" i="68"/>
  <c r="P365" i="68"/>
  <c r="P369" i="68"/>
  <c r="D100" i="54"/>
  <c r="D373" i="68"/>
  <c r="H100" i="54"/>
  <c r="H373" i="68"/>
  <c r="L100" i="54"/>
  <c r="L373" i="68"/>
  <c r="P100" i="54"/>
  <c r="P373" i="68"/>
  <c r="F100" i="54"/>
  <c r="F374" i="68"/>
  <c r="F470" i="68" s="1"/>
  <c r="J100" i="54"/>
  <c r="J374" i="68"/>
  <c r="J470" i="68" s="1"/>
  <c r="N100" i="54"/>
  <c r="N374" i="68"/>
  <c r="N470" i="68" s="1"/>
  <c r="F106" i="54"/>
  <c r="F287" i="69"/>
  <c r="J106" i="54"/>
  <c r="J287" i="69"/>
  <c r="N106" i="54"/>
  <c r="N287" i="69"/>
  <c r="D109" i="54"/>
  <c r="D290" i="69"/>
  <c r="H109" i="54"/>
  <c r="H290" i="69"/>
  <c r="L109" i="54"/>
  <c r="L290" i="69"/>
  <c r="L328" i="69" s="1"/>
  <c r="P109" i="54"/>
  <c r="P290" i="69"/>
  <c r="F292" i="69"/>
  <c r="J292" i="69"/>
  <c r="N292" i="69"/>
  <c r="L370" i="69"/>
  <c r="F117" i="54"/>
  <c r="F298" i="69"/>
  <c r="J117" i="54"/>
  <c r="J298" i="69"/>
  <c r="N117" i="54"/>
  <c r="N298" i="69"/>
  <c r="D117" i="54"/>
  <c r="D299" i="69"/>
  <c r="L117" i="54"/>
  <c r="L299" i="69"/>
  <c r="D120" i="54"/>
  <c r="D301" i="69"/>
  <c r="H120" i="54"/>
  <c r="H301" i="69"/>
  <c r="L120" i="54"/>
  <c r="L301" i="69"/>
  <c r="P120" i="54"/>
  <c r="P301" i="69"/>
  <c r="F120" i="54"/>
  <c r="F302" i="69"/>
  <c r="F300" i="69" s="1"/>
  <c r="N120" i="54"/>
  <c r="N302" i="69"/>
  <c r="J286" i="70"/>
  <c r="N286" i="70"/>
  <c r="F128" i="54"/>
  <c r="F290" i="70"/>
  <c r="J128" i="54"/>
  <c r="J290" i="70"/>
  <c r="N128" i="54"/>
  <c r="N290" i="70"/>
  <c r="F132" i="54"/>
  <c r="F294" i="70"/>
  <c r="J132" i="54"/>
  <c r="J294" i="70"/>
  <c r="N132" i="54"/>
  <c r="N294" i="70"/>
  <c r="D132" i="54"/>
  <c r="D295" i="70"/>
  <c r="D293" i="70" s="1"/>
  <c r="L132" i="54"/>
  <c r="L295" i="70"/>
  <c r="F334" i="70"/>
  <c r="D297" i="70"/>
  <c r="L297" i="70"/>
  <c r="F300" i="70"/>
  <c r="D144" i="54"/>
  <c r="D277" i="71"/>
  <c r="H144" i="54"/>
  <c r="H277" i="71"/>
  <c r="L144" i="54"/>
  <c r="L277" i="71"/>
  <c r="P144" i="54"/>
  <c r="P277" i="71"/>
  <c r="D146" i="54"/>
  <c r="D279" i="71"/>
  <c r="H146" i="54"/>
  <c r="H279" i="71"/>
  <c r="L146" i="54"/>
  <c r="L279" i="71"/>
  <c r="P146" i="54"/>
  <c r="P279" i="71"/>
  <c r="D281" i="71"/>
  <c r="H281" i="71"/>
  <c r="L281" i="71"/>
  <c r="P281" i="71"/>
  <c r="D150" i="54"/>
  <c r="D150" i="58" s="1"/>
  <c r="D283" i="71"/>
  <c r="H150" i="54"/>
  <c r="H150" i="58" s="1"/>
  <c r="H283" i="71"/>
  <c r="L150" i="54"/>
  <c r="L150" i="58" s="1"/>
  <c r="L283" i="71"/>
  <c r="P150" i="54"/>
  <c r="P150" i="58" s="1"/>
  <c r="P283" i="71"/>
  <c r="F150" i="54"/>
  <c r="F284" i="71"/>
  <c r="F356" i="71" s="1"/>
  <c r="N150" i="54"/>
  <c r="N284" i="71"/>
  <c r="N356" i="71" s="1"/>
  <c r="D154" i="54"/>
  <c r="D287" i="71"/>
  <c r="H154" i="54"/>
  <c r="H287" i="71"/>
  <c r="L154" i="54"/>
  <c r="L287" i="71"/>
  <c r="P154" i="54"/>
  <c r="P287" i="71"/>
  <c r="F154" i="54"/>
  <c r="F288" i="71"/>
  <c r="N154" i="54"/>
  <c r="N288" i="71"/>
  <c r="D289" i="71"/>
  <c r="D362" i="71"/>
  <c r="D276" i="72"/>
  <c r="H276" i="72"/>
  <c r="P276" i="72"/>
  <c r="F164" i="54"/>
  <c r="F279" i="72"/>
  <c r="J164" i="54"/>
  <c r="J279" i="72"/>
  <c r="N164" i="54"/>
  <c r="N279" i="72"/>
  <c r="F281" i="72"/>
  <c r="J281" i="72"/>
  <c r="N281" i="72"/>
  <c r="H355" i="72"/>
  <c r="L355" i="72"/>
  <c r="P355" i="72"/>
  <c r="H286" i="72"/>
  <c r="P286" i="72"/>
  <c r="D175" i="54"/>
  <c r="D290" i="72"/>
  <c r="H175" i="54"/>
  <c r="H290" i="72"/>
  <c r="H362" i="72" s="1"/>
  <c r="L175" i="54"/>
  <c r="L290" i="72"/>
  <c r="P175" i="54"/>
  <c r="P290" i="72"/>
  <c r="P362" i="72" s="1"/>
  <c r="F175" i="54"/>
  <c r="F291" i="72"/>
  <c r="J175" i="54"/>
  <c r="J291" i="72"/>
  <c r="J289" i="72" s="1"/>
  <c r="N175" i="54"/>
  <c r="N291" i="72"/>
  <c r="C342" i="64"/>
  <c r="C363" i="64" s="1"/>
  <c r="C364" i="64"/>
  <c r="C376" i="64"/>
  <c r="C354" i="64"/>
  <c r="C326" i="65"/>
  <c r="C333" i="65"/>
  <c r="C39" i="55"/>
  <c r="C320" i="65"/>
  <c r="C328" i="66"/>
  <c r="C308" i="66"/>
  <c r="C334" i="66"/>
  <c r="C340" i="66"/>
  <c r="C330" i="67"/>
  <c r="C336" i="67"/>
  <c r="C82" i="55"/>
  <c r="C379" i="68"/>
  <c r="C410" i="68"/>
  <c r="C415" i="68"/>
  <c r="C487" i="68"/>
  <c r="C421" i="68"/>
  <c r="C326" i="69"/>
  <c r="C333" i="69"/>
  <c r="C390" i="69"/>
  <c r="C339" i="69"/>
  <c r="C396" i="69"/>
  <c r="C319" i="69"/>
  <c r="C308" i="70"/>
  <c r="C327" i="70" s="1"/>
  <c r="C334" i="70"/>
  <c r="C340" i="70"/>
  <c r="C373" i="71"/>
  <c r="C300" i="71"/>
  <c r="C319" i="71"/>
  <c r="C324" i="71"/>
  <c r="C321" i="72"/>
  <c r="C327" i="72"/>
  <c r="F4" i="55"/>
  <c r="F340" i="64"/>
  <c r="J339" i="64"/>
  <c r="N4" i="55"/>
  <c r="N340" i="64"/>
  <c r="D362" i="64"/>
  <c r="L362" i="64"/>
  <c r="P362" i="64"/>
  <c r="D342" i="64"/>
  <c r="H342" i="64"/>
  <c r="H364" i="64"/>
  <c r="L342" i="64"/>
  <c r="L364" i="64"/>
  <c r="P7" i="55"/>
  <c r="P343" i="64"/>
  <c r="E366" i="64"/>
  <c r="I366" i="64"/>
  <c r="M366" i="64"/>
  <c r="Q366" i="64"/>
  <c r="G367" i="64"/>
  <c r="K367" i="64"/>
  <c r="K430" i="64"/>
  <c r="O430" i="64"/>
  <c r="O367" i="64"/>
  <c r="G347" i="64"/>
  <c r="K432" i="64"/>
  <c r="K347" i="64"/>
  <c r="K369" i="64"/>
  <c r="O432" i="64"/>
  <c r="O369" i="64"/>
  <c r="E370" i="64"/>
  <c r="E433" i="64"/>
  <c r="I370" i="64"/>
  <c r="I433" i="64"/>
  <c r="M433" i="64"/>
  <c r="M370" i="64"/>
  <c r="Q433" i="64"/>
  <c r="Q370" i="64"/>
  <c r="K351" i="64"/>
  <c r="O373" i="64"/>
  <c r="F354" i="64"/>
  <c r="J376" i="64"/>
  <c r="N354" i="64"/>
  <c r="N376" i="64"/>
  <c r="D377" i="64"/>
  <c r="H377" i="64"/>
  <c r="P377" i="64"/>
  <c r="F378" i="64"/>
  <c r="J378" i="64"/>
  <c r="N378" i="64"/>
  <c r="E25" i="55"/>
  <c r="E306" i="65"/>
  <c r="I25" i="55"/>
  <c r="I306" i="65"/>
  <c r="M25" i="55"/>
  <c r="M306" i="65"/>
  <c r="Q25" i="55"/>
  <c r="Q306" i="65"/>
  <c r="G305" i="65"/>
  <c r="G326" i="65"/>
  <c r="O326" i="65"/>
  <c r="J308" i="65"/>
  <c r="J328" i="65"/>
  <c r="N308" i="65"/>
  <c r="N328" i="65"/>
  <c r="E312" i="65"/>
  <c r="I312" i="65"/>
  <c r="Q332" i="65"/>
  <c r="Q312" i="65"/>
  <c r="D36" i="55"/>
  <c r="D317" i="65"/>
  <c r="H316" i="65"/>
  <c r="L36" i="55"/>
  <c r="L317" i="65"/>
  <c r="P316" i="65"/>
  <c r="F39" i="55"/>
  <c r="F320" i="65"/>
  <c r="J339" i="65"/>
  <c r="J319" i="65"/>
  <c r="N39" i="55"/>
  <c r="N320" i="65"/>
  <c r="D340" i="65"/>
  <c r="H340" i="65"/>
  <c r="L340" i="65"/>
  <c r="P340" i="65"/>
  <c r="D305" i="66"/>
  <c r="D325" i="66"/>
  <c r="L325" i="66"/>
  <c r="J326" i="66"/>
  <c r="E308" i="66"/>
  <c r="I308" i="66"/>
  <c r="M308" i="66"/>
  <c r="Q308" i="66"/>
  <c r="F312" i="66"/>
  <c r="J332" i="66"/>
  <c r="J312" i="66"/>
  <c r="N332" i="66"/>
  <c r="D333" i="66"/>
  <c r="H333" i="66"/>
  <c r="L312" i="66"/>
  <c r="L333" i="66"/>
  <c r="P333" i="66"/>
  <c r="F334" i="66"/>
  <c r="N334" i="66"/>
  <c r="E316" i="66"/>
  <c r="I316" i="66"/>
  <c r="M316" i="66"/>
  <c r="Q316" i="66"/>
  <c r="K337" i="66"/>
  <c r="O316" i="66"/>
  <c r="G319" i="66"/>
  <c r="K396" i="66"/>
  <c r="K319" i="66"/>
  <c r="K339" i="66"/>
  <c r="O319" i="66"/>
  <c r="M340" i="66"/>
  <c r="F63" i="55"/>
  <c r="F306" i="67"/>
  <c r="J305" i="67"/>
  <c r="N63" i="55"/>
  <c r="N306" i="67"/>
  <c r="P326" i="67"/>
  <c r="D308" i="67"/>
  <c r="P66" i="55"/>
  <c r="P309" i="67"/>
  <c r="E330" i="67"/>
  <c r="D312" i="67"/>
  <c r="D332" i="67"/>
  <c r="L312" i="67"/>
  <c r="L332" i="67"/>
  <c r="P332" i="67"/>
  <c r="P312" i="67"/>
  <c r="F333" i="67"/>
  <c r="N333" i="67"/>
  <c r="D334" i="67"/>
  <c r="H334" i="67"/>
  <c r="L334" i="67"/>
  <c r="P334" i="67"/>
  <c r="E336" i="67"/>
  <c r="E316" i="67"/>
  <c r="I336" i="67"/>
  <c r="I316" i="67"/>
  <c r="M336" i="67"/>
  <c r="M316" i="67"/>
  <c r="Q316" i="67"/>
  <c r="G337" i="67"/>
  <c r="K337" i="67"/>
  <c r="O337" i="67"/>
  <c r="D319" i="67"/>
  <c r="H319" i="67"/>
  <c r="L319" i="67"/>
  <c r="P319" i="67"/>
  <c r="F378" i="68"/>
  <c r="F403" i="68"/>
  <c r="J378" i="68"/>
  <c r="J403" i="68"/>
  <c r="N403" i="68"/>
  <c r="D404" i="68"/>
  <c r="H404" i="68"/>
  <c r="L404" i="68"/>
  <c r="P404" i="68"/>
  <c r="G85" i="55"/>
  <c r="G382" i="68"/>
  <c r="K85" i="55"/>
  <c r="K382" i="68"/>
  <c r="O85" i="55"/>
  <c r="O382" i="68"/>
  <c r="E408" i="68"/>
  <c r="M408" i="68"/>
  <c r="Q408" i="68"/>
  <c r="D89" i="55"/>
  <c r="D386" i="68"/>
  <c r="H385" i="68"/>
  <c r="H410" i="68"/>
  <c r="L89" i="55"/>
  <c r="L386" i="68"/>
  <c r="P410" i="68"/>
  <c r="P385" i="68"/>
  <c r="F411" i="68"/>
  <c r="J411" i="68"/>
  <c r="N411" i="68"/>
  <c r="D412" i="68"/>
  <c r="D484" i="68"/>
  <c r="H412" i="68"/>
  <c r="L412" i="68"/>
  <c r="L484" i="68"/>
  <c r="P412" i="68"/>
  <c r="E486" i="68"/>
  <c r="E414" i="68"/>
  <c r="E389" i="68"/>
  <c r="I389" i="68"/>
  <c r="M414" i="68"/>
  <c r="M486" i="68"/>
  <c r="M389" i="68"/>
  <c r="Q389" i="68"/>
  <c r="G415" i="68"/>
  <c r="G487" i="68"/>
  <c r="K415" i="68"/>
  <c r="K487" i="68"/>
  <c r="Q416" i="68"/>
  <c r="F97" i="55"/>
  <c r="F394" i="68"/>
  <c r="J97" i="55"/>
  <c r="J394" i="68"/>
  <c r="N97" i="55"/>
  <c r="N394" i="68"/>
  <c r="D419" i="68"/>
  <c r="H97" i="55"/>
  <c r="H395" i="68"/>
  <c r="P419" i="68"/>
  <c r="G421" i="68"/>
  <c r="G396" i="68"/>
  <c r="K396" i="68"/>
  <c r="K421" i="68"/>
  <c r="O421" i="68"/>
  <c r="O396" i="68"/>
  <c r="E422" i="68"/>
  <c r="E494" i="68"/>
  <c r="I422" i="68"/>
  <c r="I494" i="68"/>
  <c r="M422" i="68"/>
  <c r="M494" i="68"/>
  <c r="Q422" i="68"/>
  <c r="Q494" i="68"/>
  <c r="G423" i="68"/>
  <c r="K423" i="68"/>
  <c r="O423" i="68"/>
  <c r="D106" i="55"/>
  <c r="D306" i="69"/>
  <c r="H305" i="69"/>
  <c r="L106" i="55"/>
  <c r="L306" i="69"/>
  <c r="P106" i="55"/>
  <c r="P306" i="69"/>
  <c r="F326" i="69"/>
  <c r="J106" i="55"/>
  <c r="J307" i="69"/>
  <c r="N326" i="69"/>
  <c r="F109" i="55"/>
  <c r="F309" i="69"/>
  <c r="J309" i="69"/>
  <c r="N109" i="55"/>
  <c r="N309" i="69"/>
  <c r="D311" i="69"/>
  <c r="H311" i="69"/>
  <c r="L311" i="69"/>
  <c r="P311" i="69"/>
  <c r="F113" i="55"/>
  <c r="F113" i="59" s="1"/>
  <c r="F313" i="69"/>
  <c r="F114" i="59"/>
  <c r="J113" i="55"/>
  <c r="J113" i="59" s="1"/>
  <c r="J313" i="69"/>
  <c r="J114" i="59"/>
  <c r="N113" i="55"/>
  <c r="N113" i="59" s="1"/>
  <c r="N313" i="69"/>
  <c r="N114" i="59"/>
  <c r="D314" i="69"/>
  <c r="D312" i="69" s="1"/>
  <c r="D115" i="59"/>
  <c r="H314" i="69"/>
  <c r="H312" i="69" s="1"/>
  <c r="H115" i="59"/>
  <c r="L314" i="69"/>
  <c r="L115" i="59"/>
  <c r="P314" i="69"/>
  <c r="P312" i="69" s="1"/>
  <c r="P115" i="59"/>
  <c r="F315" i="69"/>
  <c r="J315" i="69"/>
  <c r="J334" i="69" s="1"/>
  <c r="N315" i="69"/>
  <c r="D336" i="69"/>
  <c r="H336" i="69"/>
  <c r="L336" i="69"/>
  <c r="P316" i="69"/>
  <c r="P336" i="69"/>
  <c r="F337" i="69"/>
  <c r="J337" i="69"/>
  <c r="N337" i="69"/>
  <c r="F320" i="69"/>
  <c r="J320" i="69"/>
  <c r="N320" i="69"/>
  <c r="D340" i="69"/>
  <c r="H340" i="69"/>
  <c r="L340" i="69"/>
  <c r="P340" i="69"/>
  <c r="D125" i="55"/>
  <c r="D306" i="70"/>
  <c r="H125" i="55"/>
  <c r="H306" i="70"/>
  <c r="L125" i="55"/>
  <c r="L306" i="70"/>
  <c r="P125" i="55"/>
  <c r="P306" i="70"/>
  <c r="F326" i="70"/>
  <c r="J326" i="70"/>
  <c r="N326" i="70"/>
  <c r="D308" i="70"/>
  <c r="D328" i="70"/>
  <c r="H308" i="70"/>
  <c r="H328" i="70"/>
  <c r="L308" i="70"/>
  <c r="L328" i="70"/>
  <c r="P308" i="70"/>
  <c r="P327" i="70" s="1"/>
  <c r="F311" i="70"/>
  <c r="J311" i="70"/>
  <c r="N311" i="70"/>
  <c r="D332" i="70"/>
  <c r="H312" i="70"/>
  <c r="H332" i="70"/>
  <c r="L332" i="70"/>
  <c r="F333" i="70"/>
  <c r="J333" i="70"/>
  <c r="N333" i="70"/>
  <c r="D334" i="70"/>
  <c r="H334" i="70"/>
  <c r="L334" i="70"/>
  <c r="P334" i="70"/>
  <c r="D336" i="70"/>
  <c r="H336" i="70"/>
  <c r="H316" i="70"/>
  <c r="L336" i="70"/>
  <c r="P336" i="70"/>
  <c r="F337" i="70"/>
  <c r="J337" i="70"/>
  <c r="N337" i="70"/>
  <c r="D139" i="55"/>
  <c r="D320" i="70"/>
  <c r="D140" i="59"/>
  <c r="H139" i="55"/>
  <c r="H320" i="70"/>
  <c r="L139" i="55"/>
  <c r="L320" i="70"/>
  <c r="L140" i="59"/>
  <c r="P139" i="55"/>
  <c r="P320" i="70"/>
  <c r="F139" i="55"/>
  <c r="F321" i="70"/>
  <c r="J321" i="70"/>
  <c r="N139" i="55"/>
  <c r="N321" i="70"/>
  <c r="D144" i="55"/>
  <c r="D295" i="71"/>
  <c r="H144" i="55"/>
  <c r="H295" i="71"/>
  <c r="L144" i="55"/>
  <c r="L295" i="71"/>
  <c r="P144" i="55"/>
  <c r="P295" i="71"/>
  <c r="D146" i="55"/>
  <c r="D297" i="71"/>
  <c r="H146" i="55"/>
  <c r="H297" i="71"/>
  <c r="L146" i="55"/>
  <c r="L297" i="71"/>
  <c r="P146" i="55"/>
  <c r="P297" i="71"/>
  <c r="E299" i="71"/>
  <c r="I299" i="71"/>
  <c r="M299" i="71"/>
  <c r="Q299" i="71"/>
  <c r="E150" i="55"/>
  <c r="E150" i="59" s="1"/>
  <c r="E301" i="71"/>
  <c r="I150" i="55"/>
  <c r="I301" i="71"/>
  <c r="M150" i="55"/>
  <c r="M150" i="59" s="1"/>
  <c r="M301" i="71"/>
  <c r="Q150" i="55"/>
  <c r="Q150" i="59" s="1"/>
  <c r="Q301" i="71"/>
  <c r="G150" i="55"/>
  <c r="G302" i="71"/>
  <c r="K374" i="71"/>
  <c r="K320" i="71"/>
  <c r="O150" i="55"/>
  <c r="O302" i="71"/>
  <c r="O300" i="71" s="1"/>
  <c r="I321" i="71"/>
  <c r="Q321" i="71"/>
  <c r="E154" i="55"/>
  <c r="E305" i="71"/>
  <c r="I154" i="55"/>
  <c r="I305" i="71"/>
  <c r="M154" i="55"/>
  <c r="M305" i="71"/>
  <c r="Q154" i="55"/>
  <c r="Q305" i="71"/>
  <c r="G154" i="55"/>
  <c r="G306" i="71"/>
  <c r="K324" i="71"/>
  <c r="O154" i="55"/>
  <c r="O306" i="71"/>
  <c r="G157" i="55"/>
  <c r="G308" i="71"/>
  <c r="K157" i="55"/>
  <c r="K308" i="71"/>
  <c r="O157" i="55"/>
  <c r="O308" i="71"/>
  <c r="E327" i="71"/>
  <c r="I327" i="71"/>
  <c r="M327" i="71"/>
  <c r="Q327" i="71"/>
  <c r="F162" i="55"/>
  <c r="F295" i="72"/>
  <c r="J162" i="55"/>
  <c r="J295" i="72"/>
  <c r="N162" i="55"/>
  <c r="N295" i="72"/>
  <c r="D297" i="72"/>
  <c r="H297" i="72"/>
  <c r="L297" i="72"/>
  <c r="P297" i="72"/>
  <c r="G299" i="72"/>
  <c r="K299" i="72"/>
  <c r="O299" i="72"/>
  <c r="E300" i="72"/>
  <c r="E319" i="72"/>
  <c r="E373" i="72"/>
  <c r="I319" i="72"/>
  <c r="I373" i="72"/>
  <c r="I300" i="72"/>
  <c r="M319" i="72"/>
  <c r="M300" i="72"/>
  <c r="M373" i="72"/>
  <c r="Q319" i="72"/>
  <c r="Q373" i="72"/>
  <c r="Q300" i="72"/>
  <c r="G374" i="72"/>
  <c r="G320" i="72"/>
  <c r="K320" i="72"/>
  <c r="K374" i="72"/>
  <c r="O374" i="72"/>
  <c r="O320" i="72"/>
  <c r="D305" i="72"/>
  <c r="H305" i="72"/>
  <c r="L305" i="72"/>
  <c r="P305" i="72"/>
  <c r="P304" i="72" s="1"/>
  <c r="F306" i="72"/>
  <c r="J306" i="72"/>
  <c r="N306" i="72"/>
  <c r="G307" i="72"/>
  <c r="G380" i="72"/>
  <c r="G326" i="72"/>
  <c r="K380" i="72"/>
  <c r="K326" i="72"/>
  <c r="O380" i="72"/>
  <c r="O326" i="72"/>
  <c r="E327" i="72"/>
  <c r="I327" i="72"/>
  <c r="M327" i="72"/>
  <c r="Q327" i="72"/>
  <c r="C453" i="64"/>
  <c r="C16" i="57"/>
  <c r="C395" i="64"/>
  <c r="C458" i="64" s="1"/>
  <c r="C18" i="60"/>
  <c r="C25" i="57"/>
  <c r="C344" i="65"/>
  <c r="C36" i="57"/>
  <c r="C36" i="60" s="1"/>
  <c r="C356" i="65"/>
  <c r="C413" i="65" s="1"/>
  <c r="C38" i="60"/>
  <c r="C44" i="57"/>
  <c r="C345" i="66"/>
  <c r="C402" i="66" s="1"/>
  <c r="C51" i="57"/>
  <c r="C352" i="66"/>
  <c r="C409" i="66" s="1"/>
  <c r="C58" i="57"/>
  <c r="C358" i="66"/>
  <c r="C66" i="57"/>
  <c r="C347" i="67"/>
  <c r="C77" i="57"/>
  <c r="C359" i="67"/>
  <c r="C416" i="67" s="1"/>
  <c r="C93" i="57"/>
  <c r="C93" i="60" s="1"/>
  <c r="C438" i="68"/>
  <c r="C94" i="60"/>
  <c r="C343" i="69"/>
  <c r="C401" i="69"/>
  <c r="C351" i="69"/>
  <c r="C114" i="60"/>
  <c r="C117" i="57"/>
  <c r="C117" i="60" s="1"/>
  <c r="C356" i="69"/>
  <c r="C413" i="69" s="1"/>
  <c r="C125" i="57"/>
  <c r="C345" i="70"/>
  <c r="C402" i="70" s="1"/>
  <c r="C132" i="57"/>
  <c r="C352" i="70"/>
  <c r="C409" i="70" s="1"/>
  <c r="C134" i="60"/>
  <c r="C139" i="57"/>
  <c r="C358" i="70"/>
  <c r="C389" i="71"/>
  <c r="C395" i="71"/>
  <c r="C330" i="72"/>
  <c r="C385" i="72"/>
  <c r="C338" i="72"/>
  <c r="C392" i="72" s="1"/>
  <c r="C170" i="60"/>
  <c r="C398" i="72"/>
  <c r="G4" i="57"/>
  <c r="G382" i="64"/>
  <c r="K4" i="57"/>
  <c r="K382" i="64"/>
  <c r="O4" i="57"/>
  <c r="O382" i="64"/>
  <c r="D384" i="64"/>
  <c r="D448" i="64"/>
  <c r="H384" i="64"/>
  <c r="H448" i="64"/>
  <c r="L448" i="64"/>
  <c r="L384" i="64"/>
  <c r="P448" i="64"/>
  <c r="P384" i="64"/>
  <c r="E389" i="64"/>
  <c r="E452" i="64" s="1"/>
  <c r="E453" i="64"/>
  <c r="I453" i="64"/>
  <c r="I389" i="64"/>
  <c r="I452" i="64" s="1"/>
  <c r="M389" i="64"/>
  <c r="M452" i="64" s="1"/>
  <c r="M453" i="64"/>
  <c r="Q12" i="57"/>
  <c r="Q12" i="60" s="1"/>
  <c r="Q390" i="64"/>
  <c r="G12" i="57"/>
  <c r="G391" i="64"/>
  <c r="D394" i="64"/>
  <c r="D17" i="60"/>
  <c r="H394" i="64"/>
  <c r="H17" i="60"/>
  <c r="L394" i="64"/>
  <c r="L17" i="60"/>
  <c r="P394" i="64"/>
  <c r="P17" i="60"/>
  <c r="F395" i="64"/>
  <c r="F458" i="64" s="1"/>
  <c r="F18" i="60"/>
  <c r="J395" i="64"/>
  <c r="J458" i="64" s="1"/>
  <c r="J18" i="60"/>
  <c r="N395" i="64"/>
  <c r="N458" i="64" s="1"/>
  <c r="N18" i="60"/>
  <c r="G19" i="57"/>
  <c r="G397" i="64"/>
  <c r="K396" i="64"/>
  <c r="O19" i="57"/>
  <c r="O397" i="64"/>
  <c r="G344" i="65"/>
  <c r="K25" i="57"/>
  <c r="K344" i="65"/>
  <c r="O25" i="57"/>
  <c r="O344" i="65"/>
  <c r="E25" i="57"/>
  <c r="E345" i="65"/>
  <c r="E402" i="65" s="1"/>
  <c r="E27" i="60"/>
  <c r="I25" i="57"/>
  <c r="I345" i="65"/>
  <c r="I27" i="60"/>
  <c r="M345" i="65"/>
  <c r="M402" i="65" s="1"/>
  <c r="M27" i="60"/>
  <c r="Q345" i="65"/>
  <c r="Q27" i="60"/>
  <c r="D28" i="57"/>
  <c r="D347" i="65"/>
  <c r="D29" i="60"/>
  <c r="H28" i="57"/>
  <c r="H347" i="65"/>
  <c r="H29" i="60"/>
  <c r="L28" i="57"/>
  <c r="L347" i="65"/>
  <c r="L29" i="60"/>
  <c r="P28" i="57"/>
  <c r="P347" i="65"/>
  <c r="P29" i="60"/>
  <c r="D349" i="65"/>
  <c r="H349" i="65"/>
  <c r="L349" i="65"/>
  <c r="P349" i="65"/>
  <c r="D32" i="57"/>
  <c r="D351" i="65"/>
  <c r="H32" i="57"/>
  <c r="H351" i="65"/>
  <c r="L32" i="57"/>
  <c r="L351" i="65"/>
  <c r="P32" i="57"/>
  <c r="P351" i="65"/>
  <c r="F352" i="65"/>
  <c r="F409" i="65" s="1"/>
  <c r="F34" i="60"/>
  <c r="J352" i="65"/>
  <c r="J34" i="60"/>
  <c r="N352" i="65"/>
  <c r="N409" i="65" s="1"/>
  <c r="N34" i="60"/>
  <c r="D353" i="65"/>
  <c r="D410" i="65" s="1"/>
  <c r="D35" i="60"/>
  <c r="H353" i="65"/>
  <c r="H410" i="65" s="1"/>
  <c r="H35" i="60"/>
  <c r="L353" i="65"/>
  <c r="L410" i="65" s="1"/>
  <c r="L35" i="60"/>
  <c r="P353" i="65"/>
  <c r="P410" i="65" s="1"/>
  <c r="P35" i="60"/>
  <c r="D36" i="57"/>
  <c r="D36" i="60" s="1"/>
  <c r="D355" i="65"/>
  <c r="D37" i="60"/>
  <c r="H36" i="57"/>
  <c r="H36" i="60" s="1"/>
  <c r="H355" i="65"/>
  <c r="H37" i="60"/>
  <c r="L36" i="57"/>
  <c r="L36" i="60" s="1"/>
  <c r="L355" i="65"/>
  <c r="L37" i="60"/>
  <c r="P36" i="57"/>
  <c r="P36" i="60" s="1"/>
  <c r="P355" i="65"/>
  <c r="P37" i="60"/>
  <c r="F356" i="65"/>
  <c r="F38" i="60"/>
  <c r="J356" i="65"/>
  <c r="J413" i="65" s="1"/>
  <c r="J38" i="60"/>
  <c r="N356" i="65"/>
  <c r="N38" i="60"/>
  <c r="D358" i="65"/>
  <c r="H358" i="65"/>
  <c r="L358" i="65"/>
  <c r="P358" i="65"/>
  <c r="E44" i="57"/>
  <c r="E344" i="66"/>
  <c r="I344" i="66"/>
  <c r="M344" i="66"/>
  <c r="M343" i="66" s="1"/>
  <c r="Q344" i="66"/>
  <c r="Q343" i="66" s="1"/>
  <c r="G345" i="66"/>
  <c r="G402" i="66" s="1"/>
  <c r="G46" i="60"/>
  <c r="K345" i="66"/>
  <c r="K402" i="66" s="1"/>
  <c r="K46" i="60"/>
  <c r="O345" i="66"/>
  <c r="O402" i="66" s="1"/>
  <c r="O46" i="60"/>
  <c r="F347" i="66"/>
  <c r="F48" i="60"/>
  <c r="J347" i="66"/>
  <c r="J48" i="60"/>
  <c r="N347" i="66"/>
  <c r="N48" i="60"/>
  <c r="D349" i="66"/>
  <c r="H349" i="66"/>
  <c r="L349" i="66"/>
  <c r="P349" i="66"/>
  <c r="F351" i="66"/>
  <c r="J351" i="66"/>
  <c r="N351" i="66"/>
  <c r="D352" i="66"/>
  <c r="D409" i="66" s="1"/>
  <c r="D53" i="60"/>
  <c r="H352" i="66"/>
  <c r="H409" i="66" s="1"/>
  <c r="H53" i="60"/>
  <c r="L352" i="66"/>
  <c r="L409" i="66" s="1"/>
  <c r="L53" i="60"/>
  <c r="P352" i="66"/>
  <c r="P409" i="66" s="1"/>
  <c r="P53" i="60"/>
  <c r="F353" i="66"/>
  <c r="F410" i="66" s="1"/>
  <c r="F54" i="60"/>
  <c r="J353" i="66"/>
  <c r="J410" i="66" s="1"/>
  <c r="J54" i="60"/>
  <c r="N353" i="66"/>
  <c r="N410" i="66" s="1"/>
  <c r="N54" i="60"/>
  <c r="D55" i="57"/>
  <c r="D55" i="60" s="1"/>
  <c r="D355" i="66"/>
  <c r="D56" i="60"/>
  <c r="H55" i="57"/>
  <c r="H55" i="60" s="1"/>
  <c r="H355" i="66"/>
  <c r="H56" i="60"/>
  <c r="L55" i="57"/>
  <c r="L55" i="60" s="1"/>
  <c r="L355" i="66"/>
  <c r="L412" i="66" s="1"/>
  <c r="L56" i="60"/>
  <c r="P55" i="57"/>
  <c r="P355" i="66"/>
  <c r="P56" i="60"/>
  <c r="F356" i="66"/>
  <c r="F57" i="60"/>
  <c r="J356" i="66"/>
  <c r="J413" i="66" s="1"/>
  <c r="J57" i="60"/>
  <c r="N356" i="66"/>
  <c r="N413" i="66" s="1"/>
  <c r="N57" i="60"/>
  <c r="E358" i="66"/>
  <c r="E59" i="60"/>
  <c r="I358" i="66"/>
  <c r="M58" i="57"/>
  <c r="M358" i="66"/>
  <c r="M59" i="60"/>
  <c r="Q358" i="66"/>
  <c r="G359" i="66"/>
  <c r="G416" i="66" s="1"/>
  <c r="G60" i="60"/>
  <c r="K359" i="66"/>
  <c r="K416" i="66" s="1"/>
  <c r="K60" i="60"/>
  <c r="O359" i="66"/>
  <c r="O416" i="66" s="1"/>
  <c r="O60" i="60"/>
  <c r="E63" i="57"/>
  <c r="E344" i="67"/>
  <c r="I344" i="67"/>
  <c r="M344" i="67"/>
  <c r="Q63" i="57"/>
  <c r="Q344" i="67"/>
  <c r="G63" i="57"/>
  <c r="G345" i="67"/>
  <c r="G402" i="67" s="1"/>
  <c r="G65" i="60"/>
  <c r="K63" i="57"/>
  <c r="K345" i="67"/>
  <c r="K402" i="67" s="1"/>
  <c r="K65" i="60"/>
  <c r="O345" i="67"/>
  <c r="O402" i="67" s="1"/>
  <c r="O65" i="60"/>
  <c r="D66" i="57"/>
  <c r="D347" i="67"/>
  <c r="D67" i="60"/>
  <c r="H66" i="57"/>
  <c r="H347" i="67"/>
  <c r="H67" i="60"/>
  <c r="L66" i="57"/>
  <c r="L347" i="67"/>
  <c r="L67" i="60"/>
  <c r="P66" i="57"/>
  <c r="P347" i="67"/>
  <c r="P67" i="60"/>
  <c r="G349" i="67"/>
  <c r="K349" i="67"/>
  <c r="O349" i="67"/>
  <c r="I350" i="67"/>
  <c r="F355" i="67"/>
  <c r="F75" i="60"/>
  <c r="J355" i="67"/>
  <c r="J75" i="60"/>
  <c r="N355" i="67"/>
  <c r="N75" i="60"/>
  <c r="D356" i="67"/>
  <c r="D413" i="67" s="1"/>
  <c r="D76" i="60"/>
  <c r="H356" i="67"/>
  <c r="H413" i="67" s="1"/>
  <c r="H76" i="60"/>
  <c r="L356" i="67"/>
  <c r="L413" i="67" s="1"/>
  <c r="L76" i="60"/>
  <c r="P356" i="67"/>
  <c r="P413" i="67" s="1"/>
  <c r="P76" i="60"/>
  <c r="E358" i="67"/>
  <c r="I358" i="67"/>
  <c r="M358" i="67"/>
  <c r="Q358" i="67"/>
  <c r="G359" i="67"/>
  <c r="G416" i="67" s="1"/>
  <c r="G79" i="60"/>
  <c r="K359" i="67"/>
  <c r="K416" i="67" s="1"/>
  <c r="K79" i="60"/>
  <c r="O359" i="67"/>
  <c r="O416" i="67" s="1"/>
  <c r="O79" i="60"/>
  <c r="D427" i="68"/>
  <c r="H427" i="68"/>
  <c r="L427" i="68"/>
  <c r="P427" i="68"/>
  <c r="F428" i="68"/>
  <c r="F500" i="68" s="1"/>
  <c r="F84" i="60"/>
  <c r="J428" i="68"/>
  <c r="J500" i="68" s="1"/>
  <c r="J84" i="60"/>
  <c r="N428" i="68"/>
  <c r="N500" i="68" s="1"/>
  <c r="N84" i="60"/>
  <c r="E430" i="68"/>
  <c r="E86" i="60"/>
  <c r="I430" i="68"/>
  <c r="I86" i="60"/>
  <c r="M430" i="68"/>
  <c r="M86" i="60"/>
  <c r="Q430" i="68"/>
  <c r="Q86" i="60"/>
  <c r="D432" i="68"/>
  <c r="H432" i="68"/>
  <c r="L432" i="68"/>
  <c r="P432" i="68"/>
  <c r="O89" i="57"/>
  <c r="O434" i="68"/>
  <c r="E89" i="57"/>
  <c r="E435" i="68"/>
  <c r="E507" i="68" s="1"/>
  <c r="I89" i="57"/>
  <c r="I435" i="68"/>
  <c r="I507" i="68" s="1"/>
  <c r="G93" i="57"/>
  <c r="G438" i="68"/>
  <c r="O93" i="57"/>
  <c r="O438" i="68"/>
  <c r="E93" i="57"/>
  <c r="E93" i="60" s="1"/>
  <c r="E439" i="68"/>
  <c r="E511" i="68" s="1"/>
  <c r="I93" i="57"/>
  <c r="I439" i="68"/>
  <c r="I511" i="68" s="1"/>
  <c r="E442" i="68"/>
  <c r="E98" i="60"/>
  <c r="I442" i="68"/>
  <c r="I98" i="60"/>
  <c r="M442" i="68"/>
  <c r="M98" i="60"/>
  <c r="Q442" i="68"/>
  <c r="Q98" i="60"/>
  <c r="G443" i="68"/>
  <c r="G515" i="68" s="1"/>
  <c r="G99" i="60"/>
  <c r="K443" i="68"/>
  <c r="K515" i="68" s="1"/>
  <c r="K99" i="60"/>
  <c r="O443" i="68"/>
  <c r="O515" i="68" s="1"/>
  <c r="O99" i="60"/>
  <c r="D445" i="68"/>
  <c r="D101" i="60"/>
  <c r="D100" i="60"/>
  <c r="H445" i="68"/>
  <c r="H101" i="60"/>
  <c r="H100" i="60"/>
  <c r="L445" i="68"/>
  <c r="L101" i="60"/>
  <c r="L100" i="60"/>
  <c r="P445" i="68"/>
  <c r="P101" i="60"/>
  <c r="P100" i="60"/>
  <c r="F446" i="68"/>
  <c r="F518" i="68" s="1"/>
  <c r="F102" i="60"/>
  <c r="J446" i="68"/>
  <c r="J518" i="68" s="1"/>
  <c r="J102" i="60"/>
  <c r="N446" i="68"/>
  <c r="N518" i="68" s="1"/>
  <c r="N102" i="60"/>
  <c r="D447" i="68"/>
  <c r="D519" i="68" s="1"/>
  <c r="D103" i="60"/>
  <c r="H447" i="68"/>
  <c r="H519" i="68" s="1"/>
  <c r="H103" i="60"/>
  <c r="L447" i="68"/>
  <c r="L519" i="68" s="1"/>
  <c r="L103" i="60"/>
  <c r="P447" i="68"/>
  <c r="P519" i="68" s="1"/>
  <c r="P103" i="60"/>
  <c r="F344" i="69"/>
  <c r="F107" i="60"/>
  <c r="J344" i="69"/>
  <c r="J107" i="60"/>
  <c r="N344" i="69"/>
  <c r="N107" i="60"/>
  <c r="D345" i="69"/>
  <c r="D402" i="69" s="1"/>
  <c r="D108" i="60"/>
  <c r="H345" i="69"/>
  <c r="H402" i="69" s="1"/>
  <c r="H108" i="60"/>
  <c r="L345" i="69"/>
  <c r="L402" i="69" s="1"/>
  <c r="L108" i="60"/>
  <c r="P345" i="69"/>
  <c r="P402" i="69" s="1"/>
  <c r="P108" i="60"/>
  <c r="E404" i="69"/>
  <c r="E346" i="69"/>
  <c r="I346" i="69"/>
  <c r="I404" i="69"/>
  <c r="M109" i="57"/>
  <c r="M347" i="69"/>
  <c r="Q346" i="69"/>
  <c r="Q404" i="69"/>
  <c r="D349" i="69"/>
  <c r="D112" i="60"/>
  <c r="H349" i="69"/>
  <c r="H112" i="60"/>
  <c r="L349" i="69"/>
  <c r="L112" i="60"/>
  <c r="P349" i="69"/>
  <c r="P112" i="60"/>
  <c r="E408" i="69"/>
  <c r="I113" i="57"/>
  <c r="I113" i="60" s="1"/>
  <c r="I351" i="69"/>
  <c r="M113" i="57"/>
  <c r="M351" i="69"/>
  <c r="Q113" i="57"/>
  <c r="Q113" i="60" s="1"/>
  <c r="Q351" i="69"/>
  <c r="G409" i="69"/>
  <c r="F117" i="57"/>
  <c r="F355" i="69"/>
  <c r="F118" i="60"/>
  <c r="J117" i="57"/>
  <c r="J117" i="60" s="1"/>
  <c r="J355" i="69"/>
  <c r="J118" i="60"/>
  <c r="N117" i="57"/>
  <c r="N117" i="60" s="1"/>
  <c r="N355" i="69"/>
  <c r="N118" i="60"/>
  <c r="D356" i="69"/>
  <c r="D413" i="69" s="1"/>
  <c r="D119" i="60"/>
  <c r="H356" i="69"/>
  <c r="H413" i="69" s="1"/>
  <c r="H119" i="60"/>
  <c r="L356" i="69"/>
  <c r="L413" i="69" s="1"/>
  <c r="L119" i="60"/>
  <c r="P356" i="69"/>
  <c r="P413" i="69" s="1"/>
  <c r="P119" i="60"/>
  <c r="D358" i="69"/>
  <c r="D120" i="60"/>
  <c r="D121" i="60"/>
  <c r="H358" i="69"/>
  <c r="H120" i="60"/>
  <c r="H121" i="60"/>
  <c r="L358" i="69"/>
  <c r="L120" i="60"/>
  <c r="L121" i="60"/>
  <c r="P358" i="69"/>
  <c r="P120" i="60"/>
  <c r="P121" i="60"/>
  <c r="F359" i="69"/>
  <c r="F416" i="69" s="1"/>
  <c r="F122" i="60"/>
  <c r="J359" i="69"/>
  <c r="J416" i="69" s="1"/>
  <c r="J122" i="60"/>
  <c r="N359" i="69"/>
  <c r="N416" i="69" s="1"/>
  <c r="N122" i="60"/>
  <c r="F344" i="70"/>
  <c r="F126" i="60"/>
  <c r="J344" i="70"/>
  <c r="J126" i="60"/>
  <c r="N344" i="70"/>
  <c r="N126" i="60"/>
  <c r="D345" i="70"/>
  <c r="D402" i="70" s="1"/>
  <c r="D127" i="60"/>
  <c r="H345" i="70"/>
  <c r="H402" i="70" s="1"/>
  <c r="H127" i="60"/>
  <c r="L345" i="70"/>
  <c r="L402" i="70" s="1"/>
  <c r="L127" i="60"/>
  <c r="P345" i="70"/>
  <c r="P402" i="70" s="1"/>
  <c r="P127" i="60"/>
  <c r="D347" i="70"/>
  <c r="D129" i="60"/>
  <c r="H347" i="70"/>
  <c r="H129" i="60"/>
  <c r="L347" i="70"/>
  <c r="L129" i="60"/>
  <c r="P347" i="70"/>
  <c r="P129" i="60"/>
  <c r="G349" i="70"/>
  <c r="G131" i="60"/>
  <c r="K349" i="70"/>
  <c r="K131" i="60"/>
  <c r="O349" i="70"/>
  <c r="O131" i="60"/>
  <c r="D351" i="70"/>
  <c r="D133" i="60"/>
  <c r="H351" i="70"/>
  <c r="H133" i="60"/>
  <c r="L351" i="70"/>
  <c r="L133" i="60"/>
  <c r="P351" i="70"/>
  <c r="P133" i="60"/>
  <c r="F352" i="70"/>
  <c r="F409" i="70" s="1"/>
  <c r="F134" i="60"/>
  <c r="J352" i="70"/>
  <c r="J409" i="70" s="1"/>
  <c r="J134" i="60"/>
  <c r="N352" i="70"/>
  <c r="N409" i="70" s="1"/>
  <c r="N134" i="60"/>
  <c r="D353" i="70"/>
  <c r="D410" i="70" s="1"/>
  <c r="D135" i="60"/>
  <c r="H353" i="70"/>
  <c r="H410" i="70" s="1"/>
  <c r="H135" i="60"/>
  <c r="L353" i="70"/>
  <c r="L410" i="70" s="1"/>
  <c r="L135" i="60"/>
  <c r="P353" i="70"/>
  <c r="P410" i="70" s="1"/>
  <c r="P135" i="60"/>
  <c r="E136" i="57"/>
  <c r="E136" i="60" s="1"/>
  <c r="E355" i="70"/>
  <c r="I136" i="57"/>
  <c r="I136" i="60" s="1"/>
  <c r="I355" i="70"/>
  <c r="M136" i="57"/>
  <c r="M136" i="60" s="1"/>
  <c r="M355" i="70"/>
  <c r="Q136" i="57"/>
  <c r="Q136" i="60" s="1"/>
  <c r="Q355" i="70"/>
  <c r="G139" i="57"/>
  <c r="G358" i="70"/>
  <c r="G139" i="60"/>
  <c r="K139" i="57"/>
  <c r="K358" i="70"/>
  <c r="K139" i="60"/>
  <c r="O139" i="57"/>
  <c r="O358" i="70"/>
  <c r="E331" i="71"/>
  <c r="E145" i="60"/>
  <c r="I331" i="71"/>
  <c r="I145" i="60"/>
  <c r="M331" i="71"/>
  <c r="M145" i="60"/>
  <c r="Q331" i="71"/>
  <c r="Q145" i="60"/>
  <c r="H146" i="57"/>
  <c r="E333" i="71"/>
  <c r="E147" i="60"/>
  <c r="I333" i="71"/>
  <c r="I147" i="60"/>
  <c r="M333" i="71"/>
  <c r="M147" i="60"/>
  <c r="Q333" i="71"/>
  <c r="Q147" i="60"/>
  <c r="F335" i="71"/>
  <c r="F149" i="60"/>
  <c r="J335" i="71"/>
  <c r="J149" i="60"/>
  <c r="N335" i="71"/>
  <c r="N149" i="60"/>
  <c r="F337" i="71"/>
  <c r="F151" i="60"/>
  <c r="J337" i="71"/>
  <c r="J151" i="60"/>
  <c r="N337" i="71"/>
  <c r="N151" i="60"/>
  <c r="D338" i="71"/>
  <c r="D392" i="71" s="1"/>
  <c r="D152" i="60"/>
  <c r="H150" i="57"/>
  <c r="H338" i="71"/>
  <c r="H392" i="71" s="1"/>
  <c r="H152" i="60"/>
  <c r="L338" i="71"/>
  <c r="L392" i="71" s="1"/>
  <c r="L152" i="60"/>
  <c r="P338" i="71"/>
  <c r="P392" i="71" s="1"/>
  <c r="P152" i="60"/>
  <c r="F339" i="71"/>
  <c r="F393" i="71" s="1"/>
  <c r="F153" i="60"/>
  <c r="J339" i="71"/>
  <c r="J393" i="71" s="1"/>
  <c r="J153" i="60"/>
  <c r="N339" i="71"/>
  <c r="N393" i="71" s="1"/>
  <c r="N153" i="60"/>
  <c r="G154" i="57"/>
  <c r="G341" i="71"/>
  <c r="K154" i="57"/>
  <c r="K341" i="71"/>
  <c r="O154" i="57"/>
  <c r="O154" i="60" s="1"/>
  <c r="O341" i="71"/>
  <c r="F157" i="57"/>
  <c r="F344" i="71"/>
  <c r="F157" i="60"/>
  <c r="F158" i="60"/>
  <c r="J157" i="57"/>
  <c r="J344" i="71"/>
  <c r="J157" i="60"/>
  <c r="J158" i="60"/>
  <c r="N157" i="57"/>
  <c r="N344" i="71"/>
  <c r="N157" i="60"/>
  <c r="N158" i="60"/>
  <c r="D345" i="71"/>
  <c r="D399" i="71" s="1"/>
  <c r="D159" i="60"/>
  <c r="H345" i="71"/>
  <c r="H399" i="71" s="1"/>
  <c r="H159" i="60"/>
  <c r="L345" i="71"/>
  <c r="L399" i="71" s="1"/>
  <c r="L159" i="60"/>
  <c r="P345" i="71"/>
  <c r="P399" i="71" s="1"/>
  <c r="P159" i="60"/>
  <c r="F162" i="57"/>
  <c r="G331" i="72"/>
  <c r="G163" i="60"/>
  <c r="K331" i="72"/>
  <c r="K163" i="60"/>
  <c r="O331" i="72"/>
  <c r="O163" i="60"/>
  <c r="F164" i="57"/>
  <c r="G333" i="72"/>
  <c r="G165" i="60"/>
  <c r="K333" i="72"/>
  <c r="K165" i="60"/>
  <c r="O333" i="72"/>
  <c r="O165" i="60"/>
  <c r="F335" i="72"/>
  <c r="F167" i="60"/>
  <c r="J335" i="72"/>
  <c r="J167" i="60"/>
  <c r="N335" i="72"/>
  <c r="N167" i="60"/>
  <c r="J168" i="57"/>
  <c r="G337" i="72"/>
  <c r="G169" i="60"/>
  <c r="K337" i="72"/>
  <c r="K169" i="60"/>
  <c r="O337" i="72"/>
  <c r="O169" i="60"/>
  <c r="E338" i="72"/>
  <c r="E170" i="60"/>
  <c r="I338" i="72"/>
  <c r="I392" i="72" s="1"/>
  <c r="I170" i="60"/>
  <c r="M338" i="72"/>
  <c r="M392" i="72" s="1"/>
  <c r="M170" i="60"/>
  <c r="Q338" i="72"/>
  <c r="Q392" i="72" s="1"/>
  <c r="Q170" i="60"/>
  <c r="G339" i="72"/>
  <c r="G393" i="72" s="1"/>
  <c r="G171" i="60"/>
  <c r="K339" i="72"/>
  <c r="K393" i="72" s="1"/>
  <c r="K171" i="60"/>
  <c r="O339" i="72"/>
  <c r="O393" i="72" s="1"/>
  <c r="O171" i="60"/>
  <c r="K172" i="57"/>
  <c r="K172" i="60" s="1"/>
  <c r="D341" i="72"/>
  <c r="D173" i="60"/>
  <c r="H341" i="72"/>
  <c r="H395" i="72" s="1"/>
  <c r="H173" i="60"/>
  <c r="L341" i="72"/>
  <c r="L173" i="60"/>
  <c r="P341" i="72"/>
  <c r="P173" i="60"/>
  <c r="F342" i="72"/>
  <c r="F396" i="72" s="1"/>
  <c r="F174" i="60"/>
  <c r="J342" i="72"/>
  <c r="J396" i="72" s="1"/>
  <c r="J174" i="60"/>
  <c r="N342" i="72"/>
  <c r="N396" i="72" s="1"/>
  <c r="N174" i="60"/>
  <c r="D175" i="57"/>
  <c r="D344" i="72"/>
  <c r="D175" i="60"/>
  <c r="D176" i="60"/>
  <c r="H175" i="57"/>
  <c r="H344" i="72"/>
  <c r="H175" i="60"/>
  <c r="H176" i="60"/>
  <c r="L175" i="57"/>
  <c r="L344" i="72"/>
  <c r="L175" i="60"/>
  <c r="L176" i="60"/>
  <c r="P175" i="57"/>
  <c r="P344" i="72"/>
  <c r="P175" i="60"/>
  <c r="P176" i="60"/>
  <c r="F345" i="72"/>
  <c r="F399" i="72" s="1"/>
  <c r="F177" i="60"/>
  <c r="J175" i="57"/>
  <c r="J345" i="72"/>
  <c r="J399" i="72" s="1"/>
  <c r="J177" i="60"/>
  <c r="N345" i="72"/>
  <c r="N399" i="72" s="1"/>
  <c r="N177" i="60"/>
  <c r="C94" i="58"/>
  <c r="C115" i="58"/>
  <c r="C151" i="58"/>
  <c r="C170" i="58"/>
  <c r="K11" i="58"/>
  <c r="O11" i="58"/>
  <c r="E59" i="58"/>
  <c r="M59" i="58"/>
  <c r="E92" i="58"/>
  <c r="M92" i="58"/>
  <c r="E102" i="58"/>
  <c r="I102" i="58"/>
  <c r="M102" i="58"/>
  <c r="Q102" i="58"/>
  <c r="G114" i="58"/>
  <c r="K114" i="58"/>
  <c r="O114" i="58"/>
  <c r="E115" i="58"/>
  <c r="I115" i="58"/>
  <c r="M115" i="58"/>
  <c r="Q115" i="58"/>
  <c r="I140" i="58"/>
  <c r="M140" i="58"/>
  <c r="G149" i="58"/>
  <c r="K149" i="58"/>
  <c r="O149" i="58"/>
  <c r="G151" i="58"/>
  <c r="K151" i="58"/>
  <c r="O151" i="58"/>
  <c r="E152" i="58"/>
  <c r="I152" i="58"/>
  <c r="M152" i="58"/>
  <c r="Q152" i="58"/>
  <c r="E167" i="58"/>
  <c r="I167" i="58"/>
  <c r="M167" i="58"/>
  <c r="Q167" i="58"/>
  <c r="G176" i="58"/>
  <c r="K176" i="58"/>
  <c r="O176" i="58"/>
  <c r="C13" i="59"/>
  <c r="C121" i="59"/>
  <c r="C149" i="59"/>
  <c r="C169" i="59"/>
  <c r="K11" i="59"/>
  <c r="O11" i="59"/>
  <c r="K13" i="59"/>
  <c r="O13" i="59"/>
  <c r="E14" i="59"/>
  <c r="I14" i="59"/>
  <c r="M14" i="59"/>
  <c r="Q14" i="59"/>
  <c r="G21" i="59"/>
  <c r="O21" i="59"/>
  <c r="E59" i="59"/>
  <c r="M59" i="59"/>
  <c r="E94" i="59"/>
  <c r="M94" i="59"/>
  <c r="G95" i="59"/>
  <c r="K95" i="59"/>
  <c r="E102" i="59"/>
  <c r="O102" i="59"/>
  <c r="H112" i="59"/>
  <c r="L114" i="59"/>
  <c r="Q114" i="59"/>
  <c r="N115" i="59"/>
  <c r="E121" i="59"/>
  <c r="J121" i="59"/>
  <c r="J140" i="59"/>
  <c r="D149" i="59"/>
  <c r="I149" i="59"/>
  <c r="O149" i="59"/>
  <c r="H151" i="59"/>
  <c r="M151" i="59"/>
  <c r="E152" i="59"/>
  <c r="J152" i="59"/>
  <c r="O152" i="59"/>
  <c r="F158" i="59"/>
  <c r="K158" i="59"/>
  <c r="Q158" i="59"/>
  <c r="I167" i="59"/>
  <c r="N167" i="59"/>
  <c r="E168" i="59"/>
  <c r="G169" i="59"/>
  <c r="M169" i="59"/>
  <c r="I170" i="59"/>
  <c r="O170" i="59"/>
  <c r="E176" i="59"/>
  <c r="K176" i="59"/>
  <c r="C6" i="60"/>
  <c r="C17" i="60"/>
  <c r="C37" i="60"/>
  <c r="C46" i="60"/>
  <c r="C57" i="60"/>
  <c r="C67" i="60"/>
  <c r="C72" i="60"/>
  <c r="C92" i="60"/>
  <c r="C103" i="60"/>
  <c r="C112" i="60"/>
  <c r="C126" i="60"/>
  <c r="C137" i="60"/>
  <c r="C147" i="60"/>
  <c r="C152" i="60"/>
  <c r="C157" i="60"/>
  <c r="C167" i="60"/>
  <c r="H6" i="60"/>
  <c r="M6" i="60"/>
  <c r="D8" i="60"/>
  <c r="O8" i="60"/>
  <c r="J11" i="60"/>
  <c r="O11" i="60"/>
  <c r="I13" i="60"/>
  <c r="E14" i="60"/>
  <c r="K14" i="60"/>
  <c r="G15" i="60"/>
  <c r="M15" i="60"/>
  <c r="F17" i="60"/>
  <c r="K17" i="60"/>
  <c r="H18" i="60"/>
  <c r="M18" i="60"/>
  <c r="I21" i="60"/>
  <c r="E22" i="60"/>
  <c r="K22" i="60"/>
  <c r="K27" i="60"/>
  <c r="P27" i="60"/>
  <c r="G29" i="60"/>
  <c r="L34" i="60"/>
  <c r="Q34" i="60"/>
  <c r="N35" i="60"/>
  <c r="G37" i="60"/>
  <c r="D38" i="60"/>
  <c r="I38" i="60"/>
  <c r="E41" i="60"/>
  <c r="J41" i="60"/>
  <c r="E46" i="60"/>
  <c r="J46" i="60"/>
  <c r="L48" i="60"/>
  <c r="Q48" i="60"/>
  <c r="G53" i="60"/>
  <c r="I54" i="60"/>
  <c r="E60" i="60"/>
  <c r="M65" i="60"/>
  <c r="K72" i="60"/>
  <c r="M73" i="60"/>
  <c r="Q75" i="60"/>
  <c r="I79" i="60"/>
  <c r="D84" i="60"/>
  <c r="K86" i="60"/>
  <c r="E91" i="60"/>
  <c r="K94" i="60"/>
  <c r="M95" i="60"/>
  <c r="O96" i="60"/>
  <c r="E99" i="60"/>
  <c r="G100" i="60"/>
  <c r="I110" i="60"/>
  <c r="Q114" i="60"/>
  <c r="E116" i="60"/>
  <c r="I118" i="60"/>
  <c r="K119" i="60"/>
  <c r="O121" i="60"/>
  <c r="Q122" i="60"/>
  <c r="Q131" i="60"/>
  <c r="M137" i="60"/>
  <c r="O138" i="60"/>
  <c r="E141" i="60"/>
  <c r="K145" i="60"/>
  <c r="O147" i="60"/>
  <c r="O155" i="60"/>
  <c r="Q156" i="60"/>
  <c r="E158" i="60"/>
  <c r="G159" i="60"/>
  <c r="M163" i="60"/>
  <c r="Q165" i="60"/>
  <c r="E167" i="60"/>
  <c r="I169" i="60"/>
  <c r="K170" i="60"/>
  <c r="M171" i="60"/>
  <c r="G176" i="60"/>
  <c r="I177" i="60"/>
  <c r="C68" i="57"/>
  <c r="E77" i="57"/>
  <c r="K16" i="57"/>
  <c r="M25" i="57"/>
  <c r="K100" i="57"/>
  <c r="F154" i="57"/>
  <c r="N154" i="57"/>
  <c r="H157" i="57"/>
  <c r="P157" i="57"/>
  <c r="F175" i="57"/>
  <c r="N175" i="57"/>
  <c r="D113" i="57"/>
  <c r="H113" i="57"/>
  <c r="H113" i="60" s="1"/>
  <c r="P113" i="57"/>
  <c r="P113" i="60" s="1"/>
  <c r="H117" i="57"/>
  <c r="H117" i="60" s="1"/>
  <c r="P117" i="57"/>
  <c r="P117" i="60" s="1"/>
  <c r="D139" i="57"/>
  <c r="L139" i="57"/>
  <c r="L148" i="57"/>
  <c r="C166" i="57"/>
  <c r="F74" i="55"/>
  <c r="N74" i="55"/>
  <c r="H77" i="55"/>
  <c r="P77" i="55"/>
  <c r="J87" i="55"/>
  <c r="F100" i="55"/>
  <c r="N100" i="55"/>
  <c r="F51" i="55"/>
  <c r="N51" i="55"/>
  <c r="F130" i="55"/>
  <c r="N130" i="55"/>
  <c r="L148" i="55"/>
  <c r="F130" i="54"/>
  <c r="C9" i="54"/>
  <c r="E25" i="47"/>
  <c r="I25" i="47"/>
  <c r="M25" i="47"/>
  <c r="Q25" i="47"/>
  <c r="H49" i="47"/>
  <c r="C44" i="47"/>
  <c r="G44" i="47"/>
  <c r="K44" i="47"/>
  <c r="O44" i="47"/>
  <c r="E58" i="47"/>
  <c r="I58" i="47"/>
  <c r="M58" i="47"/>
  <c r="Q58" i="47"/>
  <c r="I89" i="47"/>
  <c r="M89" i="47"/>
  <c r="Q89" i="47"/>
  <c r="E93" i="47"/>
  <c r="I93" i="47"/>
  <c r="M93" i="47"/>
  <c r="Q93" i="47"/>
  <c r="E97" i="47"/>
  <c r="E97" i="50" s="1"/>
  <c r="I97" i="47"/>
  <c r="I97" i="50" s="1"/>
  <c r="M97" i="47"/>
  <c r="M97" i="50" s="1"/>
  <c r="Q97" i="47"/>
  <c r="Q97" i="50" s="1"/>
  <c r="J100" i="47"/>
  <c r="E106" i="47"/>
  <c r="I106" i="47"/>
  <c r="M106" i="47"/>
  <c r="Q106" i="47"/>
  <c r="H148" i="47"/>
  <c r="H143" i="47" s="1"/>
  <c r="P148" i="47"/>
  <c r="F175" i="47"/>
  <c r="J175" i="47"/>
  <c r="N175" i="47"/>
  <c r="F51" i="47"/>
  <c r="J51" i="47"/>
  <c r="N51" i="47"/>
  <c r="D70" i="47"/>
  <c r="H70" i="47"/>
  <c r="L70" i="47"/>
  <c r="P70" i="47"/>
  <c r="D74" i="47"/>
  <c r="D74" i="50" s="1"/>
  <c r="H74" i="47"/>
  <c r="H74" i="50" s="1"/>
  <c r="L74" i="47"/>
  <c r="L74" i="50" s="1"/>
  <c r="P74" i="47"/>
  <c r="P74" i="50" s="1"/>
  <c r="C77" i="47"/>
  <c r="G77" i="47"/>
  <c r="K77" i="47"/>
  <c r="O77" i="47"/>
  <c r="D100" i="47"/>
  <c r="H100" i="47"/>
  <c r="L100" i="47"/>
  <c r="P100" i="47"/>
  <c r="E100" i="47"/>
  <c r="Q100" i="47"/>
  <c r="G130" i="47"/>
  <c r="F154" i="47"/>
  <c r="J154" i="47"/>
  <c r="N154" i="47"/>
  <c r="N111" i="47"/>
  <c r="N111" i="50" s="1"/>
  <c r="D113" i="47"/>
  <c r="H113" i="47"/>
  <c r="H113" i="50" s="1"/>
  <c r="L113" i="47"/>
  <c r="P113" i="47"/>
  <c r="P113" i="50" s="1"/>
  <c r="F120" i="47"/>
  <c r="J120" i="47"/>
  <c r="N120" i="47"/>
  <c r="E136" i="47"/>
  <c r="I136" i="47"/>
  <c r="M136" i="47"/>
  <c r="Q136" i="47"/>
  <c r="D139" i="47"/>
  <c r="H139" i="47"/>
  <c r="L139" i="47"/>
  <c r="P139" i="47"/>
  <c r="E157" i="47"/>
  <c r="I157" i="47"/>
  <c r="M157" i="47"/>
  <c r="Q157" i="47"/>
  <c r="B9" i="47"/>
  <c r="G9" i="45"/>
  <c r="E44" i="45"/>
  <c r="M44" i="45"/>
  <c r="F70" i="45"/>
  <c r="N70" i="45"/>
  <c r="D30" i="45"/>
  <c r="H30" i="45"/>
  <c r="L30" i="45"/>
  <c r="N49" i="45"/>
  <c r="D51" i="45"/>
  <c r="H51" i="45"/>
  <c r="L51" i="45"/>
  <c r="P51" i="45"/>
  <c r="D55" i="45"/>
  <c r="H55" i="45"/>
  <c r="L55" i="45"/>
  <c r="P55" i="45"/>
  <c r="C58" i="45"/>
  <c r="G58" i="45"/>
  <c r="K58" i="45"/>
  <c r="O58" i="45"/>
  <c r="F74" i="45"/>
  <c r="J74" i="45"/>
  <c r="N74" i="45"/>
  <c r="D148" i="45"/>
  <c r="I44" i="45"/>
  <c r="Q44" i="45"/>
  <c r="J70" i="45"/>
  <c r="D89" i="45"/>
  <c r="H89" i="45"/>
  <c r="L89" i="45"/>
  <c r="P89" i="45"/>
  <c r="D93" i="45"/>
  <c r="H93" i="45"/>
  <c r="L93" i="45"/>
  <c r="P93" i="45"/>
  <c r="D97" i="45"/>
  <c r="H97" i="45"/>
  <c r="L97" i="45"/>
  <c r="P97" i="45"/>
  <c r="C100" i="45"/>
  <c r="G100" i="45"/>
  <c r="K100" i="45"/>
  <c r="O100" i="45"/>
  <c r="D100" i="45"/>
  <c r="H100" i="45"/>
  <c r="L100" i="45"/>
  <c r="P100" i="45"/>
  <c r="D106" i="45"/>
  <c r="H106" i="45"/>
  <c r="L106" i="45"/>
  <c r="P106" i="45"/>
  <c r="I111" i="45"/>
  <c r="J166" i="45"/>
  <c r="O148" i="45"/>
  <c r="J130" i="45"/>
  <c r="B14" i="7"/>
  <c r="L166" i="44"/>
  <c r="B168" i="44"/>
  <c r="G150" i="44"/>
  <c r="O150" i="44"/>
  <c r="M154" i="44"/>
  <c r="E157" i="44"/>
  <c r="I157" i="44"/>
  <c r="M157" i="44"/>
  <c r="Q157" i="44"/>
  <c r="N157" i="44"/>
  <c r="B175" i="44"/>
  <c r="K150" i="44"/>
  <c r="C132" i="44"/>
  <c r="E150" i="44"/>
  <c r="I150" i="44"/>
  <c r="M150" i="44"/>
  <c r="Q150" i="44"/>
  <c r="D154" i="44"/>
  <c r="H154" i="44"/>
  <c r="L154" i="44"/>
  <c r="P154" i="44"/>
  <c r="C157" i="44"/>
  <c r="G157" i="44"/>
  <c r="K157" i="44"/>
  <c r="O157" i="44"/>
  <c r="E136" i="44"/>
  <c r="I136" i="44"/>
  <c r="M136" i="44"/>
  <c r="D150" i="44"/>
  <c r="H150" i="44"/>
  <c r="L150" i="44"/>
  <c r="P150" i="44"/>
  <c r="J125" i="44"/>
  <c r="E139" i="44"/>
  <c r="I139" i="44"/>
  <c r="M139" i="44"/>
  <c r="Q139" i="44"/>
  <c r="F150" i="44"/>
  <c r="J150" i="44"/>
  <c r="N150" i="44"/>
  <c r="B132" i="44"/>
  <c r="I132" i="44"/>
  <c r="Q132" i="44"/>
  <c r="H136" i="44"/>
  <c r="L136" i="44"/>
  <c r="Q136" i="44"/>
  <c r="D139" i="44"/>
  <c r="H139" i="44"/>
  <c r="L139" i="44"/>
  <c r="P139" i="44"/>
  <c r="E132" i="44"/>
  <c r="M132" i="44"/>
  <c r="D136" i="44"/>
  <c r="P136" i="44"/>
  <c r="K132" i="44"/>
  <c r="G139" i="44"/>
  <c r="O139" i="44"/>
  <c r="F136" i="44"/>
  <c r="J136" i="44"/>
  <c r="N136" i="44"/>
  <c r="C136" i="44"/>
  <c r="G136" i="44"/>
  <c r="K136" i="44"/>
  <c r="O136" i="44"/>
  <c r="G132" i="44"/>
  <c r="O132" i="44"/>
  <c r="C139" i="44"/>
  <c r="K139" i="44"/>
  <c r="F139" i="44"/>
  <c r="J139" i="44"/>
  <c r="N139" i="44"/>
  <c r="B139" i="44"/>
  <c r="C125" i="44"/>
  <c r="G125" i="44"/>
  <c r="K125" i="44"/>
  <c r="O125" i="44"/>
  <c r="D125" i="44"/>
  <c r="H125" i="44"/>
  <c r="L125" i="44"/>
  <c r="P125" i="44"/>
  <c r="B136" i="44"/>
  <c r="E125" i="44"/>
  <c r="I125" i="44"/>
  <c r="M125" i="44"/>
  <c r="Q125" i="44"/>
  <c r="F125" i="44"/>
  <c r="N125" i="44"/>
  <c r="C106" i="44"/>
  <c r="J120" i="44"/>
  <c r="D132" i="44"/>
  <c r="H132" i="44"/>
  <c r="L132" i="44"/>
  <c r="P132" i="44"/>
  <c r="F132" i="44"/>
  <c r="J132" i="44"/>
  <c r="N132" i="44"/>
  <c r="G117" i="44"/>
  <c r="K117" i="44"/>
  <c r="O117" i="44"/>
  <c r="F120" i="44"/>
  <c r="M106" i="44"/>
  <c r="C113" i="44"/>
  <c r="C113" i="48" s="1"/>
  <c r="G113" i="44"/>
  <c r="G113" i="48" s="1"/>
  <c r="K113" i="44"/>
  <c r="K113" i="48" s="1"/>
  <c r="O113" i="44"/>
  <c r="O113" i="48" s="1"/>
  <c r="B117" i="44"/>
  <c r="K106" i="44"/>
  <c r="O106" i="44"/>
  <c r="D106" i="44"/>
  <c r="H106" i="44"/>
  <c r="L106" i="44"/>
  <c r="P106" i="44"/>
  <c r="F106" i="44"/>
  <c r="J106" i="44"/>
  <c r="G106" i="44"/>
  <c r="E113" i="44"/>
  <c r="E113" i="48" s="1"/>
  <c r="I113" i="44"/>
  <c r="M113" i="44"/>
  <c r="M113" i="48" s="1"/>
  <c r="Q113" i="44"/>
  <c r="Q113" i="48" s="1"/>
  <c r="F117" i="44"/>
  <c r="J117" i="44"/>
  <c r="N117" i="44"/>
  <c r="C117" i="44"/>
  <c r="D120" i="44"/>
  <c r="H120" i="44"/>
  <c r="L120" i="44"/>
  <c r="P120" i="44"/>
  <c r="E117" i="44"/>
  <c r="I117" i="44"/>
  <c r="M117" i="44"/>
  <c r="Q117" i="44"/>
  <c r="E120" i="44"/>
  <c r="I120" i="44"/>
  <c r="M120" i="44"/>
  <c r="Q120" i="44"/>
  <c r="N120" i="44"/>
  <c r="D113" i="44"/>
  <c r="D113" i="48" s="1"/>
  <c r="H113" i="44"/>
  <c r="H113" i="48" s="1"/>
  <c r="L113" i="44"/>
  <c r="L113" i="48" s="1"/>
  <c r="P113" i="44"/>
  <c r="P113" i="48" s="1"/>
  <c r="D117" i="44"/>
  <c r="H117" i="44"/>
  <c r="L117" i="44"/>
  <c r="P117" i="44"/>
  <c r="C120" i="44"/>
  <c r="G120" i="44"/>
  <c r="K120" i="44"/>
  <c r="O120" i="44"/>
  <c r="E106" i="44"/>
  <c r="I106" i="44"/>
  <c r="Q106" i="44"/>
  <c r="N106" i="44"/>
  <c r="F113" i="44"/>
  <c r="F113" i="48" s="1"/>
  <c r="J113" i="44"/>
  <c r="N113" i="44"/>
  <c r="N113" i="48" s="1"/>
  <c r="B113" i="44"/>
  <c r="B113" i="48" s="1"/>
  <c r="F87" i="54" l="1"/>
  <c r="M166" i="60"/>
  <c r="G161" i="72"/>
  <c r="K181" i="64"/>
  <c r="K244" i="64" s="1"/>
  <c r="Q199" i="68"/>
  <c r="Q271" i="68" s="1"/>
  <c r="M191" i="68"/>
  <c r="P165" i="66"/>
  <c r="O166" i="45"/>
  <c r="D166" i="45"/>
  <c r="K166" i="45"/>
  <c r="H68" i="45"/>
  <c r="M166" i="47"/>
  <c r="F49" i="57"/>
  <c r="H130" i="47"/>
  <c r="H130" i="50" s="1"/>
  <c r="G68" i="55"/>
  <c r="I300" i="66"/>
  <c r="E148" i="54"/>
  <c r="O151" i="65"/>
  <c r="E191" i="68"/>
  <c r="H165" i="66"/>
  <c r="F99" i="70"/>
  <c r="F49" i="45"/>
  <c r="H68" i="57"/>
  <c r="N166" i="60"/>
  <c r="G151" i="65"/>
  <c r="C181" i="64"/>
  <c r="C244" i="64" s="1"/>
  <c r="L87" i="47"/>
  <c r="D111" i="55"/>
  <c r="G130" i="45"/>
  <c r="C148" i="54"/>
  <c r="N68" i="47"/>
  <c r="H324" i="69"/>
  <c r="O166" i="44"/>
  <c r="L143" i="57"/>
  <c r="N148" i="60"/>
  <c r="H62" i="57"/>
  <c r="J111" i="54"/>
  <c r="L111" i="55"/>
  <c r="I305" i="69"/>
  <c r="I324" i="69" s="1"/>
  <c r="E9" i="45"/>
  <c r="B98" i="72"/>
  <c r="Q151" i="70"/>
  <c r="I151" i="70"/>
  <c r="J30" i="57"/>
  <c r="C166" i="45"/>
  <c r="B9" i="45"/>
  <c r="P49" i="47"/>
  <c r="P43" i="47" s="1"/>
  <c r="G166" i="45"/>
  <c r="G433" i="68"/>
  <c r="L327" i="70"/>
  <c r="D286" i="66"/>
  <c r="Q354" i="67"/>
  <c r="Q411" i="67" s="1"/>
  <c r="E354" i="67"/>
  <c r="E411" i="67" s="1"/>
  <c r="M9" i="54"/>
  <c r="K327" i="72"/>
  <c r="M148" i="57"/>
  <c r="I184" i="68"/>
  <c r="P98" i="71"/>
  <c r="J30" i="47"/>
  <c r="J24" i="47" s="1"/>
  <c r="O62" i="45"/>
  <c r="B111" i="45"/>
  <c r="C166" i="44"/>
  <c r="H98" i="71"/>
  <c r="J118" i="67"/>
  <c r="P166" i="44"/>
  <c r="N111" i="57"/>
  <c r="N105" i="57" s="1"/>
  <c r="C343" i="72"/>
  <c r="C397" i="72" s="1"/>
  <c r="H325" i="69"/>
  <c r="Q326" i="69"/>
  <c r="Q333" i="67"/>
  <c r="O333" i="64"/>
  <c r="F165" i="69"/>
  <c r="C151" i="69"/>
  <c r="H162" i="67"/>
  <c r="H219" i="67" s="1"/>
  <c r="C297" i="70"/>
  <c r="D151" i="66"/>
  <c r="O30" i="47"/>
  <c r="K87" i="54"/>
  <c r="K359" i="68" s="1"/>
  <c r="P130" i="47"/>
  <c r="P124" i="47" s="1"/>
  <c r="J9" i="47"/>
  <c r="J3" i="47" s="1"/>
  <c r="P148" i="55"/>
  <c r="O148" i="57"/>
  <c r="L111" i="60"/>
  <c r="E350" i="67"/>
  <c r="L363" i="64"/>
  <c r="F297" i="66"/>
  <c r="I354" i="67"/>
  <c r="I411" i="67" s="1"/>
  <c r="N381" i="64"/>
  <c r="M166" i="55"/>
  <c r="H304" i="71"/>
  <c r="I337" i="69"/>
  <c r="Q411" i="68"/>
  <c r="N319" i="66"/>
  <c r="K30" i="55"/>
  <c r="P148" i="60"/>
  <c r="J327" i="67"/>
  <c r="D9" i="57"/>
  <c r="P166" i="55"/>
  <c r="P161" i="55" s="1"/>
  <c r="H130" i="60"/>
  <c r="H166" i="47"/>
  <c r="H161" i="47" s="1"/>
  <c r="G165" i="67"/>
  <c r="O151" i="67"/>
  <c r="H118" i="65"/>
  <c r="O101" i="69"/>
  <c r="G101" i="69"/>
  <c r="G177" i="69" s="1"/>
  <c r="I111" i="55"/>
  <c r="I105" i="55" s="1"/>
  <c r="M184" i="68"/>
  <c r="P162" i="67"/>
  <c r="P219" i="67" s="1"/>
  <c r="H9" i="47"/>
  <c r="B30" i="45"/>
  <c r="B24" i="45" s="1"/>
  <c r="C161" i="45"/>
  <c r="G124" i="54"/>
  <c r="C111" i="57"/>
  <c r="Q350" i="67"/>
  <c r="L297" i="66"/>
  <c r="L335" i="66" s="1"/>
  <c r="G62" i="55"/>
  <c r="C312" i="69"/>
  <c r="E354" i="68"/>
  <c r="E326" i="64"/>
  <c r="E410" i="64" s="1"/>
  <c r="O166" i="60"/>
  <c r="G166" i="57"/>
  <c r="K68" i="54"/>
  <c r="J132" i="69"/>
  <c r="F87" i="45"/>
  <c r="F141" i="68" s="1"/>
  <c r="Q111" i="45"/>
  <c r="F30" i="57"/>
  <c r="F24" i="57" s="1"/>
  <c r="G9" i="55"/>
  <c r="G3" i="55" s="1"/>
  <c r="H291" i="70"/>
  <c r="N111" i="54"/>
  <c r="M143" i="57"/>
  <c r="M9" i="45"/>
  <c r="M3" i="45" s="1"/>
  <c r="N87" i="45"/>
  <c r="N141" i="68" s="1"/>
  <c r="N30" i="57"/>
  <c r="Q286" i="65"/>
  <c r="E162" i="66"/>
  <c r="E219" i="66" s="1"/>
  <c r="E166" i="44"/>
  <c r="E161" i="44" s="1"/>
  <c r="G87" i="47"/>
  <c r="H9" i="55"/>
  <c r="C315" i="72"/>
  <c r="C296" i="72"/>
  <c r="C314" i="72" s="1"/>
  <c r="J68" i="47"/>
  <c r="E87" i="57"/>
  <c r="E431" i="68" s="1"/>
  <c r="J130" i="54"/>
  <c r="J124" i="54" s="1"/>
  <c r="P402" i="66"/>
  <c r="P343" i="66"/>
  <c r="H402" i="66"/>
  <c r="H343" i="66"/>
  <c r="Q293" i="70"/>
  <c r="Q333" i="70"/>
  <c r="K62" i="54"/>
  <c r="O224" i="67"/>
  <c r="O165" i="67"/>
  <c r="E258" i="68"/>
  <c r="E184" i="68"/>
  <c r="L221" i="67"/>
  <c r="L162" i="67"/>
  <c r="L219" i="67" s="1"/>
  <c r="D221" i="67"/>
  <c r="D162" i="67"/>
  <c r="D219" i="67" s="1"/>
  <c r="L217" i="67"/>
  <c r="L158" i="67"/>
  <c r="D217" i="67"/>
  <c r="D158" i="67"/>
  <c r="D156" i="67" s="1"/>
  <c r="E220" i="66"/>
  <c r="H113" i="59"/>
  <c r="H111" i="55"/>
  <c r="D132" i="60"/>
  <c r="D130" i="60"/>
  <c r="D130" i="57"/>
  <c r="P430" i="64"/>
  <c r="P367" i="64"/>
  <c r="N300" i="70"/>
  <c r="N377" i="70"/>
  <c r="D463" i="68"/>
  <c r="D365" i="68"/>
  <c r="D461" i="68" s="1"/>
  <c r="D370" i="69"/>
  <c r="D293" i="69"/>
  <c r="D369" i="69" s="1"/>
  <c r="N87" i="47"/>
  <c r="N81" i="47" s="1"/>
  <c r="C370" i="64"/>
  <c r="C347" i="64"/>
  <c r="C368" i="64" s="1"/>
  <c r="C433" i="64"/>
  <c r="L356" i="72"/>
  <c r="L282" i="72"/>
  <c r="L354" i="72" s="1"/>
  <c r="D356" i="72"/>
  <c r="D282" i="72"/>
  <c r="D354" i="72" s="1"/>
  <c r="F130" i="60"/>
  <c r="F132" i="60"/>
  <c r="P294" i="72"/>
  <c r="P312" i="72" s="1"/>
  <c r="P313" i="72"/>
  <c r="E168" i="60"/>
  <c r="E166" i="57"/>
  <c r="E161" i="57" s="1"/>
  <c r="N100" i="71"/>
  <c r="N138" i="71"/>
  <c r="O12" i="59"/>
  <c r="O9" i="55"/>
  <c r="O3" i="55" s="1"/>
  <c r="C305" i="66"/>
  <c r="C326" i="66"/>
  <c r="E308" i="70"/>
  <c r="E328" i="70"/>
  <c r="F166" i="57"/>
  <c r="F161" i="57" s="1"/>
  <c r="F166" i="60"/>
  <c r="F172" i="60"/>
  <c r="C93" i="58"/>
  <c r="C87" i="54"/>
  <c r="C81" i="54" s="1"/>
  <c r="K148" i="44"/>
  <c r="Q148" i="60"/>
  <c r="B111" i="47"/>
  <c r="B105" i="47" s="1"/>
  <c r="B30" i="47"/>
  <c r="B24" i="47" s="1"/>
  <c r="C105" i="57"/>
  <c r="E337" i="67"/>
  <c r="F148" i="55"/>
  <c r="F143" i="55" s="1"/>
  <c r="P12" i="59"/>
  <c r="P9" i="55"/>
  <c r="P3" i="55" s="1"/>
  <c r="O470" i="68"/>
  <c r="O372" i="68"/>
  <c r="O420" i="68" s="1"/>
  <c r="G333" i="65"/>
  <c r="G293" i="65"/>
  <c r="I412" i="64"/>
  <c r="I326" i="64"/>
  <c r="I410" i="64" s="1"/>
  <c r="Q300" i="66"/>
  <c r="Q340" i="66"/>
  <c r="C333" i="67"/>
  <c r="C293" i="67"/>
  <c r="I273" i="68"/>
  <c r="I199" i="68"/>
  <c r="I271" i="68" s="1"/>
  <c r="Q148" i="57"/>
  <c r="M168" i="60"/>
  <c r="M166" i="57"/>
  <c r="M161" i="57" s="1"/>
  <c r="L333" i="64"/>
  <c r="L375" i="64" s="1"/>
  <c r="L377" i="64"/>
  <c r="N12" i="58"/>
  <c r="N9" i="54"/>
  <c r="N3" i="54" s="1"/>
  <c r="M132" i="60"/>
  <c r="M130" i="57"/>
  <c r="P16" i="60"/>
  <c r="P9" i="57"/>
  <c r="P3" i="57" s="1"/>
  <c r="Q336" i="67"/>
  <c r="Q297" i="67"/>
  <c r="C412" i="66"/>
  <c r="C354" i="66"/>
  <c r="C411" i="66" s="1"/>
  <c r="B87" i="47"/>
  <c r="B189" i="68" s="1"/>
  <c r="B130" i="47"/>
  <c r="P97" i="60"/>
  <c r="P87" i="57"/>
  <c r="P431" i="68" s="1"/>
  <c r="E293" i="67"/>
  <c r="E291" i="67" s="1"/>
  <c r="L105" i="55"/>
  <c r="L205" i="72"/>
  <c r="L204" i="72" s="1"/>
  <c r="O217" i="72"/>
  <c r="O161" i="72"/>
  <c r="O356" i="71"/>
  <c r="O282" i="71"/>
  <c r="O354" i="71" s="1"/>
  <c r="L210" i="71"/>
  <c r="L154" i="71"/>
  <c r="D210" i="71"/>
  <c r="D154" i="71"/>
  <c r="Q9" i="45"/>
  <c r="Q3" i="45" s="1"/>
  <c r="L310" i="66"/>
  <c r="C327" i="66"/>
  <c r="O130" i="54"/>
  <c r="L161" i="54"/>
  <c r="D166" i="54"/>
  <c r="D161" i="54" s="1"/>
  <c r="N364" i="64"/>
  <c r="H154" i="72"/>
  <c r="B148" i="47"/>
  <c r="B143" i="47" s="1"/>
  <c r="P111" i="45"/>
  <c r="P68" i="54"/>
  <c r="L143" i="55"/>
  <c r="C161" i="57"/>
  <c r="J291" i="65"/>
  <c r="I148" i="54"/>
  <c r="K130" i="54"/>
  <c r="K124" i="54" s="1"/>
  <c r="P87" i="47"/>
  <c r="P189" i="68" s="1"/>
  <c r="N118" i="67"/>
  <c r="N148" i="45"/>
  <c r="Q87" i="57"/>
  <c r="Q431" i="68" s="1"/>
  <c r="L328" i="67"/>
  <c r="G161" i="57"/>
  <c r="C148" i="57"/>
  <c r="C143" i="57" s="1"/>
  <c r="P130" i="54"/>
  <c r="P124" i="54" s="1"/>
  <c r="B99" i="69"/>
  <c r="B93" i="69" s="1"/>
  <c r="K30" i="45"/>
  <c r="N166" i="45"/>
  <c r="K161" i="44"/>
  <c r="C49" i="54"/>
  <c r="C43" i="54" s="1"/>
  <c r="P143" i="47"/>
  <c r="B166" i="47"/>
  <c r="B161" i="47" s="1"/>
  <c r="G148" i="45"/>
  <c r="C148" i="45"/>
  <c r="H166" i="45"/>
  <c r="I68" i="45"/>
  <c r="I62" i="45" s="1"/>
  <c r="K87" i="57"/>
  <c r="K431" i="68" s="1"/>
  <c r="E111" i="45"/>
  <c r="E105" i="45" s="1"/>
  <c r="C30" i="45"/>
  <c r="E49" i="55"/>
  <c r="O374" i="64"/>
  <c r="J87" i="45"/>
  <c r="J81" i="45" s="1"/>
  <c r="Q68" i="54"/>
  <c r="Q62" i="54" s="1"/>
  <c r="M111" i="45"/>
  <c r="M105" i="45" s="1"/>
  <c r="E166" i="55"/>
  <c r="E161" i="55" s="1"/>
  <c r="M30" i="55"/>
  <c r="J148" i="45"/>
  <c r="J143" i="45" s="1"/>
  <c r="M154" i="72"/>
  <c r="M152" i="72" s="1"/>
  <c r="L313" i="72"/>
  <c r="N166" i="44"/>
  <c r="N161" i="44" s="1"/>
  <c r="C3" i="45"/>
  <c r="F111" i="47"/>
  <c r="F111" i="50" s="1"/>
  <c r="K130" i="47"/>
  <c r="K130" i="50" s="1"/>
  <c r="M105" i="47"/>
  <c r="C3" i="55"/>
  <c r="H105" i="55"/>
  <c r="O143" i="57"/>
  <c r="E49" i="57"/>
  <c r="E43" i="57" s="1"/>
  <c r="K111" i="60"/>
  <c r="H310" i="65"/>
  <c r="N327" i="65"/>
  <c r="F308" i="65"/>
  <c r="J166" i="55"/>
  <c r="J161" i="55" s="1"/>
  <c r="J396" i="66"/>
  <c r="C332" i="69"/>
  <c r="I361" i="68"/>
  <c r="E286" i="65"/>
  <c r="D148" i="60"/>
  <c r="E9" i="57"/>
  <c r="E3" i="57" s="1"/>
  <c r="L294" i="72"/>
  <c r="L312" i="72" s="1"/>
  <c r="N404" i="68"/>
  <c r="F43" i="57"/>
  <c r="H130" i="57"/>
  <c r="H124" i="57" s="1"/>
  <c r="N165" i="69"/>
  <c r="I166" i="44"/>
  <c r="I161" i="44" s="1"/>
  <c r="P68" i="45"/>
  <c r="H98" i="72"/>
  <c r="B148" i="44"/>
  <c r="B143" i="44" s="1"/>
  <c r="D98" i="71"/>
  <c r="C68" i="55"/>
  <c r="C49" i="55"/>
  <c r="C43" i="55" s="1"/>
  <c r="K68" i="45"/>
  <c r="K62" i="45" s="1"/>
  <c r="C87" i="57"/>
  <c r="C81" i="57" s="1"/>
  <c r="D148" i="47"/>
  <c r="C130" i="45"/>
  <c r="C124" i="45" s="1"/>
  <c r="G87" i="45"/>
  <c r="G141" i="68" s="1"/>
  <c r="C3" i="54"/>
  <c r="F124" i="54"/>
  <c r="E9" i="54"/>
  <c r="E3" i="54" s="1"/>
  <c r="D148" i="57"/>
  <c r="D143" i="57" s="1"/>
  <c r="C49" i="57"/>
  <c r="C43" i="57" s="1"/>
  <c r="L419" i="68"/>
  <c r="H312" i="67"/>
  <c r="H325" i="66"/>
  <c r="D30" i="55"/>
  <c r="D24" i="55" s="1"/>
  <c r="O351" i="64"/>
  <c r="D111" i="54"/>
  <c r="L291" i="67"/>
  <c r="Q328" i="65"/>
  <c r="J49" i="57"/>
  <c r="J43" i="57" s="1"/>
  <c r="M381" i="68"/>
  <c r="M405" i="68" s="1"/>
  <c r="J300" i="69"/>
  <c r="J318" i="64"/>
  <c r="M148" i="54"/>
  <c r="M143" i="54" s="1"/>
  <c r="P154" i="71"/>
  <c r="B3" i="8"/>
  <c r="K124" i="45"/>
  <c r="B68" i="45"/>
  <c r="B62" i="45" s="1"/>
  <c r="L148" i="44"/>
  <c r="L143" i="44" s="1"/>
  <c r="E350" i="69"/>
  <c r="E407" i="69" s="1"/>
  <c r="N130" i="60"/>
  <c r="L68" i="55"/>
  <c r="L62" i="55" s="1"/>
  <c r="K372" i="68"/>
  <c r="K420" i="68" s="1"/>
  <c r="L130" i="60"/>
  <c r="H403" i="68"/>
  <c r="C365" i="68"/>
  <c r="C461" i="68" s="1"/>
  <c r="Q158" i="72"/>
  <c r="Q212" i="72" s="1"/>
  <c r="I158" i="72"/>
  <c r="I212" i="72" s="1"/>
  <c r="F161" i="71"/>
  <c r="L202" i="68"/>
  <c r="L165" i="66"/>
  <c r="Q9" i="54"/>
  <c r="H9" i="57"/>
  <c r="H3" i="57" s="1"/>
  <c r="G374" i="64"/>
  <c r="M166" i="44"/>
  <c r="J166" i="47"/>
  <c r="J161" i="47" s="1"/>
  <c r="G30" i="47"/>
  <c r="I9" i="45"/>
  <c r="I3" i="45" s="1"/>
  <c r="F68" i="55"/>
  <c r="F62" i="55" s="1"/>
  <c r="O132" i="60"/>
  <c r="O130" i="60"/>
  <c r="I172" i="50"/>
  <c r="I166" i="47"/>
  <c r="L289" i="71"/>
  <c r="L362" i="71"/>
  <c r="N326" i="66"/>
  <c r="J291" i="66"/>
  <c r="M3" i="54"/>
  <c r="F154" i="60"/>
  <c r="F148" i="57"/>
  <c r="F143" i="57" s="1"/>
  <c r="G154" i="60"/>
  <c r="G148" i="57"/>
  <c r="G143" i="57" s="1"/>
  <c r="J381" i="64"/>
  <c r="M161" i="55"/>
  <c r="N327" i="67"/>
  <c r="D361" i="64"/>
  <c r="D339" i="64"/>
  <c r="C315" i="71"/>
  <c r="J300" i="67"/>
  <c r="J340" i="67"/>
  <c r="Q132" i="60"/>
  <c r="Q130" i="57"/>
  <c r="Q124" i="57" s="1"/>
  <c r="B142" i="71"/>
  <c r="Q258" i="68"/>
  <c r="Q184" i="68"/>
  <c r="P217" i="67"/>
  <c r="P158" i="67"/>
  <c r="H217" i="67"/>
  <c r="H158" i="67"/>
  <c r="H156" i="67" s="1"/>
  <c r="M162" i="66"/>
  <c r="M219" i="66" s="1"/>
  <c r="E361" i="68"/>
  <c r="E411" i="68"/>
  <c r="D286" i="67"/>
  <c r="D326" i="67"/>
  <c r="M409" i="67"/>
  <c r="M350" i="67"/>
  <c r="M326" i="69"/>
  <c r="M286" i="69"/>
  <c r="M12" i="60"/>
  <c r="M9" i="57"/>
  <c r="M3" i="57" s="1"/>
  <c r="J316" i="65"/>
  <c r="J335" i="65" s="1"/>
  <c r="J337" i="65"/>
  <c r="P293" i="70"/>
  <c r="P291" i="70" s="1"/>
  <c r="P332" i="70"/>
  <c r="P325" i="66"/>
  <c r="Q143" i="57"/>
  <c r="F374" i="71"/>
  <c r="D150" i="59"/>
  <c r="D148" i="55"/>
  <c r="D143" i="55" s="1"/>
  <c r="Q168" i="60"/>
  <c r="Q166" i="57"/>
  <c r="Q166" i="60"/>
  <c r="I168" i="60"/>
  <c r="I166" i="60"/>
  <c r="I166" i="57"/>
  <c r="J130" i="55"/>
  <c r="J124" i="55" s="1"/>
  <c r="P297" i="66"/>
  <c r="P335" i="66" s="1"/>
  <c r="P336" i="66"/>
  <c r="N333" i="66"/>
  <c r="N293" i="66"/>
  <c r="N331" i="66" s="1"/>
  <c r="J412" i="64"/>
  <c r="J326" i="64"/>
  <c r="J410" i="64" s="1"/>
  <c r="L402" i="66"/>
  <c r="L343" i="66"/>
  <c r="D402" i="66"/>
  <c r="D343" i="66"/>
  <c r="G416" i="65"/>
  <c r="G357" i="65"/>
  <c r="M87" i="55"/>
  <c r="M383" i="68" s="1"/>
  <c r="D93" i="60"/>
  <c r="D87" i="57"/>
  <c r="D431" i="68" s="1"/>
  <c r="H87" i="57"/>
  <c r="H81" i="57" s="1"/>
  <c r="G356" i="71"/>
  <c r="G282" i="71"/>
  <c r="G354" i="71" s="1"/>
  <c r="Q150" i="58"/>
  <c r="Q148" i="54"/>
  <c r="Q143" i="54" s="1"/>
  <c r="N30" i="45"/>
  <c r="N24" i="45" s="1"/>
  <c r="B87" i="45"/>
  <c r="B141" i="68" s="1"/>
  <c r="L217" i="71"/>
  <c r="L161" i="71"/>
  <c r="L210" i="66"/>
  <c r="L151" i="66"/>
  <c r="P132" i="60"/>
  <c r="P130" i="60"/>
  <c r="P130" i="57"/>
  <c r="P124" i="57" s="1"/>
  <c r="N55" i="60"/>
  <c r="N49" i="57"/>
  <c r="N43" i="57" s="1"/>
  <c r="J356" i="71"/>
  <c r="J282" i="71"/>
  <c r="J280" i="71" s="1"/>
  <c r="J377" i="70"/>
  <c r="J300" i="70"/>
  <c r="L463" i="68"/>
  <c r="L365" i="68"/>
  <c r="L461" i="68" s="1"/>
  <c r="P293" i="69"/>
  <c r="P369" i="69" s="1"/>
  <c r="P370" i="69"/>
  <c r="H293" i="69"/>
  <c r="H369" i="69" s="1"/>
  <c r="H370" i="69"/>
  <c r="C289" i="72"/>
  <c r="C325" i="72" s="1"/>
  <c r="C362" i="72"/>
  <c r="P356" i="72"/>
  <c r="P282" i="72"/>
  <c r="P354" i="72" s="1"/>
  <c r="H356" i="72"/>
  <c r="H282" i="72"/>
  <c r="H354" i="72" s="1"/>
  <c r="G136" i="60"/>
  <c r="G130" i="57"/>
  <c r="G124" i="57" s="1"/>
  <c r="G130" i="60"/>
  <c r="K326" i="65"/>
  <c r="K305" i="65"/>
  <c r="Q381" i="68"/>
  <c r="Q405" i="68" s="1"/>
  <c r="Q406" i="68"/>
  <c r="P403" i="68"/>
  <c r="P378" i="68"/>
  <c r="O433" i="64"/>
  <c r="O370" i="64"/>
  <c r="O347" i="64"/>
  <c r="K81" i="45"/>
  <c r="G351" i="64"/>
  <c r="G344" i="64" s="1"/>
  <c r="K168" i="59"/>
  <c r="K166" i="55"/>
  <c r="I49" i="55"/>
  <c r="I43" i="55" s="1"/>
  <c r="J362" i="71"/>
  <c r="J289" i="71"/>
  <c r="O413" i="65"/>
  <c r="O354" i="65"/>
  <c r="O411" i="65" s="1"/>
  <c r="C396" i="71"/>
  <c r="C340" i="71"/>
  <c r="C394" i="71" s="1"/>
  <c r="C409" i="65"/>
  <c r="C350" i="65"/>
  <c r="C454" i="64"/>
  <c r="C389" i="64"/>
  <c r="C452" i="64" s="1"/>
  <c r="K333" i="64"/>
  <c r="K377" i="64"/>
  <c r="M150" i="60"/>
  <c r="M148" i="60"/>
  <c r="M413" i="67"/>
  <c r="M354" i="67"/>
  <c r="M411" i="67" s="1"/>
  <c r="N30" i="47"/>
  <c r="N24" i="47" s="1"/>
  <c r="C16" i="50"/>
  <c r="C9" i="47"/>
  <c r="C217" i="72"/>
  <c r="C161" i="72"/>
  <c r="P49" i="57"/>
  <c r="P43" i="57" s="1"/>
  <c r="O408" i="68"/>
  <c r="E68" i="55"/>
  <c r="E62" i="55" s="1"/>
  <c r="K169" i="64"/>
  <c r="F111" i="54"/>
  <c r="F105" i="54" s="1"/>
  <c r="G314" i="71"/>
  <c r="D68" i="55"/>
  <c r="D62" i="55" s="1"/>
  <c r="C314" i="71"/>
  <c r="L165" i="65"/>
  <c r="C169" i="64"/>
  <c r="F132" i="69"/>
  <c r="D118" i="66"/>
  <c r="N99" i="70"/>
  <c r="P98" i="72"/>
  <c r="L142" i="72"/>
  <c r="K49" i="54"/>
  <c r="D124" i="57"/>
  <c r="B166" i="44"/>
  <c r="B161" i="44" s="1"/>
  <c r="C161" i="55"/>
  <c r="F124" i="55"/>
  <c r="C62" i="57"/>
  <c r="G9" i="57"/>
  <c r="G3" i="57" s="1"/>
  <c r="D105" i="55"/>
  <c r="I24" i="55"/>
  <c r="P62" i="54"/>
  <c r="E327" i="70"/>
  <c r="P111" i="55"/>
  <c r="P105" i="55" s="1"/>
  <c r="E24" i="54"/>
  <c r="M111" i="54"/>
  <c r="M105" i="54" s="1"/>
  <c r="Q132" i="64"/>
  <c r="Q68" i="47"/>
  <c r="I125" i="50"/>
  <c r="L98" i="71"/>
  <c r="K124" i="47"/>
  <c r="N111" i="60"/>
  <c r="G343" i="67"/>
  <c r="O9" i="57"/>
  <c r="O3" i="57" s="1"/>
  <c r="H3" i="55"/>
  <c r="O124" i="54"/>
  <c r="G343" i="69"/>
  <c r="I158" i="71"/>
  <c r="I212" i="71" s="1"/>
  <c r="E195" i="68"/>
  <c r="G177" i="64"/>
  <c r="I87" i="45"/>
  <c r="I141" i="68" s="1"/>
  <c r="I68" i="47"/>
  <c r="I62" i="47" s="1"/>
  <c r="O24" i="47"/>
  <c r="M24" i="45"/>
  <c r="B151" i="65"/>
  <c r="P105" i="45"/>
  <c r="L30" i="57"/>
  <c r="C393" i="64"/>
  <c r="C456" i="64" s="1"/>
  <c r="E130" i="60"/>
  <c r="J111" i="55"/>
  <c r="J105" i="55" s="1"/>
  <c r="J43" i="54"/>
  <c r="M124" i="57"/>
  <c r="K350" i="66"/>
  <c r="K166" i="57"/>
  <c r="K161" i="57" s="1"/>
  <c r="O130" i="57"/>
  <c r="F30" i="47"/>
  <c r="F24" i="47" s="1"/>
  <c r="F118" i="66"/>
  <c r="F112" i="66" s="1"/>
  <c r="L169" i="64"/>
  <c r="Q87" i="45"/>
  <c r="O161" i="44"/>
  <c r="F161" i="45"/>
  <c r="D49" i="47"/>
  <c r="D43" i="47" s="1"/>
  <c r="I165" i="65"/>
  <c r="F148" i="60"/>
  <c r="C62" i="55"/>
  <c r="M130" i="60"/>
  <c r="C354" i="70"/>
  <c r="C411" i="70" s="1"/>
  <c r="N124" i="55"/>
  <c r="F372" i="68"/>
  <c r="D202" i="68"/>
  <c r="J161" i="45"/>
  <c r="P118" i="66"/>
  <c r="Q195" i="68"/>
  <c r="H169" i="64"/>
  <c r="O343" i="67"/>
  <c r="C343" i="67"/>
  <c r="H411" i="68"/>
  <c r="J9" i="54"/>
  <c r="J3" i="54" s="1"/>
  <c r="G148" i="60"/>
  <c r="F30" i="55"/>
  <c r="F24" i="55" s="1"/>
  <c r="E111" i="47"/>
  <c r="E111" i="50" s="1"/>
  <c r="J130" i="47"/>
  <c r="J130" i="50" s="1"/>
  <c r="M161" i="44"/>
  <c r="K177" i="64"/>
  <c r="K174" i="64" s="1"/>
  <c r="D331" i="69"/>
  <c r="D388" i="69"/>
  <c r="N43" i="45"/>
  <c r="K81" i="54"/>
  <c r="E412" i="70"/>
  <c r="E354" i="70"/>
  <c r="E411" i="70" s="1"/>
  <c r="H323" i="72"/>
  <c r="F294" i="72"/>
  <c r="F313" i="72"/>
  <c r="H335" i="70"/>
  <c r="H331" i="70"/>
  <c r="H324" i="66"/>
  <c r="N339" i="65"/>
  <c r="N319" i="65"/>
  <c r="P355" i="71"/>
  <c r="P282" i="71"/>
  <c r="H355" i="71"/>
  <c r="H282" i="71"/>
  <c r="H354" i="71" s="1"/>
  <c r="H278" i="71"/>
  <c r="H276" i="71"/>
  <c r="D130" i="54"/>
  <c r="D124" i="54" s="1"/>
  <c r="D377" i="69"/>
  <c r="D300" i="69"/>
  <c r="C286" i="72"/>
  <c r="N385" i="72"/>
  <c r="N330" i="72"/>
  <c r="G113" i="60"/>
  <c r="G111" i="57"/>
  <c r="G105" i="57" s="1"/>
  <c r="G111" i="60"/>
  <c r="K406" i="69"/>
  <c r="H346" i="69"/>
  <c r="H404" i="69"/>
  <c r="G444" i="68"/>
  <c r="G516" i="68" s="1"/>
  <c r="G517" i="68"/>
  <c r="P514" i="68"/>
  <c r="P441" i="68"/>
  <c r="P513" i="68" s="1"/>
  <c r="L97" i="60"/>
  <c r="L87" i="57"/>
  <c r="Q49" i="57"/>
  <c r="Q43" i="57" s="1"/>
  <c r="C412" i="69"/>
  <c r="C354" i="69"/>
  <c r="C411" i="69" s="1"/>
  <c r="G323" i="72"/>
  <c r="G304" i="72"/>
  <c r="O336" i="65"/>
  <c r="G342" i="64"/>
  <c r="G363" i="64" s="1"/>
  <c r="G364" i="64"/>
  <c r="I297" i="66"/>
  <c r="G49" i="54"/>
  <c r="G43" i="54" s="1"/>
  <c r="G286" i="66"/>
  <c r="G325" i="66"/>
  <c r="I9" i="54"/>
  <c r="I3" i="54" s="1"/>
  <c r="J395" i="72"/>
  <c r="J340" i="72"/>
  <c r="J394" i="72" s="1"/>
  <c r="H389" i="71"/>
  <c r="G332" i="71"/>
  <c r="G387" i="71"/>
  <c r="F404" i="70"/>
  <c r="F346" i="70"/>
  <c r="L343" i="70"/>
  <c r="L401" i="70"/>
  <c r="N415" i="69"/>
  <c r="N357" i="69"/>
  <c r="N414" i="69" s="1"/>
  <c r="I433" i="68"/>
  <c r="O357" i="66"/>
  <c r="N412" i="66"/>
  <c r="N354" i="66"/>
  <c r="N411" i="66" s="1"/>
  <c r="J419" i="68"/>
  <c r="L338" i="65"/>
  <c r="L326" i="66"/>
  <c r="N300" i="65"/>
  <c r="H162" i="60"/>
  <c r="F144" i="60"/>
  <c r="I36" i="60"/>
  <c r="I30" i="57"/>
  <c r="I24" i="57" s="1"/>
  <c r="F389" i="64"/>
  <c r="Q384" i="64"/>
  <c r="Q448" i="64"/>
  <c r="L339" i="66"/>
  <c r="L319" i="66"/>
  <c r="D9" i="55"/>
  <c r="D3" i="55" s="1"/>
  <c r="E370" i="69"/>
  <c r="E293" i="69"/>
  <c r="J441" i="68"/>
  <c r="J513" i="68" s="1"/>
  <c r="J514" i="68"/>
  <c r="M357" i="65"/>
  <c r="G339" i="69"/>
  <c r="G396" i="69"/>
  <c r="G319" i="69"/>
  <c r="Q385" i="68"/>
  <c r="Q410" i="68"/>
  <c r="P337" i="67"/>
  <c r="G470" i="68"/>
  <c r="G372" i="68"/>
  <c r="M369" i="68"/>
  <c r="M418" i="68"/>
  <c r="O333" i="65"/>
  <c r="H437" i="68"/>
  <c r="J330" i="67"/>
  <c r="I336" i="70"/>
  <c r="I297" i="70"/>
  <c r="Q297" i="69"/>
  <c r="Q337" i="69"/>
  <c r="G68" i="54"/>
  <c r="G62" i="54" s="1"/>
  <c r="I315" i="71"/>
  <c r="I296" i="71"/>
  <c r="N158" i="70"/>
  <c r="N215" i="70" s="1"/>
  <c r="N216" i="70"/>
  <c r="F216" i="70"/>
  <c r="F158" i="70"/>
  <c r="F215" i="70" s="1"/>
  <c r="G214" i="70"/>
  <c r="N154" i="70"/>
  <c r="N212" i="70"/>
  <c r="K125" i="50"/>
  <c r="L214" i="69"/>
  <c r="D214" i="69"/>
  <c r="M212" i="69"/>
  <c r="M154" i="69"/>
  <c r="L195" i="68"/>
  <c r="J191" i="68"/>
  <c r="F151" i="66"/>
  <c r="M148" i="45"/>
  <c r="G145" i="70"/>
  <c r="E133" i="70"/>
  <c r="E113" i="70"/>
  <c r="E132" i="70" s="1"/>
  <c r="I49" i="45"/>
  <c r="M145" i="71"/>
  <c r="N94" i="71"/>
  <c r="N130" i="71" s="1"/>
  <c r="N131" i="71"/>
  <c r="F94" i="71"/>
  <c r="F130" i="71" s="1"/>
  <c r="F131" i="71"/>
  <c r="O177" i="69"/>
  <c r="L217" i="70"/>
  <c r="L158" i="70"/>
  <c r="L215" i="70" s="1"/>
  <c r="P214" i="70"/>
  <c r="O151" i="70"/>
  <c r="O209" i="70"/>
  <c r="G125" i="71"/>
  <c r="G144" i="71"/>
  <c r="N124" i="69"/>
  <c r="N118" i="69" s="1"/>
  <c r="N144" i="69"/>
  <c r="B124" i="70"/>
  <c r="B144" i="70"/>
  <c r="H99" i="70"/>
  <c r="I350" i="65"/>
  <c r="J330" i="66"/>
  <c r="I278" i="71"/>
  <c r="E143" i="54"/>
  <c r="O109" i="50"/>
  <c r="O205" i="72"/>
  <c r="O150" i="72"/>
  <c r="C164" i="50"/>
  <c r="O148" i="72"/>
  <c r="O203" i="72"/>
  <c r="G162" i="50"/>
  <c r="J217" i="71"/>
  <c r="J161" i="71"/>
  <c r="E161" i="71"/>
  <c r="H210" i="71"/>
  <c r="H154" i="71"/>
  <c r="L165" i="70"/>
  <c r="Q165" i="69"/>
  <c r="L162" i="65"/>
  <c r="L220" i="65"/>
  <c r="I30" i="47"/>
  <c r="O246" i="64"/>
  <c r="O181" i="64"/>
  <c r="O244" i="64" s="1"/>
  <c r="G246" i="64"/>
  <c r="G181" i="64"/>
  <c r="G244" i="64" s="1"/>
  <c r="N181" i="64"/>
  <c r="N244" i="64" s="1"/>
  <c r="N245" i="64"/>
  <c r="F181" i="64"/>
  <c r="F244" i="64" s="1"/>
  <c r="F245" i="64"/>
  <c r="E9" i="47"/>
  <c r="E3" i="47" s="1"/>
  <c r="C3" i="47"/>
  <c r="Q7" i="50"/>
  <c r="I7" i="50"/>
  <c r="F145" i="72"/>
  <c r="M125" i="72"/>
  <c r="M144" i="72"/>
  <c r="E125" i="72"/>
  <c r="E144" i="72"/>
  <c r="L114" i="72"/>
  <c r="L132" i="72" s="1"/>
  <c r="L133" i="72"/>
  <c r="M133" i="71"/>
  <c r="M114" i="71"/>
  <c r="E114" i="71"/>
  <c r="E133" i="71"/>
  <c r="K112" i="71"/>
  <c r="K131" i="71"/>
  <c r="C112" i="71"/>
  <c r="C131" i="71"/>
  <c r="F145" i="70"/>
  <c r="E124" i="70"/>
  <c r="E144" i="70"/>
  <c r="E116" i="65"/>
  <c r="K96" i="72"/>
  <c r="Q105" i="70"/>
  <c r="Q161" i="47"/>
  <c r="K148" i="47"/>
  <c r="Q265" i="68"/>
  <c r="Q191" i="68"/>
  <c r="I265" i="68"/>
  <c r="I191" i="68"/>
  <c r="I245" i="64"/>
  <c r="I181" i="64"/>
  <c r="I244" i="64" s="1"/>
  <c r="N148" i="44"/>
  <c r="D148" i="44"/>
  <c r="K148" i="45"/>
  <c r="B143" i="45"/>
  <c r="H124" i="47"/>
  <c r="I130" i="47"/>
  <c r="I136" i="50"/>
  <c r="L148" i="47"/>
  <c r="L81" i="47"/>
  <c r="L189" i="68"/>
  <c r="P111" i="47"/>
  <c r="C359" i="68"/>
  <c r="F49" i="55"/>
  <c r="F43" i="55" s="1"/>
  <c r="D111" i="57"/>
  <c r="D105" i="57" s="1"/>
  <c r="D113" i="60"/>
  <c r="D111" i="60"/>
  <c r="G28" i="60"/>
  <c r="C66" i="60"/>
  <c r="K164" i="60"/>
  <c r="K330" i="72"/>
  <c r="K385" i="72"/>
  <c r="K154" i="60"/>
  <c r="K148" i="57"/>
  <c r="K143" i="57" s="1"/>
  <c r="K148" i="60"/>
  <c r="Q343" i="67"/>
  <c r="P357" i="65"/>
  <c r="P350" i="65"/>
  <c r="P346" i="65"/>
  <c r="P404" i="65"/>
  <c r="L24" i="57"/>
  <c r="D28" i="60"/>
  <c r="Q402" i="65"/>
  <c r="Q343" i="65"/>
  <c r="I402" i="65"/>
  <c r="I343" i="65"/>
  <c r="G324" i="71"/>
  <c r="G304" i="71"/>
  <c r="M323" i="71"/>
  <c r="M304" i="71"/>
  <c r="E304" i="71"/>
  <c r="E323" i="71"/>
  <c r="I371" i="71"/>
  <c r="I317" i="71"/>
  <c r="L319" i="70"/>
  <c r="L339" i="70"/>
  <c r="L396" i="70"/>
  <c r="L325" i="70"/>
  <c r="L305" i="70"/>
  <c r="D325" i="70"/>
  <c r="D305" i="70"/>
  <c r="N334" i="69"/>
  <c r="H388" i="69"/>
  <c r="H331" i="69"/>
  <c r="L325" i="69"/>
  <c r="L305" i="69"/>
  <c r="J375" i="64"/>
  <c r="N289" i="72"/>
  <c r="F289" i="72"/>
  <c r="L362" i="72"/>
  <c r="L289" i="72"/>
  <c r="D362" i="72"/>
  <c r="D289" i="72"/>
  <c r="H312" i="72"/>
  <c r="N148" i="54"/>
  <c r="N143" i="54" s="1"/>
  <c r="N150" i="58"/>
  <c r="L372" i="68"/>
  <c r="D372" i="68"/>
  <c r="H87" i="54"/>
  <c r="N87" i="54"/>
  <c r="H68" i="54"/>
  <c r="H62" i="54" s="1"/>
  <c r="P297" i="65"/>
  <c r="P336" i="65"/>
  <c r="H336" i="65"/>
  <c r="L286" i="65"/>
  <c r="D286" i="65"/>
  <c r="Q321" i="64"/>
  <c r="G144" i="60"/>
  <c r="N391" i="72"/>
  <c r="N336" i="72"/>
  <c r="N390" i="72" s="1"/>
  <c r="F391" i="72"/>
  <c r="F336" i="72"/>
  <c r="F390" i="72" s="1"/>
  <c r="I389" i="72"/>
  <c r="I398" i="71"/>
  <c r="I343" i="71"/>
  <c r="I397" i="71" s="1"/>
  <c r="M391" i="71"/>
  <c r="M336" i="71"/>
  <c r="M390" i="71" s="1"/>
  <c r="E336" i="71"/>
  <c r="E391" i="71"/>
  <c r="M389" i="71"/>
  <c r="E389" i="71"/>
  <c r="L146" i="60"/>
  <c r="D146" i="60"/>
  <c r="L144" i="60"/>
  <c r="H385" i="71"/>
  <c r="H330" i="71"/>
  <c r="K136" i="60"/>
  <c r="K130" i="57"/>
  <c r="K124" i="57" s="1"/>
  <c r="O350" i="70"/>
  <c r="O407" i="70" s="1"/>
  <c r="O408" i="70"/>
  <c r="G408" i="70"/>
  <c r="G350" i="70"/>
  <c r="G407" i="70" s="1"/>
  <c r="K128" i="60"/>
  <c r="M125" i="60"/>
  <c r="E125" i="60"/>
  <c r="H85" i="60"/>
  <c r="D429" i="68"/>
  <c r="D502" i="68"/>
  <c r="P357" i="67"/>
  <c r="L68" i="57"/>
  <c r="L62" i="57" s="1"/>
  <c r="L343" i="67"/>
  <c r="O404" i="65"/>
  <c r="O346" i="65"/>
  <c r="O448" i="64"/>
  <c r="O384" i="64"/>
  <c r="C350" i="70"/>
  <c r="C407" i="70" s="1"/>
  <c r="C502" i="68"/>
  <c r="C429" i="68"/>
  <c r="N326" i="71"/>
  <c r="N380" i="71"/>
  <c r="N307" i="71"/>
  <c r="P323" i="71"/>
  <c r="P304" i="71"/>
  <c r="E130" i="55"/>
  <c r="E124" i="55" s="1"/>
  <c r="K130" i="55"/>
  <c r="K124" i="55" s="1"/>
  <c r="O336" i="69"/>
  <c r="O316" i="69"/>
  <c r="G316" i="69"/>
  <c r="G336" i="69"/>
  <c r="Q331" i="69"/>
  <c r="Q388" i="69"/>
  <c r="M388" i="69"/>
  <c r="M331" i="69"/>
  <c r="O330" i="69"/>
  <c r="O387" i="69"/>
  <c r="E93" i="59"/>
  <c r="E87" i="55"/>
  <c r="E383" i="68" s="1"/>
  <c r="P312" i="65"/>
  <c r="P332" i="65"/>
  <c r="H366" i="64"/>
  <c r="Q339" i="64"/>
  <c r="Q361" i="64"/>
  <c r="I361" i="64"/>
  <c r="I339" i="64"/>
  <c r="C331" i="69"/>
  <c r="C388" i="69"/>
  <c r="C310" i="69"/>
  <c r="O168" i="58"/>
  <c r="O166" i="54"/>
  <c r="O161" i="54" s="1"/>
  <c r="G168" i="58"/>
  <c r="G166" i="54"/>
  <c r="G161" i="54" s="1"/>
  <c r="K300" i="65"/>
  <c r="M387" i="72"/>
  <c r="M332" i="72"/>
  <c r="E387" i="72"/>
  <c r="E332" i="72"/>
  <c r="M385" i="72"/>
  <c r="M330" i="72"/>
  <c r="E385" i="72"/>
  <c r="E330" i="72"/>
  <c r="H398" i="71"/>
  <c r="H343" i="71"/>
  <c r="H397" i="71" s="1"/>
  <c r="O514" i="68"/>
  <c r="O441" i="68"/>
  <c r="O513" i="68" s="1"/>
  <c r="G514" i="68"/>
  <c r="G441" i="68"/>
  <c r="G513" i="68" s="1"/>
  <c r="O357" i="67"/>
  <c r="G68" i="57"/>
  <c r="G62" i="57" s="1"/>
  <c r="F16" i="60"/>
  <c r="F9" i="57"/>
  <c r="F3" i="57" s="1"/>
  <c r="G327" i="72"/>
  <c r="M380" i="72"/>
  <c r="M307" i="72"/>
  <c r="M326" i="72"/>
  <c r="E307" i="72"/>
  <c r="E380" i="72"/>
  <c r="E326" i="72"/>
  <c r="O168" i="59"/>
  <c r="H330" i="70"/>
  <c r="H310" i="70"/>
  <c r="H337" i="69"/>
  <c r="H316" i="69"/>
  <c r="K316" i="66"/>
  <c r="K336" i="66"/>
  <c r="P339" i="65"/>
  <c r="P319" i="65"/>
  <c r="O30" i="55"/>
  <c r="O24" i="55" s="1"/>
  <c r="G30" i="55"/>
  <c r="G24" i="55" s="1"/>
  <c r="M9" i="55"/>
  <c r="M3" i="55" s="1"/>
  <c r="M12" i="59"/>
  <c r="E9" i="55"/>
  <c r="E3" i="55" s="1"/>
  <c r="E12" i="59"/>
  <c r="P361" i="64"/>
  <c r="P339" i="64"/>
  <c r="L377" i="70"/>
  <c r="L300" i="70"/>
  <c r="D377" i="70"/>
  <c r="D300" i="70"/>
  <c r="N370" i="69"/>
  <c r="N293" i="69"/>
  <c r="N369" i="69" s="1"/>
  <c r="F370" i="69"/>
  <c r="F293" i="69"/>
  <c r="F369" i="69" s="1"/>
  <c r="N300" i="67"/>
  <c r="N340" i="67"/>
  <c r="F300" i="67"/>
  <c r="F340" i="67"/>
  <c r="L300" i="67"/>
  <c r="L339" i="67"/>
  <c r="D300" i="67"/>
  <c r="D338" i="67" s="1"/>
  <c r="D339" i="67"/>
  <c r="D331" i="67"/>
  <c r="F293" i="66"/>
  <c r="F331" i="66" s="1"/>
  <c r="F333" i="66"/>
  <c r="L293" i="66"/>
  <c r="D293" i="66"/>
  <c r="L289" i="66"/>
  <c r="D289" i="66"/>
  <c r="H318" i="64"/>
  <c r="H362" i="64"/>
  <c r="C411" i="64"/>
  <c r="C326" i="64"/>
  <c r="P391" i="72"/>
  <c r="P336" i="72"/>
  <c r="P390" i="72" s="1"/>
  <c r="D391" i="72"/>
  <c r="D336" i="72"/>
  <c r="D390" i="72" s="1"/>
  <c r="O389" i="71"/>
  <c r="Q444" i="68"/>
  <c r="Q516" i="68" s="1"/>
  <c r="Q517" i="68"/>
  <c r="M517" i="68"/>
  <c r="M444" i="68"/>
  <c r="M516" i="68" s="1"/>
  <c r="Q66" i="60"/>
  <c r="M404" i="67"/>
  <c r="M346" i="67"/>
  <c r="E404" i="67"/>
  <c r="E346" i="67"/>
  <c r="L9" i="57"/>
  <c r="N12" i="60"/>
  <c r="N9" i="57"/>
  <c r="N3" i="57" s="1"/>
  <c r="D3" i="57"/>
  <c r="K326" i="66"/>
  <c r="K305" i="66"/>
  <c r="K378" i="64"/>
  <c r="I286" i="72"/>
  <c r="I280" i="72" s="1"/>
  <c r="Q286" i="67"/>
  <c r="Q333" i="64"/>
  <c r="Q376" i="64"/>
  <c r="I333" i="64"/>
  <c r="I375" i="64" s="1"/>
  <c r="I376" i="64"/>
  <c r="H144" i="50"/>
  <c r="F146" i="60"/>
  <c r="O401" i="70"/>
  <c r="O343" i="70"/>
  <c r="G125" i="60"/>
  <c r="O412" i="69"/>
  <c r="O354" i="69"/>
  <c r="O411" i="69" s="1"/>
  <c r="O74" i="60"/>
  <c r="O68" i="57"/>
  <c r="O62" i="57" s="1"/>
  <c r="K412" i="67"/>
  <c r="K354" i="67"/>
  <c r="D374" i="72"/>
  <c r="D320" i="72"/>
  <c r="J300" i="72"/>
  <c r="J319" i="72"/>
  <c r="J373" i="72"/>
  <c r="F168" i="59"/>
  <c r="F321" i="71"/>
  <c r="L374" i="71"/>
  <c r="L320" i="71"/>
  <c r="D374" i="71"/>
  <c r="D320" i="71"/>
  <c r="J300" i="71"/>
  <c r="J319" i="71"/>
  <c r="J373" i="71"/>
  <c r="O326" i="70"/>
  <c r="O305" i="70"/>
  <c r="I305" i="70"/>
  <c r="I325" i="70"/>
  <c r="O316" i="65"/>
  <c r="I336" i="65"/>
  <c r="I316" i="65"/>
  <c r="Q276" i="72"/>
  <c r="Q313" i="72"/>
  <c r="I286" i="71"/>
  <c r="K286" i="70"/>
  <c r="K325" i="70"/>
  <c r="M293" i="65"/>
  <c r="M332" i="65"/>
  <c r="P164" i="50"/>
  <c r="I398" i="72"/>
  <c r="I343" i="72"/>
  <c r="I397" i="72" s="1"/>
  <c r="E398" i="72"/>
  <c r="E343" i="72"/>
  <c r="E397" i="72" s="1"/>
  <c r="G55" i="60"/>
  <c r="M412" i="66"/>
  <c r="M354" i="66"/>
  <c r="M411" i="66" s="1"/>
  <c r="G326" i="69"/>
  <c r="E325" i="69"/>
  <c r="E305" i="69"/>
  <c r="E333" i="66"/>
  <c r="E312" i="66"/>
  <c r="F9" i="55"/>
  <c r="F3" i="55" s="1"/>
  <c r="M321" i="72"/>
  <c r="G293" i="70"/>
  <c r="E297" i="69"/>
  <c r="K297" i="67"/>
  <c r="D204" i="72"/>
  <c r="J202" i="72"/>
  <c r="Q204" i="71"/>
  <c r="P203" i="71"/>
  <c r="P148" i="71"/>
  <c r="H203" i="71"/>
  <c r="H148" i="71"/>
  <c r="L111" i="57"/>
  <c r="L105" i="57" s="1"/>
  <c r="L113" i="60"/>
  <c r="N408" i="69"/>
  <c r="N350" i="69"/>
  <c r="N407" i="69" s="1"/>
  <c r="J113" i="60"/>
  <c r="J111" i="60"/>
  <c r="J111" i="57"/>
  <c r="J105" i="57" s="1"/>
  <c r="I313" i="71"/>
  <c r="I294" i="71"/>
  <c r="Q87" i="54"/>
  <c r="E462" i="68"/>
  <c r="E365" i="68"/>
  <c r="E461" i="68" s="1"/>
  <c r="G340" i="65"/>
  <c r="M300" i="65"/>
  <c r="O208" i="69"/>
  <c r="G208" i="69"/>
  <c r="P277" i="68"/>
  <c r="P202" i="68"/>
  <c r="N202" i="68"/>
  <c r="N275" i="68"/>
  <c r="F202" i="68"/>
  <c r="F275" i="68"/>
  <c r="O97" i="50"/>
  <c r="O87" i="47"/>
  <c r="M158" i="67"/>
  <c r="J66" i="50"/>
  <c r="Q165" i="66"/>
  <c r="F235" i="64"/>
  <c r="H3" i="47"/>
  <c r="Q122" i="72"/>
  <c r="Q141" i="72"/>
  <c r="Q139" i="72"/>
  <c r="P138" i="72"/>
  <c r="O118" i="72"/>
  <c r="O137" i="72"/>
  <c r="E114" i="72"/>
  <c r="E132" i="72" s="1"/>
  <c r="E133" i="72"/>
  <c r="O145" i="71"/>
  <c r="N143" i="45"/>
  <c r="N114" i="71"/>
  <c r="N133" i="71"/>
  <c r="L112" i="71"/>
  <c r="L131" i="71"/>
  <c r="O145" i="70"/>
  <c r="O124" i="70"/>
  <c r="O118" i="70" s="1"/>
  <c r="Q139" i="69"/>
  <c r="Q196" i="69"/>
  <c r="F113" i="49"/>
  <c r="F111" i="45"/>
  <c r="F105" i="45" s="1"/>
  <c r="J113" i="66"/>
  <c r="N116" i="65"/>
  <c r="F116" i="65"/>
  <c r="O113" i="65"/>
  <c r="N139" i="64"/>
  <c r="F139" i="64"/>
  <c r="C135" i="64"/>
  <c r="B145" i="72"/>
  <c r="B125" i="72"/>
  <c r="M98" i="72"/>
  <c r="E148" i="69"/>
  <c r="C105" i="69"/>
  <c r="M97" i="69"/>
  <c r="M135" i="69" s="1"/>
  <c r="M136" i="69"/>
  <c r="E97" i="69"/>
  <c r="E136" i="69"/>
  <c r="I47" i="50"/>
  <c r="L165" i="67"/>
  <c r="O212" i="67"/>
  <c r="O154" i="67"/>
  <c r="M184" i="64"/>
  <c r="B154" i="72"/>
  <c r="B220" i="69"/>
  <c r="B162" i="69"/>
  <c r="B219" i="69" s="1"/>
  <c r="L118" i="72"/>
  <c r="L137" i="72"/>
  <c r="L136" i="70"/>
  <c r="L116" i="70"/>
  <c r="C154" i="68"/>
  <c r="P136" i="68"/>
  <c r="M68" i="45"/>
  <c r="M62" i="45" s="1"/>
  <c r="K409" i="65"/>
  <c r="K350" i="65"/>
  <c r="G409" i="65"/>
  <c r="G350" i="65"/>
  <c r="I387" i="69"/>
  <c r="I330" i="69"/>
  <c r="I276" i="71"/>
  <c r="Q337" i="66"/>
  <c r="O297" i="66"/>
  <c r="O335" i="66" s="1"/>
  <c r="Q125" i="50"/>
  <c r="K166" i="47"/>
  <c r="G154" i="71"/>
  <c r="M158" i="70"/>
  <c r="M215" i="70" s="1"/>
  <c r="M216" i="70"/>
  <c r="C132" i="50"/>
  <c r="C130" i="47"/>
  <c r="Q208" i="70"/>
  <c r="I208" i="70"/>
  <c r="J224" i="69"/>
  <c r="J165" i="69"/>
  <c r="F165" i="67"/>
  <c r="J151" i="67"/>
  <c r="K30" i="47"/>
  <c r="I177" i="64"/>
  <c r="B164" i="50"/>
  <c r="B191" i="68"/>
  <c r="B263" i="68" s="1"/>
  <c r="B264" i="68"/>
  <c r="B184" i="64"/>
  <c r="B172" i="64"/>
  <c r="B236" i="64"/>
  <c r="P166" i="45"/>
  <c r="I142" i="71"/>
  <c r="H122" i="71"/>
  <c r="H141" i="71"/>
  <c r="N134" i="69"/>
  <c r="N113" i="69"/>
  <c r="N132" i="69" s="1"/>
  <c r="M113" i="69"/>
  <c r="M133" i="69"/>
  <c r="C151" i="68"/>
  <c r="E99" i="69"/>
  <c r="D142" i="69"/>
  <c r="K179" i="69"/>
  <c r="K101" i="69"/>
  <c r="C179" i="69"/>
  <c r="C101" i="69"/>
  <c r="J101" i="69"/>
  <c r="J178" i="69"/>
  <c r="J109" i="50"/>
  <c r="D106" i="50"/>
  <c r="N132" i="70"/>
  <c r="C168" i="58"/>
  <c r="C166" i="54"/>
  <c r="C161" i="54" s="1"/>
  <c r="M214" i="70"/>
  <c r="E214" i="70"/>
  <c r="D211" i="70"/>
  <c r="M125" i="50"/>
  <c r="L125" i="50"/>
  <c r="D125" i="50"/>
  <c r="J195" i="68"/>
  <c r="P142" i="71"/>
  <c r="P134" i="70"/>
  <c r="P113" i="70"/>
  <c r="O113" i="70"/>
  <c r="O133" i="70"/>
  <c r="G113" i="70"/>
  <c r="G133" i="70"/>
  <c r="I148" i="44"/>
  <c r="G148" i="44"/>
  <c r="F124" i="45"/>
  <c r="K3" i="45"/>
  <c r="M354" i="70"/>
  <c r="M411" i="70" s="1"/>
  <c r="M412" i="70"/>
  <c r="F353" i="72"/>
  <c r="P353" i="71"/>
  <c r="P276" i="71"/>
  <c r="M106" i="60"/>
  <c r="L357" i="66"/>
  <c r="K49" i="57"/>
  <c r="K43" i="57" s="1"/>
  <c r="C354" i="65"/>
  <c r="C411" i="65" s="1"/>
  <c r="Q403" i="68"/>
  <c r="Q378" i="68"/>
  <c r="G9" i="54"/>
  <c r="G3" i="54" s="1"/>
  <c r="O332" i="71"/>
  <c r="O387" i="71"/>
  <c r="K385" i="71"/>
  <c r="K330" i="71"/>
  <c r="D401" i="70"/>
  <c r="D343" i="70"/>
  <c r="C404" i="69"/>
  <c r="C346" i="69"/>
  <c r="P322" i="72"/>
  <c r="N166" i="55"/>
  <c r="N161" i="55" s="1"/>
  <c r="F385" i="68"/>
  <c r="F410" i="68"/>
  <c r="K308" i="66"/>
  <c r="K328" i="66"/>
  <c r="D338" i="65"/>
  <c r="K366" i="64"/>
  <c r="L330" i="66"/>
  <c r="P385" i="72"/>
  <c r="P330" i="72"/>
  <c r="D330" i="72"/>
  <c r="D385" i="72"/>
  <c r="I426" i="68"/>
  <c r="L9" i="55"/>
  <c r="L3" i="55" s="1"/>
  <c r="E334" i="69"/>
  <c r="Q113" i="58"/>
  <c r="Q111" i="54"/>
  <c r="Q105" i="54" s="1"/>
  <c r="Q289" i="67"/>
  <c r="O418" i="68"/>
  <c r="O393" i="68"/>
  <c r="N336" i="67"/>
  <c r="N316" i="67"/>
  <c r="K339" i="64"/>
  <c r="K361" i="64"/>
  <c r="M372" i="68"/>
  <c r="I30" i="54"/>
  <c r="I24" i="54" s="1"/>
  <c r="O411" i="64"/>
  <c r="O326" i="64"/>
  <c r="O410" i="64" s="1"/>
  <c r="K294" i="72"/>
  <c r="K313" i="72"/>
  <c r="L324" i="71"/>
  <c r="M333" i="67"/>
  <c r="J125" i="50"/>
  <c r="F151" i="70"/>
  <c r="F209" i="70"/>
  <c r="I113" i="50"/>
  <c r="I111" i="47"/>
  <c r="I111" i="50" s="1"/>
  <c r="E154" i="69"/>
  <c r="E212" i="69"/>
  <c r="N187" i="68"/>
  <c r="N260" i="68"/>
  <c r="C145" i="72"/>
  <c r="E135" i="71"/>
  <c r="M143" i="69"/>
  <c r="M118" i="69"/>
  <c r="Q49" i="45"/>
  <c r="Q43" i="45" s="1"/>
  <c r="E113" i="66"/>
  <c r="P113" i="65"/>
  <c r="K151" i="66"/>
  <c r="Q94" i="69"/>
  <c r="B108" i="64"/>
  <c r="B120" i="64"/>
  <c r="G107" i="64"/>
  <c r="G149" i="64" s="1"/>
  <c r="K107" i="64"/>
  <c r="K149" i="64" s="1"/>
  <c r="D108" i="64"/>
  <c r="L108" i="64"/>
  <c r="L150" i="64" s="1"/>
  <c r="E7" i="44"/>
  <c r="E110" i="64"/>
  <c r="E152" i="64" s="1"/>
  <c r="M7" i="44"/>
  <c r="M110" i="64"/>
  <c r="M152" i="64" s="1"/>
  <c r="F112" i="64"/>
  <c r="J112" i="64"/>
  <c r="C113" i="64"/>
  <c r="K113" i="64"/>
  <c r="D115" i="64"/>
  <c r="L115" i="64"/>
  <c r="E116" i="64"/>
  <c r="M116" i="64"/>
  <c r="F117" i="64"/>
  <c r="J117" i="64"/>
  <c r="C119" i="64"/>
  <c r="C161" i="64" s="1"/>
  <c r="K119" i="64"/>
  <c r="K161" i="64" s="1"/>
  <c r="D120" i="64"/>
  <c r="D162" i="64" s="1"/>
  <c r="H120" i="64"/>
  <c r="H162" i="64" s="1"/>
  <c r="P120" i="64"/>
  <c r="I122" i="64"/>
  <c r="I164" i="64" s="1"/>
  <c r="Q122" i="64"/>
  <c r="Q164" i="64" s="1"/>
  <c r="J123" i="64"/>
  <c r="G124" i="64"/>
  <c r="K124" i="64"/>
  <c r="D95" i="65"/>
  <c r="P95" i="65"/>
  <c r="E96" i="65"/>
  <c r="M96" i="65"/>
  <c r="F28" i="44"/>
  <c r="F98" i="65"/>
  <c r="N28" i="44"/>
  <c r="N98" i="65"/>
  <c r="N136" i="65" s="1"/>
  <c r="C100" i="65"/>
  <c r="C138" i="65" s="1"/>
  <c r="K100" i="65"/>
  <c r="K138" i="65" s="1"/>
  <c r="D102" i="65"/>
  <c r="H102" i="65"/>
  <c r="P102" i="65"/>
  <c r="P140" i="65" s="1"/>
  <c r="I103" i="65"/>
  <c r="Q103" i="65"/>
  <c r="N104" i="65"/>
  <c r="G106" i="65"/>
  <c r="O106" i="65"/>
  <c r="H107" i="65"/>
  <c r="P107" i="65"/>
  <c r="I109" i="65"/>
  <c r="M109" i="65"/>
  <c r="M147" i="65" s="1"/>
  <c r="Q109" i="65"/>
  <c r="F110" i="65"/>
  <c r="F148" i="65" s="1"/>
  <c r="J110" i="65"/>
  <c r="N110" i="65"/>
  <c r="N148" i="65" s="1"/>
  <c r="B107" i="65"/>
  <c r="H95" i="66"/>
  <c r="L95" i="66"/>
  <c r="I96" i="66"/>
  <c r="Q96" i="66"/>
  <c r="J47" i="44"/>
  <c r="J98" i="66"/>
  <c r="C100" i="66"/>
  <c r="C138" i="66" s="1"/>
  <c r="K100" i="66"/>
  <c r="K138" i="66" s="1"/>
  <c r="D102" i="66"/>
  <c r="L102" i="66"/>
  <c r="I103" i="66"/>
  <c r="Q103" i="66"/>
  <c r="N104" i="66"/>
  <c r="G106" i="66"/>
  <c r="K106" i="66"/>
  <c r="D107" i="66"/>
  <c r="L107" i="66"/>
  <c r="E109" i="66"/>
  <c r="M109" i="66"/>
  <c r="F110" i="66"/>
  <c r="J110" i="66"/>
  <c r="N110" i="66"/>
  <c r="B96" i="66"/>
  <c r="E95" i="67"/>
  <c r="M95" i="67"/>
  <c r="F96" i="67"/>
  <c r="N96" i="67"/>
  <c r="G66" i="44"/>
  <c r="G98" i="67"/>
  <c r="G136" i="67" s="1"/>
  <c r="O66" i="44"/>
  <c r="O98" i="67"/>
  <c r="H100" i="67"/>
  <c r="H138" i="67" s="1"/>
  <c r="P100" i="67"/>
  <c r="I102" i="67"/>
  <c r="Q102" i="67"/>
  <c r="Q140" i="67" s="1"/>
  <c r="J103" i="67"/>
  <c r="G104" i="67"/>
  <c r="K104" i="67"/>
  <c r="D106" i="67"/>
  <c r="L106" i="67"/>
  <c r="E107" i="67"/>
  <c r="M107" i="67"/>
  <c r="F109" i="67"/>
  <c r="N109" i="67"/>
  <c r="G110" i="67"/>
  <c r="K110" i="67"/>
  <c r="O110" i="67"/>
  <c r="E113" i="68"/>
  <c r="M113" i="68"/>
  <c r="M161" i="68" s="1"/>
  <c r="F114" i="68"/>
  <c r="N114" i="68"/>
  <c r="N162" i="68" s="1"/>
  <c r="G85" i="44"/>
  <c r="G116" i="68"/>
  <c r="G164" i="68" s="1"/>
  <c r="O85" i="44"/>
  <c r="O116" i="68"/>
  <c r="H118" i="68"/>
  <c r="H166" i="68" s="1"/>
  <c r="L118" i="68"/>
  <c r="I120" i="68"/>
  <c r="Q120" i="68"/>
  <c r="J121" i="68"/>
  <c r="N121" i="68"/>
  <c r="C122" i="68"/>
  <c r="G122" i="68"/>
  <c r="K122" i="68"/>
  <c r="O122" i="68"/>
  <c r="D124" i="68"/>
  <c r="H124" i="68"/>
  <c r="P124" i="68"/>
  <c r="E125" i="68"/>
  <c r="I125" i="68"/>
  <c r="I173" i="68" s="1"/>
  <c r="M125" i="68"/>
  <c r="M173" i="68" s="1"/>
  <c r="Q125" i="68"/>
  <c r="Q173" i="68" s="1"/>
  <c r="F126" i="68"/>
  <c r="J126" i="68"/>
  <c r="N126" i="68"/>
  <c r="C128" i="68"/>
  <c r="G128" i="68"/>
  <c r="K128" i="68"/>
  <c r="K176" i="68" s="1"/>
  <c r="O128" i="68"/>
  <c r="O176" i="68" s="1"/>
  <c r="D129" i="68"/>
  <c r="H129" i="68"/>
  <c r="L129" i="68"/>
  <c r="P129" i="68"/>
  <c r="E131" i="68"/>
  <c r="E179" i="68" s="1"/>
  <c r="I131" i="68"/>
  <c r="I179" i="68" s="1"/>
  <c r="M131" i="68"/>
  <c r="M179" i="68" s="1"/>
  <c r="Q131" i="68"/>
  <c r="Q179" i="68" s="1"/>
  <c r="F132" i="68"/>
  <c r="J132" i="68"/>
  <c r="N132" i="68"/>
  <c r="C133" i="68"/>
  <c r="G133" i="68"/>
  <c r="K133" i="68"/>
  <c r="K181" i="68" s="1"/>
  <c r="O133" i="68"/>
  <c r="O181" i="68" s="1"/>
  <c r="E130" i="44"/>
  <c r="E124" i="44" s="1"/>
  <c r="G161" i="45"/>
  <c r="L24" i="45"/>
  <c r="C24" i="45"/>
  <c r="E161" i="47"/>
  <c r="F359" i="68"/>
  <c r="F81" i="54"/>
  <c r="D81" i="57"/>
  <c r="L395" i="72"/>
  <c r="L340" i="72"/>
  <c r="L394" i="72" s="1"/>
  <c r="D395" i="72"/>
  <c r="D340" i="72"/>
  <c r="J168" i="60"/>
  <c r="J166" i="57"/>
  <c r="J161" i="57" s="1"/>
  <c r="J166" i="60"/>
  <c r="Q146" i="60"/>
  <c r="I146" i="60"/>
  <c r="M330" i="71"/>
  <c r="M385" i="71"/>
  <c r="E330" i="71"/>
  <c r="E385" i="71"/>
  <c r="G350" i="69"/>
  <c r="G407" i="69" s="1"/>
  <c r="M113" i="60"/>
  <c r="M111" i="57"/>
  <c r="M105" i="57" s="1"/>
  <c r="M111" i="60"/>
  <c r="G93" i="60"/>
  <c r="G87" i="57"/>
  <c r="Q85" i="60"/>
  <c r="I85" i="60"/>
  <c r="P404" i="67"/>
  <c r="P346" i="67"/>
  <c r="D66" i="60"/>
  <c r="Q357" i="66"/>
  <c r="P55" i="60"/>
  <c r="D412" i="66"/>
  <c r="D354" i="66"/>
  <c r="D411" i="66" s="1"/>
  <c r="N413" i="65"/>
  <c r="N354" i="65"/>
  <c r="N411" i="65" s="1"/>
  <c r="F413" i="65"/>
  <c r="F354" i="65"/>
  <c r="F411" i="65" s="1"/>
  <c r="H412" i="65"/>
  <c r="H354" i="65"/>
  <c r="H411" i="65" s="1"/>
  <c r="J409" i="65"/>
  <c r="J350" i="65"/>
  <c r="C510" i="68"/>
  <c r="C437" i="68"/>
  <c r="C509" i="68" s="1"/>
  <c r="G325" i="72"/>
  <c r="P323" i="72"/>
  <c r="E372" i="72"/>
  <c r="E318" i="72"/>
  <c r="D296" i="72"/>
  <c r="D314" i="72" s="1"/>
  <c r="D315" i="72"/>
  <c r="K380" i="71"/>
  <c r="K307" i="71"/>
  <c r="K326" i="71"/>
  <c r="O324" i="71"/>
  <c r="O304" i="71"/>
  <c r="O298" i="71" s="1"/>
  <c r="J340" i="70"/>
  <c r="P335" i="69"/>
  <c r="J308" i="69"/>
  <c r="J327" i="69" s="1"/>
  <c r="J328" i="69"/>
  <c r="D410" i="68"/>
  <c r="D385" i="68"/>
  <c r="J402" i="68"/>
  <c r="P364" i="64"/>
  <c r="P342" i="64"/>
  <c r="P363" i="64" s="1"/>
  <c r="J360" i="64"/>
  <c r="N353" i="72"/>
  <c r="H353" i="71"/>
  <c r="N289" i="70"/>
  <c r="F289" i="70"/>
  <c r="N297" i="69"/>
  <c r="F297" i="69"/>
  <c r="L289" i="67"/>
  <c r="D289" i="67"/>
  <c r="D327" i="67" s="1"/>
  <c r="D328" i="67"/>
  <c r="L286" i="66"/>
  <c r="L324" i="66" s="1"/>
  <c r="P330" i="64"/>
  <c r="F323" i="64"/>
  <c r="F28" i="60"/>
  <c r="K343" i="72"/>
  <c r="K397" i="72" s="1"/>
  <c r="K398" i="72"/>
  <c r="K340" i="72"/>
  <c r="K394" i="72" s="1"/>
  <c r="K395" i="72"/>
  <c r="P350" i="67"/>
  <c r="J343" i="65"/>
  <c r="Q312" i="72"/>
  <c r="N374" i="71"/>
  <c r="N320" i="71"/>
  <c r="L319" i="71"/>
  <c r="L300" i="71"/>
  <c r="L373" i="71"/>
  <c r="D300" i="71"/>
  <c r="D373" i="71"/>
  <c r="D319" i="71"/>
  <c r="M130" i="55"/>
  <c r="M124" i="55" s="1"/>
  <c r="Q339" i="69"/>
  <c r="Q319" i="69"/>
  <c r="Q396" i="69"/>
  <c r="I339" i="69"/>
  <c r="I319" i="69"/>
  <c r="I396" i="69"/>
  <c r="M308" i="69"/>
  <c r="M328" i="69"/>
  <c r="E308" i="69"/>
  <c r="E328" i="69"/>
  <c r="O332" i="67"/>
  <c r="O312" i="67"/>
  <c r="G312" i="67"/>
  <c r="G332" i="67"/>
  <c r="M325" i="67"/>
  <c r="M305" i="67"/>
  <c r="E325" i="67"/>
  <c r="E305" i="67"/>
  <c r="H305" i="65"/>
  <c r="H325" i="65"/>
  <c r="P366" i="64"/>
  <c r="M166" i="54"/>
  <c r="M161" i="54" s="1"/>
  <c r="E166" i="54"/>
  <c r="E161" i="54" s="1"/>
  <c r="O87" i="54"/>
  <c r="G93" i="58"/>
  <c r="G87" i="54"/>
  <c r="M354" i="68"/>
  <c r="Q300" i="67"/>
  <c r="I300" i="67"/>
  <c r="M293" i="67"/>
  <c r="E49" i="54"/>
  <c r="E43" i="54" s="1"/>
  <c r="O109" i="60"/>
  <c r="K404" i="69"/>
  <c r="K346" i="69"/>
  <c r="P401" i="69"/>
  <c r="P343" i="69"/>
  <c r="D106" i="60"/>
  <c r="Q433" i="68"/>
  <c r="K350" i="67"/>
  <c r="N357" i="65"/>
  <c r="C389" i="72"/>
  <c r="O327" i="72"/>
  <c r="O307" i="72"/>
  <c r="K322" i="71"/>
  <c r="O318" i="71"/>
  <c r="O372" i="71"/>
  <c r="N296" i="71"/>
  <c r="N315" i="71"/>
  <c r="J294" i="71"/>
  <c r="J312" i="71" s="1"/>
  <c r="J313" i="71"/>
  <c r="N316" i="70"/>
  <c r="N336" i="70"/>
  <c r="J334" i="70"/>
  <c r="D333" i="70"/>
  <c r="D312" i="70"/>
  <c r="N330" i="69"/>
  <c r="N387" i="69"/>
  <c r="F325" i="69"/>
  <c r="F305" i="69"/>
  <c r="Q396" i="68"/>
  <c r="Q421" i="68"/>
  <c r="I421" i="68"/>
  <c r="I396" i="68"/>
  <c r="P393" i="68"/>
  <c r="P418" i="68"/>
  <c r="O414" i="68"/>
  <c r="O389" i="68"/>
  <c r="G486" i="68"/>
  <c r="G414" i="68"/>
  <c r="G389" i="68"/>
  <c r="N87" i="55"/>
  <c r="G408" i="68"/>
  <c r="J319" i="67"/>
  <c r="J339" i="67"/>
  <c r="K330" i="66"/>
  <c r="N336" i="65"/>
  <c r="N316" i="65"/>
  <c r="J168" i="58"/>
  <c r="J166" i="54"/>
  <c r="J161" i="54" s="1"/>
  <c r="H168" i="58"/>
  <c r="H130" i="54"/>
  <c r="H124" i="54" s="1"/>
  <c r="J462" i="68"/>
  <c r="J365" i="68"/>
  <c r="J461" i="68" s="1"/>
  <c r="P87" i="54"/>
  <c r="D330" i="66"/>
  <c r="H297" i="65"/>
  <c r="N412" i="64"/>
  <c r="N326" i="64"/>
  <c r="F370" i="64"/>
  <c r="L326" i="64"/>
  <c r="D9" i="54"/>
  <c r="D3" i="54" s="1"/>
  <c r="I132" i="60"/>
  <c r="I130" i="60"/>
  <c r="I130" i="57"/>
  <c r="I124" i="57" s="1"/>
  <c r="Q404" i="70"/>
  <c r="Q346" i="70"/>
  <c r="E128" i="60"/>
  <c r="H381" i="64"/>
  <c r="C346" i="66"/>
  <c r="C404" i="66"/>
  <c r="N371" i="71"/>
  <c r="N317" i="71"/>
  <c r="O403" i="68"/>
  <c r="O378" i="68"/>
  <c r="J340" i="66"/>
  <c r="J319" i="66"/>
  <c r="J321" i="72"/>
  <c r="L371" i="72"/>
  <c r="L317" i="72"/>
  <c r="K337" i="69"/>
  <c r="E335" i="69"/>
  <c r="H337" i="67"/>
  <c r="M68" i="55"/>
  <c r="L347" i="64"/>
  <c r="L369" i="64"/>
  <c r="D369" i="64"/>
  <c r="D347" i="64"/>
  <c r="G278" i="72"/>
  <c r="I362" i="71"/>
  <c r="I289" i="71"/>
  <c r="O286" i="69"/>
  <c r="M423" i="68"/>
  <c r="Q372" i="68"/>
  <c r="I372" i="68"/>
  <c r="E369" i="68"/>
  <c r="E418" i="68"/>
  <c r="K286" i="66"/>
  <c r="I334" i="65"/>
  <c r="M289" i="65"/>
  <c r="M327" i="65" s="1"/>
  <c r="M328" i="65"/>
  <c r="O398" i="71"/>
  <c r="O343" i="71"/>
  <c r="O397" i="71" s="1"/>
  <c r="K398" i="71"/>
  <c r="K343" i="71"/>
  <c r="K397" i="71" s="1"/>
  <c r="J154" i="60"/>
  <c r="J148" i="60"/>
  <c r="J148" i="57"/>
  <c r="J143" i="57" s="1"/>
  <c r="D357" i="70"/>
  <c r="D414" i="70" s="1"/>
  <c r="D415" i="70"/>
  <c r="N354" i="70"/>
  <c r="N411" i="70" s="1"/>
  <c r="N412" i="70"/>
  <c r="F136" i="60"/>
  <c r="F130" i="57"/>
  <c r="F124" i="57" s="1"/>
  <c r="N346" i="69"/>
  <c r="N404" i="69"/>
  <c r="O343" i="69"/>
  <c r="O401" i="69"/>
  <c r="J87" i="57"/>
  <c r="J431" i="68" s="1"/>
  <c r="F433" i="68"/>
  <c r="F507" i="68"/>
  <c r="K458" i="64"/>
  <c r="K393" i="64"/>
  <c r="K456" i="64" s="1"/>
  <c r="Q393" i="64"/>
  <c r="Q456" i="64" s="1"/>
  <c r="Q457" i="64"/>
  <c r="E457" i="64"/>
  <c r="E393" i="64"/>
  <c r="E456" i="64" s="1"/>
  <c r="D326" i="71"/>
  <c r="D307" i="71"/>
  <c r="D380" i="71"/>
  <c r="D304" i="71"/>
  <c r="D324" i="71"/>
  <c r="G300" i="67"/>
  <c r="G339" i="67"/>
  <c r="O68" i="54"/>
  <c r="O62" i="54" s="1"/>
  <c r="G366" i="64"/>
  <c r="J321" i="64"/>
  <c r="J364" i="64"/>
  <c r="J308" i="66"/>
  <c r="J328" i="66"/>
  <c r="Q365" i="68"/>
  <c r="Q414" i="68"/>
  <c r="I87" i="54"/>
  <c r="L128" i="50"/>
  <c r="I161" i="47"/>
  <c r="P154" i="72"/>
  <c r="P203" i="72"/>
  <c r="P148" i="72"/>
  <c r="H148" i="72"/>
  <c r="H203" i="72"/>
  <c r="P213" i="71"/>
  <c r="P158" i="71"/>
  <c r="P212" i="71" s="1"/>
  <c r="H213" i="71"/>
  <c r="H158" i="71"/>
  <c r="H212" i="71" s="1"/>
  <c r="I148" i="47"/>
  <c r="L146" i="50"/>
  <c r="D146" i="50"/>
  <c r="E202" i="71"/>
  <c r="N224" i="70"/>
  <c r="N165" i="70"/>
  <c r="J87" i="47"/>
  <c r="J184" i="68"/>
  <c r="K220" i="66"/>
  <c r="K162" i="66"/>
  <c r="K219" i="66" s="1"/>
  <c r="C220" i="66"/>
  <c r="C162" i="66"/>
  <c r="C219" i="66" s="1"/>
  <c r="D158" i="66"/>
  <c r="P212" i="66"/>
  <c r="P154" i="66"/>
  <c r="H212" i="66"/>
  <c r="H154" i="66"/>
  <c r="P28" i="50"/>
  <c r="L154" i="65"/>
  <c r="L212" i="65"/>
  <c r="P9" i="47"/>
  <c r="G169" i="64"/>
  <c r="B158" i="67"/>
  <c r="K145" i="72"/>
  <c r="J125" i="72"/>
  <c r="J144" i="72"/>
  <c r="C145" i="71"/>
  <c r="M135" i="71"/>
  <c r="O139" i="70"/>
  <c r="Q127" i="69"/>
  <c r="Q147" i="69"/>
  <c r="I127" i="69"/>
  <c r="I147" i="69"/>
  <c r="M113" i="66"/>
  <c r="P9" i="45"/>
  <c r="J100" i="72"/>
  <c r="E145" i="71"/>
  <c r="M96" i="71"/>
  <c r="K202" i="68"/>
  <c r="K275" i="68"/>
  <c r="K260" i="68"/>
  <c r="K187" i="68"/>
  <c r="J158" i="67"/>
  <c r="L145" i="71"/>
  <c r="N122" i="71"/>
  <c r="N141" i="71"/>
  <c r="G124" i="70"/>
  <c r="L140" i="70"/>
  <c r="L120" i="70"/>
  <c r="F118" i="67"/>
  <c r="B49" i="45"/>
  <c r="P161" i="44"/>
  <c r="I108" i="69"/>
  <c r="D94" i="69"/>
  <c r="D132" i="69" s="1"/>
  <c r="D133" i="69"/>
  <c r="P343" i="65"/>
  <c r="M330" i="69"/>
  <c r="M387" i="69"/>
  <c r="K148" i="54"/>
  <c r="K143" i="54" s="1"/>
  <c r="K150" i="58"/>
  <c r="G148" i="54"/>
  <c r="G143" i="54" s="1"/>
  <c r="G150" i="58"/>
  <c r="I355" i="71"/>
  <c r="I282" i="71"/>
  <c r="I354" i="71" s="1"/>
  <c r="E150" i="58"/>
  <c r="K289" i="66"/>
  <c r="O154" i="72"/>
  <c r="M161" i="71"/>
  <c r="O205" i="71"/>
  <c r="O150" i="71"/>
  <c r="G146" i="50"/>
  <c r="D165" i="70"/>
  <c r="E165" i="69"/>
  <c r="O195" i="68"/>
  <c r="O165" i="65"/>
  <c r="H30" i="47"/>
  <c r="H24" i="47" s="1"/>
  <c r="O212" i="65"/>
  <c r="O154" i="65"/>
  <c r="G28" i="50"/>
  <c r="P3" i="47"/>
  <c r="J120" i="70"/>
  <c r="J140" i="70"/>
  <c r="O130" i="45"/>
  <c r="Q145" i="69"/>
  <c r="Q124" i="69"/>
  <c r="P124" i="69"/>
  <c r="P144" i="69"/>
  <c r="G127" i="67"/>
  <c r="F127" i="67"/>
  <c r="N9" i="45"/>
  <c r="F9" i="45"/>
  <c r="L181" i="64"/>
  <c r="L244" i="64" s="1"/>
  <c r="L245" i="64"/>
  <c r="B116" i="69"/>
  <c r="B135" i="69" s="1"/>
  <c r="B136" i="69"/>
  <c r="L94" i="69"/>
  <c r="L132" i="69" s="1"/>
  <c r="C318" i="64"/>
  <c r="J112" i="72"/>
  <c r="J131" i="72"/>
  <c r="D138" i="71"/>
  <c r="O142" i="70"/>
  <c r="N141" i="70"/>
  <c r="M140" i="70"/>
  <c r="M120" i="70"/>
  <c r="E3" i="45"/>
  <c r="N161" i="45"/>
  <c r="J304" i="72"/>
  <c r="J324" i="72"/>
  <c r="L296" i="72"/>
  <c r="L314" i="72" s="1"/>
  <c r="L315" i="72"/>
  <c r="Q335" i="67"/>
  <c r="P324" i="66"/>
  <c r="P278" i="71"/>
  <c r="L300" i="69"/>
  <c r="L377" i="69"/>
  <c r="H291" i="67"/>
  <c r="P30" i="54"/>
  <c r="P24" i="54" s="1"/>
  <c r="E109" i="60"/>
  <c r="J387" i="72"/>
  <c r="J332" i="72"/>
  <c r="F330" i="72"/>
  <c r="F385" i="72"/>
  <c r="M412" i="69"/>
  <c r="M354" i="69"/>
  <c r="M411" i="69" s="1"/>
  <c r="E412" i="69"/>
  <c r="E354" i="69"/>
  <c r="E411" i="69" s="1"/>
  <c r="P404" i="69"/>
  <c r="P346" i="69"/>
  <c r="I401" i="69"/>
  <c r="I343" i="69"/>
  <c r="O517" i="68"/>
  <c r="O444" i="68"/>
  <c r="O516" i="68" s="1"/>
  <c r="O304" i="72"/>
  <c r="O323" i="72"/>
  <c r="J371" i="72"/>
  <c r="J317" i="72"/>
  <c r="I378" i="68"/>
  <c r="I403" i="68"/>
  <c r="Q310" i="66"/>
  <c r="G336" i="65"/>
  <c r="G316" i="65"/>
  <c r="O342" i="64"/>
  <c r="O363" i="64" s="1"/>
  <c r="O364" i="64"/>
  <c r="C322" i="71"/>
  <c r="Q297" i="66"/>
  <c r="Q336" i="66"/>
  <c r="O286" i="66"/>
  <c r="O324" i="66" s="1"/>
  <c r="O325" i="66"/>
  <c r="O9" i="54"/>
  <c r="O3" i="54" s="1"/>
  <c r="J398" i="72"/>
  <c r="J343" i="72"/>
  <c r="J397" i="72" s="1"/>
  <c r="N346" i="70"/>
  <c r="N404" i="70"/>
  <c r="P125" i="60"/>
  <c r="L354" i="69"/>
  <c r="L411" i="69" s="1"/>
  <c r="L412" i="69"/>
  <c r="D412" i="69"/>
  <c r="D354" i="69"/>
  <c r="D411" i="69" s="1"/>
  <c r="O408" i="69"/>
  <c r="O350" i="69"/>
  <c r="O407" i="69" s="1"/>
  <c r="H166" i="55"/>
  <c r="H161" i="55" s="1"/>
  <c r="F296" i="71"/>
  <c r="F314" i="71" s="1"/>
  <c r="F315" i="71"/>
  <c r="L337" i="70"/>
  <c r="L316" i="70"/>
  <c r="L310" i="70" s="1"/>
  <c r="P333" i="70"/>
  <c r="P312" i="70"/>
  <c r="P310" i="70" s="1"/>
  <c r="F332" i="70"/>
  <c r="F300" i="65"/>
  <c r="N343" i="67"/>
  <c r="O36" i="60"/>
  <c r="O30" i="57"/>
  <c r="O24" i="57" s="1"/>
  <c r="I7" i="60"/>
  <c r="K328" i="69"/>
  <c r="K308" i="69"/>
  <c r="K327" i="69" s="1"/>
  <c r="Q377" i="64"/>
  <c r="Q440" i="64"/>
  <c r="Q354" i="64"/>
  <c r="Q111" i="55"/>
  <c r="Q105" i="55" s="1"/>
  <c r="J408" i="68"/>
  <c r="L30" i="55"/>
  <c r="L24" i="55" s="1"/>
  <c r="I342" i="64"/>
  <c r="I363" i="64" s="1"/>
  <c r="I364" i="64"/>
  <c r="E105" i="54"/>
  <c r="E423" i="68"/>
  <c r="E372" i="68"/>
  <c r="Q334" i="65"/>
  <c r="M412" i="64"/>
  <c r="M326" i="64"/>
  <c r="K12" i="58"/>
  <c r="K9" i="54"/>
  <c r="K3" i="54" s="1"/>
  <c r="H433" i="68"/>
  <c r="J323" i="71"/>
  <c r="Q339" i="70"/>
  <c r="Q319" i="70"/>
  <c r="O357" i="68"/>
  <c r="M297" i="67"/>
  <c r="M291" i="67" s="1"/>
  <c r="O136" i="50"/>
  <c r="O130" i="47"/>
  <c r="O214" i="70"/>
  <c r="F154" i="70"/>
  <c r="F212" i="70"/>
  <c r="J81" i="47"/>
  <c r="L158" i="66"/>
  <c r="L184" i="64"/>
  <c r="O169" i="64"/>
  <c r="E148" i="45"/>
  <c r="O87" i="45"/>
  <c r="I30" i="45"/>
  <c r="D135" i="64"/>
  <c r="C212" i="70"/>
  <c r="C154" i="70"/>
  <c r="J132" i="70"/>
  <c r="B115" i="64"/>
  <c r="B157" i="64" s="1"/>
  <c r="C107" i="64"/>
  <c r="C149" i="64" s="1"/>
  <c r="O107" i="64"/>
  <c r="O149" i="64" s="1"/>
  <c r="H108" i="64"/>
  <c r="H150" i="64" s="1"/>
  <c r="P108" i="64"/>
  <c r="I7" i="44"/>
  <c r="I110" i="64"/>
  <c r="Q7" i="44"/>
  <c r="Q110" i="64"/>
  <c r="N112" i="64"/>
  <c r="G113" i="64"/>
  <c r="O113" i="64"/>
  <c r="H115" i="64"/>
  <c r="P115" i="64"/>
  <c r="I116" i="64"/>
  <c r="Q116" i="64"/>
  <c r="N117" i="64"/>
  <c r="G119" i="64"/>
  <c r="G161" i="64" s="1"/>
  <c r="O119" i="64"/>
  <c r="O161" i="64" s="1"/>
  <c r="L120" i="64"/>
  <c r="L162" i="64" s="1"/>
  <c r="E122" i="64"/>
  <c r="M122" i="64"/>
  <c r="F123" i="64"/>
  <c r="N123" i="64"/>
  <c r="C124" i="64"/>
  <c r="O124" i="64"/>
  <c r="H95" i="65"/>
  <c r="L95" i="65"/>
  <c r="I96" i="65"/>
  <c r="Q96" i="65"/>
  <c r="J28" i="44"/>
  <c r="J98" i="65"/>
  <c r="J136" i="65" s="1"/>
  <c r="G100" i="65"/>
  <c r="O100" i="65"/>
  <c r="O138" i="65" s="1"/>
  <c r="L102" i="65"/>
  <c r="E103" i="65"/>
  <c r="M103" i="65"/>
  <c r="F104" i="65"/>
  <c r="J104" i="65"/>
  <c r="C106" i="65"/>
  <c r="K106" i="65"/>
  <c r="D107" i="65"/>
  <c r="L107" i="65"/>
  <c r="E109" i="65"/>
  <c r="E147" i="65" s="1"/>
  <c r="B95" i="65"/>
  <c r="B102" i="65"/>
  <c r="B140" i="65" s="1"/>
  <c r="D95" i="66"/>
  <c r="P95" i="66"/>
  <c r="E96" i="66"/>
  <c r="M96" i="66"/>
  <c r="F47" i="44"/>
  <c r="F98" i="66"/>
  <c r="N47" i="44"/>
  <c r="N98" i="66"/>
  <c r="G100" i="66"/>
  <c r="G138" i="66" s="1"/>
  <c r="O100" i="66"/>
  <c r="O138" i="66" s="1"/>
  <c r="H102" i="66"/>
  <c r="P102" i="66"/>
  <c r="E103" i="66"/>
  <c r="E141" i="66" s="1"/>
  <c r="M103" i="66"/>
  <c r="M141" i="66" s="1"/>
  <c r="F104" i="66"/>
  <c r="J104" i="66"/>
  <c r="C106" i="66"/>
  <c r="O106" i="66"/>
  <c r="H107" i="66"/>
  <c r="P107" i="66"/>
  <c r="I109" i="66"/>
  <c r="Q109" i="66"/>
  <c r="B95" i="67"/>
  <c r="B133" i="67" s="1"/>
  <c r="B102" i="67"/>
  <c r="B107" i="67"/>
  <c r="B103" i="66"/>
  <c r="B141" i="66" s="1"/>
  <c r="B109" i="66"/>
  <c r="I95" i="67"/>
  <c r="Q95" i="67"/>
  <c r="J96" i="67"/>
  <c r="C66" i="44"/>
  <c r="C98" i="67"/>
  <c r="K66" i="44"/>
  <c r="K98" i="67"/>
  <c r="D100" i="67"/>
  <c r="D138" i="67" s="1"/>
  <c r="L100" i="67"/>
  <c r="E102" i="67"/>
  <c r="M102" i="67"/>
  <c r="M140" i="67" s="1"/>
  <c r="F103" i="67"/>
  <c r="N103" i="67"/>
  <c r="C104" i="67"/>
  <c r="O104" i="67"/>
  <c r="H106" i="67"/>
  <c r="P106" i="67"/>
  <c r="I107" i="67"/>
  <c r="Q107" i="67"/>
  <c r="J109" i="67"/>
  <c r="J147" i="67" s="1"/>
  <c r="C110" i="67"/>
  <c r="B114" i="68"/>
  <c r="B162" i="68" s="1"/>
  <c r="B121" i="68"/>
  <c r="B126" i="68"/>
  <c r="B132" i="68"/>
  <c r="I113" i="68"/>
  <c r="I161" i="68" s="1"/>
  <c r="Q113" i="68"/>
  <c r="J114" i="68"/>
  <c r="C85" i="44"/>
  <c r="C116" i="68"/>
  <c r="C164" i="68" s="1"/>
  <c r="K85" i="44"/>
  <c r="K116" i="68"/>
  <c r="D118" i="68"/>
  <c r="P118" i="68"/>
  <c r="P166" i="68" s="1"/>
  <c r="E120" i="68"/>
  <c r="M120" i="68"/>
  <c r="F121" i="68"/>
  <c r="L124" i="68"/>
  <c r="C161" i="44"/>
  <c r="B105" i="45"/>
  <c r="D161" i="45"/>
  <c r="N81" i="45"/>
  <c r="K141" i="68"/>
  <c r="P130" i="50"/>
  <c r="J148" i="47"/>
  <c r="J154" i="50"/>
  <c r="J62" i="47"/>
  <c r="F49" i="47"/>
  <c r="N9" i="47"/>
  <c r="B130" i="50"/>
  <c r="B124" i="47"/>
  <c r="K81" i="57"/>
  <c r="I109" i="60"/>
  <c r="N389" i="71"/>
  <c r="P128" i="60"/>
  <c r="H128" i="60"/>
  <c r="N125" i="60"/>
  <c r="F125" i="60"/>
  <c r="H357" i="69"/>
  <c r="H414" i="69" s="1"/>
  <c r="H415" i="69"/>
  <c r="J412" i="69"/>
  <c r="J354" i="69"/>
  <c r="J411" i="69" s="1"/>
  <c r="F117" i="60"/>
  <c r="F111" i="60"/>
  <c r="F111" i="57"/>
  <c r="F105" i="57" s="1"/>
  <c r="D406" i="69"/>
  <c r="E403" i="69"/>
  <c r="J401" i="69"/>
  <c r="J343" i="69"/>
  <c r="D444" i="68"/>
  <c r="D516" i="68" s="1"/>
  <c r="D517" i="68"/>
  <c r="Q514" i="68"/>
  <c r="Q441" i="68"/>
  <c r="Q513" i="68" s="1"/>
  <c r="I441" i="68"/>
  <c r="I513" i="68" s="1"/>
  <c r="I514" i="68"/>
  <c r="O437" i="68"/>
  <c r="J47" i="60"/>
  <c r="H357" i="65"/>
  <c r="G343" i="65"/>
  <c r="G454" i="64"/>
  <c r="G389" i="64"/>
  <c r="G386" i="64" s="1"/>
  <c r="L447" i="64"/>
  <c r="C400" i="69"/>
  <c r="C343" i="65"/>
  <c r="C16" i="60"/>
  <c r="C9" i="57"/>
  <c r="C3" i="57" s="1"/>
  <c r="Q300" i="71"/>
  <c r="Q373" i="71"/>
  <c r="Q319" i="71"/>
  <c r="I319" i="71"/>
  <c r="I373" i="71"/>
  <c r="I300" i="71"/>
  <c r="Q371" i="71"/>
  <c r="Q317" i="71"/>
  <c r="P315" i="71"/>
  <c r="P296" i="71"/>
  <c r="H315" i="71"/>
  <c r="H296" i="71"/>
  <c r="P294" i="71"/>
  <c r="P313" i="71"/>
  <c r="H294" i="71"/>
  <c r="H313" i="71"/>
  <c r="F312" i="70"/>
  <c r="F334" i="69"/>
  <c r="L312" i="69"/>
  <c r="L310" i="69" s="1"/>
  <c r="L390" i="69"/>
  <c r="L333" i="69"/>
  <c r="D333" i="69"/>
  <c r="D390" i="69"/>
  <c r="F389" i="69"/>
  <c r="F332" i="69"/>
  <c r="F312" i="69"/>
  <c r="J418" i="68"/>
  <c r="J393" i="68"/>
  <c r="L87" i="55"/>
  <c r="F305" i="67"/>
  <c r="F325" i="67"/>
  <c r="L316" i="65"/>
  <c r="L336" i="65"/>
  <c r="K344" i="64"/>
  <c r="J278" i="72"/>
  <c r="D291" i="70"/>
  <c r="L111" i="54"/>
  <c r="L105" i="54" s="1"/>
  <c r="N105" i="54"/>
  <c r="N293" i="67"/>
  <c r="N332" i="67"/>
  <c r="F293" i="67"/>
  <c r="F331" i="67" s="1"/>
  <c r="F332" i="67"/>
  <c r="H30" i="54"/>
  <c r="H24" i="54" s="1"/>
  <c r="P333" i="64"/>
  <c r="C289" i="71"/>
  <c r="C362" i="71"/>
  <c r="C333" i="64"/>
  <c r="C375" i="64" s="1"/>
  <c r="L166" i="60"/>
  <c r="J510" i="68"/>
  <c r="J437" i="68"/>
  <c r="J509" i="68" s="1"/>
  <c r="J433" i="68"/>
  <c r="O66" i="60"/>
  <c r="G66" i="60"/>
  <c r="D343" i="67"/>
  <c r="O354" i="66"/>
  <c r="O411" i="66" s="1"/>
  <c r="O412" i="66"/>
  <c r="G354" i="66"/>
  <c r="G411" i="66" s="1"/>
  <c r="G412" i="66"/>
  <c r="E403" i="66"/>
  <c r="F166" i="55"/>
  <c r="F161" i="55" s="1"/>
  <c r="O336" i="70"/>
  <c r="O316" i="70"/>
  <c r="G336" i="70"/>
  <c r="G316" i="70"/>
  <c r="G330" i="69"/>
  <c r="G387" i="69"/>
  <c r="K325" i="69"/>
  <c r="K305" i="69"/>
  <c r="O87" i="55"/>
  <c r="G87" i="55"/>
  <c r="G383" i="68" s="1"/>
  <c r="K328" i="67"/>
  <c r="K308" i="67"/>
  <c r="K327" i="67" s="1"/>
  <c r="J49" i="55"/>
  <c r="J43" i="55" s="1"/>
  <c r="D308" i="66"/>
  <c r="D328" i="66"/>
  <c r="Q319" i="65"/>
  <c r="I339" i="65"/>
  <c r="I319" i="65"/>
  <c r="P325" i="65"/>
  <c r="P305" i="65"/>
  <c r="L372" i="64"/>
  <c r="N12" i="59"/>
  <c r="N9" i="55"/>
  <c r="N3" i="55" s="1"/>
  <c r="F347" i="64"/>
  <c r="F369" i="64"/>
  <c r="C93" i="59"/>
  <c r="C87" i="55"/>
  <c r="K370" i="69"/>
  <c r="K293" i="69"/>
  <c r="K369" i="69" s="1"/>
  <c r="E419" i="68"/>
  <c r="K369" i="68"/>
  <c r="K330" i="67"/>
  <c r="Q338" i="66"/>
  <c r="M49" i="54"/>
  <c r="M43" i="54" s="1"/>
  <c r="O293" i="65"/>
  <c r="M391" i="72"/>
  <c r="M336" i="72"/>
  <c r="M390" i="72" s="1"/>
  <c r="P389" i="72"/>
  <c r="O412" i="70"/>
  <c r="O354" i="70"/>
  <c r="O411" i="70" s="1"/>
  <c r="G412" i="70"/>
  <c r="G354" i="70"/>
  <c r="G411" i="70" s="1"/>
  <c r="J406" i="69"/>
  <c r="K507" i="68"/>
  <c r="K433" i="68"/>
  <c r="P354" i="67"/>
  <c r="P411" i="67" s="1"/>
  <c r="P412" i="67"/>
  <c r="I68" i="57"/>
  <c r="I62" i="57" s="1"/>
  <c r="J66" i="60"/>
  <c r="L350" i="66"/>
  <c r="D350" i="66"/>
  <c r="O343" i="66"/>
  <c r="G343" i="66"/>
  <c r="J403" i="65"/>
  <c r="J7" i="60"/>
  <c r="F448" i="64"/>
  <c r="F384" i="64"/>
  <c r="P330" i="70"/>
  <c r="N308" i="70"/>
  <c r="N327" i="70" s="1"/>
  <c r="N328" i="70"/>
  <c r="D319" i="69"/>
  <c r="D396" i="69"/>
  <c r="D339" i="69"/>
  <c r="J316" i="69"/>
  <c r="J336" i="69"/>
  <c r="P331" i="69"/>
  <c r="P388" i="69"/>
  <c r="K68" i="55"/>
  <c r="K62" i="55" s="1"/>
  <c r="D305" i="67"/>
  <c r="D324" i="67" s="1"/>
  <c r="D325" i="67"/>
  <c r="L49" i="55"/>
  <c r="L43" i="55" s="1"/>
  <c r="D49" i="55"/>
  <c r="H375" i="64"/>
  <c r="M373" i="64"/>
  <c r="M351" i="64"/>
  <c r="E373" i="64"/>
  <c r="E351" i="64"/>
  <c r="C130" i="55"/>
  <c r="C124" i="55" s="1"/>
  <c r="H166" i="54"/>
  <c r="H161" i="54" s="1"/>
  <c r="N166" i="54"/>
  <c r="N161" i="54" s="1"/>
  <c r="F166" i="54"/>
  <c r="F161" i="54" s="1"/>
  <c r="P286" i="70"/>
  <c r="H286" i="70"/>
  <c r="N372" i="68"/>
  <c r="H369" i="68"/>
  <c r="N369" i="68"/>
  <c r="F369" i="68"/>
  <c r="N337" i="66"/>
  <c r="J327" i="65"/>
  <c r="C30" i="54"/>
  <c r="C24" i="54" s="1"/>
  <c r="L395" i="71"/>
  <c r="L340" i="71"/>
  <c r="L394" i="71" s="1"/>
  <c r="C412" i="67"/>
  <c r="C354" i="67"/>
  <c r="C411" i="67" s="1"/>
  <c r="C384" i="64"/>
  <c r="C448" i="64"/>
  <c r="M305" i="66"/>
  <c r="M325" i="66"/>
  <c r="Q323" i="72"/>
  <c r="Q286" i="72"/>
  <c r="I291" i="70"/>
  <c r="I330" i="70"/>
  <c r="E286" i="67"/>
  <c r="G419" i="64"/>
  <c r="G333" i="64"/>
  <c r="M333" i="64"/>
  <c r="M376" i="64"/>
  <c r="E333" i="64"/>
  <c r="E375" i="64" s="1"/>
  <c r="E376" i="64"/>
  <c r="P164" i="60"/>
  <c r="D164" i="60"/>
  <c r="I357" i="65"/>
  <c r="N321" i="71"/>
  <c r="K330" i="70"/>
  <c r="Q419" i="68"/>
  <c r="Q393" i="68"/>
  <c r="N316" i="66"/>
  <c r="N336" i="66"/>
  <c r="G337" i="65"/>
  <c r="F332" i="65"/>
  <c r="F312" i="65"/>
  <c r="M289" i="71"/>
  <c r="M325" i="71" s="1"/>
  <c r="M362" i="71"/>
  <c r="I289" i="69"/>
  <c r="K293" i="65"/>
  <c r="K333" i="65"/>
  <c r="L406" i="70"/>
  <c r="H406" i="70"/>
  <c r="D406" i="70"/>
  <c r="N350" i="67"/>
  <c r="I404" i="65"/>
  <c r="I346" i="65"/>
  <c r="Q296" i="72"/>
  <c r="Q315" i="72"/>
  <c r="M396" i="70"/>
  <c r="M339" i="70"/>
  <c r="M319" i="70"/>
  <c r="O326" i="69"/>
  <c r="G325" i="67"/>
  <c r="G305" i="67"/>
  <c r="M333" i="66"/>
  <c r="M312" i="66"/>
  <c r="M310" i="66" s="1"/>
  <c r="G332" i="66"/>
  <c r="G312" i="66"/>
  <c r="E321" i="72"/>
  <c r="I168" i="58"/>
  <c r="E355" i="72"/>
  <c r="E282" i="72"/>
  <c r="E130" i="54"/>
  <c r="E124" i="54" s="1"/>
  <c r="I68" i="54"/>
  <c r="I62" i="54" s="1"/>
  <c r="Q316" i="70"/>
  <c r="N308" i="66"/>
  <c r="N327" i="66" s="1"/>
  <c r="N328" i="66"/>
  <c r="O340" i="65"/>
  <c r="Q339" i="65"/>
  <c r="Q300" i="65"/>
  <c r="M144" i="50"/>
  <c r="D66" i="50"/>
  <c r="N158" i="72"/>
  <c r="N212" i="72" s="1"/>
  <c r="N213" i="72"/>
  <c r="F158" i="72"/>
  <c r="F212" i="72" s="1"/>
  <c r="F213" i="72"/>
  <c r="Q210" i="72"/>
  <c r="Q154" i="72"/>
  <c r="I210" i="72"/>
  <c r="I154" i="72"/>
  <c r="C87" i="47"/>
  <c r="E158" i="67"/>
  <c r="I165" i="66"/>
  <c r="B210" i="71"/>
  <c r="B154" i="71"/>
  <c r="J142" i="72"/>
  <c r="I122" i="72"/>
  <c r="I141" i="72"/>
  <c r="I139" i="72"/>
  <c r="H138" i="72"/>
  <c r="G118" i="72"/>
  <c r="G137" i="72"/>
  <c r="M114" i="72"/>
  <c r="M132" i="72" s="1"/>
  <c r="M133" i="72"/>
  <c r="H112" i="72"/>
  <c r="H131" i="72"/>
  <c r="M141" i="71"/>
  <c r="M122" i="71"/>
  <c r="E141" i="71"/>
  <c r="E122" i="71"/>
  <c r="F133" i="71"/>
  <c r="F114" i="71"/>
  <c r="D112" i="71"/>
  <c r="D131" i="71"/>
  <c r="N124" i="70"/>
  <c r="N144" i="70"/>
  <c r="F124" i="70"/>
  <c r="F144" i="70"/>
  <c r="F134" i="70"/>
  <c r="F113" i="70"/>
  <c r="J148" i="69"/>
  <c r="J127" i="69"/>
  <c r="Q127" i="65"/>
  <c r="Q147" i="65"/>
  <c r="I127" i="65"/>
  <c r="I147" i="65"/>
  <c r="L120" i="65"/>
  <c r="L140" i="65"/>
  <c r="O9" i="45"/>
  <c r="B114" i="72"/>
  <c r="B133" i="72"/>
  <c r="E97" i="70"/>
  <c r="M148" i="69"/>
  <c r="K145" i="69"/>
  <c r="K105" i="69"/>
  <c r="J105" i="69"/>
  <c r="E205" i="72"/>
  <c r="E150" i="72"/>
  <c r="J162" i="69"/>
  <c r="J219" i="69" s="1"/>
  <c r="J220" i="69"/>
  <c r="I216" i="69"/>
  <c r="I158" i="69"/>
  <c r="O125" i="72"/>
  <c r="O144" i="72"/>
  <c r="J122" i="72"/>
  <c r="J141" i="72"/>
  <c r="J196" i="69"/>
  <c r="J139" i="69"/>
  <c r="Q154" i="68"/>
  <c r="O139" i="68"/>
  <c r="C139" i="68"/>
  <c r="I337" i="66"/>
  <c r="G297" i="66"/>
  <c r="L166" i="47"/>
  <c r="O154" i="71"/>
  <c r="Q154" i="70"/>
  <c r="Q212" i="70"/>
  <c r="E128" i="50"/>
  <c r="O113" i="50"/>
  <c r="O111" i="47"/>
  <c r="O111" i="50" s="1"/>
  <c r="G111" i="47"/>
  <c r="G113" i="50"/>
  <c r="P109" i="50"/>
  <c r="L212" i="69"/>
  <c r="L154" i="69"/>
  <c r="O106" i="50"/>
  <c r="N106" i="50"/>
  <c r="F106" i="50"/>
  <c r="F87" i="47"/>
  <c r="K224" i="67"/>
  <c r="K165" i="67"/>
  <c r="C224" i="67"/>
  <c r="C165" i="67"/>
  <c r="M212" i="67"/>
  <c r="M154" i="67"/>
  <c r="E154" i="67"/>
  <c r="E212" i="67"/>
  <c r="K210" i="67"/>
  <c r="K151" i="67"/>
  <c r="C210" i="67"/>
  <c r="C151" i="67"/>
  <c r="N162" i="66"/>
  <c r="N219" i="66" s="1"/>
  <c r="N220" i="66"/>
  <c r="O47" i="50"/>
  <c r="G47" i="50"/>
  <c r="F9" i="47"/>
  <c r="B165" i="69"/>
  <c r="B224" i="66"/>
  <c r="B165" i="66"/>
  <c r="B212" i="66"/>
  <c r="B154" i="66"/>
  <c r="D141" i="72"/>
  <c r="D122" i="72"/>
  <c r="J118" i="72"/>
  <c r="J137" i="72"/>
  <c r="Q142" i="71"/>
  <c r="P122" i="71"/>
  <c r="P141" i="71"/>
  <c r="D124" i="69"/>
  <c r="D144" i="69"/>
  <c r="F134" i="69"/>
  <c r="E133" i="69"/>
  <c r="E113" i="69"/>
  <c r="Q141" i="68"/>
  <c r="Q81" i="45"/>
  <c r="C124" i="65"/>
  <c r="J124" i="65"/>
  <c r="F154" i="68"/>
  <c r="C49" i="45"/>
  <c r="F96" i="71"/>
  <c r="K362" i="64"/>
  <c r="N158" i="69"/>
  <c r="N216" i="69"/>
  <c r="J113" i="50"/>
  <c r="J111" i="47"/>
  <c r="K154" i="69"/>
  <c r="K212" i="69"/>
  <c r="C211" i="69"/>
  <c r="M209" i="69"/>
  <c r="M151" i="69"/>
  <c r="E209" i="69"/>
  <c r="E151" i="69"/>
  <c r="C158" i="67"/>
  <c r="B106" i="50"/>
  <c r="I139" i="71"/>
  <c r="N145" i="70"/>
  <c r="M144" i="70"/>
  <c r="M124" i="70"/>
  <c r="L146" i="69"/>
  <c r="I145" i="69"/>
  <c r="I124" i="69"/>
  <c r="O127" i="67"/>
  <c r="N127" i="67"/>
  <c r="N147" i="67"/>
  <c r="D127" i="65"/>
  <c r="K124" i="65"/>
  <c r="J113" i="65"/>
  <c r="B196" i="69"/>
  <c r="B139" i="69"/>
  <c r="J105" i="70"/>
  <c r="I105" i="70"/>
  <c r="M99" i="69"/>
  <c r="C260" i="68"/>
  <c r="C187" i="68"/>
  <c r="K154" i="67"/>
  <c r="K212" i="67"/>
  <c r="M49" i="47"/>
  <c r="M43" i="47" s="1"/>
  <c r="C151" i="66"/>
  <c r="M130" i="45"/>
  <c r="D130" i="45"/>
  <c r="D124" i="45" s="1"/>
  <c r="D116" i="69"/>
  <c r="D136" i="69"/>
  <c r="G154" i="68"/>
  <c r="E154" i="68"/>
  <c r="K139" i="68"/>
  <c r="J118" i="66"/>
  <c r="C139" i="64"/>
  <c r="M318" i="64"/>
  <c r="C330" i="64"/>
  <c r="C373" i="64"/>
  <c r="L136" i="50"/>
  <c r="L130" i="47"/>
  <c r="D136" i="50"/>
  <c r="D130" i="47"/>
  <c r="M273" i="68"/>
  <c r="M199" i="68"/>
  <c r="M271" i="68" s="1"/>
  <c r="E273" i="68"/>
  <c r="E199" i="68"/>
  <c r="E271" i="68" s="1"/>
  <c r="H272" i="68"/>
  <c r="H199" i="68"/>
  <c r="H271" i="68" s="1"/>
  <c r="D97" i="50"/>
  <c r="D87" i="47"/>
  <c r="H87" i="47"/>
  <c r="H81" i="47" s="1"/>
  <c r="O68" i="47"/>
  <c r="O62" i="47" s="1"/>
  <c r="L154" i="67"/>
  <c r="L212" i="67"/>
  <c r="D212" i="67"/>
  <c r="D154" i="67"/>
  <c r="L177" i="64"/>
  <c r="H7" i="50"/>
  <c r="D236" i="64"/>
  <c r="D172" i="64"/>
  <c r="Q139" i="71"/>
  <c r="P138" i="71"/>
  <c r="G118" i="71"/>
  <c r="G137" i="71"/>
  <c r="F148" i="45"/>
  <c r="G142" i="70"/>
  <c r="F141" i="70"/>
  <c r="E120" i="70"/>
  <c r="E140" i="70"/>
  <c r="H134" i="70"/>
  <c r="H113" i="70"/>
  <c r="H132" i="70" s="1"/>
  <c r="G120" i="67"/>
  <c r="Q116" i="65"/>
  <c r="B135" i="64"/>
  <c r="K139" i="71"/>
  <c r="J100" i="71"/>
  <c r="J138" i="71"/>
  <c r="I100" i="71"/>
  <c r="M205" i="72"/>
  <c r="M150" i="72"/>
  <c r="O216" i="70"/>
  <c r="O158" i="70"/>
  <c r="O215" i="70" s="1"/>
  <c r="H214" i="70"/>
  <c r="Q221" i="66"/>
  <c r="Q162" i="66"/>
  <c r="Q219" i="66" s="1"/>
  <c r="P220" i="66"/>
  <c r="P162" i="66"/>
  <c r="P219" i="66" s="1"/>
  <c r="Q28" i="50"/>
  <c r="G172" i="64"/>
  <c r="G236" i="64"/>
  <c r="B214" i="69"/>
  <c r="B260" i="68"/>
  <c r="B187" i="68"/>
  <c r="G125" i="72"/>
  <c r="G144" i="72"/>
  <c r="N122" i="72"/>
  <c r="N141" i="72"/>
  <c r="K143" i="70"/>
  <c r="Q68" i="45"/>
  <c r="M124" i="66"/>
  <c r="I395" i="72"/>
  <c r="I340" i="72"/>
  <c r="I394" i="72" s="1"/>
  <c r="E172" i="60"/>
  <c r="E166" i="60"/>
  <c r="M390" i="69"/>
  <c r="M333" i="69"/>
  <c r="O332" i="69"/>
  <c r="O389" i="69"/>
  <c r="O312" i="69"/>
  <c r="K113" i="59"/>
  <c r="K111" i="55"/>
  <c r="E340" i="66"/>
  <c r="E300" i="66"/>
  <c r="C327" i="71"/>
  <c r="C368" i="69"/>
  <c r="C293" i="66"/>
  <c r="C332" i="66"/>
  <c r="M47" i="50"/>
  <c r="E214" i="72"/>
  <c r="E158" i="72"/>
  <c r="E212" i="72" s="1"/>
  <c r="L158" i="72"/>
  <c r="L212" i="72" s="1"/>
  <c r="L213" i="72"/>
  <c r="D213" i="72"/>
  <c r="D158" i="72"/>
  <c r="D212" i="72" s="1"/>
  <c r="N150" i="72"/>
  <c r="N205" i="72"/>
  <c r="N154" i="71"/>
  <c r="N152" i="71" s="1"/>
  <c r="L191" i="68"/>
  <c r="P85" i="50"/>
  <c r="H85" i="50"/>
  <c r="C162" i="67"/>
  <c r="C219" i="67" s="1"/>
  <c r="C220" i="67"/>
  <c r="C165" i="66"/>
  <c r="C49" i="47"/>
  <c r="N47" i="50"/>
  <c r="J212" i="66"/>
  <c r="J154" i="66"/>
  <c r="G158" i="65"/>
  <c r="L148" i="45"/>
  <c r="D138" i="70"/>
  <c r="L111" i="45"/>
  <c r="L113" i="49"/>
  <c r="D111" i="45"/>
  <c r="D105" i="45" s="1"/>
  <c r="D113" i="49"/>
  <c r="C113" i="49"/>
  <c r="C111" i="45"/>
  <c r="G62" i="45"/>
  <c r="D124" i="67"/>
  <c r="C124" i="67"/>
  <c r="C62" i="45"/>
  <c r="D113" i="67"/>
  <c r="K113" i="67"/>
  <c r="C113" i="67"/>
  <c r="J49" i="45"/>
  <c r="P3" i="45"/>
  <c r="P120" i="67"/>
  <c r="O120" i="67"/>
  <c r="E132" i="64"/>
  <c r="B146" i="70"/>
  <c r="B132" i="69"/>
  <c r="C104" i="71"/>
  <c r="C98" i="71" s="1"/>
  <c r="J104" i="71"/>
  <c r="C139" i="71"/>
  <c r="Q100" i="71"/>
  <c r="P97" i="70"/>
  <c r="H97" i="70"/>
  <c r="K158" i="72"/>
  <c r="K212" i="72" s="1"/>
  <c r="K213" i="72"/>
  <c r="M213" i="71"/>
  <c r="M158" i="71"/>
  <c r="M212" i="71" s="1"/>
  <c r="H165" i="67"/>
  <c r="P151" i="67"/>
  <c r="F184" i="64"/>
  <c r="B169" i="64"/>
  <c r="P118" i="72"/>
  <c r="P137" i="72"/>
  <c r="K114" i="71"/>
  <c r="K132" i="71" s="1"/>
  <c r="K133" i="71"/>
  <c r="L142" i="69"/>
  <c r="Q143" i="68"/>
  <c r="E143" i="68"/>
  <c r="P132" i="64"/>
  <c r="E107" i="71"/>
  <c r="D99" i="70"/>
  <c r="J85" i="60"/>
  <c r="F429" i="68"/>
  <c r="F502" i="68"/>
  <c r="C111" i="54"/>
  <c r="C105" i="54" s="1"/>
  <c r="C423" i="68"/>
  <c r="C372" i="68"/>
  <c r="C68" i="54"/>
  <c r="C62" i="54" s="1"/>
  <c r="J164" i="50"/>
  <c r="Q148" i="47"/>
  <c r="N146" i="50"/>
  <c r="J150" i="71"/>
  <c r="J205" i="71"/>
  <c r="K144" i="50"/>
  <c r="G203" i="71"/>
  <c r="G148" i="71"/>
  <c r="Q151" i="67"/>
  <c r="K165" i="66"/>
  <c r="J158" i="66"/>
  <c r="O158" i="65"/>
  <c r="M169" i="64"/>
  <c r="O141" i="71"/>
  <c r="O122" i="71"/>
  <c r="P130" i="45"/>
  <c r="L138" i="70"/>
  <c r="K127" i="69"/>
  <c r="K147" i="69"/>
  <c r="K147" i="68"/>
  <c r="Q136" i="68"/>
  <c r="K124" i="67"/>
  <c r="H118" i="66"/>
  <c r="Q124" i="65"/>
  <c r="J120" i="65"/>
  <c r="L116" i="65"/>
  <c r="N130" i="64"/>
  <c r="B139" i="64"/>
  <c r="B127" i="64"/>
  <c r="M107" i="72"/>
  <c r="K336" i="71"/>
  <c r="K390" i="71" s="1"/>
  <c r="K391" i="71"/>
  <c r="O47" i="60"/>
  <c r="I323" i="72"/>
  <c r="I304" i="72"/>
  <c r="I298" i="72" s="1"/>
  <c r="Q312" i="70"/>
  <c r="Q331" i="70" s="1"/>
  <c r="Q332" i="70"/>
  <c r="F414" i="68"/>
  <c r="F389" i="68"/>
  <c r="F486" i="68"/>
  <c r="F330" i="65"/>
  <c r="C316" i="66"/>
  <c r="C336" i="66"/>
  <c r="Q297" i="65"/>
  <c r="I148" i="72"/>
  <c r="I203" i="72"/>
  <c r="Q214" i="69"/>
  <c r="G151" i="66"/>
  <c r="M154" i="65"/>
  <c r="M212" i="65"/>
  <c r="H151" i="65"/>
  <c r="O172" i="64"/>
  <c r="O236" i="64"/>
  <c r="C172" i="64"/>
  <c r="C236" i="64"/>
  <c r="B204" i="71"/>
  <c r="C114" i="71"/>
  <c r="C132" i="71" s="1"/>
  <c r="C133" i="71"/>
  <c r="J146" i="70"/>
  <c r="C145" i="69"/>
  <c r="I124" i="66"/>
  <c r="B138" i="71"/>
  <c r="H94" i="72"/>
  <c r="B122" i="64"/>
  <c r="P107" i="64"/>
  <c r="P149" i="64" s="1"/>
  <c r="Q108" i="64"/>
  <c r="Q150" i="64" s="1"/>
  <c r="C112" i="64"/>
  <c r="D113" i="64"/>
  <c r="P113" i="64"/>
  <c r="Q115" i="64"/>
  <c r="N116" i="64"/>
  <c r="K117" i="64"/>
  <c r="H119" i="64"/>
  <c r="I120" i="64"/>
  <c r="F122" i="64"/>
  <c r="C123" i="64"/>
  <c r="C165" i="64" s="1"/>
  <c r="O123" i="64"/>
  <c r="O165" i="64" s="1"/>
  <c r="P124" i="64"/>
  <c r="P166" i="64" s="1"/>
  <c r="M95" i="65"/>
  <c r="N96" i="65"/>
  <c r="O28" i="44"/>
  <c r="O98" i="65"/>
  <c r="P100" i="65"/>
  <c r="Q102" i="65"/>
  <c r="Q140" i="65" s="1"/>
  <c r="J103" i="65"/>
  <c r="J141" i="65" s="1"/>
  <c r="K104" i="65"/>
  <c r="K142" i="65" s="1"/>
  <c r="H106" i="65"/>
  <c r="I107" i="65"/>
  <c r="B96" i="65"/>
  <c r="M95" i="66"/>
  <c r="N96" i="66"/>
  <c r="O47" i="44"/>
  <c r="O98" i="66"/>
  <c r="O136" i="66" s="1"/>
  <c r="P100" i="66"/>
  <c r="Q102" i="66"/>
  <c r="Q140" i="66" s="1"/>
  <c r="N103" i="66"/>
  <c r="N141" i="66" s="1"/>
  <c r="O104" i="66"/>
  <c r="O142" i="66" s="1"/>
  <c r="P106" i="66"/>
  <c r="M107" i="66"/>
  <c r="M145" i="66" s="1"/>
  <c r="J109" i="66"/>
  <c r="J147" i="66" s="1"/>
  <c r="G110" i="66"/>
  <c r="O110" i="66"/>
  <c r="B47" i="44"/>
  <c r="B98" i="66"/>
  <c r="N95" i="67"/>
  <c r="N133" i="67" s="1"/>
  <c r="K96" i="67"/>
  <c r="K134" i="67" s="1"/>
  <c r="L66" i="44"/>
  <c r="L98" i="67"/>
  <c r="I100" i="67"/>
  <c r="F102" i="67"/>
  <c r="G103" i="67"/>
  <c r="G141" i="67" s="1"/>
  <c r="D104" i="67"/>
  <c r="P104" i="67"/>
  <c r="M106" i="67"/>
  <c r="N107" i="67"/>
  <c r="O109" i="67"/>
  <c r="B116" i="68"/>
  <c r="J113" i="68"/>
  <c r="K114" i="68"/>
  <c r="L85" i="44"/>
  <c r="L116" i="68"/>
  <c r="I118" i="68"/>
  <c r="I166" i="68" s="1"/>
  <c r="J120" i="68"/>
  <c r="G121" i="68"/>
  <c r="G169" i="68" s="1"/>
  <c r="D122" i="68"/>
  <c r="P122" i="68"/>
  <c r="P170" i="68" s="1"/>
  <c r="M124" i="68"/>
  <c r="N125" i="68"/>
  <c r="K126" i="68"/>
  <c r="H128" i="68"/>
  <c r="I129" i="68"/>
  <c r="I177" i="68" s="1"/>
  <c r="F131" i="68"/>
  <c r="C132" i="68"/>
  <c r="H133" i="68"/>
  <c r="P148" i="44"/>
  <c r="J141" i="68"/>
  <c r="K43" i="45"/>
  <c r="G3" i="45"/>
  <c r="B3" i="47"/>
  <c r="N68" i="55"/>
  <c r="N62" i="55" s="1"/>
  <c r="C431" i="68"/>
  <c r="O146" i="60"/>
  <c r="K85" i="60"/>
  <c r="O7" i="60"/>
  <c r="C125" i="60"/>
  <c r="P398" i="72"/>
  <c r="P343" i="72"/>
  <c r="P397" i="72" s="1"/>
  <c r="L398" i="72"/>
  <c r="L343" i="72"/>
  <c r="L397" i="72" s="1"/>
  <c r="H398" i="72"/>
  <c r="H343" i="72"/>
  <c r="H397" i="72" s="1"/>
  <c r="D398" i="72"/>
  <c r="D343" i="72"/>
  <c r="D397" i="72" s="1"/>
  <c r="E336" i="72"/>
  <c r="E390" i="72" s="1"/>
  <c r="E392" i="72"/>
  <c r="K391" i="72"/>
  <c r="K336" i="72"/>
  <c r="K390" i="72" s="1"/>
  <c r="F389" i="72"/>
  <c r="K387" i="72"/>
  <c r="K332" i="72"/>
  <c r="O162" i="60"/>
  <c r="G162" i="60"/>
  <c r="O395" i="71"/>
  <c r="O340" i="71"/>
  <c r="O394" i="71" s="1"/>
  <c r="G340" i="71"/>
  <c r="G394" i="71" s="1"/>
  <c r="G395" i="71"/>
  <c r="J336" i="71"/>
  <c r="J390" i="71" s="1"/>
  <c r="J391" i="71"/>
  <c r="Q387" i="71"/>
  <c r="Q332" i="71"/>
  <c r="I332" i="71"/>
  <c r="I387" i="71"/>
  <c r="Q144" i="60"/>
  <c r="I144" i="60"/>
  <c r="G357" i="70"/>
  <c r="G414" i="70" s="1"/>
  <c r="G415" i="70"/>
  <c r="P408" i="70"/>
  <c r="P350" i="70"/>
  <c r="P407" i="70" s="1"/>
  <c r="H408" i="70"/>
  <c r="H350" i="70"/>
  <c r="H407" i="70" s="1"/>
  <c r="K406" i="70"/>
  <c r="P404" i="70"/>
  <c r="P346" i="70"/>
  <c r="H404" i="70"/>
  <c r="H346" i="70"/>
  <c r="N343" i="70"/>
  <c r="N401" i="70"/>
  <c r="F343" i="70"/>
  <c r="F401" i="70"/>
  <c r="L415" i="69"/>
  <c r="L357" i="69"/>
  <c r="L414" i="69" s="1"/>
  <c r="N412" i="69"/>
  <c r="N354" i="69"/>
  <c r="N411" i="69" s="1"/>
  <c r="Q408" i="69"/>
  <c r="Q350" i="69"/>
  <c r="Q407" i="69" s="1"/>
  <c r="I408" i="69"/>
  <c r="I350" i="69"/>
  <c r="I407" i="69" s="1"/>
  <c r="P111" i="60"/>
  <c r="H406" i="69"/>
  <c r="Q403" i="69"/>
  <c r="I403" i="69"/>
  <c r="N106" i="60"/>
  <c r="F106" i="60"/>
  <c r="H444" i="68"/>
  <c r="H516" i="68" s="1"/>
  <c r="Q429" i="68"/>
  <c r="Q502" i="68"/>
  <c r="I429" i="68"/>
  <c r="I502" i="68"/>
  <c r="L426" i="68"/>
  <c r="D426" i="68"/>
  <c r="D425" i="68" s="1"/>
  <c r="Q357" i="67"/>
  <c r="I357" i="67"/>
  <c r="N412" i="67"/>
  <c r="N354" i="67"/>
  <c r="N411" i="67" s="1"/>
  <c r="F412" i="67"/>
  <c r="F354" i="67"/>
  <c r="F411" i="67" s="1"/>
  <c r="H66" i="60"/>
  <c r="D404" i="67"/>
  <c r="D346" i="67"/>
  <c r="I343" i="67"/>
  <c r="I357" i="66"/>
  <c r="F354" i="66"/>
  <c r="F411" i="66" s="1"/>
  <c r="F413" i="66"/>
  <c r="H412" i="66"/>
  <c r="H354" i="66"/>
  <c r="H411" i="66" s="1"/>
  <c r="N350" i="66"/>
  <c r="F350" i="66"/>
  <c r="D49" i="57"/>
  <c r="D43" i="57" s="1"/>
  <c r="J346" i="66"/>
  <c r="J404" i="66"/>
  <c r="E343" i="66"/>
  <c r="L412" i="65"/>
  <c r="L354" i="65"/>
  <c r="L411" i="65" s="1"/>
  <c r="D350" i="65"/>
  <c r="P30" i="57"/>
  <c r="H28" i="60"/>
  <c r="D404" i="65"/>
  <c r="D346" i="65"/>
  <c r="K343" i="65"/>
  <c r="L457" i="64"/>
  <c r="L393" i="64"/>
  <c r="L456" i="64" s="1"/>
  <c r="D393" i="64"/>
  <c r="D456" i="64" s="1"/>
  <c r="D457" i="64"/>
  <c r="H447" i="64"/>
  <c r="O381" i="64"/>
  <c r="G381" i="64"/>
  <c r="C415" i="70"/>
  <c r="C357" i="70"/>
  <c r="C414" i="70" s="1"/>
  <c r="C130" i="57"/>
  <c r="C124" i="57" s="1"/>
  <c r="C132" i="60"/>
  <c r="C357" i="66"/>
  <c r="K325" i="72"/>
  <c r="Q318" i="72"/>
  <c r="Q372" i="72"/>
  <c r="M318" i="72"/>
  <c r="M372" i="72"/>
  <c r="K317" i="72"/>
  <c r="K371" i="72"/>
  <c r="J294" i="72"/>
  <c r="J313" i="72"/>
  <c r="I150" i="59"/>
  <c r="Q148" i="55"/>
  <c r="I148" i="55"/>
  <c r="N340" i="70"/>
  <c r="P319" i="70"/>
  <c r="P339" i="70"/>
  <c r="D335" i="70"/>
  <c r="J330" i="70"/>
  <c r="J339" i="69"/>
  <c r="J396" i="69"/>
  <c r="J319" i="69"/>
  <c r="J332" i="69"/>
  <c r="J312" i="69"/>
  <c r="J310" i="69" s="1"/>
  <c r="J389" i="69"/>
  <c r="P330" i="69"/>
  <c r="P387" i="69"/>
  <c r="P310" i="69"/>
  <c r="H330" i="69"/>
  <c r="H387" i="69"/>
  <c r="H310" i="69"/>
  <c r="N308" i="69"/>
  <c r="N327" i="69" s="1"/>
  <c r="N328" i="69"/>
  <c r="D325" i="69"/>
  <c r="D305" i="69"/>
  <c r="M413" i="68"/>
  <c r="M485" i="68"/>
  <c r="P409" i="68"/>
  <c r="D87" i="55"/>
  <c r="O406" i="68"/>
  <c r="O381" i="68"/>
  <c r="G381" i="68"/>
  <c r="G406" i="68"/>
  <c r="P331" i="67"/>
  <c r="P308" i="67"/>
  <c r="P328" i="67"/>
  <c r="I310" i="66"/>
  <c r="F339" i="65"/>
  <c r="F319" i="65"/>
  <c r="D316" i="65"/>
  <c r="D310" i="65" s="1"/>
  <c r="D336" i="65"/>
  <c r="M305" i="65"/>
  <c r="M324" i="65" s="1"/>
  <c r="M325" i="65"/>
  <c r="E305" i="65"/>
  <c r="E325" i="65"/>
  <c r="D360" i="64"/>
  <c r="L286" i="71"/>
  <c r="D286" i="71"/>
  <c r="P148" i="54"/>
  <c r="P143" i="54" s="1"/>
  <c r="H148" i="54"/>
  <c r="H143" i="54" s="1"/>
  <c r="N293" i="70"/>
  <c r="F293" i="70"/>
  <c r="J368" i="69"/>
  <c r="P328" i="69"/>
  <c r="P289" i="69"/>
  <c r="H289" i="69"/>
  <c r="N286" i="69"/>
  <c r="F286" i="69"/>
  <c r="J361" i="68"/>
  <c r="N357" i="68"/>
  <c r="F357" i="68"/>
  <c r="N402" i="68"/>
  <c r="J297" i="67"/>
  <c r="N286" i="67"/>
  <c r="F286" i="67"/>
  <c r="J377" i="66"/>
  <c r="J300" i="66"/>
  <c r="L293" i="65"/>
  <c r="D293" i="65"/>
  <c r="D331" i="65" s="1"/>
  <c r="L289" i="65"/>
  <c r="L327" i="65" s="1"/>
  <c r="D289" i="65"/>
  <c r="D327" i="65" s="1"/>
  <c r="L361" i="64"/>
  <c r="L318" i="64"/>
  <c r="C286" i="67"/>
  <c r="H7" i="60"/>
  <c r="O398" i="72"/>
  <c r="O343" i="72"/>
  <c r="O397" i="72" s="1"/>
  <c r="M389" i="72"/>
  <c r="N164" i="60"/>
  <c r="F164" i="60"/>
  <c r="J162" i="60"/>
  <c r="M398" i="71"/>
  <c r="M343" i="71"/>
  <c r="M397" i="71" s="1"/>
  <c r="P146" i="60"/>
  <c r="L387" i="71"/>
  <c r="L332" i="71"/>
  <c r="D387" i="71"/>
  <c r="D332" i="71"/>
  <c r="L385" i="71"/>
  <c r="L330" i="71"/>
  <c r="D144" i="60"/>
  <c r="P412" i="70"/>
  <c r="P354" i="70"/>
  <c r="P411" i="70" s="1"/>
  <c r="H412" i="70"/>
  <c r="H354" i="70"/>
  <c r="H411" i="70" s="1"/>
  <c r="F406" i="70"/>
  <c r="K404" i="70"/>
  <c r="K346" i="70"/>
  <c r="M401" i="70"/>
  <c r="M343" i="70"/>
  <c r="E401" i="70"/>
  <c r="E343" i="70"/>
  <c r="G415" i="69"/>
  <c r="G357" i="69"/>
  <c r="G414" i="69" s="1"/>
  <c r="P408" i="69"/>
  <c r="P350" i="69"/>
  <c r="P407" i="69" s="1"/>
  <c r="H408" i="69"/>
  <c r="H350" i="69"/>
  <c r="H407" i="69" s="1"/>
  <c r="L109" i="60"/>
  <c r="D109" i="60"/>
  <c r="Q106" i="60"/>
  <c r="M343" i="69"/>
  <c r="M401" i="69"/>
  <c r="D514" i="68"/>
  <c r="D441" i="68"/>
  <c r="D513" i="68" s="1"/>
  <c r="L85" i="60"/>
  <c r="H502" i="68"/>
  <c r="H429" i="68"/>
  <c r="D357" i="67"/>
  <c r="D350" i="67"/>
  <c r="O346" i="67"/>
  <c r="O404" i="67"/>
  <c r="G346" i="67"/>
  <c r="G404" i="67"/>
  <c r="P357" i="66"/>
  <c r="M350" i="66"/>
  <c r="E350" i="66"/>
  <c r="Q346" i="66"/>
  <c r="Q404" i="66"/>
  <c r="I346" i="66"/>
  <c r="I404" i="66"/>
  <c r="G403" i="65"/>
  <c r="J24" i="57"/>
  <c r="J396" i="64"/>
  <c r="P453" i="64"/>
  <c r="P389" i="64"/>
  <c r="P452" i="64" s="1"/>
  <c r="H389" i="64"/>
  <c r="G447" i="64"/>
  <c r="C400" i="70"/>
  <c r="C514" i="68"/>
  <c r="C441" i="68"/>
  <c r="C513" i="68" s="1"/>
  <c r="C381" i="64"/>
  <c r="L327" i="72"/>
  <c r="D327" i="72"/>
  <c r="J307" i="72"/>
  <c r="J380" i="72"/>
  <c r="J326" i="72"/>
  <c r="L321" i="72"/>
  <c r="D321" i="72"/>
  <c r="J374" i="72"/>
  <c r="J320" i="72"/>
  <c r="P300" i="72"/>
  <c r="P319" i="72"/>
  <c r="P373" i="72"/>
  <c r="H373" i="72"/>
  <c r="H300" i="72"/>
  <c r="H319" i="72"/>
  <c r="N371" i="72"/>
  <c r="N317" i="72"/>
  <c r="O315" i="72"/>
  <c r="O296" i="72"/>
  <c r="G315" i="72"/>
  <c r="G296" i="72"/>
  <c r="G314" i="72" s="1"/>
  <c r="L327" i="71"/>
  <c r="D327" i="71"/>
  <c r="N324" i="71"/>
  <c r="F324" i="71"/>
  <c r="N148" i="55"/>
  <c r="N143" i="55" s="1"/>
  <c r="N150" i="59"/>
  <c r="L317" i="71"/>
  <c r="L371" i="71"/>
  <c r="D317" i="71"/>
  <c r="D371" i="71"/>
  <c r="O332" i="70"/>
  <c r="O312" i="70"/>
  <c r="G332" i="70"/>
  <c r="G312" i="70"/>
  <c r="K308" i="70"/>
  <c r="K327" i="70" s="1"/>
  <c r="K328" i="70"/>
  <c r="E310" i="69"/>
  <c r="E331" i="69"/>
  <c r="E388" i="69"/>
  <c r="O111" i="55"/>
  <c r="G111" i="55"/>
  <c r="G105" i="55" s="1"/>
  <c r="K105" i="55"/>
  <c r="N423" i="68"/>
  <c r="L422" i="68"/>
  <c r="L494" i="68"/>
  <c r="D422" i="68"/>
  <c r="D494" i="68"/>
  <c r="J421" i="68"/>
  <c r="J396" i="68"/>
  <c r="J415" i="68"/>
  <c r="J487" i="68"/>
  <c r="P389" i="68"/>
  <c r="P414" i="68"/>
  <c r="K410" i="68"/>
  <c r="K385" i="68"/>
  <c r="P316" i="67"/>
  <c r="P336" i="67"/>
  <c r="H316" i="67"/>
  <c r="H336" i="67"/>
  <c r="I68" i="55"/>
  <c r="M62" i="55"/>
  <c r="D43" i="55"/>
  <c r="P30" i="55"/>
  <c r="P24" i="55" s="1"/>
  <c r="J368" i="64"/>
  <c r="J431" i="64"/>
  <c r="C337" i="69"/>
  <c r="C319" i="66"/>
  <c r="C339" i="66"/>
  <c r="C312" i="65"/>
  <c r="C332" i="65"/>
  <c r="C374" i="64"/>
  <c r="O286" i="72"/>
  <c r="G286" i="72"/>
  <c r="K355" i="72"/>
  <c r="K282" i="72"/>
  <c r="K354" i="72" s="1"/>
  <c r="O276" i="72"/>
  <c r="G276" i="72"/>
  <c r="K362" i="71"/>
  <c r="K289" i="71"/>
  <c r="Q300" i="70"/>
  <c r="I377" i="70"/>
  <c r="I300" i="70"/>
  <c r="O297" i="70"/>
  <c r="G297" i="70"/>
  <c r="M286" i="70"/>
  <c r="E286" i="70"/>
  <c r="K462" i="68"/>
  <c r="K365" i="68"/>
  <c r="K461" i="68" s="1"/>
  <c r="O49" i="54"/>
  <c r="O43" i="54" s="1"/>
  <c r="Q293" i="66"/>
  <c r="Q330" i="66"/>
  <c r="I330" i="66"/>
  <c r="Q289" i="66"/>
  <c r="I289" i="66"/>
  <c r="I327" i="66" s="1"/>
  <c r="M374" i="64"/>
  <c r="E374" i="64"/>
  <c r="K330" i="64"/>
  <c r="D321" i="64"/>
  <c r="D363" i="64" s="1"/>
  <c r="C297" i="67"/>
  <c r="J28" i="60"/>
  <c r="L7" i="60"/>
  <c r="N398" i="72"/>
  <c r="N343" i="72"/>
  <c r="N397" i="72" s="1"/>
  <c r="D389" i="72"/>
  <c r="L398" i="71"/>
  <c r="L343" i="71"/>
  <c r="L397" i="71" s="1"/>
  <c r="M395" i="71"/>
  <c r="M340" i="71"/>
  <c r="E395" i="71"/>
  <c r="E340" i="71"/>
  <c r="E394" i="71" s="1"/>
  <c r="P391" i="71"/>
  <c r="P336" i="71"/>
  <c r="P390" i="71" s="1"/>
  <c r="H391" i="71"/>
  <c r="H336" i="71"/>
  <c r="H390" i="71" s="1"/>
  <c r="L389" i="71"/>
  <c r="M415" i="70"/>
  <c r="M357" i="70"/>
  <c r="M414" i="70" s="1"/>
  <c r="E357" i="70"/>
  <c r="N350" i="70"/>
  <c r="N407" i="70" s="1"/>
  <c r="N408" i="70"/>
  <c r="F408" i="70"/>
  <c r="F350" i="70"/>
  <c r="M406" i="70"/>
  <c r="E406" i="70"/>
  <c r="J128" i="60"/>
  <c r="P401" i="70"/>
  <c r="P343" i="70"/>
  <c r="H125" i="60"/>
  <c r="O113" i="60"/>
  <c r="O111" i="57"/>
  <c r="O105" i="57" s="1"/>
  <c r="O111" i="60"/>
  <c r="N406" i="69"/>
  <c r="N348" i="69"/>
  <c r="N405" i="69" s="1"/>
  <c r="O404" i="69"/>
  <c r="O346" i="69"/>
  <c r="G109" i="60"/>
  <c r="H106" i="60"/>
  <c r="D401" i="69"/>
  <c r="D343" i="69"/>
  <c r="K437" i="68"/>
  <c r="K509" i="68" s="1"/>
  <c r="K511" i="68"/>
  <c r="Q437" i="68"/>
  <c r="I437" i="68"/>
  <c r="O429" i="68"/>
  <c r="O502" i="68"/>
  <c r="G429" i="68"/>
  <c r="G502" i="68"/>
  <c r="J426" i="68"/>
  <c r="D412" i="67"/>
  <c r="D354" i="67"/>
  <c r="D411" i="67" s="1"/>
  <c r="M68" i="57"/>
  <c r="M62" i="57" s="1"/>
  <c r="O350" i="67"/>
  <c r="K68" i="57"/>
  <c r="K62" i="57" s="1"/>
  <c r="Q68" i="57"/>
  <c r="Q62" i="57" s="1"/>
  <c r="E348" i="67"/>
  <c r="J346" i="67"/>
  <c r="J404" i="67"/>
  <c r="G357" i="66"/>
  <c r="P346" i="66"/>
  <c r="P404" i="66"/>
  <c r="H346" i="66"/>
  <c r="H404" i="66"/>
  <c r="I343" i="66"/>
  <c r="I402" i="66"/>
  <c r="M396" i="64"/>
  <c r="J457" i="64"/>
  <c r="J393" i="64"/>
  <c r="J456" i="64" s="1"/>
  <c r="N7" i="60"/>
  <c r="J384" i="64"/>
  <c r="J448" i="64"/>
  <c r="C395" i="72"/>
  <c r="C340" i="72"/>
  <c r="C394" i="72" s="1"/>
  <c r="C150" i="60"/>
  <c r="C148" i="60"/>
  <c r="C350" i="67"/>
  <c r="O161" i="55"/>
  <c r="G161" i="55"/>
  <c r="L324" i="72"/>
  <c r="D324" i="72"/>
  <c r="J323" i="72"/>
  <c r="K319" i="72"/>
  <c r="K373" i="72"/>
  <c r="K300" i="72"/>
  <c r="Q166" i="55"/>
  <c r="Q161" i="55" s="1"/>
  <c r="Q168" i="59"/>
  <c r="J296" i="72"/>
  <c r="J315" i="72"/>
  <c r="K372" i="71"/>
  <c r="K318" i="71"/>
  <c r="K150" i="59"/>
  <c r="K148" i="55"/>
  <c r="K143" i="55" s="1"/>
  <c r="K298" i="71"/>
  <c r="K293" i="71" s="1"/>
  <c r="J339" i="70"/>
  <c r="J396" i="70"/>
  <c r="J319" i="70"/>
  <c r="D337" i="70"/>
  <c r="H333" i="70"/>
  <c r="J312" i="70"/>
  <c r="J332" i="70"/>
  <c r="L326" i="70"/>
  <c r="D326" i="70"/>
  <c r="J325" i="70"/>
  <c r="F340" i="69"/>
  <c r="H396" i="69"/>
  <c r="H339" i="69"/>
  <c r="H319" i="69"/>
  <c r="L337" i="69"/>
  <c r="N336" i="69"/>
  <c r="N316" i="69"/>
  <c r="N111" i="55"/>
  <c r="N105" i="55" s="1"/>
  <c r="P308" i="69"/>
  <c r="L326" i="69"/>
  <c r="D326" i="69"/>
  <c r="H393" i="68"/>
  <c r="H418" i="68"/>
  <c r="L411" i="68"/>
  <c r="F87" i="55"/>
  <c r="F383" i="68" s="1"/>
  <c r="E405" i="68"/>
  <c r="O336" i="67"/>
  <c r="O316" i="67"/>
  <c r="G336" i="67"/>
  <c r="G316" i="67"/>
  <c r="P325" i="67"/>
  <c r="P305" i="67"/>
  <c r="Q339" i="66"/>
  <c r="I339" i="66"/>
  <c r="I319" i="66"/>
  <c r="P332" i="66"/>
  <c r="P312" i="66"/>
  <c r="H332" i="66"/>
  <c r="H312" i="66"/>
  <c r="K49" i="55"/>
  <c r="H339" i="65"/>
  <c r="H319" i="65"/>
  <c r="F336" i="65"/>
  <c r="F316" i="65"/>
  <c r="K312" i="65"/>
  <c r="K332" i="65"/>
  <c r="D375" i="64"/>
  <c r="Q369" i="64"/>
  <c r="Q432" i="64"/>
  <c r="Q347" i="64"/>
  <c r="I369" i="64"/>
  <c r="I347" i="64"/>
  <c r="I432" i="64"/>
  <c r="K9" i="55"/>
  <c r="K3" i="55" s="1"/>
  <c r="J363" i="64"/>
  <c r="C351" i="64"/>
  <c r="H289" i="72"/>
  <c r="L286" i="72"/>
  <c r="D286" i="72"/>
  <c r="D280" i="72" s="1"/>
  <c r="J286" i="72"/>
  <c r="N355" i="72"/>
  <c r="N282" i="72"/>
  <c r="N354" i="72" s="1"/>
  <c r="F355" i="72"/>
  <c r="F282" i="72"/>
  <c r="H280" i="72"/>
  <c r="N276" i="72"/>
  <c r="F276" i="72"/>
  <c r="N282" i="71"/>
  <c r="F282" i="71"/>
  <c r="N297" i="70"/>
  <c r="F297" i="70"/>
  <c r="N300" i="69"/>
  <c r="N113" i="58"/>
  <c r="F113" i="58"/>
  <c r="L354" i="68"/>
  <c r="L402" i="68" s="1"/>
  <c r="D354" i="68"/>
  <c r="D297" i="67"/>
  <c r="N68" i="54"/>
  <c r="N62" i="54" s="1"/>
  <c r="F68" i="54"/>
  <c r="F62" i="54" s="1"/>
  <c r="H297" i="66"/>
  <c r="F49" i="54"/>
  <c r="F43" i="54" s="1"/>
  <c r="L49" i="54"/>
  <c r="L43" i="54" s="1"/>
  <c r="D49" i="54"/>
  <c r="D43" i="54" s="1"/>
  <c r="N286" i="66"/>
  <c r="F286" i="66"/>
  <c r="F324" i="66" s="1"/>
  <c r="F293" i="65"/>
  <c r="N330" i="64"/>
  <c r="F9" i="54"/>
  <c r="F3" i="54" s="1"/>
  <c r="L9" i="54"/>
  <c r="L3" i="54" s="1"/>
  <c r="C293" i="70"/>
  <c r="C331" i="70" s="1"/>
  <c r="C370" i="69"/>
  <c r="C293" i="69"/>
  <c r="G106" i="60"/>
  <c r="H336" i="72"/>
  <c r="H390" i="72" s="1"/>
  <c r="H391" i="72"/>
  <c r="L162" i="60"/>
  <c r="H385" i="72"/>
  <c r="H330" i="72"/>
  <c r="J340" i="71"/>
  <c r="J394" i="71" s="1"/>
  <c r="J396" i="71"/>
  <c r="P395" i="71"/>
  <c r="P340" i="71"/>
  <c r="P394" i="71" s="1"/>
  <c r="G389" i="71"/>
  <c r="J144" i="60"/>
  <c r="F330" i="71"/>
  <c r="F385" i="71"/>
  <c r="M408" i="70"/>
  <c r="M350" i="70"/>
  <c r="M407" i="70" s="1"/>
  <c r="I128" i="60"/>
  <c r="E346" i="70"/>
  <c r="E404" i="70"/>
  <c r="Q111" i="60"/>
  <c r="I111" i="60"/>
  <c r="E111" i="60"/>
  <c r="K426" i="68"/>
  <c r="K500" i="68"/>
  <c r="M426" i="68"/>
  <c r="Q404" i="67"/>
  <c r="Q346" i="67"/>
  <c r="I66" i="60"/>
  <c r="N62" i="57"/>
  <c r="I49" i="57"/>
  <c r="I43" i="57" s="1"/>
  <c r="I412" i="65"/>
  <c r="I354" i="65"/>
  <c r="I411" i="65" s="1"/>
  <c r="H396" i="64"/>
  <c r="D396" i="64"/>
  <c r="J453" i="64"/>
  <c r="J389" i="64"/>
  <c r="J452" i="64" s="1"/>
  <c r="M7" i="60"/>
  <c r="I384" i="64"/>
  <c r="I448" i="64"/>
  <c r="L381" i="64"/>
  <c r="C164" i="60"/>
  <c r="C128" i="60"/>
  <c r="C415" i="69"/>
  <c r="C357" i="69"/>
  <c r="C414" i="69" s="1"/>
  <c r="C426" i="68"/>
  <c r="C396" i="64"/>
  <c r="M404" i="68"/>
  <c r="E404" i="68"/>
  <c r="G378" i="68"/>
  <c r="G403" i="68"/>
  <c r="O326" i="66"/>
  <c r="Q325" i="66"/>
  <c r="Q305" i="66"/>
  <c r="P326" i="65"/>
  <c r="H326" i="65"/>
  <c r="N305" i="65"/>
  <c r="N325" i="65"/>
  <c r="J325" i="65"/>
  <c r="J305" i="65"/>
  <c r="I377" i="64"/>
  <c r="I440" i="64"/>
  <c r="L373" i="64"/>
  <c r="D373" i="64"/>
  <c r="G377" i="70"/>
  <c r="G300" i="70"/>
  <c r="Q370" i="69"/>
  <c r="Q293" i="69"/>
  <c r="I113" i="58"/>
  <c r="I111" i="54"/>
  <c r="I105" i="54" s="1"/>
  <c r="O368" i="69"/>
  <c r="K368" i="69"/>
  <c r="G368" i="69"/>
  <c r="E289" i="67"/>
  <c r="G286" i="67"/>
  <c r="D144" i="50"/>
  <c r="P332" i="72"/>
  <c r="P387" i="72"/>
  <c r="H164" i="60"/>
  <c r="D387" i="72"/>
  <c r="D332" i="72"/>
  <c r="J146" i="60"/>
  <c r="F332" i="71"/>
  <c r="F387" i="71"/>
  <c r="O124" i="57"/>
  <c r="G401" i="70"/>
  <c r="G343" i="70"/>
  <c r="N441" i="68"/>
  <c r="N513" i="68" s="1"/>
  <c r="N514" i="68"/>
  <c r="N343" i="66"/>
  <c r="Q357" i="65"/>
  <c r="H320" i="72"/>
  <c r="H374" i="72"/>
  <c r="N300" i="72"/>
  <c r="N373" i="72"/>
  <c r="N319" i="72"/>
  <c r="P317" i="72"/>
  <c r="P371" i="72"/>
  <c r="D371" i="72"/>
  <c r="D317" i="72"/>
  <c r="O330" i="70"/>
  <c r="Q308" i="70"/>
  <c r="Q327" i="70" s="1"/>
  <c r="Q328" i="70"/>
  <c r="G326" i="70"/>
  <c r="E340" i="69"/>
  <c r="K396" i="69"/>
  <c r="K319" i="69"/>
  <c r="K339" i="69"/>
  <c r="Q336" i="69"/>
  <c r="Q316" i="69"/>
  <c r="Q310" i="69" s="1"/>
  <c r="I316" i="69"/>
  <c r="I336" i="69"/>
  <c r="I419" i="68"/>
  <c r="Q412" i="68"/>
  <c r="I412" i="68"/>
  <c r="O411" i="68"/>
  <c r="G411" i="68"/>
  <c r="I410" i="68"/>
  <c r="I385" i="68"/>
  <c r="O340" i="67"/>
  <c r="Q339" i="67"/>
  <c r="Q319" i="67"/>
  <c r="M339" i="67"/>
  <c r="M319" i="67"/>
  <c r="I319" i="67"/>
  <c r="I339" i="67"/>
  <c r="E339" i="67"/>
  <c r="E319" i="67"/>
  <c r="F336" i="67"/>
  <c r="F316" i="67"/>
  <c r="F310" i="67" s="1"/>
  <c r="M334" i="67"/>
  <c r="E334" i="67"/>
  <c r="K333" i="67"/>
  <c r="M332" i="67"/>
  <c r="M312" i="67"/>
  <c r="P337" i="66"/>
  <c r="D337" i="66"/>
  <c r="F336" i="66"/>
  <c r="F316" i="66"/>
  <c r="F310" i="66" s="1"/>
  <c r="M336" i="65"/>
  <c r="M316" i="65"/>
  <c r="M310" i="65" s="1"/>
  <c r="L333" i="65"/>
  <c r="P347" i="64"/>
  <c r="P432" i="64"/>
  <c r="P369" i="64"/>
  <c r="H347" i="64"/>
  <c r="H369" i="64"/>
  <c r="M364" i="64"/>
  <c r="M342" i="64"/>
  <c r="M363" i="64" s="1"/>
  <c r="O339" i="64"/>
  <c r="O361" i="64"/>
  <c r="K278" i="72"/>
  <c r="I276" i="72"/>
  <c r="Q362" i="71"/>
  <c r="Q289" i="71"/>
  <c r="Q325" i="71" s="1"/>
  <c r="M286" i="71"/>
  <c r="G289" i="70"/>
  <c r="I286" i="70"/>
  <c r="O286" i="70"/>
  <c r="M289" i="69"/>
  <c r="I286" i="66"/>
  <c r="O30" i="54"/>
  <c r="O24" i="54" s="1"/>
  <c r="Q293" i="65"/>
  <c r="Q331" i="65" s="1"/>
  <c r="Q289" i="65"/>
  <c r="Q327" i="65" s="1"/>
  <c r="G286" i="65"/>
  <c r="L164" i="50"/>
  <c r="C106" i="60"/>
  <c r="G389" i="72"/>
  <c r="L415" i="70"/>
  <c r="L357" i="70"/>
  <c r="L414" i="70" s="1"/>
  <c r="H357" i="70"/>
  <c r="J136" i="60"/>
  <c r="J130" i="57"/>
  <c r="J124" i="57" s="1"/>
  <c r="P406" i="70"/>
  <c r="F109" i="60"/>
  <c r="K106" i="60"/>
  <c r="L510" i="68"/>
  <c r="L437" i="68"/>
  <c r="L509" i="68" s="1"/>
  <c r="N87" i="57"/>
  <c r="N431" i="68" s="1"/>
  <c r="L433" i="68"/>
  <c r="J68" i="57"/>
  <c r="J62" i="57" s="1"/>
  <c r="Q354" i="66"/>
  <c r="Q411" i="66" s="1"/>
  <c r="Q412" i="66"/>
  <c r="E412" i="66"/>
  <c r="E354" i="66"/>
  <c r="E411" i="66" s="1"/>
  <c r="Q28" i="60"/>
  <c r="M28" i="60"/>
  <c r="E28" i="60"/>
  <c r="Q9" i="57"/>
  <c r="Q3" i="57" s="1"/>
  <c r="Q16" i="60"/>
  <c r="I393" i="64"/>
  <c r="I457" i="64"/>
  <c r="I315" i="72"/>
  <c r="I296" i="72"/>
  <c r="I314" i="72" s="1"/>
  <c r="O294" i="72"/>
  <c r="O313" i="72"/>
  <c r="K161" i="55"/>
  <c r="J327" i="71"/>
  <c r="L380" i="71"/>
  <c r="L326" i="71"/>
  <c r="L307" i="71"/>
  <c r="H307" i="71"/>
  <c r="H380" i="71"/>
  <c r="H326" i="71"/>
  <c r="O340" i="70"/>
  <c r="P406" i="68"/>
  <c r="P381" i="68"/>
  <c r="P405" i="68" s="1"/>
  <c r="D381" i="68"/>
  <c r="D405" i="68" s="1"/>
  <c r="D406" i="68"/>
  <c r="N330" i="67"/>
  <c r="N310" i="67"/>
  <c r="Q308" i="67"/>
  <c r="Q328" i="67"/>
  <c r="E308" i="67"/>
  <c r="E327" i="67" s="1"/>
  <c r="E328" i="67"/>
  <c r="M326" i="67"/>
  <c r="E326" i="67"/>
  <c r="K334" i="66"/>
  <c r="K312" i="66"/>
  <c r="K332" i="66"/>
  <c r="G328" i="65"/>
  <c r="G308" i="65"/>
  <c r="G327" i="65" s="1"/>
  <c r="N366" i="64"/>
  <c r="J366" i="64"/>
  <c r="Q355" i="72"/>
  <c r="Q282" i="72"/>
  <c r="O353" i="72"/>
  <c r="K353" i="72"/>
  <c r="G353" i="72"/>
  <c r="M297" i="70"/>
  <c r="G297" i="69"/>
  <c r="K354" i="68"/>
  <c r="K300" i="67"/>
  <c r="O297" i="67"/>
  <c r="G293" i="67"/>
  <c r="I291" i="67"/>
  <c r="N321" i="64"/>
  <c r="I204" i="71"/>
  <c r="K130" i="60"/>
  <c r="M315" i="71"/>
  <c r="M296" i="71"/>
  <c r="M314" i="71" s="1"/>
  <c r="M294" i="71"/>
  <c r="M313" i="71"/>
  <c r="I143" i="55"/>
  <c r="O337" i="70"/>
  <c r="G337" i="70"/>
  <c r="E336" i="70"/>
  <c r="Q340" i="65"/>
  <c r="I340" i="65"/>
  <c r="K106" i="50"/>
  <c r="Q85" i="50"/>
  <c r="J28" i="50"/>
  <c r="M161" i="72"/>
  <c r="E161" i="72"/>
  <c r="L162" i="50"/>
  <c r="D162" i="50"/>
  <c r="L150" i="71"/>
  <c r="L205" i="71"/>
  <c r="D150" i="71"/>
  <c r="D205" i="71"/>
  <c r="M148" i="71"/>
  <c r="M203" i="71"/>
  <c r="M165" i="70"/>
  <c r="E165" i="70"/>
  <c r="J220" i="70"/>
  <c r="J162" i="70"/>
  <c r="J219" i="70" s="1"/>
  <c r="J128" i="50"/>
  <c r="O125" i="50"/>
  <c r="N125" i="50"/>
  <c r="J151" i="70"/>
  <c r="J209" i="70"/>
  <c r="M162" i="69"/>
  <c r="M219" i="69" s="1"/>
  <c r="M220" i="69"/>
  <c r="P216" i="69"/>
  <c r="P158" i="69"/>
  <c r="P215" i="69" s="1"/>
  <c r="H158" i="69"/>
  <c r="H215" i="69" s="1"/>
  <c r="H216" i="69"/>
  <c r="Q109" i="50"/>
  <c r="I109" i="50"/>
  <c r="K209" i="69"/>
  <c r="K151" i="69"/>
  <c r="J199" i="68"/>
  <c r="J271" i="68" s="1"/>
  <c r="J272" i="68"/>
  <c r="P195" i="68"/>
  <c r="F85" i="50"/>
  <c r="M162" i="67"/>
  <c r="M219" i="67" s="1"/>
  <c r="M220" i="67"/>
  <c r="E220" i="67"/>
  <c r="E162" i="67"/>
  <c r="E219" i="67" s="1"/>
  <c r="J154" i="67"/>
  <c r="J212" i="67"/>
  <c r="L47" i="50"/>
  <c r="D47" i="50"/>
  <c r="J151" i="66"/>
  <c r="D165" i="65"/>
  <c r="M220" i="65"/>
  <c r="M162" i="65"/>
  <c r="M219" i="65" s="1"/>
  <c r="E220" i="65"/>
  <c r="E162" i="65"/>
  <c r="E219" i="65" s="1"/>
  <c r="M158" i="65"/>
  <c r="E158" i="65"/>
  <c r="P212" i="65"/>
  <c r="P154" i="65"/>
  <c r="D28" i="50"/>
  <c r="P184" i="64"/>
  <c r="J177" i="64"/>
  <c r="J235" i="64"/>
  <c r="B68" i="47"/>
  <c r="L131" i="72"/>
  <c r="L112" i="72"/>
  <c r="F125" i="71"/>
  <c r="F144" i="71"/>
  <c r="Q118" i="71"/>
  <c r="Q137" i="71"/>
  <c r="I137" i="71"/>
  <c r="I118" i="71"/>
  <c r="M127" i="70"/>
  <c r="M147" i="70"/>
  <c r="E127" i="70"/>
  <c r="E147" i="70"/>
  <c r="C139" i="70"/>
  <c r="J134" i="70"/>
  <c r="I113" i="70"/>
  <c r="I133" i="70"/>
  <c r="E143" i="69"/>
  <c r="O116" i="69"/>
  <c r="O136" i="69"/>
  <c r="G116" i="69"/>
  <c r="G136" i="69"/>
  <c r="K143" i="68"/>
  <c r="J139" i="68"/>
  <c r="Q124" i="67"/>
  <c r="L127" i="66"/>
  <c r="D127" i="66"/>
  <c r="O49" i="45"/>
  <c r="O43" i="45" s="1"/>
  <c r="K116" i="66"/>
  <c r="E30" i="45"/>
  <c r="C113" i="65"/>
  <c r="G135" i="64"/>
  <c r="N127" i="64"/>
  <c r="F127" i="64"/>
  <c r="B118" i="71"/>
  <c r="B116" i="71" s="1"/>
  <c r="B127" i="69"/>
  <c r="B147" i="69"/>
  <c r="B134" i="69"/>
  <c r="J166" i="44"/>
  <c r="J161" i="44" s="1"/>
  <c r="Q98" i="72"/>
  <c r="Q96" i="71"/>
  <c r="I97" i="70"/>
  <c r="K94" i="70"/>
  <c r="C94" i="70"/>
  <c r="B146" i="50"/>
  <c r="E162" i="50"/>
  <c r="M154" i="71"/>
  <c r="N144" i="50"/>
  <c r="M214" i="69"/>
  <c r="N109" i="50"/>
  <c r="L106" i="50"/>
  <c r="O199" i="68"/>
  <c r="O271" i="68" s="1"/>
  <c r="O272" i="68"/>
  <c r="O85" i="50"/>
  <c r="K184" i="68"/>
  <c r="C66" i="50"/>
  <c r="D220" i="66"/>
  <c r="D162" i="66"/>
  <c r="B220" i="65"/>
  <c r="B162" i="65"/>
  <c r="B219" i="65" s="1"/>
  <c r="F146" i="69"/>
  <c r="L116" i="69"/>
  <c r="L135" i="69" s="1"/>
  <c r="L136" i="69"/>
  <c r="G132" i="69"/>
  <c r="I151" i="68"/>
  <c r="F147" i="68"/>
  <c r="H118" i="67"/>
  <c r="H112" i="67" s="1"/>
  <c r="J113" i="67"/>
  <c r="E127" i="66"/>
  <c r="E124" i="66"/>
  <c r="D116" i="66"/>
  <c r="D112" i="66" s="1"/>
  <c r="K139" i="64"/>
  <c r="B120" i="67"/>
  <c r="C100" i="72"/>
  <c r="B94" i="72"/>
  <c r="N97" i="69"/>
  <c r="K30" i="57"/>
  <c r="K24" i="57" s="1"/>
  <c r="Q350" i="65"/>
  <c r="M350" i="65"/>
  <c r="M30" i="57"/>
  <c r="M24" i="57" s="1"/>
  <c r="D343" i="65"/>
  <c r="N330" i="66"/>
  <c r="N310" i="66"/>
  <c r="K282" i="71"/>
  <c r="K356" i="71"/>
  <c r="M355" i="71"/>
  <c r="M282" i="71"/>
  <c r="M276" i="71"/>
  <c r="I143" i="54"/>
  <c r="Q333" i="66"/>
  <c r="I293" i="66"/>
  <c r="I331" i="66" s="1"/>
  <c r="O293" i="66"/>
  <c r="G293" i="66"/>
  <c r="O330" i="66"/>
  <c r="O289" i="66"/>
  <c r="N164" i="50"/>
  <c r="Q47" i="50"/>
  <c r="L161" i="72"/>
  <c r="O166" i="47"/>
  <c r="O161" i="47" s="1"/>
  <c r="C154" i="72"/>
  <c r="G164" i="50"/>
  <c r="C205" i="72"/>
  <c r="C150" i="72"/>
  <c r="G148" i="72"/>
  <c r="G203" i="72"/>
  <c r="K213" i="71"/>
  <c r="K158" i="71"/>
  <c r="K212" i="71" s="1"/>
  <c r="C213" i="71"/>
  <c r="C158" i="71"/>
  <c r="C212" i="71" s="1"/>
  <c r="G205" i="71"/>
  <c r="G150" i="71"/>
  <c r="Q216" i="70"/>
  <c r="Q158" i="70"/>
  <c r="Q215" i="70" s="1"/>
  <c r="N214" i="70"/>
  <c r="F214" i="70"/>
  <c r="I128" i="50"/>
  <c r="E154" i="70"/>
  <c r="E212" i="70"/>
  <c r="M209" i="70"/>
  <c r="M151" i="70"/>
  <c r="E209" i="70"/>
  <c r="E151" i="70"/>
  <c r="I165" i="69"/>
  <c r="L162" i="69"/>
  <c r="L219" i="69" s="1"/>
  <c r="L220" i="69"/>
  <c r="D220" i="69"/>
  <c r="D162" i="69"/>
  <c r="D219" i="69" s="1"/>
  <c r="K216" i="69"/>
  <c r="K158" i="69"/>
  <c r="K215" i="69" s="1"/>
  <c r="C158" i="69"/>
  <c r="C215" i="69" s="1"/>
  <c r="C216" i="69"/>
  <c r="O214" i="69"/>
  <c r="G214" i="69"/>
  <c r="P212" i="69"/>
  <c r="P154" i="69"/>
  <c r="D109" i="50"/>
  <c r="N151" i="69"/>
  <c r="N209" i="69"/>
  <c r="F151" i="69"/>
  <c r="F209" i="69"/>
  <c r="M202" i="68"/>
  <c r="M275" i="68"/>
  <c r="E202" i="68"/>
  <c r="E275" i="68"/>
  <c r="G195" i="68"/>
  <c r="Q187" i="68"/>
  <c r="Q260" i="68"/>
  <c r="I260" i="68"/>
  <c r="I187" i="68"/>
  <c r="J165" i="67"/>
  <c r="Q66" i="50"/>
  <c r="I66" i="50"/>
  <c r="K158" i="66"/>
  <c r="C158" i="66"/>
  <c r="O154" i="66"/>
  <c r="O212" i="66"/>
  <c r="G212" i="66"/>
  <c r="G154" i="66"/>
  <c r="C165" i="65"/>
  <c r="P220" i="65"/>
  <c r="P162" i="65"/>
  <c r="P219" i="65" s="1"/>
  <c r="M30" i="47"/>
  <c r="P158" i="65"/>
  <c r="L30" i="47"/>
  <c r="C30" i="47"/>
  <c r="K28" i="50"/>
  <c r="G212" i="65"/>
  <c r="G154" i="65"/>
  <c r="J151" i="65"/>
  <c r="K184" i="64"/>
  <c r="C184" i="64"/>
  <c r="G9" i="47"/>
  <c r="M177" i="64"/>
  <c r="O9" i="47"/>
  <c r="Q172" i="64"/>
  <c r="Q236" i="64"/>
  <c r="I172" i="64"/>
  <c r="I236" i="64"/>
  <c r="J169" i="64"/>
  <c r="B150" i="72"/>
  <c r="B205" i="72"/>
  <c r="B128" i="50"/>
  <c r="B275" i="68"/>
  <c r="B202" i="68"/>
  <c r="B82" i="50"/>
  <c r="M142" i="72"/>
  <c r="E142" i="72"/>
  <c r="H122" i="72"/>
  <c r="H141" i="72"/>
  <c r="O135" i="72"/>
  <c r="G135" i="72"/>
  <c r="P114" i="72"/>
  <c r="P132" i="72" s="1"/>
  <c r="P133" i="72"/>
  <c r="O112" i="72"/>
  <c r="O131" i="72"/>
  <c r="G112" i="72"/>
  <c r="G131" i="72"/>
  <c r="N145" i="71"/>
  <c r="F145" i="71"/>
  <c r="M144" i="71"/>
  <c r="M125" i="71"/>
  <c r="E144" i="71"/>
  <c r="E125" i="71"/>
  <c r="N139" i="71"/>
  <c r="M138" i="71"/>
  <c r="E138" i="71"/>
  <c r="L118" i="71"/>
  <c r="L137" i="71"/>
  <c r="D118" i="71"/>
  <c r="D137" i="71"/>
  <c r="L135" i="71"/>
  <c r="D135" i="71"/>
  <c r="M148" i="70"/>
  <c r="E148" i="70"/>
  <c r="L127" i="70"/>
  <c r="L147" i="70"/>
  <c r="D127" i="70"/>
  <c r="D147" i="70"/>
  <c r="N116" i="70"/>
  <c r="N136" i="70"/>
  <c r="F116" i="70"/>
  <c r="F136" i="70"/>
  <c r="P146" i="69"/>
  <c r="K111" i="45"/>
  <c r="J142" i="69"/>
  <c r="Q141" i="69"/>
  <c r="Q198" i="69"/>
  <c r="I141" i="69"/>
  <c r="I198" i="69"/>
  <c r="P120" i="69"/>
  <c r="P197" i="69"/>
  <c r="P140" i="69"/>
  <c r="H120" i="69"/>
  <c r="H197" i="69"/>
  <c r="H140" i="69"/>
  <c r="J195" i="69"/>
  <c r="J138" i="69"/>
  <c r="Q105" i="45"/>
  <c r="O151" i="68"/>
  <c r="J143" i="68"/>
  <c r="K116" i="67"/>
  <c r="C116" i="67"/>
  <c r="C136" i="67"/>
  <c r="K124" i="66"/>
  <c r="M120" i="66"/>
  <c r="E120" i="66"/>
  <c r="P113" i="66"/>
  <c r="P127" i="65"/>
  <c r="J24" i="45"/>
  <c r="J135" i="64"/>
  <c r="D9" i="45"/>
  <c r="B135" i="71"/>
  <c r="B120" i="65"/>
  <c r="N107" i="72"/>
  <c r="F107" i="72"/>
  <c r="O96" i="72"/>
  <c r="J94" i="72"/>
  <c r="B96" i="72"/>
  <c r="P96" i="71"/>
  <c r="P132" i="71" s="1"/>
  <c r="H96" i="71"/>
  <c r="H132" i="71" s="1"/>
  <c r="I94" i="71"/>
  <c r="D97" i="69"/>
  <c r="B125" i="50"/>
  <c r="M162" i="50"/>
  <c r="J144" i="50"/>
  <c r="K128" i="50"/>
  <c r="J154" i="69"/>
  <c r="J212" i="69"/>
  <c r="P106" i="50"/>
  <c r="D209" i="69"/>
  <c r="D151" i="69"/>
  <c r="G191" i="68"/>
  <c r="O184" i="68"/>
  <c r="Q158" i="66"/>
  <c r="Q156" i="66" s="1"/>
  <c r="M211" i="66"/>
  <c r="F158" i="65"/>
  <c r="Q212" i="65"/>
  <c r="Q154" i="65"/>
  <c r="N139" i="72"/>
  <c r="M138" i="72"/>
  <c r="P145" i="71"/>
  <c r="C125" i="71"/>
  <c r="C144" i="71"/>
  <c r="C142" i="71"/>
  <c r="H139" i="71"/>
  <c r="C138" i="71"/>
  <c r="E141" i="70"/>
  <c r="O145" i="69"/>
  <c r="J124" i="69"/>
  <c r="J144" i="69"/>
  <c r="N196" i="69"/>
  <c r="N139" i="69"/>
  <c r="C113" i="69"/>
  <c r="C133" i="69"/>
  <c r="Q151" i="68"/>
  <c r="J147" i="68"/>
  <c r="E120" i="67"/>
  <c r="K120" i="66"/>
  <c r="H116" i="66"/>
  <c r="Q142" i="64"/>
  <c r="I130" i="64"/>
  <c r="I152" i="64"/>
  <c r="K127" i="64"/>
  <c r="N104" i="72"/>
  <c r="K100" i="72"/>
  <c r="N97" i="70"/>
  <c r="M395" i="72"/>
  <c r="M340" i="72"/>
  <c r="M394" i="72" s="1"/>
  <c r="N85" i="60"/>
  <c r="J502" i="68"/>
  <c r="J429" i="68"/>
  <c r="C30" i="57"/>
  <c r="C24" i="57" s="1"/>
  <c r="K334" i="69"/>
  <c r="Q333" i="69"/>
  <c r="Q390" i="69"/>
  <c r="E111" i="55"/>
  <c r="E105" i="55" s="1"/>
  <c r="E113" i="59"/>
  <c r="Q318" i="64"/>
  <c r="E318" i="64"/>
  <c r="K109" i="50"/>
  <c r="D161" i="71"/>
  <c r="O148" i="47"/>
  <c r="N205" i="71"/>
  <c r="N150" i="71"/>
  <c r="O144" i="50"/>
  <c r="K148" i="71"/>
  <c r="K203" i="71"/>
  <c r="C144" i="50"/>
  <c r="P162" i="70"/>
  <c r="P219" i="70" s="1"/>
  <c r="P220" i="70"/>
  <c r="H162" i="70"/>
  <c r="H219" i="70" s="1"/>
  <c r="H220" i="70"/>
  <c r="P216" i="70"/>
  <c r="P158" i="70"/>
  <c r="H216" i="70"/>
  <c r="H158" i="70"/>
  <c r="P211" i="70"/>
  <c r="H211" i="70"/>
  <c r="L209" i="70"/>
  <c r="L151" i="70"/>
  <c r="D209" i="70"/>
  <c r="D151" i="70"/>
  <c r="L165" i="69"/>
  <c r="D165" i="69"/>
  <c r="K220" i="69"/>
  <c r="K162" i="69"/>
  <c r="K219" i="69" s="1"/>
  <c r="C220" i="69"/>
  <c r="C162" i="69"/>
  <c r="C219" i="69" s="1"/>
  <c r="N214" i="69"/>
  <c r="L199" i="68"/>
  <c r="L271" i="68" s="1"/>
  <c r="L272" i="68"/>
  <c r="N189" i="68"/>
  <c r="P191" i="68"/>
  <c r="P260" i="68"/>
  <c r="P187" i="68"/>
  <c r="H187" i="68"/>
  <c r="H260" i="68"/>
  <c r="L184" i="68"/>
  <c r="D184" i="68"/>
  <c r="M165" i="67"/>
  <c r="E165" i="67"/>
  <c r="G220" i="67"/>
  <c r="G162" i="67"/>
  <c r="G219" i="67" s="1"/>
  <c r="G158" i="67"/>
  <c r="G156" i="67" s="1"/>
  <c r="C68" i="47"/>
  <c r="E68" i="47"/>
  <c r="Q62" i="47"/>
  <c r="E151" i="67"/>
  <c r="I162" i="66"/>
  <c r="G49" i="47"/>
  <c r="G43" i="47" s="1"/>
  <c r="N212" i="66"/>
  <c r="N154" i="66"/>
  <c r="J165" i="65"/>
  <c r="K162" i="65"/>
  <c r="K219" i="65" s="1"/>
  <c r="K220" i="65"/>
  <c r="C162" i="65"/>
  <c r="C219" i="65" s="1"/>
  <c r="C220" i="65"/>
  <c r="N211" i="65"/>
  <c r="F211" i="65"/>
  <c r="Q151" i="65"/>
  <c r="I151" i="65"/>
  <c r="N184" i="64"/>
  <c r="M245" i="64"/>
  <c r="M181" i="64"/>
  <c r="M244" i="64" s="1"/>
  <c r="D177" i="64"/>
  <c r="L9" i="47"/>
  <c r="L7" i="50"/>
  <c r="H236" i="64"/>
  <c r="H172" i="64"/>
  <c r="Q169" i="64"/>
  <c r="B161" i="72"/>
  <c r="B158" i="71"/>
  <c r="B212" i="71" s="1"/>
  <c r="B151" i="69"/>
  <c r="B209" i="69"/>
  <c r="B195" i="68"/>
  <c r="B158" i="65"/>
  <c r="B177" i="64"/>
  <c r="Q145" i="72"/>
  <c r="I145" i="72"/>
  <c r="P144" i="72"/>
  <c r="P125" i="72"/>
  <c r="H125" i="72"/>
  <c r="H144" i="72"/>
  <c r="P142" i="72"/>
  <c r="H142" i="72"/>
  <c r="O122" i="72"/>
  <c r="O141" i="72"/>
  <c r="G122" i="72"/>
  <c r="G141" i="72"/>
  <c r="O139" i="72"/>
  <c r="G139" i="72"/>
  <c r="N138" i="72"/>
  <c r="F138" i="72"/>
  <c r="M137" i="72"/>
  <c r="M118" i="72"/>
  <c r="E118" i="72"/>
  <c r="E137" i="72"/>
  <c r="J135" i="72"/>
  <c r="O114" i="72"/>
  <c r="O133" i="72"/>
  <c r="G114" i="72"/>
  <c r="G133" i="72"/>
  <c r="N131" i="72"/>
  <c r="N112" i="72"/>
  <c r="L125" i="71"/>
  <c r="L144" i="71"/>
  <c r="D125" i="71"/>
  <c r="D144" i="71"/>
  <c r="P148" i="45"/>
  <c r="D142" i="71"/>
  <c r="C122" i="71"/>
  <c r="C141" i="71"/>
  <c r="H138" i="71"/>
  <c r="K118" i="71"/>
  <c r="K137" i="71"/>
  <c r="C135" i="71"/>
  <c r="L148" i="70"/>
  <c r="D148" i="70"/>
  <c r="K127" i="70"/>
  <c r="K147" i="70"/>
  <c r="C127" i="70"/>
  <c r="C147" i="70"/>
  <c r="L124" i="70"/>
  <c r="L144" i="70"/>
  <c r="D124" i="70"/>
  <c r="D144" i="70"/>
  <c r="L130" i="45"/>
  <c r="M116" i="70"/>
  <c r="M136" i="70"/>
  <c r="E116" i="70"/>
  <c r="E136" i="70"/>
  <c r="P148" i="69"/>
  <c r="H148" i="69"/>
  <c r="O127" i="69"/>
  <c r="O147" i="69"/>
  <c r="P198" i="69"/>
  <c r="P141" i="69"/>
  <c r="H198" i="69"/>
  <c r="H141" i="69"/>
  <c r="O197" i="69"/>
  <c r="O120" i="69"/>
  <c r="O140" i="69"/>
  <c r="G197" i="69"/>
  <c r="G120" i="69"/>
  <c r="G140" i="69"/>
  <c r="J111" i="45"/>
  <c r="J113" i="49"/>
  <c r="O111" i="45"/>
  <c r="Q134" i="69"/>
  <c r="I134" i="69"/>
  <c r="J154" i="68"/>
  <c r="J151" i="68"/>
  <c r="C147" i="68"/>
  <c r="P139" i="68"/>
  <c r="H139" i="68"/>
  <c r="E136" i="68"/>
  <c r="M127" i="67"/>
  <c r="E127" i="67"/>
  <c r="I138" i="67"/>
  <c r="N116" i="67"/>
  <c r="F116" i="67"/>
  <c r="L62" i="45"/>
  <c r="J127" i="66"/>
  <c r="L118" i="66"/>
  <c r="Q116" i="66"/>
  <c r="I116" i="66"/>
  <c r="G30" i="45"/>
  <c r="G24" i="45" s="1"/>
  <c r="L127" i="64"/>
  <c r="D127" i="64"/>
  <c r="B120" i="70"/>
  <c r="B140" i="70"/>
  <c r="B151" i="68"/>
  <c r="B164" i="68"/>
  <c r="B139" i="68"/>
  <c r="Q107" i="72"/>
  <c r="K104" i="72"/>
  <c r="N96" i="72"/>
  <c r="F96" i="72"/>
  <c r="Q94" i="72"/>
  <c r="I94" i="72"/>
  <c r="I130" i="72" s="1"/>
  <c r="F139" i="71"/>
  <c r="L99" i="70"/>
  <c r="K97" i="70"/>
  <c r="K135" i="70" s="1"/>
  <c r="C97" i="70"/>
  <c r="C135" i="70" s="1"/>
  <c r="P176" i="69"/>
  <c r="P99" i="69"/>
  <c r="H176" i="69"/>
  <c r="H99" i="69"/>
  <c r="P348" i="67"/>
  <c r="O346" i="66"/>
  <c r="O404" i="66"/>
  <c r="N327" i="72"/>
  <c r="J327" i="72"/>
  <c r="M323" i="72"/>
  <c r="M304" i="72"/>
  <c r="M298" i="72" s="1"/>
  <c r="I334" i="70"/>
  <c r="O333" i="70"/>
  <c r="G333" i="70"/>
  <c r="I312" i="70"/>
  <c r="I331" i="70" s="1"/>
  <c r="I332" i="70"/>
  <c r="L423" i="68"/>
  <c r="D423" i="68"/>
  <c r="J494" i="68"/>
  <c r="J422" i="68"/>
  <c r="H415" i="68"/>
  <c r="N30" i="55"/>
  <c r="N24" i="55" s="1"/>
  <c r="J330" i="65"/>
  <c r="C336" i="70"/>
  <c r="C316" i="70"/>
  <c r="C330" i="70"/>
  <c r="C340" i="69"/>
  <c r="C328" i="69"/>
  <c r="C308" i="69"/>
  <c r="C327" i="69" s="1"/>
  <c r="C305" i="67"/>
  <c r="C325" i="67"/>
  <c r="C340" i="65"/>
  <c r="C366" i="64"/>
  <c r="E297" i="65"/>
  <c r="M330" i="64"/>
  <c r="E330" i="64"/>
  <c r="Q148" i="72"/>
  <c r="Q203" i="72"/>
  <c r="C220" i="70"/>
  <c r="C162" i="70"/>
  <c r="C219" i="70" s="1"/>
  <c r="G216" i="70"/>
  <c r="G158" i="70"/>
  <c r="O154" i="70"/>
  <c r="O212" i="70"/>
  <c r="G151" i="70"/>
  <c r="G209" i="70"/>
  <c r="C165" i="69"/>
  <c r="M158" i="69"/>
  <c r="M216" i="69"/>
  <c r="Q111" i="47"/>
  <c r="Q111" i="50" s="1"/>
  <c r="F154" i="69"/>
  <c r="F212" i="69"/>
  <c r="G202" i="68"/>
  <c r="G275" i="68"/>
  <c r="K191" i="68"/>
  <c r="P165" i="67"/>
  <c r="N220" i="67"/>
  <c r="N162" i="67"/>
  <c r="N219" i="67" s="1"/>
  <c r="I158" i="66"/>
  <c r="J158" i="65"/>
  <c r="E28" i="50"/>
  <c r="Q184" i="64"/>
  <c r="K7" i="50"/>
  <c r="D169" i="64"/>
  <c r="B208" i="70"/>
  <c r="D145" i="72"/>
  <c r="J139" i="72"/>
  <c r="E138" i="72"/>
  <c r="E135" i="72"/>
  <c r="H145" i="71"/>
  <c r="G142" i="71"/>
  <c r="P139" i="71"/>
  <c r="D139" i="71"/>
  <c r="G138" i="71"/>
  <c r="F137" i="71"/>
  <c r="F118" i="71"/>
  <c r="E143" i="45"/>
  <c r="P120" i="70"/>
  <c r="P140" i="70"/>
  <c r="P136" i="70"/>
  <c r="P116" i="70"/>
  <c r="P135" i="70" s="1"/>
  <c r="F113" i="67"/>
  <c r="O118" i="66"/>
  <c r="E120" i="65"/>
  <c r="D113" i="65"/>
  <c r="G139" i="64"/>
  <c r="M130" i="64"/>
  <c r="G127" i="64"/>
  <c r="B116" i="65"/>
  <c r="O100" i="72"/>
  <c r="G98" i="71"/>
  <c r="Q108" i="70"/>
  <c r="L99" i="69"/>
  <c r="L177" i="69"/>
  <c r="N142" i="64"/>
  <c r="B114" i="71"/>
  <c r="B132" i="71" s="1"/>
  <c r="B133" i="71"/>
  <c r="G104" i="72"/>
  <c r="E104" i="71"/>
  <c r="L94" i="71"/>
  <c r="O97" i="69"/>
  <c r="P380" i="72"/>
  <c r="P307" i="72"/>
  <c r="P326" i="72"/>
  <c r="F422" i="68"/>
  <c r="F494" i="68"/>
  <c r="C326" i="71"/>
  <c r="C380" i="71"/>
  <c r="C307" i="71"/>
  <c r="C404" i="68"/>
  <c r="C377" i="64"/>
  <c r="Q150" i="72"/>
  <c r="Q205" i="72"/>
  <c r="O128" i="50"/>
  <c r="F109" i="50"/>
  <c r="I130" i="45"/>
  <c r="I124" i="45" s="1"/>
  <c r="G100" i="72"/>
  <c r="E134" i="69"/>
  <c r="B110" i="64"/>
  <c r="B116" i="64"/>
  <c r="L107" i="64"/>
  <c r="I108" i="64"/>
  <c r="J7" i="44"/>
  <c r="J110" i="64"/>
  <c r="J152" i="64" s="1"/>
  <c r="G112" i="64"/>
  <c r="O112" i="64"/>
  <c r="L113" i="64"/>
  <c r="I115" i="64"/>
  <c r="F116" i="64"/>
  <c r="G117" i="64"/>
  <c r="D119" i="64"/>
  <c r="P119" i="64"/>
  <c r="M120" i="64"/>
  <c r="N122" i="64"/>
  <c r="N164" i="64" s="1"/>
  <c r="K123" i="64"/>
  <c r="K165" i="64" s="1"/>
  <c r="L124" i="64"/>
  <c r="L166" i="64" s="1"/>
  <c r="I95" i="65"/>
  <c r="F96" i="65"/>
  <c r="G28" i="44"/>
  <c r="G98" i="65"/>
  <c r="H100" i="65"/>
  <c r="I102" i="65"/>
  <c r="I140" i="65" s="1"/>
  <c r="G104" i="65"/>
  <c r="D106" i="65"/>
  <c r="P106" i="65"/>
  <c r="Q107" i="65"/>
  <c r="J109" i="65"/>
  <c r="G110" i="65"/>
  <c r="B103" i="65"/>
  <c r="I95" i="66"/>
  <c r="I133" i="66" s="1"/>
  <c r="J96" i="66"/>
  <c r="K47" i="44"/>
  <c r="K98" i="66"/>
  <c r="K136" i="66" s="1"/>
  <c r="L100" i="66"/>
  <c r="M102" i="66"/>
  <c r="J103" i="66"/>
  <c r="J141" i="66" s="1"/>
  <c r="K104" i="66"/>
  <c r="K142" i="66" s="1"/>
  <c r="H106" i="66"/>
  <c r="I107" i="66"/>
  <c r="I145" i="66" s="1"/>
  <c r="F109" i="66"/>
  <c r="C110" i="66"/>
  <c r="K110" i="66"/>
  <c r="B109" i="67"/>
  <c r="J95" i="67"/>
  <c r="G96" i="67"/>
  <c r="G134" i="67" s="1"/>
  <c r="D66" i="44"/>
  <c r="D98" i="67"/>
  <c r="P66" i="44"/>
  <c r="P98" i="67"/>
  <c r="Q100" i="67"/>
  <c r="Q138" i="67" s="1"/>
  <c r="N102" i="67"/>
  <c r="K103" i="67"/>
  <c r="H104" i="67"/>
  <c r="E106" i="67"/>
  <c r="F107" i="67"/>
  <c r="C109" i="67"/>
  <c r="K109" i="67"/>
  <c r="P110" i="67"/>
  <c r="N113" i="68"/>
  <c r="O114" i="68"/>
  <c r="P85" i="44"/>
  <c r="P116" i="68"/>
  <c r="M118" i="68"/>
  <c r="N120" i="68"/>
  <c r="N168" i="68" s="1"/>
  <c r="K121" i="68"/>
  <c r="L122" i="68"/>
  <c r="I124" i="68"/>
  <c r="F125" i="68"/>
  <c r="C126" i="68"/>
  <c r="D128" i="68"/>
  <c r="P128" i="68"/>
  <c r="Q129" i="68"/>
  <c r="Q177" i="68" s="1"/>
  <c r="K132" i="68"/>
  <c r="L133" i="68"/>
  <c r="J148" i="44"/>
  <c r="E148" i="44"/>
  <c r="L161" i="44"/>
  <c r="H24" i="45"/>
  <c r="K24" i="45"/>
  <c r="F148" i="47"/>
  <c r="F154" i="50"/>
  <c r="B117" i="64"/>
  <c r="B123" i="64"/>
  <c r="B165" i="64" s="1"/>
  <c r="M107" i="64"/>
  <c r="N108" i="64"/>
  <c r="G7" i="44"/>
  <c r="G110" i="64"/>
  <c r="H112" i="64"/>
  <c r="H154" i="64" s="1"/>
  <c r="E113" i="64"/>
  <c r="Q113" i="64"/>
  <c r="Q155" i="64" s="1"/>
  <c r="N115" i="64"/>
  <c r="K116" i="64"/>
  <c r="H117" i="64"/>
  <c r="E119" i="64"/>
  <c r="Q119" i="64"/>
  <c r="N120" i="64"/>
  <c r="O122" i="64"/>
  <c r="L123" i="64"/>
  <c r="F95" i="65"/>
  <c r="F133" i="65" s="1"/>
  <c r="C96" i="65"/>
  <c r="K96" i="65"/>
  <c r="H28" i="44"/>
  <c r="H98" i="65"/>
  <c r="E100" i="65"/>
  <c r="Q100" i="65"/>
  <c r="N102" i="65"/>
  <c r="N140" i="65" s="1"/>
  <c r="K103" i="65"/>
  <c r="H104" i="65"/>
  <c r="E106" i="65"/>
  <c r="E144" i="65" s="1"/>
  <c r="M106" i="65"/>
  <c r="M144" i="65" s="1"/>
  <c r="J107" i="65"/>
  <c r="G109" i="65"/>
  <c r="O109" i="65"/>
  <c r="L110" i="65"/>
  <c r="B104" i="65"/>
  <c r="B110" i="65"/>
  <c r="N95" i="66"/>
  <c r="K96" i="66"/>
  <c r="L47" i="44"/>
  <c r="L98" i="66"/>
  <c r="L136" i="66" s="1"/>
  <c r="I100" i="66"/>
  <c r="F102" i="66"/>
  <c r="C103" i="66"/>
  <c r="O103" i="66"/>
  <c r="L104" i="66"/>
  <c r="E106" i="66"/>
  <c r="E144" i="66" s="1"/>
  <c r="Q106" i="66"/>
  <c r="Q144" i="66" s="1"/>
  <c r="N107" i="66"/>
  <c r="N145" i="66" s="1"/>
  <c r="K109" i="66"/>
  <c r="H110" i="66"/>
  <c r="H148" i="66" s="1"/>
  <c r="B104" i="67"/>
  <c r="B142" i="67" s="1"/>
  <c r="B106" i="66"/>
  <c r="B144" i="66" s="1"/>
  <c r="G95" i="67"/>
  <c r="D96" i="67"/>
  <c r="D134" i="67" s="1"/>
  <c r="P96" i="67"/>
  <c r="P134" i="67" s="1"/>
  <c r="Q66" i="44"/>
  <c r="Q98" i="67"/>
  <c r="N100" i="67"/>
  <c r="G102" i="67"/>
  <c r="G140" i="67" s="1"/>
  <c r="D103" i="67"/>
  <c r="P103" i="67"/>
  <c r="M104" i="67"/>
  <c r="F106" i="67"/>
  <c r="N106" i="67"/>
  <c r="K107" i="67"/>
  <c r="K145" i="67" s="1"/>
  <c r="H109" i="67"/>
  <c r="P109" i="67"/>
  <c r="M110" i="67"/>
  <c r="B118" i="68"/>
  <c r="B129" i="68"/>
  <c r="G113" i="68"/>
  <c r="O113" i="68"/>
  <c r="P114" i="68"/>
  <c r="Q85" i="44"/>
  <c r="Q116" i="68"/>
  <c r="J118" i="68"/>
  <c r="G120" i="68"/>
  <c r="H121" i="68"/>
  <c r="E122" i="68"/>
  <c r="E170" i="68" s="1"/>
  <c r="Q122" i="68"/>
  <c r="J124" i="68"/>
  <c r="G125" i="68"/>
  <c r="D126" i="68"/>
  <c r="D174" i="68" s="1"/>
  <c r="P126" i="68"/>
  <c r="I128" i="68"/>
  <c r="J129" i="68"/>
  <c r="G131" i="68"/>
  <c r="H132" i="68"/>
  <c r="I133" i="68"/>
  <c r="I111" i="44"/>
  <c r="I105" i="44" s="1"/>
  <c r="I113" i="48"/>
  <c r="D166" i="44"/>
  <c r="L161" i="45"/>
  <c r="F81" i="45"/>
  <c r="J68" i="45"/>
  <c r="G124" i="45"/>
  <c r="F43" i="45"/>
  <c r="B111" i="50"/>
  <c r="M143" i="47"/>
  <c r="E105" i="47"/>
  <c r="I24" i="47"/>
  <c r="C105" i="55"/>
  <c r="J81" i="55"/>
  <c r="J383" i="68"/>
  <c r="Q164" i="60"/>
  <c r="P395" i="72"/>
  <c r="P340" i="72"/>
  <c r="P394" i="72" s="1"/>
  <c r="G164" i="60"/>
  <c r="M146" i="60"/>
  <c r="Q385" i="71"/>
  <c r="Q330" i="71"/>
  <c r="K415" i="70"/>
  <c r="K357" i="70"/>
  <c r="K414" i="70" s="1"/>
  <c r="I354" i="70"/>
  <c r="I411" i="70" s="1"/>
  <c r="I412" i="70"/>
  <c r="D128" i="60"/>
  <c r="L406" i="69"/>
  <c r="N401" i="69"/>
  <c r="N343" i="69"/>
  <c r="O433" i="68"/>
  <c r="L66" i="60"/>
  <c r="M415" i="66"/>
  <c r="M357" i="66"/>
  <c r="M414" i="66" s="1"/>
  <c r="H49" i="57"/>
  <c r="H43" i="57" s="1"/>
  <c r="F47" i="60"/>
  <c r="L357" i="65"/>
  <c r="D357" i="65"/>
  <c r="P354" i="65"/>
  <c r="P411" i="65" s="1"/>
  <c r="P412" i="65"/>
  <c r="H404" i="65"/>
  <c r="H346" i="65"/>
  <c r="G396" i="64"/>
  <c r="Q453" i="64"/>
  <c r="Q389" i="64"/>
  <c r="N304" i="72"/>
  <c r="N324" i="72"/>
  <c r="F324" i="72"/>
  <c r="L304" i="72"/>
  <c r="L323" i="72"/>
  <c r="D304" i="72"/>
  <c r="D323" i="72"/>
  <c r="P296" i="72"/>
  <c r="P314" i="72" s="1"/>
  <c r="P315" i="72"/>
  <c r="H296" i="72"/>
  <c r="H314" i="72" s="1"/>
  <c r="H315" i="72"/>
  <c r="N294" i="72"/>
  <c r="N313" i="72"/>
  <c r="O380" i="71"/>
  <c r="O326" i="71"/>
  <c r="O307" i="71"/>
  <c r="G380" i="71"/>
  <c r="G326" i="71"/>
  <c r="G307" i="71"/>
  <c r="Q323" i="71"/>
  <c r="Q304" i="71"/>
  <c r="I323" i="71"/>
  <c r="I304" i="71"/>
  <c r="O374" i="71"/>
  <c r="O320" i="71"/>
  <c r="G374" i="71"/>
  <c r="G320" i="71"/>
  <c r="M319" i="71"/>
  <c r="M300" i="71"/>
  <c r="M373" i="71"/>
  <c r="E300" i="71"/>
  <c r="E319" i="71"/>
  <c r="E373" i="71"/>
  <c r="M371" i="71"/>
  <c r="M317" i="71"/>
  <c r="E371" i="71"/>
  <c r="E317" i="71"/>
  <c r="L296" i="71"/>
  <c r="L315" i="71"/>
  <c r="D296" i="71"/>
  <c r="D315" i="71"/>
  <c r="L294" i="71"/>
  <c r="L313" i="71"/>
  <c r="D294" i="71"/>
  <c r="D313" i="71"/>
  <c r="F340" i="70"/>
  <c r="D339" i="70"/>
  <c r="D396" i="70"/>
  <c r="D319" i="70"/>
  <c r="P335" i="70"/>
  <c r="D327" i="70"/>
  <c r="P325" i="70"/>
  <c r="P305" i="70"/>
  <c r="H305" i="70"/>
  <c r="H325" i="70"/>
  <c r="P390" i="69"/>
  <c r="P333" i="69"/>
  <c r="H333" i="69"/>
  <c r="H390" i="69"/>
  <c r="N312" i="69"/>
  <c r="N389" i="69"/>
  <c r="N332" i="69"/>
  <c r="F308" i="69"/>
  <c r="F327" i="69" s="1"/>
  <c r="F328" i="69"/>
  <c r="J326" i="69"/>
  <c r="P305" i="69"/>
  <c r="H419" i="68"/>
  <c r="N418" i="68"/>
  <c r="F418" i="68"/>
  <c r="F393" i="68"/>
  <c r="F402" i="68"/>
  <c r="I335" i="67"/>
  <c r="E335" i="67"/>
  <c r="L331" i="67"/>
  <c r="P335" i="65"/>
  <c r="M24" i="55"/>
  <c r="K431" i="64"/>
  <c r="K368" i="64"/>
  <c r="N339" i="64"/>
  <c r="N361" i="64"/>
  <c r="C319" i="65"/>
  <c r="C339" i="65"/>
  <c r="J353" i="72"/>
  <c r="N278" i="72"/>
  <c r="F278" i="72"/>
  <c r="L282" i="71"/>
  <c r="L354" i="71" s="1"/>
  <c r="L355" i="71"/>
  <c r="D282" i="71"/>
  <c r="D354" i="71" s="1"/>
  <c r="D355" i="71"/>
  <c r="L353" i="71"/>
  <c r="D353" i="71"/>
  <c r="L278" i="71"/>
  <c r="D278" i="71"/>
  <c r="L276" i="71"/>
  <c r="D276" i="71"/>
  <c r="J289" i="70"/>
  <c r="J324" i="70"/>
  <c r="P300" i="69"/>
  <c r="P377" i="69"/>
  <c r="H377" i="69"/>
  <c r="H300" i="69"/>
  <c r="D337" i="69"/>
  <c r="J297" i="69"/>
  <c r="P372" i="68"/>
  <c r="H372" i="68"/>
  <c r="L87" i="54"/>
  <c r="D87" i="54"/>
  <c r="D359" i="68" s="1"/>
  <c r="J293" i="67"/>
  <c r="J331" i="67" s="1"/>
  <c r="P289" i="67"/>
  <c r="H289" i="67"/>
  <c r="H327" i="67" s="1"/>
  <c r="L297" i="65"/>
  <c r="F30" i="54"/>
  <c r="L30" i="54"/>
  <c r="L24" i="54" s="1"/>
  <c r="D30" i="54"/>
  <c r="D24" i="54" s="1"/>
  <c r="N286" i="65"/>
  <c r="F286" i="65"/>
  <c r="D330" i="64"/>
  <c r="D323" i="64" s="1"/>
  <c r="C282" i="71"/>
  <c r="C356" i="71"/>
  <c r="C289" i="65"/>
  <c r="M164" i="60"/>
  <c r="G85" i="60"/>
  <c r="P47" i="60"/>
  <c r="C111" i="60"/>
  <c r="O395" i="72"/>
  <c r="O340" i="72"/>
  <c r="O394" i="72" s="1"/>
  <c r="G395" i="72"/>
  <c r="G340" i="72"/>
  <c r="G394" i="72" s="1"/>
  <c r="L166" i="57"/>
  <c r="L161" i="57" s="1"/>
  <c r="L168" i="60"/>
  <c r="J391" i="72"/>
  <c r="J336" i="72"/>
  <c r="J390" i="72" s="1"/>
  <c r="Q389" i="72"/>
  <c r="N332" i="72"/>
  <c r="N387" i="72"/>
  <c r="F332" i="72"/>
  <c r="F387" i="72"/>
  <c r="J385" i="72"/>
  <c r="J330" i="72"/>
  <c r="Q343" i="71"/>
  <c r="Q397" i="71" s="1"/>
  <c r="Q398" i="71"/>
  <c r="Q336" i="71"/>
  <c r="Q390" i="71" s="1"/>
  <c r="Q391" i="71"/>
  <c r="I336" i="71"/>
  <c r="I390" i="71" s="1"/>
  <c r="I391" i="71"/>
  <c r="Q389" i="71"/>
  <c r="I389" i="71"/>
  <c r="P387" i="71"/>
  <c r="P332" i="71"/>
  <c r="H146" i="60"/>
  <c r="P144" i="60"/>
  <c r="D330" i="71"/>
  <c r="D385" i="71"/>
  <c r="K408" i="70"/>
  <c r="K350" i="70"/>
  <c r="K407" i="70" s="1"/>
  <c r="J406" i="70"/>
  <c r="O128" i="60"/>
  <c r="G128" i="60"/>
  <c r="Q125" i="60"/>
  <c r="I125" i="60"/>
  <c r="K415" i="69"/>
  <c r="K357" i="69"/>
  <c r="K414" i="69" s="1"/>
  <c r="Q412" i="69"/>
  <c r="Q354" i="69"/>
  <c r="Q411" i="69" s="1"/>
  <c r="I412" i="69"/>
  <c r="I354" i="69"/>
  <c r="I411" i="69" s="1"/>
  <c r="O406" i="69"/>
  <c r="G406" i="69"/>
  <c r="L404" i="69"/>
  <c r="L346" i="69"/>
  <c r="D346" i="69"/>
  <c r="D404" i="69"/>
  <c r="Q401" i="69"/>
  <c r="Q343" i="69"/>
  <c r="E106" i="60"/>
  <c r="K444" i="68"/>
  <c r="K516" i="68" s="1"/>
  <c r="K517" i="68"/>
  <c r="H514" i="68"/>
  <c r="H441" i="68"/>
  <c r="H513" i="68" s="1"/>
  <c r="N437" i="68"/>
  <c r="F437" i="68"/>
  <c r="F509" i="68" s="1"/>
  <c r="F510" i="68"/>
  <c r="N433" i="68"/>
  <c r="P85" i="60"/>
  <c r="L502" i="68"/>
  <c r="L429" i="68"/>
  <c r="H357" i="67"/>
  <c r="H350" i="67"/>
  <c r="K66" i="60"/>
  <c r="P343" i="67"/>
  <c r="H343" i="67"/>
  <c r="D357" i="66"/>
  <c r="K412" i="66"/>
  <c r="K354" i="66"/>
  <c r="O49" i="57"/>
  <c r="O43" i="57" s="1"/>
  <c r="G49" i="57"/>
  <c r="G43" i="57" s="1"/>
  <c r="K403" i="65"/>
  <c r="N343" i="65"/>
  <c r="F343" i="65"/>
  <c r="C343" i="70"/>
  <c r="C357" i="67"/>
  <c r="C343" i="66"/>
  <c r="M324" i="72"/>
  <c r="E324" i="72"/>
  <c r="K304" i="72"/>
  <c r="K323" i="72"/>
  <c r="I312" i="72"/>
  <c r="F380" i="71"/>
  <c r="F307" i="71"/>
  <c r="F326" i="71"/>
  <c r="L304" i="71"/>
  <c r="L323" i="71"/>
  <c r="D323" i="71"/>
  <c r="J320" i="71"/>
  <c r="J374" i="71"/>
  <c r="P373" i="71"/>
  <c r="P319" i="71"/>
  <c r="P300" i="71"/>
  <c r="P298" i="71" s="1"/>
  <c r="H319" i="71"/>
  <c r="H373" i="71"/>
  <c r="H300" i="71"/>
  <c r="K312" i="71"/>
  <c r="K336" i="70"/>
  <c r="K316" i="70"/>
  <c r="K324" i="70"/>
  <c r="O340" i="69"/>
  <c r="G340" i="69"/>
  <c r="M396" i="69"/>
  <c r="M339" i="69"/>
  <c r="E319" i="69"/>
  <c r="E396" i="69"/>
  <c r="E339" i="69"/>
  <c r="M337" i="69"/>
  <c r="E337" i="69"/>
  <c r="K336" i="69"/>
  <c r="K316" i="69"/>
  <c r="K387" i="69"/>
  <c r="K330" i="69"/>
  <c r="Q328" i="69"/>
  <c r="Q308" i="69"/>
  <c r="I308" i="69"/>
  <c r="I328" i="69"/>
  <c r="O325" i="69"/>
  <c r="O305" i="69"/>
  <c r="G305" i="69"/>
  <c r="G325" i="69"/>
  <c r="D413" i="68"/>
  <c r="D485" i="68"/>
  <c r="N406" i="68"/>
  <c r="N381" i="68"/>
  <c r="N405" i="68" s="1"/>
  <c r="M378" i="68"/>
  <c r="M403" i="68"/>
  <c r="E403" i="68"/>
  <c r="E378" i="68"/>
  <c r="K338" i="67"/>
  <c r="P68" i="55"/>
  <c r="P62" i="55" s="1"/>
  <c r="H68" i="55"/>
  <c r="H62" i="55" s="1"/>
  <c r="K312" i="67"/>
  <c r="K332" i="67"/>
  <c r="O308" i="67"/>
  <c r="O327" i="67" s="1"/>
  <c r="O328" i="67"/>
  <c r="G308" i="67"/>
  <c r="G327" i="67" s="1"/>
  <c r="G328" i="67"/>
  <c r="Q305" i="67"/>
  <c r="Q324" i="67" s="1"/>
  <c r="Q325" i="67"/>
  <c r="I305" i="67"/>
  <c r="I325" i="67"/>
  <c r="M339" i="65"/>
  <c r="M319" i="65"/>
  <c r="E339" i="65"/>
  <c r="K316" i="65"/>
  <c r="L330" i="65"/>
  <c r="L310" i="65"/>
  <c r="L304" i="65" s="1"/>
  <c r="L324" i="65"/>
  <c r="N373" i="64"/>
  <c r="N351" i="64"/>
  <c r="J344" i="64"/>
  <c r="L366" i="64"/>
  <c r="D366" i="64"/>
  <c r="K342" i="64"/>
  <c r="K363" i="64" s="1"/>
  <c r="M339" i="64"/>
  <c r="M361" i="64"/>
  <c r="E361" i="64"/>
  <c r="E339" i="64"/>
  <c r="C362" i="64"/>
  <c r="I166" i="54"/>
  <c r="I161" i="54" s="1"/>
  <c r="O280" i="71"/>
  <c r="O293" i="69"/>
  <c r="O370" i="69"/>
  <c r="G293" i="69"/>
  <c r="G370" i="69"/>
  <c r="O369" i="68"/>
  <c r="G369" i="68"/>
  <c r="Q354" i="68"/>
  <c r="I354" i="68"/>
  <c r="M300" i="67"/>
  <c r="E300" i="67"/>
  <c r="M338" i="66"/>
  <c r="M336" i="66"/>
  <c r="M297" i="66"/>
  <c r="M335" i="66" s="1"/>
  <c r="E297" i="66"/>
  <c r="Q49" i="54"/>
  <c r="I49" i="54"/>
  <c r="I43" i="54" s="1"/>
  <c r="E286" i="66"/>
  <c r="O300" i="65"/>
  <c r="G300" i="65"/>
  <c r="G291" i="65"/>
  <c r="K318" i="64"/>
  <c r="C300" i="69"/>
  <c r="C361" i="68"/>
  <c r="I164" i="60"/>
  <c r="G146" i="60"/>
  <c r="D47" i="60"/>
  <c r="G7" i="60"/>
  <c r="C162" i="60"/>
  <c r="H340" i="72"/>
  <c r="H394" i="72" s="1"/>
  <c r="H396" i="72"/>
  <c r="N395" i="72"/>
  <c r="N340" i="72"/>
  <c r="N394" i="72" s="1"/>
  <c r="F395" i="72"/>
  <c r="F340" i="72"/>
  <c r="F394" i="72" s="1"/>
  <c r="Q391" i="72"/>
  <c r="Q336" i="72"/>
  <c r="Q390" i="72" s="1"/>
  <c r="I391" i="72"/>
  <c r="I336" i="72"/>
  <c r="H389" i="72"/>
  <c r="Q387" i="72"/>
  <c r="Q332" i="72"/>
  <c r="I387" i="72"/>
  <c r="I332" i="72"/>
  <c r="Q385" i="72"/>
  <c r="Q330" i="72"/>
  <c r="I385" i="72"/>
  <c r="I330" i="72"/>
  <c r="P398" i="71"/>
  <c r="P343" i="71"/>
  <c r="P397" i="71" s="1"/>
  <c r="P389" i="71"/>
  <c r="K332" i="71"/>
  <c r="K387" i="71"/>
  <c r="O385" i="71"/>
  <c r="O330" i="71"/>
  <c r="G330" i="71"/>
  <c r="G385" i="71"/>
  <c r="K412" i="70"/>
  <c r="K354" i="70"/>
  <c r="K411" i="70" s="1"/>
  <c r="Q130" i="60"/>
  <c r="J404" i="70"/>
  <c r="J346" i="70"/>
  <c r="H343" i="70"/>
  <c r="H401" i="70"/>
  <c r="F415" i="69"/>
  <c r="F357" i="69"/>
  <c r="F414" i="69" s="1"/>
  <c r="P354" i="69"/>
  <c r="P411" i="69" s="1"/>
  <c r="P412" i="69"/>
  <c r="H412" i="69"/>
  <c r="H354" i="69"/>
  <c r="H411" i="69" s="1"/>
  <c r="K408" i="69"/>
  <c r="K350" i="69"/>
  <c r="G404" i="69"/>
  <c r="G346" i="69"/>
  <c r="L106" i="60"/>
  <c r="H401" i="69"/>
  <c r="H343" i="69"/>
  <c r="K514" i="68"/>
  <c r="K441" i="68"/>
  <c r="K513" i="68" s="1"/>
  <c r="M433" i="68"/>
  <c r="E433" i="68"/>
  <c r="G357" i="67"/>
  <c r="H354" i="67"/>
  <c r="H411" i="67" s="1"/>
  <c r="H412" i="67"/>
  <c r="N66" i="60"/>
  <c r="F66" i="60"/>
  <c r="L354" i="66"/>
  <c r="L411" i="66" s="1"/>
  <c r="L413" i="66"/>
  <c r="J412" i="66"/>
  <c r="J354" i="66"/>
  <c r="J411" i="66" s="1"/>
  <c r="P350" i="66"/>
  <c r="H350" i="66"/>
  <c r="K343" i="66"/>
  <c r="F357" i="65"/>
  <c r="F403" i="65"/>
  <c r="K386" i="64"/>
  <c r="N384" i="64"/>
  <c r="N448" i="64"/>
  <c r="C398" i="71"/>
  <c r="C343" i="71"/>
  <c r="C397" i="71" s="1"/>
  <c r="C144" i="60"/>
  <c r="C130" i="60"/>
  <c r="Q380" i="72"/>
  <c r="Q326" i="72"/>
  <c r="Q307" i="72"/>
  <c r="I307" i="72"/>
  <c r="I326" i="72"/>
  <c r="I380" i="72"/>
  <c r="I168" i="59"/>
  <c r="I166" i="55"/>
  <c r="I161" i="55" s="1"/>
  <c r="J296" i="71"/>
  <c r="J314" i="71" s="1"/>
  <c r="J315" i="71"/>
  <c r="N294" i="71"/>
  <c r="N313" i="71"/>
  <c r="F294" i="71"/>
  <c r="F312" i="71" s="1"/>
  <c r="F313" i="71"/>
  <c r="P337" i="70"/>
  <c r="D130" i="55"/>
  <c r="D124" i="55" s="1"/>
  <c r="F316" i="70"/>
  <c r="F336" i="70"/>
  <c r="N334" i="70"/>
  <c r="L333" i="70"/>
  <c r="H130" i="55"/>
  <c r="H124" i="55" s="1"/>
  <c r="N312" i="70"/>
  <c r="N332" i="70"/>
  <c r="P130" i="55"/>
  <c r="P124" i="55" s="1"/>
  <c r="L330" i="70"/>
  <c r="D330" i="70"/>
  <c r="D310" i="70"/>
  <c r="F308" i="70"/>
  <c r="F328" i="70"/>
  <c r="J340" i="69"/>
  <c r="L339" i="69"/>
  <c r="L319" i="69"/>
  <c r="L396" i="69"/>
  <c r="F387" i="69"/>
  <c r="F330" i="69"/>
  <c r="H328" i="69"/>
  <c r="H308" i="69"/>
  <c r="H327" i="69" s="1"/>
  <c r="J325" i="69"/>
  <c r="J305" i="69"/>
  <c r="M421" i="68"/>
  <c r="M396" i="68"/>
  <c r="E396" i="68"/>
  <c r="E421" i="68"/>
  <c r="N393" i="68"/>
  <c r="N419" i="68"/>
  <c r="F419" i="68"/>
  <c r="L418" i="68"/>
  <c r="L393" i="68"/>
  <c r="K414" i="68"/>
  <c r="K486" i="68"/>
  <c r="K389" i="68"/>
  <c r="D411" i="68"/>
  <c r="J409" i="68"/>
  <c r="P87" i="55"/>
  <c r="K408" i="68"/>
  <c r="Q87" i="55"/>
  <c r="I405" i="68"/>
  <c r="N319" i="67"/>
  <c r="N339" i="67"/>
  <c r="F339" i="67"/>
  <c r="F319" i="67"/>
  <c r="G330" i="67"/>
  <c r="H305" i="67"/>
  <c r="H325" i="67"/>
  <c r="O336" i="66"/>
  <c r="G316" i="66"/>
  <c r="G336" i="66"/>
  <c r="P49" i="55"/>
  <c r="P43" i="55" s="1"/>
  <c r="H49" i="55"/>
  <c r="H43" i="55" s="1"/>
  <c r="G330" i="66"/>
  <c r="O308" i="66"/>
  <c r="O327" i="66" s="1"/>
  <c r="O328" i="66"/>
  <c r="G308" i="66"/>
  <c r="G328" i="66"/>
  <c r="E30" i="55"/>
  <c r="E24" i="55" s="1"/>
  <c r="Q30" i="55"/>
  <c r="Q24" i="55" s="1"/>
  <c r="D328" i="65"/>
  <c r="Q351" i="64"/>
  <c r="Q373" i="64"/>
  <c r="I351" i="64"/>
  <c r="I373" i="64"/>
  <c r="Q9" i="55"/>
  <c r="Q3" i="55" s="1"/>
  <c r="Q12" i="59"/>
  <c r="I9" i="55"/>
  <c r="I3" i="55" s="1"/>
  <c r="I12" i="59"/>
  <c r="O344" i="64"/>
  <c r="N363" i="64"/>
  <c r="C339" i="64"/>
  <c r="P289" i="72"/>
  <c r="N314" i="71"/>
  <c r="P300" i="70"/>
  <c r="H300" i="70"/>
  <c r="L293" i="70"/>
  <c r="H327" i="70"/>
  <c r="L286" i="70"/>
  <c r="D286" i="70"/>
  <c r="D297" i="69"/>
  <c r="D291" i="69" s="1"/>
  <c r="J370" i="69"/>
  <c r="J293" i="69"/>
  <c r="J369" i="69" s="1"/>
  <c r="P111" i="54"/>
  <c r="P105" i="54" s="1"/>
  <c r="P113" i="58"/>
  <c r="J372" i="68"/>
  <c r="N365" i="68"/>
  <c r="F462" i="68"/>
  <c r="F365" i="68"/>
  <c r="F461" i="68" s="1"/>
  <c r="P300" i="67"/>
  <c r="H300" i="67"/>
  <c r="L68" i="54"/>
  <c r="L62" i="54" s="1"/>
  <c r="N49" i="54"/>
  <c r="N43" i="54" s="1"/>
  <c r="P293" i="66"/>
  <c r="H293" i="66"/>
  <c r="P289" i="66"/>
  <c r="P327" i="66" s="1"/>
  <c r="H289" i="66"/>
  <c r="J300" i="65"/>
  <c r="D297" i="65"/>
  <c r="N293" i="65"/>
  <c r="J30" i="54"/>
  <c r="J24" i="54" s="1"/>
  <c r="F327" i="65"/>
  <c r="F333" i="64"/>
  <c r="P411" i="64"/>
  <c r="P326" i="64"/>
  <c r="H323" i="64"/>
  <c r="K364" i="64"/>
  <c r="C130" i="54"/>
  <c r="C124" i="54" s="1"/>
  <c r="K125" i="60"/>
  <c r="P166" i="57"/>
  <c r="P161" i="57" s="1"/>
  <c r="P168" i="60"/>
  <c r="L391" i="72"/>
  <c r="L336" i="72"/>
  <c r="L390" i="72" s="1"/>
  <c r="D168" i="60"/>
  <c r="D166" i="57"/>
  <c r="D161" i="57" s="1"/>
  <c r="L330" i="72"/>
  <c r="L385" i="72"/>
  <c r="P148" i="57"/>
  <c r="P143" i="57" s="1"/>
  <c r="P154" i="60"/>
  <c r="D395" i="71"/>
  <c r="D340" i="71"/>
  <c r="D394" i="71" s="1"/>
  <c r="N144" i="60"/>
  <c r="J385" i="71"/>
  <c r="J330" i="71"/>
  <c r="Q408" i="70"/>
  <c r="Q350" i="70"/>
  <c r="Q407" i="70" s="1"/>
  <c r="E408" i="70"/>
  <c r="E350" i="70"/>
  <c r="E407" i="70" s="1"/>
  <c r="M128" i="60"/>
  <c r="I404" i="70"/>
  <c r="I346" i="70"/>
  <c r="I415" i="69"/>
  <c r="I357" i="69"/>
  <c r="I414" i="69" s="1"/>
  <c r="E415" i="69"/>
  <c r="E357" i="69"/>
  <c r="E414" i="69" s="1"/>
  <c r="Q406" i="69"/>
  <c r="M406" i="69"/>
  <c r="I406" i="69"/>
  <c r="E406" i="69"/>
  <c r="Q426" i="68"/>
  <c r="M66" i="60"/>
  <c r="I346" i="67"/>
  <c r="I404" i="67"/>
  <c r="F343" i="67"/>
  <c r="P396" i="64"/>
  <c r="L396" i="64"/>
  <c r="Q7" i="60"/>
  <c r="M384" i="64"/>
  <c r="M448" i="64"/>
  <c r="P381" i="64"/>
  <c r="L3" i="57"/>
  <c r="C404" i="70"/>
  <c r="C346" i="70"/>
  <c r="C444" i="68"/>
  <c r="C516" i="68" s="1"/>
  <c r="C517" i="68"/>
  <c r="C433" i="68"/>
  <c r="F317" i="71"/>
  <c r="F371" i="71"/>
  <c r="O308" i="69"/>
  <c r="O327" i="69" s="1"/>
  <c r="O328" i="69"/>
  <c r="G328" i="69"/>
  <c r="G308" i="69"/>
  <c r="G327" i="69" s="1"/>
  <c r="K403" i="68"/>
  <c r="P339" i="66"/>
  <c r="P319" i="66"/>
  <c r="D339" i="66"/>
  <c r="D319" i="66"/>
  <c r="K43" i="55"/>
  <c r="Q43" i="55"/>
  <c r="E305" i="66"/>
  <c r="E325" i="66"/>
  <c r="O378" i="64"/>
  <c r="G378" i="64"/>
  <c r="O376" i="64"/>
  <c r="O354" i="64"/>
  <c r="K354" i="64"/>
  <c r="K376" i="64"/>
  <c r="G354" i="64"/>
  <c r="G376" i="64"/>
  <c r="P373" i="64"/>
  <c r="P351" i="64"/>
  <c r="H373" i="64"/>
  <c r="H351" i="64"/>
  <c r="Q362" i="72"/>
  <c r="Q289" i="72"/>
  <c r="M289" i="72"/>
  <c r="M362" i="72"/>
  <c r="I362" i="72"/>
  <c r="I289" i="72"/>
  <c r="E289" i="72"/>
  <c r="E362" i="72"/>
  <c r="M286" i="72"/>
  <c r="E286" i="72"/>
  <c r="O300" i="70"/>
  <c r="O338" i="70" s="1"/>
  <c r="K377" i="70"/>
  <c r="K300" i="70"/>
  <c r="I293" i="69"/>
  <c r="I370" i="69"/>
  <c r="O111" i="54"/>
  <c r="O105" i="54" s="1"/>
  <c r="K111" i="54"/>
  <c r="K105" i="54" s="1"/>
  <c r="G111" i="54"/>
  <c r="G105" i="54" s="1"/>
  <c r="I289" i="67"/>
  <c r="K286" i="67"/>
  <c r="P144" i="50"/>
  <c r="L164" i="60"/>
  <c r="H387" i="72"/>
  <c r="H332" i="72"/>
  <c r="N146" i="60"/>
  <c r="J387" i="71"/>
  <c r="J332" i="71"/>
  <c r="K401" i="70"/>
  <c r="K343" i="70"/>
  <c r="G412" i="69"/>
  <c r="G354" i="69"/>
  <c r="G411" i="69" s="1"/>
  <c r="O412" i="67"/>
  <c r="O354" i="67"/>
  <c r="O411" i="67" s="1"/>
  <c r="F343" i="66"/>
  <c r="N321" i="72"/>
  <c r="F321" i="72"/>
  <c r="L166" i="55"/>
  <c r="L161" i="55" s="1"/>
  <c r="L168" i="59"/>
  <c r="D166" i="55"/>
  <c r="D161" i="55" s="1"/>
  <c r="D168" i="59"/>
  <c r="H317" i="72"/>
  <c r="H371" i="72"/>
  <c r="J321" i="71"/>
  <c r="P374" i="71"/>
  <c r="P320" i="71"/>
  <c r="H320" i="71"/>
  <c r="H374" i="71"/>
  <c r="N319" i="71"/>
  <c r="N373" i="71"/>
  <c r="N300" i="71"/>
  <c r="F373" i="71"/>
  <c r="F300" i="71"/>
  <c r="F319" i="71"/>
  <c r="G330" i="70"/>
  <c r="I308" i="70"/>
  <c r="I327" i="70" s="1"/>
  <c r="I328" i="70"/>
  <c r="M325" i="70"/>
  <c r="M305" i="70"/>
  <c r="Q340" i="69"/>
  <c r="O337" i="69"/>
  <c r="G418" i="68"/>
  <c r="G393" i="68"/>
  <c r="M385" i="68"/>
  <c r="M410" i="68"/>
  <c r="N408" i="68"/>
  <c r="F408" i="68"/>
  <c r="G340" i="67"/>
  <c r="L337" i="67"/>
  <c r="D337" i="67"/>
  <c r="Q332" i="67"/>
  <c r="Q312" i="67"/>
  <c r="E332" i="67"/>
  <c r="E312" i="67"/>
  <c r="H337" i="66"/>
  <c r="J336" i="66"/>
  <c r="J316" i="66"/>
  <c r="K337" i="65"/>
  <c r="E316" i="65"/>
  <c r="E336" i="65"/>
  <c r="H30" i="55"/>
  <c r="H24" i="55" s="1"/>
  <c r="J332" i="65"/>
  <c r="J312" i="65"/>
  <c r="G339" i="64"/>
  <c r="G361" i="64"/>
  <c r="O278" i="72"/>
  <c r="M276" i="72"/>
  <c r="M312" i="72" s="1"/>
  <c r="Q286" i="71"/>
  <c r="G286" i="70"/>
  <c r="Q289" i="69"/>
  <c r="G286" i="69"/>
  <c r="Q369" i="68"/>
  <c r="I369" i="68"/>
  <c r="I417" i="68" s="1"/>
  <c r="K30" i="54"/>
  <c r="E293" i="65"/>
  <c r="E289" i="65"/>
  <c r="E327" i="65" s="1"/>
  <c r="I326" i="65"/>
  <c r="K286" i="65"/>
  <c r="G326" i="64"/>
  <c r="H164" i="50"/>
  <c r="Q398" i="72"/>
  <c r="Q343" i="72"/>
  <c r="Q397" i="72" s="1"/>
  <c r="M343" i="72"/>
  <c r="M397" i="72" s="1"/>
  <c r="M398" i="72"/>
  <c r="O389" i="72"/>
  <c r="K389" i="72"/>
  <c r="P357" i="70"/>
  <c r="N130" i="57"/>
  <c r="N124" i="57" s="1"/>
  <c r="N136" i="60"/>
  <c r="F412" i="70"/>
  <c r="F354" i="70"/>
  <c r="F411" i="70" s="1"/>
  <c r="K111" i="57"/>
  <c r="K105" i="57" s="1"/>
  <c r="J109" i="60"/>
  <c r="F346" i="69"/>
  <c r="F404" i="69"/>
  <c r="K343" i="69"/>
  <c r="K401" i="69"/>
  <c r="F93" i="60"/>
  <c r="F87" i="57"/>
  <c r="F431" i="68" s="1"/>
  <c r="P437" i="68"/>
  <c r="P433" i="68"/>
  <c r="F350" i="67"/>
  <c r="Q404" i="65"/>
  <c r="Q346" i="65"/>
  <c r="M404" i="65"/>
  <c r="M346" i="65"/>
  <c r="E404" i="65"/>
  <c r="E346" i="65"/>
  <c r="I9" i="57"/>
  <c r="I3" i="57" s="1"/>
  <c r="I16" i="60"/>
  <c r="M315" i="72"/>
  <c r="M296" i="72"/>
  <c r="M314" i="72" s="1"/>
  <c r="G313" i="72"/>
  <c r="G294" i="72"/>
  <c r="G312" i="72" s="1"/>
  <c r="P380" i="71"/>
  <c r="P326" i="71"/>
  <c r="P307" i="71"/>
  <c r="P324" i="71"/>
  <c r="H324" i="71"/>
  <c r="N304" i="71"/>
  <c r="N323" i="71"/>
  <c r="F323" i="71"/>
  <c r="G340" i="70"/>
  <c r="M305" i="69"/>
  <c r="M325" i="69"/>
  <c r="F330" i="67"/>
  <c r="I308" i="67"/>
  <c r="I328" i="67"/>
  <c r="K305" i="67"/>
  <c r="K325" i="67"/>
  <c r="M49" i="55"/>
  <c r="M43" i="55" s="1"/>
  <c r="I333" i="66"/>
  <c r="O312" i="66"/>
  <c r="O332" i="66"/>
  <c r="K328" i="65"/>
  <c r="K308" i="65"/>
  <c r="K166" i="54"/>
  <c r="K161" i="54" s="1"/>
  <c r="E297" i="70"/>
  <c r="E291" i="70" s="1"/>
  <c r="K297" i="69"/>
  <c r="G357" i="68"/>
  <c r="O300" i="67"/>
  <c r="M68" i="54"/>
  <c r="M62" i="54" s="1"/>
  <c r="K293" i="67"/>
  <c r="O366" i="64"/>
  <c r="F321" i="64"/>
  <c r="F363" i="64" s="1"/>
  <c r="K161" i="72"/>
  <c r="P204" i="72"/>
  <c r="H204" i="72"/>
  <c r="N202" i="72"/>
  <c r="F202" i="72"/>
  <c r="E204" i="71"/>
  <c r="L203" i="71"/>
  <c r="L148" i="71"/>
  <c r="D148" i="71"/>
  <c r="D203" i="71"/>
  <c r="F408" i="69"/>
  <c r="F350" i="69"/>
  <c r="F407" i="69" s="1"/>
  <c r="Q315" i="71"/>
  <c r="Q296" i="71"/>
  <c r="Q294" i="71"/>
  <c r="Q313" i="71"/>
  <c r="F308" i="66"/>
  <c r="F327" i="66" s="1"/>
  <c r="F328" i="66"/>
  <c r="O339" i="65"/>
  <c r="O319" i="65"/>
  <c r="K319" i="65"/>
  <c r="K339" i="65"/>
  <c r="G319" i="65"/>
  <c r="G339" i="65"/>
  <c r="I365" i="68"/>
  <c r="E125" i="50"/>
  <c r="J7" i="50"/>
  <c r="L154" i="72"/>
  <c r="D154" i="72"/>
  <c r="L148" i="72"/>
  <c r="L203" i="72"/>
  <c r="D203" i="72"/>
  <c r="D148" i="72"/>
  <c r="L213" i="71"/>
  <c r="L158" i="71"/>
  <c r="P146" i="50"/>
  <c r="H146" i="50"/>
  <c r="J158" i="70"/>
  <c r="J215" i="70" s="1"/>
  <c r="J216" i="70"/>
  <c r="K214" i="70"/>
  <c r="C214" i="70"/>
  <c r="J154" i="70"/>
  <c r="J212" i="70"/>
  <c r="C125" i="50"/>
  <c r="N209" i="70"/>
  <c r="N151" i="70"/>
  <c r="Q162" i="69"/>
  <c r="Q219" i="69" s="1"/>
  <c r="Q220" i="69"/>
  <c r="E220" i="69"/>
  <c r="E162" i="69"/>
  <c r="E219" i="69" s="1"/>
  <c r="P214" i="69"/>
  <c r="H214" i="69"/>
  <c r="Q212" i="69"/>
  <c r="Q154" i="69"/>
  <c r="I154" i="69"/>
  <c r="I212" i="69"/>
  <c r="C208" i="69"/>
  <c r="J202" i="68"/>
  <c r="J275" i="68"/>
  <c r="D195" i="68"/>
  <c r="N191" i="68"/>
  <c r="F191" i="68"/>
  <c r="J85" i="50"/>
  <c r="F187" i="68"/>
  <c r="F260" i="68"/>
  <c r="N184" i="68"/>
  <c r="F184" i="68"/>
  <c r="Q158" i="67"/>
  <c r="I158" i="67"/>
  <c r="N66" i="50"/>
  <c r="F66" i="50"/>
  <c r="M165" i="66"/>
  <c r="E165" i="66"/>
  <c r="O162" i="66"/>
  <c r="O219" i="66" s="1"/>
  <c r="O220" i="66"/>
  <c r="G162" i="66"/>
  <c r="G220" i="66"/>
  <c r="P158" i="66"/>
  <c r="H158" i="66"/>
  <c r="L154" i="66"/>
  <c r="L212" i="66"/>
  <c r="D154" i="66"/>
  <c r="D212" i="66"/>
  <c r="N151" i="66"/>
  <c r="H28" i="50"/>
  <c r="D212" i="65"/>
  <c r="D154" i="65"/>
  <c r="D184" i="64"/>
  <c r="B158" i="72"/>
  <c r="B212" i="72" s="1"/>
  <c r="B213" i="72"/>
  <c r="B161" i="71"/>
  <c r="B144" i="50"/>
  <c r="B220" i="70"/>
  <c r="B162" i="70"/>
  <c r="B219" i="70" s="1"/>
  <c r="B109" i="50"/>
  <c r="B220" i="66"/>
  <c r="B162" i="66"/>
  <c r="B219" i="66" s="1"/>
  <c r="B28" i="50"/>
  <c r="O145" i="72"/>
  <c r="G145" i="72"/>
  <c r="N144" i="72"/>
  <c r="N125" i="72"/>
  <c r="F144" i="72"/>
  <c r="F125" i="72"/>
  <c r="N142" i="72"/>
  <c r="F142" i="72"/>
  <c r="M141" i="72"/>
  <c r="M122" i="72"/>
  <c r="E122" i="72"/>
  <c r="E141" i="72"/>
  <c r="M139" i="72"/>
  <c r="E139" i="72"/>
  <c r="L138" i="72"/>
  <c r="D138" i="72"/>
  <c r="K118" i="72"/>
  <c r="K137" i="72"/>
  <c r="C118" i="72"/>
  <c r="C137" i="72"/>
  <c r="Q114" i="72"/>
  <c r="Q132" i="72" s="1"/>
  <c r="Q133" i="72"/>
  <c r="I114" i="72"/>
  <c r="I132" i="72" s="1"/>
  <c r="I133" i="72"/>
  <c r="P112" i="72"/>
  <c r="P131" i="72"/>
  <c r="G145" i="71"/>
  <c r="J125" i="71"/>
  <c r="J144" i="71"/>
  <c r="N142" i="71"/>
  <c r="Q122" i="71"/>
  <c r="Q116" i="71" s="1"/>
  <c r="Q141" i="71"/>
  <c r="I141" i="71"/>
  <c r="I122" i="71"/>
  <c r="Q135" i="71"/>
  <c r="I135" i="71"/>
  <c r="J114" i="71"/>
  <c r="J132" i="71" s="1"/>
  <c r="J133" i="71"/>
  <c r="P112" i="71"/>
  <c r="P131" i="71"/>
  <c r="H112" i="71"/>
  <c r="H131" i="71"/>
  <c r="J124" i="70"/>
  <c r="J144" i="70"/>
  <c r="G118" i="70"/>
  <c r="G139" i="70"/>
  <c r="N134" i="70"/>
  <c r="M113" i="70"/>
  <c r="M133" i="70"/>
  <c r="M127" i="69"/>
  <c r="M147" i="69"/>
  <c r="E127" i="69"/>
  <c r="E147" i="69"/>
  <c r="I139" i="69"/>
  <c r="I196" i="69"/>
  <c r="E139" i="69"/>
  <c r="E196" i="69"/>
  <c r="C143" i="68"/>
  <c r="I124" i="67"/>
  <c r="C116" i="66"/>
  <c r="Q113" i="66"/>
  <c r="I113" i="66"/>
  <c r="M127" i="65"/>
  <c r="E127" i="65"/>
  <c r="Q141" i="65"/>
  <c r="P120" i="65"/>
  <c r="J116" i="65"/>
  <c r="G113" i="65"/>
  <c r="J139" i="64"/>
  <c r="K135" i="64"/>
  <c r="M132" i="64"/>
  <c r="N100" i="72"/>
  <c r="F100" i="72"/>
  <c r="E98" i="72"/>
  <c r="C148" i="44"/>
  <c r="E96" i="71"/>
  <c r="J94" i="71"/>
  <c r="M97" i="70"/>
  <c r="N105" i="69"/>
  <c r="F105" i="69"/>
  <c r="Q97" i="69"/>
  <c r="Q135" i="69" s="1"/>
  <c r="I97" i="69"/>
  <c r="E148" i="72"/>
  <c r="E203" i="72"/>
  <c r="N148" i="71"/>
  <c r="N203" i="71"/>
  <c r="O220" i="70"/>
  <c r="O162" i="70"/>
  <c r="O219" i="70" s="1"/>
  <c r="K216" i="70"/>
  <c r="K158" i="70"/>
  <c r="K215" i="70" s="1"/>
  <c r="D214" i="70"/>
  <c r="K165" i="69"/>
  <c r="Q216" i="69"/>
  <c r="Q158" i="69"/>
  <c r="N154" i="69"/>
  <c r="N212" i="69"/>
  <c r="L209" i="69"/>
  <c r="L151" i="69"/>
  <c r="O260" i="68"/>
  <c r="O187" i="68"/>
  <c r="L156" i="67"/>
  <c r="C154" i="67"/>
  <c r="C212" i="67"/>
  <c r="L151" i="67"/>
  <c r="E158" i="66"/>
  <c r="I211" i="66"/>
  <c r="N162" i="65"/>
  <c r="N219" i="65" s="1"/>
  <c r="H181" i="64"/>
  <c r="H244" i="64" s="1"/>
  <c r="H245" i="64"/>
  <c r="B216" i="70"/>
  <c r="B158" i="70"/>
  <c r="G142" i="72"/>
  <c r="D145" i="71"/>
  <c r="O142" i="71"/>
  <c r="Q141" i="70"/>
  <c r="O132" i="69"/>
  <c r="I154" i="68"/>
  <c r="G139" i="68"/>
  <c r="M127" i="66"/>
  <c r="N127" i="65"/>
  <c r="O127" i="64"/>
  <c r="B148" i="65"/>
  <c r="G99" i="70"/>
  <c r="P94" i="69"/>
  <c r="P132" i="69" s="1"/>
  <c r="N415" i="66"/>
  <c r="N357" i="66"/>
  <c r="N414" i="66" s="1"/>
  <c r="J357" i="66"/>
  <c r="J414" i="66" s="1"/>
  <c r="J415" i="66"/>
  <c r="F357" i="66"/>
  <c r="G30" i="57"/>
  <c r="G24" i="57" s="1"/>
  <c r="E350" i="65"/>
  <c r="H343" i="65"/>
  <c r="Q330" i="69"/>
  <c r="Q387" i="69"/>
  <c r="O148" i="54"/>
  <c r="O143" i="54" s="1"/>
  <c r="O150" i="58"/>
  <c r="Q355" i="71"/>
  <c r="Q282" i="71"/>
  <c r="Q354" i="71" s="1"/>
  <c r="Q278" i="71"/>
  <c r="Q276" i="71"/>
  <c r="K297" i="66"/>
  <c r="I144" i="50"/>
  <c r="G106" i="50"/>
  <c r="M85" i="50"/>
  <c r="D161" i="72"/>
  <c r="D166" i="47"/>
  <c r="G154" i="72"/>
  <c r="C166" i="47"/>
  <c r="K164" i="50"/>
  <c r="G205" i="72"/>
  <c r="G150" i="72"/>
  <c r="K162" i="50"/>
  <c r="C162" i="50"/>
  <c r="Q161" i="71"/>
  <c r="I161" i="71"/>
  <c r="K154" i="71"/>
  <c r="C154" i="71"/>
  <c r="K146" i="50"/>
  <c r="C146" i="50"/>
  <c r="P165" i="70"/>
  <c r="H165" i="70"/>
  <c r="E158" i="70"/>
  <c r="E216" i="70"/>
  <c r="N130" i="47"/>
  <c r="F130" i="47"/>
  <c r="M128" i="50"/>
  <c r="I212" i="70"/>
  <c r="I154" i="70"/>
  <c r="K111" i="47"/>
  <c r="K113" i="50"/>
  <c r="C111" i="47"/>
  <c r="C111" i="50" s="1"/>
  <c r="C113" i="50"/>
  <c r="H109" i="50"/>
  <c r="D212" i="69"/>
  <c r="D154" i="69"/>
  <c r="J106" i="50"/>
  <c r="K195" i="68"/>
  <c r="N165" i="67"/>
  <c r="Q154" i="67"/>
  <c r="Q212" i="67"/>
  <c r="I154" i="67"/>
  <c r="I212" i="67"/>
  <c r="N151" i="67"/>
  <c r="F151" i="67"/>
  <c r="F162" i="66"/>
  <c r="F219" i="66" s="1"/>
  <c r="F220" i="66"/>
  <c r="K47" i="50"/>
  <c r="C47" i="50"/>
  <c r="M151" i="66"/>
  <c r="E151" i="66"/>
  <c r="G165" i="65"/>
  <c r="D220" i="65"/>
  <c r="D162" i="65"/>
  <c r="D219" i="65" s="1"/>
  <c r="Q30" i="47"/>
  <c r="P30" i="47"/>
  <c r="D158" i="65"/>
  <c r="K154" i="65"/>
  <c r="K212" i="65"/>
  <c r="C28" i="50"/>
  <c r="J181" i="64"/>
  <c r="J244" i="64" s="1"/>
  <c r="J245" i="64"/>
  <c r="Q177" i="64"/>
  <c r="D9" i="47"/>
  <c r="M7" i="50"/>
  <c r="E7" i="50"/>
  <c r="B154" i="70"/>
  <c r="B212" i="70"/>
  <c r="B184" i="68"/>
  <c r="B257" i="68"/>
  <c r="B165" i="65"/>
  <c r="J145" i="72"/>
  <c r="Q125" i="72"/>
  <c r="Q144" i="72"/>
  <c r="I125" i="72"/>
  <c r="I144" i="72"/>
  <c r="L122" i="72"/>
  <c r="L141" i="72"/>
  <c r="O138" i="72"/>
  <c r="G138" i="72"/>
  <c r="N118" i="72"/>
  <c r="N116" i="72" s="1"/>
  <c r="N137" i="72"/>
  <c r="F118" i="72"/>
  <c r="F137" i="72"/>
  <c r="D133" i="72"/>
  <c r="D114" i="72"/>
  <c r="D132" i="72" s="1"/>
  <c r="M142" i="71"/>
  <c r="E142" i="71"/>
  <c r="L122" i="71"/>
  <c r="L141" i="71"/>
  <c r="D122" i="71"/>
  <c r="D141" i="71"/>
  <c r="Q114" i="71"/>
  <c r="Q133" i="71"/>
  <c r="I133" i="71"/>
  <c r="I114" i="71"/>
  <c r="O112" i="71"/>
  <c r="O131" i="71"/>
  <c r="G112" i="71"/>
  <c r="G131" i="71"/>
  <c r="J145" i="70"/>
  <c r="Q124" i="70"/>
  <c r="Q144" i="70"/>
  <c r="I124" i="70"/>
  <c r="I144" i="70"/>
  <c r="N120" i="70"/>
  <c r="N140" i="70"/>
  <c r="F120" i="70"/>
  <c r="F140" i="70"/>
  <c r="D146" i="69"/>
  <c r="M145" i="69"/>
  <c r="E145" i="69"/>
  <c r="H124" i="69"/>
  <c r="H144" i="69"/>
  <c r="N116" i="69"/>
  <c r="N136" i="69"/>
  <c r="J134" i="69"/>
  <c r="Q113" i="69"/>
  <c r="Q133" i="69"/>
  <c r="I113" i="69"/>
  <c r="I133" i="69"/>
  <c r="J127" i="67"/>
  <c r="K120" i="67"/>
  <c r="C120" i="67"/>
  <c r="C124" i="66"/>
  <c r="H113" i="66"/>
  <c r="H133" i="66"/>
  <c r="H127" i="65"/>
  <c r="N124" i="65"/>
  <c r="F124" i="65"/>
  <c r="I116" i="65"/>
  <c r="N113" i="65"/>
  <c r="F113" i="65"/>
  <c r="J9" i="45"/>
  <c r="J3" i="45" s="1"/>
  <c r="L132" i="64"/>
  <c r="H9" i="45"/>
  <c r="B131" i="72"/>
  <c r="C96" i="72"/>
  <c r="N104" i="71"/>
  <c r="F104" i="71"/>
  <c r="M100" i="71"/>
  <c r="E100" i="71"/>
  <c r="M105" i="70"/>
  <c r="E105" i="70"/>
  <c r="J101" i="70"/>
  <c r="L97" i="70"/>
  <c r="D97" i="70"/>
  <c r="N101" i="69"/>
  <c r="N178" i="69"/>
  <c r="F101" i="69"/>
  <c r="F178" i="69"/>
  <c r="O324" i="72"/>
  <c r="M148" i="72"/>
  <c r="M203" i="72"/>
  <c r="K161" i="71"/>
  <c r="J148" i="71"/>
  <c r="J203" i="71"/>
  <c r="G162" i="70"/>
  <c r="G219" i="70" s="1"/>
  <c r="G220" i="70"/>
  <c r="C216" i="70"/>
  <c r="C158" i="70"/>
  <c r="C215" i="70" s="1"/>
  <c r="K154" i="70"/>
  <c r="K212" i="70"/>
  <c r="K151" i="70"/>
  <c r="K209" i="70"/>
  <c r="O165" i="69"/>
  <c r="P151" i="69"/>
  <c r="P209" i="69"/>
  <c r="C202" i="68"/>
  <c r="C275" i="68"/>
  <c r="J162" i="67"/>
  <c r="J219" i="67" s="1"/>
  <c r="J220" i="67"/>
  <c r="F158" i="67"/>
  <c r="D151" i="67"/>
  <c r="F165" i="66"/>
  <c r="H220" i="66"/>
  <c r="H162" i="66"/>
  <c r="H219" i="66" s="1"/>
  <c r="Q49" i="47"/>
  <c r="O151" i="66"/>
  <c r="I28" i="50"/>
  <c r="I184" i="64"/>
  <c r="D245" i="64"/>
  <c r="D181" i="64"/>
  <c r="D244" i="64" s="1"/>
  <c r="B272" i="68"/>
  <c r="B199" i="68"/>
  <c r="B271" i="68" s="1"/>
  <c r="B165" i="67"/>
  <c r="L145" i="72"/>
  <c r="O142" i="72"/>
  <c r="F141" i="72"/>
  <c r="F122" i="72"/>
  <c r="F116" i="72" s="1"/>
  <c r="M166" i="45"/>
  <c r="I135" i="72"/>
  <c r="I131" i="71"/>
  <c r="I112" i="71"/>
  <c r="N146" i="70"/>
  <c r="E130" i="45"/>
  <c r="K118" i="70"/>
  <c r="K138" i="70"/>
  <c r="P116" i="69"/>
  <c r="P136" i="69"/>
  <c r="N180" i="68"/>
  <c r="M154" i="68"/>
  <c r="E68" i="45"/>
  <c r="P162" i="64"/>
  <c r="M107" i="71"/>
  <c r="D94" i="70"/>
  <c r="E108" i="69"/>
  <c r="G172" i="60"/>
  <c r="G166" i="60"/>
  <c r="Q395" i="72"/>
  <c r="Q340" i="72"/>
  <c r="Q394" i="72" s="1"/>
  <c r="N429" i="68"/>
  <c r="N502" i="68"/>
  <c r="M111" i="55"/>
  <c r="M105" i="55" s="1"/>
  <c r="M113" i="59"/>
  <c r="E390" i="69"/>
  <c r="E333" i="69"/>
  <c r="G332" i="69"/>
  <c r="G389" i="69"/>
  <c r="G312" i="69"/>
  <c r="O318" i="64"/>
  <c r="G318" i="64"/>
  <c r="C355" i="72"/>
  <c r="C282" i="72"/>
  <c r="C297" i="69"/>
  <c r="C369" i="68"/>
  <c r="C300" i="67"/>
  <c r="C338" i="67" s="1"/>
  <c r="C297" i="65"/>
  <c r="E144" i="50"/>
  <c r="D128" i="50"/>
  <c r="P213" i="72"/>
  <c r="P158" i="72"/>
  <c r="P212" i="72" s="1"/>
  <c r="H158" i="72"/>
  <c r="H212" i="72" s="1"/>
  <c r="H213" i="72"/>
  <c r="N166" i="47"/>
  <c r="N161" i="47" s="1"/>
  <c r="F166" i="47"/>
  <c r="F161" i="47" s="1"/>
  <c r="P166" i="47"/>
  <c r="J204" i="72"/>
  <c r="P161" i="71"/>
  <c r="H161" i="71"/>
  <c r="C148" i="47"/>
  <c r="F154" i="71"/>
  <c r="F152" i="71" s="1"/>
  <c r="F146" i="50"/>
  <c r="O203" i="71"/>
  <c r="O148" i="71"/>
  <c r="C148" i="71"/>
  <c r="C203" i="71"/>
  <c r="O165" i="70"/>
  <c r="Q214" i="70"/>
  <c r="I214" i="70"/>
  <c r="P125" i="50"/>
  <c r="H125" i="50"/>
  <c r="F216" i="69"/>
  <c r="F158" i="69"/>
  <c r="O212" i="69"/>
  <c r="O154" i="69"/>
  <c r="G211" i="69"/>
  <c r="Q209" i="69"/>
  <c r="Q151" i="69"/>
  <c r="I209" i="69"/>
  <c r="I151" i="69"/>
  <c r="H202" i="68"/>
  <c r="P272" i="68"/>
  <c r="P199" i="68"/>
  <c r="P271" i="68" s="1"/>
  <c r="N195" i="68"/>
  <c r="F195" i="68"/>
  <c r="D191" i="68"/>
  <c r="L85" i="50"/>
  <c r="D85" i="50"/>
  <c r="K162" i="67"/>
  <c r="K219" i="67" s="1"/>
  <c r="K220" i="67"/>
  <c r="K158" i="67"/>
  <c r="G68" i="47"/>
  <c r="P212" i="67"/>
  <c r="P154" i="67"/>
  <c r="H212" i="67"/>
  <c r="H154" i="67"/>
  <c r="I151" i="67"/>
  <c r="E62" i="47"/>
  <c r="O165" i="66"/>
  <c r="G165" i="66"/>
  <c r="N158" i="66"/>
  <c r="F158" i="66"/>
  <c r="F47" i="50"/>
  <c r="P151" i="66"/>
  <c r="K158" i="65"/>
  <c r="K156" i="65" s="1"/>
  <c r="C158" i="65"/>
  <c r="Q245" i="64"/>
  <c r="Q181" i="64"/>
  <c r="Q244" i="64" s="1"/>
  <c r="P177" i="64"/>
  <c r="K9" i="47"/>
  <c r="I9" i="47"/>
  <c r="P7" i="50"/>
  <c r="L236" i="64"/>
  <c r="L172" i="64"/>
  <c r="Q3" i="47"/>
  <c r="E169" i="64"/>
  <c r="B162" i="50"/>
  <c r="B165" i="70"/>
  <c r="H142" i="71"/>
  <c r="G122" i="71"/>
  <c r="G141" i="71"/>
  <c r="M139" i="71"/>
  <c r="E139" i="71"/>
  <c r="O118" i="71"/>
  <c r="O137" i="71"/>
  <c r="C118" i="71"/>
  <c r="C137" i="71"/>
  <c r="P133" i="71"/>
  <c r="J130" i="71"/>
  <c r="K142" i="70"/>
  <c r="C142" i="70"/>
  <c r="J141" i="70"/>
  <c r="Q120" i="70"/>
  <c r="Q140" i="70"/>
  <c r="I120" i="70"/>
  <c r="I140" i="70"/>
  <c r="P138" i="70"/>
  <c r="H138" i="70"/>
  <c r="K113" i="70"/>
  <c r="K133" i="70"/>
  <c r="C113" i="70"/>
  <c r="C133" i="70"/>
  <c r="C127" i="69"/>
  <c r="C147" i="69"/>
  <c r="K143" i="69"/>
  <c r="H113" i="49"/>
  <c r="H111" i="45"/>
  <c r="H105" i="45" s="1"/>
  <c r="G113" i="49"/>
  <c r="G111" i="45"/>
  <c r="Q138" i="69"/>
  <c r="Q118" i="69"/>
  <c r="Q195" i="69"/>
  <c r="E118" i="69"/>
  <c r="J162" i="68"/>
  <c r="I136" i="68"/>
  <c r="O124" i="67"/>
  <c r="G124" i="67"/>
  <c r="O113" i="67"/>
  <c r="G113" i="67"/>
  <c r="G133" i="67"/>
  <c r="M124" i="65"/>
  <c r="N120" i="65"/>
  <c r="F120" i="65"/>
  <c r="P116" i="65"/>
  <c r="H116" i="65"/>
  <c r="H136" i="65"/>
  <c r="F142" i="64"/>
  <c r="F164" i="64"/>
  <c r="D139" i="64"/>
  <c r="F130" i="64"/>
  <c r="B118" i="72"/>
  <c r="B137" i="72"/>
  <c r="B130" i="45"/>
  <c r="B124" i="69"/>
  <c r="B144" i="69"/>
  <c r="B124" i="65"/>
  <c r="E107" i="72"/>
  <c r="O104" i="72"/>
  <c r="Q161" i="44"/>
  <c r="J142" i="71"/>
  <c r="Q104" i="71"/>
  <c r="I104" i="71"/>
  <c r="O96" i="71"/>
  <c r="G96" i="71"/>
  <c r="P94" i="71"/>
  <c r="H94" i="71"/>
  <c r="M101" i="70"/>
  <c r="E101" i="70"/>
  <c r="K97" i="69"/>
  <c r="C97" i="69"/>
  <c r="E150" i="60"/>
  <c r="E148" i="57"/>
  <c r="E143" i="57" s="1"/>
  <c r="E148" i="60"/>
  <c r="O391" i="71"/>
  <c r="O336" i="71"/>
  <c r="P68" i="57"/>
  <c r="P62" i="57" s="1"/>
  <c r="D68" i="57"/>
  <c r="D62" i="57" s="1"/>
  <c r="G47" i="60"/>
  <c r="K324" i="72"/>
  <c r="E323" i="72"/>
  <c r="E304" i="72"/>
  <c r="Q130" i="55"/>
  <c r="Q124" i="55" s="1"/>
  <c r="M332" i="70"/>
  <c r="M312" i="70"/>
  <c r="M331" i="70" s="1"/>
  <c r="D421" i="68"/>
  <c r="D396" i="68"/>
  <c r="F416" i="68"/>
  <c r="L415" i="68"/>
  <c r="L487" i="68"/>
  <c r="N389" i="68"/>
  <c r="N414" i="68"/>
  <c r="C304" i="72"/>
  <c r="C298" i="72" s="1"/>
  <c r="C323" i="72"/>
  <c r="C371" i="72"/>
  <c r="C317" i="72"/>
  <c r="C313" i="71"/>
  <c r="C294" i="71"/>
  <c r="C312" i="71" s="1"/>
  <c r="C411" i="68"/>
  <c r="C337" i="67"/>
  <c r="C312" i="67"/>
  <c r="C332" i="67"/>
  <c r="C328" i="65"/>
  <c r="C308" i="65"/>
  <c r="C327" i="65" s="1"/>
  <c r="C371" i="64"/>
  <c r="E87" i="54"/>
  <c r="E359" i="68" s="1"/>
  <c r="G361" i="68"/>
  <c r="I297" i="65"/>
  <c r="Q30" i="54"/>
  <c r="Q24" i="54" s="1"/>
  <c r="M30" i="54"/>
  <c r="M24" i="54" s="1"/>
  <c r="F161" i="72"/>
  <c r="C213" i="72"/>
  <c r="C158" i="72"/>
  <c r="C212" i="72" s="1"/>
  <c r="I164" i="50"/>
  <c r="O161" i="71"/>
  <c r="Q158" i="71"/>
  <c r="Q212" i="71" s="1"/>
  <c r="Q213" i="71"/>
  <c r="F144" i="50"/>
  <c r="G128" i="50"/>
  <c r="F162" i="69"/>
  <c r="F219" i="69" s="1"/>
  <c r="F220" i="69"/>
  <c r="M106" i="50"/>
  <c r="H106" i="50"/>
  <c r="O202" i="68"/>
  <c r="O275" i="68"/>
  <c r="C272" i="68"/>
  <c r="C199" i="68"/>
  <c r="C271" i="68" s="1"/>
  <c r="I195" i="68"/>
  <c r="K87" i="47"/>
  <c r="G85" i="50"/>
  <c r="C184" i="68"/>
  <c r="H151" i="67"/>
  <c r="N165" i="66"/>
  <c r="K49" i="47"/>
  <c r="I49" i="47"/>
  <c r="Q211" i="66"/>
  <c r="G24" i="47"/>
  <c r="E212" i="65"/>
  <c r="E154" i="65"/>
  <c r="P245" i="64"/>
  <c r="P181" i="64"/>
  <c r="P244" i="64" s="1"/>
  <c r="C177" i="64"/>
  <c r="K172" i="64"/>
  <c r="K236" i="64"/>
  <c r="B151" i="70"/>
  <c r="B151" i="66"/>
  <c r="C125" i="72"/>
  <c r="C144" i="72"/>
  <c r="I138" i="72"/>
  <c r="E166" i="45"/>
  <c r="N133" i="72"/>
  <c r="N114" i="72"/>
  <c r="G114" i="71"/>
  <c r="G133" i="71"/>
  <c r="Q112" i="71"/>
  <c r="Q131" i="71"/>
  <c r="C143" i="70"/>
  <c r="O138" i="70"/>
  <c r="N146" i="69"/>
  <c r="F124" i="69"/>
  <c r="F118" i="69" s="1"/>
  <c r="F144" i="69"/>
  <c r="F196" i="69"/>
  <c r="F139" i="69"/>
  <c r="H116" i="69"/>
  <c r="H136" i="69"/>
  <c r="L136" i="68"/>
  <c r="I120" i="67"/>
  <c r="D118" i="67"/>
  <c r="Q124" i="66"/>
  <c r="L116" i="66"/>
  <c r="H113" i="65"/>
  <c r="O139" i="64"/>
  <c r="B125" i="71"/>
  <c r="B144" i="71"/>
  <c r="B112" i="71"/>
  <c r="B130" i="71" s="1"/>
  <c r="B131" i="71"/>
  <c r="J104" i="72"/>
  <c r="D94" i="72"/>
  <c r="I107" i="71"/>
  <c r="N96" i="71"/>
  <c r="C94" i="71"/>
  <c r="O99" i="70"/>
  <c r="Q108" i="69"/>
  <c r="H94" i="69"/>
  <c r="I124" i="65"/>
  <c r="F107" i="71"/>
  <c r="M104" i="71"/>
  <c r="D94" i="71"/>
  <c r="Q101" i="70"/>
  <c r="I101" i="70"/>
  <c r="G97" i="69"/>
  <c r="K404" i="66"/>
  <c r="K346" i="66"/>
  <c r="F327" i="72"/>
  <c r="G324" i="72"/>
  <c r="J416" i="68"/>
  <c r="J485" i="68"/>
  <c r="J413" i="68"/>
  <c r="N330" i="65"/>
  <c r="N310" i="65"/>
  <c r="C422" i="68"/>
  <c r="C494" i="68"/>
  <c r="M87" i="54"/>
  <c r="O361" i="68"/>
  <c r="Q162" i="50"/>
  <c r="E213" i="71"/>
  <c r="E158" i="71"/>
  <c r="E212" i="71" s="1"/>
  <c r="E106" i="50"/>
  <c r="C191" i="68"/>
  <c r="G189" i="68"/>
  <c r="G81" i="47"/>
  <c r="G154" i="67"/>
  <c r="G212" i="67"/>
  <c r="J165" i="66"/>
  <c r="E211" i="66"/>
  <c r="B181" i="64"/>
  <c r="B244" i="64" s="1"/>
  <c r="B245" i="64"/>
  <c r="K142" i="72"/>
  <c r="Q166" i="45"/>
  <c r="H118" i="72"/>
  <c r="H137" i="72"/>
  <c r="F133" i="72"/>
  <c r="F114" i="72"/>
  <c r="F132" i="72" s="1"/>
  <c r="O133" i="71"/>
  <c r="O114" i="71"/>
  <c r="E131" i="71"/>
  <c r="E112" i="71"/>
  <c r="C118" i="70"/>
  <c r="C138" i="70"/>
  <c r="I116" i="67"/>
  <c r="M164" i="64"/>
  <c r="M142" i="64"/>
  <c r="B122" i="72"/>
  <c r="B141" i="72"/>
  <c r="Q107" i="71"/>
  <c r="M108" i="69"/>
  <c r="D107" i="64"/>
  <c r="D149" i="64" s="1"/>
  <c r="H107" i="64"/>
  <c r="H149" i="64" s="1"/>
  <c r="E108" i="64"/>
  <c r="M108" i="64"/>
  <c r="M150" i="64" s="1"/>
  <c r="F7" i="44"/>
  <c r="F110" i="64"/>
  <c r="N7" i="44"/>
  <c r="N110" i="64"/>
  <c r="K112" i="64"/>
  <c r="H113" i="64"/>
  <c r="E115" i="64"/>
  <c r="M115" i="64"/>
  <c r="J116" i="64"/>
  <c r="C117" i="64"/>
  <c r="O117" i="64"/>
  <c r="L119" i="64"/>
  <c r="E120" i="64"/>
  <c r="Q120" i="64"/>
  <c r="J122" i="64"/>
  <c r="J164" i="64" s="1"/>
  <c r="G123" i="64"/>
  <c r="G165" i="64" s="1"/>
  <c r="D124" i="64"/>
  <c r="H124" i="64"/>
  <c r="H166" i="64" s="1"/>
  <c r="E95" i="65"/>
  <c r="Q95" i="65"/>
  <c r="J96" i="65"/>
  <c r="C28" i="44"/>
  <c r="C98" i="65"/>
  <c r="K28" i="44"/>
  <c r="K98" i="65"/>
  <c r="D100" i="65"/>
  <c r="L100" i="65"/>
  <c r="E102" i="65"/>
  <c r="E140" i="65" s="1"/>
  <c r="M102" i="65"/>
  <c r="M140" i="65" s="1"/>
  <c r="F103" i="65"/>
  <c r="F141" i="65" s="1"/>
  <c r="N103" i="65"/>
  <c r="N141" i="65" s="1"/>
  <c r="C104" i="65"/>
  <c r="O104" i="65"/>
  <c r="O142" i="65" s="1"/>
  <c r="L106" i="65"/>
  <c r="E107" i="65"/>
  <c r="M107" i="65"/>
  <c r="F109" i="65"/>
  <c r="N109" i="65"/>
  <c r="C110" i="65"/>
  <c r="K110" i="65"/>
  <c r="O110" i="65"/>
  <c r="B109" i="65"/>
  <c r="E95" i="66"/>
  <c r="Q95" i="66"/>
  <c r="Q133" i="66" s="1"/>
  <c r="F96" i="66"/>
  <c r="C47" i="44"/>
  <c r="C98" i="66"/>
  <c r="C136" i="66" s="1"/>
  <c r="G47" i="44"/>
  <c r="G98" i="66"/>
  <c r="D100" i="66"/>
  <c r="H100" i="66"/>
  <c r="E102" i="66"/>
  <c r="I102" i="66"/>
  <c r="I140" i="66" s="1"/>
  <c r="F103" i="66"/>
  <c r="C104" i="66"/>
  <c r="C142" i="66" s="1"/>
  <c r="G104" i="66"/>
  <c r="D106" i="66"/>
  <c r="L106" i="66"/>
  <c r="E107" i="66"/>
  <c r="E145" i="66" s="1"/>
  <c r="Q107" i="66"/>
  <c r="Q145" i="66" s="1"/>
  <c r="N109" i="66"/>
  <c r="B96" i="67"/>
  <c r="B103" i="67"/>
  <c r="B104" i="66"/>
  <c r="B110" i="66"/>
  <c r="F95" i="67"/>
  <c r="C96" i="67"/>
  <c r="C134" i="67" s="1"/>
  <c r="O96" i="67"/>
  <c r="H66" i="44"/>
  <c r="H98" i="67"/>
  <c r="E100" i="67"/>
  <c r="E138" i="67" s="1"/>
  <c r="M100" i="67"/>
  <c r="M138" i="67" s="1"/>
  <c r="J102" i="67"/>
  <c r="C103" i="67"/>
  <c r="O103" i="67"/>
  <c r="O141" i="67" s="1"/>
  <c r="L104" i="67"/>
  <c r="I106" i="67"/>
  <c r="Q106" i="67"/>
  <c r="Q144" i="67" s="1"/>
  <c r="J107" i="67"/>
  <c r="G109" i="67"/>
  <c r="D110" i="67"/>
  <c r="H110" i="67"/>
  <c r="L110" i="67"/>
  <c r="B122" i="68"/>
  <c r="B128" i="68"/>
  <c r="B133" i="68"/>
  <c r="F113" i="68"/>
  <c r="C114" i="68"/>
  <c r="G114" i="68"/>
  <c r="D85" i="44"/>
  <c r="D116" i="68"/>
  <c r="D164" i="68" s="1"/>
  <c r="H85" i="44"/>
  <c r="H116" i="68"/>
  <c r="E118" i="68"/>
  <c r="E166" i="68" s="1"/>
  <c r="Q118" i="68"/>
  <c r="F120" i="68"/>
  <c r="C121" i="68"/>
  <c r="O121" i="68"/>
  <c r="H122" i="68"/>
  <c r="H170" i="68" s="1"/>
  <c r="E124" i="68"/>
  <c r="Q124" i="68"/>
  <c r="J125" i="68"/>
  <c r="G126" i="68"/>
  <c r="O126" i="68"/>
  <c r="L128" i="68"/>
  <c r="E129" i="68"/>
  <c r="E177" i="68" s="1"/>
  <c r="M129" i="68"/>
  <c r="J131" i="68"/>
  <c r="N131" i="68"/>
  <c r="G132" i="68"/>
  <c r="O132" i="68"/>
  <c r="D133" i="68"/>
  <c r="P133" i="68"/>
  <c r="J111" i="44"/>
  <c r="J105" i="44" s="1"/>
  <c r="J113" i="48"/>
  <c r="O130" i="44"/>
  <c r="O124" i="44" s="1"/>
  <c r="G143" i="45"/>
  <c r="I105" i="45"/>
  <c r="C81" i="45"/>
  <c r="C141" i="68"/>
  <c r="E130" i="47"/>
  <c r="E136" i="50"/>
  <c r="L111" i="47"/>
  <c r="L113" i="50"/>
  <c r="G124" i="47"/>
  <c r="G130" i="50"/>
  <c r="F62" i="47"/>
  <c r="I105" i="47"/>
  <c r="M24" i="47"/>
  <c r="O124" i="55"/>
  <c r="P143" i="55"/>
  <c r="B112" i="64"/>
  <c r="E107" i="64"/>
  <c r="I107" i="64"/>
  <c r="Q107" i="64"/>
  <c r="F108" i="64"/>
  <c r="F150" i="64" s="1"/>
  <c r="J108" i="64"/>
  <c r="C7" i="44"/>
  <c r="C110" i="64"/>
  <c r="K7" i="44"/>
  <c r="K110" i="64"/>
  <c r="O7" i="44"/>
  <c r="O110" i="64"/>
  <c r="D112" i="64"/>
  <c r="D154" i="64" s="1"/>
  <c r="L112" i="64"/>
  <c r="L154" i="64" s="1"/>
  <c r="P112" i="64"/>
  <c r="I113" i="64"/>
  <c r="I155" i="64" s="1"/>
  <c r="M113" i="64"/>
  <c r="F115" i="64"/>
  <c r="J115" i="64"/>
  <c r="C116" i="64"/>
  <c r="C158" i="64" s="1"/>
  <c r="G116" i="64"/>
  <c r="O116" i="64"/>
  <c r="D117" i="64"/>
  <c r="L117" i="64"/>
  <c r="P117" i="64"/>
  <c r="I119" i="64"/>
  <c r="M119" i="64"/>
  <c r="F120" i="64"/>
  <c r="J120" i="64"/>
  <c r="C122" i="64"/>
  <c r="G122" i="64"/>
  <c r="K122" i="64"/>
  <c r="D123" i="64"/>
  <c r="H123" i="64"/>
  <c r="P123" i="64"/>
  <c r="E124" i="64"/>
  <c r="I124" i="64"/>
  <c r="M124" i="64"/>
  <c r="Q124" i="64"/>
  <c r="J95" i="65"/>
  <c r="J133" i="65" s="1"/>
  <c r="N95" i="65"/>
  <c r="N133" i="65" s="1"/>
  <c r="G96" i="65"/>
  <c r="O96" i="65"/>
  <c r="D28" i="44"/>
  <c r="D98" i="65"/>
  <c r="L28" i="44"/>
  <c r="L98" i="65"/>
  <c r="P28" i="44"/>
  <c r="P98" i="65"/>
  <c r="I100" i="65"/>
  <c r="M100" i="65"/>
  <c r="F102" i="65"/>
  <c r="J102" i="65"/>
  <c r="J140" i="65" s="1"/>
  <c r="C103" i="65"/>
  <c r="G103" i="65"/>
  <c r="O103" i="65"/>
  <c r="D104" i="65"/>
  <c r="L104" i="65"/>
  <c r="P104" i="65"/>
  <c r="I106" i="65"/>
  <c r="Q106" i="65"/>
  <c r="F107" i="65"/>
  <c r="F145" i="65" s="1"/>
  <c r="N107" i="65"/>
  <c r="N145" i="65" s="1"/>
  <c r="C109" i="65"/>
  <c r="K109" i="65"/>
  <c r="D110" i="65"/>
  <c r="H110" i="65"/>
  <c r="P110" i="65"/>
  <c r="B28" i="44"/>
  <c r="B98" i="65"/>
  <c r="B136" i="65" s="1"/>
  <c r="F95" i="66"/>
  <c r="J95" i="66"/>
  <c r="C96" i="66"/>
  <c r="G96" i="66"/>
  <c r="O96" i="66"/>
  <c r="D47" i="44"/>
  <c r="D98" i="66"/>
  <c r="H47" i="44"/>
  <c r="H98" i="66"/>
  <c r="P47" i="44"/>
  <c r="P98" i="66"/>
  <c r="P136" i="66" s="1"/>
  <c r="E100" i="66"/>
  <c r="M100" i="66"/>
  <c r="Q100" i="66"/>
  <c r="Q138" i="66" s="1"/>
  <c r="J102" i="66"/>
  <c r="N102" i="66"/>
  <c r="G103" i="66"/>
  <c r="K103" i="66"/>
  <c r="K141" i="66" s="1"/>
  <c r="D104" i="66"/>
  <c r="H104" i="66"/>
  <c r="P104" i="66"/>
  <c r="I106" i="66"/>
  <c r="M106" i="66"/>
  <c r="F107" i="66"/>
  <c r="J107" i="66"/>
  <c r="J145" i="66" s="1"/>
  <c r="C109" i="66"/>
  <c r="G109" i="66"/>
  <c r="O109" i="66"/>
  <c r="D110" i="66"/>
  <c r="L110" i="66"/>
  <c r="L148" i="66" s="1"/>
  <c r="P110" i="66"/>
  <c r="P148" i="66" s="1"/>
  <c r="B66" i="44"/>
  <c r="B98" i="67"/>
  <c r="B110" i="67"/>
  <c r="B100" i="66"/>
  <c r="C95" i="67"/>
  <c r="C133" i="67" s="1"/>
  <c r="K95" i="67"/>
  <c r="O95" i="67"/>
  <c r="O133" i="67" s="1"/>
  <c r="H96" i="67"/>
  <c r="H134" i="67" s="1"/>
  <c r="L96" i="67"/>
  <c r="L134" i="67" s="1"/>
  <c r="E66" i="44"/>
  <c r="E98" i="67"/>
  <c r="I66" i="44"/>
  <c r="I98" i="67"/>
  <c r="I136" i="67" s="1"/>
  <c r="M66" i="44"/>
  <c r="M98" i="67"/>
  <c r="F100" i="67"/>
  <c r="J100" i="67"/>
  <c r="C102" i="67"/>
  <c r="C140" i="67" s="1"/>
  <c r="K102" i="67"/>
  <c r="K140" i="67" s="1"/>
  <c r="O102" i="67"/>
  <c r="H103" i="67"/>
  <c r="L103" i="67"/>
  <c r="E104" i="67"/>
  <c r="I104" i="67"/>
  <c r="Q104" i="67"/>
  <c r="J106" i="67"/>
  <c r="C107" i="67"/>
  <c r="C145" i="67" s="1"/>
  <c r="G107" i="67"/>
  <c r="O107" i="67"/>
  <c r="O145" i="67" s="1"/>
  <c r="D109" i="67"/>
  <c r="L109" i="67"/>
  <c r="E110" i="67"/>
  <c r="I110" i="67"/>
  <c r="Q110" i="67"/>
  <c r="B124" i="68"/>
  <c r="C113" i="68"/>
  <c r="K113" i="68"/>
  <c r="D114" i="68"/>
  <c r="H114" i="68"/>
  <c r="L114" i="68"/>
  <c r="E85" i="44"/>
  <c r="E116" i="68"/>
  <c r="I85" i="44"/>
  <c r="I116" i="68"/>
  <c r="M85" i="44"/>
  <c r="M116" i="68"/>
  <c r="F118" i="68"/>
  <c r="N118" i="68"/>
  <c r="C120" i="68"/>
  <c r="K120" i="68"/>
  <c r="K168" i="68" s="1"/>
  <c r="O120" i="68"/>
  <c r="O168" i="68" s="1"/>
  <c r="D121" i="68"/>
  <c r="L121" i="68"/>
  <c r="P121" i="68"/>
  <c r="I122" i="68"/>
  <c r="M122" i="68"/>
  <c r="F124" i="68"/>
  <c r="N124" i="68"/>
  <c r="N172" i="68" s="1"/>
  <c r="C125" i="68"/>
  <c r="C173" i="68" s="1"/>
  <c r="K125" i="68"/>
  <c r="K173" i="68" s="1"/>
  <c r="O125" i="68"/>
  <c r="O173" i="68" s="1"/>
  <c r="H126" i="68"/>
  <c r="L126" i="68"/>
  <c r="L174" i="68" s="1"/>
  <c r="E128" i="68"/>
  <c r="M128" i="68"/>
  <c r="Q128" i="68"/>
  <c r="F129" i="68"/>
  <c r="N129" i="68"/>
  <c r="C131" i="68"/>
  <c r="K131" i="68"/>
  <c r="O131" i="68"/>
  <c r="D132" i="68"/>
  <c r="L132" i="68"/>
  <c r="P132" i="68"/>
  <c r="E133" i="68"/>
  <c r="M133" i="68"/>
  <c r="Q133" i="68"/>
  <c r="C130" i="44"/>
  <c r="C124" i="44" s="1"/>
  <c r="F148" i="44"/>
  <c r="Q148" i="44"/>
  <c r="H161" i="44"/>
  <c r="B3" i="45"/>
  <c r="D143" i="45"/>
  <c r="G43" i="45"/>
  <c r="D24" i="45"/>
  <c r="N68" i="45"/>
  <c r="N124" i="45"/>
  <c r="B81" i="47"/>
  <c r="Q130" i="47"/>
  <c r="Q136" i="50"/>
  <c r="N49" i="47"/>
  <c r="D143" i="47"/>
  <c r="C43" i="47"/>
  <c r="C24" i="55"/>
  <c r="K24" i="55"/>
  <c r="N148" i="57"/>
  <c r="N143" i="57" s="1"/>
  <c r="N154" i="60"/>
  <c r="K144" i="60"/>
  <c r="Q47" i="60"/>
  <c r="D7" i="60"/>
  <c r="J389" i="72"/>
  <c r="J334" i="72"/>
  <c r="J388" i="72" s="1"/>
  <c r="O164" i="60"/>
  <c r="O385" i="72"/>
  <c r="O330" i="72"/>
  <c r="G385" i="72"/>
  <c r="G330" i="72"/>
  <c r="F389" i="71"/>
  <c r="E146" i="60"/>
  <c r="I330" i="71"/>
  <c r="I385" i="71"/>
  <c r="Q354" i="70"/>
  <c r="Q411" i="70" s="1"/>
  <c r="Q412" i="70"/>
  <c r="L128" i="60"/>
  <c r="J125" i="60"/>
  <c r="P415" i="69"/>
  <c r="P357" i="69"/>
  <c r="P414" i="69" s="1"/>
  <c r="F401" i="69"/>
  <c r="F343" i="69"/>
  <c r="L517" i="68"/>
  <c r="L444" i="68"/>
  <c r="L516" i="68" s="1"/>
  <c r="M514" i="68"/>
  <c r="M441" i="68"/>
  <c r="M513" i="68" s="1"/>
  <c r="E441" i="68"/>
  <c r="E513" i="68" s="1"/>
  <c r="E514" i="68"/>
  <c r="M85" i="60"/>
  <c r="E85" i="60"/>
  <c r="O348" i="67"/>
  <c r="H346" i="67"/>
  <c r="H404" i="67"/>
  <c r="N47" i="60"/>
  <c r="H350" i="65"/>
  <c r="D30" i="57"/>
  <c r="D24" i="57" s="1"/>
  <c r="L28" i="60"/>
  <c r="O343" i="65"/>
  <c r="O396" i="64"/>
  <c r="P447" i="64"/>
  <c r="C404" i="67"/>
  <c r="C346" i="67"/>
  <c r="B107" i="64"/>
  <c r="B113" i="64"/>
  <c r="B119" i="64"/>
  <c r="B161" i="64" s="1"/>
  <c r="B124" i="64"/>
  <c r="F107" i="64"/>
  <c r="J107" i="64"/>
  <c r="N107" i="64"/>
  <c r="C108" i="64"/>
  <c r="G108" i="64"/>
  <c r="K108" i="64"/>
  <c r="O108" i="64"/>
  <c r="D7" i="44"/>
  <c r="D110" i="64"/>
  <c r="H7" i="44"/>
  <c r="H110" i="64"/>
  <c r="L7" i="44"/>
  <c r="L110" i="64"/>
  <c r="P7" i="44"/>
  <c r="P110" i="64"/>
  <c r="E112" i="64"/>
  <c r="I112" i="64"/>
  <c r="M112" i="64"/>
  <c r="Q112" i="64"/>
  <c r="F113" i="64"/>
  <c r="J113" i="64"/>
  <c r="N113" i="64"/>
  <c r="C115" i="64"/>
  <c r="G115" i="64"/>
  <c r="G157" i="64" s="1"/>
  <c r="K115" i="64"/>
  <c r="O115" i="64"/>
  <c r="D116" i="64"/>
  <c r="D158" i="64" s="1"/>
  <c r="H116" i="64"/>
  <c r="L116" i="64"/>
  <c r="L158" i="64" s="1"/>
  <c r="P116" i="64"/>
  <c r="E117" i="64"/>
  <c r="I117" i="64"/>
  <c r="I159" i="64" s="1"/>
  <c r="M117" i="64"/>
  <c r="M159" i="64" s="1"/>
  <c r="Q117" i="64"/>
  <c r="F119" i="64"/>
  <c r="J119" i="64"/>
  <c r="N119" i="64"/>
  <c r="N161" i="64" s="1"/>
  <c r="C120" i="64"/>
  <c r="G120" i="64"/>
  <c r="K120" i="64"/>
  <c r="O120" i="64"/>
  <c r="D122" i="64"/>
  <c r="H122" i="64"/>
  <c r="L122" i="64"/>
  <c r="P122" i="64"/>
  <c r="E123" i="64"/>
  <c r="I123" i="64"/>
  <c r="M123" i="64"/>
  <c r="Q123" i="64"/>
  <c r="F124" i="64"/>
  <c r="J124" i="64"/>
  <c r="N124" i="64"/>
  <c r="C95" i="65"/>
  <c r="G95" i="65"/>
  <c r="K95" i="65"/>
  <c r="K133" i="65" s="1"/>
  <c r="O95" i="65"/>
  <c r="D96" i="65"/>
  <c r="D134" i="65" s="1"/>
  <c r="H96" i="65"/>
  <c r="H134" i="65" s="1"/>
  <c r="L96" i="65"/>
  <c r="L134" i="65" s="1"/>
  <c r="P96" i="65"/>
  <c r="P134" i="65" s="1"/>
  <c r="E28" i="44"/>
  <c r="E98" i="65"/>
  <c r="I28" i="44"/>
  <c r="I98" i="65"/>
  <c r="M28" i="44"/>
  <c r="M98" i="65"/>
  <c r="M136" i="65" s="1"/>
  <c r="Q28" i="44"/>
  <c r="Q98" i="65"/>
  <c r="Q136" i="65" s="1"/>
  <c r="F100" i="65"/>
  <c r="J100" i="65"/>
  <c r="N100" i="65"/>
  <c r="N138" i="65" s="1"/>
  <c r="C102" i="65"/>
  <c r="G102" i="65"/>
  <c r="K102" i="65"/>
  <c r="O102" i="65"/>
  <c r="D103" i="65"/>
  <c r="H103" i="65"/>
  <c r="L103" i="65"/>
  <c r="P103" i="65"/>
  <c r="E104" i="65"/>
  <c r="I104" i="65"/>
  <c r="M104" i="65"/>
  <c r="Q104" i="65"/>
  <c r="F106" i="65"/>
  <c r="J106" i="65"/>
  <c r="N106" i="65"/>
  <c r="C107" i="65"/>
  <c r="G107" i="65"/>
  <c r="K107" i="65"/>
  <c r="O107" i="65"/>
  <c r="D109" i="65"/>
  <c r="D147" i="65" s="1"/>
  <c r="H109" i="65"/>
  <c r="L109" i="65"/>
  <c r="L147" i="65" s="1"/>
  <c r="P109" i="65"/>
  <c r="E110" i="65"/>
  <c r="I110" i="65"/>
  <c r="M110" i="65"/>
  <c r="M148" i="65" s="1"/>
  <c r="Q110" i="65"/>
  <c r="Q148" i="65" s="1"/>
  <c r="B100" i="65"/>
  <c r="B106" i="65"/>
  <c r="C95" i="66"/>
  <c r="G95" i="66"/>
  <c r="K95" i="66"/>
  <c r="O95" i="66"/>
  <c r="D96" i="66"/>
  <c r="H96" i="66"/>
  <c r="L96" i="66"/>
  <c r="P96" i="66"/>
  <c r="E47" i="44"/>
  <c r="E98" i="66"/>
  <c r="I47" i="44"/>
  <c r="I98" i="66"/>
  <c r="I136" i="66" s="1"/>
  <c r="M47" i="44"/>
  <c r="M98" i="66"/>
  <c r="M136" i="66" s="1"/>
  <c r="Q47" i="44"/>
  <c r="Q98" i="66"/>
  <c r="F100" i="66"/>
  <c r="J100" i="66"/>
  <c r="N100" i="66"/>
  <c r="C102" i="66"/>
  <c r="C140" i="66" s="1"/>
  <c r="G102" i="66"/>
  <c r="K102" i="66"/>
  <c r="O102" i="66"/>
  <c r="D103" i="66"/>
  <c r="H103" i="66"/>
  <c r="L103" i="66"/>
  <c r="P103" i="66"/>
  <c r="E104" i="66"/>
  <c r="I104" i="66"/>
  <c r="M104" i="66"/>
  <c r="Q104" i="66"/>
  <c r="F106" i="66"/>
  <c r="J106" i="66"/>
  <c r="N106" i="66"/>
  <c r="C107" i="66"/>
  <c r="G107" i="66"/>
  <c r="K107" i="66"/>
  <c r="O107" i="66"/>
  <c r="D109" i="66"/>
  <c r="D147" i="66" s="1"/>
  <c r="H109" i="66"/>
  <c r="H147" i="66" s="1"/>
  <c r="L109" i="66"/>
  <c r="L147" i="66" s="1"/>
  <c r="P109" i="66"/>
  <c r="E110" i="66"/>
  <c r="I110" i="66"/>
  <c r="I148" i="66" s="1"/>
  <c r="M110" i="66"/>
  <c r="M148" i="66" s="1"/>
  <c r="Q110" i="66"/>
  <c r="Q148" i="66" s="1"/>
  <c r="B100" i="67"/>
  <c r="B106" i="67"/>
  <c r="B95" i="66"/>
  <c r="B133" i="66" s="1"/>
  <c r="B102" i="66"/>
  <c r="B107" i="66"/>
  <c r="B145" i="66" s="1"/>
  <c r="D95" i="67"/>
  <c r="H95" i="67"/>
  <c r="L95" i="67"/>
  <c r="P95" i="67"/>
  <c r="E96" i="67"/>
  <c r="I96" i="67"/>
  <c r="M96" i="67"/>
  <c r="Q96" i="67"/>
  <c r="F66" i="44"/>
  <c r="F98" i="67"/>
  <c r="F136" i="67" s="1"/>
  <c r="J66" i="44"/>
  <c r="J98" i="67"/>
  <c r="J136" i="67" s="1"/>
  <c r="N66" i="44"/>
  <c r="N98" i="67"/>
  <c r="N136" i="67" s="1"/>
  <c r="C100" i="67"/>
  <c r="G100" i="67"/>
  <c r="K100" i="67"/>
  <c r="O100" i="67"/>
  <c r="O138" i="67" s="1"/>
  <c r="D102" i="67"/>
  <c r="H102" i="67"/>
  <c r="L102" i="67"/>
  <c r="P102" i="67"/>
  <c r="E103" i="67"/>
  <c r="I103" i="67"/>
  <c r="M103" i="67"/>
  <c r="Q103" i="67"/>
  <c r="F104" i="67"/>
  <c r="J104" i="67"/>
  <c r="N104" i="67"/>
  <c r="C106" i="67"/>
  <c r="G106" i="67"/>
  <c r="K106" i="67"/>
  <c r="O106" i="67"/>
  <c r="O144" i="67" s="1"/>
  <c r="D107" i="67"/>
  <c r="H107" i="67"/>
  <c r="L107" i="67"/>
  <c r="P107" i="67"/>
  <c r="E109" i="67"/>
  <c r="I109" i="67"/>
  <c r="I147" i="67" s="1"/>
  <c r="M109" i="67"/>
  <c r="Q109" i="67"/>
  <c r="Q147" i="67" s="1"/>
  <c r="F110" i="67"/>
  <c r="J110" i="67"/>
  <c r="N110" i="67"/>
  <c r="B113" i="68"/>
  <c r="B120" i="68"/>
  <c r="B125" i="68"/>
  <c r="B131" i="68"/>
  <c r="D113" i="68"/>
  <c r="H113" i="68"/>
  <c r="L113" i="68"/>
  <c r="L161" i="68" s="1"/>
  <c r="P113" i="68"/>
  <c r="E114" i="68"/>
  <c r="I114" i="68"/>
  <c r="M114" i="68"/>
  <c r="Q114" i="68"/>
  <c r="F85" i="44"/>
  <c r="F116" i="68"/>
  <c r="F164" i="68" s="1"/>
  <c r="J85" i="44"/>
  <c r="J116" i="68"/>
  <c r="N85" i="44"/>
  <c r="N116" i="68"/>
  <c r="N164" i="68" s="1"/>
  <c r="C118" i="68"/>
  <c r="G118" i="68"/>
  <c r="K118" i="68"/>
  <c r="O118" i="68"/>
  <c r="D120" i="68"/>
  <c r="H120" i="68"/>
  <c r="L120" i="68"/>
  <c r="P120" i="68"/>
  <c r="E121" i="68"/>
  <c r="E169" i="68" s="1"/>
  <c r="I121" i="68"/>
  <c r="I169" i="68" s="1"/>
  <c r="M121" i="68"/>
  <c r="M169" i="68" s="1"/>
  <c r="Q121" i="68"/>
  <c r="F122" i="68"/>
  <c r="J122" i="68"/>
  <c r="N122" i="68"/>
  <c r="C124" i="68"/>
  <c r="G124" i="68"/>
  <c r="K124" i="68"/>
  <c r="O124" i="68"/>
  <c r="D125" i="68"/>
  <c r="H125" i="68"/>
  <c r="L125" i="68"/>
  <c r="P125" i="68"/>
  <c r="E126" i="68"/>
  <c r="I126" i="68"/>
  <c r="I174" i="68" s="1"/>
  <c r="M126" i="68"/>
  <c r="Q126" i="68"/>
  <c r="F128" i="68"/>
  <c r="F176" i="68" s="1"/>
  <c r="J128" i="68"/>
  <c r="J176" i="68" s="1"/>
  <c r="N128" i="68"/>
  <c r="N176" i="68" s="1"/>
  <c r="C129" i="68"/>
  <c r="C177" i="68" s="1"/>
  <c r="G129" i="68"/>
  <c r="G177" i="68" s="1"/>
  <c r="K129" i="68"/>
  <c r="K177" i="68" s="1"/>
  <c r="O129" i="68"/>
  <c r="D131" i="68"/>
  <c r="H131" i="68"/>
  <c r="L131" i="68"/>
  <c r="P131" i="68"/>
  <c r="E132" i="68"/>
  <c r="I132" i="68"/>
  <c r="I180" i="68" s="1"/>
  <c r="M132" i="68"/>
  <c r="Q132" i="68"/>
  <c r="F133" i="68"/>
  <c r="J133" i="68"/>
  <c r="N133" i="68"/>
  <c r="L130" i="44"/>
  <c r="L124" i="44" s="1"/>
  <c r="M148" i="44"/>
  <c r="M143" i="44" s="1"/>
  <c r="O148" i="44"/>
  <c r="G161" i="44"/>
  <c r="B161" i="45"/>
  <c r="J124" i="45"/>
  <c r="H161" i="45"/>
  <c r="O143" i="45"/>
  <c r="C143" i="45"/>
  <c r="O161" i="45"/>
  <c r="K161" i="45"/>
  <c r="P30" i="45"/>
  <c r="O30" i="45"/>
  <c r="B43" i="47"/>
  <c r="M130" i="47"/>
  <c r="M136" i="50"/>
  <c r="E148" i="47"/>
  <c r="M161" i="47"/>
  <c r="D111" i="47"/>
  <c r="D113" i="50"/>
  <c r="N148" i="47"/>
  <c r="N154" i="50"/>
  <c r="H111" i="47"/>
  <c r="P81" i="47"/>
  <c r="N62" i="47"/>
  <c r="J49" i="47"/>
  <c r="E87" i="47"/>
  <c r="H43" i="47"/>
  <c r="N130" i="54"/>
  <c r="N124" i="54" s="1"/>
  <c r="J87" i="54"/>
  <c r="Q3" i="54"/>
  <c r="C143" i="54"/>
  <c r="C148" i="55"/>
  <c r="C143" i="55" s="1"/>
  <c r="G124" i="55"/>
  <c r="H143" i="55"/>
  <c r="N49" i="55"/>
  <c r="N43" i="55" s="1"/>
  <c r="E130" i="57"/>
  <c r="E124" i="57" s="1"/>
  <c r="K9" i="57"/>
  <c r="K3" i="57" s="1"/>
  <c r="K16" i="60"/>
  <c r="O87" i="57"/>
  <c r="I87" i="57"/>
  <c r="M162" i="60"/>
  <c r="L47" i="60"/>
  <c r="C146" i="60"/>
  <c r="O391" i="72"/>
  <c r="O336" i="72"/>
  <c r="O390" i="72" s="1"/>
  <c r="G391" i="72"/>
  <c r="G336" i="72"/>
  <c r="N389" i="72"/>
  <c r="O332" i="72"/>
  <c r="O387" i="72"/>
  <c r="G387" i="72"/>
  <c r="G332" i="72"/>
  <c r="K162" i="60"/>
  <c r="N398" i="71"/>
  <c r="N343" i="71"/>
  <c r="N397" i="71" s="1"/>
  <c r="J343" i="71"/>
  <c r="J397" i="71" s="1"/>
  <c r="J398" i="71"/>
  <c r="F398" i="71"/>
  <c r="F343" i="71"/>
  <c r="F397" i="71" s="1"/>
  <c r="K395" i="71"/>
  <c r="K340" i="71"/>
  <c r="K394" i="71" s="1"/>
  <c r="H150" i="60"/>
  <c r="H148" i="57"/>
  <c r="H143" i="57" s="1"/>
  <c r="N391" i="71"/>
  <c r="N336" i="71"/>
  <c r="F391" i="71"/>
  <c r="F336" i="71"/>
  <c r="F390" i="71" s="1"/>
  <c r="J389" i="71"/>
  <c r="M387" i="71"/>
  <c r="M332" i="71"/>
  <c r="E387" i="71"/>
  <c r="E332" i="71"/>
  <c r="M144" i="60"/>
  <c r="E144" i="60"/>
  <c r="O357" i="70"/>
  <c r="L408" i="70"/>
  <c r="L350" i="70"/>
  <c r="L407" i="70" s="1"/>
  <c r="D408" i="70"/>
  <c r="D350" i="70"/>
  <c r="D407" i="70" s="1"/>
  <c r="O406" i="70"/>
  <c r="G406" i="70"/>
  <c r="G348" i="70"/>
  <c r="G405" i="70" s="1"/>
  <c r="L404" i="70"/>
  <c r="L346" i="70"/>
  <c r="D346" i="70"/>
  <c r="D404" i="70"/>
  <c r="J343" i="70"/>
  <c r="J401" i="70"/>
  <c r="D415" i="69"/>
  <c r="D357" i="69"/>
  <c r="D414" i="69" s="1"/>
  <c r="F412" i="69"/>
  <c r="F354" i="69"/>
  <c r="F411" i="69" s="1"/>
  <c r="M350" i="69"/>
  <c r="M407" i="69" s="1"/>
  <c r="M408" i="69"/>
  <c r="P406" i="69"/>
  <c r="H111" i="60"/>
  <c r="M346" i="69"/>
  <c r="M404" i="69"/>
  <c r="J106" i="60"/>
  <c r="P444" i="68"/>
  <c r="P516" i="68" s="1"/>
  <c r="G437" i="68"/>
  <c r="G509" i="68" s="1"/>
  <c r="G510" i="68"/>
  <c r="M429" i="68"/>
  <c r="M502" i="68"/>
  <c r="E429" i="68"/>
  <c r="E502" i="68"/>
  <c r="P426" i="68"/>
  <c r="H426" i="68"/>
  <c r="M357" i="67"/>
  <c r="E357" i="67"/>
  <c r="J354" i="67"/>
  <c r="J411" i="67" s="1"/>
  <c r="J412" i="67"/>
  <c r="P66" i="60"/>
  <c r="L404" i="67"/>
  <c r="L346" i="67"/>
  <c r="M343" i="67"/>
  <c r="E343" i="67"/>
  <c r="E415" i="66"/>
  <c r="E357" i="66"/>
  <c r="E414" i="66" s="1"/>
  <c r="P412" i="66"/>
  <c r="P354" i="66"/>
  <c r="P411" i="66" s="1"/>
  <c r="J350" i="66"/>
  <c r="L49" i="57"/>
  <c r="L43" i="57" s="1"/>
  <c r="N404" i="66"/>
  <c r="N346" i="66"/>
  <c r="F404" i="66"/>
  <c r="F346" i="66"/>
  <c r="D412" i="65"/>
  <c r="D354" i="65"/>
  <c r="L350" i="65"/>
  <c r="H30" i="57"/>
  <c r="H24" i="57" s="1"/>
  <c r="P28" i="60"/>
  <c r="L404" i="65"/>
  <c r="L346" i="65"/>
  <c r="P457" i="64"/>
  <c r="P393" i="64"/>
  <c r="P456" i="64" s="1"/>
  <c r="H457" i="64"/>
  <c r="H393" i="64"/>
  <c r="H456" i="64" s="1"/>
  <c r="M386" i="64"/>
  <c r="D447" i="64"/>
  <c r="K381" i="64"/>
  <c r="C384" i="72"/>
  <c r="C408" i="69"/>
  <c r="C350" i="69"/>
  <c r="I372" i="72"/>
  <c r="I318" i="72"/>
  <c r="O317" i="72"/>
  <c r="O371" i="72"/>
  <c r="G317" i="72"/>
  <c r="G371" i="72"/>
  <c r="O148" i="55"/>
  <c r="O143" i="55" s="1"/>
  <c r="O150" i="59"/>
  <c r="G148" i="55"/>
  <c r="G143" i="55" s="1"/>
  <c r="G150" i="59"/>
  <c r="M148" i="55"/>
  <c r="M143" i="55" s="1"/>
  <c r="E148" i="55"/>
  <c r="E143" i="55" s="1"/>
  <c r="H319" i="70"/>
  <c r="H339" i="70"/>
  <c r="N330" i="70"/>
  <c r="F330" i="70"/>
  <c r="N396" i="69"/>
  <c r="N339" i="69"/>
  <c r="N319" i="69"/>
  <c r="F339" i="69"/>
  <c r="F396" i="69"/>
  <c r="F319" i="69"/>
  <c r="L387" i="69"/>
  <c r="L330" i="69"/>
  <c r="D387" i="69"/>
  <c r="D330" i="69"/>
  <c r="D310" i="69"/>
  <c r="Q413" i="68"/>
  <c r="E413" i="68"/>
  <c r="E485" i="68"/>
  <c r="L410" i="68"/>
  <c r="L385" i="68"/>
  <c r="H409" i="68"/>
  <c r="K381" i="68"/>
  <c r="K406" i="68"/>
  <c r="H331" i="67"/>
  <c r="L327" i="67"/>
  <c r="H328" i="67"/>
  <c r="N325" i="67"/>
  <c r="N305" i="67"/>
  <c r="J331" i="66"/>
  <c r="Q327" i="66"/>
  <c r="D324" i="66"/>
  <c r="H335" i="65"/>
  <c r="E331" i="65"/>
  <c r="Q325" i="65"/>
  <c r="Q305" i="65"/>
  <c r="I305" i="65"/>
  <c r="I324" i="65" s="1"/>
  <c r="I325" i="65"/>
  <c r="N375" i="64"/>
  <c r="O431" i="64"/>
  <c r="O368" i="64"/>
  <c r="F339" i="64"/>
  <c r="F361" i="64"/>
  <c r="C318" i="71"/>
  <c r="C372" i="71"/>
  <c r="C396" i="68"/>
  <c r="C403" i="68"/>
  <c r="C378" i="68"/>
  <c r="D312" i="72"/>
  <c r="P286" i="71"/>
  <c r="H323" i="71"/>
  <c r="H286" i="71"/>
  <c r="F148" i="54"/>
  <c r="F143" i="54" s="1"/>
  <c r="F150" i="58"/>
  <c r="L148" i="54"/>
  <c r="L143" i="54" s="1"/>
  <c r="D148" i="54"/>
  <c r="D143" i="54" s="1"/>
  <c r="J293" i="70"/>
  <c r="L369" i="69"/>
  <c r="N368" i="69"/>
  <c r="F368" i="69"/>
  <c r="L289" i="69"/>
  <c r="D328" i="69"/>
  <c r="D289" i="69"/>
  <c r="D327" i="69" s="1"/>
  <c r="J286" i="69"/>
  <c r="F361" i="68"/>
  <c r="J357" i="68"/>
  <c r="J405" i="68" s="1"/>
  <c r="N297" i="67"/>
  <c r="F297" i="67"/>
  <c r="J286" i="67"/>
  <c r="N300" i="66"/>
  <c r="N377" i="66"/>
  <c r="F300" i="66"/>
  <c r="J327" i="66"/>
  <c r="N30" i="54"/>
  <c r="N24" i="54" s="1"/>
  <c r="P293" i="65"/>
  <c r="H293" i="65"/>
  <c r="H331" i="65" s="1"/>
  <c r="P289" i="65"/>
  <c r="P327" i="65" s="1"/>
  <c r="H289" i="65"/>
  <c r="H327" i="65" s="1"/>
  <c r="F24" i="54"/>
  <c r="C297" i="66"/>
  <c r="I162" i="60"/>
  <c r="K146" i="60"/>
  <c r="E47" i="60"/>
  <c r="K28" i="60"/>
  <c r="G343" i="72"/>
  <c r="G397" i="72" s="1"/>
  <c r="G398" i="72"/>
  <c r="E389" i="72"/>
  <c r="J164" i="60"/>
  <c r="N162" i="60"/>
  <c r="F162" i="60"/>
  <c r="E343" i="71"/>
  <c r="E397" i="71" s="1"/>
  <c r="E398" i="71"/>
  <c r="H387" i="71"/>
  <c r="H332" i="71"/>
  <c r="P330" i="71"/>
  <c r="P385" i="71"/>
  <c r="H144" i="60"/>
  <c r="N415" i="70"/>
  <c r="N357" i="70"/>
  <c r="N414" i="70" s="1"/>
  <c r="J415" i="70"/>
  <c r="J357" i="70"/>
  <c r="J414" i="70" s="1"/>
  <c r="F415" i="70"/>
  <c r="F357" i="70"/>
  <c r="F414" i="70" s="1"/>
  <c r="L412" i="70"/>
  <c r="L354" i="70"/>
  <c r="L411" i="70" s="1"/>
  <c r="D412" i="70"/>
  <c r="D354" i="70"/>
  <c r="D411" i="70" s="1"/>
  <c r="N406" i="70"/>
  <c r="N348" i="70"/>
  <c r="N405" i="70" s="1"/>
  <c r="O346" i="70"/>
  <c r="O404" i="70"/>
  <c r="G346" i="70"/>
  <c r="G404" i="70"/>
  <c r="Q401" i="70"/>
  <c r="Q343" i="70"/>
  <c r="I401" i="70"/>
  <c r="I343" i="70"/>
  <c r="O415" i="69"/>
  <c r="O357" i="69"/>
  <c r="O414" i="69" s="1"/>
  <c r="L350" i="69"/>
  <c r="L408" i="69"/>
  <c r="D408" i="69"/>
  <c r="D350" i="69"/>
  <c r="P109" i="60"/>
  <c r="H109" i="60"/>
  <c r="I106" i="60"/>
  <c r="E401" i="69"/>
  <c r="E343" i="69"/>
  <c r="L514" i="68"/>
  <c r="L441" i="68"/>
  <c r="L513" i="68" s="1"/>
  <c r="P429" i="68"/>
  <c r="P502" i="68"/>
  <c r="D85" i="60"/>
  <c r="O426" i="68"/>
  <c r="G426" i="68"/>
  <c r="L357" i="67"/>
  <c r="L350" i="67"/>
  <c r="K404" i="67"/>
  <c r="K346" i="67"/>
  <c r="H357" i="66"/>
  <c r="H414" i="66" s="1"/>
  <c r="H415" i="66"/>
  <c r="Q350" i="66"/>
  <c r="M404" i="66"/>
  <c r="M346" i="66"/>
  <c r="N24" i="57"/>
  <c r="N396" i="64"/>
  <c r="F396" i="64"/>
  <c r="N389" i="64"/>
  <c r="N452" i="64" s="1"/>
  <c r="N454" i="64"/>
  <c r="L389" i="64"/>
  <c r="D389" i="64"/>
  <c r="J9" i="57"/>
  <c r="J3" i="57" s="1"/>
  <c r="K447" i="64"/>
  <c r="C336" i="72"/>
  <c r="C390" i="72" s="1"/>
  <c r="C386" i="71"/>
  <c r="C85" i="60"/>
  <c r="C350" i="66"/>
  <c r="P327" i="72"/>
  <c r="H327" i="72"/>
  <c r="N326" i="72"/>
  <c r="N380" i="72"/>
  <c r="N307" i="72"/>
  <c r="F380" i="72"/>
  <c r="F326" i="72"/>
  <c r="F307" i="72"/>
  <c r="P321" i="72"/>
  <c r="H321" i="72"/>
  <c r="N374" i="72"/>
  <c r="N320" i="72"/>
  <c r="F374" i="72"/>
  <c r="F320" i="72"/>
  <c r="L373" i="72"/>
  <c r="L300" i="72"/>
  <c r="L319" i="72"/>
  <c r="D373" i="72"/>
  <c r="D300" i="72"/>
  <c r="D319" i="72"/>
  <c r="F371" i="72"/>
  <c r="F317" i="72"/>
  <c r="K315" i="72"/>
  <c r="K296" i="72"/>
  <c r="J307" i="71"/>
  <c r="J326" i="71"/>
  <c r="J380" i="71"/>
  <c r="J304" i="71"/>
  <c r="J324" i="71"/>
  <c r="J148" i="55"/>
  <c r="J143" i="55" s="1"/>
  <c r="J150" i="59"/>
  <c r="P317" i="71"/>
  <c r="P371" i="71"/>
  <c r="H371" i="71"/>
  <c r="H317" i="71"/>
  <c r="O314" i="71"/>
  <c r="O312" i="71"/>
  <c r="G312" i="71"/>
  <c r="E335" i="70"/>
  <c r="M333" i="70"/>
  <c r="K312" i="70"/>
  <c r="K332" i="70"/>
  <c r="O328" i="70"/>
  <c r="O308" i="70"/>
  <c r="G328" i="70"/>
  <c r="G308" i="70"/>
  <c r="G327" i="70" s="1"/>
  <c r="I388" i="69"/>
  <c r="I331" i="69"/>
  <c r="O105" i="55"/>
  <c r="J423" i="68"/>
  <c r="P422" i="68"/>
  <c r="P494" i="68"/>
  <c r="H422" i="68"/>
  <c r="H494" i="68"/>
  <c r="N396" i="68"/>
  <c r="N421" i="68"/>
  <c r="F421" i="68"/>
  <c r="F396" i="68"/>
  <c r="L485" i="68"/>
  <c r="L413" i="68"/>
  <c r="H413" i="68"/>
  <c r="O385" i="68"/>
  <c r="O410" i="68"/>
  <c r="G385" i="68"/>
  <c r="G410" i="68"/>
  <c r="F381" i="68"/>
  <c r="F406" i="68"/>
  <c r="L316" i="67"/>
  <c r="D336" i="67"/>
  <c r="D316" i="67"/>
  <c r="L330" i="67"/>
  <c r="L310" i="67"/>
  <c r="D330" i="67"/>
  <c r="D310" i="67"/>
  <c r="I62" i="55"/>
  <c r="L308" i="66"/>
  <c r="L327" i="66" s="1"/>
  <c r="L328" i="66"/>
  <c r="H327" i="66"/>
  <c r="E326" i="66"/>
  <c r="N333" i="65"/>
  <c r="L332" i="65"/>
  <c r="D330" i="65"/>
  <c r="D324" i="65"/>
  <c r="F373" i="64"/>
  <c r="F351" i="64"/>
  <c r="N432" i="64"/>
  <c r="N347" i="64"/>
  <c r="N369" i="64"/>
  <c r="C298" i="71"/>
  <c r="C326" i="70"/>
  <c r="C414" i="68"/>
  <c r="C486" i="68"/>
  <c r="C389" i="68"/>
  <c r="C328" i="67"/>
  <c r="C308" i="67"/>
  <c r="C327" i="67" s="1"/>
  <c r="C333" i="66"/>
  <c r="C325" i="65"/>
  <c r="C305" i="65"/>
  <c r="K286" i="72"/>
  <c r="O355" i="72"/>
  <c r="O282" i="72"/>
  <c r="O354" i="72" s="1"/>
  <c r="G355" i="72"/>
  <c r="G282" i="72"/>
  <c r="G354" i="72" s="1"/>
  <c r="K276" i="72"/>
  <c r="O289" i="71"/>
  <c r="O362" i="71"/>
  <c r="G362" i="71"/>
  <c r="G289" i="71"/>
  <c r="M377" i="70"/>
  <c r="M300" i="70"/>
  <c r="E300" i="70"/>
  <c r="K297" i="70"/>
  <c r="Q286" i="70"/>
  <c r="O365" i="68"/>
  <c r="G365" i="68"/>
  <c r="G461" i="68" s="1"/>
  <c r="G462" i="68"/>
  <c r="G333" i="66"/>
  <c r="M293" i="66"/>
  <c r="E293" i="66"/>
  <c r="M330" i="66"/>
  <c r="E330" i="66"/>
  <c r="M289" i="66"/>
  <c r="M327" i="66" s="1"/>
  <c r="E289" i="66"/>
  <c r="E327" i="66" s="1"/>
  <c r="K43" i="54"/>
  <c r="O330" i="64"/>
  <c r="O323" i="64" s="1"/>
  <c r="G330" i="64"/>
  <c r="G372" i="64" s="1"/>
  <c r="H321" i="64"/>
  <c r="H363" i="64" s="1"/>
  <c r="C354" i="68"/>
  <c r="E162" i="60"/>
  <c r="Q109" i="60"/>
  <c r="C28" i="60"/>
  <c r="F398" i="72"/>
  <c r="F343" i="72"/>
  <c r="F397" i="72" s="1"/>
  <c r="L334" i="72"/>
  <c r="L388" i="72" s="1"/>
  <c r="L389" i="72"/>
  <c r="D166" i="60"/>
  <c r="Q161" i="57"/>
  <c r="I161" i="57"/>
  <c r="D398" i="71"/>
  <c r="D343" i="71"/>
  <c r="D397" i="71" s="1"/>
  <c r="Q340" i="71"/>
  <c r="Q394" i="71" s="1"/>
  <c r="Q395" i="71"/>
  <c r="I340" i="71"/>
  <c r="I394" i="71" s="1"/>
  <c r="I395" i="71"/>
  <c r="L336" i="71"/>
  <c r="L391" i="71"/>
  <c r="D391" i="71"/>
  <c r="D336" i="71"/>
  <c r="D390" i="71" s="1"/>
  <c r="H148" i="60"/>
  <c r="D389" i="71"/>
  <c r="Q357" i="70"/>
  <c r="I415" i="70"/>
  <c r="I357" i="70"/>
  <c r="I414" i="70" s="1"/>
  <c r="L130" i="57"/>
  <c r="L124" i="57" s="1"/>
  <c r="L132" i="60"/>
  <c r="J408" i="70"/>
  <c r="J350" i="70"/>
  <c r="J407" i="70" s="1"/>
  <c r="Q406" i="70"/>
  <c r="I406" i="70"/>
  <c r="N128" i="60"/>
  <c r="F128" i="60"/>
  <c r="L125" i="60"/>
  <c r="D125" i="60"/>
  <c r="J415" i="69"/>
  <c r="J357" i="69"/>
  <c r="J414" i="69" s="1"/>
  <c r="F406" i="69"/>
  <c r="K109" i="60"/>
  <c r="P106" i="60"/>
  <c r="L401" i="69"/>
  <c r="L343" i="69"/>
  <c r="N517" i="68"/>
  <c r="N444" i="68"/>
  <c r="N516" i="68" s="1"/>
  <c r="J517" i="68"/>
  <c r="J444" i="68"/>
  <c r="J516" i="68" s="1"/>
  <c r="F444" i="68"/>
  <c r="F516" i="68" s="1"/>
  <c r="M510" i="68"/>
  <c r="M437" i="68"/>
  <c r="M509" i="68" s="1"/>
  <c r="E510" i="68"/>
  <c r="E437" i="68"/>
  <c r="E509" i="68" s="1"/>
  <c r="M87" i="57"/>
  <c r="K429" i="68"/>
  <c r="K502" i="68"/>
  <c r="N426" i="68"/>
  <c r="F426" i="68"/>
  <c r="K357" i="67"/>
  <c r="L412" i="67"/>
  <c r="L354" i="67"/>
  <c r="L411" i="67" s="1"/>
  <c r="E68" i="57"/>
  <c r="E62" i="57" s="1"/>
  <c r="G350" i="67"/>
  <c r="Q348" i="67"/>
  <c r="N404" i="67"/>
  <c r="N346" i="67"/>
  <c r="F404" i="67"/>
  <c r="F346" i="67"/>
  <c r="K343" i="67"/>
  <c r="K415" i="66"/>
  <c r="K357" i="66"/>
  <c r="K414" i="66" s="1"/>
  <c r="L346" i="66"/>
  <c r="L404" i="66"/>
  <c r="D346" i="66"/>
  <c r="D404" i="66"/>
  <c r="J357" i="65"/>
  <c r="J354" i="65"/>
  <c r="J411" i="65" s="1"/>
  <c r="N350" i="65"/>
  <c r="F350" i="65"/>
  <c r="N403" i="65"/>
  <c r="M343" i="65"/>
  <c r="E343" i="65"/>
  <c r="Q396" i="64"/>
  <c r="I396" i="64"/>
  <c r="N457" i="64"/>
  <c r="N393" i="64"/>
  <c r="N456" i="64" s="1"/>
  <c r="F457" i="64"/>
  <c r="F393" i="64"/>
  <c r="F456" i="64" s="1"/>
  <c r="O386" i="64"/>
  <c r="F7" i="60"/>
  <c r="C166" i="60"/>
  <c r="C385" i="71"/>
  <c r="C330" i="71"/>
  <c r="C406" i="70"/>
  <c r="C109" i="60"/>
  <c r="C403" i="65"/>
  <c r="H304" i="72"/>
  <c r="H324" i="72"/>
  <c r="N323" i="72"/>
  <c r="F304" i="72"/>
  <c r="F323" i="72"/>
  <c r="O373" i="72"/>
  <c r="O319" i="72"/>
  <c r="O300" i="72"/>
  <c r="G300" i="72"/>
  <c r="G319" i="72"/>
  <c r="G373" i="72"/>
  <c r="N296" i="72"/>
  <c r="N315" i="72"/>
  <c r="F296" i="72"/>
  <c r="F315" i="72"/>
  <c r="I325" i="71"/>
  <c r="G300" i="71"/>
  <c r="N396" i="70"/>
  <c r="N319" i="70"/>
  <c r="N339" i="70"/>
  <c r="F319" i="70"/>
  <c r="F396" i="70"/>
  <c r="F339" i="70"/>
  <c r="H337" i="70"/>
  <c r="J316" i="70"/>
  <c r="J336" i="70"/>
  <c r="L130" i="55"/>
  <c r="L124" i="55" s="1"/>
  <c r="J308" i="70"/>
  <c r="J328" i="70"/>
  <c r="P326" i="70"/>
  <c r="H326" i="70"/>
  <c r="N305" i="70"/>
  <c r="N324" i="70" s="1"/>
  <c r="N325" i="70"/>
  <c r="F305" i="70"/>
  <c r="F324" i="70" s="1"/>
  <c r="F325" i="70"/>
  <c r="N340" i="69"/>
  <c r="P319" i="69"/>
  <c r="P396" i="69"/>
  <c r="P339" i="69"/>
  <c r="P337" i="69"/>
  <c r="F316" i="69"/>
  <c r="F336" i="69"/>
  <c r="J330" i="69"/>
  <c r="J387" i="69"/>
  <c r="F111" i="55"/>
  <c r="F105" i="55" s="1"/>
  <c r="P326" i="69"/>
  <c r="H326" i="69"/>
  <c r="N325" i="69"/>
  <c r="N305" i="69"/>
  <c r="D393" i="68"/>
  <c r="D418" i="68"/>
  <c r="N385" i="68"/>
  <c r="N410" i="68"/>
  <c r="J410" i="68"/>
  <c r="H87" i="55"/>
  <c r="K87" i="55"/>
  <c r="K383" i="68" s="1"/>
  <c r="D403" i="68"/>
  <c r="K316" i="67"/>
  <c r="K336" i="67"/>
  <c r="N331" i="67"/>
  <c r="Q68" i="55"/>
  <c r="Q62" i="55" s="1"/>
  <c r="F327" i="67"/>
  <c r="M396" i="66"/>
  <c r="M339" i="66"/>
  <c r="E396" i="66"/>
  <c r="E339" i="66"/>
  <c r="L332" i="66"/>
  <c r="D312" i="66"/>
  <c r="D332" i="66"/>
  <c r="O49" i="55"/>
  <c r="O43" i="55" s="1"/>
  <c r="G49" i="55"/>
  <c r="G43" i="55" s="1"/>
  <c r="N325" i="66"/>
  <c r="O332" i="65"/>
  <c r="O312" i="65"/>
  <c r="G332" i="65"/>
  <c r="G312" i="65"/>
  <c r="L328" i="65"/>
  <c r="H328" i="65"/>
  <c r="J440" i="64"/>
  <c r="J377" i="64"/>
  <c r="P354" i="64"/>
  <c r="P376" i="64"/>
  <c r="M347" i="64"/>
  <c r="M369" i="64"/>
  <c r="M432" i="64"/>
  <c r="E432" i="64"/>
  <c r="E347" i="64"/>
  <c r="E369" i="64"/>
  <c r="H361" i="64"/>
  <c r="H339" i="64"/>
  <c r="C372" i="72"/>
  <c r="C318" i="72"/>
  <c r="C305" i="70"/>
  <c r="C312" i="66"/>
  <c r="N286" i="72"/>
  <c r="F286" i="72"/>
  <c r="J355" i="72"/>
  <c r="J282" i="72"/>
  <c r="P166" i="54"/>
  <c r="P161" i="54" s="1"/>
  <c r="P168" i="58"/>
  <c r="N362" i="71"/>
  <c r="N289" i="71"/>
  <c r="F289" i="71"/>
  <c r="F362" i="71"/>
  <c r="N286" i="71"/>
  <c r="F286" i="71"/>
  <c r="J148" i="54"/>
  <c r="J143" i="54" s="1"/>
  <c r="J150" i="58"/>
  <c r="J297" i="70"/>
  <c r="L130" i="54"/>
  <c r="L124" i="54" s="1"/>
  <c r="J105" i="54"/>
  <c r="L297" i="69"/>
  <c r="J113" i="58"/>
  <c r="H113" i="58"/>
  <c r="H111" i="54"/>
  <c r="H105" i="54" s="1"/>
  <c r="P325" i="69"/>
  <c r="D105" i="54"/>
  <c r="L361" i="68"/>
  <c r="D361" i="68"/>
  <c r="P354" i="68"/>
  <c r="H354" i="68"/>
  <c r="D68" i="54"/>
  <c r="D62" i="54" s="1"/>
  <c r="J68" i="54"/>
  <c r="J62" i="54" s="1"/>
  <c r="L286" i="67"/>
  <c r="D297" i="66"/>
  <c r="P49" i="54"/>
  <c r="P43" i="54" s="1"/>
  <c r="H49" i="54"/>
  <c r="H43" i="54" s="1"/>
  <c r="J286" i="66"/>
  <c r="N297" i="65"/>
  <c r="F297" i="65"/>
  <c r="J330" i="64"/>
  <c r="P9" i="54"/>
  <c r="P3" i="54" s="1"/>
  <c r="P12" i="58"/>
  <c r="H9" i="54"/>
  <c r="H3" i="54" s="1"/>
  <c r="F318" i="64"/>
  <c r="C300" i="70"/>
  <c r="C377" i="70"/>
  <c r="C286" i="69"/>
  <c r="C324" i="69" s="1"/>
  <c r="C293" i="65"/>
  <c r="C291" i="65" s="1"/>
  <c r="H168" i="60"/>
  <c r="H166" i="57"/>
  <c r="H161" i="57" s="1"/>
  <c r="P162" i="60"/>
  <c r="D162" i="60"/>
  <c r="N340" i="71"/>
  <c r="N394" i="71" s="1"/>
  <c r="N396" i="71"/>
  <c r="F340" i="71"/>
  <c r="F394" i="71" s="1"/>
  <c r="F396" i="71"/>
  <c r="H395" i="71"/>
  <c r="H340" i="71"/>
  <c r="H394" i="71" s="1"/>
  <c r="O148" i="60"/>
  <c r="K389" i="71"/>
  <c r="N385" i="71"/>
  <c r="N330" i="71"/>
  <c r="I350" i="70"/>
  <c r="I407" i="70" s="1"/>
  <c r="I408" i="70"/>
  <c r="M346" i="70"/>
  <c r="M404" i="70"/>
  <c r="Q415" i="69"/>
  <c r="Q357" i="69"/>
  <c r="Q414" i="69" s="1"/>
  <c r="M415" i="69"/>
  <c r="M357" i="69"/>
  <c r="M414" i="69" s="1"/>
  <c r="Q111" i="57"/>
  <c r="Q105" i="57" s="1"/>
  <c r="I111" i="57"/>
  <c r="I105" i="57" s="1"/>
  <c r="E111" i="57"/>
  <c r="E105" i="57" s="1"/>
  <c r="I517" i="68"/>
  <c r="I444" i="68"/>
  <c r="I516" i="68" s="1"/>
  <c r="E517" i="68"/>
  <c r="E444" i="68"/>
  <c r="E516" i="68" s="1"/>
  <c r="E426" i="68"/>
  <c r="J343" i="67"/>
  <c r="F62" i="57"/>
  <c r="O350" i="66"/>
  <c r="G350" i="66"/>
  <c r="Q354" i="65"/>
  <c r="Q411" i="65" s="1"/>
  <c r="Q412" i="65"/>
  <c r="M412" i="65"/>
  <c r="M354" i="65"/>
  <c r="M411" i="65" s="1"/>
  <c r="E412" i="65"/>
  <c r="E354" i="65"/>
  <c r="E411" i="65" s="1"/>
  <c r="E448" i="64"/>
  <c r="E384" i="64"/>
  <c r="D381" i="64"/>
  <c r="C387" i="72"/>
  <c r="C332" i="72"/>
  <c r="C336" i="71"/>
  <c r="C391" i="71"/>
  <c r="C357" i="65"/>
  <c r="J371" i="71"/>
  <c r="J317" i="71"/>
  <c r="Q404" i="68"/>
  <c r="I404" i="68"/>
  <c r="H339" i="66"/>
  <c r="H319" i="66"/>
  <c r="H396" i="66"/>
  <c r="G326" i="66"/>
  <c r="I325" i="66"/>
  <c r="I305" i="66"/>
  <c r="I324" i="66" s="1"/>
  <c r="E43" i="55"/>
  <c r="L326" i="65"/>
  <c r="D326" i="65"/>
  <c r="F325" i="65"/>
  <c r="F305" i="65"/>
  <c r="M377" i="64"/>
  <c r="E377" i="64"/>
  <c r="J374" i="64"/>
  <c r="M130" i="54"/>
  <c r="M124" i="54" s="1"/>
  <c r="Q377" i="69"/>
  <c r="Q300" i="69"/>
  <c r="M300" i="69"/>
  <c r="M377" i="69"/>
  <c r="I377" i="69"/>
  <c r="I300" i="69"/>
  <c r="E377" i="69"/>
  <c r="E300" i="69"/>
  <c r="M370" i="69"/>
  <c r="M293" i="69"/>
  <c r="M289" i="67"/>
  <c r="O286" i="67"/>
  <c r="L144" i="50"/>
  <c r="O172" i="60"/>
  <c r="O166" i="57"/>
  <c r="O161" i="57" s="1"/>
  <c r="L332" i="72"/>
  <c r="L387" i="72"/>
  <c r="N332" i="71"/>
  <c r="N387" i="71"/>
  <c r="O125" i="60"/>
  <c r="K412" i="69"/>
  <c r="K354" i="69"/>
  <c r="K411" i="69" s="1"/>
  <c r="F514" i="68"/>
  <c r="F441" i="68"/>
  <c r="F513" i="68" s="1"/>
  <c r="N357" i="67"/>
  <c r="J357" i="67"/>
  <c r="F357" i="67"/>
  <c r="G354" i="67"/>
  <c r="G411" i="67" s="1"/>
  <c r="G412" i="67"/>
  <c r="J343" i="66"/>
  <c r="E357" i="65"/>
  <c r="L374" i="72"/>
  <c r="L320" i="72"/>
  <c r="F300" i="72"/>
  <c r="F373" i="72"/>
  <c r="F319" i="72"/>
  <c r="M308" i="70"/>
  <c r="M327" i="70" s="1"/>
  <c r="M328" i="70"/>
  <c r="Q305" i="70"/>
  <c r="Q325" i="70"/>
  <c r="E305" i="70"/>
  <c r="E325" i="70"/>
  <c r="I340" i="69"/>
  <c r="O339" i="69"/>
  <c r="O319" i="69"/>
  <c r="O396" i="69"/>
  <c r="M316" i="69"/>
  <c r="M336" i="69"/>
  <c r="M419" i="68"/>
  <c r="K418" i="68"/>
  <c r="K393" i="68"/>
  <c r="M484" i="68"/>
  <c r="M412" i="68"/>
  <c r="E484" i="68"/>
  <c r="E412" i="68"/>
  <c r="K411" i="68"/>
  <c r="I87" i="55"/>
  <c r="E385" i="68"/>
  <c r="E410" i="68"/>
  <c r="K340" i="67"/>
  <c r="J336" i="67"/>
  <c r="J316" i="67"/>
  <c r="Q334" i="67"/>
  <c r="I334" i="67"/>
  <c r="O333" i="67"/>
  <c r="G333" i="67"/>
  <c r="I332" i="67"/>
  <c r="I312" i="67"/>
  <c r="L337" i="66"/>
  <c r="Q316" i="65"/>
  <c r="Q310" i="65" s="1"/>
  <c r="Q336" i="65"/>
  <c r="H333" i="65"/>
  <c r="N331" i="65"/>
  <c r="Q342" i="64"/>
  <c r="Q364" i="64"/>
  <c r="E342" i="64"/>
  <c r="E363" i="64" s="1"/>
  <c r="E364" i="64"/>
  <c r="E276" i="72"/>
  <c r="E289" i="71"/>
  <c r="E362" i="71"/>
  <c r="E286" i="71"/>
  <c r="Q353" i="71"/>
  <c r="I353" i="71"/>
  <c r="E353" i="71"/>
  <c r="O289" i="70"/>
  <c r="E289" i="69"/>
  <c r="K286" i="69"/>
  <c r="Q43" i="54"/>
  <c r="M286" i="66"/>
  <c r="G30" i="54"/>
  <c r="G24" i="54" s="1"/>
  <c r="I293" i="65"/>
  <c r="I289" i="65"/>
  <c r="M326" i="65"/>
  <c r="O286" i="65"/>
  <c r="O324" i="65" s="1"/>
  <c r="K24" i="54"/>
  <c r="K326" i="64"/>
  <c r="K410" i="64" s="1"/>
  <c r="K411" i="64"/>
  <c r="D164" i="50"/>
  <c r="N168" i="60"/>
  <c r="N166" i="57"/>
  <c r="N161" i="57" s="1"/>
  <c r="K166" i="60"/>
  <c r="G398" i="71"/>
  <c r="G343" i="71"/>
  <c r="G397" i="71" s="1"/>
  <c r="J412" i="70"/>
  <c r="J354" i="70"/>
  <c r="J411" i="70" s="1"/>
  <c r="N109" i="60"/>
  <c r="J404" i="69"/>
  <c r="J346" i="69"/>
  <c r="O106" i="60"/>
  <c r="G400" i="69"/>
  <c r="D510" i="68"/>
  <c r="D437" i="68"/>
  <c r="D509" i="68" s="1"/>
  <c r="D433" i="68"/>
  <c r="J350" i="67"/>
  <c r="I412" i="66"/>
  <c r="I354" i="66"/>
  <c r="M49" i="57"/>
  <c r="M43" i="57" s="1"/>
  <c r="E296" i="72"/>
  <c r="E314" i="72" s="1"/>
  <c r="E315" i="72"/>
  <c r="N327" i="71"/>
  <c r="F327" i="71"/>
  <c r="K340" i="70"/>
  <c r="I319" i="70"/>
  <c r="I339" i="70"/>
  <c r="I396" i="70"/>
  <c r="E339" i="70"/>
  <c r="E319" i="70"/>
  <c r="Q325" i="69"/>
  <c r="Q305" i="69"/>
  <c r="L381" i="68"/>
  <c r="L406" i="68"/>
  <c r="H381" i="68"/>
  <c r="H406" i="68"/>
  <c r="J68" i="55"/>
  <c r="J62" i="55" s="1"/>
  <c r="M328" i="67"/>
  <c r="M308" i="67"/>
  <c r="Q326" i="67"/>
  <c r="I326" i="67"/>
  <c r="O325" i="67"/>
  <c r="O305" i="67"/>
  <c r="O334" i="66"/>
  <c r="G334" i="66"/>
  <c r="O308" i="65"/>
  <c r="O328" i="65"/>
  <c r="J9" i="55"/>
  <c r="J3" i="55" s="1"/>
  <c r="F366" i="64"/>
  <c r="Q168" i="58"/>
  <c r="Q166" i="54"/>
  <c r="Q161" i="54" s="1"/>
  <c r="M355" i="72"/>
  <c r="M282" i="72"/>
  <c r="Q336" i="70"/>
  <c r="Q297" i="70"/>
  <c r="Q291" i="70" s="1"/>
  <c r="I130" i="54"/>
  <c r="I124" i="54" s="1"/>
  <c r="E333" i="70"/>
  <c r="Q130" i="54"/>
  <c r="Q124" i="54" s="1"/>
  <c r="O297" i="69"/>
  <c r="K357" i="68"/>
  <c r="G297" i="67"/>
  <c r="E68" i="54"/>
  <c r="E62" i="54" s="1"/>
  <c r="O293" i="67"/>
  <c r="Q291" i="67"/>
  <c r="M204" i="71"/>
  <c r="J165" i="70"/>
  <c r="J408" i="69"/>
  <c r="J350" i="69"/>
  <c r="J407" i="69" s="1"/>
  <c r="E296" i="71"/>
  <c r="E314" i="71" s="1"/>
  <c r="E315" i="71"/>
  <c r="Q143" i="55"/>
  <c r="E294" i="71"/>
  <c r="E313" i="71"/>
  <c r="K337" i="70"/>
  <c r="M316" i="70"/>
  <c r="M336" i="70"/>
  <c r="M340" i="65"/>
  <c r="E319" i="65"/>
  <c r="E340" i="65"/>
  <c r="M365" i="68"/>
  <c r="M461" i="68" s="1"/>
  <c r="M462" i="68"/>
  <c r="E300" i="65"/>
  <c r="C109" i="50"/>
  <c r="E47" i="50"/>
  <c r="Q161" i="72"/>
  <c r="I161" i="72"/>
  <c r="P162" i="50"/>
  <c r="H162" i="50"/>
  <c r="D158" i="71"/>
  <c r="D213" i="71"/>
  <c r="P205" i="71"/>
  <c r="P150" i="71"/>
  <c r="H205" i="71"/>
  <c r="H150" i="71"/>
  <c r="Q202" i="71"/>
  <c r="I202" i="71"/>
  <c r="Q165" i="70"/>
  <c r="I165" i="70"/>
  <c r="N220" i="70"/>
  <c r="N162" i="70"/>
  <c r="F220" i="70"/>
  <c r="F162" i="70"/>
  <c r="F219" i="70" s="1"/>
  <c r="N128" i="50"/>
  <c r="F128" i="50"/>
  <c r="G125" i="50"/>
  <c r="F125" i="50"/>
  <c r="I220" i="69"/>
  <c r="I162" i="69"/>
  <c r="I219" i="69" s="1"/>
  <c r="L216" i="69"/>
  <c r="L158" i="69"/>
  <c r="D158" i="69"/>
  <c r="D215" i="69" s="1"/>
  <c r="D216" i="69"/>
  <c r="M109" i="50"/>
  <c r="E109" i="50"/>
  <c r="N272" i="68"/>
  <c r="N199" i="68"/>
  <c r="N271" i="68" s="1"/>
  <c r="F199" i="68"/>
  <c r="F271" i="68" s="1"/>
  <c r="F272" i="68"/>
  <c r="H195" i="68"/>
  <c r="N85" i="50"/>
  <c r="J260" i="68"/>
  <c r="J187" i="68"/>
  <c r="Q220" i="67"/>
  <c r="Q162" i="67"/>
  <c r="Q219" i="67" s="1"/>
  <c r="I162" i="67"/>
  <c r="I219" i="67" s="1"/>
  <c r="I220" i="67"/>
  <c r="N154" i="67"/>
  <c r="N212" i="67"/>
  <c r="F212" i="67"/>
  <c r="F154" i="67"/>
  <c r="P47" i="50"/>
  <c r="H47" i="50"/>
  <c r="P165" i="65"/>
  <c r="H165" i="65"/>
  <c r="Q162" i="65"/>
  <c r="Q219" i="65" s="1"/>
  <c r="Q220" i="65"/>
  <c r="I220" i="65"/>
  <c r="I162" i="65"/>
  <c r="I219" i="65" s="1"/>
  <c r="Q158" i="65"/>
  <c r="I158" i="65"/>
  <c r="L28" i="50"/>
  <c r="H212" i="65"/>
  <c r="H154" i="65"/>
  <c r="H184" i="64"/>
  <c r="N177" i="64"/>
  <c r="N174" i="64" s="1"/>
  <c r="F177" i="64"/>
  <c r="G174" i="64"/>
  <c r="N235" i="64"/>
  <c r="B203" i="71"/>
  <c r="B148" i="71"/>
  <c r="B212" i="69"/>
  <c r="B154" i="69"/>
  <c r="B151" i="67"/>
  <c r="B212" i="65"/>
  <c r="B154" i="65"/>
  <c r="D112" i="72"/>
  <c r="D131" i="72"/>
  <c r="K145" i="71"/>
  <c r="N125" i="71"/>
  <c r="N144" i="71"/>
  <c r="M118" i="71"/>
  <c r="M116" i="71" s="1"/>
  <c r="M137" i="71"/>
  <c r="E137" i="71"/>
  <c r="E118" i="71"/>
  <c r="Q148" i="45"/>
  <c r="I148" i="45"/>
  <c r="Q147" i="70"/>
  <c r="Q127" i="70"/>
  <c r="I127" i="70"/>
  <c r="I147" i="70"/>
  <c r="K139" i="70"/>
  <c r="Q113" i="70"/>
  <c r="Q133" i="70"/>
  <c r="M139" i="69"/>
  <c r="M196" i="69"/>
  <c r="N111" i="45"/>
  <c r="N113" i="49"/>
  <c r="K116" i="69"/>
  <c r="K136" i="69"/>
  <c r="C116" i="69"/>
  <c r="C136" i="69"/>
  <c r="M177" i="68"/>
  <c r="O143" i="68"/>
  <c r="N139" i="68"/>
  <c r="F139" i="68"/>
  <c r="K136" i="68"/>
  <c r="K161" i="68"/>
  <c r="P127" i="66"/>
  <c r="P147" i="66"/>
  <c r="H127" i="66"/>
  <c r="O116" i="66"/>
  <c r="O112" i="66" s="1"/>
  <c r="F134" i="66"/>
  <c r="Q30" i="45"/>
  <c r="J138" i="65"/>
  <c r="K113" i="65"/>
  <c r="E24" i="45"/>
  <c r="P142" i="64"/>
  <c r="Q159" i="64"/>
  <c r="P158" i="64"/>
  <c r="O135" i="64"/>
  <c r="O157" i="64"/>
  <c r="I132" i="64"/>
  <c r="J127" i="64"/>
  <c r="J149" i="64"/>
  <c r="B148" i="70"/>
  <c r="B116" i="70"/>
  <c r="B135" i="70" s="1"/>
  <c r="B136" i="70"/>
  <c r="B179" i="68"/>
  <c r="B154" i="68"/>
  <c r="F166" i="44"/>
  <c r="F161" i="44" s="1"/>
  <c r="I98" i="72"/>
  <c r="B98" i="71"/>
  <c r="I96" i="71"/>
  <c r="K99" i="70"/>
  <c r="C99" i="70"/>
  <c r="Q97" i="70"/>
  <c r="O94" i="70"/>
  <c r="G94" i="70"/>
  <c r="B94" i="70"/>
  <c r="N161" i="72"/>
  <c r="G213" i="72"/>
  <c r="G158" i="72"/>
  <c r="G212" i="72" s="1"/>
  <c r="E164" i="50"/>
  <c r="C161" i="71"/>
  <c r="C128" i="50"/>
  <c r="E214" i="69"/>
  <c r="Q106" i="50"/>
  <c r="O191" i="68"/>
  <c r="K85" i="50"/>
  <c r="O66" i="50"/>
  <c r="O49" i="47"/>
  <c r="E49" i="47"/>
  <c r="E43" i="47" s="1"/>
  <c r="M165" i="65"/>
  <c r="O177" i="64"/>
  <c r="B158" i="66"/>
  <c r="M135" i="72"/>
  <c r="J118" i="71"/>
  <c r="J137" i="71"/>
  <c r="M131" i="71"/>
  <c r="M112" i="71"/>
  <c r="F146" i="70"/>
  <c r="Q130" i="45"/>
  <c r="G138" i="70"/>
  <c r="P174" i="68"/>
  <c r="N147" i="68"/>
  <c r="M120" i="67"/>
  <c r="M118" i="67" s="1"/>
  <c r="F145" i="66"/>
  <c r="G142" i="65"/>
  <c r="Q120" i="65"/>
  <c r="L113" i="65"/>
  <c r="E142" i="64"/>
  <c r="E164" i="64"/>
  <c r="B124" i="66"/>
  <c r="B118" i="66" s="1"/>
  <c r="P94" i="72"/>
  <c r="K94" i="71"/>
  <c r="I108" i="70"/>
  <c r="F97" i="70"/>
  <c r="F93" i="70" s="1"/>
  <c r="L94" i="70"/>
  <c r="O105" i="69"/>
  <c r="Q30" i="57"/>
  <c r="Q24" i="57" s="1"/>
  <c r="E30" i="57"/>
  <c r="E24" i="57" s="1"/>
  <c r="P24" i="57"/>
  <c r="L343" i="65"/>
  <c r="E330" i="69"/>
  <c r="E387" i="69"/>
  <c r="F330" i="66"/>
  <c r="E355" i="71"/>
  <c r="E282" i="71"/>
  <c r="E354" i="71" s="1"/>
  <c r="E276" i="71"/>
  <c r="G289" i="66"/>
  <c r="H128" i="50"/>
  <c r="P66" i="50"/>
  <c r="F28" i="50"/>
  <c r="F7" i="50"/>
  <c r="H161" i="72"/>
  <c r="K154" i="72"/>
  <c r="G166" i="47"/>
  <c r="O164" i="50"/>
  <c r="K205" i="72"/>
  <c r="K150" i="72"/>
  <c r="O162" i="50"/>
  <c r="K148" i="72"/>
  <c r="K203" i="72"/>
  <c r="C203" i="72"/>
  <c r="C148" i="72"/>
  <c r="O158" i="71"/>
  <c r="O212" i="71" s="1"/>
  <c r="O213" i="71"/>
  <c r="G213" i="71"/>
  <c r="G158" i="71"/>
  <c r="G212" i="71" s="1"/>
  <c r="O146" i="50"/>
  <c r="K150" i="71"/>
  <c r="K205" i="71"/>
  <c r="C150" i="71"/>
  <c r="C205" i="71"/>
  <c r="I158" i="70"/>
  <c r="I215" i="70" s="1"/>
  <c r="I216" i="70"/>
  <c r="J214" i="70"/>
  <c r="Q128" i="50"/>
  <c r="M212" i="70"/>
  <c r="M154" i="70"/>
  <c r="M165" i="69"/>
  <c r="P220" i="69"/>
  <c r="P162" i="69"/>
  <c r="P219" i="69" s="1"/>
  <c r="H220" i="69"/>
  <c r="H162" i="69"/>
  <c r="O216" i="69"/>
  <c r="O158" i="69"/>
  <c r="G216" i="69"/>
  <c r="G158" i="69"/>
  <c r="G215" i="69" s="1"/>
  <c r="K214" i="69"/>
  <c r="C214" i="69"/>
  <c r="L109" i="50"/>
  <c r="H212" i="69"/>
  <c r="H154" i="69"/>
  <c r="J151" i="69"/>
  <c r="J209" i="69"/>
  <c r="Q275" i="68"/>
  <c r="Q202" i="68"/>
  <c r="I202" i="68"/>
  <c r="C195" i="68"/>
  <c r="M259" i="68"/>
  <c r="E259" i="68"/>
  <c r="M66" i="50"/>
  <c r="E66" i="50"/>
  <c r="J220" i="66"/>
  <c r="J162" i="66"/>
  <c r="O158" i="66"/>
  <c r="G158" i="66"/>
  <c r="K212" i="66"/>
  <c r="K154" i="66"/>
  <c r="C154" i="66"/>
  <c r="C212" i="66"/>
  <c r="K165" i="65"/>
  <c r="H162" i="65"/>
  <c r="H219" i="65" s="1"/>
  <c r="H220" i="65"/>
  <c r="E30" i="47"/>
  <c r="E24" i="47" s="1"/>
  <c r="H158" i="65"/>
  <c r="D30" i="47"/>
  <c r="O28" i="50"/>
  <c r="K24" i="47"/>
  <c r="C212" i="65"/>
  <c r="C154" i="65"/>
  <c r="N151" i="65"/>
  <c r="F151" i="65"/>
  <c r="O184" i="64"/>
  <c r="G184" i="64"/>
  <c r="E177" i="64"/>
  <c r="M236" i="64"/>
  <c r="M172" i="64"/>
  <c r="E172" i="64"/>
  <c r="E236" i="64"/>
  <c r="N169" i="64"/>
  <c r="F169" i="64"/>
  <c r="B162" i="67"/>
  <c r="B219" i="67" s="1"/>
  <c r="B47" i="50"/>
  <c r="B7" i="50"/>
  <c r="Q142" i="72"/>
  <c r="I142" i="72"/>
  <c r="P122" i="72"/>
  <c r="P141" i="72"/>
  <c r="K135" i="72"/>
  <c r="C135" i="72"/>
  <c r="H114" i="72"/>
  <c r="H132" i="72" s="1"/>
  <c r="H133" i="72"/>
  <c r="K112" i="72"/>
  <c r="K131" i="72"/>
  <c r="C112" i="72"/>
  <c r="C131" i="72"/>
  <c r="J145" i="71"/>
  <c r="Q125" i="71"/>
  <c r="Q144" i="71"/>
  <c r="I125" i="71"/>
  <c r="I144" i="71"/>
  <c r="J139" i="71"/>
  <c r="Q138" i="71"/>
  <c r="I138" i="71"/>
  <c r="P118" i="71"/>
  <c r="P137" i="71"/>
  <c r="H118" i="71"/>
  <c r="H137" i="71"/>
  <c r="P135" i="71"/>
  <c r="H135" i="71"/>
  <c r="Q148" i="70"/>
  <c r="I148" i="70"/>
  <c r="P127" i="70"/>
  <c r="P147" i="70"/>
  <c r="H127" i="70"/>
  <c r="H147" i="70"/>
  <c r="J136" i="70"/>
  <c r="J116" i="70"/>
  <c r="H146" i="69"/>
  <c r="L124" i="69"/>
  <c r="L144" i="69"/>
  <c r="N142" i="69"/>
  <c r="F142" i="69"/>
  <c r="M141" i="69"/>
  <c r="M198" i="69"/>
  <c r="E198" i="69"/>
  <c r="E141" i="69"/>
  <c r="L197" i="69"/>
  <c r="L140" i="69"/>
  <c r="L120" i="69"/>
  <c r="D120" i="69"/>
  <c r="D197" i="69"/>
  <c r="D140" i="69"/>
  <c r="N195" i="69"/>
  <c r="N138" i="69"/>
  <c r="F195" i="69"/>
  <c r="F138" i="69"/>
  <c r="F116" i="69"/>
  <c r="F136" i="69"/>
  <c r="K154" i="68"/>
  <c r="K151" i="68"/>
  <c r="N143" i="68"/>
  <c r="F143" i="68"/>
  <c r="F168" i="68"/>
  <c r="E87" i="45"/>
  <c r="O116" i="67"/>
  <c r="O136" i="67"/>
  <c r="G116" i="67"/>
  <c r="Q120" i="66"/>
  <c r="I120" i="66"/>
  <c r="E148" i="65"/>
  <c r="L127" i="65"/>
  <c r="K120" i="65"/>
  <c r="M116" i="65"/>
  <c r="O142" i="64"/>
  <c r="N135" i="64"/>
  <c r="N157" i="64"/>
  <c r="F135" i="64"/>
  <c r="F157" i="64"/>
  <c r="P154" i="64"/>
  <c r="L9" i="45"/>
  <c r="B140" i="71"/>
  <c r="B134" i="70"/>
  <c r="J107" i="72"/>
  <c r="G96" i="72"/>
  <c r="N94" i="72"/>
  <c r="F94" i="72"/>
  <c r="L96" i="71"/>
  <c r="L132" i="71" s="1"/>
  <c r="D96" i="71"/>
  <c r="D132" i="71" s="1"/>
  <c r="B99" i="70"/>
  <c r="Q99" i="69"/>
  <c r="I99" i="69"/>
  <c r="P97" i="69"/>
  <c r="H97" i="69"/>
  <c r="J161" i="72"/>
  <c r="M164" i="50"/>
  <c r="I106" i="50"/>
  <c r="G272" i="68"/>
  <c r="G199" i="68"/>
  <c r="G271" i="68" s="1"/>
  <c r="M195" i="68"/>
  <c r="C85" i="50"/>
  <c r="K66" i="50"/>
  <c r="M158" i="66"/>
  <c r="L49" i="47"/>
  <c r="E165" i="65"/>
  <c r="J162" i="65"/>
  <c r="J219" i="65" s="1"/>
  <c r="N158" i="65"/>
  <c r="I154" i="65"/>
  <c r="I212" i="65"/>
  <c r="P151" i="65"/>
  <c r="G7" i="50"/>
  <c r="P169" i="64"/>
  <c r="B85" i="50"/>
  <c r="F139" i="72"/>
  <c r="D118" i="72"/>
  <c r="D137" i="72"/>
  <c r="J114" i="72"/>
  <c r="J133" i="72"/>
  <c r="O125" i="71"/>
  <c r="O144" i="71"/>
  <c r="K142" i="71"/>
  <c r="F122" i="71"/>
  <c r="F141" i="71"/>
  <c r="O138" i="71"/>
  <c r="M141" i="70"/>
  <c r="D120" i="70"/>
  <c r="D140" i="70"/>
  <c r="H136" i="70"/>
  <c r="H116" i="70"/>
  <c r="G145" i="69"/>
  <c r="K113" i="69"/>
  <c r="K133" i="69"/>
  <c r="E151" i="68"/>
  <c r="M87" i="45"/>
  <c r="Q120" i="67"/>
  <c r="L118" i="67"/>
  <c r="L138" i="67"/>
  <c r="N113" i="67"/>
  <c r="C120" i="66"/>
  <c r="P116" i="66"/>
  <c r="N113" i="66"/>
  <c r="N112" i="66" s="1"/>
  <c r="M120" i="65"/>
  <c r="I142" i="64"/>
  <c r="C127" i="64"/>
  <c r="F104" i="72"/>
  <c r="L94" i="72"/>
  <c r="K98" i="71"/>
  <c r="G94" i="71"/>
  <c r="M108" i="70"/>
  <c r="F97" i="69"/>
  <c r="E395" i="72"/>
  <c r="E340" i="72"/>
  <c r="E394" i="72" s="1"/>
  <c r="F85" i="60"/>
  <c r="O334" i="69"/>
  <c r="I390" i="69"/>
  <c r="I333" i="69"/>
  <c r="K312" i="69"/>
  <c r="K389" i="69"/>
  <c r="K332" i="69"/>
  <c r="G113" i="59"/>
  <c r="O339" i="66"/>
  <c r="O300" i="66"/>
  <c r="O338" i="66" s="1"/>
  <c r="K377" i="66"/>
  <c r="K300" i="66"/>
  <c r="G339" i="66"/>
  <c r="G300" i="66"/>
  <c r="I318" i="64"/>
  <c r="C286" i="70"/>
  <c r="C357" i="68"/>
  <c r="C405" i="68" s="1"/>
  <c r="C286" i="66"/>
  <c r="C106" i="50"/>
  <c r="L66" i="50"/>
  <c r="N154" i="72"/>
  <c r="F154" i="72"/>
  <c r="J152" i="72"/>
  <c r="F204" i="72"/>
  <c r="J154" i="71"/>
  <c r="G148" i="47"/>
  <c r="J146" i="50"/>
  <c r="F205" i="71"/>
  <c r="F150" i="71"/>
  <c r="G144" i="50"/>
  <c r="K165" i="70"/>
  <c r="C165" i="70"/>
  <c r="L162" i="70"/>
  <c r="L219" i="70" s="1"/>
  <c r="L220" i="70"/>
  <c r="D220" i="70"/>
  <c r="D162" i="70"/>
  <c r="L154" i="70"/>
  <c r="L212" i="70"/>
  <c r="P209" i="70"/>
  <c r="P151" i="70"/>
  <c r="H209" i="70"/>
  <c r="H151" i="70"/>
  <c r="P165" i="69"/>
  <c r="H165" i="69"/>
  <c r="O220" i="69"/>
  <c r="O162" i="69"/>
  <c r="O219" i="69" s="1"/>
  <c r="G162" i="69"/>
  <c r="G219" i="69" s="1"/>
  <c r="G220" i="69"/>
  <c r="J158" i="69"/>
  <c r="J215" i="69" s="1"/>
  <c r="J216" i="69"/>
  <c r="J214" i="69"/>
  <c r="D199" i="68"/>
  <c r="D271" i="68" s="1"/>
  <c r="D272" i="68"/>
  <c r="H191" i="68"/>
  <c r="L187" i="68"/>
  <c r="L260" i="68"/>
  <c r="D187" i="68"/>
  <c r="D260" i="68"/>
  <c r="P184" i="68"/>
  <c r="H184" i="68"/>
  <c r="Q165" i="67"/>
  <c r="I165" i="67"/>
  <c r="O162" i="67"/>
  <c r="O219" i="67" s="1"/>
  <c r="O220" i="67"/>
  <c r="O158" i="67"/>
  <c r="K68" i="47"/>
  <c r="M68" i="47"/>
  <c r="M151" i="67"/>
  <c r="J47" i="50"/>
  <c r="F154" i="66"/>
  <c r="F212" i="66"/>
  <c r="H151" i="66"/>
  <c r="N165" i="65"/>
  <c r="F165" i="65"/>
  <c r="O220" i="65"/>
  <c r="O162" i="65"/>
  <c r="G220" i="65"/>
  <c r="G162" i="65"/>
  <c r="G219" i="65" s="1"/>
  <c r="J211" i="65"/>
  <c r="M151" i="65"/>
  <c r="E151" i="65"/>
  <c r="J184" i="64"/>
  <c r="E245" i="64"/>
  <c r="E181" i="64"/>
  <c r="E244" i="64" s="1"/>
  <c r="H177" i="64"/>
  <c r="Q174" i="64"/>
  <c r="M9" i="47"/>
  <c r="P236" i="64"/>
  <c r="P172" i="64"/>
  <c r="D7" i="50"/>
  <c r="I169" i="64"/>
  <c r="B148" i="72"/>
  <c r="B203" i="72"/>
  <c r="B158" i="69"/>
  <c r="B215" i="69" s="1"/>
  <c r="B216" i="69"/>
  <c r="B211" i="67"/>
  <c r="M145" i="72"/>
  <c r="E145" i="72"/>
  <c r="L125" i="72"/>
  <c r="L144" i="72"/>
  <c r="D144" i="72"/>
  <c r="D125" i="72"/>
  <c r="D142" i="72"/>
  <c r="K141" i="72"/>
  <c r="K122" i="72"/>
  <c r="C122" i="72"/>
  <c r="C141" i="72"/>
  <c r="K139" i="72"/>
  <c r="C139" i="72"/>
  <c r="J138" i="72"/>
  <c r="Q118" i="72"/>
  <c r="Q137" i="72"/>
  <c r="I118" i="72"/>
  <c r="I137" i="72"/>
  <c r="N135" i="72"/>
  <c r="F135" i="72"/>
  <c r="K114" i="72"/>
  <c r="K132" i="72" s="1"/>
  <c r="K133" i="72"/>
  <c r="C114" i="72"/>
  <c r="C133" i="72"/>
  <c r="F112" i="72"/>
  <c r="F131" i="72"/>
  <c r="Q145" i="71"/>
  <c r="P125" i="71"/>
  <c r="P144" i="71"/>
  <c r="H125" i="71"/>
  <c r="H144" i="71"/>
  <c r="L142" i="71"/>
  <c r="H148" i="45"/>
  <c r="K122" i="71"/>
  <c r="K141" i="71"/>
  <c r="L138" i="71"/>
  <c r="D133" i="71"/>
  <c r="J131" i="71"/>
  <c r="P148" i="70"/>
  <c r="H148" i="70"/>
  <c r="O127" i="70"/>
  <c r="O147" i="70"/>
  <c r="G127" i="70"/>
  <c r="G147" i="70"/>
  <c r="Q145" i="70"/>
  <c r="I145" i="70"/>
  <c r="P124" i="70"/>
  <c r="P118" i="70" s="1"/>
  <c r="P144" i="70"/>
  <c r="H124" i="70"/>
  <c r="H144" i="70"/>
  <c r="H130" i="45"/>
  <c r="Q136" i="70"/>
  <c r="Q116" i="70"/>
  <c r="I136" i="70"/>
  <c r="I116" i="70"/>
  <c r="I135" i="70" s="1"/>
  <c r="L134" i="70"/>
  <c r="D134" i="70"/>
  <c r="L148" i="69"/>
  <c r="D148" i="69"/>
  <c r="G127" i="69"/>
  <c r="G147" i="69"/>
  <c r="O124" i="69"/>
  <c r="L198" i="69"/>
  <c r="L141" i="69"/>
  <c r="D198" i="69"/>
  <c r="D141" i="69"/>
  <c r="K197" i="69"/>
  <c r="K120" i="69"/>
  <c r="K140" i="69"/>
  <c r="C197" i="69"/>
  <c r="C120" i="69"/>
  <c r="C140" i="69"/>
  <c r="I118" i="69"/>
  <c r="Q136" i="69"/>
  <c r="M134" i="69"/>
  <c r="O177" i="68"/>
  <c r="N151" i="68"/>
  <c r="F151" i="68"/>
  <c r="O147" i="68"/>
  <c r="L139" i="68"/>
  <c r="D139" i="68"/>
  <c r="M136" i="68"/>
  <c r="Q127" i="67"/>
  <c r="I127" i="67"/>
  <c r="E118" i="67"/>
  <c r="J116" i="67"/>
  <c r="P62" i="45"/>
  <c r="H62" i="45"/>
  <c r="M49" i="45"/>
  <c r="E49" i="45"/>
  <c r="E43" i="45" s="1"/>
  <c r="M116" i="66"/>
  <c r="E116" i="66"/>
  <c r="E136" i="66"/>
  <c r="E124" i="65"/>
  <c r="F30" i="45"/>
  <c r="F24" i="45" s="1"/>
  <c r="D118" i="65"/>
  <c r="J142" i="64"/>
  <c r="J130" i="64"/>
  <c r="I150" i="64"/>
  <c r="P127" i="64"/>
  <c r="H127" i="64"/>
  <c r="B139" i="71"/>
  <c r="B113" i="66"/>
  <c r="B138" i="65"/>
  <c r="I107" i="72"/>
  <c r="C104" i="72"/>
  <c r="L100" i="72"/>
  <c r="D100" i="72"/>
  <c r="J96" i="72"/>
  <c r="M94" i="72"/>
  <c r="E94" i="72"/>
  <c r="E130" i="72" s="1"/>
  <c r="P99" i="70"/>
  <c r="O97" i="70"/>
  <c r="O135" i="70" s="1"/>
  <c r="G97" i="70"/>
  <c r="G135" i="70" s="1"/>
  <c r="D176" i="69"/>
  <c r="D99" i="69"/>
  <c r="I148" i="57"/>
  <c r="I143" i="57" s="1"/>
  <c r="I150" i="60"/>
  <c r="G391" i="71"/>
  <c r="G336" i="71"/>
  <c r="K47" i="60"/>
  <c r="G404" i="66"/>
  <c r="G346" i="66"/>
  <c r="L326" i="72"/>
  <c r="L380" i="72"/>
  <c r="L307" i="72"/>
  <c r="H307" i="72"/>
  <c r="H326" i="72"/>
  <c r="H380" i="72"/>
  <c r="D380" i="72"/>
  <c r="D307" i="72"/>
  <c r="D326" i="72"/>
  <c r="Q304" i="72"/>
  <c r="M334" i="70"/>
  <c r="E334" i="70"/>
  <c r="K333" i="70"/>
  <c r="I130" i="55"/>
  <c r="I124" i="55" s="1"/>
  <c r="E312" i="70"/>
  <c r="E332" i="70"/>
  <c r="P423" i="68"/>
  <c r="H423" i="68"/>
  <c r="N494" i="68"/>
  <c r="N422" i="68"/>
  <c r="P396" i="68"/>
  <c r="P421" i="68"/>
  <c r="L396" i="68"/>
  <c r="L421" i="68"/>
  <c r="H421" i="68"/>
  <c r="H396" i="68"/>
  <c r="D415" i="68"/>
  <c r="D487" i="68"/>
  <c r="J30" i="55"/>
  <c r="J24" i="55" s="1"/>
  <c r="C374" i="71"/>
  <c r="C320" i="71"/>
  <c r="C334" i="69"/>
  <c r="C416" i="68"/>
  <c r="C330" i="66"/>
  <c r="C334" i="65"/>
  <c r="K361" i="68"/>
  <c r="O337" i="65"/>
  <c r="M297" i="65"/>
  <c r="Q330" i="64"/>
  <c r="I330" i="64"/>
  <c r="O213" i="72"/>
  <c r="O158" i="72"/>
  <c r="O212" i="72" s="1"/>
  <c r="Q164" i="50"/>
  <c r="I205" i="72"/>
  <c r="I150" i="72"/>
  <c r="I162" i="50"/>
  <c r="E154" i="71"/>
  <c r="F203" i="71"/>
  <c r="F148" i="71"/>
  <c r="K162" i="70"/>
  <c r="K219" i="70" s="1"/>
  <c r="K220" i="70"/>
  <c r="L214" i="70"/>
  <c r="G212" i="70"/>
  <c r="G154" i="70"/>
  <c r="C209" i="70"/>
  <c r="C151" i="70"/>
  <c r="G165" i="69"/>
  <c r="N220" i="69"/>
  <c r="N162" i="69"/>
  <c r="N219" i="69" s="1"/>
  <c r="E216" i="69"/>
  <c r="E158" i="69"/>
  <c r="E215" i="69" s="1"/>
  <c r="H209" i="69"/>
  <c r="H151" i="69"/>
  <c r="K199" i="68"/>
  <c r="K271" i="68" s="1"/>
  <c r="K272" i="68"/>
  <c r="G187" i="68"/>
  <c r="G260" i="68"/>
  <c r="G184" i="68"/>
  <c r="D165" i="67"/>
  <c r="F162" i="67"/>
  <c r="F219" i="67" s="1"/>
  <c r="F220" i="67"/>
  <c r="N158" i="67"/>
  <c r="G66" i="50"/>
  <c r="L162" i="66"/>
  <c r="L220" i="66"/>
  <c r="Q165" i="65"/>
  <c r="F162" i="65"/>
  <c r="F219" i="65" s="1"/>
  <c r="M28" i="50"/>
  <c r="D151" i="65"/>
  <c r="E184" i="64"/>
  <c r="O7" i="50"/>
  <c r="C7" i="50"/>
  <c r="P145" i="72"/>
  <c r="K125" i="72"/>
  <c r="K144" i="72"/>
  <c r="Q138" i="72"/>
  <c r="Q135" i="72"/>
  <c r="Q131" i="72"/>
  <c r="K125" i="71"/>
  <c r="K144" i="71"/>
  <c r="J141" i="71"/>
  <c r="J122" i="71"/>
  <c r="L139" i="71"/>
  <c r="K138" i="71"/>
  <c r="N137" i="71"/>
  <c r="N118" i="71"/>
  <c r="I141" i="70"/>
  <c r="H140" i="70"/>
  <c r="H120" i="70"/>
  <c r="D116" i="70"/>
  <c r="D136" i="70"/>
  <c r="D68" i="45"/>
  <c r="G118" i="66"/>
  <c r="C142" i="65"/>
  <c r="I120" i="65"/>
  <c r="O118" i="65"/>
  <c r="G138" i="65"/>
  <c r="G118" i="65"/>
  <c r="H135" i="64"/>
  <c r="H132" i="64" s="1"/>
  <c r="Q130" i="64"/>
  <c r="Q152" i="64"/>
  <c r="E130" i="64"/>
  <c r="D150" i="64"/>
  <c r="B113" i="67"/>
  <c r="O98" i="71"/>
  <c r="O94" i="71"/>
  <c r="E108" i="70"/>
  <c r="J97" i="70"/>
  <c r="G105" i="69"/>
  <c r="J97" i="69"/>
  <c r="J135" i="69" s="1"/>
  <c r="I166" i="45"/>
  <c r="P111" i="57"/>
  <c r="P105" i="57" s="1"/>
  <c r="H111" i="57"/>
  <c r="H105" i="57" s="1"/>
  <c r="H68" i="47"/>
  <c r="Q87" i="47"/>
  <c r="N105" i="47"/>
  <c r="D68" i="47"/>
  <c r="M87" i="47"/>
  <c r="P68" i="47"/>
  <c r="I87" i="47"/>
  <c r="L68" i="47"/>
  <c r="D87" i="45"/>
  <c r="D49" i="45"/>
  <c r="P87" i="45"/>
  <c r="P49" i="45"/>
  <c r="F68" i="45"/>
  <c r="L87" i="45"/>
  <c r="L49" i="45"/>
  <c r="H87" i="45"/>
  <c r="H49" i="45"/>
  <c r="B130" i="44"/>
  <c r="Q143" i="44"/>
  <c r="Q130" i="44"/>
  <c r="Q111" i="44"/>
  <c r="Q105" i="44" s="1"/>
  <c r="G111" i="44"/>
  <c r="O111" i="44"/>
  <c r="O105" i="44" s="1"/>
  <c r="J130" i="44"/>
  <c r="K143" i="44"/>
  <c r="M111" i="44"/>
  <c r="M105" i="44" s="1"/>
  <c r="D130" i="44"/>
  <c r="D124" i="44" s="1"/>
  <c r="H148" i="44"/>
  <c r="C111" i="44"/>
  <c r="M130" i="44"/>
  <c r="B111" i="44"/>
  <c r="E111" i="44"/>
  <c r="K111" i="44"/>
  <c r="I130" i="44"/>
  <c r="H111" i="44"/>
  <c r="H105" i="44" s="1"/>
  <c r="F111" i="44"/>
  <c r="D111" i="44"/>
  <c r="D105" i="44" s="1"/>
  <c r="F130" i="44"/>
  <c r="P111" i="44"/>
  <c r="N111" i="44"/>
  <c r="L111" i="44"/>
  <c r="N130" i="44"/>
  <c r="P130" i="44"/>
  <c r="H130" i="44"/>
  <c r="G130" i="44"/>
  <c r="K130" i="44"/>
  <c r="P93" i="44"/>
  <c r="E100" i="44"/>
  <c r="M100" i="44"/>
  <c r="H97" i="44"/>
  <c r="D100" i="44"/>
  <c r="H100" i="44"/>
  <c r="L100" i="44"/>
  <c r="P100" i="44"/>
  <c r="B120" i="44"/>
  <c r="K82" i="44"/>
  <c r="B97" i="44"/>
  <c r="H93" i="44"/>
  <c r="C82" i="44"/>
  <c r="G82" i="44"/>
  <c r="O82" i="44"/>
  <c r="H89" i="44"/>
  <c r="F93" i="44"/>
  <c r="J93" i="44"/>
  <c r="N93" i="44"/>
  <c r="G100" i="44"/>
  <c r="O55" i="44"/>
  <c r="B93" i="44"/>
  <c r="E82" i="44"/>
  <c r="M82" i="44"/>
  <c r="E89" i="44"/>
  <c r="I89" i="44"/>
  <c r="M89" i="44"/>
  <c r="Q89" i="44"/>
  <c r="E97" i="44"/>
  <c r="I97" i="44"/>
  <c r="M97" i="44"/>
  <c r="Q97" i="44"/>
  <c r="D89" i="44"/>
  <c r="L89" i="44"/>
  <c r="P89" i="44"/>
  <c r="D97" i="44"/>
  <c r="L97" i="44"/>
  <c r="P97" i="44"/>
  <c r="F82" i="44"/>
  <c r="J82" i="44"/>
  <c r="N82" i="44"/>
  <c r="E93" i="44"/>
  <c r="I93" i="44"/>
  <c r="M93" i="44"/>
  <c r="Q93" i="44"/>
  <c r="F97" i="44"/>
  <c r="J97" i="44"/>
  <c r="N97" i="44"/>
  <c r="I100" i="44"/>
  <c r="Q100" i="44"/>
  <c r="C100" i="44"/>
  <c r="K100" i="44"/>
  <c r="O100" i="44"/>
  <c r="B89" i="44"/>
  <c r="I82" i="44"/>
  <c r="Q82" i="44"/>
  <c r="F89" i="44"/>
  <c r="J89" i="44"/>
  <c r="N89" i="44"/>
  <c r="D93" i="44"/>
  <c r="L93" i="44"/>
  <c r="H82" i="44"/>
  <c r="P82" i="44"/>
  <c r="C89" i="44"/>
  <c r="K89" i="44"/>
  <c r="G93" i="44"/>
  <c r="O93" i="44"/>
  <c r="C97" i="44"/>
  <c r="O97" i="44"/>
  <c r="F100" i="44"/>
  <c r="J100" i="44"/>
  <c r="N100" i="44"/>
  <c r="C70" i="44"/>
  <c r="D82" i="44"/>
  <c r="L82" i="44"/>
  <c r="G89" i="44"/>
  <c r="O89" i="44"/>
  <c r="C93" i="44"/>
  <c r="K93" i="44"/>
  <c r="G97" i="44"/>
  <c r="K97" i="44"/>
  <c r="J39" i="44"/>
  <c r="B32" i="44"/>
  <c r="N58" i="44"/>
  <c r="B77" i="44"/>
  <c r="B44" i="44"/>
  <c r="C74" i="44"/>
  <c r="F77" i="44"/>
  <c r="N77" i="44"/>
  <c r="F58" i="44"/>
  <c r="J58" i="44"/>
  <c r="F63" i="44"/>
  <c r="C77" i="44"/>
  <c r="G77" i="44"/>
  <c r="K77" i="44"/>
  <c r="O77" i="44"/>
  <c r="D77" i="44"/>
  <c r="H77" i="44"/>
  <c r="L77" i="44"/>
  <c r="P77" i="44"/>
  <c r="B100" i="44"/>
  <c r="M51" i="44"/>
  <c r="N63" i="44"/>
  <c r="E74" i="44"/>
  <c r="G51" i="44"/>
  <c r="O51" i="44"/>
  <c r="C63" i="44"/>
  <c r="G63" i="44"/>
  <c r="K63" i="44"/>
  <c r="O63" i="44"/>
  <c r="H63" i="44"/>
  <c r="L63" i="44"/>
  <c r="G74" i="44"/>
  <c r="K74" i="44"/>
  <c r="O74" i="44"/>
  <c r="B39" i="44"/>
  <c r="C55" i="44"/>
  <c r="G55" i="44"/>
  <c r="K55" i="44"/>
  <c r="D63" i="44"/>
  <c r="P63" i="44"/>
  <c r="D74" i="44"/>
  <c r="H74" i="44"/>
  <c r="L74" i="44"/>
  <c r="P74" i="44"/>
  <c r="I74" i="44"/>
  <c r="M74" i="44"/>
  <c r="Q74" i="44"/>
  <c r="B36" i="44"/>
  <c r="D44" i="44"/>
  <c r="H44" i="44"/>
  <c r="L44" i="44"/>
  <c r="P44" i="44"/>
  <c r="B51" i="44"/>
  <c r="G70" i="44"/>
  <c r="K70" i="44"/>
  <c r="O70" i="44"/>
  <c r="J77" i="44"/>
  <c r="E51" i="44"/>
  <c r="D70" i="44"/>
  <c r="L70" i="44"/>
  <c r="D58" i="44"/>
  <c r="H58" i="44"/>
  <c r="L58" i="44"/>
  <c r="P58" i="44"/>
  <c r="E63" i="44"/>
  <c r="I63" i="44"/>
  <c r="M63" i="44"/>
  <c r="Q63" i="44"/>
  <c r="J63" i="44"/>
  <c r="F74" i="44"/>
  <c r="J74" i="44"/>
  <c r="N74" i="44"/>
  <c r="E77" i="44"/>
  <c r="I77" i="44"/>
  <c r="M77" i="44"/>
  <c r="Q77" i="44"/>
  <c r="I51" i="44"/>
  <c r="Q51" i="44"/>
  <c r="H70" i="44"/>
  <c r="P70" i="44"/>
  <c r="B55" i="44"/>
  <c r="F51" i="44"/>
  <c r="J51" i="44"/>
  <c r="N51" i="44"/>
  <c r="C51" i="44"/>
  <c r="K51" i="44"/>
  <c r="B58" i="44"/>
  <c r="F70" i="44"/>
  <c r="J70" i="44"/>
  <c r="N70" i="44"/>
  <c r="F44" i="44"/>
  <c r="J44" i="44"/>
  <c r="N44" i="44"/>
  <c r="E55" i="44"/>
  <c r="I55" i="44"/>
  <c r="M55" i="44"/>
  <c r="Q55" i="44"/>
  <c r="E70" i="44"/>
  <c r="I70" i="44"/>
  <c r="M70" i="44"/>
  <c r="Q70" i="44"/>
  <c r="B63" i="44"/>
  <c r="F39" i="44"/>
  <c r="C44" i="44"/>
  <c r="G44" i="44"/>
  <c r="K44" i="44"/>
  <c r="O44" i="44"/>
  <c r="F55" i="44"/>
  <c r="J55" i="44"/>
  <c r="N55" i="44"/>
  <c r="E58" i="44"/>
  <c r="I58" i="44"/>
  <c r="M58" i="44"/>
  <c r="Q58" i="44"/>
  <c r="D51" i="44"/>
  <c r="H51" i="44"/>
  <c r="L51" i="44"/>
  <c r="P51" i="44"/>
  <c r="B74" i="44"/>
  <c r="M25" i="44"/>
  <c r="K36" i="44"/>
  <c r="O36" i="44"/>
  <c r="D39" i="44"/>
  <c r="H39" i="44"/>
  <c r="L39" i="44"/>
  <c r="P39" i="44"/>
  <c r="B25" i="44"/>
  <c r="E44" i="44"/>
  <c r="I44" i="44"/>
  <c r="M44" i="44"/>
  <c r="Q44" i="44"/>
  <c r="D55" i="44"/>
  <c r="H55" i="44"/>
  <c r="L55" i="44"/>
  <c r="P55" i="44"/>
  <c r="C58" i="44"/>
  <c r="G58" i="44"/>
  <c r="K58" i="44"/>
  <c r="O58" i="44"/>
  <c r="B70" i="44"/>
  <c r="E32" i="44"/>
  <c r="I32" i="44"/>
  <c r="M32" i="44"/>
  <c r="Q32" i="44"/>
  <c r="C32" i="44"/>
  <c r="G32" i="44"/>
  <c r="K32" i="44"/>
  <c r="O32" i="44"/>
  <c r="G25" i="44"/>
  <c r="D25" i="44"/>
  <c r="H25" i="44"/>
  <c r="L25" i="44"/>
  <c r="P25" i="44"/>
  <c r="D36" i="44"/>
  <c r="H36" i="44"/>
  <c r="L36" i="44"/>
  <c r="P36" i="44"/>
  <c r="E25" i="44"/>
  <c r="I25" i="44"/>
  <c r="Q25" i="44"/>
  <c r="C36" i="44"/>
  <c r="J25" i="44"/>
  <c r="C39" i="44"/>
  <c r="E36" i="44"/>
  <c r="I36" i="44"/>
  <c r="M36" i="44"/>
  <c r="Q36" i="44"/>
  <c r="N39" i="44"/>
  <c r="G36" i="44"/>
  <c r="O25" i="44"/>
  <c r="F32" i="44"/>
  <c r="J32" i="44"/>
  <c r="N32" i="44"/>
  <c r="G39" i="44"/>
  <c r="K39" i="44"/>
  <c r="O39" i="44"/>
  <c r="J36" i="44"/>
  <c r="I39" i="44"/>
  <c r="Q39" i="44"/>
  <c r="D32" i="44"/>
  <c r="H32" i="44"/>
  <c r="L32" i="44"/>
  <c r="P32" i="44"/>
  <c r="C25" i="44"/>
  <c r="K25" i="44"/>
  <c r="F36" i="44"/>
  <c r="N36" i="44"/>
  <c r="E39" i="44"/>
  <c r="M39" i="44"/>
  <c r="F25" i="44"/>
  <c r="N25" i="44"/>
  <c r="P16" i="44"/>
  <c r="D19" i="44"/>
  <c r="H19" i="44"/>
  <c r="L19" i="44"/>
  <c r="P19" i="44"/>
  <c r="E19" i="44"/>
  <c r="M19" i="44"/>
  <c r="G4" i="44"/>
  <c r="K4" i="44"/>
  <c r="O19" i="44"/>
  <c r="D4" i="44"/>
  <c r="L4" i="44"/>
  <c r="H16" i="44"/>
  <c r="G19" i="44"/>
  <c r="H12" i="44"/>
  <c r="P12" i="44"/>
  <c r="F16" i="44"/>
  <c r="J16" i="44"/>
  <c r="N16" i="44"/>
  <c r="D12" i="44"/>
  <c r="L12" i="44"/>
  <c r="E12" i="44"/>
  <c r="I12" i="44"/>
  <c r="M12" i="44"/>
  <c r="Q12" i="44"/>
  <c r="B12" i="44"/>
  <c r="C4" i="44"/>
  <c r="O4" i="44"/>
  <c r="F12" i="44"/>
  <c r="J12" i="44"/>
  <c r="N12" i="44"/>
  <c r="D16" i="44"/>
  <c r="L16" i="44"/>
  <c r="I19" i="44"/>
  <c r="Q19" i="44"/>
  <c r="C19" i="44"/>
  <c r="K19" i="44"/>
  <c r="B19" i="44"/>
  <c r="F4" i="44"/>
  <c r="J4" i="44"/>
  <c r="N4" i="44"/>
  <c r="E16" i="44"/>
  <c r="I16" i="44"/>
  <c r="M16" i="44"/>
  <c r="Q16" i="44"/>
  <c r="E4" i="44"/>
  <c r="M4" i="44"/>
  <c r="D9" i="44"/>
  <c r="G12" i="44"/>
  <c r="K12" i="44"/>
  <c r="O12" i="44"/>
  <c r="C16" i="44"/>
  <c r="G16" i="44"/>
  <c r="K16" i="44"/>
  <c r="O16" i="44"/>
  <c r="F19" i="44"/>
  <c r="J19" i="44"/>
  <c r="N19" i="44"/>
  <c r="I4" i="44"/>
  <c r="Q4" i="44"/>
  <c r="C12" i="44"/>
  <c r="H4" i="44"/>
  <c r="P4" i="44"/>
  <c r="B16" i="44"/>
  <c r="Q89" i="72"/>
  <c r="P89" i="72"/>
  <c r="O89" i="72"/>
  <c r="N89" i="72"/>
  <c r="M89" i="72"/>
  <c r="L89" i="72"/>
  <c r="K89" i="72"/>
  <c r="J89" i="72"/>
  <c r="I89" i="72"/>
  <c r="H89" i="72"/>
  <c r="G89" i="72"/>
  <c r="F89" i="72"/>
  <c r="E89" i="72"/>
  <c r="D89" i="72"/>
  <c r="C89" i="72"/>
  <c r="Q88" i="72"/>
  <c r="P88" i="72"/>
  <c r="O88" i="72"/>
  <c r="N88" i="72"/>
  <c r="M88" i="72"/>
  <c r="L88" i="72"/>
  <c r="K88" i="72"/>
  <c r="J88" i="72"/>
  <c r="I88" i="72"/>
  <c r="H88" i="72"/>
  <c r="G88" i="72"/>
  <c r="F88" i="72"/>
  <c r="E88" i="72"/>
  <c r="D88" i="72"/>
  <c r="C88" i="72"/>
  <c r="Q86" i="72"/>
  <c r="P86" i="72"/>
  <c r="O86" i="72"/>
  <c r="N86" i="72"/>
  <c r="M86" i="72"/>
  <c r="L86" i="72"/>
  <c r="K86" i="72"/>
  <c r="J86" i="72"/>
  <c r="I86" i="72"/>
  <c r="H86" i="72"/>
  <c r="G86" i="72"/>
  <c r="F86" i="72"/>
  <c r="E86" i="72"/>
  <c r="D86" i="72"/>
  <c r="C86" i="72"/>
  <c r="Q85" i="72"/>
  <c r="P85" i="72"/>
  <c r="O85" i="72"/>
  <c r="N85" i="72"/>
  <c r="M85" i="72"/>
  <c r="L85" i="72"/>
  <c r="K85" i="72"/>
  <c r="J85" i="72"/>
  <c r="I85" i="72"/>
  <c r="H85" i="72"/>
  <c r="G85" i="72"/>
  <c r="F85" i="72"/>
  <c r="E85" i="72"/>
  <c r="D85" i="72"/>
  <c r="C85" i="72"/>
  <c r="Q84" i="72"/>
  <c r="P84" i="72"/>
  <c r="O84" i="72"/>
  <c r="N84" i="72"/>
  <c r="M84" i="72"/>
  <c r="L84" i="72"/>
  <c r="K84" i="72"/>
  <c r="J84" i="72"/>
  <c r="I84" i="72"/>
  <c r="H84" i="72"/>
  <c r="G84" i="72"/>
  <c r="F84" i="72"/>
  <c r="E84" i="72"/>
  <c r="D84" i="72"/>
  <c r="C84" i="72"/>
  <c r="Q83" i="72"/>
  <c r="P83" i="72"/>
  <c r="O83" i="72"/>
  <c r="N83" i="72"/>
  <c r="M83" i="72"/>
  <c r="L83" i="72"/>
  <c r="K83" i="72"/>
  <c r="J83" i="72"/>
  <c r="I83" i="72"/>
  <c r="H83" i="72"/>
  <c r="G83" i="72"/>
  <c r="F83" i="72"/>
  <c r="E83" i="72"/>
  <c r="D83" i="72"/>
  <c r="C83" i="72"/>
  <c r="Q81" i="72"/>
  <c r="P81" i="72"/>
  <c r="O81" i="72"/>
  <c r="N81" i="72"/>
  <c r="M81" i="72"/>
  <c r="L81" i="72"/>
  <c r="K81" i="72"/>
  <c r="J81" i="72"/>
  <c r="I81" i="72"/>
  <c r="H81" i="72"/>
  <c r="G81" i="72"/>
  <c r="F81" i="72"/>
  <c r="E81" i="72"/>
  <c r="D81" i="72"/>
  <c r="C81" i="72"/>
  <c r="Q79" i="72"/>
  <c r="P79" i="72"/>
  <c r="O79" i="72"/>
  <c r="N79" i="72"/>
  <c r="M79" i="72"/>
  <c r="L79" i="72"/>
  <c r="K79" i="72"/>
  <c r="J79" i="72"/>
  <c r="I79" i="72"/>
  <c r="H79" i="72"/>
  <c r="G79" i="72"/>
  <c r="F79" i="72"/>
  <c r="E79" i="72"/>
  <c r="D79" i="72"/>
  <c r="C79" i="72"/>
  <c r="Q89" i="71"/>
  <c r="P89" i="71"/>
  <c r="O89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Q88" i="71"/>
  <c r="P88" i="71"/>
  <c r="O88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Q86" i="71"/>
  <c r="P86" i="71"/>
  <c r="O86" i="71"/>
  <c r="N86" i="71"/>
  <c r="M86" i="71"/>
  <c r="L86" i="71"/>
  <c r="K86" i="71"/>
  <c r="J86" i="71"/>
  <c r="I86" i="71"/>
  <c r="H86" i="71"/>
  <c r="G86" i="71"/>
  <c r="F86" i="71"/>
  <c r="E86" i="71"/>
  <c r="D86" i="71"/>
  <c r="C86" i="71"/>
  <c r="Q85" i="71"/>
  <c r="P85" i="71"/>
  <c r="O85" i="71"/>
  <c r="N85" i="71"/>
  <c r="M85" i="71"/>
  <c r="L85" i="71"/>
  <c r="K85" i="71"/>
  <c r="J85" i="71"/>
  <c r="I85" i="71"/>
  <c r="H85" i="71"/>
  <c r="G85" i="71"/>
  <c r="F85" i="71"/>
  <c r="E85" i="71"/>
  <c r="D85" i="71"/>
  <c r="C85" i="71"/>
  <c r="Q84" i="71"/>
  <c r="P84" i="71"/>
  <c r="O84" i="71"/>
  <c r="N84" i="71"/>
  <c r="M84" i="71"/>
  <c r="L84" i="71"/>
  <c r="K84" i="71"/>
  <c r="J84" i="71"/>
  <c r="I84" i="71"/>
  <c r="H84" i="71"/>
  <c r="G84" i="71"/>
  <c r="F84" i="71"/>
  <c r="E84" i="71"/>
  <c r="D84" i="71"/>
  <c r="C84" i="71"/>
  <c r="Q83" i="71"/>
  <c r="P83" i="71"/>
  <c r="O83" i="71"/>
  <c r="N83" i="71"/>
  <c r="M83" i="71"/>
  <c r="L83" i="71"/>
  <c r="K83" i="71"/>
  <c r="J83" i="71"/>
  <c r="I83" i="71"/>
  <c r="H83" i="71"/>
  <c r="G83" i="71"/>
  <c r="F83" i="71"/>
  <c r="E83" i="71"/>
  <c r="D83" i="71"/>
  <c r="C83" i="71"/>
  <c r="Q81" i="71"/>
  <c r="P81" i="71"/>
  <c r="O81" i="71"/>
  <c r="N81" i="71"/>
  <c r="M81" i="71"/>
  <c r="L81" i="71"/>
  <c r="K81" i="71"/>
  <c r="J81" i="71"/>
  <c r="I81" i="71"/>
  <c r="H81" i="71"/>
  <c r="G81" i="71"/>
  <c r="F81" i="71"/>
  <c r="E81" i="71"/>
  <c r="D81" i="71"/>
  <c r="C81" i="71"/>
  <c r="Q79" i="71"/>
  <c r="P79" i="71"/>
  <c r="O79" i="71"/>
  <c r="N79" i="71"/>
  <c r="M79" i="71"/>
  <c r="L79" i="71"/>
  <c r="K79" i="71"/>
  <c r="J79" i="71"/>
  <c r="I79" i="71"/>
  <c r="H79" i="71"/>
  <c r="G79" i="71"/>
  <c r="F79" i="71"/>
  <c r="E79" i="71"/>
  <c r="D79" i="71"/>
  <c r="C79" i="71"/>
  <c r="Q89" i="70"/>
  <c r="P89" i="70"/>
  <c r="O89" i="70"/>
  <c r="N89" i="70"/>
  <c r="M89" i="70"/>
  <c r="L89" i="70"/>
  <c r="K89" i="70"/>
  <c r="J89" i="70"/>
  <c r="I89" i="70"/>
  <c r="H89" i="70"/>
  <c r="G89" i="70"/>
  <c r="F89" i="70"/>
  <c r="E89" i="70"/>
  <c r="D89" i="70"/>
  <c r="C89" i="70"/>
  <c r="Q88" i="70"/>
  <c r="P88" i="70"/>
  <c r="O88" i="70"/>
  <c r="N88" i="70"/>
  <c r="M88" i="70"/>
  <c r="L88" i="70"/>
  <c r="K88" i="70"/>
  <c r="J88" i="70"/>
  <c r="I88" i="70"/>
  <c r="H88" i="70"/>
  <c r="G88" i="70"/>
  <c r="F88" i="70"/>
  <c r="E88" i="70"/>
  <c r="D88" i="70"/>
  <c r="C88" i="70"/>
  <c r="Q86" i="70"/>
  <c r="P86" i="70"/>
  <c r="O86" i="70"/>
  <c r="N86" i="70"/>
  <c r="M86" i="70"/>
  <c r="L86" i="70"/>
  <c r="K86" i="70"/>
  <c r="J86" i="70"/>
  <c r="I86" i="70"/>
  <c r="H86" i="70"/>
  <c r="G86" i="70"/>
  <c r="F86" i="70"/>
  <c r="E86" i="70"/>
  <c r="D86" i="70"/>
  <c r="C86" i="70"/>
  <c r="Q85" i="70"/>
  <c r="P85" i="70"/>
  <c r="O85" i="70"/>
  <c r="N85" i="70"/>
  <c r="M85" i="70"/>
  <c r="L85" i="70"/>
  <c r="K85" i="70"/>
  <c r="J85" i="70"/>
  <c r="I85" i="70"/>
  <c r="H85" i="70"/>
  <c r="G85" i="70"/>
  <c r="F85" i="70"/>
  <c r="E85" i="70"/>
  <c r="D85" i="70"/>
  <c r="C85" i="70"/>
  <c r="Q84" i="70"/>
  <c r="P84" i="70"/>
  <c r="O84" i="70"/>
  <c r="N84" i="70"/>
  <c r="M84" i="70"/>
  <c r="L84" i="70"/>
  <c r="K84" i="70"/>
  <c r="J84" i="70"/>
  <c r="I84" i="70"/>
  <c r="H84" i="70"/>
  <c r="G84" i="70"/>
  <c r="F84" i="70"/>
  <c r="E84" i="70"/>
  <c r="D84" i="70"/>
  <c r="C84" i="70"/>
  <c r="Q83" i="70"/>
  <c r="P83" i="70"/>
  <c r="O83" i="70"/>
  <c r="N83" i="70"/>
  <c r="M83" i="70"/>
  <c r="L83" i="70"/>
  <c r="K83" i="70"/>
  <c r="J83" i="70"/>
  <c r="I83" i="70"/>
  <c r="H83" i="70"/>
  <c r="G83" i="70"/>
  <c r="F83" i="70"/>
  <c r="E83" i="70"/>
  <c r="D83" i="70"/>
  <c r="C83" i="70"/>
  <c r="Q81" i="70"/>
  <c r="P81" i="70"/>
  <c r="O81" i="70"/>
  <c r="N81" i="70"/>
  <c r="M81" i="70"/>
  <c r="L81" i="70"/>
  <c r="K81" i="70"/>
  <c r="J81" i="70"/>
  <c r="I81" i="70"/>
  <c r="H81" i="70"/>
  <c r="G81" i="70"/>
  <c r="F81" i="70"/>
  <c r="E81" i="70"/>
  <c r="D81" i="70"/>
  <c r="C81" i="70"/>
  <c r="Q79" i="70"/>
  <c r="P79" i="70"/>
  <c r="O79" i="70"/>
  <c r="N79" i="70"/>
  <c r="M79" i="70"/>
  <c r="L79" i="70"/>
  <c r="K79" i="70"/>
  <c r="J79" i="70"/>
  <c r="I79" i="70"/>
  <c r="H79" i="70"/>
  <c r="G79" i="70"/>
  <c r="F79" i="70"/>
  <c r="E79" i="70"/>
  <c r="D79" i="70"/>
  <c r="C79" i="70"/>
  <c r="Q89" i="69"/>
  <c r="P89" i="69"/>
  <c r="O89" i="69"/>
  <c r="N89" i="69"/>
  <c r="M89" i="69"/>
  <c r="L89" i="69"/>
  <c r="K89" i="69"/>
  <c r="J89" i="69"/>
  <c r="I89" i="69"/>
  <c r="H89" i="69"/>
  <c r="G89" i="69"/>
  <c r="F89" i="69"/>
  <c r="E89" i="69"/>
  <c r="D89" i="69"/>
  <c r="C89" i="69"/>
  <c r="Q88" i="69"/>
  <c r="P88" i="69"/>
  <c r="O88" i="69"/>
  <c r="N88" i="69"/>
  <c r="M88" i="69"/>
  <c r="L88" i="69"/>
  <c r="K88" i="69"/>
  <c r="J88" i="69"/>
  <c r="I88" i="69"/>
  <c r="H88" i="69"/>
  <c r="G88" i="69"/>
  <c r="F88" i="69"/>
  <c r="E88" i="69"/>
  <c r="D88" i="69"/>
  <c r="C88" i="69"/>
  <c r="Q86" i="69"/>
  <c r="P86" i="69"/>
  <c r="O86" i="69"/>
  <c r="N86" i="69"/>
  <c r="M86" i="69"/>
  <c r="L86" i="69"/>
  <c r="K86" i="69"/>
  <c r="J86" i="69"/>
  <c r="I86" i="69"/>
  <c r="H86" i="69"/>
  <c r="G86" i="69"/>
  <c r="F86" i="69"/>
  <c r="E86" i="69"/>
  <c r="D86" i="69"/>
  <c r="C86" i="69"/>
  <c r="Q85" i="69"/>
  <c r="P85" i="69"/>
  <c r="O85" i="69"/>
  <c r="N85" i="69"/>
  <c r="M85" i="69"/>
  <c r="L85" i="69"/>
  <c r="K85" i="69"/>
  <c r="J85" i="69"/>
  <c r="I85" i="69"/>
  <c r="H85" i="69"/>
  <c r="G85" i="69"/>
  <c r="F85" i="69"/>
  <c r="E85" i="69"/>
  <c r="D85" i="69"/>
  <c r="C85" i="69"/>
  <c r="Q84" i="69"/>
  <c r="P84" i="69"/>
  <c r="O84" i="69"/>
  <c r="N84" i="69"/>
  <c r="M84" i="69"/>
  <c r="L84" i="69"/>
  <c r="K84" i="69"/>
  <c r="J84" i="69"/>
  <c r="I84" i="69"/>
  <c r="H84" i="69"/>
  <c r="G84" i="69"/>
  <c r="F84" i="69"/>
  <c r="E84" i="69"/>
  <c r="D84" i="69"/>
  <c r="C84" i="69"/>
  <c r="Q83" i="69"/>
  <c r="P83" i="69"/>
  <c r="O83" i="69"/>
  <c r="N83" i="69"/>
  <c r="M83" i="69"/>
  <c r="L83" i="69"/>
  <c r="K83" i="69"/>
  <c r="J83" i="69"/>
  <c r="I83" i="69"/>
  <c r="H83" i="69"/>
  <c r="G83" i="69"/>
  <c r="F83" i="69"/>
  <c r="E83" i="69"/>
  <c r="D83" i="69"/>
  <c r="C83" i="69"/>
  <c r="Q81" i="69"/>
  <c r="P81" i="69"/>
  <c r="O81" i="69"/>
  <c r="N81" i="69"/>
  <c r="M81" i="69"/>
  <c r="L81" i="69"/>
  <c r="K81" i="69"/>
  <c r="J81" i="69"/>
  <c r="I81" i="69"/>
  <c r="H81" i="69"/>
  <c r="G81" i="69"/>
  <c r="F81" i="69"/>
  <c r="E81" i="69"/>
  <c r="D81" i="69"/>
  <c r="C81" i="69"/>
  <c r="Q79" i="69"/>
  <c r="P79" i="69"/>
  <c r="O79" i="69"/>
  <c r="N79" i="69"/>
  <c r="M79" i="69"/>
  <c r="L79" i="69"/>
  <c r="K79" i="69"/>
  <c r="J79" i="69"/>
  <c r="I79" i="69"/>
  <c r="H79" i="69"/>
  <c r="G79" i="69"/>
  <c r="F79" i="69"/>
  <c r="E79" i="69"/>
  <c r="D79" i="69"/>
  <c r="C79" i="69"/>
  <c r="Q107" i="68"/>
  <c r="P107" i="68"/>
  <c r="O107" i="68"/>
  <c r="N107" i="68"/>
  <c r="M107" i="68"/>
  <c r="L107" i="68"/>
  <c r="K107" i="68"/>
  <c r="J107" i="68"/>
  <c r="I107" i="68"/>
  <c r="H107" i="68"/>
  <c r="G107" i="68"/>
  <c r="F107" i="68"/>
  <c r="E107" i="68"/>
  <c r="D107" i="68"/>
  <c r="C107" i="68"/>
  <c r="Q106" i="68"/>
  <c r="P106" i="68"/>
  <c r="O106" i="68"/>
  <c r="N106" i="68"/>
  <c r="M106" i="68"/>
  <c r="L106" i="68"/>
  <c r="K106" i="68"/>
  <c r="J106" i="68"/>
  <c r="I106" i="68"/>
  <c r="H106" i="68"/>
  <c r="G106" i="68"/>
  <c r="F106" i="68"/>
  <c r="E106" i="68"/>
  <c r="D106" i="68"/>
  <c r="C106" i="68"/>
  <c r="Q105" i="68"/>
  <c r="P105" i="68"/>
  <c r="O105" i="68"/>
  <c r="N105" i="68"/>
  <c r="M105" i="68"/>
  <c r="L105" i="68"/>
  <c r="K105" i="68"/>
  <c r="J105" i="68"/>
  <c r="I105" i="68"/>
  <c r="H105" i="68"/>
  <c r="G105" i="68"/>
  <c r="F105" i="68"/>
  <c r="E105" i="68"/>
  <c r="D105" i="68"/>
  <c r="C105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Q102" i="68"/>
  <c r="P102" i="68"/>
  <c r="O102" i="68"/>
  <c r="N102" i="68"/>
  <c r="M102" i="68"/>
  <c r="L102" i="68"/>
  <c r="K102" i="68"/>
  <c r="J102" i="68"/>
  <c r="I102" i="68"/>
  <c r="H102" i="68"/>
  <c r="G102" i="68"/>
  <c r="F102" i="68"/>
  <c r="E102" i="68"/>
  <c r="D102" i="68"/>
  <c r="C102" i="68"/>
  <c r="Q101" i="68"/>
  <c r="P101" i="68"/>
  <c r="O101" i="68"/>
  <c r="N101" i="68"/>
  <c r="M101" i="68"/>
  <c r="L101" i="68"/>
  <c r="K101" i="68"/>
  <c r="J101" i="68"/>
  <c r="I101" i="68"/>
  <c r="H101" i="68"/>
  <c r="G101" i="68"/>
  <c r="F101" i="68"/>
  <c r="E101" i="68"/>
  <c r="D101" i="68"/>
  <c r="C101" i="68"/>
  <c r="Q100" i="68"/>
  <c r="P100" i="68"/>
  <c r="O100" i="68"/>
  <c r="N100" i="68"/>
  <c r="M100" i="68"/>
  <c r="L100" i="68"/>
  <c r="K100" i="68"/>
  <c r="J100" i="68"/>
  <c r="I100" i="68"/>
  <c r="H100" i="68"/>
  <c r="G100" i="68"/>
  <c r="F100" i="68"/>
  <c r="E100" i="68"/>
  <c r="D100" i="68"/>
  <c r="C100" i="68"/>
  <c r="Q99" i="68"/>
  <c r="P99" i="68"/>
  <c r="O99" i="68"/>
  <c r="N99" i="68"/>
  <c r="M99" i="68"/>
  <c r="L99" i="68"/>
  <c r="K99" i="68"/>
  <c r="J99" i="68"/>
  <c r="I99" i="68"/>
  <c r="H99" i="68"/>
  <c r="G99" i="68"/>
  <c r="F99" i="68"/>
  <c r="E99" i="68"/>
  <c r="D99" i="68"/>
  <c r="C99" i="68"/>
  <c r="Q98" i="68"/>
  <c r="P98" i="68"/>
  <c r="O98" i="68"/>
  <c r="N98" i="68"/>
  <c r="M98" i="68"/>
  <c r="L98" i="68"/>
  <c r="K98" i="68"/>
  <c r="J98" i="68"/>
  <c r="I98" i="68"/>
  <c r="H98" i="68"/>
  <c r="G98" i="68"/>
  <c r="F98" i="68"/>
  <c r="E98" i="68"/>
  <c r="D98" i="68"/>
  <c r="C98" i="68"/>
  <c r="Q96" i="68"/>
  <c r="P96" i="68"/>
  <c r="O96" i="68"/>
  <c r="N96" i="68"/>
  <c r="M96" i="68"/>
  <c r="L96" i="68"/>
  <c r="K96" i="68"/>
  <c r="J96" i="68"/>
  <c r="I96" i="68"/>
  <c r="H96" i="68"/>
  <c r="G96" i="68"/>
  <c r="F96" i="68"/>
  <c r="E96" i="68"/>
  <c r="D96" i="68"/>
  <c r="C96" i="68"/>
  <c r="Q94" i="68"/>
  <c r="P94" i="68"/>
  <c r="O94" i="68"/>
  <c r="N94" i="68"/>
  <c r="M94" i="68"/>
  <c r="L94" i="68"/>
  <c r="K94" i="68"/>
  <c r="J94" i="68"/>
  <c r="I94" i="68"/>
  <c r="H94" i="68"/>
  <c r="G94" i="68"/>
  <c r="F94" i="68"/>
  <c r="E94" i="68"/>
  <c r="D94" i="68"/>
  <c r="C94" i="68"/>
  <c r="Q89" i="67"/>
  <c r="P89" i="67"/>
  <c r="O89" i="67"/>
  <c r="N89" i="67"/>
  <c r="M89" i="67"/>
  <c r="L89" i="67"/>
  <c r="K89" i="67"/>
  <c r="J89" i="67"/>
  <c r="I89" i="67"/>
  <c r="H89" i="67"/>
  <c r="G89" i="67"/>
  <c r="F89" i="67"/>
  <c r="E89" i="67"/>
  <c r="D89" i="67"/>
  <c r="C89" i="67"/>
  <c r="Q88" i="67"/>
  <c r="P88" i="67"/>
  <c r="O88" i="67"/>
  <c r="N88" i="67"/>
  <c r="M88" i="67"/>
  <c r="L88" i="67"/>
  <c r="K88" i="67"/>
  <c r="J88" i="67"/>
  <c r="I88" i="67"/>
  <c r="H88" i="67"/>
  <c r="G88" i="67"/>
  <c r="F88" i="67"/>
  <c r="E88" i="67"/>
  <c r="D88" i="67"/>
  <c r="C88" i="67"/>
  <c r="Q86" i="67"/>
  <c r="P86" i="67"/>
  <c r="O86" i="67"/>
  <c r="N86" i="67"/>
  <c r="M86" i="67"/>
  <c r="L86" i="67"/>
  <c r="K86" i="67"/>
  <c r="J86" i="67"/>
  <c r="I86" i="67"/>
  <c r="H86" i="67"/>
  <c r="G86" i="67"/>
  <c r="F86" i="67"/>
  <c r="E86" i="67"/>
  <c r="D86" i="67"/>
  <c r="C86" i="67"/>
  <c r="Q85" i="67"/>
  <c r="P85" i="67"/>
  <c r="O85" i="67"/>
  <c r="N85" i="67"/>
  <c r="M85" i="67"/>
  <c r="L85" i="67"/>
  <c r="K85" i="67"/>
  <c r="J85" i="67"/>
  <c r="I85" i="67"/>
  <c r="H85" i="67"/>
  <c r="G85" i="67"/>
  <c r="F85" i="67"/>
  <c r="E85" i="67"/>
  <c r="D85" i="67"/>
  <c r="C85" i="67"/>
  <c r="Q84" i="67"/>
  <c r="P84" i="67"/>
  <c r="O84" i="67"/>
  <c r="N84" i="67"/>
  <c r="M84" i="67"/>
  <c r="L84" i="67"/>
  <c r="K84" i="67"/>
  <c r="J84" i="67"/>
  <c r="I84" i="67"/>
  <c r="H84" i="67"/>
  <c r="G84" i="67"/>
  <c r="F84" i="67"/>
  <c r="E84" i="67"/>
  <c r="D84" i="67"/>
  <c r="C84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Q81" i="67"/>
  <c r="P81" i="67"/>
  <c r="O81" i="67"/>
  <c r="N81" i="67"/>
  <c r="M81" i="67"/>
  <c r="L81" i="67"/>
  <c r="K81" i="67"/>
  <c r="J81" i="67"/>
  <c r="I81" i="67"/>
  <c r="H81" i="67"/>
  <c r="G81" i="67"/>
  <c r="F81" i="67"/>
  <c r="E81" i="67"/>
  <c r="D81" i="67"/>
  <c r="C81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Q89" i="66"/>
  <c r="P89" i="66"/>
  <c r="O89" i="66"/>
  <c r="N89" i="66"/>
  <c r="M89" i="66"/>
  <c r="L89" i="66"/>
  <c r="K89" i="66"/>
  <c r="J89" i="66"/>
  <c r="I89" i="66"/>
  <c r="H89" i="66"/>
  <c r="G89" i="66"/>
  <c r="F89" i="66"/>
  <c r="E89" i="66"/>
  <c r="D89" i="66"/>
  <c r="C89" i="66"/>
  <c r="Q88" i="66"/>
  <c r="P88" i="66"/>
  <c r="O88" i="66"/>
  <c r="N88" i="66"/>
  <c r="M88" i="66"/>
  <c r="L88" i="66"/>
  <c r="K88" i="66"/>
  <c r="J88" i="66"/>
  <c r="I88" i="66"/>
  <c r="H88" i="66"/>
  <c r="G88" i="66"/>
  <c r="F88" i="66"/>
  <c r="E88" i="66"/>
  <c r="D88" i="66"/>
  <c r="C88" i="66"/>
  <c r="Q86" i="66"/>
  <c r="P86" i="66"/>
  <c r="O86" i="66"/>
  <c r="N86" i="66"/>
  <c r="M86" i="66"/>
  <c r="L86" i="66"/>
  <c r="K86" i="66"/>
  <c r="J86" i="66"/>
  <c r="I86" i="66"/>
  <c r="H86" i="66"/>
  <c r="G86" i="66"/>
  <c r="F86" i="66"/>
  <c r="E86" i="66"/>
  <c r="D86" i="66"/>
  <c r="C86" i="66"/>
  <c r="Q85" i="66"/>
  <c r="P85" i="66"/>
  <c r="O85" i="66"/>
  <c r="N85" i="66"/>
  <c r="M85" i="66"/>
  <c r="L85" i="66"/>
  <c r="K85" i="66"/>
  <c r="J85" i="66"/>
  <c r="I85" i="66"/>
  <c r="H85" i="66"/>
  <c r="G85" i="66"/>
  <c r="F85" i="66"/>
  <c r="E85" i="66"/>
  <c r="D85" i="66"/>
  <c r="C85" i="66"/>
  <c r="Q84" i="66"/>
  <c r="P84" i="66"/>
  <c r="O84" i="66"/>
  <c r="N84" i="66"/>
  <c r="M84" i="66"/>
  <c r="L84" i="66"/>
  <c r="K84" i="66"/>
  <c r="J84" i="66"/>
  <c r="I84" i="66"/>
  <c r="H84" i="66"/>
  <c r="G84" i="66"/>
  <c r="F84" i="66"/>
  <c r="E84" i="66"/>
  <c r="D84" i="66"/>
  <c r="C84" i="66"/>
  <c r="Q83" i="66"/>
  <c r="P83" i="66"/>
  <c r="O83" i="66"/>
  <c r="N83" i="66"/>
  <c r="M83" i="66"/>
  <c r="L83" i="66"/>
  <c r="K83" i="66"/>
  <c r="J83" i="66"/>
  <c r="I83" i="66"/>
  <c r="H83" i="66"/>
  <c r="G83" i="66"/>
  <c r="F83" i="66"/>
  <c r="E83" i="66"/>
  <c r="D83" i="66"/>
  <c r="C83" i="66"/>
  <c r="Q81" i="66"/>
  <c r="P81" i="66"/>
  <c r="O81" i="66"/>
  <c r="N81" i="66"/>
  <c r="M81" i="66"/>
  <c r="L81" i="66"/>
  <c r="K81" i="66"/>
  <c r="J81" i="66"/>
  <c r="I81" i="66"/>
  <c r="H81" i="66"/>
  <c r="G81" i="66"/>
  <c r="F81" i="66"/>
  <c r="E81" i="66"/>
  <c r="D81" i="66"/>
  <c r="C81" i="66"/>
  <c r="Q79" i="66"/>
  <c r="P79" i="66"/>
  <c r="O79" i="66"/>
  <c r="N79" i="66"/>
  <c r="M79" i="66"/>
  <c r="L79" i="66"/>
  <c r="K79" i="66"/>
  <c r="J79" i="66"/>
  <c r="I79" i="66"/>
  <c r="H79" i="66"/>
  <c r="G79" i="66"/>
  <c r="F79" i="66"/>
  <c r="E79" i="66"/>
  <c r="D79" i="66"/>
  <c r="C79" i="66"/>
  <c r="Q89" i="65"/>
  <c r="P89" i="65"/>
  <c r="O89" i="65"/>
  <c r="N89" i="65"/>
  <c r="M89" i="65"/>
  <c r="L89" i="65"/>
  <c r="K89" i="65"/>
  <c r="J89" i="65"/>
  <c r="I89" i="65"/>
  <c r="H89" i="65"/>
  <c r="G89" i="65"/>
  <c r="F89" i="65"/>
  <c r="E89" i="65"/>
  <c r="D89" i="65"/>
  <c r="C89" i="65"/>
  <c r="Q88" i="65"/>
  <c r="P88" i="65"/>
  <c r="O88" i="65"/>
  <c r="N88" i="65"/>
  <c r="M88" i="65"/>
  <c r="L88" i="65"/>
  <c r="K88" i="65"/>
  <c r="J88" i="65"/>
  <c r="I88" i="65"/>
  <c r="H88" i="65"/>
  <c r="G88" i="65"/>
  <c r="F88" i="65"/>
  <c r="E88" i="65"/>
  <c r="D88" i="65"/>
  <c r="C88" i="65"/>
  <c r="Q86" i="65"/>
  <c r="P86" i="65"/>
  <c r="O86" i="65"/>
  <c r="N86" i="65"/>
  <c r="M86" i="65"/>
  <c r="L86" i="65"/>
  <c r="K86" i="65"/>
  <c r="J86" i="65"/>
  <c r="I86" i="65"/>
  <c r="H86" i="65"/>
  <c r="G86" i="65"/>
  <c r="F86" i="65"/>
  <c r="E86" i="65"/>
  <c r="D86" i="65"/>
  <c r="C86" i="65"/>
  <c r="Q85" i="65"/>
  <c r="P85" i="65"/>
  <c r="O85" i="65"/>
  <c r="N85" i="65"/>
  <c r="M85" i="65"/>
  <c r="L85" i="65"/>
  <c r="K85" i="65"/>
  <c r="J85" i="65"/>
  <c r="I85" i="65"/>
  <c r="H85" i="65"/>
  <c r="G85" i="65"/>
  <c r="F85" i="65"/>
  <c r="E85" i="65"/>
  <c r="D85" i="65"/>
  <c r="C85" i="65"/>
  <c r="Q84" i="65"/>
  <c r="P84" i="65"/>
  <c r="O84" i="65"/>
  <c r="N84" i="65"/>
  <c r="M84" i="65"/>
  <c r="L84" i="65"/>
  <c r="K84" i="65"/>
  <c r="J84" i="65"/>
  <c r="I84" i="65"/>
  <c r="H84" i="65"/>
  <c r="G84" i="65"/>
  <c r="F84" i="65"/>
  <c r="E84" i="65"/>
  <c r="D84" i="65"/>
  <c r="C84" i="65"/>
  <c r="Q83" i="65"/>
  <c r="P83" i="65"/>
  <c r="O83" i="65"/>
  <c r="N83" i="65"/>
  <c r="M83" i="65"/>
  <c r="L83" i="65"/>
  <c r="K83" i="65"/>
  <c r="J83" i="65"/>
  <c r="I83" i="65"/>
  <c r="H83" i="65"/>
  <c r="G83" i="65"/>
  <c r="F83" i="65"/>
  <c r="E83" i="65"/>
  <c r="D83" i="65"/>
  <c r="C83" i="65"/>
  <c r="Q81" i="65"/>
  <c r="P81" i="65"/>
  <c r="O81" i="65"/>
  <c r="N81" i="65"/>
  <c r="M81" i="65"/>
  <c r="L81" i="65"/>
  <c r="K81" i="65"/>
  <c r="J81" i="65"/>
  <c r="I81" i="65"/>
  <c r="H81" i="65"/>
  <c r="G81" i="65"/>
  <c r="F81" i="65"/>
  <c r="E81" i="65"/>
  <c r="D81" i="65"/>
  <c r="C81" i="65"/>
  <c r="Q79" i="65"/>
  <c r="P79" i="65"/>
  <c r="O79" i="65"/>
  <c r="N79" i="65"/>
  <c r="M79" i="65"/>
  <c r="L79" i="65"/>
  <c r="K79" i="65"/>
  <c r="J79" i="65"/>
  <c r="I79" i="65"/>
  <c r="H79" i="65"/>
  <c r="G79" i="65"/>
  <c r="F79" i="65"/>
  <c r="E79" i="65"/>
  <c r="D79" i="65"/>
  <c r="C79" i="65"/>
  <c r="Q101" i="64"/>
  <c r="P101" i="64"/>
  <c r="O101" i="64"/>
  <c r="N101" i="64"/>
  <c r="M101" i="64"/>
  <c r="L101" i="64"/>
  <c r="K101" i="64"/>
  <c r="J101" i="64"/>
  <c r="I101" i="64"/>
  <c r="H101" i="64"/>
  <c r="G101" i="64"/>
  <c r="F101" i="64"/>
  <c r="E101" i="64"/>
  <c r="D101" i="64"/>
  <c r="C101" i="64"/>
  <c r="Q100" i="64"/>
  <c r="P100" i="64"/>
  <c r="O100" i="64"/>
  <c r="N100" i="64"/>
  <c r="M100" i="64"/>
  <c r="L100" i="64"/>
  <c r="K100" i="64"/>
  <c r="J100" i="64"/>
  <c r="I100" i="64"/>
  <c r="H100" i="64"/>
  <c r="G100" i="64"/>
  <c r="F100" i="64"/>
  <c r="E100" i="64"/>
  <c r="D100" i="64"/>
  <c r="C100" i="64"/>
  <c r="Q99" i="64"/>
  <c r="P99" i="64"/>
  <c r="O99" i="64"/>
  <c r="N99" i="64"/>
  <c r="M99" i="64"/>
  <c r="L99" i="64"/>
  <c r="K99" i="64"/>
  <c r="J99" i="64"/>
  <c r="I99" i="64"/>
  <c r="H99" i="64"/>
  <c r="G99" i="64"/>
  <c r="F99" i="64"/>
  <c r="E99" i="64"/>
  <c r="D99" i="64"/>
  <c r="C99" i="64"/>
  <c r="Q97" i="64"/>
  <c r="P97" i="64"/>
  <c r="O97" i="64"/>
  <c r="N97" i="64"/>
  <c r="M97" i="64"/>
  <c r="L97" i="64"/>
  <c r="K97" i="64"/>
  <c r="J97" i="64"/>
  <c r="I97" i="64"/>
  <c r="H97" i="64"/>
  <c r="G97" i="64"/>
  <c r="F97" i="64"/>
  <c r="E97" i="64"/>
  <c r="D97" i="64"/>
  <c r="C97" i="64"/>
  <c r="Q96" i="64"/>
  <c r="P96" i="64"/>
  <c r="O96" i="64"/>
  <c r="N96" i="64"/>
  <c r="M96" i="64"/>
  <c r="L96" i="64"/>
  <c r="K96" i="64"/>
  <c r="J96" i="64"/>
  <c r="I96" i="64"/>
  <c r="H96" i="64"/>
  <c r="G96" i="64"/>
  <c r="F96" i="64"/>
  <c r="E96" i="64"/>
  <c r="D96" i="64"/>
  <c r="C96" i="64"/>
  <c r="Q95" i="64"/>
  <c r="P95" i="64"/>
  <c r="O95" i="64"/>
  <c r="N95" i="64"/>
  <c r="M95" i="64"/>
  <c r="L95" i="64"/>
  <c r="K95" i="64"/>
  <c r="J95" i="64"/>
  <c r="I95" i="64"/>
  <c r="H95" i="64"/>
  <c r="G95" i="64"/>
  <c r="F95" i="64"/>
  <c r="E95" i="64"/>
  <c r="D95" i="64"/>
  <c r="C95" i="64"/>
  <c r="Q94" i="64"/>
  <c r="P94" i="64"/>
  <c r="O94" i="64"/>
  <c r="N94" i="64"/>
  <c r="M94" i="64"/>
  <c r="L94" i="64"/>
  <c r="K94" i="64"/>
  <c r="J94" i="64"/>
  <c r="I94" i="64"/>
  <c r="H94" i="64"/>
  <c r="G94" i="64"/>
  <c r="F94" i="64"/>
  <c r="E94" i="64"/>
  <c r="D94" i="64"/>
  <c r="C94" i="64"/>
  <c r="Q93" i="64"/>
  <c r="P93" i="64"/>
  <c r="O93" i="64"/>
  <c r="N93" i="64"/>
  <c r="M93" i="64"/>
  <c r="L93" i="64"/>
  <c r="K93" i="64"/>
  <c r="J93" i="64"/>
  <c r="I93" i="64"/>
  <c r="H93" i="64"/>
  <c r="G93" i="64"/>
  <c r="F93" i="64"/>
  <c r="E93" i="64"/>
  <c r="D93" i="64"/>
  <c r="C93" i="64"/>
  <c r="Q91" i="64"/>
  <c r="P91" i="64"/>
  <c r="O91" i="64"/>
  <c r="N91" i="64"/>
  <c r="M91" i="64"/>
  <c r="L91" i="64"/>
  <c r="K91" i="64"/>
  <c r="J91" i="64"/>
  <c r="I91" i="64"/>
  <c r="H91" i="64"/>
  <c r="G91" i="64"/>
  <c r="F91" i="64"/>
  <c r="E91" i="64"/>
  <c r="D91" i="64"/>
  <c r="C91" i="64"/>
  <c r="Q89" i="64"/>
  <c r="P89" i="64"/>
  <c r="O89" i="64"/>
  <c r="N89" i="64"/>
  <c r="M89" i="64"/>
  <c r="L89" i="64"/>
  <c r="K89" i="64"/>
  <c r="J89" i="64"/>
  <c r="I89" i="64"/>
  <c r="H89" i="64"/>
  <c r="G89" i="64"/>
  <c r="F89" i="64"/>
  <c r="E89" i="64"/>
  <c r="D89" i="64"/>
  <c r="C89" i="64"/>
  <c r="B89" i="72"/>
  <c r="B88" i="72"/>
  <c r="B86" i="72"/>
  <c r="B85" i="72"/>
  <c r="B84" i="72"/>
  <c r="B83" i="72"/>
  <c r="B81" i="72"/>
  <c r="B79" i="72"/>
  <c r="B89" i="71"/>
  <c r="B88" i="71"/>
  <c r="B86" i="71"/>
  <c r="B85" i="71"/>
  <c r="B84" i="71"/>
  <c r="B83" i="71"/>
  <c r="B81" i="71"/>
  <c r="B79" i="71"/>
  <c r="B89" i="70"/>
  <c r="B88" i="70"/>
  <c r="B86" i="70"/>
  <c r="B85" i="70"/>
  <c r="B84" i="70"/>
  <c r="B83" i="70"/>
  <c r="B81" i="70"/>
  <c r="B79" i="70"/>
  <c r="B89" i="69"/>
  <c r="B88" i="69"/>
  <c r="B86" i="69"/>
  <c r="B85" i="69"/>
  <c r="B84" i="69"/>
  <c r="B83" i="69"/>
  <c r="B81" i="69"/>
  <c r="B79" i="69"/>
  <c r="B107" i="68"/>
  <c r="B106" i="68"/>
  <c r="B105" i="68"/>
  <c r="B103" i="68"/>
  <c r="B102" i="68"/>
  <c r="B101" i="68"/>
  <c r="B100" i="68"/>
  <c r="B99" i="68"/>
  <c r="B98" i="68"/>
  <c r="B96" i="68"/>
  <c r="B94" i="68"/>
  <c r="B89" i="67"/>
  <c r="B88" i="67"/>
  <c r="B86" i="67"/>
  <c r="B85" i="67"/>
  <c r="B84" i="67"/>
  <c r="B83" i="67"/>
  <c r="B81" i="67"/>
  <c r="B79" i="67"/>
  <c r="B89" i="66"/>
  <c r="B88" i="66"/>
  <c r="B86" i="66"/>
  <c r="B85" i="66"/>
  <c r="B84" i="66"/>
  <c r="B83" i="66"/>
  <c r="B81" i="66"/>
  <c r="B79" i="66"/>
  <c r="B89" i="65"/>
  <c r="B88" i="65"/>
  <c r="B86" i="65"/>
  <c r="B85" i="65"/>
  <c r="B84" i="65"/>
  <c r="B83" i="65"/>
  <c r="B81" i="65"/>
  <c r="B79" i="65"/>
  <c r="B101" i="64"/>
  <c r="B100" i="64"/>
  <c r="B99" i="64"/>
  <c r="B97" i="64"/>
  <c r="B96" i="64"/>
  <c r="B95" i="64"/>
  <c r="B94" i="64"/>
  <c r="B93" i="64"/>
  <c r="B91" i="64"/>
  <c r="B89" i="64"/>
  <c r="Q170" i="40"/>
  <c r="P170" i="40"/>
  <c r="O170" i="40"/>
  <c r="O170" i="42" s="1"/>
  <c r="N170" i="40"/>
  <c r="N170" i="42" s="1"/>
  <c r="M170" i="40"/>
  <c r="L170" i="40"/>
  <c r="K170" i="40"/>
  <c r="K170" i="42" s="1"/>
  <c r="J170" i="40"/>
  <c r="J170" i="42" s="1"/>
  <c r="I170" i="40"/>
  <c r="H170" i="40"/>
  <c r="G170" i="40"/>
  <c r="G170" i="42" s="1"/>
  <c r="F170" i="40"/>
  <c r="F170" i="42" s="1"/>
  <c r="E170" i="40"/>
  <c r="D170" i="40"/>
  <c r="D170" i="42" s="1"/>
  <c r="Q169" i="40"/>
  <c r="Q169" i="42" s="1"/>
  <c r="P169" i="40"/>
  <c r="O169" i="40"/>
  <c r="O169" i="42" s="1"/>
  <c r="N169" i="40"/>
  <c r="M169" i="40"/>
  <c r="M169" i="42" s="1"/>
  <c r="L169" i="40"/>
  <c r="L169" i="42" s="1"/>
  <c r="K169" i="40"/>
  <c r="J169" i="40"/>
  <c r="I169" i="40"/>
  <c r="H169" i="40"/>
  <c r="G169" i="40"/>
  <c r="G169" i="42" s="1"/>
  <c r="F169" i="40"/>
  <c r="E169" i="40"/>
  <c r="E169" i="42" s="1"/>
  <c r="D169" i="40"/>
  <c r="Q152" i="40"/>
  <c r="P152" i="40"/>
  <c r="O152" i="40"/>
  <c r="O152" i="42" s="1"/>
  <c r="N152" i="40"/>
  <c r="M152" i="40"/>
  <c r="L152" i="40"/>
  <c r="L152" i="42" s="1"/>
  <c r="K152" i="40"/>
  <c r="K152" i="42" s="1"/>
  <c r="J152" i="40"/>
  <c r="I152" i="40"/>
  <c r="H152" i="40"/>
  <c r="H152" i="42" s="1"/>
  <c r="G152" i="40"/>
  <c r="G152" i="42" s="1"/>
  <c r="F152" i="40"/>
  <c r="E152" i="40"/>
  <c r="D152" i="40"/>
  <c r="D152" i="42" s="1"/>
  <c r="Q151" i="40"/>
  <c r="Q151" i="42" s="1"/>
  <c r="P151" i="40"/>
  <c r="P151" i="42" s="1"/>
  <c r="O151" i="40"/>
  <c r="N151" i="40"/>
  <c r="M151" i="40"/>
  <c r="M151" i="42" s="1"/>
  <c r="L151" i="40"/>
  <c r="K151" i="40"/>
  <c r="K151" i="42" s="1"/>
  <c r="J151" i="40"/>
  <c r="J151" i="42" s="1"/>
  <c r="I151" i="40"/>
  <c r="I151" i="42" s="1"/>
  <c r="H151" i="40"/>
  <c r="H151" i="42" s="1"/>
  <c r="G151" i="40"/>
  <c r="F151" i="40"/>
  <c r="E151" i="40"/>
  <c r="E151" i="42" s="1"/>
  <c r="D151" i="40"/>
  <c r="Q134" i="40"/>
  <c r="P134" i="40"/>
  <c r="O134" i="40"/>
  <c r="O134" i="42" s="1"/>
  <c r="N134" i="40"/>
  <c r="N134" i="42" s="1"/>
  <c r="M134" i="40"/>
  <c r="L134" i="40"/>
  <c r="K134" i="40"/>
  <c r="K134" i="42" s="1"/>
  <c r="J134" i="40"/>
  <c r="J134" i="42" s="1"/>
  <c r="I134" i="40"/>
  <c r="H134" i="40"/>
  <c r="G134" i="40"/>
  <c r="G134" i="42" s="1"/>
  <c r="F134" i="40"/>
  <c r="F134" i="42" s="1"/>
  <c r="E134" i="40"/>
  <c r="D134" i="40"/>
  <c r="D134" i="42" s="1"/>
  <c r="Q133" i="40"/>
  <c r="P133" i="40"/>
  <c r="O133" i="40"/>
  <c r="N133" i="40"/>
  <c r="M133" i="40"/>
  <c r="M133" i="42" s="1"/>
  <c r="L133" i="40"/>
  <c r="K133" i="40"/>
  <c r="K133" i="42" s="1"/>
  <c r="J133" i="40"/>
  <c r="J133" i="42" s="1"/>
  <c r="I133" i="40"/>
  <c r="H133" i="40"/>
  <c r="G133" i="40"/>
  <c r="F133" i="40"/>
  <c r="E133" i="40"/>
  <c r="E133" i="42" s="1"/>
  <c r="D133" i="40"/>
  <c r="Q115" i="40"/>
  <c r="Q115" i="42" s="1"/>
  <c r="P115" i="40"/>
  <c r="O115" i="40"/>
  <c r="N115" i="40"/>
  <c r="N115" i="42" s="1"/>
  <c r="M115" i="40"/>
  <c r="M115" i="42" s="1"/>
  <c r="L115" i="40"/>
  <c r="L115" i="42" s="1"/>
  <c r="K115" i="40"/>
  <c r="J115" i="40"/>
  <c r="I115" i="40"/>
  <c r="I115" i="42" s="1"/>
  <c r="H115" i="40"/>
  <c r="H115" i="42" s="1"/>
  <c r="G115" i="40"/>
  <c r="F115" i="40"/>
  <c r="E115" i="40"/>
  <c r="E115" i="42" s="1"/>
  <c r="D115" i="40"/>
  <c r="D115" i="42" s="1"/>
  <c r="Q114" i="40"/>
  <c r="Q114" i="42" s="1"/>
  <c r="P114" i="40"/>
  <c r="O114" i="40"/>
  <c r="N114" i="40"/>
  <c r="M114" i="40"/>
  <c r="L114" i="40"/>
  <c r="K114" i="40"/>
  <c r="K114" i="42" s="1"/>
  <c r="J114" i="40"/>
  <c r="J114" i="42" s="1"/>
  <c r="I114" i="40"/>
  <c r="I114" i="42" s="1"/>
  <c r="H114" i="40"/>
  <c r="G114" i="40"/>
  <c r="F114" i="40"/>
  <c r="E114" i="40"/>
  <c r="D114" i="40"/>
  <c r="Q95" i="40"/>
  <c r="Q95" i="42" s="1"/>
  <c r="P95" i="40"/>
  <c r="O95" i="40"/>
  <c r="O95" i="42" s="1"/>
  <c r="N95" i="40"/>
  <c r="N95" i="42" s="1"/>
  <c r="M95" i="40"/>
  <c r="M95" i="42" s="1"/>
  <c r="L95" i="40"/>
  <c r="L95" i="42" s="1"/>
  <c r="K95" i="40"/>
  <c r="J95" i="40"/>
  <c r="J95" i="42" s="1"/>
  <c r="I95" i="40"/>
  <c r="I95" i="42" s="1"/>
  <c r="H95" i="40"/>
  <c r="G95" i="40"/>
  <c r="G95" i="42" s="1"/>
  <c r="F95" i="40"/>
  <c r="F95" i="42" s="1"/>
  <c r="E95" i="40"/>
  <c r="E95" i="42" s="1"/>
  <c r="D95" i="40"/>
  <c r="Q94" i="40"/>
  <c r="P94" i="40"/>
  <c r="P94" i="42" s="1"/>
  <c r="O94" i="40"/>
  <c r="N94" i="40"/>
  <c r="M94" i="40"/>
  <c r="M94" i="42" s="1"/>
  <c r="L94" i="40"/>
  <c r="L94" i="42" s="1"/>
  <c r="K94" i="40"/>
  <c r="J94" i="40"/>
  <c r="I94" i="40"/>
  <c r="I94" i="42" s="1"/>
  <c r="H94" i="40"/>
  <c r="H94" i="42" s="1"/>
  <c r="G94" i="40"/>
  <c r="G94" i="42" s="1"/>
  <c r="F94" i="40"/>
  <c r="E94" i="40"/>
  <c r="D94" i="40"/>
  <c r="Q91" i="40"/>
  <c r="P91" i="40"/>
  <c r="P91" i="42" s="1"/>
  <c r="O91" i="40"/>
  <c r="N91" i="40"/>
  <c r="M91" i="40"/>
  <c r="M91" i="42" s="1"/>
  <c r="L91" i="40"/>
  <c r="K91" i="40"/>
  <c r="K91" i="42" s="1"/>
  <c r="J91" i="40"/>
  <c r="I91" i="40"/>
  <c r="H91" i="40"/>
  <c r="H91" i="42" s="1"/>
  <c r="G91" i="40"/>
  <c r="F91" i="40"/>
  <c r="E91" i="40"/>
  <c r="E91" i="42" s="1"/>
  <c r="D91" i="40"/>
  <c r="Q90" i="40"/>
  <c r="Q90" i="42" s="1"/>
  <c r="P90" i="40"/>
  <c r="O90" i="40"/>
  <c r="N90" i="40"/>
  <c r="M90" i="40"/>
  <c r="M90" i="42" s="1"/>
  <c r="L90" i="40"/>
  <c r="K90" i="40"/>
  <c r="J90" i="40"/>
  <c r="I90" i="40"/>
  <c r="I90" i="42" s="1"/>
  <c r="H90" i="40"/>
  <c r="H90" i="42" s="1"/>
  <c r="G90" i="40"/>
  <c r="F90" i="40"/>
  <c r="F90" i="42" s="1"/>
  <c r="E90" i="40"/>
  <c r="E90" i="42" s="1"/>
  <c r="D90" i="40"/>
  <c r="Q72" i="40"/>
  <c r="P72" i="40"/>
  <c r="P72" i="42" s="1"/>
  <c r="O72" i="40"/>
  <c r="O72" i="42" s="1"/>
  <c r="N72" i="40"/>
  <c r="M72" i="40"/>
  <c r="L72" i="40"/>
  <c r="K72" i="40"/>
  <c r="J72" i="40"/>
  <c r="I72" i="40"/>
  <c r="I72" i="42" s="1"/>
  <c r="H72" i="40"/>
  <c r="H72" i="42" s="1"/>
  <c r="G72" i="40"/>
  <c r="G72" i="42" s="1"/>
  <c r="F72" i="40"/>
  <c r="E72" i="40"/>
  <c r="E72" i="42" s="1"/>
  <c r="D72" i="40"/>
  <c r="D72" i="42" s="1"/>
  <c r="Q71" i="40"/>
  <c r="P71" i="40"/>
  <c r="O71" i="40"/>
  <c r="O71" i="42" s="1"/>
  <c r="N71" i="40"/>
  <c r="N71" i="42" s="1"/>
  <c r="M71" i="40"/>
  <c r="L71" i="40"/>
  <c r="K71" i="40"/>
  <c r="K71" i="42" s="1"/>
  <c r="J71" i="40"/>
  <c r="J71" i="42" s="1"/>
  <c r="I71" i="40"/>
  <c r="H71" i="40"/>
  <c r="G71" i="40"/>
  <c r="G71" i="42" s="1"/>
  <c r="F71" i="40"/>
  <c r="F71" i="42" s="1"/>
  <c r="E71" i="40"/>
  <c r="D71" i="40"/>
  <c r="Q53" i="40"/>
  <c r="P53" i="40"/>
  <c r="O53" i="40"/>
  <c r="N53" i="40"/>
  <c r="M53" i="40"/>
  <c r="M53" i="42" s="1"/>
  <c r="L53" i="40"/>
  <c r="L53" i="42" s="1"/>
  <c r="K53" i="40"/>
  <c r="K53" i="42" s="1"/>
  <c r="J53" i="40"/>
  <c r="I53" i="40"/>
  <c r="H53" i="40"/>
  <c r="G53" i="40"/>
  <c r="F53" i="40"/>
  <c r="E53" i="40"/>
  <c r="E53" i="42" s="1"/>
  <c r="D53" i="40"/>
  <c r="D53" i="42" s="1"/>
  <c r="Q52" i="40"/>
  <c r="Q52" i="42" s="1"/>
  <c r="P52" i="40"/>
  <c r="P52" i="42" s="1"/>
  <c r="O52" i="40"/>
  <c r="N52" i="40"/>
  <c r="M52" i="40"/>
  <c r="M52" i="42" s="1"/>
  <c r="L52" i="40"/>
  <c r="L52" i="42" s="1"/>
  <c r="K52" i="40"/>
  <c r="J52" i="40"/>
  <c r="J52" i="42" s="1"/>
  <c r="I52" i="40"/>
  <c r="I52" i="42" s="1"/>
  <c r="H52" i="40"/>
  <c r="H52" i="42" s="1"/>
  <c r="G52" i="40"/>
  <c r="F52" i="40"/>
  <c r="E52" i="40"/>
  <c r="E52" i="42" s="1"/>
  <c r="D52" i="40"/>
  <c r="D52" i="42" s="1"/>
  <c r="Q34" i="40"/>
  <c r="P34" i="40"/>
  <c r="O34" i="40"/>
  <c r="N34" i="40"/>
  <c r="N34" i="42" s="1"/>
  <c r="M34" i="40"/>
  <c r="M34" i="42" s="1"/>
  <c r="L34" i="40"/>
  <c r="K34" i="40"/>
  <c r="J34" i="40"/>
  <c r="J34" i="42" s="1"/>
  <c r="I34" i="40"/>
  <c r="H34" i="40"/>
  <c r="H34" i="42" s="1"/>
  <c r="G34" i="40"/>
  <c r="F34" i="40"/>
  <c r="F34" i="42" s="1"/>
  <c r="E34" i="40"/>
  <c r="E34" i="42" s="1"/>
  <c r="D34" i="40"/>
  <c r="Q33" i="40"/>
  <c r="P33" i="40"/>
  <c r="O33" i="40"/>
  <c r="O33" i="42" s="1"/>
  <c r="N33" i="40"/>
  <c r="N33" i="42" s="1"/>
  <c r="M33" i="40"/>
  <c r="M33" i="42" s="1"/>
  <c r="L33" i="40"/>
  <c r="K33" i="40"/>
  <c r="J33" i="40"/>
  <c r="J33" i="42" s="1"/>
  <c r="I33" i="40"/>
  <c r="H33" i="40"/>
  <c r="G33" i="40"/>
  <c r="G33" i="42" s="1"/>
  <c r="F33" i="40"/>
  <c r="F33" i="42" s="1"/>
  <c r="E33" i="40"/>
  <c r="E33" i="42" s="1"/>
  <c r="D33" i="40"/>
  <c r="Q14" i="40"/>
  <c r="P14" i="40"/>
  <c r="P14" i="42" s="1"/>
  <c r="O14" i="40"/>
  <c r="N14" i="40"/>
  <c r="M14" i="40"/>
  <c r="M14" i="42" s="1"/>
  <c r="L14" i="40"/>
  <c r="L14" i="42" s="1"/>
  <c r="K14" i="40"/>
  <c r="K14" i="42" s="1"/>
  <c r="J14" i="40"/>
  <c r="I14" i="40"/>
  <c r="H14" i="40"/>
  <c r="G14" i="40"/>
  <c r="F14" i="40"/>
  <c r="E14" i="40"/>
  <c r="E14" i="42" s="1"/>
  <c r="D14" i="40"/>
  <c r="D14" i="42" s="1"/>
  <c r="Q13" i="40"/>
  <c r="P13" i="40"/>
  <c r="O13" i="40"/>
  <c r="O13" i="42" s="1"/>
  <c r="N13" i="40"/>
  <c r="N13" i="42" s="1"/>
  <c r="M13" i="40"/>
  <c r="M13" i="42" s="1"/>
  <c r="L13" i="40"/>
  <c r="K13" i="40"/>
  <c r="K13" i="42" s="1"/>
  <c r="J13" i="40"/>
  <c r="J13" i="42" s="1"/>
  <c r="I13" i="40"/>
  <c r="H13" i="40"/>
  <c r="H13" i="42" s="1"/>
  <c r="G13" i="40"/>
  <c r="G13" i="42" s="1"/>
  <c r="F13" i="40"/>
  <c r="E13" i="40"/>
  <c r="E13" i="42" s="1"/>
  <c r="D13" i="40"/>
  <c r="C170" i="40"/>
  <c r="C170" i="42" s="1"/>
  <c r="C169" i="40"/>
  <c r="C169" i="42" s="1"/>
  <c r="C152" i="40"/>
  <c r="C152" i="42" s="1"/>
  <c r="C151" i="40"/>
  <c r="C151" i="42" s="1"/>
  <c r="C134" i="40"/>
  <c r="C134" i="42" s="1"/>
  <c r="C133" i="40"/>
  <c r="C133" i="42" s="1"/>
  <c r="C115" i="40"/>
  <c r="C115" i="42" s="1"/>
  <c r="C114" i="40"/>
  <c r="C114" i="42" s="1"/>
  <c r="C95" i="40"/>
  <c r="C95" i="42" s="1"/>
  <c r="C94" i="40"/>
  <c r="C94" i="42" s="1"/>
  <c r="C91" i="40"/>
  <c r="C91" i="42" s="1"/>
  <c r="C90" i="40"/>
  <c r="C90" i="42" s="1"/>
  <c r="C72" i="40"/>
  <c r="C72" i="42" s="1"/>
  <c r="C71" i="40"/>
  <c r="C71" i="42" s="1"/>
  <c r="C53" i="40"/>
  <c r="C53" i="42" s="1"/>
  <c r="C52" i="40"/>
  <c r="C52" i="42" s="1"/>
  <c r="C34" i="40"/>
  <c r="C34" i="42" s="1"/>
  <c r="C33" i="40"/>
  <c r="C33" i="42" s="1"/>
  <c r="C14" i="40"/>
  <c r="C14" i="42" s="1"/>
  <c r="C13" i="40"/>
  <c r="C13" i="42" s="1"/>
  <c r="J170" i="39"/>
  <c r="F170" i="39"/>
  <c r="K151" i="39"/>
  <c r="J134" i="39"/>
  <c r="F134" i="39"/>
  <c r="N95" i="39"/>
  <c r="J95" i="39"/>
  <c r="F95" i="39"/>
  <c r="H90" i="39"/>
  <c r="O72" i="39"/>
  <c r="N34" i="39"/>
  <c r="F34" i="39"/>
  <c r="H152" i="39"/>
  <c r="O95" i="39"/>
  <c r="J133" i="39"/>
  <c r="N115" i="39"/>
  <c r="P91" i="39"/>
  <c r="H13" i="39"/>
  <c r="O170" i="39"/>
  <c r="L169" i="39"/>
  <c r="K152" i="39"/>
  <c r="P151" i="39"/>
  <c r="H151" i="39"/>
  <c r="G134" i="39"/>
  <c r="G94" i="39"/>
  <c r="G71" i="39"/>
  <c r="L53" i="39"/>
  <c r="E52" i="39"/>
  <c r="Q172" i="58"/>
  <c r="P172" i="58"/>
  <c r="O172" i="59"/>
  <c r="K172" i="59"/>
  <c r="J172" i="58"/>
  <c r="H172" i="58"/>
  <c r="G172" i="58"/>
  <c r="Q54" i="72"/>
  <c r="P54" i="72"/>
  <c r="O54" i="72"/>
  <c r="N54" i="72"/>
  <c r="M54" i="72"/>
  <c r="L54" i="72"/>
  <c r="K54" i="72"/>
  <c r="J54" i="72"/>
  <c r="I54" i="72"/>
  <c r="H54" i="72"/>
  <c r="G54" i="72"/>
  <c r="F54" i="72"/>
  <c r="E54" i="72"/>
  <c r="D54" i="72"/>
  <c r="L53" i="72"/>
  <c r="D53" i="72"/>
  <c r="O154" i="58"/>
  <c r="N154" i="58"/>
  <c r="K154" i="58"/>
  <c r="I154" i="58"/>
  <c r="E154" i="58"/>
  <c r="D154" i="58"/>
  <c r="Q54" i="71"/>
  <c r="P54" i="71"/>
  <c r="O54" i="71"/>
  <c r="N54" i="71"/>
  <c r="M54" i="71"/>
  <c r="L54" i="71"/>
  <c r="K54" i="71"/>
  <c r="J54" i="71"/>
  <c r="I54" i="71"/>
  <c r="H54" i="71"/>
  <c r="G54" i="71"/>
  <c r="F54" i="71"/>
  <c r="E54" i="71"/>
  <c r="D54" i="71"/>
  <c r="P53" i="71"/>
  <c r="N53" i="71"/>
  <c r="J53" i="71"/>
  <c r="H53" i="71"/>
  <c r="E53" i="71"/>
  <c r="Q136" i="59"/>
  <c r="O136" i="58"/>
  <c r="K136" i="59"/>
  <c r="J136" i="59"/>
  <c r="G136" i="59"/>
  <c r="F136" i="59"/>
  <c r="N132" i="58"/>
  <c r="M132" i="58"/>
  <c r="L132" i="58"/>
  <c r="K132" i="58"/>
  <c r="J132" i="59"/>
  <c r="G132" i="58"/>
  <c r="O117" i="58"/>
  <c r="N117" i="59"/>
  <c r="M117" i="58"/>
  <c r="K117" i="59"/>
  <c r="J117" i="58"/>
  <c r="H117" i="58"/>
  <c r="Q54" i="69"/>
  <c r="P54" i="69"/>
  <c r="O54" i="69"/>
  <c r="N54" i="69"/>
  <c r="M54" i="69"/>
  <c r="L54" i="69"/>
  <c r="K54" i="69"/>
  <c r="J54" i="69"/>
  <c r="I54" i="69"/>
  <c r="H54" i="69"/>
  <c r="G54" i="69"/>
  <c r="F54" i="69"/>
  <c r="E54" i="69"/>
  <c r="D54" i="69"/>
  <c r="O53" i="69"/>
  <c r="N53" i="69"/>
  <c r="G53" i="69"/>
  <c r="Q70" i="68"/>
  <c r="P70" i="68"/>
  <c r="O70" i="68"/>
  <c r="N70" i="68"/>
  <c r="M70" i="68"/>
  <c r="L70" i="68"/>
  <c r="K70" i="68"/>
  <c r="J70" i="68"/>
  <c r="I70" i="68"/>
  <c r="H70" i="68"/>
  <c r="G70" i="68"/>
  <c r="F70" i="68"/>
  <c r="E70" i="68"/>
  <c r="D70" i="68"/>
  <c r="P97" i="58"/>
  <c r="O97" i="58"/>
  <c r="M97" i="58"/>
  <c r="L97" i="58"/>
  <c r="J97" i="59"/>
  <c r="I97" i="58"/>
  <c r="H97" i="59"/>
  <c r="G97" i="59"/>
  <c r="Q93" i="59"/>
  <c r="P93" i="60"/>
  <c r="O93" i="59"/>
  <c r="N93" i="58"/>
  <c r="M65" i="68"/>
  <c r="L65" i="68"/>
  <c r="K65" i="68"/>
  <c r="J65" i="68"/>
  <c r="I93" i="59"/>
  <c r="G65" i="68"/>
  <c r="F65" i="68"/>
  <c r="E65" i="68"/>
  <c r="D65" i="68"/>
  <c r="O64" i="68"/>
  <c r="N64" i="68"/>
  <c r="M64" i="68"/>
  <c r="L64" i="68"/>
  <c r="E64" i="68"/>
  <c r="D64" i="68"/>
  <c r="Q89" i="59"/>
  <c r="P89" i="59"/>
  <c r="M89" i="58"/>
  <c r="L89" i="60"/>
  <c r="J89" i="60"/>
  <c r="H89" i="60"/>
  <c r="G89" i="59"/>
  <c r="E89" i="58"/>
  <c r="P74" i="59"/>
  <c r="O74" i="58"/>
  <c r="N74" i="59"/>
  <c r="L74" i="59"/>
  <c r="I74" i="58"/>
  <c r="G74" i="59"/>
  <c r="F74" i="59"/>
  <c r="E74" i="58"/>
  <c r="D74" i="58"/>
  <c r="M70" i="58"/>
  <c r="G70" i="60"/>
  <c r="F70" i="58"/>
  <c r="P55" i="58"/>
  <c r="O55" i="59"/>
  <c r="N55" i="58"/>
  <c r="K55" i="59"/>
  <c r="H55" i="58"/>
  <c r="Q51" i="58"/>
  <c r="P51" i="59"/>
  <c r="O51" i="60"/>
  <c r="I51" i="59"/>
  <c r="H51" i="60"/>
  <c r="E51" i="58"/>
  <c r="D51" i="60"/>
  <c r="N36" i="58"/>
  <c r="M36" i="58"/>
  <c r="K36" i="59"/>
  <c r="I36" i="59"/>
  <c r="Q32" i="58"/>
  <c r="O32" i="60"/>
  <c r="M32" i="60"/>
  <c r="J32" i="59"/>
  <c r="I32" i="58"/>
  <c r="Q66" i="64"/>
  <c r="O66" i="64"/>
  <c r="J66" i="64"/>
  <c r="I66" i="64"/>
  <c r="G66" i="64"/>
  <c r="O16" i="58"/>
  <c r="N16" i="59"/>
  <c r="L16" i="58"/>
  <c r="J16" i="58"/>
  <c r="D16" i="58"/>
  <c r="Q61" i="64"/>
  <c r="P61" i="64"/>
  <c r="O61" i="64"/>
  <c r="N61" i="64"/>
  <c r="M61" i="64"/>
  <c r="K61" i="64"/>
  <c r="J61" i="64"/>
  <c r="I61" i="64"/>
  <c r="G12" i="58"/>
  <c r="E61" i="64"/>
  <c r="Q60" i="64"/>
  <c r="P60" i="64"/>
  <c r="O60" i="64"/>
  <c r="N60" i="64"/>
  <c r="M60" i="64"/>
  <c r="L60" i="64"/>
  <c r="K60" i="64"/>
  <c r="J60" i="64"/>
  <c r="I60" i="64"/>
  <c r="C54" i="72"/>
  <c r="C54" i="71"/>
  <c r="C136" i="59"/>
  <c r="C117" i="59"/>
  <c r="C54" i="69"/>
  <c r="C70" i="68"/>
  <c r="C65" i="68"/>
  <c r="C64" i="68"/>
  <c r="C70" i="59"/>
  <c r="C55" i="59"/>
  <c r="C32" i="58"/>
  <c r="C16" i="59"/>
  <c r="C61" i="64"/>
  <c r="P172" i="48"/>
  <c r="L172" i="49"/>
  <c r="K172" i="49"/>
  <c r="H172" i="49"/>
  <c r="G172" i="48"/>
  <c r="D172" i="49"/>
  <c r="C172" i="48"/>
  <c r="O168" i="48"/>
  <c r="M168" i="49"/>
  <c r="L168" i="50"/>
  <c r="J168" i="48"/>
  <c r="I168" i="48"/>
  <c r="H168" i="49"/>
  <c r="D168" i="50"/>
  <c r="C168" i="50"/>
  <c r="P9" i="72"/>
  <c r="O9" i="72"/>
  <c r="N9" i="72"/>
  <c r="L9" i="72"/>
  <c r="K9" i="72"/>
  <c r="J9" i="72"/>
  <c r="H9" i="72"/>
  <c r="G9" i="72"/>
  <c r="F9" i="72"/>
  <c r="D9" i="72"/>
  <c r="C9" i="72"/>
  <c r="Q175" i="48"/>
  <c r="P175" i="48"/>
  <c r="M175" i="50"/>
  <c r="L166" i="49"/>
  <c r="G175" i="49"/>
  <c r="F175" i="48"/>
  <c r="C175" i="49"/>
  <c r="P154" i="48"/>
  <c r="O154" i="49"/>
  <c r="N154" i="48"/>
  <c r="M154" i="48"/>
  <c r="I154" i="48"/>
  <c r="H154" i="48"/>
  <c r="G154" i="48"/>
  <c r="C154" i="49"/>
  <c r="O150" i="48"/>
  <c r="N150" i="50"/>
  <c r="J150" i="48"/>
  <c r="I150" i="49"/>
  <c r="C150" i="49"/>
  <c r="Q9" i="71"/>
  <c r="P9" i="71"/>
  <c r="O9" i="71"/>
  <c r="N9" i="71"/>
  <c r="M9" i="71"/>
  <c r="L9" i="71"/>
  <c r="K9" i="71"/>
  <c r="J9" i="71"/>
  <c r="I9" i="71"/>
  <c r="H9" i="71"/>
  <c r="G9" i="71"/>
  <c r="F9" i="71"/>
  <c r="E9" i="71"/>
  <c r="D9" i="71"/>
  <c r="C9" i="71"/>
  <c r="L157" i="49"/>
  <c r="K157" i="50"/>
  <c r="J157" i="48"/>
  <c r="H157" i="48"/>
  <c r="G157" i="50"/>
  <c r="C157" i="49"/>
  <c r="P136" i="48"/>
  <c r="O136" i="48"/>
  <c r="I136" i="48"/>
  <c r="H136" i="49"/>
  <c r="C136" i="48"/>
  <c r="Q132" i="49"/>
  <c r="N132" i="48"/>
  <c r="J132" i="49"/>
  <c r="I132" i="49"/>
  <c r="H132" i="48"/>
  <c r="E132" i="49"/>
  <c r="C132" i="48"/>
  <c r="P9" i="70"/>
  <c r="O9" i="70"/>
  <c r="N9" i="70"/>
  <c r="L9" i="70"/>
  <c r="K9" i="70"/>
  <c r="J9" i="70"/>
  <c r="H9" i="70"/>
  <c r="G9" i="70"/>
  <c r="F9" i="70"/>
  <c r="D9" i="70"/>
  <c r="C9" i="70"/>
  <c r="O139" i="48"/>
  <c r="N130" i="49"/>
  <c r="M139" i="49"/>
  <c r="L139" i="49"/>
  <c r="K130" i="49"/>
  <c r="H139" i="50"/>
  <c r="C139" i="49"/>
  <c r="O117" i="48"/>
  <c r="N117" i="48"/>
  <c r="L117" i="48"/>
  <c r="K117" i="49"/>
  <c r="I117" i="48"/>
  <c r="H117" i="48"/>
  <c r="D117" i="48"/>
  <c r="C117" i="49"/>
  <c r="Q12" i="69"/>
  <c r="P12" i="69"/>
  <c r="N12" i="69"/>
  <c r="M12" i="69"/>
  <c r="L12" i="69"/>
  <c r="J12" i="69"/>
  <c r="I12" i="69"/>
  <c r="H12" i="69"/>
  <c r="F12" i="69"/>
  <c r="E12" i="69"/>
  <c r="D12" i="69"/>
  <c r="C12" i="69"/>
  <c r="Q11" i="69"/>
  <c r="P11" i="69"/>
  <c r="O11" i="69"/>
  <c r="M11" i="69"/>
  <c r="L11" i="69"/>
  <c r="K11" i="69"/>
  <c r="I11" i="69"/>
  <c r="H11" i="69"/>
  <c r="G11" i="69"/>
  <c r="E11" i="69"/>
  <c r="D11" i="69"/>
  <c r="C11" i="69"/>
  <c r="P9" i="69"/>
  <c r="O9" i="69"/>
  <c r="N9" i="69"/>
  <c r="L9" i="69"/>
  <c r="K9" i="69"/>
  <c r="J9" i="69"/>
  <c r="H9" i="69"/>
  <c r="G9" i="69"/>
  <c r="F9" i="69"/>
  <c r="D9" i="69"/>
  <c r="C9" i="69"/>
  <c r="O120" i="48"/>
  <c r="K120" i="50"/>
  <c r="I120" i="50"/>
  <c r="G120" i="50"/>
  <c r="F120" i="50"/>
  <c r="D120" i="48"/>
  <c r="C120" i="49"/>
  <c r="Q103" i="48"/>
  <c r="N103" i="48"/>
  <c r="J103" i="48"/>
  <c r="F103" i="48"/>
  <c r="E103" i="48"/>
  <c r="Q102" i="48"/>
  <c r="M102" i="48"/>
  <c r="L102" i="48"/>
  <c r="I102" i="48"/>
  <c r="H102" i="48"/>
  <c r="E102" i="48"/>
  <c r="P101" i="48"/>
  <c r="O101" i="48"/>
  <c r="L101" i="48"/>
  <c r="H101" i="48"/>
  <c r="D101" i="48"/>
  <c r="C101" i="48"/>
  <c r="N98" i="48"/>
  <c r="M98" i="48"/>
  <c r="L98" i="48"/>
  <c r="K99" i="48"/>
  <c r="J99" i="48"/>
  <c r="H97" i="49"/>
  <c r="G99" i="48"/>
  <c r="C99" i="48"/>
  <c r="P96" i="48"/>
  <c r="M96" i="48"/>
  <c r="L96" i="48"/>
  <c r="G96" i="48"/>
  <c r="E96" i="48"/>
  <c r="O95" i="48"/>
  <c r="L95" i="48"/>
  <c r="K94" i="48"/>
  <c r="J94" i="48"/>
  <c r="H93" i="49"/>
  <c r="G95" i="48"/>
  <c r="M92" i="48"/>
  <c r="L92" i="48"/>
  <c r="J92" i="48"/>
  <c r="H92" i="48"/>
  <c r="E92" i="48"/>
  <c r="Q91" i="48"/>
  <c r="N90" i="48"/>
  <c r="M89" i="49"/>
  <c r="L89" i="49"/>
  <c r="I91" i="48"/>
  <c r="H91" i="48"/>
  <c r="G90" i="48"/>
  <c r="Q88" i="48"/>
  <c r="O88" i="48"/>
  <c r="N88" i="48"/>
  <c r="J88" i="48"/>
  <c r="F88" i="48"/>
  <c r="Q9" i="68"/>
  <c r="P9" i="68"/>
  <c r="M9" i="68"/>
  <c r="L9" i="68"/>
  <c r="I9" i="68"/>
  <c r="H9" i="68"/>
  <c r="E9" i="68"/>
  <c r="D9" i="68"/>
  <c r="C9" i="68"/>
  <c r="Q100" i="50"/>
  <c r="M100" i="50"/>
  <c r="J100" i="50"/>
  <c r="I86" i="48"/>
  <c r="H86" i="48"/>
  <c r="D86" i="48"/>
  <c r="C87" i="49"/>
  <c r="P79" i="48"/>
  <c r="H79" i="48"/>
  <c r="O78" i="48"/>
  <c r="K78" i="48"/>
  <c r="G78" i="48"/>
  <c r="C78" i="48"/>
  <c r="O76" i="48"/>
  <c r="N76" i="48"/>
  <c r="M75" i="48"/>
  <c r="J74" i="49"/>
  <c r="I74" i="49"/>
  <c r="F76" i="48"/>
  <c r="E75" i="48"/>
  <c r="Q73" i="48"/>
  <c r="L73" i="48"/>
  <c r="J73" i="48"/>
  <c r="E73" i="48"/>
  <c r="D73" i="48"/>
  <c r="Q72" i="48"/>
  <c r="P72" i="48"/>
  <c r="O70" i="50"/>
  <c r="M70" i="50"/>
  <c r="J70" i="49"/>
  <c r="H72" i="48"/>
  <c r="G71" i="48"/>
  <c r="F71" i="48"/>
  <c r="C72" i="48"/>
  <c r="Q69" i="48"/>
  <c r="O69" i="48"/>
  <c r="J69" i="48"/>
  <c r="G69" i="48"/>
  <c r="Q9" i="67"/>
  <c r="O9" i="67"/>
  <c r="M9" i="67"/>
  <c r="K9" i="67"/>
  <c r="I9" i="67"/>
  <c r="G9" i="67"/>
  <c r="E9" i="67"/>
  <c r="C9" i="67"/>
  <c r="N67" i="48"/>
  <c r="J64" i="48"/>
  <c r="C67" i="48"/>
  <c r="Q60" i="48"/>
  <c r="L60" i="48"/>
  <c r="H60" i="48"/>
  <c r="G60" i="48"/>
  <c r="E60" i="48"/>
  <c r="C60" i="48"/>
  <c r="O59" i="48"/>
  <c r="K59" i="48"/>
  <c r="H59" i="48"/>
  <c r="C59" i="48"/>
  <c r="K57" i="48"/>
  <c r="J56" i="48"/>
  <c r="D55" i="49"/>
  <c r="Q54" i="48"/>
  <c r="M54" i="48"/>
  <c r="L54" i="48"/>
  <c r="K54" i="48"/>
  <c r="I54" i="48"/>
  <c r="H54" i="48"/>
  <c r="G54" i="48"/>
  <c r="E54" i="48"/>
  <c r="Q52" i="48"/>
  <c r="P53" i="48"/>
  <c r="H53" i="48"/>
  <c r="F53" i="48"/>
  <c r="D53" i="48"/>
  <c r="J50" i="48"/>
  <c r="I50" i="48"/>
  <c r="D50" i="48"/>
  <c r="Q9" i="66"/>
  <c r="O9" i="66"/>
  <c r="M9" i="66"/>
  <c r="K9" i="66"/>
  <c r="I9" i="66"/>
  <c r="G9" i="66"/>
  <c r="E9" i="66"/>
  <c r="C9" i="66"/>
  <c r="N58" i="50"/>
  <c r="M58" i="49"/>
  <c r="L58" i="49"/>
  <c r="J45" i="48"/>
  <c r="I48" i="48"/>
  <c r="C46" i="48"/>
  <c r="P41" i="48"/>
  <c r="O41" i="48"/>
  <c r="L41" i="48"/>
  <c r="G41" i="48"/>
  <c r="E41" i="48"/>
  <c r="D41" i="48"/>
  <c r="C41" i="48"/>
  <c r="H40" i="48"/>
  <c r="G40" i="48"/>
  <c r="F40" i="48"/>
  <c r="C40" i="48"/>
  <c r="Q36" i="49"/>
  <c r="N37" i="48"/>
  <c r="M37" i="48"/>
  <c r="J37" i="48"/>
  <c r="I37" i="48"/>
  <c r="G36" i="49"/>
  <c r="E38" i="48"/>
  <c r="Q35" i="48"/>
  <c r="O35" i="48"/>
  <c r="M35" i="48"/>
  <c r="L35" i="48"/>
  <c r="I35" i="48"/>
  <c r="H35" i="48"/>
  <c r="E35" i="48"/>
  <c r="O34" i="48"/>
  <c r="M32" i="50"/>
  <c r="I34" i="48"/>
  <c r="H32" i="49"/>
  <c r="F32" i="49"/>
  <c r="L31" i="48"/>
  <c r="K31" i="48"/>
  <c r="J31" i="48"/>
  <c r="Q9" i="65"/>
  <c r="O9" i="65"/>
  <c r="N9" i="65"/>
  <c r="M9" i="65"/>
  <c r="K9" i="65"/>
  <c r="J9" i="65"/>
  <c r="I9" i="65"/>
  <c r="G9" i="65"/>
  <c r="F9" i="65"/>
  <c r="E9" i="65"/>
  <c r="C9" i="65"/>
  <c r="J39" i="50"/>
  <c r="G26" i="48"/>
  <c r="C27" i="48"/>
  <c r="N22" i="48"/>
  <c r="L22" i="48"/>
  <c r="I22" i="48"/>
  <c r="H22" i="48"/>
  <c r="G22" i="48"/>
  <c r="F22" i="48"/>
  <c r="D22" i="48"/>
  <c r="C22" i="48"/>
  <c r="P21" i="48"/>
  <c r="O21" i="48"/>
  <c r="M21" i="48"/>
  <c r="K21" i="48"/>
  <c r="G21" i="48"/>
  <c r="F21" i="48"/>
  <c r="E21" i="48"/>
  <c r="D21" i="48"/>
  <c r="Q20" i="48"/>
  <c r="N20" i="48"/>
  <c r="L20" i="48"/>
  <c r="J20" i="48"/>
  <c r="F20" i="48"/>
  <c r="E20" i="48"/>
  <c r="D20" i="48"/>
  <c r="O17" i="48"/>
  <c r="L17" i="48"/>
  <c r="K18" i="48"/>
  <c r="F18" i="48"/>
  <c r="P15" i="48"/>
  <c r="N15" i="48"/>
  <c r="L15" i="48"/>
  <c r="I15" i="48"/>
  <c r="H15" i="48"/>
  <c r="G15" i="48"/>
  <c r="F15" i="48"/>
  <c r="D15" i="48"/>
  <c r="C15" i="48"/>
  <c r="Q12" i="50"/>
  <c r="P12" i="50"/>
  <c r="H13" i="48"/>
  <c r="E14" i="48"/>
  <c r="D13" i="48"/>
  <c r="C14" i="48"/>
  <c r="Q11" i="48"/>
  <c r="N11" i="48"/>
  <c r="M11" i="48"/>
  <c r="K11" i="48"/>
  <c r="J11" i="48"/>
  <c r="H11" i="48"/>
  <c r="G11" i="48"/>
  <c r="F11" i="48"/>
  <c r="Q10" i="48"/>
  <c r="P10" i="48"/>
  <c r="O10" i="48"/>
  <c r="M10" i="48"/>
  <c r="J10" i="48"/>
  <c r="I10" i="48"/>
  <c r="H10" i="48"/>
  <c r="F10" i="48"/>
  <c r="E10" i="48"/>
  <c r="D10" i="48"/>
  <c r="Q9" i="64"/>
  <c r="P9" i="64"/>
  <c r="O9" i="64"/>
  <c r="M9" i="64"/>
  <c r="L9" i="64"/>
  <c r="K9" i="64"/>
  <c r="I9" i="64"/>
  <c r="H9" i="64"/>
  <c r="G9" i="64"/>
  <c r="E9" i="64"/>
  <c r="D9" i="64"/>
  <c r="C9" i="64"/>
  <c r="P19" i="50"/>
  <c r="O5" i="48"/>
  <c r="N8" i="48"/>
  <c r="M8" i="48"/>
  <c r="G5" i="48"/>
  <c r="F19" i="50"/>
  <c r="B9" i="72"/>
  <c r="B175" i="50"/>
  <c r="B154" i="48"/>
  <c r="B150" i="48"/>
  <c r="B9" i="71"/>
  <c r="B9" i="70"/>
  <c r="B117" i="48"/>
  <c r="B12" i="69"/>
  <c r="B11" i="69"/>
  <c r="B9" i="69"/>
  <c r="B101" i="48"/>
  <c r="B97" i="49"/>
  <c r="B93" i="49"/>
  <c r="B92" i="48"/>
  <c r="B90" i="48"/>
  <c r="B9" i="68"/>
  <c r="B78" i="48"/>
  <c r="B74" i="49"/>
  <c r="B73" i="48"/>
  <c r="B9" i="67"/>
  <c r="B54" i="48"/>
  <c r="B50" i="48"/>
  <c r="B9" i="66"/>
  <c r="B45" i="48"/>
  <c r="B41" i="48"/>
  <c r="B37" i="48"/>
  <c r="B9" i="65"/>
  <c r="B22" i="48"/>
  <c r="B10" i="48"/>
  <c r="B9" i="64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Q291" i="65" l="1"/>
  <c r="J151" i="39"/>
  <c r="L95" i="39"/>
  <c r="D134" i="39"/>
  <c r="D170" i="39"/>
  <c r="H115" i="39"/>
  <c r="Q135" i="70"/>
  <c r="H93" i="71"/>
  <c r="C156" i="67"/>
  <c r="D348" i="67"/>
  <c r="D280" i="71"/>
  <c r="P81" i="57"/>
  <c r="J114" i="39"/>
  <c r="J52" i="39"/>
  <c r="L115" i="39"/>
  <c r="D152" i="39"/>
  <c r="Q152" i="72"/>
  <c r="P116" i="71"/>
  <c r="P134" i="71" s="1"/>
  <c r="O174" i="64"/>
  <c r="E81" i="55"/>
  <c r="F348" i="67"/>
  <c r="O135" i="69"/>
  <c r="E323" i="64"/>
  <c r="E317" i="64" s="1"/>
  <c r="I174" i="64"/>
  <c r="N93" i="70"/>
  <c r="L174" i="64"/>
  <c r="N348" i="66"/>
  <c r="N342" i="66" s="1"/>
  <c r="N166" i="48"/>
  <c r="H91" i="39"/>
  <c r="L152" i="39"/>
  <c r="I348" i="67"/>
  <c r="I342" i="67" s="1"/>
  <c r="M126" i="64"/>
  <c r="E156" i="66"/>
  <c r="C348" i="67"/>
  <c r="G280" i="71"/>
  <c r="G275" i="71" s="1"/>
  <c r="B81" i="45"/>
  <c r="P291" i="69"/>
  <c r="P285" i="69" s="1"/>
  <c r="M115" i="39"/>
  <c r="M169" i="39"/>
  <c r="M156" i="66"/>
  <c r="J327" i="70"/>
  <c r="E348" i="69"/>
  <c r="E405" i="69" s="1"/>
  <c r="H298" i="71"/>
  <c r="H293" i="71" s="1"/>
  <c r="M298" i="71"/>
  <c r="E135" i="70"/>
  <c r="H310" i="67"/>
  <c r="G310" i="70"/>
  <c r="G304" i="70" s="1"/>
  <c r="F353" i="68"/>
  <c r="C386" i="64"/>
  <c r="C380" i="64" s="1"/>
  <c r="O33" i="39"/>
  <c r="M90" i="39"/>
  <c r="K133" i="39"/>
  <c r="E33" i="39"/>
  <c r="K114" i="39"/>
  <c r="D135" i="70"/>
  <c r="I323" i="64"/>
  <c r="K116" i="72"/>
  <c r="M156" i="65"/>
  <c r="C348" i="70"/>
  <c r="P386" i="64"/>
  <c r="L280" i="72"/>
  <c r="L275" i="72" s="1"/>
  <c r="C291" i="67"/>
  <c r="H93" i="72"/>
  <c r="P156" i="67"/>
  <c r="I152" i="72"/>
  <c r="I147" i="72" s="1"/>
  <c r="E81" i="57"/>
  <c r="K118" i="66"/>
  <c r="D298" i="71"/>
  <c r="J116" i="72"/>
  <c r="P152" i="71"/>
  <c r="G135" i="68"/>
  <c r="C348" i="65"/>
  <c r="M52" i="39"/>
  <c r="O134" i="39"/>
  <c r="M151" i="39"/>
  <c r="O152" i="39"/>
  <c r="K53" i="39"/>
  <c r="I114" i="39"/>
  <c r="M33" i="39"/>
  <c r="M133" i="39"/>
  <c r="C118" i="66"/>
  <c r="C112" i="66" s="1"/>
  <c r="F135" i="68"/>
  <c r="G298" i="72"/>
  <c r="G293" i="72" s="1"/>
  <c r="C342" i="67"/>
  <c r="G81" i="45"/>
  <c r="C93" i="71"/>
  <c r="N98" i="71"/>
  <c r="N93" i="71" s="1"/>
  <c r="I285" i="67"/>
  <c r="Q285" i="65"/>
  <c r="G150" i="67"/>
  <c r="F344" i="64"/>
  <c r="F338" i="64" s="1"/>
  <c r="M156" i="67"/>
  <c r="M150" i="67" s="1"/>
  <c r="J298" i="72"/>
  <c r="J293" i="72" s="1"/>
  <c r="M348" i="67"/>
  <c r="Q9" i="49"/>
  <c r="L130" i="59"/>
  <c r="P130" i="59"/>
  <c r="D148" i="58"/>
  <c r="P166" i="58"/>
  <c r="Q52" i="39"/>
  <c r="E90" i="39"/>
  <c r="M94" i="39"/>
  <c r="E151" i="39"/>
  <c r="H72" i="39"/>
  <c r="F90" i="39"/>
  <c r="J13" i="39"/>
  <c r="I94" i="39"/>
  <c r="D72" i="39"/>
  <c r="Q126" i="64"/>
  <c r="I126" i="64"/>
  <c r="C431" i="64"/>
  <c r="F291" i="67"/>
  <c r="F285" i="67" s="1"/>
  <c r="I291" i="66"/>
  <c r="E156" i="65"/>
  <c r="H314" i="71"/>
  <c r="I152" i="71"/>
  <c r="I147" i="71" s="1"/>
  <c r="Q81" i="57"/>
  <c r="H34" i="39"/>
  <c r="D53" i="39"/>
  <c r="I90" i="39"/>
  <c r="G152" i="39"/>
  <c r="G170" i="39"/>
  <c r="P72" i="39"/>
  <c r="M13" i="39"/>
  <c r="G95" i="39"/>
  <c r="N13" i="39"/>
  <c r="Q169" i="39"/>
  <c r="F405" i="68"/>
  <c r="C348" i="66"/>
  <c r="C342" i="66" s="1"/>
  <c r="H431" i="68"/>
  <c r="P93" i="71"/>
  <c r="Q156" i="70"/>
  <c r="Q213" i="70" s="1"/>
  <c r="P334" i="71"/>
  <c r="M348" i="66"/>
  <c r="M342" i="66" s="1"/>
  <c r="C310" i="66"/>
  <c r="C304" i="66" s="1"/>
  <c r="H93" i="70"/>
  <c r="F310" i="70"/>
  <c r="G33" i="39"/>
  <c r="I52" i="39"/>
  <c r="E72" i="39"/>
  <c r="Q90" i="39"/>
  <c r="I115" i="39"/>
  <c r="K134" i="39"/>
  <c r="I151" i="39"/>
  <c r="Q151" i="39"/>
  <c r="G169" i="39"/>
  <c r="K170" i="39"/>
  <c r="E13" i="39"/>
  <c r="K91" i="39"/>
  <c r="Q114" i="39"/>
  <c r="K14" i="39"/>
  <c r="J34" i="39"/>
  <c r="G72" i="39"/>
  <c r="M91" i="39"/>
  <c r="I95" i="39"/>
  <c r="Q95" i="39"/>
  <c r="E133" i="39"/>
  <c r="N134" i="39"/>
  <c r="E169" i="39"/>
  <c r="N170" i="39"/>
  <c r="C132" i="72"/>
  <c r="H116" i="71"/>
  <c r="C105" i="47"/>
  <c r="K156" i="69"/>
  <c r="O291" i="67"/>
  <c r="O285" i="67" s="1"/>
  <c r="M327" i="67"/>
  <c r="Q363" i="64"/>
  <c r="E425" i="68"/>
  <c r="E386" i="64"/>
  <c r="J334" i="71"/>
  <c r="Q132" i="71"/>
  <c r="O348" i="65"/>
  <c r="O342" i="65" s="1"/>
  <c r="J386" i="64"/>
  <c r="J380" i="64" s="1"/>
  <c r="O405" i="68"/>
  <c r="M156" i="70"/>
  <c r="M213" i="70" s="1"/>
  <c r="I280" i="71"/>
  <c r="I275" i="71" s="1"/>
  <c r="J275" i="71"/>
  <c r="F9" i="60"/>
  <c r="J49" i="59"/>
  <c r="N87" i="58"/>
  <c r="E14" i="39"/>
  <c r="K71" i="39"/>
  <c r="Q115" i="39"/>
  <c r="O169" i="39"/>
  <c r="E34" i="39"/>
  <c r="I72" i="39"/>
  <c r="K13" i="39"/>
  <c r="E53" i="39"/>
  <c r="E95" i="39"/>
  <c r="M95" i="39"/>
  <c r="E93" i="72"/>
  <c r="E112" i="67"/>
  <c r="I168" i="64"/>
  <c r="C156" i="69"/>
  <c r="C213" i="69" s="1"/>
  <c r="H291" i="69"/>
  <c r="H285" i="69" s="1"/>
  <c r="N291" i="66"/>
  <c r="L348" i="65"/>
  <c r="L342" i="65" s="1"/>
  <c r="J348" i="66"/>
  <c r="J342" i="66" s="1"/>
  <c r="H344" i="64"/>
  <c r="H365" i="64" s="1"/>
  <c r="I348" i="69"/>
  <c r="F327" i="70"/>
  <c r="J81" i="57"/>
  <c r="I348" i="65"/>
  <c r="I342" i="65" s="1"/>
  <c r="G9" i="60"/>
  <c r="O49" i="58"/>
  <c r="G68" i="59"/>
  <c r="G87" i="59"/>
  <c r="K87" i="58"/>
  <c r="O87" i="59"/>
  <c r="E111" i="59"/>
  <c r="M111" i="59"/>
  <c r="E130" i="59"/>
  <c r="M130" i="59"/>
  <c r="M148" i="58"/>
  <c r="M166" i="59"/>
  <c r="M14" i="39"/>
  <c r="O71" i="39"/>
  <c r="E115" i="39"/>
  <c r="M34" i="39"/>
  <c r="M53" i="39"/>
  <c r="E91" i="39"/>
  <c r="M93" i="72"/>
  <c r="I116" i="72"/>
  <c r="I111" i="72" s="1"/>
  <c r="N156" i="66"/>
  <c r="N150" i="66" s="1"/>
  <c r="L93" i="70"/>
  <c r="P93" i="72"/>
  <c r="N314" i="72"/>
  <c r="J348" i="65"/>
  <c r="J342" i="65" s="1"/>
  <c r="F291" i="69"/>
  <c r="D335" i="69"/>
  <c r="K168" i="64"/>
  <c r="P156" i="66"/>
  <c r="P150" i="66" s="1"/>
  <c r="K334" i="72"/>
  <c r="K388" i="72" s="1"/>
  <c r="B118" i="65"/>
  <c r="B112" i="65" s="1"/>
  <c r="Q150" i="70"/>
  <c r="F105" i="47"/>
  <c r="E380" i="64"/>
  <c r="Q348" i="70"/>
  <c r="M81" i="55"/>
  <c r="J298" i="71"/>
  <c r="K314" i="72"/>
  <c r="N334" i="72"/>
  <c r="N388" i="72" s="1"/>
  <c r="C135" i="68"/>
  <c r="M93" i="69"/>
  <c r="O132" i="71"/>
  <c r="H150" i="67"/>
  <c r="L168" i="64"/>
  <c r="E152" i="72"/>
  <c r="E147" i="72" s="1"/>
  <c r="O105" i="47"/>
  <c r="J124" i="47"/>
  <c r="H152" i="71"/>
  <c r="H147" i="71" s="1"/>
  <c r="J310" i="65"/>
  <c r="J304" i="65" s="1"/>
  <c r="Q327" i="67"/>
  <c r="J354" i="71"/>
  <c r="C68" i="59"/>
  <c r="C130" i="58"/>
  <c r="H118" i="70"/>
  <c r="L156" i="70"/>
  <c r="L213" i="70" s="1"/>
  <c r="J156" i="70"/>
  <c r="I291" i="65"/>
  <c r="I285" i="65" s="1"/>
  <c r="F348" i="66"/>
  <c r="F342" i="66" s="1"/>
  <c r="M291" i="66"/>
  <c r="M329" i="66" s="1"/>
  <c r="N291" i="69"/>
  <c r="N285" i="69" s="1"/>
  <c r="C335" i="67"/>
  <c r="M342" i="67"/>
  <c r="H425" i="68"/>
  <c r="L348" i="66"/>
  <c r="L342" i="66" s="1"/>
  <c r="N135" i="69"/>
  <c r="Q425" i="68"/>
  <c r="C324" i="67"/>
  <c r="P348" i="70"/>
  <c r="P280" i="72"/>
  <c r="D348" i="66"/>
  <c r="I81" i="45"/>
  <c r="P9" i="59"/>
  <c r="D30" i="58"/>
  <c r="Q156" i="67"/>
  <c r="Q118" i="67"/>
  <c r="Q112" i="67" s="1"/>
  <c r="G291" i="67"/>
  <c r="G285" i="67" s="1"/>
  <c r="K334" i="71"/>
  <c r="D275" i="72"/>
  <c r="F314" i="72"/>
  <c r="D342" i="66"/>
  <c r="D386" i="64"/>
  <c r="D380" i="64" s="1"/>
  <c r="E342" i="69"/>
  <c r="P348" i="69"/>
  <c r="G132" i="71"/>
  <c r="D81" i="54"/>
  <c r="L280" i="71"/>
  <c r="L275" i="71" s="1"/>
  <c r="N342" i="69"/>
  <c r="I285" i="70"/>
  <c r="J8" i="48"/>
  <c r="J7" i="48" s="1"/>
  <c r="J5" i="48"/>
  <c r="J12" i="49"/>
  <c r="J13" i="48"/>
  <c r="N14" i="48"/>
  <c r="N12" i="49"/>
  <c r="N12" i="50"/>
  <c r="D16" i="49"/>
  <c r="D18" i="48"/>
  <c r="H17" i="48"/>
  <c r="H16" i="49"/>
  <c r="P16" i="49"/>
  <c r="P17" i="48"/>
  <c r="P18" i="48"/>
  <c r="D29" i="48"/>
  <c r="D28" i="48" s="1"/>
  <c r="D26" i="48"/>
  <c r="H39" i="50"/>
  <c r="H26" i="48"/>
  <c r="H27" i="48"/>
  <c r="L39" i="50"/>
  <c r="L30" i="49"/>
  <c r="P39" i="50"/>
  <c r="P27" i="48"/>
  <c r="C34" i="48"/>
  <c r="C32" i="50"/>
  <c r="C33" i="48"/>
  <c r="K32" i="49"/>
  <c r="K33" i="48"/>
  <c r="D48" i="48"/>
  <c r="D47" i="48" s="1"/>
  <c r="D49" i="50"/>
  <c r="H45" i="48"/>
  <c r="H58" i="49"/>
  <c r="H46" i="48"/>
  <c r="H44" i="48" s="1"/>
  <c r="P49" i="50"/>
  <c r="P46" i="48"/>
  <c r="C53" i="48"/>
  <c r="C52" i="48"/>
  <c r="K53" i="48"/>
  <c r="K51" i="49"/>
  <c r="K51" i="50"/>
  <c r="K52" i="48"/>
  <c r="I56" i="48"/>
  <c r="I57" i="48"/>
  <c r="M57" i="48"/>
  <c r="M55" i="49"/>
  <c r="Q56" i="48"/>
  <c r="Q57" i="48"/>
  <c r="D67" i="48"/>
  <c r="D66" i="48" s="1"/>
  <c r="D64" i="48"/>
  <c r="H67" i="48"/>
  <c r="H66" i="48" s="1"/>
  <c r="H77" i="49"/>
  <c r="H65" i="48"/>
  <c r="L67" i="48"/>
  <c r="L66" i="48" s="1"/>
  <c r="L77" i="50"/>
  <c r="L64" i="48"/>
  <c r="P77" i="49"/>
  <c r="P65" i="48"/>
  <c r="K71" i="48"/>
  <c r="K70" i="49"/>
  <c r="K72" i="48"/>
  <c r="Q75" i="48"/>
  <c r="Q74" i="49"/>
  <c r="L100" i="50"/>
  <c r="L87" i="50"/>
  <c r="L100" i="49"/>
  <c r="P86" i="48"/>
  <c r="P85" i="48" s="1"/>
  <c r="P100" i="49"/>
  <c r="D95" i="48"/>
  <c r="D93" i="50"/>
  <c r="F97" i="49"/>
  <c r="F98" i="48"/>
  <c r="F99" i="48"/>
  <c r="J120" i="49"/>
  <c r="J120" i="48"/>
  <c r="N120" i="48"/>
  <c r="N120" i="49"/>
  <c r="N120" i="50"/>
  <c r="N105" i="50" s="1"/>
  <c r="G117" i="48"/>
  <c r="G117" i="49"/>
  <c r="F130" i="49"/>
  <c r="F139" i="50"/>
  <c r="J139" i="48"/>
  <c r="J130" i="49"/>
  <c r="M132" i="48"/>
  <c r="M132" i="49"/>
  <c r="M150" i="50"/>
  <c r="M150" i="48"/>
  <c r="Q150" i="49"/>
  <c r="Q150" i="48"/>
  <c r="J175" i="50"/>
  <c r="J166" i="49"/>
  <c r="J175" i="49"/>
  <c r="D32" i="58"/>
  <c r="D32" i="60"/>
  <c r="H32" i="59"/>
  <c r="H32" i="60"/>
  <c r="D36" i="58"/>
  <c r="D36" i="59"/>
  <c r="L51" i="59"/>
  <c r="L51" i="58"/>
  <c r="D89" i="60"/>
  <c r="D89" i="58"/>
  <c r="B51" i="50"/>
  <c r="B52" i="48"/>
  <c r="B70" i="49"/>
  <c r="B70" i="50"/>
  <c r="B148" i="48"/>
  <c r="B157" i="48"/>
  <c r="B157" i="49"/>
  <c r="C8" i="48"/>
  <c r="C7" i="48" s="1"/>
  <c r="C6" i="48"/>
  <c r="C9" i="49"/>
  <c r="K8" i="48"/>
  <c r="K19" i="49"/>
  <c r="K6" i="48"/>
  <c r="G14" i="48"/>
  <c r="G13" i="48"/>
  <c r="K12" i="50"/>
  <c r="K14" i="48"/>
  <c r="O14" i="48"/>
  <c r="O13" i="48"/>
  <c r="E18" i="48"/>
  <c r="E17" i="48"/>
  <c r="I17" i="48"/>
  <c r="I16" i="49"/>
  <c r="M18" i="48"/>
  <c r="M17" i="48"/>
  <c r="Q17" i="48"/>
  <c r="Q18" i="48"/>
  <c r="E26" i="48"/>
  <c r="E27" i="48"/>
  <c r="E39" i="49"/>
  <c r="I26" i="48"/>
  <c r="I39" i="49"/>
  <c r="I27" i="48"/>
  <c r="M27" i="48"/>
  <c r="M39" i="50"/>
  <c r="Q27" i="48"/>
  <c r="Q39" i="50"/>
  <c r="Q26" i="48"/>
  <c r="Q29" i="48"/>
  <c r="Q28" i="48" s="1"/>
  <c r="D34" i="48"/>
  <c r="D32" i="50"/>
  <c r="L32" i="50"/>
  <c r="L32" i="49"/>
  <c r="L34" i="48"/>
  <c r="P34" i="48"/>
  <c r="P32" i="50"/>
  <c r="F36" i="49"/>
  <c r="F37" i="48"/>
  <c r="E48" i="48"/>
  <c r="E47" i="48" s="1"/>
  <c r="E58" i="50"/>
  <c r="E45" i="48"/>
  <c r="Q45" i="48"/>
  <c r="Q58" i="50"/>
  <c r="Q48" i="48"/>
  <c r="Q47" i="48" s="1"/>
  <c r="L51" i="49"/>
  <c r="L53" i="48"/>
  <c r="F57" i="48"/>
  <c r="F56" i="48"/>
  <c r="N57" i="48"/>
  <c r="N56" i="48"/>
  <c r="E65" i="48"/>
  <c r="E77" i="50"/>
  <c r="I65" i="48"/>
  <c r="I67" i="48"/>
  <c r="I66" i="48" s="1"/>
  <c r="M67" i="48"/>
  <c r="M66" i="48" s="1"/>
  <c r="M77" i="49"/>
  <c r="M65" i="48"/>
  <c r="Q65" i="48"/>
  <c r="Q77" i="49"/>
  <c r="D70" i="49"/>
  <c r="D70" i="50"/>
  <c r="E100" i="50"/>
  <c r="E86" i="48"/>
  <c r="E85" i="48" s="1"/>
  <c r="C89" i="50"/>
  <c r="C90" i="48"/>
  <c r="K90" i="48"/>
  <c r="K89" i="50"/>
  <c r="O89" i="50"/>
  <c r="O90" i="48"/>
  <c r="Q94" i="48"/>
  <c r="Q93" i="49"/>
  <c r="O97" i="49"/>
  <c r="O99" i="48"/>
  <c r="G130" i="49"/>
  <c r="G139" i="49"/>
  <c r="F132" i="48"/>
  <c r="F132" i="49"/>
  <c r="D136" i="49"/>
  <c r="D136" i="48"/>
  <c r="L136" i="49"/>
  <c r="L136" i="48"/>
  <c r="O157" i="50"/>
  <c r="O148" i="49"/>
  <c r="F150" i="50"/>
  <c r="F150" i="48"/>
  <c r="D154" i="49"/>
  <c r="D154" i="48"/>
  <c r="L154" i="48"/>
  <c r="L154" i="49"/>
  <c r="K175" i="50"/>
  <c r="K175" i="49"/>
  <c r="K166" i="49"/>
  <c r="O166" i="48"/>
  <c r="O175" i="49"/>
  <c r="O175" i="48"/>
  <c r="O166" i="49"/>
  <c r="F168" i="48"/>
  <c r="F168" i="50"/>
  <c r="N168" i="50"/>
  <c r="N168" i="48"/>
  <c r="K16" i="58"/>
  <c r="K16" i="59"/>
  <c r="E32" i="59"/>
  <c r="E32" i="58"/>
  <c r="Q36" i="59"/>
  <c r="Q36" i="58"/>
  <c r="M51" i="59"/>
  <c r="M51" i="60"/>
  <c r="M55" i="59"/>
  <c r="M55" i="58"/>
  <c r="K68" i="60"/>
  <c r="K68" i="59"/>
  <c r="E70" i="60"/>
  <c r="E70" i="58"/>
  <c r="I89" i="58"/>
  <c r="I89" i="59"/>
  <c r="I89" i="60"/>
  <c r="G117" i="58"/>
  <c r="G117" i="59"/>
  <c r="O132" i="58"/>
  <c r="O132" i="59"/>
  <c r="I53" i="71"/>
  <c r="I148" i="59"/>
  <c r="G154" i="58"/>
  <c r="G154" i="59"/>
  <c r="B17" i="48"/>
  <c r="B16" i="49"/>
  <c r="B30" i="49"/>
  <c r="B39" i="49"/>
  <c r="B65" i="48"/>
  <c r="B67" i="48"/>
  <c r="B86" i="48"/>
  <c r="B87" i="50"/>
  <c r="B172" i="48"/>
  <c r="B172" i="49"/>
  <c r="D6" i="48"/>
  <c r="D5" i="48"/>
  <c r="H5" i="48"/>
  <c r="H8" i="48"/>
  <c r="H7" i="48" s="1"/>
  <c r="L5" i="48"/>
  <c r="L19" i="50"/>
  <c r="L83" i="38"/>
  <c r="C49" i="60"/>
  <c r="L30" i="59"/>
  <c r="P30" i="59"/>
  <c r="H49" i="59"/>
  <c r="L87" i="60"/>
  <c r="N87" i="59"/>
  <c r="N19" i="48"/>
  <c r="K16" i="48"/>
  <c r="K12" i="48"/>
  <c r="E16" i="48"/>
  <c r="B19" i="48"/>
  <c r="B12" i="48"/>
  <c r="E12" i="48"/>
  <c r="G19" i="48"/>
  <c r="O19" i="48"/>
  <c r="D19" i="48"/>
  <c r="I14" i="48"/>
  <c r="I12" i="50"/>
  <c r="I13" i="48"/>
  <c r="M12" i="50"/>
  <c r="M13" i="48"/>
  <c r="C17" i="48"/>
  <c r="C18" i="48"/>
  <c r="K30" i="49"/>
  <c r="K39" i="49"/>
  <c r="K29" i="48"/>
  <c r="K28" i="48" s="1"/>
  <c r="O27" i="48"/>
  <c r="O26" i="48"/>
  <c r="N32" i="50"/>
  <c r="N34" i="48"/>
  <c r="G58" i="50"/>
  <c r="G45" i="48"/>
  <c r="K48" i="48"/>
  <c r="K47" i="48" s="1"/>
  <c r="K58" i="50"/>
  <c r="O45" i="48"/>
  <c r="O46" i="48"/>
  <c r="L55" i="49"/>
  <c r="L56" i="48"/>
  <c r="G64" i="48"/>
  <c r="G65" i="48"/>
  <c r="K68" i="49"/>
  <c r="K64" i="48"/>
  <c r="O65" i="48"/>
  <c r="O77" i="49"/>
  <c r="G86" i="48"/>
  <c r="G85" i="48" s="1"/>
  <c r="G100" i="50"/>
  <c r="O84" i="48"/>
  <c r="O100" i="50"/>
  <c r="C93" i="49"/>
  <c r="C95" i="48"/>
  <c r="C94" i="48"/>
  <c r="E120" i="49"/>
  <c r="E111" i="49"/>
  <c r="E120" i="48"/>
  <c r="Q120" i="49"/>
  <c r="Q120" i="48"/>
  <c r="M30" i="60"/>
  <c r="M30" i="58"/>
  <c r="K32" i="59"/>
  <c r="K32" i="60"/>
  <c r="O36" i="58"/>
  <c r="O36" i="59"/>
  <c r="I68" i="60"/>
  <c r="E87" i="59"/>
  <c r="K53" i="69"/>
  <c r="K111" i="58"/>
  <c r="G130" i="59"/>
  <c r="G130" i="58"/>
  <c r="I172" i="58"/>
  <c r="I172" i="59"/>
  <c r="M39" i="48"/>
  <c r="H32" i="48"/>
  <c r="J36" i="48"/>
  <c r="N32" i="48"/>
  <c r="I36" i="48"/>
  <c r="P36" i="48"/>
  <c r="C32" i="48"/>
  <c r="G58" i="48"/>
  <c r="H55" i="48"/>
  <c r="L39" i="48"/>
  <c r="L51" i="48"/>
  <c r="M58" i="48"/>
  <c r="J55" i="48"/>
  <c r="Q55" i="48"/>
  <c r="J70" i="48"/>
  <c r="C51" i="48"/>
  <c r="E77" i="48"/>
  <c r="D58" i="48"/>
  <c r="B51" i="48"/>
  <c r="I74" i="48"/>
  <c r="D74" i="48"/>
  <c r="O51" i="48"/>
  <c r="H77" i="48"/>
  <c r="G77" i="48"/>
  <c r="C93" i="48"/>
  <c r="G93" i="48"/>
  <c r="J89" i="48"/>
  <c r="B89" i="48"/>
  <c r="Q100" i="48"/>
  <c r="F97" i="48"/>
  <c r="E93" i="48"/>
  <c r="I97" i="48"/>
  <c r="I89" i="48"/>
  <c r="H100" i="48"/>
  <c r="E100" i="48"/>
  <c r="C111" i="48"/>
  <c r="G111" i="48"/>
  <c r="B130" i="48"/>
  <c r="O156" i="67"/>
  <c r="O150" i="67" s="1"/>
  <c r="J132" i="72"/>
  <c r="I383" i="68"/>
  <c r="I377" i="68" s="1"/>
  <c r="I81" i="55"/>
  <c r="J354" i="72"/>
  <c r="J280" i="72"/>
  <c r="J275" i="72" s="1"/>
  <c r="F425" i="68"/>
  <c r="L390" i="71"/>
  <c r="L334" i="71"/>
  <c r="Q285" i="70"/>
  <c r="O327" i="70"/>
  <c r="M68" i="50"/>
  <c r="D219" i="70"/>
  <c r="D156" i="70"/>
  <c r="O275" i="71"/>
  <c r="C285" i="65"/>
  <c r="M49" i="49"/>
  <c r="N111" i="49"/>
  <c r="L348" i="67"/>
  <c r="L342" i="67" s="1"/>
  <c r="H219" i="69"/>
  <c r="H156" i="69"/>
  <c r="B93" i="70"/>
  <c r="I411" i="66"/>
  <c r="I348" i="66"/>
  <c r="I342" i="66" s="1"/>
  <c r="L407" i="69"/>
  <c r="L348" i="69"/>
  <c r="E148" i="50"/>
  <c r="K114" i="64"/>
  <c r="K156" i="64" s="1"/>
  <c r="K157" i="64"/>
  <c r="J111" i="48"/>
  <c r="K49" i="50"/>
  <c r="P93" i="69"/>
  <c r="C156" i="70"/>
  <c r="C213" i="70" s="1"/>
  <c r="H152" i="72"/>
  <c r="H147" i="72" s="1"/>
  <c r="M334" i="72"/>
  <c r="P327" i="69"/>
  <c r="E112" i="69"/>
  <c r="D342" i="67"/>
  <c r="G68" i="50"/>
  <c r="L150" i="67"/>
  <c r="N147" i="71"/>
  <c r="L93" i="71"/>
  <c r="M348" i="70"/>
  <c r="F81" i="55"/>
  <c r="P334" i="72"/>
  <c r="P388" i="72" s="1"/>
  <c r="D93" i="71"/>
  <c r="L329" i="72"/>
  <c r="J324" i="69"/>
  <c r="M312" i="71"/>
  <c r="D327" i="66"/>
  <c r="C135" i="69"/>
  <c r="P135" i="69"/>
  <c r="H156" i="66"/>
  <c r="Q327" i="69"/>
  <c r="L314" i="71"/>
  <c r="J425" i="68"/>
  <c r="I314" i="71"/>
  <c r="M7" i="48"/>
  <c r="H85" i="48"/>
  <c r="P137" i="70"/>
  <c r="Q329" i="65"/>
  <c r="K150" i="65"/>
  <c r="D317" i="64"/>
  <c r="I85" i="48"/>
  <c r="C293" i="72"/>
  <c r="H150" i="66"/>
  <c r="K7" i="48"/>
  <c r="I47" i="48"/>
  <c r="N66" i="48"/>
  <c r="B14" i="66"/>
  <c r="B57" i="49"/>
  <c r="B56" i="49"/>
  <c r="B16" i="70"/>
  <c r="B140" i="49"/>
  <c r="B140" i="50"/>
  <c r="B140" i="48"/>
  <c r="E5" i="38"/>
  <c r="E7" i="64" s="1"/>
  <c r="E192" i="64" s="1"/>
  <c r="E5" i="64"/>
  <c r="E5" i="49"/>
  <c r="E6" i="49"/>
  <c r="E5" i="50"/>
  <c r="E8" i="49"/>
  <c r="E9" i="49"/>
  <c r="E8" i="48"/>
  <c r="I5" i="38"/>
  <c r="I7" i="64" s="1"/>
  <c r="I5" i="64"/>
  <c r="I226" i="64" s="1"/>
  <c r="I8" i="49"/>
  <c r="I6" i="49"/>
  <c r="I5" i="50"/>
  <c r="I5" i="49"/>
  <c r="I19" i="50"/>
  <c r="I8" i="48"/>
  <c r="N11" i="64"/>
  <c r="N10" i="49"/>
  <c r="N10" i="50"/>
  <c r="C12" i="64"/>
  <c r="C197" i="64" s="1"/>
  <c r="C11" i="49"/>
  <c r="C11" i="50"/>
  <c r="O12" i="64"/>
  <c r="O197" i="64" s="1"/>
  <c r="O11" i="50"/>
  <c r="O11" i="49"/>
  <c r="L13" i="64"/>
  <c r="L13" i="50"/>
  <c r="L13" i="49"/>
  <c r="L14" i="49"/>
  <c r="E14" i="64"/>
  <c r="E201" i="64" s="1"/>
  <c r="E15" i="49"/>
  <c r="M14" i="64"/>
  <c r="M201" i="64" s="1"/>
  <c r="M15" i="49"/>
  <c r="J15" i="64"/>
  <c r="J203" i="64" s="1"/>
  <c r="J17" i="49"/>
  <c r="J18" i="49"/>
  <c r="C17" i="64"/>
  <c r="C20" i="49"/>
  <c r="C20" i="50"/>
  <c r="K17" i="64"/>
  <c r="K20" i="49"/>
  <c r="K20" i="50"/>
  <c r="H18" i="64"/>
  <c r="H21" i="50"/>
  <c r="H21" i="49"/>
  <c r="F26" i="38"/>
  <c r="F5" i="65"/>
  <c r="F174" i="65" s="1"/>
  <c r="F27" i="49"/>
  <c r="F26" i="49"/>
  <c r="F29" i="49"/>
  <c r="F26" i="50"/>
  <c r="F39" i="50"/>
  <c r="F29" i="48"/>
  <c r="N26" i="38"/>
  <c r="N7" i="65" s="1"/>
  <c r="N5" i="65"/>
  <c r="N27" i="49"/>
  <c r="N26" i="50"/>
  <c r="N26" i="49"/>
  <c r="N39" i="50"/>
  <c r="N29" i="49"/>
  <c r="D11" i="65"/>
  <c r="D176" i="65" s="1"/>
  <c r="D31" i="50"/>
  <c r="D31" i="49"/>
  <c r="P11" i="65"/>
  <c r="P176" i="65" s="1"/>
  <c r="P31" i="50"/>
  <c r="P31" i="49"/>
  <c r="P31" i="48"/>
  <c r="E12" i="65"/>
  <c r="E196" i="65" s="1"/>
  <c r="E34" i="49"/>
  <c r="E33" i="49"/>
  <c r="E33" i="50"/>
  <c r="E34" i="48"/>
  <c r="E32" i="49"/>
  <c r="Q12" i="65"/>
  <c r="Q196" i="65" s="1"/>
  <c r="Q34" i="49"/>
  <c r="Q33" i="49"/>
  <c r="Q33" i="50"/>
  <c r="Q33" i="48"/>
  <c r="N13" i="65"/>
  <c r="N180" i="65" s="1"/>
  <c r="N35" i="49"/>
  <c r="C14" i="65"/>
  <c r="C200" i="65" s="1"/>
  <c r="C38" i="49"/>
  <c r="C37" i="49"/>
  <c r="C37" i="48"/>
  <c r="O14" i="65"/>
  <c r="O183" i="65" s="1"/>
  <c r="O38" i="49"/>
  <c r="O37" i="49"/>
  <c r="L16" i="65"/>
  <c r="L40" i="49"/>
  <c r="L40" i="50"/>
  <c r="I17" i="65"/>
  <c r="I186" i="65" s="1"/>
  <c r="I41" i="49"/>
  <c r="F45" i="38"/>
  <c r="F5" i="66"/>
  <c r="F45" i="50"/>
  <c r="F46" i="49"/>
  <c r="F48" i="49"/>
  <c r="F45" i="49"/>
  <c r="L11" i="66"/>
  <c r="L176" i="66" s="1"/>
  <c r="L50" i="49"/>
  <c r="L50" i="50"/>
  <c r="E12" i="66"/>
  <c r="E53" i="49"/>
  <c r="E52" i="50"/>
  <c r="E52" i="49"/>
  <c r="E53" i="48"/>
  <c r="M12" i="66"/>
  <c r="M53" i="49"/>
  <c r="M52" i="50"/>
  <c r="M52" i="49"/>
  <c r="M53" i="48"/>
  <c r="M51" i="50"/>
  <c r="F13" i="66"/>
  <c r="F180" i="66" s="1"/>
  <c r="F54" i="49"/>
  <c r="F54" i="48"/>
  <c r="C14" i="66"/>
  <c r="C57" i="49"/>
  <c r="C56" i="49"/>
  <c r="C56" i="48"/>
  <c r="O14" i="66"/>
  <c r="O183" i="66" s="1"/>
  <c r="O56" i="49"/>
  <c r="O57" i="49"/>
  <c r="O56" i="48"/>
  <c r="L16" i="66"/>
  <c r="L59" i="50"/>
  <c r="L59" i="49"/>
  <c r="I17" i="66"/>
  <c r="I186" i="66" s="1"/>
  <c r="I60" i="49"/>
  <c r="F64" i="38"/>
  <c r="F7" i="67" s="1"/>
  <c r="F5" i="67"/>
  <c r="F193" i="67" s="1"/>
  <c r="F65" i="49"/>
  <c r="F64" i="49"/>
  <c r="F64" i="50"/>
  <c r="F67" i="49"/>
  <c r="F65" i="48"/>
  <c r="F77" i="50"/>
  <c r="H11" i="67"/>
  <c r="H176" i="67" s="1"/>
  <c r="H69" i="49"/>
  <c r="H69" i="50"/>
  <c r="H69" i="48"/>
  <c r="E12" i="67"/>
  <c r="E71" i="49"/>
  <c r="E71" i="50"/>
  <c r="E72" i="49"/>
  <c r="E71" i="48"/>
  <c r="I12" i="67"/>
  <c r="I72" i="49"/>
  <c r="I71" i="50"/>
  <c r="I71" i="49"/>
  <c r="I71" i="48"/>
  <c r="F13" i="67"/>
  <c r="F180" i="67" s="1"/>
  <c r="F73" i="49"/>
  <c r="C14" i="67"/>
  <c r="C75" i="49"/>
  <c r="C76" i="49"/>
  <c r="C74" i="49"/>
  <c r="K14" i="67"/>
  <c r="K75" i="49"/>
  <c r="K76" i="49"/>
  <c r="D16" i="67"/>
  <c r="D78" i="50"/>
  <c r="D78" i="49"/>
  <c r="L16" i="67"/>
  <c r="L185" i="67" s="1"/>
  <c r="L78" i="50"/>
  <c r="L78" i="49"/>
  <c r="P16" i="67"/>
  <c r="P185" i="67" s="1"/>
  <c r="P78" i="50"/>
  <c r="P78" i="49"/>
  <c r="I17" i="67"/>
  <c r="I79" i="49"/>
  <c r="M17" i="67"/>
  <c r="M186" i="67" s="1"/>
  <c r="M79" i="49"/>
  <c r="Q17" i="67"/>
  <c r="Q79" i="49"/>
  <c r="N83" i="38"/>
  <c r="N7" i="68" s="1"/>
  <c r="N210" i="68" s="1"/>
  <c r="N5" i="68"/>
  <c r="N83" i="49"/>
  <c r="N84" i="49"/>
  <c r="N86" i="49"/>
  <c r="N100" i="49"/>
  <c r="N83" i="50"/>
  <c r="N84" i="48"/>
  <c r="N87" i="49"/>
  <c r="J86" i="39"/>
  <c r="J9" i="68"/>
  <c r="C11" i="68"/>
  <c r="C214" i="68" s="1"/>
  <c r="C88" i="49"/>
  <c r="C88" i="50"/>
  <c r="K11" i="68"/>
  <c r="K214" i="68" s="1"/>
  <c r="K88" i="49"/>
  <c r="K88" i="50"/>
  <c r="D12" i="68"/>
  <c r="D90" i="49"/>
  <c r="D90" i="50"/>
  <c r="D91" i="49"/>
  <c r="P89" i="39"/>
  <c r="P12" i="68"/>
  <c r="P91" i="49"/>
  <c r="P90" i="49"/>
  <c r="P90" i="50"/>
  <c r="I92" i="39"/>
  <c r="I13" i="68"/>
  <c r="I92" i="49"/>
  <c r="I92" i="50"/>
  <c r="F93" i="39"/>
  <c r="F14" i="68"/>
  <c r="F221" i="68" s="1"/>
  <c r="F93" i="49"/>
  <c r="F94" i="50"/>
  <c r="F95" i="49"/>
  <c r="F94" i="49"/>
  <c r="C15" i="68"/>
  <c r="C96" i="49"/>
  <c r="K15" i="68"/>
  <c r="K96" i="49"/>
  <c r="K96" i="48"/>
  <c r="D97" i="39"/>
  <c r="D16" i="68"/>
  <c r="D225" i="68" s="1"/>
  <c r="D99" i="49"/>
  <c r="D98" i="49"/>
  <c r="D99" i="48"/>
  <c r="P97" i="39"/>
  <c r="P16" i="68"/>
  <c r="P98" i="49"/>
  <c r="P99" i="49"/>
  <c r="P99" i="48"/>
  <c r="I18" i="68"/>
  <c r="I101" i="49"/>
  <c r="I101" i="48"/>
  <c r="F19" i="68"/>
  <c r="F228" i="68" s="1"/>
  <c r="F102" i="49"/>
  <c r="F102" i="50"/>
  <c r="F102" i="48"/>
  <c r="J102" i="39"/>
  <c r="J19" i="68"/>
  <c r="J228" i="68" s="1"/>
  <c r="J102" i="50"/>
  <c r="J102" i="49"/>
  <c r="J102" i="48"/>
  <c r="C20" i="68"/>
  <c r="C229" i="68" s="1"/>
  <c r="C103" i="49"/>
  <c r="C103" i="48"/>
  <c r="G103" i="39"/>
  <c r="G20" i="68"/>
  <c r="G229" i="68" s="1"/>
  <c r="G103" i="49"/>
  <c r="G103" i="48"/>
  <c r="O103" i="39"/>
  <c r="O20" i="68"/>
  <c r="O229" i="68" s="1"/>
  <c r="O103" i="49"/>
  <c r="O103" i="48"/>
  <c r="L107" i="38"/>
  <c r="L5" i="69"/>
  <c r="L222" i="69" s="1"/>
  <c r="L107" i="48"/>
  <c r="L110" i="48"/>
  <c r="L120" i="50"/>
  <c r="L120" i="49"/>
  <c r="L108" i="49"/>
  <c r="L107" i="49"/>
  <c r="L108" i="48"/>
  <c r="L110" i="49"/>
  <c r="E110" i="39"/>
  <c r="E9" i="69"/>
  <c r="M110" i="39"/>
  <c r="M9" i="69"/>
  <c r="F112" i="39"/>
  <c r="F11" i="69"/>
  <c r="J112" i="39"/>
  <c r="J11" i="69"/>
  <c r="G113" i="39"/>
  <c r="G12" i="69"/>
  <c r="D116" i="39"/>
  <c r="D13" i="69"/>
  <c r="D116" i="48"/>
  <c r="D116" i="49"/>
  <c r="P116" i="39"/>
  <c r="P13" i="69"/>
  <c r="P116" i="49"/>
  <c r="P116" i="48"/>
  <c r="M117" i="39"/>
  <c r="M14" i="69"/>
  <c r="M119" i="48"/>
  <c r="M118" i="49"/>
  <c r="M118" i="48"/>
  <c r="M117" i="49"/>
  <c r="M119" i="49"/>
  <c r="J121" i="39"/>
  <c r="J16" i="69"/>
  <c r="J121" i="48"/>
  <c r="J121" i="50"/>
  <c r="J121" i="49"/>
  <c r="G122" i="39"/>
  <c r="G17" i="69"/>
  <c r="G122" i="48"/>
  <c r="G122" i="49"/>
  <c r="D126" i="38"/>
  <c r="D5" i="70"/>
  <c r="D127" i="49"/>
  <c r="D129" i="48"/>
  <c r="D126" i="49"/>
  <c r="D129" i="49"/>
  <c r="D126" i="48"/>
  <c r="D127" i="48"/>
  <c r="D139" i="50"/>
  <c r="P126" i="38"/>
  <c r="P5" i="70"/>
  <c r="P222" i="70" s="1"/>
  <c r="P129" i="48"/>
  <c r="P127" i="49"/>
  <c r="P126" i="49"/>
  <c r="P127" i="48"/>
  <c r="P126" i="48"/>
  <c r="P129" i="49"/>
  <c r="P139" i="49"/>
  <c r="E129" i="39"/>
  <c r="E9" i="70"/>
  <c r="Q9" i="70"/>
  <c r="F11" i="70"/>
  <c r="F131" i="49"/>
  <c r="F131" i="48"/>
  <c r="G12" i="70"/>
  <c r="G133" i="48"/>
  <c r="G132" i="49"/>
  <c r="G134" i="49"/>
  <c r="G133" i="49"/>
  <c r="G134" i="48"/>
  <c r="H13" i="70"/>
  <c r="H135" i="49"/>
  <c r="H135" i="48"/>
  <c r="E14" i="70"/>
  <c r="E137" i="49"/>
  <c r="E136" i="49"/>
  <c r="E137" i="48"/>
  <c r="E138" i="49"/>
  <c r="E138" i="48"/>
  <c r="Q14" i="70"/>
  <c r="Q200" i="70" s="1"/>
  <c r="Q138" i="48"/>
  <c r="Q137" i="48"/>
  <c r="Q137" i="49"/>
  <c r="Q138" i="49"/>
  <c r="Q136" i="49"/>
  <c r="N16" i="70"/>
  <c r="N140" i="49"/>
  <c r="N140" i="50"/>
  <c r="N140" i="48"/>
  <c r="D145" i="38"/>
  <c r="D5" i="71"/>
  <c r="D197" i="71" s="1"/>
  <c r="D147" i="48"/>
  <c r="D145" i="49"/>
  <c r="D147" i="49"/>
  <c r="D145" i="48"/>
  <c r="P145" i="38"/>
  <c r="P7" i="71" s="1"/>
  <c r="P5" i="71"/>
  <c r="P147" i="49"/>
  <c r="P145" i="48"/>
  <c r="P145" i="49"/>
  <c r="P147" i="48"/>
  <c r="P157" i="49"/>
  <c r="N11" i="71"/>
  <c r="N149" i="48"/>
  <c r="N149" i="50"/>
  <c r="N149" i="49"/>
  <c r="G12" i="71"/>
  <c r="G151" i="49"/>
  <c r="G151" i="50"/>
  <c r="G152" i="48"/>
  <c r="G152" i="49"/>
  <c r="G151" i="48"/>
  <c r="G150" i="48"/>
  <c r="D13" i="71"/>
  <c r="D153" i="48"/>
  <c r="D153" i="49"/>
  <c r="L13" i="71"/>
  <c r="L153" i="49"/>
  <c r="L153" i="48"/>
  <c r="E14" i="71"/>
  <c r="E155" i="49"/>
  <c r="E155" i="48"/>
  <c r="E156" i="48"/>
  <c r="E156" i="49"/>
  <c r="E154" i="49"/>
  <c r="Q14" i="71"/>
  <c r="Q194" i="71" s="1"/>
  <c r="Q156" i="49"/>
  <c r="Q156" i="48"/>
  <c r="Q155" i="49"/>
  <c r="Q155" i="48"/>
  <c r="Q154" i="48"/>
  <c r="N16" i="71"/>
  <c r="N158" i="49"/>
  <c r="N158" i="48"/>
  <c r="N158" i="50"/>
  <c r="D163" i="38"/>
  <c r="D7" i="72" s="1"/>
  <c r="D5" i="72"/>
  <c r="D165" i="48"/>
  <c r="D163" i="49"/>
  <c r="D163" i="48"/>
  <c r="D165" i="49"/>
  <c r="D166" i="49"/>
  <c r="D175" i="50"/>
  <c r="D175" i="49"/>
  <c r="H163" i="38"/>
  <c r="H7" i="72" s="1"/>
  <c r="H5" i="72"/>
  <c r="H163" i="48"/>
  <c r="H163" i="49"/>
  <c r="H175" i="48"/>
  <c r="H165" i="49"/>
  <c r="H175" i="49"/>
  <c r="H165" i="48"/>
  <c r="H175" i="50"/>
  <c r="E9" i="72"/>
  <c r="Q9" i="72"/>
  <c r="J11" i="72"/>
  <c r="J167" i="50"/>
  <c r="J167" i="48"/>
  <c r="J167" i="49"/>
  <c r="G168" i="39"/>
  <c r="G12" i="72"/>
  <c r="G172" i="72" s="1"/>
  <c r="G170" i="49"/>
  <c r="G169" i="48"/>
  <c r="G169" i="49"/>
  <c r="G170" i="48"/>
  <c r="G169" i="50"/>
  <c r="H13" i="72"/>
  <c r="H171" i="49"/>
  <c r="H171" i="48"/>
  <c r="E14" i="72"/>
  <c r="E194" i="72" s="1"/>
  <c r="E172" i="49"/>
  <c r="E174" i="48"/>
  <c r="E173" i="48"/>
  <c r="E173" i="49"/>
  <c r="E174" i="49"/>
  <c r="M172" i="39"/>
  <c r="M14" i="72"/>
  <c r="M173" i="48"/>
  <c r="M172" i="49"/>
  <c r="M172" i="48"/>
  <c r="M173" i="49"/>
  <c r="M174" i="48"/>
  <c r="M174" i="49"/>
  <c r="F176" i="39"/>
  <c r="F16" i="72"/>
  <c r="F176" i="48"/>
  <c r="F176" i="50"/>
  <c r="F176" i="49"/>
  <c r="C17" i="72"/>
  <c r="C177" i="49"/>
  <c r="C177" i="48"/>
  <c r="K17" i="72"/>
  <c r="K177" i="49"/>
  <c r="K177" i="48"/>
  <c r="C59" i="64"/>
  <c r="C10" i="59"/>
  <c r="C10" i="60"/>
  <c r="C9" i="59"/>
  <c r="C10" i="58"/>
  <c r="C9" i="58"/>
  <c r="C56" i="65"/>
  <c r="C38" i="58"/>
  <c r="C38" i="59"/>
  <c r="C37" i="58"/>
  <c r="C37" i="59"/>
  <c r="C36" i="59"/>
  <c r="C58" i="66"/>
  <c r="C59" i="60"/>
  <c r="C59" i="58"/>
  <c r="C58" i="59"/>
  <c r="C59" i="59"/>
  <c r="C58" i="60"/>
  <c r="C58" i="58"/>
  <c r="C59" i="67"/>
  <c r="C79" i="59"/>
  <c r="C79" i="58"/>
  <c r="C53" i="69"/>
  <c r="C111" i="59"/>
  <c r="C54" i="70"/>
  <c r="C134" i="59"/>
  <c r="C133" i="59"/>
  <c r="C134" i="58"/>
  <c r="C133" i="58"/>
  <c r="C55" i="71"/>
  <c r="C153" i="59"/>
  <c r="C153" i="58"/>
  <c r="C51" i="72"/>
  <c r="C165" i="58"/>
  <c r="C165" i="59"/>
  <c r="C56" i="72"/>
  <c r="C376" i="72" s="1"/>
  <c r="C174" i="59"/>
  <c r="C173" i="58"/>
  <c r="C174" i="58"/>
  <c r="C173" i="59"/>
  <c r="D55" i="64"/>
  <c r="D6" i="58"/>
  <c r="D6" i="59"/>
  <c r="D5" i="60"/>
  <c r="D5" i="59"/>
  <c r="D5" i="58"/>
  <c r="L55" i="64"/>
  <c r="L6" i="59"/>
  <c r="L6" i="58"/>
  <c r="L5" i="58"/>
  <c r="L5" i="59"/>
  <c r="L5" i="60"/>
  <c r="J57" i="64"/>
  <c r="J8" i="59"/>
  <c r="J8" i="58"/>
  <c r="D59" i="64"/>
  <c r="D10" i="60"/>
  <c r="D10" i="58"/>
  <c r="D9" i="60"/>
  <c r="D10" i="59"/>
  <c r="L59" i="64"/>
  <c r="L10" i="58"/>
  <c r="L10" i="60"/>
  <c r="L10" i="59"/>
  <c r="L9" i="60"/>
  <c r="F60" i="64"/>
  <c r="F11" i="60"/>
  <c r="F11" i="58"/>
  <c r="F11" i="59"/>
  <c r="N62" i="64"/>
  <c r="N15" i="58"/>
  <c r="N15" i="59"/>
  <c r="H63" i="64"/>
  <c r="H435" i="64" s="1"/>
  <c r="H17" i="58"/>
  <c r="H17" i="59"/>
  <c r="H18" i="58"/>
  <c r="H16" i="58"/>
  <c r="H18" i="59"/>
  <c r="F65" i="64"/>
  <c r="F20" i="58"/>
  <c r="F20" i="59"/>
  <c r="F19" i="58"/>
  <c r="F19" i="60"/>
  <c r="F20" i="60"/>
  <c r="F19" i="59"/>
  <c r="D66" i="64"/>
  <c r="D21" i="58"/>
  <c r="D21" i="59"/>
  <c r="D21" i="60"/>
  <c r="H66" i="64"/>
  <c r="H21" i="58"/>
  <c r="H21" i="59"/>
  <c r="H21" i="60"/>
  <c r="D49" i="65"/>
  <c r="D26" i="58"/>
  <c r="D26" i="59"/>
  <c r="D27" i="59"/>
  <c r="D27" i="58"/>
  <c r="D26" i="60"/>
  <c r="P49" i="65"/>
  <c r="P26" i="58"/>
  <c r="P26" i="59"/>
  <c r="P26" i="60"/>
  <c r="P27" i="58"/>
  <c r="P27" i="59"/>
  <c r="N51" i="65"/>
  <c r="N29" i="58"/>
  <c r="N29" i="59"/>
  <c r="H53" i="65"/>
  <c r="H31" i="58"/>
  <c r="H31" i="59"/>
  <c r="H31" i="60"/>
  <c r="H30" i="60"/>
  <c r="H30" i="58"/>
  <c r="F54" i="65"/>
  <c r="F369" i="65" s="1"/>
  <c r="F33" i="60"/>
  <c r="F33" i="58"/>
  <c r="F33" i="59"/>
  <c r="F34" i="58"/>
  <c r="F32" i="60"/>
  <c r="F34" i="59"/>
  <c r="D55" i="65"/>
  <c r="D35" i="59"/>
  <c r="D35" i="58"/>
  <c r="F56" i="65"/>
  <c r="F392" i="65" s="1"/>
  <c r="F37" i="59"/>
  <c r="F37" i="58"/>
  <c r="F38" i="59"/>
  <c r="F38" i="58"/>
  <c r="D58" i="65"/>
  <c r="D40" i="58"/>
  <c r="D40" i="60"/>
  <c r="D40" i="59"/>
  <c r="D39" i="58"/>
  <c r="D39" i="60"/>
  <c r="D39" i="59"/>
  <c r="F59" i="65"/>
  <c r="F41" i="58"/>
  <c r="F41" i="59"/>
  <c r="D49" i="66"/>
  <c r="D46" i="58"/>
  <c r="D45" i="60"/>
  <c r="D46" i="59"/>
  <c r="D45" i="59"/>
  <c r="D45" i="58"/>
  <c r="H49" i="66"/>
  <c r="H46" i="59"/>
  <c r="H46" i="58"/>
  <c r="H45" i="58"/>
  <c r="H45" i="60"/>
  <c r="H45" i="59"/>
  <c r="F51" i="66"/>
  <c r="F48" i="59"/>
  <c r="F48" i="58"/>
  <c r="D53" i="66"/>
  <c r="D50" i="58"/>
  <c r="D50" i="59"/>
  <c r="D50" i="60"/>
  <c r="D49" i="59"/>
  <c r="F54" i="66"/>
  <c r="F53" i="58"/>
  <c r="F53" i="59"/>
  <c r="F52" i="58"/>
  <c r="F52" i="59"/>
  <c r="F51" i="60"/>
  <c r="F52" i="60"/>
  <c r="F51" i="59"/>
  <c r="N54" i="66"/>
  <c r="N407" i="66" s="1"/>
  <c r="N53" i="59"/>
  <c r="N53" i="58"/>
  <c r="N51" i="60"/>
  <c r="N52" i="59"/>
  <c r="N52" i="58"/>
  <c r="N52" i="60"/>
  <c r="H55" i="66"/>
  <c r="H54" i="58"/>
  <c r="H54" i="59"/>
  <c r="F56" i="66"/>
  <c r="F392" i="66" s="1"/>
  <c r="F57" i="59"/>
  <c r="F57" i="58"/>
  <c r="F56" i="58"/>
  <c r="F56" i="59"/>
  <c r="F55" i="58"/>
  <c r="D58" i="66"/>
  <c r="D58" i="58"/>
  <c r="D58" i="59"/>
  <c r="D59" i="58"/>
  <c r="D59" i="59"/>
  <c r="D58" i="60"/>
  <c r="D59" i="60"/>
  <c r="H58" i="66"/>
  <c r="H58" i="58"/>
  <c r="H58" i="59"/>
  <c r="F59" i="66"/>
  <c r="F60" i="58"/>
  <c r="F60" i="59"/>
  <c r="D49" i="67"/>
  <c r="D65" i="58"/>
  <c r="D65" i="59"/>
  <c r="D64" i="60"/>
  <c r="D64" i="58"/>
  <c r="D64" i="59"/>
  <c r="P49" i="67"/>
  <c r="P65" i="58"/>
  <c r="P65" i="59"/>
  <c r="P64" i="60"/>
  <c r="P64" i="58"/>
  <c r="P64" i="59"/>
  <c r="N51" i="67"/>
  <c r="N67" i="58"/>
  <c r="N67" i="59"/>
  <c r="P53" i="67"/>
  <c r="P69" i="58"/>
  <c r="P69" i="59"/>
  <c r="P68" i="58"/>
  <c r="P69" i="60"/>
  <c r="N54" i="67"/>
  <c r="N369" i="67" s="1"/>
  <c r="N72" i="59"/>
  <c r="N72" i="58"/>
  <c r="N71" i="60"/>
  <c r="N70" i="60"/>
  <c r="N71" i="59"/>
  <c r="N71" i="58"/>
  <c r="N70" i="59"/>
  <c r="N70" i="58"/>
  <c r="H55" i="67"/>
  <c r="H73" i="58"/>
  <c r="H73" i="59"/>
  <c r="J56" i="67"/>
  <c r="J76" i="59"/>
  <c r="J76" i="58"/>
  <c r="J75" i="58"/>
  <c r="J75" i="59"/>
  <c r="D58" i="67"/>
  <c r="D77" i="58"/>
  <c r="D77" i="59"/>
  <c r="D78" i="60"/>
  <c r="D78" i="58"/>
  <c r="D78" i="59"/>
  <c r="D77" i="60"/>
  <c r="L58" i="67"/>
  <c r="L77" i="59"/>
  <c r="L77" i="58"/>
  <c r="L77" i="60"/>
  <c r="L78" i="59"/>
  <c r="L78" i="60"/>
  <c r="L78" i="58"/>
  <c r="D58" i="68"/>
  <c r="D83" i="59"/>
  <c r="D83" i="58"/>
  <c r="D84" i="59"/>
  <c r="D84" i="58"/>
  <c r="D83" i="60"/>
  <c r="P58" i="68"/>
  <c r="P83" i="58"/>
  <c r="P83" i="59"/>
  <c r="P84" i="59"/>
  <c r="P83" i="60"/>
  <c r="P84" i="58"/>
  <c r="N60" i="68"/>
  <c r="N86" i="58"/>
  <c r="N86" i="59"/>
  <c r="D62" i="68"/>
  <c r="D88" i="58"/>
  <c r="D88" i="59"/>
  <c r="D88" i="60"/>
  <c r="D87" i="60"/>
  <c r="D87" i="59"/>
  <c r="P62" i="68"/>
  <c r="P88" i="58"/>
  <c r="P88" i="59"/>
  <c r="P87" i="60"/>
  <c r="P88" i="60"/>
  <c r="F63" i="68"/>
  <c r="F457" i="68" s="1"/>
  <c r="F90" i="58"/>
  <c r="F90" i="59"/>
  <c r="F89" i="60"/>
  <c r="F91" i="58"/>
  <c r="F90" i="60"/>
  <c r="F91" i="59"/>
  <c r="F89" i="59"/>
  <c r="F89" i="58"/>
  <c r="D66" i="68"/>
  <c r="D96" i="59"/>
  <c r="D96" i="58"/>
  <c r="P66" i="68"/>
  <c r="P96" i="59"/>
  <c r="P96" i="58"/>
  <c r="N67" i="68"/>
  <c r="N465" i="68" s="1"/>
  <c r="N98" i="59"/>
  <c r="N98" i="58"/>
  <c r="N99" i="58"/>
  <c r="N99" i="59"/>
  <c r="D69" i="68"/>
  <c r="D101" i="58"/>
  <c r="D100" i="58"/>
  <c r="D100" i="59"/>
  <c r="D101" i="59"/>
  <c r="P69" i="68"/>
  <c r="P101" i="58"/>
  <c r="P100" i="58"/>
  <c r="P100" i="59"/>
  <c r="P101" i="59"/>
  <c r="H71" i="68"/>
  <c r="H103" i="58"/>
  <c r="H103" i="59"/>
  <c r="L71" i="68"/>
  <c r="L103" i="58"/>
  <c r="L103" i="59"/>
  <c r="P71" i="68"/>
  <c r="P468" i="68" s="1"/>
  <c r="P103" i="58"/>
  <c r="P103" i="59"/>
  <c r="N49" i="69"/>
  <c r="N108" i="58"/>
  <c r="N108" i="59"/>
  <c r="N107" i="59"/>
  <c r="N107" i="58"/>
  <c r="P51" i="69"/>
  <c r="P110" i="59"/>
  <c r="P110" i="58"/>
  <c r="F55" i="69"/>
  <c r="F116" i="59"/>
  <c r="F116" i="58"/>
  <c r="D56" i="69"/>
  <c r="D373" i="69" s="1"/>
  <c r="D118" i="58"/>
  <c r="D118" i="59"/>
  <c r="D119" i="59"/>
  <c r="D117" i="59"/>
  <c r="D119" i="58"/>
  <c r="P56" i="69"/>
  <c r="P118" i="59"/>
  <c r="P118" i="58"/>
  <c r="P119" i="59"/>
  <c r="P117" i="58"/>
  <c r="P119" i="58"/>
  <c r="N58" i="69"/>
  <c r="N376" i="69" s="1"/>
  <c r="N120" i="58"/>
  <c r="N120" i="59"/>
  <c r="H59" i="69"/>
  <c r="H122" i="58"/>
  <c r="H122" i="59"/>
  <c r="N49" i="70"/>
  <c r="N127" i="58"/>
  <c r="N126" i="59"/>
  <c r="N126" i="58"/>
  <c r="N127" i="59"/>
  <c r="L51" i="70"/>
  <c r="L129" i="58"/>
  <c r="L129" i="59"/>
  <c r="J53" i="70"/>
  <c r="J131" i="59"/>
  <c r="J131" i="58"/>
  <c r="H54" i="70"/>
  <c r="H133" i="59"/>
  <c r="H133" i="58"/>
  <c r="H134" i="58"/>
  <c r="H134" i="59"/>
  <c r="H132" i="58"/>
  <c r="F55" i="70"/>
  <c r="F135" i="59"/>
  <c r="F135" i="58"/>
  <c r="D56" i="70"/>
  <c r="D137" i="58"/>
  <c r="D136" i="58"/>
  <c r="D137" i="59"/>
  <c r="D138" i="58"/>
  <c r="D138" i="59"/>
  <c r="L56" i="70"/>
  <c r="L392" i="70" s="1"/>
  <c r="L137" i="58"/>
  <c r="L138" i="59"/>
  <c r="L136" i="58"/>
  <c r="L137" i="59"/>
  <c r="L138" i="58"/>
  <c r="F58" i="70"/>
  <c r="F139" i="59"/>
  <c r="F139" i="58"/>
  <c r="D59" i="70"/>
  <c r="D141" i="58"/>
  <c r="D141" i="59"/>
  <c r="P59" i="70"/>
  <c r="P141" i="58"/>
  <c r="P141" i="59"/>
  <c r="J49" i="71"/>
  <c r="J145" i="59"/>
  <c r="J145" i="58"/>
  <c r="D51" i="71"/>
  <c r="D147" i="58"/>
  <c r="D147" i="59"/>
  <c r="P51" i="71"/>
  <c r="P147" i="58"/>
  <c r="P147" i="59"/>
  <c r="F53" i="71"/>
  <c r="F148" i="59"/>
  <c r="N55" i="71"/>
  <c r="N153" i="59"/>
  <c r="N153" i="58"/>
  <c r="H56" i="71"/>
  <c r="H155" i="58"/>
  <c r="H156" i="59"/>
  <c r="H156" i="58"/>
  <c r="H155" i="59"/>
  <c r="H154" i="58"/>
  <c r="H154" i="59"/>
  <c r="P56" i="71"/>
  <c r="P358" i="71" s="1"/>
  <c r="P155" i="58"/>
  <c r="P156" i="58"/>
  <c r="P155" i="59"/>
  <c r="P156" i="59"/>
  <c r="P154" i="58"/>
  <c r="N58" i="71"/>
  <c r="N157" i="59"/>
  <c r="N157" i="58"/>
  <c r="L59" i="71"/>
  <c r="L159" i="58"/>
  <c r="L159" i="59"/>
  <c r="P59" i="71"/>
  <c r="P159" i="58"/>
  <c r="P159" i="59"/>
  <c r="N49" i="72"/>
  <c r="N163" i="58"/>
  <c r="N163" i="59"/>
  <c r="D51" i="72"/>
  <c r="D165" i="59"/>
  <c r="D165" i="58"/>
  <c r="P51" i="72"/>
  <c r="P165" i="58"/>
  <c r="P165" i="59"/>
  <c r="J53" i="72"/>
  <c r="J166" i="59"/>
  <c r="F55" i="72"/>
  <c r="F171" i="58"/>
  <c r="F171" i="59"/>
  <c r="D56" i="72"/>
  <c r="D376" i="72" s="1"/>
  <c r="D174" i="58"/>
  <c r="D173" i="58"/>
  <c r="D173" i="59"/>
  <c r="D174" i="59"/>
  <c r="L56" i="72"/>
  <c r="L174" i="58"/>
  <c r="L174" i="59"/>
  <c r="L173" i="59"/>
  <c r="L173" i="58"/>
  <c r="F58" i="72"/>
  <c r="F175" i="58"/>
  <c r="F175" i="59"/>
  <c r="D59" i="72"/>
  <c r="D177" i="58"/>
  <c r="D177" i="59"/>
  <c r="P59" i="72"/>
  <c r="P177" i="59"/>
  <c r="P177" i="58"/>
  <c r="E19" i="48"/>
  <c r="G36" i="48"/>
  <c r="E32" i="48"/>
  <c r="K36" i="48"/>
  <c r="I51" i="48"/>
  <c r="J77" i="48"/>
  <c r="F58" i="48"/>
  <c r="B93" i="48"/>
  <c r="F105" i="44"/>
  <c r="F111" i="48"/>
  <c r="E105" i="44"/>
  <c r="E111" i="48"/>
  <c r="H81" i="45"/>
  <c r="H141" i="68"/>
  <c r="H87" i="49"/>
  <c r="D62" i="47"/>
  <c r="D68" i="50"/>
  <c r="G99" i="69"/>
  <c r="G143" i="69"/>
  <c r="C196" i="69"/>
  <c r="C139" i="69"/>
  <c r="C118" i="69"/>
  <c r="K140" i="71"/>
  <c r="L143" i="72"/>
  <c r="D259" i="68"/>
  <c r="G150" i="50"/>
  <c r="F152" i="72"/>
  <c r="I317" i="64"/>
  <c r="M118" i="65"/>
  <c r="M112" i="65" s="1"/>
  <c r="F112" i="69"/>
  <c r="D196" i="69"/>
  <c r="D139" i="69"/>
  <c r="D118" i="69"/>
  <c r="H146" i="70"/>
  <c r="C130" i="72"/>
  <c r="O215" i="69"/>
  <c r="O156" i="69"/>
  <c r="G168" i="50"/>
  <c r="K135" i="68"/>
  <c r="Q132" i="70"/>
  <c r="E136" i="71"/>
  <c r="H211" i="65"/>
  <c r="O324" i="67"/>
  <c r="Q324" i="69"/>
  <c r="Q304" i="69"/>
  <c r="E338" i="70"/>
  <c r="F55" i="59"/>
  <c r="J87" i="59"/>
  <c r="N386" i="71"/>
  <c r="M403" i="70"/>
  <c r="J335" i="70"/>
  <c r="F298" i="72"/>
  <c r="F322" i="72"/>
  <c r="L124" i="60"/>
  <c r="D304" i="67"/>
  <c r="K403" i="67"/>
  <c r="F161" i="60"/>
  <c r="L327" i="69"/>
  <c r="H322" i="71"/>
  <c r="J43" i="47"/>
  <c r="J49" i="50"/>
  <c r="O30" i="49"/>
  <c r="O24" i="45"/>
  <c r="D97" i="49"/>
  <c r="H139" i="48"/>
  <c r="J115" i="68"/>
  <c r="J163" i="68" s="1"/>
  <c r="E162" i="68"/>
  <c r="D112" i="68"/>
  <c r="D161" i="68"/>
  <c r="B112" i="68"/>
  <c r="B161" i="68"/>
  <c r="G105" i="67"/>
  <c r="M141" i="67"/>
  <c r="D101" i="67"/>
  <c r="D140" i="67"/>
  <c r="J67" i="48"/>
  <c r="I60" i="48"/>
  <c r="O57" i="48"/>
  <c r="I41" i="48"/>
  <c r="G38" i="48"/>
  <c r="H14" i="48"/>
  <c r="H89" i="49"/>
  <c r="L91" i="48"/>
  <c r="C112" i="68"/>
  <c r="C161" i="68"/>
  <c r="E148" i="67"/>
  <c r="J105" i="67"/>
  <c r="J144" i="67"/>
  <c r="O101" i="67"/>
  <c r="O139" i="67" s="1"/>
  <c r="O140" i="67"/>
  <c r="M105" i="66"/>
  <c r="M144" i="66"/>
  <c r="G141" i="66"/>
  <c r="F45" i="48"/>
  <c r="K108" i="65"/>
  <c r="K147" i="65"/>
  <c r="Q105" i="65"/>
  <c r="Q143" i="65" s="1"/>
  <c r="Q144" i="65"/>
  <c r="D142" i="65"/>
  <c r="G141" i="65"/>
  <c r="M138" i="65"/>
  <c r="N26" i="48"/>
  <c r="D181" i="68"/>
  <c r="J130" i="68"/>
  <c r="J178" i="68" s="1"/>
  <c r="J173" i="68"/>
  <c r="D85" i="48"/>
  <c r="B127" i="68"/>
  <c r="B175" i="68" s="1"/>
  <c r="L148" i="67"/>
  <c r="D148" i="67"/>
  <c r="I105" i="67"/>
  <c r="J101" i="67"/>
  <c r="J140" i="67"/>
  <c r="F64" i="48"/>
  <c r="E52" i="48"/>
  <c r="M33" i="48"/>
  <c r="C97" i="65"/>
  <c r="C136" i="65"/>
  <c r="N7" i="48"/>
  <c r="E6" i="48"/>
  <c r="B140" i="72"/>
  <c r="Q166" i="49"/>
  <c r="Q161" i="45"/>
  <c r="G93" i="69"/>
  <c r="E211" i="65"/>
  <c r="D420" i="68"/>
  <c r="F118" i="65"/>
  <c r="J58" i="49"/>
  <c r="G111" i="49"/>
  <c r="G105" i="45"/>
  <c r="P211" i="67"/>
  <c r="I130" i="71"/>
  <c r="Q51" i="50"/>
  <c r="B256" i="68"/>
  <c r="M150" i="66"/>
  <c r="I211" i="70"/>
  <c r="P118" i="65"/>
  <c r="I211" i="69"/>
  <c r="F304" i="67"/>
  <c r="G323" i="64"/>
  <c r="G317" i="64" s="1"/>
  <c r="G324" i="70"/>
  <c r="P338" i="66"/>
  <c r="K124" i="60"/>
  <c r="J32" i="58"/>
  <c r="C360" i="64"/>
  <c r="M420" i="68"/>
  <c r="L338" i="69"/>
  <c r="L172" i="59"/>
  <c r="H400" i="69"/>
  <c r="K386" i="71"/>
  <c r="Q386" i="72"/>
  <c r="C148" i="58"/>
  <c r="C338" i="69"/>
  <c r="L81" i="54"/>
  <c r="L359" i="68"/>
  <c r="L353" i="68" s="1"/>
  <c r="N360" i="64"/>
  <c r="N331" i="69"/>
  <c r="N388" i="69"/>
  <c r="N310" i="69"/>
  <c r="N304" i="69" s="1"/>
  <c r="M293" i="71"/>
  <c r="P139" i="50"/>
  <c r="P124" i="50" s="1"/>
  <c r="B177" i="68"/>
  <c r="M148" i="67"/>
  <c r="N138" i="67"/>
  <c r="B142" i="65"/>
  <c r="M106" i="64"/>
  <c r="M149" i="64"/>
  <c r="H148" i="50"/>
  <c r="P127" i="68"/>
  <c r="P176" i="68"/>
  <c r="I123" i="68"/>
  <c r="I172" i="68"/>
  <c r="K169" i="68"/>
  <c r="M166" i="68"/>
  <c r="J134" i="66"/>
  <c r="B141" i="65"/>
  <c r="P105" i="65"/>
  <c r="P144" i="65"/>
  <c r="H138" i="65"/>
  <c r="B158" i="64"/>
  <c r="L175" i="48"/>
  <c r="M19" i="49"/>
  <c r="F112" i="67"/>
  <c r="C335" i="70"/>
  <c r="Q93" i="72"/>
  <c r="Q130" i="72"/>
  <c r="B176" i="68"/>
  <c r="L143" i="70"/>
  <c r="G140" i="72"/>
  <c r="G116" i="72"/>
  <c r="G111" i="72" s="1"/>
  <c r="C68" i="50"/>
  <c r="C62" i="47"/>
  <c r="J143" i="69"/>
  <c r="E211" i="70"/>
  <c r="G204" i="71"/>
  <c r="O168" i="50"/>
  <c r="B136" i="71"/>
  <c r="P368" i="64"/>
  <c r="P431" i="64"/>
  <c r="P344" i="64"/>
  <c r="P338" i="64" s="1"/>
  <c r="M331" i="67"/>
  <c r="M310" i="67"/>
  <c r="F386" i="71"/>
  <c r="H275" i="72"/>
  <c r="C372" i="64"/>
  <c r="F407" i="70"/>
  <c r="F348" i="70"/>
  <c r="F405" i="70" s="1"/>
  <c r="D316" i="71"/>
  <c r="H318" i="72"/>
  <c r="H372" i="72"/>
  <c r="K403" i="70"/>
  <c r="F291" i="70"/>
  <c r="D81" i="55"/>
  <c r="D383" i="68"/>
  <c r="P30" i="60"/>
  <c r="Q501" i="68"/>
  <c r="C180" i="68"/>
  <c r="P138" i="65"/>
  <c r="C43" i="45"/>
  <c r="C49" i="49"/>
  <c r="F331" i="65"/>
  <c r="C132" i="59"/>
  <c r="K115" i="68"/>
  <c r="K163" i="68" s="1"/>
  <c r="P105" i="67"/>
  <c r="P144" i="67"/>
  <c r="Q94" i="67"/>
  <c r="Q133" i="67"/>
  <c r="B145" i="67"/>
  <c r="I108" i="66"/>
  <c r="I147" i="66"/>
  <c r="C105" i="66"/>
  <c r="P94" i="66"/>
  <c r="P132" i="66" s="1"/>
  <c r="E108" i="65"/>
  <c r="E146" i="65" s="1"/>
  <c r="C105" i="65"/>
  <c r="C182" i="65"/>
  <c r="C144" i="65"/>
  <c r="E141" i="65"/>
  <c r="Q8" i="48"/>
  <c r="E420" i="68"/>
  <c r="H172" i="59"/>
  <c r="C49" i="59"/>
  <c r="O322" i="72"/>
  <c r="J130" i="58"/>
  <c r="M62" i="47"/>
  <c r="P143" i="69"/>
  <c r="O124" i="45"/>
  <c r="O130" i="49"/>
  <c r="O152" i="72"/>
  <c r="O147" i="72" s="1"/>
  <c r="K259" i="68"/>
  <c r="J98" i="72"/>
  <c r="J189" i="68"/>
  <c r="J183" i="68" s="1"/>
  <c r="J87" i="50"/>
  <c r="I143" i="47"/>
  <c r="I148" i="50"/>
  <c r="F68" i="60"/>
  <c r="O402" i="68"/>
  <c r="H285" i="67"/>
  <c r="N335" i="70"/>
  <c r="Q338" i="69"/>
  <c r="E384" i="71"/>
  <c r="D394" i="72"/>
  <c r="D334" i="72"/>
  <c r="D388" i="72" s="1"/>
  <c r="D139" i="48"/>
  <c r="I130" i="68"/>
  <c r="I178" i="68" s="1"/>
  <c r="I227" i="68"/>
  <c r="H177" i="68"/>
  <c r="G127" i="68"/>
  <c r="G176" i="68"/>
  <c r="F174" i="68"/>
  <c r="O170" i="68"/>
  <c r="N169" i="68"/>
  <c r="M145" i="67"/>
  <c r="K142" i="67"/>
  <c r="I101" i="67"/>
  <c r="I139" i="67" s="1"/>
  <c r="N134" i="67"/>
  <c r="B134" i="66"/>
  <c r="M108" i="66"/>
  <c r="M146" i="66" s="1"/>
  <c r="M147" i="66"/>
  <c r="K105" i="66"/>
  <c r="K144" i="66"/>
  <c r="F97" i="65"/>
  <c r="F136" i="65"/>
  <c r="C11" i="48"/>
  <c r="P30" i="58"/>
  <c r="G348" i="65"/>
  <c r="O211" i="67"/>
  <c r="E93" i="69"/>
  <c r="E324" i="69"/>
  <c r="E304" i="69"/>
  <c r="L291" i="66"/>
  <c r="L285" i="66" s="1"/>
  <c r="M325" i="72"/>
  <c r="J148" i="59"/>
  <c r="E390" i="71"/>
  <c r="E334" i="71"/>
  <c r="N148" i="58"/>
  <c r="E322" i="71"/>
  <c r="P403" i="65"/>
  <c r="I19" i="49"/>
  <c r="N30" i="50"/>
  <c r="F143" i="60"/>
  <c r="F403" i="70"/>
  <c r="B5" i="38"/>
  <c r="B7" i="64" s="1"/>
  <c r="B5" i="64"/>
  <c r="B247" i="64" s="1"/>
  <c r="B5" i="49"/>
  <c r="B5" i="50"/>
  <c r="B8" i="49"/>
  <c r="B6" i="49"/>
  <c r="B13" i="64"/>
  <c r="B12" i="49"/>
  <c r="B13" i="49"/>
  <c r="B14" i="49"/>
  <c r="B13" i="50"/>
  <c r="B12" i="50"/>
  <c r="B18" i="64"/>
  <c r="B207" i="64" s="1"/>
  <c r="B21" i="49"/>
  <c r="B21" i="50"/>
  <c r="B11" i="65"/>
  <c r="B31" i="49"/>
  <c r="B31" i="50"/>
  <c r="B16" i="65"/>
  <c r="B40" i="50"/>
  <c r="B40" i="49"/>
  <c r="B11" i="66"/>
  <c r="B176" i="66" s="1"/>
  <c r="B50" i="49"/>
  <c r="B50" i="50"/>
  <c r="B16" i="66"/>
  <c r="B185" i="66" s="1"/>
  <c r="B59" i="49"/>
  <c r="B59" i="50"/>
  <c r="B59" i="48"/>
  <c r="B11" i="67"/>
  <c r="B176" i="67" s="1"/>
  <c r="B69" i="49"/>
  <c r="B69" i="50"/>
  <c r="B16" i="67"/>
  <c r="B185" i="67" s="1"/>
  <c r="B78" i="49"/>
  <c r="B78" i="50"/>
  <c r="B11" i="68"/>
  <c r="B214" i="68" s="1"/>
  <c r="B88" i="49"/>
  <c r="B15" i="68"/>
  <c r="B222" i="68" s="1"/>
  <c r="B96" i="49"/>
  <c r="B96" i="48"/>
  <c r="B20" i="68"/>
  <c r="B229" i="68" s="1"/>
  <c r="B103" i="49"/>
  <c r="B17" i="69"/>
  <c r="B122" i="49"/>
  <c r="B122" i="48"/>
  <c r="B12" i="70"/>
  <c r="B133" i="48"/>
  <c r="B134" i="48"/>
  <c r="B133" i="49"/>
  <c r="B134" i="49"/>
  <c r="B17" i="70"/>
  <c r="B141" i="48"/>
  <c r="B141" i="49"/>
  <c r="B12" i="71"/>
  <c r="B190" i="71" s="1"/>
  <c r="B151" i="49"/>
  <c r="B152" i="48"/>
  <c r="B151" i="48"/>
  <c r="B151" i="50"/>
  <c r="B152" i="49"/>
  <c r="B17" i="71"/>
  <c r="B159" i="49"/>
  <c r="B159" i="48"/>
  <c r="B12" i="72"/>
  <c r="B169" i="48"/>
  <c r="B170" i="48"/>
  <c r="B169" i="50"/>
  <c r="B170" i="49"/>
  <c r="B169" i="49"/>
  <c r="B17" i="72"/>
  <c r="B177" i="49"/>
  <c r="B177" i="48"/>
  <c r="F5" i="38"/>
  <c r="F5" i="64"/>
  <c r="F215" i="64" s="1"/>
  <c r="F6" i="49"/>
  <c r="F5" i="50"/>
  <c r="F5" i="49"/>
  <c r="F8" i="49"/>
  <c r="J5" i="38"/>
  <c r="J5" i="64"/>
  <c r="J215" i="64" s="1"/>
  <c r="J5" i="49"/>
  <c r="J8" i="49"/>
  <c r="J6" i="49"/>
  <c r="J5" i="50"/>
  <c r="J19" i="50"/>
  <c r="N5" i="38"/>
  <c r="N5" i="64"/>
  <c r="N194" i="64" s="1"/>
  <c r="N8" i="49"/>
  <c r="N5" i="50"/>
  <c r="N6" i="49"/>
  <c r="N5" i="49"/>
  <c r="D5" i="38"/>
  <c r="D7" i="64" s="1"/>
  <c r="F9" i="64"/>
  <c r="J8" i="39"/>
  <c r="J9" i="64"/>
  <c r="N8" i="39"/>
  <c r="N9" i="64"/>
  <c r="C10" i="39"/>
  <c r="C11" i="64"/>
  <c r="C10" i="49"/>
  <c r="C10" i="50"/>
  <c r="G11" i="64"/>
  <c r="G10" i="50"/>
  <c r="G10" i="49"/>
  <c r="K10" i="39"/>
  <c r="K11" i="64"/>
  <c r="K10" i="49"/>
  <c r="K10" i="50"/>
  <c r="O11" i="64"/>
  <c r="O10" i="49"/>
  <c r="O10" i="50"/>
  <c r="D11" i="39"/>
  <c r="D12" i="64"/>
  <c r="D11" i="49"/>
  <c r="D11" i="50"/>
  <c r="H12" i="64"/>
  <c r="H11" i="49"/>
  <c r="H11" i="50"/>
  <c r="L12" i="64"/>
  <c r="L11" i="49"/>
  <c r="L11" i="50"/>
  <c r="P11" i="39"/>
  <c r="P12" i="64"/>
  <c r="P11" i="49"/>
  <c r="P11" i="50"/>
  <c r="E13" i="64"/>
  <c r="E14" i="49"/>
  <c r="E13" i="50"/>
  <c r="E13" i="49"/>
  <c r="E12" i="50"/>
  <c r="I12" i="39"/>
  <c r="I13" i="64"/>
  <c r="I199" i="64" s="1"/>
  <c r="I13" i="49"/>
  <c r="I14" i="49"/>
  <c r="I13" i="50"/>
  <c r="I12" i="49"/>
  <c r="M13" i="64"/>
  <c r="M13" i="49"/>
  <c r="M14" i="49"/>
  <c r="M13" i="50"/>
  <c r="Q13" i="64"/>
  <c r="Q14" i="49"/>
  <c r="Q13" i="50"/>
  <c r="Q13" i="49"/>
  <c r="F14" i="64"/>
  <c r="F201" i="64" s="1"/>
  <c r="F15" i="49"/>
  <c r="J14" i="64"/>
  <c r="J201" i="64" s="1"/>
  <c r="J15" i="49"/>
  <c r="N14" i="64"/>
  <c r="N15" i="49"/>
  <c r="C15" i="64"/>
  <c r="C223" i="64" s="1"/>
  <c r="C17" i="49"/>
  <c r="C18" i="49"/>
  <c r="G16" i="39"/>
  <c r="G15" i="64"/>
  <c r="G18" i="49"/>
  <c r="G17" i="49"/>
  <c r="K16" i="39"/>
  <c r="K15" i="64"/>
  <c r="K204" i="64" s="1"/>
  <c r="K18" i="49"/>
  <c r="K17" i="49"/>
  <c r="O16" i="39"/>
  <c r="O15" i="64"/>
  <c r="O223" i="64" s="1"/>
  <c r="O17" i="49"/>
  <c r="O18" i="49"/>
  <c r="D20" i="39"/>
  <c r="D17" i="64"/>
  <c r="D206" i="64" s="1"/>
  <c r="D20" i="49"/>
  <c r="D20" i="50"/>
  <c r="H20" i="39"/>
  <c r="H17" i="64"/>
  <c r="H20" i="50"/>
  <c r="H20" i="49"/>
  <c r="L17" i="64"/>
  <c r="L206" i="64" s="1"/>
  <c r="L20" i="50"/>
  <c r="L20" i="49"/>
  <c r="P20" i="39"/>
  <c r="P17" i="64"/>
  <c r="P206" i="64" s="1"/>
  <c r="P20" i="49"/>
  <c r="P20" i="50"/>
  <c r="E18" i="64"/>
  <c r="E21" i="49"/>
  <c r="E21" i="50"/>
  <c r="I21" i="39"/>
  <c r="I18" i="64"/>
  <c r="I21" i="50"/>
  <c r="I21" i="49"/>
  <c r="M21" i="39"/>
  <c r="M18" i="64"/>
  <c r="M21" i="49"/>
  <c r="M21" i="50"/>
  <c r="Q21" i="39"/>
  <c r="Q18" i="64"/>
  <c r="Q21" i="49"/>
  <c r="Q21" i="50"/>
  <c r="F19" i="64"/>
  <c r="F208" i="64" s="1"/>
  <c r="F22" i="49"/>
  <c r="J22" i="39"/>
  <c r="J19" i="64"/>
  <c r="J208" i="64" s="1"/>
  <c r="J22" i="49"/>
  <c r="N19" i="64"/>
  <c r="N208" i="64" s="1"/>
  <c r="N22" i="49"/>
  <c r="C26" i="38"/>
  <c r="C5" i="65"/>
  <c r="C174" i="65" s="1"/>
  <c r="C26" i="50"/>
  <c r="C29" i="49"/>
  <c r="C27" i="49"/>
  <c r="C26" i="49"/>
  <c r="C30" i="49"/>
  <c r="G26" i="38"/>
  <c r="G5" i="65"/>
  <c r="G194" i="65" s="1"/>
  <c r="G26" i="50"/>
  <c r="G27" i="49"/>
  <c r="G29" i="49"/>
  <c r="G26" i="49"/>
  <c r="G39" i="49"/>
  <c r="K26" i="38"/>
  <c r="K5" i="65"/>
  <c r="K213" i="65" s="1"/>
  <c r="K27" i="49"/>
  <c r="K26" i="49"/>
  <c r="K29" i="49"/>
  <c r="K26" i="50"/>
  <c r="O26" i="38"/>
  <c r="O5" i="65"/>
  <c r="O26" i="49"/>
  <c r="O27" i="49"/>
  <c r="O26" i="50"/>
  <c r="O29" i="49"/>
  <c r="O29" i="48"/>
  <c r="O39" i="49"/>
  <c r="O30" i="50"/>
  <c r="O39" i="50"/>
  <c r="D29" i="39"/>
  <c r="D9" i="65"/>
  <c r="H29" i="39"/>
  <c r="H9" i="65"/>
  <c r="L9" i="65"/>
  <c r="P9" i="65"/>
  <c r="E31" i="39"/>
  <c r="E11" i="65"/>
  <c r="E176" i="65" s="1"/>
  <c r="E31" i="49"/>
  <c r="E31" i="50"/>
  <c r="I11" i="65"/>
  <c r="I176" i="65" s="1"/>
  <c r="I31" i="49"/>
  <c r="I31" i="50"/>
  <c r="M31" i="39"/>
  <c r="M11" i="65"/>
  <c r="M31" i="50"/>
  <c r="M31" i="49"/>
  <c r="Q11" i="65"/>
  <c r="Q176" i="65" s="1"/>
  <c r="Q31" i="49"/>
  <c r="Q31" i="50"/>
  <c r="F32" i="39"/>
  <c r="F12" i="65"/>
  <c r="F215" i="65" s="1"/>
  <c r="F34" i="49"/>
  <c r="F33" i="49"/>
  <c r="F33" i="50"/>
  <c r="J32" i="39"/>
  <c r="J12" i="65"/>
  <c r="J33" i="49"/>
  <c r="J33" i="50"/>
  <c r="J34" i="49"/>
  <c r="J34" i="48"/>
  <c r="N12" i="65"/>
  <c r="N178" i="65" s="1"/>
  <c r="N33" i="49"/>
  <c r="N33" i="50"/>
  <c r="N34" i="49"/>
  <c r="C35" i="39"/>
  <c r="C13" i="65"/>
  <c r="C180" i="65" s="1"/>
  <c r="C35" i="49"/>
  <c r="G13" i="65"/>
  <c r="G180" i="65" s="1"/>
  <c r="G35" i="49"/>
  <c r="K35" i="39"/>
  <c r="K13" i="65"/>
  <c r="K35" i="49"/>
  <c r="K35" i="48"/>
  <c r="O13" i="65"/>
  <c r="O35" i="49"/>
  <c r="D36" i="39"/>
  <c r="D14" i="65"/>
  <c r="D182" i="65" s="1"/>
  <c r="D38" i="49"/>
  <c r="D37" i="49"/>
  <c r="D38" i="48"/>
  <c r="H36" i="39"/>
  <c r="H14" i="65"/>
  <c r="H38" i="49"/>
  <c r="H37" i="49"/>
  <c r="H37" i="48"/>
  <c r="L14" i="65"/>
  <c r="L37" i="49"/>
  <c r="L38" i="49"/>
  <c r="L38" i="48"/>
  <c r="P36" i="39"/>
  <c r="P14" i="65"/>
  <c r="P38" i="49"/>
  <c r="P37" i="49"/>
  <c r="E40" i="39"/>
  <c r="E16" i="65"/>
  <c r="E40" i="49"/>
  <c r="E40" i="50"/>
  <c r="E40" i="48"/>
  <c r="I40" i="39"/>
  <c r="I16" i="65"/>
  <c r="I40" i="50"/>
  <c r="I40" i="49"/>
  <c r="M16" i="65"/>
  <c r="M185" i="65" s="1"/>
  <c r="M40" i="49"/>
  <c r="M40" i="50"/>
  <c r="Q40" i="39"/>
  <c r="Q16" i="65"/>
  <c r="Q185" i="65" s="1"/>
  <c r="Q40" i="49"/>
  <c r="Q40" i="50"/>
  <c r="F41" i="39"/>
  <c r="F17" i="65"/>
  <c r="F186" i="65" s="1"/>
  <c r="F41" i="49"/>
  <c r="J17" i="65"/>
  <c r="J186" i="65" s="1"/>
  <c r="J41" i="49"/>
  <c r="N17" i="65"/>
  <c r="N186" i="65" s="1"/>
  <c r="N41" i="49"/>
  <c r="C45" i="38"/>
  <c r="C5" i="66"/>
  <c r="C48" i="49"/>
  <c r="C58" i="50"/>
  <c r="C45" i="50"/>
  <c r="C46" i="49"/>
  <c r="C45" i="49"/>
  <c r="G45" i="38"/>
  <c r="G5" i="66"/>
  <c r="G194" i="66" s="1"/>
  <c r="G45" i="49"/>
  <c r="G45" i="50"/>
  <c r="G49" i="49"/>
  <c r="G48" i="49"/>
  <c r="G46" i="49"/>
  <c r="K45" i="38"/>
  <c r="K5" i="66"/>
  <c r="K174" i="66" s="1"/>
  <c r="K46" i="49"/>
  <c r="K45" i="50"/>
  <c r="K45" i="49"/>
  <c r="K48" i="49"/>
  <c r="O45" i="38"/>
  <c r="O5" i="66"/>
  <c r="O48" i="49"/>
  <c r="O45" i="50"/>
  <c r="O45" i="49"/>
  <c r="O46" i="49"/>
  <c r="O58" i="49"/>
  <c r="D48" i="39"/>
  <c r="D9" i="66"/>
  <c r="H9" i="66"/>
  <c r="L48" i="39"/>
  <c r="L9" i="66"/>
  <c r="P9" i="66"/>
  <c r="E11" i="66"/>
  <c r="E176" i="66" s="1"/>
  <c r="E50" i="49"/>
  <c r="E50" i="50"/>
  <c r="I50" i="39"/>
  <c r="I11" i="66"/>
  <c r="I50" i="50"/>
  <c r="I50" i="49"/>
  <c r="M50" i="39"/>
  <c r="M11" i="66"/>
  <c r="M176" i="66" s="1"/>
  <c r="M50" i="49"/>
  <c r="M50" i="50"/>
  <c r="Q50" i="39"/>
  <c r="Q11" i="66"/>
  <c r="Q50" i="50"/>
  <c r="Q50" i="49"/>
  <c r="F12" i="66"/>
  <c r="F51" i="49"/>
  <c r="F52" i="50"/>
  <c r="F52" i="49"/>
  <c r="F53" i="49"/>
  <c r="F51" i="50"/>
  <c r="J51" i="39"/>
  <c r="J12" i="66"/>
  <c r="J178" i="66" s="1"/>
  <c r="J52" i="50"/>
  <c r="J53" i="49"/>
  <c r="J52" i="49"/>
  <c r="N51" i="39"/>
  <c r="N12" i="66"/>
  <c r="N52" i="49"/>
  <c r="N52" i="50"/>
  <c r="N53" i="49"/>
  <c r="C13" i="66"/>
  <c r="C54" i="49"/>
  <c r="G13" i="66"/>
  <c r="G180" i="66" s="1"/>
  <c r="G54" i="49"/>
  <c r="K13" i="66"/>
  <c r="K180" i="66" s="1"/>
  <c r="K54" i="49"/>
  <c r="O54" i="39"/>
  <c r="O13" i="66"/>
  <c r="O54" i="49"/>
  <c r="D55" i="39"/>
  <c r="D14" i="66"/>
  <c r="D182" i="66" s="1"/>
  <c r="D57" i="49"/>
  <c r="D56" i="49"/>
  <c r="D57" i="48"/>
  <c r="H14" i="66"/>
  <c r="H56" i="49"/>
  <c r="H57" i="49"/>
  <c r="H57" i="48"/>
  <c r="L14" i="66"/>
  <c r="L182" i="66" s="1"/>
  <c r="L57" i="49"/>
  <c r="L56" i="49"/>
  <c r="L57" i="48"/>
  <c r="P14" i="66"/>
  <c r="P183" i="66" s="1"/>
  <c r="P56" i="49"/>
  <c r="P57" i="49"/>
  <c r="P57" i="48"/>
  <c r="P55" i="49"/>
  <c r="E16" i="66"/>
  <c r="E59" i="49"/>
  <c r="E59" i="50"/>
  <c r="E59" i="48"/>
  <c r="I16" i="66"/>
  <c r="I59" i="50"/>
  <c r="I59" i="49"/>
  <c r="I59" i="48"/>
  <c r="M59" i="39"/>
  <c r="M16" i="66"/>
  <c r="M59" i="49"/>
  <c r="M59" i="50"/>
  <c r="M59" i="48"/>
  <c r="Q59" i="39"/>
  <c r="Q16" i="66"/>
  <c r="Q59" i="50"/>
  <c r="Q59" i="49"/>
  <c r="Q59" i="48"/>
  <c r="F60" i="39"/>
  <c r="F17" i="66"/>
  <c r="F60" i="49"/>
  <c r="F60" i="48"/>
  <c r="J60" i="39"/>
  <c r="J17" i="66"/>
  <c r="J60" i="49"/>
  <c r="J60" i="48"/>
  <c r="N17" i="66"/>
  <c r="N60" i="49"/>
  <c r="N60" i="48"/>
  <c r="C64" i="38"/>
  <c r="C7" i="67" s="1"/>
  <c r="C172" i="67" s="1"/>
  <c r="C5" i="67"/>
  <c r="C77" i="49"/>
  <c r="C65" i="49"/>
  <c r="C64" i="49"/>
  <c r="C64" i="50"/>
  <c r="C67" i="49"/>
  <c r="G64" i="38"/>
  <c r="G5" i="67"/>
  <c r="G213" i="67" s="1"/>
  <c r="G64" i="49"/>
  <c r="G67" i="49"/>
  <c r="G65" i="49"/>
  <c r="G64" i="50"/>
  <c r="K64" i="38"/>
  <c r="K5" i="67"/>
  <c r="K77" i="49"/>
  <c r="K65" i="49"/>
  <c r="K64" i="50"/>
  <c r="K64" i="49"/>
  <c r="K67" i="49"/>
  <c r="K77" i="50"/>
  <c r="K67" i="48"/>
  <c r="K65" i="48"/>
  <c r="O64" i="38"/>
  <c r="O5" i="67"/>
  <c r="O64" i="50"/>
  <c r="O67" i="49"/>
  <c r="O65" i="49"/>
  <c r="O64" i="49"/>
  <c r="O67" i="48"/>
  <c r="D9" i="67"/>
  <c r="H9" i="67"/>
  <c r="L67" i="39"/>
  <c r="L9" i="67"/>
  <c r="P9" i="67"/>
  <c r="E11" i="67"/>
  <c r="E176" i="67" s="1"/>
  <c r="E69" i="50"/>
  <c r="E69" i="49"/>
  <c r="I69" i="39"/>
  <c r="I11" i="67"/>
  <c r="I176" i="67" s="1"/>
  <c r="I69" i="50"/>
  <c r="I69" i="49"/>
  <c r="M11" i="67"/>
  <c r="M176" i="67" s="1"/>
  <c r="M69" i="49"/>
  <c r="M69" i="50"/>
  <c r="Q69" i="39"/>
  <c r="Q11" i="67"/>
  <c r="Q176" i="67" s="1"/>
  <c r="Q69" i="50"/>
  <c r="Q69" i="49"/>
  <c r="F12" i="67"/>
  <c r="F178" i="67" s="1"/>
  <c r="F71" i="49"/>
  <c r="F71" i="50"/>
  <c r="F72" i="49"/>
  <c r="F72" i="48"/>
  <c r="J12" i="67"/>
  <c r="J178" i="67" s="1"/>
  <c r="J71" i="50"/>
  <c r="J71" i="49"/>
  <c r="J72" i="49"/>
  <c r="J72" i="48"/>
  <c r="N70" i="39"/>
  <c r="N12" i="67"/>
  <c r="N215" i="67" s="1"/>
  <c r="N71" i="49"/>
  <c r="N72" i="49"/>
  <c r="N70" i="50"/>
  <c r="N71" i="50"/>
  <c r="N72" i="48"/>
  <c r="C13" i="67"/>
  <c r="C73" i="49"/>
  <c r="C73" i="48"/>
  <c r="G13" i="67"/>
  <c r="G73" i="49"/>
  <c r="G73" i="48"/>
  <c r="K13" i="67"/>
  <c r="K73" i="49"/>
  <c r="K73" i="48"/>
  <c r="O73" i="39"/>
  <c r="O13" i="67"/>
  <c r="O73" i="49"/>
  <c r="O73" i="48"/>
  <c r="D14" i="67"/>
  <c r="D76" i="49"/>
  <c r="D75" i="49"/>
  <c r="D74" i="49"/>
  <c r="D75" i="48"/>
  <c r="H14" i="67"/>
  <c r="H183" i="67" s="1"/>
  <c r="H76" i="49"/>
  <c r="H75" i="49"/>
  <c r="H75" i="48"/>
  <c r="H74" i="49"/>
  <c r="L74" i="39"/>
  <c r="L14" i="67"/>
  <c r="L75" i="49"/>
  <c r="L76" i="49"/>
  <c r="L74" i="49"/>
  <c r="L75" i="48"/>
  <c r="P74" i="39"/>
  <c r="P14" i="67"/>
  <c r="P183" i="67" s="1"/>
  <c r="P74" i="49"/>
  <c r="P76" i="49"/>
  <c r="P75" i="49"/>
  <c r="P75" i="48"/>
  <c r="E16" i="67"/>
  <c r="E78" i="49"/>
  <c r="E78" i="50"/>
  <c r="I16" i="67"/>
  <c r="I78" i="49"/>
  <c r="I78" i="50"/>
  <c r="M16" i="67"/>
  <c r="M78" i="49"/>
  <c r="M78" i="50"/>
  <c r="Q78" i="39"/>
  <c r="Q16" i="67"/>
  <c r="Q78" i="50"/>
  <c r="Q78" i="49"/>
  <c r="F17" i="67"/>
  <c r="F79" i="49"/>
  <c r="J79" i="39"/>
  <c r="J17" i="67"/>
  <c r="J186" i="67" s="1"/>
  <c r="J79" i="49"/>
  <c r="N79" i="39"/>
  <c r="N17" i="67"/>
  <c r="N79" i="49"/>
  <c r="C83" i="38"/>
  <c r="C7" i="68" s="1"/>
  <c r="C209" i="68" s="1"/>
  <c r="C5" i="68"/>
  <c r="C212" i="68" s="1"/>
  <c r="C83" i="49"/>
  <c r="C86" i="49"/>
  <c r="C83" i="50"/>
  <c r="C84" i="49"/>
  <c r="G83" i="38"/>
  <c r="G5" i="68"/>
  <c r="G83" i="49"/>
  <c r="G83" i="50"/>
  <c r="G86" i="49"/>
  <c r="G84" i="49"/>
  <c r="K83" i="38"/>
  <c r="K5" i="68"/>
  <c r="K274" i="68" s="1"/>
  <c r="K83" i="49"/>
  <c r="K84" i="49"/>
  <c r="K86" i="49"/>
  <c r="K83" i="50"/>
  <c r="K87" i="49"/>
  <c r="K86" i="48"/>
  <c r="O83" i="38"/>
  <c r="O5" i="68"/>
  <c r="O84" i="49"/>
  <c r="O83" i="49"/>
  <c r="O83" i="50"/>
  <c r="O86" i="49"/>
  <c r="O100" i="49"/>
  <c r="O86" i="48"/>
  <c r="G9" i="68"/>
  <c r="K9" i="68"/>
  <c r="O9" i="68"/>
  <c r="D11" i="68"/>
  <c r="D214" i="68" s="1"/>
  <c r="D88" i="49"/>
  <c r="D88" i="50"/>
  <c r="D88" i="48"/>
  <c r="H11" i="68"/>
  <c r="H88" i="49"/>
  <c r="H88" i="50"/>
  <c r="H88" i="48"/>
  <c r="L11" i="68"/>
  <c r="L88" i="49"/>
  <c r="L88" i="50"/>
  <c r="L88" i="48"/>
  <c r="P88" i="39"/>
  <c r="P11" i="68"/>
  <c r="P214" i="68" s="1"/>
  <c r="P88" i="49"/>
  <c r="P88" i="50"/>
  <c r="P88" i="48"/>
  <c r="E12" i="68"/>
  <c r="E239" i="68" s="1"/>
  <c r="E90" i="49"/>
  <c r="E91" i="49"/>
  <c r="E90" i="50"/>
  <c r="E90" i="48"/>
  <c r="E89" i="49"/>
  <c r="I89" i="39"/>
  <c r="I12" i="68"/>
  <c r="I216" i="68" s="1"/>
  <c r="I90" i="50"/>
  <c r="I90" i="49"/>
  <c r="I91" i="49"/>
  <c r="I90" i="48"/>
  <c r="M12" i="68"/>
  <c r="M90" i="49"/>
  <c r="M90" i="50"/>
  <c r="M91" i="49"/>
  <c r="M90" i="48"/>
  <c r="Q89" i="39"/>
  <c r="Q12" i="68"/>
  <c r="Q263" i="68" s="1"/>
  <c r="Q91" i="49"/>
  <c r="Q90" i="49"/>
  <c r="Q90" i="50"/>
  <c r="Q89" i="50"/>
  <c r="Q90" i="48"/>
  <c r="F13" i="68"/>
  <c r="F218" i="68" s="1"/>
  <c r="F92" i="49"/>
  <c r="F92" i="50"/>
  <c r="J13" i="68"/>
  <c r="J218" i="68" s="1"/>
  <c r="J92" i="50"/>
  <c r="J92" i="49"/>
  <c r="N13" i="68"/>
  <c r="N218" i="68" s="1"/>
  <c r="N92" i="50"/>
  <c r="N92" i="49"/>
  <c r="C14" i="68"/>
  <c r="C94" i="49"/>
  <c r="C95" i="49"/>
  <c r="C94" i="50"/>
  <c r="C93" i="50"/>
  <c r="G93" i="39"/>
  <c r="G14" i="68"/>
  <c r="G220" i="68" s="1"/>
  <c r="G94" i="49"/>
  <c r="G93" i="49"/>
  <c r="G95" i="49"/>
  <c r="G94" i="50"/>
  <c r="G93" i="50"/>
  <c r="K14" i="68"/>
  <c r="K94" i="49"/>
  <c r="K94" i="50"/>
  <c r="K95" i="49"/>
  <c r="O93" i="39"/>
  <c r="O14" i="68"/>
  <c r="O267" i="68" s="1"/>
  <c r="O94" i="49"/>
  <c r="O94" i="50"/>
  <c r="O93" i="50"/>
  <c r="O93" i="49"/>
  <c r="O95" i="49"/>
  <c r="D15" i="68"/>
  <c r="D96" i="49"/>
  <c r="H96" i="39"/>
  <c r="H15" i="68"/>
  <c r="H96" i="49"/>
  <c r="L96" i="39"/>
  <c r="L15" i="68"/>
  <c r="L222" i="68" s="1"/>
  <c r="L96" i="49"/>
  <c r="P96" i="39"/>
  <c r="P15" i="68"/>
  <c r="P222" i="68" s="1"/>
  <c r="P96" i="49"/>
  <c r="E16" i="68"/>
  <c r="E224" i="68" s="1"/>
  <c r="E98" i="49"/>
  <c r="E99" i="49"/>
  <c r="E97" i="49"/>
  <c r="I16" i="68"/>
  <c r="I224" i="68" s="1"/>
  <c r="I98" i="49"/>
  <c r="I99" i="49"/>
  <c r="I99" i="48"/>
  <c r="M16" i="68"/>
  <c r="M99" i="49"/>
  <c r="M98" i="49"/>
  <c r="Q16" i="68"/>
  <c r="Q98" i="49"/>
  <c r="Q99" i="49"/>
  <c r="F18" i="68"/>
  <c r="F227" i="68" s="1"/>
  <c r="F101" i="49"/>
  <c r="F101" i="48"/>
  <c r="J18" i="68"/>
  <c r="J227" i="68" s="1"/>
  <c r="J101" i="49"/>
  <c r="N18" i="68"/>
  <c r="N101" i="49"/>
  <c r="C19" i="68"/>
  <c r="C102" i="49"/>
  <c r="C102" i="50"/>
  <c r="C102" i="48"/>
  <c r="G19" i="68"/>
  <c r="G102" i="50"/>
  <c r="G102" i="49"/>
  <c r="K19" i="68"/>
  <c r="K228" i="68" s="1"/>
  <c r="K102" i="49"/>
  <c r="K102" i="50"/>
  <c r="O19" i="68"/>
  <c r="O102" i="50"/>
  <c r="O102" i="49"/>
  <c r="D20" i="68"/>
  <c r="D229" i="68" s="1"/>
  <c r="D103" i="49"/>
  <c r="H20" i="68"/>
  <c r="H229" i="68" s="1"/>
  <c r="H103" i="49"/>
  <c r="H103" i="48"/>
  <c r="L20" i="68"/>
  <c r="L103" i="49"/>
  <c r="P20" i="68"/>
  <c r="P229" i="68" s="1"/>
  <c r="P103" i="49"/>
  <c r="E107" i="38"/>
  <c r="E7" i="69" s="1"/>
  <c r="E5" i="69"/>
  <c r="E222" i="69" s="1"/>
  <c r="E108" i="49"/>
  <c r="E110" i="49"/>
  <c r="E107" i="48"/>
  <c r="E110" i="48"/>
  <c r="E108" i="48"/>
  <c r="E107" i="49"/>
  <c r="E120" i="50"/>
  <c r="I107" i="38"/>
  <c r="I5" i="69"/>
  <c r="I203" i="69" s="1"/>
  <c r="I110" i="48"/>
  <c r="I107" i="48"/>
  <c r="I108" i="48"/>
  <c r="I107" i="49"/>
  <c r="I110" i="49"/>
  <c r="I108" i="49"/>
  <c r="M107" i="38"/>
  <c r="M7" i="69" s="1"/>
  <c r="M5" i="69"/>
  <c r="M222" i="69" s="1"/>
  <c r="M107" i="49"/>
  <c r="M108" i="49"/>
  <c r="M110" i="48"/>
  <c r="M110" i="49"/>
  <c r="M108" i="48"/>
  <c r="M120" i="50"/>
  <c r="M107" i="48"/>
  <c r="M120" i="48"/>
  <c r="Q107" i="38"/>
  <c r="Q5" i="69"/>
  <c r="Q107" i="48"/>
  <c r="Q108" i="48"/>
  <c r="Q110" i="48"/>
  <c r="Q108" i="49"/>
  <c r="Q107" i="49"/>
  <c r="Q110" i="49"/>
  <c r="E13" i="69"/>
  <c r="E116" i="49"/>
  <c r="E116" i="48"/>
  <c r="I13" i="69"/>
  <c r="I116" i="49"/>
  <c r="I116" i="48"/>
  <c r="M13" i="69"/>
  <c r="M116" i="49"/>
  <c r="M116" i="48"/>
  <c r="Q13" i="69"/>
  <c r="Q116" i="48"/>
  <c r="Q116" i="49"/>
  <c r="F14" i="69"/>
  <c r="F119" i="49"/>
  <c r="F118" i="48"/>
  <c r="F118" i="49"/>
  <c r="F119" i="48"/>
  <c r="J14" i="69"/>
  <c r="J181" i="69" s="1"/>
  <c r="J119" i="48"/>
  <c r="J118" i="48"/>
  <c r="J118" i="49"/>
  <c r="J119" i="49"/>
  <c r="N14" i="69"/>
  <c r="N119" i="49"/>
  <c r="N119" i="48"/>
  <c r="N118" i="49"/>
  <c r="N118" i="48"/>
  <c r="N117" i="49"/>
  <c r="C16" i="69"/>
  <c r="C121" i="50"/>
  <c r="C121" i="49"/>
  <c r="C121" i="48"/>
  <c r="G16" i="69"/>
  <c r="G121" i="50"/>
  <c r="G121" i="49"/>
  <c r="G121" i="48"/>
  <c r="K16" i="69"/>
  <c r="K121" i="49"/>
  <c r="K121" i="48"/>
  <c r="K121" i="50"/>
  <c r="O16" i="69"/>
  <c r="O121" i="48"/>
  <c r="O121" i="50"/>
  <c r="O121" i="49"/>
  <c r="D17" i="69"/>
  <c r="D122" i="48"/>
  <c r="D122" i="49"/>
  <c r="H17" i="69"/>
  <c r="H122" i="49"/>
  <c r="H122" i="48"/>
  <c r="L17" i="69"/>
  <c r="L122" i="49"/>
  <c r="L122" i="48"/>
  <c r="P17" i="69"/>
  <c r="P122" i="48"/>
  <c r="P122" i="49"/>
  <c r="E126" i="38"/>
  <c r="E5" i="70"/>
  <c r="E129" i="48"/>
  <c r="E126" i="49"/>
  <c r="E126" i="48"/>
  <c r="E127" i="48"/>
  <c r="E129" i="49"/>
  <c r="E127" i="49"/>
  <c r="I126" i="38"/>
  <c r="I5" i="70"/>
  <c r="I127" i="49"/>
  <c r="I126" i="48"/>
  <c r="I129" i="49"/>
  <c r="I127" i="48"/>
  <c r="I129" i="48"/>
  <c r="I126" i="49"/>
  <c r="I139" i="49"/>
  <c r="I139" i="48"/>
  <c r="M126" i="38"/>
  <c r="M5" i="70"/>
  <c r="M184" i="70" s="1"/>
  <c r="M127" i="48"/>
  <c r="M129" i="48"/>
  <c r="M126" i="49"/>
  <c r="M127" i="49"/>
  <c r="M129" i="49"/>
  <c r="M126" i="48"/>
  <c r="M139" i="48"/>
  <c r="Q126" i="38"/>
  <c r="Q7" i="70" s="1"/>
  <c r="Q5" i="70"/>
  <c r="Q126" i="48"/>
  <c r="Q127" i="49"/>
  <c r="Q129" i="49"/>
  <c r="Q129" i="48"/>
  <c r="Q126" i="49"/>
  <c r="Q127" i="48"/>
  <c r="Q139" i="49"/>
  <c r="C11" i="70"/>
  <c r="C131" i="49"/>
  <c r="C131" i="48"/>
  <c r="G11" i="70"/>
  <c r="G131" i="49"/>
  <c r="G131" i="48"/>
  <c r="K11" i="70"/>
  <c r="K131" i="48"/>
  <c r="K131" i="49"/>
  <c r="O11" i="70"/>
  <c r="O131" i="48"/>
  <c r="O131" i="49"/>
  <c r="D12" i="70"/>
  <c r="D196" i="70" s="1"/>
  <c r="D134" i="49"/>
  <c r="D133" i="49"/>
  <c r="D134" i="48"/>
  <c r="D133" i="48"/>
  <c r="H12" i="70"/>
  <c r="H134" i="48"/>
  <c r="H134" i="49"/>
  <c r="H133" i="48"/>
  <c r="H133" i="49"/>
  <c r="L12" i="70"/>
  <c r="L196" i="70" s="1"/>
  <c r="L133" i="48"/>
  <c r="L134" i="48"/>
  <c r="L134" i="49"/>
  <c r="L133" i="49"/>
  <c r="P12" i="70"/>
  <c r="P196" i="70" s="1"/>
  <c r="P134" i="49"/>
  <c r="P134" i="48"/>
  <c r="P133" i="48"/>
  <c r="P133" i="49"/>
  <c r="E13" i="70"/>
  <c r="E135" i="49"/>
  <c r="E135" i="48"/>
  <c r="I13" i="70"/>
  <c r="I135" i="48"/>
  <c r="I135" i="49"/>
  <c r="M13" i="70"/>
  <c r="M135" i="48"/>
  <c r="M135" i="49"/>
  <c r="Q13" i="70"/>
  <c r="Q135" i="49"/>
  <c r="Q135" i="48"/>
  <c r="F14" i="70"/>
  <c r="F200" i="70" s="1"/>
  <c r="F137" i="48"/>
  <c r="F138" i="49"/>
  <c r="F137" i="49"/>
  <c r="F138" i="48"/>
  <c r="F136" i="48"/>
  <c r="F136" i="49"/>
  <c r="J14" i="70"/>
  <c r="J181" i="70" s="1"/>
  <c r="J138" i="48"/>
  <c r="J137" i="48"/>
  <c r="J137" i="49"/>
  <c r="J138" i="49"/>
  <c r="N14" i="70"/>
  <c r="N200" i="70" s="1"/>
  <c r="N138" i="49"/>
  <c r="N138" i="48"/>
  <c r="N137" i="48"/>
  <c r="N137" i="49"/>
  <c r="C16" i="70"/>
  <c r="C140" i="48"/>
  <c r="C140" i="50"/>
  <c r="C140" i="49"/>
  <c r="G16" i="70"/>
  <c r="G140" i="49"/>
  <c r="G140" i="50"/>
  <c r="G140" i="48"/>
  <c r="K16" i="70"/>
  <c r="K140" i="50"/>
  <c r="K140" i="49"/>
  <c r="K140" i="48"/>
  <c r="O16" i="70"/>
  <c r="O140" i="49"/>
  <c r="O140" i="48"/>
  <c r="O140" i="50"/>
  <c r="D17" i="70"/>
  <c r="D141" i="48"/>
  <c r="D141" i="49"/>
  <c r="H17" i="70"/>
  <c r="H141" i="48"/>
  <c r="H141" i="49"/>
  <c r="L17" i="70"/>
  <c r="L141" i="49"/>
  <c r="L141" i="48"/>
  <c r="P17" i="70"/>
  <c r="P141" i="49"/>
  <c r="P141" i="48"/>
  <c r="E145" i="38"/>
  <c r="E7" i="71" s="1"/>
  <c r="E5" i="71"/>
  <c r="E215" i="71" s="1"/>
  <c r="E147" i="49"/>
  <c r="E145" i="48"/>
  <c r="E145" i="49"/>
  <c r="E147" i="48"/>
  <c r="E157" i="49"/>
  <c r="I145" i="38"/>
  <c r="I7" i="71" s="1"/>
  <c r="I5" i="71"/>
  <c r="I147" i="48"/>
  <c r="I147" i="49"/>
  <c r="I145" i="49"/>
  <c r="I157" i="49"/>
  <c r="I145" i="48"/>
  <c r="I157" i="48"/>
  <c r="M145" i="38"/>
  <c r="M5" i="71"/>
  <c r="M147" i="48"/>
  <c r="M157" i="49"/>
  <c r="M145" i="49"/>
  <c r="M147" i="49"/>
  <c r="M145" i="48"/>
  <c r="Q145" i="38"/>
  <c r="Q7" i="71" s="1"/>
  <c r="Q5" i="71"/>
  <c r="Q157" i="49"/>
  <c r="Q145" i="49"/>
  <c r="Q147" i="49"/>
  <c r="Q145" i="48"/>
  <c r="Q147" i="48"/>
  <c r="Q157" i="50"/>
  <c r="C11" i="71"/>
  <c r="C149" i="50"/>
  <c r="C149" i="49"/>
  <c r="C149" i="48"/>
  <c r="G11" i="71"/>
  <c r="G149" i="49"/>
  <c r="G149" i="50"/>
  <c r="G149" i="48"/>
  <c r="K11" i="71"/>
  <c r="K149" i="50"/>
  <c r="K149" i="49"/>
  <c r="K149" i="48"/>
  <c r="O11" i="71"/>
  <c r="O149" i="50"/>
  <c r="O149" i="49"/>
  <c r="O149" i="48"/>
  <c r="D12" i="71"/>
  <c r="D150" i="49"/>
  <c r="D152" i="49"/>
  <c r="D152" i="48"/>
  <c r="D150" i="50"/>
  <c r="D151" i="50"/>
  <c r="D151" i="48"/>
  <c r="D151" i="49"/>
  <c r="D150" i="48"/>
  <c r="H12" i="71"/>
  <c r="H151" i="48"/>
  <c r="H150" i="50"/>
  <c r="H151" i="49"/>
  <c r="H152" i="48"/>
  <c r="H152" i="49"/>
  <c r="H151" i="50"/>
  <c r="L12" i="71"/>
  <c r="L190" i="71" s="1"/>
  <c r="L150" i="49"/>
  <c r="L151" i="48"/>
  <c r="L151" i="50"/>
  <c r="L152" i="49"/>
  <c r="L152" i="48"/>
  <c r="L151" i="49"/>
  <c r="L150" i="50"/>
  <c r="P12" i="71"/>
  <c r="P152" i="49"/>
  <c r="P152" i="48"/>
  <c r="P151" i="49"/>
  <c r="P151" i="50"/>
  <c r="P150" i="50"/>
  <c r="P151" i="48"/>
  <c r="P150" i="48"/>
  <c r="E13" i="71"/>
  <c r="E153" i="48"/>
  <c r="E153" i="49"/>
  <c r="I13" i="71"/>
  <c r="I153" i="49"/>
  <c r="I153" i="48"/>
  <c r="M13" i="71"/>
  <c r="M153" i="48"/>
  <c r="M153" i="49"/>
  <c r="Q13" i="71"/>
  <c r="Q153" i="49"/>
  <c r="Q153" i="48"/>
  <c r="F14" i="71"/>
  <c r="F156" i="49"/>
  <c r="F156" i="48"/>
  <c r="F155" i="49"/>
  <c r="F155" i="48"/>
  <c r="J14" i="71"/>
  <c r="J155" i="49"/>
  <c r="J156" i="48"/>
  <c r="J156" i="49"/>
  <c r="J155" i="48"/>
  <c r="N14" i="71"/>
  <c r="N156" i="48"/>
  <c r="N155" i="49"/>
  <c r="N155" i="48"/>
  <c r="N154" i="49"/>
  <c r="N156" i="49"/>
  <c r="C16" i="71"/>
  <c r="C158" i="50"/>
  <c r="C158" i="49"/>
  <c r="C158" i="48"/>
  <c r="G16" i="71"/>
  <c r="G158" i="50"/>
  <c r="G158" i="49"/>
  <c r="G158" i="48"/>
  <c r="K16" i="71"/>
  <c r="K158" i="49"/>
  <c r="K158" i="48"/>
  <c r="K158" i="50"/>
  <c r="O16" i="71"/>
  <c r="O158" i="48"/>
  <c r="O158" i="49"/>
  <c r="O158" i="50"/>
  <c r="D17" i="71"/>
  <c r="D159" i="48"/>
  <c r="D159" i="49"/>
  <c r="H17" i="71"/>
  <c r="H159" i="49"/>
  <c r="H159" i="48"/>
  <c r="L17" i="71"/>
  <c r="L159" i="49"/>
  <c r="L159" i="48"/>
  <c r="P17" i="71"/>
  <c r="P159" i="48"/>
  <c r="P159" i="49"/>
  <c r="E163" i="38"/>
  <c r="E7" i="72" s="1"/>
  <c r="E5" i="72"/>
  <c r="E163" i="48"/>
  <c r="E163" i="49"/>
  <c r="E165" i="49"/>
  <c r="E165" i="48"/>
  <c r="I163" i="38"/>
  <c r="I7" i="72" s="1"/>
  <c r="I5" i="72"/>
  <c r="I197" i="72" s="1"/>
  <c r="I163" i="49"/>
  <c r="I165" i="48"/>
  <c r="I165" i="49"/>
  <c r="I163" i="48"/>
  <c r="M163" i="38"/>
  <c r="M7" i="72" s="1"/>
  <c r="M5" i="72"/>
  <c r="M165" i="49"/>
  <c r="M163" i="48"/>
  <c r="M163" i="49"/>
  <c r="M165" i="48"/>
  <c r="M166" i="48"/>
  <c r="Q163" i="38"/>
  <c r="Q7" i="72" s="1"/>
  <c r="Q5" i="72"/>
  <c r="Q165" i="48"/>
  <c r="Q163" i="49"/>
  <c r="Q163" i="48"/>
  <c r="Q165" i="49"/>
  <c r="Q175" i="50"/>
  <c r="C11" i="72"/>
  <c r="C167" i="48"/>
  <c r="C167" i="49"/>
  <c r="C167" i="50"/>
  <c r="G11" i="72"/>
  <c r="G167" i="48"/>
  <c r="G167" i="50"/>
  <c r="G167" i="49"/>
  <c r="K11" i="72"/>
  <c r="K167" i="48"/>
  <c r="K167" i="49"/>
  <c r="K167" i="50"/>
  <c r="O11" i="72"/>
  <c r="O167" i="50"/>
  <c r="O167" i="48"/>
  <c r="O167" i="49"/>
  <c r="D12" i="72"/>
  <c r="D169" i="48"/>
  <c r="D169" i="49"/>
  <c r="D170" i="48"/>
  <c r="D170" i="49"/>
  <c r="D169" i="50"/>
  <c r="D168" i="49"/>
  <c r="H12" i="72"/>
  <c r="H190" i="72" s="1"/>
  <c r="H169" i="49"/>
  <c r="H170" i="49"/>
  <c r="H169" i="50"/>
  <c r="H170" i="48"/>
  <c r="H169" i="48"/>
  <c r="L12" i="72"/>
  <c r="L190" i="72" s="1"/>
  <c r="L169" i="49"/>
  <c r="L170" i="48"/>
  <c r="L170" i="49"/>
  <c r="L169" i="50"/>
  <c r="L169" i="48"/>
  <c r="P12" i="72"/>
  <c r="P208" i="72" s="1"/>
  <c r="P169" i="49"/>
  <c r="P170" i="49"/>
  <c r="P169" i="50"/>
  <c r="P170" i="48"/>
  <c r="P169" i="48"/>
  <c r="P168" i="50"/>
  <c r="E13" i="72"/>
  <c r="E171" i="48"/>
  <c r="E171" i="49"/>
  <c r="I13" i="72"/>
  <c r="I171" i="48"/>
  <c r="I171" i="49"/>
  <c r="M13" i="72"/>
  <c r="M171" i="48"/>
  <c r="M171" i="49"/>
  <c r="Q13" i="72"/>
  <c r="Q171" i="49"/>
  <c r="Q171" i="48"/>
  <c r="F14" i="72"/>
  <c r="F176" i="72" s="1"/>
  <c r="F174" i="48"/>
  <c r="F173" i="49"/>
  <c r="F174" i="49"/>
  <c r="F173" i="48"/>
  <c r="J14" i="72"/>
  <c r="J174" i="49"/>
  <c r="J173" i="49"/>
  <c r="J174" i="48"/>
  <c r="J173" i="48"/>
  <c r="N14" i="72"/>
  <c r="N174" i="48"/>
  <c r="N173" i="49"/>
  <c r="N173" i="48"/>
  <c r="N174" i="49"/>
  <c r="N172" i="49"/>
  <c r="C16" i="72"/>
  <c r="C176" i="50"/>
  <c r="C176" i="48"/>
  <c r="C176" i="49"/>
  <c r="G16" i="72"/>
  <c r="G176" i="49"/>
  <c r="G176" i="50"/>
  <c r="G176" i="48"/>
  <c r="K16" i="72"/>
  <c r="K176" i="49"/>
  <c r="K176" i="48"/>
  <c r="K176" i="50"/>
  <c r="O16" i="72"/>
  <c r="O176" i="48"/>
  <c r="O176" i="49"/>
  <c r="O176" i="50"/>
  <c r="D17" i="72"/>
  <c r="D177" i="48"/>
  <c r="D177" i="49"/>
  <c r="H17" i="72"/>
  <c r="H177" i="48"/>
  <c r="H177" i="49"/>
  <c r="L17" i="72"/>
  <c r="L177" i="49"/>
  <c r="L177" i="48"/>
  <c r="P17" i="72"/>
  <c r="P177" i="48"/>
  <c r="P177" i="49"/>
  <c r="C60" i="64"/>
  <c r="C11" i="59"/>
  <c r="C11" i="58"/>
  <c r="C11" i="60"/>
  <c r="C65" i="64"/>
  <c r="C19" i="60"/>
  <c r="C20" i="60"/>
  <c r="C20" i="59"/>
  <c r="C19" i="59"/>
  <c r="C20" i="58"/>
  <c r="C19" i="58"/>
  <c r="C53" i="65"/>
  <c r="C31" i="58"/>
  <c r="C31" i="60"/>
  <c r="C31" i="59"/>
  <c r="C30" i="60"/>
  <c r="C58" i="65"/>
  <c r="C40" i="60"/>
  <c r="C40" i="58"/>
  <c r="C39" i="58"/>
  <c r="C39" i="59"/>
  <c r="C39" i="60"/>
  <c r="C40" i="59"/>
  <c r="C54" i="66"/>
  <c r="C52" i="58"/>
  <c r="C53" i="59"/>
  <c r="C52" i="60"/>
  <c r="C53" i="58"/>
  <c r="C52" i="59"/>
  <c r="C51" i="59"/>
  <c r="C51" i="60"/>
  <c r="C59" i="66"/>
  <c r="C60" i="59"/>
  <c r="C60" i="58"/>
  <c r="C55" i="67"/>
  <c r="C73" i="58"/>
  <c r="C73" i="59"/>
  <c r="C60" i="68"/>
  <c r="C86" i="59"/>
  <c r="C86" i="58"/>
  <c r="C59" i="69"/>
  <c r="C122" i="59"/>
  <c r="C122" i="58"/>
  <c r="C55" i="70"/>
  <c r="C135" i="59"/>
  <c r="C135" i="58"/>
  <c r="C51" i="71"/>
  <c r="C147" i="59"/>
  <c r="C147" i="58"/>
  <c r="C56" i="71"/>
  <c r="C156" i="58"/>
  <c r="C154" i="59"/>
  <c r="C154" i="58"/>
  <c r="C156" i="59"/>
  <c r="C155" i="59"/>
  <c r="C155" i="58"/>
  <c r="C53" i="72"/>
  <c r="C166" i="59"/>
  <c r="C58" i="72"/>
  <c r="C175" i="58"/>
  <c r="C175" i="59"/>
  <c r="C49" i="66"/>
  <c r="C45" i="59"/>
  <c r="C46" i="59"/>
  <c r="C45" i="58"/>
  <c r="C45" i="60"/>
  <c r="C46" i="58"/>
  <c r="C49" i="70"/>
  <c r="C127" i="58"/>
  <c r="C126" i="59"/>
  <c r="C127" i="59"/>
  <c r="C126" i="58"/>
  <c r="E55" i="64"/>
  <c r="E5" i="59"/>
  <c r="E6" i="59"/>
  <c r="E5" i="60"/>
  <c r="E6" i="58"/>
  <c r="E5" i="58"/>
  <c r="I55" i="64"/>
  <c r="I5" i="60"/>
  <c r="I5" i="59"/>
  <c r="I5" i="58"/>
  <c r="I6" i="58"/>
  <c r="I6" i="59"/>
  <c r="M55" i="64"/>
  <c r="M5" i="60"/>
  <c r="M5" i="58"/>
  <c r="M6" i="58"/>
  <c r="M6" i="59"/>
  <c r="M5" i="59"/>
  <c r="Q55" i="64"/>
  <c r="Q6" i="58"/>
  <c r="Q5" i="60"/>
  <c r="Q5" i="58"/>
  <c r="Q6" i="59"/>
  <c r="Q5" i="59"/>
  <c r="G57" i="64"/>
  <c r="G8" i="59"/>
  <c r="G8" i="58"/>
  <c r="K57" i="64"/>
  <c r="K8" i="59"/>
  <c r="K8" i="58"/>
  <c r="O57" i="64"/>
  <c r="O8" i="58"/>
  <c r="O8" i="59"/>
  <c r="E59" i="64"/>
  <c r="E10" i="60"/>
  <c r="E10" i="58"/>
  <c r="E10" i="59"/>
  <c r="E9" i="60"/>
  <c r="E9" i="59"/>
  <c r="I59" i="64"/>
  <c r="I10" i="60"/>
  <c r="I10" i="58"/>
  <c r="I9" i="59"/>
  <c r="I9" i="60"/>
  <c r="I10" i="59"/>
  <c r="I9" i="58"/>
  <c r="M59" i="64"/>
  <c r="M9" i="60"/>
  <c r="M10" i="59"/>
  <c r="M10" i="60"/>
  <c r="M10" i="58"/>
  <c r="M9" i="58"/>
  <c r="M9" i="59"/>
  <c r="Q59" i="64"/>
  <c r="Q9" i="58"/>
  <c r="Q10" i="58"/>
  <c r="Q9" i="60"/>
  <c r="Q9" i="59"/>
  <c r="Q10" i="59"/>
  <c r="Q10" i="60"/>
  <c r="G60" i="64"/>
  <c r="G11" i="58"/>
  <c r="G11" i="60"/>
  <c r="G11" i="59"/>
  <c r="G62" i="64"/>
  <c r="G15" i="59"/>
  <c r="G15" i="58"/>
  <c r="K62" i="64"/>
  <c r="K15" i="59"/>
  <c r="K15" i="58"/>
  <c r="O62" i="64"/>
  <c r="O15" i="58"/>
  <c r="O15" i="59"/>
  <c r="E63" i="64"/>
  <c r="E17" i="59"/>
  <c r="E18" i="59"/>
  <c r="E17" i="58"/>
  <c r="E18" i="58"/>
  <c r="E16" i="59"/>
  <c r="I63" i="64"/>
  <c r="I18" i="58"/>
  <c r="I17" i="58"/>
  <c r="I17" i="59"/>
  <c r="I18" i="59"/>
  <c r="I16" i="58"/>
  <c r="M63" i="64"/>
  <c r="M435" i="64" s="1"/>
  <c r="M18" i="59"/>
  <c r="M18" i="58"/>
  <c r="M17" i="58"/>
  <c r="M17" i="59"/>
  <c r="Q63" i="64"/>
  <c r="Q18" i="59"/>
  <c r="Q17" i="58"/>
  <c r="Q18" i="58"/>
  <c r="Q17" i="59"/>
  <c r="G65" i="64"/>
  <c r="G20" i="58"/>
  <c r="G19" i="59"/>
  <c r="G20" i="60"/>
  <c r="G19" i="60"/>
  <c r="G20" i="59"/>
  <c r="G19" i="58"/>
  <c r="K65" i="64"/>
  <c r="K19" i="60"/>
  <c r="K19" i="58"/>
  <c r="K20" i="58"/>
  <c r="K19" i="59"/>
  <c r="K20" i="59"/>
  <c r="K20" i="60"/>
  <c r="O65" i="64"/>
  <c r="O20" i="60"/>
  <c r="O19" i="58"/>
  <c r="O19" i="60"/>
  <c r="O19" i="59"/>
  <c r="O20" i="58"/>
  <c r="O20" i="59"/>
  <c r="E66" i="64"/>
  <c r="E21" i="60"/>
  <c r="E21" i="59"/>
  <c r="E21" i="58"/>
  <c r="M66" i="64"/>
  <c r="M21" i="58"/>
  <c r="M21" i="60"/>
  <c r="M21" i="59"/>
  <c r="G67" i="64"/>
  <c r="G22" i="59"/>
  <c r="G22" i="58"/>
  <c r="K67" i="64"/>
  <c r="K22" i="59"/>
  <c r="K22" i="58"/>
  <c r="O67" i="64"/>
  <c r="O22" i="58"/>
  <c r="O22" i="59"/>
  <c r="E49" i="65"/>
  <c r="E26" i="60"/>
  <c r="E27" i="59"/>
  <c r="E26" i="59"/>
  <c r="E26" i="58"/>
  <c r="E27" i="58"/>
  <c r="I49" i="65"/>
  <c r="I27" i="59"/>
  <c r="I27" i="58"/>
  <c r="I26" i="59"/>
  <c r="I26" i="58"/>
  <c r="I26" i="60"/>
  <c r="M49" i="65"/>
  <c r="M26" i="59"/>
  <c r="M26" i="58"/>
  <c r="M26" i="60"/>
  <c r="M27" i="58"/>
  <c r="M27" i="59"/>
  <c r="Q49" i="65"/>
  <c r="Q26" i="60"/>
  <c r="Q26" i="59"/>
  <c r="Q26" i="58"/>
  <c r="Q27" i="59"/>
  <c r="Q27" i="58"/>
  <c r="G51" i="65"/>
  <c r="G29" i="58"/>
  <c r="G29" i="59"/>
  <c r="K51" i="65"/>
  <c r="K29" i="59"/>
  <c r="K29" i="58"/>
  <c r="O51" i="65"/>
  <c r="O29" i="59"/>
  <c r="O29" i="58"/>
  <c r="E53" i="65"/>
  <c r="E31" i="60"/>
  <c r="E30" i="59"/>
  <c r="E31" i="58"/>
  <c r="E31" i="59"/>
  <c r="E30" i="60"/>
  <c r="I53" i="65"/>
  <c r="I31" i="59"/>
  <c r="I31" i="58"/>
  <c r="I31" i="60"/>
  <c r="I30" i="59"/>
  <c r="I30" i="60"/>
  <c r="I30" i="58"/>
  <c r="M53" i="65"/>
  <c r="M30" i="59"/>
  <c r="M31" i="58"/>
  <c r="M31" i="59"/>
  <c r="M31" i="60"/>
  <c r="Q53" i="65"/>
  <c r="Q30" i="59"/>
  <c r="Q31" i="60"/>
  <c r="Q31" i="59"/>
  <c r="Q31" i="58"/>
  <c r="G54" i="65"/>
  <c r="G388" i="65" s="1"/>
  <c r="G33" i="59"/>
  <c r="G33" i="60"/>
  <c r="G34" i="58"/>
  <c r="G33" i="58"/>
  <c r="G34" i="59"/>
  <c r="G32" i="59"/>
  <c r="K54" i="65"/>
  <c r="K388" i="65" s="1"/>
  <c r="K33" i="60"/>
  <c r="K34" i="58"/>
  <c r="K33" i="58"/>
  <c r="K34" i="59"/>
  <c r="K33" i="59"/>
  <c r="O54" i="65"/>
  <c r="O34" i="58"/>
  <c r="O33" i="58"/>
  <c r="O34" i="59"/>
  <c r="O33" i="60"/>
  <c r="O33" i="59"/>
  <c r="E55" i="65"/>
  <c r="E35" i="58"/>
  <c r="E35" i="59"/>
  <c r="I55" i="65"/>
  <c r="I35" i="58"/>
  <c r="I35" i="59"/>
  <c r="M55" i="65"/>
  <c r="M35" i="59"/>
  <c r="M35" i="58"/>
  <c r="Q55" i="65"/>
  <c r="Q35" i="58"/>
  <c r="Q35" i="59"/>
  <c r="G56" i="65"/>
  <c r="G392" i="65" s="1"/>
  <c r="G38" i="59"/>
  <c r="G37" i="59"/>
  <c r="G37" i="58"/>
  <c r="G38" i="58"/>
  <c r="G36" i="59"/>
  <c r="K56" i="65"/>
  <c r="K38" i="58"/>
  <c r="K37" i="59"/>
  <c r="K38" i="59"/>
  <c r="K37" i="58"/>
  <c r="O56" i="65"/>
  <c r="O38" i="59"/>
  <c r="O37" i="59"/>
  <c r="O38" i="58"/>
  <c r="O37" i="58"/>
  <c r="E58" i="65"/>
  <c r="E39" i="58"/>
  <c r="E40" i="59"/>
  <c r="E39" i="60"/>
  <c r="E40" i="58"/>
  <c r="E40" i="60"/>
  <c r="E39" i="59"/>
  <c r="I58" i="65"/>
  <c r="I39" i="58"/>
  <c r="I39" i="60"/>
  <c r="I40" i="60"/>
  <c r="I40" i="58"/>
  <c r="I40" i="59"/>
  <c r="I39" i="59"/>
  <c r="M58" i="65"/>
  <c r="M39" i="58"/>
  <c r="M40" i="60"/>
  <c r="M39" i="59"/>
  <c r="M40" i="58"/>
  <c r="M39" i="60"/>
  <c r="M40" i="59"/>
  <c r="Q58" i="65"/>
  <c r="Q39" i="58"/>
  <c r="Q40" i="59"/>
  <c r="Q40" i="60"/>
  <c r="Q39" i="59"/>
  <c r="Q40" i="58"/>
  <c r="Q39" i="60"/>
  <c r="G59" i="65"/>
  <c r="G41" i="58"/>
  <c r="G41" i="59"/>
  <c r="K59" i="65"/>
  <c r="K41" i="59"/>
  <c r="K41" i="58"/>
  <c r="O59" i="65"/>
  <c r="O41" i="58"/>
  <c r="O41" i="59"/>
  <c r="E49" i="66"/>
  <c r="E46" i="58"/>
  <c r="E45" i="58"/>
  <c r="E46" i="59"/>
  <c r="E45" i="59"/>
  <c r="E45" i="60"/>
  <c r="I49" i="66"/>
  <c r="I46" i="58"/>
  <c r="I45" i="59"/>
  <c r="I45" i="60"/>
  <c r="I46" i="59"/>
  <c r="I45" i="58"/>
  <c r="M49" i="66"/>
  <c r="M45" i="59"/>
  <c r="M45" i="58"/>
  <c r="M46" i="58"/>
  <c r="M45" i="60"/>
  <c r="M46" i="59"/>
  <c r="Q49" i="66"/>
  <c r="Q46" i="59"/>
  <c r="Q45" i="60"/>
  <c r="Q46" i="58"/>
  <c r="Q45" i="59"/>
  <c r="Q45" i="58"/>
  <c r="G51" i="66"/>
  <c r="G48" i="58"/>
  <c r="G48" i="59"/>
  <c r="K51" i="66"/>
  <c r="K48" i="58"/>
  <c r="K48" i="59"/>
  <c r="O51" i="66"/>
  <c r="O48" i="59"/>
  <c r="O48" i="58"/>
  <c r="E53" i="66"/>
  <c r="E50" i="60"/>
  <c r="E50" i="59"/>
  <c r="E49" i="59"/>
  <c r="E50" i="58"/>
  <c r="E49" i="58"/>
  <c r="I53" i="66"/>
  <c r="I50" i="58"/>
  <c r="I50" i="59"/>
  <c r="I49" i="58"/>
  <c r="I49" i="59"/>
  <c r="I50" i="60"/>
  <c r="M53" i="66"/>
  <c r="M50" i="58"/>
  <c r="M50" i="59"/>
  <c r="M50" i="60"/>
  <c r="M49" i="59"/>
  <c r="M49" i="58"/>
  <c r="M49" i="60"/>
  <c r="Q53" i="66"/>
  <c r="Q50" i="58"/>
  <c r="Q50" i="60"/>
  <c r="Q49" i="58"/>
  <c r="Q50" i="59"/>
  <c r="Q49" i="60"/>
  <c r="G54" i="66"/>
  <c r="G369" i="66" s="1"/>
  <c r="G52" i="59"/>
  <c r="G53" i="59"/>
  <c r="G52" i="60"/>
  <c r="G52" i="58"/>
  <c r="G53" i="58"/>
  <c r="G51" i="59"/>
  <c r="G51" i="58"/>
  <c r="K54" i="66"/>
  <c r="K388" i="66" s="1"/>
  <c r="K52" i="60"/>
  <c r="K51" i="58"/>
  <c r="K52" i="58"/>
  <c r="K53" i="59"/>
  <c r="K53" i="58"/>
  <c r="K52" i="59"/>
  <c r="K51" i="60"/>
  <c r="O54" i="66"/>
  <c r="O53" i="58"/>
  <c r="O52" i="60"/>
  <c r="O52" i="59"/>
  <c r="O53" i="59"/>
  <c r="O52" i="58"/>
  <c r="O51" i="58"/>
  <c r="E55" i="66"/>
  <c r="E54" i="58"/>
  <c r="E54" i="59"/>
  <c r="I55" i="66"/>
  <c r="I54" i="58"/>
  <c r="I54" i="59"/>
  <c r="M55" i="66"/>
  <c r="M54" i="58"/>
  <c r="M54" i="59"/>
  <c r="Q55" i="66"/>
  <c r="Q54" i="58"/>
  <c r="Q54" i="59"/>
  <c r="G56" i="66"/>
  <c r="G56" i="58"/>
  <c r="G56" i="59"/>
  <c r="G57" i="58"/>
  <c r="G57" i="59"/>
  <c r="K56" i="66"/>
  <c r="K392" i="66" s="1"/>
  <c r="K57" i="59"/>
  <c r="K56" i="59"/>
  <c r="K55" i="58"/>
  <c r="K56" i="58"/>
  <c r="K57" i="58"/>
  <c r="O56" i="66"/>
  <c r="O373" i="66" s="1"/>
  <c r="O56" i="58"/>
  <c r="O57" i="59"/>
  <c r="O57" i="58"/>
  <c r="O56" i="59"/>
  <c r="O55" i="58"/>
  <c r="E58" i="66"/>
  <c r="E58" i="58"/>
  <c r="E58" i="59"/>
  <c r="I58" i="66"/>
  <c r="I59" i="58"/>
  <c r="I58" i="58"/>
  <c r="I58" i="60"/>
  <c r="I59" i="60"/>
  <c r="I59" i="59"/>
  <c r="I58" i="59"/>
  <c r="M58" i="66"/>
  <c r="M58" i="59"/>
  <c r="M58" i="58"/>
  <c r="Q58" i="66"/>
  <c r="Q59" i="60"/>
  <c r="Q59" i="59"/>
  <c r="Q58" i="60"/>
  <c r="Q58" i="59"/>
  <c r="Q58" i="58"/>
  <c r="Q59" i="58"/>
  <c r="G59" i="66"/>
  <c r="G60" i="58"/>
  <c r="G60" i="59"/>
  <c r="K59" i="66"/>
  <c r="K60" i="58"/>
  <c r="K60" i="59"/>
  <c r="O59" i="66"/>
  <c r="O60" i="59"/>
  <c r="O60" i="58"/>
  <c r="E49" i="67"/>
  <c r="E65" i="58"/>
  <c r="E64" i="60"/>
  <c r="E64" i="59"/>
  <c r="E65" i="59"/>
  <c r="E64" i="58"/>
  <c r="I49" i="67"/>
  <c r="I64" i="58"/>
  <c r="I65" i="59"/>
  <c r="I64" i="59"/>
  <c r="I65" i="58"/>
  <c r="I64" i="60"/>
  <c r="M49" i="67"/>
  <c r="M64" i="58"/>
  <c r="M64" i="60"/>
  <c r="M65" i="58"/>
  <c r="M65" i="59"/>
  <c r="M64" i="59"/>
  <c r="Q49" i="67"/>
  <c r="Q65" i="58"/>
  <c r="Q64" i="60"/>
  <c r="Q64" i="59"/>
  <c r="Q65" i="59"/>
  <c r="Q64" i="58"/>
  <c r="G51" i="67"/>
  <c r="G67" i="59"/>
  <c r="G67" i="58"/>
  <c r="K51" i="67"/>
  <c r="K67" i="59"/>
  <c r="K67" i="58"/>
  <c r="O51" i="67"/>
  <c r="O67" i="58"/>
  <c r="O67" i="59"/>
  <c r="E53" i="67"/>
  <c r="E69" i="59"/>
  <c r="E69" i="58"/>
  <c r="E69" i="60"/>
  <c r="E68" i="60"/>
  <c r="E68" i="59"/>
  <c r="I53" i="67"/>
  <c r="I69" i="60"/>
  <c r="I69" i="58"/>
  <c r="I68" i="59"/>
  <c r="I69" i="59"/>
  <c r="I68" i="58"/>
  <c r="M53" i="67"/>
  <c r="M69" i="60"/>
  <c r="M69" i="59"/>
  <c r="M69" i="58"/>
  <c r="M68" i="60"/>
  <c r="M68" i="58"/>
  <c r="Q53" i="67"/>
  <c r="Q69" i="60"/>
  <c r="Q68" i="58"/>
  <c r="Q68" i="60"/>
  <c r="Q68" i="59"/>
  <c r="Q69" i="58"/>
  <c r="Q69" i="59"/>
  <c r="G54" i="67"/>
  <c r="G407" i="67" s="1"/>
  <c r="G72" i="58"/>
  <c r="G72" i="59"/>
  <c r="G71" i="60"/>
  <c r="G71" i="59"/>
  <c r="G71" i="58"/>
  <c r="G70" i="59"/>
  <c r="K54" i="67"/>
  <c r="K71" i="60"/>
  <c r="K72" i="58"/>
  <c r="K71" i="58"/>
  <c r="K72" i="59"/>
  <c r="K71" i="59"/>
  <c r="O54" i="67"/>
  <c r="O369" i="67" s="1"/>
  <c r="O71" i="59"/>
  <c r="O71" i="58"/>
  <c r="O72" i="59"/>
  <c r="O72" i="58"/>
  <c r="O71" i="60"/>
  <c r="O70" i="58"/>
  <c r="E55" i="67"/>
  <c r="E73" i="59"/>
  <c r="E73" i="58"/>
  <c r="I55" i="67"/>
  <c r="I73" i="58"/>
  <c r="I73" i="59"/>
  <c r="M55" i="67"/>
  <c r="M73" i="58"/>
  <c r="M73" i="59"/>
  <c r="Q55" i="67"/>
  <c r="Q73" i="59"/>
  <c r="Q73" i="58"/>
  <c r="G56" i="67"/>
  <c r="G76" i="59"/>
  <c r="G75" i="59"/>
  <c r="G75" i="58"/>
  <c r="G76" i="58"/>
  <c r="G74" i="58"/>
  <c r="K56" i="67"/>
  <c r="K392" i="67" s="1"/>
  <c r="K75" i="58"/>
  <c r="K76" i="58"/>
  <c r="K75" i="59"/>
  <c r="K76" i="59"/>
  <c r="O56" i="67"/>
  <c r="O76" i="58"/>
  <c r="O76" i="59"/>
  <c r="O75" i="59"/>
  <c r="O75" i="58"/>
  <c r="E58" i="67"/>
  <c r="E77" i="59"/>
  <c r="E78" i="58"/>
  <c r="E78" i="60"/>
  <c r="E77" i="58"/>
  <c r="E77" i="60"/>
  <c r="E78" i="59"/>
  <c r="I58" i="67"/>
  <c r="I77" i="60"/>
  <c r="I77" i="59"/>
  <c r="I78" i="58"/>
  <c r="I77" i="58"/>
  <c r="I78" i="60"/>
  <c r="I78" i="59"/>
  <c r="M58" i="67"/>
  <c r="M77" i="59"/>
  <c r="M77" i="60"/>
  <c r="M78" i="60"/>
  <c r="M78" i="58"/>
  <c r="M78" i="59"/>
  <c r="M77" i="58"/>
  <c r="Q58" i="67"/>
  <c r="Q77" i="59"/>
  <c r="Q77" i="58"/>
  <c r="Q77" i="60"/>
  <c r="Q78" i="59"/>
  <c r="Q78" i="58"/>
  <c r="Q78" i="60"/>
  <c r="G59" i="67"/>
  <c r="G79" i="58"/>
  <c r="G79" i="59"/>
  <c r="K59" i="67"/>
  <c r="K79" i="58"/>
  <c r="K79" i="59"/>
  <c r="O59" i="67"/>
  <c r="O79" i="58"/>
  <c r="O79" i="59"/>
  <c r="E58" i="68"/>
  <c r="E84" i="58"/>
  <c r="E83" i="59"/>
  <c r="E83" i="58"/>
  <c r="E83" i="60"/>
  <c r="E84" i="59"/>
  <c r="I58" i="68"/>
  <c r="I83" i="60"/>
  <c r="I84" i="59"/>
  <c r="I84" i="58"/>
  <c r="I83" i="59"/>
  <c r="I83" i="58"/>
  <c r="M58" i="68"/>
  <c r="M84" i="58"/>
  <c r="M83" i="59"/>
  <c r="M83" i="58"/>
  <c r="M83" i="60"/>
  <c r="M84" i="59"/>
  <c r="Q58" i="68"/>
  <c r="Q83" i="59"/>
  <c r="Q83" i="58"/>
  <c r="Q84" i="59"/>
  <c r="Q84" i="58"/>
  <c r="Q83" i="60"/>
  <c r="G60" i="68"/>
  <c r="G86" i="59"/>
  <c r="G86" i="58"/>
  <c r="K60" i="68"/>
  <c r="K86" i="58"/>
  <c r="K86" i="59"/>
  <c r="O60" i="68"/>
  <c r="O86" i="58"/>
  <c r="O86" i="59"/>
  <c r="E62" i="68"/>
  <c r="E88" i="59"/>
  <c r="E88" i="60"/>
  <c r="E87" i="60"/>
  <c r="E88" i="58"/>
  <c r="I62" i="68"/>
  <c r="I88" i="58"/>
  <c r="I88" i="60"/>
  <c r="I87" i="59"/>
  <c r="I88" i="59"/>
  <c r="I87" i="60"/>
  <c r="M62" i="68"/>
  <c r="M88" i="60"/>
  <c r="M88" i="58"/>
  <c r="M88" i="59"/>
  <c r="M87" i="58"/>
  <c r="M87" i="59"/>
  <c r="Q62" i="68"/>
  <c r="Q87" i="60"/>
  <c r="Q88" i="59"/>
  <c r="Q88" i="58"/>
  <c r="Q88" i="60"/>
  <c r="G63" i="68"/>
  <c r="G90" i="60"/>
  <c r="G90" i="59"/>
  <c r="G90" i="58"/>
  <c r="G91" i="59"/>
  <c r="G91" i="58"/>
  <c r="K63" i="68"/>
  <c r="K457" i="68" s="1"/>
  <c r="K91" i="58"/>
  <c r="K90" i="58"/>
  <c r="K90" i="59"/>
  <c r="K91" i="59"/>
  <c r="K90" i="60"/>
  <c r="K89" i="60"/>
  <c r="O63" i="68"/>
  <c r="O90" i="58"/>
  <c r="O91" i="58"/>
  <c r="O90" i="60"/>
  <c r="O90" i="59"/>
  <c r="O91" i="59"/>
  <c r="O89" i="59"/>
  <c r="I64" i="68"/>
  <c r="I92" i="60"/>
  <c r="I92" i="59"/>
  <c r="I92" i="58"/>
  <c r="Q64" i="68"/>
  <c r="Q92" i="58"/>
  <c r="Q92" i="60"/>
  <c r="Q92" i="59"/>
  <c r="O65" i="68"/>
  <c r="O94" i="60"/>
  <c r="O94" i="59"/>
  <c r="O94" i="58"/>
  <c r="O95" i="58"/>
  <c r="O95" i="59"/>
  <c r="E66" i="68"/>
  <c r="E96" i="59"/>
  <c r="E96" i="58"/>
  <c r="I66" i="68"/>
  <c r="I96" i="59"/>
  <c r="I96" i="58"/>
  <c r="M66" i="68"/>
  <c r="M96" i="58"/>
  <c r="M96" i="59"/>
  <c r="Q66" i="68"/>
  <c r="Q96" i="58"/>
  <c r="Q96" i="59"/>
  <c r="G67" i="68"/>
  <c r="G489" i="68" s="1"/>
  <c r="G98" i="58"/>
  <c r="G99" i="58"/>
  <c r="G98" i="59"/>
  <c r="G99" i="59"/>
  <c r="K67" i="68"/>
  <c r="K99" i="59"/>
  <c r="K98" i="58"/>
  <c r="K98" i="59"/>
  <c r="K99" i="58"/>
  <c r="K97" i="59"/>
  <c r="O67" i="68"/>
  <c r="O465" i="68" s="1"/>
  <c r="O98" i="59"/>
  <c r="O99" i="58"/>
  <c r="O98" i="58"/>
  <c r="O99" i="59"/>
  <c r="O97" i="59"/>
  <c r="E69" i="68"/>
  <c r="E100" i="58"/>
  <c r="E101" i="58"/>
  <c r="E101" i="59"/>
  <c r="E100" i="59"/>
  <c r="I69" i="68"/>
  <c r="I101" i="59"/>
  <c r="I100" i="58"/>
  <c r="I100" i="59"/>
  <c r="I101" i="58"/>
  <c r="M69" i="68"/>
  <c r="M100" i="59"/>
  <c r="M100" i="58"/>
  <c r="M101" i="58"/>
  <c r="M101" i="59"/>
  <c r="Q69" i="68"/>
  <c r="Q468" i="68" s="1"/>
  <c r="Q100" i="58"/>
  <c r="Q101" i="58"/>
  <c r="Q100" i="59"/>
  <c r="Q101" i="59"/>
  <c r="E71" i="68"/>
  <c r="E103" i="58"/>
  <c r="E103" i="59"/>
  <c r="I71" i="68"/>
  <c r="I492" i="68" s="1"/>
  <c r="I103" i="59"/>
  <c r="I103" i="58"/>
  <c r="M71" i="68"/>
  <c r="M103" i="59"/>
  <c r="M103" i="58"/>
  <c r="Q71" i="68"/>
  <c r="Q103" i="58"/>
  <c r="Q103" i="59"/>
  <c r="G49" i="69"/>
  <c r="G108" i="59"/>
  <c r="G108" i="58"/>
  <c r="G107" i="58"/>
  <c r="G107" i="59"/>
  <c r="K49" i="69"/>
  <c r="K107" i="59"/>
  <c r="K107" i="58"/>
  <c r="K108" i="58"/>
  <c r="K108" i="59"/>
  <c r="O49" i="69"/>
  <c r="O107" i="59"/>
  <c r="O108" i="59"/>
  <c r="O107" i="58"/>
  <c r="O108" i="58"/>
  <c r="E51" i="69"/>
  <c r="E110" i="59"/>
  <c r="E110" i="58"/>
  <c r="I51" i="69"/>
  <c r="I110" i="58"/>
  <c r="I110" i="59"/>
  <c r="M51" i="69"/>
  <c r="M110" i="59"/>
  <c r="M110" i="58"/>
  <c r="Q51" i="69"/>
  <c r="Q110" i="59"/>
  <c r="Q110" i="58"/>
  <c r="G55" i="69"/>
  <c r="G116" i="59"/>
  <c r="G116" i="58"/>
  <c r="K55" i="69"/>
  <c r="K116" i="59"/>
  <c r="K116" i="58"/>
  <c r="O55" i="69"/>
  <c r="O116" i="58"/>
  <c r="O116" i="59"/>
  <c r="E56" i="69"/>
  <c r="E373" i="69" s="1"/>
  <c r="E119" i="58"/>
  <c r="E118" i="59"/>
  <c r="E119" i="59"/>
  <c r="E118" i="58"/>
  <c r="I56" i="69"/>
  <c r="I118" i="58"/>
  <c r="I119" i="59"/>
  <c r="I117" i="59"/>
  <c r="I119" i="58"/>
  <c r="I118" i="59"/>
  <c r="I117" i="58"/>
  <c r="M56" i="69"/>
  <c r="M392" i="69" s="1"/>
  <c r="M119" i="59"/>
  <c r="M118" i="59"/>
  <c r="M118" i="58"/>
  <c r="M119" i="58"/>
  <c r="Q56" i="69"/>
  <c r="Q117" i="58"/>
  <c r="Q119" i="58"/>
  <c r="Q118" i="59"/>
  <c r="Q118" i="58"/>
  <c r="Q119" i="59"/>
  <c r="Q117" i="59"/>
  <c r="G58" i="69"/>
  <c r="G120" i="59"/>
  <c r="G120" i="58"/>
  <c r="K58" i="69"/>
  <c r="K120" i="58"/>
  <c r="K120" i="59"/>
  <c r="O58" i="69"/>
  <c r="O120" i="59"/>
  <c r="O120" i="58"/>
  <c r="E59" i="69"/>
  <c r="E122" i="58"/>
  <c r="E122" i="59"/>
  <c r="I59" i="69"/>
  <c r="I122" i="59"/>
  <c r="I122" i="58"/>
  <c r="M59" i="69"/>
  <c r="M122" i="59"/>
  <c r="M122" i="58"/>
  <c r="Q59" i="69"/>
  <c r="Q122" i="58"/>
  <c r="Q122" i="59"/>
  <c r="G49" i="70"/>
  <c r="G127" i="59"/>
  <c r="G127" i="58"/>
  <c r="G126" i="58"/>
  <c r="G126" i="59"/>
  <c r="K49" i="70"/>
  <c r="K126" i="58"/>
  <c r="K127" i="59"/>
  <c r="K126" i="59"/>
  <c r="K127" i="58"/>
  <c r="O49" i="70"/>
  <c r="O126" i="59"/>
  <c r="O127" i="59"/>
  <c r="O126" i="58"/>
  <c r="O127" i="58"/>
  <c r="E51" i="70"/>
  <c r="E129" i="59"/>
  <c r="E129" i="58"/>
  <c r="I51" i="70"/>
  <c r="I129" i="58"/>
  <c r="I129" i="59"/>
  <c r="M51" i="70"/>
  <c r="M129" i="59"/>
  <c r="M129" i="58"/>
  <c r="Q51" i="70"/>
  <c r="Q129" i="59"/>
  <c r="Q129" i="58"/>
  <c r="G53" i="70"/>
  <c r="G131" i="58"/>
  <c r="G131" i="59"/>
  <c r="K53" i="70"/>
  <c r="K131" i="58"/>
  <c r="K131" i="59"/>
  <c r="O53" i="70"/>
  <c r="O131" i="59"/>
  <c r="O131" i="58"/>
  <c r="O130" i="59"/>
  <c r="O130" i="58"/>
  <c r="E54" i="70"/>
  <c r="E134" i="59"/>
  <c r="E133" i="59"/>
  <c r="E134" i="58"/>
  <c r="E133" i="58"/>
  <c r="E132" i="59"/>
  <c r="I54" i="70"/>
  <c r="I133" i="58"/>
  <c r="I134" i="59"/>
  <c r="I133" i="59"/>
  <c r="I134" i="58"/>
  <c r="M54" i="70"/>
  <c r="M134" i="59"/>
  <c r="M133" i="58"/>
  <c r="M133" i="59"/>
  <c r="M134" i="58"/>
  <c r="M132" i="59"/>
  <c r="Q54" i="70"/>
  <c r="Q388" i="70" s="1"/>
  <c r="Q133" i="59"/>
  <c r="Q132" i="58"/>
  <c r="Q134" i="58"/>
  <c r="Q134" i="59"/>
  <c r="Q133" i="58"/>
  <c r="G55" i="70"/>
  <c r="G135" i="59"/>
  <c r="G135" i="58"/>
  <c r="K55" i="70"/>
  <c r="K135" i="58"/>
  <c r="K135" i="59"/>
  <c r="O55" i="70"/>
  <c r="O135" i="59"/>
  <c r="O135" i="58"/>
  <c r="E56" i="70"/>
  <c r="E373" i="70" s="1"/>
  <c r="E137" i="59"/>
  <c r="E136" i="58"/>
  <c r="E138" i="59"/>
  <c r="E137" i="58"/>
  <c r="E138" i="58"/>
  <c r="E136" i="59"/>
  <c r="I56" i="70"/>
  <c r="I373" i="70" s="1"/>
  <c r="I138" i="59"/>
  <c r="I137" i="58"/>
  <c r="I137" i="59"/>
  <c r="I138" i="58"/>
  <c r="M56" i="70"/>
  <c r="M392" i="70" s="1"/>
  <c r="M138" i="59"/>
  <c r="M138" i="58"/>
  <c r="M137" i="59"/>
  <c r="M136" i="58"/>
  <c r="M137" i="58"/>
  <c r="M136" i="59"/>
  <c r="Q56" i="70"/>
  <c r="Q138" i="59"/>
  <c r="Q138" i="58"/>
  <c r="Q137" i="59"/>
  <c r="Q137" i="58"/>
  <c r="G58" i="70"/>
  <c r="G139" i="59"/>
  <c r="G139" i="58"/>
  <c r="K58" i="70"/>
  <c r="K139" i="58"/>
  <c r="K139" i="59"/>
  <c r="O58" i="70"/>
  <c r="O140" i="60"/>
  <c r="O139" i="60"/>
  <c r="O124" i="60" s="1"/>
  <c r="O139" i="59"/>
  <c r="O139" i="58"/>
  <c r="O140" i="58"/>
  <c r="O140" i="59"/>
  <c r="E59" i="70"/>
  <c r="E141" i="59"/>
  <c r="E141" i="58"/>
  <c r="I59" i="70"/>
  <c r="I141" i="59"/>
  <c r="I141" i="58"/>
  <c r="M59" i="70"/>
  <c r="M141" i="59"/>
  <c r="M141" i="58"/>
  <c r="Q59" i="70"/>
  <c r="Q141" i="59"/>
  <c r="Q141" i="58"/>
  <c r="G49" i="71"/>
  <c r="G145" i="58"/>
  <c r="G145" i="59"/>
  <c r="K49" i="71"/>
  <c r="K145" i="59"/>
  <c r="K145" i="58"/>
  <c r="O49" i="71"/>
  <c r="O145" i="58"/>
  <c r="O145" i="59"/>
  <c r="E51" i="71"/>
  <c r="E147" i="58"/>
  <c r="E147" i="59"/>
  <c r="I51" i="71"/>
  <c r="I147" i="58"/>
  <c r="I147" i="59"/>
  <c r="M51" i="71"/>
  <c r="M147" i="58"/>
  <c r="M147" i="59"/>
  <c r="Q51" i="71"/>
  <c r="Q147" i="59"/>
  <c r="Q147" i="58"/>
  <c r="G53" i="71"/>
  <c r="G148" i="59"/>
  <c r="G148" i="58"/>
  <c r="K53" i="71"/>
  <c r="K148" i="59"/>
  <c r="K148" i="58"/>
  <c r="O53" i="71"/>
  <c r="O148" i="58"/>
  <c r="O148" i="59"/>
  <c r="G55" i="71"/>
  <c r="G153" i="59"/>
  <c r="G153" i="58"/>
  <c r="K55" i="71"/>
  <c r="K153" i="59"/>
  <c r="K153" i="58"/>
  <c r="O55" i="71"/>
  <c r="O153" i="59"/>
  <c r="O153" i="58"/>
  <c r="E56" i="71"/>
  <c r="E358" i="71" s="1"/>
  <c r="E155" i="58"/>
  <c r="E156" i="59"/>
  <c r="E156" i="58"/>
  <c r="E155" i="59"/>
  <c r="I56" i="71"/>
  <c r="I156" i="59"/>
  <c r="I155" i="58"/>
  <c r="I156" i="58"/>
  <c r="I155" i="59"/>
  <c r="M56" i="71"/>
  <c r="M155" i="59"/>
  <c r="M156" i="58"/>
  <c r="M155" i="58"/>
  <c r="M156" i="59"/>
  <c r="M154" i="59"/>
  <c r="Q56" i="71"/>
  <c r="Q376" i="71" s="1"/>
  <c r="Q155" i="59"/>
  <c r="Q156" i="59"/>
  <c r="Q155" i="58"/>
  <c r="Q156" i="58"/>
  <c r="G58" i="71"/>
  <c r="G157" i="59"/>
  <c r="G157" i="58"/>
  <c r="K58" i="71"/>
  <c r="K157" i="59"/>
  <c r="K157" i="58"/>
  <c r="O58" i="71"/>
  <c r="O157" i="59"/>
  <c r="O157" i="58"/>
  <c r="E59" i="71"/>
  <c r="E159" i="58"/>
  <c r="E159" i="59"/>
  <c r="I59" i="71"/>
  <c r="I159" i="59"/>
  <c r="I159" i="58"/>
  <c r="M59" i="71"/>
  <c r="M159" i="59"/>
  <c r="M159" i="58"/>
  <c r="Q59" i="71"/>
  <c r="Q159" i="58"/>
  <c r="Q159" i="59"/>
  <c r="G49" i="72"/>
  <c r="G163" i="59"/>
  <c r="G163" i="58"/>
  <c r="K49" i="72"/>
  <c r="K163" i="59"/>
  <c r="K163" i="58"/>
  <c r="O49" i="72"/>
  <c r="O163" i="58"/>
  <c r="O163" i="59"/>
  <c r="E51" i="72"/>
  <c r="E165" i="58"/>
  <c r="E165" i="59"/>
  <c r="I51" i="72"/>
  <c r="I165" i="58"/>
  <c r="I165" i="59"/>
  <c r="M51" i="72"/>
  <c r="M165" i="59"/>
  <c r="M165" i="58"/>
  <c r="Q51" i="72"/>
  <c r="Q165" i="59"/>
  <c r="Q165" i="58"/>
  <c r="G53" i="72"/>
  <c r="G166" i="59"/>
  <c r="G166" i="58"/>
  <c r="K53" i="72"/>
  <c r="K166" i="58"/>
  <c r="O53" i="72"/>
  <c r="O166" i="58"/>
  <c r="G55" i="72"/>
  <c r="G171" i="59"/>
  <c r="G171" i="58"/>
  <c r="K55" i="72"/>
  <c r="K171" i="59"/>
  <c r="K171" i="58"/>
  <c r="O55" i="72"/>
  <c r="O171" i="59"/>
  <c r="O171" i="58"/>
  <c r="E56" i="72"/>
  <c r="E376" i="72" s="1"/>
  <c r="E173" i="59"/>
  <c r="E174" i="58"/>
  <c r="E173" i="58"/>
  <c r="E174" i="59"/>
  <c r="E172" i="58"/>
  <c r="I56" i="72"/>
  <c r="I376" i="72" s="1"/>
  <c r="I173" i="59"/>
  <c r="I173" i="58"/>
  <c r="I174" i="59"/>
  <c r="I174" i="58"/>
  <c r="M56" i="72"/>
  <c r="M174" i="59"/>
  <c r="M174" i="58"/>
  <c r="M173" i="58"/>
  <c r="M173" i="59"/>
  <c r="M172" i="58"/>
  <c r="Q56" i="72"/>
  <c r="Q358" i="72" s="1"/>
  <c r="Q173" i="58"/>
  <c r="Q174" i="58"/>
  <c r="Q174" i="59"/>
  <c r="Q173" i="59"/>
  <c r="G58" i="72"/>
  <c r="G175" i="59"/>
  <c r="G175" i="58"/>
  <c r="K58" i="72"/>
  <c r="K175" i="59"/>
  <c r="K175" i="58"/>
  <c r="O58" i="72"/>
  <c r="O175" i="59"/>
  <c r="O175" i="58"/>
  <c r="E59" i="72"/>
  <c r="E177" i="59"/>
  <c r="E177" i="58"/>
  <c r="I59" i="72"/>
  <c r="I177" i="59"/>
  <c r="I177" i="58"/>
  <c r="M59" i="72"/>
  <c r="M177" i="58"/>
  <c r="M177" i="59"/>
  <c r="Q59" i="72"/>
  <c r="Q177" i="59"/>
  <c r="Q177" i="58"/>
  <c r="C12" i="48"/>
  <c r="J19" i="48"/>
  <c r="G16" i="48"/>
  <c r="G12" i="48"/>
  <c r="Q16" i="48"/>
  <c r="K19" i="48"/>
  <c r="L16" i="48"/>
  <c r="F9" i="44"/>
  <c r="F12" i="48"/>
  <c r="Q12" i="48"/>
  <c r="L12" i="48"/>
  <c r="F16" i="48"/>
  <c r="H16" i="48"/>
  <c r="P19" i="48"/>
  <c r="P16" i="48"/>
  <c r="E39" i="48"/>
  <c r="D32" i="48"/>
  <c r="O39" i="48"/>
  <c r="J32" i="48"/>
  <c r="N39" i="48"/>
  <c r="E36" i="48"/>
  <c r="L36" i="48"/>
  <c r="O32" i="48"/>
  <c r="Q32" i="48"/>
  <c r="B70" i="48"/>
  <c r="C58" i="48"/>
  <c r="D55" i="48"/>
  <c r="H39" i="48"/>
  <c r="H51" i="48"/>
  <c r="I58" i="48"/>
  <c r="F55" i="48"/>
  <c r="M70" i="48"/>
  <c r="M55" i="48"/>
  <c r="F70" i="48"/>
  <c r="N51" i="48"/>
  <c r="P70" i="48"/>
  <c r="Q77" i="48"/>
  <c r="N74" i="48"/>
  <c r="P58" i="48"/>
  <c r="L70" i="48"/>
  <c r="O70" i="48"/>
  <c r="B36" i="48"/>
  <c r="P74" i="48"/>
  <c r="C55" i="48"/>
  <c r="G74" i="48"/>
  <c r="G51" i="48"/>
  <c r="B100" i="48"/>
  <c r="D77" i="48"/>
  <c r="C77" i="48"/>
  <c r="N77" i="48"/>
  <c r="B77" i="48"/>
  <c r="K97" i="48"/>
  <c r="O89" i="48"/>
  <c r="C70" i="48"/>
  <c r="O97" i="48"/>
  <c r="K89" i="48"/>
  <c r="L93" i="48"/>
  <c r="F89" i="48"/>
  <c r="O100" i="48"/>
  <c r="I100" i="48"/>
  <c r="Q93" i="48"/>
  <c r="L97" i="48"/>
  <c r="D89" i="48"/>
  <c r="E97" i="48"/>
  <c r="E89" i="48"/>
  <c r="O55" i="48"/>
  <c r="F93" i="48"/>
  <c r="B120" i="48"/>
  <c r="D100" i="48"/>
  <c r="P93" i="48"/>
  <c r="H124" i="44"/>
  <c r="H130" i="48"/>
  <c r="N124" i="44"/>
  <c r="N130" i="48"/>
  <c r="P105" i="44"/>
  <c r="P111" i="48"/>
  <c r="H111" i="48"/>
  <c r="B111" i="48"/>
  <c r="H143" i="44"/>
  <c r="H148" i="48"/>
  <c r="Q111" i="48"/>
  <c r="L43" i="45"/>
  <c r="L49" i="49"/>
  <c r="P81" i="45"/>
  <c r="P141" i="68"/>
  <c r="P87" i="49"/>
  <c r="I81" i="47"/>
  <c r="I189" i="68"/>
  <c r="I87" i="50"/>
  <c r="E184" i="70"/>
  <c r="O93" i="71"/>
  <c r="J172" i="48"/>
  <c r="O194" i="65"/>
  <c r="N136" i="71"/>
  <c r="N116" i="71"/>
  <c r="K143" i="72"/>
  <c r="G259" i="68"/>
  <c r="E152" i="71"/>
  <c r="Q414" i="64"/>
  <c r="Q30" i="58"/>
  <c r="O87" i="58"/>
  <c r="H420" i="68"/>
  <c r="L420" i="68"/>
  <c r="G390" i="71"/>
  <c r="G334" i="71"/>
  <c r="G388" i="71" s="1"/>
  <c r="B19" i="49"/>
  <c r="B168" i="49"/>
  <c r="N32" i="49"/>
  <c r="J39" i="49"/>
  <c r="E49" i="49"/>
  <c r="F58" i="49"/>
  <c r="P70" i="49"/>
  <c r="I137" i="69"/>
  <c r="O143" i="69"/>
  <c r="H130" i="49"/>
  <c r="H124" i="45"/>
  <c r="O146" i="70"/>
  <c r="G154" i="49"/>
  <c r="H154" i="49"/>
  <c r="I136" i="72"/>
  <c r="C140" i="72"/>
  <c r="H174" i="64"/>
  <c r="E150" i="65"/>
  <c r="O219" i="65"/>
  <c r="O156" i="65"/>
  <c r="E89" i="50"/>
  <c r="L211" i="70"/>
  <c r="F204" i="71"/>
  <c r="H157" i="50"/>
  <c r="C324" i="66"/>
  <c r="L112" i="67"/>
  <c r="M130" i="72"/>
  <c r="C100" i="50"/>
  <c r="D148" i="66"/>
  <c r="O169" i="68"/>
  <c r="E173" i="68"/>
  <c r="L196" i="69"/>
  <c r="L139" i="69"/>
  <c r="L118" i="69"/>
  <c r="J135" i="70"/>
  <c r="N132" i="49"/>
  <c r="I197" i="71"/>
  <c r="I143" i="71"/>
  <c r="C116" i="72"/>
  <c r="O168" i="49"/>
  <c r="P140" i="72"/>
  <c r="M235" i="64"/>
  <c r="C211" i="65"/>
  <c r="J30" i="50"/>
  <c r="D30" i="50"/>
  <c r="D24" i="47"/>
  <c r="E30" i="50"/>
  <c r="K211" i="66"/>
  <c r="O156" i="66"/>
  <c r="O213" i="66" s="1"/>
  <c r="N77" i="50"/>
  <c r="J208" i="69"/>
  <c r="K204" i="71"/>
  <c r="H215" i="72"/>
  <c r="I184" i="70"/>
  <c r="I89" i="49"/>
  <c r="E51" i="50"/>
  <c r="O93" i="70"/>
  <c r="D175" i="48"/>
  <c r="J16" i="49"/>
  <c r="D36" i="49"/>
  <c r="M39" i="49"/>
  <c r="J55" i="49"/>
  <c r="M120" i="49"/>
  <c r="J136" i="49"/>
  <c r="I146" i="70"/>
  <c r="I148" i="49"/>
  <c r="I143" i="45"/>
  <c r="I154" i="49"/>
  <c r="B211" i="65"/>
  <c r="B202" i="71"/>
  <c r="E39" i="50"/>
  <c r="N211" i="67"/>
  <c r="P204" i="71"/>
  <c r="E338" i="65"/>
  <c r="E312" i="71"/>
  <c r="J147" i="72"/>
  <c r="K70" i="58"/>
  <c r="K117" i="58"/>
  <c r="I132" i="58"/>
  <c r="I136" i="58"/>
  <c r="P148" i="58"/>
  <c r="H405" i="68"/>
  <c r="O105" i="60"/>
  <c r="J403" i="69"/>
  <c r="L9" i="59"/>
  <c r="N55" i="59"/>
  <c r="I331" i="67"/>
  <c r="I310" i="67"/>
  <c r="M285" i="67"/>
  <c r="O111" i="58"/>
  <c r="H338" i="66"/>
  <c r="E447" i="64"/>
  <c r="G348" i="66"/>
  <c r="C68" i="60"/>
  <c r="F360" i="64"/>
  <c r="F317" i="64"/>
  <c r="J323" i="64"/>
  <c r="J365" i="64" s="1"/>
  <c r="H51" i="58"/>
  <c r="L405" i="68"/>
  <c r="E368" i="64"/>
  <c r="E431" i="64"/>
  <c r="E344" i="64"/>
  <c r="M431" i="64"/>
  <c r="M368" i="64"/>
  <c r="M344" i="64"/>
  <c r="M338" i="64" s="1"/>
  <c r="K407" i="68"/>
  <c r="D417" i="68"/>
  <c r="F310" i="69"/>
  <c r="F304" i="69" s="1"/>
  <c r="F335" i="69"/>
  <c r="F304" i="70"/>
  <c r="F338" i="70"/>
  <c r="H322" i="72"/>
  <c r="F407" i="65"/>
  <c r="D403" i="66"/>
  <c r="M89" i="60"/>
  <c r="P105" i="60"/>
  <c r="F348" i="69"/>
  <c r="F405" i="69" s="1"/>
  <c r="C353" i="68"/>
  <c r="G55" i="58"/>
  <c r="C413" i="68"/>
  <c r="C485" i="68"/>
  <c r="N431" i="64"/>
  <c r="N368" i="64"/>
  <c r="N344" i="64"/>
  <c r="D304" i="65"/>
  <c r="O409" i="68"/>
  <c r="D154" i="59"/>
  <c r="D318" i="72"/>
  <c r="D372" i="72"/>
  <c r="D298" i="72"/>
  <c r="D293" i="72" s="1"/>
  <c r="M172" i="59"/>
  <c r="N325" i="72"/>
  <c r="G89" i="60"/>
  <c r="E400" i="69"/>
  <c r="I400" i="70"/>
  <c r="G403" i="70"/>
  <c r="P384" i="71"/>
  <c r="E334" i="72"/>
  <c r="E388" i="72" s="1"/>
  <c r="L130" i="58"/>
  <c r="N338" i="66"/>
  <c r="D117" i="58"/>
  <c r="J331" i="70"/>
  <c r="J291" i="70"/>
  <c r="C402" i="68"/>
  <c r="L331" i="66"/>
  <c r="N324" i="67"/>
  <c r="N304" i="67"/>
  <c r="K405" i="68"/>
  <c r="L409" i="68"/>
  <c r="I154" i="59"/>
  <c r="P348" i="66"/>
  <c r="E342" i="67"/>
  <c r="E501" i="68"/>
  <c r="O348" i="70"/>
  <c r="O405" i="70" s="1"/>
  <c r="M143" i="60"/>
  <c r="K161" i="60"/>
  <c r="O386" i="72"/>
  <c r="H49" i="50"/>
  <c r="P87" i="50"/>
  <c r="F175" i="50"/>
  <c r="N68" i="50"/>
  <c r="O77" i="50"/>
  <c r="H105" i="47"/>
  <c r="H111" i="50"/>
  <c r="D105" i="47"/>
  <c r="D111" i="50"/>
  <c r="J120" i="50"/>
  <c r="E157" i="50"/>
  <c r="F70" i="49"/>
  <c r="C58" i="49"/>
  <c r="C100" i="49"/>
  <c r="O143" i="44"/>
  <c r="O148" i="48"/>
  <c r="M148" i="48"/>
  <c r="H150" i="48"/>
  <c r="K139" i="48"/>
  <c r="F117" i="48"/>
  <c r="J181" i="68"/>
  <c r="Q180" i="68"/>
  <c r="P130" i="68"/>
  <c r="P179" i="68"/>
  <c r="H130" i="68"/>
  <c r="H179" i="68"/>
  <c r="N127" i="68"/>
  <c r="F127" i="68"/>
  <c r="F175" i="68" s="1"/>
  <c r="M174" i="68"/>
  <c r="E174" i="68"/>
  <c r="L173" i="68"/>
  <c r="D173" i="68"/>
  <c r="K123" i="68"/>
  <c r="K171" i="68" s="1"/>
  <c r="C123" i="68"/>
  <c r="C220" i="68"/>
  <c r="C172" i="68"/>
  <c r="J170" i="68"/>
  <c r="P119" i="68"/>
  <c r="P168" i="68"/>
  <c r="H119" i="68"/>
  <c r="H168" i="68"/>
  <c r="O166" i="68"/>
  <c r="G166" i="68"/>
  <c r="N115" i="68"/>
  <c r="N163" i="68" s="1"/>
  <c r="Q84" i="48"/>
  <c r="I84" i="48"/>
  <c r="P83" i="48"/>
  <c r="H83" i="48"/>
  <c r="N79" i="48"/>
  <c r="F79" i="48"/>
  <c r="M78" i="48"/>
  <c r="E78" i="48"/>
  <c r="L76" i="48"/>
  <c r="D76" i="48"/>
  <c r="K75" i="48"/>
  <c r="C75" i="48"/>
  <c r="I72" i="48"/>
  <c r="P71" i="48"/>
  <c r="H71" i="48"/>
  <c r="J97" i="67"/>
  <c r="J135" i="67" s="1"/>
  <c r="M134" i="67"/>
  <c r="E134" i="67"/>
  <c r="L94" i="67"/>
  <c r="L133" i="67"/>
  <c r="D94" i="67"/>
  <c r="D133" i="67"/>
  <c r="B101" i="66"/>
  <c r="B140" i="66"/>
  <c r="B105" i="67"/>
  <c r="B144" i="67"/>
  <c r="P108" i="66"/>
  <c r="P146" i="66" s="1"/>
  <c r="H108" i="66"/>
  <c r="O145" i="66"/>
  <c r="G145" i="66"/>
  <c r="N105" i="66"/>
  <c r="N144" i="66"/>
  <c r="F105" i="66"/>
  <c r="F144" i="66"/>
  <c r="M142" i="66"/>
  <c r="E142" i="66"/>
  <c r="L141" i="66"/>
  <c r="D141" i="66"/>
  <c r="K101" i="66"/>
  <c r="K139" i="66" s="1"/>
  <c r="C101" i="66"/>
  <c r="J138" i="66"/>
  <c r="Q97" i="66"/>
  <c r="Q135" i="66" s="1"/>
  <c r="P134" i="66"/>
  <c r="H134" i="66"/>
  <c r="O94" i="66"/>
  <c r="O133" i="66"/>
  <c r="G94" i="66"/>
  <c r="G133" i="66"/>
  <c r="B105" i="65"/>
  <c r="P108" i="65"/>
  <c r="P146" i="65" s="1"/>
  <c r="P147" i="65"/>
  <c r="H108" i="65"/>
  <c r="H146" i="65" s="1"/>
  <c r="G145" i="65"/>
  <c r="N105" i="65"/>
  <c r="F105" i="65"/>
  <c r="F143" i="65" s="1"/>
  <c r="M142" i="65"/>
  <c r="E142" i="65"/>
  <c r="L141" i="65"/>
  <c r="D141" i="65"/>
  <c r="K101" i="65"/>
  <c r="K140" i="65"/>
  <c r="C101" i="65"/>
  <c r="C99" i="65" s="1"/>
  <c r="C175" i="65" s="1"/>
  <c r="C140" i="65"/>
  <c r="Q97" i="65"/>
  <c r="Q135" i="65" s="1"/>
  <c r="E29" i="48"/>
  <c r="O94" i="65"/>
  <c r="O133" i="65"/>
  <c r="G94" i="65"/>
  <c r="G132" i="65" s="1"/>
  <c r="N166" i="64"/>
  <c r="F166" i="64"/>
  <c r="M165" i="64"/>
  <c r="E165" i="64"/>
  <c r="L121" i="64"/>
  <c r="L164" i="64"/>
  <c r="D121" i="64"/>
  <c r="D164" i="64"/>
  <c r="K162" i="64"/>
  <c r="C162" i="64"/>
  <c r="J118" i="64"/>
  <c r="O114" i="64"/>
  <c r="G114" i="64"/>
  <c r="G156" i="64" s="1"/>
  <c r="N155" i="64"/>
  <c r="F155" i="64"/>
  <c r="M154" i="64"/>
  <c r="E154" i="64"/>
  <c r="L8" i="48"/>
  <c r="H109" i="64"/>
  <c r="H151" i="64" s="1"/>
  <c r="H152" i="64"/>
  <c r="K150" i="64"/>
  <c r="C150" i="64"/>
  <c r="J106" i="64"/>
  <c r="B166" i="64"/>
  <c r="B155" i="64"/>
  <c r="G348" i="67"/>
  <c r="G342" i="67" s="1"/>
  <c r="O384" i="72"/>
  <c r="C77" i="50"/>
  <c r="N70" i="49"/>
  <c r="H51" i="49"/>
  <c r="D148" i="49"/>
  <c r="G87" i="49"/>
  <c r="Q148" i="48"/>
  <c r="F143" i="44"/>
  <c r="F148" i="48"/>
  <c r="P132" i="48"/>
  <c r="I120" i="48"/>
  <c r="Q181" i="68"/>
  <c r="E181" i="68"/>
  <c r="L180" i="68"/>
  <c r="O130" i="68"/>
  <c r="O179" i="68"/>
  <c r="C130" i="68"/>
  <c r="C179" i="68"/>
  <c r="F177" i="68"/>
  <c r="M127" i="68"/>
  <c r="M176" i="68"/>
  <c r="C221" i="68"/>
  <c r="F123" i="68"/>
  <c r="F171" i="68" s="1"/>
  <c r="I170" i="68"/>
  <c r="L169" i="68"/>
  <c r="O119" i="68"/>
  <c r="C119" i="68"/>
  <c r="F166" i="68"/>
  <c r="E115" i="68"/>
  <c r="E163" i="68" s="1"/>
  <c r="E164" i="68"/>
  <c r="H84" i="48"/>
  <c r="K83" i="48"/>
  <c r="B94" i="48"/>
  <c r="I79" i="48"/>
  <c r="L78" i="48"/>
  <c r="C76" i="48"/>
  <c r="I97" i="67"/>
  <c r="I135" i="67" s="1"/>
  <c r="K94" i="67"/>
  <c r="K133" i="67"/>
  <c r="B138" i="66"/>
  <c r="B97" i="67"/>
  <c r="B135" i="67" s="1"/>
  <c r="B136" i="67"/>
  <c r="N52" i="48"/>
  <c r="Q50" i="48"/>
  <c r="E50" i="48"/>
  <c r="O134" i="66"/>
  <c r="C134" i="66"/>
  <c r="F94" i="66"/>
  <c r="F133" i="66"/>
  <c r="F38" i="48"/>
  <c r="F33" i="48"/>
  <c r="I31" i="48"/>
  <c r="O134" i="65"/>
  <c r="N94" i="65"/>
  <c r="Q166" i="64"/>
  <c r="I166" i="64"/>
  <c r="P165" i="64"/>
  <c r="D165" i="64"/>
  <c r="G121" i="64"/>
  <c r="G164" i="64"/>
  <c r="J162" i="64"/>
  <c r="M118" i="64"/>
  <c r="M161" i="64"/>
  <c r="P159" i="64"/>
  <c r="D159" i="64"/>
  <c r="G158" i="64"/>
  <c r="J114" i="64"/>
  <c r="J157" i="64"/>
  <c r="C109" i="64"/>
  <c r="C151" i="64" s="1"/>
  <c r="C152" i="64"/>
  <c r="F6" i="48"/>
  <c r="I5" i="48"/>
  <c r="F68" i="50"/>
  <c r="E124" i="47"/>
  <c r="E130" i="50"/>
  <c r="I111" i="49"/>
  <c r="H166" i="48"/>
  <c r="K148" i="48"/>
  <c r="O130" i="48"/>
  <c r="M117" i="48"/>
  <c r="P103" i="48"/>
  <c r="O102" i="48"/>
  <c r="N101" i="48"/>
  <c r="M99" i="48"/>
  <c r="C91" i="48"/>
  <c r="D115" i="68"/>
  <c r="D163" i="68" s="1"/>
  <c r="C84" i="48"/>
  <c r="B103" i="48"/>
  <c r="M69" i="48"/>
  <c r="F94" i="67"/>
  <c r="F132" i="67" s="1"/>
  <c r="B142" i="66"/>
  <c r="B134" i="67"/>
  <c r="L105" i="66"/>
  <c r="L144" i="66"/>
  <c r="E101" i="66"/>
  <c r="E139" i="66" s="1"/>
  <c r="E140" i="66"/>
  <c r="D138" i="66"/>
  <c r="C48" i="48"/>
  <c r="E94" i="66"/>
  <c r="E132" i="66" s="1"/>
  <c r="O148" i="65"/>
  <c r="C148" i="65"/>
  <c r="F108" i="65"/>
  <c r="F147" i="65"/>
  <c r="E145" i="65"/>
  <c r="O180" i="65"/>
  <c r="M101" i="65"/>
  <c r="L138" i="65"/>
  <c r="K97" i="65"/>
  <c r="K135" i="65" s="1"/>
  <c r="K136" i="65"/>
  <c r="Q94" i="65"/>
  <c r="Q133" i="65"/>
  <c r="Q162" i="64"/>
  <c r="L118" i="64"/>
  <c r="L161" i="64"/>
  <c r="C159" i="64"/>
  <c r="M114" i="64"/>
  <c r="M199" i="64"/>
  <c r="M157" i="64"/>
  <c r="H197" i="64"/>
  <c r="H155" i="64"/>
  <c r="N109" i="64"/>
  <c r="N151" i="64" s="1"/>
  <c r="N152" i="64"/>
  <c r="D191" i="64"/>
  <c r="D106" i="64"/>
  <c r="P168" i="48"/>
  <c r="C137" i="70"/>
  <c r="G211" i="67"/>
  <c r="E105" i="50"/>
  <c r="I175" i="48"/>
  <c r="H93" i="69"/>
  <c r="I179" i="71"/>
  <c r="Q118" i="66"/>
  <c r="K74" i="49"/>
  <c r="O112" i="70"/>
  <c r="O137" i="70"/>
  <c r="K235" i="64"/>
  <c r="G30" i="50"/>
  <c r="M310" i="70"/>
  <c r="M304" i="70" s="1"/>
  <c r="E322" i="72"/>
  <c r="Q172" i="59"/>
  <c r="Q176" i="71"/>
  <c r="L172" i="48"/>
  <c r="B154" i="49"/>
  <c r="B143" i="69"/>
  <c r="D132" i="64"/>
  <c r="D126" i="64" s="1"/>
  <c r="P145" i="67"/>
  <c r="F77" i="49"/>
  <c r="I135" i="68"/>
  <c r="J100" i="49"/>
  <c r="C146" i="69"/>
  <c r="K132" i="70"/>
  <c r="K112" i="70"/>
  <c r="Q139" i="70"/>
  <c r="Q118" i="70"/>
  <c r="K9" i="50"/>
  <c r="K3" i="47"/>
  <c r="O222" i="66"/>
  <c r="N100" i="50"/>
  <c r="Q208" i="69"/>
  <c r="F156" i="69"/>
  <c r="F213" i="69" s="1"/>
  <c r="F215" i="69"/>
  <c r="H124" i="50"/>
  <c r="O202" i="71"/>
  <c r="F166" i="50"/>
  <c r="C373" i="65"/>
  <c r="C335" i="65"/>
  <c r="G331" i="69"/>
  <c r="G388" i="69"/>
  <c r="G310" i="69"/>
  <c r="D93" i="70"/>
  <c r="M179" i="71"/>
  <c r="Q49" i="50"/>
  <c r="Q43" i="47"/>
  <c r="F215" i="67"/>
  <c r="F156" i="67"/>
  <c r="K208" i="70"/>
  <c r="M98" i="71"/>
  <c r="M134" i="71" s="1"/>
  <c r="N132" i="65"/>
  <c r="O145" i="65"/>
  <c r="C144" i="66"/>
  <c r="P58" i="49"/>
  <c r="K118" i="67"/>
  <c r="K112" i="67" s="1"/>
  <c r="M142" i="67"/>
  <c r="C148" i="67"/>
  <c r="H143" i="69"/>
  <c r="D132" i="70"/>
  <c r="F139" i="70"/>
  <c r="F118" i="70"/>
  <c r="F112" i="70" s="1"/>
  <c r="F131" i="70" s="1"/>
  <c r="F139" i="49"/>
  <c r="I132" i="71"/>
  <c r="F136" i="72"/>
  <c r="B183" i="68"/>
  <c r="P30" i="50"/>
  <c r="Q30" i="50"/>
  <c r="Q24" i="47"/>
  <c r="I211" i="67"/>
  <c r="F70" i="50"/>
  <c r="G204" i="72"/>
  <c r="D166" i="50"/>
  <c r="D161" i="47"/>
  <c r="Q348" i="65"/>
  <c r="Q32" i="60"/>
  <c r="K16" i="49"/>
  <c r="B215" i="70"/>
  <c r="B156" i="70"/>
  <c r="B213" i="70" s="1"/>
  <c r="I93" i="69"/>
  <c r="F98" i="72"/>
  <c r="F93" i="72" s="1"/>
  <c r="N30" i="49"/>
  <c r="G68" i="49"/>
  <c r="I144" i="67"/>
  <c r="K89" i="49"/>
  <c r="M146" i="69"/>
  <c r="M132" i="70"/>
  <c r="J200" i="70"/>
  <c r="J143" i="70"/>
  <c r="J143" i="71"/>
  <c r="K136" i="72"/>
  <c r="E140" i="72"/>
  <c r="N143" i="72"/>
  <c r="B100" i="50"/>
  <c r="D211" i="65"/>
  <c r="L211" i="66"/>
  <c r="F58" i="50"/>
  <c r="C120" i="50"/>
  <c r="C105" i="50" s="1"/>
  <c r="N208" i="70"/>
  <c r="J211" i="70"/>
  <c r="K156" i="70"/>
  <c r="K213" i="70" s="1"/>
  <c r="D202" i="72"/>
  <c r="L152" i="72"/>
  <c r="L147" i="72" s="1"/>
  <c r="G405" i="68"/>
  <c r="F9" i="59"/>
  <c r="O331" i="66"/>
  <c r="M324" i="69"/>
  <c r="K166" i="59"/>
  <c r="M403" i="65"/>
  <c r="K32" i="58"/>
  <c r="I148" i="58"/>
  <c r="E335" i="65"/>
  <c r="E310" i="65"/>
  <c r="Q331" i="67"/>
  <c r="Q310" i="67"/>
  <c r="M409" i="68"/>
  <c r="H298" i="72"/>
  <c r="K400" i="70"/>
  <c r="J386" i="71"/>
  <c r="H386" i="72"/>
  <c r="I369" i="69"/>
  <c r="I291" i="69"/>
  <c r="G375" i="64"/>
  <c r="C403" i="70"/>
  <c r="M447" i="64"/>
  <c r="M348" i="69"/>
  <c r="I403" i="70"/>
  <c r="N143" i="60"/>
  <c r="N291" i="65"/>
  <c r="N329" i="65" s="1"/>
  <c r="J285" i="65"/>
  <c r="N51" i="58"/>
  <c r="D285" i="70"/>
  <c r="L291" i="70"/>
  <c r="L331" i="70"/>
  <c r="L172" i="58"/>
  <c r="F36" i="59"/>
  <c r="O310" i="66"/>
  <c r="G335" i="66"/>
  <c r="G392" i="66"/>
  <c r="O74" i="59"/>
  <c r="Q383" i="68"/>
  <c r="Q81" i="55"/>
  <c r="P87" i="59"/>
  <c r="L417" i="68"/>
  <c r="F335" i="70"/>
  <c r="C70" i="60"/>
  <c r="C143" i="60"/>
  <c r="K407" i="69"/>
  <c r="K348" i="69"/>
  <c r="K405" i="69" s="1"/>
  <c r="G329" i="71"/>
  <c r="H334" i="72"/>
  <c r="H388" i="72" s="1"/>
  <c r="I390" i="72"/>
  <c r="I334" i="72"/>
  <c r="I388" i="72" s="1"/>
  <c r="E9" i="58"/>
  <c r="C161" i="60"/>
  <c r="E16" i="58"/>
  <c r="I51" i="58"/>
  <c r="G369" i="69"/>
  <c r="G291" i="69"/>
  <c r="G285" i="69" s="1"/>
  <c r="G136" i="58"/>
  <c r="E360" i="64"/>
  <c r="E338" i="64"/>
  <c r="N372" i="64"/>
  <c r="K335" i="65"/>
  <c r="K392" i="65"/>
  <c r="I324" i="67"/>
  <c r="K335" i="70"/>
  <c r="P148" i="59"/>
  <c r="P318" i="71"/>
  <c r="P372" i="71"/>
  <c r="F325" i="71"/>
  <c r="K322" i="72"/>
  <c r="G51" i="60"/>
  <c r="L501" i="68"/>
  <c r="E105" i="60"/>
  <c r="O348" i="69"/>
  <c r="O405" i="69" s="1"/>
  <c r="J348" i="70"/>
  <c r="J405" i="70" s="1"/>
  <c r="Q334" i="71"/>
  <c r="Q388" i="71" s="1"/>
  <c r="J329" i="72"/>
  <c r="N386" i="72"/>
  <c r="F32" i="58"/>
  <c r="L74" i="58"/>
  <c r="D275" i="71"/>
  <c r="C338" i="65"/>
  <c r="L338" i="67"/>
  <c r="F377" i="68"/>
  <c r="F401" i="68" s="1"/>
  <c r="H324" i="70"/>
  <c r="H304" i="70"/>
  <c r="D314" i="71"/>
  <c r="E298" i="71"/>
  <c r="E318" i="71"/>
  <c r="E372" i="71"/>
  <c r="I322" i="71"/>
  <c r="Q322" i="71"/>
  <c r="Q298" i="71"/>
  <c r="Q293" i="71" s="1"/>
  <c r="D322" i="72"/>
  <c r="L322" i="72"/>
  <c r="H403" i="65"/>
  <c r="H55" i="49"/>
  <c r="J68" i="49"/>
  <c r="H180" i="68"/>
  <c r="J177" i="68"/>
  <c r="Q170" i="68"/>
  <c r="H169" i="68"/>
  <c r="J166" i="68"/>
  <c r="P84" i="48"/>
  <c r="G83" i="48"/>
  <c r="B88" i="48"/>
  <c r="P78" i="48"/>
  <c r="K76" i="48"/>
  <c r="F75" i="48"/>
  <c r="Q67" i="48"/>
  <c r="G94" i="67"/>
  <c r="K108" i="66"/>
  <c r="K147" i="66"/>
  <c r="Q105" i="66"/>
  <c r="Q143" i="66" s="1"/>
  <c r="L142" i="66"/>
  <c r="C141" i="66"/>
  <c r="I138" i="66"/>
  <c r="K46" i="48"/>
  <c r="N33" i="48"/>
  <c r="E31" i="48"/>
  <c r="C134" i="65"/>
  <c r="L165" i="64"/>
  <c r="N162" i="64"/>
  <c r="E118" i="64"/>
  <c r="E161" i="64"/>
  <c r="K158" i="64"/>
  <c r="N6" i="48"/>
  <c r="B21" i="48"/>
  <c r="J9" i="50"/>
  <c r="G77" i="50"/>
  <c r="E157" i="48"/>
  <c r="L103" i="48"/>
  <c r="Q99" i="48"/>
  <c r="D98" i="48"/>
  <c r="F95" i="48"/>
  <c r="O162" i="68"/>
  <c r="P148" i="67"/>
  <c r="C108" i="67"/>
  <c r="C147" i="67"/>
  <c r="E105" i="67"/>
  <c r="E144" i="67"/>
  <c r="K141" i="67"/>
  <c r="B108" i="67"/>
  <c r="B147" i="67"/>
  <c r="C148" i="66"/>
  <c r="M101" i="66"/>
  <c r="M139" i="66" s="1"/>
  <c r="M140" i="66"/>
  <c r="K97" i="66"/>
  <c r="I45" i="48"/>
  <c r="Q38" i="48"/>
  <c r="D37" i="48"/>
  <c r="I33" i="48"/>
  <c r="G29" i="48"/>
  <c r="F134" i="65"/>
  <c r="N121" i="64"/>
  <c r="P118" i="64"/>
  <c r="P161" i="64"/>
  <c r="G159" i="64"/>
  <c r="I114" i="64"/>
  <c r="I157" i="64"/>
  <c r="O196" i="64"/>
  <c r="O154" i="64"/>
  <c r="J109" i="64"/>
  <c r="J194" i="64"/>
  <c r="B8" i="48"/>
  <c r="G98" i="72"/>
  <c r="G93" i="72" s="1"/>
  <c r="Q204" i="72"/>
  <c r="K89" i="58"/>
  <c r="C166" i="49"/>
  <c r="D112" i="65"/>
  <c r="F116" i="71"/>
  <c r="F136" i="71"/>
  <c r="G208" i="70"/>
  <c r="C310" i="70"/>
  <c r="E154" i="48"/>
  <c r="M175" i="48"/>
  <c r="B139" i="70"/>
  <c r="B118" i="70"/>
  <c r="B112" i="70" s="1"/>
  <c r="E150" i="64"/>
  <c r="N19" i="49"/>
  <c r="Q51" i="49"/>
  <c r="C243" i="68"/>
  <c r="H132" i="69"/>
  <c r="I135" i="69"/>
  <c r="O196" i="69"/>
  <c r="O139" i="69"/>
  <c r="O118" i="69"/>
  <c r="O146" i="69"/>
  <c r="M135" i="70"/>
  <c r="D143" i="70"/>
  <c r="P150" i="49"/>
  <c r="L143" i="71"/>
  <c r="O132" i="72"/>
  <c r="P143" i="72"/>
  <c r="L9" i="50"/>
  <c r="L3" i="47"/>
  <c r="I39" i="50"/>
  <c r="N87" i="50"/>
  <c r="P215" i="70"/>
  <c r="P156" i="70"/>
  <c r="P213" i="70" s="1"/>
  <c r="K140" i="66"/>
  <c r="O134" i="67"/>
  <c r="Q247" i="68"/>
  <c r="D157" i="48"/>
  <c r="J132" i="64"/>
  <c r="H36" i="49"/>
  <c r="P133" i="66"/>
  <c r="M118" i="66"/>
  <c r="M112" i="66" s="1"/>
  <c r="G142" i="66"/>
  <c r="I58" i="49"/>
  <c r="C97" i="49"/>
  <c r="N135" i="70"/>
  <c r="D190" i="71"/>
  <c r="D136" i="71"/>
  <c r="G130" i="72"/>
  <c r="J168" i="49"/>
  <c r="E175" i="49"/>
  <c r="C222" i="65"/>
  <c r="G211" i="66"/>
  <c r="C156" i="66"/>
  <c r="E70" i="50"/>
  <c r="E208" i="70"/>
  <c r="I139" i="50"/>
  <c r="B118" i="67"/>
  <c r="G173" i="68"/>
  <c r="L132" i="49"/>
  <c r="O175" i="50"/>
  <c r="K93" i="70"/>
  <c r="G132" i="64"/>
  <c r="G126" i="64" s="1"/>
  <c r="E30" i="49"/>
  <c r="Q39" i="49"/>
  <c r="K135" i="66"/>
  <c r="G135" i="69"/>
  <c r="N136" i="49"/>
  <c r="E146" i="70"/>
  <c r="I136" i="71"/>
  <c r="Q136" i="71"/>
  <c r="B68" i="50"/>
  <c r="P211" i="65"/>
  <c r="J70" i="50"/>
  <c r="C150" i="69"/>
  <c r="M202" i="71"/>
  <c r="L204" i="71"/>
  <c r="K323" i="64"/>
  <c r="K353" i="68"/>
  <c r="K402" i="68"/>
  <c r="E117" i="58"/>
  <c r="H325" i="71"/>
  <c r="I456" i="64"/>
  <c r="I386" i="64"/>
  <c r="O32" i="58"/>
  <c r="M358" i="71"/>
  <c r="N372" i="72"/>
  <c r="N318" i="72"/>
  <c r="N298" i="72"/>
  <c r="N293" i="72" s="1"/>
  <c r="G342" i="70"/>
  <c r="D386" i="72"/>
  <c r="N324" i="65"/>
  <c r="N304" i="65"/>
  <c r="C425" i="68"/>
  <c r="K425" i="68"/>
  <c r="G105" i="60"/>
  <c r="C369" i="69"/>
  <c r="C291" i="69"/>
  <c r="C329" i="69" s="1"/>
  <c r="F51" i="58"/>
  <c r="F354" i="71"/>
  <c r="F280" i="71"/>
  <c r="Q32" i="59"/>
  <c r="I338" i="66"/>
  <c r="F407" i="68"/>
  <c r="P117" i="59"/>
  <c r="K318" i="72"/>
  <c r="K372" i="72"/>
  <c r="K298" i="72"/>
  <c r="K70" i="60"/>
  <c r="O403" i="69"/>
  <c r="Q291" i="66"/>
  <c r="Q329" i="66" s="1"/>
  <c r="E81" i="54"/>
  <c r="K97" i="58"/>
  <c r="H335" i="67"/>
  <c r="K377" i="68"/>
  <c r="K401" i="68" s="1"/>
  <c r="P154" i="59"/>
  <c r="O342" i="67"/>
  <c r="M400" i="70"/>
  <c r="C172" i="58"/>
  <c r="D291" i="65"/>
  <c r="D329" i="65" s="1"/>
  <c r="N291" i="70"/>
  <c r="D335" i="65"/>
  <c r="J338" i="69"/>
  <c r="J403" i="66"/>
  <c r="F105" i="60"/>
  <c r="F400" i="70"/>
  <c r="I143" i="60"/>
  <c r="G9" i="49"/>
  <c r="J87" i="49"/>
  <c r="C157" i="48"/>
  <c r="F130" i="68"/>
  <c r="F178" i="68" s="1"/>
  <c r="F179" i="68"/>
  <c r="N173" i="68"/>
  <c r="B97" i="66"/>
  <c r="B135" i="66" s="1"/>
  <c r="B136" i="66"/>
  <c r="O54" i="48"/>
  <c r="O48" i="48"/>
  <c r="M94" i="66"/>
  <c r="M133" i="66"/>
  <c r="K180" i="65"/>
  <c r="O97" i="65"/>
  <c r="O135" i="65" s="1"/>
  <c r="O174" i="65"/>
  <c r="O136" i="65"/>
  <c r="M26" i="48"/>
  <c r="P11" i="48"/>
  <c r="C10" i="48"/>
  <c r="P5" i="48"/>
  <c r="C335" i="66"/>
  <c r="F310" i="65"/>
  <c r="I141" i="66"/>
  <c r="G202" i="71"/>
  <c r="P93" i="70"/>
  <c r="C175" i="48"/>
  <c r="C68" i="49"/>
  <c r="L111" i="49"/>
  <c r="L105" i="45"/>
  <c r="H139" i="49"/>
  <c r="C49" i="50"/>
  <c r="C291" i="66"/>
  <c r="N140" i="72"/>
  <c r="N194" i="72"/>
  <c r="E135" i="69"/>
  <c r="E139" i="70"/>
  <c r="E118" i="70"/>
  <c r="L130" i="50"/>
  <c r="L124" i="47"/>
  <c r="P24" i="47"/>
  <c r="B118" i="69"/>
  <c r="N215" i="69"/>
  <c r="N156" i="69"/>
  <c r="N213" i="69" s="1"/>
  <c r="Q87" i="49"/>
  <c r="B211" i="66"/>
  <c r="F9" i="50"/>
  <c r="F3" i="47"/>
  <c r="G111" i="50"/>
  <c r="G105" i="50" s="1"/>
  <c r="G105" i="47"/>
  <c r="O143" i="72"/>
  <c r="B132" i="72"/>
  <c r="F30" i="50"/>
  <c r="E132" i="58"/>
  <c r="G324" i="67"/>
  <c r="M372" i="64"/>
  <c r="N304" i="66"/>
  <c r="K130" i="58"/>
  <c r="G338" i="70"/>
  <c r="L335" i="65"/>
  <c r="C9" i="60"/>
  <c r="N124" i="60"/>
  <c r="E119" i="68"/>
  <c r="E167" i="68" s="1"/>
  <c r="E168" i="68"/>
  <c r="B174" i="68"/>
  <c r="J108" i="67"/>
  <c r="J146" i="67" s="1"/>
  <c r="H182" i="67"/>
  <c r="H105" i="67"/>
  <c r="H144" i="67"/>
  <c r="F141" i="67"/>
  <c r="I94" i="67"/>
  <c r="I133" i="67"/>
  <c r="B101" i="67"/>
  <c r="B140" i="67"/>
  <c r="P145" i="66"/>
  <c r="J142" i="66"/>
  <c r="P101" i="66"/>
  <c r="P140" i="66"/>
  <c r="N97" i="66"/>
  <c r="N135" i="66" s="1"/>
  <c r="N136" i="66"/>
  <c r="D94" i="66"/>
  <c r="D133" i="66"/>
  <c r="L145" i="65"/>
  <c r="J142" i="65"/>
  <c r="L101" i="65"/>
  <c r="L139" i="65" s="1"/>
  <c r="P6" i="48"/>
  <c r="B13" i="48"/>
  <c r="E148" i="49"/>
  <c r="O156" i="70"/>
  <c r="Q375" i="64"/>
  <c r="P68" i="59"/>
  <c r="Q335" i="66"/>
  <c r="M43" i="45"/>
  <c r="E132" i="69"/>
  <c r="E139" i="50"/>
  <c r="E148" i="58"/>
  <c r="D93" i="69"/>
  <c r="L139" i="70"/>
  <c r="L118" i="70"/>
  <c r="Q203" i="69"/>
  <c r="Q146" i="69"/>
  <c r="J143" i="72"/>
  <c r="I87" i="58"/>
  <c r="O400" i="69"/>
  <c r="M68" i="59"/>
  <c r="D9" i="58"/>
  <c r="N410" i="64"/>
  <c r="N323" i="64"/>
  <c r="N383" i="68"/>
  <c r="N81" i="55"/>
  <c r="O413" i="68"/>
  <c r="O485" i="68"/>
  <c r="P417" i="68"/>
  <c r="M87" i="60"/>
  <c r="D105" i="60"/>
  <c r="G87" i="58"/>
  <c r="O93" i="58"/>
  <c r="G338" i="67"/>
  <c r="E327" i="69"/>
  <c r="N280" i="72"/>
  <c r="G431" i="68"/>
  <c r="G425" i="68" s="1"/>
  <c r="G81" i="57"/>
  <c r="E166" i="50"/>
  <c r="B87" i="49"/>
  <c r="E130" i="48"/>
  <c r="G181" i="68"/>
  <c r="F180" i="68"/>
  <c r="E130" i="68"/>
  <c r="E178" i="68" s="1"/>
  <c r="D177" i="68"/>
  <c r="C127" i="68"/>
  <c r="C175" i="68" s="1"/>
  <c r="C176" i="68"/>
  <c r="P123" i="68"/>
  <c r="P172" i="68"/>
  <c r="K170" i="68"/>
  <c r="J169" i="68"/>
  <c r="H214" i="68"/>
  <c r="M112" i="68"/>
  <c r="M160" i="68" s="1"/>
  <c r="G148" i="67"/>
  <c r="E145" i="67"/>
  <c r="G180" i="67"/>
  <c r="G142" i="67"/>
  <c r="P138" i="67"/>
  <c r="G67" i="48"/>
  <c r="F134" i="67"/>
  <c r="N186" i="66"/>
  <c r="N148" i="66"/>
  <c r="E108" i="66"/>
  <c r="E146" i="66" s="1"/>
  <c r="E185" i="66"/>
  <c r="E147" i="66"/>
  <c r="G105" i="66"/>
  <c r="G144" i="66"/>
  <c r="L101" i="66"/>
  <c r="L140" i="66"/>
  <c r="J97" i="66"/>
  <c r="J135" i="66" s="1"/>
  <c r="J136" i="66"/>
  <c r="I46" i="48"/>
  <c r="N41" i="48"/>
  <c r="F41" i="48"/>
  <c r="M40" i="48"/>
  <c r="P38" i="48"/>
  <c r="O37" i="48"/>
  <c r="N35" i="48"/>
  <c r="H33" i="48"/>
  <c r="N29" i="48"/>
  <c r="E109" i="64"/>
  <c r="E151" i="64" s="1"/>
  <c r="B6" i="48"/>
  <c r="E133" i="66"/>
  <c r="M137" i="69"/>
  <c r="N183" i="68"/>
  <c r="K312" i="72"/>
  <c r="C166" i="58"/>
  <c r="B235" i="64"/>
  <c r="G152" i="71"/>
  <c r="G147" i="71" s="1"/>
  <c r="E19" i="49"/>
  <c r="B208" i="72"/>
  <c r="B152" i="72"/>
  <c r="Q359" i="68"/>
  <c r="Q353" i="68" s="1"/>
  <c r="Q81" i="54"/>
  <c r="E70" i="59"/>
  <c r="K411" i="67"/>
  <c r="K348" i="67"/>
  <c r="O32" i="59"/>
  <c r="Q49" i="59"/>
  <c r="C304" i="69"/>
  <c r="H384" i="71"/>
  <c r="Q342" i="67"/>
  <c r="D143" i="44"/>
  <c r="D148" i="48"/>
  <c r="K148" i="50"/>
  <c r="K143" i="50" s="1"/>
  <c r="K143" i="47"/>
  <c r="Q222" i="69"/>
  <c r="F386" i="64"/>
  <c r="Q51" i="60"/>
  <c r="P354" i="71"/>
  <c r="P280" i="71"/>
  <c r="B17" i="64"/>
  <c r="B20" i="50"/>
  <c r="B20" i="49"/>
  <c r="B14" i="65"/>
  <c r="B183" i="65" s="1"/>
  <c r="B38" i="49"/>
  <c r="B36" i="49"/>
  <c r="B37" i="49"/>
  <c r="B14" i="67"/>
  <c r="B76" i="49"/>
  <c r="B75" i="49"/>
  <c r="B76" i="48"/>
  <c r="B14" i="68"/>
  <c r="B93" i="50"/>
  <c r="B94" i="49"/>
  <c r="B95" i="49"/>
  <c r="B94" i="50"/>
  <c r="B16" i="69"/>
  <c r="B121" i="50"/>
  <c r="B121" i="48"/>
  <c r="B121" i="49"/>
  <c r="B16" i="71"/>
  <c r="B158" i="48"/>
  <c r="B158" i="50"/>
  <c r="B158" i="49"/>
  <c r="B16" i="72"/>
  <c r="B176" i="49"/>
  <c r="B176" i="48"/>
  <c r="B176" i="50"/>
  <c r="Q5" i="38"/>
  <c r="Q7" i="64" s="1"/>
  <c r="Q5" i="64"/>
  <c r="Q247" i="64" s="1"/>
  <c r="Q6" i="49"/>
  <c r="Q5" i="49"/>
  <c r="Q8" i="49"/>
  <c r="Q5" i="50"/>
  <c r="Q9" i="50"/>
  <c r="F11" i="64"/>
  <c r="F196" i="64" s="1"/>
  <c r="F10" i="49"/>
  <c r="F10" i="50"/>
  <c r="G12" i="64"/>
  <c r="G11" i="49"/>
  <c r="G11" i="50"/>
  <c r="D13" i="64"/>
  <c r="D14" i="49"/>
  <c r="D13" i="50"/>
  <c r="D13" i="49"/>
  <c r="D12" i="49"/>
  <c r="P13" i="64"/>
  <c r="P13" i="49"/>
  <c r="P14" i="49"/>
  <c r="P13" i="50"/>
  <c r="Q14" i="64"/>
  <c r="Q222" i="64" s="1"/>
  <c r="Q15" i="49"/>
  <c r="N15" i="64"/>
  <c r="N204" i="64" s="1"/>
  <c r="N17" i="49"/>
  <c r="N18" i="49"/>
  <c r="N16" i="49"/>
  <c r="O17" i="64"/>
  <c r="O20" i="49"/>
  <c r="O20" i="50"/>
  <c r="L18" i="64"/>
  <c r="L21" i="50"/>
  <c r="L21" i="49"/>
  <c r="E19" i="64"/>
  <c r="E22" i="49"/>
  <c r="M19" i="64"/>
  <c r="M22" i="49"/>
  <c r="J26" i="38"/>
  <c r="J7" i="65" s="1"/>
  <c r="J5" i="65"/>
  <c r="J174" i="65" s="1"/>
  <c r="J29" i="49"/>
  <c r="J26" i="49"/>
  <c r="J27" i="49"/>
  <c r="J26" i="50"/>
  <c r="J30" i="49"/>
  <c r="J29" i="48"/>
  <c r="H11" i="65"/>
  <c r="H31" i="49"/>
  <c r="H31" i="50"/>
  <c r="M12" i="65"/>
  <c r="M32" i="49"/>
  <c r="M33" i="49"/>
  <c r="M34" i="49"/>
  <c r="M33" i="50"/>
  <c r="M34" i="48"/>
  <c r="J13" i="65"/>
  <c r="J180" i="65" s="1"/>
  <c r="J35" i="49"/>
  <c r="J35" i="48"/>
  <c r="K14" i="65"/>
  <c r="K37" i="49"/>
  <c r="K38" i="49"/>
  <c r="K37" i="48"/>
  <c r="D16" i="65"/>
  <c r="D40" i="49"/>
  <c r="D40" i="50"/>
  <c r="P16" i="65"/>
  <c r="P185" i="65" s="1"/>
  <c r="P40" i="50"/>
  <c r="P40" i="49"/>
  <c r="M17" i="65"/>
  <c r="M41" i="49"/>
  <c r="N45" i="38"/>
  <c r="N7" i="66" s="1"/>
  <c r="N5" i="66"/>
  <c r="N222" i="66" s="1"/>
  <c r="N48" i="49"/>
  <c r="N45" i="49"/>
  <c r="N45" i="50"/>
  <c r="N58" i="49"/>
  <c r="N46" i="49"/>
  <c r="N48" i="48"/>
  <c r="N49" i="49"/>
  <c r="N46" i="48"/>
  <c r="H11" i="66"/>
  <c r="H50" i="49"/>
  <c r="H50" i="50"/>
  <c r="I12" i="66"/>
  <c r="I52" i="49"/>
  <c r="I52" i="50"/>
  <c r="I53" i="49"/>
  <c r="I53" i="48"/>
  <c r="N13" i="66"/>
  <c r="N54" i="49"/>
  <c r="N54" i="48"/>
  <c r="G14" i="66"/>
  <c r="G183" i="66" s="1"/>
  <c r="G57" i="49"/>
  <c r="G55" i="49"/>
  <c r="G56" i="49"/>
  <c r="G56" i="48"/>
  <c r="D16" i="66"/>
  <c r="D59" i="50"/>
  <c r="D59" i="49"/>
  <c r="P16" i="66"/>
  <c r="P185" i="66" s="1"/>
  <c r="P59" i="49"/>
  <c r="P59" i="50"/>
  <c r="M17" i="66"/>
  <c r="M60" i="49"/>
  <c r="N64" i="38"/>
  <c r="N7" i="67" s="1"/>
  <c r="N5" i="67"/>
  <c r="N174" i="67" s="1"/>
  <c r="N67" i="49"/>
  <c r="N64" i="49"/>
  <c r="N65" i="49"/>
  <c r="N64" i="50"/>
  <c r="N64" i="48"/>
  <c r="N65" i="48"/>
  <c r="P11" i="67"/>
  <c r="P69" i="50"/>
  <c r="P69" i="49"/>
  <c r="P69" i="48"/>
  <c r="Q12" i="67"/>
  <c r="Q179" i="67" s="1"/>
  <c r="Q72" i="49"/>
  <c r="Q71" i="50"/>
  <c r="Q71" i="49"/>
  <c r="Q71" i="48"/>
  <c r="Q70" i="49"/>
  <c r="N13" i="67"/>
  <c r="N73" i="49"/>
  <c r="O14" i="67"/>
  <c r="O200" i="67" s="1"/>
  <c r="O76" i="49"/>
  <c r="O75" i="49"/>
  <c r="F83" i="38"/>
  <c r="F5" i="68"/>
  <c r="F236" i="68" s="1"/>
  <c r="F86" i="49"/>
  <c r="F100" i="49"/>
  <c r="F83" i="49"/>
  <c r="F83" i="50"/>
  <c r="F84" i="49"/>
  <c r="F84" i="48"/>
  <c r="N86" i="39"/>
  <c r="N9" i="68"/>
  <c r="O11" i="68"/>
  <c r="O88" i="49"/>
  <c r="O88" i="50"/>
  <c r="L89" i="39"/>
  <c r="L12" i="68"/>
  <c r="L217" i="68" s="1"/>
  <c r="L90" i="50"/>
  <c r="L90" i="49"/>
  <c r="L91" i="49"/>
  <c r="L89" i="50"/>
  <c r="Q92" i="39"/>
  <c r="Q13" i="68"/>
  <c r="Q92" i="49"/>
  <c r="Q92" i="50"/>
  <c r="N93" i="39"/>
  <c r="N14" i="68"/>
  <c r="N95" i="49"/>
  <c r="N93" i="50"/>
  <c r="N94" i="49"/>
  <c r="N94" i="50"/>
  <c r="N95" i="48"/>
  <c r="G15" i="68"/>
  <c r="G222" i="68" s="1"/>
  <c r="G96" i="49"/>
  <c r="H16" i="68"/>
  <c r="H225" i="68" s="1"/>
  <c r="H99" i="49"/>
  <c r="H98" i="49"/>
  <c r="H98" i="48"/>
  <c r="H99" i="48"/>
  <c r="E18" i="68"/>
  <c r="E251" i="68" s="1"/>
  <c r="E101" i="49"/>
  <c r="E101" i="48"/>
  <c r="Q18" i="68"/>
  <c r="Q101" i="49"/>
  <c r="Q101" i="48"/>
  <c r="N19" i="68"/>
  <c r="N228" i="68" s="1"/>
  <c r="N102" i="49"/>
  <c r="N102" i="50"/>
  <c r="N102" i="48"/>
  <c r="K20" i="68"/>
  <c r="K103" i="49"/>
  <c r="K103" i="48"/>
  <c r="H107" i="38"/>
  <c r="H5" i="69"/>
  <c r="H120" i="50"/>
  <c r="H107" i="49"/>
  <c r="H108" i="48"/>
  <c r="H107" i="48"/>
  <c r="H110" i="49"/>
  <c r="H110" i="48"/>
  <c r="H108" i="49"/>
  <c r="H120" i="49"/>
  <c r="O12" i="69"/>
  <c r="L116" i="39"/>
  <c r="L13" i="69"/>
  <c r="L116" i="48"/>
  <c r="L116" i="49"/>
  <c r="E14" i="69"/>
  <c r="E117" i="49"/>
  <c r="E118" i="48"/>
  <c r="E118" i="49"/>
  <c r="E119" i="49"/>
  <c r="E119" i="48"/>
  <c r="Q14" i="69"/>
  <c r="Q118" i="48"/>
  <c r="Q119" i="49"/>
  <c r="Q117" i="49"/>
  <c r="Q119" i="48"/>
  <c r="Q118" i="49"/>
  <c r="Q117" i="48"/>
  <c r="N16" i="69"/>
  <c r="N121" i="48"/>
  <c r="N121" i="49"/>
  <c r="N121" i="50"/>
  <c r="K122" i="39"/>
  <c r="K17" i="69"/>
  <c r="K122" i="48"/>
  <c r="K122" i="49"/>
  <c r="L126" i="38"/>
  <c r="L5" i="70"/>
  <c r="L222" i="70" s="1"/>
  <c r="L129" i="49"/>
  <c r="L129" i="48"/>
  <c r="L126" i="49"/>
  <c r="L127" i="48"/>
  <c r="L126" i="48"/>
  <c r="L127" i="49"/>
  <c r="I9" i="70"/>
  <c r="J11" i="70"/>
  <c r="J131" i="48"/>
  <c r="J131" i="49"/>
  <c r="C12" i="70"/>
  <c r="C133" i="49"/>
  <c r="C134" i="48"/>
  <c r="C132" i="49"/>
  <c r="C133" i="48"/>
  <c r="C134" i="49"/>
  <c r="O12" i="70"/>
  <c r="O134" i="49"/>
  <c r="O134" i="48"/>
  <c r="O133" i="48"/>
  <c r="O133" i="49"/>
  <c r="O132" i="49"/>
  <c r="L13" i="70"/>
  <c r="L135" i="49"/>
  <c r="L135" i="48"/>
  <c r="I14" i="70"/>
  <c r="I137" i="48"/>
  <c r="I138" i="48"/>
  <c r="I137" i="49"/>
  <c r="I138" i="49"/>
  <c r="I136" i="49"/>
  <c r="J16" i="70"/>
  <c r="J140" i="48"/>
  <c r="J140" i="50"/>
  <c r="J140" i="49"/>
  <c r="G17" i="70"/>
  <c r="G141" i="49"/>
  <c r="G141" i="48"/>
  <c r="K17" i="70"/>
  <c r="K141" i="49"/>
  <c r="K141" i="48"/>
  <c r="H145" i="38"/>
  <c r="H7" i="71" s="1"/>
  <c r="H5" i="71"/>
  <c r="H147" i="49"/>
  <c r="H145" i="48"/>
  <c r="H145" i="49"/>
  <c r="H147" i="48"/>
  <c r="F11" i="71"/>
  <c r="F149" i="48"/>
  <c r="F149" i="50"/>
  <c r="F149" i="49"/>
  <c r="C12" i="71"/>
  <c r="C151" i="49"/>
  <c r="C152" i="48"/>
  <c r="C151" i="50"/>
  <c r="C152" i="49"/>
  <c r="C151" i="48"/>
  <c r="O12" i="71"/>
  <c r="O152" i="48"/>
  <c r="O151" i="50"/>
  <c r="O151" i="48"/>
  <c r="O152" i="49"/>
  <c r="O151" i="49"/>
  <c r="O150" i="50"/>
  <c r="P13" i="71"/>
  <c r="P153" i="48"/>
  <c r="P153" i="49"/>
  <c r="M14" i="71"/>
  <c r="M176" i="71" s="1"/>
  <c r="M155" i="48"/>
  <c r="M155" i="49"/>
  <c r="M156" i="49"/>
  <c r="M156" i="48"/>
  <c r="J16" i="71"/>
  <c r="J158" i="48"/>
  <c r="J158" i="49"/>
  <c r="J158" i="50"/>
  <c r="G17" i="71"/>
  <c r="G159" i="48"/>
  <c r="G159" i="49"/>
  <c r="O17" i="71"/>
  <c r="O159" i="48"/>
  <c r="O159" i="49"/>
  <c r="P163" i="38"/>
  <c r="P5" i="72"/>
  <c r="P165" i="48"/>
  <c r="P175" i="50"/>
  <c r="P163" i="48"/>
  <c r="P163" i="49"/>
  <c r="P165" i="49"/>
  <c r="P166" i="48"/>
  <c r="M9" i="72"/>
  <c r="F167" i="39"/>
  <c r="F11" i="72"/>
  <c r="F167" i="49"/>
  <c r="F167" i="48"/>
  <c r="F167" i="50"/>
  <c r="C12" i="72"/>
  <c r="C170" i="48"/>
  <c r="C168" i="49"/>
  <c r="C169" i="49"/>
  <c r="C170" i="49"/>
  <c r="C169" i="50"/>
  <c r="C169" i="48"/>
  <c r="K12" i="72"/>
  <c r="K170" i="49"/>
  <c r="K168" i="49"/>
  <c r="K169" i="50"/>
  <c r="K169" i="49"/>
  <c r="K169" i="48"/>
  <c r="K170" i="48"/>
  <c r="K168" i="50"/>
  <c r="L171" i="39"/>
  <c r="L13" i="72"/>
  <c r="L171" i="49"/>
  <c r="L171" i="48"/>
  <c r="I14" i="72"/>
  <c r="I174" i="48"/>
  <c r="I173" i="48"/>
  <c r="I173" i="49"/>
  <c r="I172" i="49"/>
  <c r="I174" i="49"/>
  <c r="J16" i="72"/>
  <c r="J176" i="48"/>
  <c r="J176" i="49"/>
  <c r="J176" i="50"/>
  <c r="G17" i="72"/>
  <c r="G177" i="48"/>
  <c r="G177" i="49"/>
  <c r="C63" i="64"/>
  <c r="C18" i="59"/>
  <c r="C17" i="59"/>
  <c r="C17" i="58"/>
  <c r="C18" i="58"/>
  <c r="C53" i="66"/>
  <c r="C50" i="58"/>
  <c r="C50" i="60"/>
  <c r="C50" i="59"/>
  <c r="C58" i="69"/>
  <c r="C120" i="59"/>
  <c r="C120" i="58"/>
  <c r="C49" i="65"/>
  <c r="C26" i="59"/>
  <c r="C27" i="59"/>
  <c r="C26" i="58"/>
  <c r="C26" i="60"/>
  <c r="C27" i="58"/>
  <c r="H55" i="64"/>
  <c r="H6" i="59"/>
  <c r="H6" i="58"/>
  <c r="H5" i="60"/>
  <c r="H5" i="58"/>
  <c r="H5" i="59"/>
  <c r="F57" i="64"/>
  <c r="F8" i="59"/>
  <c r="F8" i="58"/>
  <c r="H59" i="64"/>
  <c r="H9" i="60"/>
  <c r="H10" i="58"/>
  <c r="H10" i="60"/>
  <c r="H10" i="59"/>
  <c r="H9" i="59"/>
  <c r="D61" i="64"/>
  <c r="D13" i="58"/>
  <c r="D13" i="59"/>
  <c r="D13" i="60"/>
  <c r="D14" i="58"/>
  <c r="D14" i="59"/>
  <c r="D12" i="58"/>
  <c r="L61" i="64"/>
  <c r="L13" i="58"/>
  <c r="L14" i="58"/>
  <c r="L13" i="60"/>
  <c r="L14" i="59"/>
  <c r="L13" i="59"/>
  <c r="L12" i="60"/>
  <c r="L12" i="58"/>
  <c r="J62" i="64"/>
  <c r="J15" i="59"/>
  <c r="J15" i="58"/>
  <c r="L63" i="64"/>
  <c r="L17" i="58"/>
  <c r="L17" i="59"/>
  <c r="L18" i="58"/>
  <c r="L18" i="59"/>
  <c r="J65" i="64"/>
  <c r="J20" i="59"/>
  <c r="J20" i="58"/>
  <c r="J19" i="60"/>
  <c r="J19" i="58"/>
  <c r="J19" i="59"/>
  <c r="J20" i="60"/>
  <c r="P66" i="64"/>
  <c r="P21" i="59"/>
  <c r="P21" i="58"/>
  <c r="P21" i="60"/>
  <c r="N67" i="64"/>
  <c r="N22" i="59"/>
  <c r="N22" i="58"/>
  <c r="L49" i="65"/>
  <c r="L26" i="59"/>
  <c r="L26" i="58"/>
  <c r="L27" i="58"/>
  <c r="L26" i="60"/>
  <c r="L27" i="59"/>
  <c r="J51" i="65"/>
  <c r="J29" i="59"/>
  <c r="J29" i="58"/>
  <c r="L53" i="65"/>
  <c r="L31" i="60"/>
  <c r="L31" i="58"/>
  <c r="L31" i="59"/>
  <c r="J54" i="65"/>
  <c r="J33" i="58"/>
  <c r="J34" i="59"/>
  <c r="J33" i="60"/>
  <c r="J33" i="59"/>
  <c r="J34" i="58"/>
  <c r="J32" i="60"/>
  <c r="N54" i="65"/>
  <c r="N33" i="58"/>
  <c r="N32" i="59"/>
  <c r="N34" i="59"/>
  <c r="N34" i="58"/>
  <c r="N32" i="60"/>
  <c r="N33" i="59"/>
  <c r="N33" i="60"/>
  <c r="L55" i="65"/>
  <c r="L35" i="59"/>
  <c r="L35" i="58"/>
  <c r="J56" i="65"/>
  <c r="J37" i="59"/>
  <c r="J37" i="58"/>
  <c r="J36" i="59"/>
  <c r="J38" i="59"/>
  <c r="J38" i="58"/>
  <c r="J36" i="58"/>
  <c r="H58" i="65"/>
  <c r="H40" i="58"/>
  <c r="H40" i="59"/>
  <c r="H39" i="59"/>
  <c r="H39" i="60"/>
  <c r="H39" i="58"/>
  <c r="H40" i="60"/>
  <c r="P58" i="65"/>
  <c r="P40" i="59"/>
  <c r="P40" i="58"/>
  <c r="P40" i="60"/>
  <c r="P39" i="60"/>
  <c r="P39" i="59"/>
  <c r="P39" i="58"/>
  <c r="J59" i="65"/>
  <c r="J41" i="58"/>
  <c r="J41" i="59"/>
  <c r="L49" i="66"/>
  <c r="L46" i="59"/>
  <c r="L46" i="58"/>
  <c r="L45" i="58"/>
  <c r="L45" i="60"/>
  <c r="L45" i="59"/>
  <c r="J51" i="66"/>
  <c r="J48" i="59"/>
  <c r="J48" i="58"/>
  <c r="H53" i="66"/>
  <c r="H50" i="59"/>
  <c r="H50" i="58"/>
  <c r="H50" i="60"/>
  <c r="H49" i="58"/>
  <c r="H49" i="60"/>
  <c r="P53" i="66"/>
  <c r="P50" i="58"/>
  <c r="P50" i="59"/>
  <c r="P49" i="58"/>
  <c r="P50" i="60"/>
  <c r="P49" i="59"/>
  <c r="P49" i="60"/>
  <c r="D55" i="66"/>
  <c r="D54" i="59"/>
  <c r="D54" i="58"/>
  <c r="L55" i="66"/>
  <c r="L54" i="58"/>
  <c r="L54" i="59"/>
  <c r="J56" i="66"/>
  <c r="J392" i="66" s="1"/>
  <c r="J57" i="59"/>
  <c r="J55" i="58"/>
  <c r="J57" i="58"/>
  <c r="J55" i="59"/>
  <c r="J56" i="59"/>
  <c r="J56" i="58"/>
  <c r="L58" i="66"/>
  <c r="L58" i="58"/>
  <c r="L59" i="59"/>
  <c r="L58" i="59"/>
  <c r="L58" i="60"/>
  <c r="L59" i="60"/>
  <c r="L59" i="58"/>
  <c r="J59" i="66"/>
  <c r="J60" i="59"/>
  <c r="J60" i="58"/>
  <c r="L49" i="67"/>
  <c r="L65" i="59"/>
  <c r="L65" i="58"/>
  <c r="L64" i="60"/>
  <c r="L64" i="58"/>
  <c r="L64" i="59"/>
  <c r="F51" i="67"/>
  <c r="F67" i="59"/>
  <c r="F67" i="58"/>
  <c r="D53" i="67"/>
  <c r="D69" i="58"/>
  <c r="D69" i="59"/>
  <c r="D69" i="60"/>
  <c r="D68" i="58"/>
  <c r="D68" i="59"/>
  <c r="L53" i="67"/>
  <c r="L69" i="59"/>
  <c r="L69" i="58"/>
  <c r="L69" i="60"/>
  <c r="L68" i="60"/>
  <c r="J54" i="67"/>
  <c r="J72" i="58"/>
  <c r="J72" i="59"/>
  <c r="J71" i="58"/>
  <c r="J71" i="60"/>
  <c r="J71" i="59"/>
  <c r="J70" i="59"/>
  <c r="J70" i="60"/>
  <c r="L55" i="67"/>
  <c r="L73" i="58"/>
  <c r="L73" i="59"/>
  <c r="F56" i="67"/>
  <c r="F392" i="67" s="1"/>
  <c r="F76" i="59"/>
  <c r="F76" i="58"/>
  <c r="F75" i="58"/>
  <c r="F75" i="59"/>
  <c r="F74" i="58"/>
  <c r="H58" i="67"/>
  <c r="H77" i="59"/>
  <c r="H77" i="58"/>
  <c r="H78" i="59"/>
  <c r="H78" i="58"/>
  <c r="H77" i="60"/>
  <c r="H78" i="60"/>
  <c r="F59" i="67"/>
  <c r="F79" i="58"/>
  <c r="F79" i="59"/>
  <c r="J59" i="67"/>
  <c r="J79" i="59"/>
  <c r="J79" i="58"/>
  <c r="L58" i="68"/>
  <c r="L83" i="58"/>
  <c r="L83" i="59"/>
  <c r="L84" i="58"/>
  <c r="L84" i="59"/>
  <c r="L83" i="60"/>
  <c r="F60" i="68"/>
  <c r="F86" i="59"/>
  <c r="F86" i="58"/>
  <c r="H62" i="68"/>
  <c r="H87" i="60"/>
  <c r="H88" i="60"/>
  <c r="H88" i="58"/>
  <c r="H88" i="59"/>
  <c r="J63" i="68"/>
  <c r="J90" i="59"/>
  <c r="J90" i="58"/>
  <c r="J90" i="60"/>
  <c r="J91" i="59"/>
  <c r="J89" i="59"/>
  <c r="J91" i="58"/>
  <c r="P64" i="68"/>
  <c r="P92" i="59"/>
  <c r="P92" i="60"/>
  <c r="P92" i="58"/>
  <c r="N65" i="68"/>
  <c r="N485" i="68" s="1"/>
  <c r="N94" i="58"/>
  <c r="N95" i="59"/>
  <c r="N94" i="59"/>
  <c r="N94" i="60"/>
  <c r="N95" i="58"/>
  <c r="H66" i="68"/>
  <c r="H96" i="58"/>
  <c r="H96" i="59"/>
  <c r="J67" i="68"/>
  <c r="J98" i="58"/>
  <c r="J99" i="59"/>
  <c r="J99" i="58"/>
  <c r="J98" i="59"/>
  <c r="L69" i="68"/>
  <c r="L492" i="68" s="1"/>
  <c r="L101" i="58"/>
  <c r="L100" i="59"/>
  <c r="L101" i="59"/>
  <c r="L100" i="58"/>
  <c r="J49" i="69"/>
  <c r="J108" i="58"/>
  <c r="J108" i="59"/>
  <c r="J107" i="58"/>
  <c r="J107" i="59"/>
  <c r="H51" i="69"/>
  <c r="H110" i="58"/>
  <c r="H110" i="59"/>
  <c r="F53" i="69"/>
  <c r="F111" i="58"/>
  <c r="J53" i="69"/>
  <c r="J111" i="59"/>
  <c r="J55" i="69"/>
  <c r="J116" i="59"/>
  <c r="J116" i="58"/>
  <c r="H56" i="69"/>
  <c r="H118" i="58"/>
  <c r="H119" i="59"/>
  <c r="H119" i="58"/>
  <c r="H118" i="59"/>
  <c r="H117" i="59"/>
  <c r="L56" i="69"/>
  <c r="L373" i="69" s="1"/>
  <c r="L118" i="58"/>
  <c r="L118" i="59"/>
  <c r="L119" i="58"/>
  <c r="L119" i="59"/>
  <c r="L117" i="58"/>
  <c r="F58" i="69"/>
  <c r="F120" i="59"/>
  <c r="F120" i="58"/>
  <c r="D59" i="69"/>
  <c r="D122" i="58"/>
  <c r="D122" i="59"/>
  <c r="P59" i="69"/>
  <c r="P122" i="58"/>
  <c r="P122" i="59"/>
  <c r="J49" i="70"/>
  <c r="J127" i="58"/>
  <c r="J126" i="58"/>
  <c r="J127" i="59"/>
  <c r="J126" i="59"/>
  <c r="H51" i="70"/>
  <c r="H129" i="58"/>
  <c r="H129" i="59"/>
  <c r="F53" i="70"/>
  <c r="F131" i="59"/>
  <c r="F131" i="58"/>
  <c r="F130" i="59"/>
  <c r="D54" i="70"/>
  <c r="D133" i="58"/>
  <c r="D134" i="59"/>
  <c r="D134" i="58"/>
  <c r="D132" i="59"/>
  <c r="D133" i="59"/>
  <c r="P54" i="70"/>
  <c r="P388" i="70" s="1"/>
  <c r="P133" i="58"/>
  <c r="P134" i="59"/>
  <c r="P132" i="58"/>
  <c r="P134" i="58"/>
  <c r="P133" i="59"/>
  <c r="N55" i="70"/>
  <c r="N135" i="58"/>
  <c r="N135" i="59"/>
  <c r="P56" i="70"/>
  <c r="P137" i="59"/>
  <c r="P137" i="58"/>
  <c r="P138" i="58"/>
  <c r="P138" i="59"/>
  <c r="P136" i="59"/>
  <c r="N58" i="70"/>
  <c r="N139" i="59"/>
  <c r="N139" i="58"/>
  <c r="L59" i="70"/>
  <c r="L141" i="58"/>
  <c r="L141" i="59"/>
  <c r="F49" i="71"/>
  <c r="F145" i="59"/>
  <c r="F145" i="58"/>
  <c r="H51" i="71"/>
  <c r="H147" i="58"/>
  <c r="H147" i="59"/>
  <c r="J55" i="71"/>
  <c r="J153" i="58"/>
  <c r="J153" i="59"/>
  <c r="L56" i="71"/>
  <c r="L358" i="71" s="1"/>
  <c r="L155" i="58"/>
  <c r="L155" i="59"/>
  <c r="L156" i="59"/>
  <c r="L156" i="58"/>
  <c r="J58" i="71"/>
  <c r="J157" i="59"/>
  <c r="J157" i="58"/>
  <c r="D59" i="71"/>
  <c r="D159" i="59"/>
  <c r="D159" i="58"/>
  <c r="J49" i="72"/>
  <c r="J163" i="58"/>
  <c r="J163" i="59"/>
  <c r="H51" i="72"/>
  <c r="H165" i="59"/>
  <c r="H165" i="58"/>
  <c r="F53" i="72"/>
  <c r="F166" i="59"/>
  <c r="N53" i="72"/>
  <c r="N166" i="59"/>
  <c r="J55" i="72"/>
  <c r="J171" i="58"/>
  <c r="J171" i="59"/>
  <c r="H56" i="72"/>
  <c r="H376" i="72" s="1"/>
  <c r="H174" i="59"/>
  <c r="H174" i="58"/>
  <c r="H173" i="59"/>
  <c r="H173" i="58"/>
  <c r="N58" i="72"/>
  <c r="N175" i="58"/>
  <c r="N175" i="59"/>
  <c r="L59" i="72"/>
  <c r="L177" i="58"/>
  <c r="L177" i="59"/>
  <c r="J16" i="48"/>
  <c r="C36" i="48"/>
  <c r="Q70" i="48"/>
  <c r="K74" i="48"/>
  <c r="M51" i="48"/>
  <c r="J39" i="48"/>
  <c r="F100" i="48"/>
  <c r="L89" i="48"/>
  <c r="J93" i="48"/>
  <c r="L62" i="47"/>
  <c r="L68" i="50"/>
  <c r="C329" i="66"/>
  <c r="F30" i="59"/>
  <c r="P68" i="60"/>
  <c r="L98" i="72"/>
  <c r="L93" i="72" s="1"/>
  <c r="H126" i="64"/>
  <c r="G146" i="69"/>
  <c r="H143" i="70"/>
  <c r="Q136" i="72"/>
  <c r="J247" i="64"/>
  <c r="F211" i="66"/>
  <c r="H208" i="70"/>
  <c r="G148" i="50"/>
  <c r="G143" i="50" s="1"/>
  <c r="G143" i="47"/>
  <c r="O36" i="49"/>
  <c r="I118" i="66"/>
  <c r="N112" i="69"/>
  <c r="Q143" i="71"/>
  <c r="E32" i="50"/>
  <c r="O156" i="64"/>
  <c r="O132" i="64"/>
  <c r="M136" i="71"/>
  <c r="P175" i="49"/>
  <c r="N219" i="70"/>
  <c r="N156" i="70"/>
  <c r="N213" i="70" s="1"/>
  <c r="I338" i="70"/>
  <c r="J348" i="67"/>
  <c r="J342" i="67" s="1"/>
  <c r="D12" i="59"/>
  <c r="J9" i="60"/>
  <c r="C390" i="71"/>
  <c r="C334" i="71"/>
  <c r="O348" i="66"/>
  <c r="P161" i="60"/>
  <c r="O310" i="65"/>
  <c r="O304" i="65" s="1"/>
  <c r="O388" i="65"/>
  <c r="O331" i="65"/>
  <c r="D331" i="66"/>
  <c r="D310" i="66"/>
  <c r="H383" i="68"/>
  <c r="H377" i="68" s="1"/>
  <c r="H81" i="55"/>
  <c r="H130" i="59"/>
  <c r="N403" i="67"/>
  <c r="O372" i="64"/>
  <c r="D335" i="67"/>
  <c r="K331" i="70"/>
  <c r="K310" i="70"/>
  <c r="L386" i="64"/>
  <c r="H143" i="60"/>
  <c r="H329" i="67"/>
  <c r="N97" i="59"/>
  <c r="F403" i="66"/>
  <c r="E386" i="71"/>
  <c r="N390" i="71"/>
  <c r="N334" i="71"/>
  <c r="N388" i="71" s="1"/>
  <c r="O81" i="57"/>
  <c r="O431" i="68"/>
  <c r="P148" i="50"/>
  <c r="L139" i="50"/>
  <c r="L130" i="48"/>
  <c r="H90" i="48"/>
  <c r="N86" i="48"/>
  <c r="M162" i="68"/>
  <c r="N142" i="67"/>
  <c r="E141" i="67"/>
  <c r="K138" i="67"/>
  <c r="C138" i="67"/>
  <c r="F97" i="67"/>
  <c r="F135" i="67" s="1"/>
  <c r="P40" i="48"/>
  <c r="Q15" i="48"/>
  <c r="D109" i="64"/>
  <c r="D151" i="64" s="1"/>
  <c r="D152" i="64"/>
  <c r="D148" i="50"/>
  <c r="I92" i="48"/>
  <c r="D162" i="68"/>
  <c r="D108" i="67"/>
  <c r="D147" i="67"/>
  <c r="C101" i="67"/>
  <c r="C139" i="67" s="1"/>
  <c r="F138" i="67"/>
  <c r="E97" i="67"/>
  <c r="E135" i="67" s="1"/>
  <c r="E136" i="67"/>
  <c r="D142" i="66"/>
  <c r="M138" i="66"/>
  <c r="H148" i="65"/>
  <c r="P142" i="65"/>
  <c r="J18" i="48"/>
  <c r="J150" i="64"/>
  <c r="E191" i="64"/>
  <c r="E106" i="64"/>
  <c r="E149" i="64"/>
  <c r="G180" i="68"/>
  <c r="O174" i="68"/>
  <c r="E123" i="68"/>
  <c r="E172" i="68"/>
  <c r="F119" i="68"/>
  <c r="F112" i="68"/>
  <c r="F161" i="68"/>
  <c r="J145" i="67"/>
  <c r="F109" i="64"/>
  <c r="F151" i="64" s="1"/>
  <c r="F194" i="64"/>
  <c r="I118" i="67"/>
  <c r="I112" i="67" s="1"/>
  <c r="F143" i="69"/>
  <c r="C143" i="72"/>
  <c r="C335" i="69"/>
  <c r="Q19" i="49"/>
  <c r="D140" i="71"/>
  <c r="Q32" i="50"/>
  <c r="N130" i="50"/>
  <c r="N124" i="47"/>
  <c r="K152" i="71"/>
  <c r="C166" i="50"/>
  <c r="C161" i="47"/>
  <c r="N211" i="69"/>
  <c r="I140" i="71"/>
  <c r="Q19" i="50"/>
  <c r="K338" i="65"/>
  <c r="J74" i="59"/>
  <c r="K375" i="64"/>
  <c r="E324" i="66"/>
  <c r="J384" i="71"/>
  <c r="P410" i="64"/>
  <c r="P323" i="64"/>
  <c r="L166" i="58"/>
  <c r="D329" i="70"/>
  <c r="G384" i="71"/>
  <c r="H148" i="59"/>
  <c r="I124" i="60"/>
  <c r="D338" i="70"/>
  <c r="Q384" i="71"/>
  <c r="H108" i="67"/>
  <c r="H147" i="67"/>
  <c r="H97" i="65"/>
  <c r="H135" i="65" s="1"/>
  <c r="N18" i="48"/>
  <c r="B159" i="64"/>
  <c r="E136" i="48"/>
  <c r="K180" i="68"/>
  <c r="J108" i="65"/>
  <c r="J147" i="65"/>
  <c r="L175" i="69"/>
  <c r="O98" i="72"/>
  <c r="O211" i="70"/>
  <c r="Q147" i="72"/>
  <c r="J111" i="49"/>
  <c r="J105" i="45"/>
  <c r="P148" i="49"/>
  <c r="P143" i="45"/>
  <c r="M136" i="72"/>
  <c r="H259" i="68"/>
  <c r="L208" i="70"/>
  <c r="C143" i="71"/>
  <c r="B111" i="71"/>
  <c r="B134" i="71"/>
  <c r="J93" i="49"/>
  <c r="D116" i="71"/>
  <c r="D111" i="71" s="1"/>
  <c r="E143" i="71"/>
  <c r="O130" i="72"/>
  <c r="H140" i="72"/>
  <c r="B204" i="72"/>
  <c r="N208" i="69"/>
  <c r="L130" i="72"/>
  <c r="J174" i="64"/>
  <c r="G280" i="72"/>
  <c r="G285" i="65"/>
  <c r="F291" i="65"/>
  <c r="H105" i="60"/>
  <c r="E348" i="70"/>
  <c r="P298" i="72"/>
  <c r="P318" i="72"/>
  <c r="P372" i="72"/>
  <c r="E304" i="65"/>
  <c r="E324" i="65"/>
  <c r="J83" i="48"/>
  <c r="N94" i="67"/>
  <c r="N132" i="67" s="1"/>
  <c r="N171" i="67"/>
  <c r="K141" i="65"/>
  <c r="D200" i="67"/>
  <c r="Q62" i="45"/>
  <c r="Q68" i="49"/>
  <c r="G235" i="64"/>
  <c r="L211" i="69"/>
  <c r="G331" i="66"/>
  <c r="Q314" i="72"/>
  <c r="H348" i="70"/>
  <c r="O342" i="66"/>
  <c r="F124" i="60"/>
  <c r="K43" i="47"/>
  <c r="M119" i="68"/>
  <c r="M216" i="68"/>
  <c r="M168" i="68"/>
  <c r="C66" i="48"/>
  <c r="F27" i="20"/>
  <c r="N27" i="20"/>
  <c r="B14" i="64"/>
  <c r="B15" i="49"/>
  <c r="B19" i="64"/>
  <c r="B22" i="49"/>
  <c r="B12" i="65"/>
  <c r="B32" i="49"/>
  <c r="B33" i="49"/>
  <c r="B33" i="50"/>
  <c r="B34" i="49"/>
  <c r="B33" i="48"/>
  <c r="B17" i="65"/>
  <c r="B186" i="65" s="1"/>
  <c r="B41" i="49"/>
  <c r="B12" i="66"/>
  <c r="B51" i="49"/>
  <c r="B53" i="49"/>
  <c r="B52" i="50"/>
  <c r="B52" i="49"/>
  <c r="B53" i="48"/>
  <c r="B17" i="66"/>
  <c r="B186" i="66" s="1"/>
  <c r="B60" i="49"/>
  <c r="B12" i="67"/>
  <c r="B215" i="67" s="1"/>
  <c r="B71" i="50"/>
  <c r="B72" i="49"/>
  <c r="B71" i="49"/>
  <c r="B71" i="48"/>
  <c r="B17" i="67"/>
  <c r="B79" i="49"/>
  <c r="B12" i="68"/>
  <c r="B91" i="49"/>
  <c r="B90" i="49"/>
  <c r="B89" i="49"/>
  <c r="B91" i="48"/>
  <c r="B16" i="68"/>
  <c r="B247" i="68" s="1"/>
  <c r="B99" i="49"/>
  <c r="B98" i="49"/>
  <c r="B107" i="38"/>
  <c r="B5" i="69"/>
  <c r="B222" i="69" s="1"/>
  <c r="B120" i="49"/>
  <c r="B108" i="48"/>
  <c r="B107" i="48"/>
  <c r="B110" i="49"/>
  <c r="B110" i="48"/>
  <c r="B107" i="49"/>
  <c r="B108" i="49"/>
  <c r="B111" i="49"/>
  <c r="B13" i="69"/>
  <c r="B116" i="48"/>
  <c r="B116" i="49"/>
  <c r="B126" i="38"/>
  <c r="B7" i="70" s="1"/>
  <c r="B5" i="70"/>
  <c r="B175" i="70" s="1"/>
  <c r="B129" i="49"/>
  <c r="B139" i="49"/>
  <c r="B129" i="48"/>
  <c r="B127" i="49"/>
  <c r="B126" i="48"/>
  <c r="B126" i="49"/>
  <c r="B127" i="48"/>
  <c r="B13" i="70"/>
  <c r="B135" i="49"/>
  <c r="B135" i="48"/>
  <c r="B145" i="38"/>
  <c r="B5" i="71"/>
  <c r="B170" i="71" s="1"/>
  <c r="B145" i="49"/>
  <c r="B147" i="48"/>
  <c r="B147" i="49"/>
  <c r="B145" i="48"/>
  <c r="B157" i="50"/>
  <c r="B148" i="49"/>
  <c r="B148" i="50"/>
  <c r="B13" i="71"/>
  <c r="B153" i="49"/>
  <c r="B153" i="48"/>
  <c r="B163" i="38"/>
  <c r="B7" i="72" s="1"/>
  <c r="B5" i="72"/>
  <c r="B165" i="49"/>
  <c r="B175" i="49"/>
  <c r="B163" i="48"/>
  <c r="B165" i="48"/>
  <c r="B163" i="49"/>
  <c r="B166" i="48"/>
  <c r="B175" i="48"/>
  <c r="B166" i="50"/>
  <c r="B13" i="72"/>
  <c r="B171" i="49"/>
  <c r="B171" i="48"/>
  <c r="C5" i="38"/>
  <c r="C7" i="64" s="1"/>
  <c r="C191" i="64" s="1"/>
  <c r="C5" i="64"/>
  <c r="C247" i="64" s="1"/>
  <c r="C8" i="49"/>
  <c r="C19" i="50"/>
  <c r="C6" i="49"/>
  <c r="C5" i="49"/>
  <c r="C5" i="50"/>
  <c r="C9" i="50"/>
  <c r="G5" i="38"/>
  <c r="G7" i="64" s="1"/>
  <c r="G5" i="64"/>
  <c r="G5" i="50"/>
  <c r="G6" i="49"/>
  <c r="G5" i="49"/>
  <c r="G8" i="49"/>
  <c r="K5" i="38"/>
  <c r="K7" i="64" s="1"/>
  <c r="K192" i="64" s="1"/>
  <c r="K5" i="64"/>
  <c r="K6" i="49"/>
  <c r="K8" i="49"/>
  <c r="K5" i="49"/>
  <c r="K5" i="50"/>
  <c r="K19" i="50"/>
  <c r="K9" i="49"/>
  <c r="O5" i="38"/>
  <c r="O5" i="64"/>
  <c r="O5" i="50"/>
  <c r="O19" i="50"/>
  <c r="O8" i="49"/>
  <c r="O5" i="49"/>
  <c r="O6" i="49"/>
  <c r="D11" i="64"/>
  <c r="D10" i="49"/>
  <c r="D10" i="50"/>
  <c r="H11" i="64"/>
  <c r="H10" i="50"/>
  <c r="H10" i="49"/>
  <c r="L11" i="64"/>
  <c r="L196" i="64" s="1"/>
  <c r="L10" i="49"/>
  <c r="L10" i="50"/>
  <c r="P11" i="64"/>
  <c r="P196" i="64" s="1"/>
  <c r="P10" i="50"/>
  <c r="P10" i="49"/>
  <c r="E12" i="64"/>
  <c r="E11" i="49"/>
  <c r="E11" i="50"/>
  <c r="I12" i="64"/>
  <c r="I197" i="64" s="1"/>
  <c r="I11" i="50"/>
  <c r="I11" i="49"/>
  <c r="M12" i="64"/>
  <c r="M11" i="49"/>
  <c r="M11" i="50"/>
  <c r="Q12" i="64"/>
  <c r="Q11" i="50"/>
  <c r="Q11" i="49"/>
  <c r="F13" i="64"/>
  <c r="F219" i="64" s="1"/>
  <c r="F13" i="49"/>
  <c r="F13" i="50"/>
  <c r="F14" i="49"/>
  <c r="F12" i="50"/>
  <c r="J13" i="64"/>
  <c r="J13" i="49"/>
  <c r="J14" i="49"/>
  <c r="J13" i="50"/>
  <c r="J12" i="50"/>
  <c r="N13" i="64"/>
  <c r="N200" i="64" s="1"/>
  <c r="N14" i="49"/>
  <c r="N13" i="49"/>
  <c r="N13" i="50"/>
  <c r="C14" i="64"/>
  <c r="C201" i="64" s="1"/>
  <c r="C15" i="49"/>
  <c r="G14" i="64"/>
  <c r="G15" i="49"/>
  <c r="K14" i="64"/>
  <c r="K201" i="64" s="1"/>
  <c r="K15" i="49"/>
  <c r="O14" i="64"/>
  <c r="O15" i="49"/>
  <c r="D15" i="64"/>
  <c r="D18" i="49"/>
  <c r="D17" i="49"/>
  <c r="H15" i="64"/>
  <c r="H204" i="64" s="1"/>
  <c r="H18" i="49"/>
  <c r="H17" i="49"/>
  <c r="L15" i="64"/>
  <c r="L204" i="64" s="1"/>
  <c r="L17" i="49"/>
  <c r="L18" i="49"/>
  <c r="P15" i="64"/>
  <c r="P204" i="64" s="1"/>
  <c r="P18" i="49"/>
  <c r="P17" i="49"/>
  <c r="E17" i="64"/>
  <c r="E206" i="64" s="1"/>
  <c r="E20" i="49"/>
  <c r="E20" i="50"/>
  <c r="I17" i="64"/>
  <c r="I206" i="64" s="1"/>
  <c r="I20" i="50"/>
  <c r="I20" i="49"/>
  <c r="M17" i="64"/>
  <c r="M206" i="64" s="1"/>
  <c r="M20" i="50"/>
  <c r="M20" i="49"/>
  <c r="Q17" i="64"/>
  <c r="Q20" i="50"/>
  <c r="Q20" i="49"/>
  <c r="F18" i="64"/>
  <c r="F21" i="50"/>
  <c r="F21" i="49"/>
  <c r="J18" i="64"/>
  <c r="J207" i="64" s="1"/>
  <c r="J21" i="49"/>
  <c r="J21" i="50"/>
  <c r="N18" i="64"/>
  <c r="N207" i="64" s="1"/>
  <c r="N21" i="50"/>
  <c r="N21" i="49"/>
  <c r="C19" i="64"/>
  <c r="C208" i="64" s="1"/>
  <c r="C22" i="49"/>
  <c r="G19" i="64"/>
  <c r="G22" i="49"/>
  <c r="K19" i="64"/>
  <c r="K22" i="49"/>
  <c r="O19" i="64"/>
  <c r="O208" i="64" s="1"/>
  <c r="O22" i="49"/>
  <c r="D26" i="38"/>
  <c r="D7" i="65" s="1"/>
  <c r="D172" i="65" s="1"/>
  <c r="D5" i="65"/>
  <c r="D193" i="65" s="1"/>
  <c r="D29" i="49"/>
  <c r="D39" i="49"/>
  <c r="D26" i="50"/>
  <c r="D26" i="49"/>
  <c r="D27" i="49"/>
  <c r="H26" i="38"/>
  <c r="H5" i="65"/>
  <c r="H222" i="65" s="1"/>
  <c r="H26" i="50"/>
  <c r="H26" i="49"/>
  <c r="H39" i="49"/>
  <c r="H27" i="49"/>
  <c r="H29" i="49"/>
  <c r="L26" i="38"/>
  <c r="L5" i="65"/>
  <c r="L26" i="50"/>
  <c r="L27" i="49"/>
  <c r="L29" i="49"/>
  <c r="L26" i="49"/>
  <c r="L39" i="49"/>
  <c r="P26" i="38"/>
  <c r="P7" i="65" s="1"/>
  <c r="P5" i="65"/>
  <c r="P29" i="49"/>
  <c r="P27" i="49"/>
  <c r="P26" i="50"/>
  <c r="P39" i="49"/>
  <c r="P26" i="49"/>
  <c r="F11" i="65"/>
  <c r="F176" i="65" s="1"/>
  <c r="F31" i="49"/>
  <c r="F31" i="50"/>
  <c r="J11" i="65"/>
  <c r="J31" i="49"/>
  <c r="J31" i="50"/>
  <c r="N11" i="65"/>
  <c r="N31" i="49"/>
  <c r="N31" i="50"/>
  <c r="C12" i="65"/>
  <c r="C179" i="65" s="1"/>
  <c r="C33" i="49"/>
  <c r="C34" i="49"/>
  <c r="C32" i="49"/>
  <c r="C33" i="50"/>
  <c r="G12" i="65"/>
  <c r="G178" i="65" s="1"/>
  <c r="G33" i="50"/>
  <c r="G32" i="50"/>
  <c r="G33" i="49"/>
  <c r="G34" i="49"/>
  <c r="K12" i="65"/>
  <c r="K179" i="65" s="1"/>
  <c r="K33" i="50"/>
  <c r="K34" i="49"/>
  <c r="K33" i="49"/>
  <c r="K32" i="50"/>
  <c r="O12" i="65"/>
  <c r="O178" i="65" s="1"/>
  <c r="O34" i="49"/>
  <c r="O32" i="50"/>
  <c r="O33" i="50"/>
  <c r="O33" i="49"/>
  <c r="D13" i="65"/>
  <c r="D35" i="49"/>
  <c r="H13" i="65"/>
  <c r="H180" i="65" s="1"/>
  <c r="H35" i="49"/>
  <c r="L13" i="65"/>
  <c r="L180" i="65" s="1"/>
  <c r="L35" i="49"/>
  <c r="P13" i="65"/>
  <c r="P180" i="65" s="1"/>
  <c r="P35" i="49"/>
  <c r="E14" i="65"/>
  <c r="E37" i="49"/>
  <c r="E36" i="49"/>
  <c r="E38" i="49"/>
  <c r="I14" i="65"/>
  <c r="I37" i="49"/>
  <c r="I38" i="49"/>
  <c r="I38" i="48"/>
  <c r="M14" i="65"/>
  <c r="M36" i="49"/>
  <c r="M37" i="49"/>
  <c r="M38" i="49"/>
  <c r="Q14" i="65"/>
  <c r="Q37" i="49"/>
  <c r="Q38" i="49"/>
  <c r="F16" i="65"/>
  <c r="F185" i="65" s="1"/>
  <c r="F40" i="50"/>
  <c r="F40" i="49"/>
  <c r="J16" i="65"/>
  <c r="J185" i="65" s="1"/>
  <c r="J40" i="49"/>
  <c r="J40" i="50"/>
  <c r="N16" i="65"/>
  <c r="N40" i="50"/>
  <c r="N40" i="49"/>
  <c r="C17" i="65"/>
  <c r="C41" i="49"/>
  <c r="G17" i="65"/>
  <c r="G186" i="65" s="1"/>
  <c r="G41" i="49"/>
  <c r="K17" i="65"/>
  <c r="K186" i="65" s="1"/>
  <c r="K41" i="49"/>
  <c r="O17" i="65"/>
  <c r="O186" i="65" s="1"/>
  <c r="O41" i="49"/>
  <c r="D45" i="38"/>
  <c r="D5" i="66"/>
  <c r="D174" i="66" s="1"/>
  <c r="D45" i="49"/>
  <c r="D46" i="49"/>
  <c r="D45" i="50"/>
  <c r="D58" i="50"/>
  <c r="D48" i="49"/>
  <c r="D45" i="48"/>
  <c r="D58" i="49"/>
  <c r="H45" i="38"/>
  <c r="H7" i="66" s="1"/>
  <c r="H172" i="66" s="1"/>
  <c r="H5" i="66"/>
  <c r="H46" i="49"/>
  <c r="H45" i="50"/>
  <c r="H58" i="50"/>
  <c r="H45" i="49"/>
  <c r="H48" i="49"/>
  <c r="L45" i="38"/>
  <c r="L5" i="66"/>
  <c r="L203" i="66" s="1"/>
  <c r="L45" i="49"/>
  <c r="L58" i="50"/>
  <c r="L48" i="49"/>
  <c r="L45" i="50"/>
  <c r="L46" i="49"/>
  <c r="P45" i="38"/>
  <c r="P7" i="66" s="1"/>
  <c r="P171" i="66" s="1"/>
  <c r="P5" i="66"/>
  <c r="P174" i="66" s="1"/>
  <c r="P45" i="50"/>
  <c r="P46" i="49"/>
  <c r="P45" i="49"/>
  <c r="P58" i="50"/>
  <c r="P48" i="49"/>
  <c r="P45" i="48"/>
  <c r="F11" i="66"/>
  <c r="F176" i="66" s="1"/>
  <c r="F50" i="49"/>
  <c r="F50" i="50"/>
  <c r="J11" i="66"/>
  <c r="J50" i="49"/>
  <c r="J50" i="50"/>
  <c r="N11" i="66"/>
  <c r="N176" i="66" s="1"/>
  <c r="N50" i="50"/>
  <c r="N50" i="49"/>
  <c r="C12" i="66"/>
  <c r="C53" i="49"/>
  <c r="C52" i="49"/>
  <c r="C52" i="50"/>
  <c r="C51" i="50"/>
  <c r="C51" i="49"/>
  <c r="G12" i="66"/>
  <c r="G52" i="50"/>
  <c r="G52" i="49"/>
  <c r="G53" i="49"/>
  <c r="G51" i="49"/>
  <c r="G51" i="50"/>
  <c r="K12" i="66"/>
  <c r="K53" i="49"/>
  <c r="K52" i="50"/>
  <c r="K52" i="49"/>
  <c r="O12" i="66"/>
  <c r="O53" i="49"/>
  <c r="O52" i="49"/>
  <c r="O52" i="50"/>
  <c r="D13" i="66"/>
  <c r="D180" i="66" s="1"/>
  <c r="D54" i="49"/>
  <c r="H13" i="66"/>
  <c r="H180" i="66" s="1"/>
  <c r="H54" i="49"/>
  <c r="L13" i="66"/>
  <c r="L180" i="66" s="1"/>
  <c r="L54" i="49"/>
  <c r="P13" i="66"/>
  <c r="P180" i="66" s="1"/>
  <c r="P54" i="49"/>
  <c r="E14" i="66"/>
  <c r="E57" i="49"/>
  <c r="E56" i="49"/>
  <c r="I14" i="66"/>
  <c r="I182" i="66" s="1"/>
  <c r="I56" i="49"/>
  <c r="I57" i="49"/>
  <c r="I55" i="49"/>
  <c r="M14" i="66"/>
  <c r="M182" i="66" s="1"/>
  <c r="M56" i="49"/>
  <c r="M57" i="49"/>
  <c r="Q14" i="66"/>
  <c r="Q183" i="66" s="1"/>
  <c r="Q57" i="49"/>
  <c r="Q56" i="49"/>
  <c r="Q55" i="49"/>
  <c r="F16" i="66"/>
  <c r="F59" i="49"/>
  <c r="F59" i="50"/>
  <c r="J16" i="66"/>
  <c r="J185" i="66" s="1"/>
  <c r="J59" i="50"/>
  <c r="J59" i="49"/>
  <c r="N16" i="66"/>
  <c r="N185" i="66" s="1"/>
  <c r="N59" i="49"/>
  <c r="N59" i="50"/>
  <c r="C17" i="66"/>
  <c r="C186" i="66" s="1"/>
  <c r="C60" i="49"/>
  <c r="G17" i="66"/>
  <c r="G186" i="66" s="1"/>
  <c r="G60" i="49"/>
  <c r="K17" i="66"/>
  <c r="K186" i="66" s="1"/>
  <c r="K60" i="49"/>
  <c r="O17" i="66"/>
  <c r="O186" i="66" s="1"/>
  <c r="O60" i="49"/>
  <c r="D64" i="38"/>
  <c r="D7" i="67" s="1"/>
  <c r="D171" i="67" s="1"/>
  <c r="D5" i="67"/>
  <c r="D67" i="49"/>
  <c r="D65" i="49"/>
  <c r="D64" i="49"/>
  <c r="D77" i="49"/>
  <c r="D64" i="50"/>
  <c r="H64" i="38"/>
  <c r="H7" i="67" s="1"/>
  <c r="H5" i="67"/>
  <c r="H222" i="67" s="1"/>
  <c r="H65" i="49"/>
  <c r="H64" i="50"/>
  <c r="H64" i="49"/>
  <c r="H67" i="49"/>
  <c r="H77" i="50"/>
  <c r="L64" i="38"/>
  <c r="L7" i="67" s="1"/>
  <c r="L5" i="67"/>
  <c r="L64" i="49"/>
  <c r="L67" i="49"/>
  <c r="L65" i="49"/>
  <c r="L77" i="49"/>
  <c r="L64" i="50"/>
  <c r="L68" i="49"/>
  <c r="P64" i="38"/>
  <c r="P7" i="67" s="1"/>
  <c r="P171" i="67" s="1"/>
  <c r="P5" i="67"/>
  <c r="P64" i="50"/>
  <c r="P67" i="49"/>
  <c r="P65" i="49"/>
  <c r="P64" i="49"/>
  <c r="P77" i="50"/>
  <c r="P68" i="49"/>
  <c r="F11" i="67"/>
  <c r="F176" i="67" s="1"/>
  <c r="F69" i="49"/>
  <c r="F69" i="50"/>
  <c r="J11" i="67"/>
  <c r="J176" i="67" s="1"/>
  <c r="J69" i="50"/>
  <c r="J69" i="49"/>
  <c r="N11" i="67"/>
  <c r="N69" i="50"/>
  <c r="N69" i="49"/>
  <c r="C12" i="67"/>
  <c r="C72" i="49"/>
  <c r="C71" i="50"/>
  <c r="C71" i="49"/>
  <c r="C70" i="50"/>
  <c r="G12" i="67"/>
  <c r="G178" i="67" s="1"/>
  <c r="G71" i="49"/>
  <c r="G71" i="50"/>
  <c r="G72" i="49"/>
  <c r="K12" i="67"/>
  <c r="K178" i="67" s="1"/>
  <c r="K72" i="49"/>
  <c r="K71" i="50"/>
  <c r="K71" i="49"/>
  <c r="O12" i="67"/>
  <c r="O71" i="49"/>
  <c r="O71" i="50"/>
  <c r="O72" i="49"/>
  <c r="D13" i="67"/>
  <c r="D199" i="67" s="1"/>
  <c r="D73" i="49"/>
  <c r="H13" i="67"/>
  <c r="H73" i="49"/>
  <c r="L13" i="67"/>
  <c r="L199" i="67" s="1"/>
  <c r="L73" i="49"/>
  <c r="P13" i="67"/>
  <c r="P73" i="49"/>
  <c r="E14" i="67"/>
  <c r="E74" i="49"/>
  <c r="E75" i="49"/>
  <c r="E76" i="49"/>
  <c r="E76" i="48"/>
  <c r="I14" i="67"/>
  <c r="I75" i="49"/>
  <c r="I76" i="49"/>
  <c r="I76" i="48"/>
  <c r="M14" i="67"/>
  <c r="M76" i="49"/>
  <c r="M75" i="49"/>
  <c r="M74" i="49"/>
  <c r="M76" i="48"/>
  <c r="Q14" i="67"/>
  <c r="Q75" i="49"/>
  <c r="Q76" i="49"/>
  <c r="Q76" i="48"/>
  <c r="F16" i="67"/>
  <c r="F78" i="49"/>
  <c r="F78" i="50"/>
  <c r="F78" i="48"/>
  <c r="J16" i="67"/>
  <c r="J78" i="49"/>
  <c r="J78" i="50"/>
  <c r="J78" i="48"/>
  <c r="N16" i="67"/>
  <c r="N185" i="67" s="1"/>
  <c r="N78" i="49"/>
  <c r="N78" i="50"/>
  <c r="N78" i="48"/>
  <c r="C17" i="67"/>
  <c r="C79" i="49"/>
  <c r="C79" i="48"/>
  <c r="G17" i="67"/>
  <c r="G186" i="67" s="1"/>
  <c r="G79" i="49"/>
  <c r="G79" i="48"/>
  <c r="K17" i="67"/>
  <c r="K186" i="67" s="1"/>
  <c r="K79" i="49"/>
  <c r="K79" i="48"/>
  <c r="O17" i="67"/>
  <c r="O186" i="67" s="1"/>
  <c r="O79" i="49"/>
  <c r="O79" i="48"/>
  <c r="D83" i="38"/>
  <c r="D7" i="68" s="1"/>
  <c r="D210" i="68" s="1"/>
  <c r="D5" i="68"/>
  <c r="D84" i="49"/>
  <c r="D86" i="49"/>
  <c r="D83" i="49"/>
  <c r="D83" i="50"/>
  <c r="H83" i="38"/>
  <c r="H7" i="68" s="1"/>
  <c r="H210" i="68" s="1"/>
  <c r="H5" i="68"/>
  <c r="H212" i="68" s="1"/>
  <c r="H83" i="50"/>
  <c r="H86" i="49"/>
  <c r="H83" i="49"/>
  <c r="H84" i="49"/>
  <c r="L5" i="68"/>
  <c r="L212" i="68" s="1"/>
  <c r="L86" i="49"/>
  <c r="L84" i="49"/>
  <c r="L83" i="49"/>
  <c r="L83" i="50"/>
  <c r="L86" i="48"/>
  <c r="P83" i="38"/>
  <c r="P7" i="68" s="1"/>
  <c r="P5" i="68"/>
  <c r="P86" i="49"/>
  <c r="P83" i="49"/>
  <c r="P83" i="50"/>
  <c r="P84" i="49"/>
  <c r="E11" i="68"/>
  <c r="E214" i="68" s="1"/>
  <c r="E88" i="50"/>
  <c r="E88" i="49"/>
  <c r="I11" i="68"/>
  <c r="I88" i="49"/>
  <c r="I88" i="50"/>
  <c r="I88" i="48"/>
  <c r="M11" i="68"/>
  <c r="M214" i="68" s="1"/>
  <c r="M88" i="49"/>
  <c r="M88" i="50"/>
  <c r="Q11" i="68"/>
  <c r="Q214" i="68" s="1"/>
  <c r="Q88" i="50"/>
  <c r="Q88" i="49"/>
  <c r="F12" i="68"/>
  <c r="F90" i="49"/>
  <c r="F89" i="49"/>
  <c r="F91" i="49"/>
  <c r="F90" i="50"/>
  <c r="F91" i="48"/>
  <c r="F89" i="50"/>
  <c r="J12" i="68"/>
  <c r="J91" i="49"/>
  <c r="J89" i="49"/>
  <c r="J90" i="50"/>
  <c r="J89" i="50"/>
  <c r="J90" i="49"/>
  <c r="J91" i="48"/>
  <c r="J90" i="48"/>
  <c r="N12" i="68"/>
  <c r="N89" i="49"/>
  <c r="N91" i="49"/>
  <c r="N89" i="50"/>
  <c r="N90" i="49"/>
  <c r="N90" i="50"/>
  <c r="N91" i="48"/>
  <c r="C13" i="68"/>
  <c r="C218" i="68" s="1"/>
  <c r="C92" i="49"/>
  <c r="C92" i="50"/>
  <c r="C92" i="48"/>
  <c r="G13" i="68"/>
  <c r="G92" i="49"/>
  <c r="G92" i="50"/>
  <c r="G92" i="48"/>
  <c r="K13" i="68"/>
  <c r="K92" i="50"/>
  <c r="K92" i="49"/>
  <c r="K92" i="48"/>
  <c r="O13" i="68"/>
  <c r="O218" i="68" s="1"/>
  <c r="O92" i="50"/>
  <c r="O92" i="49"/>
  <c r="O92" i="48"/>
  <c r="D14" i="68"/>
  <c r="D267" i="68" s="1"/>
  <c r="D95" i="49"/>
  <c r="D94" i="49"/>
  <c r="D94" i="50"/>
  <c r="D94" i="48"/>
  <c r="H14" i="68"/>
  <c r="H94" i="49"/>
  <c r="H94" i="50"/>
  <c r="H95" i="49"/>
  <c r="H93" i="50"/>
  <c r="H94" i="48"/>
  <c r="L14" i="68"/>
  <c r="L94" i="50"/>
  <c r="L94" i="49"/>
  <c r="L95" i="49"/>
  <c r="L94" i="48"/>
  <c r="L93" i="50"/>
  <c r="P14" i="68"/>
  <c r="P94" i="49"/>
  <c r="P95" i="49"/>
  <c r="P94" i="50"/>
  <c r="P94" i="48"/>
  <c r="P93" i="49"/>
  <c r="E15" i="68"/>
  <c r="E96" i="49"/>
  <c r="I15" i="68"/>
  <c r="I96" i="49"/>
  <c r="M15" i="68"/>
  <c r="M246" i="68" s="1"/>
  <c r="M96" i="49"/>
  <c r="Q15" i="68"/>
  <c r="Q96" i="49"/>
  <c r="F16" i="68"/>
  <c r="F225" i="68" s="1"/>
  <c r="F98" i="49"/>
  <c r="F99" i="49"/>
  <c r="J16" i="68"/>
  <c r="J224" i="68" s="1"/>
  <c r="J97" i="49"/>
  <c r="J99" i="49"/>
  <c r="J98" i="49"/>
  <c r="N16" i="68"/>
  <c r="N98" i="49"/>
  <c r="N99" i="49"/>
  <c r="N97" i="49"/>
  <c r="C18" i="68"/>
  <c r="C101" i="49"/>
  <c r="G18" i="68"/>
  <c r="G101" i="49"/>
  <c r="K18" i="68"/>
  <c r="K227" i="68" s="1"/>
  <c r="K101" i="49"/>
  <c r="O18" i="68"/>
  <c r="O227" i="68" s="1"/>
  <c r="O101" i="49"/>
  <c r="D19" i="68"/>
  <c r="D228" i="68" s="1"/>
  <c r="D102" i="50"/>
  <c r="D102" i="49"/>
  <c r="H19" i="68"/>
  <c r="H228" i="68" s="1"/>
  <c r="H102" i="50"/>
  <c r="H102" i="49"/>
  <c r="L19" i="68"/>
  <c r="L228" i="68" s="1"/>
  <c r="L102" i="49"/>
  <c r="L102" i="50"/>
  <c r="P19" i="68"/>
  <c r="P102" i="49"/>
  <c r="P102" i="50"/>
  <c r="E20" i="68"/>
  <c r="E103" i="49"/>
  <c r="I20" i="68"/>
  <c r="I103" i="49"/>
  <c r="M20" i="68"/>
  <c r="M229" i="68" s="1"/>
  <c r="M103" i="49"/>
  <c r="Q20" i="68"/>
  <c r="Q253" i="68" s="1"/>
  <c r="Q103" i="49"/>
  <c r="F107" i="38"/>
  <c r="F7" i="69" s="1"/>
  <c r="F5" i="69"/>
  <c r="F108" i="48"/>
  <c r="F120" i="49"/>
  <c r="F108" i="49"/>
  <c r="F110" i="48"/>
  <c r="F110" i="49"/>
  <c r="F107" i="48"/>
  <c r="F107" i="49"/>
  <c r="J107" i="38"/>
  <c r="J7" i="69" s="1"/>
  <c r="J5" i="69"/>
  <c r="J110" i="49"/>
  <c r="J107" i="48"/>
  <c r="J107" i="49"/>
  <c r="J108" i="48"/>
  <c r="J110" i="48"/>
  <c r="J108" i="49"/>
  <c r="N107" i="38"/>
  <c r="N7" i="69" s="1"/>
  <c r="N5" i="69"/>
  <c r="N194" i="69" s="1"/>
  <c r="N108" i="49"/>
  <c r="N107" i="49"/>
  <c r="N108" i="48"/>
  <c r="N107" i="48"/>
  <c r="N110" i="49"/>
  <c r="N110" i="48"/>
  <c r="F13" i="69"/>
  <c r="F116" i="48"/>
  <c r="F116" i="49"/>
  <c r="J13" i="69"/>
  <c r="J116" i="48"/>
  <c r="J116" i="49"/>
  <c r="N13" i="69"/>
  <c r="N116" i="49"/>
  <c r="N116" i="48"/>
  <c r="C14" i="69"/>
  <c r="C118" i="49"/>
  <c r="C119" i="48"/>
  <c r="C119" i="49"/>
  <c r="C118" i="48"/>
  <c r="C117" i="48"/>
  <c r="G14" i="69"/>
  <c r="G181" i="69" s="1"/>
  <c r="G118" i="49"/>
  <c r="G118" i="48"/>
  <c r="G119" i="48"/>
  <c r="G119" i="49"/>
  <c r="K14" i="69"/>
  <c r="K119" i="48"/>
  <c r="K118" i="49"/>
  <c r="K119" i="49"/>
  <c r="K118" i="48"/>
  <c r="K117" i="48"/>
  <c r="O14" i="69"/>
  <c r="O118" i="48"/>
  <c r="O119" i="48"/>
  <c r="O119" i="49"/>
  <c r="O118" i="49"/>
  <c r="D16" i="69"/>
  <c r="D121" i="48"/>
  <c r="D121" i="49"/>
  <c r="D121" i="50"/>
  <c r="H16" i="69"/>
  <c r="H121" i="48"/>
  <c r="H121" i="50"/>
  <c r="H121" i="49"/>
  <c r="L16" i="69"/>
  <c r="L121" i="49"/>
  <c r="L121" i="48"/>
  <c r="L121" i="50"/>
  <c r="P16" i="69"/>
  <c r="P121" i="49"/>
  <c r="P121" i="50"/>
  <c r="P121" i="48"/>
  <c r="E17" i="69"/>
  <c r="E122" i="48"/>
  <c r="E122" i="49"/>
  <c r="I17" i="69"/>
  <c r="I122" i="49"/>
  <c r="I122" i="48"/>
  <c r="M17" i="69"/>
  <c r="M122" i="48"/>
  <c r="M122" i="49"/>
  <c r="Q17" i="69"/>
  <c r="Q122" i="49"/>
  <c r="Q122" i="48"/>
  <c r="F126" i="38"/>
  <c r="F5" i="70"/>
  <c r="F129" i="48"/>
  <c r="F127" i="48"/>
  <c r="F127" i="49"/>
  <c r="F129" i="49"/>
  <c r="F126" i="48"/>
  <c r="F126" i="49"/>
  <c r="J126" i="38"/>
  <c r="J7" i="70" s="1"/>
  <c r="J5" i="70"/>
  <c r="J222" i="70" s="1"/>
  <c r="J127" i="48"/>
  <c r="J139" i="50"/>
  <c r="J124" i="50" s="1"/>
  <c r="J129" i="49"/>
  <c r="J126" i="49"/>
  <c r="J126" i="48"/>
  <c r="J129" i="48"/>
  <c r="J127" i="49"/>
  <c r="N126" i="38"/>
  <c r="N7" i="70" s="1"/>
  <c r="N5" i="70"/>
  <c r="N222" i="70" s="1"/>
  <c r="N126" i="48"/>
  <c r="N126" i="49"/>
  <c r="N129" i="49"/>
  <c r="N139" i="49"/>
  <c r="N139" i="50"/>
  <c r="N127" i="49"/>
  <c r="N127" i="48"/>
  <c r="N129" i="48"/>
  <c r="N139" i="48"/>
  <c r="D11" i="70"/>
  <c r="D131" i="48"/>
  <c r="D131" i="49"/>
  <c r="H11" i="70"/>
  <c r="H131" i="49"/>
  <c r="H131" i="48"/>
  <c r="L11" i="70"/>
  <c r="L131" i="49"/>
  <c r="L131" i="48"/>
  <c r="P11" i="70"/>
  <c r="P131" i="48"/>
  <c r="P131" i="49"/>
  <c r="E12" i="70"/>
  <c r="E177" i="70" s="1"/>
  <c r="E133" i="49"/>
  <c r="E134" i="49"/>
  <c r="E133" i="48"/>
  <c r="E134" i="48"/>
  <c r="E132" i="48"/>
  <c r="I12" i="70"/>
  <c r="I133" i="48"/>
  <c r="I134" i="48"/>
  <c r="I134" i="49"/>
  <c r="I133" i="49"/>
  <c r="M12" i="70"/>
  <c r="M133" i="49"/>
  <c r="M134" i="49"/>
  <c r="M133" i="48"/>
  <c r="M134" i="48"/>
  <c r="Q12" i="70"/>
  <c r="Q196" i="70" s="1"/>
  <c r="Q133" i="48"/>
  <c r="Q134" i="49"/>
  <c r="Q134" i="48"/>
  <c r="Q133" i="49"/>
  <c r="Q132" i="48"/>
  <c r="F13" i="70"/>
  <c r="F135" i="49"/>
  <c r="F135" i="48"/>
  <c r="J13" i="70"/>
  <c r="J135" i="48"/>
  <c r="J135" i="49"/>
  <c r="N13" i="70"/>
  <c r="N135" i="49"/>
  <c r="N135" i="48"/>
  <c r="C14" i="70"/>
  <c r="C138" i="49"/>
  <c r="C136" i="49"/>
  <c r="C137" i="49"/>
  <c r="C137" i="48"/>
  <c r="C138" i="48"/>
  <c r="G14" i="70"/>
  <c r="G200" i="70" s="1"/>
  <c r="G138" i="48"/>
  <c r="G138" i="49"/>
  <c r="G137" i="48"/>
  <c r="G137" i="49"/>
  <c r="K14" i="70"/>
  <c r="K137" i="48"/>
  <c r="K138" i="48"/>
  <c r="K137" i="49"/>
  <c r="K138" i="49"/>
  <c r="K136" i="48"/>
  <c r="O14" i="70"/>
  <c r="O200" i="70" s="1"/>
  <c r="O138" i="49"/>
  <c r="O138" i="48"/>
  <c r="O137" i="49"/>
  <c r="O137" i="48"/>
  <c r="D16" i="70"/>
  <c r="D140" i="48"/>
  <c r="D140" i="50"/>
  <c r="D140" i="49"/>
  <c r="H16" i="70"/>
  <c r="H140" i="49"/>
  <c r="H140" i="50"/>
  <c r="H140" i="48"/>
  <c r="L16" i="70"/>
  <c r="L140" i="50"/>
  <c r="L140" i="48"/>
  <c r="L140" i="49"/>
  <c r="P16" i="70"/>
  <c r="P140" i="48"/>
  <c r="P140" i="49"/>
  <c r="P140" i="50"/>
  <c r="E17" i="70"/>
  <c r="E141" i="48"/>
  <c r="E141" i="49"/>
  <c r="I17" i="70"/>
  <c r="I141" i="49"/>
  <c r="I141" i="48"/>
  <c r="M17" i="70"/>
  <c r="M141" i="49"/>
  <c r="M141" i="48"/>
  <c r="Q17" i="70"/>
  <c r="Q141" i="49"/>
  <c r="Q141" i="48"/>
  <c r="F145" i="38"/>
  <c r="F7" i="71" s="1"/>
  <c r="F5" i="71"/>
  <c r="F145" i="49"/>
  <c r="F147" i="49"/>
  <c r="F145" i="48"/>
  <c r="F147" i="48"/>
  <c r="F157" i="50"/>
  <c r="J145" i="38"/>
  <c r="J5" i="71"/>
  <c r="J197" i="71" s="1"/>
  <c r="J145" i="48"/>
  <c r="J147" i="48"/>
  <c r="J147" i="49"/>
  <c r="J145" i="49"/>
  <c r="N145" i="38"/>
  <c r="N5" i="71"/>
  <c r="N197" i="71" s="1"/>
  <c r="N147" i="49"/>
  <c r="N145" i="48"/>
  <c r="N148" i="49"/>
  <c r="N145" i="49"/>
  <c r="N147" i="48"/>
  <c r="N157" i="49"/>
  <c r="D11" i="71"/>
  <c r="D149" i="50"/>
  <c r="D149" i="48"/>
  <c r="D149" i="49"/>
  <c r="H11" i="71"/>
  <c r="H149" i="48"/>
  <c r="H149" i="49"/>
  <c r="H149" i="50"/>
  <c r="L11" i="71"/>
  <c r="L149" i="48"/>
  <c r="L149" i="50"/>
  <c r="L149" i="49"/>
  <c r="P11" i="71"/>
  <c r="P149" i="49"/>
  <c r="P149" i="50"/>
  <c r="P149" i="48"/>
  <c r="E12" i="71"/>
  <c r="E151" i="49"/>
  <c r="E151" i="50"/>
  <c r="E152" i="48"/>
  <c r="E151" i="48"/>
  <c r="E152" i="49"/>
  <c r="E150" i="49"/>
  <c r="I12" i="71"/>
  <c r="I190" i="71" s="1"/>
  <c r="I152" i="48"/>
  <c r="I151" i="48"/>
  <c r="I152" i="49"/>
  <c r="I151" i="49"/>
  <c r="I151" i="50"/>
  <c r="I150" i="48"/>
  <c r="I150" i="50"/>
  <c r="M12" i="71"/>
  <c r="M190" i="71" s="1"/>
  <c r="M151" i="50"/>
  <c r="M151" i="48"/>
  <c r="M151" i="49"/>
  <c r="M152" i="48"/>
  <c r="M152" i="49"/>
  <c r="M150" i="49"/>
  <c r="Q12" i="71"/>
  <c r="Q172" i="71" s="1"/>
  <c r="Q151" i="49"/>
  <c r="Q151" i="48"/>
  <c r="Q151" i="50"/>
  <c r="Q152" i="49"/>
  <c r="Q152" i="48"/>
  <c r="Q150" i="50"/>
  <c r="F13" i="71"/>
  <c r="F153" i="48"/>
  <c r="F153" i="49"/>
  <c r="J13" i="71"/>
  <c r="J153" i="48"/>
  <c r="J153" i="49"/>
  <c r="N13" i="71"/>
  <c r="N153" i="48"/>
  <c r="N153" i="49"/>
  <c r="C14" i="71"/>
  <c r="C156" i="48"/>
  <c r="C155" i="48"/>
  <c r="C155" i="49"/>
  <c r="C156" i="49"/>
  <c r="C154" i="48"/>
  <c r="G14" i="71"/>
  <c r="G194" i="71" s="1"/>
  <c r="G155" i="48"/>
  <c r="G156" i="49"/>
  <c r="G155" i="49"/>
  <c r="G156" i="48"/>
  <c r="K14" i="71"/>
  <c r="K155" i="48"/>
  <c r="K155" i="49"/>
  <c r="K156" i="49"/>
  <c r="K156" i="48"/>
  <c r="K154" i="49"/>
  <c r="O14" i="71"/>
  <c r="O155" i="49"/>
  <c r="O156" i="48"/>
  <c r="O156" i="49"/>
  <c r="O155" i="48"/>
  <c r="D16" i="71"/>
  <c r="D158" i="50"/>
  <c r="D158" i="48"/>
  <c r="D158" i="49"/>
  <c r="H16" i="71"/>
  <c r="H158" i="49"/>
  <c r="H158" i="48"/>
  <c r="H158" i="50"/>
  <c r="L16" i="71"/>
  <c r="L158" i="48"/>
  <c r="L158" i="50"/>
  <c r="L158" i="49"/>
  <c r="P16" i="71"/>
  <c r="P158" i="49"/>
  <c r="P158" i="50"/>
  <c r="P158" i="48"/>
  <c r="E17" i="71"/>
  <c r="E159" i="48"/>
  <c r="E159" i="49"/>
  <c r="I17" i="71"/>
  <c r="I159" i="49"/>
  <c r="I159" i="48"/>
  <c r="M17" i="71"/>
  <c r="M159" i="49"/>
  <c r="M159" i="48"/>
  <c r="Q17" i="71"/>
  <c r="Q159" i="49"/>
  <c r="Q159" i="48"/>
  <c r="F163" i="38"/>
  <c r="F7" i="72" s="1"/>
  <c r="F5" i="72"/>
  <c r="F163" i="49"/>
  <c r="F163" i="48"/>
  <c r="F165" i="48"/>
  <c r="F165" i="49"/>
  <c r="F175" i="49"/>
  <c r="J163" i="38"/>
  <c r="J7" i="72" s="1"/>
  <c r="J5" i="72"/>
  <c r="J165" i="48"/>
  <c r="J163" i="49"/>
  <c r="J163" i="48"/>
  <c r="J165" i="49"/>
  <c r="J175" i="48"/>
  <c r="N163" i="38"/>
  <c r="N5" i="72"/>
  <c r="N179" i="72" s="1"/>
  <c r="N175" i="49"/>
  <c r="N163" i="48"/>
  <c r="N165" i="49"/>
  <c r="N165" i="48"/>
  <c r="N163" i="49"/>
  <c r="N166" i="49"/>
  <c r="N175" i="50"/>
  <c r="D11" i="72"/>
  <c r="D167" i="49"/>
  <c r="D167" i="48"/>
  <c r="D167" i="50"/>
  <c r="H11" i="72"/>
  <c r="H167" i="50"/>
  <c r="H167" i="48"/>
  <c r="H167" i="49"/>
  <c r="L11" i="72"/>
  <c r="L167" i="48"/>
  <c r="L167" i="50"/>
  <c r="L167" i="49"/>
  <c r="P11" i="72"/>
  <c r="P167" i="48"/>
  <c r="P167" i="49"/>
  <c r="P167" i="50"/>
  <c r="E12" i="72"/>
  <c r="E170" i="48"/>
  <c r="E168" i="50"/>
  <c r="E169" i="48"/>
  <c r="E168" i="48"/>
  <c r="E169" i="50"/>
  <c r="E170" i="49"/>
  <c r="E169" i="49"/>
  <c r="I12" i="72"/>
  <c r="I169" i="48"/>
  <c r="I168" i="50"/>
  <c r="I169" i="49"/>
  <c r="I170" i="48"/>
  <c r="I170" i="49"/>
  <c r="I169" i="50"/>
  <c r="M12" i="72"/>
  <c r="M190" i="72" s="1"/>
  <c r="M168" i="48"/>
  <c r="M168" i="50"/>
  <c r="M170" i="48"/>
  <c r="M169" i="49"/>
  <c r="M170" i="49"/>
  <c r="M169" i="48"/>
  <c r="M169" i="50"/>
  <c r="Q12" i="72"/>
  <c r="Q170" i="48"/>
  <c r="Q169" i="48"/>
  <c r="Q169" i="50"/>
  <c r="Q168" i="48"/>
  <c r="Q170" i="49"/>
  <c r="Q169" i="49"/>
  <c r="Q168" i="50"/>
  <c r="F13" i="72"/>
  <c r="F171" i="48"/>
  <c r="F171" i="49"/>
  <c r="J13" i="72"/>
  <c r="J171" i="48"/>
  <c r="J171" i="49"/>
  <c r="N13" i="72"/>
  <c r="N171" i="48"/>
  <c r="N171" i="49"/>
  <c r="C14" i="72"/>
  <c r="C176" i="72" s="1"/>
  <c r="C174" i="49"/>
  <c r="C173" i="48"/>
  <c r="C173" i="49"/>
  <c r="C172" i="49"/>
  <c r="C174" i="48"/>
  <c r="G14" i="72"/>
  <c r="G194" i="72" s="1"/>
  <c r="G173" i="48"/>
  <c r="G174" i="48"/>
  <c r="G174" i="49"/>
  <c r="G173" i="49"/>
  <c r="K14" i="72"/>
  <c r="K173" i="48"/>
  <c r="K174" i="49"/>
  <c r="K173" i="49"/>
  <c r="K174" i="48"/>
  <c r="O172" i="39"/>
  <c r="O14" i="72"/>
  <c r="O174" i="49"/>
  <c r="O173" i="48"/>
  <c r="O174" i="48"/>
  <c r="O173" i="49"/>
  <c r="D16" i="72"/>
  <c r="D176" i="49"/>
  <c r="D176" i="50"/>
  <c r="D176" i="48"/>
  <c r="H176" i="39"/>
  <c r="H16" i="72"/>
  <c r="H176" i="50"/>
  <c r="H176" i="48"/>
  <c r="H176" i="49"/>
  <c r="L176" i="39"/>
  <c r="L16" i="72"/>
  <c r="L176" i="48"/>
  <c r="L176" i="49"/>
  <c r="L176" i="50"/>
  <c r="P176" i="39"/>
  <c r="P16" i="72"/>
  <c r="P176" i="50"/>
  <c r="P176" i="48"/>
  <c r="P176" i="49"/>
  <c r="E177" i="39"/>
  <c r="E17" i="72"/>
  <c r="E177" i="48"/>
  <c r="E177" i="49"/>
  <c r="I17" i="72"/>
  <c r="I177" i="48"/>
  <c r="I177" i="49"/>
  <c r="M17" i="72"/>
  <c r="M177" i="49"/>
  <c r="M177" i="48"/>
  <c r="Q17" i="72"/>
  <c r="Q177" i="48"/>
  <c r="Q177" i="49"/>
  <c r="C66" i="64"/>
  <c r="C21" i="59"/>
  <c r="C21" i="58"/>
  <c r="C21" i="60"/>
  <c r="C54" i="65"/>
  <c r="C34" i="59"/>
  <c r="C33" i="60"/>
  <c r="C34" i="58"/>
  <c r="C33" i="58"/>
  <c r="C33" i="59"/>
  <c r="C32" i="60"/>
  <c r="C59" i="65"/>
  <c r="C41" i="59"/>
  <c r="C41" i="58"/>
  <c r="C55" i="66"/>
  <c r="C54" i="59"/>
  <c r="C54" i="58"/>
  <c r="C51" i="67"/>
  <c r="C67" i="58"/>
  <c r="C67" i="59"/>
  <c r="C56" i="67"/>
  <c r="C373" i="67" s="1"/>
  <c r="C75" i="58"/>
  <c r="C76" i="58"/>
  <c r="C75" i="59"/>
  <c r="C76" i="59"/>
  <c r="C62" i="68"/>
  <c r="C88" i="60"/>
  <c r="C87" i="60"/>
  <c r="C88" i="59"/>
  <c r="C88" i="58"/>
  <c r="C87" i="59"/>
  <c r="C66" i="68"/>
  <c r="C96" i="58"/>
  <c r="C96" i="59"/>
  <c r="C71" i="68"/>
  <c r="C103" i="58"/>
  <c r="C103" i="59"/>
  <c r="C55" i="69"/>
  <c r="C116" i="58"/>
  <c r="C116" i="59"/>
  <c r="C51" i="70"/>
  <c r="C129" i="59"/>
  <c r="C129" i="58"/>
  <c r="C56" i="70"/>
  <c r="C392" i="70" s="1"/>
  <c r="C138" i="59"/>
  <c r="C137" i="58"/>
  <c r="C137" i="59"/>
  <c r="C138" i="58"/>
  <c r="C136" i="58"/>
  <c r="C53" i="71"/>
  <c r="C148" i="59"/>
  <c r="C58" i="71"/>
  <c r="C157" i="59"/>
  <c r="C157" i="58"/>
  <c r="C59" i="72"/>
  <c r="C177" i="58"/>
  <c r="C177" i="59"/>
  <c r="C49" i="67"/>
  <c r="C65" i="59"/>
  <c r="C64" i="58"/>
  <c r="C64" i="59"/>
  <c r="C65" i="58"/>
  <c r="C64" i="60"/>
  <c r="C49" i="71"/>
  <c r="C145" i="58"/>
  <c r="C145" i="59"/>
  <c r="F55" i="64"/>
  <c r="F5" i="59"/>
  <c r="F5" i="58"/>
  <c r="F5" i="60"/>
  <c r="F6" i="58"/>
  <c r="F6" i="59"/>
  <c r="J55" i="64"/>
  <c r="J5" i="59"/>
  <c r="J5" i="58"/>
  <c r="J6" i="59"/>
  <c r="J5" i="60"/>
  <c r="J6" i="58"/>
  <c r="N55" i="64"/>
  <c r="N5" i="58"/>
  <c r="N5" i="59"/>
  <c r="N6" i="58"/>
  <c r="N5" i="60"/>
  <c r="N6" i="59"/>
  <c r="D57" i="64"/>
  <c r="D8" i="58"/>
  <c r="D8" i="59"/>
  <c r="H57" i="64"/>
  <c r="H8" i="58"/>
  <c r="H8" i="59"/>
  <c r="L57" i="64"/>
  <c r="L8" i="59"/>
  <c r="L8" i="58"/>
  <c r="P57" i="64"/>
  <c r="P8" i="58"/>
  <c r="P8" i="59"/>
  <c r="F59" i="64"/>
  <c r="F10" i="58"/>
  <c r="F10" i="60"/>
  <c r="F10" i="59"/>
  <c r="F9" i="58"/>
  <c r="J59" i="64"/>
  <c r="J10" i="58"/>
  <c r="J10" i="59"/>
  <c r="J9" i="59"/>
  <c r="J10" i="60"/>
  <c r="J9" i="58"/>
  <c r="N59" i="64"/>
  <c r="N10" i="58"/>
  <c r="N10" i="59"/>
  <c r="N10" i="60"/>
  <c r="N9" i="58"/>
  <c r="N9" i="59"/>
  <c r="N9" i="60"/>
  <c r="D60" i="64"/>
  <c r="D11" i="58"/>
  <c r="D11" i="59"/>
  <c r="D11" i="60"/>
  <c r="H60" i="64"/>
  <c r="H11" i="58"/>
  <c r="H11" i="59"/>
  <c r="H11" i="60"/>
  <c r="F61" i="64"/>
  <c r="F14" i="58"/>
  <c r="F14" i="59"/>
  <c r="F13" i="60"/>
  <c r="F13" i="59"/>
  <c r="F13" i="58"/>
  <c r="F12" i="58"/>
  <c r="F12" i="60"/>
  <c r="D62" i="64"/>
  <c r="D15" i="58"/>
  <c r="D15" i="59"/>
  <c r="H62" i="64"/>
  <c r="H15" i="58"/>
  <c r="H15" i="59"/>
  <c r="L62" i="64"/>
  <c r="L15" i="58"/>
  <c r="L15" i="59"/>
  <c r="P62" i="64"/>
  <c r="P15" i="58"/>
  <c r="P15" i="59"/>
  <c r="F63" i="64"/>
  <c r="F435" i="64" s="1"/>
  <c r="F16" i="58"/>
  <c r="F18" i="58"/>
  <c r="F17" i="58"/>
  <c r="F18" i="59"/>
  <c r="F17" i="59"/>
  <c r="F16" i="59"/>
  <c r="J63" i="64"/>
  <c r="J414" i="64" s="1"/>
  <c r="J18" i="58"/>
  <c r="J18" i="59"/>
  <c r="J17" i="58"/>
  <c r="J17" i="59"/>
  <c r="N63" i="64"/>
  <c r="N435" i="64" s="1"/>
  <c r="N18" i="58"/>
  <c r="N18" i="59"/>
  <c r="N17" i="59"/>
  <c r="N17" i="58"/>
  <c r="D65" i="64"/>
  <c r="D19" i="58"/>
  <c r="D19" i="59"/>
  <c r="D20" i="60"/>
  <c r="D20" i="59"/>
  <c r="D19" i="60"/>
  <c r="D20" i="58"/>
  <c r="H65" i="64"/>
  <c r="H19" i="59"/>
  <c r="H20" i="60"/>
  <c r="H19" i="58"/>
  <c r="H20" i="58"/>
  <c r="H20" i="59"/>
  <c r="H19" i="60"/>
  <c r="L65" i="64"/>
  <c r="L19" i="59"/>
  <c r="L19" i="58"/>
  <c r="L20" i="58"/>
  <c r="L19" i="60"/>
  <c r="L20" i="59"/>
  <c r="L20" i="60"/>
  <c r="P65" i="64"/>
  <c r="P19" i="58"/>
  <c r="P19" i="59"/>
  <c r="P19" i="60"/>
  <c r="P20" i="58"/>
  <c r="P20" i="59"/>
  <c r="P20" i="60"/>
  <c r="F66" i="64"/>
  <c r="F21" i="59"/>
  <c r="F21" i="60"/>
  <c r="F21" i="58"/>
  <c r="N66" i="64"/>
  <c r="N21" i="60"/>
  <c r="N21" i="58"/>
  <c r="N21" i="59"/>
  <c r="D67" i="64"/>
  <c r="D22" i="58"/>
  <c r="D22" i="59"/>
  <c r="H67" i="64"/>
  <c r="H22" i="59"/>
  <c r="H22" i="58"/>
  <c r="L67" i="64"/>
  <c r="L22" i="59"/>
  <c r="L22" i="58"/>
  <c r="P67" i="64"/>
  <c r="P22" i="58"/>
  <c r="P22" i="59"/>
  <c r="F49" i="65"/>
  <c r="F27" i="58"/>
  <c r="F27" i="59"/>
  <c r="F26" i="58"/>
  <c r="F26" i="60"/>
  <c r="F26" i="59"/>
  <c r="J49" i="65"/>
  <c r="J27" i="59"/>
  <c r="J26" i="60"/>
  <c r="J27" i="58"/>
  <c r="J26" i="58"/>
  <c r="J26" i="59"/>
  <c r="N49" i="65"/>
  <c r="N27" i="59"/>
  <c r="N27" i="58"/>
  <c r="N26" i="60"/>
  <c r="N26" i="58"/>
  <c r="N26" i="59"/>
  <c r="D51" i="65"/>
  <c r="D29" i="58"/>
  <c r="D29" i="59"/>
  <c r="H51" i="65"/>
  <c r="H29" i="59"/>
  <c r="H29" i="58"/>
  <c r="L51" i="65"/>
  <c r="L29" i="59"/>
  <c r="L29" i="58"/>
  <c r="P51" i="65"/>
  <c r="P29" i="58"/>
  <c r="P29" i="59"/>
  <c r="F53" i="65"/>
  <c r="F31" i="58"/>
  <c r="F31" i="59"/>
  <c r="F31" i="60"/>
  <c r="F30" i="60"/>
  <c r="F30" i="58"/>
  <c r="J53" i="65"/>
  <c r="J31" i="58"/>
  <c r="J30" i="58"/>
  <c r="J31" i="59"/>
  <c r="J30" i="60"/>
  <c r="J31" i="60"/>
  <c r="J30" i="59"/>
  <c r="N53" i="65"/>
  <c r="N31" i="58"/>
  <c r="N31" i="60"/>
  <c r="N31" i="59"/>
  <c r="N30" i="60"/>
  <c r="N30" i="58"/>
  <c r="D54" i="65"/>
  <c r="D34" i="58"/>
  <c r="D33" i="58"/>
  <c r="D32" i="59"/>
  <c r="D34" i="59"/>
  <c r="D33" i="60"/>
  <c r="D33" i="59"/>
  <c r="H54" i="65"/>
  <c r="H369" i="65" s="1"/>
  <c r="H34" i="58"/>
  <c r="H34" i="59"/>
  <c r="H33" i="59"/>
  <c r="H33" i="58"/>
  <c r="H33" i="60"/>
  <c r="L54" i="65"/>
  <c r="L34" i="58"/>
  <c r="L33" i="60"/>
  <c r="L33" i="59"/>
  <c r="L34" i="59"/>
  <c r="L33" i="58"/>
  <c r="L32" i="60"/>
  <c r="L32" i="59"/>
  <c r="P54" i="65"/>
  <c r="P369" i="65" s="1"/>
  <c r="P34" i="58"/>
  <c r="P33" i="58"/>
  <c r="P34" i="59"/>
  <c r="P33" i="60"/>
  <c r="P33" i="59"/>
  <c r="P32" i="60"/>
  <c r="P32" i="58"/>
  <c r="F55" i="65"/>
  <c r="F35" i="58"/>
  <c r="F35" i="59"/>
  <c r="J55" i="65"/>
  <c r="J35" i="58"/>
  <c r="J35" i="59"/>
  <c r="N55" i="65"/>
  <c r="N35" i="58"/>
  <c r="N35" i="59"/>
  <c r="D56" i="65"/>
  <c r="D373" i="65" s="1"/>
  <c r="D38" i="58"/>
  <c r="D38" i="59"/>
  <c r="D37" i="58"/>
  <c r="D37" i="59"/>
  <c r="H56" i="65"/>
  <c r="H373" i="65" s="1"/>
  <c r="H38" i="59"/>
  <c r="H38" i="58"/>
  <c r="H37" i="58"/>
  <c r="H37" i="59"/>
  <c r="H36" i="59"/>
  <c r="H36" i="58"/>
  <c r="L56" i="65"/>
  <c r="L38" i="59"/>
  <c r="L38" i="58"/>
  <c r="L37" i="59"/>
  <c r="L37" i="58"/>
  <c r="L36" i="59"/>
  <c r="P56" i="65"/>
  <c r="P38" i="58"/>
  <c r="P38" i="59"/>
  <c r="P37" i="58"/>
  <c r="P37" i="59"/>
  <c r="F58" i="65"/>
  <c r="F39" i="58"/>
  <c r="F39" i="59"/>
  <c r="F40" i="58"/>
  <c r="F39" i="60"/>
  <c r="F40" i="59"/>
  <c r="F40" i="60"/>
  <c r="J58" i="65"/>
  <c r="J39" i="59"/>
  <c r="J39" i="58"/>
  <c r="J40" i="60"/>
  <c r="J40" i="58"/>
  <c r="J39" i="60"/>
  <c r="J40" i="59"/>
  <c r="N58" i="65"/>
  <c r="N414" i="65" s="1"/>
  <c r="N39" i="59"/>
  <c r="N39" i="58"/>
  <c r="N40" i="60"/>
  <c r="N39" i="60"/>
  <c r="N40" i="58"/>
  <c r="N40" i="59"/>
  <c r="D59" i="65"/>
  <c r="D41" i="59"/>
  <c r="D41" i="58"/>
  <c r="H59" i="65"/>
  <c r="H41" i="58"/>
  <c r="H41" i="59"/>
  <c r="L59" i="65"/>
  <c r="L41" i="58"/>
  <c r="L41" i="59"/>
  <c r="P59" i="65"/>
  <c r="P414" i="65" s="1"/>
  <c r="P41" i="58"/>
  <c r="P41" i="59"/>
  <c r="F49" i="66"/>
  <c r="F45" i="59"/>
  <c r="F45" i="58"/>
  <c r="F46" i="59"/>
  <c r="F45" i="60"/>
  <c r="F46" i="58"/>
  <c r="J49" i="66"/>
  <c r="J45" i="59"/>
  <c r="J45" i="58"/>
  <c r="J45" i="60"/>
  <c r="J46" i="58"/>
  <c r="J46" i="59"/>
  <c r="N49" i="66"/>
  <c r="N45" i="58"/>
  <c r="N45" i="59"/>
  <c r="N46" i="58"/>
  <c r="N46" i="59"/>
  <c r="N45" i="60"/>
  <c r="D51" i="66"/>
  <c r="D48" i="59"/>
  <c r="D48" i="58"/>
  <c r="H51" i="66"/>
  <c r="H48" i="59"/>
  <c r="H48" i="58"/>
  <c r="L51" i="66"/>
  <c r="L48" i="58"/>
  <c r="L48" i="59"/>
  <c r="P51" i="66"/>
  <c r="P48" i="58"/>
  <c r="P48" i="59"/>
  <c r="F53" i="66"/>
  <c r="F50" i="59"/>
  <c r="F50" i="60"/>
  <c r="F50" i="58"/>
  <c r="F49" i="60"/>
  <c r="F49" i="58"/>
  <c r="F49" i="59"/>
  <c r="J53" i="66"/>
  <c r="J49" i="58"/>
  <c r="J50" i="59"/>
  <c r="J49" i="60"/>
  <c r="J50" i="58"/>
  <c r="J50" i="60"/>
  <c r="N53" i="66"/>
  <c r="N50" i="60"/>
  <c r="N49" i="60"/>
  <c r="N50" i="59"/>
  <c r="N50" i="58"/>
  <c r="D54" i="66"/>
  <c r="D52" i="58"/>
  <c r="D52" i="59"/>
  <c r="D52" i="60"/>
  <c r="D53" i="59"/>
  <c r="D53" i="58"/>
  <c r="D51" i="58"/>
  <c r="H54" i="66"/>
  <c r="H52" i="58"/>
  <c r="H52" i="59"/>
  <c r="H53" i="58"/>
  <c r="H52" i="60"/>
  <c r="H53" i="59"/>
  <c r="L54" i="66"/>
  <c r="L369" i="66" s="1"/>
  <c r="L52" i="59"/>
  <c r="L52" i="58"/>
  <c r="L52" i="60"/>
  <c r="L53" i="59"/>
  <c r="L53" i="58"/>
  <c r="L51" i="60"/>
  <c r="P54" i="66"/>
  <c r="P388" i="66" s="1"/>
  <c r="P52" i="59"/>
  <c r="P52" i="60"/>
  <c r="P52" i="58"/>
  <c r="P53" i="59"/>
  <c r="P53" i="58"/>
  <c r="F55" i="66"/>
  <c r="F54" i="59"/>
  <c r="F54" i="58"/>
  <c r="J55" i="66"/>
  <c r="J54" i="58"/>
  <c r="J54" i="59"/>
  <c r="N55" i="66"/>
  <c r="N54" i="59"/>
  <c r="N54" i="58"/>
  <c r="D56" i="66"/>
  <c r="D373" i="66" s="1"/>
  <c r="D56" i="59"/>
  <c r="D56" i="58"/>
  <c r="D57" i="59"/>
  <c r="D57" i="58"/>
  <c r="D55" i="59"/>
  <c r="D55" i="58"/>
  <c r="H56" i="66"/>
  <c r="H373" i="66" s="1"/>
  <c r="H56" i="59"/>
  <c r="H56" i="58"/>
  <c r="H57" i="59"/>
  <c r="H57" i="58"/>
  <c r="H55" i="59"/>
  <c r="L56" i="66"/>
  <c r="L56" i="58"/>
  <c r="L56" i="59"/>
  <c r="L57" i="59"/>
  <c r="L57" i="58"/>
  <c r="L55" i="59"/>
  <c r="P56" i="66"/>
  <c r="P56" i="58"/>
  <c r="P56" i="59"/>
  <c r="P55" i="59"/>
  <c r="P57" i="58"/>
  <c r="P57" i="59"/>
  <c r="F58" i="66"/>
  <c r="F59" i="58"/>
  <c r="F59" i="59"/>
  <c r="F58" i="58"/>
  <c r="F58" i="59"/>
  <c r="F59" i="60"/>
  <c r="F58" i="60"/>
  <c r="J58" i="66"/>
  <c r="J58" i="58"/>
  <c r="J58" i="59"/>
  <c r="N58" i="66"/>
  <c r="N58" i="59"/>
  <c r="N58" i="58"/>
  <c r="D59" i="66"/>
  <c r="D60" i="58"/>
  <c r="D60" i="59"/>
  <c r="H59" i="66"/>
  <c r="H60" i="58"/>
  <c r="H60" i="59"/>
  <c r="L59" i="66"/>
  <c r="L60" i="59"/>
  <c r="L60" i="58"/>
  <c r="P59" i="66"/>
  <c r="P60" i="59"/>
  <c r="P60" i="58"/>
  <c r="F49" i="67"/>
  <c r="F64" i="59"/>
  <c r="F64" i="58"/>
  <c r="F65" i="58"/>
  <c r="F65" i="59"/>
  <c r="F64" i="60"/>
  <c r="J49" i="67"/>
  <c r="J64" i="59"/>
  <c r="J64" i="58"/>
  <c r="J64" i="60"/>
  <c r="J65" i="58"/>
  <c r="J65" i="59"/>
  <c r="N49" i="67"/>
  <c r="N64" i="58"/>
  <c r="N64" i="59"/>
  <c r="N64" i="60"/>
  <c r="N65" i="58"/>
  <c r="N65" i="59"/>
  <c r="D51" i="67"/>
  <c r="D67" i="59"/>
  <c r="D67" i="58"/>
  <c r="H51" i="67"/>
  <c r="H67" i="59"/>
  <c r="H67" i="58"/>
  <c r="L51" i="67"/>
  <c r="L67" i="58"/>
  <c r="L67" i="59"/>
  <c r="P51" i="67"/>
  <c r="P67" i="58"/>
  <c r="P67" i="59"/>
  <c r="F53" i="67"/>
  <c r="F69" i="59"/>
  <c r="F69" i="60"/>
  <c r="F69" i="58"/>
  <c r="F68" i="58"/>
  <c r="F68" i="59"/>
  <c r="J53" i="67"/>
  <c r="J68" i="60"/>
  <c r="J69" i="59"/>
  <c r="J69" i="60"/>
  <c r="J69" i="58"/>
  <c r="N53" i="67"/>
  <c r="N69" i="60"/>
  <c r="N69" i="58"/>
  <c r="N68" i="60"/>
  <c r="N69" i="59"/>
  <c r="D54" i="67"/>
  <c r="D407" i="67" s="1"/>
  <c r="D71" i="58"/>
  <c r="D71" i="59"/>
  <c r="D70" i="59"/>
  <c r="D72" i="58"/>
  <c r="D72" i="59"/>
  <c r="D71" i="60"/>
  <c r="H54" i="67"/>
  <c r="H71" i="58"/>
  <c r="H71" i="59"/>
  <c r="H70" i="59"/>
  <c r="H71" i="60"/>
  <c r="H72" i="58"/>
  <c r="H72" i="59"/>
  <c r="H70" i="58"/>
  <c r="L54" i="67"/>
  <c r="L407" i="67" s="1"/>
  <c r="L71" i="59"/>
  <c r="L71" i="58"/>
  <c r="L71" i="60"/>
  <c r="L72" i="58"/>
  <c r="L72" i="59"/>
  <c r="L70" i="60"/>
  <c r="P54" i="67"/>
  <c r="P407" i="67" s="1"/>
  <c r="P71" i="59"/>
  <c r="P71" i="58"/>
  <c r="P71" i="60"/>
  <c r="P72" i="58"/>
  <c r="P72" i="59"/>
  <c r="P70" i="58"/>
  <c r="P70" i="59"/>
  <c r="P70" i="60"/>
  <c r="F55" i="67"/>
  <c r="F73" i="58"/>
  <c r="F73" i="59"/>
  <c r="J55" i="67"/>
  <c r="J73" i="58"/>
  <c r="J73" i="59"/>
  <c r="N55" i="67"/>
  <c r="N73" i="59"/>
  <c r="N73" i="58"/>
  <c r="D56" i="67"/>
  <c r="D75" i="59"/>
  <c r="D75" i="58"/>
  <c r="D76" i="58"/>
  <c r="D76" i="59"/>
  <c r="H56" i="67"/>
  <c r="H75" i="59"/>
  <c r="H75" i="58"/>
  <c r="H76" i="59"/>
  <c r="H76" i="58"/>
  <c r="H74" i="58"/>
  <c r="L56" i="67"/>
  <c r="L75" i="58"/>
  <c r="L75" i="59"/>
  <c r="L76" i="58"/>
  <c r="L76" i="59"/>
  <c r="P56" i="67"/>
  <c r="P75" i="58"/>
  <c r="P75" i="59"/>
  <c r="P76" i="59"/>
  <c r="P76" i="58"/>
  <c r="P74" i="58"/>
  <c r="F58" i="67"/>
  <c r="F78" i="58"/>
  <c r="F78" i="59"/>
  <c r="F77" i="59"/>
  <c r="F78" i="60"/>
  <c r="F77" i="58"/>
  <c r="F77" i="60"/>
  <c r="J58" i="67"/>
  <c r="J414" i="67" s="1"/>
  <c r="J78" i="59"/>
  <c r="J78" i="58"/>
  <c r="J78" i="60"/>
  <c r="J77" i="59"/>
  <c r="J77" i="60"/>
  <c r="J77" i="58"/>
  <c r="N58" i="67"/>
  <c r="N78" i="59"/>
  <c r="N78" i="58"/>
  <c r="N78" i="60"/>
  <c r="N77" i="60"/>
  <c r="N77" i="59"/>
  <c r="N77" i="58"/>
  <c r="D59" i="67"/>
  <c r="D79" i="58"/>
  <c r="D79" i="59"/>
  <c r="H59" i="67"/>
  <c r="H79" i="58"/>
  <c r="H79" i="59"/>
  <c r="L59" i="67"/>
  <c r="L79" i="59"/>
  <c r="L79" i="58"/>
  <c r="P59" i="67"/>
  <c r="P79" i="59"/>
  <c r="P79" i="58"/>
  <c r="F58" i="68"/>
  <c r="F83" i="60"/>
  <c r="F84" i="59"/>
  <c r="F84" i="58"/>
  <c r="F83" i="59"/>
  <c r="F83" i="58"/>
  <c r="J58" i="68"/>
  <c r="J84" i="59"/>
  <c r="J84" i="58"/>
  <c r="J83" i="60"/>
  <c r="J83" i="58"/>
  <c r="J83" i="59"/>
  <c r="N58" i="68"/>
  <c r="N84" i="58"/>
  <c r="N84" i="59"/>
  <c r="N83" i="59"/>
  <c r="N83" i="58"/>
  <c r="N83" i="60"/>
  <c r="D60" i="68"/>
  <c r="D86" i="58"/>
  <c r="D86" i="59"/>
  <c r="H60" i="68"/>
  <c r="H86" i="59"/>
  <c r="H86" i="58"/>
  <c r="L60" i="68"/>
  <c r="L86" i="58"/>
  <c r="L86" i="59"/>
  <c r="P60" i="68"/>
  <c r="P86" i="58"/>
  <c r="P86" i="59"/>
  <c r="F62" i="68"/>
  <c r="F88" i="58"/>
  <c r="F88" i="60"/>
  <c r="F87" i="60"/>
  <c r="F88" i="59"/>
  <c r="F87" i="58"/>
  <c r="F87" i="59"/>
  <c r="J62" i="68"/>
  <c r="J88" i="58"/>
  <c r="J88" i="59"/>
  <c r="J87" i="58"/>
  <c r="J88" i="60"/>
  <c r="N62" i="68"/>
  <c r="N88" i="58"/>
  <c r="N88" i="59"/>
  <c r="N88" i="60"/>
  <c r="N87" i="60"/>
  <c r="D63" i="68"/>
  <c r="D457" i="68" s="1"/>
  <c r="D91" i="58"/>
  <c r="D91" i="59"/>
  <c r="D90" i="59"/>
  <c r="D90" i="60"/>
  <c r="D90" i="58"/>
  <c r="H63" i="68"/>
  <c r="H505" i="68" s="1"/>
  <c r="H91" i="58"/>
  <c r="H91" i="59"/>
  <c r="H90" i="60"/>
  <c r="H90" i="59"/>
  <c r="H90" i="58"/>
  <c r="H89" i="58"/>
  <c r="L63" i="68"/>
  <c r="L91" i="59"/>
  <c r="L91" i="58"/>
  <c r="L90" i="59"/>
  <c r="L90" i="60"/>
  <c r="L90" i="58"/>
  <c r="P63" i="68"/>
  <c r="P505" i="68" s="1"/>
  <c r="P91" i="59"/>
  <c r="P89" i="58"/>
  <c r="P91" i="58"/>
  <c r="P90" i="58"/>
  <c r="P90" i="60"/>
  <c r="P90" i="59"/>
  <c r="F64" i="68"/>
  <c r="F92" i="58"/>
  <c r="F92" i="59"/>
  <c r="F92" i="60"/>
  <c r="J64" i="68"/>
  <c r="J92" i="58"/>
  <c r="J92" i="59"/>
  <c r="J92" i="60"/>
  <c r="H65" i="68"/>
  <c r="H509" i="68" s="1"/>
  <c r="H95" i="58"/>
  <c r="H94" i="60"/>
  <c r="H94" i="58"/>
  <c r="H95" i="59"/>
  <c r="H94" i="59"/>
  <c r="H93" i="58"/>
  <c r="P65" i="68"/>
  <c r="P95" i="58"/>
  <c r="P95" i="59"/>
  <c r="P94" i="59"/>
  <c r="P94" i="60"/>
  <c r="P94" i="58"/>
  <c r="P93" i="58"/>
  <c r="F66" i="68"/>
  <c r="F96" i="58"/>
  <c r="F96" i="59"/>
  <c r="J66" i="68"/>
  <c r="J96" i="58"/>
  <c r="J96" i="59"/>
  <c r="N66" i="68"/>
  <c r="N96" i="58"/>
  <c r="N96" i="59"/>
  <c r="D67" i="68"/>
  <c r="D99" i="58"/>
  <c r="D99" i="59"/>
  <c r="D98" i="59"/>
  <c r="D98" i="58"/>
  <c r="H67" i="68"/>
  <c r="H99" i="58"/>
  <c r="H98" i="58"/>
  <c r="H99" i="59"/>
  <c r="H98" i="59"/>
  <c r="H97" i="58"/>
  <c r="L67" i="68"/>
  <c r="L99" i="58"/>
  <c r="L98" i="58"/>
  <c r="L98" i="59"/>
  <c r="L99" i="59"/>
  <c r="P67" i="68"/>
  <c r="P99" i="59"/>
  <c r="P99" i="58"/>
  <c r="P98" i="59"/>
  <c r="P98" i="58"/>
  <c r="P97" i="59"/>
  <c r="F69" i="68"/>
  <c r="F100" i="58"/>
  <c r="F101" i="59"/>
  <c r="F101" i="58"/>
  <c r="F100" i="59"/>
  <c r="J69" i="68"/>
  <c r="J100" i="58"/>
  <c r="J100" i="59"/>
  <c r="J101" i="59"/>
  <c r="J101" i="58"/>
  <c r="N69" i="68"/>
  <c r="N100" i="58"/>
  <c r="N101" i="58"/>
  <c r="N100" i="59"/>
  <c r="N101" i="59"/>
  <c r="F71" i="68"/>
  <c r="F103" i="58"/>
  <c r="F103" i="59"/>
  <c r="J71" i="68"/>
  <c r="J103" i="59"/>
  <c r="J103" i="58"/>
  <c r="N71" i="68"/>
  <c r="N103" i="59"/>
  <c r="N103" i="58"/>
  <c r="D49" i="69"/>
  <c r="D107" i="59"/>
  <c r="D107" i="58"/>
  <c r="D108" i="58"/>
  <c r="D108" i="59"/>
  <c r="H49" i="69"/>
  <c r="H107" i="58"/>
  <c r="H108" i="59"/>
  <c r="H108" i="58"/>
  <c r="H107" i="59"/>
  <c r="L49" i="69"/>
  <c r="L107" i="58"/>
  <c r="L107" i="59"/>
  <c r="L108" i="58"/>
  <c r="L108" i="59"/>
  <c r="P49" i="69"/>
  <c r="P107" i="58"/>
  <c r="P107" i="59"/>
  <c r="P108" i="59"/>
  <c r="P108" i="58"/>
  <c r="F51" i="69"/>
  <c r="F110" i="58"/>
  <c r="F110" i="59"/>
  <c r="J51" i="69"/>
  <c r="J110" i="59"/>
  <c r="J110" i="58"/>
  <c r="N51" i="69"/>
  <c r="N110" i="58"/>
  <c r="N110" i="59"/>
  <c r="D53" i="69"/>
  <c r="D111" i="59"/>
  <c r="D111" i="58"/>
  <c r="H53" i="69"/>
  <c r="H111" i="58"/>
  <c r="H111" i="59"/>
  <c r="L53" i="69"/>
  <c r="L111" i="59"/>
  <c r="P53" i="69"/>
  <c r="P111" i="58"/>
  <c r="P111" i="59"/>
  <c r="D55" i="69"/>
  <c r="D116" i="58"/>
  <c r="D116" i="59"/>
  <c r="H55" i="69"/>
  <c r="H116" i="58"/>
  <c r="H116" i="59"/>
  <c r="L55" i="69"/>
  <c r="L116" i="59"/>
  <c r="L116" i="58"/>
  <c r="P55" i="69"/>
  <c r="P116" i="58"/>
  <c r="P116" i="59"/>
  <c r="F56" i="69"/>
  <c r="F373" i="69" s="1"/>
  <c r="F119" i="58"/>
  <c r="F118" i="59"/>
  <c r="F119" i="59"/>
  <c r="F118" i="58"/>
  <c r="J56" i="69"/>
  <c r="J373" i="69" s="1"/>
  <c r="J119" i="58"/>
  <c r="J118" i="58"/>
  <c r="J118" i="59"/>
  <c r="J119" i="59"/>
  <c r="J117" i="59"/>
  <c r="N56" i="69"/>
  <c r="N119" i="58"/>
  <c r="N118" i="58"/>
  <c r="N119" i="59"/>
  <c r="N118" i="59"/>
  <c r="N117" i="58"/>
  <c r="D58" i="69"/>
  <c r="D120" i="59"/>
  <c r="D120" i="58"/>
  <c r="H58" i="69"/>
  <c r="H120" i="58"/>
  <c r="H120" i="59"/>
  <c r="L58" i="69"/>
  <c r="L120" i="58"/>
  <c r="L120" i="59"/>
  <c r="P58" i="69"/>
  <c r="P120" i="58"/>
  <c r="P120" i="59"/>
  <c r="F59" i="69"/>
  <c r="F122" i="58"/>
  <c r="F122" i="59"/>
  <c r="J59" i="69"/>
  <c r="J122" i="59"/>
  <c r="J122" i="58"/>
  <c r="N59" i="69"/>
  <c r="N122" i="58"/>
  <c r="N122" i="59"/>
  <c r="D49" i="70"/>
  <c r="D126" i="59"/>
  <c r="D126" i="58"/>
  <c r="D127" i="58"/>
  <c r="D127" i="59"/>
  <c r="H49" i="70"/>
  <c r="H126" i="58"/>
  <c r="H127" i="59"/>
  <c r="H126" i="59"/>
  <c r="H127" i="58"/>
  <c r="L49" i="70"/>
  <c r="L126" i="58"/>
  <c r="L127" i="58"/>
  <c r="L126" i="59"/>
  <c r="L127" i="59"/>
  <c r="P49" i="70"/>
  <c r="P126" i="58"/>
  <c r="P126" i="59"/>
  <c r="P127" i="59"/>
  <c r="P127" i="58"/>
  <c r="F51" i="70"/>
  <c r="F129" i="58"/>
  <c r="F129" i="59"/>
  <c r="J51" i="70"/>
  <c r="J129" i="59"/>
  <c r="J129" i="58"/>
  <c r="N51" i="70"/>
  <c r="N129" i="59"/>
  <c r="N129" i="58"/>
  <c r="D53" i="70"/>
  <c r="D131" i="59"/>
  <c r="D131" i="58"/>
  <c r="D130" i="59"/>
  <c r="D130" i="58"/>
  <c r="H53" i="70"/>
  <c r="H131" i="58"/>
  <c r="H131" i="59"/>
  <c r="H130" i="58"/>
  <c r="L53" i="70"/>
  <c r="L131" i="58"/>
  <c r="L131" i="59"/>
  <c r="P53" i="70"/>
  <c r="P131" i="58"/>
  <c r="P130" i="58"/>
  <c r="P131" i="59"/>
  <c r="F54" i="70"/>
  <c r="F134" i="58"/>
  <c r="F133" i="59"/>
  <c r="F134" i="59"/>
  <c r="F133" i="58"/>
  <c r="F132" i="59"/>
  <c r="J54" i="70"/>
  <c r="J369" i="70" s="1"/>
  <c r="J134" i="58"/>
  <c r="J134" i="59"/>
  <c r="J133" i="58"/>
  <c r="J133" i="59"/>
  <c r="J132" i="58"/>
  <c r="N54" i="70"/>
  <c r="N134" i="58"/>
  <c r="N133" i="58"/>
  <c r="N133" i="59"/>
  <c r="N134" i="59"/>
  <c r="D55" i="70"/>
  <c r="D135" i="58"/>
  <c r="D135" i="59"/>
  <c r="H55" i="70"/>
  <c r="H135" i="58"/>
  <c r="H135" i="59"/>
  <c r="L55" i="70"/>
  <c r="L135" i="59"/>
  <c r="L135" i="58"/>
  <c r="P55" i="70"/>
  <c r="P135" i="58"/>
  <c r="P135" i="59"/>
  <c r="F56" i="70"/>
  <c r="F392" i="70" s="1"/>
  <c r="F138" i="58"/>
  <c r="F137" i="59"/>
  <c r="F137" i="58"/>
  <c r="F138" i="59"/>
  <c r="J56" i="70"/>
  <c r="J373" i="70" s="1"/>
  <c r="J138" i="58"/>
  <c r="J137" i="59"/>
  <c r="J138" i="59"/>
  <c r="J137" i="58"/>
  <c r="N56" i="70"/>
  <c r="N138" i="58"/>
  <c r="N137" i="59"/>
  <c r="N137" i="58"/>
  <c r="N138" i="59"/>
  <c r="N136" i="59"/>
  <c r="D58" i="70"/>
  <c r="D395" i="70" s="1"/>
  <c r="D139" i="58"/>
  <c r="D139" i="59"/>
  <c r="H58" i="70"/>
  <c r="H139" i="58"/>
  <c r="H140" i="60"/>
  <c r="H139" i="59"/>
  <c r="H140" i="58"/>
  <c r="H140" i="59"/>
  <c r="H139" i="60"/>
  <c r="H124" i="60" s="1"/>
  <c r="L58" i="70"/>
  <c r="L139" i="58"/>
  <c r="L139" i="59"/>
  <c r="P58" i="70"/>
  <c r="P139" i="58"/>
  <c r="P139" i="59"/>
  <c r="P139" i="60"/>
  <c r="P124" i="60" s="1"/>
  <c r="P140" i="60"/>
  <c r="P140" i="58"/>
  <c r="P140" i="59"/>
  <c r="F59" i="70"/>
  <c r="F141" i="58"/>
  <c r="F141" i="59"/>
  <c r="J59" i="70"/>
  <c r="J141" i="59"/>
  <c r="J141" i="58"/>
  <c r="N59" i="70"/>
  <c r="N141" i="58"/>
  <c r="N141" i="59"/>
  <c r="D49" i="71"/>
  <c r="D145" i="58"/>
  <c r="D145" i="59"/>
  <c r="H49" i="71"/>
  <c r="H145" i="58"/>
  <c r="H145" i="59"/>
  <c r="L49" i="71"/>
  <c r="L145" i="58"/>
  <c r="L145" i="59"/>
  <c r="P49" i="71"/>
  <c r="P145" i="58"/>
  <c r="P145" i="59"/>
  <c r="F51" i="71"/>
  <c r="F147" i="59"/>
  <c r="F147" i="58"/>
  <c r="J51" i="71"/>
  <c r="J147" i="59"/>
  <c r="J147" i="58"/>
  <c r="N51" i="71"/>
  <c r="N147" i="59"/>
  <c r="N147" i="58"/>
  <c r="D53" i="71"/>
  <c r="D148" i="59"/>
  <c r="L53" i="71"/>
  <c r="L148" i="58"/>
  <c r="L148" i="59"/>
  <c r="D55" i="71"/>
  <c r="D153" i="58"/>
  <c r="D153" i="59"/>
  <c r="H55" i="71"/>
  <c r="H153" i="59"/>
  <c r="H153" i="58"/>
  <c r="L55" i="71"/>
  <c r="L153" i="58"/>
  <c r="L153" i="59"/>
  <c r="P55" i="71"/>
  <c r="P153" i="58"/>
  <c r="P153" i="59"/>
  <c r="F56" i="71"/>
  <c r="F358" i="71" s="1"/>
  <c r="F156" i="58"/>
  <c r="F154" i="59"/>
  <c r="F155" i="59"/>
  <c r="F155" i="58"/>
  <c r="F156" i="59"/>
  <c r="J56" i="71"/>
  <c r="J376" i="71" s="1"/>
  <c r="J156" i="58"/>
  <c r="J155" i="59"/>
  <c r="J156" i="59"/>
  <c r="J155" i="58"/>
  <c r="J154" i="59"/>
  <c r="N56" i="71"/>
  <c r="N156" i="59"/>
  <c r="N156" i="58"/>
  <c r="N155" i="58"/>
  <c r="N155" i="59"/>
  <c r="D58" i="71"/>
  <c r="D157" i="58"/>
  <c r="D157" i="59"/>
  <c r="H58" i="71"/>
  <c r="H157" i="58"/>
  <c r="H157" i="59"/>
  <c r="L58" i="71"/>
  <c r="L157" i="58"/>
  <c r="L157" i="59"/>
  <c r="P58" i="71"/>
  <c r="P157" i="58"/>
  <c r="P157" i="59"/>
  <c r="F59" i="71"/>
  <c r="F159" i="58"/>
  <c r="F159" i="59"/>
  <c r="J59" i="71"/>
  <c r="J159" i="58"/>
  <c r="J159" i="59"/>
  <c r="N59" i="71"/>
  <c r="N159" i="59"/>
  <c r="N159" i="58"/>
  <c r="D49" i="72"/>
  <c r="D163" i="58"/>
  <c r="D163" i="59"/>
  <c r="H49" i="72"/>
  <c r="H163" i="58"/>
  <c r="H163" i="59"/>
  <c r="L49" i="72"/>
  <c r="L163" i="59"/>
  <c r="L163" i="58"/>
  <c r="P49" i="72"/>
  <c r="P163" i="58"/>
  <c r="P163" i="59"/>
  <c r="F51" i="72"/>
  <c r="F165" i="59"/>
  <c r="F165" i="58"/>
  <c r="J51" i="72"/>
  <c r="J165" i="58"/>
  <c r="J165" i="59"/>
  <c r="N51" i="72"/>
  <c r="N165" i="58"/>
  <c r="N165" i="59"/>
  <c r="H53" i="72"/>
  <c r="H166" i="58"/>
  <c r="H166" i="59"/>
  <c r="P53" i="72"/>
  <c r="P166" i="59"/>
  <c r="D55" i="72"/>
  <c r="D171" i="58"/>
  <c r="D171" i="59"/>
  <c r="H55" i="72"/>
  <c r="H171" i="59"/>
  <c r="H171" i="58"/>
  <c r="L55" i="72"/>
  <c r="L171" i="59"/>
  <c r="L171" i="58"/>
  <c r="P55" i="72"/>
  <c r="P171" i="58"/>
  <c r="P171" i="59"/>
  <c r="F56" i="72"/>
  <c r="F173" i="59"/>
  <c r="F173" i="58"/>
  <c r="F174" i="58"/>
  <c r="F174" i="59"/>
  <c r="F172" i="58"/>
  <c r="F172" i="59"/>
  <c r="J56" i="72"/>
  <c r="J358" i="72" s="1"/>
  <c r="J173" i="58"/>
  <c r="J174" i="59"/>
  <c r="J174" i="58"/>
  <c r="J173" i="59"/>
  <c r="N56" i="72"/>
  <c r="N173" i="58"/>
  <c r="N173" i="59"/>
  <c r="N174" i="59"/>
  <c r="N174" i="58"/>
  <c r="N172" i="59"/>
  <c r="N172" i="58"/>
  <c r="D58" i="72"/>
  <c r="D175" i="59"/>
  <c r="D175" i="58"/>
  <c r="H58" i="72"/>
  <c r="H175" i="58"/>
  <c r="H175" i="59"/>
  <c r="L58" i="72"/>
  <c r="L379" i="72" s="1"/>
  <c r="L175" i="59"/>
  <c r="L175" i="58"/>
  <c r="P58" i="72"/>
  <c r="P175" i="59"/>
  <c r="P175" i="58"/>
  <c r="F59" i="72"/>
  <c r="F177" i="58"/>
  <c r="F177" i="59"/>
  <c r="J59" i="72"/>
  <c r="J177" i="58"/>
  <c r="J177" i="59"/>
  <c r="N59" i="72"/>
  <c r="N177" i="58"/>
  <c r="N177" i="59"/>
  <c r="B16" i="48"/>
  <c r="F19" i="48"/>
  <c r="C16" i="48"/>
  <c r="D9" i="48"/>
  <c r="M16" i="48"/>
  <c r="C19" i="48"/>
  <c r="D16" i="48"/>
  <c r="M12" i="48"/>
  <c r="D12" i="48"/>
  <c r="P12" i="48"/>
  <c r="L19" i="48"/>
  <c r="N36" i="48"/>
  <c r="P32" i="48"/>
  <c r="Q39" i="48"/>
  <c r="K39" i="48"/>
  <c r="F32" i="48"/>
  <c r="Q36" i="48"/>
  <c r="C39" i="48"/>
  <c r="H36" i="48"/>
  <c r="K32" i="48"/>
  <c r="M32" i="48"/>
  <c r="O58" i="48"/>
  <c r="P55" i="48"/>
  <c r="D39" i="48"/>
  <c r="B74" i="48"/>
  <c r="D51" i="48"/>
  <c r="E58" i="48"/>
  <c r="F39" i="48"/>
  <c r="I70" i="48"/>
  <c r="I55" i="48"/>
  <c r="B58" i="48"/>
  <c r="J51" i="48"/>
  <c r="H70" i="48"/>
  <c r="M77" i="48"/>
  <c r="J74" i="48"/>
  <c r="L58" i="48"/>
  <c r="D70" i="48"/>
  <c r="K70" i="48"/>
  <c r="Q74" i="48"/>
  <c r="L74" i="48"/>
  <c r="B39" i="48"/>
  <c r="E74" i="48"/>
  <c r="P77" i="48"/>
  <c r="O77" i="48"/>
  <c r="F77" i="48"/>
  <c r="N58" i="48"/>
  <c r="G97" i="48"/>
  <c r="G89" i="48"/>
  <c r="N100" i="48"/>
  <c r="C97" i="48"/>
  <c r="C89" i="48"/>
  <c r="D93" i="48"/>
  <c r="K100" i="48"/>
  <c r="N97" i="48"/>
  <c r="M93" i="48"/>
  <c r="D97" i="48"/>
  <c r="Q97" i="48"/>
  <c r="Q89" i="48"/>
  <c r="G100" i="48"/>
  <c r="H87" i="44"/>
  <c r="H89" i="48"/>
  <c r="H93" i="48"/>
  <c r="P100" i="48"/>
  <c r="H97" i="48"/>
  <c r="K124" i="44"/>
  <c r="K130" i="48"/>
  <c r="C105" i="44"/>
  <c r="L105" i="44"/>
  <c r="L111" i="48"/>
  <c r="F124" i="44"/>
  <c r="F130" i="48"/>
  <c r="I124" i="44"/>
  <c r="I130" i="48"/>
  <c r="M124" i="44"/>
  <c r="M130" i="48"/>
  <c r="D130" i="48"/>
  <c r="J124" i="44"/>
  <c r="J130" i="48"/>
  <c r="Q124" i="44"/>
  <c r="Q130" i="48"/>
  <c r="L81" i="45"/>
  <c r="L141" i="68"/>
  <c r="L135" i="68" s="1"/>
  <c r="L87" i="49"/>
  <c r="D43" i="45"/>
  <c r="D49" i="49"/>
  <c r="P62" i="47"/>
  <c r="P68" i="50"/>
  <c r="E143" i="47"/>
  <c r="O16" i="49"/>
  <c r="I118" i="65"/>
  <c r="D68" i="49"/>
  <c r="D62" i="45"/>
  <c r="Q116" i="72"/>
  <c r="Q111" i="72" s="1"/>
  <c r="L156" i="66"/>
  <c r="L219" i="66"/>
  <c r="N156" i="67"/>
  <c r="G211" i="70"/>
  <c r="F147" i="71"/>
  <c r="I36" i="58"/>
  <c r="G89" i="58"/>
  <c r="N30" i="59"/>
  <c r="E388" i="70"/>
  <c r="E331" i="70"/>
  <c r="E310" i="70"/>
  <c r="D325" i="72"/>
  <c r="H325" i="72"/>
  <c r="D68" i="60"/>
  <c r="E175" i="48"/>
  <c r="B117" i="49"/>
  <c r="J151" i="64"/>
  <c r="J226" i="64"/>
  <c r="E51" i="49"/>
  <c r="G70" i="49"/>
  <c r="Q111" i="49"/>
  <c r="P143" i="70"/>
  <c r="G146" i="70"/>
  <c r="O150" i="49"/>
  <c r="H148" i="49"/>
  <c r="H143" i="45"/>
  <c r="P143" i="71"/>
  <c r="F130" i="72"/>
  <c r="F111" i="72"/>
  <c r="F134" i="72"/>
  <c r="K140" i="72"/>
  <c r="B139" i="50"/>
  <c r="P235" i="64"/>
  <c r="J32" i="50"/>
  <c r="O51" i="50"/>
  <c r="L259" i="68"/>
  <c r="D89" i="50"/>
  <c r="P208" i="70"/>
  <c r="P157" i="50"/>
  <c r="C111" i="58"/>
  <c r="F166" i="58"/>
  <c r="K93" i="71"/>
  <c r="L168" i="48"/>
  <c r="N112" i="67"/>
  <c r="O74" i="49"/>
  <c r="H135" i="70"/>
  <c r="F140" i="71"/>
  <c r="F172" i="49"/>
  <c r="L49" i="50"/>
  <c r="L43" i="47"/>
  <c r="O154" i="48"/>
  <c r="P157" i="48"/>
  <c r="M9" i="49"/>
  <c r="N132" i="64"/>
  <c r="N126" i="64" s="1"/>
  <c r="C55" i="49"/>
  <c r="F135" i="69"/>
  <c r="L143" i="69"/>
  <c r="F154" i="49"/>
  <c r="F168" i="49"/>
  <c r="I175" i="49"/>
  <c r="E235" i="64"/>
  <c r="N156" i="65"/>
  <c r="G39" i="50"/>
  <c r="C211" i="66"/>
  <c r="C267" i="68"/>
  <c r="H211" i="69"/>
  <c r="M211" i="70"/>
  <c r="Q139" i="50"/>
  <c r="C202" i="72"/>
  <c r="K152" i="72"/>
  <c r="F304" i="66"/>
  <c r="E32" i="60"/>
  <c r="Q130" i="49"/>
  <c r="Q124" i="45"/>
  <c r="M111" i="71"/>
  <c r="M130" i="71"/>
  <c r="J136" i="71"/>
  <c r="G172" i="49"/>
  <c r="E49" i="50"/>
  <c r="E156" i="69"/>
  <c r="E213" i="69" s="1"/>
  <c r="K12" i="49"/>
  <c r="L12" i="49"/>
  <c r="P32" i="49"/>
  <c r="F39" i="49"/>
  <c r="O167" i="68"/>
  <c r="J139" i="49"/>
  <c r="Q148" i="49"/>
  <c r="Q143" i="45"/>
  <c r="Q154" i="49"/>
  <c r="N143" i="71"/>
  <c r="B211" i="69"/>
  <c r="E19" i="50"/>
  <c r="O58" i="50"/>
  <c r="J259" i="68"/>
  <c r="E68" i="58"/>
  <c r="M354" i="72"/>
  <c r="M280" i="72"/>
  <c r="M275" i="72" s="1"/>
  <c r="O327" i="65"/>
  <c r="P89" i="60"/>
  <c r="E280" i="71"/>
  <c r="E275" i="71" s="1"/>
  <c r="L12" i="59"/>
  <c r="Q335" i="65"/>
  <c r="K417" i="68"/>
  <c r="O338" i="69"/>
  <c r="Q324" i="70"/>
  <c r="L386" i="72"/>
  <c r="H16" i="59"/>
  <c r="F324" i="65"/>
  <c r="F304" i="65"/>
  <c r="C386" i="72"/>
  <c r="N384" i="71"/>
  <c r="D161" i="60"/>
  <c r="P51" i="58"/>
  <c r="D70" i="58"/>
  <c r="H402" i="68"/>
  <c r="J97" i="58"/>
  <c r="C331" i="66"/>
  <c r="I16" i="59"/>
  <c r="G331" i="65"/>
  <c r="G310" i="65"/>
  <c r="K335" i="67"/>
  <c r="H89" i="59"/>
  <c r="L97" i="59"/>
  <c r="N132" i="59"/>
  <c r="G318" i="71"/>
  <c r="G372" i="71"/>
  <c r="G298" i="71"/>
  <c r="G372" i="72"/>
  <c r="G318" i="72"/>
  <c r="P51" i="60"/>
  <c r="F403" i="67"/>
  <c r="N425" i="68"/>
  <c r="M431" i="68"/>
  <c r="M425" i="68" s="1"/>
  <c r="M81" i="57"/>
  <c r="D124" i="60"/>
  <c r="Q87" i="59"/>
  <c r="E161" i="60"/>
  <c r="Q323" i="64"/>
  <c r="O461" i="68"/>
  <c r="C324" i="65"/>
  <c r="F70" i="59"/>
  <c r="O338" i="67"/>
  <c r="G409" i="68"/>
  <c r="G481" i="68"/>
  <c r="F420" i="68"/>
  <c r="N420" i="68"/>
  <c r="E117" i="59"/>
  <c r="L154" i="59"/>
  <c r="J325" i="71"/>
  <c r="F325" i="72"/>
  <c r="M403" i="66"/>
  <c r="P501" i="68"/>
  <c r="I105" i="60"/>
  <c r="N161" i="60"/>
  <c r="L68" i="58"/>
  <c r="O111" i="59"/>
  <c r="P291" i="65"/>
  <c r="L36" i="58"/>
  <c r="F338" i="66"/>
  <c r="Q324" i="65"/>
  <c r="Q304" i="65"/>
  <c r="N310" i="70"/>
  <c r="Q154" i="59"/>
  <c r="K380" i="64"/>
  <c r="L403" i="65"/>
  <c r="D348" i="65"/>
  <c r="D411" i="65"/>
  <c r="N403" i="66"/>
  <c r="J105" i="60"/>
  <c r="M403" i="69"/>
  <c r="L403" i="70"/>
  <c r="M386" i="71"/>
  <c r="G390" i="72"/>
  <c r="G334" i="72"/>
  <c r="C87" i="58"/>
  <c r="D30" i="60"/>
  <c r="M161" i="60"/>
  <c r="N49" i="59"/>
  <c r="J81" i="54"/>
  <c r="J359" i="68"/>
  <c r="J407" i="68" s="1"/>
  <c r="M166" i="50"/>
  <c r="M161" i="50" s="1"/>
  <c r="B49" i="50"/>
  <c r="P24" i="45"/>
  <c r="P30" i="49"/>
  <c r="F74" i="49"/>
  <c r="D89" i="49"/>
  <c r="D100" i="49"/>
  <c r="H166" i="49"/>
  <c r="B166" i="49"/>
  <c r="G166" i="48"/>
  <c r="M157" i="48"/>
  <c r="Q139" i="48"/>
  <c r="G139" i="48"/>
  <c r="B139" i="48"/>
  <c r="F120" i="48"/>
  <c r="J98" i="48"/>
  <c r="Q96" i="48"/>
  <c r="I96" i="48"/>
  <c r="P95" i="48"/>
  <c r="H95" i="48"/>
  <c r="O94" i="48"/>
  <c r="G94" i="48"/>
  <c r="N92" i="48"/>
  <c r="F92" i="48"/>
  <c r="M91" i="48"/>
  <c r="E91" i="48"/>
  <c r="L90" i="48"/>
  <c r="D90" i="48"/>
  <c r="K88" i="48"/>
  <c r="C88" i="48"/>
  <c r="F86" i="48"/>
  <c r="Q162" i="68"/>
  <c r="I162" i="68"/>
  <c r="P112" i="68"/>
  <c r="P160" i="68" s="1"/>
  <c r="H112" i="68"/>
  <c r="H161" i="68"/>
  <c r="B130" i="68"/>
  <c r="B119" i="68"/>
  <c r="B168" i="68"/>
  <c r="N186" i="67"/>
  <c r="F186" i="67"/>
  <c r="F148" i="67"/>
  <c r="M108" i="67"/>
  <c r="M185" i="67"/>
  <c r="M147" i="67"/>
  <c r="E185" i="67"/>
  <c r="E108" i="67"/>
  <c r="E146" i="67" s="1"/>
  <c r="L183" i="67"/>
  <c r="L145" i="67"/>
  <c r="D183" i="67"/>
  <c r="D145" i="67"/>
  <c r="K105" i="67"/>
  <c r="K181" i="67" s="1"/>
  <c r="K144" i="67"/>
  <c r="C105" i="67"/>
  <c r="C143" i="67" s="1"/>
  <c r="C182" i="67"/>
  <c r="J142" i="67"/>
  <c r="Q141" i="67"/>
  <c r="I141" i="67"/>
  <c r="P101" i="67"/>
  <c r="P139" i="67" s="1"/>
  <c r="P140" i="67"/>
  <c r="H101" i="67"/>
  <c r="H140" i="67"/>
  <c r="N97" i="67"/>
  <c r="N135" i="67" s="1"/>
  <c r="P64" i="48"/>
  <c r="H64" i="48"/>
  <c r="B57" i="48"/>
  <c r="B69" i="48"/>
  <c r="M60" i="48"/>
  <c r="L59" i="48"/>
  <c r="D59" i="48"/>
  <c r="C57" i="48"/>
  <c r="O52" i="48"/>
  <c r="G52" i="48"/>
  <c r="N50" i="48"/>
  <c r="F50" i="48"/>
  <c r="E97" i="66"/>
  <c r="E135" i="66" s="1"/>
  <c r="L46" i="48"/>
  <c r="D46" i="48"/>
  <c r="K45" i="48"/>
  <c r="C45" i="48"/>
  <c r="B31" i="48"/>
  <c r="M41" i="48"/>
  <c r="L40" i="48"/>
  <c r="D40" i="48"/>
  <c r="K38" i="48"/>
  <c r="C38" i="48"/>
  <c r="H34" i="48"/>
  <c r="O33" i="48"/>
  <c r="G33" i="48"/>
  <c r="N31" i="48"/>
  <c r="F31" i="48"/>
  <c r="I29" i="48"/>
  <c r="E97" i="65"/>
  <c r="E135" i="65" s="1"/>
  <c r="E136" i="65"/>
  <c r="L27" i="48"/>
  <c r="D27" i="48"/>
  <c r="D25" i="48" s="1"/>
  <c r="K26" i="48"/>
  <c r="C26" i="48"/>
  <c r="J22" i="48"/>
  <c r="Q21" i="48"/>
  <c r="I21" i="48"/>
  <c r="P20" i="48"/>
  <c r="H20" i="48"/>
  <c r="O18" i="48"/>
  <c r="G18" i="48"/>
  <c r="N17" i="48"/>
  <c r="F17" i="48"/>
  <c r="M15" i="48"/>
  <c r="E15" i="48"/>
  <c r="L14" i="48"/>
  <c r="D14" i="48"/>
  <c r="K13" i="48"/>
  <c r="C13" i="48"/>
  <c r="P8" i="48"/>
  <c r="L109" i="64"/>
  <c r="L151" i="64" s="1"/>
  <c r="L152" i="64"/>
  <c r="O6" i="48"/>
  <c r="O4" i="48" s="1"/>
  <c r="G6" i="48"/>
  <c r="G4" i="48" s="1"/>
  <c r="N5" i="48"/>
  <c r="F5" i="48"/>
  <c r="B5" i="48"/>
  <c r="C403" i="67"/>
  <c r="F342" i="69"/>
  <c r="J124" i="60"/>
  <c r="I89" i="50"/>
  <c r="N51" i="50"/>
  <c r="D100" i="50"/>
  <c r="Q124" i="47"/>
  <c r="Q130" i="50"/>
  <c r="N62" i="45"/>
  <c r="N68" i="49"/>
  <c r="G58" i="49"/>
  <c r="G100" i="49"/>
  <c r="F166" i="49"/>
  <c r="B168" i="48"/>
  <c r="B132" i="48"/>
  <c r="C130" i="48"/>
  <c r="M103" i="48"/>
  <c r="P102" i="48"/>
  <c r="D102" i="48"/>
  <c r="K101" i="48"/>
  <c r="N99" i="48"/>
  <c r="Q98" i="48"/>
  <c r="E98" i="48"/>
  <c r="H96" i="48"/>
  <c r="K95" i="48"/>
  <c r="N94" i="48"/>
  <c r="P91" i="48"/>
  <c r="D91" i="48"/>
  <c r="M86" i="48"/>
  <c r="I115" i="68"/>
  <c r="I163" i="68" s="1"/>
  <c r="I164" i="68"/>
  <c r="H162" i="68"/>
  <c r="K112" i="68"/>
  <c r="K160" i="68" s="1"/>
  <c r="B123" i="68"/>
  <c r="B172" i="68"/>
  <c r="I186" i="67"/>
  <c r="I148" i="67"/>
  <c r="L108" i="67"/>
  <c r="L147" i="67"/>
  <c r="O183" i="67"/>
  <c r="K101" i="67"/>
  <c r="K139" i="67" s="1"/>
  <c r="J138" i="67"/>
  <c r="M97" i="67"/>
  <c r="M135" i="67" s="1"/>
  <c r="M136" i="67"/>
  <c r="L65" i="48"/>
  <c r="O64" i="48"/>
  <c r="C64" i="48"/>
  <c r="B79" i="48"/>
  <c r="O108" i="66"/>
  <c r="O147" i="66"/>
  <c r="C108" i="66"/>
  <c r="C147" i="66"/>
  <c r="I105" i="66"/>
  <c r="I144" i="66"/>
  <c r="H142" i="66"/>
  <c r="N101" i="66"/>
  <c r="N140" i="66"/>
  <c r="E138" i="66"/>
  <c r="H48" i="48"/>
  <c r="D97" i="66"/>
  <c r="D135" i="66" s="1"/>
  <c r="D136" i="66"/>
  <c r="G46" i="48"/>
  <c r="B29" i="48"/>
  <c r="P148" i="65"/>
  <c r="D148" i="65"/>
  <c r="C108" i="65"/>
  <c r="C147" i="65"/>
  <c r="I105" i="65"/>
  <c r="L142" i="65"/>
  <c r="O179" i="65"/>
  <c r="O141" i="65"/>
  <c r="C141" i="65"/>
  <c r="F101" i="65"/>
  <c r="F177" i="65" s="1"/>
  <c r="I138" i="65"/>
  <c r="L29" i="48"/>
  <c r="D97" i="65"/>
  <c r="D135" i="65" s="1"/>
  <c r="D136" i="65"/>
  <c r="G27" i="48"/>
  <c r="G25" i="48" s="1"/>
  <c r="J26" i="48"/>
  <c r="M22" i="48"/>
  <c r="E22" i="48"/>
  <c r="H21" i="48"/>
  <c r="K20" i="48"/>
  <c r="C20" i="48"/>
  <c r="F13" i="48"/>
  <c r="I11" i="48"/>
  <c r="L10" i="48"/>
  <c r="O8" i="48"/>
  <c r="K109" i="64"/>
  <c r="K151" i="64" s="1"/>
  <c r="K152" i="64"/>
  <c r="I106" i="64"/>
  <c r="I149" i="64"/>
  <c r="B154" i="64"/>
  <c r="M157" i="50"/>
  <c r="N74" i="49"/>
  <c r="Q136" i="48"/>
  <c r="D132" i="48"/>
  <c r="P181" i="68"/>
  <c r="O228" i="68"/>
  <c r="O180" i="68"/>
  <c r="N227" i="68"/>
  <c r="N130" i="68"/>
  <c r="N179" i="68"/>
  <c r="L127" i="68"/>
  <c r="L176" i="68"/>
  <c r="G174" i="68"/>
  <c r="Q123" i="68"/>
  <c r="Q172" i="68"/>
  <c r="H115" i="68"/>
  <c r="H163" i="68" s="1"/>
  <c r="H164" i="68"/>
  <c r="C210" i="68"/>
  <c r="C162" i="68"/>
  <c r="B181" i="68"/>
  <c r="B170" i="68"/>
  <c r="H148" i="67"/>
  <c r="G108" i="67"/>
  <c r="G147" i="67"/>
  <c r="Q105" i="67"/>
  <c r="Q143" i="67" s="1"/>
  <c r="L180" i="67"/>
  <c r="L142" i="67"/>
  <c r="C141" i="67"/>
  <c r="H174" i="67"/>
  <c r="H97" i="67"/>
  <c r="H135" i="67" s="1"/>
  <c r="H136" i="67"/>
  <c r="C65" i="48"/>
  <c r="B60" i="48"/>
  <c r="B72" i="48"/>
  <c r="N59" i="48"/>
  <c r="E57" i="48"/>
  <c r="D56" i="48"/>
  <c r="C54" i="48"/>
  <c r="I52" i="48"/>
  <c r="H50" i="48"/>
  <c r="G48" i="48"/>
  <c r="C97" i="66"/>
  <c r="C135" i="66" s="1"/>
  <c r="C174" i="66"/>
  <c r="B40" i="48"/>
  <c r="K41" i="48"/>
  <c r="N40" i="48"/>
  <c r="M38" i="48"/>
  <c r="L37" i="48"/>
  <c r="C35" i="48"/>
  <c r="F34" i="48"/>
  <c r="E33" i="48"/>
  <c r="D31" i="48"/>
  <c r="J27" i="48"/>
  <c r="O15" i="48"/>
  <c r="J14" i="48"/>
  <c r="E13" i="48"/>
  <c r="K10" i="48"/>
  <c r="M6" i="48"/>
  <c r="H132" i="49"/>
  <c r="H136" i="72"/>
  <c r="H116" i="72"/>
  <c r="H111" i="72" s="1"/>
  <c r="H129" i="72" s="1"/>
  <c r="G87" i="50"/>
  <c r="M81" i="54"/>
  <c r="M359" i="68"/>
  <c r="N93" i="59"/>
  <c r="I99" i="70"/>
  <c r="I93" i="70" s="1"/>
  <c r="O32" i="49"/>
  <c r="J145" i="65"/>
  <c r="B143" i="71"/>
  <c r="I140" i="67"/>
  <c r="P132" i="49"/>
  <c r="E168" i="49"/>
  <c r="I51" i="50"/>
  <c r="Q152" i="71"/>
  <c r="G36" i="58"/>
  <c r="G457" i="68"/>
  <c r="C322" i="72"/>
  <c r="M99" i="70"/>
  <c r="K172" i="48"/>
  <c r="B144" i="65"/>
  <c r="B132" i="49"/>
  <c r="B190" i="72"/>
  <c r="B136" i="72"/>
  <c r="B116" i="72"/>
  <c r="M12" i="49"/>
  <c r="N118" i="65"/>
  <c r="G143" i="67"/>
  <c r="G118" i="67"/>
  <c r="G112" i="67" s="1"/>
  <c r="N77" i="49"/>
  <c r="Q194" i="69"/>
  <c r="Q137" i="69"/>
  <c r="C112" i="70"/>
  <c r="C132" i="70"/>
  <c r="I139" i="70"/>
  <c r="I118" i="70"/>
  <c r="C116" i="71"/>
  <c r="C136" i="71"/>
  <c r="O136" i="71"/>
  <c r="O116" i="71"/>
  <c r="B32" i="50"/>
  <c r="I3" i="47"/>
  <c r="I9" i="50"/>
  <c r="C215" i="65"/>
  <c r="H211" i="67"/>
  <c r="K156" i="67"/>
  <c r="K150" i="67" s="1"/>
  <c r="P89" i="50"/>
  <c r="C202" i="71"/>
  <c r="C150" i="50"/>
  <c r="C354" i="72"/>
  <c r="C280" i="72"/>
  <c r="N172" i="48"/>
  <c r="J117" i="49"/>
  <c r="K137" i="70"/>
  <c r="M166" i="49"/>
  <c r="M161" i="45"/>
  <c r="J202" i="71"/>
  <c r="M202" i="72"/>
  <c r="F177" i="69"/>
  <c r="F99" i="69"/>
  <c r="F93" i="69" s="1"/>
  <c r="F98" i="71"/>
  <c r="N175" i="48"/>
  <c r="H9" i="49"/>
  <c r="H3" i="45"/>
  <c r="I9" i="49"/>
  <c r="J9" i="49"/>
  <c r="N144" i="65"/>
  <c r="C143" i="66"/>
  <c r="C118" i="67"/>
  <c r="C112" i="67" s="1"/>
  <c r="D141" i="67"/>
  <c r="Q132" i="69"/>
  <c r="Q112" i="69"/>
  <c r="L132" i="70"/>
  <c r="Q143" i="70"/>
  <c r="O130" i="71"/>
  <c r="Q143" i="72"/>
  <c r="B156" i="67"/>
  <c r="F174" i="64"/>
  <c r="D12" i="50"/>
  <c r="D39" i="50"/>
  <c r="E150" i="66"/>
  <c r="E215" i="70"/>
  <c r="E156" i="70"/>
  <c r="E213" i="70" s="1"/>
  <c r="C152" i="71"/>
  <c r="C147" i="71" s="1"/>
  <c r="N148" i="59"/>
  <c r="E348" i="65"/>
  <c r="E342" i="65" s="1"/>
  <c r="H68" i="49"/>
  <c r="C211" i="67"/>
  <c r="O259" i="68"/>
  <c r="C150" i="48"/>
  <c r="E12" i="49"/>
  <c r="K132" i="64"/>
  <c r="K126" i="64" s="1"/>
  <c r="G133" i="65"/>
  <c r="O68" i="49"/>
  <c r="C168" i="68"/>
  <c r="I97" i="49"/>
  <c r="E146" i="69"/>
  <c r="P111" i="71"/>
  <c r="P130" i="71"/>
  <c r="J154" i="49"/>
  <c r="F157" i="49"/>
  <c r="P130" i="72"/>
  <c r="M140" i="72"/>
  <c r="M194" i="72"/>
  <c r="F143" i="72"/>
  <c r="N19" i="50"/>
  <c r="P156" i="69"/>
  <c r="P213" i="69" s="1"/>
  <c r="L202" i="72"/>
  <c r="D208" i="72"/>
  <c r="D152" i="72"/>
  <c r="Q93" i="58"/>
  <c r="G338" i="65"/>
  <c r="Q314" i="71"/>
  <c r="G70" i="58"/>
  <c r="K51" i="59"/>
  <c r="J130" i="59"/>
  <c r="K400" i="69"/>
  <c r="F403" i="69"/>
  <c r="G324" i="69"/>
  <c r="G360" i="64"/>
  <c r="G338" i="64"/>
  <c r="J331" i="65"/>
  <c r="H30" i="59"/>
  <c r="J335" i="66"/>
  <c r="J310" i="66"/>
  <c r="E331" i="67"/>
  <c r="E310" i="67"/>
  <c r="G417" i="68"/>
  <c r="N318" i="71"/>
  <c r="N372" i="71"/>
  <c r="L166" i="59"/>
  <c r="N386" i="64"/>
  <c r="Q161" i="60"/>
  <c r="P372" i="64"/>
  <c r="M380" i="64"/>
  <c r="F342" i="67"/>
  <c r="I403" i="67"/>
  <c r="C132" i="58"/>
  <c r="H291" i="66"/>
  <c r="N49" i="58"/>
  <c r="H338" i="67"/>
  <c r="F136" i="58"/>
  <c r="D166" i="58"/>
  <c r="Q344" i="64"/>
  <c r="Q338" i="64" s="1"/>
  <c r="Q372" i="64"/>
  <c r="Q435" i="64"/>
  <c r="L304" i="66"/>
  <c r="G327" i="66"/>
  <c r="G310" i="66"/>
  <c r="G304" i="66" s="1"/>
  <c r="H304" i="67"/>
  <c r="H324" i="67"/>
  <c r="P402" i="68"/>
  <c r="P81" i="55"/>
  <c r="P383" i="68"/>
  <c r="L117" i="59"/>
  <c r="P132" i="59"/>
  <c r="D136" i="59"/>
  <c r="J172" i="59"/>
  <c r="N447" i="64"/>
  <c r="L105" i="60"/>
  <c r="G403" i="69"/>
  <c r="H400" i="70"/>
  <c r="I384" i="72"/>
  <c r="I386" i="72"/>
  <c r="N111" i="59"/>
  <c r="M16" i="58"/>
  <c r="C30" i="59"/>
  <c r="C338" i="70"/>
  <c r="M360" i="64"/>
  <c r="J372" i="64"/>
  <c r="M338" i="65"/>
  <c r="K331" i="67"/>
  <c r="K310" i="67"/>
  <c r="K304" i="67" s="1"/>
  <c r="E402" i="68"/>
  <c r="E377" i="68"/>
  <c r="M377" i="68"/>
  <c r="M402" i="68"/>
  <c r="P93" i="59"/>
  <c r="O324" i="69"/>
  <c r="K335" i="69"/>
  <c r="H372" i="71"/>
  <c r="H318" i="71"/>
  <c r="L376" i="71"/>
  <c r="L322" i="71"/>
  <c r="L298" i="71"/>
  <c r="L293" i="71" s="1"/>
  <c r="L311" i="71" s="1"/>
  <c r="E49" i="60"/>
  <c r="K411" i="66"/>
  <c r="K348" i="66"/>
  <c r="K342" i="66" s="1"/>
  <c r="P342" i="67"/>
  <c r="D70" i="60"/>
  <c r="L403" i="69"/>
  <c r="P143" i="60"/>
  <c r="P386" i="71"/>
  <c r="J384" i="72"/>
  <c r="C74" i="58"/>
  <c r="C354" i="71"/>
  <c r="C280" i="71"/>
  <c r="C316" i="71" s="1"/>
  <c r="L291" i="65"/>
  <c r="P327" i="67"/>
  <c r="P285" i="67"/>
  <c r="J291" i="67"/>
  <c r="J89" i="58"/>
  <c r="L89" i="58"/>
  <c r="P420" i="68"/>
  <c r="F132" i="58"/>
  <c r="L154" i="58"/>
  <c r="G338" i="66"/>
  <c r="P324" i="69"/>
  <c r="P304" i="69"/>
  <c r="L335" i="69"/>
  <c r="P324" i="70"/>
  <c r="P304" i="70"/>
  <c r="L312" i="71"/>
  <c r="O325" i="71"/>
  <c r="N322" i="72"/>
  <c r="Q452" i="64"/>
  <c r="Q386" i="64"/>
  <c r="H348" i="65"/>
  <c r="N400" i="69"/>
  <c r="M148" i="50"/>
  <c r="F87" i="49"/>
  <c r="H100" i="49"/>
  <c r="D166" i="48"/>
  <c r="D161" i="44"/>
  <c r="O157" i="48"/>
  <c r="F139" i="48"/>
  <c r="I111" i="48"/>
  <c r="I103" i="48"/>
  <c r="G101" i="48"/>
  <c r="I98" i="48"/>
  <c r="D96" i="48"/>
  <c r="Q86" i="48"/>
  <c r="P162" i="68"/>
  <c r="G112" i="68"/>
  <c r="G161" i="68"/>
  <c r="B166" i="68"/>
  <c r="P108" i="67"/>
  <c r="P147" i="67"/>
  <c r="F105" i="67"/>
  <c r="F144" i="67"/>
  <c r="P141" i="67"/>
  <c r="G101" i="67"/>
  <c r="Q97" i="67"/>
  <c r="Q135" i="67" s="1"/>
  <c r="Q136" i="67"/>
  <c r="D65" i="48"/>
  <c r="B56" i="48"/>
  <c r="E56" i="48"/>
  <c r="O53" i="48"/>
  <c r="F52" i="48"/>
  <c r="L48" i="48"/>
  <c r="K134" i="66"/>
  <c r="L148" i="65"/>
  <c r="G108" i="65"/>
  <c r="G147" i="65"/>
  <c r="M105" i="65"/>
  <c r="H142" i="65"/>
  <c r="N101" i="65"/>
  <c r="E138" i="65"/>
  <c r="K27" i="48"/>
  <c r="F26" i="48"/>
  <c r="O20" i="48"/>
  <c r="N13" i="48"/>
  <c r="E11" i="48"/>
  <c r="G8" i="48"/>
  <c r="N150" i="64"/>
  <c r="G62" i="47"/>
  <c r="F143" i="47"/>
  <c r="F148" i="50"/>
  <c r="H30" i="49"/>
  <c r="K100" i="49"/>
  <c r="E150" i="48"/>
  <c r="J143" i="44"/>
  <c r="J148" i="48"/>
  <c r="L229" i="68"/>
  <c r="L181" i="68"/>
  <c r="Q225" i="68"/>
  <c r="D127" i="68"/>
  <c r="D176" i="68"/>
  <c r="F173" i="68"/>
  <c r="N119" i="68"/>
  <c r="P115" i="68"/>
  <c r="P163" i="68" s="1"/>
  <c r="N83" i="48"/>
  <c r="H73" i="48"/>
  <c r="N71" i="48"/>
  <c r="P67" i="48"/>
  <c r="D97" i="67"/>
  <c r="D135" i="67" s="1"/>
  <c r="D136" i="67"/>
  <c r="K60" i="48"/>
  <c r="F59" i="48"/>
  <c r="H56" i="48"/>
  <c r="J53" i="48"/>
  <c r="L50" i="48"/>
  <c r="I94" i="66"/>
  <c r="I132" i="66" s="1"/>
  <c r="G148" i="65"/>
  <c r="Q145" i="65"/>
  <c r="D105" i="65"/>
  <c r="D144" i="65"/>
  <c r="I101" i="65"/>
  <c r="G97" i="65"/>
  <c r="G135" i="65" s="1"/>
  <c r="G136" i="65"/>
  <c r="D17" i="48"/>
  <c r="F14" i="48"/>
  <c r="L11" i="48"/>
  <c r="G10" i="48"/>
  <c r="L106" i="64"/>
  <c r="B109" i="64"/>
  <c r="B151" i="64" s="1"/>
  <c r="B194" i="64"/>
  <c r="B152" i="64"/>
  <c r="B93" i="71"/>
  <c r="L16" i="49"/>
  <c r="I130" i="49"/>
  <c r="C325" i="71"/>
  <c r="G168" i="48"/>
  <c r="K118" i="65"/>
  <c r="K112" i="65" s="1"/>
  <c r="P139" i="70"/>
  <c r="J156" i="65"/>
  <c r="J150" i="65" s="1"/>
  <c r="F211" i="69"/>
  <c r="M215" i="69"/>
  <c r="M156" i="69"/>
  <c r="G215" i="70"/>
  <c r="G156" i="70"/>
  <c r="G213" i="70" s="1"/>
  <c r="E291" i="65"/>
  <c r="E285" i="65" s="1"/>
  <c r="M291" i="65"/>
  <c r="K36" i="58"/>
  <c r="M376" i="72"/>
  <c r="M322" i="72"/>
  <c r="F157" i="48"/>
  <c r="I93" i="72"/>
  <c r="B132" i="70"/>
  <c r="L149" i="64"/>
  <c r="G32" i="49"/>
  <c r="G30" i="49"/>
  <c r="O55" i="49"/>
  <c r="H135" i="68"/>
  <c r="J179" i="68"/>
  <c r="O111" i="49"/>
  <c r="G196" i="69"/>
  <c r="G139" i="69"/>
  <c r="G118" i="69"/>
  <c r="L130" i="49"/>
  <c r="L124" i="45"/>
  <c r="K146" i="70"/>
  <c r="O140" i="72"/>
  <c r="B156" i="65"/>
  <c r="B150" i="65" s="1"/>
  <c r="I156" i="65"/>
  <c r="N211" i="66"/>
  <c r="E68" i="50"/>
  <c r="L183" i="68"/>
  <c r="K202" i="71"/>
  <c r="N152" i="72"/>
  <c r="J501" i="68"/>
  <c r="K98" i="72"/>
  <c r="C16" i="49"/>
  <c r="Q89" i="49"/>
  <c r="P168" i="49"/>
  <c r="Q211" i="65"/>
  <c r="J154" i="48"/>
  <c r="C36" i="49"/>
  <c r="L112" i="66"/>
  <c r="E118" i="66"/>
  <c r="E112" i="66" s="1"/>
  <c r="C169" i="68"/>
  <c r="D170" i="68"/>
  <c r="J118" i="69"/>
  <c r="K111" i="49"/>
  <c r="D146" i="70"/>
  <c r="O116" i="72"/>
  <c r="O111" i="72" s="1"/>
  <c r="M175" i="49"/>
  <c r="I235" i="64"/>
  <c r="M240" i="64"/>
  <c r="F156" i="65"/>
  <c r="O211" i="66"/>
  <c r="I259" i="68"/>
  <c r="P211" i="69"/>
  <c r="Q120" i="50"/>
  <c r="Q105" i="50" s="1"/>
  <c r="J157" i="50"/>
  <c r="C152" i="72"/>
  <c r="G291" i="66"/>
  <c r="G285" i="66" s="1"/>
  <c r="B130" i="72"/>
  <c r="B93" i="72"/>
  <c r="L168" i="49"/>
  <c r="H158" i="64"/>
  <c r="N134" i="66"/>
  <c r="O51" i="49"/>
  <c r="M112" i="67"/>
  <c r="G138" i="67"/>
  <c r="J164" i="68"/>
  <c r="G136" i="49"/>
  <c r="M154" i="49"/>
  <c r="B156" i="66"/>
  <c r="B150" i="66" s="1"/>
  <c r="B150" i="50"/>
  <c r="G156" i="65"/>
  <c r="C150" i="67"/>
  <c r="C213" i="67"/>
  <c r="H166" i="50"/>
  <c r="Q354" i="72"/>
  <c r="Q280" i="72"/>
  <c r="Q275" i="72" s="1"/>
  <c r="K331" i="66"/>
  <c r="K310" i="66"/>
  <c r="I275" i="72"/>
  <c r="F335" i="66"/>
  <c r="M97" i="59"/>
  <c r="Q392" i="69"/>
  <c r="Q335" i="69"/>
  <c r="K338" i="69"/>
  <c r="J324" i="65"/>
  <c r="Q403" i="67"/>
  <c r="E403" i="70"/>
  <c r="L161" i="60"/>
  <c r="O143" i="60"/>
  <c r="H9" i="58"/>
  <c r="N97" i="58"/>
  <c r="N111" i="58"/>
  <c r="F354" i="72"/>
  <c r="F280" i="72"/>
  <c r="M16" i="59"/>
  <c r="N335" i="69"/>
  <c r="F348" i="65"/>
  <c r="P403" i="66"/>
  <c r="M394" i="71"/>
  <c r="M334" i="71"/>
  <c r="O70" i="59"/>
  <c r="I403" i="66"/>
  <c r="H501" i="68"/>
  <c r="L360" i="64"/>
  <c r="F117" i="58"/>
  <c r="P329" i="69"/>
  <c r="D403" i="67"/>
  <c r="I501" i="68"/>
  <c r="N105" i="60"/>
  <c r="H348" i="69"/>
  <c r="K348" i="70"/>
  <c r="K405" i="70" s="1"/>
  <c r="Q143" i="60"/>
  <c r="G161" i="60"/>
  <c r="F334" i="72"/>
  <c r="F388" i="72" s="1"/>
  <c r="C124" i="60"/>
  <c r="P143" i="44"/>
  <c r="P148" i="48"/>
  <c r="G120" i="48"/>
  <c r="M123" i="68"/>
  <c r="M172" i="68"/>
  <c r="J119" i="68"/>
  <c r="J168" i="68"/>
  <c r="K84" i="48"/>
  <c r="P73" i="48"/>
  <c r="G72" i="48"/>
  <c r="I69" i="48"/>
  <c r="B134" i="65"/>
  <c r="J19" i="49"/>
  <c r="C39" i="49"/>
  <c r="K172" i="68"/>
  <c r="K146" i="69"/>
  <c r="H157" i="49"/>
  <c r="F172" i="48"/>
  <c r="Q169" i="68"/>
  <c r="P150" i="67"/>
  <c r="Q98" i="71"/>
  <c r="E126" i="64"/>
  <c r="Q142" i="67"/>
  <c r="J51" i="49"/>
  <c r="C144" i="67"/>
  <c r="N204" i="72"/>
  <c r="B156" i="69"/>
  <c r="B213" i="69" s="1"/>
  <c r="M204" i="72"/>
  <c r="H141" i="67"/>
  <c r="G116" i="71"/>
  <c r="G136" i="71"/>
  <c r="C36" i="58"/>
  <c r="D132" i="49"/>
  <c r="Q166" i="68"/>
  <c r="M143" i="70"/>
  <c r="G120" i="49"/>
  <c r="N135" i="68"/>
  <c r="F189" i="68"/>
  <c r="F183" i="68" s="1"/>
  <c r="F87" i="50"/>
  <c r="F81" i="47"/>
  <c r="F105" i="50"/>
  <c r="E204" i="72"/>
  <c r="O9" i="49"/>
  <c r="O3" i="45"/>
  <c r="E194" i="71"/>
  <c r="E140" i="71"/>
  <c r="Q335" i="70"/>
  <c r="M331" i="66"/>
  <c r="I403" i="65"/>
  <c r="D348" i="70"/>
  <c r="D405" i="70" s="1"/>
  <c r="L348" i="70"/>
  <c r="N335" i="66"/>
  <c r="K74" i="59"/>
  <c r="P329" i="70"/>
  <c r="J348" i="69"/>
  <c r="J405" i="69" s="1"/>
  <c r="L331" i="65"/>
  <c r="Q338" i="65"/>
  <c r="N291" i="67"/>
  <c r="N329" i="67" s="1"/>
  <c r="J314" i="72"/>
  <c r="L89" i="59"/>
  <c r="F331" i="70"/>
  <c r="F43" i="47"/>
  <c r="F49" i="50"/>
  <c r="P89" i="49"/>
  <c r="L123" i="68"/>
  <c r="L172" i="68"/>
  <c r="C86" i="48"/>
  <c r="Q112" i="68"/>
  <c r="Q161" i="68"/>
  <c r="B169" i="68"/>
  <c r="Q145" i="67"/>
  <c r="O180" i="67"/>
  <c r="O142" i="67"/>
  <c r="M101" i="67"/>
  <c r="M139" i="67" s="1"/>
  <c r="K97" i="67"/>
  <c r="K135" i="67" s="1"/>
  <c r="K136" i="67"/>
  <c r="B108" i="66"/>
  <c r="B147" i="66"/>
  <c r="B94" i="67"/>
  <c r="B132" i="67" s="1"/>
  <c r="H183" i="66"/>
  <c r="H145" i="66"/>
  <c r="F142" i="66"/>
  <c r="H101" i="66"/>
  <c r="H140" i="66"/>
  <c r="M134" i="66"/>
  <c r="B101" i="65"/>
  <c r="D145" i="65"/>
  <c r="F142" i="65"/>
  <c r="L26" i="48"/>
  <c r="O22" i="48"/>
  <c r="N21" i="48"/>
  <c r="M20" i="48"/>
  <c r="L18" i="48"/>
  <c r="G17" i="48"/>
  <c r="Q14" i="48"/>
  <c r="P13" i="48"/>
  <c r="O11" i="48"/>
  <c r="N10" i="48"/>
  <c r="C211" i="70"/>
  <c r="D97" i="59"/>
  <c r="Q331" i="66"/>
  <c r="J386" i="72"/>
  <c r="F12" i="49"/>
  <c r="O204" i="71"/>
  <c r="B55" i="49"/>
  <c r="M97" i="49"/>
  <c r="G19" i="50"/>
  <c r="H202" i="72"/>
  <c r="J166" i="50"/>
  <c r="I175" i="50"/>
  <c r="I136" i="59"/>
  <c r="J338" i="66"/>
  <c r="N298" i="71"/>
  <c r="N293" i="71" s="1"/>
  <c r="D49" i="58"/>
  <c r="P359" i="68"/>
  <c r="P81" i="54"/>
  <c r="K324" i="65"/>
  <c r="G413" i="68"/>
  <c r="G485" i="68"/>
  <c r="C334" i="72"/>
  <c r="C388" i="72" s="1"/>
  <c r="C49" i="58"/>
  <c r="P348" i="65"/>
  <c r="P342" i="65" s="1"/>
  <c r="M384" i="71"/>
  <c r="J136" i="48"/>
  <c r="C181" i="68"/>
  <c r="Q130" i="68"/>
  <c r="Q178" i="68" s="1"/>
  <c r="P177" i="68"/>
  <c r="O127" i="68"/>
  <c r="N174" i="68"/>
  <c r="H123" i="68"/>
  <c r="H220" i="68"/>
  <c r="H172" i="68"/>
  <c r="G218" i="68"/>
  <c r="G170" i="68"/>
  <c r="Q119" i="68"/>
  <c r="Q167" i="68" s="1"/>
  <c r="Q168" i="68"/>
  <c r="O115" i="68"/>
  <c r="O163" i="68" s="1"/>
  <c r="O164" i="68"/>
  <c r="E112" i="68"/>
  <c r="E160" i="68" s="1"/>
  <c r="E161" i="68"/>
  <c r="N108" i="67"/>
  <c r="N146" i="67" s="1"/>
  <c r="L105" i="67"/>
  <c r="L182" i="67"/>
  <c r="L144" i="67"/>
  <c r="J179" i="67"/>
  <c r="J141" i="67"/>
  <c r="M94" i="67"/>
  <c r="M133" i="67"/>
  <c r="J186" i="66"/>
  <c r="J148" i="66"/>
  <c r="L183" i="66"/>
  <c r="L145" i="66"/>
  <c r="N180" i="66"/>
  <c r="N142" i="66"/>
  <c r="D101" i="66"/>
  <c r="D140" i="66"/>
  <c r="P26" i="48"/>
  <c r="K22" i="48"/>
  <c r="J21" i="48"/>
  <c r="I20" i="48"/>
  <c r="H18" i="48"/>
  <c r="K17" i="48"/>
  <c r="J15" i="48"/>
  <c r="M14" i="48"/>
  <c r="L13" i="48"/>
  <c r="I166" i="48"/>
  <c r="E211" i="69"/>
  <c r="O417" i="68"/>
  <c r="L16" i="59"/>
  <c r="D329" i="72"/>
  <c r="F409" i="68"/>
  <c r="K81" i="55"/>
  <c r="C177" i="69"/>
  <c r="C99" i="69"/>
  <c r="C93" i="69" s="1"/>
  <c r="K39" i="50"/>
  <c r="B62" i="47"/>
  <c r="P147" i="71"/>
  <c r="E331" i="66"/>
  <c r="E310" i="66"/>
  <c r="O166" i="59"/>
  <c r="K130" i="59"/>
  <c r="D157" i="50"/>
  <c r="Q166" i="50"/>
  <c r="D156" i="69"/>
  <c r="I335" i="66"/>
  <c r="D132" i="58"/>
  <c r="B12" i="64"/>
  <c r="B11" i="49"/>
  <c r="B11" i="50"/>
  <c r="B19" i="68"/>
  <c r="B228" i="68" s="1"/>
  <c r="B102" i="49"/>
  <c r="B102" i="50"/>
  <c r="B102" i="48"/>
  <c r="B11" i="70"/>
  <c r="B131" i="48"/>
  <c r="B131" i="49"/>
  <c r="B11" i="71"/>
  <c r="B149" i="50"/>
  <c r="B149" i="48"/>
  <c r="B149" i="49"/>
  <c r="B11" i="72"/>
  <c r="B167" i="50"/>
  <c r="B167" i="48"/>
  <c r="B167" i="49"/>
  <c r="M5" i="38"/>
  <c r="M7" i="64" s="1"/>
  <c r="M192" i="64" s="1"/>
  <c r="M5" i="64"/>
  <c r="M215" i="64" s="1"/>
  <c r="M5" i="50"/>
  <c r="M8" i="49"/>
  <c r="M6" i="49"/>
  <c r="M5" i="49"/>
  <c r="J11" i="64"/>
  <c r="J196" i="64" s="1"/>
  <c r="J10" i="50"/>
  <c r="J10" i="49"/>
  <c r="K12" i="64"/>
  <c r="K11" i="50"/>
  <c r="K11" i="49"/>
  <c r="H13" i="64"/>
  <c r="H13" i="49"/>
  <c r="H13" i="50"/>
  <c r="H12" i="50"/>
  <c r="H14" i="49"/>
  <c r="I14" i="64"/>
  <c r="I15" i="49"/>
  <c r="F15" i="64"/>
  <c r="F17" i="49"/>
  <c r="F18" i="49"/>
  <c r="G17" i="64"/>
  <c r="G206" i="64" s="1"/>
  <c r="G20" i="49"/>
  <c r="G20" i="50"/>
  <c r="D18" i="64"/>
  <c r="D21" i="49"/>
  <c r="D21" i="50"/>
  <c r="P18" i="64"/>
  <c r="P21" i="49"/>
  <c r="P21" i="50"/>
  <c r="I19" i="64"/>
  <c r="I208" i="64" s="1"/>
  <c r="I22" i="49"/>
  <c r="Q19" i="64"/>
  <c r="Q229" i="64" s="1"/>
  <c r="Q22" i="49"/>
  <c r="L11" i="65"/>
  <c r="L176" i="65" s="1"/>
  <c r="L31" i="49"/>
  <c r="L31" i="50"/>
  <c r="I12" i="65"/>
  <c r="I34" i="49"/>
  <c r="I33" i="49"/>
  <c r="I33" i="50"/>
  <c r="I32" i="50"/>
  <c r="F13" i="65"/>
  <c r="F35" i="49"/>
  <c r="F35" i="48"/>
  <c r="G14" i="65"/>
  <c r="G37" i="49"/>
  <c r="G38" i="49"/>
  <c r="H16" i="65"/>
  <c r="H185" i="65" s="1"/>
  <c r="H40" i="50"/>
  <c r="H40" i="49"/>
  <c r="E17" i="65"/>
  <c r="E186" i="65" s="1"/>
  <c r="E41" i="49"/>
  <c r="Q17" i="65"/>
  <c r="Q205" i="65" s="1"/>
  <c r="Q41" i="49"/>
  <c r="J45" i="38"/>
  <c r="J5" i="66"/>
  <c r="J48" i="49"/>
  <c r="J46" i="49"/>
  <c r="J45" i="49"/>
  <c r="J45" i="50"/>
  <c r="J48" i="48"/>
  <c r="D11" i="66"/>
  <c r="D176" i="66" s="1"/>
  <c r="D50" i="50"/>
  <c r="D50" i="49"/>
  <c r="P11" i="66"/>
  <c r="P176" i="66" s="1"/>
  <c r="P50" i="49"/>
  <c r="P50" i="50"/>
  <c r="Q12" i="66"/>
  <c r="Q179" i="66" s="1"/>
  <c r="Q52" i="50"/>
  <c r="Q52" i="49"/>
  <c r="Q53" i="49"/>
  <c r="Q53" i="48"/>
  <c r="J13" i="66"/>
  <c r="J54" i="49"/>
  <c r="J54" i="48"/>
  <c r="K14" i="66"/>
  <c r="K200" i="66" s="1"/>
  <c r="K56" i="49"/>
  <c r="K57" i="49"/>
  <c r="K56" i="48"/>
  <c r="H16" i="66"/>
  <c r="H59" i="50"/>
  <c r="H59" i="49"/>
  <c r="E17" i="66"/>
  <c r="E186" i="66" s="1"/>
  <c r="E60" i="49"/>
  <c r="Q17" i="66"/>
  <c r="Q205" i="66" s="1"/>
  <c r="Q60" i="49"/>
  <c r="J64" i="38"/>
  <c r="J5" i="67"/>
  <c r="J203" i="67" s="1"/>
  <c r="J67" i="49"/>
  <c r="J64" i="50"/>
  <c r="J65" i="49"/>
  <c r="J64" i="49"/>
  <c r="J65" i="48"/>
  <c r="J68" i="50"/>
  <c r="J77" i="49"/>
  <c r="D11" i="67"/>
  <c r="D69" i="49"/>
  <c r="D69" i="50"/>
  <c r="D69" i="48"/>
  <c r="L11" i="67"/>
  <c r="L69" i="49"/>
  <c r="L69" i="50"/>
  <c r="L69" i="48"/>
  <c r="M12" i="67"/>
  <c r="M71" i="50"/>
  <c r="M72" i="49"/>
  <c r="M71" i="49"/>
  <c r="M70" i="49"/>
  <c r="M71" i="48"/>
  <c r="J13" i="67"/>
  <c r="J180" i="67" s="1"/>
  <c r="J73" i="49"/>
  <c r="G14" i="67"/>
  <c r="G182" i="67" s="1"/>
  <c r="G76" i="49"/>
  <c r="G75" i="49"/>
  <c r="H16" i="67"/>
  <c r="H185" i="67" s="1"/>
  <c r="H78" i="50"/>
  <c r="H78" i="49"/>
  <c r="E17" i="67"/>
  <c r="E79" i="49"/>
  <c r="J83" i="38"/>
  <c r="J7" i="68" s="1"/>
  <c r="J210" i="68" s="1"/>
  <c r="J5" i="68"/>
  <c r="J236" i="68" s="1"/>
  <c r="J83" i="50"/>
  <c r="J84" i="49"/>
  <c r="J83" i="49"/>
  <c r="J86" i="49"/>
  <c r="J84" i="48"/>
  <c r="F86" i="39"/>
  <c r="F9" i="68"/>
  <c r="G88" i="39"/>
  <c r="G11" i="68"/>
  <c r="G214" i="68" s="1"/>
  <c r="G88" i="50"/>
  <c r="G88" i="49"/>
  <c r="H89" i="39"/>
  <c r="H12" i="68"/>
  <c r="H216" i="68" s="1"/>
  <c r="H90" i="49"/>
  <c r="H90" i="50"/>
  <c r="H91" i="49"/>
  <c r="H89" i="50"/>
  <c r="E92" i="39"/>
  <c r="E13" i="68"/>
  <c r="E92" i="50"/>
  <c r="E92" i="49"/>
  <c r="M92" i="39"/>
  <c r="M13" i="68"/>
  <c r="M92" i="49"/>
  <c r="M92" i="50"/>
  <c r="J93" i="39"/>
  <c r="J14" i="68"/>
  <c r="J94" i="50"/>
  <c r="J95" i="49"/>
  <c r="J94" i="49"/>
  <c r="J93" i="50"/>
  <c r="O15" i="68"/>
  <c r="O222" i="68" s="1"/>
  <c r="O96" i="49"/>
  <c r="L16" i="68"/>
  <c r="L225" i="68" s="1"/>
  <c r="L98" i="49"/>
  <c r="L99" i="49"/>
  <c r="L99" i="48"/>
  <c r="M18" i="68"/>
  <c r="M101" i="49"/>
  <c r="M101" i="48"/>
  <c r="D107" i="38"/>
  <c r="D5" i="69"/>
  <c r="D110" i="48"/>
  <c r="D107" i="49"/>
  <c r="D120" i="49"/>
  <c r="D110" i="49"/>
  <c r="D107" i="48"/>
  <c r="D108" i="49"/>
  <c r="D108" i="48"/>
  <c r="P107" i="38"/>
  <c r="P5" i="69"/>
  <c r="P222" i="69" s="1"/>
  <c r="P108" i="48"/>
  <c r="P110" i="48"/>
  <c r="P120" i="49"/>
  <c r="P110" i="49"/>
  <c r="P107" i="48"/>
  <c r="P108" i="49"/>
  <c r="P107" i="49"/>
  <c r="P111" i="49"/>
  <c r="I9" i="69"/>
  <c r="Q9" i="69"/>
  <c r="N11" i="69"/>
  <c r="K12" i="69"/>
  <c r="H116" i="39"/>
  <c r="H13" i="69"/>
  <c r="H116" i="48"/>
  <c r="H116" i="49"/>
  <c r="I14" i="69"/>
  <c r="I119" i="49"/>
  <c r="I118" i="49"/>
  <c r="I118" i="48"/>
  <c r="I119" i="48"/>
  <c r="I117" i="49"/>
  <c r="F121" i="39"/>
  <c r="F16" i="69"/>
  <c r="F121" i="48"/>
  <c r="F121" i="49"/>
  <c r="F121" i="50"/>
  <c r="C17" i="69"/>
  <c r="C122" i="49"/>
  <c r="C122" i="48"/>
  <c r="O122" i="39"/>
  <c r="O17" i="69"/>
  <c r="O122" i="48"/>
  <c r="O122" i="49"/>
  <c r="H126" i="38"/>
  <c r="H5" i="70"/>
  <c r="H126" i="49"/>
  <c r="H129" i="48"/>
  <c r="H129" i="49"/>
  <c r="H127" i="48"/>
  <c r="H127" i="49"/>
  <c r="H126" i="48"/>
  <c r="M129" i="39"/>
  <c r="M9" i="70"/>
  <c r="N131" i="39"/>
  <c r="N11" i="70"/>
  <c r="N131" i="49"/>
  <c r="N131" i="48"/>
  <c r="K12" i="70"/>
  <c r="K133" i="48"/>
  <c r="K133" i="49"/>
  <c r="K134" i="49"/>
  <c r="K134" i="48"/>
  <c r="K132" i="48"/>
  <c r="D13" i="70"/>
  <c r="D135" i="48"/>
  <c r="D135" i="49"/>
  <c r="P13" i="70"/>
  <c r="P135" i="49"/>
  <c r="P135" i="48"/>
  <c r="M14" i="70"/>
  <c r="M181" i="70" s="1"/>
  <c r="M138" i="49"/>
  <c r="M137" i="49"/>
  <c r="M136" i="49"/>
  <c r="M138" i="48"/>
  <c r="M137" i="48"/>
  <c r="F16" i="70"/>
  <c r="F140" i="49"/>
  <c r="F140" i="48"/>
  <c r="F140" i="50"/>
  <c r="C17" i="70"/>
  <c r="C141" i="48"/>
  <c r="C141" i="49"/>
  <c r="O17" i="70"/>
  <c r="O141" i="48"/>
  <c r="O141" i="49"/>
  <c r="L145" i="38"/>
  <c r="L7" i="71" s="1"/>
  <c r="L5" i="71"/>
  <c r="L197" i="71" s="1"/>
  <c r="L145" i="49"/>
  <c r="L147" i="49"/>
  <c r="L147" i="48"/>
  <c r="L145" i="48"/>
  <c r="L148" i="48"/>
  <c r="L157" i="50"/>
  <c r="L157" i="48"/>
  <c r="J11" i="71"/>
  <c r="J149" i="50"/>
  <c r="J149" i="48"/>
  <c r="J149" i="49"/>
  <c r="K12" i="71"/>
  <c r="K208" i="71" s="1"/>
  <c r="K152" i="49"/>
  <c r="K151" i="50"/>
  <c r="K151" i="48"/>
  <c r="K152" i="48"/>
  <c r="K151" i="49"/>
  <c r="K150" i="50"/>
  <c r="H13" i="71"/>
  <c r="H153" i="49"/>
  <c r="H153" i="48"/>
  <c r="I14" i="71"/>
  <c r="I194" i="71" s="1"/>
  <c r="I156" i="49"/>
  <c r="I155" i="49"/>
  <c r="I155" i="48"/>
  <c r="I156" i="48"/>
  <c r="F16" i="71"/>
  <c r="F158" i="48"/>
  <c r="F158" i="50"/>
  <c r="F158" i="49"/>
  <c r="C17" i="71"/>
  <c r="C159" i="49"/>
  <c r="C159" i="48"/>
  <c r="K17" i="71"/>
  <c r="K159" i="48"/>
  <c r="K159" i="49"/>
  <c r="L163" i="38"/>
  <c r="L7" i="72" s="1"/>
  <c r="L5" i="72"/>
  <c r="L197" i="72" s="1"/>
  <c r="L165" i="49"/>
  <c r="L175" i="50"/>
  <c r="L163" i="48"/>
  <c r="L175" i="49"/>
  <c r="L165" i="48"/>
  <c r="L163" i="49"/>
  <c r="I165" i="39"/>
  <c r="I9" i="72"/>
  <c r="N167" i="39"/>
  <c r="N11" i="72"/>
  <c r="N167" i="49"/>
  <c r="N167" i="50"/>
  <c r="N167" i="48"/>
  <c r="O12" i="72"/>
  <c r="O170" i="48"/>
  <c r="O169" i="50"/>
  <c r="O169" i="49"/>
  <c r="O170" i="49"/>
  <c r="O169" i="48"/>
  <c r="D13" i="72"/>
  <c r="D171" i="49"/>
  <c r="D171" i="48"/>
  <c r="P13" i="72"/>
  <c r="P171" i="48"/>
  <c r="P171" i="49"/>
  <c r="Q172" i="39"/>
  <c r="Q14" i="72"/>
  <c r="Q172" i="48"/>
  <c r="Q173" i="49"/>
  <c r="Q173" i="48"/>
  <c r="Q174" i="49"/>
  <c r="Q172" i="49"/>
  <c r="Q174" i="48"/>
  <c r="N16" i="72"/>
  <c r="N176" i="50"/>
  <c r="N176" i="49"/>
  <c r="N176" i="48"/>
  <c r="O17" i="72"/>
  <c r="O177" i="48"/>
  <c r="O177" i="49"/>
  <c r="C51" i="65"/>
  <c r="C29" i="58"/>
  <c r="C29" i="59"/>
  <c r="C54" i="67"/>
  <c r="C388" i="67" s="1"/>
  <c r="C71" i="58"/>
  <c r="C72" i="58"/>
  <c r="C71" i="60"/>
  <c r="C71" i="59"/>
  <c r="C72" i="59"/>
  <c r="C70" i="58"/>
  <c r="C69" i="68"/>
  <c r="C101" i="59"/>
  <c r="C101" i="58"/>
  <c r="C100" i="59"/>
  <c r="C100" i="58"/>
  <c r="C59" i="70"/>
  <c r="C141" i="58"/>
  <c r="C141" i="59"/>
  <c r="C49" i="69"/>
  <c r="C107" i="58"/>
  <c r="C108" i="58"/>
  <c r="C107" i="59"/>
  <c r="C108" i="59"/>
  <c r="P55" i="64"/>
  <c r="P6" i="58"/>
  <c r="P6" i="59"/>
  <c r="P5" i="58"/>
  <c r="P5" i="60"/>
  <c r="P5" i="59"/>
  <c r="N57" i="64"/>
  <c r="N8" i="59"/>
  <c r="N8" i="58"/>
  <c r="P59" i="64"/>
  <c r="P10" i="59"/>
  <c r="P9" i="60"/>
  <c r="P10" i="60"/>
  <c r="P10" i="58"/>
  <c r="H61" i="64"/>
  <c r="H452" i="64" s="1"/>
  <c r="H13" i="58"/>
  <c r="H14" i="59"/>
  <c r="H13" i="59"/>
  <c r="H14" i="58"/>
  <c r="H13" i="60"/>
  <c r="H12" i="60"/>
  <c r="H12" i="58"/>
  <c r="F62" i="64"/>
  <c r="F15" i="58"/>
  <c r="F15" i="59"/>
  <c r="D63" i="64"/>
  <c r="D414" i="64" s="1"/>
  <c r="D17" i="58"/>
  <c r="D17" i="59"/>
  <c r="D18" i="58"/>
  <c r="D18" i="59"/>
  <c r="D16" i="59"/>
  <c r="P63" i="64"/>
  <c r="P17" i="58"/>
  <c r="P18" i="59"/>
  <c r="P17" i="59"/>
  <c r="P18" i="58"/>
  <c r="P16" i="58"/>
  <c r="N65" i="64"/>
  <c r="N20" i="59"/>
  <c r="N20" i="58"/>
  <c r="N20" i="60"/>
  <c r="N19" i="60"/>
  <c r="N19" i="58"/>
  <c r="N19" i="59"/>
  <c r="L66" i="64"/>
  <c r="L21" i="59"/>
  <c r="L21" i="58"/>
  <c r="L21" i="60"/>
  <c r="F67" i="64"/>
  <c r="F22" i="58"/>
  <c r="F22" i="59"/>
  <c r="J67" i="64"/>
  <c r="J22" i="58"/>
  <c r="J22" i="59"/>
  <c r="H49" i="65"/>
  <c r="H26" i="59"/>
  <c r="H26" i="58"/>
  <c r="H26" i="60"/>
  <c r="H27" i="58"/>
  <c r="H27" i="59"/>
  <c r="F51" i="65"/>
  <c r="F29" i="59"/>
  <c r="F29" i="58"/>
  <c r="D53" i="65"/>
  <c r="D31" i="58"/>
  <c r="D31" i="59"/>
  <c r="D31" i="60"/>
  <c r="D30" i="59"/>
  <c r="P53" i="65"/>
  <c r="P31" i="60"/>
  <c r="P31" i="58"/>
  <c r="P31" i="59"/>
  <c r="H55" i="65"/>
  <c r="H35" i="58"/>
  <c r="H35" i="59"/>
  <c r="P55" i="65"/>
  <c r="P35" i="59"/>
  <c r="P35" i="58"/>
  <c r="N56" i="65"/>
  <c r="N392" i="65" s="1"/>
  <c r="N37" i="58"/>
  <c r="N37" i="59"/>
  <c r="N38" i="58"/>
  <c r="N38" i="59"/>
  <c r="N36" i="59"/>
  <c r="L58" i="65"/>
  <c r="L40" i="59"/>
  <c r="L40" i="58"/>
  <c r="L40" i="60"/>
  <c r="L39" i="59"/>
  <c r="L39" i="58"/>
  <c r="L39" i="60"/>
  <c r="N59" i="65"/>
  <c r="N41" i="59"/>
  <c r="N41" i="58"/>
  <c r="P49" i="66"/>
  <c r="P46" i="58"/>
  <c r="P46" i="59"/>
  <c r="P45" i="58"/>
  <c r="P45" i="59"/>
  <c r="P45" i="60"/>
  <c r="N51" i="66"/>
  <c r="N48" i="59"/>
  <c r="N48" i="58"/>
  <c r="L53" i="66"/>
  <c r="L50" i="59"/>
  <c r="L50" i="58"/>
  <c r="L50" i="60"/>
  <c r="L49" i="60"/>
  <c r="L49" i="58"/>
  <c r="L49" i="59"/>
  <c r="J54" i="66"/>
  <c r="J407" i="66" s="1"/>
  <c r="J53" i="58"/>
  <c r="J53" i="59"/>
  <c r="J51" i="58"/>
  <c r="J52" i="59"/>
  <c r="J51" i="60"/>
  <c r="J52" i="58"/>
  <c r="J52" i="60"/>
  <c r="J51" i="59"/>
  <c r="P55" i="66"/>
  <c r="P54" i="59"/>
  <c r="P54" i="58"/>
  <c r="N56" i="66"/>
  <c r="N57" i="58"/>
  <c r="N57" i="59"/>
  <c r="N56" i="58"/>
  <c r="N56" i="59"/>
  <c r="P58" i="66"/>
  <c r="P58" i="58"/>
  <c r="P58" i="59"/>
  <c r="P59" i="60"/>
  <c r="P59" i="58"/>
  <c r="P58" i="60"/>
  <c r="P59" i="59"/>
  <c r="N59" i="66"/>
  <c r="N60" i="59"/>
  <c r="N60" i="58"/>
  <c r="H49" i="67"/>
  <c r="H65" i="59"/>
  <c r="H65" i="58"/>
  <c r="H64" i="58"/>
  <c r="H64" i="59"/>
  <c r="H64" i="60"/>
  <c r="J51" i="67"/>
  <c r="J67" i="58"/>
  <c r="J67" i="59"/>
  <c r="H53" i="67"/>
  <c r="H69" i="59"/>
  <c r="H69" i="58"/>
  <c r="H69" i="60"/>
  <c r="H68" i="59"/>
  <c r="H68" i="58"/>
  <c r="F54" i="67"/>
  <c r="F407" i="67" s="1"/>
  <c r="F72" i="58"/>
  <c r="F72" i="59"/>
  <c r="F71" i="58"/>
  <c r="F71" i="60"/>
  <c r="F71" i="59"/>
  <c r="F70" i="60"/>
  <c r="D55" i="67"/>
  <c r="D73" i="59"/>
  <c r="D73" i="58"/>
  <c r="P55" i="67"/>
  <c r="P73" i="59"/>
  <c r="P73" i="58"/>
  <c r="N56" i="67"/>
  <c r="N373" i="67" s="1"/>
  <c r="N76" i="58"/>
  <c r="N76" i="59"/>
  <c r="N75" i="59"/>
  <c r="N75" i="58"/>
  <c r="N74" i="58"/>
  <c r="P58" i="67"/>
  <c r="P77" i="58"/>
  <c r="P77" i="59"/>
  <c r="P77" i="60"/>
  <c r="P78" i="60"/>
  <c r="P78" i="59"/>
  <c r="P78" i="58"/>
  <c r="N59" i="67"/>
  <c r="N79" i="59"/>
  <c r="N79" i="58"/>
  <c r="H58" i="68"/>
  <c r="H83" i="59"/>
  <c r="H83" i="58"/>
  <c r="H83" i="60"/>
  <c r="H84" i="59"/>
  <c r="H84" i="58"/>
  <c r="J60" i="68"/>
  <c r="J86" i="58"/>
  <c r="J86" i="59"/>
  <c r="L62" i="68"/>
  <c r="L88" i="60"/>
  <c r="L88" i="58"/>
  <c r="L88" i="59"/>
  <c r="L87" i="59"/>
  <c r="N63" i="68"/>
  <c r="N90" i="59"/>
  <c r="N90" i="58"/>
  <c r="N91" i="59"/>
  <c r="N90" i="60"/>
  <c r="N91" i="58"/>
  <c r="N89" i="58"/>
  <c r="N89" i="60"/>
  <c r="N89" i="59"/>
  <c r="H64" i="68"/>
  <c r="H92" i="58"/>
  <c r="H92" i="60"/>
  <c r="H92" i="59"/>
  <c r="L66" i="68"/>
  <c r="L96" i="58"/>
  <c r="L96" i="59"/>
  <c r="F67" i="68"/>
  <c r="F98" i="58"/>
  <c r="F98" i="59"/>
  <c r="F99" i="59"/>
  <c r="F99" i="58"/>
  <c r="F97" i="58"/>
  <c r="H69" i="68"/>
  <c r="H101" i="58"/>
  <c r="H100" i="59"/>
  <c r="H101" i="59"/>
  <c r="H100" i="58"/>
  <c r="D71" i="68"/>
  <c r="D103" i="58"/>
  <c r="D103" i="59"/>
  <c r="F49" i="69"/>
  <c r="F108" i="58"/>
  <c r="F108" i="59"/>
  <c r="F107" i="59"/>
  <c r="F107" i="58"/>
  <c r="D51" i="69"/>
  <c r="D110" i="58"/>
  <c r="D110" i="59"/>
  <c r="L51" i="69"/>
  <c r="L110" i="58"/>
  <c r="L110" i="59"/>
  <c r="N55" i="69"/>
  <c r="N116" i="58"/>
  <c r="N116" i="59"/>
  <c r="J58" i="69"/>
  <c r="J120" i="58"/>
  <c r="J120" i="59"/>
  <c r="L59" i="69"/>
  <c r="L122" i="58"/>
  <c r="L122" i="59"/>
  <c r="F49" i="70"/>
  <c r="F127" i="59"/>
  <c r="F127" i="58"/>
  <c r="F126" i="59"/>
  <c r="F126" i="58"/>
  <c r="D51" i="70"/>
  <c r="D129" i="58"/>
  <c r="D129" i="59"/>
  <c r="P51" i="70"/>
  <c r="P129" i="58"/>
  <c r="P129" i="59"/>
  <c r="N53" i="70"/>
  <c r="N131" i="58"/>
  <c r="N131" i="59"/>
  <c r="N130" i="59"/>
  <c r="L54" i="70"/>
  <c r="L133" i="58"/>
  <c r="L133" i="59"/>
  <c r="L134" i="59"/>
  <c r="L134" i="58"/>
  <c r="J55" i="70"/>
  <c r="J135" i="59"/>
  <c r="J135" i="58"/>
  <c r="H56" i="70"/>
  <c r="H137" i="58"/>
  <c r="H138" i="59"/>
  <c r="H136" i="59"/>
  <c r="H138" i="58"/>
  <c r="H137" i="59"/>
  <c r="H136" i="58"/>
  <c r="J58" i="70"/>
  <c r="J395" i="70" s="1"/>
  <c r="J139" i="58"/>
  <c r="J139" i="59"/>
  <c r="H59" i="70"/>
  <c r="H141" i="59"/>
  <c r="H141" i="58"/>
  <c r="N49" i="71"/>
  <c r="N145" i="58"/>
  <c r="N145" i="59"/>
  <c r="L51" i="71"/>
  <c r="L147" i="59"/>
  <c r="L147" i="58"/>
  <c r="F55" i="71"/>
  <c r="F153" i="59"/>
  <c r="F153" i="58"/>
  <c r="D56" i="71"/>
  <c r="D376" i="71" s="1"/>
  <c r="D155" i="58"/>
  <c r="D156" i="59"/>
  <c r="D155" i="59"/>
  <c r="D156" i="58"/>
  <c r="F58" i="71"/>
  <c r="F157" i="58"/>
  <c r="F157" i="59"/>
  <c r="H59" i="71"/>
  <c r="H159" i="58"/>
  <c r="H159" i="59"/>
  <c r="F49" i="72"/>
  <c r="F163" i="59"/>
  <c r="F163" i="58"/>
  <c r="L51" i="72"/>
  <c r="L165" i="58"/>
  <c r="L165" i="59"/>
  <c r="N55" i="72"/>
  <c r="N171" i="58"/>
  <c r="N171" i="59"/>
  <c r="P56" i="72"/>
  <c r="P174" i="58"/>
  <c r="P172" i="59"/>
  <c r="P173" i="58"/>
  <c r="P173" i="59"/>
  <c r="P174" i="59"/>
  <c r="J58" i="72"/>
  <c r="J175" i="58"/>
  <c r="J175" i="59"/>
  <c r="H59" i="72"/>
  <c r="H177" i="58"/>
  <c r="H177" i="59"/>
  <c r="I19" i="48"/>
  <c r="J9" i="44"/>
  <c r="J9" i="48" s="1"/>
  <c r="J12" i="48"/>
  <c r="B55" i="48"/>
  <c r="G55" i="48"/>
  <c r="P97" i="48"/>
  <c r="G124" i="44"/>
  <c r="G130" i="48"/>
  <c r="N105" i="44"/>
  <c r="N111" i="48"/>
  <c r="P43" i="45"/>
  <c r="P49" i="49"/>
  <c r="H62" i="47"/>
  <c r="H68" i="50"/>
  <c r="K143" i="71"/>
  <c r="I204" i="72"/>
  <c r="K68" i="50"/>
  <c r="K62" i="47"/>
  <c r="J156" i="69"/>
  <c r="J213" i="69" s="1"/>
  <c r="C324" i="70"/>
  <c r="K132" i="69"/>
  <c r="I211" i="65"/>
  <c r="H136" i="71"/>
  <c r="K111" i="72"/>
  <c r="K130" i="72"/>
  <c r="G168" i="49"/>
  <c r="Q70" i="50"/>
  <c r="K204" i="72"/>
  <c r="O99" i="69"/>
  <c r="G74" i="49"/>
  <c r="Q30" i="49"/>
  <c r="Q24" i="45"/>
  <c r="F211" i="67"/>
  <c r="G373" i="67"/>
  <c r="F32" i="59"/>
  <c r="M338" i="69"/>
  <c r="P9" i="58"/>
  <c r="J285" i="66"/>
  <c r="J324" i="66"/>
  <c r="L285" i="67"/>
  <c r="L324" i="67"/>
  <c r="J111" i="58"/>
  <c r="P136" i="58"/>
  <c r="N409" i="68"/>
  <c r="P338" i="69"/>
  <c r="L318" i="72"/>
  <c r="L372" i="72"/>
  <c r="L298" i="72"/>
  <c r="D407" i="69"/>
  <c r="D348" i="69"/>
  <c r="D405" i="69" s="1"/>
  <c r="H386" i="71"/>
  <c r="I161" i="60"/>
  <c r="H291" i="65"/>
  <c r="H285" i="65" s="1"/>
  <c r="J68" i="58"/>
  <c r="F148" i="58"/>
  <c r="J324" i="67"/>
  <c r="D329" i="69"/>
  <c r="F338" i="69"/>
  <c r="G386" i="72"/>
  <c r="F111" i="59"/>
  <c r="E81" i="47"/>
  <c r="E189" i="68"/>
  <c r="E87" i="50"/>
  <c r="M136" i="48"/>
  <c r="P90" i="48"/>
  <c r="G88" i="48"/>
  <c r="L112" i="68"/>
  <c r="L160" i="68" s="1"/>
  <c r="B173" i="68"/>
  <c r="Q185" i="67"/>
  <c r="Q108" i="67"/>
  <c r="Q146" i="67" s="1"/>
  <c r="I108" i="67"/>
  <c r="I146" i="67" s="1"/>
  <c r="I185" i="67"/>
  <c r="O105" i="67"/>
  <c r="F142" i="67"/>
  <c r="L101" i="67"/>
  <c r="L140" i="67"/>
  <c r="B75" i="48"/>
  <c r="P59" i="48"/>
  <c r="G57" i="48"/>
  <c r="M97" i="66"/>
  <c r="M135" i="66" s="1"/>
  <c r="Q41" i="48"/>
  <c r="O38" i="48"/>
  <c r="M97" i="65"/>
  <c r="M135" i="65" s="1"/>
  <c r="J17" i="48"/>
  <c r="P14" i="48"/>
  <c r="B11" i="48"/>
  <c r="F94" i="48"/>
  <c r="L162" i="68"/>
  <c r="Q148" i="67"/>
  <c r="G108" i="66"/>
  <c r="G147" i="66"/>
  <c r="P142" i="66"/>
  <c r="J101" i="66"/>
  <c r="J140" i="66"/>
  <c r="P97" i="66"/>
  <c r="P135" i="66" s="1"/>
  <c r="J101" i="65"/>
  <c r="P97" i="65"/>
  <c r="P135" i="65" s="1"/>
  <c r="Q22" i="48"/>
  <c r="G20" i="48"/>
  <c r="Q106" i="64"/>
  <c r="Q149" i="64"/>
  <c r="O132" i="48"/>
  <c r="G162" i="68"/>
  <c r="F46" i="48"/>
  <c r="E130" i="71"/>
  <c r="Q99" i="70"/>
  <c r="E99" i="70"/>
  <c r="D139" i="49"/>
  <c r="P240" i="64"/>
  <c r="N501" i="68"/>
  <c r="E68" i="49"/>
  <c r="E62" i="45"/>
  <c r="P208" i="69"/>
  <c r="N177" i="69"/>
  <c r="N99" i="69"/>
  <c r="J99" i="70"/>
  <c r="N176" i="71"/>
  <c r="L141" i="67"/>
  <c r="N139" i="70"/>
  <c r="N118" i="70"/>
  <c r="N112" i="70" s="1"/>
  <c r="N131" i="70" s="1"/>
  <c r="G111" i="71"/>
  <c r="G130" i="71"/>
  <c r="N136" i="72"/>
  <c r="L140" i="72"/>
  <c r="C168" i="48"/>
  <c r="G145" i="67"/>
  <c r="Q140" i="71"/>
  <c r="G156" i="66"/>
  <c r="G219" i="66"/>
  <c r="D120" i="50"/>
  <c r="Q312" i="71"/>
  <c r="D202" i="71"/>
  <c r="P325" i="71"/>
  <c r="Q348" i="66"/>
  <c r="F298" i="71"/>
  <c r="F318" i="71"/>
  <c r="F372" i="71"/>
  <c r="F375" i="64"/>
  <c r="P291" i="66"/>
  <c r="N413" i="68"/>
  <c r="H132" i="59"/>
  <c r="M293" i="72"/>
  <c r="M316" i="72"/>
  <c r="Q325" i="72"/>
  <c r="Q384" i="72"/>
  <c r="J338" i="64"/>
  <c r="Q400" i="69"/>
  <c r="L30" i="58"/>
  <c r="N130" i="58"/>
  <c r="Q92" i="48"/>
  <c r="O112" i="68"/>
  <c r="O161" i="68"/>
  <c r="N105" i="67"/>
  <c r="N144" i="67"/>
  <c r="N94" i="66"/>
  <c r="N133" i="66"/>
  <c r="O108" i="65"/>
  <c r="O147" i="65"/>
  <c r="E105" i="65"/>
  <c r="Q138" i="65"/>
  <c r="L21" i="48"/>
  <c r="C174" i="68"/>
  <c r="M52" i="48"/>
  <c r="F27" i="48"/>
  <c r="P325" i="72"/>
  <c r="G93" i="71"/>
  <c r="I51" i="49"/>
  <c r="F100" i="50"/>
  <c r="D208" i="69"/>
  <c r="G3" i="47"/>
  <c r="G9" i="50"/>
  <c r="I132" i="70"/>
  <c r="P120" i="50"/>
  <c r="K105" i="60"/>
  <c r="C105" i="60"/>
  <c r="I338" i="67"/>
  <c r="J68" i="59"/>
  <c r="H403" i="66"/>
  <c r="Q403" i="66"/>
  <c r="K174" i="68"/>
  <c r="L115" i="68"/>
  <c r="H182" i="65"/>
  <c r="H105" i="65"/>
  <c r="H144" i="65"/>
  <c r="I293" i="72"/>
  <c r="I316" i="72"/>
  <c r="O140" i="71"/>
  <c r="O194" i="71"/>
  <c r="F501" i="68"/>
  <c r="F148" i="49"/>
  <c r="F143" i="45"/>
  <c r="P140" i="71"/>
  <c r="M211" i="67"/>
  <c r="M338" i="70"/>
  <c r="F447" i="64"/>
  <c r="G335" i="70"/>
  <c r="N141" i="67"/>
  <c r="J97" i="65"/>
  <c r="J135" i="65" s="1"/>
  <c r="B11" i="64"/>
  <c r="B196" i="64" s="1"/>
  <c r="B10" i="50"/>
  <c r="B10" i="49"/>
  <c r="B15" i="64"/>
  <c r="B17" i="49"/>
  <c r="B18" i="49"/>
  <c r="B26" i="38"/>
  <c r="B7" i="65" s="1"/>
  <c r="B5" i="65"/>
  <c r="B26" i="50"/>
  <c r="B29" i="49"/>
  <c r="B27" i="49"/>
  <c r="B26" i="49"/>
  <c r="B26" i="48"/>
  <c r="B39" i="50"/>
  <c r="B27" i="48"/>
  <c r="B13" i="65"/>
  <c r="B35" i="49"/>
  <c r="B45" i="38"/>
  <c r="B7" i="66" s="1"/>
  <c r="B172" i="66" s="1"/>
  <c r="B5" i="66"/>
  <c r="B45" i="49"/>
  <c r="B48" i="49"/>
  <c r="B58" i="49"/>
  <c r="B46" i="49"/>
  <c r="B45" i="50"/>
  <c r="B58" i="50"/>
  <c r="B46" i="48"/>
  <c r="B48" i="48"/>
  <c r="B13" i="66"/>
  <c r="B180" i="66" s="1"/>
  <c r="B54" i="49"/>
  <c r="B64" i="38"/>
  <c r="B7" i="67" s="1"/>
  <c r="B5" i="67"/>
  <c r="B65" i="49"/>
  <c r="B77" i="50"/>
  <c r="B64" i="49"/>
  <c r="B64" i="50"/>
  <c r="B77" i="49"/>
  <c r="B67" i="49"/>
  <c r="B64" i="48"/>
  <c r="B13" i="67"/>
  <c r="B73" i="49"/>
  <c r="B83" i="38"/>
  <c r="B5" i="68"/>
  <c r="B236" i="68" s="1"/>
  <c r="B86" i="49"/>
  <c r="B83" i="49"/>
  <c r="B84" i="49"/>
  <c r="B84" i="48"/>
  <c r="B13" i="68"/>
  <c r="B92" i="50"/>
  <c r="B92" i="49"/>
  <c r="B18" i="68"/>
  <c r="B227" i="68" s="1"/>
  <c r="B101" i="49"/>
  <c r="B14" i="69"/>
  <c r="B200" i="69" s="1"/>
  <c r="B118" i="48"/>
  <c r="B119" i="49"/>
  <c r="B118" i="49"/>
  <c r="B119" i="48"/>
  <c r="B14" i="70"/>
  <c r="B200" i="70" s="1"/>
  <c r="B137" i="48"/>
  <c r="B138" i="49"/>
  <c r="B137" i="49"/>
  <c r="B138" i="48"/>
  <c r="B14" i="71"/>
  <c r="B156" i="49"/>
  <c r="B156" i="48"/>
  <c r="B155" i="49"/>
  <c r="B155" i="48"/>
  <c r="B14" i="72"/>
  <c r="B173" i="48"/>
  <c r="B173" i="49"/>
  <c r="B174" i="48"/>
  <c r="B174" i="49"/>
  <c r="D5" i="64"/>
  <c r="D8" i="49"/>
  <c r="D6" i="49"/>
  <c r="D5" i="49"/>
  <c r="D5" i="50"/>
  <c r="D19" i="49"/>
  <c r="H5" i="38"/>
  <c r="H7" i="64" s="1"/>
  <c r="H5" i="64"/>
  <c r="H247" i="64" s="1"/>
  <c r="H19" i="49"/>
  <c r="H8" i="49"/>
  <c r="H5" i="49"/>
  <c r="H6" i="49"/>
  <c r="H5" i="50"/>
  <c r="L5" i="38"/>
  <c r="L5" i="64"/>
  <c r="L237" i="64" s="1"/>
  <c r="L8" i="49"/>
  <c r="L19" i="49"/>
  <c r="L5" i="50"/>
  <c r="L5" i="49"/>
  <c r="L6" i="49"/>
  <c r="P5" i="38"/>
  <c r="P7" i="64" s="1"/>
  <c r="P5" i="64"/>
  <c r="P247" i="64" s="1"/>
  <c r="P5" i="49"/>
  <c r="P8" i="49"/>
  <c r="P5" i="50"/>
  <c r="P6" i="49"/>
  <c r="E11" i="64"/>
  <c r="E10" i="49"/>
  <c r="E10" i="50"/>
  <c r="I11" i="64"/>
  <c r="I196" i="64" s="1"/>
  <c r="I10" i="50"/>
  <c r="I10" i="49"/>
  <c r="M11" i="64"/>
  <c r="M10" i="50"/>
  <c r="M10" i="49"/>
  <c r="Q11" i="64"/>
  <c r="Q10" i="49"/>
  <c r="Q10" i="50"/>
  <c r="F12" i="64"/>
  <c r="F197" i="64" s="1"/>
  <c r="F11" i="49"/>
  <c r="F11" i="50"/>
  <c r="J12" i="64"/>
  <c r="J197" i="64" s="1"/>
  <c r="J11" i="50"/>
  <c r="J11" i="49"/>
  <c r="N12" i="64"/>
  <c r="N11" i="49"/>
  <c r="N11" i="50"/>
  <c r="C13" i="64"/>
  <c r="C240" i="64" s="1"/>
  <c r="C14" i="49"/>
  <c r="C13" i="49"/>
  <c r="C13" i="50"/>
  <c r="C12" i="49"/>
  <c r="G13" i="64"/>
  <c r="G13" i="50"/>
  <c r="G13" i="49"/>
  <c r="G14" i="49"/>
  <c r="G12" i="50"/>
  <c r="K13" i="64"/>
  <c r="K13" i="49"/>
  <c r="K14" i="49"/>
  <c r="K13" i="50"/>
  <c r="O13" i="64"/>
  <c r="O13" i="50"/>
  <c r="O13" i="49"/>
  <c r="O14" i="49"/>
  <c r="O12" i="49"/>
  <c r="O12" i="50"/>
  <c r="D14" i="64"/>
  <c r="D15" i="49"/>
  <c r="H14" i="64"/>
  <c r="H201" i="64" s="1"/>
  <c r="H15" i="49"/>
  <c r="L14" i="64"/>
  <c r="L15" i="49"/>
  <c r="P14" i="64"/>
  <c r="P15" i="49"/>
  <c r="E15" i="64"/>
  <c r="E17" i="49"/>
  <c r="E18" i="49"/>
  <c r="E16" i="49"/>
  <c r="I15" i="64"/>
  <c r="I203" i="64" s="1"/>
  <c r="I17" i="49"/>
  <c r="I18" i="49"/>
  <c r="M15" i="64"/>
  <c r="M18" i="49"/>
  <c r="M17" i="49"/>
  <c r="M16" i="49"/>
  <c r="Q15" i="64"/>
  <c r="Q17" i="49"/>
  <c r="Q16" i="49"/>
  <c r="Q18" i="49"/>
  <c r="F17" i="64"/>
  <c r="F20" i="50"/>
  <c r="F20" i="49"/>
  <c r="J17" i="64"/>
  <c r="J206" i="64" s="1"/>
  <c r="J20" i="50"/>
  <c r="J20" i="49"/>
  <c r="N17" i="64"/>
  <c r="N20" i="49"/>
  <c r="N20" i="50"/>
  <c r="C18" i="64"/>
  <c r="C207" i="64" s="1"/>
  <c r="C21" i="50"/>
  <c r="C21" i="49"/>
  <c r="G18" i="64"/>
  <c r="G21" i="49"/>
  <c r="G21" i="50"/>
  <c r="K18" i="64"/>
  <c r="K207" i="64" s="1"/>
  <c r="K21" i="50"/>
  <c r="K21" i="49"/>
  <c r="O18" i="64"/>
  <c r="O207" i="64" s="1"/>
  <c r="O21" i="49"/>
  <c r="O21" i="50"/>
  <c r="D19" i="64"/>
  <c r="D22" i="49"/>
  <c r="H19" i="64"/>
  <c r="H22" i="49"/>
  <c r="L19" i="64"/>
  <c r="L22" i="49"/>
  <c r="P19" i="64"/>
  <c r="P22" i="49"/>
  <c r="E26" i="38"/>
  <c r="E7" i="65" s="1"/>
  <c r="E5" i="65"/>
  <c r="E193" i="65" s="1"/>
  <c r="E26" i="49"/>
  <c r="E29" i="49"/>
  <c r="E26" i="50"/>
  <c r="E27" i="49"/>
  <c r="I26" i="38"/>
  <c r="I5" i="65"/>
  <c r="I203" i="65" s="1"/>
  <c r="I26" i="49"/>
  <c r="I29" i="49"/>
  <c r="I26" i="50"/>
  <c r="I27" i="49"/>
  <c r="M26" i="38"/>
  <c r="M7" i="65" s="1"/>
  <c r="M171" i="65" s="1"/>
  <c r="M5" i="65"/>
  <c r="M193" i="65" s="1"/>
  <c r="M26" i="50"/>
  <c r="M29" i="49"/>
  <c r="M26" i="49"/>
  <c r="M30" i="49"/>
  <c r="M27" i="49"/>
  <c r="Q26" i="38"/>
  <c r="Q7" i="65" s="1"/>
  <c r="Q171" i="65" s="1"/>
  <c r="Q5" i="65"/>
  <c r="Q27" i="49"/>
  <c r="Q26" i="49"/>
  <c r="Q29" i="49"/>
  <c r="Q26" i="50"/>
  <c r="C11" i="65"/>
  <c r="C176" i="65" s="1"/>
  <c r="C31" i="49"/>
  <c r="C31" i="50"/>
  <c r="G11" i="65"/>
  <c r="G31" i="49"/>
  <c r="G31" i="50"/>
  <c r="G31" i="48"/>
  <c r="K11" i="65"/>
  <c r="K31" i="50"/>
  <c r="K31" i="49"/>
  <c r="O11" i="65"/>
  <c r="O176" i="65" s="1"/>
  <c r="O31" i="49"/>
  <c r="O31" i="50"/>
  <c r="O31" i="48"/>
  <c r="D12" i="65"/>
  <c r="D34" i="49"/>
  <c r="D33" i="50"/>
  <c r="D33" i="49"/>
  <c r="D32" i="49"/>
  <c r="H12" i="65"/>
  <c r="H215" i="65" s="1"/>
  <c r="H33" i="49"/>
  <c r="H33" i="50"/>
  <c r="H34" i="49"/>
  <c r="L12" i="65"/>
  <c r="L179" i="65" s="1"/>
  <c r="L33" i="50"/>
  <c r="L34" i="49"/>
  <c r="L33" i="49"/>
  <c r="L33" i="48"/>
  <c r="P12" i="65"/>
  <c r="P178" i="65" s="1"/>
  <c r="P33" i="49"/>
  <c r="P34" i="49"/>
  <c r="P33" i="50"/>
  <c r="E13" i="65"/>
  <c r="E35" i="49"/>
  <c r="I13" i="65"/>
  <c r="I35" i="49"/>
  <c r="M13" i="65"/>
  <c r="M35" i="49"/>
  <c r="Q13" i="65"/>
  <c r="Q35" i="49"/>
  <c r="F14" i="65"/>
  <c r="F200" i="65" s="1"/>
  <c r="F38" i="49"/>
  <c r="F37" i="49"/>
  <c r="J14" i="65"/>
  <c r="J200" i="65" s="1"/>
  <c r="J38" i="49"/>
  <c r="J37" i="49"/>
  <c r="J36" i="49"/>
  <c r="N14" i="65"/>
  <c r="N182" i="65" s="1"/>
  <c r="N37" i="49"/>
  <c r="N38" i="49"/>
  <c r="C16" i="65"/>
  <c r="C40" i="49"/>
  <c r="C40" i="50"/>
  <c r="G16" i="65"/>
  <c r="G185" i="65" s="1"/>
  <c r="G40" i="49"/>
  <c r="G40" i="50"/>
  <c r="K16" i="65"/>
  <c r="K40" i="49"/>
  <c r="K40" i="50"/>
  <c r="O16" i="65"/>
  <c r="O40" i="49"/>
  <c r="O40" i="50"/>
  <c r="D17" i="65"/>
  <c r="D186" i="65" s="1"/>
  <c r="D41" i="49"/>
  <c r="H17" i="65"/>
  <c r="H41" i="49"/>
  <c r="L17" i="65"/>
  <c r="L186" i="65" s="1"/>
  <c r="L41" i="49"/>
  <c r="P17" i="65"/>
  <c r="P186" i="65" s="1"/>
  <c r="P41" i="49"/>
  <c r="E45" i="38"/>
  <c r="E7" i="66" s="1"/>
  <c r="E171" i="66" s="1"/>
  <c r="E5" i="66"/>
  <c r="E193" i="66" s="1"/>
  <c r="E45" i="49"/>
  <c r="E48" i="49"/>
  <c r="E58" i="49"/>
  <c r="E45" i="50"/>
  <c r="E46" i="49"/>
  <c r="E46" i="48"/>
  <c r="I45" i="38"/>
  <c r="I7" i="66" s="1"/>
  <c r="I171" i="66" s="1"/>
  <c r="I5" i="66"/>
  <c r="I222" i="66" s="1"/>
  <c r="I45" i="50"/>
  <c r="I46" i="49"/>
  <c r="I45" i="49"/>
  <c r="I48" i="49"/>
  <c r="M45" i="38"/>
  <c r="M5" i="66"/>
  <c r="M193" i="66" s="1"/>
  <c r="M46" i="49"/>
  <c r="M45" i="49"/>
  <c r="M48" i="49"/>
  <c r="M45" i="50"/>
  <c r="M58" i="50"/>
  <c r="M45" i="48"/>
  <c r="M46" i="48"/>
  <c r="Q45" i="38"/>
  <c r="Q7" i="66" s="1"/>
  <c r="Q172" i="66" s="1"/>
  <c r="Q5" i="66"/>
  <c r="Q213" i="66" s="1"/>
  <c r="Q45" i="50"/>
  <c r="Q46" i="49"/>
  <c r="Q45" i="49"/>
  <c r="Q48" i="49"/>
  <c r="F9" i="66"/>
  <c r="J48" i="39"/>
  <c r="J9" i="66"/>
  <c r="N9" i="66"/>
  <c r="C11" i="66"/>
  <c r="C50" i="49"/>
  <c r="C50" i="50"/>
  <c r="C50" i="48"/>
  <c r="G50" i="39"/>
  <c r="G11" i="66"/>
  <c r="G50" i="49"/>
  <c r="G50" i="50"/>
  <c r="G50" i="48"/>
  <c r="K11" i="66"/>
  <c r="K176" i="66" s="1"/>
  <c r="K50" i="50"/>
  <c r="K50" i="49"/>
  <c r="K50" i="48"/>
  <c r="O11" i="66"/>
  <c r="O176" i="66" s="1"/>
  <c r="O50" i="50"/>
  <c r="O50" i="49"/>
  <c r="O50" i="48"/>
  <c r="D51" i="39"/>
  <c r="D12" i="66"/>
  <c r="D179" i="66" s="1"/>
  <c r="D52" i="50"/>
  <c r="D51" i="50"/>
  <c r="D53" i="49"/>
  <c r="D52" i="49"/>
  <c r="D52" i="48"/>
  <c r="H51" i="39"/>
  <c r="H12" i="66"/>
  <c r="H53" i="49"/>
  <c r="H52" i="49"/>
  <c r="H52" i="50"/>
  <c r="H52" i="48"/>
  <c r="L51" i="39"/>
  <c r="L12" i="66"/>
  <c r="L179" i="66" s="1"/>
  <c r="L52" i="49"/>
  <c r="L52" i="50"/>
  <c r="L53" i="49"/>
  <c r="L51" i="50"/>
  <c r="L52" i="48"/>
  <c r="P12" i="66"/>
  <c r="P179" i="66" s="1"/>
  <c r="P51" i="50"/>
  <c r="P52" i="49"/>
  <c r="P52" i="50"/>
  <c r="P53" i="49"/>
  <c r="P51" i="49"/>
  <c r="P52" i="48"/>
  <c r="E54" i="39"/>
  <c r="E13" i="66"/>
  <c r="E180" i="66" s="1"/>
  <c r="E54" i="49"/>
  <c r="I54" i="39"/>
  <c r="I13" i="66"/>
  <c r="I180" i="66" s="1"/>
  <c r="I54" i="49"/>
  <c r="M13" i="66"/>
  <c r="M180" i="66" s="1"/>
  <c r="M54" i="49"/>
  <c r="Q54" i="39"/>
  <c r="Q13" i="66"/>
  <c r="Q199" i="66" s="1"/>
  <c r="Q54" i="49"/>
  <c r="F14" i="66"/>
  <c r="F56" i="49"/>
  <c r="F55" i="49"/>
  <c r="F57" i="49"/>
  <c r="J14" i="66"/>
  <c r="J57" i="49"/>
  <c r="J56" i="49"/>
  <c r="N55" i="39"/>
  <c r="N14" i="66"/>
  <c r="N55" i="49"/>
  <c r="N57" i="49"/>
  <c r="N56" i="49"/>
  <c r="C16" i="66"/>
  <c r="C185" i="66" s="1"/>
  <c r="C59" i="49"/>
  <c r="C59" i="50"/>
  <c r="G16" i="66"/>
  <c r="G59" i="49"/>
  <c r="G59" i="50"/>
  <c r="K59" i="39"/>
  <c r="K16" i="66"/>
  <c r="K185" i="66" s="1"/>
  <c r="K59" i="50"/>
  <c r="K59" i="49"/>
  <c r="O16" i="66"/>
  <c r="O185" i="66" s="1"/>
  <c r="O59" i="50"/>
  <c r="O59" i="49"/>
  <c r="D17" i="66"/>
  <c r="D186" i="66" s="1"/>
  <c r="D60" i="49"/>
  <c r="H17" i="66"/>
  <c r="H60" i="49"/>
  <c r="L17" i="66"/>
  <c r="L60" i="49"/>
  <c r="P17" i="66"/>
  <c r="P186" i="66" s="1"/>
  <c r="P60" i="49"/>
  <c r="E64" i="38"/>
  <c r="E5" i="67"/>
  <c r="E65" i="49"/>
  <c r="E64" i="49"/>
  <c r="E67" i="49"/>
  <c r="E64" i="50"/>
  <c r="E64" i="48"/>
  <c r="I64" i="38"/>
  <c r="I5" i="67"/>
  <c r="I193" i="67" s="1"/>
  <c r="I65" i="49"/>
  <c r="I64" i="50"/>
  <c r="I64" i="49"/>
  <c r="I77" i="50"/>
  <c r="I67" i="49"/>
  <c r="I68" i="49"/>
  <c r="I68" i="50"/>
  <c r="I64" i="48"/>
  <c r="I77" i="49"/>
  <c r="M64" i="38"/>
  <c r="M5" i="67"/>
  <c r="M193" i="67" s="1"/>
  <c r="M65" i="49"/>
  <c r="M67" i="49"/>
  <c r="M64" i="50"/>
  <c r="M77" i="50"/>
  <c r="M64" i="49"/>
  <c r="M64" i="48"/>
  <c r="Q64" i="38"/>
  <c r="Q5" i="67"/>
  <c r="Q193" i="67" s="1"/>
  <c r="Q64" i="49"/>
  <c r="Q64" i="50"/>
  <c r="Q67" i="49"/>
  <c r="Q77" i="50"/>
  <c r="Q65" i="49"/>
  <c r="Q68" i="50"/>
  <c r="Q64" i="48"/>
  <c r="F67" i="39"/>
  <c r="F9" i="67"/>
  <c r="J9" i="67"/>
  <c r="N9" i="67"/>
  <c r="C11" i="67"/>
  <c r="C176" i="67" s="1"/>
  <c r="C69" i="49"/>
  <c r="C69" i="50"/>
  <c r="G69" i="39"/>
  <c r="G11" i="67"/>
  <c r="G176" i="67" s="1"/>
  <c r="G69" i="50"/>
  <c r="G69" i="49"/>
  <c r="K69" i="39"/>
  <c r="K11" i="67"/>
  <c r="K176" i="67" s="1"/>
  <c r="K69" i="49"/>
  <c r="K69" i="50"/>
  <c r="O11" i="67"/>
  <c r="O69" i="50"/>
  <c r="O69" i="49"/>
  <c r="D12" i="67"/>
  <c r="D179" i="67" s="1"/>
  <c r="D71" i="50"/>
  <c r="D71" i="49"/>
  <c r="D72" i="49"/>
  <c r="H12" i="67"/>
  <c r="H179" i="67" s="1"/>
  <c r="H71" i="49"/>
  <c r="H72" i="49"/>
  <c r="H70" i="49"/>
  <c r="H71" i="50"/>
  <c r="H70" i="50"/>
  <c r="L12" i="67"/>
  <c r="L179" i="67" s="1"/>
  <c r="L71" i="50"/>
  <c r="L70" i="49"/>
  <c r="L71" i="49"/>
  <c r="L72" i="49"/>
  <c r="L70" i="50"/>
  <c r="P70" i="39"/>
  <c r="P12" i="67"/>
  <c r="P178" i="67" s="1"/>
  <c r="P72" i="49"/>
  <c r="P71" i="50"/>
  <c r="P71" i="49"/>
  <c r="E73" i="39"/>
  <c r="E13" i="67"/>
  <c r="E180" i="67" s="1"/>
  <c r="E73" i="49"/>
  <c r="I73" i="39"/>
  <c r="I13" i="67"/>
  <c r="I180" i="67" s="1"/>
  <c r="I73" i="49"/>
  <c r="M13" i="67"/>
  <c r="M73" i="49"/>
  <c r="Q13" i="67"/>
  <c r="Q73" i="49"/>
  <c r="F14" i="67"/>
  <c r="F182" i="67" s="1"/>
  <c r="F75" i="49"/>
  <c r="F76" i="49"/>
  <c r="J14" i="67"/>
  <c r="J75" i="49"/>
  <c r="J76" i="49"/>
  <c r="N14" i="67"/>
  <c r="N75" i="49"/>
  <c r="N76" i="49"/>
  <c r="C16" i="67"/>
  <c r="C78" i="50"/>
  <c r="C78" i="49"/>
  <c r="G78" i="39"/>
  <c r="G16" i="67"/>
  <c r="G78" i="50"/>
  <c r="G78" i="49"/>
  <c r="K78" i="39"/>
  <c r="K16" i="67"/>
  <c r="K78" i="49"/>
  <c r="K78" i="50"/>
  <c r="O16" i="67"/>
  <c r="O185" i="67" s="1"/>
  <c r="O78" i="49"/>
  <c r="O78" i="50"/>
  <c r="D17" i="67"/>
  <c r="D79" i="49"/>
  <c r="H17" i="67"/>
  <c r="H79" i="49"/>
  <c r="L17" i="67"/>
  <c r="L186" i="67" s="1"/>
  <c r="L79" i="49"/>
  <c r="P17" i="67"/>
  <c r="P186" i="67" s="1"/>
  <c r="P79" i="49"/>
  <c r="E83" i="38"/>
  <c r="E5" i="68"/>
  <c r="E250" i="68" s="1"/>
  <c r="E86" i="49"/>
  <c r="E84" i="49"/>
  <c r="E100" i="49"/>
  <c r="E83" i="49"/>
  <c r="E83" i="50"/>
  <c r="E83" i="48"/>
  <c r="I83" i="38"/>
  <c r="I5" i="68"/>
  <c r="I100" i="49"/>
  <c r="I84" i="49"/>
  <c r="I83" i="50"/>
  <c r="I83" i="49"/>
  <c r="I86" i="49"/>
  <c r="I83" i="48"/>
  <c r="I87" i="49"/>
  <c r="I100" i="50"/>
  <c r="M83" i="38"/>
  <c r="M7" i="68" s="1"/>
  <c r="M209" i="68" s="1"/>
  <c r="M5" i="68"/>
  <c r="M236" i="68" s="1"/>
  <c r="M83" i="50"/>
  <c r="M84" i="49"/>
  <c r="M83" i="49"/>
  <c r="M86" i="49"/>
  <c r="M83" i="48"/>
  <c r="M100" i="49"/>
  <c r="Q83" i="38"/>
  <c r="Q7" i="68" s="1"/>
  <c r="Q5" i="68"/>
  <c r="Q83" i="49"/>
  <c r="Q100" i="49"/>
  <c r="Q86" i="49"/>
  <c r="Q83" i="50"/>
  <c r="Q84" i="49"/>
  <c r="Q83" i="48"/>
  <c r="F11" i="68"/>
  <c r="F88" i="49"/>
  <c r="F88" i="50"/>
  <c r="J11" i="68"/>
  <c r="J88" i="50"/>
  <c r="J88" i="49"/>
  <c r="N11" i="68"/>
  <c r="N214" i="68" s="1"/>
  <c r="N88" i="50"/>
  <c r="N88" i="49"/>
  <c r="C12" i="68"/>
  <c r="C90" i="50"/>
  <c r="C91" i="49"/>
  <c r="C90" i="49"/>
  <c r="G12" i="68"/>
  <c r="G89" i="49"/>
  <c r="G91" i="49"/>
  <c r="G90" i="50"/>
  <c r="G89" i="50"/>
  <c r="G90" i="49"/>
  <c r="G91" i="48"/>
  <c r="K12" i="68"/>
  <c r="K263" i="68" s="1"/>
  <c r="K90" i="49"/>
  <c r="K90" i="50"/>
  <c r="K91" i="49"/>
  <c r="O12" i="68"/>
  <c r="O217" i="68" s="1"/>
  <c r="O90" i="49"/>
  <c r="O91" i="49"/>
  <c r="O90" i="50"/>
  <c r="D13" i="68"/>
  <c r="D92" i="50"/>
  <c r="D92" i="49"/>
  <c r="D92" i="48"/>
  <c r="H13" i="68"/>
  <c r="H92" i="49"/>
  <c r="H92" i="50"/>
  <c r="L13" i="68"/>
  <c r="L92" i="50"/>
  <c r="L92" i="49"/>
  <c r="P13" i="68"/>
  <c r="P218" i="68" s="1"/>
  <c r="P92" i="49"/>
  <c r="P92" i="50"/>
  <c r="P92" i="48"/>
  <c r="E14" i="68"/>
  <c r="E95" i="49"/>
  <c r="E94" i="50"/>
  <c r="E94" i="49"/>
  <c r="E93" i="49"/>
  <c r="E95" i="48"/>
  <c r="I14" i="68"/>
  <c r="I267" i="68" s="1"/>
  <c r="I95" i="49"/>
  <c r="I94" i="49"/>
  <c r="I94" i="50"/>
  <c r="I95" i="48"/>
  <c r="M14" i="68"/>
  <c r="M267" i="68" s="1"/>
  <c r="M94" i="49"/>
  <c r="M95" i="49"/>
  <c r="M94" i="50"/>
  <c r="M93" i="49"/>
  <c r="M95" i="48"/>
  <c r="M94" i="48"/>
  <c r="Q14" i="68"/>
  <c r="Q95" i="49"/>
  <c r="Q94" i="50"/>
  <c r="Q94" i="49"/>
  <c r="Q95" i="48"/>
  <c r="F15" i="68"/>
  <c r="F222" i="68" s="1"/>
  <c r="F96" i="49"/>
  <c r="F96" i="48"/>
  <c r="J15" i="68"/>
  <c r="J222" i="68" s="1"/>
  <c r="J96" i="49"/>
  <c r="J96" i="48"/>
  <c r="N15" i="68"/>
  <c r="N96" i="49"/>
  <c r="N96" i="48"/>
  <c r="C16" i="68"/>
  <c r="C225" i="68" s="1"/>
  <c r="C98" i="49"/>
  <c r="C99" i="49"/>
  <c r="C98" i="48"/>
  <c r="G16" i="68"/>
  <c r="G224" i="68" s="1"/>
  <c r="G98" i="49"/>
  <c r="G99" i="49"/>
  <c r="G97" i="49"/>
  <c r="G98" i="48"/>
  <c r="K16" i="68"/>
  <c r="K98" i="49"/>
  <c r="K99" i="49"/>
  <c r="K98" i="48"/>
  <c r="O16" i="68"/>
  <c r="O224" i="68" s="1"/>
  <c r="O99" i="49"/>
  <c r="O98" i="49"/>
  <c r="O98" i="48"/>
  <c r="D18" i="68"/>
  <c r="D227" i="68" s="1"/>
  <c r="D101" i="49"/>
  <c r="H18" i="68"/>
  <c r="H227" i="68" s="1"/>
  <c r="H101" i="49"/>
  <c r="L18" i="68"/>
  <c r="L101" i="49"/>
  <c r="P18" i="68"/>
  <c r="P227" i="68" s="1"/>
  <c r="P101" i="49"/>
  <c r="E19" i="68"/>
  <c r="E228" i="68" s="1"/>
  <c r="E102" i="50"/>
  <c r="E102" i="49"/>
  <c r="I19" i="68"/>
  <c r="I102" i="50"/>
  <c r="I102" i="49"/>
  <c r="M19" i="68"/>
  <c r="M228" i="68" s="1"/>
  <c r="M102" i="49"/>
  <c r="M102" i="50"/>
  <c r="Q19" i="68"/>
  <c r="Q102" i="50"/>
  <c r="Q102" i="49"/>
  <c r="F20" i="68"/>
  <c r="F229" i="68" s="1"/>
  <c r="F103" i="49"/>
  <c r="J20" i="68"/>
  <c r="J229" i="68" s="1"/>
  <c r="J103" i="49"/>
  <c r="N20" i="68"/>
  <c r="N229" i="68" s="1"/>
  <c r="N103" i="49"/>
  <c r="C107" i="38"/>
  <c r="C7" i="69" s="1"/>
  <c r="C5" i="69"/>
  <c r="C203" i="69" s="1"/>
  <c r="C108" i="48"/>
  <c r="C107" i="48"/>
  <c r="C110" i="49"/>
  <c r="C108" i="49"/>
  <c r="C110" i="48"/>
  <c r="C107" i="49"/>
  <c r="G107" i="38"/>
  <c r="G7" i="69" s="1"/>
  <c r="G5" i="69"/>
  <c r="G222" i="69" s="1"/>
  <c r="G108" i="49"/>
  <c r="G107" i="49"/>
  <c r="G110" i="49"/>
  <c r="G108" i="48"/>
  <c r="G107" i="48"/>
  <c r="G110" i="48"/>
  <c r="K107" i="38"/>
  <c r="K7" i="69" s="1"/>
  <c r="K5" i="69"/>
  <c r="K203" i="69" s="1"/>
  <c r="K108" i="48"/>
  <c r="K108" i="49"/>
  <c r="K110" i="49"/>
  <c r="K107" i="49"/>
  <c r="K107" i="48"/>
  <c r="K110" i="48"/>
  <c r="K120" i="48"/>
  <c r="O107" i="38"/>
  <c r="O5" i="69"/>
  <c r="O110" i="49"/>
  <c r="O110" i="48"/>
  <c r="O107" i="48"/>
  <c r="O108" i="49"/>
  <c r="O108" i="48"/>
  <c r="O107" i="49"/>
  <c r="O120" i="50"/>
  <c r="O105" i="50" s="1"/>
  <c r="C13" i="69"/>
  <c r="C116" i="48"/>
  <c r="C116" i="49"/>
  <c r="G13" i="69"/>
  <c r="G116" i="49"/>
  <c r="G116" i="48"/>
  <c r="K13" i="69"/>
  <c r="K116" i="49"/>
  <c r="K116" i="48"/>
  <c r="O13" i="69"/>
  <c r="O116" i="48"/>
  <c r="O116" i="49"/>
  <c r="D14" i="69"/>
  <c r="D200" i="69" s="1"/>
  <c r="D117" i="49"/>
  <c r="D118" i="49"/>
  <c r="D118" i="48"/>
  <c r="D119" i="48"/>
  <c r="D119" i="49"/>
  <c r="H14" i="69"/>
  <c r="H200" i="69" s="1"/>
  <c r="H119" i="49"/>
  <c r="H118" i="48"/>
  <c r="H117" i="49"/>
  <c r="H119" i="48"/>
  <c r="H118" i="49"/>
  <c r="L14" i="69"/>
  <c r="L118" i="48"/>
  <c r="L119" i="48"/>
  <c r="L118" i="49"/>
  <c r="L119" i="49"/>
  <c r="P14" i="69"/>
  <c r="P200" i="69" s="1"/>
  <c r="P118" i="49"/>
  <c r="P119" i="48"/>
  <c r="P119" i="49"/>
  <c r="P118" i="48"/>
  <c r="P117" i="49"/>
  <c r="E16" i="69"/>
  <c r="E121" i="49"/>
  <c r="E121" i="50"/>
  <c r="E121" i="48"/>
  <c r="I16" i="69"/>
  <c r="I121" i="48"/>
  <c r="I121" i="49"/>
  <c r="I121" i="50"/>
  <c r="M16" i="69"/>
  <c r="M121" i="48"/>
  <c r="M121" i="50"/>
  <c r="M121" i="49"/>
  <c r="Q16" i="69"/>
  <c r="Q121" i="50"/>
  <c r="Q121" i="49"/>
  <c r="Q121" i="48"/>
  <c r="F17" i="69"/>
  <c r="F122" i="49"/>
  <c r="F122" i="48"/>
  <c r="J17" i="69"/>
  <c r="J122" i="48"/>
  <c r="J122" i="49"/>
  <c r="N17" i="69"/>
  <c r="N122" i="48"/>
  <c r="N122" i="49"/>
  <c r="C126" i="38"/>
  <c r="C7" i="70" s="1"/>
  <c r="C5" i="70"/>
  <c r="C129" i="48"/>
  <c r="C126" i="49"/>
  <c r="C127" i="48"/>
  <c r="C127" i="49"/>
  <c r="C126" i="48"/>
  <c r="C129" i="49"/>
  <c r="C130" i="49"/>
  <c r="G126" i="38"/>
  <c r="G7" i="70" s="1"/>
  <c r="G5" i="70"/>
  <c r="G175" i="70" s="1"/>
  <c r="G127" i="48"/>
  <c r="G129" i="49"/>
  <c r="G126" i="48"/>
  <c r="G139" i="50"/>
  <c r="G127" i="49"/>
  <c r="G126" i="49"/>
  <c r="G129" i="48"/>
  <c r="K126" i="38"/>
  <c r="K5" i="70"/>
  <c r="K222" i="70" s="1"/>
  <c r="K127" i="49"/>
  <c r="K126" i="49"/>
  <c r="K127" i="48"/>
  <c r="K129" i="49"/>
  <c r="K129" i="48"/>
  <c r="K126" i="48"/>
  <c r="O126" i="38"/>
  <c r="O7" i="70" s="1"/>
  <c r="O5" i="70"/>
  <c r="O175" i="70" s="1"/>
  <c r="O129" i="49"/>
  <c r="O127" i="48"/>
  <c r="O127" i="49"/>
  <c r="O129" i="48"/>
  <c r="O126" i="48"/>
  <c r="O126" i="49"/>
  <c r="O139" i="49"/>
  <c r="O139" i="50"/>
  <c r="E11" i="70"/>
  <c r="E131" i="48"/>
  <c r="E131" i="49"/>
  <c r="I11" i="70"/>
  <c r="I131" i="48"/>
  <c r="I131" i="49"/>
  <c r="M11" i="70"/>
  <c r="M131" i="49"/>
  <c r="M131" i="48"/>
  <c r="Q11" i="70"/>
  <c r="Q131" i="49"/>
  <c r="Q131" i="48"/>
  <c r="F12" i="70"/>
  <c r="F196" i="70" s="1"/>
  <c r="F134" i="49"/>
  <c r="F133" i="48"/>
  <c r="F133" i="49"/>
  <c r="F134" i="48"/>
  <c r="J12" i="70"/>
  <c r="J177" i="70" s="1"/>
  <c r="J134" i="48"/>
  <c r="J133" i="48"/>
  <c r="J133" i="49"/>
  <c r="J134" i="49"/>
  <c r="J132" i="48"/>
  <c r="N12" i="70"/>
  <c r="N133" i="49"/>
  <c r="N134" i="49"/>
  <c r="N134" i="48"/>
  <c r="N133" i="48"/>
  <c r="C13" i="70"/>
  <c r="C135" i="48"/>
  <c r="C135" i="49"/>
  <c r="G13" i="70"/>
  <c r="G135" i="49"/>
  <c r="G135" i="48"/>
  <c r="K13" i="70"/>
  <c r="K135" i="48"/>
  <c r="K135" i="49"/>
  <c r="O13" i="70"/>
  <c r="O135" i="49"/>
  <c r="O135" i="48"/>
  <c r="D14" i="70"/>
  <c r="D137" i="49"/>
  <c r="D137" i="48"/>
  <c r="D138" i="49"/>
  <c r="D138" i="48"/>
  <c r="H14" i="70"/>
  <c r="H138" i="48"/>
  <c r="H138" i="49"/>
  <c r="H137" i="49"/>
  <c r="H137" i="48"/>
  <c r="L14" i="70"/>
  <c r="L200" i="70" s="1"/>
  <c r="L137" i="49"/>
  <c r="L138" i="49"/>
  <c r="L137" i="48"/>
  <c r="L138" i="48"/>
  <c r="P14" i="70"/>
  <c r="P137" i="48"/>
  <c r="P138" i="49"/>
  <c r="P138" i="48"/>
  <c r="P137" i="49"/>
  <c r="E16" i="70"/>
  <c r="E140" i="49"/>
  <c r="E140" i="48"/>
  <c r="E140" i="50"/>
  <c r="I16" i="70"/>
  <c r="I140" i="49"/>
  <c r="I140" i="48"/>
  <c r="I140" i="50"/>
  <c r="M16" i="70"/>
  <c r="M140" i="49"/>
  <c r="M140" i="48"/>
  <c r="M140" i="50"/>
  <c r="Q16" i="70"/>
  <c r="Q140" i="49"/>
  <c r="Q140" i="50"/>
  <c r="Q140" i="48"/>
  <c r="F17" i="70"/>
  <c r="F141" i="49"/>
  <c r="F141" i="48"/>
  <c r="J17" i="70"/>
  <c r="J141" i="48"/>
  <c r="J141" i="49"/>
  <c r="N17" i="70"/>
  <c r="N141" i="49"/>
  <c r="N141" i="48"/>
  <c r="C145" i="38"/>
  <c r="C7" i="71" s="1"/>
  <c r="C5" i="71"/>
  <c r="C147" i="49"/>
  <c r="C157" i="50"/>
  <c r="C145" i="49"/>
  <c r="C147" i="48"/>
  <c r="C145" i="48"/>
  <c r="G145" i="38"/>
  <c r="G5" i="71"/>
  <c r="G157" i="49"/>
  <c r="G147" i="49"/>
  <c r="G147" i="48"/>
  <c r="G145" i="48"/>
  <c r="G145" i="49"/>
  <c r="G157" i="48"/>
  <c r="K145" i="38"/>
  <c r="K5" i="71"/>
  <c r="K197" i="71" s="1"/>
  <c r="K145" i="49"/>
  <c r="K147" i="48"/>
  <c r="K145" i="48"/>
  <c r="K147" i="49"/>
  <c r="K157" i="49"/>
  <c r="O145" i="38"/>
  <c r="O7" i="71" s="1"/>
  <c r="O5" i="71"/>
  <c r="O147" i="48"/>
  <c r="O145" i="48"/>
  <c r="O147" i="49"/>
  <c r="O145" i="49"/>
  <c r="E11" i="71"/>
  <c r="E149" i="49"/>
  <c r="E149" i="48"/>
  <c r="E149" i="50"/>
  <c r="I11" i="71"/>
  <c r="I149" i="49"/>
  <c r="I149" i="50"/>
  <c r="I149" i="48"/>
  <c r="M11" i="71"/>
  <c r="M149" i="49"/>
  <c r="M149" i="48"/>
  <c r="M149" i="50"/>
  <c r="Q11" i="71"/>
  <c r="Q149" i="48"/>
  <c r="Q149" i="50"/>
  <c r="Q149" i="49"/>
  <c r="F12" i="71"/>
  <c r="F190" i="71" s="1"/>
  <c r="F152" i="49"/>
  <c r="F151" i="48"/>
  <c r="F151" i="49"/>
  <c r="F151" i="50"/>
  <c r="F152" i="48"/>
  <c r="F150" i="49"/>
  <c r="J12" i="71"/>
  <c r="J172" i="71" s="1"/>
  <c r="J151" i="48"/>
  <c r="J152" i="48"/>
  <c r="J151" i="50"/>
  <c r="J152" i="49"/>
  <c r="J151" i="49"/>
  <c r="J150" i="49"/>
  <c r="J150" i="50"/>
  <c r="N12" i="71"/>
  <c r="N190" i="71" s="1"/>
  <c r="N151" i="48"/>
  <c r="N151" i="50"/>
  <c r="N150" i="49"/>
  <c r="N151" i="49"/>
  <c r="N152" i="48"/>
  <c r="N152" i="49"/>
  <c r="C13" i="71"/>
  <c r="C153" i="49"/>
  <c r="C153" i="48"/>
  <c r="G13" i="71"/>
  <c r="G153" i="49"/>
  <c r="G153" i="48"/>
  <c r="K13" i="71"/>
  <c r="K153" i="48"/>
  <c r="K153" i="49"/>
  <c r="O13" i="71"/>
  <c r="O153" i="49"/>
  <c r="O153" i="48"/>
  <c r="D14" i="71"/>
  <c r="D194" i="71" s="1"/>
  <c r="D155" i="48"/>
  <c r="D156" i="48"/>
  <c r="D155" i="49"/>
  <c r="D156" i="49"/>
  <c r="H14" i="71"/>
  <c r="H194" i="71" s="1"/>
  <c r="H156" i="48"/>
  <c r="H155" i="49"/>
  <c r="H155" i="48"/>
  <c r="H156" i="49"/>
  <c r="L14" i="71"/>
  <c r="L194" i="71" s="1"/>
  <c r="L156" i="49"/>
  <c r="L155" i="48"/>
  <c r="L155" i="49"/>
  <c r="L156" i="48"/>
  <c r="P14" i="71"/>
  <c r="P156" i="49"/>
  <c r="P155" i="49"/>
  <c r="P155" i="48"/>
  <c r="P156" i="48"/>
  <c r="E16" i="71"/>
  <c r="E158" i="48"/>
  <c r="E158" i="50"/>
  <c r="E158" i="49"/>
  <c r="I16" i="71"/>
  <c r="I158" i="49"/>
  <c r="I158" i="48"/>
  <c r="I158" i="50"/>
  <c r="M16" i="71"/>
  <c r="M158" i="50"/>
  <c r="M158" i="48"/>
  <c r="M158" i="49"/>
  <c r="Q16" i="71"/>
  <c r="Q158" i="48"/>
  <c r="Q158" i="49"/>
  <c r="Q158" i="50"/>
  <c r="F17" i="71"/>
  <c r="F159" i="48"/>
  <c r="F159" i="49"/>
  <c r="J17" i="71"/>
  <c r="J159" i="49"/>
  <c r="J159" i="48"/>
  <c r="N17" i="71"/>
  <c r="N159" i="48"/>
  <c r="N159" i="49"/>
  <c r="C163" i="38"/>
  <c r="C7" i="72" s="1"/>
  <c r="C5" i="72"/>
  <c r="C197" i="72" s="1"/>
  <c r="C165" i="49"/>
  <c r="C163" i="49"/>
  <c r="C165" i="48"/>
  <c r="C163" i="48"/>
  <c r="C175" i="50"/>
  <c r="G163" i="38"/>
  <c r="G5" i="72"/>
  <c r="G197" i="72" s="1"/>
  <c r="G163" i="48"/>
  <c r="G165" i="48"/>
  <c r="G165" i="49"/>
  <c r="G163" i="49"/>
  <c r="G166" i="49"/>
  <c r="K163" i="38"/>
  <c r="K7" i="72" s="1"/>
  <c r="K5" i="72"/>
  <c r="K163" i="48"/>
  <c r="K165" i="48"/>
  <c r="K165" i="49"/>
  <c r="K163" i="49"/>
  <c r="K175" i="48"/>
  <c r="O163" i="38"/>
  <c r="O7" i="72" s="1"/>
  <c r="O5" i="72"/>
  <c r="O165" i="48"/>
  <c r="O165" i="49"/>
  <c r="O163" i="49"/>
  <c r="O163" i="48"/>
  <c r="E11" i="72"/>
  <c r="E167" i="49"/>
  <c r="E167" i="50"/>
  <c r="E167" i="48"/>
  <c r="I11" i="72"/>
  <c r="I167" i="48"/>
  <c r="I167" i="49"/>
  <c r="I167" i="50"/>
  <c r="M11" i="72"/>
  <c r="M167" i="48"/>
  <c r="M167" i="49"/>
  <c r="M167" i="50"/>
  <c r="Q11" i="72"/>
  <c r="Q167" i="49"/>
  <c r="Q167" i="50"/>
  <c r="Q167" i="48"/>
  <c r="F12" i="72"/>
  <c r="F169" i="49"/>
  <c r="F169" i="50"/>
  <c r="F169" i="48"/>
  <c r="F170" i="48"/>
  <c r="F170" i="49"/>
  <c r="J12" i="72"/>
  <c r="J170" i="48"/>
  <c r="J169" i="50"/>
  <c r="J168" i="50"/>
  <c r="J169" i="49"/>
  <c r="J170" i="49"/>
  <c r="J169" i="48"/>
  <c r="N12" i="72"/>
  <c r="N169" i="48"/>
  <c r="N169" i="50"/>
  <c r="N169" i="49"/>
  <c r="N170" i="48"/>
  <c r="N170" i="49"/>
  <c r="C13" i="72"/>
  <c r="C171" i="49"/>
  <c r="C171" i="48"/>
  <c r="G13" i="72"/>
  <c r="G171" i="48"/>
  <c r="G171" i="49"/>
  <c r="K13" i="72"/>
  <c r="K171" i="48"/>
  <c r="K171" i="49"/>
  <c r="O13" i="72"/>
  <c r="O171" i="48"/>
  <c r="O171" i="49"/>
  <c r="D14" i="72"/>
  <c r="D173" i="49"/>
  <c r="D174" i="48"/>
  <c r="D174" i="49"/>
  <c r="D173" i="48"/>
  <c r="H14" i="72"/>
  <c r="H173" i="48"/>
  <c r="H174" i="48"/>
  <c r="H174" i="49"/>
  <c r="H173" i="49"/>
  <c r="L14" i="72"/>
  <c r="L194" i="72" s="1"/>
  <c r="L174" i="49"/>
  <c r="L173" i="49"/>
  <c r="L174" i="48"/>
  <c r="L173" i="48"/>
  <c r="P14" i="72"/>
  <c r="P173" i="48"/>
  <c r="P173" i="49"/>
  <c r="P174" i="48"/>
  <c r="P174" i="49"/>
  <c r="P172" i="49"/>
  <c r="E16" i="72"/>
  <c r="E176" i="50"/>
  <c r="E176" i="49"/>
  <c r="E176" i="48"/>
  <c r="I16" i="72"/>
  <c r="I176" i="50"/>
  <c r="I176" i="48"/>
  <c r="I176" i="49"/>
  <c r="M16" i="72"/>
  <c r="M176" i="49"/>
  <c r="M176" i="48"/>
  <c r="M176" i="50"/>
  <c r="Q16" i="72"/>
  <c r="Q176" i="50"/>
  <c r="Q176" i="49"/>
  <c r="Q176" i="48"/>
  <c r="F17" i="72"/>
  <c r="F177" i="49"/>
  <c r="F177" i="48"/>
  <c r="J17" i="72"/>
  <c r="J177" i="48"/>
  <c r="J177" i="49"/>
  <c r="N17" i="72"/>
  <c r="N177" i="49"/>
  <c r="N177" i="48"/>
  <c r="C57" i="64"/>
  <c r="C8" i="58"/>
  <c r="C8" i="59"/>
  <c r="C62" i="64"/>
  <c r="C15" i="58"/>
  <c r="C15" i="59"/>
  <c r="C67" i="64"/>
  <c r="C22" i="59"/>
  <c r="C22" i="58"/>
  <c r="C55" i="65"/>
  <c r="C35" i="58"/>
  <c r="C35" i="59"/>
  <c r="C51" i="66"/>
  <c r="C48" i="58"/>
  <c r="C48" i="59"/>
  <c r="C56" i="66"/>
  <c r="C56" i="59"/>
  <c r="C56" i="58"/>
  <c r="C57" i="59"/>
  <c r="C57" i="58"/>
  <c r="C55" i="58"/>
  <c r="C53" i="67"/>
  <c r="C69" i="60"/>
  <c r="C69" i="58"/>
  <c r="C69" i="59"/>
  <c r="C58" i="67"/>
  <c r="C78" i="59"/>
  <c r="C77" i="59"/>
  <c r="C77" i="60"/>
  <c r="C77" i="58"/>
  <c r="C78" i="60"/>
  <c r="C78" i="58"/>
  <c r="C63" i="68"/>
  <c r="C505" i="68" s="1"/>
  <c r="C90" i="59"/>
  <c r="C91" i="58"/>
  <c r="C89" i="60"/>
  <c r="C90" i="58"/>
  <c r="C91" i="59"/>
  <c r="C90" i="60"/>
  <c r="C67" i="68"/>
  <c r="C99" i="58"/>
  <c r="C98" i="59"/>
  <c r="C97" i="59"/>
  <c r="C99" i="59"/>
  <c r="C98" i="58"/>
  <c r="C51" i="69"/>
  <c r="C110" i="58"/>
  <c r="C110" i="59"/>
  <c r="C56" i="69"/>
  <c r="C118" i="59"/>
  <c r="C118" i="58"/>
  <c r="C119" i="59"/>
  <c r="C119" i="58"/>
  <c r="C117" i="58"/>
  <c r="C53" i="70"/>
  <c r="C131" i="59"/>
  <c r="C131" i="58"/>
  <c r="C130" i="59"/>
  <c r="C58" i="70"/>
  <c r="C139" i="58"/>
  <c r="C139" i="59"/>
  <c r="C59" i="71"/>
  <c r="C159" i="58"/>
  <c r="C159" i="59"/>
  <c r="C55" i="72"/>
  <c r="C171" i="58"/>
  <c r="C171" i="59"/>
  <c r="C55" i="64"/>
  <c r="C5" i="59"/>
  <c r="C5" i="58"/>
  <c r="C6" i="58"/>
  <c r="C6" i="59"/>
  <c r="C5" i="60"/>
  <c r="C58" i="68"/>
  <c r="C84" i="59"/>
  <c r="C83" i="59"/>
  <c r="C83" i="60"/>
  <c r="C83" i="58"/>
  <c r="C84" i="58"/>
  <c r="C49" i="72"/>
  <c r="C163" i="59"/>
  <c r="C163" i="58"/>
  <c r="G55" i="64"/>
  <c r="G5" i="60"/>
  <c r="G5" i="58"/>
  <c r="G6" i="59"/>
  <c r="G6" i="58"/>
  <c r="G5" i="59"/>
  <c r="K55" i="64"/>
  <c r="K6" i="58"/>
  <c r="K6" i="59"/>
  <c r="K5" i="58"/>
  <c r="K5" i="59"/>
  <c r="K5" i="60"/>
  <c r="O55" i="64"/>
  <c r="O6" i="58"/>
  <c r="O5" i="58"/>
  <c r="O5" i="60"/>
  <c r="O6" i="59"/>
  <c r="O5" i="59"/>
  <c r="E57" i="64"/>
  <c r="E8" i="58"/>
  <c r="E8" i="59"/>
  <c r="I57" i="64"/>
  <c r="I8" i="59"/>
  <c r="I8" i="58"/>
  <c r="M57" i="64"/>
  <c r="M8" i="59"/>
  <c r="M8" i="58"/>
  <c r="Q57" i="64"/>
  <c r="Q8" i="58"/>
  <c r="Q8" i="59"/>
  <c r="G59" i="64"/>
  <c r="G10" i="58"/>
  <c r="G10" i="60"/>
  <c r="G10" i="59"/>
  <c r="G9" i="59"/>
  <c r="K59" i="64"/>
  <c r="K10" i="58"/>
  <c r="K9" i="59"/>
  <c r="K10" i="60"/>
  <c r="K10" i="59"/>
  <c r="K9" i="60"/>
  <c r="K9" i="58"/>
  <c r="O59" i="64"/>
  <c r="O10" i="60"/>
  <c r="O10" i="59"/>
  <c r="O9" i="60"/>
  <c r="O9" i="59"/>
  <c r="O10" i="58"/>
  <c r="E60" i="64"/>
  <c r="E11" i="58"/>
  <c r="E11" i="59"/>
  <c r="E11" i="60"/>
  <c r="G61" i="64"/>
  <c r="G12" i="59"/>
  <c r="G14" i="58"/>
  <c r="G14" i="59"/>
  <c r="G13" i="59"/>
  <c r="G13" i="58"/>
  <c r="G13" i="60"/>
  <c r="G12" i="60"/>
  <c r="E62" i="64"/>
  <c r="E15" i="58"/>
  <c r="E15" i="59"/>
  <c r="I62" i="64"/>
  <c r="I15" i="58"/>
  <c r="I15" i="59"/>
  <c r="M62" i="64"/>
  <c r="M15" i="58"/>
  <c r="M15" i="59"/>
  <c r="Q62" i="64"/>
  <c r="Q15" i="58"/>
  <c r="Q15" i="59"/>
  <c r="G63" i="64"/>
  <c r="G414" i="64" s="1"/>
  <c r="G18" i="58"/>
  <c r="G16" i="59"/>
  <c r="G18" i="59"/>
  <c r="G17" i="58"/>
  <c r="G17" i="59"/>
  <c r="G16" i="58"/>
  <c r="K63" i="64"/>
  <c r="K17" i="59"/>
  <c r="K18" i="59"/>
  <c r="K17" i="58"/>
  <c r="K18" i="58"/>
  <c r="O63" i="64"/>
  <c r="O18" i="58"/>
  <c r="O17" i="59"/>
  <c r="O16" i="59"/>
  <c r="O18" i="59"/>
  <c r="O17" i="58"/>
  <c r="E65" i="64"/>
  <c r="E20" i="58"/>
  <c r="E19" i="58"/>
  <c r="E20" i="60"/>
  <c r="E20" i="59"/>
  <c r="E19" i="59"/>
  <c r="E19" i="60"/>
  <c r="I65" i="64"/>
  <c r="I20" i="58"/>
  <c r="I19" i="59"/>
  <c r="I20" i="60"/>
  <c r="I19" i="60"/>
  <c r="I19" i="58"/>
  <c r="I20" i="59"/>
  <c r="M65" i="64"/>
  <c r="M20" i="60"/>
  <c r="M20" i="58"/>
  <c r="M20" i="59"/>
  <c r="M19" i="58"/>
  <c r="M19" i="59"/>
  <c r="M19" i="60"/>
  <c r="Q65" i="64"/>
  <c r="Q19" i="60"/>
  <c r="Q20" i="58"/>
  <c r="Q20" i="59"/>
  <c r="Q19" i="58"/>
  <c r="Q19" i="59"/>
  <c r="Q20" i="60"/>
  <c r="K66" i="64"/>
  <c r="K21" i="60"/>
  <c r="K21" i="58"/>
  <c r="K21" i="59"/>
  <c r="E67" i="64"/>
  <c r="E22" i="58"/>
  <c r="E22" i="59"/>
  <c r="I67" i="64"/>
  <c r="I22" i="58"/>
  <c r="I22" i="59"/>
  <c r="M67" i="64"/>
  <c r="M22" i="58"/>
  <c r="M22" i="59"/>
  <c r="Q67" i="64"/>
  <c r="Q22" i="59"/>
  <c r="Q22" i="58"/>
  <c r="G49" i="65"/>
  <c r="G26" i="60"/>
  <c r="G26" i="59"/>
  <c r="G27" i="58"/>
  <c r="G26" i="58"/>
  <c r="G27" i="59"/>
  <c r="K49" i="65"/>
  <c r="K27" i="59"/>
  <c r="K26" i="58"/>
  <c r="K26" i="59"/>
  <c r="K27" i="58"/>
  <c r="K26" i="60"/>
  <c r="O49" i="65"/>
  <c r="O27" i="58"/>
  <c r="O26" i="58"/>
  <c r="O27" i="59"/>
  <c r="O26" i="60"/>
  <c r="O26" i="59"/>
  <c r="E51" i="65"/>
  <c r="E29" i="59"/>
  <c r="E29" i="58"/>
  <c r="I51" i="65"/>
  <c r="I29" i="58"/>
  <c r="I29" i="59"/>
  <c r="M51" i="65"/>
  <c r="M29" i="58"/>
  <c r="M29" i="59"/>
  <c r="Q51" i="65"/>
  <c r="Q29" i="58"/>
  <c r="Q29" i="59"/>
  <c r="G53" i="65"/>
  <c r="G31" i="60"/>
  <c r="G31" i="58"/>
  <c r="G31" i="59"/>
  <c r="G30" i="58"/>
  <c r="G30" i="60"/>
  <c r="K53" i="65"/>
  <c r="K30" i="59"/>
  <c r="K31" i="58"/>
  <c r="K31" i="59"/>
  <c r="K30" i="58"/>
  <c r="K31" i="60"/>
  <c r="O53" i="65"/>
  <c r="O31" i="59"/>
  <c r="O31" i="58"/>
  <c r="O31" i="60"/>
  <c r="O30" i="60"/>
  <c r="O30" i="59"/>
  <c r="E54" i="65"/>
  <c r="E34" i="59"/>
  <c r="E33" i="60"/>
  <c r="E33" i="58"/>
  <c r="E34" i="58"/>
  <c r="E33" i="59"/>
  <c r="I54" i="65"/>
  <c r="I369" i="65" s="1"/>
  <c r="I33" i="59"/>
  <c r="I33" i="60"/>
  <c r="I33" i="58"/>
  <c r="I34" i="59"/>
  <c r="I32" i="59"/>
  <c r="I34" i="58"/>
  <c r="M54" i="65"/>
  <c r="M369" i="65" s="1"/>
  <c r="M33" i="58"/>
  <c r="M34" i="58"/>
  <c r="M33" i="59"/>
  <c r="M32" i="59"/>
  <c r="M34" i="59"/>
  <c r="M33" i="60"/>
  <c r="M32" i="58"/>
  <c r="Q54" i="65"/>
  <c r="Q34" i="58"/>
  <c r="Q33" i="60"/>
  <c r="Q33" i="59"/>
  <c r="Q33" i="58"/>
  <c r="Q34" i="59"/>
  <c r="G55" i="65"/>
  <c r="G35" i="59"/>
  <c r="G35" i="58"/>
  <c r="K55" i="65"/>
  <c r="K35" i="59"/>
  <c r="K35" i="58"/>
  <c r="O55" i="65"/>
  <c r="O35" i="58"/>
  <c r="O35" i="59"/>
  <c r="E56" i="65"/>
  <c r="E373" i="65" s="1"/>
  <c r="E36" i="59"/>
  <c r="E38" i="58"/>
  <c r="E37" i="58"/>
  <c r="E37" i="59"/>
  <c r="E38" i="59"/>
  <c r="I56" i="65"/>
  <c r="I392" i="65" s="1"/>
  <c r="I37" i="59"/>
  <c r="I38" i="59"/>
  <c r="I38" i="58"/>
  <c r="I37" i="58"/>
  <c r="M56" i="65"/>
  <c r="M36" i="59"/>
  <c r="M37" i="58"/>
  <c r="M38" i="59"/>
  <c r="M38" i="58"/>
  <c r="M37" i="59"/>
  <c r="Q56" i="65"/>
  <c r="Q37" i="58"/>
  <c r="Q37" i="59"/>
  <c r="Q38" i="59"/>
  <c r="Q38" i="58"/>
  <c r="G58" i="65"/>
  <c r="G39" i="58"/>
  <c r="G39" i="60"/>
  <c r="G40" i="60"/>
  <c r="G40" i="58"/>
  <c r="G40" i="59"/>
  <c r="G39" i="59"/>
  <c r="K58" i="65"/>
  <c r="K39" i="59"/>
  <c r="K39" i="60"/>
  <c r="K40" i="59"/>
  <c r="K39" i="58"/>
  <c r="K40" i="58"/>
  <c r="K40" i="60"/>
  <c r="O58" i="65"/>
  <c r="O395" i="65" s="1"/>
  <c r="O40" i="60"/>
  <c r="O39" i="60"/>
  <c r="O40" i="59"/>
  <c r="O39" i="59"/>
  <c r="O39" i="58"/>
  <c r="O40" i="58"/>
  <c r="E59" i="65"/>
  <c r="E41" i="58"/>
  <c r="E41" i="59"/>
  <c r="I59" i="65"/>
  <c r="I41" i="58"/>
  <c r="I41" i="59"/>
  <c r="M59" i="65"/>
  <c r="M41" i="59"/>
  <c r="M41" i="58"/>
  <c r="Q59" i="65"/>
  <c r="Q41" i="59"/>
  <c r="Q41" i="58"/>
  <c r="G49" i="66"/>
  <c r="G45" i="60"/>
  <c r="G46" i="59"/>
  <c r="G45" i="58"/>
  <c r="G46" i="58"/>
  <c r="G45" i="59"/>
  <c r="K49" i="66"/>
  <c r="K46" i="58"/>
  <c r="K46" i="59"/>
  <c r="K45" i="60"/>
  <c r="K45" i="58"/>
  <c r="K45" i="59"/>
  <c r="O49" i="66"/>
  <c r="O45" i="60"/>
  <c r="O45" i="58"/>
  <c r="O45" i="59"/>
  <c r="O46" i="58"/>
  <c r="O46" i="59"/>
  <c r="E51" i="66"/>
  <c r="E48" i="59"/>
  <c r="E48" i="58"/>
  <c r="I51" i="66"/>
  <c r="I48" i="58"/>
  <c r="I48" i="59"/>
  <c r="M51" i="66"/>
  <c r="M48" i="58"/>
  <c r="M48" i="59"/>
  <c r="Q51" i="66"/>
  <c r="Q48" i="59"/>
  <c r="Q48" i="58"/>
  <c r="G53" i="66"/>
  <c r="G50" i="60"/>
  <c r="G50" i="58"/>
  <c r="G49" i="59"/>
  <c r="G50" i="59"/>
  <c r="G49" i="58"/>
  <c r="G49" i="60"/>
  <c r="K53" i="66"/>
  <c r="K50" i="58"/>
  <c r="K49" i="58"/>
  <c r="K49" i="59"/>
  <c r="K50" i="59"/>
  <c r="K50" i="60"/>
  <c r="K49" i="60"/>
  <c r="O53" i="66"/>
  <c r="O50" i="58"/>
  <c r="O49" i="59"/>
  <c r="O50" i="60"/>
  <c r="O50" i="59"/>
  <c r="E54" i="66"/>
  <c r="E369" i="66" s="1"/>
  <c r="E52" i="60"/>
  <c r="E51" i="59"/>
  <c r="E53" i="59"/>
  <c r="E52" i="59"/>
  <c r="E53" i="58"/>
  <c r="E52" i="58"/>
  <c r="I54" i="66"/>
  <c r="I52" i="58"/>
  <c r="I52" i="59"/>
  <c r="I53" i="59"/>
  <c r="I52" i="60"/>
  <c r="I53" i="58"/>
  <c r="I51" i="60"/>
  <c r="M54" i="66"/>
  <c r="M388" i="66" s="1"/>
  <c r="M53" i="59"/>
  <c r="M53" i="58"/>
  <c r="M52" i="58"/>
  <c r="M52" i="60"/>
  <c r="M52" i="59"/>
  <c r="Q54" i="66"/>
  <c r="Q369" i="66" s="1"/>
  <c r="Q51" i="59"/>
  <c r="Q52" i="58"/>
  <c r="Q52" i="60"/>
  <c r="Q53" i="59"/>
  <c r="Q52" i="59"/>
  <c r="Q53" i="58"/>
  <c r="G55" i="66"/>
  <c r="G54" i="58"/>
  <c r="G54" i="59"/>
  <c r="K55" i="66"/>
  <c r="K54" i="58"/>
  <c r="K54" i="59"/>
  <c r="O55" i="66"/>
  <c r="O54" i="58"/>
  <c r="O54" i="59"/>
  <c r="E56" i="66"/>
  <c r="E55" i="59"/>
  <c r="E56" i="58"/>
  <c r="E57" i="58"/>
  <c r="E56" i="59"/>
  <c r="E57" i="59"/>
  <c r="I56" i="66"/>
  <c r="I57" i="58"/>
  <c r="I56" i="59"/>
  <c r="I57" i="59"/>
  <c r="I55" i="59"/>
  <c r="I56" i="58"/>
  <c r="I55" i="58"/>
  <c r="M56" i="66"/>
  <c r="M56" i="59"/>
  <c r="M57" i="59"/>
  <c r="M57" i="58"/>
  <c r="M56" i="58"/>
  <c r="Q56" i="66"/>
  <c r="Q57" i="58"/>
  <c r="Q56" i="58"/>
  <c r="Q56" i="59"/>
  <c r="Q57" i="59"/>
  <c r="Q55" i="59"/>
  <c r="G58" i="66"/>
  <c r="G59" i="60"/>
  <c r="G58" i="58"/>
  <c r="G59" i="58"/>
  <c r="G59" i="59"/>
  <c r="G58" i="60"/>
  <c r="G58" i="59"/>
  <c r="K58" i="66"/>
  <c r="K395" i="66" s="1"/>
  <c r="K58" i="59"/>
  <c r="K58" i="58"/>
  <c r="O58" i="66"/>
  <c r="O58" i="60"/>
  <c r="O59" i="59"/>
  <c r="O59" i="60"/>
  <c r="O58" i="59"/>
  <c r="O58" i="58"/>
  <c r="O59" i="58"/>
  <c r="E59" i="66"/>
  <c r="E60" i="58"/>
  <c r="E60" i="59"/>
  <c r="I59" i="66"/>
  <c r="I414" i="66" s="1"/>
  <c r="I60" i="59"/>
  <c r="I60" i="58"/>
  <c r="M59" i="66"/>
  <c r="M60" i="58"/>
  <c r="M60" i="59"/>
  <c r="Q59" i="66"/>
  <c r="Q60" i="59"/>
  <c r="Q60" i="58"/>
  <c r="G49" i="67"/>
  <c r="G64" i="59"/>
  <c r="G65" i="59"/>
  <c r="G64" i="60"/>
  <c r="G65" i="58"/>
  <c r="G64" i="58"/>
  <c r="K49" i="67"/>
  <c r="K65" i="58"/>
  <c r="K64" i="58"/>
  <c r="K65" i="59"/>
  <c r="K64" i="60"/>
  <c r="K64" i="59"/>
  <c r="O49" i="67"/>
  <c r="O64" i="60"/>
  <c r="O65" i="58"/>
  <c r="O64" i="59"/>
  <c r="O64" i="58"/>
  <c r="O65" i="59"/>
  <c r="E51" i="67"/>
  <c r="E67" i="59"/>
  <c r="E67" i="58"/>
  <c r="I51" i="67"/>
  <c r="I67" i="59"/>
  <c r="I67" i="58"/>
  <c r="M51" i="67"/>
  <c r="M67" i="59"/>
  <c r="M67" i="58"/>
  <c r="Q51" i="67"/>
  <c r="Q67" i="59"/>
  <c r="Q67" i="58"/>
  <c r="G53" i="67"/>
  <c r="G69" i="58"/>
  <c r="G69" i="60"/>
  <c r="G69" i="59"/>
  <c r="G68" i="60"/>
  <c r="K53" i="67"/>
  <c r="K69" i="60"/>
  <c r="K69" i="59"/>
  <c r="K68" i="58"/>
  <c r="K69" i="58"/>
  <c r="O53" i="67"/>
  <c r="O69" i="59"/>
  <c r="O69" i="60"/>
  <c r="O68" i="58"/>
  <c r="O68" i="59"/>
  <c r="O69" i="58"/>
  <c r="O68" i="60"/>
  <c r="E54" i="67"/>
  <c r="E388" i="67" s="1"/>
  <c r="E71" i="58"/>
  <c r="E71" i="60"/>
  <c r="E72" i="59"/>
  <c r="E71" i="59"/>
  <c r="E72" i="58"/>
  <c r="I54" i="67"/>
  <c r="I70" i="58"/>
  <c r="I70" i="59"/>
  <c r="I71" i="59"/>
  <c r="I71" i="58"/>
  <c r="I72" i="58"/>
  <c r="I72" i="59"/>
  <c r="I71" i="60"/>
  <c r="I70" i="60"/>
  <c r="M54" i="67"/>
  <c r="M369" i="67" s="1"/>
  <c r="M71" i="60"/>
  <c r="M72" i="58"/>
  <c r="M71" i="59"/>
  <c r="M71" i="58"/>
  <c r="M72" i="59"/>
  <c r="M70" i="60"/>
  <c r="Q54" i="67"/>
  <c r="Q70" i="58"/>
  <c r="Q72" i="59"/>
  <c r="Q71" i="60"/>
  <c r="Q71" i="59"/>
  <c r="Q71" i="58"/>
  <c r="Q72" i="58"/>
  <c r="Q70" i="59"/>
  <c r="G55" i="67"/>
  <c r="G73" i="59"/>
  <c r="G73" i="58"/>
  <c r="K55" i="67"/>
  <c r="K73" i="59"/>
  <c r="K73" i="58"/>
  <c r="O55" i="67"/>
  <c r="O73" i="58"/>
  <c r="O73" i="59"/>
  <c r="E56" i="67"/>
  <c r="E75" i="59"/>
  <c r="E76" i="58"/>
  <c r="E75" i="58"/>
  <c r="E76" i="59"/>
  <c r="E74" i="59"/>
  <c r="I56" i="67"/>
  <c r="I75" i="58"/>
  <c r="I76" i="59"/>
  <c r="I76" i="58"/>
  <c r="I75" i="59"/>
  <c r="I74" i="59"/>
  <c r="M56" i="67"/>
  <c r="M76" i="58"/>
  <c r="M74" i="59"/>
  <c r="M75" i="58"/>
  <c r="M76" i="59"/>
  <c r="M75" i="59"/>
  <c r="M74" i="58"/>
  <c r="Q56" i="67"/>
  <c r="Q74" i="58"/>
  <c r="Q76" i="58"/>
  <c r="Q75" i="58"/>
  <c r="Q76" i="59"/>
  <c r="Q75" i="59"/>
  <c r="G58" i="67"/>
  <c r="G414" i="67" s="1"/>
  <c r="G77" i="58"/>
  <c r="G78" i="58"/>
  <c r="G77" i="60"/>
  <c r="G78" i="59"/>
  <c r="G78" i="60"/>
  <c r="G77" i="59"/>
  <c r="K58" i="67"/>
  <c r="K78" i="60"/>
  <c r="K78" i="58"/>
  <c r="K78" i="59"/>
  <c r="K77" i="59"/>
  <c r="K77" i="60"/>
  <c r="K77" i="58"/>
  <c r="O58" i="67"/>
  <c r="O77" i="60"/>
  <c r="O77" i="59"/>
  <c r="O78" i="59"/>
  <c r="O77" i="58"/>
  <c r="O78" i="60"/>
  <c r="O78" i="58"/>
  <c r="E59" i="67"/>
  <c r="E376" i="67" s="1"/>
  <c r="E79" i="58"/>
  <c r="E79" i="59"/>
  <c r="I59" i="67"/>
  <c r="I79" i="58"/>
  <c r="I79" i="59"/>
  <c r="M59" i="67"/>
  <c r="M79" i="59"/>
  <c r="M79" i="58"/>
  <c r="Q59" i="67"/>
  <c r="Q79" i="59"/>
  <c r="Q79" i="58"/>
  <c r="G58" i="68"/>
  <c r="G83" i="58"/>
  <c r="G83" i="60"/>
  <c r="G84" i="58"/>
  <c r="G84" i="59"/>
  <c r="G83" i="59"/>
  <c r="K58" i="68"/>
  <c r="K83" i="59"/>
  <c r="K83" i="60"/>
  <c r="K84" i="58"/>
  <c r="K83" i="58"/>
  <c r="K84" i="59"/>
  <c r="O58" i="68"/>
  <c r="O83" i="59"/>
  <c r="O84" i="58"/>
  <c r="O84" i="59"/>
  <c r="O83" i="60"/>
  <c r="O83" i="58"/>
  <c r="E60" i="68"/>
  <c r="E86" i="59"/>
  <c r="E86" i="58"/>
  <c r="I60" i="68"/>
  <c r="I86" i="58"/>
  <c r="I86" i="59"/>
  <c r="M60" i="68"/>
  <c r="M86" i="59"/>
  <c r="M86" i="58"/>
  <c r="Q60" i="68"/>
  <c r="Q86" i="59"/>
  <c r="Q86" i="58"/>
  <c r="G62" i="68"/>
  <c r="G88" i="60"/>
  <c r="G88" i="59"/>
  <c r="G88" i="58"/>
  <c r="G87" i="60"/>
  <c r="K62" i="68"/>
  <c r="K87" i="60"/>
  <c r="K88" i="58"/>
  <c r="K88" i="59"/>
  <c r="K88" i="60"/>
  <c r="K87" i="59"/>
  <c r="O62" i="68"/>
  <c r="O88" i="58"/>
  <c r="O88" i="59"/>
  <c r="O87" i="60"/>
  <c r="O88" i="60"/>
  <c r="E63" i="68"/>
  <c r="E481" i="68" s="1"/>
  <c r="E91" i="59"/>
  <c r="E90" i="59"/>
  <c r="E90" i="60"/>
  <c r="E91" i="58"/>
  <c r="E89" i="59"/>
  <c r="E90" i="58"/>
  <c r="E89" i="60"/>
  <c r="I63" i="68"/>
  <c r="I90" i="60"/>
  <c r="I90" i="58"/>
  <c r="I91" i="59"/>
  <c r="I91" i="58"/>
  <c r="I90" i="59"/>
  <c r="M63" i="68"/>
  <c r="M481" i="68" s="1"/>
  <c r="M91" i="58"/>
  <c r="M90" i="58"/>
  <c r="M89" i="59"/>
  <c r="M90" i="59"/>
  <c r="M90" i="60"/>
  <c r="M91" i="59"/>
  <c r="Q63" i="68"/>
  <c r="Q505" i="68" s="1"/>
  <c r="Q90" i="59"/>
  <c r="Q90" i="60"/>
  <c r="Q89" i="60"/>
  <c r="Q90" i="58"/>
  <c r="Q89" i="58"/>
  <c r="Q91" i="58"/>
  <c r="Q91" i="59"/>
  <c r="G64" i="68"/>
  <c r="G92" i="59"/>
  <c r="G92" i="60"/>
  <c r="G92" i="58"/>
  <c r="K64" i="68"/>
  <c r="K92" i="60"/>
  <c r="K92" i="58"/>
  <c r="K92" i="59"/>
  <c r="I65" i="68"/>
  <c r="I461" i="68" s="1"/>
  <c r="I94" i="58"/>
  <c r="I95" i="58"/>
  <c r="I94" i="59"/>
  <c r="I94" i="60"/>
  <c r="I95" i="59"/>
  <c r="I93" i="60"/>
  <c r="Q65" i="68"/>
  <c r="Q94" i="58"/>
  <c r="Q95" i="58"/>
  <c r="Q94" i="59"/>
  <c r="Q95" i="59"/>
  <c r="Q93" i="60"/>
  <c r="Q94" i="60"/>
  <c r="G66" i="68"/>
  <c r="G96" i="58"/>
  <c r="G96" i="59"/>
  <c r="K66" i="68"/>
  <c r="K96" i="58"/>
  <c r="K96" i="59"/>
  <c r="O66" i="68"/>
  <c r="O96" i="59"/>
  <c r="O96" i="58"/>
  <c r="E67" i="68"/>
  <c r="E98" i="58"/>
  <c r="E99" i="59"/>
  <c r="E98" i="59"/>
  <c r="E97" i="59"/>
  <c r="E99" i="58"/>
  <c r="E97" i="58"/>
  <c r="I67" i="68"/>
  <c r="I465" i="68" s="1"/>
  <c r="I98" i="59"/>
  <c r="I99" i="58"/>
  <c r="I98" i="58"/>
  <c r="I99" i="59"/>
  <c r="I97" i="59"/>
  <c r="M67" i="68"/>
  <c r="M465" i="68" s="1"/>
  <c r="M98" i="58"/>
  <c r="M98" i="59"/>
  <c r="M99" i="58"/>
  <c r="M99" i="59"/>
  <c r="Q67" i="68"/>
  <c r="Q489" i="68" s="1"/>
  <c r="Q97" i="59"/>
  <c r="Q99" i="59"/>
  <c r="Q99" i="58"/>
  <c r="Q98" i="59"/>
  <c r="Q98" i="58"/>
  <c r="Q97" i="58"/>
  <c r="G69" i="68"/>
  <c r="G100" i="59"/>
  <c r="G100" i="58"/>
  <c r="G101" i="59"/>
  <c r="G101" i="58"/>
  <c r="K69" i="68"/>
  <c r="K100" i="59"/>
  <c r="K100" i="58"/>
  <c r="K101" i="59"/>
  <c r="K101" i="58"/>
  <c r="O69" i="68"/>
  <c r="O101" i="59"/>
  <c r="O100" i="59"/>
  <c r="O101" i="58"/>
  <c r="O100" i="58"/>
  <c r="G71" i="68"/>
  <c r="G103" i="58"/>
  <c r="G103" i="59"/>
  <c r="K71" i="68"/>
  <c r="K103" i="59"/>
  <c r="K103" i="58"/>
  <c r="O71" i="68"/>
  <c r="O103" i="59"/>
  <c r="O103" i="58"/>
  <c r="E49" i="69"/>
  <c r="E107" i="58"/>
  <c r="E108" i="59"/>
  <c r="E107" i="59"/>
  <c r="E108" i="58"/>
  <c r="I49" i="69"/>
  <c r="I108" i="58"/>
  <c r="I107" i="59"/>
  <c r="I107" i="58"/>
  <c r="I108" i="59"/>
  <c r="M49" i="69"/>
  <c r="M107" i="59"/>
  <c r="M107" i="58"/>
  <c r="M108" i="59"/>
  <c r="M108" i="58"/>
  <c r="Q49" i="69"/>
  <c r="Q108" i="59"/>
  <c r="Q107" i="59"/>
  <c r="Q108" i="58"/>
  <c r="Q107" i="58"/>
  <c r="G51" i="69"/>
  <c r="G110" i="58"/>
  <c r="G110" i="59"/>
  <c r="K51" i="69"/>
  <c r="K110" i="58"/>
  <c r="K110" i="59"/>
  <c r="O51" i="69"/>
  <c r="O110" i="59"/>
  <c r="O110" i="58"/>
  <c r="E53" i="69"/>
  <c r="E111" i="58"/>
  <c r="I53" i="69"/>
  <c r="I111" i="59"/>
  <c r="M53" i="69"/>
  <c r="M111" i="58"/>
  <c r="Q53" i="69"/>
  <c r="Q111" i="59"/>
  <c r="Q111" i="58"/>
  <c r="E55" i="69"/>
  <c r="E116" i="58"/>
  <c r="E116" i="59"/>
  <c r="I55" i="69"/>
  <c r="I116" i="58"/>
  <c r="I116" i="59"/>
  <c r="M55" i="69"/>
  <c r="M116" i="58"/>
  <c r="M116" i="59"/>
  <c r="Q55" i="69"/>
  <c r="Q116" i="59"/>
  <c r="Q116" i="58"/>
  <c r="G56" i="69"/>
  <c r="G392" i="69" s="1"/>
  <c r="G119" i="59"/>
  <c r="G118" i="59"/>
  <c r="G118" i="58"/>
  <c r="G119" i="58"/>
  <c r="K56" i="69"/>
  <c r="K373" i="69" s="1"/>
  <c r="K118" i="59"/>
  <c r="K119" i="59"/>
  <c r="K119" i="58"/>
  <c r="K118" i="58"/>
  <c r="O56" i="69"/>
  <c r="O373" i="69" s="1"/>
  <c r="O118" i="59"/>
  <c r="O118" i="58"/>
  <c r="O119" i="58"/>
  <c r="O119" i="59"/>
  <c r="O117" i="59"/>
  <c r="E58" i="69"/>
  <c r="E120" i="59"/>
  <c r="E120" i="58"/>
  <c r="I58" i="69"/>
  <c r="I120" i="58"/>
  <c r="I120" i="59"/>
  <c r="M58" i="69"/>
  <c r="M395" i="69" s="1"/>
  <c r="M120" i="59"/>
  <c r="M120" i="58"/>
  <c r="Q58" i="69"/>
  <c r="Q120" i="58"/>
  <c r="Q120" i="59"/>
  <c r="G59" i="69"/>
  <c r="G122" i="59"/>
  <c r="G122" i="58"/>
  <c r="K59" i="69"/>
  <c r="K122" i="59"/>
  <c r="K122" i="58"/>
  <c r="O59" i="69"/>
  <c r="O122" i="59"/>
  <c r="O122" i="58"/>
  <c r="E49" i="70"/>
  <c r="E126" i="58"/>
  <c r="E127" i="58"/>
  <c r="E126" i="59"/>
  <c r="E127" i="59"/>
  <c r="I49" i="70"/>
  <c r="I126" i="59"/>
  <c r="I127" i="59"/>
  <c r="I126" i="58"/>
  <c r="I127" i="58"/>
  <c r="M49" i="70"/>
  <c r="M127" i="58"/>
  <c r="M126" i="59"/>
  <c r="M127" i="59"/>
  <c r="M126" i="58"/>
  <c r="Q49" i="70"/>
  <c r="Q127" i="59"/>
  <c r="Q126" i="58"/>
  <c r="Q126" i="59"/>
  <c r="Q127" i="58"/>
  <c r="G51" i="70"/>
  <c r="G129" i="59"/>
  <c r="G129" i="58"/>
  <c r="K51" i="70"/>
  <c r="K129" i="59"/>
  <c r="K129" i="58"/>
  <c r="O51" i="70"/>
  <c r="O129" i="58"/>
  <c r="O129" i="59"/>
  <c r="E53" i="70"/>
  <c r="E131" i="59"/>
  <c r="E131" i="58"/>
  <c r="E130" i="58"/>
  <c r="I53" i="70"/>
  <c r="I131" i="59"/>
  <c r="I130" i="58"/>
  <c r="I131" i="58"/>
  <c r="I130" i="59"/>
  <c r="M53" i="70"/>
  <c r="M131" i="58"/>
  <c r="M131" i="59"/>
  <c r="M130" i="58"/>
  <c r="Q53" i="70"/>
  <c r="Q131" i="58"/>
  <c r="Q130" i="59"/>
  <c r="Q131" i="59"/>
  <c r="Q130" i="58"/>
  <c r="G54" i="70"/>
  <c r="G133" i="58"/>
  <c r="G134" i="59"/>
  <c r="G134" i="58"/>
  <c r="G133" i="59"/>
  <c r="K54" i="70"/>
  <c r="K134" i="58"/>
  <c r="K134" i="59"/>
  <c r="K133" i="59"/>
  <c r="K133" i="58"/>
  <c r="K132" i="59"/>
  <c r="O54" i="70"/>
  <c r="O133" i="59"/>
  <c r="O134" i="58"/>
  <c r="O133" i="58"/>
  <c r="O134" i="59"/>
  <c r="E55" i="70"/>
  <c r="E135" i="59"/>
  <c r="E135" i="58"/>
  <c r="I55" i="70"/>
  <c r="I135" i="59"/>
  <c r="I135" i="58"/>
  <c r="M55" i="70"/>
  <c r="M135" i="58"/>
  <c r="M135" i="59"/>
  <c r="Q55" i="70"/>
  <c r="Q135" i="59"/>
  <c r="Q135" i="58"/>
  <c r="G56" i="70"/>
  <c r="G392" i="70" s="1"/>
  <c r="G138" i="58"/>
  <c r="G137" i="59"/>
  <c r="G138" i="59"/>
  <c r="G137" i="58"/>
  <c r="K56" i="70"/>
  <c r="K137" i="59"/>
  <c r="K137" i="58"/>
  <c r="K138" i="59"/>
  <c r="K138" i="58"/>
  <c r="K136" i="58"/>
  <c r="O56" i="70"/>
  <c r="O392" i="70" s="1"/>
  <c r="O138" i="58"/>
  <c r="O137" i="58"/>
  <c r="O137" i="59"/>
  <c r="O138" i="59"/>
  <c r="O136" i="59"/>
  <c r="E58" i="70"/>
  <c r="E139" i="60"/>
  <c r="E124" i="60" s="1"/>
  <c r="E139" i="58"/>
  <c r="E140" i="59"/>
  <c r="E139" i="59"/>
  <c r="E140" i="58"/>
  <c r="E140" i="60"/>
  <c r="I58" i="70"/>
  <c r="I139" i="58"/>
  <c r="I139" i="59"/>
  <c r="M58" i="70"/>
  <c r="M139" i="59"/>
  <c r="M139" i="58"/>
  <c r="Q58" i="70"/>
  <c r="Q139" i="58"/>
  <c r="Q139" i="59"/>
  <c r="Q140" i="59"/>
  <c r="Q140" i="58"/>
  <c r="Q140" i="60"/>
  <c r="Q139" i="60"/>
  <c r="Q124" i="60" s="1"/>
  <c r="G59" i="70"/>
  <c r="G141" i="59"/>
  <c r="G141" i="58"/>
  <c r="K59" i="70"/>
  <c r="K141" i="59"/>
  <c r="K141" i="58"/>
  <c r="O59" i="70"/>
  <c r="O414" i="70" s="1"/>
  <c r="O141" i="59"/>
  <c r="O141" i="58"/>
  <c r="E49" i="71"/>
  <c r="E145" i="58"/>
  <c r="E145" i="59"/>
  <c r="I49" i="71"/>
  <c r="I145" i="58"/>
  <c r="I145" i="59"/>
  <c r="M49" i="71"/>
  <c r="M145" i="58"/>
  <c r="M145" i="59"/>
  <c r="Q49" i="71"/>
  <c r="Q145" i="58"/>
  <c r="Q145" i="59"/>
  <c r="G51" i="71"/>
  <c r="G147" i="59"/>
  <c r="G147" i="58"/>
  <c r="K51" i="71"/>
  <c r="K147" i="59"/>
  <c r="K147" i="58"/>
  <c r="O51" i="71"/>
  <c r="O147" i="59"/>
  <c r="O147" i="58"/>
  <c r="M53" i="71"/>
  <c r="M148" i="59"/>
  <c r="Q53" i="71"/>
  <c r="Q148" i="58"/>
  <c r="E55" i="71"/>
  <c r="E153" i="58"/>
  <c r="E153" i="59"/>
  <c r="I55" i="71"/>
  <c r="I153" i="59"/>
  <c r="I153" i="58"/>
  <c r="M55" i="71"/>
  <c r="M153" i="59"/>
  <c r="M153" i="58"/>
  <c r="Q55" i="71"/>
  <c r="Q153" i="59"/>
  <c r="Q153" i="58"/>
  <c r="G56" i="71"/>
  <c r="G155" i="59"/>
  <c r="G155" i="58"/>
  <c r="G156" i="58"/>
  <c r="G156" i="59"/>
  <c r="K56" i="71"/>
  <c r="K156" i="58"/>
  <c r="K155" i="59"/>
  <c r="K155" i="58"/>
  <c r="K156" i="59"/>
  <c r="K154" i="59"/>
  <c r="O56" i="71"/>
  <c r="O376" i="71" s="1"/>
  <c r="O156" i="59"/>
  <c r="O155" i="59"/>
  <c r="O155" i="58"/>
  <c r="O156" i="58"/>
  <c r="O154" i="59"/>
  <c r="E58" i="71"/>
  <c r="E379" i="71" s="1"/>
  <c r="E157" i="59"/>
  <c r="E157" i="58"/>
  <c r="I58" i="71"/>
  <c r="I157" i="59"/>
  <c r="I157" i="58"/>
  <c r="M58" i="71"/>
  <c r="M157" i="58"/>
  <c r="M157" i="59"/>
  <c r="Q58" i="71"/>
  <c r="Q157" i="59"/>
  <c r="Q157" i="58"/>
  <c r="G59" i="71"/>
  <c r="G159" i="59"/>
  <c r="G159" i="58"/>
  <c r="K59" i="71"/>
  <c r="K159" i="58"/>
  <c r="K159" i="59"/>
  <c r="O59" i="71"/>
  <c r="O159" i="59"/>
  <c r="O159" i="58"/>
  <c r="E49" i="72"/>
  <c r="E163" i="58"/>
  <c r="E163" i="59"/>
  <c r="I49" i="72"/>
  <c r="I163" i="58"/>
  <c r="I163" i="59"/>
  <c r="M49" i="72"/>
  <c r="M163" i="58"/>
  <c r="M163" i="59"/>
  <c r="Q49" i="72"/>
  <c r="Q163" i="59"/>
  <c r="Q163" i="58"/>
  <c r="G51" i="72"/>
  <c r="G165" i="58"/>
  <c r="G165" i="59"/>
  <c r="K51" i="72"/>
  <c r="K165" i="59"/>
  <c r="K165" i="58"/>
  <c r="O51" i="72"/>
  <c r="O165" i="58"/>
  <c r="O165" i="59"/>
  <c r="E53" i="72"/>
  <c r="E166" i="59"/>
  <c r="E166" i="58"/>
  <c r="I53" i="72"/>
  <c r="I166" i="59"/>
  <c r="I166" i="58"/>
  <c r="M53" i="72"/>
  <c r="M166" i="58"/>
  <c r="Q53" i="72"/>
  <c r="Q166" i="58"/>
  <c r="Q166" i="59"/>
  <c r="E55" i="72"/>
  <c r="E171" i="58"/>
  <c r="E171" i="59"/>
  <c r="I55" i="72"/>
  <c r="I171" i="58"/>
  <c r="I171" i="59"/>
  <c r="M55" i="72"/>
  <c r="M171" i="59"/>
  <c r="M171" i="58"/>
  <c r="Q55" i="72"/>
  <c r="Q171" i="59"/>
  <c r="Q171" i="58"/>
  <c r="G56" i="72"/>
  <c r="G174" i="59"/>
  <c r="G173" i="58"/>
  <c r="G174" i="58"/>
  <c r="G173" i="59"/>
  <c r="G172" i="59"/>
  <c r="K56" i="72"/>
  <c r="K376" i="72" s="1"/>
  <c r="K173" i="59"/>
  <c r="K173" i="58"/>
  <c r="K174" i="58"/>
  <c r="K174" i="59"/>
  <c r="O56" i="72"/>
  <c r="O173" i="58"/>
  <c r="O174" i="59"/>
  <c r="O173" i="59"/>
  <c r="O174" i="58"/>
  <c r="E58" i="72"/>
  <c r="E379" i="72" s="1"/>
  <c r="E175" i="59"/>
  <c r="E175" i="58"/>
  <c r="I58" i="72"/>
  <c r="I175" i="58"/>
  <c r="I175" i="59"/>
  <c r="M58" i="72"/>
  <c r="M175" i="59"/>
  <c r="M175" i="58"/>
  <c r="Q58" i="72"/>
  <c r="Q175" i="58"/>
  <c r="Q175" i="59"/>
  <c r="G59" i="72"/>
  <c r="G177" i="58"/>
  <c r="G177" i="59"/>
  <c r="K59" i="72"/>
  <c r="K177" i="59"/>
  <c r="K177" i="58"/>
  <c r="O59" i="72"/>
  <c r="O177" i="58"/>
  <c r="O177" i="59"/>
  <c r="O16" i="48"/>
  <c r="O12" i="48"/>
  <c r="I9" i="44"/>
  <c r="I9" i="48" s="1"/>
  <c r="I16" i="48"/>
  <c r="Q19" i="48"/>
  <c r="N9" i="44"/>
  <c r="N9" i="48" s="1"/>
  <c r="N12" i="48"/>
  <c r="I12" i="48"/>
  <c r="N16" i="48"/>
  <c r="H12" i="48"/>
  <c r="M19" i="48"/>
  <c r="H19" i="48"/>
  <c r="F36" i="48"/>
  <c r="L32" i="48"/>
  <c r="I39" i="48"/>
  <c r="G39" i="48"/>
  <c r="M36" i="48"/>
  <c r="D36" i="48"/>
  <c r="G32" i="48"/>
  <c r="I32" i="48"/>
  <c r="K58" i="48"/>
  <c r="L55" i="48"/>
  <c r="P39" i="48"/>
  <c r="O36" i="48"/>
  <c r="P51" i="48"/>
  <c r="Q58" i="48"/>
  <c r="N55" i="48"/>
  <c r="E70" i="48"/>
  <c r="E55" i="48"/>
  <c r="N70" i="48"/>
  <c r="K51" i="48"/>
  <c r="F51" i="48"/>
  <c r="Q51" i="48"/>
  <c r="I77" i="48"/>
  <c r="F74" i="48"/>
  <c r="H58" i="48"/>
  <c r="E51" i="48"/>
  <c r="G70" i="48"/>
  <c r="M74" i="48"/>
  <c r="H74" i="48"/>
  <c r="K55" i="48"/>
  <c r="O74" i="48"/>
  <c r="L77" i="48"/>
  <c r="K77" i="48"/>
  <c r="J58" i="48"/>
  <c r="C74" i="48"/>
  <c r="B32" i="48"/>
  <c r="K93" i="48"/>
  <c r="J100" i="48"/>
  <c r="O93" i="48"/>
  <c r="N89" i="48"/>
  <c r="C100" i="48"/>
  <c r="J97" i="48"/>
  <c r="I93" i="48"/>
  <c r="P89" i="48"/>
  <c r="M97" i="48"/>
  <c r="M89" i="48"/>
  <c r="N93" i="48"/>
  <c r="B97" i="48"/>
  <c r="L100" i="48"/>
  <c r="M100" i="48"/>
  <c r="G105" i="44"/>
  <c r="P124" i="44"/>
  <c r="P130" i="48"/>
  <c r="D111" i="48"/>
  <c r="K105" i="44"/>
  <c r="K111" i="48"/>
  <c r="M111" i="48"/>
  <c r="O111" i="48"/>
  <c r="H43" i="45"/>
  <c r="H49" i="49"/>
  <c r="F62" i="45"/>
  <c r="F68" i="49"/>
  <c r="D81" i="45"/>
  <c r="D141" i="68"/>
  <c r="D87" i="49"/>
  <c r="M81" i="47"/>
  <c r="M189" i="68"/>
  <c r="M87" i="50"/>
  <c r="Q81" i="47"/>
  <c r="Q189" i="68"/>
  <c r="Q183" i="68" s="1"/>
  <c r="Q87" i="50"/>
  <c r="I166" i="49"/>
  <c r="I161" i="45"/>
  <c r="H168" i="48"/>
  <c r="I70" i="49"/>
  <c r="F117" i="49"/>
  <c r="H139" i="70"/>
  <c r="H196" i="70"/>
  <c r="J116" i="71"/>
  <c r="J140" i="71"/>
  <c r="I168" i="49"/>
  <c r="Q222" i="65"/>
  <c r="G183" i="68"/>
  <c r="H208" i="69"/>
  <c r="C208" i="70"/>
  <c r="F202" i="71"/>
  <c r="E30" i="58"/>
  <c r="C74" i="59"/>
  <c r="C172" i="59"/>
  <c r="H93" i="59"/>
  <c r="I132" i="59"/>
  <c r="Q322" i="72"/>
  <c r="L325" i="72"/>
  <c r="G403" i="66"/>
  <c r="H68" i="60"/>
  <c r="D172" i="72"/>
  <c r="D98" i="72"/>
  <c r="O172" i="48"/>
  <c r="I143" i="72"/>
  <c r="I179" i="72"/>
  <c r="B112" i="66"/>
  <c r="P126" i="64"/>
  <c r="F19" i="49"/>
  <c r="G19" i="49"/>
  <c r="F30" i="49"/>
  <c r="E143" i="65"/>
  <c r="M51" i="49"/>
  <c r="O70" i="49"/>
  <c r="J148" i="67"/>
  <c r="L164" i="68"/>
  <c r="K196" i="69"/>
  <c r="K139" i="69"/>
  <c r="K118" i="69"/>
  <c r="K112" i="69" s="1"/>
  <c r="H143" i="71"/>
  <c r="D143" i="72"/>
  <c r="B202" i="72"/>
  <c r="M9" i="50"/>
  <c r="M3" i="47"/>
  <c r="C12" i="50"/>
  <c r="M150" i="65"/>
  <c r="K70" i="50"/>
  <c r="C16" i="58"/>
  <c r="G111" i="59"/>
  <c r="K331" i="69"/>
  <c r="K388" i="69"/>
  <c r="B100" i="49"/>
  <c r="M141" i="68"/>
  <c r="M87" i="49"/>
  <c r="M81" i="45"/>
  <c r="D139" i="70"/>
  <c r="D118" i="70"/>
  <c r="O143" i="71"/>
  <c r="D136" i="72"/>
  <c r="D190" i="72"/>
  <c r="D116" i="72"/>
  <c r="D111" i="72" s="1"/>
  <c r="O172" i="49"/>
  <c r="H9" i="50"/>
  <c r="I105" i="50"/>
  <c r="Q175" i="69"/>
  <c r="F154" i="48"/>
  <c r="L9" i="49"/>
  <c r="L3" i="45"/>
  <c r="F132" i="64"/>
  <c r="N36" i="49"/>
  <c r="E141" i="68"/>
  <c r="E135" i="68" s="1"/>
  <c r="E87" i="49"/>
  <c r="E81" i="45"/>
  <c r="N105" i="45"/>
  <c r="P146" i="70"/>
  <c r="P136" i="71"/>
  <c r="N168" i="49"/>
  <c r="Q175" i="49"/>
  <c r="N168" i="64"/>
  <c r="E240" i="64"/>
  <c r="E174" i="64"/>
  <c r="H156" i="65"/>
  <c r="F156" i="66"/>
  <c r="J219" i="66"/>
  <c r="J156" i="66"/>
  <c r="I70" i="50"/>
  <c r="K93" i="50"/>
  <c r="Q274" i="68"/>
  <c r="C204" i="71"/>
  <c r="K202" i="72"/>
  <c r="G166" i="50"/>
  <c r="G161" i="47"/>
  <c r="H168" i="50"/>
  <c r="M348" i="65"/>
  <c r="M342" i="65" s="1"/>
  <c r="I32" i="60"/>
  <c r="D168" i="48"/>
  <c r="Q118" i="65"/>
  <c r="N243" i="68"/>
  <c r="M116" i="72"/>
  <c r="P174" i="64"/>
  <c r="O49" i="50"/>
  <c r="G93" i="70"/>
  <c r="E166" i="48"/>
  <c r="F166" i="48"/>
  <c r="B136" i="49"/>
  <c r="Q32" i="49"/>
  <c r="N39" i="49"/>
  <c r="C89" i="49"/>
  <c r="N93" i="49"/>
  <c r="Q146" i="70"/>
  <c r="J157" i="49"/>
  <c r="D130" i="72"/>
  <c r="B19" i="50"/>
  <c r="B120" i="50"/>
  <c r="B105" i="50" s="1"/>
  <c r="D19" i="50"/>
  <c r="C156" i="65"/>
  <c r="C213" i="65" s="1"/>
  <c r="F32" i="50"/>
  <c r="J58" i="50"/>
  <c r="L215" i="69"/>
  <c r="L156" i="69"/>
  <c r="L213" i="69" s="1"/>
  <c r="H204" i="71"/>
  <c r="D212" i="71"/>
  <c r="D152" i="71"/>
  <c r="M335" i="70"/>
  <c r="G9" i="58"/>
  <c r="J16" i="59"/>
  <c r="O51" i="59"/>
  <c r="G32" i="58"/>
  <c r="M285" i="66"/>
  <c r="Q280" i="71"/>
  <c r="Q154" i="58"/>
  <c r="J335" i="67"/>
  <c r="J310" i="67"/>
  <c r="E409" i="68"/>
  <c r="M335" i="69"/>
  <c r="M310" i="69"/>
  <c r="E324" i="70"/>
  <c r="E304" i="70"/>
  <c r="Q148" i="59"/>
  <c r="D166" i="59"/>
  <c r="F372" i="72"/>
  <c r="F318" i="72"/>
  <c r="G111" i="58"/>
  <c r="M369" i="69"/>
  <c r="M291" i="69"/>
  <c r="P16" i="59"/>
  <c r="D12" i="60"/>
  <c r="D335" i="66"/>
  <c r="D97" i="58"/>
  <c r="J148" i="58"/>
  <c r="H338" i="64"/>
  <c r="H360" i="64"/>
  <c r="Q16" i="59"/>
  <c r="P375" i="64"/>
  <c r="P36" i="59"/>
  <c r="G55" i="59"/>
  <c r="Q74" i="59"/>
  <c r="H87" i="59"/>
  <c r="N324" i="69"/>
  <c r="J304" i="69"/>
  <c r="L132" i="59"/>
  <c r="N338" i="70"/>
  <c r="Q298" i="72"/>
  <c r="Q293" i="72" s="1"/>
  <c r="O372" i="72"/>
  <c r="O318" i="72"/>
  <c r="C384" i="71"/>
  <c r="L403" i="66"/>
  <c r="K501" i="68"/>
  <c r="L400" i="69"/>
  <c r="I348" i="70"/>
  <c r="I405" i="70" s="1"/>
  <c r="D334" i="71"/>
  <c r="D388" i="71" s="1"/>
  <c r="E291" i="66"/>
  <c r="E55" i="58"/>
  <c r="G97" i="58"/>
  <c r="C293" i="71"/>
  <c r="F372" i="64"/>
  <c r="I327" i="65"/>
  <c r="L304" i="67"/>
  <c r="L329" i="67"/>
  <c r="K70" i="59"/>
  <c r="L335" i="67"/>
  <c r="M117" i="59"/>
  <c r="F322" i="71"/>
  <c r="J322" i="71"/>
  <c r="E172" i="59"/>
  <c r="H70" i="60"/>
  <c r="Q400" i="70"/>
  <c r="O403" i="70"/>
  <c r="L68" i="59"/>
  <c r="N32" i="58"/>
  <c r="F36" i="58"/>
  <c r="J70" i="58"/>
  <c r="L291" i="69"/>
  <c r="L285" i="69" s="1"/>
  <c r="I331" i="65"/>
  <c r="F97" i="59"/>
  <c r="N338" i="69"/>
  <c r="H338" i="70"/>
  <c r="O298" i="72"/>
  <c r="O293" i="72" s="1"/>
  <c r="C407" i="69"/>
  <c r="C348" i="69"/>
  <c r="D49" i="60"/>
  <c r="L403" i="67"/>
  <c r="P425" i="68"/>
  <c r="M501" i="68"/>
  <c r="O89" i="60"/>
  <c r="J400" i="70"/>
  <c r="D403" i="70"/>
  <c r="E143" i="60"/>
  <c r="O30" i="58"/>
  <c r="I431" i="68"/>
  <c r="I425" i="68" s="1"/>
  <c r="I81" i="57"/>
  <c r="N51" i="59"/>
  <c r="O43" i="47"/>
  <c r="E93" i="50"/>
  <c r="Q105" i="47"/>
  <c r="J51" i="50"/>
  <c r="P70" i="50"/>
  <c r="P100" i="50"/>
  <c r="N143" i="47"/>
  <c r="N148" i="50"/>
  <c r="M124" i="47"/>
  <c r="M130" i="50"/>
  <c r="D51" i="49"/>
  <c r="D93" i="49"/>
  <c r="K150" i="48"/>
  <c r="K157" i="48"/>
  <c r="H136" i="48"/>
  <c r="N136" i="48"/>
  <c r="L132" i="48"/>
  <c r="E117" i="48"/>
  <c r="P117" i="48"/>
  <c r="N181" i="68"/>
  <c r="F181" i="68"/>
  <c r="M180" i="68"/>
  <c r="E180" i="68"/>
  <c r="L130" i="68"/>
  <c r="L179" i="68"/>
  <c r="D130" i="68"/>
  <c r="D179" i="68"/>
  <c r="J127" i="68"/>
  <c r="Q174" i="68"/>
  <c r="P173" i="68"/>
  <c r="H173" i="68"/>
  <c r="O123" i="68"/>
  <c r="O172" i="68"/>
  <c r="G123" i="68"/>
  <c r="G172" i="68"/>
  <c r="N170" i="68"/>
  <c r="F170" i="68"/>
  <c r="M217" i="68"/>
  <c r="L119" i="68"/>
  <c r="L168" i="68"/>
  <c r="D119" i="68"/>
  <c r="D168" i="68"/>
  <c r="K166" i="68"/>
  <c r="C166" i="68"/>
  <c r="J86" i="48"/>
  <c r="F115" i="68"/>
  <c r="F163" i="68" s="1"/>
  <c r="F212" i="68"/>
  <c r="M84" i="48"/>
  <c r="E84" i="48"/>
  <c r="L83" i="48"/>
  <c r="D83" i="48"/>
  <c r="B95" i="48"/>
  <c r="B83" i="48"/>
  <c r="J79" i="48"/>
  <c r="Q78" i="48"/>
  <c r="I78" i="48"/>
  <c r="P76" i="48"/>
  <c r="H76" i="48"/>
  <c r="O75" i="48"/>
  <c r="G75" i="48"/>
  <c r="N73" i="48"/>
  <c r="F73" i="48"/>
  <c r="M72" i="48"/>
  <c r="E72" i="48"/>
  <c r="L71" i="48"/>
  <c r="D71" i="48"/>
  <c r="K69" i="48"/>
  <c r="C69" i="48"/>
  <c r="F67" i="48"/>
  <c r="Q134" i="67"/>
  <c r="I134" i="67"/>
  <c r="P94" i="67"/>
  <c r="P133" i="67"/>
  <c r="H94" i="67"/>
  <c r="H133" i="67"/>
  <c r="B94" i="66"/>
  <c r="B138" i="67"/>
  <c r="M186" i="66"/>
  <c r="L108" i="66"/>
  <c r="L146" i="66" s="1"/>
  <c r="L185" i="66"/>
  <c r="D185" i="66"/>
  <c r="D108" i="66"/>
  <c r="K145" i="66"/>
  <c r="C183" i="66"/>
  <c r="C145" i="66"/>
  <c r="J105" i="66"/>
  <c r="J144" i="66"/>
  <c r="Q180" i="66"/>
  <c r="Q142" i="66"/>
  <c r="I142" i="66"/>
  <c r="P141" i="66"/>
  <c r="H141" i="66"/>
  <c r="O101" i="66"/>
  <c r="O140" i="66"/>
  <c r="G101" i="66"/>
  <c r="G140" i="66"/>
  <c r="N138" i="66"/>
  <c r="F138" i="66"/>
  <c r="M48" i="48"/>
  <c r="I97" i="66"/>
  <c r="I135" i="66" s="1"/>
  <c r="I174" i="66"/>
  <c r="L134" i="66"/>
  <c r="D134" i="66"/>
  <c r="K94" i="66"/>
  <c r="K133" i="66"/>
  <c r="C94" i="66"/>
  <c r="C133" i="66"/>
  <c r="B176" i="65"/>
  <c r="M186" i="65"/>
  <c r="L108" i="65"/>
  <c r="D108" i="65"/>
  <c r="D185" i="65"/>
  <c r="K145" i="65"/>
  <c r="C183" i="65"/>
  <c r="C145" i="65"/>
  <c r="J105" i="65"/>
  <c r="J143" i="65" s="1"/>
  <c r="J182" i="65"/>
  <c r="J144" i="65"/>
  <c r="Q142" i="65"/>
  <c r="I180" i="65"/>
  <c r="I142" i="65"/>
  <c r="P141" i="65"/>
  <c r="H179" i="65"/>
  <c r="H141" i="65"/>
  <c r="O101" i="65"/>
  <c r="O140" i="65"/>
  <c r="G101" i="65"/>
  <c r="G140" i="65"/>
  <c r="F138" i="65"/>
  <c r="M29" i="48"/>
  <c r="I97" i="65"/>
  <c r="I135" i="65" s="1"/>
  <c r="K94" i="65"/>
  <c r="K132" i="65" s="1"/>
  <c r="C94" i="65"/>
  <c r="C132" i="65" s="1"/>
  <c r="C133" i="65"/>
  <c r="J166" i="64"/>
  <c r="Q165" i="64"/>
  <c r="I165" i="64"/>
  <c r="P121" i="64"/>
  <c r="P164" i="64"/>
  <c r="H121" i="64"/>
  <c r="H164" i="64"/>
  <c r="O162" i="64"/>
  <c r="G162" i="64"/>
  <c r="N118" i="64"/>
  <c r="N202" i="64" s="1"/>
  <c r="N203" i="64"/>
  <c r="F118" i="64"/>
  <c r="F160" i="64" s="1"/>
  <c r="F161" i="64"/>
  <c r="E159" i="64"/>
  <c r="C114" i="64"/>
  <c r="C198" i="64" s="1"/>
  <c r="C157" i="64"/>
  <c r="J155" i="64"/>
  <c r="Q154" i="64"/>
  <c r="I154" i="64"/>
  <c r="P109" i="64"/>
  <c r="P151" i="64" s="1"/>
  <c r="P152" i="64"/>
  <c r="D8" i="48"/>
  <c r="O150" i="64"/>
  <c r="G150" i="64"/>
  <c r="N106" i="64"/>
  <c r="N148" i="64" s="1"/>
  <c r="N149" i="64"/>
  <c r="F106" i="64"/>
  <c r="F148" i="64" s="1"/>
  <c r="F149" i="64"/>
  <c r="B118" i="64"/>
  <c r="B106" i="64"/>
  <c r="B148" i="64" s="1"/>
  <c r="B149" i="64"/>
  <c r="H403" i="67"/>
  <c r="F400" i="69"/>
  <c r="I384" i="71"/>
  <c r="F334" i="71"/>
  <c r="G384" i="72"/>
  <c r="K143" i="60"/>
  <c r="N43" i="47"/>
  <c r="N49" i="50"/>
  <c r="I157" i="50"/>
  <c r="D30" i="49"/>
  <c r="B9" i="49"/>
  <c r="C148" i="49"/>
  <c r="Q157" i="48"/>
  <c r="L150" i="48"/>
  <c r="L139" i="48"/>
  <c r="G132" i="48"/>
  <c r="J117" i="48"/>
  <c r="C120" i="48"/>
  <c r="M181" i="68"/>
  <c r="P180" i="68"/>
  <c r="D180" i="68"/>
  <c r="K130" i="68"/>
  <c r="K179" i="68"/>
  <c r="N177" i="68"/>
  <c r="Q127" i="68"/>
  <c r="Q223" i="68" s="1"/>
  <c r="Q224" i="68"/>
  <c r="Q176" i="68"/>
  <c r="E127" i="68"/>
  <c r="E176" i="68"/>
  <c r="H222" i="68"/>
  <c r="H174" i="68"/>
  <c r="N220" i="68"/>
  <c r="N123" i="68"/>
  <c r="M170" i="68"/>
  <c r="P169" i="68"/>
  <c r="D169" i="68"/>
  <c r="K216" i="68"/>
  <c r="K119" i="68"/>
  <c r="K167" i="68" s="1"/>
  <c r="N166" i="68"/>
  <c r="M115" i="68"/>
  <c r="M163" i="68" s="1"/>
  <c r="M164" i="68"/>
  <c r="L84" i="48"/>
  <c r="D84" i="48"/>
  <c r="C83" i="48"/>
  <c r="Q79" i="48"/>
  <c r="E79" i="48"/>
  <c r="D78" i="48"/>
  <c r="G76" i="48"/>
  <c r="J75" i="48"/>
  <c r="I73" i="48"/>
  <c r="L72" i="48"/>
  <c r="O71" i="48"/>
  <c r="C71" i="48"/>
  <c r="F69" i="48"/>
  <c r="E67" i="48"/>
  <c r="O94" i="67"/>
  <c r="C94" i="67"/>
  <c r="C132" i="67" s="1"/>
  <c r="B148" i="67"/>
  <c r="P60" i="48"/>
  <c r="D60" i="48"/>
  <c r="G59" i="48"/>
  <c r="J57" i="48"/>
  <c r="M56" i="48"/>
  <c r="P54" i="48"/>
  <c r="D54" i="48"/>
  <c r="G53" i="48"/>
  <c r="J52" i="48"/>
  <c r="M50" i="48"/>
  <c r="P48" i="48"/>
  <c r="H97" i="66"/>
  <c r="H135" i="66" s="1"/>
  <c r="G134" i="66"/>
  <c r="J94" i="66"/>
  <c r="J133" i="66"/>
  <c r="B97" i="65"/>
  <c r="B135" i="65" s="1"/>
  <c r="H41" i="48"/>
  <c r="K40" i="48"/>
  <c r="N38" i="48"/>
  <c r="Q37" i="48"/>
  <c r="P35" i="48"/>
  <c r="D35" i="48"/>
  <c r="G34" i="48"/>
  <c r="J33" i="48"/>
  <c r="M31" i="48"/>
  <c r="P29" i="48"/>
  <c r="L97" i="65"/>
  <c r="L135" i="65" s="1"/>
  <c r="L136" i="65"/>
  <c r="G134" i="65"/>
  <c r="J94" i="65"/>
  <c r="J171" i="65"/>
  <c r="M208" i="64"/>
  <c r="M166" i="64"/>
  <c r="E208" i="64"/>
  <c r="E166" i="64"/>
  <c r="H207" i="64"/>
  <c r="H165" i="64"/>
  <c r="K121" i="64"/>
  <c r="K164" i="64"/>
  <c r="C121" i="64"/>
  <c r="C164" i="64"/>
  <c r="F162" i="64"/>
  <c r="I118" i="64"/>
  <c r="I161" i="64"/>
  <c r="L159" i="64"/>
  <c r="O158" i="64"/>
  <c r="F114" i="64"/>
  <c r="F111" i="64" s="1"/>
  <c r="O109" i="64"/>
  <c r="O151" i="64" s="1"/>
  <c r="O152" i="64"/>
  <c r="J6" i="48"/>
  <c r="Q5" i="48"/>
  <c r="E5" i="48"/>
  <c r="M89" i="50"/>
  <c r="L105" i="47"/>
  <c r="L111" i="50"/>
  <c r="K49" i="49"/>
  <c r="B68" i="49"/>
  <c r="L93" i="49"/>
  <c r="G148" i="49"/>
  <c r="N157" i="48"/>
  <c r="G136" i="48"/>
  <c r="D103" i="48"/>
  <c r="G102" i="48"/>
  <c r="J101" i="48"/>
  <c r="E99" i="48"/>
  <c r="O96" i="48"/>
  <c r="J95" i="48"/>
  <c r="E94" i="48"/>
  <c r="O91" i="48"/>
  <c r="F90" i="48"/>
  <c r="E88" i="48"/>
  <c r="G84" i="48"/>
  <c r="F83" i="48"/>
  <c r="B98" i="48"/>
  <c r="L79" i="48"/>
  <c r="D79" i="48"/>
  <c r="J76" i="48"/>
  <c r="I75" i="48"/>
  <c r="O72" i="48"/>
  <c r="J71" i="48"/>
  <c r="E69" i="48"/>
  <c r="B148" i="66"/>
  <c r="B141" i="67"/>
  <c r="N108" i="66"/>
  <c r="N147" i="66"/>
  <c r="D105" i="66"/>
  <c r="D144" i="66"/>
  <c r="I101" i="66"/>
  <c r="I177" i="66" s="1"/>
  <c r="H176" i="66"/>
  <c r="H138" i="66"/>
  <c r="G97" i="66"/>
  <c r="G135" i="66" s="1"/>
  <c r="G136" i="66"/>
  <c r="Q94" i="66"/>
  <c r="Q132" i="66" s="1"/>
  <c r="B185" i="65"/>
  <c r="B108" i="65"/>
  <c r="B147" i="65"/>
  <c r="K148" i="65"/>
  <c r="N108" i="65"/>
  <c r="N147" i="65"/>
  <c r="M145" i="65"/>
  <c r="L105" i="65"/>
  <c r="L144" i="65"/>
  <c r="F179" i="65"/>
  <c r="E101" i="65"/>
  <c r="D138" i="65"/>
  <c r="C29" i="48"/>
  <c r="J172" i="65"/>
  <c r="J134" i="65"/>
  <c r="E94" i="65"/>
  <c r="E171" i="65"/>
  <c r="E133" i="65"/>
  <c r="D208" i="64"/>
  <c r="J121" i="64"/>
  <c r="J205" i="64" s="1"/>
  <c r="E204" i="64"/>
  <c r="E162" i="64"/>
  <c r="O159" i="64"/>
  <c r="J158" i="64"/>
  <c r="E114" i="64"/>
  <c r="E199" i="64"/>
  <c r="E157" i="64"/>
  <c r="K196" i="64"/>
  <c r="K154" i="64"/>
  <c r="F8" i="48"/>
  <c r="H106" i="64"/>
  <c r="H148" i="64" s="1"/>
  <c r="Q168" i="49"/>
  <c r="K403" i="66"/>
  <c r="P19" i="49"/>
  <c r="I144" i="65"/>
  <c r="Q184" i="69"/>
  <c r="G16" i="49"/>
  <c r="H112" i="65"/>
  <c r="H135" i="69"/>
  <c r="Q130" i="71"/>
  <c r="Q111" i="71"/>
  <c r="N132" i="72"/>
  <c r="E166" i="49"/>
  <c r="E161" i="45"/>
  <c r="I49" i="50"/>
  <c r="I43" i="47"/>
  <c r="K189" i="68"/>
  <c r="K261" i="68" s="1"/>
  <c r="K87" i="50"/>
  <c r="F93" i="50"/>
  <c r="M105" i="50"/>
  <c r="I166" i="50"/>
  <c r="Q16" i="58"/>
  <c r="E36" i="58"/>
  <c r="E353" i="68"/>
  <c r="C331" i="67"/>
  <c r="C310" i="67"/>
  <c r="Q132" i="59"/>
  <c r="O390" i="71"/>
  <c r="O334" i="71"/>
  <c r="O388" i="71" s="1"/>
  <c r="K135" i="69"/>
  <c r="P129" i="71"/>
  <c r="B130" i="49"/>
  <c r="B124" i="45"/>
  <c r="F152" i="64"/>
  <c r="C19" i="49"/>
  <c r="D166" i="64"/>
  <c r="P136" i="65"/>
  <c r="F140" i="65"/>
  <c r="G112" i="66"/>
  <c r="Q58" i="49"/>
  <c r="G144" i="67"/>
  <c r="H145" i="67"/>
  <c r="E77" i="49"/>
  <c r="H111" i="49"/>
  <c r="O120" i="49"/>
  <c r="K139" i="49"/>
  <c r="K150" i="49"/>
  <c r="H150" i="49"/>
  <c r="G140" i="71"/>
  <c r="D157" i="49"/>
  <c r="L235" i="64"/>
  <c r="M174" i="64"/>
  <c r="G70" i="50"/>
  <c r="H274" i="68"/>
  <c r="I208" i="69"/>
  <c r="O211" i="69"/>
  <c r="I156" i="70"/>
  <c r="C148" i="50"/>
  <c r="C143" i="47"/>
  <c r="P166" i="50"/>
  <c r="P161" i="47"/>
  <c r="N166" i="50"/>
  <c r="C51" i="58"/>
  <c r="C417" i="68"/>
  <c r="O317" i="64"/>
  <c r="K168" i="48"/>
  <c r="B180" i="68"/>
  <c r="E70" i="49"/>
  <c r="O117" i="49"/>
  <c r="E130" i="49"/>
  <c r="E124" i="45"/>
  <c r="F140" i="72"/>
  <c r="B222" i="67"/>
  <c r="D150" i="67"/>
  <c r="K211" i="70"/>
  <c r="M147" i="72"/>
  <c r="E98" i="71"/>
  <c r="E93" i="71" s="1"/>
  <c r="G175" i="48"/>
  <c r="L216" i="64"/>
  <c r="M155" i="64"/>
  <c r="F112" i="65"/>
  <c r="I136" i="65"/>
  <c r="F144" i="65"/>
  <c r="H147" i="65"/>
  <c r="N51" i="49"/>
  <c r="K55" i="49"/>
  <c r="E142" i="67"/>
  <c r="K148" i="67"/>
  <c r="I93" i="49"/>
  <c r="I132" i="69"/>
  <c r="I112" i="69"/>
  <c r="I143" i="70"/>
  <c r="L140" i="71"/>
  <c r="B211" i="70"/>
  <c r="D9" i="50"/>
  <c r="D3" i="47"/>
  <c r="K211" i="65"/>
  <c r="D215" i="65"/>
  <c r="D156" i="65"/>
  <c r="C39" i="50"/>
  <c r="Q211" i="67"/>
  <c r="J77" i="50"/>
  <c r="D211" i="69"/>
  <c r="K111" i="50"/>
  <c r="K105" i="47"/>
  <c r="F130" i="50"/>
  <c r="F124" i="47"/>
  <c r="M139" i="50"/>
  <c r="I215" i="71"/>
  <c r="N157" i="50"/>
  <c r="G152" i="72"/>
  <c r="K335" i="66"/>
  <c r="K291" i="66"/>
  <c r="K285" i="66" s="1"/>
  <c r="H342" i="65"/>
  <c r="G32" i="60"/>
  <c r="J180" i="68"/>
  <c r="K81" i="47"/>
  <c r="L208" i="69"/>
  <c r="Q215" i="69"/>
  <c r="Q156" i="69"/>
  <c r="Q213" i="69" s="1"/>
  <c r="N202" i="71"/>
  <c r="E202" i="72"/>
  <c r="C148" i="48"/>
  <c r="C143" i="44"/>
  <c r="Q166" i="48"/>
  <c r="N98" i="72"/>
  <c r="G12" i="49"/>
  <c r="H12" i="49"/>
  <c r="J161" i="64"/>
  <c r="G112" i="65"/>
  <c r="L36" i="49"/>
  <c r="Q112" i="66"/>
  <c r="E55" i="49"/>
  <c r="I143" i="67"/>
  <c r="C167" i="68"/>
  <c r="Q97" i="49"/>
  <c r="G112" i="70"/>
  <c r="G137" i="70"/>
  <c r="E139" i="49"/>
  <c r="H130" i="71"/>
  <c r="I116" i="71"/>
  <c r="C136" i="72"/>
  <c r="B174" i="64"/>
  <c r="B168" i="64" s="1"/>
  <c r="D211" i="66"/>
  <c r="Q215" i="67"/>
  <c r="D77" i="50"/>
  <c r="F259" i="68"/>
  <c r="P93" i="50"/>
  <c r="Q211" i="69"/>
  <c r="L212" i="71"/>
  <c r="L152" i="71"/>
  <c r="E175" i="50"/>
  <c r="O338" i="65"/>
  <c r="L202" i="71"/>
  <c r="K291" i="69"/>
  <c r="K285" i="69" s="1"/>
  <c r="Q136" i="58"/>
  <c r="K327" i="65"/>
  <c r="K324" i="67"/>
  <c r="I327" i="67"/>
  <c r="N322" i="71"/>
  <c r="E403" i="65"/>
  <c r="Q403" i="65"/>
  <c r="K342" i="69"/>
  <c r="O334" i="72"/>
  <c r="O388" i="72" s="1"/>
  <c r="M154" i="58"/>
  <c r="H12" i="59"/>
  <c r="M324" i="70"/>
  <c r="M358" i="72"/>
  <c r="H372" i="64"/>
  <c r="O375" i="64"/>
  <c r="D338" i="66"/>
  <c r="P380" i="64"/>
  <c r="Q348" i="69"/>
  <c r="L384" i="72"/>
  <c r="C97" i="58"/>
  <c r="N16" i="58"/>
  <c r="L70" i="58"/>
  <c r="L285" i="70"/>
  <c r="N136" i="58"/>
  <c r="D172" i="58"/>
  <c r="O365" i="64"/>
  <c r="I372" i="64"/>
  <c r="H51" i="59"/>
  <c r="F338" i="67"/>
  <c r="N338" i="67"/>
  <c r="K413" i="68"/>
  <c r="K485" i="68"/>
  <c r="N417" i="68"/>
  <c r="L329" i="70"/>
  <c r="N331" i="70"/>
  <c r="N312" i="71"/>
  <c r="D172" i="59"/>
  <c r="I325" i="72"/>
  <c r="H348" i="66"/>
  <c r="H342" i="66" s="1"/>
  <c r="O70" i="60"/>
  <c r="J403" i="70"/>
  <c r="O384" i="71"/>
  <c r="E87" i="58"/>
  <c r="C409" i="68"/>
  <c r="G465" i="68"/>
  <c r="O369" i="69"/>
  <c r="O291" i="69"/>
  <c r="K291" i="70"/>
  <c r="O172" i="58"/>
  <c r="C32" i="59"/>
  <c r="H335" i="66"/>
  <c r="L70" i="59"/>
  <c r="H74" i="59"/>
  <c r="K89" i="59"/>
  <c r="I327" i="69"/>
  <c r="K310" i="69"/>
  <c r="K304" i="69" s="1"/>
  <c r="E338" i="69"/>
  <c r="G132" i="59"/>
  <c r="N154" i="59"/>
  <c r="F342" i="65"/>
  <c r="E51" i="60"/>
  <c r="O49" i="60"/>
  <c r="D403" i="69"/>
  <c r="G348" i="69"/>
  <c r="G405" i="69" s="1"/>
  <c r="D384" i="71"/>
  <c r="I334" i="71"/>
  <c r="I388" i="71" s="1"/>
  <c r="F386" i="72"/>
  <c r="Q334" i="72"/>
  <c r="Q388" i="72" s="1"/>
  <c r="C89" i="58"/>
  <c r="D372" i="64"/>
  <c r="F285" i="65"/>
  <c r="L32" i="58"/>
  <c r="J74" i="58"/>
  <c r="D87" i="58"/>
  <c r="L87" i="58"/>
  <c r="F130" i="58"/>
  <c r="F154" i="58"/>
  <c r="G368" i="64"/>
  <c r="G324" i="65"/>
  <c r="J338" i="65"/>
  <c r="P338" i="67"/>
  <c r="I413" i="68"/>
  <c r="F417" i="68"/>
  <c r="D312" i="71"/>
  <c r="D293" i="71"/>
  <c r="M372" i="71"/>
  <c r="M318" i="71"/>
  <c r="G325" i="71"/>
  <c r="N312" i="72"/>
  <c r="J377" i="68"/>
  <c r="I93" i="50"/>
  <c r="F49" i="49"/>
  <c r="J148" i="49"/>
  <c r="K166" i="48"/>
  <c r="E139" i="48"/>
  <c r="B136" i="48"/>
  <c r="H120" i="48"/>
  <c r="I181" i="68"/>
  <c r="G227" i="68"/>
  <c r="G130" i="68"/>
  <c r="G179" i="68"/>
  <c r="I127" i="68"/>
  <c r="I176" i="68"/>
  <c r="D222" i="68"/>
  <c r="J123" i="68"/>
  <c r="J171" i="68" s="1"/>
  <c r="G119" i="68"/>
  <c r="G168" i="68"/>
  <c r="Q115" i="68"/>
  <c r="Q163" i="68" s="1"/>
  <c r="Q212" i="68"/>
  <c r="Q164" i="68"/>
  <c r="O83" i="48"/>
  <c r="B99" i="48"/>
  <c r="M79" i="48"/>
  <c r="H78" i="48"/>
  <c r="N75" i="48"/>
  <c r="M73" i="48"/>
  <c r="D72" i="48"/>
  <c r="N69" i="48"/>
  <c r="B105" i="66"/>
  <c r="E105" i="66"/>
  <c r="O141" i="66"/>
  <c r="F101" i="66"/>
  <c r="F140" i="66"/>
  <c r="L97" i="66"/>
  <c r="L135" i="66" s="1"/>
  <c r="N45" i="48"/>
  <c r="B35" i="48"/>
  <c r="O40" i="48"/>
  <c r="J38" i="48"/>
  <c r="E37" i="48"/>
  <c r="K34" i="48"/>
  <c r="Q31" i="48"/>
  <c r="H29" i="48"/>
  <c r="K134" i="65"/>
  <c r="F94" i="65"/>
  <c r="O206" i="64"/>
  <c r="O121" i="64"/>
  <c r="O164" i="64"/>
  <c r="Q118" i="64"/>
  <c r="Q161" i="64"/>
  <c r="H159" i="64"/>
  <c r="N114" i="64"/>
  <c r="E155" i="64"/>
  <c r="G109" i="64"/>
  <c r="G151" i="64" s="1"/>
  <c r="G152" i="64"/>
  <c r="M5" i="48"/>
  <c r="B15" i="48"/>
  <c r="M93" i="50"/>
  <c r="H100" i="50"/>
  <c r="L166" i="48"/>
  <c r="E143" i="44"/>
  <c r="E148" i="48"/>
  <c r="I132" i="48"/>
  <c r="L120" i="48"/>
  <c r="K102" i="48"/>
  <c r="P98" i="48"/>
  <c r="C96" i="48"/>
  <c r="I94" i="48"/>
  <c r="K91" i="48"/>
  <c r="M88" i="48"/>
  <c r="N112" i="68"/>
  <c r="N161" i="68"/>
  <c r="K108" i="67"/>
  <c r="K147" i="67"/>
  <c r="F183" i="67"/>
  <c r="F145" i="67"/>
  <c r="H142" i="67"/>
  <c r="N101" i="67"/>
  <c r="N178" i="67"/>
  <c r="N140" i="67"/>
  <c r="P97" i="67"/>
  <c r="P135" i="67" s="1"/>
  <c r="P136" i="67"/>
  <c r="J94" i="67"/>
  <c r="J132" i="67" s="1"/>
  <c r="K148" i="66"/>
  <c r="F108" i="66"/>
  <c r="F147" i="66"/>
  <c r="H105" i="66"/>
  <c r="H182" i="66"/>
  <c r="H144" i="66"/>
  <c r="J179" i="66"/>
  <c r="L138" i="66"/>
  <c r="J46" i="48"/>
  <c r="B34" i="48"/>
  <c r="J40" i="48"/>
  <c r="P37" i="48"/>
  <c r="G35" i="48"/>
  <c r="H31" i="48"/>
  <c r="I94" i="65"/>
  <c r="I133" i="65"/>
  <c r="M162" i="64"/>
  <c r="D118" i="64"/>
  <c r="D161" i="64"/>
  <c r="F158" i="64"/>
  <c r="L197" i="64"/>
  <c r="L155" i="64"/>
  <c r="G196" i="64"/>
  <c r="G154" i="64"/>
  <c r="I6" i="48"/>
  <c r="B14" i="48"/>
  <c r="E150" i="50"/>
  <c r="D172" i="48"/>
  <c r="P36" i="49"/>
  <c r="B150" i="49"/>
  <c r="C118" i="65"/>
  <c r="C112" i="65" s="1"/>
  <c r="E118" i="65"/>
  <c r="O194" i="66"/>
  <c r="F133" i="67"/>
  <c r="E116" i="72"/>
  <c r="Q202" i="72"/>
  <c r="O89" i="58"/>
  <c r="C344" i="64"/>
  <c r="C89" i="59"/>
  <c r="I388" i="70"/>
  <c r="I310" i="70"/>
  <c r="I304" i="70" s="1"/>
  <c r="O403" i="66"/>
  <c r="H348" i="67"/>
  <c r="H342" i="67" s="1"/>
  <c r="N68" i="59"/>
  <c r="E172" i="48"/>
  <c r="H172" i="48"/>
  <c r="B135" i="68"/>
  <c r="L148" i="64"/>
  <c r="L126" i="64"/>
  <c r="O19" i="49"/>
  <c r="J32" i="49"/>
  <c r="I36" i="49"/>
  <c r="Q136" i="66"/>
  <c r="C70" i="49"/>
  <c r="E147" i="67"/>
  <c r="N148" i="67"/>
  <c r="F162" i="68"/>
  <c r="P164" i="68"/>
  <c r="K93" i="49"/>
  <c r="J250" i="68"/>
  <c r="J135" i="68"/>
  <c r="K120" i="49"/>
  <c r="K132" i="49"/>
  <c r="G150" i="49"/>
  <c r="C140" i="71"/>
  <c r="P154" i="49"/>
  <c r="D143" i="71"/>
  <c r="N130" i="72"/>
  <c r="N111" i="72"/>
  <c r="G132" i="72"/>
  <c r="B168" i="50"/>
  <c r="Q168" i="64"/>
  <c r="H235" i="64"/>
  <c r="L12" i="50"/>
  <c r="Q156" i="65"/>
  <c r="G49" i="50"/>
  <c r="I156" i="66"/>
  <c r="I219" i="66"/>
  <c r="I156" i="67"/>
  <c r="E222" i="67"/>
  <c r="P259" i="68"/>
  <c r="L150" i="70"/>
  <c r="H215" i="70"/>
  <c r="H156" i="70"/>
  <c r="H213" i="70" s="1"/>
  <c r="O148" i="50"/>
  <c r="O143" i="47"/>
  <c r="N166" i="58"/>
  <c r="H136" i="66"/>
  <c r="J172" i="68"/>
  <c r="G263" i="68"/>
  <c r="J211" i="69"/>
  <c r="G175" i="50"/>
  <c r="K154" i="48"/>
  <c r="Q12" i="49"/>
  <c r="K36" i="49"/>
  <c r="I148" i="65"/>
  <c r="P112" i="66"/>
  <c r="F141" i="66"/>
  <c r="L170" i="68"/>
  <c r="P196" i="69"/>
  <c r="P139" i="69"/>
  <c r="P118" i="69"/>
  <c r="K136" i="49"/>
  <c r="L116" i="71"/>
  <c r="O9" i="50"/>
  <c r="O3" i="47"/>
  <c r="G211" i="65"/>
  <c r="L30" i="50"/>
  <c r="L24" i="47"/>
  <c r="M30" i="50"/>
  <c r="Q259" i="68"/>
  <c r="G156" i="69"/>
  <c r="M208" i="70"/>
  <c r="F156" i="70"/>
  <c r="F213" i="70" s="1"/>
  <c r="C204" i="72"/>
  <c r="O291" i="66"/>
  <c r="O285" i="66" s="1"/>
  <c r="M280" i="71"/>
  <c r="M275" i="71" s="1"/>
  <c r="M354" i="71"/>
  <c r="K354" i="71"/>
  <c r="K280" i="71"/>
  <c r="K316" i="71" s="1"/>
  <c r="K30" i="60"/>
  <c r="C170" i="71"/>
  <c r="C98" i="72"/>
  <c r="J133" i="67"/>
  <c r="F172" i="68"/>
  <c r="J172" i="49"/>
  <c r="K100" i="50"/>
  <c r="M152" i="71"/>
  <c r="M206" i="71" s="1"/>
  <c r="C93" i="70"/>
  <c r="B146" i="69"/>
  <c r="F16" i="49"/>
  <c r="O49" i="49"/>
  <c r="E148" i="66"/>
  <c r="O118" i="67"/>
  <c r="O112" i="67" s="1"/>
  <c r="O105" i="45"/>
  <c r="I120" i="49"/>
  <c r="O136" i="49"/>
  <c r="M203" i="70"/>
  <c r="M146" i="70"/>
  <c r="O157" i="49"/>
  <c r="C174" i="64"/>
  <c r="C237" i="64" s="1"/>
  <c r="M19" i="50"/>
  <c r="H51" i="50"/>
  <c r="K208" i="69"/>
  <c r="J208" i="70"/>
  <c r="O9" i="58"/>
  <c r="K74" i="58"/>
  <c r="H148" i="58"/>
  <c r="O280" i="72"/>
  <c r="I49" i="60"/>
  <c r="H93" i="60"/>
  <c r="E148" i="59"/>
  <c r="Q369" i="69"/>
  <c r="Q291" i="69"/>
  <c r="Q285" i="69" s="1"/>
  <c r="M291" i="70"/>
  <c r="M285" i="70" s="1"/>
  <c r="Q324" i="66"/>
  <c r="Q304" i="66"/>
  <c r="L9" i="58"/>
  <c r="D353" i="68"/>
  <c r="D402" i="68"/>
  <c r="D285" i="69"/>
  <c r="J154" i="58"/>
  <c r="K331" i="65"/>
  <c r="K310" i="65"/>
  <c r="K304" i="65" s="1"/>
  <c r="H338" i="65"/>
  <c r="H310" i="66"/>
  <c r="H331" i="66"/>
  <c r="G392" i="67"/>
  <c r="G335" i="67"/>
  <c r="H417" i="68"/>
  <c r="H338" i="69"/>
  <c r="J310" i="70"/>
  <c r="L136" i="59"/>
  <c r="E325" i="71"/>
  <c r="J447" i="64"/>
  <c r="N348" i="65"/>
  <c r="J403" i="67"/>
  <c r="Q70" i="60"/>
  <c r="D400" i="69"/>
  <c r="Q55" i="58"/>
  <c r="O373" i="70"/>
  <c r="C331" i="65"/>
  <c r="C310" i="65"/>
  <c r="F12" i="59"/>
  <c r="P32" i="59"/>
  <c r="P335" i="67"/>
  <c r="P310" i="67"/>
  <c r="K338" i="70"/>
  <c r="M407" i="66"/>
  <c r="E400" i="70"/>
  <c r="C285" i="67"/>
  <c r="P36" i="58"/>
  <c r="F324" i="67"/>
  <c r="N68" i="58"/>
  <c r="J291" i="69"/>
  <c r="E335" i="66"/>
  <c r="D89" i="59"/>
  <c r="E154" i="59"/>
  <c r="J312" i="72"/>
  <c r="O93" i="60"/>
  <c r="N400" i="70"/>
  <c r="I386" i="71"/>
  <c r="O161" i="60"/>
  <c r="I58" i="50"/>
  <c r="B9" i="50"/>
  <c r="K58" i="49"/>
  <c r="L97" i="49"/>
  <c r="P139" i="48"/>
  <c r="H181" i="68"/>
  <c r="H127" i="68"/>
  <c r="H176" i="68"/>
  <c r="O60" i="48"/>
  <c r="J59" i="48"/>
  <c r="P56" i="48"/>
  <c r="N53" i="48"/>
  <c r="P50" i="48"/>
  <c r="I145" i="65"/>
  <c r="Q101" i="65"/>
  <c r="N27" i="48"/>
  <c r="P22" i="48"/>
  <c r="C21" i="48"/>
  <c r="I18" i="48"/>
  <c r="K15" i="48"/>
  <c r="Q13" i="48"/>
  <c r="D11" i="48"/>
  <c r="Q6" i="48"/>
  <c r="B20" i="48"/>
  <c r="P118" i="67"/>
  <c r="Q373" i="65"/>
  <c r="F485" i="68"/>
  <c r="F413" i="68"/>
  <c r="Q310" i="70"/>
  <c r="Q304" i="70" s="1"/>
  <c r="J118" i="65"/>
  <c r="P136" i="49"/>
  <c r="C139" i="50"/>
  <c r="Q148" i="50"/>
  <c r="Q143" i="47"/>
  <c r="C68" i="58"/>
  <c r="K105" i="45"/>
  <c r="K132" i="67"/>
  <c r="J62" i="45"/>
  <c r="G77" i="49"/>
  <c r="C111" i="49"/>
  <c r="D111" i="49"/>
  <c r="J152" i="71"/>
  <c r="J206" i="71" s="1"/>
  <c r="K111" i="59"/>
  <c r="I172" i="48"/>
  <c r="I142" i="67"/>
  <c r="L166" i="68"/>
  <c r="L211" i="67"/>
  <c r="H189" i="68"/>
  <c r="H87" i="50"/>
  <c r="D130" i="50"/>
  <c r="D124" i="47"/>
  <c r="K139" i="50"/>
  <c r="K124" i="50" s="1"/>
  <c r="K164" i="68"/>
  <c r="M49" i="50"/>
  <c r="I143" i="69"/>
  <c r="I200" i="69"/>
  <c r="K97" i="49"/>
  <c r="O152" i="71"/>
  <c r="G373" i="66"/>
  <c r="Q30" i="60"/>
  <c r="F132" i="70"/>
  <c r="N143" i="70"/>
  <c r="I194" i="72"/>
  <c r="I140" i="72"/>
  <c r="H19" i="50"/>
  <c r="E215" i="67"/>
  <c r="E156" i="67"/>
  <c r="I111" i="58"/>
  <c r="K369" i="65"/>
  <c r="K291" i="65"/>
  <c r="Q417" i="68"/>
  <c r="E285" i="67"/>
  <c r="C447" i="64"/>
  <c r="C30" i="58"/>
  <c r="D51" i="59"/>
  <c r="J335" i="69"/>
  <c r="F368" i="64"/>
  <c r="P324" i="65"/>
  <c r="O335" i="70"/>
  <c r="O310" i="70"/>
  <c r="E312" i="72"/>
  <c r="L111" i="58"/>
  <c r="P312" i="71"/>
  <c r="P293" i="71"/>
  <c r="I318" i="71"/>
  <c r="I372" i="71"/>
  <c r="I298" i="71"/>
  <c r="J143" i="47"/>
  <c r="J148" i="50"/>
  <c r="P97" i="49"/>
  <c r="C166" i="48"/>
  <c r="F169" i="68"/>
  <c r="D166" i="68"/>
  <c r="I112" i="68"/>
  <c r="I160" i="68" s="1"/>
  <c r="I145" i="67"/>
  <c r="C180" i="67"/>
  <c r="C142" i="67"/>
  <c r="E101" i="67"/>
  <c r="E177" i="67" s="1"/>
  <c r="E140" i="67"/>
  <c r="J134" i="67"/>
  <c r="Q108" i="66"/>
  <c r="Q147" i="66"/>
  <c r="O105" i="66"/>
  <c r="O144" i="66"/>
  <c r="F48" i="48"/>
  <c r="E172" i="66"/>
  <c r="E134" i="66"/>
  <c r="B94" i="65"/>
  <c r="B133" i="65"/>
  <c r="K182" i="65"/>
  <c r="K105" i="65"/>
  <c r="K143" i="65" s="1"/>
  <c r="K144" i="65"/>
  <c r="M141" i="65"/>
  <c r="G176" i="65"/>
  <c r="I109" i="64"/>
  <c r="I151" i="64" s="1"/>
  <c r="H6" i="48"/>
  <c r="C5" i="48"/>
  <c r="I32" i="49"/>
  <c r="O89" i="49"/>
  <c r="L215" i="66"/>
  <c r="F211" i="70"/>
  <c r="O124" i="47"/>
  <c r="O130" i="50"/>
  <c r="M335" i="67"/>
  <c r="L335" i="70"/>
  <c r="F81" i="57"/>
  <c r="M51" i="58"/>
  <c r="D74" i="59"/>
  <c r="I400" i="69"/>
  <c r="L30" i="60"/>
  <c r="H32" i="50"/>
  <c r="Q150" i="66"/>
  <c r="M215" i="71"/>
  <c r="G143" i="70"/>
  <c r="P12" i="49"/>
  <c r="C105" i="45"/>
  <c r="G168" i="64"/>
  <c r="L211" i="65"/>
  <c r="I93" i="58"/>
  <c r="E348" i="66"/>
  <c r="J87" i="60"/>
  <c r="N93" i="60"/>
  <c r="Q87" i="58"/>
  <c r="M70" i="59"/>
  <c r="L55" i="58"/>
  <c r="P87" i="58"/>
  <c r="J136" i="58"/>
  <c r="J166" i="58"/>
  <c r="N335" i="65"/>
  <c r="F117" i="59"/>
  <c r="E298" i="72"/>
  <c r="K403" i="69"/>
  <c r="K172" i="58"/>
  <c r="E324" i="67"/>
  <c r="M327" i="69"/>
  <c r="H386" i="64"/>
  <c r="H380" i="64" s="1"/>
  <c r="H280" i="71"/>
  <c r="H275" i="71" s="1"/>
  <c r="K338" i="66"/>
  <c r="B30" i="50"/>
  <c r="M111" i="49"/>
  <c r="C139" i="48"/>
  <c r="P120" i="48"/>
  <c r="M130" i="68"/>
  <c r="M227" i="68"/>
  <c r="L177" i="68"/>
  <c r="K127" i="68"/>
  <c r="J174" i="68"/>
  <c r="I221" i="68"/>
  <c r="D220" i="68"/>
  <c r="D123" i="68"/>
  <c r="D172" i="68"/>
  <c r="C170" i="68"/>
  <c r="I119" i="68"/>
  <c r="I168" i="68"/>
  <c r="O148" i="67"/>
  <c r="F108" i="67"/>
  <c r="F185" i="67"/>
  <c r="F147" i="67"/>
  <c r="D182" i="67"/>
  <c r="D105" i="67"/>
  <c r="D181" i="67" s="1"/>
  <c r="D144" i="67"/>
  <c r="Q101" i="67"/>
  <c r="O97" i="67"/>
  <c r="O135" i="67" s="1"/>
  <c r="E94" i="67"/>
  <c r="E133" i="67"/>
  <c r="F186" i="66"/>
  <c r="F148" i="66"/>
  <c r="D145" i="66"/>
  <c r="Q141" i="66"/>
  <c r="Q46" i="48"/>
  <c r="L45" i="48"/>
  <c r="B38" i="48"/>
  <c r="J41" i="48"/>
  <c r="Q40" i="48"/>
  <c r="I40" i="48"/>
  <c r="H38" i="48"/>
  <c r="G37" i="48"/>
  <c r="Q34" i="48"/>
  <c r="P33" i="48"/>
  <c r="D33" i="48"/>
  <c r="C31" i="48"/>
  <c r="L6" i="48"/>
  <c r="K5" i="48"/>
  <c r="B18" i="48"/>
  <c r="Q49" i="49"/>
  <c r="E116" i="71"/>
  <c r="K384" i="71"/>
  <c r="I143" i="44"/>
  <c r="I148" i="48"/>
  <c r="L117" i="49"/>
  <c r="P161" i="68"/>
  <c r="C143" i="69"/>
  <c r="N132" i="71"/>
  <c r="G30" i="59"/>
  <c r="O335" i="69"/>
  <c r="D501" i="68"/>
  <c r="H87" i="58"/>
  <c r="G322" i="71"/>
  <c r="K384" i="72"/>
  <c r="Q93" i="50"/>
  <c r="N150" i="48"/>
  <c r="G68" i="58"/>
  <c r="D9" i="59"/>
  <c r="N81" i="57"/>
  <c r="H334" i="71"/>
  <c r="H388" i="71" s="1"/>
  <c r="N329" i="72"/>
  <c r="H32" i="58"/>
  <c r="F293" i="72"/>
  <c r="F312" i="72"/>
  <c r="O291" i="70"/>
  <c r="O285" i="70" s="1"/>
  <c r="P384" i="72"/>
  <c r="Q402" i="68"/>
  <c r="Q377" i="68"/>
  <c r="O132" i="70"/>
  <c r="K177" i="69"/>
  <c r="K99" i="69"/>
  <c r="E137" i="69"/>
  <c r="E175" i="69"/>
  <c r="P166" i="49"/>
  <c r="P161" i="45"/>
  <c r="C124" i="47"/>
  <c r="C130" i="50"/>
  <c r="K166" i="50"/>
  <c r="K348" i="65"/>
  <c r="M68" i="49"/>
  <c r="B143" i="72"/>
  <c r="F223" i="64"/>
  <c r="O112" i="65"/>
  <c r="O143" i="70"/>
  <c r="O136" i="72"/>
  <c r="J318" i="71"/>
  <c r="J372" i="71"/>
  <c r="J318" i="72"/>
  <c r="J372" i="72"/>
  <c r="O400" i="70"/>
  <c r="C410" i="64"/>
  <c r="C323" i="64"/>
  <c r="C317" i="64" s="1"/>
  <c r="E325" i="72"/>
  <c r="E329" i="72"/>
  <c r="P388" i="65"/>
  <c r="P331" i="65"/>
  <c r="P310" i="65"/>
  <c r="N325" i="71"/>
  <c r="C501" i="68"/>
  <c r="L143" i="60"/>
  <c r="G143" i="60"/>
  <c r="H359" i="68"/>
  <c r="H81" i="54"/>
  <c r="L338" i="70"/>
  <c r="L143" i="47"/>
  <c r="L148" i="50"/>
  <c r="K143" i="45"/>
  <c r="K148" i="49"/>
  <c r="E143" i="70"/>
  <c r="K130" i="71"/>
  <c r="E143" i="72"/>
  <c r="E9" i="50"/>
  <c r="L219" i="65"/>
  <c r="L156" i="65"/>
  <c r="G143" i="71"/>
  <c r="I49" i="49"/>
  <c r="Q409" i="68"/>
  <c r="L338" i="66"/>
  <c r="Q447" i="64"/>
  <c r="H161" i="60"/>
  <c r="G386" i="71"/>
  <c r="G324" i="66"/>
  <c r="L431" i="68"/>
  <c r="L425" i="68" s="1"/>
  <c r="L81" i="57"/>
  <c r="I43" i="45"/>
  <c r="C146" i="70"/>
  <c r="K116" i="71"/>
  <c r="K190" i="71"/>
  <c r="K136" i="71"/>
  <c r="E136" i="72"/>
  <c r="E190" i="72"/>
  <c r="H143" i="72"/>
  <c r="H197" i="72"/>
  <c r="B208" i="69"/>
  <c r="P183" i="68"/>
  <c r="D208" i="70"/>
  <c r="N204" i="71"/>
  <c r="Q317" i="64"/>
  <c r="N176" i="72"/>
  <c r="C132" i="69"/>
  <c r="J93" i="72"/>
  <c r="D9" i="49"/>
  <c r="O175" i="68"/>
  <c r="H196" i="69"/>
  <c r="H139" i="69"/>
  <c r="H118" i="69"/>
  <c r="F135" i="70"/>
  <c r="L146" i="70"/>
  <c r="L136" i="71"/>
  <c r="M143" i="71"/>
  <c r="M197" i="71"/>
  <c r="Q235" i="64"/>
  <c r="C24" i="47"/>
  <c r="C30" i="50"/>
  <c r="P156" i="65"/>
  <c r="K156" i="66"/>
  <c r="F208" i="69"/>
  <c r="M150" i="70"/>
  <c r="G202" i="72"/>
  <c r="O166" i="50"/>
  <c r="Q407" i="65"/>
  <c r="J112" i="67"/>
  <c r="D174" i="64"/>
  <c r="D156" i="66"/>
  <c r="D219" i="66"/>
  <c r="J166" i="48"/>
  <c r="F143" i="71"/>
  <c r="F197" i="71"/>
  <c r="J211" i="67"/>
  <c r="E222" i="70"/>
  <c r="D204" i="71"/>
  <c r="G369" i="67"/>
  <c r="K280" i="72"/>
  <c r="O360" i="64"/>
  <c r="O338" i="64"/>
  <c r="H368" i="64"/>
  <c r="M335" i="65"/>
  <c r="E338" i="67"/>
  <c r="E395" i="67"/>
  <c r="I409" i="68"/>
  <c r="I335" i="69"/>
  <c r="I392" i="69"/>
  <c r="G400" i="70"/>
  <c r="P386" i="72"/>
  <c r="F384" i="71"/>
  <c r="D291" i="67"/>
  <c r="N354" i="71"/>
  <c r="N280" i="71"/>
  <c r="H361" i="72"/>
  <c r="Q368" i="64"/>
  <c r="Q431" i="64"/>
  <c r="J338" i="70"/>
  <c r="O501" i="68"/>
  <c r="K414" i="64"/>
  <c r="O358" i="72"/>
  <c r="C338" i="66"/>
  <c r="K409" i="68"/>
  <c r="G331" i="70"/>
  <c r="O314" i="72"/>
  <c r="G403" i="67"/>
  <c r="N348" i="67"/>
  <c r="Q105" i="60"/>
  <c r="L384" i="71"/>
  <c r="L386" i="71"/>
  <c r="F338" i="65"/>
  <c r="H304" i="69"/>
  <c r="H329" i="69"/>
  <c r="J388" i="69"/>
  <c r="J331" i="69"/>
  <c r="P338" i="70"/>
  <c r="O380" i="64"/>
  <c r="F342" i="70"/>
  <c r="P403" i="70"/>
  <c r="K386" i="72"/>
  <c r="K162" i="68"/>
  <c r="B212" i="68"/>
  <c r="B115" i="68"/>
  <c r="B163" i="68" s="1"/>
  <c r="N145" i="67"/>
  <c r="P142" i="67"/>
  <c r="O148" i="66"/>
  <c r="J108" i="66"/>
  <c r="P105" i="66"/>
  <c r="P144" i="66"/>
  <c r="P138" i="66"/>
  <c r="M94" i="65"/>
  <c r="M133" i="65"/>
  <c r="F121" i="64"/>
  <c r="F206" i="64"/>
  <c r="H118" i="64"/>
  <c r="H161" i="64"/>
  <c r="N158" i="64"/>
  <c r="P197" i="64"/>
  <c r="P155" i="64"/>
  <c r="C196" i="64"/>
  <c r="C154" i="64"/>
  <c r="P106" i="64"/>
  <c r="C235" i="64"/>
  <c r="I202" i="72"/>
  <c r="H112" i="66"/>
  <c r="K222" i="66"/>
  <c r="C420" i="68"/>
  <c r="J49" i="49"/>
  <c r="J43" i="45"/>
  <c r="J211" i="66"/>
  <c r="C222" i="66"/>
  <c r="O331" i="69"/>
  <c r="O388" i="69"/>
  <c r="G143" i="72"/>
  <c r="I98" i="71"/>
  <c r="I170" i="71" s="1"/>
  <c r="I172" i="71"/>
  <c r="D130" i="49"/>
  <c r="M208" i="69"/>
  <c r="K211" i="69"/>
  <c r="J105" i="47"/>
  <c r="J111" i="50"/>
  <c r="D143" i="69"/>
  <c r="J190" i="72"/>
  <c r="J136" i="72"/>
  <c r="E211" i="67"/>
  <c r="L166" i="50"/>
  <c r="L161" i="50" s="1"/>
  <c r="L161" i="47"/>
  <c r="I215" i="69"/>
  <c r="I156" i="69"/>
  <c r="I213" i="69" s="1"/>
  <c r="L196" i="65"/>
  <c r="L118" i="65"/>
  <c r="D130" i="71"/>
  <c r="M140" i="71"/>
  <c r="M194" i="71"/>
  <c r="H130" i="72"/>
  <c r="C81" i="47"/>
  <c r="C189" i="68"/>
  <c r="C87" i="50"/>
  <c r="I208" i="72"/>
  <c r="M324" i="66"/>
  <c r="M304" i="66"/>
  <c r="H285" i="70"/>
  <c r="E372" i="64"/>
  <c r="D338" i="69"/>
  <c r="C383" i="68"/>
  <c r="C377" i="68" s="1"/>
  <c r="C81" i="55"/>
  <c r="I338" i="65"/>
  <c r="K372" i="64"/>
  <c r="J417" i="68"/>
  <c r="J489" i="68"/>
  <c r="H312" i="71"/>
  <c r="P314" i="71"/>
  <c r="G342" i="65"/>
  <c r="O509" i="68"/>
  <c r="J400" i="69"/>
  <c r="N9" i="50"/>
  <c r="N3" i="47"/>
  <c r="C115" i="68"/>
  <c r="C163" i="68" s="1"/>
  <c r="C97" i="67"/>
  <c r="C135" i="67" s="1"/>
  <c r="C174" i="67"/>
  <c r="Q172" i="65"/>
  <c r="Q134" i="65"/>
  <c r="L94" i="65"/>
  <c r="L133" i="65"/>
  <c r="O166" i="64"/>
  <c r="N165" i="64"/>
  <c r="M121" i="64"/>
  <c r="G118" i="64"/>
  <c r="G160" i="64" s="1"/>
  <c r="Q158" i="64"/>
  <c r="P114" i="64"/>
  <c r="P111" i="64" s="1"/>
  <c r="P199" i="64"/>
  <c r="P157" i="64"/>
  <c r="O155" i="64"/>
  <c r="N154" i="64"/>
  <c r="O106" i="64"/>
  <c r="B114" i="64"/>
  <c r="B199" i="64"/>
  <c r="O81" i="45"/>
  <c r="O141" i="68"/>
  <c r="O135" i="68" s="1"/>
  <c r="O87" i="49"/>
  <c r="O168" i="64"/>
  <c r="M375" i="64"/>
  <c r="I402" i="68"/>
  <c r="P403" i="69"/>
  <c r="G420" i="68"/>
  <c r="D3" i="45"/>
  <c r="M139" i="70"/>
  <c r="M118" i="70"/>
  <c r="M112" i="70" s="1"/>
  <c r="F9" i="49"/>
  <c r="F3" i="45"/>
  <c r="Q143" i="69"/>
  <c r="Q200" i="69"/>
  <c r="H30" i="50"/>
  <c r="P150" i="64"/>
  <c r="N140" i="71"/>
  <c r="N194" i="71"/>
  <c r="J215" i="67"/>
  <c r="J156" i="67"/>
  <c r="P9" i="49"/>
  <c r="I146" i="69"/>
  <c r="P211" i="66"/>
  <c r="P152" i="72"/>
  <c r="I359" i="68"/>
  <c r="I353" i="68" s="1"/>
  <c r="I81" i="54"/>
  <c r="D325" i="71"/>
  <c r="N403" i="69"/>
  <c r="Q420" i="68"/>
  <c r="O285" i="69"/>
  <c r="L323" i="64"/>
  <c r="D291" i="66"/>
  <c r="D285" i="66" s="1"/>
  <c r="I420" i="68"/>
  <c r="F324" i="69"/>
  <c r="O293" i="71"/>
  <c r="O316" i="71"/>
  <c r="O325" i="72"/>
  <c r="G81" i="54"/>
  <c r="G359" i="68"/>
  <c r="G353" i="68" s="1"/>
  <c r="H324" i="65"/>
  <c r="H304" i="65"/>
  <c r="M324" i="67"/>
  <c r="M304" i="67"/>
  <c r="M323" i="67" s="1"/>
  <c r="G388" i="67"/>
  <c r="G331" i="67"/>
  <c r="G310" i="67"/>
  <c r="I338" i="69"/>
  <c r="L318" i="71"/>
  <c r="L372" i="71"/>
  <c r="G81" i="55"/>
  <c r="O322" i="71"/>
  <c r="K325" i="71"/>
  <c r="G115" i="68"/>
  <c r="G163" i="68" s="1"/>
  <c r="I172" i="66"/>
  <c r="I134" i="66"/>
  <c r="H94" i="66"/>
  <c r="M108" i="65"/>
  <c r="M146" i="65" s="1"/>
  <c r="P183" i="65"/>
  <c r="P145" i="65"/>
  <c r="O105" i="65"/>
  <c r="O182" i="65"/>
  <c r="O144" i="65"/>
  <c r="N142" i="65"/>
  <c r="I141" i="65"/>
  <c r="H101" i="65"/>
  <c r="H178" i="65"/>
  <c r="H140" i="65"/>
  <c r="K176" i="65"/>
  <c r="N97" i="65"/>
  <c r="N135" i="65" s="1"/>
  <c r="E172" i="65"/>
  <c r="E134" i="65"/>
  <c r="D94" i="65"/>
  <c r="D133" i="65"/>
  <c r="G208" i="64"/>
  <c r="G166" i="64"/>
  <c r="Q121" i="64"/>
  <c r="Q206" i="64"/>
  <c r="C118" i="64"/>
  <c r="F159" i="64"/>
  <c r="E200" i="64"/>
  <c r="E158" i="64"/>
  <c r="D114" i="64"/>
  <c r="D157" i="64"/>
  <c r="C155" i="64"/>
  <c r="F154" i="64"/>
  <c r="K106" i="64"/>
  <c r="B162" i="64"/>
  <c r="Q93" i="69"/>
  <c r="F208" i="70"/>
  <c r="K338" i="64"/>
  <c r="K360" i="64"/>
  <c r="D384" i="72"/>
  <c r="M105" i="60"/>
  <c r="G132" i="70"/>
  <c r="P112" i="70"/>
  <c r="P131" i="70" s="1"/>
  <c r="P132" i="70"/>
  <c r="J177" i="69"/>
  <c r="J99" i="69"/>
  <c r="H140" i="71"/>
  <c r="K30" i="50"/>
  <c r="I310" i="69"/>
  <c r="L135" i="70"/>
  <c r="L136" i="72"/>
  <c r="L116" i="72"/>
  <c r="L111" i="72" s="1"/>
  <c r="C219" i="64"/>
  <c r="C132" i="64"/>
  <c r="C126" i="64" s="1"/>
  <c r="F135" i="65"/>
  <c r="Q222" i="66"/>
  <c r="O189" i="68"/>
  <c r="O87" i="50"/>
  <c r="O81" i="47"/>
  <c r="M376" i="65"/>
  <c r="H202" i="71"/>
  <c r="K291" i="67"/>
  <c r="K373" i="67"/>
  <c r="G291" i="70"/>
  <c r="I335" i="65"/>
  <c r="I310" i="65"/>
  <c r="O335" i="65"/>
  <c r="I324" i="70"/>
  <c r="G124" i="60"/>
  <c r="Q417" i="64"/>
  <c r="E403" i="67"/>
  <c r="F291" i="66"/>
  <c r="F329" i="66" s="1"/>
  <c r="P338" i="65"/>
  <c r="E384" i="72"/>
  <c r="E386" i="72"/>
  <c r="I360" i="64"/>
  <c r="Q360" i="64"/>
  <c r="E407" i="68"/>
  <c r="O310" i="69"/>
  <c r="O304" i="69" s="1"/>
  <c r="G335" i="69"/>
  <c r="P322" i="71"/>
  <c r="O403" i="65"/>
  <c r="H329" i="71"/>
  <c r="P373" i="65"/>
  <c r="N81" i="54"/>
  <c r="N359" i="68"/>
  <c r="N353" i="68" s="1"/>
  <c r="L324" i="70"/>
  <c r="L304" i="70"/>
  <c r="P111" i="50"/>
  <c r="P105" i="47"/>
  <c r="I124" i="47"/>
  <c r="I130" i="50"/>
  <c r="I124" i="50" s="1"/>
  <c r="C130" i="71"/>
  <c r="M132" i="71"/>
  <c r="I30" i="50"/>
  <c r="O202" i="72"/>
  <c r="K161" i="47"/>
  <c r="B143" i="70"/>
  <c r="N143" i="69"/>
  <c r="O208" i="70"/>
  <c r="F93" i="71"/>
  <c r="M211" i="69"/>
  <c r="N211" i="70"/>
  <c r="G338" i="69"/>
  <c r="E369" i="69"/>
  <c r="E291" i="69"/>
  <c r="I335" i="70"/>
  <c r="H403" i="69"/>
  <c r="N338" i="65"/>
  <c r="L325" i="71"/>
  <c r="O312" i="72"/>
  <c r="Q369" i="65"/>
  <c r="O324" i="70"/>
  <c r="F335" i="67"/>
  <c r="M338" i="67"/>
  <c r="Q338" i="67"/>
  <c r="G402" i="68"/>
  <c r="G377" i="68"/>
  <c r="L380" i="64"/>
  <c r="I447" i="64"/>
  <c r="J143" i="60"/>
  <c r="H384" i="72"/>
  <c r="C291" i="70"/>
  <c r="C285" i="70" s="1"/>
  <c r="I368" i="64"/>
  <c r="I431" i="64"/>
  <c r="I344" i="64"/>
  <c r="F335" i="65"/>
  <c r="P310" i="66"/>
  <c r="P331" i="66"/>
  <c r="P324" i="67"/>
  <c r="O335" i="67"/>
  <c r="G501" i="68"/>
  <c r="I509" i="68"/>
  <c r="D342" i="69"/>
  <c r="P400" i="70"/>
  <c r="E285" i="70"/>
  <c r="E323" i="70" s="1"/>
  <c r="I376" i="70"/>
  <c r="P413" i="68"/>
  <c r="J420" i="68"/>
  <c r="O388" i="70"/>
  <c r="O331" i="70"/>
  <c r="J325" i="72"/>
  <c r="O403" i="67"/>
  <c r="M400" i="69"/>
  <c r="D143" i="60"/>
  <c r="D386" i="71"/>
  <c r="J161" i="60"/>
  <c r="N285" i="67"/>
  <c r="M304" i="65"/>
  <c r="I304" i="66"/>
  <c r="D324" i="69"/>
  <c r="D304" i="69"/>
  <c r="G380" i="64"/>
  <c r="D403" i="65"/>
  <c r="N342" i="70"/>
  <c r="H403" i="70"/>
  <c r="Q386" i="71"/>
  <c r="J112" i="68"/>
  <c r="J161" i="68"/>
  <c r="O108" i="67"/>
  <c r="O146" i="67" s="1"/>
  <c r="O147" i="67"/>
  <c r="M105" i="67"/>
  <c r="M144" i="67"/>
  <c r="D142" i="67"/>
  <c r="F101" i="67"/>
  <c r="F99" i="67" s="1"/>
  <c r="F140" i="67"/>
  <c r="L97" i="67"/>
  <c r="L135" i="67" s="1"/>
  <c r="L136" i="67"/>
  <c r="G148" i="66"/>
  <c r="O180" i="66"/>
  <c r="Q101" i="66"/>
  <c r="O97" i="66"/>
  <c r="O135" i="66" s="1"/>
  <c r="O174" i="66"/>
  <c r="N134" i="65"/>
  <c r="P208" i="64"/>
  <c r="I204" i="64"/>
  <c r="I162" i="64"/>
  <c r="K159" i="64"/>
  <c r="Q114" i="64"/>
  <c r="Q199" i="64"/>
  <c r="Q157" i="64"/>
  <c r="D197" i="64"/>
  <c r="D155" i="64"/>
  <c r="Q192" i="64"/>
  <c r="B121" i="64"/>
  <c r="B206" i="64"/>
  <c r="B164" i="64"/>
  <c r="I143" i="66"/>
  <c r="O235" i="64"/>
  <c r="M211" i="65"/>
  <c r="I322" i="72"/>
  <c r="Q135" i="68"/>
  <c r="P130" i="49"/>
  <c r="P124" i="45"/>
  <c r="B152" i="71"/>
  <c r="Q150" i="67"/>
  <c r="J204" i="71"/>
  <c r="P153" i="64"/>
  <c r="P116" i="72"/>
  <c r="P111" i="72" s="1"/>
  <c r="P129" i="72" s="1"/>
  <c r="P136" i="72"/>
  <c r="D112" i="67"/>
  <c r="L148" i="49"/>
  <c r="L143" i="45"/>
  <c r="B259" i="68"/>
  <c r="J98" i="71"/>
  <c r="B132" i="64"/>
  <c r="G139" i="67"/>
  <c r="D235" i="64"/>
  <c r="D211" i="67"/>
  <c r="O68" i="50"/>
  <c r="D81" i="47"/>
  <c r="D189" i="68"/>
  <c r="D87" i="50"/>
  <c r="D135" i="69"/>
  <c r="M124" i="45"/>
  <c r="M130" i="49"/>
  <c r="K211" i="67"/>
  <c r="C259" i="68"/>
  <c r="E208" i="69"/>
  <c r="D194" i="72"/>
  <c r="D140" i="72"/>
  <c r="B222" i="66"/>
  <c r="C222" i="67"/>
  <c r="Q211" i="70"/>
  <c r="J140" i="72"/>
  <c r="J146" i="69"/>
  <c r="F143" i="70"/>
  <c r="F111" i="71"/>
  <c r="F132" i="71"/>
  <c r="G136" i="72"/>
  <c r="E354" i="72"/>
  <c r="E280" i="72"/>
  <c r="I414" i="65"/>
  <c r="P285" i="70"/>
  <c r="N324" i="66"/>
  <c r="K505" i="68"/>
  <c r="O369" i="65"/>
  <c r="O291" i="65"/>
  <c r="O285" i="65" s="1"/>
  <c r="O383" i="68"/>
  <c r="O81" i="55"/>
  <c r="K324" i="69"/>
  <c r="E338" i="66"/>
  <c r="L383" i="68"/>
  <c r="L81" i="55"/>
  <c r="F331" i="69"/>
  <c r="F388" i="69"/>
  <c r="L388" i="69"/>
  <c r="L331" i="69"/>
  <c r="Q318" i="71"/>
  <c r="Q372" i="71"/>
  <c r="C342" i="65"/>
  <c r="F97" i="66"/>
  <c r="F135" i="66" s="1"/>
  <c r="F136" i="66"/>
  <c r="I134" i="65"/>
  <c r="H94" i="65"/>
  <c r="H132" i="65" s="1"/>
  <c r="H133" i="65"/>
  <c r="C166" i="64"/>
  <c r="F207" i="64"/>
  <c r="F165" i="64"/>
  <c r="E121" i="64"/>
  <c r="E163" i="64" s="1"/>
  <c r="O118" i="64"/>
  <c r="N201" i="64"/>
  <c r="N159" i="64"/>
  <c r="I158" i="64"/>
  <c r="H114" i="64"/>
  <c r="H157" i="64"/>
  <c r="G197" i="64"/>
  <c r="G155" i="64"/>
  <c r="Q109" i="64"/>
  <c r="Q151" i="64" s="1"/>
  <c r="H192" i="64"/>
  <c r="C106" i="64"/>
  <c r="I30" i="49"/>
  <c r="I24" i="45"/>
  <c r="Q338" i="70"/>
  <c r="M410" i="64"/>
  <c r="M323" i="64"/>
  <c r="P331" i="70"/>
  <c r="N403" i="70"/>
  <c r="G335" i="65"/>
  <c r="F384" i="72"/>
  <c r="J322" i="72"/>
  <c r="J130" i="72"/>
  <c r="L93" i="69"/>
  <c r="N9" i="49"/>
  <c r="N3" i="45"/>
  <c r="G146" i="67"/>
  <c r="J196" i="70"/>
  <c r="J139" i="70"/>
  <c r="J118" i="70"/>
  <c r="J194" i="70" s="1"/>
  <c r="O211" i="65"/>
  <c r="O222" i="65"/>
  <c r="B43" i="45"/>
  <c r="B49" i="49"/>
  <c r="P9" i="50"/>
  <c r="H211" i="66"/>
  <c r="P202" i="72"/>
  <c r="D322" i="71"/>
  <c r="E417" i="68"/>
  <c r="D344" i="64"/>
  <c r="D368" i="64"/>
  <c r="L344" i="64"/>
  <c r="L431" i="64"/>
  <c r="L368" i="64"/>
  <c r="C403" i="66"/>
  <c r="Q403" i="70"/>
  <c r="J338" i="67"/>
  <c r="D331" i="70"/>
  <c r="D388" i="70"/>
  <c r="P400" i="69"/>
  <c r="O81" i="54"/>
  <c r="O359" i="68"/>
  <c r="O331" i="67"/>
  <c r="O310" i="67"/>
  <c r="O304" i="67" s="1"/>
  <c r="O323" i="67" s="1"/>
  <c r="D372" i="71"/>
  <c r="D318" i="71"/>
  <c r="D409" i="68"/>
  <c r="P403" i="67"/>
  <c r="B237" i="68"/>
  <c r="G97" i="67"/>
  <c r="G135" i="67" s="1"/>
  <c r="Q134" i="66"/>
  <c r="L94" i="66"/>
  <c r="L132" i="66" s="1"/>
  <c r="L133" i="66"/>
  <c r="B145" i="65"/>
  <c r="J148" i="65"/>
  <c r="Q108" i="65"/>
  <c r="I108" i="65"/>
  <c r="I184" i="65" s="1"/>
  <c r="H183" i="65"/>
  <c r="H145" i="65"/>
  <c r="G105" i="65"/>
  <c r="G182" i="65"/>
  <c r="G144" i="65"/>
  <c r="P101" i="65"/>
  <c r="D178" i="65"/>
  <c r="D101" i="65"/>
  <c r="D140" i="65"/>
  <c r="M172" i="65"/>
  <c r="M134" i="65"/>
  <c r="P94" i="65"/>
  <c r="P132" i="65" s="1"/>
  <c r="P133" i="65"/>
  <c r="K208" i="64"/>
  <c r="K166" i="64"/>
  <c r="J165" i="64"/>
  <c r="I121" i="64"/>
  <c r="I163" i="64" s="1"/>
  <c r="K118" i="64"/>
  <c r="K202" i="64" s="1"/>
  <c r="J159" i="64"/>
  <c r="M200" i="64"/>
  <c r="M158" i="64"/>
  <c r="L114" i="64"/>
  <c r="L157" i="64"/>
  <c r="K155" i="64"/>
  <c r="J154" i="64"/>
  <c r="M109" i="64"/>
  <c r="M151" i="64" s="1"/>
  <c r="D192" i="64"/>
  <c r="G106" i="64"/>
  <c r="B150" i="64"/>
  <c r="P112" i="65"/>
  <c r="N259" i="68"/>
  <c r="N335" i="67"/>
  <c r="P329" i="72"/>
  <c r="K327" i="66"/>
  <c r="C403" i="69"/>
  <c r="D400" i="70"/>
  <c r="O386" i="71"/>
  <c r="G143" i="44"/>
  <c r="G148" i="48"/>
  <c r="M132" i="69"/>
  <c r="M112" i="69"/>
  <c r="P135" i="68"/>
  <c r="N223" i="64"/>
  <c r="J112" i="66"/>
  <c r="F111" i="49"/>
  <c r="L111" i="71"/>
  <c r="L130" i="71"/>
  <c r="Q140" i="72"/>
  <c r="Q194" i="72"/>
  <c r="I312" i="71"/>
  <c r="P202" i="71"/>
  <c r="H143" i="50"/>
  <c r="Q285" i="67"/>
  <c r="I358" i="72"/>
  <c r="K324" i="66"/>
  <c r="K304" i="66"/>
  <c r="M403" i="67"/>
  <c r="H317" i="64"/>
  <c r="P360" i="64"/>
  <c r="H335" i="69"/>
  <c r="H392" i="69"/>
  <c r="H329" i="70"/>
  <c r="M384" i="72"/>
  <c r="M386" i="72"/>
  <c r="O447" i="64"/>
  <c r="M124" i="60"/>
  <c r="L304" i="69"/>
  <c r="L324" i="69"/>
  <c r="D324" i="70"/>
  <c r="D304" i="70"/>
  <c r="M376" i="71"/>
  <c r="M322" i="71"/>
  <c r="K329" i="72"/>
  <c r="N143" i="44"/>
  <c r="N148" i="48"/>
  <c r="Q181" i="70"/>
  <c r="E132" i="71"/>
  <c r="M143" i="72"/>
  <c r="O204" i="72"/>
  <c r="M143" i="45"/>
  <c r="M148" i="49"/>
  <c r="Q373" i="69"/>
  <c r="M417" i="68"/>
  <c r="L400" i="70"/>
  <c r="G322" i="72"/>
  <c r="N384" i="72"/>
  <c r="M331" i="65"/>
  <c r="B30" i="44"/>
  <c r="D87" i="44"/>
  <c r="M87" i="44"/>
  <c r="P87" i="44"/>
  <c r="O49" i="44"/>
  <c r="J87" i="44"/>
  <c r="B87" i="44"/>
  <c r="E87" i="44"/>
  <c r="I87" i="44"/>
  <c r="L87" i="44"/>
  <c r="G87" i="44"/>
  <c r="C87" i="44"/>
  <c r="N87" i="44"/>
  <c r="Q87" i="44"/>
  <c r="F87" i="44"/>
  <c r="C68" i="44"/>
  <c r="E68" i="44"/>
  <c r="K87" i="44"/>
  <c r="O87" i="44"/>
  <c r="K68" i="44"/>
  <c r="K68" i="48" s="1"/>
  <c r="J68" i="44"/>
  <c r="J68" i="48" s="1"/>
  <c r="G68" i="44"/>
  <c r="M49" i="44"/>
  <c r="L49" i="44"/>
  <c r="N49" i="44"/>
  <c r="I68" i="44"/>
  <c r="L68" i="44"/>
  <c r="O68" i="44"/>
  <c r="G49" i="44"/>
  <c r="F49" i="44"/>
  <c r="Q68" i="44"/>
  <c r="B49" i="44"/>
  <c r="E49" i="44"/>
  <c r="K30" i="44"/>
  <c r="Q49" i="44"/>
  <c r="M68" i="44"/>
  <c r="J49" i="44"/>
  <c r="P68" i="44"/>
  <c r="I49" i="44"/>
  <c r="D68" i="44"/>
  <c r="C49" i="44"/>
  <c r="N68" i="44"/>
  <c r="K49" i="44"/>
  <c r="H68" i="44"/>
  <c r="D30" i="44"/>
  <c r="F68" i="44"/>
  <c r="C30" i="44"/>
  <c r="D49" i="44"/>
  <c r="P49" i="44"/>
  <c r="L30" i="44"/>
  <c r="H49" i="44"/>
  <c r="B68" i="44"/>
  <c r="E30" i="44"/>
  <c r="G30" i="44"/>
  <c r="M30" i="44"/>
  <c r="O30" i="44"/>
  <c r="Q30" i="44"/>
  <c r="I30" i="44"/>
  <c r="P30" i="44"/>
  <c r="H30" i="44"/>
  <c r="J30" i="44"/>
  <c r="N30" i="44"/>
  <c r="H9" i="44"/>
  <c r="F30" i="44"/>
  <c r="P9" i="44"/>
  <c r="E9" i="44"/>
  <c r="Q9" i="44"/>
  <c r="L9" i="44"/>
  <c r="D3" i="44"/>
  <c r="M9" i="44"/>
  <c r="B9" i="44"/>
  <c r="B9" i="48" s="1"/>
  <c r="N3" i="44"/>
  <c r="C9" i="44"/>
  <c r="O9" i="44"/>
  <c r="K9" i="44"/>
  <c r="G9" i="44"/>
  <c r="I3" i="44"/>
  <c r="I17" i="20"/>
  <c r="Q17" i="20"/>
  <c r="I5" i="39"/>
  <c r="Q8" i="39"/>
  <c r="F10" i="39"/>
  <c r="K11" i="39"/>
  <c r="O11" i="39"/>
  <c r="D12" i="39"/>
  <c r="L12" i="39"/>
  <c r="E15" i="39"/>
  <c r="I15" i="39"/>
  <c r="M15" i="39"/>
  <c r="Q15" i="39"/>
  <c r="K20" i="39"/>
  <c r="O20" i="39"/>
  <c r="E22" i="39"/>
  <c r="I22" i="39"/>
  <c r="M22" i="39"/>
  <c r="Q22" i="39"/>
  <c r="L10" i="39"/>
  <c r="P10" i="39"/>
  <c r="E11" i="39"/>
  <c r="I11" i="39"/>
  <c r="M11" i="39"/>
  <c r="F12" i="39"/>
  <c r="K15" i="39"/>
  <c r="O15" i="39"/>
  <c r="D16" i="39"/>
  <c r="L16" i="39"/>
  <c r="E20" i="39"/>
  <c r="F21" i="39"/>
  <c r="K22" i="39"/>
  <c r="O22" i="39"/>
  <c r="M29" i="39"/>
  <c r="Q29" i="39"/>
  <c r="F31" i="39"/>
  <c r="J31" i="39"/>
  <c r="N31" i="39"/>
  <c r="D35" i="39"/>
  <c r="L35" i="39"/>
  <c r="P35" i="39"/>
  <c r="M36" i="39"/>
  <c r="J40" i="39"/>
  <c r="K29" i="39"/>
  <c r="D31" i="39"/>
  <c r="H31" i="39"/>
  <c r="E32" i="39"/>
  <c r="M32" i="39"/>
  <c r="N35" i="39"/>
  <c r="G36" i="39"/>
  <c r="K36" i="39"/>
  <c r="O36" i="39"/>
  <c r="H40" i="39"/>
  <c r="L40" i="39"/>
  <c r="E41" i="39"/>
  <c r="I41" i="39"/>
  <c r="K48" i="39"/>
  <c r="D50" i="39"/>
  <c r="E51" i="39"/>
  <c r="I51" i="39"/>
  <c r="M51" i="39"/>
  <c r="Q51" i="39"/>
  <c r="G55" i="39"/>
  <c r="K55" i="39"/>
  <c r="D59" i="39"/>
  <c r="H59" i="39"/>
  <c r="L59" i="39"/>
  <c r="E60" i="39"/>
  <c r="I60" i="39"/>
  <c r="M60" i="39"/>
  <c r="Q60" i="39"/>
  <c r="E70" i="39"/>
  <c r="I70" i="39"/>
  <c r="M70" i="39"/>
  <c r="N73" i="39"/>
  <c r="D78" i="39"/>
  <c r="L78" i="39"/>
  <c r="P78" i="39"/>
  <c r="I79" i="39"/>
  <c r="M97" i="39"/>
  <c r="Q97" i="39"/>
  <c r="N101" i="39"/>
  <c r="G102" i="39"/>
  <c r="K102" i="39"/>
  <c r="H103" i="39"/>
  <c r="F110" i="39"/>
  <c r="N110" i="39"/>
  <c r="G112" i="39"/>
  <c r="O112" i="39"/>
  <c r="I116" i="39"/>
  <c r="M116" i="39"/>
  <c r="N117" i="39"/>
  <c r="K121" i="39"/>
  <c r="D122" i="39"/>
  <c r="L132" i="39"/>
  <c r="E135" i="39"/>
  <c r="I135" i="39"/>
  <c r="M135" i="39"/>
  <c r="J136" i="39"/>
  <c r="K140" i="39"/>
  <c r="O140" i="39"/>
  <c r="D141" i="39"/>
  <c r="H141" i="39"/>
  <c r="P141" i="39"/>
  <c r="G13" i="39"/>
  <c r="O13" i="39"/>
  <c r="I13" i="42"/>
  <c r="I13" i="39"/>
  <c r="Q13" i="42"/>
  <c r="Q13" i="39"/>
  <c r="G14" i="42"/>
  <c r="G14" i="39"/>
  <c r="O14" i="42"/>
  <c r="O14" i="39"/>
  <c r="I33" i="42"/>
  <c r="I33" i="39"/>
  <c r="Q33" i="42"/>
  <c r="Q33" i="39"/>
  <c r="G34" i="42"/>
  <c r="G34" i="39"/>
  <c r="K34" i="42"/>
  <c r="K34" i="39"/>
  <c r="O34" i="42"/>
  <c r="O34" i="39"/>
  <c r="G53" i="42"/>
  <c r="G53" i="39"/>
  <c r="O53" i="42"/>
  <c r="O53" i="39"/>
  <c r="E71" i="42"/>
  <c r="E71" i="39"/>
  <c r="I71" i="42"/>
  <c r="I71" i="39"/>
  <c r="M71" i="42"/>
  <c r="M71" i="39"/>
  <c r="Q71" i="42"/>
  <c r="Q71" i="39"/>
  <c r="K72" i="42"/>
  <c r="K72" i="39"/>
  <c r="G91" i="42"/>
  <c r="G91" i="39"/>
  <c r="O91" i="42"/>
  <c r="O91" i="39"/>
  <c r="E94" i="42"/>
  <c r="E94" i="39"/>
  <c r="Q94" i="42"/>
  <c r="Q94" i="39"/>
  <c r="K95" i="42"/>
  <c r="K95" i="39"/>
  <c r="E114" i="42"/>
  <c r="E114" i="39"/>
  <c r="M114" i="42"/>
  <c r="M114" i="39"/>
  <c r="G115" i="42"/>
  <c r="G115" i="39"/>
  <c r="K115" i="42"/>
  <c r="K115" i="39"/>
  <c r="O115" i="42"/>
  <c r="O115" i="39"/>
  <c r="I133" i="42"/>
  <c r="I133" i="39"/>
  <c r="Q133" i="42"/>
  <c r="Q133" i="39"/>
  <c r="I169" i="42"/>
  <c r="I169" i="39"/>
  <c r="E86" i="39"/>
  <c r="I86" i="39"/>
  <c r="M86" i="39"/>
  <c r="Q86" i="39"/>
  <c r="N88" i="39"/>
  <c r="G89" i="39"/>
  <c r="O89" i="39"/>
  <c r="H92" i="39"/>
  <c r="I14" i="42"/>
  <c r="I14" i="39"/>
  <c r="Q14" i="42"/>
  <c r="Q14" i="39"/>
  <c r="K33" i="42"/>
  <c r="K33" i="39"/>
  <c r="I34" i="42"/>
  <c r="I34" i="39"/>
  <c r="Q34" i="42"/>
  <c r="Q34" i="39"/>
  <c r="G52" i="42"/>
  <c r="G52" i="39"/>
  <c r="K52" i="42"/>
  <c r="K52" i="39"/>
  <c r="O52" i="42"/>
  <c r="O52" i="39"/>
  <c r="I53" i="42"/>
  <c r="I53" i="39"/>
  <c r="Q53" i="42"/>
  <c r="Q53" i="39"/>
  <c r="M72" i="42"/>
  <c r="M72" i="39"/>
  <c r="Q72" i="42"/>
  <c r="Q72" i="39"/>
  <c r="G90" i="42"/>
  <c r="G90" i="39"/>
  <c r="K90" i="42"/>
  <c r="K90" i="39"/>
  <c r="O90" i="42"/>
  <c r="O90" i="39"/>
  <c r="I91" i="42"/>
  <c r="I91" i="39"/>
  <c r="Q91" i="42"/>
  <c r="Q91" i="39"/>
  <c r="K94" i="42"/>
  <c r="K94" i="39"/>
  <c r="O94" i="42"/>
  <c r="O94" i="39"/>
  <c r="G114" i="42"/>
  <c r="G114" i="39"/>
  <c r="O114" i="42"/>
  <c r="O114" i="39"/>
  <c r="G133" i="42"/>
  <c r="G133" i="39"/>
  <c r="O133" i="42"/>
  <c r="O133" i="39"/>
  <c r="E134" i="42"/>
  <c r="E134" i="39"/>
  <c r="I134" i="42"/>
  <c r="I134" i="39"/>
  <c r="M134" i="42"/>
  <c r="M134" i="39"/>
  <c r="Q134" i="42"/>
  <c r="Q134" i="39"/>
  <c r="G151" i="42"/>
  <c r="G151" i="39"/>
  <c r="O151" i="42"/>
  <c r="O151" i="39"/>
  <c r="E152" i="42"/>
  <c r="E152" i="39"/>
  <c r="I152" i="42"/>
  <c r="I152" i="39"/>
  <c r="M152" i="42"/>
  <c r="M152" i="39"/>
  <c r="Q152" i="42"/>
  <c r="Q152" i="39"/>
  <c r="K169" i="42"/>
  <c r="K169" i="39"/>
  <c r="E170" i="42"/>
  <c r="E170" i="39"/>
  <c r="I170" i="42"/>
  <c r="I170" i="39"/>
  <c r="M170" i="42"/>
  <c r="M170" i="39"/>
  <c r="Q170" i="42"/>
  <c r="Q170" i="39"/>
  <c r="F147" i="39"/>
  <c r="J147" i="39"/>
  <c r="N147" i="39"/>
  <c r="K149" i="39"/>
  <c r="H150" i="39"/>
  <c r="P150" i="39"/>
  <c r="E153" i="39"/>
  <c r="M153" i="39"/>
  <c r="F154" i="39"/>
  <c r="D159" i="39"/>
  <c r="F165" i="39"/>
  <c r="G167" i="39"/>
  <c r="D168" i="39"/>
  <c r="E171" i="39"/>
  <c r="M171" i="39"/>
  <c r="F172" i="39"/>
  <c r="O176" i="39"/>
  <c r="D177" i="39"/>
  <c r="L177" i="39"/>
  <c r="C59" i="39"/>
  <c r="C8" i="39"/>
  <c r="C93" i="39"/>
  <c r="L27" i="19"/>
  <c r="L27" i="20"/>
  <c r="I27" i="22"/>
  <c r="Q27" i="22"/>
  <c r="D8" i="39"/>
  <c r="H8" i="39"/>
  <c r="I10" i="39"/>
  <c r="J11" i="39"/>
  <c r="K12" i="39"/>
  <c r="L15" i="39"/>
  <c r="E16" i="39"/>
  <c r="M16" i="39"/>
  <c r="Q16" i="39"/>
  <c r="N20" i="39"/>
  <c r="O21" i="39"/>
  <c r="D22" i="39"/>
  <c r="H22" i="39"/>
  <c r="L22" i="39"/>
  <c r="P22" i="39"/>
  <c r="E26" i="39"/>
  <c r="F29" i="39"/>
  <c r="J29" i="39"/>
  <c r="N29" i="39"/>
  <c r="L32" i="39"/>
  <c r="P32" i="39"/>
  <c r="I35" i="39"/>
  <c r="M35" i="39"/>
  <c r="Q35" i="39"/>
  <c r="J36" i="39"/>
  <c r="N36" i="39"/>
  <c r="G40" i="39"/>
  <c r="K40" i="39"/>
  <c r="L41" i="39"/>
  <c r="E48" i="39"/>
  <c r="M48" i="39"/>
  <c r="F50" i="39"/>
  <c r="J50" i="39"/>
  <c r="C51" i="39"/>
  <c r="K51" i="39"/>
  <c r="O51" i="39"/>
  <c r="E55" i="39"/>
  <c r="I55" i="39"/>
  <c r="M55" i="39"/>
  <c r="F59" i="39"/>
  <c r="J59" i="39"/>
  <c r="C103" i="39"/>
  <c r="O132" i="39"/>
  <c r="D135" i="39"/>
  <c r="P135" i="39"/>
  <c r="E136" i="39"/>
  <c r="I136" i="39"/>
  <c r="C141" i="39"/>
  <c r="O141" i="39"/>
  <c r="G150" i="39"/>
  <c r="O150" i="39"/>
  <c r="E154" i="39"/>
  <c r="I154" i="39"/>
  <c r="M154" i="39"/>
  <c r="Q154" i="39"/>
  <c r="J158" i="39"/>
  <c r="C159" i="39"/>
  <c r="G159" i="39"/>
  <c r="K159" i="39"/>
  <c r="O159" i="39"/>
  <c r="D165" i="39"/>
  <c r="H165" i="39"/>
  <c r="L165" i="39"/>
  <c r="I167" i="39"/>
  <c r="C171" i="39"/>
  <c r="C121" i="39"/>
  <c r="G60" i="39"/>
  <c r="K60" i="39"/>
  <c r="I67" i="39"/>
  <c r="F69" i="39"/>
  <c r="K70" i="39"/>
  <c r="O70" i="39"/>
  <c r="L73" i="39"/>
  <c r="P73" i="39"/>
  <c r="E74" i="39"/>
  <c r="M74" i="39"/>
  <c r="C79" i="39"/>
  <c r="K79" i="39"/>
  <c r="O79" i="39"/>
  <c r="D86" i="39"/>
  <c r="P86" i="39"/>
  <c r="M88" i="39"/>
  <c r="G92" i="39"/>
  <c r="K92" i="39"/>
  <c r="H93" i="39"/>
  <c r="P93" i="39"/>
  <c r="I96" i="39"/>
  <c r="Q96" i="39"/>
  <c r="F97" i="39"/>
  <c r="J97" i="39"/>
  <c r="C101" i="39"/>
  <c r="G101" i="39"/>
  <c r="K101" i="39"/>
  <c r="H102" i="39"/>
  <c r="P102" i="39"/>
  <c r="I103" i="39"/>
  <c r="Q103" i="39"/>
  <c r="K110" i="39"/>
  <c r="O110" i="39"/>
  <c r="D112" i="39"/>
  <c r="P112" i="39"/>
  <c r="E113" i="39"/>
  <c r="M113" i="39"/>
  <c r="Q113" i="39"/>
  <c r="C117" i="39"/>
  <c r="D121" i="39"/>
  <c r="L121" i="39"/>
  <c r="P121" i="39"/>
  <c r="M122" i="39"/>
  <c r="C129" i="39"/>
  <c r="G129" i="39"/>
  <c r="O129" i="39"/>
  <c r="L131" i="39"/>
  <c r="E132" i="39"/>
  <c r="I132" i="39"/>
  <c r="Q132" i="39"/>
  <c r="K136" i="39"/>
  <c r="D140" i="39"/>
  <c r="H140" i="39"/>
  <c r="M141" i="39"/>
  <c r="D149" i="39"/>
  <c r="H149" i="39"/>
  <c r="Q150" i="39"/>
  <c r="J153" i="39"/>
  <c r="N153" i="39"/>
  <c r="G154" i="39"/>
  <c r="K154" i="39"/>
  <c r="O154" i="39"/>
  <c r="D158" i="39"/>
  <c r="L158" i="39"/>
  <c r="P158" i="39"/>
  <c r="E159" i="39"/>
  <c r="M159" i="39"/>
  <c r="Q159" i="39"/>
  <c r="P92" i="39"/>
  <c r="M93" i="39"/>
  <c r="F96" i="39"/>
  <c r="N96" i="39"/>
  <c r="C97" i="39"/>
  <c r="K97" i="39"/>
  <c r="D101" i="39"/>
  <c r="H101" i="39"/>
  <c r="M102" i="39"/>
  <c r="F103" i="39"/>
  <c r="G107" i="39"/>
  <c r="D110" i="39"/>
  <c r="Q112" i="39"/>
  <c r="F113" i="39"/>
  <c r="J113" i="39"/>
  <c r="O116" i="39"/>
  <c r="D117" i="39"/>
  <c r="P117" i="39"/>
  <c r="M121" i="39"/>
  <c r="N122" i="39"/>
  <c r="H129" i="39"/>
  <c r="M131" i="39"/>
  <c r="F132" i="39"/>
  <c r="J132" i="39"/>
  <c r="C135" i="39"/>
  <c r="K135" i="39"/>
  <c r="O135" i="39"/>
  <c r="D136" i="39"/>
  <c r="L136" i="39"/>
  <c r="P136" i="39"/>
  <c r="F141" i="39"/>
  <c r="N141" i="39"/>
  <c r="P147" i="39"/>
  <c r="E149" i="39"/>
  <c r="I149" i="39"/>
  <c r="M149" i="39"/>
  <c r="Q149" i="39"/>
  <c r="J150" i="39"/>
  <c r="N150" i="39"/>
  <c r="C153" i="39"/>
  <c r="K153" i="39"/>
  <c r="D154" i="39"/>
  <c r="H154" i="39"/>
  <c r="E158" i="39"/>
  <c r="I158" i="39"/>
  <c r="M158" i="39"/>
  <c r="F159" i="39"/>
  <c r="C165" i="39"/>
  <c r="G165" i="39"/>
  <c r="H167" i="39"/>
  <c r="I168" i="39"/>
  <c r="Q168" i="39"/>
  <c r="N171" i="39"/>
  <c r="D13" i="39"/>
  <c r="D13" i="42"/>
  <c r="L13" i="39"/>
  <c r="L13" i="42"/>
  <c r="P13" i="39"/>
  <c r="P13" i="42"/>
  <c r="F14" i="39"/>
  <c r="F14" i="42"/>
  <c r="J14" i="39"/>
  <c r="J14" i="42"/>
  <c r="N14" i="39"/>
  <c r="N14" i="42"/>
  <c r="D34" i="39"/>
  <c r="D34" i="42"/>
  <c r="L34" i="39"/>
  <c r="L34" i="42"/>
  <c r="P34" i="39"/>
  <c r="P34" i="42"/>
  <c r="F52" i="39"/>
  <c r="F52" i="42"/>
  <c r="N52" i="39"/>
  <c r="N52" i="42"/>
  <c r="H53" i="39"/>
  <c r="H53" i="42"/>
  <c r="P53" i="39"/>
  <c r="P53" i="42"/>
  <c r="L72" i="39"/>
  <c r="L72" i="42"/>
  <c r="D90" i="39"/>
  <c r="D90" i="42"/>
  <c r="M167" i="39"/>
  <c r="F168" i="39"/>
  <c r="J168" i="39"/>
  <c r="N168" i="39"/>
  <c r="G171" i="39"/>
  <c r="H172" i="39"/>
  <c r="L172" i="39"/>
  <c r="P172" i="39"/>
  <c r="I176" i="39"/>
  <c r="M176" i="39"/>
  <c r="J177" i="39"/>
  <c r="N177" i="39"/>
  <c r="J176" i="39"/>
  <c r="N176" i="39"/>
  <c r="O177" i="39"/>
  <c r="F13" i="39"/>
  <c r="F13" i="42"/>
  <c r="H14" i="39"/>
  <c r="H14" i="42"/>
  <c r="D33" i="39"/>
  <c r="D33" i="42"/>
  <c r="H33" i="39"/>
  <c r="H33" i="42"/>
  <c r="L33" i="39"/>
  <c r="L33" i="42"/>
  <c r="P33" i="39"/>
  <c r="P33" i="42"/>
  <c r="F53" i="39"/>
  <c r="F53" i="42"/>
  <c r="J53" i="39"/>
  <c r="J53" i="42"/>
  <c r="N53" i="39"/>
  <c r="N53" i="42"/>
  <c r="D71" i="39"/>
  <c r="D71" i="42"/>
  <c r="H71" i="39"/>
  <c r="H71" i="42"/>
  <c r="L71" i="39"/>
  <c r="L71" i="42"/>
  <c r="P71" i="39"/>
  <c r="P71" i="42"/>
  <c r="F72" i="39"/>
  <c r="F72" i="42"/>
  <c r="J72" i="39"/>
  <c r="J72" i="42"/>
  <c r="N72" i="39"/>
  <c r="N72" i="42"/>
  <c r="L90" i="39"/>
  <c r="L90" i="42"/>
  <c r="P90" i="39"/>
  <c r="P90" i="42"/>
  <c r="F91" i="39"/>
  <c r="F91" i="42"/>
  <c r="J91" i="39"/>
  <c r="J91" i="42"/>
  <c r="N91" i="39"/>
  <c r="N91" i="42"/>
  <c r="D94" i="39"/>
  <c r="D94" i="42"/>
  <c r="F114" i="39"/>
  <c r="F114" i="42"/>
  <c r="N114" i="39"/>
  <c r="N114" i="42"/>
  <c r="P115" i="39"/>
  <c r="P115" i="42"/>
  <c r="F133" i="39"/>
  <c r="F133" i="42"/>
  <c r="N133" i="39"/>
  <c r="N133" i="42"/>
  <c r="H134" i="39"/>
  <c r="H134" i="42"/>
  <c r="L134" i="39"/>
  <c r="L134" i="42"/>
  <c r="P134" i="39"/>
  <c r="P134" i="42"/>
  <c r="F151" i="39"/>
  <c r="F151" i="42"/>
  <c r="N151" i="39"/>
  <c r="N151" i="42"/>
  <c r="P152" i="39"/>
  <c r="P152" i="42"/>
  <c r="F169" i="39"/>
  <c r="F169" i="42"/>
  <c r="J169" i="39"/>
  <c r="J169" i="42"/>
  <c r="N169" i="39"/>
  <c r="N169" i="42"/>
  <c r="H170" i="39"/>
  <c r="H170" i="42"/>
  <c r="L170" i="39"/>
  <c r="L170" i="42"/>
  <c r="P170" i="39"/>
  <c r="P170" i="42"/>
  <c r="J90" i="39"/>
  <c r="J90" i="42"/>
  <c r="N90" i="39"/>
  <c r="N90" i="42"/>
  <c r="D91" i="39"/>
  <c r="D91" i="42"/>
  <c r="L91" i="39"/>
  <c r="L91" i="42"/>
  <c r="F94" i="39"/>
  <c r="F94" i="42"/>
  <c r="J94" i="39"/>
  <c r="J94" i="42"/>
  <c r="N94" i="39"/>
  <c r="N94" i="42"/>
  <c r="D95" i="39"/>
  <c r="D95" i="42"/>
  <c r="H95" i="39"/>
  <c r="H95" i="42"/>
  <c r="P95" i="39"/>
  <c r="P95" i="42"/>
  <c r="D114" i="39"/>
  <c r="D114" i="42"/>
  <c r="H114" i="39"/>
  <c r="H114" i="42"/>
  <c r="L114" i="39"/>
  <c r="L114" i="42"/>
  <c r="P114" i="39"/>
  <c r="P114" i="42"/>
  <c r="F115" i="39"/>
  <c r="F115" i="42"/>
  <c r="J115" i="39"/>
  <c r="J115" i="42"/>
  <c r="D133" i="39"/>
  <c r="D133" i="42"/>
  <c r="H133" i="39"/>
  <c r="H133" i="42"/>
  <c r="L133" i="39"/>
  <c r="L133" i="42"/>
  <c r="P133" i="39"/>
  <c r="P133" i="42"/>
  <c r="D151" i="39"/>
  <c r="D151" i="42"/>
  <c r="L151" i="39"/>
  <c r="L151" i="42"/>
  <c r="F152" i="39"/>
  <c r="F152" i="42"/>
  <c r="J152" i="39"/>
  <c r="J152" i="42"/>
  <c r="N152" i="39"/>
  <c r="N152" i="42"/>
  <c r="D169" i="39"/>
  <c r="D169" i="42"/>
  <c r="H169" i="39"/>
  <c r="H169" i="42"/>
  <c r="P169" i="39"/>
  <c r="P169" i="42"/>
  <c r="H52" i="39"/>
  <c r="L52" i="39"/>
  <c r="P52" i="39"/>
  <c r="F71" i="39"/>
  <c r="J71" i="39"/>
  <c r="N71" i="39"/>
  <c r="H94" i="39"/>
  <c r="L94" i="39"/>
  <c r="P94" i="39"/>
  <c r="L14" i="39"/>
  <c r="P14" i="39"/>
  <c r="F33" i="39"/>
  <c r="J33" i="39"/>
  <c r="N33" i="39"/>
  <c r="D14" i="39"/>
  <c r="D52" i="39"/>
  <c r="D115" i="39"/>
  <c r="I59" i="39"/>
  <c r="O86" i="39"/>
  <c r="Q110" i="39"/>
  <c r="Q12" i="39"/>
  <c r="O102" i="39"/>
  <c r="O27" i="19"/>
  <c r="J27" i="20"/>
  <c r="D27" i="20"/>
  <c r="H27" i="20"/>
  <c r="K54" i="39"/>
  <c r="G86" i="39"/>
  <c r="H17" i="19"/>
  <c r="F55" i="39"/>
  <c r="E50" i="39"/>
  <c r="L60" i="39"/>
  <c r="H70" i="39"/>
  <c r="H74" i="39"/>
  <c r="H79" i="39"/>
  <c r="L102" i="39"/>
  <c r="H153" i="39"/>
  <c r="D171" i="39"/>
  <c r="H171" i="39"/>
  <c r="P171" i="39"/>
  <c r="K88" i="39"/>
  <c r="K96" i="39"/>
  <c r="K113" i="39"/>
  <c r="O113" i="39"/>
  <c r="O147" i="39"/>
  <c r="O168" i="39"/>
  <c r="F89" i="39"/>
  <c r="N102" i="39"/>
  <c r="J131" i="39"/>
  <c r="F135" i="39"/>
  <c r="F102" i="39"/>
  <c r="L50" i="39"/>
  <c r="L88" i="39"/>
  <c r="D96" i="39"/>
  <c r="P103" i="39"/>
  <c r="J92" i="39"/>
  <c r="N92" i="39"/>
  <c r="J122" i="39"/>
  <c r="G67" i="39"/>
  <c r="K93" i="39"/>
  <c r="M89" i="39"/>
  <c r="E97" i="39"/>
  <c r="I97" i="39"/>
  <c r="I121" i="39"/>
  <c r="F136" i="39"/>
  <c r="P129" i="39"/>
  <c r="L141" i="39"/>
  <c r="C71" i="39"/>
  <c r="C33" i="39"/>
  <c r="C13" i="39"/>
  <c r="C169" i="39"/>
  <c r="C133" i="39"/>
  <c r="C95" i="39"/>
  <c r="C91" i="39"/>
  <c r="C53" i="39"/>
  <c r="C115" i="39"/>
  <c r="C11" i="39"/>
  <c r="C151" i="39"/>
  <c r="H88" i="39"/>
  <c r="H21" i="39"/>
  <c r="F22" i="39"/>
  <c r="N22" i="39"/>
  <c r="L20" i="39"/>
  <c r="H15" i="39"/>
  <c r="J16" i="39"/>
  <c r="F8" i="39"/>
  <c r="K8" i="39"/>
  <c r="J101" i="39"/>
  <c r="O4" i="19"/>
  <c r="Q27" i="20"/>
  <c r="G27" i="19"/>
  <c r="K27" i="19"/>
  <c r="G17" i="20"/>
  <c r="K17" i="20"/>
  <c r="J10" i="39"/>
  <c r="O4" i="22"/>
  <c r="K32" i="39"/>
  <c r="N40" i="39"/>
  <c r="H48" i="39"/>
  <c r="P48" i="39"/>
  <c r="F51" i="39"/>
  <c r="G54" i="39"/>
  <c r="L55" i="39"/>
  <c r="P55" i="39"/>
  <c r="J67" i="39"/>
  <c r="N67" i="39"/>
  <c r="M73" i="39"/>
  <c r="Q73" i="39"/>
  <c r="J74" i="39"/>
  <c r="O78" i="39"/>
  <c r="D79" i="39"/>
  <c r="L79" i="39"/>
  <c r="E17" i="22"/>
  <c r="M17" i="22"/>
  <c r="Q93" i="39"/>
  <c r="G29" i="39"/>
  <c r="D40" i="39"/>
  <c r="P40" i="39"/>
  <c r="F48" i="39"/>
  <c r="N48" i="39"/>
  <c r="K50" i="39"/>
  <c r="O50" i="39"/>
  <c r="P51" i="39"/>
  <c r="H60" i="39"/>
  <c r="P60" i="39"/>
  <c r="D67" i="39"/>
  <c r="E69" i="39"/>
  <c r="M69" i="39"/>
  <c r="F70" i="39"/>
  <c r="G73" i="39"/>
  <c r="F79" i="39"/>
  <c r="L167" i="39"/>
  <c r="I177" i="39"/>
  <c r="M177" i="39"/>
  <c r="Q177" i="39"/>
  <c r="Q131" i="39"/>
  <c r="E165" i="39"/>
  <c r="M165" i="39"/>
  <c r="J167" i="39"/>
  <c r="E172" i="39"/>
  <c r="I172" i="39"/>
  <c r="E102" i="39"/>
  <c r="C27" i="22"/>
  <c r="O10" i="39"/>
  <c r="F15" i="39"/>
  <c r="J15" i="39"/>
  <c r="E21" i="39"/>
  <c r="L29" i="39"/>
  <c r="I31" i="39"/>
  <c r="Q31" i="39"/>
  <c r="N32" i="39"/>
  <c r="G35" i="39"/>
  <c r="L36" i="39"/>
  <c r="M40" i="39"/>
  <c r="J41" i="39"/>
  <c r="N41" i="39"/>
  <c r="G70" i="39"/>
  <c r="N78" i="39"/>
  <c r="O88" i="39"/>
  <c r="D89" i="39"/>
  <c r="O96" i="39"/>
  <c r="H97" i="39"/>
  <c r="E101" i="39"/>
  <c r="I101" i="39"/>
  <c r="M101" i="39"/>
  <c r="Q101" i="39"/>
  <c r="K103" i="39"/>
  <c r="H113" i="39"/>
  <c r="O17" i="20"/>
  <c r="E17" i="20"/>
  <c r="M17" i="20"/>
  <c r="G27" i="20"/>
  <c r="K27" i="20"/>
  <c r="O27" i="20"/>
  <c r="E27" i="20"/>
  <c r="I27" i="20"/>
  <c r="M27" i="20"/>
  <c r="G4" i="22"/>
  <c r="K4" i="22"/>
  <c r="G27" i="22"/>
  <c r="K27" i="22"/>
  <c r="O27" i="22"/>
  <c r="E27" i="22"/>
  <c r="M27" i="22"/>
  <c r="M54" i="39"/>
  <c r="F92" i="39"/>
  <c r="K4" i="19"/>
  <c r="E4" i="19"/>
  <c r="I4" i="19"/>
  <c r="F27" i="19"/>
  <c r="J27" i="19"/>
  <c r="N27" i="19"/>
  <c r="D27" i="19"/>
  <c r="P17" i="20"/>
  <c r="D4" i="22"/>
  <c r="H4" i="22"/>
  <c r="L4" i="22"/>
  <c r="P4" i="22"/>
  <c r="F4" i="22"/>
  <c r="J4" i="22"/>
  <c r="N4" i="22"/>
  <c r="H17" i="22"/>
  <c r="P17" i="22"/>
  <c r="D27" i="22"/>
  <c r="H27" i="22"/>
  <c r="L27" i="22"/>
  <c r="P27" i="22"/>
  <c r="F11" i="39"/>
  <c r="D32" i="39"/>
  <c r="Q70" i="39"/>
  <c r="K74" i="39"/>
  <c r="E88" i="39"/>
  <c r="E117" i="39"/>
  <c r="Q117" i="39"/>
  <c r="N121" i="39"/>
  <c r="I129" i="39"/>
  <c r="Q129" i="39"/>
  <c r="G176" i="39"/>
  <c r="I141" i="39"/>
  <c r="J17" i="19"/>
  <c r="N17" i="19"/>
  <c r="C17" i="20"/>
  <c r="F17" i="20"/>
  <c r="J17" i="20"/>
  <c r="N17" i="20"/>
  <c r="D17" i="20"/>
  <c r="H17" i="20"/>
  <c r="L17" i="20"/>
  <c r="C17" i="22"/>
  <c r="F17" i="22"/>
  <c r="J17" i="22"/>
  <c r="N17" i="22"/>
  <c r="D17" i="22"/>
  <c r="L17" i="22"/>
  <c r="F27" i="22"/>
  <c r="J27" i="22"/>
  <c r="N27" i="22"/>
  <c r="D4" i="19"/>
  <c r="H4" i="19"/>
  <c r="L4" i="19"/>
  <c r="P4" i="19"/>
  <c r="N4" i="19"/>
  <c r="E17" i="19"/>
  <c r="I17" i="19"/>
  <c r="Q17" i="19"/>
  <c r="K17" i="19"/>
  <c r="P27" i="20"/>
  <c r="I17" i="22"/>
  <c r="Q17" i="22"/>
  <c r="M4" i="19"/>
  <c r="Q4" i="19"/>
  <c r="G17" i="19"/>
  <c r="O17" i="19"/>
  <c r="M17" i="19"/>
  <c r="C27" i="19"/>
  <c r="D17" i="19"/>
  <c r="L17" i="19"/>
  <c r="P17" i="19"/>
  <c r="G4" i="19"/>
  <c r="H27" i="19"/>
  <c r="P27" i="19"/>
  <c r="C4" i="22"/>
  <c r="E4" i="22"/>
  <c r="I4" i="22"/>
  <c r="M4" i="22"/>
  <c r="Q4" i="22"/>
  <c r="G17" i="22"/>
  <c r="K17" i="22"/>
  <c r="O17" i="22"/>
  <c r="F4" i="19"/>
  <c r="J4" i="19"/>
  <c r="E27" i="19"/>
  <c r="I27" i="19"/>
  <c r="M27" i="19"/>
  <c r="Q27" i="19"/>
  <c r="C27" i="20"/>
  <c r="F17" i="19"/>
  <c r="C4" i="20"/>
  <c r="C4" i="19"/>
  <c r="C17" i="19"/>
  <c r="C15" i="18"/>
  <c r="B15" i="11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Q124" i="50" l="1"/>
  <c r="K379" i="71"/>
  <c r="M417" i="64"/>
  <c r="C414" i="65"/>
  <c r="P64" i="39"/>
  <c r="D395" i="69"/>
  <c r="J386" i="69"/>
  <c r="L407" i="66"/>
  <c r="J170" i="71"/>
  <c r="J215" i="66"/>
  <c r="P395" i="65"/>
  <c r="F205" i="64"/>
  <c r="J215" i="71"/>
  <c r="J392" i="69"/>
  <c r="J388" i="70"/>
  <c r="H213" i="65"/>
  <c r="M376" i="67"/>
  <c r="M373" i="70"/>
  <c r="F178" i="65"/>
  <c r="H209" i="68"/>
  <c r="H208" i="68" s="1"/>
  <c r="I175" i="69"/>
  <c r="L352" i="71"/>
  <c r="C395" i="69"/>
  <c r="F179" i="67"/>
  <c r="M468" i="68"/>
  <c r="Q376" i="67"/>
  <c r="E376" i="66"/>
  <c r="G417" i="64"/>
  <c r="K428" i="64"/>
  <c r="F329" i="70"/>
  <c r="D395" i="66"/>
  <c r="K163" i="42"/>
  <c r="J62" i="44"/>
  <c r="D323" i="70"/>
  <c r="L129" i="71"/>
  <c r="D481" i="68"/>
  <c r="P216" i="64"/>
  <c r="O215" i="65"/>
  <c r="I200" i="66"/>
  <c r="M183" i="66"/>
  <c r="D171" i="65"/>
  <c r="Q239" i="68"/>
  <c r="P182" i="66"/>
  <c r="K213" i="66"/>
  <c r="K407" i="65"/>
  <c r="M200" i="66"/>
  <c r="Q323" i="70"/>
  <c r="I323" i="70"/>
  <c r="D172" i="67"/>
  <c r="C457" i="68"/>
  <c r="F194" i="72"/>
  <c r="O219" i="68"/>
  <c r="Q376" i="72"/>
  <c r="I395" i="70"/>
  <c r="O414" i="67"/>
  <c r="Q414" i="66"/>
  <c r="G376" i="65"/>
  <c r="Q358" i="71"/>
  <c r="I134" i="72"/>
  <c r="K222" i="65"/>
  <c r="H414" i="65"/>
  <c r="F247" i="64"/>
  <c r="O243" i="68"/>
  <c r="J188" i="72"/>
  <c r="O126" i="39"/>
  <c r="J163" i="39"/>
  <c r="F145" i="39"/>
  <c r="I240" i="64"/>
  <c r="O342" i="69"/>
  <c r="I200" i="64"/>
  <c r="M175" i="69"/>
  <c r="N208" i="71"/>
  <c r="B206" i="71"/>
  <c r="G329" i="70"/>
  <c r="I184" i="69"/>
  <c r="G179" i="67"/>
  <c r="K481" i="68"/>
  <c r="M208" i="71"/>
  <c r="N170" i="72"/>
  <c r="F365" i="64"/>
  <c r="M361" i="72"/>
  <c r="K361" i="71"/>
  <c r="K395" i="69"/>
  <c r="N179" i="67"/>
  <c r="M222" i="70"/>
  <c r="M207" i="70" s="1"/>
  <c r="P323" i="69"/>
  <c r="F237" i="64"/>
  <c r="F226" i="64"/>
  <c r="J492" i="68"/>
  <c r="N492" i="68"/>
  <c r="I222" i="69"/>
  <c r="B131" i="70"/>
  <c r="K174" i="65"/>
  <c r="I395" i="69"/>
  <c r="O414" i="66"/>
  <c r="I367" i="70"/>
  <c r="D358" i="71"/>
  <c r="H431" i="64"/>
  <c r="E99" i="65"/>
  <c r="E93" i="65" s="1"/>
  <c r="E139" i="65"/>
  <c r="E223" i="68"/>
  <c r="G369" i="70"/>
  <c r="G388" i="70"/>
  <c r="E395" i="69"/>
  <c r="E376" i="69"/>
  <c r="K7" i="70"/>
  <c r="K35" i="70"/>
  <c r="K63" i="70" s="1"/>
  <c r="G217" i="68"/>
  <c r="G216" i="68"/>
  <c r="C217" i="68"/>
  <c r="C239" i="68"/>
  <c r="Q236" i="68"/>
  <c r="Q235" i="68" s="1"/>
  <c r="Q250" i="68"/>
  <c r="Q237" i="68"/>
  <c r="Q193" i="65"/>
  <c r="Q203" i="65"/>
  <c r="B172" i="65"/>
  <c r="B171" i="65"/>
  <c r="Q190" i="72"/>
  <c r="Q208" i="72"/>
  <c r="N7" i="72"/>
  <c r="N167" i="72" s="1"/>
  <c r="B7" i="71"/>
  <c r="B185" i="71" s="1"/>
  <c r="C145" i="42"/>
  <c r="C219" i="68"/>
  <c r="C171" i="68"/>
  <c r="M107" i="39"/>
  <c r="E143" i="50"/>
  <c r="O63" i="48"/>
  <c r="I178" i="65"/>
  <c r="I179" i="65"/>
  <c r="M388" i="71"/>
  <c r="M383" i="71" s="1"/>
  <c r="M329" i="71"/>
  <c r="C213" i="66"/>
  <c r="C150" i="66"/>
  <c r="J111" i="64"/>
  <c r="J195" i="64" s="1"/>
  <c r="I414" i="64"/>
  <c r="I435" i="64"/>
  <c r="M7" i="70"/>
  <c r="M190" i="70" s="1"/>
  <c r="N126" i="39"/>
  <c r="N181" i="69"/>
  <c r="N200" i="69"/>
  <c r="I7" i="69"/>
  <c r="I191" i="69" s="1"/>
  <c r="I107" i="39"/>
  <c r="K243" i="68"/>
  <c r="K220" i="68"/>
  <c r="K221" i="68"/>
  <c r="K174" i="67"/>
  <c r="K173" i="67" s="1"/>
  <c r="K222" i="67"/>
  <c r="L183" i="65"/>
  <c r="L182" i="65"/>
  <c r="Q240" i="64"/>
  <c r="Q200" i="64"/>
  <c r="B240" i="64"/>
  <c r="B219" i="64"/>
  <c r="K112" i="66"/>
  <c r="K194" i="66"/>
  <c r="C405" i="70"/>
  <c r="C342" i="70"/>
  <c r="M126" i="39"/>
  <c r="J237" i="68"/>
  <c r="O261" i="68"/>
  <c r="K237" i="68"/>
  <c r="O361" i="71"/>
  <c r="G376" i="66"/>
  <c r="K438" i="64"/>
  <c r="C417" i="64"/>
  <c r="C459" i="64"/>
  <c r="D7" i="66"/>
  <c r="D172" i="66" s="1"/>
  <c r="M182" i="65"/>
  <c r="M183" i="65"/>
  <c r="G237" i="64"/>
  <c r="G247" i="64"/>
  <c r="C388" i="71"/>
  <c r="C383" i="71" s="1"/>
  <c r="C329" i="71"/>
  <c r="L452" i="64"/>
  <c r="L410" i="64"/>
  <c r="C190" i="71"/>
  <c r="C208" i="71"/>
  <c r="F7" i="68"/>
  <c r="F209" i="68" s="1"/>
  <c r="F83" i="39"/>
  <c r="M405" i="69"/>
  <c r="M399" i="69" s="1"/>
  <c r="M342" i="69"/>
  <c r="N212" i="68"/>
  <c r="N211" i="68" s="1"/>
  <c r="N274" i="68"/>
  <c r="P405" i="69"/>
  <c r="P399" i="69" s="1"/>
  <c r="P342" i="69"/>
  <c r="H134" i="71"/>
  <c r="H111" i="71"/>
  <c r="H129" i="71" s="1"/>
  <c r="Q184" i="65"/>
  <c r="P206" i="72"/>
  <c r="C401" i="68"/>
  <c r="E405" i="66"/>
  <c r="O379" i="72"/>
  <c r="M395" i="70"/>
  <c r="M386" i="66"/>
  <c r="K395" i="65"/>
  <c r="D105" i="50"/>
  <c r="J459" i="64"/>
  <c r="H395" i="65"/>
  <c r="K99" i="66"/>
  <c r="K175" i="66" s="1"/>
  <c r="B198" i="64"/>
  <c r="C261" i="68"/>
  <c r="M226" i="68"/>
  <c r="Q213" i="65"/>
  <c r="B194" i="65"/>
  <c r="G316" i="72"/>
  <c r="J7" i="67"/>
  <c r="J191" i="67" s="1"/>
  <c r="J64" i="39"/>
  <c r="P395" i="70"/>
  <c r="P376" i="70"/>
  <c r="G208" i="71"/>
  <c r="G190" i="71"/>
  <c r="F175" i="67"/>
  <c r="P376" i="71"/>
  <c r="Q177" i="65"/>
  <c r="D215" i="71"/>
  <c r="G388" i="72"/>
  <c r="G383" i="72" s="1"/>
  <c r="G329" i="72"/>
  <c r="L376" i="70"/>
  <c r="L395" i="70"/>
  <c r="P485" i="68"/>
  <c r="P509" i="68"/>
  <c r="C369" i="65"/>
  <c r="C388" i="65"/>
  <c r="O176" i="72"/>
  <c r="O194" i="72"/>
  <c r="J206" i="72"/>
  <c r="J179" i="72"/>
  <c r="E190" i="71"/>
  <c r="E172" i="71"/>
  <c r="N7" i="71"/>
  <c r="N185" i="71" s="1"/>
  <c r="F206" i="71"/>
  <c r="F179" i="71"/>
  <c r="I177" i="70"/>
  <c r="I196" i="70"/>
  <c r="J222" i="69"/>
  <c r="J203" i="69"/>
  <c r="I253" i="68"/>
  <c r="I229" i="68"/>
  <c r="P274" i="68"/>
  <c r="P261" i="68"/>
  <c r="P212" i="68"/>
  <c r="P211" i="68" s="1"/>
  <c r="M183" i="67"/>
  <c r="M182" i="67"/>
  <c r="I182" i="67"/>
  <c r="I200" i="67"/>
  <c r="I183" i="67"/>
  <c r="D194" i="67"/>
  <c r="D174" i="67"/>
  <c r="D173" i="67" s="1"/>
  <c r="E200" i="66"/>
  <c r="E182" i="66"/>
  <c r="O215" i="66"/>
  <c r="O179" i="66"/>
  <c r="O178" i="66"/>
  <c r="K178" i="66"/>
  <c r="K196" i="66"/>
  <c r="K215" i="66"/>
  <c r="C178" i="66"/>
  <c r="C196" i="66"/>
  <c r="L7" i="66"/>
  <c r="L209" i="66" s="1"/>
  <c r="L45" i="42"/>
  <c r="Q182" i="65"/>
  <c r="Q183" i="65"/>
  <c r="I182" i="65"/>
  <c r="I183" i="65"/>
  <c r="E182" i="65"/>
  <c r="E200" i="65"/>
  <c r="H405" i="70"/>
  <c r="H342" i="70"/>
  <c r="C99" i="66"/>
  <c r="C175" i="66" s="1"/>
  <c r="C139" i="66"/>
  <c r="J361" i="72"/>
  <c r="J379" i="72"/>
  <c r="H200" i="64"/>
  <c r="H199" i="64"/>
  <c r="F369" i="66"/>
  <c r="F407" i="66"/>
  <c r="D216" i="68"/>
  <c r="D263" i="68"/>
  <c r="I178" i="67"/>
  <c r="I215" i="67"/>
  <c r="I179" i="67"/>
  <c r="I196" i="67"/>
  <c r="E178" i="66"/>
  <c r="E215" i="66"/>
  <c r="E196" i="66"/>
  <c r="F174" i="66"/>
  <c r="F222" i="66"/>
  <c r="Q215" i="65"/>
  <c r="Q178" i="65"/>
  <c r="Q179" i="65"/>
  <c r="N171" i="65"/>
  <c r="N172" i="65"/>
  <c r="F7" i="65"/>
  <c r="F190" i="65" s="1"/>
  <c r="F26" i="39"/>
  <c r="J223" i="64"/>
  <c r="J204" i="64"/>
  <c r="L240" i="64"/>
  <c r="L199" i="64"/>
  <c r="L200" i="64"/>
  <c r="I215" i="64"/>
  <c r="I214" i="64" s="1"/>
  <c r="I194" i="64"/>
  <c r="I193" i="64" s="1"/>
  <c r="E215" i="64"/>
  <c r="E194" i="64"/>
  <c r="B200" i="66"/>
  <c r="B183" i="66"/>
  <c r="M388" i="72"/>
  <c r="M329" i="72"/>
  <c r="K388" i="71"/>
  <c r="K329" i="71"/>
  <c r="P352" i="72"/>
  <c r="P275" i="72"/>
  <c r="J293" i="71"/>
  <c r="J311" i="71" s="1"/>
  <c r="J316" i="71"/>
  <c r="K213" i="69"/>
  <c r="K150" i="69"/>
  <c r="P388" i="71"/>
  <c r="P383" i="71" s="1"/>
  <c r="P329" i="71"/>
  <c r="I329" i="66"/>
  <c r="I285" i="66"/>
  <c r="I323" i="66" s="1"/>
  <c r="J111" i="72"/>
  <c r="J129" i="72" s="1"/>
  <c r="J134" i="72"/>
  <c r="O145" i="39"/>
  <c r="N26" i="42"/>
  <c r="F184" i="67"/>
  <c r="B182" i="66"/>
  <c r="J329" i="65"/>
  <c r="J505" i="68"/>
  <c r="J457" i="68"/>
  <c r="K172" i="72"/>
  <c r="K208" i="72"/>
  <c r="M143" i="66"/>
  <c r="M99" i="66"/>
  <c r="J7" i="66"/>
  <c r="J172" i="66" s="1"/>
  <c r="C358" i="72"/>
  <c r="D217" i="68"/>
  <c r="C465" i="68"/>
  <c r="C455" i="68"/>
  <c r="G7" i="72"/>
  <c r="G185" i="72" s="1"/>
  <c r="G35" i="72"/>
  <c r="H178" i="66"/>
  <c r="H179" i="66"/>
  <c r="M7" i="66"/>
  <c r="M190" i="66" s="1"/>
  <c r="N45" i="39"/>
  <c r="M45" i="39"/>
  <c r="M329" i="65"/>
  <c r="M285" i="65"/>
  <c r="M323" i="65" s="1"/>
  <c r="F213" i="67"/>
  <c r="J176" i="72"/>
  <c r="J194" i="72"/>
  <c r="M7" i="71"/>
  <c r="M185" i="71" s="1"/>
  <c r="M145" i="39"/>
  <c r="I7" i="70"/>
  <c r="I171" i="70" s="1"/>
  <c r="J126" i="42"/>
  <c r="E7" i="70"/>
  <c r="E172" i="70" s="1"/>
  <c r="E126" i="39"/>
  <c r="B191" i="64"/>
  <c r="B192" i="64"/>
  <c r="E388" i="71"/>
  <c r="E383" i="71" s="1"/>
  <c r="E329" i="71"/>
  <c r="O202" i="64"/>
  <c r="O311" i="71"/>
  <c r="D124" i="50"/>
  <c r="F213" i="66"/>
  <c r="I414" i="67"/>
  <c r="H468" i="68"/>
  <c r="I181" i="65"/>
  <c r="N395" i="69"/>
  <c r="N124" i="50"/>
  <c r="B99" i="67"/>
  <c r="B175" i="67" s="1"/>
  <c r="C194" i="66"/>
  <c r="G63" i="48"/>
  <c r="O44" i="48"/>
  <c r="O25" i="48"/>
  <c r="M131" i="69"/>
  <c r="H198" i="64"/>
  <c r="H261" i="68"/>
  <c r="B181" i="66"/>
  <c r="Q323" i="65"/>
  <c r="P361" i="71"/>
  <c r="D414" i="66"/>
  <c r="D129" i="71"/>
  <c r="J202" i="64"/>
  <c r="Q492" i="68"/>
  <c r="J316" i="72"/>
  <c r="D4" i="48"/>
  <c r="P255" i="68"/>
  <c r="E181" i="66"/>
  <c r="D213" i="65"/>
  <c r="D206" i="71"/>
  <c r="C376" i="67"/>
  <c r="E181" i="65"/>
  <c r="M181" i="65"/>
  <c r="D63" i="48"/>
  <c r="F170" i="71"/>
  <c r="P370" i="71"/>
  <c r="D386" i="69"/>
  <c r="B81" i="50"/>
  <c r="N379" i="71"/>
  <c r="D468" i="68"/>
  <c r="D414" i="67"/>
  <c r="D459" i="64"/>
  <c r="H161" i="50"/>
  <c r="L376" i="72"/>
  <c r="L358" i="72"/>
  <c r="L352" i="72"/>
  <c r="P197" i="71"/>
  <c r="P215" i="71"/>
  <c r="F505" i="68"/>
  <c r="Q481" i="68"/>
  <c r="D170" i="72"/>
  <c r="G170" i="71"/>
  <c r="G197" i="71"/>
  <c r="C222" i="70"/>
  <c r="C203" i="70"/>
  <c r="N182" i="67"/>
  <c r="N183" i="67"/>
  <c r="E193" i="67"/>
  <c r="E194" i="67"/>
  <c r="N182" i="66"/>
  <c r="N183" i="66"/>
  <c r="J183" i="66"/>
  <c r="J182" i="66"/>
  <c r="Q199" i="65"/>
  <c r="Q180" i="65"/>
  <c r="Q204" i="64"/>
  <c r="Q203" i="64"/>
  <c r="M203" i="64"/>
  <c r="M204" i="64"/>
  <c r="F329" i="67"/>
  <c r="F329" i="69"/>
  <c r="F285" i="69"/>
  <c r="D197" i="72"/>
  <c r="D215" i="72"/>
  <c r="C182" i="66"/>
  <c r="C200" i="66"/>
  <c r="O182" i="66"/>
  <c r="M379" i="71"/>
  <c r="M361" i="71"/>
  <c r="F481" i="68"/>
  <c r="P386" i="69"/>
  <c r="F395" i="67"/>
  <c r="F376" i="67"/>
  <c r="J407" i="67"/>
  <c r="J369" i="67"/>
  <c r="N369" i="65"/>
  <c r="N407" i="65"/>
  <c r="C172" i="72"/>
  <c r="C208" i="72"/>
  <c r="C190" i="72"/>
  <c r="O190" i="71"/>
  <c r="O208" i="71"/>
  <c r="H222" i="69"/>
  <c r="H175" i="69"/>
  <c r="F220" i="68"/>
  <c r="F267" i="68"/>
  <c r="F243" i="68"/>
  <c r="I163" i="39"/>
  <c r="J171" i="66"/>
  <c r="L386" i="70"/>
  <c r="D414" i="65"/>
  <c r="B215" i="66"/>
  <c r="B179" i="66"/>
  <c r="O213" i="70"/>
  <c r="O150" i="70"/>
  <c r="O457" i="68"/>
  <c r="O481" i="68"/>
  <c r="O505" i="68"/>
  <c r="O388" i="66"/>
  <c r="O369" i="66"/>
  <c r="G438" i="64"/>
  <c r="G459" i="64"/>
  <c r="C407" i="66"/>
  <c r="C369" i="66"/>
  <c r="C388" i="66"/>
  <c r="L208" i="72"/>
  <c r="L172" i="72"/>
  <c r="I206" i="72"/>
  <c r="I215" i="72"/>
  <c r="I170" i="72"/>
  <c r="I188" i="72"/>
  <c r="E203" i="69"/>
  <c r="E194" i="69"/>
  <c r="M224" i="68"/>
  <c r="M225" i="68"/>
  <c r="E225" i="68"/>
  <c r="E247" i="68"/>
  <c r="O274" i="68"/>
  <c r="O212" i="68"/>
  <c r="O211" i="68" s="1"/>
  <c r="K236" i="68"/>
  <c r="K235" i="68" s="1"/>
  <c r="K250" i="68"/>
  <c r="C236" i="68"/>
  <c r="C237" i="68"/>
  <c r="C250" i="68"/>
  <c r="C274" i="68"/>
  <c r="C231" i="68"/>
  <c r="N179" i="65"/>
  <c r="N196" i="65"/>
  <c r="N215" i="65"/>
  <c r="L405" i="69"/>
  <c r="L342" i="69"/>
  <c r="D213" i="70"/>
  <c r="D150" i="70"/>
  <c r="K405" i="65"/>
  <c r="O206" i="71"/>
  <c r="Q379" i="71"/>
  <c r="Q376" i="69"/>
  <c r="G367" i="67"/>
  <c r="P379" i="71"/>
  <c r="H379" i="72"/>
  <c r="N395" i="65"/>
  <c r="D206" i="72"/>
  <c r="K150" i="70"/>
  <c r="P386" i="70"/>
  <c r="N395" i="70"/>
  <c r="E124" i="50"/>
  <c r="K219" i="68"/>
  <c r="L379" i="71"/>
  <c r="C414" i="66"/>
  <c r="Q35" i="70"/>
  <c r="Q63" i="70" s="1"/>
  <c r="L4" i="48"/>
  <c r="E213" i="67"/>
  <c r="J367" i="69"/>
  <c r="I223" i="68"/>
  <c r="E161" i="50"/>
  <c r="G206" i="72"/>
  <c r="K226" i="68"/>
  <c r="B171" i="66"/>
  <c r="B170" i="66" s="1"/>
  <c r="F359" i="64"/>
  <c r="Q405" i="67"/>
  <c r="D492" i="68"/>
  <c r="H194" i="67"/>
  <c r="H213" i="67"/>
  <c r="I181" i="66"/>
  <c r="D379" i="72"/>
  <c r="N361" i="71"/>
  <c r="C226" i="68"/>
  <c r="K370" i="71"/>
  <c r="G395" i="69"/>
  <c r="K455" i="68"/>
  <c r="Q414" i="65"/>
  <c r="C181" i="66"/>
  <c r="Q25" i="48"/>
  <c r="N177" i="65"/>
  <c r="K213" i="67"/>
  <c r="D376" i="69"/>
  <c r="F414" i="67"/>
  <c r="D143" i="50"/>
  <c r="P492" i="68"/>
  <c r="H206" i="72"/>
  <c r="H201" i="72" s="1"/>
  <c r="H175" i="70"/>
  <c r="H222" i="70"/>
  <c r="M178" i="67"/>
  <c r="M215" i="67"/>
  <c r="J193" i="66"/>
  <c r="J222" i="66"/>
  <c r="J203" i="66"/>
  <c r="J194" i="66"/>
  <c r="F414" i="66"/>
  <c r="F376" i="66"/>
  <c r="D388" i="66"/>
  <c r="D407" i="66"/>
  <c r="F428" i="64"/>
  <c r="F431" i="64"/>
  <c r="K176" i="72"/>
  <c r="K194" i="72"/>
  <c r="C176" i="71"/>
  <c r="C194" i="71"/>
  <c r="J7" i="71"/>
  <c r="J167" i="71" s="1"/>
  <c r="J145" i="39"/>
  <c r="F7" i="70"/>
  <c r="G126" i="39"/>
  <c r="N247" i="68"/>
  <c r="N225" i="68"/>
  <c r="F216" i="68"/>
  <c r="F263" i="68"/>
  <c r="F217" i="68"/>
  <c r="F239" i="68"/>
  <c r="C179" i="67"/>
  <c r="C215" i="67"/>
  <c r="L213" i="67"/>
  <c r="L222" i="67"/>
  <c r="G215" i="66"/>
  <c r="G178" i="66"/>
  <c r="H213" i="66"/>
  <c r="H174" i="66"/>
  <c r="H173" i="66" s="1"/>
  <c r="H194" i="66"/>
  <c r="H203" i="66"/>
  <c r="L174" i="65"/>
  <c r="L173" i="65" s="1"/>
  <c r="L203" i="65"/>
  <c r="H7" i="65"/>
  <c r="H26" i="39"/>
  <c r="D223" i="64"/>
  <c r="D204" i="64"/>
  <c r="D203" i="64"/>
  <c r="N219" i="64"/>
  <c r="N240" i="64"/>
  <c r="N199" i="64"/>
  <c r="O215" i="64"/>
  <c r="O226" i="64"/>
  <c r="K194" i="64"/>
  <c r="K193" i="64" s="1"/>
  <c r="K247" i="64"/>
  <c r="B179" i="65"/>
  <c r="B215" i="65"/>
  <c r="B178" i="65"/>
  <c r="B196" i="65"/>
  <c r="E405" i="70"/>
  <c r="E342" i="70"/>
  <c r="M215" i="65"/>
  <c r="M179" i="65"/>
  <c r="D240" i="64"/>
  <c r="D200" i="64"/>
  <c r="D199" i="64"/>
  <c r="D219" i="64"/>
  <c r="H358" i="71"/>
  <c r="H370" i="71"/>
  <c r="J373" i="67"/>
  <c r="J392" i="67"/>
  <c r="D175" i="70"/>
  <c r="D222" i="70"/>
  <c r="P217" i="68"/>
  <c r="P216" i="68"/>
  <c r="P263" i="68"/>
  <c r="M179" i="66"/>
  <c r="M178" i="66"/>
  <c r="M196" i="66"/>
  <c r="M215" i="66"/>
  <c r="N193" i="65"/>
  <c r="N203" i="65"/>
  <c r="N222" i="65"/>
  <c r="N174" i="65"/>
  <c r="I405" i="69"/>
  <c r="I342" i="69"/>
  <c r="N329" i="66"/>
  <c r="N285" i="66"/>
  <c r="C35" i="70"/>
  <c r="N163" i="39"/>
  <c r="F126" i="39"/>
  <c r="F107" i="39"/>
  <c r="D163" i="42"/>
  <c r="H359" i="64"/>
  <c r="N392" i="67"/>
  <c r="K183" i="68"/>
  <c r="K255" i="68" s="1"/>
  <c r="Q194" i="64"/>
  <c r="Q193" i="64" s="1"/>
  <c r="O323" i="65"/>
  <c r="L174" i="67"/>
  <c r="L173" i="67" s="1"/>
  <c r="G275" i="72"/>
  <c r="G311" i="72" s="1"/>
  <c r="D198" i="64"/>
  <c r="M222" i="67"/>
  <c r="B203" i="69"/>
  <c r="Q226" i="64"/>
  <c r="D202" i="64"/>
  <c r="B179" i="67"/>
  <c r="O194" i="64"/>
  <c r="O193" i="64" s="1"/>
  <c r="B202" i="64"/>
  <c r="K183" i="66"/>
  <c r="J223" i="68"/>
  <c r="J175" i="68"/>
  <c r="C196" i="67"/>
  <c r="C134" i="71"/>
  <c r="C111" i="71"/>
  <c r="C129" i="71" s="1"/>
  <c r="Q251" i="68"/>
  <c r="Q227" i="68"/>
  <c r="N221" i="68"/>
  <c r="N267" i="68"/>
  <c r="N99" i="66"/>
  <c r="N137" i="66" s="1"/>
  <c r="L7" i="68"/>
  <c r="L41" i="68"/>
  <c r="L75" i="68" s="1"/>
  <c r="J213" i="70"/>
  <c r="J150" i="70"/>
  <c r="D361" i="71"/>
  <c r="D379" i="71"/>
  <c r="P3" i="22"/>
  <c r="Q145" i="42"/>
  <c r="D261" i="68"/>
  <c r="Q178" i="66"/>
  <c r="L361" i="72"/>
  <c r="J213" i="67"/>
  <c r="J150" i="67"/>
  <c r="C395" i="66"/>
  <c r="D369" i="66"/>
  <c r="N198" i="64"/>
  <c r="Q196" i="66"/>
  <c r="Q386" i="69"/>
  <c r="I505" i="68"/>
  <c r="I481" i="68"/>
  <c r="O7" i="69"/>
  <c r="O190" i="69" s="1"/>
  <c r="O107" i="39"/>
  <c r="P196" i="65"/>
  <c r="P179" i="65"/>
  <c r="P215" i="65"/>
  <c r="Q177" i="70"/>
  <c r="B177" i="65"/>
  <c r="B139" i="65"/>
  <c r="J367" i="67"/>
  <c r="F222" i="65"/>
  <c r="M414" i="64"/>
  <c r="M405" i="70"/>
  <c r="M399" i="70" s="1"/>
  <c r="M342" i="70"/>
  <c r="J388" i="71"/>
  <c r="J383" i="71" s="1"/>
  <c r="J329" i="71"/>
  <c r="C145" i="39"/>
  <c r="C163" i="39"/>
  <c r="K35" i="71"/>
  <c r="K63" i="71" s="1"/>
  <c r="I35" i="65"/>
  <c r="I63" i="65" s="1"/>
  <c r="M194" i="64"/>
  <c r="M193" i="64" s="1"/>
  <c r="F407" i="64"/>
  <c r="L407" i="64"/>
  <c r="J247" i="68"/>
  <c r="N405" i="65"/>
  <c r="N414" i="64"/>
  <c r="N209" i="68"/>
  <c r="N161" i="50"/>
  <c r="M237" i="64"/>
  <c r="I176" i="71"/>
  <c r="P369" i="66"/>
  <c r="K215" i="65"/>
  <c r="F373" i="70"/>
  <c r="D203" i="70"/>
  <c r="M213" i="69"/>
  <c r="M207" i="69" s="1"/>
  <c r="M150" i="69"/>
  <c r="I376" i="71"/>
  <c r="I358" i="71"/>
  <c r="E435" i="64"/>
  <c r="E414" i="64"/>
  <c r="E170" i="72"/>
  <c r="E197" i="72"/>
  <c r="H190" i="71"/>
  <c r="H208" i="71"/>
  <c r="Q7" i="69"/>
  <c r="Q172" i="69" s="1"/>
  <c r="Q107" i="39"/>
  <c r="G236" i="68"/>
  <c r="G235" i="68" s="1"/>
  <c r="G250" i="68"/>
  <c r="L129" i="72"/>
  <c r="K99" i="65"/>
  <c r="K93" i="65" s="1"/>
  <c r="K131" i="65" s="1"/>
  <c r="M205" i="64"/>
  <c r="O124" i="50"/>
  <c r="O352" i="72"/>
  <c r="N219" i="68"/>
  <c r="L184" i="65"/>
  <c r="M367" i="69"/>
  <c r="J213" i="66"/>
  <c r="I395" i="67"/>
  <c r="O405" i="67"/>
  <c r="Q395" i="65"/>
  <c r="M449" i="64"/>
  <c r="H216" i="64"/>
  <c r="C383" i="72"/>
  <c r="J161" i="50"/>
  <c r="F131" i="69"/>
  <c r="N285" i="65"/>
  <c r="N323" i="65" s="1"/>
  <c r="I25" i="48"/>
  <c r="E25" i="48"/>
  <c r="H25" i="48"/>
  <c r="C202" i="64"/>
  <c r="Q205" i="64"/>
  <c r="J184" i="66"/>
  <c r="H323" i="69"/>
  <c r="C407" i="64"/>
  <c r="Q401" i="68"/>
  <c r="H352" i="71"/>
  <c r="M124" i="50"/>
  <c r="P455" i="68"/>
  <c r="G323" i="66"/>
  <c r="N213" i="67"/>
  <c r="P361" i="72"/>
  <c r="D352" i="72"/>
  <c r="H376" i="70"/>
  <c r="H386" i="69"/>
  <c r="J503" i="68"/>
  <c r="N395" i="67"/>
  <c r="N367" i="66"/>
  <c r="F395" i="65"/>
  <c r="C370" i="71"/>
  <c r="P5" i="39"/>
  <c r="D311" i="72"/>
  <c r="L323" i="70"/>
  <c r="K352" i="72"/>
  <c r="H4" i="48"/>
  <c r="O205" i="64"/>
  <c r="N184" i="65"/>
  <c r="F379" i="71"/>
  <c r="J376" i="69"/>
  <c r="P449" i="64"/>
  <c r="I129" i="72"/>
  <c r="G44" i="48"/>
  <c r="L361" i="71"/>
  <c r="P376" i="69"/>
  <c r="F395" i="69"/>
  <c r="H376" i="67"/>
  <c r="N459" i="64"/>
  <c r="P417" i="64"/>
  <c r="L99" i="66"/>
  <c r="L137" i="66" s="1"/>
  <c r="M177" i="66"/>
  <c r="F379" i="72"/>
  <c r="L261" i="68"/>
  <c r="P407" i="65"/>
  <c r="H203" i="64"/>
  <c r="D213" i="66"/>
  <c r="F388" i="71"/>
  <c r="F329" i="71"/>
  <c r="H395" i="70"/>
  <c r="Q414" i="70"/>
  <c r="Q376" i="70"/>
  <c r="Q395" i="70"/>
  <c r="E369" i="65"/>
  <c r="E407" i="65"/>
  <c r="N190" i="72"/>
  <c r="N172" i="72"/>
  <c r="J190" i="71"/>
  <c r="J208" i="71"/>
  <c r="O170" i="71"/>
  <c r="O197" i="71"/>
  <c r="K7" i="71"/>
  <c r="K167" i="71" s="1"/>
  <c r="L145" i="39"/>
  <c r="G7" i="71"/>
  <c r="G185" i="71" s="1"/>
  <c r="G145" i="39"/>
  <c r="K225" i="68"/>
  <c r="K224" i="68"/>
  <c r="I7" i="65"/>
  <c r="I191" i="65" s="1"/>
  <c r="J26" i="39"/>
  <c r="O199" i="64"/>
  <c r="O200" i="64"/>
  <c r="K200" i="64"/>
  <c r="K198" i="64"/>
  <c r="P215" i="64"/>
  <c r="P214" i="64" s="1"/>
  <c r="P194" i="64"/>
  <c r="P193" i="64" s="1"/>
  <c r="L7" i="64"/>
  <c r="L212" i="64" s="1"/>
  <c r="M5" i="39"/>
  <c r="L39" i="64"/>
  <c r="L71" i="64" s="1"/>
  <c r="B7" i="68"/>
  <c r="B210" i="68" s="1"/>
  <c r="C83" i="39"/>
  <c r="Q181" i="67"/>
  <c r="O352" i="71"/>
  <c r="Q405" i="69"/>
  <c r="Q399" i="69" s="1"/>
  <c r="Q342" i="69"/>
  <c r="L405" i="70"/>
  <c r="L399" i="70" s="1"/>
  <c r="L342" i="70"/>
  <c r="F369" i="70"/>
  <c r="F386" i="70"/>
  <c r="F388" i="70"/>
  <c r="H465" i="68"/>
  <c r="H489" i="68"/>
  <c r="J376" i="66"/>
  <c r="J395" i="66"/>
  <c r="H388" i="66"/>
  <c r="H369" i="66"/>
  <c r="H407" i="66"/>
  <c r="Q246" i="68"/>
  <c r="Q222" i="68"/>
  <c r="N263" i="68"/>
  <c r="N216" i="68"/>
  <c r="J239" i="68"/>
  <c r="J216" i="68"/>
  <c r="J263" i="68"/>
  <c r="Q183" i="67"/>
  <c r="Q182" i="67"/>
  <c r="P193" i="65"/>
  <c r="P174" i="65"/>
  <c r="P173" i="65" s="1"/>
  <c r="P203" i="65"/>
  <c r="L7" i="65"/>
  <c r="L190" i="65" s="1"/>
  <c r="M26" i="39"/>
  <c r="L26" i="39"/>
  <c r="J219" i="64"/>
  <c r="J200" i="64"/>
  <c r="B7" i="69"/>
  <c r="B172" i="69" s="1"/>
  <c r="C107" i="39"/>
  <c r="B216" i="68"/>
  <c r="B217" i="68"/>
  <c r="D83" i="39"/>
  <c r="L64" i="42"/>
  <c r="K191" i="64"/>
  <c r="H171" i="66"/>
  <c r="H170" i="66" s="1"/>
  <c r="D203" i="66"/>
  <c r="D386" i="67"/>
  <c r="J407" i="65"/>
  <c r="J388" i="65"/>
  <c r="J386" i="65"/>
  <c r="L386" i="65"/>
  <c r="L405" i="65"/>
  <c r="P7" i="72"/>
  <c r="Q35" i="72"/>
  <c r="Q63" i="72" s="1"/>
  <c r="P163" i="39"/>
  <c r="H188" i="71"/>
  <c r="H215" i="71"/>
  <c r="H197" i="71"/>
  <c r="H206" i="71"/>
  <c r="I215" i="66"/>
  <c r="I178" i="66"/>
  <c r="B220" i="68"/>
  <c r="B221" i="68"/>
  <c r="B182" i="65"/>
  <c r="B200" i="65"/>
  <c r="P275" i="71"/>
  <c r="P311" i="71" s="1"/>
  <c r="P316" i="71"/>
  <c r="N358" i="72"/>
  <c r="N376" i="72"/>
  <c r="F376" i="72"/>
  <c r="F358" i="72"/>
  <c r="N376" i="71"/>
  <c r="N358" i="71"/>
  <c r="N369" i="70"/>
  <c r="N388" i="70"/>
  <c r="L395" i="69"/>
  <c r="L376" i="69"/>
  <c r="N373" i="69"/>
  <c r="N392" i="69"/>
  <c r="P405" i="67"/>
  <c r="P392" i="67"/>
  <c r="D392" i="67"/>
  <c r="D373" i="67"/>
  <c r="L414" i="66"/>
  <c r="L395" i="66"/>
  <c r="L407" i="65"/>
  <c r="L369" i="65"/>
  <c r="F197" i="72"/>
  <c r="F188" i="72"/>
  <c r="O200" i="69"/>
  <c r="O181" i="69"/>
  <c r="P220" i="68"/>
  <c r="P221" i="68"/>
  <c r="H221" i="68"/>
  <c r="H267" i="68"/>
  <c r="P199" i="67"/>
  <c r="P180" i="67"/>
  <c r="H199" i="67"/>
  <c r="H180" i="67"/>
  <c r="L171" i="67"/>
  <c r="L172" i="67"/>
  <c r="O7" i="64"/>
  <c r="O233" i="64" s="1"/>
  <c r="O5" i="42"/>
  <c r="N376" i="67"/>
  <c r="D285" i="65"/>
  <c r="K367" i="67"/>
  <c r="Q200" i="67"/>
  <c r="O247" i="68"/>
  <c r="O392" i="69"/>
  <c r="K223" i="68"/>
  <c r="P379" i="72"/>
  <c r="P267" i="68"/>
  <c r="F213" i="65"/>
  <c r="F150" i="65"/>
  <c r="J3" i="44"/>
  <c r="E352" i="72"/>
  <c r="D367" i="66"/>
  <c r="P195" i="64"/>
  <c r="N376" i="65"/>
  <c r="P414" i="64"/>
  <c r="K367" i="65"/>
  <c r="F99" i="65"/>
  <c r="F175" i="65" s="1"/>
  <c r="H405" i="69"/>
  <c r="H399" i="69" s="1"/>
  <c r="H342" i="69"/>
  <c r="L367" i="65"/>
  <c r="N213" i="65"/>
  <c r="N150" i="65"/>
  <c r="E215" i="68"/>
  <c r="F388" i="65"/>
  <c r="Q405" i="70"/>
  <c r="Q342" i="70"/>
  <c r="J376" i="70"/>
  <c r="F465" i="68"/>
  <c r="F489" i="68"/>
  <c r="N503" i="68"/>
  <c r="N481" i="68"/>
  <c r="C468" i="68"/>
  <c r="C492" i="68"/>
  <c r="D222" i="69"/>
  <c r="D175" i="69"/>
  <c r="F203" i="64"/>
  <c r="F204" i="64"/>
  <c r="D213" i="69"/>
  <c r="D207" i="69" s="1"/>
  <c r="D150" i="69"/>
  <c r="H376" i="69"/>
  <c r="H395" i="69"/>
  <c r="D7" i="71"/>
  <c r="D185" i="71" s="1"/>
  <c r="E145" i="39"/>
  <c r="E200" i="70"/>
  <c r="E181" i="70"/>
  <c r="P224" i="68"/>
  <c r="P225" i="68"/>
  <c r="C246" i="68"/>
  <c r="C222" i="68"/>
  <c r="Q205" i="67"/>
  <c r="Q186" i="67"/>
  <c r="K183" i="67"/>
  <c r="K200" i="67"/>
  <c r="K182" i="67"/>
  <c r="C183" i="67"/>
  <c r="C200" i="67"/>
  <c r="E179" i="67"/>
  <c r="E196" i="67"/>
  <c r="F171" i="67"/>
  <c r="F172" i="67"/>
  <c r="F7" i="66"/>
  <c r="F191" i="66" s="1"/>
  <c r="F45" i="39"/>
  <c r="I192" i="64"/>
  <c r="I191" i="64"/>
  <c r="H137" i="70"/>
  <c r="H112" i="70"/>
  <c r="H131" i="70" s="1"/>
  <c r="F9" i="48"/>
  <c r="F3" i="44"/>
  <c r="I379" i="72"/>
  <c r="I361" i="72"/>
  <c r="O370" i="71"/>
  <c r="E492" i="68"/>
  <c r="K489" i="68"/>
  <c r="K465" i="68"/>
  <c r="I376" i="67"/>
  <c r="O392" i="67"/>
  <c r="O373" i="67"/>
  <c r="K407" i="67"/>
  <c r="K369" i="67"/>
  <c r="K388" i="67"/>
  <c r="O459" i="64"/>
  <c r="O438" i="64"/>
  <c r="M170" i="72"/>
  <c r="M215" i="72"/>
  <c r="M197" i="72"/>
  <c r="M206" i="72"/>
  <c r="M179" i="72"/>
  <c r="E206" i="72"/>
  <c r="E179" i="72"/>
  <c r="E215" i="72"/>
  <c r="J194" i="71"/>
  <c r="J176" i="71"/>
  <c r="Q188" i="71"/>
  <c r="Q197" i="71"/>
  <c r="Q179" i="71"/>
  <c r="Q215" i="71"/>
  <c r="Q203" i="70"/>
  <c r="Q222" i="70"/>
  <c r="Q207" i="70" s="1"/>
  <c r="Q184" i="70"/>
  <c r="F200" i="69"/>
  <c r="F181" i="69"/>
  <c r="E217" i="68"/>
  <c r="E216" i="68"/>
  <c r="F179" i="66"/>
  <c r="F178" i="66"/>
  <c r="C7" i="66"/>
  <c r="C209" i="66" s="1"/>
  <c r="D45" i="42"/>
  <c r="J178" i="65"/>
  <c r="J196" i="65"/>
  <c r="N215" i="64"/>
  <c r="N214" i="64" s="1"/>
  <c r="N247" i="64"/>
  <c r="N226" i="64"/>
  <c r="H213" i="69"/>
  <c r="H207" i="69" s="1"/>
  <c r="H150" i="69"/>
  <c r="L388" i="71"/>
  <c r="L383" i="71" s="1"/>
  <c r="L329" i="71"/>
  <c r="L63" i="48"/>
  <c r="P405" i="70"/>
  <c r="P342" i="70"/>
  <c r="I131" i="69"/>
  <c r="F202" i="64"/>
  <c r="P205" i="64"/>
  <c r="I379" i="71"/>
  <c r="I376" i="69"/>
  <c r="E386" i="69"/>
  <c r="C405" i="65"/>
  <c r="J99" i="66"/>
  <c r="J93" i="66" s="1"/>
  <c r="J131" i="66" s="1"/>
  <c r="F417" i="64"/>
  <c r="L459" i="64"/>
  <c r="L255" i="68"/>
  <c r="J455" i="68"/>
  <c r="M311" i="72"/>
  <c r="H395" i="66"/>
  <c r="I213" i="67"/>
  <c r="G226" i="68"/>
  <c r="D184" i="66"/>
  <c r="E367" i="66"/>
  <c r="P237" i="64"/>
  <c r="I352" i="72"/>
  <c r="G479" i="68"/>
  <c r="I367" i="66"/>
  <c r="I311" i="72"/>
  <c r="J215" i="68"/>
  <c r="N215" i="68"/>
  <c r="F361" i="72"/>
  <c r="J405" i="65"/>
  <c r="C370" i="72"/>
  <c r="E131" i="69"/>
  <c r="C181" i="65"/>
  <c r="L323" i="69"/>
  <c r="N160" i="64"/>
  <c r="H311" i="71"/>
  <c r="P213" i="65"/>
  <c r="O367" i="69"/>
  <c r="L206" i="71"/>
  <c r="Q352" i="71"/>
  <c r="M370" i="72"/>
  <c r="J177" i="65"/>
  <c r="O99" i="67"/>
  <c r="O175" i="67" s="1"/>
  <c r="Q161" i="50"/>
  <c r="D367" i="69"/>
  <c r="N205" i="64"/>
  <c r="I407" i="64"/>
  <c r="C367" i="65"/>
  <c r="P177" i="65"/>
  <c r="P99" i="65"/>
  <c r="P175" i="65" s="1"/>
  <c r="J175" i="66"/>
  <c r="I3" i="19"/>
  <c r="Q177" i="66"/>
  <c r="Q139" i="66"/>
  <c r="M407" i="64"/>
  <c r="M317" i="64"/>
  <c r="M359" i="64" s="1"/>
  <c r="E329" i="69"/>
  <c r="E285" i="69"/>
  <c r="E323" i="69" s="1"/>
  <c r="D323" i="69"/>
  <c r="Q329" i="72"/>
  <c r="J285" i="69"/>
  <c r="J323" i="69" s="1"/>
  <c r="P150" i="65"/>
  <c r="H150" i="70"/>
  <c r="E367" i="70"/>
  <c r="K479" i="68"/>
  <c r="O407" i="64"/>
  <c r="G449" i="64"/>
  <c r="O175" i="69"/>
  <c r="F323" i="69"/>
  <c r="G150" i="70"/>
  <c r="B213" i="67"/>
  <c r="K175" i="68"/>
  <c r="I196" i="65"/>
  <c r="H367" i="69"/>
  <c r="F479" i="68"/>
  <c r="H459" i="64"/>
  <c r="I139" i="66"/>
  <c r="N361" i="72"/>
  <c r="J370" i="72"/>
  <c r="J361" i="71"/>
  <c r="J352" i="71"/>
  <c r="J395" i="67"/>
  <c r="C405" i="66"/>
  <c r="P99" i="66"/>
  <c r="P175" i="66" s="1"/>
  <c r="M93" i="66"/>
  <c r="M131" i="66" s="1"/>
  <c r="C215" i="66"/>
  <c r="I329" i="72"/>
  <c r="Q405" i="65"/>
  <c r="N223" i="68"/>
  <c r="L329" i="69"/>
  <c r="O361" i="72"/>
  <c r="G370" i="72"/>
  <c r="O379" i="71"/>
  <c r="K395" i="70"/>
  <c r="O376" i="69"/>
  <c r="Q367" i="67"/>
  <c r="I405" i="67"/>
  <c r="E395" i="66"/>
  <c r="N217" i="68"/>
  <c r="G175" i="69"/>
  <c r="H386" i="70"/>
  <c r="F414" i="65"/>
  <c r="E342" i="66"/>
  <c r="Q329" i="69"/>
  <c r="N143" i="50"/>
  <c r="N171" i="68"/>
  <c r="O163" i="64"/>
  <c r="I417" i="64"/>
  <c r="L178" i="67"/>
  <c r="K376" i="65"/>
  <c r="E388" i="66"/>
  <c r="M221" i="68"/>
  <c r="E407" i="66"/>
  <c r="M274" i="68"/>
  <c r="G428" i="64"/>
  <c r="N208" i="72"/>
  <c r="H379" i="71"/>
  <c r="D386" i="70"/>
  <c r="L386" i="69"/>
  <c r="N414" i="67"/>
  <c r="F367" i="67"/>
  <c r="J449" i="64"/>
  <c r="C386" i="69"/>
  <c r="J342" i="69"/>
  <c r="J240" i="64"/>
  <c r="F367" i="69"/>
  <c r="K405" i="67"/>
  <c r="N407" i="64"/>
  <c r="L124" i="50"/>
  <c r="H217" i="68"/>
  <c r="H323" i="70"/>
  <c r="E285" i="66"/>
  <c r="M143" i="65"/>
  <c r="C194" i="64"/>
  <c r="C193" i="64" s="1"/>
  <c r="J199" i="64"/>
  <c r="C216" i="68"/>
  <c r="Q174" i="66"/>
  <c r="Q173" i="66" s="1"/>
  <c r="I407" i="68"/>
  <c r="K181" i="66"/>
  <c r="K212" i="68"/>
  <c r="B250" i="68"/>
  <c r="Q222" i="67"/>
  <c r="C168" i="64"/>
  <c r="G111" i="64"/>
  <c r="G195" i="64" s="1"/>
  <c r="L146" i="65"/>
  <c r="O240" i="64"/>
  <c r="I213" i="65"/>
  <c r="C414" i="67"/>
  <c r="E222" i="66"/>
  <c r="Q131" i="69"/>
  <c r="H352" i="72"/>
  <c r="D370" i="71"/>
  <c r="H367" i="67"/>
  <c r="N395" i="66"/>
  <c r="F150" i="66"/>
  <c r="N174" i="66"/>
  <c r="K407" i="64"/>
  <c r="N386" i="66"/>
  <c r="M203" i="67"/>
  <c r="Q174" i="65"/>
  <c r="N181" i="65"/>
  <c r="B181" i="65"/>
  <c r="H184" i="66"/>
  <c r="D323" i="65"/>
  <c r="Q376" i="65"/>
  <c r="P35" i="66"/>
  <c r="P63" i="66" s="1"/>
  <c r="K5" i="42"/>
  <c r="K342" i="70"/>
  <c r="C150" i="70"/>
  <c r="J329" i="69"/>
  <c r="G161" i="50"/>
  <c r="Q367" i="70"/>
  <c r="Q367" i="65"/>
  <c r="K449" i="64"/>
  <c r="Q407" i="66"/>
  <c r="M376" i="69"/>
  <c r="M220" i="68"/>
  <c r="E203" i="66"/>
  <c r="K219" i="64"/>
  <c r="D405" i="65"/>
  <c r="G203" i="69"/>
  <c r="J167" i="68"/>
  <c r="I99" i="66"/>
  <c r="I175" i="66" s="1"/>
  <c r="M172" i="71"/>
  <c r="G359" i="64"/>
  <c r="M226" i="64"/>
  <c r="M99" i="65"/>
  <c r="M175" i="65" s="1"/>
  <c r="K178" i="65"/>
  <c r="E175" i="68"/>
  <c r="Q237" i="64"/>
  <c r="Q386" i="65"/>
  <c r="E417" i="64"/>
  <c r="M379" i="72"/>
  <c r="P147" i="72"/>
  <c r="O206" i="72"/>
  <c r="D329" i="71"/>
  <c r="N150" i="70"/>
  <c r="C208" i="68"/>
  <c r="C173" i="65"/>
  <c r="G129" i="72"/>
  <c r="P93" i="66"/>
  <c r="P131" i="66" s="1"/>
  <c r="E231" i="68"/>
  <c r="E170" i="66"/>
  <c r="Q170" i="65"/>
  <c r="D170" i="67"/>
  <c r="N176" i="42"/>
  <c r="N44" i="72"/>
  <c r="N72" i="72" s="1"/>
  <c r="D172" i="42"/>
  <c r="D42" i="72"/>
  <c r="D70" i="72" s="1"/>
  <c r="K172" i="42"/>
  <c r="K42" i="72"/>
  <c r="K70" i="72" s="1"/>
  <c r="H167" i="42"/>
  <c r="H39" i="72"/>
  <c r="H67" i="72" s="1"/>
  <c r="E158" i="42"/>
  <c r="E44" i="71"/>
  <c r="E72" i="71" s="1"/>
  <c r="O145" i="42"/>
  <c r="O35" i="71"/>
  <c r="O63" i="71" s="1"/>
  <c r="L136" i="42"/>
  <c r="L42" i="70"/>
  <c r="H129" i="42"/>
  <c r="H37" i="70"/>
  <c r="F122" i="42"/>
  <c r="F45" i="69"/>
  <c r="F73" i="69" s="1"/>
  <c r="D117" i="42"/>
  <c r="D42" i="69"/>
  <c r="D70" i="69" s="1"/>
  <c r="P110" i="42"/>
  <c r="P37" i="69"/>
  <c r="M102" i="42"/>
  <c r="M53" i="68"/>
  <c r="M87" i="68" s="1"/>
  <c r="J96" i="42"/>
  <c r="J49" i="68"/>
  <c r="J83" i="68" s="1"/>
  <c r="I93" i="42"/>
  <c r="I48" i="68"/>
  <c r="I82" i="68" s="1"/>
  <c r="L158" i="42"/>
  <c r="L44" i="71"/>
  <c r="L72" i="71" s="1"/>
  <c r="I150" i="42"/>
  <c r="I40" i="71"/>
  <c r="I68" i="71" s="1"/>
  <c r="E141" i="42"/>
  <c r="E45" i="70"/>
  <c r="E73" i="70" s="1"/>
  <c r="N126" i="42"/>
  <c r="K117" i="42"/>
  <c r="K42" i="69"/>
  <c r="K70" i="69" s="1"/>
  <c r="H112" i="42"/>
  <c r="H39" i="69"/>
  <c r="E103" i="42"/>
  <c r="E54" i="68"/>
  <c r="E88" i="68" s="1"/>
  <c r="P93" i="42"/>
  <c r="P48" i="68"/>
  <c r="N89" i="42"/>
  <c r="N46" i="68"/>
  <c r="N80" i="68" s="1"/>
  <c r="G79" i="42"/>
  <c r="G45" i="67"/>
  <c r="G73" i="67" s="1"/>
  <c r="D73" i="42"/>
  <c r="D41" i="67"/>
  <c r="D69" i="67" s="1"/>
  <c r="Q67" i="42"/>
  <c r="Q37" i="67"/>
  <c r="Q65" i="67" s="1"/>
  <c r="O60" i="42"/>
  <c r="O45" i="66"/>
  <c r="O73" i="66" s="1"/>
  <c r="C131" i="42"/>
  <c r="C39" i="70"/>
  <c r="C67" i="70" s="1"/>
  <c r="D165" i="42"/>
  <c r="D37" i="72"/>
  <c r="Q154" i="42"/>
  <c r="Q42" i="71"/>
  <c r="Q70" i="71" s="1"/>
  <c r="M147" i="42"/>
  <c r="M37" i="71"/>
  <c r="J140" i="42"/>
  <c r="J44" i="70"/>
  <c r="J72" i="70" s="1"/>
  <c r="H135" i="42"/>
  <c r="H41" i="70"/>
  <c r="H69" i="70" s="1"/>
  <c r="E55" i="42"/>
  <c r="E42" i="66"/>
  <c r="E70" i="66" s="1"/>
  <c r="Q48" i="42"/>
  <c r="Q37" i="66"/>
  <c r="Q65" i="66" s="1"/>
  <c r="O40" i="42"/>
  <c r="O44" i="65"/>
  <c r="O72" i="65" s="1"/>
  <c r="I26" i="42"/>
  <c r="F20" i="42"/>
  <c r="F49" i="64"/>
  <c r="F81" i="64" s="1"/>
  <c r="C41" i="42"/>
  <c r="C45" i="65"/>
  <c r="C73" i="65" s="1"/>
  <c r="C74" i="42"/>
  <c r="C42" i="67"/>
  <c r="C70" i="67" s="1"/>
  <c r="C36" i="42"/>
  <c r="C42" i="65"/>
  <c r="C70" i="65" s="1"/>
  <c r="N172" i="42"/>
  <c r="N42" i="72"/>
  <c r="N70" i="72" s="1"/>
  <c r="K167" i="42"/>
  <c r="K39" i="72"/>
  <c r="K67" i="72" s="1"/>
  <c r="D159" i="42"/>
  <c r="D45" i="71"/>
  <c r="D73" i="71" s="1"/>
  <c r="L150" i="42"/>
  <c r="L40" i="71"/>
  <c r="L68" i="71" s="1"/>
  <c r="J88" i="42"/>
  <c r="J45" i="68"/>
  <c r="J79" i="68" s="1"/>
  <c r="F136" i="42"/>
  <c r="F42" i="70"/>
  <c r="F70" i="70" s="1"/>
  <c r="D132" i="42"/>
  <c r="D40" i="70"/>
  <c r="D68" i="70" s="1"/>
  <c r="L122" i="42"/>
  <c r="L45" i="69"/>
  <c r="L73" i="69" s="1"/>
  <c r="D113" i="42"/>
  <c r="D40" i="69"/>
  <c r="N83" i="42"/>
  <c r="N41" i="68"/>
  <c r="N75" i="68" s="1"/>
  <c r="N64" i="42"/>
  <c r="N35" i="67"/>
  <c r="N63" i="67" s="1"/>
  <c r="F54" i="42"/>
  <c r="F41" i="66"/>
  <c r="F69" i="66" s="1"/>
  <c r="D50" i="42"/>
  <c r="D39" i="66"/>
  <c r="D67" i="66" s="1"/>
  <c r="K36" i="42"/>
  <c r="K42" i="65"/>
  <c r="K70" i="65" s="1"/>
  <c r="D35" i="66"/>
  <c r="D63" i="66" s="1"/>
  <c r="D26" i="42"/>
  <c r="D35" i="65"/>
  <c r="D63" i="65" s="1"/>
  <c r="M20" i="42"/>
  <c r="M49" i="64"/>
  <c r="M81" i="64" s="1"/>
  <c r="O39" i="64"/>
  <c r="O71" i="64" s="1"/>
  <c r="G20" i="42"/>
  <c r="G49" i="64"/>
  <c r="G81" i="64" s="1"/>
  <c r="I5" i="42"/>
  <c r="I39" i="64"/>
  <c r="I71" i="64" s="1"/>
  <c r="I24" i="44"/>
  <c r="I30" i="48"/>
  <c r="F62" i="44"/>
  <c r="F68" i="48"/>
  <c r="Q43" i="44"/>
  <c r="Q49" i="48"/>
  <c r="O62" i="44"/>
  <c r="O68" i="48"/>
  <c r="C81" i="44"/>
  <c r="C117" i="68"/>
  <c r="C87" i="48"/>
  <c r="B24" i="44"/>
  <c r="B30" i="48"/>
  <c r="O407" i="68"/>
  <c r="O479" i="68"/>
  <c r="Q231" i="68"/>
  <c r="E383" i="72"/>
  <c r="N173" i="65"/>
  <c r="G329" i="67"/>
  <c r="G386" i="67"/>
  <c r="P383" i="72"/>
  <c r="F146" i="67"/>
  <c r="O386" i="70"/>
  <c r="O329" i="70"/>
  <c r="P329" i="67"/>
  <c r="P386" i="67"/>
  <c r="J386" i="70"/>
  <c r="J329" i="70"/>
  <c r="H181" i="66"/>
  <c r="H143" i="66"/>
  <c r="E201" i="72"/>
  <c r="O177" i="65"/>
  <c r="O139" i="65"/>
  <c r="K132" i="66"/>
  <c r="K93" i="66"/>
  <c r="K131" i="66" s="1"/>
  <c r="F211" i="68"/>
  <c r="L226" i="68"/>
  <c r="L178" i="68"/>
  <c r="J399" i="70"/>
  <c r="D194" i="70"/>
  <c r="D137" i="70"/>
  <c r="D112" i="70"/>
  <c r="D131" i="70" s="1"/>
  <c r="O164" i="59"/>
  <c r="Q144" i="59"/>
  <c r="G378" i="70"/>
  <c r="G397" i="70"/>
  <c r="E415" i="70"/>
  <c r="E377" i="70"/>
  <c r="E396" i="70"/>
  <c r="K393" i="70"/>
  <c r="K374" i="70"/>
  <c r="K394" i="70"/>
  <c r="K375" i="70"/>
  <c r="O128" i="59"/>
  <c r="K128" i="59"/>
  <c r="I125" i="58"/>
  <c r="Q106" i="58"/>
  <c r="G495" i="68"/>
  <c r="G471" i="68"/>
  <c r="Q463" i="68"/>
  <c r="Q486" i="68"/>
  <c r="Q487" i="68"/>
  <c r="Q510" i="68"/>
  <c r="Q462" i="68"/>
  <c r="Q485" i="68"/>
  <c r="M85" i="58"/>
  <c r="K396" i="67"/>
  <c r="K377" i="67"/>
  <c r="K395" i="67"/>
  <c r="K415" i="67"/>
  <c r="E374" i="67"/>
  <c r="E393" i="67"/>
  <c r="E394" i="67"/>
  <c r="E392" i="67"/>
  <c r="E373" i="67"/>
  <c r="E375" i="67"/>
  <c r="I66" i="59"/>
  <c r="K63" i="60"/>
  <c r="K364" i="67"/>
  <c r="K366" i="67"/>
  <c r="K401" i="67"/>
  <c r="K383" i="67"/>
  <c r="K385" i="67"/>
  <c r="K363" i="67"/>
  <c r="K382" i="67"/>
  <c r="G391" i="66"/>
  <c r="G372" i="66"/>
  <c r="E47" i="58"/>
  <c r="O382" i="66"/>
  <c r="O383" i="66"/>
  <c r="O401" i="66"/>
  <c r="O363" i="66"/>
  <c r="O366" i="66"/>
  <c r="O385" i="66"/>
  <c r="O364" i="66"/>
  <c r="M394" i="65"/>
  <c r="M375" i="65"/>
  <c r="M393" i="65"/>
  <c r="M374" i="65"/>
  <c r="M7" i="59"/>
  <c r="G4" i="59"/>
  <c r="C82" i="59"/>
  <c r="C424" i="64"/>
  <c r="C406" i="64"/>
  <c r="C427" i="64"/>
  <c r="C425" i="64"/>
  <c r="C403" i="64"/>
  <c r="C404" i="64"/>
  <c r="C445" i="64"/>
  <c r="C394" i="66"/>
  <c r="C393" i="66"/>
  <c r="C375" i="66"/>
  <c r="C374" i="66"/>
  <c r="M198" i="72"/>
  <c r="M180" i="72"/>
  <c r="M216" i="72"/>
  <c r="E216" i="72"/>
  <c r="E180" i="72"/>
  <c r="E198" i="72"/>
  <c r="H178" i="72"/>
  <c r="H177" i="72"/>
  <c r="H195" i="72"/>
  <c r="H196" i="72"/>
  <c r="H176" i="72"/>
  <c r="M171" i="72"/>
  <c r="M207" i="72"/>
  <c r="M189" i="72"/>
  <c r="O164" i="48"/>
  <c r="K169" i="72"/>
  <c r="K179" i="72"/>
  <c r="K187" i="72"/>
  <c r="C162" i="49"/>
  <c r="Q180" i="71"/>
  <c r="Q198" i="71"/>
  <c r="Q216" i="71"/>
  <c r="O185" i="71"/>
  <c r="O167" i="71"/>
  <c r="C146" i="49"/>
  <c r="N178" i="70"/>
  <c r="N177" i="70"/>
  <c r="N197" i="70"/>
  <c r="N198" i="70"/>
  <c r="N179" i="70"/>
  <c r="K128" i="49"/>
  <c r="C128" i="49"/>
  <c r="M223" i="69"/>
  <c r="M204" i="69"/>
  <c r="M185" i="69"/>
  <c r="E185" i="69"/>
  <c r="E204" i="69"/>
  <c r="E223" i="69"/>
  <c r="G109" i="48"/>
  <c r="C106" i="48"/>
  <c r="Q268" i="68"/>
  <c r="Q244" i="68"/>
  <c r="Q245" i="68"/>
  <c r="Q267" i="68"/>
  <c r="Q243" i="68"/>
  <c r="D266" i="68"/>
  <c r="D242" i="68"/>
  <c r="K240" i="68"/>
  <c r="K241" i="68"/>
  <c r="K264" i="68"/>
  <c r="F238" i="68"/>
  <c r="F262" i="68"/>
  <c r="I82" i="49"/>
  <c r="P79" i="42"/>
  <c r="P45" i="67"/>
  <c r="P73" i="67" s="1"/>
  <c r="K204" i="67"/>
  <c r="K223" i="67"/>
  <c r="C223" i="67"/>
  <c r="C204" i="67"/>
  <c r="F74" i="42"/>
  <c r="F42" i="67"/>
  <c r="F70" i="67" s="1"/>
  <c r="O69" i="42"/>
  <c r="O39" i="67"/>
  <c r="O67" i="67" s="1"/>
  <c r="Q63" i="49"/>
  <c r="I63" i="48"/>
  <c r="O59" i="42"/>
  <c r="O44" i="66"/>
  <c r="O72" i="66" s="1"/>
  <c r="F201" i="66"/>
  <c r="F200" i="66"/>
  <c r="F202" i="66"/>
  <c r="P197" i="66"/>
  <c r="P198" i="66"/>
  <c r="P196" i="66"/>
  <c r="P216" i="66"/>
  <c r="G50" i="42"/>
  <c r="G39" i="66"/>
  <c r="G67" i="66" s="1"/>
  <c r="C214" i="66"/>
  <c r="C195" i="66"/>
  <c r="M192" i="66"/>
  <c r="E44" i="48"/>
  <c r="O249" i="64"/>
  <c r="O228" i="64"/>
  <c r="N248" i="64"/>
  <c r="N227" i="64"/>
  <c r="G241" i="64"/>
  <c r="G221" i="64"/>
  <c r="G240" i="64"/>
  <c r="G220" i="64"/>
  <c r="N218" i="64"/>
  <c r="N239" i="64"/>
  <c r="P4" i="50"/>
  <c r="H4" i="50"/>
  <c r="B82" i="49"/>
  <c r="B25" i="49"/>
  <c r="J173" i="65"/>
  <c r="Q99" i="65"/>
  <c r="Q175" i="65" s="1"/>
  <c r="N132" i="66"/>
  <c r="N93" i="66"/>
  <c r="N131" i="66" s="1"/>
  <c r="P367" i="66"/>
  <c r="P285" i="66"/>
  <c r="G184" i="66"/>
  <c r="G146" i="66"/>
  <c r="H484" i="68"/>
  <c r="H460" i="68"/>
  <c r="H508" i="68"/>
  <c r="J66" i="58"/>
  <c r="L396" i="65"/>
  <c r="L377" i="65"/>
  <c r="L395" i="65"/>
  <c r="L415" i="65"/>
  <c r="L376" i="65"/>
  <c r="H391" i="65"/>
  <c r="H372" i="65"/>
  <c r="N7" i="58"/>
  <c r="P424" i="64"/>
  <c r="P403" i="64"/>
  <c r="P404" i="64"/>
  <c r="P425" i="64"/>
  <c r="P406" i="64"/>
  <c r="P427" i="64"/>
  <c r="P445" i="64"/>
  <c r="O174" i="72"/>
  <c r="O209" i="72"/>
  <c r="O173" i="72"/>
  <c r="O192" i="72"/>
  <c r="O191" i="72"/>
  <c r="L162" i="48"/>
  <c r="H174" i="70"/>
  <c r="H184" i="70"/>
  <c r="H193" i="70"/>
  <c r="F185" i="69"/>
  <c r="F223" i="69"/>
  <c r="F204" i="69"/>
  <c r="H116" i="42"/>
  <c r="H41" i="69"/>
  <c r="H69" i="69" s="1"/>
  <c r="L97" i="42"/>
  <c r="L50" i="68"/>
  <c r="L84" i="68" s="1"/>
  <c r="J245" i="68"/>
  <c r="J244" i="68"/>
  <c r="J268" i="68"/>
  <c r="E218" i="68"/>
  <c r="E242" i="68"/>
  <c r="E266" i="68"/>
  <c r="J199" i="66"/>
  <c r="D228" i="64"/>
  <c r="D249" i="64"/>
  <c r="I222" i="64"/>
  <c r="L181" i="67"/>
  <c r="L143" i="67"/>
  <c r="I383" i="72"/>
  <c r="O188" i="71"/>
  <c r="O134" i="71"/>
  <c r="B188" i="72"/>
  <c r="B134" i="72"/>
  <c r="B111" i="72"/>
  <c r="H188" i="72"/>
  <c r="H134" i="72"/>
  <c r="C184" i="65"/>
  <c r="C146" i="65"/>
  <c r="K25" i="48"/>
  <c r="N173" i="67"/>
  <c r="J304" i="70"/>
  <c r="H117" i="68"/>
  <c r="H213" i="68" s="1"/>
  <c r="H87" i="48"/>
  <c r="J164" i="59"/>
  <c r="P351" i="72"/>
  <c r="P367" i="72"/>
  <c r="P349" i="72"/>
  <c r="P369" i="72"/>
  <c r="J146" i="58"/>
  <c r="H144" i="59"/>
  <c r="N378" i="70"/>
  <c r="N397" i="70"/>
  <c r="N128" i="58"/>
  <c r="L372" i="69"/>
  <c r="L391" i="69"/>
  <c r="L385" i="69"/>
  <c r="L364" i="69"/>
  <c r="L363" i="69"/>
  <c r="L383" i="69"/>
  <c r="L382" i="69"/>
  <c r="L366" i="69"/>
  <c r="P491" i="68"/>
  <c r="P467" i="68"/>
  <c r="P466" i="68"/>
  <c r="P490" i="68"/>
  <c r="P465" i="68"/>
  <c r="L483" i="68"/>
  <c r="L458" i="68"/>
  <c r="L506" i="68"/>
  <c r="L459" i="68"/>
  <c r="L482" i="68"/>
  <c r="D85" i="59"/>
  <c r="N476" i="68"/>
  <c r="N475" i="68"/>
  <c r="N452" i="68"/>
  <c r="N451" i="68"/>
  <c r="N454" i="68"/>
  <c r="N478" i="68"/>
  <c r="N499" i="68"/>
  <c r="D397" i="67"/>
  <c r="D378" i="67"/>
  <c r="L390" i="67"/>
  <c r="L371" i="67"/>
  <c r="L389" i="67"/>
  <c r="L370" i="67"/>
  <c r="L388" i="67"/>
  <c r="L408" i="67"/>
  <c r="L369" i="67"/>
  <c r="N387" i="67"/>
  <c r="N368" i="67"/>
  <c r="N406" i="67"/>
  <c r="L66" i="58"/>
  <c r="F63" i="60"/>
  <c r="P397" i="66"/>
  <c r="P378" i="66"/>
  <c r="P393" i="66"/>
  <c r="P375" i="66"/>
  <c r="P374" i="66"/>
  <c r="P373" i="66"/>
  <c r="P392" i="66"/>
  <c r="P394" i="66"/>
  <c r="F391" i="66"/>
  <c r="F372" i="66"/>
  <c r="F368" i="66"/>
  <c r="F387" i="66"/>
  <c r="F406" i="66"/>
  <c r="N44" i="59"/>
  <c r="J364" i="66"/>
  <c r="J383" i="66"/>
  <c r="J382" i="66"/>
  <c r="J366" i="66"/>
  <c r="J385" i="66"/>
  <c r="J401" i="66"/>
  <c r="J363" i="66"/>
  <c r="J396" i="65"/>
  <c r="J395" i="65"/>
  <c r="J377" i="65"/>
  <c r="J415" i="65"/>
  <c r="P418" i="64"/>
  <c r="P460" i="64"/>
  <c r="P439" i="64"/>
  <c r="L434" i="64"/>
  <c r="L413" i="64"/>
  <c r="D7" i="58"/>
  <c r="J4" i="59"/>
  <c r="C144" i="59"/>
  <c r="C401" i="67"/>
  <c r="C366" i="67"/>
  <c r="C383" i="67"/>
  <c r="C363" i="67"/>
  <c r="C385" i="67"/>
  <c r="C382" i="67"/>
  <c r="C364" i="67"/>
  <c r="C504" i="68"/>
  <c r="C456" i="68"/>
  <c r="C480" i="68"/>
  <c r="M199" i="72"/>
  <c r="M181" i="72"/>
  <c r="E181" i="72"/>
  <c r="E199" i="72"/>
  <c r="J175" i="72"/>
  <c r="J193" i="72"/>
  <c r="J164" i="48"/>
  <c r="Q199" i="71"/>
  <c r="Q181" i="71"/>
  <c r="F175" i="71"/>
  <c r="F193" i="71"/>
  <c r="N144" i="49"/>
  <c r="N187" i="71"/>
  <c r="N179" i="71"/>
  <c r="N169" i="71"/>
  <c r="N215" i="71"/>
  <c r="C182" i="70"/>
  <c r="C202" i="70"/>
  <c r="C201" i="70"/>
  <c r="C183" i="70"/>
  <c r="C181" i="70"/>
  <c r="C200" i="70"/>
  <c r="H176" i="70"/>
  <c r="H195" i="70"/>
  <c r="J172" i="69"/>
  <c r="J171" i="69"/>
  <c r="J190" i="69"/>
  <c r="J191" i="69"/>
  <c r="L220" i="68"/>
  <c r="L244" i="68"/>
  <c r="L245" i="68"/>
  <c r="L268" i="68"/>
  <c r="L243" i="68"/>
  <c r="P234" i="68"/>
  <c r="P233" i="68"/>
  <c r="P257" i="68"/>
  <c r="H233" i="68"/>
  <c r="H234" i="68"/>
  <c r="H257" i="68"/>
  <c r="F28" i="67"/>
  <c r="E202" i="67"/>
  <c r="E201" i="67"/>
  <c r="E200" i="67"/>
  <c r="O198" i="67"/>
  <c r="O197" i="67"/>
  <c r="O216" i="67"/>
  <c r="H190" i="67"/>
  <c r="H209" i="67"/>
  <c r="H191" i="67"/>
  <c r="P44" i="50"/>
  <c r="N204" i="65"/>
  <c r="N223" i="65"/>
  <c r="G198" i="65"/>
  <c r="G197" i="65"/>
  <c r="G216" i="65"/>
  <c r="G196" i="65"/>
  <c r="N195" i="65"/>
  <c r="N214" i="65"/>
  <c r="P190" i="65"/>
  <c r="P191" i="65"/>
  <c r="P209" i="65"/>
  <c r="N228" i="64"/>
  <c r="N249" i="64"/>
  <c r="L224" i="64"/>
  <c r="L223" i="64"/>
  <c r="L225" i="64"/>
  <c r="O222" i="64"/>
  <c r="F221" i="64"/>
  <c r="F220" i="64"/>
  <c r="F241" i="64"/>
  <c r="B205" i="67"/>
  <c r="G383" i="71"/>
  <c r="F193" i="64"/>
  <c r="H207" i="70"/>
  <c r="P397" i="69"/>
  <c r="P378" i="69"/>
  <c r="P460" i="68"/>
  <c r="P484" i="68"/>
  <c r="P508" i="68"/>
  <c r="H456" i="68"/>
  <c r="H480" i="68"/>
  <c r="H504" i="68"/>
  <c r="J47" i="58"/>
  <c r="F7" i="59"/>
  <c r="G199" i="72"/>
  <c r="G181" i="72"/>
  <c r="J180" i="71"/>
  <c r="J216" i="71"/>
  <c r="J198" i="71"/>
  <c r="H144" i="49"/>
  <c r="K186" i="69"/>
  <c r="K205" i="69"/>
  <c r="H109" i="49"/>
  <c r="G96" i="42"/>
  <c r="G49" i="68"/>
  <c r="G83" i="68" s="1"/>
  <c r="O262" i="68"/>
  <c r="O238" i="68"/>
  <c r="P214" i="67"/>
  <c r="P195" i="67"/>
  <c r="N194" i="67"/>
  <c r="N193" i="67"/>
  <c r="N190" i="66"/>
  <c r="N191" i="66"/>
  <c r="N209" i="66"/>
  <c r="H214" i="65"/>
  <c r="H195" i="65"/>
  <c r="Q7" i="49"/>
  <c r="B180" i="71"/>
  <c r="B216" i="71"/>
  <c r="B198" i="71"/>
  <c r="B185" i="69"/>
  <c r="B223" i="69"/>
  <c r="B204" i="69"/>
  <c r="E193" i="64"/>
  <c r="H181" i="67"/>
  <c r="H143" i="67"/>
  <c r="B112" i="69"/>
  <c r="B131" i="69" s="1"/>
  <c r="B137" i="69"/>
  <c r="B194" i="69"/>
  <c r="F399" i="70"/>
  <c r="O137" i="69"/>
  <c r="O194" i="69"/>
  <c r="O112" i="69"/>
  <c r="C386" i="70"/>
  <c r="C329" i="70"/>
  <c r="E202" i="64"/>
  <c r="E160" i="64"/>
  <c r="I367" i="69"/>
  <c r="F132" i="66"/>
  <c r="C373" i="66"/>
  <c r="N379" i="72"/>
  <c r="L112" i="69"/>
  <c r="L131" i="69" s="1"/>
  <c r="L137" i="69"/>
  <c r="L194" i="69"/>
  <c r="P150" i="70"/>
  <c r="Q363" i="72"/>
  <c r="Q381" i="72"/>
  <c r="M164" i="58"/>
  <c r="G162" i="59"/>
  <c r="G375" i="71"/>
  <c r="G357" i="71"/>
  <c r="I146" i="59"/>
  <c r="M370" i="70"/>
  <c r="M389" i="70"/>
  <c r="M390" i="70"/>
  <c r="M369" i="70"/>
  <c r="M371" i="70"/>
  <c r="O368" i="70"/>
  <c r="O387" i="70"/>
  <c r="Q378" i="69"/>
  <c r="Q397" i="69"/>
  <c r="Q109" i="58"/>
  <c r="O364" i="69"/>
  <c r="O366" i="69"/>
  <c r="O383" i="69"/>
  <c r="O385" i="69"/>
  <c r="O363" i="69"/>
  <c r="O382" i="69"/>
  <c r="O491" i="68"/>
  <c r="O490" i="68"/>
  <c r="O466" i="68"/>
  <c r="O467" i="68"/>
  <c r="I488" i="68"/>
  <c r="I464" i="68"/>
  <c r="E451" i="68"/>
  <c r="E454" i="68"/>
  <c r="E478" i="68"/>
  <c r="E452" i="68"/>
  <c r="E499" i="68"/>
  <c r="E476" i="68"/>
  <c r="E475" i="68"/>
  <c r="Q415" i="67"/>
  <c r="Q396" i="67"/>
  <c r="Q377" i="67"/>
  <c r="O66" i="58"/>
  <c r="I63" i="58"/>
  <c r="G397" i="66"/>
  <c r="G378" i="66"/>
  <c r="Q391" i="66"/>
  <c r="Q372" i="66"/>
  <c r="G390" i="66"/>
  <c r="G389" i="66"/>
  <c r="G408" i="66"/>
  <c r="G370" i="66"/>
  <c r="G371" i="66"/>
  <c r="G47" i="59"/>
  <c r="Q383" i="66"/>
  <c r="Q364" i="66"/>
  <c r="Q385" i="66"/>
  <c r="Q366" i="66"/>
  <c r="Q382" i="66"/>
  <c r="Q363" i="66"/>
  <c r="Q401" i="66"/>
  <c r="I377" i="65"/>
  <c r="I396" i="65"/>
  <c r="I376" i="65"/>
  <c r="I415" i="65"/>
  <c r="O374" i="65"/>
  <c r="O393" i="65"/>
  <c r="O394" i="65"/>
  <c r="O373" i="65"/>
  <c r="O375" i="65"/>
  <c r="I391" i="65"/>
  <c r="I372" i="65"/>
  <c r="G28" i="59"/>
  <c r="Q385" i="65"/>
  <c r="Q383" i="65"/>
  <c r="Q363" i="65"/>
  <c r="Q401" i="65"/>
  <c r="Q366" i="65"/>
  <c r="Q364" i="65"/>
  <c r="Q382" i="65"/>
  <c r="K420" i="64"/>
  <c r="K441" i="64"/>
  <c r="G7" i="59"/>
  <c r="M4" i="60"/>
  <c r="E4" i="59"/>
  <c r="C44" i="60"/>
  <c r="C385" i="66"/>
  <c r="C364" i="66"/>
  <c r="C366" i="66"/>
  <c r="C383" i="66"/>
  <c r="C382" i="66"/>
  <c r="C363" i="66"/>
  <c r="C401" i="66"/>
  <c r="Q193" i="72"/>
  <c r="Q175" i="72"/>
  <c r="Q169" i="72"/>
  <c r="Q187" i="72"/>
  <c r="I162" i="49"/>
  <c r="K180" i="71"/>
  <c r="K198" i="71"/>
  <c r="K216" i="71"/>
  <c r="C180" i="71"/>
  <c r="C198" i="71"/>
  <c r="C216" i="71"/>
  <c r="F196" i="71"/>
  <c r="F195" i="71"/>
  <c r="F178" i="71"/>
  <c r="F177" i="71"/>
  <c r="K189" i="71"/>
  <c r="K207" i="71"/>
  <c r="K171" i="71"/>
  <c r="C207" i="71"/>
  <c r="C189" i="71"/>
  <c r="C171" i="71"/>
  <c r="M144" i="48"/>
  <c r="I146" i="48"/>
  <c r="P186" i="70"/>
  <c r="P205" i="70"/>
  <c r="K176" i="70"/>
  <c r="K195" i="70"/>
  <c r="Q125" i="49"/>
  <c r="E193" i="70"/>
  <c r="E174" i="70"/>
  <c r="C252" i="68"/>
  <c r="C276" i="68"/>
  <c r="E89" i="42"/>
  <c r="E46" i="68"/>
  <c r="E80" i="68" s="1"/>
  <c r="O85" i="48"/>
  <c r="F79" i="42"/>
  <c r="F45" i="67"/>
  <c r="F73" i="67" s="1"/>
  <c r="I78" i="42"/>
  <c r="I44" i="67"/>
  <c r="I72" i="67" s="1"/>
  <c r="L74" i="42"/>
  <c r="L42" i="67"/>
  <c r="L70" i="67" s="1"/>
  <c r="D74" i="42"/>
  <c r="D42" i="67"/>
  <c r="D70" i="67" s="1"/>
  <c r="H67" i="42"/>
  <c r="H37" i="67"/>
  <c r="O222" i="67"/>
  <c r="O193" i="67"/>
  <c r="G63" i="50"/>
  <c r="N60" i="42"/>
  <c r="N45" i="66"/>
  <c r="N73" i="66" s="1"/>
  <c r="Q204" i="66"/>
  <c r="Q223" i="66"/>
  <c r="O54" i="42"/>
  <c r="O41" i="66"/>
  <c r="O69" i="66" s="1"/>
  <c r="C199" i="66"/>
  <c r="N197" i="66"/>
  <c r="N198" i="66"/>
  <c r="N216" i="66"/>
  <c r="N196" i="66"/>
  <c r="F197" i="66"/>
  <c r="F216" i="66"/>
  <c r="F196" i="66"/>
  <c r="F198" i="66"/>
  <c r="I214" i="66"/>
  <c r="I195" i="66"/>
  <c r="C190" i="66"/>
  <c r="H36" i="42"/>
  <c r="H42" i="65"/>
  <c r="H70" i="65" s="1"/>
  <c r="O7" i="65"/>
  <c r="Q228" i="64"/>
  <c r="Q249" i="64"/>
  <c r="E228" i="64"/>
  <c r="E249" i="64"/>
  <c r="H227" i="64"/>
  <c r="H248" i="64"/>
  <c r="G225" i="64"/>
  <c r="G224" i="64"/>
  <c r="M12" i="42"/>
  <c r="M45" i="64"/>
  <c r="M77" i="64" s="1"/>
  <c r="E12" i="42"/>
  <c r="E45" i="64"/>
  <c r="E77" i="64" s="1"/>
  <c r="D11" i="42"/>
  <c r="D44" i="64"/>
  <c r="D76" i="64" s="1"/>
  <c r="G10" i="42"/>
  <c r="G43" i="64"/>
  <c r="G75" i="64" s="1"/>
  <c r="N4" i="49"/>
  <c r="B198" i="70"/>
  <c r="B179" i="70"/>
  <c r="B178" i="70"/>
  <c r="B177" i="70"/>
  <c r="B197" i="70"/>
  <c r="Q395" i="69"/>
  <c r="E184" i="65"/>
  <c r="Q132" i="67"/>
  <c r="K217" i="68"/>
  <c r="J352" i="72"/>
  <c r="G407" i="64"/>
  <c r="F63" i="48"/>
  <c r="G179" i="66"/>
  <c r="J181" i="67"/>
  <c r="J143" i="67"/>
  <c r="I329" i="71"/>
  <c r="J66" i="48"/>
  <c r="Q323" i="69"/>
  <c r="D359" i="72"/>
  <c r="D360" i="72"/>
  <c r="D378" i="72"/>
  <c r="D377" i="72"/>
  <c r="J144" i="58"/>
  <c r="D397" i="70"/>
  <c r="D378" i="70"/>
  <c r="L128" i="59"/>
  <c r="D82" i="60"/>
  <c r="H368" i="65"/>
  <c r="H387" i="65"/>
  <c r="H386" i="65"/>
  <c r="H406" i="65"/>
  <c r="D425" i="64"/>
  <c r="D404" i="64"/>
  <c r="D403" i="64"/>
  <c r="D427" i="64"/>
  <c r="D424" i="64"/>
  <c r="D406" i="64"/>
  <c r="D445" i="64"/>
  <c r="C390" i="70"/>
  <c r="C389" i="70"/>
  <c r="C371" i="70"/>
  <c r="C388" i="70"/>
  <c r="C370" i="70"/>
  <c r="C408" i="64"/>
  <c r="C450" i="64"/>
  <c r="C429" i="64"/>
  <c r="E178" i="71"/>
  <c r="E195" i="71"/>
  <c r="E196" i="71"/>
  <c r="E177" i="71"/>
  <c r="P187" i="71"/>
  <c r="P179" i="71"/>
  <c r="P169" i="71"/>
  <c r="P170" i="71"/>
  <c r="F131" i="42"/>
  <c r="F39" i="70"/>
  <c r="F67" i="70" s="1"/>
  <c r="D125" i="48"/>
  <c r="E110" i="42"/>
  <c r="E37" i="69"/>
  <c r="P97" i="42"/>
  <c r="P50" i="68"/>
  <c r="P84" i="68" s="1"/>
  <c r="D249" i="68"/>
  <c r="D248" i="68"/>
  <c r="D247" i="68"/>
  <c r="D204" i="67"/>
  <c r="D223" i="67"/>
  <c r="E198" i="65"/>
  <c r="E197" i="65"/>
  <c r="E216" i="65"/>
  <c r="F28" i="48"/>
  <c r="N217" i="64"/>
  <c r="N238" i="64"/>
  <c r="E214" i="64"/>
  <c r="E323" i="65"/>
  <c r="E141" i="39"/>
  <c r="E103" i="39"/>
  <c r="I26" i="39"/>
  <c r="D113" i="39"/>
  <c r="G79" i="39"/>
  <c r="D73" i="39"/>
  <c r="O60" i="39"/>
  <c r="Q48" i="39"/>
  <c r="D74" i="39"/>
  <c r="H67" i="39"/>
  <c r="F74" i="39"/>
  <c r="G20" i="39"/>
  <c r="C41" i="39"/>
  <c r="I93" i="39"/>
  <c r="E89" i="39"/>
  <c r="Q67" i="39"/>
  <c r="K167" i="39"/>
  <c r="P110" i="39"/>
  <c r="N64" i="39"/>
  <c r="D5" i="39"/>
  <c r="J140" i="39"/>
  <c r="N89" i="39"/>
  <c r="K172" i="39"/>
  <c r="K117" i="39"/>
  <c r="P79" i="39"/>
  <c r="O69" i="39"/>
  <c r="O177" i="42"/>
  <c r="O45" i="72"/>
  <c r="O73" i="72" s="1"/>
  <c r="J176" i="42"/>
  <c r="J44" i="72"/>
  <c r="J72" i="72" s="1"/>
  <c r="Q176" i="42"/>
  <c r="Q44" i="72"/>
  <c r="Q72" i="72" s="1"/>
  <c r="P172" i="42"/>
  <c r="P42" i="72"/>
  <c r="P70" i="72" s="1"/>
  <c r="O171" i="42"/>
  <c r="O41" i="72"/>
  <c r="O69" i="72" s="1"/>
  <c r="J168" i="42"/>
  <c r="J40" i="72"/>
  <c r="J68" i="72" s="1"/>
  <c r="G172" i="42"/>
  <c r="G42" i="72"/>
  <c r="G70" i="72" s="1"/>
  <c r="F171" i="42"/>
  <c r="F41" i="72"/>
  <c r="F69" i="72" s="1"/>
  <c r="E168" i="42"/>
  <c r="E40" i="72"/>
  <c r="E68" i="72" s="1"/>
  <c r="D167" i="42"/>
  <c r="D39" i="72"/>
  <c r="D67" i="72" s="1"/>
  <c r="C165" i="42"/>
  <c r="C37" i="72"/>
  <c r="C163" i="42"/>
  <c r="Q158" i="42"/>
  <c r="Q44" i="71"/>
  <c r="Q72" i="71" s="1"/>
  <c r="P154" i="42"/>
  <c r="P42" i="71"/>
  <c r="P70" i="71" s="1"/>
  <c r="O153" i="42"/>
  <c r="O41" i="71"/>
  <c r="O69" i="71" s="1"/>
  <c r="N150" i="42"/>
  <c r="N40" i="71"/>
  <c r="N68" i="71" s="1"/>
  <c r="M149" i="42"/>
  <c r="M39" i="71"/>
  <c r="M67" i="71" s="1"/>
  <c r="L147" i="42"/>
  <c r="L37" i="71"/>
  <c r="J141" i="42"/>
  <c r="J45" i="70"/>
  <c r="J73" i="70" s="1"/>
  <c r="I140" i="42"/>
  <c r="I44" i="70"/>
  <c r="I72" i="70" s="1"/>
  <c r="H136" i="42"/>
  <c r="H42" i="70"/>
  <c r="H70" i="70" s="1"/>
  <c r="G135" i="42"/>
  <c r="G41" i="70"/>
  <c r="G69" i="70" s="1"/>
  <c r="F132" i="42"/>
  <c r="F40" i="70"/>
  <c r="F68" i="70" s="1"/>
  <c r="E131" i="42"/>
  <c r="E39" i="70"/>
  <c r="E67" i="70" s="1"/>
  <c r="D129" i="42"/>
  <c r="D37" i="70"/>
  <c r="C126" i="42"/>
  <c r="Q121" i="42"/>
  <c r="Q44" i="69"/>
  <c r="Q72" i="69" s="1"/>
  <c r="P117" i="42"/>
  <c r="P42" i="69"/>
  <c r="P70" i="69" s="1"/>
  <c r="O116" i="42"/>
  <c r="O41" i="69"/>
  <c r="O69" i="69" s="1"/>
  <c r="N113" i="42"/>
  <c r="N40" i="69"/>
  <c r="M112" i="42"/>
  <c r="M39" i="69"/>
  <c r="L110" i="42"/>
  <c r="L37" i="69"/>
  <c r="K107" i="39"/>
  <c r="J103" i="42"/>
  <c r="J54" i="68"/>
  <c r="J88" i="68" s="1"/>
  <c r="I102" i="42"/>
  <c r="I53" i="68"/>
  <c r="I87" i="68" s="1"/>
  <c r="H101" i="42"/>
  <c r="H52" i="68"/>
  <c r="H86" i="68" s="1"/>
  <c r="G97" i="42"/>
  <c r="G50" i="68"/>
  <c r="G84" i="68" s="1"/>
  <c r="F96" i="42"/>
  <c r="F49" i="68"/>
  <c r="F83" i="68" s="1"/>
  <c r="E93" i="42"/>
  <c r="E48" i="68"/>
  <c r="E82" i="68" s="1"/>
  <c r="C78" i="42"/>
  <c r="C44" i="67"/>
  <c r="C72" i="67" s="1"/>
  <c r="I159" i="42"/>
  <c r="I45" i="71"/>
  <c r="I73" i="71" s="1"/>
  <c r="H158" i="42"/>
  <c r="H44" i="71"/>
  <c r="H72" i="71" s="1"/>
  <c r="G154" i="42"/>
  <c r="G42" i="71"/>
  <c r="G70" i="71" s="1"/>
  <c r="F153" i="42"/>
  <c r="F41" i="71"/>
  <c r="F69" i="71" s="1"/>
  <c r="E150" i="42"/>
  <c r="E40" i="71"/>
  <c r="E68" i="71" s="1"/>
  <c r="D149" i="42"/>
  <c r="D39" i="71"/>
  <c r="D67" i="71" s="1"/>
  <c r="C147" i="42"/>
  <c r="C37" i="71"/>
  <c r="Q141" i="42"/>
  <c r="Q45" i="70"/>
  <c r="Q73" i="70" s="1"/>
  <c r="P140" i="42"/>
  <c r="P44" i="70"/>
  <c r="P72" i="70" s="1"/>
  <c r="O136" i="42"/>
  <c r="O42" i="70"/>
  <c r="O70" i="70" s="1"/>
  <c r="N135" i="42"/>
  <c r="N41" i="70"/>
  <c r="N69" i="70" s="1"/>
  <c r="M132" i="42"/>
  <c r="M40" i="70"/>
  <c r="M68" i="70" s="1"/>
  <c r="L131" i="42"/>
  <c r="L39" i="70"/>
  <c r="L67" i="70" s="1"/>
  <c r="K129" i="42"/>
  <c r="K37" i="70"/>
  <c r="J35" i="70"/>
  <c r="J63" i="70" s="1"/>
  <c r="I122" i="42"/>
  <c r="I45" i="69"/>
  <c r="I73" i="69" s="1"/>
  <c r="H121" i="42"/>
  <c r="H44" i="69"/>
  <c r="H72" i="69" s="1"/>
  <c r="G117" i="42"/>
  <c r="G42" i="69"/>
  <c r="G70" i="69" s="1"/>
  <c r="F116" i="42"/>
  <c r="F41" i="69"/>
  <c r="F69" i="69" s="1"/>
  <c r="E113" i="42"/>
  <c r="E40" i="69"/>
  <c r="D112" i="42"/>
  <c r="D39" i="69"/>
  <c r="C110" i="42"/>
  <c r="C37" i="69"/>
  <c r="Q103" i="42"/>
  <c r="Q54" i="68"/>
  <c r="Q88" i="68" s="1"/>
  <c r="P102" i="42"/>
  <c r="P53" i="68"/>
  <c r="P87" i="68" s="1"/>
  <c r="O101" i="42"/>
  <c r="O52" i="68"/>
  <c r="O86" i="68" s="1"/>
  <c r="N97" i="42"/>
  <c r="N50" i="68"/>
  <c r="N84" i="68" s="1"/>
  <c r="M96" i="42"/>
  <c r="M49" i="68"/>
  <c r="M83" i="68" s="1"/>
  <c r="L93" i="42"/>
  <c r="L48" i="68"/>
  <c r="L82" i="68" s="1"/>
  <c r="K92" i="42"/>
  <c r="K47" i="68"/>
  <c r="K81" i="68" s="1"/>
  <c r="J89" i="42"/>
  <c r="J46" i="68"/>
  <c r="J80" i="68" s="1"/>
  <c r="I88" i="42"/>
  <c r="I45" i="68"/>
  <c r="I79" i="68" s="1"/>
  <c r="H86" i="42"/>
  <c r="H43" i="68"/>
  <c r="H77" i="68" s="1"/>
  <c r="C79" i="42"/>
  <c r="C45" i="67"/>
  <c r="C73" i="67" s="1"/>
  <c r="Q74" i="42"/>
  <c r="Q42" i="67"/>
  <c r="Q70" i="67" s="1"/>
  <c r="P73" i="42"/>
  <c r="P41" i="67"/>
  <c r="P69" i="67" s="1"/>
  <c r="O70" i="42"/>
  <c r="O40" i="67"/>
  <c r="O68" i="67" s="1"/>
  <c r="N69" i="42"/>
  <c r="N39" i="67"/>
  <c r="N67" i="67" s="1"/>
  <c r="M67" i="42"/>
  <c r="M37" i="67"/>
  <c r="M65" i="67" s="1"/>
  <c r="K60" i="42"/>
  <c r="K45" i="66"/>
  <c r="K73" i="66" s="1"/>
  <c r="C158" i="42"/>
  <c r="C44" i="71"/>
  <c r="C72" i="71" s="1"/>
  <c r="C121" i="42"/>
  <c r="C44" i="69"/>
  <c r="C72" i="69" s="1"/>
  <c r="P165" i="42"/>
  <c r="P37" i="72"/>
  <c r="O159" i="42"/>
  <c r="O45" i="71"/>
  <c r="O73" i="71" s="1"/>
  <c r="N158" i="42"/>
  <c r="N44" i="71"/>
  <c r="N72" i="71" s="1"/>
  <c r="M154" i="42"/>
  <c r="M42" i="71"/>
  <c r="M70" i="71" s="1"/>
  <c r="L153" i="42"/>
  <c r="L41" i="71"/>
  <c r="L69" i="71" s="1"/>
  <c r="K150" i="42"/>
  <c r="K40" i="71"/>
  <c r="K68" i="71" s="1"/>
  <c r="J149" i="42"/>
  <c r="J39" i="71"/>
  <c r="J67" i="71" s="1"/>
  <c r="I147" i="42"/>
  <c r="I37" i="71"/>
  <c r="G141" i="42"/>
  <c r="G45" i="70"/>
  <c r="G73" i="70" s="1"/>
  <c r="F140" i="42"/>
  <c r="F44" i="70"/>
  <c r="F72" i="70" s="1"/>
  <c r="E136" i="42"/>
  <c r="E42" i="70"/>
  <c r="E70" i="70" s="1"/>
  <c r="D135" i="42"/>
  <c r="D41" i="70"/>
  <c r="D69" i="70" s="1"/>
  <c r="C132" i="42"/>
  <c r="C40" i="70"/>
  <c r="C68" i="70" s="1"/>
  <c r="C60" i="42"/>
  <c r="C45" i="66"/>
  <c r="C73" i="66" s="1"/>
  <c r="Q55" i="42"/>
  <c r="Q42" i="66"/>
  <c r="Q70" i="66" s="1"/>
  <c r="P54" i="42"/>
  <c r="P41" i="66"/>
  <c r="P69" i="66" s="1"/>
  <c r="O51" i="42"/>
  <c r="O40" i="66"/>
  <c r="O68" i="66" s="1"/>
  <c r="N50" i="42"/>
  <c r="N39" i="66"/>
  <c r="N67" i="66" s="1"/>
  <c r="M48" i="42"/>
  <c r="M37" i="66"/>
  <c r="M65" i="66" s="1"/>
  <c r="M45" i="42"/>
  <c r="L41" i="42"/>
  <c r="L45" i="65"/>
  <c r="L73" i="65" s="1"/>
  <c r="K40" i="42"/>
  <c r="K44" i="65"/>
  <c r="K72" i="65" s="1"/>
  <c r="J36" i="42"/>
  <c r="J42" i="65"/>
  <c r="J70" i="65" s="1"/>
  <c r="I35" i="42"/>
  <c r="I41" i="65"/>
  <c r="I69" i="65" s="1"/>
  <c r="H32" i="42"/>
  <c r="H40" i="65"/>
  <c r="H68" i="65" s="1"/>
  <c r="G31" i="42"/>
  <c r="G39" i="65"/>
  <c r="G67" i="65" s="1"/>
  <c r="F29" i="42"/>
  <c r="F37" i="65"/>
  <c r="E26" i="42"/>
  <c r="E35" i="65"/>
  <c r="E63" i="65" s="1"/>
  <c r="D22" i="42"/>
  <c r="D51" i="64"/>
  <c r="D83" i="64" s="1"/>
  <c r="C21" i="42"/>
  <c r="C50" i="64"/>
  <c r="C82" i="64" s="1"/>
  <c r="Q16" i="42"/>
  <c r="Q47" i="64"/>
  <c r="Q79" i="64" s="1"/>
  <c r="P15" i="42"/>
  <c r="P46" i="64"/>
  <c r="P78" i="64" s="1"/>
  <c r="O12" i="42"/>
  <c r="O45" i="64"/>
  <c r="O77" i="64" s="1"/>
  <c r="N11" i="42"/>
  <c r="N44" i="64"/>
  <c r="N76" i="64" s="1"/>
  <c r="M10" i="42"/>
  <c r="M43" i="64"/>
  <c r="M75" i="64" s="1"/>
  <c r="L8" i="42"/>
  <c r="L41" i="64"/>
  <c r="C93" i="42"/>
  <c r="C48" i="68"/>
  <c r="C82" i="68" s="1"/>
  <c r="C32" i="42"/>
  <c r="C40" i="65"/>
  <c r="C68" i="65" s="1"/>
  <c r="C96" i="42"/>
  <c r="C49" i="68"/>
  <c r="C83" i="68" s="1"/>
  <c r="C67" i="42"/>
  <c r="C37" i="67"/>
  <c r="C69" i="42"/>
  <c r="C39" i="67"/>
  <c r="C67" i="67" s="1"/>
  <c r="C29" i="42"/>
  <c r="C37" i="65"/>
  <c r="P177" i="42"/>
  <c r="P45" i="72"/>
  <c r="P73" i="72" s="1"/>
  <c r="O176" i="42"/>
  <c r="O44" i="72"/>
  <c r="O72" i="72" s="1"/>
  <c r="J172" i="42"/>
  <c r="J42" i="72"/>
  <c r="J70" i="72" s="1"/>
  <c r="I171" i="42"/>
  <c r="I41" i="72"/>
  <c r="I69" i="72" s="1"/>
  <c r="H168" i="42"/>
  <c r="H40" i="72"/>
  <c r="H68" i="72" s="1"/>
  <c r="G167" i="42"/>
  <c r="G39" i="72"/>
  <c r="G67" i="72" s="1"/>
  <c r="P159" i="42"/>
  <c r="P45" i="71"/>
  <c r="P73" i="71" s="1"/>
  <c r="O158" i="42"/>
  <c r="O44" i="71"/>
  <c r="O72" i="71" s="1"/>
  <c r="J154" i="42"/>
  <c r="J42" i="71"/>
  <c r="J70" i="71" s="1"/>
  <c r="I153" i="42"/>
  <c r="I41" i="71"/>
  <c r="I69" i="71" s="1"/>
  <c r="H150" i="42"/>
  <c r="H40" i="71"/>
  <c r="H68" i="71" s="1"/>
  <c r="G149" i="42"/>
  <c r="G39" i="71"/>
  <c r="G67" i="71" s="1"/>
  <c r="L92" i="42"/>
  <c r="L47" i="68"/>
  <c r="L81" i="68" s="1"/>
  <c r="K89" i="42"/>
  <c r="K46" i="68"/>
  <c r="K80" i="68" s="1"/>
  <c r="F88" i="42"/>
  <c r="F45" i="68"/>
  <c r="F79" i="68" s="1"/>
  <c r="E86" i="42"/>
  <c r="E43" i="68"/>
  <c r="I145" i="39"/>
  <c r="H141" i="42"/>
  <c r="H45" i="70"/>
  <c r="H73" i="70" s="1"/>
  <c r="G140" i="42"/>
  <c r="G44" i="70"/>
  <c r="G72" i="70" s="1"/>
  <c r="Q135" i="42"/>
  <c r="Q41" i="70"/>
  <c r="Q69" i="70" s="1"/>
  <c r="P132" i="42"/>
  <c r="P40" i="70"/>
  <c r="P68" i="70" s="1"/>
  <c r="O131" i="42"/>
  <c r="O39" i="70"/>
  <c r="O67" i="70" s="1"/>
  <c r="J129" i="42"/>
  <c r="J37" i="70"/>
  <c r="J65" i="70" s="1"/>
  <c r="I126" i="42"/>
  <c r="I35" i="70"/>
  <c r="I63" i="70" s="1"/>
  <c r="H122" i="42"/>
  <c r="H45" i="69"/>
  <c r="H73" i="69" s="1"/>
  <c r="G121" i="42"/>
  <c r="G44" i="69"/>
  <c r="G72" i="69" s="1"/>
  <c r="Q116" i="42"/>
  <c r="Q41" i="69"/>
  <c r="Q69" i="69" s="1"/>
  <c r="P113" i="42"/>
  <c r="P40" i="69"/>
  <c r="P68" i="69" s="1"/>
  <c r="O112" i="42"/>
  <c r="O39" i="69"/>
  <c r="O67" i="69" s="1"/>
  <c r="J110" i="42"/>
  <c r="J37" i="69"/>
  <c r="J65" i="69" s="1"/>
  <c r="H103" i="42"/>
  <c r="H54" i="68"/>
  <c r="H88" i="68" s="1"/>
  <c r="G102" i="42"/>
  <c r="G53" i="68"/>
  <c r="G87" i="68" s="1"/>
  <c r="Q97" i="42"/>
  <c r="Q50" i="68"/>
  <c r="Q84" i="68" s="1"/>
  <c r="I79" i="42"/>
  <c r="I45" i="67"/>
  <c r="I73" i="67" s="1"/>
  <c r="H78" i="42"/>
  <c r="H44" i="67"/>
  <c r="H72" i="67" s="1"/>
  <c r="G74" i="42"/>
  <c r="G42" i="67"/>
  <c r="G70" i="67" s="1"/>
  <c r="Q70" i="42"/>
  <c r="Q40" i="67"/>
  <c r="Q68" i="67" s="1"/>
  <c r="P69" i="42"/>
  <c r="P39" i="67"/>
  <c r="P67" i="67" s="1"/>
  <c r="O67" i="42"/>
  <c r="O37" i="67"/>
  <c r="O65" i="67" s="1"/>
  <c r="J64" i="42"/>
  <c r="J35" i="67"/>
  <c r="J63" i="67" s="1"/>
  <c r="I60" i="42"/>
  <c r="I45" i="66"/>
  <c r="I73" i="66" s="1"/>
  <c r="H59" i="42"/>
  <c r="H44" i="66"/>
  <c r="H72" i="66" s="1"/>
  <c r="G55" i="42"/>
  <c r="G42" i="66"/>
  <c r="G70" i="66" s="1"/>
  <c r="Q51" i="42"/>
  <c r="Q40" i="66"/>
  <c r="Q68" i="66" s="1"/>
  <c r="P50" i="42"/>
  <c r="P39" i="66"/>
  <c r="P67" i="66" s="1"/>
  <c r="O48" i="42"/>
  <c r="O37" i="66"/>
  <c r="O65" i="66" s="1"/>
  <c r="J45" i="42"/>
  <c r="J35" i="66"/>
  <c r="J63" i="66" s="1"/>
  <c r="I41" i="42"/>
  <c r="I45" i="65"/>
  <c r="I73" i="65" s="1"/>
  <c r="H40" i="42"/>
  <c r="H44" i="65"/>
  <c r="H72" i="65" s="1"/>
  <c r="G36" i="42"/>
  <c r="G42" i="65"/>
  <c r="G70" i="65" s="1"/>
  <c r="Q32" i="42"/>
  <c r="Q40" i="65"/>
  <c r="Q68" i="65" s="1"/>
  <c r="P31" i="42"/>
  <c r="P39" i="65"/>
  <c r="P67" i="65" s="1"/>
  <c r="O29" i="42"/>
  <c r="O37" i="65"/>
  <c r="O41" i="42"/>
  <c r="O45" i="65"/>
  <c r="O73" i="65" s="1"/>
  <c r="J40" i="42"/>
  <c r="J44" i="65"/>
  <c r="J72" i="65" s="1"/>
  <c r="I36" i="42"/>
  <c r="I42" i="65"/>
  <c r="I70" i="65" s="1"/>
  <c r="H35" i="42"/>
  <c r="H41" i="65"/>
  <c r="H69" i="65" s="1"/>
  <c r="G32" i="42"/>
  <c r="G40" i="65"/>
  <c r="G68" i="65" s="1"/>
  <c r="Q29" i="42"/>
  <c r="Q37" i="65"/>
  <c r="Q65" i="65" s="1"/>
  <c r="P26" i="39"/>
  <c r="O22" i="42"/>
  <c r="O51" i="64"/>
  <c r="O83" i="64" s="1"/>
  <c r="J21" i="42"/>
  <c r="J50" i="64"/>
  <c r="J82" i="64" s="1"/>
  <c r="I20" i="42"/>
  <c r="I49" i="64"/>
  <c r="I81" i="64" s="1"/>
  <c r="H16" i="42"/>
  <c r="H47" i="64"/>
  <c r="H79" i="64" s="1"/>
  <c r="G15" i="42"/>
  <c r="G46" i="64"/>
  <c r="G78" i="64" s="1"/>
  <c r="Q11" i="42"/>
  <c r="Q44" i="64"/>
  <c r="Q76" i="64" s="1"/>
  <c r="P10" i="42"/>
  <c r="P43" i="64"/>
  <c r="P75" i="64" s="1"/>
  <c r="O8" i="42"/>
  <c r="O41" i="64"/>
  <c r="O73" i="64" s="1"/>
  <c r="F26" i="42"/>
  <c r="F35" i="65"/>
  <c r="F63" i="65" s="1"/>
  <c r="E22" i="42"/>
  <c r="E51" i="64"/>
  <c r="E83" i="64" s="1"/>
  <c r="D21" i="42"/>
  <c r="D50" i="64"/>
  <c r="D82" i="64" s="1"/>
  <c r="N16" i="42"/>
  <c r="N47" i="64"/>
  <c r="N79" i="64" s="1"/>
  <c r="M15" i="42"/>
  <c r="M46" i="64"/>
  <c r="M78" i="64" s="1"/>
  <c r="L12" i="42"/>
  <c r="L45" i="64"/>
  <c r="L77" i="64" s="1"/>
  <c r="K11" i="42"/>
  <c r="K44" i="64"/>
  <c r="K76" i="64" s="1"/>
  <c r="F10" i="42"/>
  <c r="F43" i="64"/>
  <c r="F75" i="64" s="1"/>
  <c r="E8" i="42"/>
  <c r="E41" i="64"/>
  <c r="C54" i="42"/>
  <c r="C41" i="66"/>
  <c r="C69" i="66" s="1"/>
  <c r="K3" i="44"/>
  <c r="K9" i="48"/>
  <c r="P3" i="44"/>
  <c r="P9" i="48"/>
  <c r="J24" i="44"/>
  <c r="J30" i="48"/>
  <c r="Q24" i="44"/>
  <c r="Q30" i="48"/>
  <c r="E24" i="44"/>
  <c r="E30" i="48"/>
  <c r="P43" i="44"/>
  <c r="P49" i="48"/>
  <c r="D24" i="44"/>
  <c r="D30" i="48"/>
  <c r="D24" i="48" s="1"/>
  <c r="K62" i="44"/>
  <c r="P62" i="44"/>
  <c r="P68" i="48"/>
  <c r="K24" i="44"/>
  <c r="K30" i="48"/>
  <c r="Q62" i="44"/>
  <c r="Q68" i="48"/>
  <c r="L62" i="44"/>
  <c r="L68" i="48"/>
  <c r="M43" i="44"/>
  <c r="M49" i="48"/>
  <c r="O81" i="44"/>
  <c r="O117" i="68"/>
  <c r="O213" i="68" s="1"/>
  <c r="O87" i="48"/>
  <c r="F81" i="44"/>
  <c r="F117" i="68"/>
  <c r="F111" i="68" s="1"/>
  <c r="F87" i="48"/>
  <c r="G81" i="44"/>
  <c r="G117" i="68"/>
  <c r="G111" i="68" s="1"/>
  <c r="G87" i="48"/>
  <c r="B117" i="68"/>
  <c r="B87" i="48"/>
  <c r="H81" i="44"/>
  <c r="N383" i="72"/>
  <c r="D361" i="72"/>
  <c r="M383" i="72"/>
  <c r="F274" i="68"/>
  <c r="J132" i="66"/>
  <c r="P171" i="65"/>
  <c r="O388" i="67"/>
  <c r="D365" i="64"/>
  <c r="D428" i="64"/>
  <c r="D338" i="64"/>
  <c r="D359" i="64" s="1"/>
  <c r="D215" i="66"/>
  <c r="F383" i="72"/>
  <c r="F376" i="65"/>
  <c r="L407" i="68"/>
  <c r="L479" i="68"/>
  <c r="F369" i="67"/>
  <c r="K323" i="69"/>
  <c r="Q146" i="65"/>
  <c r="E207" i="69"/>
  <c r="B216" i="64"/>
  <c r="G215" i="65"/>
  <c r="Q198" i="64"/>
  <c r="Q156" i="64"/>
  <c r="D180" i="67"/>
  <c r="J209" i="68"/>
  <c r="I386" i="66"/>
  <c r="C367" i="70"/>
  <c r="Q395" i="67"/>
  <c r="Q342" i="65"/>
  <c r="F367" i="66"/>
  <c r="G367" i="70"/>
  <c r="C216" i="64"/>
  <c r="I329" i="69"/>
  <c r="I386" i="69"/>
  <c r="I304" i="69"/>
  <c r="D383" i="72"/>
  <c r="D170" i="65"/>
  <c r="O181" i="65"/>
  <c r="O143" i="65"/>
  <c r="M184" i="65"/>
  <c r="G212" i="68"/>
  <c r="H323" i="65"/>
  <c r="Q461" i="68"/>
  <c r="F137" i="67"/>
  <c r="I401" i="68"/>
  <c r="O237" i="68"/>
  <c r="O165" i="68"/>
  <c r="N196" i="64"/>
  <c r="I395" i="65"/>
  <c r="L263" i="68"/>
  <c r="H202" i="64"/>
  <c r="H160" i="64"/>
  <c r="Q414" i="67"/>
  <c r="N405" i="67"/>
  <c r="D367" i="67"/>
  <c r="D285" i="67"/>
  <c r="D323" i="67" s="1"/>
  <c r="M392" i="65"/>
  <c r="D237" i="64"/>
  <c r="P105" i="50"/>
  <c r="K148" i="64"/>
  <c r="K188" i="71"/>
  <c r="K134" i="71"/>
  <c r="L503" i="68"/>
  <c r="G468" i="68"/>
  <c r="H455" i="68"/>
  <c r="O399" i="70"/>
  <c r="O190" i="72"/>
  <c r="D183" i="66"/>
  <c r="Q178" i="67"/>
  <c r="E293" i="72"/>
  <c r="E316" i="72"/>
  <c r="E370" i="72"/>
  <c r="F203" i="67"/>
  <c r="I399" i="69"/>
  <c r="J194" i="65"/>
  <c r="P194" i="67"/>
  <c r="P112" i="67"/>
  <c r="K342" i="65"/>
  <c r="P414" i="66"/>
  <c r="C386" i="65"/>
  <c r="C329" i="65"/>
  <c r="K329" i="65"/>
  <c r="K386" i="65"/>
  <c r="O194" i="67"/>
  <c r="O367" i="66"/>
  <c r="P112" i="69"/>
  <c r="P131" i="69" s="1"/>
  <c r="P137" i="69"/>
  <c r="P194" i="69"/>
  <c r="E150" i="67"/>
  <c r="B150" i="69"/>
  <c r="J231" i="68"/>
  <c r="L194" i="66"/>
  <c r="C428" i="64"/>
  <c r="C365" i="64"/>
  <c r="D168" i="64"/>
  <c r="C137" i="65"/>
  <c r="C194" i="65"/>
  <c r="N163" i="64"/>
  <c r="N177" i="67"/>
  <c r="N139" i="67"/>
  <c r="Q202" i="64"/>
  <c r="Q160" i="64"/>
  <c r="H28" i="48"/>
  <c r="L174" i="66"/>
  <c r="F177" i="66"/>
  <c r="F139" i="66"/>
  <c r="J220" i="68"/>
  <c r="Q329" i="71"/>
  <c r="L414" i="65"/>
  <c r="D383" i="71"/>
  <c r="H407" i="67"/>
  <c r="K386" i="69"/>
  <c r="K329" i="69"/>
  <c r="H405" i="66"/>
  <c r="J93" i="71"/>
  <c r="G132" i="67"/>
  <c r="L231" i="68"/>
  <c r="G261" i="68"/>
  <c r="F7" i="48"/>
  <c r="N185" i="65"/>
  <c r="B184" i="65"/>
  <c r="B146" i="65"/>
  <c r="N184" i="66"/>
  <c r="N146" i="66"/>
  <c r="I202" i="64"/>
  <c r="I160" i="64"/>
  <c r="K205" i="64"/>
  <c r="K163" i="64"/>
  <c r="F399" i="69"/>
  <c r="B190" i="64"/>
  <c r="G204" i="64"/>
  <c r="H206" i="64"/>
  <c r="Q207" i="64"/>
  <c r="M28" i="48"/>
  <c r="N99" i="65"/>
  <c r="N175" i="65" s="1"/>
  <c r="G177" i="65"/>
  <c r="G139" i="65"/>
  <c r="D184" i="65"/>
  <c r="C132" i="66"/>
  <c r="G177" i="66"/>
  <c r="G139" i="66"/>
  <c r="B132" i="66"/>
  <c r="H132" i="67"/>
  <c r="L82" i="48"/>
  <c r="G219" i="68"/>
  <c r="G171" i="68"/>
  <c r="D226" i="68"/>
  <c r="D178" i="68"/>
  <c r="C405" i="69"/>
  <c r="C342" i="69"/>
  <c r="K275" i="72"/>
  <c r="C285" i="69"/>
  <c r="C323" i="69" s="1"/>
  <c r="M386" i="69"/>
  <c r="M329" i="69"/>
  <c r="Q137" i="65"/>
  <c r="Q194" i="65"/>
  <c r="Q112" i="65"/>
  <c r="E226" i="64"/>
  <c r="E168" i="64"/>
  <c r="E237" i="64"/>
  <c r="F216" i="64"/>
  <c r="F153" i="64"/>
  <c r="M237" i="68"/>
  <c r="P175" i="70"/>
  <c r="D237" i="68"/>
  <c r="K381" i="72"/>
  <c r="K363" i="72"/>
  <c r="O360" i="72"/>
  <c r="O377" i="72"/>
  <c r="O359" i="72"/>
  <c r="O378" i="72"/>
  <c r="I375" i="72"/>
  <c r="I357" i="72"/>
  <c r="O164" i="58"/>
  <c r="Q162" i="58"/>
  <c r="M162" i="58"/>
  <c r="I351" i="72"/>
  <c r="I367" i="72"/>
  <c r="I349" i="72"/>
  <c r="I369" i="72"/>
  <c r="G381" i="71"/>
  <c r="G363" i="71"/>
  <c r="K378" i="71"/>
  <c r="K377" i="71"/>
  <c r="K359" i="71"/>
  <c r="K376" i="71"/>
  <c r="K360" i="71"/>
  <c r="K358" i="71"/>
  <c r="Q357" i="71"/>
  <c r="Q375" i="71"/>
  <c r="G146" i="58"/>
  <c r="Q144" i="58"/>
  <c r="M351" i="71"/>
  <c r="M367" i="71"/>
  <c r="M349" i="71"/>
  <c r="M369" i="71"/>
  <c r="E144" i="59"/>
  <c r="K378" i="70"/>
  <c r="K397" i="70"/>
  <c r="G374" i="70"/>
  <c r="G393" i="70"/>
  <c r="G375" i="70"/>
  <c r="G394" i="70"/>
  <c r="E372" i="70"/>
  <c r="E391" i="70"/>
  <c r="G371" i="70"/>
  <c r="G370" i="70"/>
  <c r="G389" i="70"/>
  <c r="G390" i="70"/>
  <c r="O128" i="58"/>
  <c r="Q383" i="70"/>
  <c r="Q366" i="70"/>
  <c r="Q364" i="70"/>
  <c r="Q363" i="70"/>
  <c r="Q382" i="70"/>
  <c r="Q385" i="70"/>
  <c r="E125" i="59"/>
  <c r="G397" i="69"/>
  <c r="G378" i="69"/>
  <c r="G375" i="69"/>
  <c r="G394" i="69"/>
  <c r="G393" i="69"/>
  <c r="G374" i="69"/>
  <c r="E391" i="69"/>
  <c r="E372" i="69"/>
  <c r="G109" i="59"/>
  <c r="M363" i="69"/>
  <c r="M383" i="69"/>
  <c r="M385" i="69"/>
  <c r="M366" i="69"/>
  <c r="M364" i="69"/>
  <c r="M382" i="69"/>
  <c r="K471" i="68"/>
  <c r="K495" i="68"/>
  <c r="O469" i="68"/>
  <c r="O493" i="68"/>
  <c r="O468" i="68"/>
  <c r="O492" i="68"/>
  <c r="I490" i="68"/>
  <c r="I489" i="68"/>
  <c r="I467" i="68"/>
  <c r="I466" i="68"/>
  <c r="I491" i="68"/>
  <c r="G488" i="68"/>
  <c r="G464" i="68"/>
  <c r="O480" i="68"/>
  <c r="O456" i="68"/>
  <c r="O504" i="68"/>
  <c r="Q85" i="58"/>
  <c r="M85" i="59"/>
  <c r="O82" i="58"/>
  <c r="O82" i="59"/>
  <c r="G82" i="59"/>
  <c r="G82" i="58"/>
  <c r="Q397" i="67"/>
  <c r="Q378" i="67"/>
  <c r="O396" i="67"/>
  <c r="O415" i="67"/>
  <c r="O377" i="67"/>
  <c r="O395" i="67"/>
  <c r="Q394" i="67"/>
  <c r="Q393" i="67"/>
  <c r="Q374" i="67"/>
  <c r="Q392" i="67"/>
  <c r="Q373" i="67"/>
  <c r="Q375" i="67"/>
  <c r="G391" i="67"/>
  <c r="G372" i="67"/>
  <c r="Q370" i="67"/>
  <c r="Q408" i="67"/>
  <c r="Q390" i="67"/>
  <c r="Q389" i="67"/>
  <c r="Q407" i="67"/>
  <c r="Q371" i="67"/>
  <c r="Q369" i="67"/>
  <c r="I370" i="67"/>
  <c r="I408" i="67"/>
  <c r="I390" i="67"/>
  <c r="I369" i="67"/>
  <c r="I389" i="67"/>
  <c r="I371" i="67"/>
  <c r="I407" i="67"/>
  <c r="Q66" i="58"/>
  <c r="M66" i="59"/>
  <c r="O63" i="60"/>
  <c r="G63" i="58"/>
  <c r="G63" i="59"/>
  <c r="Q397" i="66"/>
  <c r="Q378" i="66"/>
  <c r="O396" i="66"/>
  <c r="O415" i="66"/>
  <c r="O377" i="66"/>
  <c r="O395" i="66"/>
  <c r="Q393" i="66"/>
  <c r="Q394" i="66"/>
  <c r="Q374" i="66"/>
  <c r="Q375" i="66"/>
  <c r="Q392" i="66"/>
  <c r="I394" i="66"/>
  <c r="I393" i="66"/>
  <c r="I374" i="66"/>
  <c r="I392" i="66"/>
  <c r="I375" i="66"/>
  <c r="K391" i="66"/>
  <c r="K372" i="66"/>
  <c r="M389" i="66"/>
  <c r="M408" i="66"/>
  <c r="M370" i="66"/>
  <c r="M371" i="66"/>
  <c r="M390" i="66"/>
  <c r="I47" i="59"/>
  <c r="E47" i="59"/>
  <c r="O44" i="59"/>
  <c r="K44" i="59"/>
  <c r="G44" i="58"/>
  <c r="I378" i="65"/>
  <c r="I397" i="65"/>
  <c r="G415" i="65"/>
  <c r="G414" i="65"/>
  <c r="G377" i="65"/>
  <c r="G396" i="65"/>
  <c r="I375" i="65"/>
  <c r="I394" i="65"/>
  <c r="I374" i="65"/>
  <c r="I393" i="65"/>
  <c r="K372" i="65"/>
  <c r="K391" i="65"/>
  <c r="I371" i="65"/>
  <c r="I389" i="65"/>
  <c r="I390" i="65"/>
  <c r="I408" i="65"/>
  <c r="I388" i="65"/>
  <c r="I370" i="65"/>
  <c r="O387" i="65"/>
  <c r="O368" i="65"/>
  <c r="O406" i="65"/>
  <c r="G368" i="65"/>
  <c r="G406" i="65"/>
  <c r="G387" i="65"/>
  <c r="M28" i="59"/>
  <c r="I28" i="58"/>
  <c r="O25" i="58"/>
  <c r="K364" i="65"/>
  <c r="K383" i="65"/>
  <c r="K382" i="65"/>
  <c r="K366" i="65"/>
  <c r="K401" i="65"/>
  <c r="K363" i="65"/>
  <c r="K385" i="65"/>
  <c r="G25" i="59"/>
  <c r="M441" i="64"/>
  <c r="M420" i="64"/>
  <c r="M439" i="64"/>
  <c r="M460" i="64"/>
  <c r="M418" i="64"/>
  <c r="M438" i="64"/>
  <c r="O437" i="64"/>
  <c r="O436" i="64"/>
  <c r="O415" i="64"/>
  <c r="O416" i="64"/>
  <c r="O435" i="64"/>
  <c r="G436" i="64"/>
  <c r="G437" i="64"/>
  <c r="G416" i="64"/>
  <c r="G435" i="64"/>
  <c r="G415" i="64"/>
  <c r="E434" i="64"/>
  <c r="E413" i="64"/>
  <c r="G412" i="64"/>
  <c r="G453" i="64"/>
  <c r="G432" i="64"/>
  <c r="G433" i="64"/>
  <c r="G411" i="64"/>
  <c r="G431" i="64"/>
  <c r="E451" i="64"/>
  <c r="E430" i="64"/>
  <c r="E409" i="64"/>
  <c r="Q7" i="58"/>
  <c r="E7" i="59"/>
  <c r="O406" i="64"/>
  <c r="O425" i="64"/>
  <c r="O403" i="64"/>
  <c r="O427" i="64"/>
  <c r="O404" i="64"/>
  <c r="O445" i="64"/>
  <c r="O424" i="64"/>
  <c r="G406" i="64"/>
  <c r="G425" i="64"/>
  <c r="G427" i="64"/>
  <c r="G403" i="64"/>
  <c r="G404" i="64"/>
  <c r="G445" i="64"/>
  <c r="G424" i="64"/>
  <c r="C4" i="58"/>
  <c r="C395" i="70"/>
  <c r="C368" i="70"/>
  <c r="C387" i="70"/>
  <c r="C109" i="58"/>
  <c r="C47" i="59"/>
  <c r="C441" i="64"/>
  <c r="C420" i="64"/>
  <c r="C7" i="59"/>
  <c r="J181" i="72"/>
  <c r="J199" i="72"/>
  <c r="D177" i="72"/>
  <c r="D176" i="72"/>
  <c r="D195" i="72"/>
  <c r="D196" i="72"/>
  <c r="D178" i="72"/>
  <c r="C175" i="72"/>
  <c r="C193" i="72"/>
  <c r="O162" i="48"/>
  <c r="O179" i="72"/>
  <c r="O215" i="72"/>
  <c r="O187" i="72"/>
  <c r="O169" i="72"/>
  <c r="K164" i="49"/>
  <c r="K167" i="72"/>
  <c r="K185" i="72"/>
  <c r="G164" i="48"/>
  <c r="C164" i="49"/>
  <c r="J181" i="71"/>
  <c r="J199" i="71"/>
  <c r="P177" i="71"/>
  <c r="P178" i="71"/>
  <c r="P196" i="71"/>
  <c r="P176" i="71"/>
  <c r="P195" i="71"/>
  <c r="G193" i="71"/>
  <c r="G175" i="71"/>
  <c r="O144" i="48"/>
  <c r="K144" i="49"/>
  <c r="G144" i="49"/>
  <c r="C146" i="48"/>
  <c r="C169" i="71"/>
  <c r="C179" i="71"/>
  <c r="C187" i="71"/>
  <c r="N186" i="70"/>
  <c r="N205" i="70"/>
  <c r="L182" i="70"/>
  <c r="L183" i="70"/>
  <c r="L202" i="70"/>
  <c r="L201" i="70"/>
  <c r="L181" i="70"/>
  <c r="K199" i="70"/>
  <c r="K180" i="70"/>
  <c r="M176" i="70"/>
  <c r="M195" i="70"/>
  <c r="O191" i="70"/>
  <c r="O172" i="70"/>
  <c r="O190" i="70"/>
  <c r="O171" i="70"/>
  <c r="K191" i="70"/>
  <c r="K172" i="70"/>
  <c r="K190" i="70"/>
  <c r="K171" i="70"/>
  <c r="G193" i="70"/>
  <c r="G184" i="70"/>
  <c r="G222" i="70"/>
  <c r="G174" i="70"/>
  <c r="C125" i="48"/>
  <c r="C128" i="48"/>
  <c r="J186" i="69"/>
  <c r="J205" i="69"/>
  <c r="H202" i="69"/>
  <c r="H182" i="69"/>
  <c r="H183" i="69"/>
  <c r="H181" i="69"/>
  <c r="H201" i="69"/>
  <c r="K180" i="69"/>
  <c r="K199" i="69"/>
  <c r="O193" i="69"/>
  <c r="O184" i="69"/>
  <c r="O174" i="69"/>
  <c r="K106" i="48"/>
  <c r="G106" i="48"/>
  <c r="C109" i="48"/>
  <c r="N253" i="68"/>
  <c r="F253" i="68"/>
  <c r="E252" i="68"/>
  <c r="E276" i="68"/>
  <c r="L275" i="68"/>
  <c r="L251" i="68"/>
  <c r="D251" i="68"/>
  <c r="O248" i="68"/>
  <c r="O249" i="68"/>
  <c r="K249" i="68"/>
  <c r="K248" i="68"/>
  <c r="N246" i="68"/>
  <c r="L266" i="68"/>
  <c r="L242" i="68"/>
  <c r="J238" i="68"/>
  <c r="J262" i="68"/>
  <c r="Q82" i="49"/>
  <c r="M82" i="50"/>
  <c r="I82" i="50"/>
  <c r="I83" i="39"/>
  <c r="I7" i="68"/>
  <c r="E7" i="68"/>
  <c r="H205" i="67"/>
  <c r="D79" i="42"/>
  <c r="D45" i="67"/>
  <c r="D73" i="67" s="1"/>
  <c r="O78" i="42"/>
  <c r="O44" i="67"/>
  <c r="O72" i="67" s="1"/>
  <c r="K78" i="42"/>
  <c r="K44" i="67"/>
  <c r="K72" i="67" s="1"/>
  <c r="G78" i="42"/>
  <c r="G44" i="67"/>
  <c r="G72" i="67" s="1"/>
  <c r="M199" i="67"/>
  <c r="I73" i="42"/>
  <c r="I41" i="67"/>
  <c r="I69" i="67" s="1"/>
  <c r="P70" i="42"/>
  <c r="P40" i="67"/>
  <c r="P68" i="67" s="1"/>
  <c r="N67" i="42"/>
  <c r="N37" i="67"/>
  <c r="F67" i="42"/>
  <c r="F37" i="67"/>
  <c r="Q192" i="67"/>
  <c r="M192" i="67"/>
  <c r="I63" i="49"/>
  <c r="I64" i="39"/>
  <c r="I7" i="67"/>
  <c r="E63" i="49"/>
  <c r="L205" i="66"/>
  <c r="H60" i="42"/>
  <c r="H45" i="66"/>
  <c r="H73" i="66" s="1"/>
  <c r="F55" i="42"/>
  <c r="F42" i="66"/>
  <c r="F70" i="66" s="1"/>
  <c r="I199" i="66"/>
  <c r="E54" i="42"/>
  <c r="E41" i="66"/>
  <c r="E69" i="66" s="1"/>
  <c r="P51" i="42"/>
  <c r="P40" i="66"/>
  <c r="P68" i="66" s="1"/>
  <c r="H198" i="66"/>
  <c r="H197" i="66"/>
  <c r="H196" i="66"/>
  <c r="H216" i="66"/>
  <c r="D51" i="42"/>
  <c r="D40" i="66"/>
  <c r="D68" i="66" s="1"/>
  <c r="P25" i="66"/>
  <c r="O214" i="66"/>
  <c r="O195" i="66"/>
  <c r="M44" i="48"/>
  <c r="M47" i="49"/>
  <c r="M209" i="66"/>
  <c r="I44" i="50"/>
  <c r="E44" i="49"/>
  <c r="P205" i="65"/>
  <c r="H205" i="65"/>
  <c r="K204" i="65"/>
  <c r="K223" i="65"/>
  <c r="G28" i="65"/>
  <c r="F202" i="65"/>
  <c r="F201" i="65"/>
  <c r="M199" i="65"/>
  <c r="E199" i="65"/>
  <c r="Q26" i="65"/>
  <c r="P198" i="65"/>
  <c r="P197" i="65"/>
  <c r="P216" i="65"/>
  <c r="C195" i="65"/>
  <c r="C214" i="65"/>
  <c r="Q25" i="50"/>
  <c r="Q192" i="65"/>
  <c r="M25" i="49"/>
  <c r="M190" i="65"/>
  <c r="M191" i="65"/>
  <c r="M209" i="65"/>
  <c r="I25" i="49"/>
  <c r="E25" i="50"/>
  <c r="E191" i="65"/>
  <c r="E190" i="65"/>
  <c r="E209" i="65"/>
  <c r="L229" i="64"/>
  <c r="D229" i="64"/>
  <c r="C228" i="64"/>
  <c r="C249" i="64"/>
  <c r="I224" i="64"/>
  <c r="I225" i="64"/>
  <c r="I223" i="64"/>
  <c r="E224" i="64"/>
  <c r="E225" i="64"/>
  <c r="E223" i="64"/>
  <c r="L222" i="64"/>
  <c r="D222" i="64"/>
  <c r="C200" i="64"/>
  <c r="C221" i="64"/>
  <c r="C241" i="64"/>
  <c r="C220" i="64"/>
  <c r="Q217" i="64"/>
  <c r="Q238" i="64"/>
  <c r="P7" i="49"/>
  <c r="L7" i="49"/>
  <c r="H215" i="64"/>
  <c r="H226" i="64"/>
  <c r="D4" i="49"/>
  <c r="B177" i="72"/>
  <c r="B178" i="72"/>
  <c r="B196" i="72"/>
  <c r="B176" i="72"/>
  <c r="B195" i="72"/>
  <c r="B202" i="70"/>
  <c r="B182" i="70"/>
  <c r="B183" i="70"/>
  <c r="B181" i="70"/>
  <c r="B201" i="70"/>
  <c r="B242" i="68"/>
  <c r="B266" i="68"/>
  <c r="B85" i="49"/>
  <c r="B199" i="67"/>
  <c r="B63" i="50"/>
  <c r="B193" i="67"/>
  <c r="B203" i="67"/>
  <c r="B193" i="66"/>
  <c r="B203" i="66"/>
  <c r="B209" i="65"/>
  <c r="B191" i="65"/>
  <c r="B190" i="65"/>
  <c r="O184" i="65"/>
  <c r="O146" i="65"/>
  <c r="N171" i="66"/>
  <c r="Q383" i="72"/>
  <c r="N461" i="68"/>
  <c r="G386" i="70"/>
  <c r="F150" i="67"/>
  <c r="G129" i="71"/>
  <c r="O179" i="67"/>
  <c r="M174" i="65"/>
  <c r="M174" i="66"/>
  <c r="L177" i="67"/>
  <c r="L139" i="67"/>
  <c r="O182" i="67"/>
  <c r="Q184" i="67"/>
  <c r="P395" i="69"/>
  <c r="H363" i="72"/>
  <c r="H381" i="72"/>
  <c r="N357" i="72"/>
  <c r="N375" i="72"/>
  <c r="F162" i="58"/>
  <c r="F357" i="71"/>
  <c r="F375" i="71"/>
  <c r="N144" i="59"/>
  <c r="P128" i="59"/>
  <c r="D128" i="58"/>
  <c r="F125" i="58"/>
  <c r="L109" i="59"/>
  <c r="D109" i="58"/>
  <c r="F106" i="59"/>
  <c r="F467" i="68"/>
  <c r="F466" i="68"/>
  <c r="F490" i="68"/>
  <c r="F491" i="68"/>
  <c r="N458" i="68"/>
  <c r="N483" i="68"/>
  <c r="N459" i="68"/>
  <c r="N457" i="68"/>
  <c r="N482" i="68"/>
  <c r="N506" i="68"/>
  <c r="H82" i="58"/>
  <c r="P396" i="67"/>
  <c r="P415" i="67"/>
  <c r="P395" i="67"/>
  <c r="P377" i="67"/>
  <c r="D391" i="67"/>
  <c r="D372" i="67"/>
  <c r="P377" i="66"/>
  <c r="P415" i="66"/>
  <c r="P396" i="66"/>
  <c r="P376" i="66"/>
  <c r="P391" i="66"/>
  <c r="P372" i="66"/>
  <c r="L387" i="66"/>
  <c r="L368" i="66"/>
  <c r="L386" i="66"/>
  <c r="L406" i="66"/>
  <c r="P44" i="60"/>
  <c r="N397" i="65"/>
  <c r="N378" i="65"/>
  <c r="P391" i="65"/>
  <c r="P372" i="65"/>
  <c r="D368" i="65"/>
  <c r="D406" i="65"/>
  <c r="D387" i="65"/>
  <c r="H25" i="59"/>
  <c r="J420" i="64"/>
  <c r="J441" i="64"/>
  <c r="P416" i="64"/>
  <c r="P437" i="64"/>
  <c r="P415" i="64"/>
  <c r="P436" i="64"/>
  <c r="N7" i="59"/>
  <c r="P4" i="58"/>
  <c r="C382" i="69"/>
  <c r="C366" i="69"/>
  <c r="C383" i="69"/>
  <c r="C364" i="69"/>
  <c r="C385" i="69"/>
  <c r="C363" i="69"/>
  <c r="C469" i="68"/>
  <c r="C493" i="68"/>
  <c r="C28" i="59"/>
  <c r="Q177" i="72"/>
  <c r="Q178" i="72"/>
  <c r="Q176" i="72"/>
  <c r="Q195" i="72"/>
  <c r="Q196" i="72"/>
  <c r="P193" i="72"/>
  <c r="P175" i="72"/>
  <c r="D193" i="72"/>
  <c r="D175" i="72"/>
  <c r="O168" i="42"/>
  <c r="O40" i="72"/>
  <c r="O68" i="72" s="1"/>
  <c r="N171" i="72"/>
  <c r="N207" i="72"/>
  <c r="N189" i="72"/>
  <c r="L162" i="49"/>
  <c r="L26" i="71"/>
  <c r="K174" i="71"/>
  <c r="K173" i="71"/>
  <c r="K209" i="71"/>
  <c r="K192" i="71"/>
  <c r="K172" i="71"/>
  <c r="K191" i="71"/>
  <c r="J189" i="71"/>
  <c r="J171" i="71"/>
  <c r="J207" i="71"/>
  <c r="L144" i="49"/>
  <c r="C186" i="70"/>
  <c r="C205" i="70"/>
  <c r="F185" i="70"/>
  <c r="F204" i="70"/>
  <c r="F223" i="70"/>
  <c r="D180" i="70"/>
  <c r="D199" i="70"/>
  <c r="M129" i="42"/>
  <c r="M37" i="70"/>
  <c r="H128" i="49"/>
  <c r="H7" i="70"/>
  <c r="O122" i="42"/>
  <c r="O45" i="69"/>
  <c r="O73" i="69" s="1"/>
  <c r="F121" i="42"/>
  <c r="F44" i="69"/>
  <c r="F72" i="69" s="1"/>
  <c r="P109" i="49"/>
  <c r="P203" i="69"/>
  <c r="P184" i="69"/>
  <c r="P193" i="69"/>
  <c r="P174" i="69"/>
  <c r="D109" i="48"/>
  <c r="J93" i="42"/>
  <c r="J48" i="68"/>
  <c r="J82" i="68" s="1"/>
  <c r="M92" i="42"/>
  <c r="M47" i="68"/>
  <c r="M81" i="68" s="1"/>
  <c r="E92" i="42"/>
  <c r="E47" i="68"/>
  <c r="E81" i="68" s="1"/>
  <c r="F86" i="42"/>
  <c r="F43" i="68"/>
  <c r="J82" i="49"/>
  <c r="H204" i="67"/>
  <c r="H223" i="67"/>
  <c r="J63" i="49"/>
  <c r="J222" i="67"/>
  <c r="J193" i="67"/>
  <c r="J194" i="67"/>
  <c r="H223" i="66"/>
  <c r="H204" i="66"/>
  <c r="K202" i="66"/>
  <c r="K201" i="66"/>
  <c r="Q216" i="66"/>
  <c r="Q198" i="66"/>
  <c r="Q197" i="66"/>
  <c r="J47" i="48"/>
  <c r="J47" i="49"/>
  <c r="G202" i="65"/>
  <c r="G201" i="65"/>
  <c r="G200" i="65"/>
  <c r="I198" i="65"/>
  <c r="I216" i="65"/>
  <c r="I197" i="65"/>
  <c r="P228" i="64"/>
  <c r="P249" i="64"/>
  <c r="H220" i="64"/>
  <c r="H221" i="64"/>
  <c r="H241" i="64"/>
  <c r="M214" i="64"/>
  <c r="C25" i="70"/>
  <c r="B195" i="70"/>
  <c r="B176" i="70"/>
  <c r="B276" i="68"/>
  <c r="B252" i="68"/>
  <c r="B218" i="64"/>
  <c r="B239" i="64"/>
  <c r="I373" i="66"/>
  <c r="P414" i="67"/>
  <c r="P25" i="48"/>
  <c r="M132" i="67"/>
  <c r="N184" i="67"/>
  <c r="O223" i="68"/>
  <c r="Q226" i="68"/>
  <c r="F455" i="68"/>
  <c r="I361" i="71"/>
  <c r="G352" i="71"/>
  <c r="O99" i="65"/>
  <c r="O93" i="65" s="1"/>
  <c r="O131" i="65" s="1"/>
  <c r="H99" i="66"/>
  <c r="H177" i="66"/>
  <c r="H139" i="66"/>
  <c r="C85" i="48"/>
  <c r="F261" i="68"/>
  <c r="E216" i="64"/>
  <c r="Q170" i="71"/>
  <c r="Q93" i="71"/>
  <c r="Q129" i="71" s="1"/>
  <c r="M147" i="71"/>
  <c r="B129" i="72"/>
  <c r="G367" i="66"/>
  <c r="E194" i="66"/>
  <c r="K93" i="72"/>
  <c r="K129" i="72" s="1"/>
  <c r="K170" i="72"/>
  <c r="G194" i="69"/>
  <c r="G137" i="69"/>
  <c r="G112" i="69"/>
  <c r="G131" i="69" s="1"/>
  <c r="G274" i="68"/>
  <c r="G176" i="72"/>
  <c r="G174" i="65"/>
  <c r="N82" i="48"/>
  <c r="L47" i="48"/>
  <c r="Q174" i="67"/>
  <c r="P179" i="67"/>
  <c r="G160" i="68"/>
  <c r="C352" i="71"/>
  <c r="C275" i="71"/>
  <c r="N505" i="68"/>
  <c r="K405" i="66"/>
  <c r="E401" i="68"/>
  <c r="Q428" i="64"/>
  <c r="Q365" i="64"/>
  <c r="H285" i="66"/>
  <c r="H367" i="66"/>
  <c r="O376" i="70"/>
  <c r="K285" i="65"/>
  <c r="K323" i="65" s="1"/>
  <c r="M405" i="66"/>
  <c r="B215" i="71"/>
  <c r="K216" i="64"/>
  <c r="M216" i="64"/>
  <c r="C206" i="71"/>
  <c r="H132" i="66"/>
  <c r="F176" i="71"/>
  <c r="M201" i="72"/>
  <c r="C188" i="71"/>
  <c r="N112" i="65"/>
  <c r="N194" i="65"/>
  <c r="F163" i="64"/>
  <c r="M455" i="68"/>
  <c r="M407" i="68"/>
  <c r="M4" i="48"/>
  <c r="G184" i="67"/>
  <c r="B218" i="68"/>
  <c r="Q220" i="68"/>
  <c r="N226" i="68"/>
  <c r="N178" i="68"/>
  <c r="I148" i="64"/>
  <c r="O7" i="48"/>
  <c r="I99" i="65"/>
  <c r="I175" i="65" s="1"/>
  <c r="F183" i="65"/>
  <c r="E99" i="66"/>
  <c r="N178" i="66"/>
  <c r="M174" i="67"/>
  <c r="J99" i="67"/>
  <c r="J93" i="67" s="1"/>
  <c r="J131" i="67" s="1"/>
  <c r="N4" i="48"/>
  <c r="L194" i="64"/>
  <c r="P177" i="67"/>
  <c r="H160" i="68"/>
  <c r="G361" i="71"/>
  <c r="Q407" i="64"/>
  <c r="G293" i="71"/>
  <c r="G311" i="71" s="1"/>
  <c r="G370" i="71"/>
  <c r="G316" i="71"/>
  <c r="F361" i="71"/>
  <c r="E361" i="71"/>
  <c r="M352" i="72"/>
  <c r="F240" i="64"/>
  <c r="H146" i="66"/>
  <c r="C215" i="71"/>
  <c r="M196" i="67"/>
  <c r="K247" i="68"/>
  <c r="N93" i="72"/>
  <c r="N129" i="72" s="1"/>
  <c r="O376" i="66"/>
  <c r="P207" i="70"/>
  <c r="E213" i="65"/>
  <c r="G203" i="70"/>
  <c r="D150" i="65"/>
  <c r="J363" i="72"/>
  <c r="J381" i="72"/>
  <c r="L357" i="72"/>
  <c r="L375" i="72"/>
  <c r="N164" i="59"/>
  <c r="J164" i="58"/>
  <c r="L162" i="58"/>
  <c r="H162" i="58"/>
  <c r="D351" i="72"/>
  <c r="D367" i="72"/>
  <c r="D349" i="72"/>
  <c r="D369" i="72"/>
  <c r="J359" i="71"/>
  <c r="J360" i="71"/>
  <c r="J358" i="71"/>
  <c r="J378" i="71"/>
  <c r="J377" i="71"/>
  <c r="L375" i="71"/>
  <c r="L357" i="71"/>
  <c r="N146" i="58"/>
  <c r="J146" i="59"/>
  <c r="L144" i="59"/>
  <c r="H144" i="58"/>
  <c r="D369" i="71"/>
  <c r="D367" i="71"/>
  <c r="D349" i="71"/>
  <c r="D351" i="71"/>
  <c r="P396" i="70"/>
  <c r="P377" i="70"/>
  <c r="P415" i="70"/>
  <c r="J375" i="70"/>
  <c r="J394" i="70"/>
  <c r="J393" i="70"/>
  <c r="J374" i="70"/>
  <c r="P391" i="70"/>
  <c r="P372" i="70"/>
  <c r="J371" i="70"/>
  <c r="J390" i="70"/>
  <c r="J389" i="70"/>
  <c r="J370" i="70"/>
  <c r="N128" i="59"/>
  <c r="P364" i="70"/>
  <c r="P385" i="70"/>
  <c r="P366" i="70"/>
  <c r="P363" i="70"/>
  <c r="P383" i="70"/>
  <c r="P382" i="70"/>
  <c r="L125" i="58"/>
  <c r="F378" i="69"/>
  <c r="F397" i="69"/>
  <c r="J394" i="69"/>
  <c r="J375" i="69"/>
  <c r="J374" i="69"/>
  <c r="J393" i="69"/>
  <c r="P391" i="69"/>
  <c r="P372" i="69"/>
  <c r="P367" i="69"/>
  <c r="J109" i="58"/>
  <c r="F109" i="58"/>
  <c r="P106" i="59"/>
  <c r="H106" i="59"/>
  <c r="H364" i="69"/>
  <c r="H363" i="69"/>
  <c r="H382" i="69"/>
  <c r="H366" i="69"/>
  <c r="H385" i="69"/>
  <c r="H383" i="69"/>
  <c r="D106" i="59"/>
  <c r="N471" i="68"/>
  <c r="N495" i="68"/>
  <c r="J469" i="68"/>
  <c r="J493" i="68"/>
  <c r="L466" i="68"/>
  <c r="L491" i="68"/>
  <c r="L490" i="68"/>
  <c r="L465" i="68"/>
  <c r="L467" i="68"/>
  <c r="F464" i="68"/>
  <c r="F488" i="68"/>
  <c r="D458" i="68"/>
  <c r="D483" i="68"/>
  <c r="D459" i="68"/>
  <c r="D482" i="68"/>
  <c r="D506" i="68"/>
  <c r="H85" i="58"/>
  <c r="D85" i="58"/>
  <c r="N82" i="59"/>
  <c r="J82" i="59"/>
  <c r="H397" i="67"/>
  <c r="H378" i="67"/>
  <c r="F377" i="67"/>
  <c r="F415" i="67"/>
  <c r="F396" i="67"/>
  <c r="J391" i="67"/>
  <c r="J372" i="67"/>
  <c r="P390" i="67"/>
  <c r="P370" i="67"/>
  <c r="P389" i="67"/>
  <c r="P371" i="67"/>
  <c r="P388" i="67"/>
  <c r="P408" i="67"/>
  <c r="P369" i="67"/>
  <c r="J387" i="67"/>
  <c r="J368" i="67"/>
  <c r="J406" i="67"/>
  <c r="P66" i="58"/>
  <c r="D66" i="58"/>
  <c r="N385" i="67"/>
  <c r="N364" i="67"/>
  <c r="N383" i="67"/>
  <c r="N366" i="67"/>
  <c r="N401" i="67"/>
  <c r="N382" i="67"/>
  <c r="N363" i="67"/>
  <c r="J63" i="58"/>
  <c r="F364" i="67"/>
  <c r="F366" i="67"/>
  <c r="F383" i="67"/>
  <c r="F385" i="67"/>
  <c r="F382" i="67"/>
  <c r="F363" i="67"/>
  <c r="F401" i="67"/>
  <c r="D378" i="66"/>
  <c r="D397" i="66"/>
  <c r="J372" i="66"/>
  <c r="J391" i="66"/>
  <c r="L371" i="66"/>
  <c r="L390" i="66"/>
  <c r="L370" i="66"/>
  <c r="L408" i="66"/>
  <c r="L389" i="66"/>
  <c r="L388" i="66"/>
  <c r="J368" i="66"/>
  <c r="J406" i="66"/>
  <c r="J387" i="66"/>
  <c r="J367" i="66"/>
  <c r="P47" i="59"/>
  <c r="L47" i="58"/>
  <c r="N44" i="60"/>
  <c r="N44" i="58"/>
  <c r="J44" i="60"/>
  <c r="F44" i="59"/>
  <c r="P378" i="65"/>
  <c r="P397" i="65"/>
  <c r="N396" i="65"/>
  <c r="N377" i="65"/>
  <c r="N415" i="65"/>
  <c r="H394" i="65"/>
  <c r="H375" i="65"/>
  <c r="H393" i="65"/>
  <c r="H374" i="65"/>
  <c r="H392" i="65"/>
  <c r="N372" i="65"/>
  <c r="N391" i="65"/>
  <c r="H371" i="65"/>
  <c r="H389" i="65"/>
  <c r="H408" i="65"/>
  <c r="H370" i="65"/>
  <c r="H390" i="65"/>
  <c r="H388" i="65"/>
  <c r="J368" i="65"/>
  <c r="J367" i="65"/>
  <c r="J406" i="65"/>
  <c r="J387" i="65"/>
  <c r="P28" i="58"/>
  <c r="D28" i="59"/>
  <c r="N25" i="58"/>
  <c r="N364" i="65"/>
  <c r="N383" i="65"/>
  <c r="N385" i="65"/>
  <c r="N366" i="65"/>
  <c r="N382" i="65"/>
  <c r="N401" i="65"/>
  <c r="N363" i="65"/>
  <c r="J25" i="60"/>
  <c r="F25" i="60"/>
  <c r="F383" i="65"/>
  <c r="F364" i="65"/>
  <c r="F366" i="65"/>
  <c r="F385" i="65"/>
  <c r="F363" i="65"/>
  <c r="F401" i="65"/>
  <c r="F382" i="65"/>
  <c r="D441" i="64"/>
  <c r="D420" i="64"/>
  <c r="N440" i="64"/>
  <c r="N419" i="64"/>
  <c r="N461" i="64"/>
  <c r="F419" i="64"/>
  <c r="F440" i="64"/>
  <c r="F461" i="64"/>
  <c r="D418" i="64"/>
  <c r="D439" i="64"/>
  <c r="D460" i="64"/>
  <c r="D438" i="64"/>
  <c r="D417" i="64"/>
  <c r="P434" i="64"/>
  <c r="P413" i="64"/>
  <c r="F408" i="64"/>
  <c r="F450" i="64"/>
  <c r="F429" i="64"/>
  <c r="L7" i="58"/>
  <c r="H7" i="58"/>
  <c r="N4" i="59"/>
  <c r="J4" i="60"/>
  <c r="J424" i="64"/>
  <c r="J403" i="64"/>
  <c r="J425" i="64"/>
  <c r="J445" i="64"/>
  <c r="J404" i="64"/>
  <c r="J427" i="64"/>
  <c r="J406" i="64"/>
  <c r="F4" i="58"/>
  <c r="C144" i="58"/>
  <c r="C393" i="67"/>
  <c r="C374" i="67"/>
  <c r="C375" i="67"/>
  <c r="C392" i="67"/>
  <c r="C394" i="67"/>
  <c r="C371" i="65"/>
  <c r="C408" i="65"/>
  <c r="C390" i="65"/>
  <c r="C389" i="65"/>
  <c r="C407" i="65"/>
  <c r="C370" i="65"/>
  <c r="C461" i="64"/>
  <c r="C440" i="64"/>
  <c r="C419" i="64"/>
  <c r="Q177" i="42"/>
  <c r="Q45" i="72"/>
  <c r="Q73" i="72" s="1"/>
  <c r="M177" i="42"/>
  <c r="M45" i="72"/>
  <c r="M73" i="72" s="1"/>
  <c r="I177" i="42"/>
  <c r="I45" i="72"/>
  <c r="I73" i="72" s="1"/>
  <c r="E177" i="42"/>
  <c r="E45" i="72"/>
  <c r="E73" i="72" s="1"/>
  <c r="P216" i="72"/>
  <c r="P180" i="72"/>
  <c r="P198" i="72"/>
  <c r="P28" i="72"/>
  <c r="O178" i="72"/>
  <c r="O195" i="72"/>
  <c r="O196" i="72"/>
  <c r="O177" i="72"/>
  <c r="N175" i="72"/>
  <c r="N193" i="72"/>
  <c r="N162" i="49"/>
  <c r="J164" i="49"/>
  <c r="J187" i="72"/>
  <c r="J169" i="72"/>
  <c r="F164" i="48"/>
  <c r="F167" i="72"/>
  <c r="F185" i="72"/>
  <c r="E199" i="71"/>
  <c r="E181" i="71"/>
  <c r="P180" i="71"/>
  <c r="P216" i="71"/>
  <c r="P198" i="71"/>
  <c r="L180" i="71"/>
  <c r="L216" i="71"/>
  <c r="L198" i="71"/>
  <c r="H180" i="71"/>
  <c r="H216" i="71"/>
  <c r="H198" i="71"/>
  <c r="D180" i="71"/>
  <c r="D216" i="71"/>
  <c r="D198" i="71"/>
  <c r="G177" i="71"/>
  <c r="G196" i="71"/>
  <c r="G176" i="71"/>
  <c r="G195" i="71"/>
  <c r="G178" i="71"/>
  <c r="J175" i="71"/>
  <c r="J193" i="71"/>
  <c r="E174" i="71"/>
  <c r="E191" i="71"/>
  <c r="E173" i="71"/>
  <c r="E209" i="71"/>
  <c r="E192" i="71"/>
  <c r="P171" i="71"/>
  <c r="P189" i="71"/>
  <c r="P207" i="71"/>
  <c r="L171" i="71"/>
  <c r="L207" i="71"/>
  <c r="L189" i="71"/>
  <c r="H171" i="71"/>
  <c r="H207" i="71"/>
  <c r="H189" i="71"/>
  <c r="D25" i="71"/>
  <c r="D171" i="71"/>
  <c r="D207" i="71"/>
  <c r="D189" i="71"/>
  <c r="O21" i="71"/>
  <c r="N167" i="71"/>
  <c r="J144" i="48"/>
  <c r="F146" i="48"/>
  <c r="F215" i="71"/>
  <c r="F187" i="71"/>
  <c r="F169" i="71"/>
  <c r="Q205" i="70"/>
  <c r="Q186" i="70"/>
  <c r="K201" i="70"/>
  <c r="K183" i="70"/>
  <c r="K202" i="70"/>
  <c r="K182" i="70"/>
  <c r="K200" i="70"/>
  <c r="K181" i="70"/>
  <c r="G27" i="70"/>
  <c r="F199" i="70"/>
  <c r="F180" i="70"/>
  <c r="I179" i="70"/>
  <c r="I198" i="70"/>
  <c r="I197" i="70"/>
  <c r="I178" i="70"/>
  <c r="L176" i="70"/>
  <c r="L195" i="70"/>
  <c r="N125" i="48"/>
  <c r="N128" i="49"/>
  <c r="N172" i="70"/>
  <c r="N190" i="70"/>
  <c r="N171" i="70"/>
  <c r="N191" i="70"/>
  <c r="J125" i="49"/>
  <c r="J184" i="70"/>
  <c r="J193" i="70"/>
  <c r="J203" i="70"/>
  <c r="J174" i="70"/>
  <c r="F128" i="49"/>
  <c r="F175" i="70"/>
  <c r="F193" i="70"/>
  <c r="F203" i="70"/>
  <c r="F222" i="70"/>
  <c r="F207" i="70" s="1"/>
  <c r="F174" i="70"/>
  <c r="F184" i="70"/>
  <c r="Q205" i="69"/>
  <c r="Q186" i="69"/>
  <c r="K202" i="69"/>
  <c r="K201" i="69"/>
  <c r="K182" i="69"/>
  <c r="K183" i="69"/>
  <c r="K200" i="69"/>
  <c r="F180" i="69"/>
  <c r="F199" i="69"/>
  <c r="N109" i="48"/>
  <c r="N106" i="49"/>
  <c r="J106" i="48"/>
  <c r="F106" i="49"/>
  <c r="F171" i="69"/>
  <c r="F190" i="69"/>
  <c r="F172" i="69"/>
  <c r="F191" i="69"/>
  <c r="M253" i="68"/>
  <c r="E253" i="68"/>
  <c r="D276" i="68"/>
  <c r="D252" i="68"/>
  <c r="K251" i="68"/>
  <c r="C251" i="68"/>
  <c r="N249" i="68"/>
  <c r="N248" i="68"/>
  <c r="J249" i="68"/>
  <c r="J248" i="68"/>
  <c r="F241" i="68"/>
  <c r="F264" i="68"/>
  <c r="F240" i="68"/>
  <c r="P82" i="49"/>
  <c r="L85" i="48"/>
  <c r="L85" i="49"/>
  <c r="H85" i="49"/>
  <c r="D82" i="50"/>
  <c r="D274" i="68"/>
  <c r="D236" i="68"/>
  <c r="D250" i="68"/>
  <c r="O205" i="67"/>
  <c r="C198" i="67"/>
  <c r="C216" i="67"/>
  <c r="C197" i="67"/>
  <c r="P63" i="49"/>
  <c r="P190" i="67"/>
  <c r="P209" i="67"/>
  <c r="P191" i="67"/>
  <c r="L63" i="49"/>
  <c r="L190" i="67"/>
  <c r="L191" i="67"/>
  <c r="L209" i="67"/>
  <c r="H63" i="50"/>
  <c r="D63" i="50"/>
  <c r="D66" i="49"/>
  <c r="O205" i="66"/>
  <c r="G205" i="66"/>
  <c r="J223" i="66"/>
  <c r="J204" i="66"/>
  <c r="N195" i="66"/>
  <c r="N214" i="66"/>
  <c r="P194" i="66"/>
  <c r="P193" i="66"/>
  <c r="P222" i="66"/>
  <c r="L47" i="49"/>
  <c r="L191" i="66"/>
  <c r="L190" i="66"/>
  <c r="H44" i="50"/>
  <c r="D44" i="50"/>
  <c r="D190" i="66"/>
  <c r="K205" i="65"/>
  <c r="C205" i="65"/>
  <c r="Q202" i="65"/>
  <c r="Q201" i="65"/>
  <c r="M202" i="65"/>
  <c r="M201" i="65"/>
  <c r="J28" i="65"/>
  <c r="I202" i="65"/>
  <c r="I201" i="65"/>
  <c r="E202" i="65"/>
  <c r="E201" i="65"/>
  <c r="L199" i="65"/>
  <c r="D199" i="65"/>
  <c r="C198" i="65"/>
  <c r="C197" i="65"/>
  <c r="C196" i="65"/>
  <c r="C216" i="65"/>
  <c r="P25" i="49"/>
  <c r="L25" i="50"/>
  <c r="H25" i="49"/>
  <c r="H194" i="65"/>
  <c r="H193" i="65"/>
  <c r="D25" i="50"/>
  <c r="D190" i="65"/>
  <c r="D191" i="65"/>
  <c r="D209" i="65"/>
  <c r="K229" i="64"/>
  <c r="C229" i="64"/>
  <c r="Q248" i="64"/>
  <c r="Q227" i="64"/>
  <c r="P224" i="64"/>
  <c r="P225" i="64"/>
  <c r="P223" i="64"/>
  <c r="I239" i="64"/>
  <c r="I218" i="64"/>
  <c r="H238" i="64"/>
  <c r="H217" i="64"/>
  <c r="O4" i="49"/>
  <c r="O214" i="64"/>
  <c r="K4" i="50"/>
  <c r="K215" i="64"/>
  <c r="K226" i="64"/>
  <c r="B185" i="72"/>
  <c r="B167" i="72"/>
  <c r="B146" i="49"/>
  <c r="B167" i="71"/>
  <c r="B190" i="70"/>
  <c r="B191" i="70"/>
  <c r="B171" i="70"/>
  <c r="B172" i="70"/>
  <c r="B109" i="49"/>
  <c r="B174" i="69"/>
  <c r="B193" i="69"/>
  <c r="B175" i="69"/>
  <c r="B184" i="69"/>
  <c r="B249" i="68"/>
  <c r="B248" i="68"/>
  <c r="B198" i="67"/>
  <c r="B216" i="67"/>
  <c r="B197" i="67"/>
  <c r="B197" i="66"/>
  <c r="B196" i="66"/>
  <c r="B216" i="66"/>
  <c r="B198" i="66"/>
  <c r="C26" i="65"/>
  <c r="B198" i="65"/>
  <c r="B216" i="65"/>
  <c r="B197" i="65"/>
  <c r="B222" i="64"/>
  <c r="D367" i="70"/>
  <c r="P196" i="67"/>
  <c r="J82" i="48"/>
  <c r="F367" i="65"/>
  <c r="G352" i="72"/>
  <c r="E197" i="71"/>
  <c r="C197" i="71"/>
  <c r="C143" i="50"/>
  <c r="B201" i="64"/>
  <c r="H174" i="65"/>
  <c r="H414" i="67"/>
  <c r="K285" i="67"/>
  <c r="K323" i="67" s="1"/>
  <c r="Q150" i="69"/>
  <c r="E190" i="64"/>
  <c r="E174" i="67"/>
  <c r="F174" i="67"/>
  <c r="I342" i="70"/>
  <c r="O386" i="65"/>
  <c r="O329" i="65"/>
  <c r="Q215" i="72"/>
  <c r="O219" i="64"/>
  <c r="I194" i="66"/>
  <c r="I137" i="66"/>
  <c r="K376" i="66"/>
  <c r="C386" i="66"/>
  <c r="L363" i="72"/>
  <c r="L381" i="72"/>
  <c r="H359" i="72"/>
  <c r="H377" i="72"/>
  <c r="H358" i="72"/>
  <c r="H378" i="72"/>
  <c r="H360" i="72"/>
  <c r="H164" i="58"/>
  <c r="J162" i="58"/>
  <c r="D363" i="71"/>
  <c r="D381" i="71"/>
  <c r="L360" i="71"/>
  <c r="L378" i="71"/>
  <c r="L359" i="71"/>
  <c r="L377" i="71"/>
  <c r="H146" i="59"/>
  <c r="F144" i="59"/>
  <c r="L397" i="70"/>
  <c r="L378" i="70"/>
  <c r="N372" i="70"/>
  <c r="N391" i="70"/>
  <c r="D370" i="70"/>
  <c r="D389" i="70"/>
  <c r="D369" i="70"/>
  <c r="D390" i="70"/>
  <c r="D371" i="70"/>
  <c r="F368" i="70"/>
  <c r="F387" i="70"/>
  <c r="J125" i="59"/>
  <c r="J364" i="70"/>
  <c r="J383" i="70"/>
  <c r="J363" i="70"/>
  <c r="J382" i="70"/>
  <c r="J385" i="70"/>
  <c r="J366" i="70"/>
  <c r="J391" i="69"/>
  <c r="J372" i="69"/>
  <c r="J106" i="59"/>
  <c r="J364" i="69"/>
  <c r="J366" i="69"/>
  <c r="J385" i="69"/>
  <c r="J363" i="69"/>
  <c r="J383" i="69"/>
  <c r="J382" i="69"/>
  <c r="F85" i="58"/>
  <c r="L454" i="68"/>
  <c r="L452" i="68"/>
  <c r="L476" i="68"/>
  <c r="L475" i="68"/>
  <c r="L451" i="68"/>
  <c r="L499" i="68"/>
  <c r="L478" i="68"/>
  <c r="L63" i="58"/>
  <c r="L377" i="66"/>
  <c r="L415" i="66"/>
  <c r="L396" i="66"/>
  <c r="L376" i="66"/>
  <c r="P387" i="66"/>
  <c r="P406" i="66"/>
  <c r="P368" i="66"/>
  <c r="J47" i="59"/>
  <c r="L44" i="58"/>
  <c r="H377" i="65"/>
  <c r="H415" i="65"/>
  <c r="H396" i="65"/>
  <c r="H376" i="65"/>
  <c r="J439" i="64"/>
  <c r="J418" i="64"/>
  <c r="J438" i="64"/>
  <c r="J417" i="64"/>
  <c r="J460" i="64"/>
  <c r="J434" i="64"/>
  <c r="J413" i="64"/>
  <c r="L412" i="64"/>
  <c r="L433" i="64"/>
  <c r="L411" i="64"/>
  <c r="L432" i="64"/>
  <c r="L453" i="64"/>
  <c r="C25" i="60"/>
  <c r="C363" i="65"/>
  <c r="C383" i="65"/>
  <c r="C364" i="65"/>
  <c r="C366" i="65"/>
  <c r="C385" i="65"/>
  <c r="C401" i="65"/>
  <c r="C382" i="65"/>
  <c r="C416" i="64"/>
  <c r="C436" i="64"/>
  <c r="C415" i="64"/>
  <c r="C437" i="64"/>
  <c r="P162" i="49"/>
  <c r="P169" i="72"/>
  <c r="P179" i="72"/>
  <c r="P170" i="72"/>
  <c r="P187" i="72"/>
  <c r="P215" i="72"/>
  <c r="O181" i="71"/>
  <c r="O199" i="71"/>
  <c r="M178" i="71"/>
  <c r="M177" i="71"/>
  <c r="M196" i="71"/>
  <c r="M195" i="71"/>
  <c r="C173" i="71"/>
  <c r="C174" i="71"/>
  <c r="C172" i="71"/>
  <c r="C192" i="71"/>
  <c r="C209" i="71"/>
  <c r="C191" i="71"/>
  <c r="G25" i="71"/>
  <c r="F171" i="71"/>
  <c r="F189" i="71"/>
  <c r="F207" i="71"/>
  <c r="H144" i="48"/>
  <c r="P26" i="70"/>
  <c r="O179" i="70"/>
  <c r="O198" i="70"/>
  <c r="O197" i="70"/>
  <c r="O178" i="70"/>
  <c r="O196" i="70"/>
  <c r="O177" i="70"/>
  <c r="I129" i="42"/>
  <c r="I37" i="70"/>
  <c r="L125" i="49"/>
  <c r="L7" i="70"/>
  <c r="K122" i="42"/>
  <c r="K45" i="69"/>
  <c r="K73" i="69" s="1"/>
  <c r="N185" i="69"/>
  <c r="N223" i="69"/>
  <c r="N204" i="69"/>
  <c r="Q201" i="69"/>
  <c r="Q183" i="69"/>
  <c r="Q182" i="69"/>
  <c r="Q202" i="69"/>
  <c r="Q181" i="69"/>
  <c r="E117" i="42"/>
  <c r="E42" i="69"/>
  <c r="E70" i="69" s="1"/>
  <c r="L116" i="42"/>
  <c r="L41" i="69"/>
  <c r="L69" i="69" s="1"/>
  <c r="H184" i="69"/>
  <c r="H174" i="69"/>
  <c r="H203" i="69"/>
  <c r="H193" i="69"/>
  <c r="K253" i="68"/>
  <c r="H97" i="42"/>
  <c r="H50" i="68"/>
  <c r="H84" i="68" s="1"/>
  <c r="L89" i="42"/>
  <c r="L46" i="68"/>
  <c r="L80" i="68" s="1"/>
  <c r="O88" i="42"/>
  <c r="O45" i="68"/>
  <c r="O79" i="68" s="1"/>
  <c r="F234" i="68"/>
  <c r="N191" i="67"/>
  <c r="N209" i="67"/>
  <c r="N190" i="67"/>
  <c r="D223" i="66"/>
  <c r="D204" i="66"/>
  <c r="N199" i="66"/>
  <c r="H195" i="66"/>
  <c r="H214" i="66"/>
  <c r="N47" i="48"/>
  <c r="P223" i="65"/>
  <c r="P204" i="65"/>
  <c r="M198" i="65"/>
  <c r="M216" i="65"/>
  <c r="M197" i="65"/>
  <c r="J191" i="65"/>
  <c r="J190" i="65"/>
  <c r="J209" i="65"/>
  <c r="E229" i="64"/>
  <c r="P220" i="64"/>
  <c r="P219" i="64"/>
  <c r="P241" i="64"/>
  <c r="P221" i="64"/>
  <c r="G218" i="64"/>
  <c r="G239" i="64"/>
  <c r="Q4" i="49"/>
  <c r="C31" i="68"/>
  <c r="B244" i="68"/>
  <c r="B245" i="68"/>
  <c r="B243" i="68"/>
  <c r="B268" i="68"/>
  <c r="B202" i="67"/>
  <c r="B201" i="67"/>
  <c r="B200" i="67"/>
  <c r="B227" i="64"/>
  <c r="B248" i="64"/>
  <c r="F449" i="64"/>
  <c r="F380" i="64"/>
  <c r="Q455" i="68"/>
  <c r="G206" i="71"/>
  <c r="M194" i="69"/>
  <c r="J174" i="66"/>
  <c r="P99" i="67"/>
  <c r="P175" i="67" s="1"/>
  <c r="J217" i="68"/>
  <c r="C223" i="68"/>
  <c r="E227" i="68"/>
  <c r="G503" i="68"/>
  <c r="P489" i="68"/>
  <c r="N407" i="68"/>
  <c r="N479" i="68"/>
  <c r="O399" i="69"/>
  <c r="Q386" i="66"/>
  <c r="D171" i="66"/>
  <c r="N173" i="66"/>
  <c r="I132" i="67"/>
  <c r="N377" i="68"/>
  <c r="N401" i="68" s="1"/>
  <c r="G304" i="67"/>
  <c r="G323" i="67" s="1"/>
  <c r="Q200" i="65"/>
  <c r="C392" i="66"/>
  <c r="M25" i="48"/>
  <c r="O47" i="48"/>
  <c r="B174" i="66"/>
  <c r="N367" i="70"/>
  <c r="N285" i="70"/>
  <c r="M459" i="64"/>
  <c r="D222" i="65"/>
  <c r="G216" i="64"/>
  <c r="G153" i="64"/>
  <c r="B112" i="67"/>
  <c r="B194" i="67"/>
  <c r="L215" i="72"/>
  <c r="M194" i="66"/>
  <c r="M137" i="66"/>
  <c r="B196" i="70"/>
  <c r="F188" i="71"/>
  <c r="F134" i="71"/>
  <c r="P203" i="64"/>
  <c r="L208" i="64"/>
  <c r="K179" i="67"/>
  <c r="Q182" i="66"/>
  <c r="K184" i="66"/>
  <c r="K146" i="66"/>
  <c r="P172" i="67"/>
  <c r="E293" i="71"/>
  <c r="E311" i="71" s="1"/>
  <c r="E370" i="71"/>
  <c r="E316" i="71"/>
  <c r="N509" i="68"/>
  <c r="O405" i="65"/>
  <c r="G367" i="65"/>
  <c r="G342" i="69"/>
  <c r="L489" i="68"/>
  <c r="Q407" i="68"/>
  <c r="Q479" i="68"/>
  <c r="O304" i="66"/>
  <c r="O323" i="66" s="1"/>
  <c r="O386" i="66"/>
  <c r="O329" i="66"/>
  <c r="L367" i="70"/>
  <c r="J323" i="65"/>
  <c r="H293" i="72"/>
  <c r="H311" i="72" s="1"/>
  <c r="H370" i="72"/>
  <c r="H316" i="72"/>
  <c r="E386" i="65"/>
  <c r="E329" i="65"/>
  <c r="E203" i="65"/>
  <c r="N222" i="67"/>
  <c r="N150" i="67"/>
  <c r="K194" i="67"/>
  <c r="H203" i="65"/>
  <c r="K207" i="70"/>
  <c r="M250" i="68"/>
  <c r="G304" i="69"/>
  <c r="G386" i="69"/>
  <c r="G329" i="69"/>
  <c r="F161" i="50"/>
  <c r="Q207" i="69"/>
  <c r="B222" i="70"/>
  <c r="B207" i="70" s="1"/>
  <c r="K131" i="70"/>
  <c r="I231" i="68"/>
  <c r="M200" i="65"/>
  <c r="M386" i="70"/>
  <c r="M329" i="70"/>
  <c r="O160" i="64"/>
  <c r="M163" i="64"/>
  <c r="D190" i="64"/>
  <c r="K173" i="65"/>
  <c r="M178" i="65"/>
  <c r="F184" i="65"/>
  <c r="F146" i="65"/>
  <c r="C47" i="48"/>
  <c r="D212" i="68"/>
  <c r="J198" i="64"/>
  <c r="D201" i="64"/>
  <c r="D207" i="64"/>
  <c r="N93" i="65"/>
  <c r="B99" i="66"/>
  <c r="K82" i="48"/>
  <c r="C215" i="68"/>
  <c r="F219" i="68"/>
  <c r="Q229" i="68"/>
  <c r="B197" i="64"/>
  <c r="L7" i="48"/>
  <c r="G198" i="64"/>
  <c r="P200" i="64"/>
  <c r="E207" i="64"/>
  <c r="C178" i="65"/>
  <c r="K139" i="65"/>
  <c r="K177" i="65"/>
  <c r="M180" i="65"/>
  <c r="P184" i="65"/>
  <c r="B178" i="66"/>
  <c r="J174" i="67"/>
  <c r="Q82" i="48"/>
  <c r="P215" i="68"/>
  <c r="P167" i="68"/>
  <c r="L221" i="68"/>
  <c r="M222" i="68"/>
  <c r="N224" i="68"/>
  <c r="P226" i="68"/>
  <c r="P178" i="68"/>
  <c r="M414" i="67"/>
  <c r="N323" i="67"/>
  <c r="F459" i="64"/>
  <c r="N428" i="64"/>
  <c r="N365" i="64"/>
  <c r="J414" i="65"/>
  <c r="O449" i="64"/>
  <c r="N329" i="71"/>
  <c r="G407" i="66"/>
  <c r="I329" i="67"/>
  <c r="I386" i="67"/>
  <c r="G124" i="50"/>
  <c r="J255" i="68"/>
  <c r="I215" i="65"/>
  <c r="P203" i="66"/>
  <c r="I216" i="64"/>
  <c r="I405" i="65"/>
  <c r="J207" i="69"/>
  <c r="F168" i="64"/>
  <c r="C188" i="72"/>
  <c r="C134" i="72"/>
  <c r="J112" i="70"/>
  <c r="K196" i="65"/>
  <c r="O171" i="68"/>
  <c r="K197" i="72"/>
  <c r="H156" i="64"/>
  <c r="P237" i="68"/>
  <c r="E363" i="72"/>
  <c r="E381" i="72"/>
  <c r="M360" i="72"/>
  <c r="M359" i="72"/>
  <c r="M377" i="72"/>
  <c r="M378" i="72"/>
  <c r="G375" i="72"/>
  <c r="G357" i="72"/>
  <c r="Q164" i="58"/>
  <c r="M164" i="59"/>
  <c r="O162" i="59"/>
  <c r="K162" i="59"/>
  <c r="G369" i="72"/>
  <c r="G349" i="72"/>
  <c r="G367" i="72"/>
  <c r="G351" i="72"/>
  <c r="E363" i="71"/>
  <c r="E381" i="71"/>
  <c r="M378" i="71"/>
  <c r="M360" i="71"/>
  <c r="M359" i="71"/>
  <c r="M377" i="71"/>
  <c r="K357" i="71"/>
  <c r="K375" i="71"/>
  <c r="M146" i="59"/>
  <c r="I146" i="58"/>
  <c r="K144" i="58"/>
  <c r="G144" i="58"/>
  <c r="Q397" i="70"/>
  <c r="Q378" i="70"/>
  <c r="O396" i="70"/>
  <c r="O395" i="70"/>
  <c r="O377" i="70"/>
  <c r="O415" i="70"/>
  <c r="K391" i="70"/>
  <c r="K372" i="70"/>
  <c r="I390" i="70"/>
  <c r="I370" i="70"/>
  <c r="I369" i="70"/>
  <c r="I371" i="70"/>
  <c r="I389" i="70"/>
  <c r="I128" i="59"/>
  <c r="E128" i="59"/>
  <c r="O125" i="59"/>
  <c r="K125" i="59"/>
  <c r="G364" i="70"/>
  <c r="G382" i="70"/>
  <c r="G383" i="70"/>
  <c r="G363" i="70"/>
  <c r="G366" i="70"/>
  <c r="G385" i="70"/>
  <c r="E378" i="69"/>
  <c r="E397" i="69"/>
  <c r="Q374" i="69"/>
  <c r="Q394" i="69"/>
  <c r="Q375" i="69"/>
  <c r="Q393" i="69"/>
  <c r="I375" i="69"/>
  <c r="I374" i="69"/>
  <c r="I394" i="69"/>
  <c r="I373" i="69"/>
  <c r="I393" i="69"/>
  <c r="O372" i="69"/>
  <c r="O391" i="69"/>
  <c r="Q109" i="59"/>
  <c r="E109" i="58"/>
  <c r="K366" i="69"/>
  <c r="K383" i="69"/>
  <c r="K364" i="69"/>
  <c r="K382" i="69"/>
  <c r="K363" i="69"/>
  <c r="K385" i="69"/>
  <c r="G106" i="59"/>
  <c r="Q495" i="68"/>
  <c r="Q471" i="68"/>
  <c r="I493" i="68"/>
  <c r="I469" i="68"/>
  <c r="M488" i="68"/>
  <c r="M464" i="68"/>
  <c r="O487" i="68"/>
  <c r="O486" i="68"/>
  <c r="O510" i="68"/>
  <c r="O463" i="68"/>
  <c r="O462" i="68"/>
  <c r="Q460" i="68"/>
  <c r="Q484" i="68"/>
  <c r="Q508" i="68"/>
  <c r="I460" i="68"/>
  <c r="I484" i="68"/>
  <c r="I508" i="68"/>
  <c r="G459" i="68"/>
  <c r="G506" i="68"/>
  <c r="G483" i="68"/>
  <c r="G505" i="68"/>
  <c r="G482" i="68"/>
  <c r="G458" i="68"/>
  <c r="O85" i="58"/>
  <c r="Q82" i="60"/>
  <c r="Q82" i="59"/>
  <c r="M82" i="58"/>
  <c r="I82" i="58"/>
  <c r="I82" i="60"/>
  <c r="E82" i="58"/>
  <c r="G378" i="67"/>
  <c r="G397" i="67"/>
  <c r="E415" i="67"/>
  <c r="E377" i="67"/>
  <c r="E396" i="67"/>
  <c r="G375" i="67"/>
  <c r="G394" i="67"/>
  <c r="G393" i="67"/>
  <c r="G374" i="67"/>
  <c r="E372" i="67"/>
  <c r="E391" i="67"/>
  <c r="G371" i="67"/>
  <c r="G389" i="67"/>
  <c r="G390" i="67"/>
  <c r="G370" i="67"/>
  <c r="G408" i="67"/>
  <c r="G66" i="58"/>
  <c r="Q363" i="67"/>
  <c r="Q385" i="67"/>
  <c r="Q401" i="67"/>
  <c r="Q364" i="67"/>
  <c r="Q382" i="67"/>
  <c r="Q383" i="67"/>
  <c r="Q366" i="67"/>
  <c r="M63" i="60"/>
  <c r="I363" i="67"/>
  <c r="I401" i="67"/>
  <c r="I366" i="67"/>
  <c r="I382" i="67"/>
  <c r="I383" i="67"/>
  <c r="I364" i="67"/>
  <c r="I385" i="67"/>
  <c r="E63" i="60"/>
  <c r="K378" i="66"/>
  <c r="K397" i="66"/>
  <c r="I377" i="66"/>
  <c r="I396" i="66"/>
  <c r="I415" i="66"/>
  <c r="I376" i="66"/>
  <c r="G394" i="66"/>
  <c r="G374" i="66"/>
  <c r="G393" i="66"/>
  <c r="G375" i="66"/>
  <c r="E372" i="66"/>
  <c r="E391" i="66"/>
  <c r="M387" i="66"/>
  <c r="M406" i="66"/>
  <c r="M368" i="66"/>
  <c r="E387" i="66"/>
  <c r="E406" i="66"/>
  <c r="E368" i="66"/>
  <c r="K47" i="59"/>
  <c r="G47" i="58"/>
  <c r="M44" i="59"/>
  <c r="I44" i="60"/>
  <c r="E44" i="60"/>
  <c r="O397" i="65"/>
  <c r="O378" i="65"/>
  <c r="M415" i="65"/>
  <c r="M377" i="65"/>
  <c r="M396" i="65"/>
  <c r="K374" i="65"/>
  <c r="K394" i="65"/>
  <c r="K373" i="65"/>
  <c r="K393" i="65"/>
  <c r="K375" i="65"/>
  <c r="M391" i="65"/>
  <c r="M372" i="65"/>
  <c r="O370" i="65"/>
  <c r="O390" i="65"/>
  <c r="O408" i="65"/>
  <c r="O371" i="65"/>
  <c r="O389" i="65"/>
  <c r="O407" i="65"/>
  <c r="E387" i="65"/>
  <c r="E368" i="65"/>
  <c r="E406" i="65"/>
  <c r="K28" i="58"/>
  <c r="G28" i="58"/>
  <c r="Q25" i="58"/>
  <c r="M25" i="59"/>
  <c r="I25" i="59"/>
  <c r="E25" i="58"/>
  <c r="E25" i="60"/>
  <c r="O420" i="64"/>
  <c r="O441" i="64"/>
  <c r="G418" i="64"/>
  <c r="G460" i="64"/>
  <c r="G439" i="64"/>
  <c r="I437" i="64"/>
  <c r="I436" i="64"/>
  <c r="I415" i="64"/>
  <c r="I416" i="64"/>
  <c r="K434" i="64"/>
  <c r="K413" i="64"/>
  <c r="G430" i="64"/>
  <c r="G409" i="64"/>
  <c r="G451" i="64"/>
  <c r="O7" i="59"/>
  <c r="K7" i="59"/>
  <c r="Q4" i="60"/>
  <c r="M406" i="64"/>
  <c r="M445" i="64"/>
  <c r="M404" i="64"/>
  <c r="M403" i="64"/>
  <c r="M427" i="64"/>
  <c r="M424" i="64"/>
  <c r="M425" i="64"/>
  <c r="I4" i="59"/>
  <c r="E406" i="64"/>
  <c r="E404" i="64"/>
  <c r="E445" i="64"/>
  <c r="E403" i="64"/>
  <c r="E425" i="64"/>
  <c r="E424" i="64"/>
  <c r="E427" i="64"/>
  <c r="C44" i="58"/>
  <c r="C146" i="58"/>
  <c r="C397" i="69"/>
  <c r="C378" i="69"/>
  <c r="C377" i="65"/>
  <c r="C376" i="65"/>
  <c r="C415" i="65"/>
  <c r="C396" i="65"/>
  <c r="C418" i="64"/>
  <c r="C439" i="64"/>
  <c r="C460" i="64"/>
  <c r="C438" i="64"/>
  <c r="C451" i="64"/>
  <c r="C430" i="64"/>
  <c r="C409" i="64"/>
  <c r="D181" i="72"/>
  <c r="D199" i="72"/>
  <c r="O180" i="72"/>
  <c r="O216" i="72"/>
  <c r="O198" i="72"/>
  <c r="K180" i="72"/>
  <c r="K216" i="72"/>
  <c r="K198" i="72"/>
  <c r="G216" i="72"/>
  <c r="G180" i="72"/>
  <c r="G198" i="72"/>
  <c r="C180" i="72"/>
  <c r="C216" i="72"/>
  <c r="C198" i="72"/>
  <c r="F178" i="72"/>
  <c r="F177" i="72"/>
  <c r="F196" i="72"/>
  <c r="F195" i="72"/>
  <c r="F27" i="72"/>
  <c r="E175" i="72"/>
  <c r="E193" i="72"/>
  <c r="Q162" i="48"/>
  <c r="Q185" i="72"/>
  <c r="Q167" i="72"/>
  <c r="M162" i="48"/>
  <c r="I162" i="48"/>
  <c r="I169" i="72"/>
  <c r="I187" i="72"/>
  <c r="E162" i="49"/>
  <c r="H181" i="71"/>
  <c r="H199" i="71"/>
  <c r="I175" i="71"/>
  <c r="I193" i="71"/>
  <c r="Q146" i="48"/>
  <c r="M146" i="49"/>
  <c r="M169" i="71"/>
  <c r="M187" i="71"/>
  <c r="I169" i="71"/>
  <c r="I187" i="71"/>
  <c r="E144" i="49"/>
  <c r="E167" i="71"/>
  <c r="E185" i="71"/>
  <c r="D186" i="70"/>
  <c r="D205" i="70"/>
  <c r="O185" i="70"/>
  <c r="O204" i="70"/>
  <c r="O223" i="70"/>
  <c r="K185" i="70"/>
  <c r="K223" i="70"/>
  <c r="K204" i="70"/>
  <c r="G223" i="70"/>
  <c r="G185" i="70"/>
  <c r="G204" i="70"/>
  <c r="C185" i="70"/>
  <c r="C223" i="70"/>
  <c r="C204" i="70"/>
  <c r="Q199" i="70"/>
  <c r="Q180" i="70"/>
  <c r="H178" i="70"/>
  <c r="H198" i="70"/>
  <c r="H179" i="70"/>
  <c r="H197" i="70"/>
  <c r="H177" i="70"/>
  <c r="O195" i="70"/>
  <c r="O176" i="70"/>
  <c r="Q128" i="48"/>
  <c r="Q193" i="70"/>
  <c r="Q174" i="70"/>
  <c r="M128" i="49"/>
  <c r="I128" i="49"/>
  <c r="I172" i="70"/>
  <c r="I190" i="70"/>
  <c r="E125" i="48"/>
  <c r="E190" i="70"/>
  <c r="D186" i="69"/>
  <c r="D205" i="69"/>
  <c r="O204" i="69"/>
  <c r="O185" i="69"/>
  <c r="O223" i="69"/>
  <c r="K185" i="69"/>
  <c r="K204" i="69"/>
  <c r="K223" i="69"/>
  <c r="G204" i="69"/>
  <c r="G185" i="69"/>
  <c r="G223" i="69"/>
  <c r="C185" i="69"/>
  <c r="C223" i="69"/>
  <c r="C204" i="69"/>
  <c r="G28" i="69"/>
  <c r="F202" i="69"/>
  <c r="F183" i="69"/>
  <c r="F201" i="69"/>
  <c r="F182" i="69"/>
  <c r="E180" i="69"/>
  <c r="E199" i="69"/>
  <c r="Q106" i="49"/>
  <c r="Q106" i="48"/>
  <c r="M106" i="48"/>
  <c r="M109" i="48"/>
  <c r="M171" i="69"/>
  <c r="M190" i="69"/>
  <c r="M191" i="69"/>
  <c r="M172" i="69"/>
  <c r="I171" i="69"/>
  <c r="I190" i="69"/>
  <c r="E109" i="48"/>
  <c r="E193" i="69"/>
  <c r="E174" i="69"/>
  <c r="H253" i="68"/>
  <c r="K252" i="68"/>
  <c r="K276" i="68"/>
  <c r="M248" i="68"/>
  <c r="M247" i="68"/>
  <c r="M249" i="68"/>
  <c r="I225" i="68"/>
  <c r="I248" i="68"/>
  <c r="I249" i="68"/>
  <c r="E248" i="68"/>
  <c r="E249" i="68"/>
  <c r="P96" i="42"/>
  <c r="P49" i="68"/>
  <c r="P83" i="68" s="1"/>
  <c r="D246" i="68"/>
  <c r="O93" i="42"/>
  <c r="O48" i="68"/>
  <c r="O82" i="68" s="1"/>
  <c r="K245" i="68"/>
  <c r="K268" i="68"/>
  <c r="K244" i="68"/>
  <c r="G93" i="42"/>
  <c r="G48" i="68"/>
  <c r="G82" i="68" s="1"/>
  <c r="N242" i="68"/>
  <c r="N266" i="68"/>
  <c r="J242" i="68"/>
  <c r="J266" i="68"/>
  <c r="F242" i="68"/>
  <c r="F266" i="68"/>
  <c r="Q89" i="42"/>
  <c r="Q46" i="68"/>
  <c r="Q80" i="68" s="1"/>
  <c r="I89" i="42"/>
  <c r="I46" i="68"/>
  <c r="I80" i="68" s="1"/>
  <c r="P88" i="42"/>
  <c r="P45" i="68"/>
  <c r="P79" i="68" s="1"/>
  <c r="L238" i="68"/>
  <c r="L262" i="68"/>
  <c r="K82" i="49"/>
  <c r="G85" i="49"/>
  <c r="G7" i="68"/>
  <c r="C82" i="49"/>
  <c r="N205" i="67"/>
  <c r="J79" i="42"/>
  <c r="J45" i="67"/>
  <c r="J73" i="67" s="1"/>
  <c r="Q28" i="67"/>
  <c r="P201" i="67"/>
  <c r="P200" i="67"/>
  <c r="P202" i="67"/>
  <c r="H201" i="67"/>
  <c r="H200" i="67"/>
  <c r="H202" i="67"/>
  <c r="N198" i="67"/>
  <c r="N197" i="67"/>
  <c r="N196" i="67"/>
  <c r="N216" i="67"/>
  <c r="F198" i="67"/>
  <c r="F197" i="67"/>
  <c r="F196" i="67"/>
  <c r="F216" i="67"/>
  <c r="Q195" i="67"/>
  <c r="Q214" i="67"/>
  <c r="M195" i="67"/>
  <c r="M214" i="67"/>
  <c r="I214" i="67"/>
  <c r="I195" i="67"/>
  <c r="E214" i="67"/>
  <c r="E195" i="67"/>
  <c r="O7" i="67"/>
  <c r="K66" i="49"/>
  <c r="G7" i="67"/>
  <c r="Q59" i="42"/>
  <c r="Q44" i="66"/>
  <c r="Q72" i="66" s="1"/>
  <c r="M204" i="66"/>
  <c r="M223" i="66"/>
  <c r="P202" i="66"/>
  <c r="P201" i="66"/>
  <c r="P200" i="66"/>
  <c r="D55" i="42"/>
  <c r="D42" i="66"/>
  <c r="D70" i="66" s="1"/>
  <c r="G199" i="66"/>
  <c r="N51" i="42"/>
  <c r="N40" i="66"/>
  <c r="N68" i="66" s="1"/>
  <c r="J197" i="66"/>
  <c r="J216" i="66"/>
  <c r="J198" i="66"/>
  <c r="J196" i="66"/>
  <c r="F51" i="42"/>
  <c r="F40" i="66"/>
  <c r="F68" i="66" s="1"/>
  <c r="Q50" i="42"/>
  <c r="Q39" i="66"/>
  <c r="Q67" i="66" s="1"/>
  <c r="M50" i="42"/>
  <c r="M39" i="66"/>
  <c r="M67" i="66" s="1"/>
  <c r="I50" i="42"/>
  <c r="I39" i="66"/>
  <c r="I67" i="66" s="1"/>
  <c r="E50" i="42"/>
  <c r="E39" i="66"/>
  <c r="E67" i="66" s="1"/>
  <c r="L48" i="42"/>
  <c r="L37" i="66"/>
  <c r="D48" i="42"/>
  <c r="D37" i="66"/>
  <c r="O44" i="50"/>
  <c r="K47" i="49"/>
  <c r="K193" i="66"/>
  <c r="K203" i="66"/>
  <c r="G7" i="66"/>
  <c r="J205" i="65"/>
  <c r="F41" i="42"/>
  <c r="F45" i="65"/>
  <c r="F73" i="65" s="1"/>
  <c r="Q40" i="42"/>
  <c r="Q44" i="65"/>
  <c r="Q72" i="65" s="1"/>
  <c r="M40" i="42"/>
  <c r="M44" i="65"/>
  <c r="M72" i="65" s="1"/>
  <c r="I40" i="42"/>
  <c r="I44" i="65"/>
  <c r="I72" i="65" s="1"/>
  <c r="E223" i="65"/>
  <c r="E204" i="65"/>
  <c r="P202" i="65"/>
  <c r="P201" i="65"/>
  <c r="P200" i="65"/>
  <c r="D36" i="42"/>
  <c r="D42" i="65"/>
  <c r="D70" i="65" s="1"/>
  <c r="C199" i="65"/>
  <c r="J32" i="42"/>
  <c r="J40" i="65"/>
  <c r="J68" i="65" s="1"/>
  <c r="F216" i="65"/>
  <c r="F197" i="65"/>
  <c r="F198" i="65"/>
  <c r="Q195" i="65"/>
  <c r="Q214" i="65"/>
  <c r="M195" i="65"/>
  <c r="M214" i="65"/>
  <c r="I195" i="65"/>
  <c r="I214" i="65"/>
  <c r="E195" i="65"/>
  <c r="E214" i="65"/>
  <c r="K25" i="50"/>
  <c r="K193" i="65"/>
  <c r="K203" i="65"/>
  <c r="G28" i="49"/>
  <c r="G7" i="65"/>
  <c r="C28" i="49"/>
  <c r="J229" i="64"/>
  <c r="F22" i="42"/>
  <c r="F51" i="64"/>
  <c r="F35" i="64" s="1"/>
  <c r="Q21" i="42"/>
  <c r="Q50" i="64"/>
  <c r="Q82" i="64" s="1"/>
  <c r="M21" i="42"/>
  <c r="M50" i="64"/>
  <c r="M82" i="64" s="1"/>
  <c r="I21" i="42"/>
  <c r="I50" i="64"/>
  <c r="I82" i="64" s="1"/>
  <c r="E21" i="42"/>
  <c r="E50" i="64"/>
  <c r="E82" i="64" s="1"/>
  <c r="P20" i="42"/>
  <c r="P49" i="64"/>
  <c r="P81" i="64" s="1"/>
  <c r="L20" i="42"/>
  <c r="L49" i="64"/>
  <c r="L81" i="64" s="1"/>
  <c r="H20" i="42"/>
  <c r="H49" i="64"/>
  <c r="H81" i="64" s="1"/>
  <c r="D20" i="42"/>
  <c r="D49" i="64"/>
  <c r="D81" i="64" s="1"/>
  <c r="O16" i="42"/>
  <c r="O47" i="64"/>
  <c r="O79" i="64" s="1"/>
  <c r="K16" i="42"/>
  <c r="K47" i="64"/>
  <c r="K79" i="64" s="1"/>
  <c r="G16" i="42"/>
  <c r="G47" i="64"/>
  <c r="G79" i="64" s="1"/>
  <c r="C16" i="42"/>
  <c r="C47" i="64"/>
  <c r="C79" i="64" s="1"/>
  <c r="F222" i="64"/>
  <c r="I220" i="64"/>
  <c r="I221" i="64"/>
  <c r="I241" i="64"/>
  <c r="I219" i="64"/>
  <c r="O25" i="64"/>
  <c r="N7" i="64"/>
  <c r="J7" i="49"/>
  <c r="F7" i="49"/>
  <c r="F214" i="64"/>
  <c r="B181" i="72"/>
  <c r="B199" i="72"/>
  <c r="C32" i="68"/>
  <c r="B246" i="68"/>
  <c r="C25" i="67"/>
  <c r="B195" i="67"/>
  <c r="B214" i="67"/>
  <c r="B223" i="66"/>
  <c r="B204" i="66"/>
  <c r="B228" i="64"/>
  <c r="B249" i="64"/>
  <c r="B7" i="49"/>
  <c r="B213" i="64"/>
  <c r="B233" i="64"/>
  <c r="B212" i="64"/>
  <c r="M414" i="65"/>
  <c r="G405" i="65"/>
  <c r="F173" i="65"/>
  <c r="I179" i="66"/>
  <c r="I143" i="50"/>
  <c r="O208" i="72"/>
  <c r="F329" i="72"/>
  <c r="Q7" i="48"/>
  <c r="P181" i="67"/>
  <c r="P143" i="67"/>
  <c r="E150" i="69"/>
  <c r="D407" i="68"/>
  <c r="D479" i="68"/>
  <c r="D377" i="68"/>
  <c r="D401" i="68" s="1"/>
  <c r="M329" i="67"/>
  <c r="M386" i="67"/>
  <c r="K237" i="64"/>
  <c r="I175" i="68"/>
  <c r="E150" i="70"/>
  <c r="P182" i="65"/>
  <c r="P223" i="68"/>
  <c r="P175" i="68"/>
  <c r="M148" i="64"/>
  <c r="N99" i="67"/>
  <c r="M316" i="71"/>
  <c r="D352" i="71"/>
  <c r="G410" i="64"/>
  <c r="D147" i="72"/>
  <c r="M222" i="66"/>
  <c r="M203" i="65"/>
  <c r="K267" i="68"/>
  <c r="E184" i="69"/>
  <c r="O147" i="71"/>
  <c r="F194" i="65"/>
  <c r="I143" i="65"/>
  <c r="B194" i="72"/>
  <c r="I181" i="67"/>
  <c r="Q181" i="65"/>
  <c r="F44" i="48"/>
  <c r="O177" i="67"/>
  <c r="G183" i="67"/>
  <c r="C160" i="68"/>
  <c r="M179" i="67"/>
  <c r="D160" i="68"/>
  <c r="J212" i="68"/>
  <c r="D329" i="67"/>
  <c r="M376" i="70"/>
  <c r="J392" i="70"/>
  <c r="M222" i="65"/>
  <c r="C111" i="72"/>
  <c r="M194" i="65"/>
  <c r="F206" i="72"/>
  <c r="F147" i="72"/>
  <c r="H165" i="68"/>
  <c r="D164" i="58"/>
  <c r="N162" i="58"/>
  <c r="P363" i="71"/>
  <c r="P381" i="71"/>
  <c r="P360" i="71"/>
  <c r="P378" i="71"/>
  <c r="P377" i="71"/>
  <c r="P359" i="71"/>
  <c r="D146" i="59"/>
  <c r="J144" i="59"/>
  <c r="P378" i="70"/>
  <c r="P397" i="70"/>
  <c r="L393" i="70"/>
  <c r="L375" i="70"/>
  <c r="L374" i="70"/>
  <c r="L394" i="70"/>
  <c r="L373" i="70"/>
  <c r="L128" i="58"/>
  <c r="D374" i="69"/>
  <c r="D393" i="69"/>
  <c r="D392" i="69"/>
  <c r="D394" i="69"/>
  <c r="D375" i="69"/>
  <c r="P109" i="58"/>
  <c r="H471" i="68"/>
  <c r="H495" i="68"/>
  <c r="P82" i="59"/>
  <c r="D452" i="68"/>
  <c r="D454" i="68"/>
  <c r="D475" i="68"/>
  <c r="D476" i="68"/>
  <c r="D451" i="68"/>
  <c r="D478" i="68"/>
  <c r="D499" i="68"/>
  <c r="P368" i="67"/>
  <c r="P387" i="67"/>
  <c r="P406" i="67"/>
  <c r="P367" i="67"/>
  <c r="P63" i="59"/>
  <c r="D63" i="60"/>
  <c r="D377" i="66"/>
  <c r="D415" i="66"/>
  <c r="D396" i="66"/>
  <c r="D376" i="66"/>
  <c r="N390" i="66"/>
  <c r="N389" i="66"/>
  <c r="N370" i="66"/>
  <c r="N388" i="66"/>
  <c r="N369" i="66"/>
  <c r="N371" i="66"/>
  <c r="N408" i="66"/>
  <c r="F389" i="66"/>
  <c r="F390" i="66"/>
  <c r="F370" i="66"/>
  <c r="F388" i="66"/>
  <c r="F371" i="66"/>
  <c r="F408" i="66"/>
  <c r="D44" i="59"/>
  <c r="D401" i="66"/>
  <c r="D363" i="66"/>
  <c r="D382" i="66"/>
  <c r="D383" i="66"/>
  <c r="D366" i="66"/>
  <c r="D385" i="66"/>
  <c r="D364" i="66"/>
  <c r="N28" i="59"/>
  <c r="P382" i="65"/>
  <c r="P364" i="65"/>
  <c r="P363" i="65"/>
  <c r="P385" i="65"/>
  <c r="P401" i="65"/>
  <c r="P366" i="65"/>
  <c r="P383" i="65"/>
  <c r="D408" i="64"/>
  <c r="D450" i="64"/>
  <c r="D429" i="64"/>
  <c r="L4" i="60"/>
  <c r="D4" i="60"/>
  <c r="C378" i="72"/>
  <c r="C359" i="72"/>
  <c r="C360" i="72"/>
  <c r="C377" i="72"/>
  <c r="C397" i="67"/>
  <c r="C378" i="67"/>
  <c r="E178" i="72"/>
  <c r="E177" i="72"/>
  <c r="E176" i="72"/>
  <c r="E196" i="72"/>
  <c r="E195" i="72"/>
  <c r="H175" i="72"/>
  <c r="H193" i="72"/>
  <c r="G168" i="42"/>
  <c r="G40" i="72"/>
  <c r="G68" i="72" s="1"/>
  <c r="J171" i="72"/>
  <c r="J189" i="72"/>
  <c r="J207" i="72"/>
  <c r="H162" i="48"/>
  <c r="D162" i="49"/>
  <c r="G174" i="71"/>
  <c r="G173" i="71"/>
  <c r="G209" i="71"/>
  <c r="G191" i="71"/>
  <c r="G172" i="71"/>
  <c r="G192" i="71"/>
  <c r="N171" i="71"/>
  <c r="N189" i="71"/>
  <c r="N207" i="71"/>
  <c r="P144" i="49"/>
  <c r="P167" i="71"/>
  <c r="P185" i="71"/>
  <c r="D146" i="48"/>
  <c r="Q183" i="70"/>
  <c r="Q182" i="70"/>
  <c r="Q202" i="70"/>
  <c r="Q201" i="70"/>
  <c r="P125" i="49"/>
  <c r="P7" i="70"/>
  <c r="D128" i="49"/>
  <c r="D184" i="70"/>
  <c r="D174" i="70"/>
  <c r="D193" i="70"/>
  <c r="G205" i="69"/>
  <c r="H31" i="69"/>
  <c r="G186" i="69"/>
  <c r="M182" i="69"/>
  <c r="M183" i="69"/>
  <c r="M201" i="69"/>
  <c r="M200" i="69"/>
  <c r="M181" i="69"/>
  <c r="M202" i="69"/>
  <c r="Q27" i="69"/>
  <c r="P199" i="69"/>
  <c r="P180" i="69"/>
  <c r="D199" i="69"/>
  <c r="D180" i="69"/>
  <c r="L109" i="49"/>
  <c r="L174" i="69"/>
  <c r="L203" i="69"/>
  <c r="L184" i="69"/>
  <c r="L193" i="69"/>
  <c r="O253" i="68"/>
  <c r="G253" i="68"/>
  <c r="C253" i="68"/>
  <c r="J252" i="68"/>
  <c r="J276" i="68"/>
  <c r="D97" i="42"/>
  <c r="D50" i="68"/>
  <c r="D84" i="68" s="1"/>
  <c r="K96" i="42"/>
  <c r="K49" i="68"/>
  <c r="K83" i="68" s="1"/>
  <c r="F93" i="42"/>
  <c r="F48" i="68"/>
  <c r="F82" i="68" s="1"/>
  <c r="I92" i="42"/>
  <c r="I47" i="68"/>
  <c r="I81" i="68" s="1"/>
  <c r="P264" i="68"/>
  <c r="Q29" i="68"/>
  <c r="P240" i="68"/>
  <c r="P241" i="68"/>
  <c r="P239" i="68"/>
  <c r="N85" i="49"/>
  <c r="N233" i="68"/>
  <c r="N234" i="68"/>
  <c r="N257" i="68"/>
  <c r="M205" i="67"/>
  <c r="L204" i="67"/>
  <c r="L223" i="67"/>
  <c r="F199" i="67"/>
  <c r="F63" i="50"/>
  <c r="F191" i="67"/>
  <c r="F209" i="67"/>
  <c r="F190" i="67"/>
  <c r="F199" i="66"/>
  <c r="F44" i="50"/>
  <c r="I205" i="65"/>
  <c r="N199" i="65"/>
  <c r="N28" i="49"/>
  <c r="K206" i="64"/>
  <c r="K227" i="64"/>
  <c r="K248" i="64"/>
  <c r="M222" i="64"/>
  <c r="C239" i="64"/>
  <c r="C218" i="64"/>
  <c r="I4" i="50"/>
  <c r="I212" i="64"/>
  <c r="I233" i="64"/>
  <c r="I213" i="64"/>
  <c r="E4" i="50"/>
  <c r="E212" i="64"/>
  <c r="E213" i="64"/>
  <c r="E233" i="64"/>
  <c r="B204" i="70"/>
  <c r="B185" i="70"/>
  <c r="B223" i="70"/>
  <c r="B202" i="66"/>
  <c r="B201" i="66"/>
  <c r="P188" i="71"/>
  <c r="H194" i="70"/>
  <c r="J63" i="48"/>
  <c r="L377" i="68"/>
  <c r="L401" i="68" s="1"/>
  <c r="K134" i="72"/>
  <c r="M285" i="69"/>
  <c r="M188" i="71"/>
  <c r="M367" i="66"/>
  <c r="F177" i="42"/>
  <c r="F45" i="72"/>
  <c r="F73" i="72" s="1"/>
  <c r="N168" i="42"/>
  <c r="N40" i="72"/>
  <c r="N68" i="72" s="1"/>
  <c r="J171" i="42"/>
  <c r="J41" i="72"/>
  <c r="J69" i="72" s="1"/>
  <c r="G165" i="42"/>
  <c r="G37" i="72"/>
  <c r="D154" i="42"/>
  <c r="D42" i="71"/>
  <c r="D70" i="71" s="1"/>
  <c r="Q149" i="42"/>
  <c r="Q39" i="71"/>
  <c r="Q67" i="71" s="1"/>
  <c r="M140" i="42"/>
  <c r="M44" i="70"/>
  <c r="M72" i="70" s="1"/>
  <c r="I131" i="42"/>
  <c r="I39" i="70"/>
  <c r="I67" i="70" s="1"/>
  <c r="Q112" i="42"/>
  <c r="Q39" i="69"/>
  <c r="N103" i="42"/>
  <c r="N54" i="68"/>
  <c r="N88" i="68" s="1"/>
  <c r="M83" i="42"/>
  <c r="M41" i="68"/>
  <c r="K154" i="42"/>
  <c r="K42" i="71"/>
  <c r="K70" i="71" s="1"/>
  <c r="F145" i="42"/>
  <c r="F35" i="71"/>
  <c r="F63" i="71" s="1"/>
  <c r="Q132" i="42"/>
  <c r="Q40" i="70"/>
  <c r="Q68" i="70" s="1"/>
  <c r="M122" i="42"/>
  <c r="M45" i="69"/>
  <c r="M73" i="69" s="1"/>
  <c r="I113" i="42"/>
  <c r="I40" i="69"/>
  <c r="G110" i="42"/>
  <c r="G37" i="69"/>
  <c r="C101" i="42"/>
  <c r="C52" i="68"/>
  <c r="C86" i="68" s="1"/>
  <c r="H83" i="42"/>
  <c r="H41" i="68"/>
  <c r="H75" i="68" s="1"/>
  <c r="E74" i="42"/>
  <c r="E42" i="67"/>
  <c r="E70" i="67" s="1"/>
  <c r="C70" i="42"/>
  <c r="C40" i="67"/>
  <c r="C68" i="67" s="1"/>
  <c r="C168" i="42"/>
  <c r="C40" i="72"/>
  <c r="C68" i="72" s="1"/>
  <c r="D35" i="72"/>
  <c r="D63" i="72" s="1"/>
  <c r="P153" i="42"/>
  <c r="P41" i="71"/>
  <c r="P69" i="71" s="1"/>
  <c r="N149" i="42"/>
  <c r="N39" i="71"/>
  <c r="N67" i="71" s="1"/>
  <c r="K141" i="42"/>
  <c r="K45" i="70"/>
  <c r="K73" i="70" s="1"/>
  <c r="C103" i="42"/>
  <c r="C54" i="68"/>
  <c r="C88" i="68" s="1"/>
  <c r="Q45" i="42"/>
  <c r="Q35" i="66"/>
  <c r="Q63" i="66" s="1"/>
  <c r="M35" i="42"/>
  <c r="M41" i="65"/>
  <c r="M69" i="65" s="1"/>
  <c r="K31" i="42"/>
  <c r="K39" i="65"/>
  <c r="K67" i="65" s="1"/>
  <c r="H22" i="42"/>
  <c r="H51" i="64"/>
  <c r="H83" i="64" s="1"/>
  <c r="D15" i="42"/>
  <c r="D46" i="64"/>
  <c r="D78" i="64" s="1"/>
  <c r="P8" i="42"/>
  <c r="P41" i="64"/>
  <c r="C102" i="42"/>
  <c r="C53" i="68"/>
  <c r="C87" i="68" s="1"/>
  <c r="D5" i="42"/>
  <c r="D39" i="64"/>
  <c r="D71" i="64" s="1"/>
  <c r="M171" i="42"/>
  <c r="M41" i="72"/>
  <c r="M69" i="72" s="1"/>
  <c r="F165" i="42"/>
  <c r="F37" i="72"/>
  <c r="F65" i="72" s="1"/>
  <c r="N154" i="42"/>
  <c r="N42" i="71"/>
  <c r="N70" i="71" s="1"/>
  <c r="F147" i="42"/>
  <c r="F37" i="71"/>
  <c r="I86" i="42"/>
  <c r="I43" i="68"/>
  <c r="L141" i="42"/>
  <c r="L45" i="70"/>
  <c r="L73" i="70" s="1"/>
  <c r="E135" i="42"/>
  <c r="E41" i="70"/>
  <c r="E69" i="70" s="1"/>
  <c r="N129" i="42"/>
  <c r="N37" i="70"/>
  <c r="N65" i="70" s="1"/>
  <c r="F117" i="42"/>
  <c r="F42" i="69"/>
  <c r="F70" i="69" s="1"/>
  <c r="M35" i="69"/>
  <c r="M63" i="69" s="1"/>
  <c r="F101" i="42"/>
  <c r="F52" i="68"/>
  <c r="F86" i="68" s="1"/>
  <c r="K74" i="42"/>
  <c r="K42" i="67"/>
  <c r="K70" i="67" s="1"/>
  <c r="D69" i="42"/>
  <c r="D39" i="67"/>
  <c r="D67" i="67" s="1"/>
  <c r="L59" i="42"/>
  <c r="L44" i="66"/>
  <c r="L72" i="66" s="1"/>
  <c r="E51" i="42"/>
  <c r="E40" i="66"/>
  <c r="E68" i="66" s="1"/>
  <c r="L40" i="42"/>
  <c r="L44" i="65"/>
  <c r="L72" i="65" s="1"/>
  <c r="N35" i="65"/>
  <c r="N63" i="65" s="1"/>
  <c r="L35" i="42"/>
  <c r="L41" i="65"/>
  <c r="L69" i="65" s="1"/>
  <c r="E29" i="42"/>
  <c r="E37" i="65"/>
  <c r="E65" i="65" s="1"/>
  <c r="L16" i="42"/>
  <c r="L47" i="64"/>
  <c r="L79" i="64" s="1"/>
  <c r="E11" i="42"/>
  <c r="E44" i="64"/>
  <c r="E76" i="64" s="1"/>
  <c r="D10" i="42"/>
  <c r="D43" i="64"/>
  <c r="D75" i="64" s="1"/>
  <c r="H21" i="42"/>
  <c r="H50" i="64"/>
  <c r="H82" i="64" s="1"/>
  <c r="P12" i="42"/>
  <c r="P45" i="64"/>
  <c r="P77" i="64" s="1"/>
  <c r="I8" i="42"/>
  <c r="I41" i="64"/>
  <c r="G3" i="44"/>
  <c r="G9" i="48"/>
  <c r="E3" i="44"/>
  <c r="E9" i="48"/>
  <c r="L24" i="44"/>
  <c r="L30" i="48"/>
  <c r="I43" i="44"/>
  <c r="I49" i="48"/>
  <c r="E81" i="44"/>
  <c r="E117" i="68"/>
  <c r="E213" i="68" s="1"/>
  <c r="E87" i="48"/>
  <c r="H383" i="72"/>
  <c r="F129" i="71"/>
  <c r="F105" i="64"/>
  <c r="F195" i="64"/>
  <c r="C173" i="67"/>
  <c r="J207" i="70"/>
  <c r="N44" i="48"/>
  <c r="G215" i="68"/>
  <c r="G167" i="68"/>
  <c r="J170" i="65"/>
  <c r="M47" i="48"/>
  <c r="O177" i="66"/>
  <c r="O139" i="66"/>
  <c r="D82" i="48"/>
  <c r="D215" i="68"/>
  <c r="D167" i="68"/>
  <c r="M162" i="59"/>
  <c r="E351" i="72"/>
  <c r="E367" i="72"/>
  <c r="E349" i="72"/>
  <c r="E369" i="72"/>
  <c r="M144" i="58"/>
  <c r="I369" i="71"/>
  <c r="I349" i="71"/>
  <c r="I367" i="71"/>
  <c r="I351" i="71"/>
  <c r="K375" i="69"/>
  <c r="K393" i="69"/>
  <c r="K374" i="69"/>
  <c r="K394" i="69"/>
  <c r="Q391" i="69"/>
  <c r="Q372" i="69"/>
  <c r="O109" i="59"/>
  <c r="M106" i="59"/>
  <c r="E106" i="59"/>
  <c r="I483" i="68"/>
  <c r="I458" i="68"/>
  <c r="I506" i="68"/>
  <c r="I457" i="68"/>
  <c r="I459" i="68"/>
  <c r="I482" i="68"/>
  <c r="M394" i="67"/>
  <c r="M393" i="67"/>
  <c r="M374" i="67"/>
  <c r="M375" i="67"/>
  <c r="M392" i="67"/>
  <c r="G387" i="67"/>
  <c r="G406" i="67"/>
  <c r="G368" i="67"/>
  <c r="Q47" i="59"/>
  <c r="I28" i="59"/>
  <c r="G4" i="60"/>
  <c r="C109" i="59"/>
  <c r="C413" i="64"/>
  <c r="C434" i="64"/>
  <c r="Q180" i="72"/>
  <c r="Q216" i="72"/>
  <c r="Q198" i="72"/>
  <c r="F174" i="72"/>
  <c r="F209" i="72"/>
  <c r="F191" i="72"/>
  <c r="F192" i="72"/>
  <c r="F173" i="72"/>
  <c r="G164" i="49"/>
  <c r="D177" i="71"/>
  <c r="D178" i="71"/>
  <c r="D176" i="71"/>
  <c r="D195" i="71"/>
  <c r="D196" i="71"/>
  <c r="K146" i="48"/>
  <c r="C144" i="48"/>
  <c r="O128" i="48"/>
  <c r="Q223" i="69"/>
  <c r="Q204" i="69"/>
  <c r="Q185" i="69"/>
  <c r="I204" i="69"/>
  <c r="I185" i="69"/>
  <c r="I223" i="69"/>
  <c r="K109" i="48"/>
  <c r="C106" i="49"/>
  <c r="Q276" i="68"/>
  <c r="Q252" i="68"/>
  <c r="H266" i="68"/>
  <c r="H242" i="68"/>
  <c r="I237" i="68"/>
  <c r="I236" i="68"/>
  <c r="E237" i="68"/>
  <c r="E236" i="68"/>
  <c r="D205" i="67"/>
  <c r="J74" i="42"/>
  <c r="J42" i="67"/>
  <c r="J70" i="67" s="1"/>
  <c r="E73" i="42"/>
  <c r="E41" i="67"/>
  <c r="E69" i="67" s="1"/>
  <c r="K69" i="42"/>
  <c r="K39" i="67"/>
  <c r="K67" i="67" s="1"/>
  <c r="I192" i="67"/>
  <c r="E7" i="67"/>
  <c r="I31" i="66"/>
  <c r="H205" i="66"/>
  <c r="G59" i="42"/>
  <c r="G44" i="66"/>
  <c r="G72" i="66" s="1"/>
  <c r="J55" i="42"/>
  <c r="J42" i="66"/>
  <c r="J70" i="66" s="1"/>
  <c r="L51" i="42"/>
  <c r="L40" i="66"/>
  <c r="L68" i="66" s="1"/>
  <c r="Q44" i="49"/>
  <c r="M44" i="50"/>
  <c r="E47" i="49"/>
  <c r="M192" i="65"/>
  <c r="E192" i="65"/>
  <c r="M217" i="64"/>
  <c r="M238" i="64"/>
  <c r="D4" i="50"/>
  <c r="D215" i="64"/>
  <c r="D226" i="64"/>
  <c r="B199" i="66"/>
  <c r="B199" i="65"/>
  <c r="D150" i="66"/>
  <c r="J137" i="70"/>
  <c r="J175" i="70"/>
  <c r="I184" i="67"/>
  <c r="L370" i="70"/>
  <c r="L389" i="70"/>
  <c r="L371" i="70"/>
  <c r="L388" i="70"/>
  <c r="L390" i="70"/>
  <c r="D109" i="59"/>
  <c r="L488" i="68"/>
  <c r="L464" i="68"/>
  <c r="H82" i="60"/>
  <c r="P368" i="65"/>
  <c r="P387" i="65"/>
  <c r="P406" i="65"/>
  <c r="H25" i="58"/>
  <c r="C106" i="58"/>
  <c r="C397" i="70"/>
  <c r="C378" i="70"/>
  <c r="C390" i="67"/>
  <c r="C370" i="67"/>
  <c r="C369" i="67"/>
  <c r="C408" i="67"/>
  <c r="C371" i="67"/>
  <c r="C389" i="67"/>
  <c r="L185" i="72"/>
  <c r="L167" i="72"/>
  <c r="L146" i="49"/>
  <c r="C186" i="69"/>
  <c r="C205" i="69"/>
  <c r="I117" i="42"/>
  <c r="I42" i="69"/>
  <c r="I70" i="69" s="1"/>
  <c r="I110" i="42"/>
  <c r="I37" i="69"/>
  <c r="P106" i="48"/>
  <c r="M242" i="68"/>
  <c r="M266" i="68"/>
  <c r="L195" i="67"/>
  <c r="L214" i="67"/>
  <c r="D214" i="67"/>
  <c r="D195" i="67"/>
  <c r="J66" i="49"/>
  <c r="F199" i="65"/>
  <c r="L214" i="65"/>
  <c r="L195" i="65"/>
  <c r="K239" i="64"/>
  <c r="K218" i="64"/>
  <c r="M4" i="50"/>
  <c r="D178" i="66"/>
  <c r="H219" i="68"/>
  <c r="H171" i="68"/>
  <c r="J112" i="69"/>
  <c r="J194" i="69"/>
  <c r="J137" i="69"/>
  <c r="K203" i="70"/>
  <c r="B193" i="64"/>
  <c r="F143" i="50"/>
  <c r="K161" i="50"/>
  <c r="B219" i="68"/>
  <c r="B171" i="68"/>
  <c r="E174" i="65"/>
  <c r="F85" i="48"/>
  <c r="P367" i="65"/>
  <c r="P285" i="65"/>
  <c r="N156" i="64"/>
  <c r="F363" i="72"/>
  <c r="F381" i="72"/>
  <c r="H162" i="59"/>
  <c r="N363" i="71"/>
  <c r="N381" i="71"/>
  <c r="H375" i="71"/>
  <c r="H357" i="71"/>
  <c r="F146" i="59"/>
  <c r="D144" i="58"/>
  <c r="L372" i="70"/>
  <c r="L391" i="70"/>
  <c r="P125" i="58"/>
  <c r="H125" i="59"/>
  <c r="D366" i="70"/>
  <c r="D364" i="70"/>
  <c r="D385" i="70"/>
  <c r="D382" i="70"/>
  <c r="D383" i="70"/>
  <c r="D363" i="70"/>
  <c r="F109" i="59"/>
  <c r="D106" i="58"/>
  <c r="D466" i="68"/>
  <c r="D491" i="68"/>
  <c r="D465" i="68"/>
  <c r="D467" i="68"/>
  <c r="D490" i="68"/>
  <c r="L374" i="67"/>
  <c r="L373" i="67"/>
  <c r="L394" i="67"/>
  <c r="L393" i="67"/>
  <c r="L375" i="67"/>
  <c r="F372" i="67"/>
  <c r="F391" i="67"/>
  <c r="P66" i="59"/>
  <c r="N63" i="58"/>
  <c r="H47" i="59"/>
  <c r="F44" i="58"/>
  <c r="J372" i="65"/>
  <c r="J391" i="65"/>
  <c r="P28" i="59"/>
  <c r="N25" i="59"/>
  <c r="C128" i="59"/>
  <c r="H176" i="42"/>
  <c r="H44" i="72"/>
  <c r="H72" i="72" s="1"/>
  <c r="G178" i="72"/>
  <c r="G195" i="72"/>
  <c r="G196" i="72"/>
  <c r="G177" i="72"/>
  <c r="N162" i="48"/>
  <c r="K177" i="71"/>
  <c r="K176" i="71"/>
  <c r="K195" i="71"/>
  <c r="K196" i="71"/>
  <c r="K178" i="71"/>
  <c r="M186" i="70"/>
  <c r="M205" i="70"/>
  <c r="M179" i="70"/>
  <c r="M198" i="70"/>
  <c r="M197" i="70"/>
  <c r="M178" i="70"/>
  <c r="D28" i="69"/>
  <c r="C201" i="69"/>
  <c r="C182" i="69"/>
  <c r="C183" i="69"/>
  <c r="C202" i="69"/>
  <c r="C200" i="69"/>
  <c r="J106" i="49"/>
  <c r="P252" i="68"/>
  <c r="P276" i="68"/>
  <c r="F249" i="68"/>
  <c r="F248" i="68"/>
  <c r="E246" i="68"/>
  <c r="Q238" i="68"/>
  <c r="Q262" i="68"/>
  <c r="H82" i="49"/>
  <c r="P193" i="67"/>
  <c r="P203" i="67"/>
  <c r="L193" i="67"/>
  <c r="L203" i="67"/>
  <c r="D63" i="49"/>
  <c r="F204" i="66"/>
  <c r="F223" i="66"/>
  <c r="Q201" i="66"/>
  <c r="Q202" i="66"/>
  <c r="P199" i="66"/>
  <c r="H199" i="66"/>
  <c r="P47" i="49"/>
  <c r="D222" i="66"/>
  <c r="D193" i="66"/>
  <c r="D194" i="66"/>
  <c r="H28" i="49"/>
  <c r="D192" i="65"/>
  <c r="M248" i="64"/>
  <c r="M227" i="64"/>
  <c r="E239" i="64"/>
  <c r="E218" i="64"/>
  <c r="G4" i="49"/>
  <c r="B187" i="72"/>
  <c r="B170" i="72"/>
  <c r="B169" i="72"/>
  <c r="B179" i="72"/>
  <c r="B180" i="69"/>
  <c r="B199" i="69"/>
  <c r="P370" i="72"/>
  <c r="P316" i="72"/>
  <c r="P293" i="72"/>
  <c r="P311" i="72" s="1"/>
  <c r="P407" i="64"/>
  <c r="P317" i="64"/>
  <c r="P359" i="64" s="1"/>
  <c r="D386" i="66"/>
  <c r="D329" i="66"/>
  <c r="D304" i="66"/>
  <c r="D323" i="66" s="1"/>
  <c r="J357" i="71"/>
  <c r="J375" i="71"/>
  <c r="N376" i="70"/>
  <c r="L82" i="58"/>
  <c r="F375" i="67"/>
  <c r="F394" i="67"/>
  <c r="F393" i="67"/>
  <c r="F374" i="67"/>
  <c r="L368" i="67"/>
  <c r="L367" i="67"/>
  <c r="L406" i="67"/>
  <c r="L387" i="67"/>
  <c r="L63" i="60"/>
  <c r="J375" i="66"/>
  <c r="J394" i="66"/>
  <c r="J374" i="66"/>
  <c r="J373" i="66"/>
  <c r="J393" i="66"/>
  <c r="J393" i="65"/>
  <c r="J374" i="65"/>
  <c r="J375" i="65"/>
  <c r="J394" i="65"/>
  <c r="J373" i="65"/>
  <c r="J392" i="65"/>
  <c r="L25" i="58"/>
  <c r="D411" i="64"/>
  <c r="D433" i="64"/>
  <c r="D412" i="64"/>
  <c r="D432" i="64"/>
  <c r="D453" i="64"/>
  <c r="D410" i="64"/>
  <c r="H4" i="60"/>
  <c r="P164" i="49"/>
  <c r="P175" i="71"/>
  <c r="P193" i="71"/>
  <c r="L193" i="70"/>
  <c r="L184" i="70"/>
  <c r="L174" i="70"/>
  <c r="F28" i="69"/>
  <c r="E182" i="69"/>
  <c r="E183" i="69"/>
  <c r="E201" i="69"/>
  <c r="E181" i="69"/>
  <c r="E200" i="69"/>
  <c r="E202" i="69"/>
  <c r="L240" i="68"/>
  <c r="L241" i="68"/>
  <c r="L239" i="68"/>
  <c r="L264" i="68"/>
  <c r="F235" i="68"/>
  <c r="N63" i="50"/>
  <c r="D204" i="65"/>
  <c r="D223" i="65"/>
  <c r="K201" i="65"/>
  <c r="K202" i="65"/>
  <c r="J25" i="50"/>
  <c r="J193" i="65"/>
  <c r="J203" i="65"/>
  <c r="M34" i="64"/>
  <c r="L228" i="64"/>
  <c r="L249" i="64"/>
  <c r="Q212" i="64"/>
  <c r="Q213" i="64"/>
  <c r="Q233" i="64"/>
  <c r="D176" i="67"/>
  <c r="C367" i="69"/>
  <c r="J150" i="66"/>
  <c r="J216" i="64"/>
  <c r="B215" i="72"/>
  <c r="G28" i="48"/>
  <c r="E99" i="67"/>
  <c r="E93" i="67" s="1"/>
  <c r="E131" i="67" s="1"/>
  <c r="E181" i="67"/>
  <c r="E143" i="67"/>
  <c r="M203" i="66"/>
  <c r="D160" i="64"/>
  <c r="N193" i="64"/>
  <c r="O383" i="72"/>
  <c r="G199" i="64"/>
  <c r="Q173" i="65"/>
  <c r="I82" i="48"/>
  <c r="P405" i="66"/>
  <c r="D489" i="68"/>
  <c r="J407" i="64"/>
  <c r="J317" i="64"/>
  <c r="J359" i="64" s="1"/>
  <c r="E206" i="71"/>
  <c r="E147" i="71"/>
  <c r="G144" i="59"/>
  <c r="M397" i="70"/>
  <c r="M378" i="70"/>
  <c r="I375" i="70"/>
  <c r="I394" i="70"/>
  <c r="I392" i="70"/>
  <c r="I393" i="70"/>
  <c r="I374" i="70"/>
  <c r="G391" i="70"/>
  <c r="G372" i="70"/>
  <c r="E128" i="58"/>
  <c r="G125" i="59"/>
  <c r="M109" i="59"/>
  <c r="G106" i="58"/>
  <c r="M456" i="68"/>
  <c r="M480" i="68"/>
  <c r="M479" i="68"/>
  <c r="M504" i="68"/>
  <c r="K85" i="58"/>
  <c r="M82" i="60"/>
  <c r="O371" i="67"/>
  <c r="O408" i="67"/>
  <c r="O389" i="67"/>
  <c r="O370" i="67"/>
  <c r="O390" i="67"/>
  <c r="I387" i="67"/>
  <c r="I406" i="67"/>
  <c r="I368" i="67"/>
  <c r="Q63" i="58"/>
  <c r="I63" i="60"/>
  <c r="K394" i="66"/>
  <c r="K375" i="66"/>
  <c r="K393" i="66"/>
  <c r="K374" i="66"/>
  <c r="O390" i="66"/>
  <c r="O370" i="66"/>
  <c r="O371" i="66"/>
  <c r="O389" i="66"/>
  <c r="O408" i="66"/>
  <c r="E44" i="58"/>
  <c r="M387" i="65"/>
  <c r="M368" i="65"/>
  <c r="M406" i="65"/>
  <c r="E25" i="59"/>
  <c r="G434" i="64"/>
  <c r="G413" i="64"/>
  <c r="E408" i="64"/>
  <c r="E429" i="64"/>
  <c r="E450" i="64"/>
  <c r="M4" i="59"/>
  <c r="I4" i="58"/>
  <c r="C125" i="59"/>
  <c r="C359" i="71"/>
  <c r="C360" i="71"/>
  <c r="C377" i="71"/>
  <c r="C378" i="71"/>
  <c r="C358" i="71"/>
  <c r="C376" i="71"/>
  <c r="M185" i="72"/>
  <c r="M167" i="72"/>
  <c r="O180" i="71"/>
  <c r="O216" i="71"/>
  <c r="O198" i="71"/>
  <c r="E175" i="71"/>
  <c r="E193" i="71"/>
  <c r="M146" i="48"/>
  <c r="M180" i="70"/>
  <c r="M199" i="70"/>
  <c r="L178" i="70"/>
  <c r="L179" i="70"/>
  <c r="L198" i="70"/>
  <c r="L197" i="70"/>
  <c r="L177" i="70"/>
  <c r="Q125" i="48"/>
  <c r="I174" i="70"/>
  <c r="I193" i="70"/>
  <c r="P186" i="69"/>
  <c r="P205" i="69"/>
  <c r="J183" i="69"/>
  <c r="J202" i="69"/>
  <c r="J201" i="69"/>
  <c r="J182" i="69"/>
  <c r="Q109" i="49"/>
  <c r="M109" i="49"/>
  <c r="P246" i="68"/>
  <c r="O244" i="68"/>
  <c r="O268" i="68"/>
  <c r="O245" i="68"/>
  <c r="G244" i="68"/>
  <c r="G243" i="68"/>
  <c r="G245" i="68"/>
  <c r="G268" i="68"/>
  <c r="Q240" i="68"/>
  <c r="Q264" i="68"/>
  <c r="Q241" i="68"/>
  <c r="I217" i="68"/>
  <c r="J29" i="68"/>
  <c r="I240" i="68"/>
  <c r="I264" i="68"/>
  <c r="I239" i="68"/>
  <c r="I241" i="68"/>
  <c r="K86" i="42"/>
  <c r="K43" i="68"/>
  <c r="K77" i="68" s="1"/>
  <c r="C85" i="49"/>
  <c r="J205" i="67"/>
  <c r="M78" i="42"/>
  <c r="M44" i="67"/>
  <c r="M72" i="67" s="1"/>
  <c r="G73" i="42"/>
  <c r="G41" i="67"/>
  <c r="G69" i="67" s="1"/>
  <c r="J70" i="42"/>
  <c r="J40" i="67"/>
  <c r="J68" i="67" s="1"/>
  <c r="P67" i="42"/>
  <c r="P37" i="67"/>
  <c r="C63" i="49"/>
  <c r="F60" i="42"/>
  <c r="F45" i="66"/>
  <c r="F73" i="66" s="1"/>
  <c r="E59" i="42"/>
  <c r="E44" i="66"/>
  <c r="E72" i="66" s="1"/>
  <c r="D201" i="66"/>
  <c r="D202" i="66"/>
  <c r="D200" i="66"/>
  <c r="Q214" i="66"/>
  <c r="Q195" i="66"/>
  <c r="E195" i="66"/>
  <c r="E214" i="66"/>
  <c r="O7" i="66"/>
  <c r="G174" i="66"/>
  <c r="G193" i="66"/>
  <c r="G203" i="66"/>
  <c r="Q223" i="65"/>
  <c r="Q204" i="65"/>
  <c r="I223" i="65"/>
  <c r="J30" i="65"/>
  <c r="I204" i="65"/>
  <c r="O35" i="42"/>
  <c r="O41" i="65"/>
  <c r="O69" i="65" s="1"/>
  <c r="J216" i="65"/>
  <c r="J197" i="65"/>
  <c r="J198" i="65"/>
  <c r="P29" i="42"/>
  <c r="P37" i="65"/>
  <c r="G193" i="65"/>
  <c r="G203" i="65"/>
  <c r="C7" i="65"/>
  <c r="M228" i="64"/>
  <c r="M249" i="64"/>
  <c r="P227" i="64"/>
  <c r="P248" i="64"/>
  <c r="O225" i="64"/>
  <c r="O224" i="64"/>
  <c r="N15" i="42"/>
  <c r="N46" i="64"/>
  <c r="N78" i="64" s="1"/>
  <c r="L11" i="42"/>
  <c r="L44" i="64"/>
  <c r="L76" i="64" s="1"/>
  <c r="O10" i="42"/>
  <c r="O43" i="64"/>
  <c r="O75" i="64" s="1"/>
  <c r="J8" i="42"/>
  <c r="J41" i="64"/>
  <c r="J7" i="64"/>
  <c r="B191" i="71"/>
  <c r="B173" i="71"/>
  <c r="B209" i="71"/>
  <c r="B172" i="71"/>
  <c r="B174" i="71"/>
  <c r="B192" i="71"/>
  <c r="J405" i="66"/>
  <c r="P428" i="64"/>
  <c r="P365" i="64"/>
  <c r="F255" i="68"/>
  <c r="J221" i="68"/>
  <c r="D137" i="69"/>
  <c r="D194" i="69"/>
  <c r="N134" i="72"/>
  <c r="N162" i="59"/>
  <c r="H371" i="70"/>
  <c r="H370" i="70"/>
  <c r="H389" i="70"/>
  <c r="H390" i="70"/>
  <c r="H388" i="70"/>
  <c r="H369" i="70"/>
  <c r="N364" i="69"/>
  <c r="N366" i="69"/>
  <c r="N383" i="69"/>
  <c r="N385" i="69"/>
  <c r="N363" i="69"/>
  <c r="N382" i="69"/>
  <c r="N467" i="68"/>
  <c r="N466" i="68"/>
  <c r="N490" i="68"/>
  <c r="N491" i="68"/>
  <c r="N85" i="58"/>
  <c r="D82" i="59"/>
  <c r="L396" i="67"/>
  <c r="L377" i="67"/>
  <c r="L415" i="67"/>
  <c r="L395" i="67"/>
  <c r="D44" i="58"/>
  <c r="P25" i="58"/>
  <c r="L408" i="64"/>
  <c r="L450" i="64"/>
  <c r="L429" i="64"/>
  <c r="C377" i="66"/>
  <c r="C415" i="66"/>
  <c r="C396" i="66"/>
  <c r="C376" i="66"/>
  <c r="H26" i="72"/>
  <c r="G174" i="72"/>
  <c r="G209" i="72"/>
  <c r="G191" i="72"/>
  <c r="G192" i="72"/>
  <c r="G173" i="72"/>
  <c r="H164" i="48"/>
  <c r="D167" i="72"/>
  <c r="D185" i="72"/>
  <c r="E129" i="42"/>
  <c r="E37" i="70"/>
  <c r="P174" i="70"/>
  <c r="P193" i="70"/>
  <c r="P184" i="70"/>
  <c r="F112" i="42"/>
  <c r="F39" i="69"/>
  <c r="K246" i="68"/>
  <c r="I242" i="68"/>
  <c r="I266" i="68"/>
  <c r="F66" i="49"/>
  <c r="L223" i="65"/>
  <c r="M30" i="65"/>
  <c r="L204" i="65"/>
  <c r="C227" i="64"/>
  <c r="C248" i="64"/>
  <c r="I4" i="49"/>
  <c r="J370" i="71"/>
  <c r="D407" i="64"/>
  <c r="F117" i="39"/>
  <c r="O35" i="39"/>
  <c r="I150" i="39"/>
  <c r="J55" i="39"/>
  <c r="Q45" i="39"/>
  <c r="L11" i="39"/>
  <c r="N129" i="39"/>
  <c r="E163" i="39"/>
  <c r="I131" i="39"/>
  <c r="O171" i="39"/>
  <c r="F122" i="39"/>
  <c r="J88" i="39"/>
  <c r="N149" i="39"/>
  <c r="H112" i="39"/>
  <c r="K86" i="39"/>
  <c r="K177" i="42"/>
  <c r="K45" i="72"/>
  <c r="K73" i="72" s="1"/>
  <c r="L172" i="42"/>
  <c r="L42" i="72"/>
  <c r="L70" i="72" s="1"/>
  <c r="C172" i="42"/>
  <c r="C42" i="72"/>
  <c r="C70" i="72" s="1"/>
  <c r="O163" i="42"/>
  <c r="O35" i="72"/>
  <c r="O63" i="72" s="1"/>
  <c r="L154" i="42"/>
  <c r="L42" i="71"/>
  <c r="L70" i="71" s="1"/>
  <c r="J150" i="42"/>
  <c r="J40" i="71"/>
  <c r="J68" i="71" s="1"/>
  <c r="H147" i="42"/>
  <c r="H37" i="71"/>
  <c r="E140" i="42"/>
  <c r="E44" i="70"/>
  <c r="E72" i="70" s="1"/>
  <c r="C135" i="42"/>
  <c r="C41" i="70"/>
  <c r="C69" i="70" s="1"/>
  <c r="P129" i="42"/>
  <c r="P37" i="70"/>
  <c r="M121" i="42"/>
  <c r="M44" i="69"/>
  <c r="M72" i="69" s="1"/>
  <c r="J113" i="42"/>
  <c r="J40" i="69"/>
  <c r="H110" i="42"/>
  <c r="H37" i="69"/>
  <c r="F103" i="42"/>
  <c r="F54" i="68"/>
  <c r="F88" i="68" s="1"/>
  <c r="C97" i="42"/>
  <c r="C50" i="68"/>
  <c r="C84" i="68" s="1"/>
  <c r="P92" i="42"/>
  <c r="P47" i="68"/>
  <c r="P81" i="68" s="1"/>
  <c r="D158" i="42"/>
  <c r="D44" i="71"/>
  <c r="D72" i="71" s="1"/>
  <c r="P149" i="42"/>
  <c r="P39" i="71"/>
  <c r="P67" i="71" s="1"/>
  <c r="O147" i="42"/>
  <c r="O37" i="71"/>
  <c r="L140" i="42"/>
  <c r="L44" i="70"/>
  <c r="L72" i="70" s="1"/>
  <c r="I132" i="42"/>
  <c r="I40" i="70"/>
  <c r="I68" i="70" s="1"/>
  <c r="G129" i="42"/>
  <c r="G37" i="70"/>
  <c r="D121" i="42"/>
  <c r="D44" i="69"/>
  <c r="D72" i="69" s="1"/>
  <c r="Q113" i="42"/>
  <c r="Q40" i="69"/>
  <c r="M103" i="42"/>
  <c r="M54" i="68"/>
  <c r="M88" i="68" s="1"/>
  <c r="J97" i="42"/>
  <c r="J50" i="68"/>
  <c r="J84" i="68" s="1"/>
  <c r="H93" i="42"/>
  <c r="H48" i="68"/>
  <c r="E88" i="42"/>
  <c r="E45" i="68"/>
  <c r="E79" i="68" s="1"/>
  <c r="N78" i="42"/>
  <c r="N44" i="67"/>
  <c r="N72" i="67" s="1"/>
  <c r="K70" i="42"/>
  <c r="K40" i="67"/>
  <c r="K68" i="67" s="1"/>
  <c r="G60" i="42"/>
  <c r="G45" i="66"/>
  <c r="G73" i="66" s="1"/>
  <c r="C171" i="42"/>
  <c r="C41" i="72"/>
  <c r="C69" i="72" s="1"/>
  <c r="J158" i="42"/>
  <c r="J44" i="71"/>
  <c r="J72" i="71" s="1"/>
  <c r="G150" i="42"/>
  <c r="G40" i="71"/>
  <c r="G68" i="71" s="1"/>
  <c r="E147" i="42"/>
  <c r="E37" i="71"/>
  <c r="C141" i="42"/>
  <c r="C45" i="70"/>
  <c r="C73" i="70" s="1"/>
  <c r="P135" i="42"/>
  <c r="P41" i="70"/>
  <c r="P69" i="70" s="1"/>
  <c r="N59" i="42"/>
  <c r="N44" i="66"/>
  <c r="N72" i="66" s="1"/>
  <c r="L54" i="42"/>
  <c r="L41" i="66"/>
  <c r="L69" i="66" s="1"/>
  <c r="I48" i="42"/>
  <c r="I37" i="66"/>
  <c r="I65" i="66" s="1"/>
  <c r="G40" i="42"/>
  <c r="G44" i="65"/>
  <c r="G72" i="65" s="1"/>
  <c r="D32" i="42"/>
  <c r="D40" i="65"/>
  <c r="D68" i="65" s="1"/>
  <c r="O21" i="42"/>
  <c r="O50" i="64"/>
  <c r="O82" i="64" s="1"/>
  <c r="M16" i="42"/>
  <c r="M47" i="64"/>
  <c r="M79" i="64" s="1"/>
  <c r="J11" i="42"/>
  <c r="J44" i="64"/>
  <c r="J76" i="64" s="1"/>
  <c r="C22" i="42"/>
  <c r="C51" i="64"/>
  <c r="C83" i="64" s="1"/>
  <c r="C59" i="42"/>
  <c r="C44" i="66"/>
  <c r="C72" i="66" s="1"/>
  <c r="L177" i="42"/>
  <c r="L45" i="72"/>
  <c r="L73" i="72" s="1"/>
  <c r="E171" i="42"/>
  <c r="E41" i="72"/>
  <c r="E69" i="72" s="1"/>
  <c r="L159" i="42"/>
  <c r="L45" i="71"/>
  <c r="L73" i="71" s="1"/>
  <c r="D150" i="42"/>
  <c r="D40" i="71"/>
  <c r="D68" i="71" s="1"/>
  <c r="Q86" i="42"/>
  <c r="Q43" i="68"/>
  <c r="D141" i="42"/>
  <c r="D45" i="70"/>
  <c r="D73" i="70" s="1"/>
  <c r="L132" i="42"/>
  <c r="L40" i="70"/>
  <c r="L68" i="70" s="1"/>
  <c r="F129" i="42"/>
  <c r="F37" i="70"/>
  <c r="F65" i="70" s="1"/>
  <c r="D122" i="42"/>
  <c r="D45" i="69"/>
  <c r="D73" i="69" s="1"/>
  <c r="M116" i="42"/>
  <c r="M41" i="69"/>
  <c r="M69" i="69" s="1"/>
  <c r="F110" i="42"/>
  <c r="F37" i="69"/>
  <c r="F65" i="69" s="1"/>
  <c r="F83" i="42"/>
  <c r="F41" i="68"/>
  <c r="F75" i="68" s="1"/>
  <c r="N73" i="42"/>
  <c r="N41" i="67"/>
  <c r="N69" i="67" s="1"/>
  <c r="K67" i="42"/>
  <c r="K37" i="67"/>
  <c r="K65" i="67" s="1"/>
  <c r="N54" i="42"/>
  <c r="N41" i="66"/>
  <c r="N69" i="66" s="1"/>
  <c r="F35" i="66"/>
  <c r="F63" i="66" s="1"/>
  <c r="D40" i="42"/>
  <c r="D44" i="65"/>
  <c r="D72" i="65" s="1"/>
  <c r="M32" i="42"/>
  <c r="M40" i="65"/>
  <c r="M68" i="65" s="1"/>
  <c r="K29" i="42"/>
  <c r="K37" i="65"/>
  <c r="K41" i="42"/>
  <c r="K45" i="65"/>
  <c r="K73" i="65" s="1"/>
  <c r="F40" i="42"/>
  <c r="F44" i="65"/>
  <c r="F72" i="65" s="1"/>
  <c r="E36" i="42"/>
  <c r="E42" i="65"/>
  <c r="E70" i="65" s="1"/>
  <c r="D35" i="42"/>
  <c r="D41" i="65"/>
  <c r="D69" i="65" s="1"/>
  <c r="N31" i="42"/>
  <c r="N39" i="65"/>
  <c r="N67" i="65" s="1"/>
  <c r="M29" i="42"/>
  <c r="M37" i="65"/>
  <c r="M65" i="65" s="1"/>
  <c r="K22" i="42"/>
  <c r="K51" i="64"/>
  <c r="K83" i="64" s="1"/>
  <c r="F21" i="42"/>
  <c r="F50" i="64"/>
  <c r="F82" i="64" s="1"/>
  <c r="E20" i="42"/>
  <c r="E49" i="64"/>
  <c r="E81" i="64" s="1"/>
  <c r="D16" i="42"/>
  <c r="D47" i="64"/>
  <c r="D79" i="64" s="1"/>
  <c r="N12" i="42"/>
  <c r="N45" i="64"/>
  <c r="N77" i="64" s="1"/>
  <c r="M11" i="42"/>
  <c r="M44" i="64"/>
  <c r="M76" i="64" s="1"/>
  <c r="L10" i="42"/>
  <c r="L43" i="64"/>
  <c r="L75" i="64" s="1"/>
  <c r="K8" i="42"/>
  <c r="K41" i="64"/>
  <c r="K73" i="64" s="1"/>
  <c r="P21" i="42"/>
  <c r="P50" i="64"/>
  <c r="P82" i="64" s="1"/>
  <c r="O20" i="42"/>
  <c r="O49" i="64"/>
  <c r="O81" i="64" s="1"/>
  <c r="J16" i="42"/>
  <c r="J47" i="64"/>
  <c r="J79" i="64" s="1"/>
  <c r="I15" i="42"/>
  <c r="I46" i="64"/>
  <c r="I78" i="64" s="1"/>
  <c r="H12" i="42"/>
  <c r="H45" i="64"/>
  <c r="H77" i="64" s="1"/>
  <c r="G11" i="42"/>
  <c r="G44" i="64"/>
  <c r="G76" i="64" s="1"/>
  <c r="Q8" i="42"/>
  <c r="Q41" i="64"/>
  <c r="O3" i="44"/>
  <c r="O9" i="48"/>
  <c r="L3" i="44"/>
  <c r="L9" i="48"/>
  <c r="F24" i="44"/>
  <c r="F30" i="48"/>
  <c r="H24" i="44"/>
  <c r="H30" i="48"/>
  <c r="O24" i="44"/>
  <c r="O30" i="48"/>
  <c r="B62" i="44"/>
  <c r="B68" i="48"/>
  <c r="D43" i="44"/>
  <c r="D49" i="48"/>
  <c r="H62" i="44"/>
  <c r="H68" i="48"/>
  <c r="C43" i="44"/>
  <c r="C49" i="48"/>
  <c r="J43" i="44"/>
  <c r="J49" i="48"/>
  <c r="E43" i="44"/>
  <c r="E49" i="48"/>
  <c r="F43" i="44"/>
  <c r="F49" i="48"/>
  <c r="I62" i="44"/>
  <c r="I68" i="48"/>
  <c r="G62" i="44"/>
  <c r="G68" i="48"/>
  <c r="K81" i="44"/>
  <c r="K117" i="68"/>
  <c r="K111" i="68" s="1"/>
  <c r="K207" i="68" s="1"/>
  <c r="K87" i="48"/>
  <c r="Q81" i="44"/>
  <c r="Q117" i="68"/>
  <c r="Q111" i="68" s="1"/>
  <c r="Q87" i="48"/>
  <c r="L81" i="44"/>
  <c r="L117" i="68"/>
  <c r="L213" i="68" s="1"/>
  <c r="L87" i="48"/>
  <c r="J81" i="44"/>
  <c r="J117" i="68"/>
  <c r="J87" i="48"/>
  <c r="M81" i="44"/>
  <c r="M117" i="68"/>
  <c r="M213" i="68" s="1"/>
  <c r="M87" i="48"/>
  <c r="L285" i="65"/>
  <c r="L323" i="65" s="1"/>
  <c r="O342" i="70"/>
  <c r="P231" i="68"/>
  <c r="J105" i="50"/>
  <c r="J267" i="68"/>
  <c r="G148" i="64"/>
  <c r="G105" i="64"/>
  <c r="G147" i="64" s="1"/>
  <c r="L198" i="64"/>
  <c r="L156" i="64"/>
  <c r="O455" i="68"/>
  <c r="O353" i="68"/>
  <c r="L428" i="64"/>
  <c r="L365" i="64"/>
  <c r="L338" i="64"/>
  <c r="E205" i="64"/>
  <c r="F173" i="66"/>
  <c r="G190" i="72"/>
  <c r="O231" i="68"/>
  <c r="K200" i="65"/>
  <c r="B156" i="64"/>
  <c r="O196" i="67"/>
  <c r="P190" i="72"/>
  <c r="O173" i="66"/>
  <c r="J160" i="68"/>
  <c r="C399" i="70"/>
  <c r="I365" i="64"/>
  <c r="I428" i="64"/>
  <c r="C369" i="70"/>
  <c r="N455" i="68"/>
  <c r="O329" i="69"/>
  <c r="O386" i="69"/>
  <c r="O392" i="65"/>
  <c r="C156" i="64"/>
  <c r="J93" i="69"/>
  <c r="J175" i="69"/>
  <c r="K175" i="65"/>
  <c r="H177" i="65"/>
  <c r="H139" i="65"/>
  <c r="F194" i="67"/>
  <c r="M194" i="70"/>
  <c r="M137" i="70"/>
  <c r="O148" i="64"/>
  <c r="N111" i="64"/>
  <c r="N153" i="64" s="1"/>
  <c r="G203" i="64"/>
  <c r="L194" i="65"/>
  <c r="P105" i="64"/>
  <c r="P147" i="64" s="1"/>
  <c r="C111" i="64"/>
  <c r="C195" i="64" s="1"/>
  <c r="M170" i="65"/>
  <c r="P181" i="66"/>
  <c r="P143" i="66"/>
  <c r="B211" i="68"/>
  <c r="M323" i="70"/>
  <c r="O407" i="67"/>
  <c r="C407" i="67"/>
  <c r="N275" i="71"/>
  <c r="N311" i="71" s="1"/>
  <c r="N352" i="71"/>
  <c r="F383" i="71"/>
  <c r="L203" i="70"/>
  <c r="H194" i="69"/>
  <c r="H137" i="69"/>
  <c r="J243" i="68"/>
  <c r="I150" i="65"/>
  <c r="B207" i="69"/>
  <c r="L213" i="65"/>
  <c r="L150" i="65"/>
  <c r="I263" i="68"/>
  <c r="O367" i="70"/>
  <c r="M386" i="65"/>
  <c r="L267" i="68"/>
  <c r="K4" i="48"/>
  <c r="L44" i="48"/>
  <c r="E132" i="67"/>
  <c r="Q177" i="67"/>
  <c r="I215" i="68"/>
  <c r="I167" i="68"/>
  <c r="D219" i="68"/>
  <c r="D171" i="68"/>
  <c r="C367" i="67"/>
  <c r="M373" i="67"/>
  <c r="C4" i="48"/>
  <c r="B132" i="65"/>
  <c r="F47" i="48"/>
  <c r="Q185" i="66"/>
  <c r="I293" i="71"/>
  <c r="I311" i="71" s="1"/>
  <c r="I370" i="71"/>
  <c r="I316" i="71"/>
  <c r="D112" i="69"/>
  <c r="D131" i="69" s="1"/>
  <c r="Q386" i="70"/>
  <c r="Q329" i="70"/>
  <c r="N399" i="70"/>
  <c r="D399" i="69"/>
  <c r="H386" i="66"/>
  <c r="H329" i="66"/>
  <c r="H304" i="66"/>
  <c r="M367" i="70"/>
  <c r="D161" i="50"/>
  <c r="O93" i="69"/>
  <c r="G213" i="69"/>
  <c r="G150" i="69"/>
  <c r="I386" i="70"/>
  <c r="I329" i="70"/>
  <c r="E188" i="72"/>
  <c r="E134" i="72"/>
  <c r="E111" i="72"/>
  <c r="E129" i="72" s="1"/>
  <c r="E112" i="65"/>
  <c r="E194" i="65"/>
  <c r="F200" i="64"/>
  <c r="F185" i="66"/>
  <c r="P174" i="67"/>
  <c r="N160" i="68"/>
  <c r="E197" i="64"/>
  <c r="O82" i="48"/>
  <c r="J219" i="68"/>
  <c r="F237" i="68"/>
  <c r="O383" i="71"/>
  <c r="L383" i="72"/>
  <c r="K376" i="70"/>
  <c r="I134" i="71"/>
  <c r="I188" i="71"/>
  <c r="L207" i="69"/>
  <c r="K367" i="66"/>
  <c r="F132" i="65"/>
  <c r="I247" i="64"/>
  <c r="O359" i="64"/>
  <c r="G222" i="66"/>
  <c r="E170" i="65"/>
  <c r="C28" i="48"/>
  <c r="E178" i="65"/>
  <c r="D181" i="66"/>
  <c r="D143" i="66"/>
  <c r="F199" i="64"/>
  <c r="C206" i="64"/>
  <c r="B174" i="65"/>
  <c r="P47" i="48"/>
  <c r="B186" i="67"/>
  <c r="M218" i="68"/>
  <c r="P228" i="68"/>
  <c r="I383" i="71"/>
  <c r="D7" i="48"/>
  <c r="Q111" i="64"/>
  <c r="H205" i="64"/>
  <c r="H163" i="64"/>
  <c r="N176" i="65"/>
  <c r="L185" i="65"/>
  <c r="B99" i="65"/>
  <c r="I173" i="66"/>
  <c r="F99" i="66"/>
  <c r="F93" i="66" s="1"/>
  <c r="F131" i="66" s="1"/>
  <c r="N175" i="66"/>
  <c r="H171" i="67"/>
  <c r="F66" i="48"/>
  <c r="E82" i="48"/>
  <c r="J85" i="48"/>
  <c r="I503" i="68"/>
  <c r="L367" i="69"/>
  <c r="C311" i="71"/>
  <c r="L399" i="69"/>
  <c r="P438" i="64"/>
  <c r="L457" i="68"/>
  <c r="E275" i="72"/>
  <c r="M323" i="66"/>
  <c r="P161" i="50"/>
  <c r="M188" i="72"/>
  <c r="M134" i="72"/>
  <c r="M111" i="72"/>
  <c r="M129" i="72" s="1"/>
  <c r="Q139" i="65"/>
  <c r="M405" i="65"/>
  <c r="P203" i="70"/>
  <c r="Q196" i="67"/>
  <c r="K194" i="69"/>
  <c r="K137" i="69"/>
  <c r="I203" i="67"/>
  <c r="P148" i="64"/>
  <c r="C207" i="70"/>
  <c r="E247" i="64"/>
  <c r="J188" i="71"/>
  <c r="J134" i="71"/>
  <c r="J111" i="71"/>
  <c r="M261" i="68"/>
  <c r="M183" i="68"/>
  <c r="M255" i="68" s="1"/>
  <c r="O363" i="72"/>
  <c r="O381" i="72"/>
  <c r="K378" i="72"/>
  <c r="K377" i="72"/>
  <c r="K359" i="72"/>
  <c r="K360" i="72"/>
  <c r="M375" i="72"/>
  <c r="M357" i="72"/>
  <c r="G164" i="59"/>
  <c r="Q162" i="59"/>
  <c r="M351" i="72"/>
  <c r="M367" i="72"/>
  <c r="M349" i="72"/>
  <c r="M369" i="72"/>
  <c r="E162" i="59"/>
  <c r="K381" i="71"/>
  <c r="K363" i="71"/>
  <c r="G359" i="71"/>
  <c r="G377" i="71"/>
  <c r="G378" i="71"/>
  <c r="G358" i="71"/>
  <c r="G360" i="71"/>
  <c r="E375" i="71"/>
  <c r="E357" i="71"/>
  <c r="K146" i="58"/>
  <c r="G146" i="59"/>
  <c r="Q349" i="71"/>
  <c r="Q369" i="71"/>
  <c r="Q367" i="71"/>
  <c r="Q351" i="71"/>
  <c r="I144" i="59"/>
  <c r="E144" i="58"/>
  <c r="O378" i="70"/>
  <c r="O397" i="70"/>
  <c r="O393" i="70"/>
  <c r="O374" i="70"/>
  <c r="O375" i="70"/>
  <c r="O394" i="70"/>
  <c r="I372" i="70"/>
  <c r="I391" i="70"/>
  <c r="O371" i="70"/>
  <c r="O369" i="70"/>
  <c r="O389" i="70"/>
  <c r="O390" i="70"/>
  <c r="O370" i="70"/>
  <c r="Q387" i="70"/>
  <c r="Q368" i="70"/>
  <c r="M387" i="70"/>
  <c r="M368" i="70"/>
  <c r="G128" i="58"/>
  <c r="Q125" i="59"/>
  <c r="M125" i="58"/>
  <c r="M383" i="70"/>
  <c r="M366" i="70"/>
  <c r="M364" i="70"/>
  <c r="M382" i="70"/>
  <c r="M363" i="70"/>
  <c r="M385" i="70"/>
  <c r="I125" i="59"/>
  <c r="K397" i="69"/>
  <c r="K378" i="69"/>
  <c r="I391" i="69"/>
  <c r="I372" i="69"/>
  <c r="K109" i="59"/>
  <c r="G109" i="58"/>
  <c r="Q106" i="59"/>
  <c r="I363" i="69"/>
  <c r="I383" i="69"/>
  <c r="I382" i="69"/>
  <c r="I366" i="69"/>
  <c r="I385" i="69"/>
  <c r="I364" i="69"/>
  <c r="E106" i="58"/>
  <c r="O495" i="68"/>
  <c r="O471" i="68"/>
  <c r="K469" i="68"/>
  <c r="K493" i="68"/>
  <c r="K492" i="68"/>
  <c r="K468" i="68"/>
  <c r="Q467" i="68"/>
  <c r="Q490" i="68"/>
  <c r="Q491" i="68"/>
  <c r="Q466" i="68"/>
  <c r="K464" i="68"/>
  <c r="K488" i="68"/>
  <c r="M458" i="68"/>
  <c r="M483" i="68"/>
  <c r="M482" i="68"/>
  <c r="M457" i="68"/>
  <c r="M459" i="68"/>
  <c r="M506" i="68"/>
  <c r="Q85" i="59"/>
  <c r="E85" i="58"/>
  <c r="O82" i="60"/>
  <c r="O452" i="68"/>
  <c r="O476" i="68"/>
  <c r="O475" i="68"/>
  <c r="O478" i="68"/>
  <c r="O451" i="68"/>
  <c r="O454" i="68"/>
  <c r="O499" i="68"/>
  <c r="K82" i="60"/>
  <c r="G476" i="68"/>
  <c r="G452" i="68"/>
  <c r="G475" i="68"/>
  <c r="G454" i="68"/>
  <c r="G478" i="68"/>
  <c r="G499" i="68"/>
  <c r="G451" i="68"/>
  <c r="E397" i="67"/>
  <c r="E378" i="67"/>
  <c r="I374" i="67"/>
  <c r="I393" i="67"/>
  <c r="I394" i="67"/>
  <c r="I373" i="67"/>
  <c r="I392" i="67"/>
  <c r="I375" i="67"/>
  <c r="K391" i="67"/>
  <c r="K372" i="67"/>
  <c r="O387" i="67"/>
  <c r="O368" i="67"/>
  <c r="O406" i="67"/>
  <c r="Q66" i="59"/>
  <c r="E66" i="58"/>
  <c r="O63" i="58"/>
  <c r="O364" i="67"/>
  <c r="O401" i="67"/>
  <c r="O383" i="67"/>
  <c r="O366" i="67"/>
  <c r="O363" i="67"/>
  <c r="O385" i="67"/>
  <c r="O382" i="67"/>
  <c r="K63" i="58"/>
  <c r="G401" i="67"/>
  <c r="G364" i="67"/>
  <c r="G383" i="67"/>
  <c r="G366" i="67"/>
  <c r="G382" i="67"/>
  <c r="G363" i="67"/>
  <c r="G385" i="67"/>
  <c r="E397" i="66"/>
  <c r="E378" i="66"/>
  <c r="M393" i="66"/>
  <c r="M394" i="66"/>
  <c r="M392" i="66"/>
  <c r="M374" i="66"/>
  <c r="M375" i="66"/>
  <c r="O391" i="66"/>
  <c r="O372" i="66"/>
  <c r="G406" i="66"/>
  <c r="G387" i="66"/>
  <c r="G368" i="66"/>
  <c r="M47" i="59"/>
  <c r="I47" i="58"/>
  <c r="O44" i="58"/>
  <c r="K44" i="58"/>
  <c r="K382" i="66"/>
  <c r="K364" i="66"/>
  <c r="K383" i="66"/>
  <c r="K385" i="66"/>
  <c r="K366" i="66"/>
  <c r="K363" i="66"/>
  <c r="K401" i="66"/>
  <c r="M378" i="65"/>
  <c r="M397" i="65"/>
  <c r="K415" i="65"/>
  <c r="K377" i="65"/>
  <c r="K414" i="65"/>
  <c r="K396" i="65"/>
  <c r="Q394" i="65"/>
  <c r="Q375" i="65"/>
  <c r="Q374" i="65"/>
  <c r="Q393" i="65"/>
  <c r="O372" i="65"/>
  <c r="O391" i="65"/>
  <c r="Q371" i="65"/>
  <c r="Q389" i="65"/>
  <c r="Q390" i="65"/>
  <c r="Q370" i="65"/>
  <c r="Q408" i="65"/>
  <c r="Q388" i="65"/>
  <c r="M389" i="65"/>
  <c r="M390" i="65"/>
  <c r="M371" i="65"/>
  <c r="M370" i="65"/>
  <c r="M388" i="65"/>
  <c r="M408" i="65"/>
  <c r="Q28" i="59"/>
  <c r="M28" i="58"/>
  <c r="O25" i="59"/>
  <c r="K25" i="59"/>
  <c r="G25" i="60"/>
  <c r="Q420" i="64"/>
  <c r="Q441" i="64"/>
  <c r="Q439" i="64"/>
  <c r="Q418" i="64"/>
  <c r="Q460" i="64"/>
  <c r="K436" i="64"/>
  <c r="K437" i="64"/>
  <c r="K415" i="64"/>
  <c r="K435" i="64"/>
  <c r="K416" i="64"/>
  <c r="I413" i="64"/>
  <c r="I434" i="64"/>
  <c r="K450" i="64"/>
  <c r="K429" i="64"/>
  <c r="K408" i="64"/>
  <c r="I7" i="58"/>
  <c r="E7" i="58"/>
  <c r="O4" i="60"/>
  <c r="K4" i="60"/>
  <c r="C162" i="58"/>
  <c r="C82" i="58"/>
  <c r="C451" i="68"/>
  <c r="C478" i="68"/>
  <c r="C499" i="68"/>
  <c r="C454" i="68"/>
  <c r="C475" i="68"/>
  <c r="C452" i="68"/>
  <c r="C476" i="68"/>
  <c r="C381" i="71"/>
  <c r="C363" i="71"/>
  <c r="C396" i="67"/>
  <c r="C395" i="67"/>
  <c r="C415" i="67"/>
  <c r="C377" i="67"/>
  <c r="C368" i="67"/>
  <c r="C387" i="67"/>
  <c r="C406" i="67"/>
  <c r="C47" i="58"/>
  <c r="C372" i="65"/>
  <c r="C391" i="65"/>
  <c r="C7" i="58"/>
  <c r="N181" i="72"/>
  <c r="N199" i="72"/>
  <c r="P178" i="72"/>
  <c r="P177" i="72"/>
  <c r="P196" i="72"/>
  <c r="P176" i="72"/>
  <c r="P195" i="72"/>
  <c r="G175" i="72"/>
  <c r="G193" i="72"/>
  <c r="J174" i="72"/>
  <c r="J209" i="72"/>
  <c r="J191" i="72"/>
  <c r="J173" i="72"/>
  <c r="J208" i="72"/>
  <c r="J192" i="72"/>
  <c r="O162" i="49"/>
  <c r="O167" i="72"/>
  <c r="O185" i="72"/>
  <c r="K164" i="48"/>
  <c r="G162" i="48"/>
  <c r="C162" i="48"/>
  <c r="C169" i="72"/>
  <c r="C179" i="72"/>
  <c r="C215" i="72"/>
  <c r="C187" i="72"/>
  <c r="N181" i="71"/>
  <c r="N199" i="71"/>
  <c r="L177" i="71"/>
  <c r="L178" i="71"/>
  <c r="L195" i="71"/>
  <c r="L196" i="71"/>
  <c r="L176" i="71"/>
  <c r="L27" i="71"/>
  <c r="K193" i="71"/>
  <c r="K175" i="71"/>
  <c r="F174" i="71"/>
  <c r="F173" i="71"/>
  <c r="F192" i="71"/>
  <c r="F172" i="71"/>
  <c r="F191" i="71"/>
  <c r="F209" i="71"/>
  <c r="Q171" i="71"/>
  <c r="Q207" i="71"/>
  <c r="Q189" i="71"/>
  <c r="M171" i="71"/>
  <c r="M207" i="71"/>
  <c r="M189" i="71"/>
  <c r="I171" i="71"/>
  <c r="I207" i="71"/>
  <c r="I189" i="71"/>
  <c r="E171" i="71"/>
  <c r="E207" i="71"/>
  <c r="E189" i="71"/>
  <c r="O146" i="48"/>
  <c r="K146" i="49"/>
  <c r="K169" i="71"/>
  <c r="K187" i="71"/>
  <c r="K179" i="71"/>
  <c r="G144" i="48"/>
  <c r="G179" i="71"/>
  <c r="G169" i="71"/>
  <c r="G215" i="71"/>
  <c r="G187" i="71"/>
  <c r="C144" i="49"/>
  <c r="C185" i="71"/>
  <c r="C167" i="71"/>
  <c r="H182" i="70"/>
  <c r="H202" i="70"/>
  <c r="H183" i="70"/>
  <c r="H201" i="70"/>
  <c r="H181" i="70"/>
  <c r="P27" i="70"/>
  <c r="O199" i="70"/>
  <c r="O180" i="70"/>
  <c r="J178" i="70"/>
  <c r="J197" i="70"/>
  <c r="J198" i="70"/>
  <c r="J179" i="70"/>
  <c r="Q195" i="70"/>
  <c r="Q176" i="70"/>
  <c r="O125" i="49"/>
  <c r="K125" i="48"/>
  <c r="K125" i="49"/>
  <c r="G128" i="48"/>
  <c r="G125" i="48"/>
  <c r="G191" i="70"/>
  <c r="G172" i="70"/>
  <c r="G190" i="70"/>
  <c r="G171" i="70"/>
  <c r="C193" i="70"/>
  <c r="C184" i="70"/>
  <c r="C174" i="70"/>
  <c r="N205" i="69"/>
  <c r="N186" i="69"/>
  <c r="P183" i="69"/>
  <c r="P182" i="69"/>
  <c r="P202" i="69"/>
  <c r="P201" i="69"/>
  <c r="P181" i="69"/>
  <c r="O199" i="69"/>
  <c r="O180" i="69"/>
  <c r="O106" i="48"/>
  <c r="O172" i="69"/>
  <c r="O171" i="69"/>
  <c r="K106" i="49"/>
  <c r="K193" i="69"/>
  <c r="K184" i="69"/>
  <c r="K174" i="69"/>
  <c r="G193" i="69"/>
  <c r="G174" i="69"/>
  <c r="G184" i="69"/>
  <c r="C193" i="69"/>
  <c r="C184" i="69"/>
  <c r="C174" i="69"/>
  <c r="I228" i="68"/>
  <c r="I276" i="68"/>
  <c r="I252" i="68"/>
  <c r="H33" i="68"/>
  <c r="G248" i="68"/>
  <c r="G247" i="68"/>
  <c r="G249" i="68"/>
  <c r="D33" i="68"/>
  <c r="C248" i="68"/>
  <c r="C249" i="68"/>
  <c r="E268" i="68"/>
  <c r="E244" i="68"/>
  <c r="E243" i="68"/>
  <c r="E267" i="68"/>
  <c r="E245" i="68"/>
  <c r="P30" i="68"/>
  <c r="P242" i="68"/>
  <c r="P266" i="68"/>
  <c r="N238" i="68"/>
  <c r="N262" i="68"/>
  <c r="Q82" i="50"/>
  <c r="M85" i="49"/>
  <c r="M235" i="68"/>
  <c r="L205" i="67"/>
  <c r="H79" i="42"/>
  <c r="H45" i="67"/>
  <c r="H73" i="67" s="1"/>
  <c r="Q199" i="67"/>
  <c r="M73" i="42"/>
  <c r="M41" i="67"/>
  <c r="M69" i="67" s="1"/>
  <c r="H216" i="67"/>
  <c r="H197" i="67"/>
  <c r="H198" i="67"/>
  <c r="H196" i="67"/>
  <c r="H215" i="67"/>
  <c r="Q63" i="48"/>
  <c r="Q66" i="49"/>
  <c r="Q7" i="67"/>
  <c r="M63" i="50"/>
  <c r="M7" i="67"/>
  <c r="I63" i="50"/>
  <c r="E63" i="48"/>
  <c r="P205" i="66"/>
  <c r="L60" i="42"/>
  <c r="L45" i="66"/>
  <c r="L73" i="66" s="1"/>
  <c r="M199" i="66"/>
  <c r="I54" i="42"/>
  <c r="I41" i="66"/>
  <c r="I69" i="66" s="1"/>
  <c r="H51" i="42"/>
  <c r="H40" i="66"/>
  <c r="H68" i="66" s="1"/>
  <c r="O50" i="42"/>
  <c r="O39" i="66"/>
  <c r="O67" i="66" s="1"/>
  <c r="K214" i="66"/>
  <c r="K195" i="66"/>
  <c r="N48" i="42"/>
  <c r="N37" i="66"/>
  <c r="F48" i="42"/>
  <c r="F37" i="66"/>
  <c r="Q44" i="50"/>
  <c r="M44" i="49"/>
  <c r="I47" i="49"/>
  <c r="I193" i="66"/>
  <c r="I203" i="66"/>
  <c r="E44" i="50"/>
  <c r="E192" i="66"/>
  <c r="O204" i="65"/>
  <c r="O223" i="65"/>
  <c r="N201" i="65"/>
  <c r="N202" i="65"/>
  <c r="J202" i="65"/>
  <c r="J201" i="65"/>
  <c r="L216" i="65"/>
  <c r="L198" i="65"/>
  <c r="L215" i="65"/>
  <c r="L197" i="65"/>
  <c r="H198" i="65"/>
  <c r="H197" i="65"/>
  <c r="H216" i="65"/>
  <c r="H196" i="65"/>
  <c r="K214" i="65"/>
  <c r="K195" i="65"/>
  <c r="G214" i="65"/>
  <c r="G195" i="65"/>
  <c r="Q28" i="49"/>
  <c r="Q191" i="65"/>
  <c r="Q190" i="65"/>
  <c r="Q209" i="65"/>
  <c r="M28" i="49"/>
  <c r="I193" i="65"/>
  <c r="I222" i="65"/>
  <c r="E28" i="49"/>
  <c r="G249" i="64"/>
  <c r="G228" i="64"/>
  <c r="F248" i="64"/>
  <c r="F227" i="64"/>
  <c r="Q225" i="64"/>
  <c r="Q224" i="64"/>
  <c r="Q223" i="64"/>
  <c r="N31" i="64"/>
  <c r="M225" i="64"/>
  <c r="M224" i="64"/>
  <c r="M223" i="64"/>
  <c r="F218" i="64"/>
  <c r="F239" i="64"/>
  <c r="F27" i="64"/>
  <c r="E217" i="64"/>
  <c r="E238" i="64"/>
  <c r="P4" i="49"/>
  <c r="L4" i="49"/>
  <c r="L215" i="64"/>
  <c r="L226" i="64"/>
  <c r="H4" i="49"/>
  <c r="H233" i="64"/>
  <c r="H212" i="64"/>
  <c r="H213" i="64"/>
  <c r="B251" i="68"/>
  <c r="B235" i="68"/>
  <c r="B63" i="49"/>
  <c r="B191" i="67"/>
  <c r="B190" i="67"/>
  <c r="B209" i="67"/>
  <c r="B191" i="66"/>
  <c r="B209" i="66"/>
  <c r="B190" i="66"/>
  <c r="B28" i="49"/>
  <c r="E179" i="66"/>
  <c r="I370" i="72"/>
  <c r="D342" i="65"/>
  <c r="D183" i="68"/>
  <c r="D255" i="68" s="1"/>
  <c r="O185" i="65"/>
  <c r="O111" i="68"/>
  <c r="O207" i="68" s="1"/>
  <c r="O160" i="68"/>
  <c r="J428" i="64"/>
  <c r="Q379" i="72"/>
  <c r="N194" i="70"/>
  <c r="N137" i="70"/>
  <c r="N93" i="69"/>
  <c r="N131" i="69" s="1"/>
  <c r="N175" i="69"/>
  <c r="C183" i="68"/>
  <c r="C255" i="68" s="1"/>
  <c r="Q148" i="64"/>
  <c r="N183" i="65"/>
  <c r="O181" i="67"/>
  <c r="L112" i="65"/>
  <c r="Q206" i="72"/>
  <c r="P378" i="72"/>
  <c r="P359" i="72"/>
  <c r="P360" i="72"/>
  <c r="P376" i="72"/>
  <c r="P377" i="72"/>
  <c r="P358" i="72"/>
  <c r="L164" i="59"/>
  <c r="F162" i="59"/>
  <c r="H381" i="71"/>
  <c r="H363" i="71"/>
  <c r="D360" i="71"/>
  <c r="D377" i="71"/>
  <c r="D359" i="71"/>
  <c r="D378" i="71"/>
  <c r="L146" i="58"/>
  <c r="N144" i="58"/>
  <c r="H378" i="70"/>
  <c r="H397" i="70"/>
  <c r="P128" i="58"/>
  <c r="F125" i="59"/>
  <c r="L378" i="69"/>
  <c r="L397" i="69"/>
  <c r="L109" i="58"/>
  <c r="F106" i="58"/>
  <c r="D471" i="68"/>
  <c r="D495" i="68"/>
  <c r="L480" i="68"/>
  <c r="L456" i="68"/>
  <c r="L504" i="68"/>
  <c r="H82" i="59"/>
  <c r="N397" i="67"/>
  <c r="N378" i="67"/>
  <c r="P372" i="67"/>
  <c r="P391" i="67"/>
  <c r="H368" i="67"/>
  <c r="H387" i="67"/>
  <c r="H406" i="67"/>
  <c r="H63" i="60"/>
  <c r="N378" i="66"/>
  <c r="N397" i="66"/>
  <c r="N374" i="66"/>
  <c r="N394" i="66"/>
  <c r="N373" i="66"/>
  <c r="N375" i="66"/>
  <c r="N393" i="66"/>
  <c r="J371" i="66"/>
  <c r="J370" i="66"/>
  <c r="J389" i="66"/>
  <c r="J390" i="66"/>
  <c r="J408" i="66"/>
  <c r="J388" i="66"/>
  <c r="J369" i="66"/>
  <c r="N47" i="58"/>
  <c r="P44" i="59"/>
  <c r="P364" i="66"/>
  <c r="P382" i="66"/>
  <c r="P383" i="66"/>
  <c r="P385" i="66"/>
  <c r="P401" i="66"/>
  <c r="P363" i="66"/>
  <c r="P366" i="66"/>
  <c r="N374" i="65"/>
  <c r="N394" i="65"/>
  <c r="N393" i="65"/>
  <c r="N375" i="65"/>
  <c r="F28" i="58"/>
  <c r="H363" i="65"/>
  <c r="H385" i="65"/>
  <c r="H366" i="65"/>
  <c r="H382" i="65"/>
  <c r="H383" i="65"/>
  <c r="H364" i="65"/>
  <c r="H401" i="65"/>
  <c r="F413" i="64"/>
  <c r="F434" i="64"/>
  <c r="H411" i="64"/>
  <c r="H433" i="64"/>
  <c r="H412" i="64"/>
  <c r="H453" i="64"/>
  <c r="H410" i="64"/>
  <c r="H432" i="64"/>
  <c r="C106" i="59"/>
  <c r="C28" i="58"/>
  <c r="P31" i="72"/>
  <c r="O181" i="72"/>
  <c r="O199" i="72"/>
  <c r="N180" i="72"/>
  <c r="N198" i="72"/>
  <c r="N216" i="72"/>
  <c r="Q172" i="42"/>
  <c r="Q42" i="72"/>
  <c r="Q70" i="72" s="1"/>
  <c r="P171" i="42"/>
  <c r="P41" i="72"/>
  <c r="P69" i="72" s="1"/>
  <c r="D171" i="42"/>
  <c r="D41" i="72"/>
  <c r="D69" i="72" s="1"/>
  <c r="N167" i="42"/>
  <c r="N39" i="72"/>
  <c r="N67" i="72" s="1"/>
  <c r="L164" i="48"/>
  <c r="L164" i="49"/>
  <c r="C181" i="71"/>
  <c r="C199" i="71"/>
  <c r="F216" i="71"/>
  <c r="F198" i="71"/>
  <c r="F180" i="71"/>
  <c r="I27" i="71"/>
  <c r="H175" i="71"/>
  <c r="H193" i="71"/>
  <c r="L144" i="48"/>
  <c r="L187" i="71"/>
  <c r="L179" i="71"/>
  <c r="L215" i="71"/>
  <c r="L170" i="71"/>
  <c r="L169" i="71"/>
  <c r="O186" i="70"/>
  <c r="O205" i="70"/>
  <c r="P180" i="70"/>
  <c r="P199" i="70"/>
  <c r="N176" i="70"/>
  <c r="N195" i="70"/>
  <c r="H125" i="48"/>
  <c r="H128" i="48"/>
  <c r="K113" i="42"/>
  <c r="K40" i="69"/>
  <c r="Q110" i="42"/>
  <c r="Q37" i="69"/>
  <c r="P106" i="49"/>
  <c r="P7" i="69"/>
  <c r="D109" i="49"/>
  <c r="D184" i="69"/>
  <c r="D193" i="69"/>
  <c r="D203" i="69"/>
  <c r="D174" i="69"/>
  <c r="M251" i="68"/>
  <c r="O246" i="68"/>
  <c r="H241" i="68"/>
  <c r="H240" i="68"/>
  <c r="H264" i="68"/>
  <c r="H239" i="68"/>
  <c r="G238" i="68"/>
  <c r="G262" i="68"/>
  <c r="J82" i="50"/>
  <c r="E205" i="67"/>
  <c r="J199" i="67"/>
  <c r="J209" i="67"/>
  <c r="E205" i="66"/>
  <c r="J44" i="50"/>
  <c r="J192" i="66"/>
  <c r="H204" i="65"/>
  <c r="H223" i="65"/>
  <c r="I229" i="64"/>
  <c r="F225" i="64"/>
  <c r="F224" i="64"/>
  <c r="M4" i="49"/>
  <c r="M191" i="64"/>
  <c r="M212" i="64"/>
  <c r="M233" i="64"/>
  <c r="M213" i="64"/>
  <c r="B171" i="72"/>
  <c r="B189" i="72"/>
  <c r="B207" i="72"/>
  <c r="B171" i="71"/>
  <c r="B189" i="71"/>
  <c r="B207" i="71"/>
  <c r="H99" i="67"/>
  <c r="Q215" i="68"/>
  <c r="N370" i="71"/>
  <c r="N316" i="71"/>
  <c r="D183" i="65"/>
  <c r="M172" i="66"/>
  <c r="B171" i="67"/>
  <c r="B184" i="66"/>
  <c r="B146" i="66"/>
  <c r="N367" i="67"/>
  <c r="N392" i="66"/>
  <c r="D146" i="65"/>
  <c r="B160" i="64"/>
  <c r="J179" i="65"/>
  <c r="M219" i="68"/>
  <c r="M171" i="68"/>
  <c r="C503" i="68"/>
  <c r="L317" i="64"/>
  <c r="G373" i="70"/>
  <c r="F352" i="72"/>
  <c r="Q352" i="72"/>
  <c r="K376" i="67"/>
  <c r="E215" i="65"/>
  <c r="B213" i="66"/>
  <c r="K239" i="68"/>
  <c r="C206" i="72"/>
  <c r="O134" i="72"/>
  <c r="O188" i="72"/>
  <c r="Q215" i="66"/>
  <c r="I237" i="64"/>
  <c r="H231" i="68"/>
  <c r="P175" i="69"/>
  <c r="M367" i="65"/>
  <c r="J215" i="65"/>
  <c r="K194" i="65"/>
  <c r="B129" i="71"/>
  <c r="P66" i="48"/>
  <c r="L218" i="68"/>
  <c r="D224" i="68"/>
  <c r="G7" i="48"/>
  <c r="F25" i="48"/>
  <c r="H405" i="65"/>
  <c r="P323" i="70"/>
  <c r="M373" i="66"/>
  <c r="M505" i="68"/>
  <c r="P407" i="68"/>
  <c r="P479" i="68"/>
  <c r="P377" i="68"/>
  <c r="L323" i="66"/>
  <c r="P435" i="64"/>
  <c r="N449" i="64"/>
  <c r="N380" i="64"/>
  <c r="L147" i="71"/>
  <c r="G395" i="65"/>
  <c r="P215" i="66"/>
  <c r="Q197" i="72"/>
  <c r="D135" i="68"/>
  <c r="N206" i="71"/>
  <c r="I150" i="67"/>
  <c r="I194" i="70"/>
  <c r="I137" i="70"/>
  <c r="C131" i="70"/>
  <c r="G200" i="67"/>
  <c r="M93" i="70"/>
  <c r="M131" i="70" s="1"/>
  <c r="M175" i="70"/>
  <c r="B197" i="71"/>
  <c r="G47" i="48"/>
  <c r="H173" i="67"/>
  <c r="Q219" i="68"/>
  <c r="Q171" i="68"/>
  <c r="L223" i="68"/>
  <c r="L175" i="68"/>
  <c r="B111" i="64"/>
  <c r="B153" i="64" s="1"/>
  <c r="J25" i="48"/>
  <c r="D174" i="65"/>
  <c r="H47" i="48"/>
  <c r="Q176" i="66"/>
  <c r="N177" i="66"/>
  <c r="N139" i="66"/>
  <c r="O184" i="66"/>
  <c r="O146" i="66"/>
  <c r="Q180" i="67"/>
  <c r="L184" i="67"/>
  <c r="L146" i="67"/>
  <c r="I212" i="68"/>
  <c r="I28" i="48"/>
  <c r="C44" i="48"/>
  <c r="E174" i="66"/>
  <c r="H63" i="48"/>
  <c r="H178" i="67"/>
  <c r="C99" i="67"/>
  <c r="C175" i="67" s="1"/>
  <c r="C181" i="67"/>
  <c r="E184" i="67"/>
  <c r="M184" i="67"/>
  <c r="B226" i="68"/>
  <c r="P209" i="68"/>
  <c r="E414" i="67"/>
  <c r="J353" i="68"/>
  <c r="J401" i="68" s="1"/>
  <c r="J379" i="71"/>
  <c r="C304" i="65"/>
  <c r="C323" i="65" s="1"/>
  <c r="E376" i="70"/>
  <c r="G329" i="65"/>
  <c r="G386" i="65"/>
  <c r="G304" i="65"/>
  <c r="G323" i="65" s="1"/>
  <c r="N373" i="65"/>
  <c r="Q392" i="65"/>
  <c r="F124" i="50"/>
  <c r="J150" i="69"/>
  <c r="N216" i="64"/>
  <c r="F194" i="71"/>
  <c r="K170" i="71"/>
  <c r="O215" i="67"/>
  <c r="F129" i="72"/>
  <c r="M194" i="67"/>
  <c r="J163" i="64"/>
  <c r="I161" i="50"/>
  <c r="I194" i="65"/>
  <c r="I112" i="65"/>
  <c r="L237" i="68"/>
  <c r="N363" i="72"/>
  <c r="N381" i="72"/>
  <c r="P357" i="72"/>
  <c r="P375" i="72"/>
  <c r="N164" i="58"/>
  <c r="P162" i="59"/>
  <c r="L162" i="59"/>
  <c r="H351" i="72"/>
  <c r="H349" i="72"/>
  <c r="H367" i="72"/>
  <c r="H369" i="72"/>
  <c r="F363" i="71"/>
  <c r="F381" i="71"/>
  <c r="P357" i="71"/>
  <c r="P375" i="71"/>
  <c r="N146" i="59"/>
  <c r="P144" i="59"/>
  <c r="L144" i="58"/>
  <c r="H367" i="71"/>
  <c r="H349" i="71"/>
  <c r="H369" i="71"/>
  <c r="H351" i="71"/>
  <c r="F378" i="70"/>
  <c r="F397" i="70"/>
  <c r="F375" i="70"/>
  <c r="F394" i="70"/>
  <c r="F374" i="70"/>
  <c r="F393" i="70"/>
  <c r="D391" i="70"/>
  <c r="D372" i="70"/>
  <c r="L368" i="70"/>
  <c r="L387" i="70"/>
  <c r="H368" i="70"/>
  <c r="H367" i="70"/>
  <c r="H387" i="70"/>
  <c r="F128" i="59"/>
  <c r="L385" i="70"/>
  <c r="L366" i="70"/>
  <c r="L364" i="70"/>
  <c r="L382" i="70"/>
  <c r="L383" i="70"/>
  <c r="L363" i="70"/>
  <c r="H125" i="58"/>
  <c r="D125" i="58"/>
  <c r="J378" i="69"/>
  <c r="J397" i="69"/>
  <c r="F375" i="69"/>
  <c r="F394" i="69"/>
  <c r="F374" i="69"/>
  <c r="F393" i="69"/>
  <c r="D372" i="69"/>
  <c r="D391" i="69"/>
  <c r="N109" i="59"/>
  <c r="J109" i="59"/>
  <c r="P106" i="58"/>
  <c r="L106" i="59"/>
  <c r="D385" i="69"/>
  <c r="D363" i="69"/>
  <c r="D364" i="69"/>
  <c r="D382" i="69"/>
  <c r="D366" i="69"/>
  <c r="D383" i="69"/>
  <c r="F517" i="68"/>
  <c r="F469" i="68"/>
  <c r="F468" i="68"/>
  <c r="F493" i="68"/>
  <c r="J464" i="68"/>
  <c r="J488" i="68"/>
  <c r="P483" i="68"/>
  <c r="P458" i="68"/>
  <c r="P482" i="68"/>
  <c r="P459" i="68"/>
  <c r="P481" i="68"/>
  <c r="P506" i="68"/>
  <c r="P457" i="68"/>
  <c r="N456" i="68"/>
  <c r="N504" i="68"/>
  <c r="N480" i="68"/>
  <c r="F456" i="68"/>
  <c r="F504" i="68"/>
  <c r="F480" i="68"/>
  <c r="L85" i="59"/>
  <c r="H85" i="59"/>
  <c r="J82" i="58"/>
  <c r="J451" i="68"/>
  <c r="J475" i="68"/>
  <c r="J452" i="68"/>
  <c r="J476" i="68"/>
  <c r="J478" i="68"/>
  <c r="J499" i="68"/>
  <c r="J454" i="68"/>
  <c r="L378" i="67"/>
  <c r="L397" i="67"/>
  <c r="J415" i="67"/>
  <c r="J377" i="67"/>
  <c r="J396" i="67"/>
  <c r="J376" i="67"/>
  <c r="H374" i="67"/>
  <c r="H373" i="67"/>
  <c r="H393" i="67"/>
  <c r="H394" i="67"/>
  <c r="H375" i="67"/>
  <c r="N391" i="67"/>
  <c r="N372" i="67"/>
  <c r="H66" i="58"/>
  <c r="D66" i="59"/>
  <c r="N63" i="60"/>
  <c r="J63" i="59"/>
  <c r="H397" i="66"/>
  <c r="H378" i="66"/>
  <c r="F396" i="66"/>
  <c r="F395" i="66"/>
  <c r="F415" i="66"/>
  <c r="F377" i="66"/>
  <c r="L375" i="66"/>
  <c r="L393" i="66"/>
  <c r="L373" i="66"/>
  <c r="L394" i="66"/>
  <c r="L374" i="66"/>
  <c r="L392" i="66"/>
  <c r="N391" i="66"/>
  <c r="N372" i="66"/>
  <c r="P390" i="66"/>
  <c r="P371" i="66"/>
  <c r="P370" i="66"/>
  <c r="P389" i="66"/>
  <c r="P408" i="66"/>
  <c r="D371" i="66"/>
  <c r="D390" i="66"/>
  <c r="D370" i="66"/>
  <c r="D408" i="66"/>
  <c r="D389" i="66"/>
  <c r="P47" i="58"/>
  <c r="D47" i="58"/>
  <c r="N364" i="66"/>
  <c r="N382" i="66"/>
  <c r="N383" i="66"/>
  <c r="N366" i="66"/>
  <c r="N385" i="66"/>
  <c r="N363" i="66"/>
  <c r="N401" i="66"/>
  <c r="J44" i="58"/>
  <c r="F44" i="60"/>
  <c r="F383" i="66"/>
  <c r="F382" i="66"/>
  <c r="F366" i="66"/>
  <c r="F364" i="66"/>
  <c r="F363" i="66"/>
  <c r="F401" i="66"/>
  <c r="F385" i="66"/>
  <c r="D378" i="65"/>
  <c r="D397" i="65"/>
  <c r="L375" i="65"/>
  <c r="L394" i="65"/>
  <c r="L393" i="65"/>
  <c r="L374" i="65"/>
  <c r="D394" i="65"/>
  <c r="D375" i="65"/>
  <c r="D393" i="65"/>
  <c r="D374" i="65"/>
  <c r="N368" i="65"/>
  <c r="N406" i="65"/>
  <c r="N387" i="65"/>
  <c r="H28" i="58"/>
  <c r="D28" i="58"/>
  <c r="N25" i="60"/>
  <c r="J25" i="59"/>
  <c r="F25" i="58"/>
  <c r="H420" i="64"/>
  <c r="H441" i="64"/>
  <c r="H439" i="64"/>
  <c r="H418" i="64"/>
  <c r="H438" i="64"/>
  <c r="H460" i="64"/>
  <c r="H417" i="64"/>
  <c r="N437" i="64"/>
  <c r="N416" i="64"/>
  <c r="N415" i="64"/>
  <c r="N436" i="64"/>
  <c r="F436" i="64"/>
  <c r="F416" i="64"/>
  <c r="F415" i="64"/>
  <c r="F437" i="64"/>
  <c r="F414" i="64"/>
  <c r="D413" i="64"/>
  <c r="D434" i="64"/>
  <c r="F411" i="64"/>
  <c r="F433" i="64"/>
  <c r="F453" i="64"/>
  <c r="F412" i="64"/>
  <c r="F432" i="64"/>
  <c r="F410" i="64"/>
  <c r="N408" i="64"/>
  <c r="N450" i="64"/>
  <c r="N429" i="64"/>
  <c r="P7" i="59"/>
  <c r="L7" i="59"/>
  <c r="N4" i="58"/>
  <c r="F4" i="59"/>
  <c r="C351" i="71"/>
  <c r="C369" i="71"/>
  <c r="C349" i="71"/>
  <c r="C367" i="71"/>
  <c r="C63" i="58"/>
  <c r="C374" i="70"/>
  <c r="C394" i="70"/>
  <c r="C373" i="70"/>
  <c r="C393" i="70"/>
  <c r="C375" i="70"/>
  <c r="C464" i="68"/>
  <c r="C488" i="68"/>
  <c r="C66" i="59"/>
  <c r="C378" i="65"/>
  <c r="C397" i="65"/>
  <c r="P176" i="42"/>
  <c r="P44" i="72"/>
  <c r="P72" i="72" s="1"/>
  <c r="L180" i="72"/>
  <c r="L216" i="72"/>
  <c r="L198" i="72"/>
  <c r="O172" i="42"/>
  <c r="O42" i="72"/>
  <c r="O70" i="72" s="1"/>
  <c r="C196" i="72"/>
  <c r="C178" i="72"/>
  <c r="C195" i="72"/>
  <c r="C177" i="72"/>
  <c r="I174" i="72"/>
  <c r="I209" i="72"/>
  <c r="I173" i="72"/>
  <c r="I172" i="72"/>
  <c r="I192" i="72"/>
  <c r="I191" i="72"/>
  <c r="E209" i="72"/>
  <c r="E173" i="72"/>
  <c r="E174" i="72"/>
  <c r="E191" i="72"/>
  <c r="E192" i="72"/>
  <c r="E208" i="72"/>
  <c r="E172" i="72"/>
  <c r="P207" i="72"/>
  <c r="P171" i="72"/>
  <c r="P189" i="72"/>
  <c r="L171" i="72"/>
  <c r="L189" i="72"/>
  <c r="L207" i="72"/>
  <c r="H189" i="72"/>
  <c r="H171" i="72"/>
  <c r="H207" i="72"/>
  <c r="D171" i="72"/>
  <c r="D189" i="72"/>
  <c r="D207" i="72"/>
  <c r="N164" i="48"/>
  <c r="N169" i="72"/>
  <c r="N187" i="72"/>
  <c r="J162" i="48"/>
  <c r="J185" i="72"/>
  <c r="J167" i="72"/>
  <c r="F162" i="48"/>
  <c r="I199" i="71"/>
  <c r="I181" i="71"/>
  <c r="O177" i="71"/>
  <c r="O195" i="71"/>
  <c r="O176" i="71"/>
  <c r="O178" i="71"/>
  <c r="O196" i="71"/>
  <c r="N175" i="71"/>
  <c r="N193" i="71"/>
  <c r="M174" i="71"/>
  <c r="M192" i="71"/>
  <c r="M209" i="71"/>
  <c r="M191" i="71"/>
  <c r="M173" i="71"/>
  <c r="I209" i="71"/>
  <c r="I174" i="71"/>
  <c r="I208" i="71"/>
  <c r="I192" i="71"/>
  <c r="I173" i="71"/>
  <c r="I191" i="71"/>
  <c r="N144" i="48"/>
  <c r="J144" i="49"/>
  <c r="J169" i="71"/>
  <c r="J179" i="71"/>
  <c r="J187" i="71"/>
  <c r="F144" i="48"/>
  <c r="F185" i="71"/>
  <c r="F167" i="71"/>
  <c r="E205" i="70"/>
  <c r="E186" i="70"/>
  <c r="P185" i="70"/>
  <c r="P223" i="70"/>
  <c r="P204" i="70"/>
  <c r="L185" i="70"/>
  <c r="L223" i="70"/>
  <c r="L204" i="70"/>
  <c r="H185" i="70"/>
  <c r="H223" i="70"/>
  <c r="H204" i="70"/>
  <c r="D185" i="70"/>
  <c r="D223" i="70"/>
  <c r="D204" i="70"/>
  <c r="G182" i="70"/>
  <c r="G201" i="70"/>
  <c r="G183" i="70"/>
  <c r="G202" i="70"/>
  <c r="G181" i="70"/>
  <c r="J199" i="70"/>
  <c r="J180" i="70"/>
  <c r="P176" i="70"/>
  <c r="P195" i="70"/>
  <c r="N125" i="49"/>
  <c r="J128" i="49"/>
  <c r="J172" i="70"/>
  <c r="J171" i="70"/>
  <c r="J190" i="70"/>
  <c r="J191" i="70"/>
  <c r="F190" i="70"/>
  <c r="F172" i="70"/>
  <c r="F171" i="70"/>
  <c r="F191" i="70"/>
  <c r="E205" i="69"/>
  <c r="E186" i="69"/>
  <c r="P223" i="69"/>
  <c r="P204" i="69"/>
  <c r="P185" i="69"/>
  <c r="L185" i="69"/>
  <c r="L204" i="69"/>
  <c r="L223" i="69"/>
  <c r="H30" i="69"/>
  <c r="H204" i="69"/>
  <c r="H185" i="69"/>
  <c r="H223" i="69"/>
  <c r="D185" i="69"/>
  <c r="D204" i="69"/>
  <c r="D223" i="69"/>
  <c r="G202" i="69"/>
  <c r="G182" i="69"/>
  <c r="G201" i="69"/>
  <c r="G183" i="69"/>
  <c r="G200" i="69"/>
  <c r="J180" i="69"/>
  <c r="J199" i="69"/>
  <c r="N109" i="49"/>
  <c r="J109" i="48"/>
  <c r="J109" i="49"/>
  <c r="F106" i="48"/>
  <c r="H252" i="68"/>
  <c r="H276" i="68"/>
  <c r="I222" i="68"/>
  <c r="I246" i="68"/>
  <c r="P245" i="68"/>
  <c r="P244" i="68"/>
  <c r="P243" i="68"/>
  <c r="P268" i="68"/>
  <c r="I31" i="68"/>
  <c r="H245" i="68"/>
  <c r="H244" i="68"/>
  <c r="H268" i="68"/>
  <c r="H243" i="68"/>
  <c r="N241" i="68"/>
  <c r="N264" i="68"/>
  <c r="N240" i="68"/>
  <c r="K29" i="68"/>
  <c r="J241" i="68"/>
  <c r="J264" i="68"/>
  <c r="J240" i="68"/>
  <c r="E262" i="68"/>
  <c r="E238" i="68"/>
  <c r="P85" i="49"/>
  <c r="L82" i="50"/>
  <c r="L236" i="68"/>
  <c r="L274" i="68"/>
  <c r="L250" i="68"/>
  <c r="H82" i="50"/>
  <c r="D82" i="49"/>
  <c r="D233" i="68"/>
  <c r="D234" i="68"/>
  <c r="D257" i="68"/>
  <c r="C205" i="67"/>
  <c r="N204" i="67"/>
  <c r="N223" i="67"/>
  <c r="J223" i="67"/>
  <c r="J204" i="67"/>
  <c r="F223" i="67"/>
  <c r="F204" i="67"/>
  <c r="Q202" i="67"/>
  <c r="Q201" i="67"/>
  <c r="F195" i="67"/>
  <c r="F214" i="67"/>
  <c r="P66" i="49"/>
  <c r="L66" i="49"/>
  <c r="H63" i="49"/>
  <c r="D193" i="67"/>
  <c r="D203" i="67"/>
  <c r="N204" i="66"/>
  <c r="N223" i="66"/>
  <c r="E183" i="66"/>
  <c r="E201" i="66"/>
  <c r="E202" i="66"/>
  <c r="L199" i="66"/>
  <c r="D199" i="66"/>
  <c r="O198" i="66"/>
  <c r="O197" i="66"/>
  <c r="O196" i="66"/>
  <c r="O216" i="66"/>
  <c r="K179" i="66"/>
  <c r="K198" i="66"/>
  <c r="K197" i="66"/>
  <c r="K216" i="66"/>
  <c r="D26" i="66"/>
  <c r="C198" i="66"/>
  <c r="C216" i="66"/>
  <c r="C197" i="66"/>
  <c r="P209" i="66"/>
  <c r="P191" i="66"/>
  <c r="P190" i="66"/>
  <c r="H47" i="49"/>
  <c r="H44" i="49"/>
  <c r="D44" i="48"/>
  <c r="D44" i="49"/>
  <c r="F204" i="65"/>
  <c r="F223" i="65"/>
  <c r="O198" i="65"/>
  <c r="O197" i="65"/>
  <c r="O196" i="65"/>
  <c r="O216" i="65"/>
  <c r="F195" i="65"/>
  <c r="F214" i="65"/>
  <c r="P28" i="49"/>
  <c r="L193" i="65"/>
  <c r="L222" i="65"/>
  <c r="H190" i="65"/>
  <c r="H209" i="65"/>
  <c r="H191" i="65"/>
  <c r="F228" i="64"/>
  <c r="F249" i="64"/>
  <c r="E227" i="64"/>
  <c r="E248" i="64"/>
  <c r="D224" i="64"/>
  <c r="D225" i="64"/>
  <c r="K222" i="64"/>
  <c r="C222" i="64"/>
  <c r="N221" i="64"/>
  <c r="N241" i="64"/>
  <c r="N220" i="64"/>
  <c r="N28" i="64"/>
  <c r="M239" i="64"/>
  <c r="M218" i="64"/>
  <c r="L238" i="64"/>
  <c r="L217" i="64"/>
  <c r="O7" i="49"/>
  <c r="K4" i="49"/>
  <c r="K233" i="64"/>
  <c r="K213" i="64"/>
  <c r="K212" i="64"/>
  <c r="G4" i="50"/>
  <c r="C4" i="50"/>
  <c r="C7" i="49"/>
  <c r="B125" i="49"/>
  <c r="B171" i="69"/>
  <c r="B241" i="68"/>
  <c r="B240" i="68"/>
  <c r="B239" i="68"/>
  <c r="M215" i="68"/>
  <c r="M167" i="68"/>
  <c r="G388" i="66"/>
  <c r="D143" i="67"/>
  <c r="D218" i="68"/>
  <c r="N317" i="64"/>
  <c r="H194" i="72"/>
  <c r="L207" i="70"/>
  <c r="O170" i="72"/>
  <c r="J184" i="65"/>
  <c r="J146" i="65"/>
  <c r="J183" i="65"/>
  <c r="C405" i="67"/>
  <c r="F503" i="68"/>
  <c r="H215" i="66"/>
  <c r="N143" i="65"/>
  <c r="B161" i="50"/>
  <c r="D93" i="72"/>
  <c r="D129" i="72" s="1"/>
  <c r="P213" i="66"/>
  <c r="F160" i="68"/>
  <c r="E220" i="68"/>
  <c r="C178" i="67"/>
  <c r="D184" i="67"/>
  <c r="D146" i="67"/>
  <c r="H407" i="65"/>
  <c r="D194" i="64"/>
  <c r="L414" i="67"/>
  <c r="O405" i="66"/>
  <c r="P163" i="64"/>
  <c r="O247" i="64"/>
  <c r="P168" i="64"/>
  <c r="H200" i="70"/>
  <c r="F247" i="68"/>
  <c r="H164" i="59"/>
  <c r="J349" i="72"/>
  <c r="J351" i="72"/>
  <c r="J369" i="72"/>
  <c r="J367" i="72"/>
  <c r="H146" i="58"/>
  <c r="F351" i="71"/>
  <c r="F349" i="71"/>
  <c r="F369" i="71"/>
  <c r="F367" i="71"/>
  <c r="P375" i="70"/>
  <c r="P393" i="70"/>
  <c r="P374" i="70"/>
  <c r="P392" i="70"/>
  <c r="P394" i="70"/>
  <c r="P373" i="70"/>
  <c r="H128" i="59"/>
  <c r="F376" i="69"/>
  <c r="H374" i="69"/>
  <c r="H375" i="69"/>
  <c r="H393" i="69"/>
  <c r="H373" i="69"/>
  <c r="H394" i="69"/>
  <c r="H109" i="59"/>
  <c r="J106" i="58"/>
  <c r="L469" i="68"/>
  <c r="L493" i="68"/>
  <c r="H488" i="68"/>
  <c r="H464" i="68"/>
  <c r="F85" i="59"/>
  <c r="H396" i="67"/>
  <c r="H415" i="67"/>
  <c r="H377" i="67"/>
  <c r="H395" i="67"/>
  <c r="D368" i="67"/>
  <c r="D406" i="67"/>
  <c r="D387" i="67"/>
  <c r="L63" i="59"/>
  <c r="J378" i="66"/>
  <c r="J397" i="66"/>
  <c r="D372" i="66"/>
  <c r="D391" i="66"/>
  <c r="P377" i="65"/>
  <c r="P396" i="65"/>
  <c r="P415" i="65"/>
  <c r="P376" i="65"/>
  <c r="J370" i="65"/>
  <c r="J390" i="65"/>
  <c r="J408" i="65"/>
  <c r="J371" i="65"/>
  <c r="J369" i="65"/>
  <c r="J389" i="65"/>
  <c r="L406" i="65"/>
  <c r="L387" i="65"/>
  <c r="L368" i="65"/>
  <c r="L25" i="59"/>
  <c r="N420" i="64"/>
  <c r="N441" i="64"/>
  <c r="P419" i="64"/>
  <c r="P440" i="64"/>
  <c r="P461" i="64"/>
  <c r="L437" i="64"/>
  <c r="L416" i="64"/>
  <c r="L415" i="64"/>
  <c r="L435" i="64"/>
  <c r="L414" i="64"/>
  <c r="L436" i="64"/>
  <c r="H429" i="64"/>
  <c r="H450" i="64"/>
  <c r="H408" i="64"/>
  <c r="H4" i="59"/>
  <c r="C25" i="58"/>
  <c r="J28" i="72"/>
  <c r="I177" i="72"/>
  <c r="I178" i="72"/>
  <c r="I195" i="72"/>
  <c r="I196" i="72"/>
  <c r="I176" i="72"/>
  <c r="L193" i="72"/>
  <c r="L175" i="72"/>
  <c r="M165" i="42"/>
  <c r="M37" i="72"/>
  <c r="P162" i="48"/>
  <c r="P167" i="72"/>
  <c r="H146" i="49"/>
  <c r="G205" i="70"/>
  <c r="G186" i="70"/>
  <c r="J204" i="70"/>
  <c r="J223" i="70"/>
  <c r="J185" i="70"/>
  <c r="J176" i="70"/>
  <c r="J195" i="70"/>
  <c r="L128" i="48"/>
  <c r="N121" i="42"/>
  <c r="N44" i="69"/>
  <c r="N72" i="69" s="1"/>
  <c r="Q117" i="42"/>
  <c r="Q42" i="69"/>
  <c r="Q70" i="69" s="1"/>
  <c r="H106" i="48"/>
  <c r="H7" i="69"/>
  <c r="K103" i="42"/>
  <c r="K54" i="68"/>
  <c r="K88" i="68" s="1"/>
  <c r="N276" i="68"/>
  <c r="N252" i="68"/>
  <c r="O31" i="68"/>
  <c r="N245" i="68"/>
  <c r="N268" i="68"/>
  <c r="N244" i="68"/>
  <c r="Q242" i="68"/>
  <c r="Q266" i="68"/>
  <c r="N199" i="67"/>
  <c r="N63" i="49"/>
  <c r="P223" i="66"/>
  <c r="P204" i="66"/>
  <c r="G201" i="66"/>
  <c r="G202" i="66"/>
  <c r="G200" i="66"/>
  <c r="I198" i="66"/>
  <c r="I216" i="66"/>
  <c r="I197" i="66"/>
  <c r="N44" i="49"/>
  <c r="N47" i="49"/>
  <c r="M205" i="65"/>
  <c r="J28" i="48"/>
  <c r="J25" i="49"/>
  <c r="D220" i="64"/>
  <c r="D221" i="64"/>
  <c r="D241" i="64"/>
  <c r="C28" i="65"/>
  <c r="B202" i="65"/>
  <c r="B201" i="65"/>
  <c r="P352" i="71"/>
  <c r="F452" i="64"/>
  <c r="H383" i="71"/>
  <c r="C178" i="68"/>
  <c r="F150" i="70"/>
  <c r="N28" i="48"/>
  <c r="I44" i="48"/>
  <c r="G182" i="66"/>
  <c r="E184" i="66"/>
  <c r="P176" i="67"/>
  <c r="E183" i="67"/>
  <c r="P219" i="68"/>
  <c r="P171" i="68"/>
  <c r="C224" i="68"/>
  <c r="E226" i="68"/>
  <c r="J197" i="72"/>
  <c r="N342" i="67"/>
  <c r="L247" i="64"/>
  <c r="L178" i="65"/>
  <c r="D132" i="66"/>
  <c r="J180" i="66"/>
  <c r="B177" i="67"/>
  <c r="J184" i="67"/>
  <c r="N323" i="66"/>
  <c r="K181" i="69"/>
  <c r="J112" i="65"/>
  <c r="C414" i="64"/>
  <c r="E112" i="70"/>
  <c r="E194" i="70"/>
  <c r="E137" i="70"/>
  <c r="M168" i="64"/>
  <c r="P4" i="48"/>
  <c r="D392" i="65"/>
  <c r="D358" i="72"/>
  <c r="G376" i="70"/>
  <c r="N370" i="72"/>
  <c r="N316" i="72"/>
  <c r="E203" i="70"/>
  <c r="B196" i="67"/>
  <c r="G147" i="72"/>
  <c r="E207" i="70"/>
  <c r="G267" i="68"/>
  <c r="I93" i="71"/>
  <c r="Q175" i="68"/>
  <c r="H183" i="68"/>
  <c r="H255" i="68" s="1"/>
  <c r="P197" i="72"/>
  <c r="E203" i="67"/>
  <c r="J193" i="64"/>
  <c r="O111" i="64"/>
  <c r="O195" i="64" s="1"/>
  <c r="P202" i="64"/>
  <c r="P160" i="64"/>
  <c r="K173" i="66"/>
  <c r="Q99" i="67"/>
  <c r="C185" i="67"/>
  <c r="H111" i="64"/>
  <c r="C179" i="66"/>
  <c r="Q181" i="66"/>
  <c r="B180" i="67"/>
  <c r="Q66" i="48"/>
  <c r="J214" i="68"/>
  <c r="Q218" i="68"/>
  <c r="J225" i="68"/>
  <c r="Q316" i="71"/>
  <c r="Q370" i="71"/>
  <c r="C395" i="65"/>
  <c r="D311" i="71"/>
  <c r="N342" i="65"/>
  <c r="G367" i="69"/>
  <c r="P407" i="66"/>
  <c r="L369" i="70"/>
  <c r="J468" i="68"/>
  <c r="J376" i="65"/>
  <c r="H407" i="64"/>
  <c r="K399" i="70"/>
  <c r="Q304" i="67"/>
  <c r="Q323" i="67" s="1"/>
  <c r="Q386" i="67"/>
  <c r="Q329" i="67"/>
  <c r="Q465" i="68"/>
  <c r="M304" i="69"/>
  <c r="K215" i="72"/>
  <c r="L206" i="72"/>
  <c r="N207" i="70"/>
  <c r="D247" i="64"/>
  <c r="N197" i="72"/>
  <c r="G222" i="65"/>
  <c r="B255" i="68"/>
  <c r="K215" i="71"/>
  <c r="M178" i="68"/>
  <c r="M213" i="67"/>
  <c r="Q194" i="70"/>
  <c r="Q137" i="70"/>
  <c r="M388" i="70"/>
  <c r="O215" i="71"/>
  <c r="O131" i="70"/>
  <c r="Q200" i="66"/>
  <c r="C194" i="70"/>
  <c r="M198" i="64"/>
  <c r="M156" i="64"/>
  <c r="L203" i="64"/>
  <c r="G207" i="64"/>
  <c r="Q132" i="65"/>
  <c r="M177" i="65"/>
  <c r="E183" i="65"/>
  <c r="D111" i="64"/>
  <c r="D195" i="64" s="1"/>
  <c r="M197" i="64"/>
  <c r="M202" i="64"/>
  <c r="M160" i="64"/>
  <c r="H172" i="67"/>
  <c r="O216" i="68"/>
  <c r="G405" i="67"/>
  <c r="M196" i="64"/>
  <c r="I201" i="64"/>
  <c r="P172" i="65"/>
  <c r="J99" i="65"/>
  <c r="C177" i="65"/>
  <c r="C139" i="65"/>
  <c r="F182" i="65"/>
  <c r="H184" i="65"/>
  <c r="C177" i="66"/>
  <c r="F182" i="66"/>
  <c r="N181" i="66"/>
  <c r="N143" i="66"/>
  <c r="P184" i="66"/>
  <c r="B182" i="67"/>
  <c r="B177" i="66"/>
  <c r="B139" i="66"/>
  <c r="H82" i="48"/>
  <c r="H215" i="68"/>
  <c r="H167" i="68"/>
  <c r="Q217" i="68"/>
  <c r="F224" i="68"/>
  <c r="G225" i="68"/>
  <c r="H226" i="68"/>
  <c r="H178" i="68"/>
  <c r="E449" i="64"/>
  <c r="K358" i="72"/>
  <c r="K373" i="70"/>
  <c r="K414" i="67"/>
  <c r="F405" i="66"/>
  <c r="F392" i="69"/>
  <c r="J311" i="72"/>
  <c r="D505" i="68"/>
  <c r="I222" i="70"/>
  <c r="P222" i="65"/>
  <c r="I203" i="70"/>
  <c r="N215" i="72"/>
  <c r="O161" i="50"/>
  <c r="N213" i="66"/>
  <c r="N167" i="68"/>
  <c r="L194" i="67"/>
  <c r="Q213" i="67"/>
  <c r="H237" i="64"/>
  <c r="H168" i="64"/>
  <c r="C194" i="72"/>
  <c r="D222" i="67"/>
  <c r="N188" i="71"/>
  <c r="N134" i="71"/>
  <c r="N111" i="71"/>
  <c r="N129" i="71" s="1"/>
  <c r="H219" i="64"/>
  <c r="I261" i="68"/>
  <c r="I183" i="68"/>
  <c r="I255" i="68" s="1"/>
  <c r="I363" i="72"/>
  <c r="I381" i="72"/>
  <c r="G379" i="72"/>
  <c r="G361" i="72"/>
  <c r="I378" i="72"/>
  <c r="I377" i="72"/>
  <c r="I359" i="72"/>
  <c r="I360" i="72"/>
  <c r="K375" i="72"/>
  <c r="K357" i="72"/>
  <c r="Q164" i="59"/>
  <c r="E164" i="59"/>
  <c r="O162" i="58"/>
  <c r="K367" i="72"/>
  <c r="K351" i="72"/>
  <c r="K369" i="72"/>
  <c r="K349" i="72"/>
  <c r="I381" i="71"/>
  <c r="I363" i="71"/>
  <c r="I360" i="71"/>
  <c r="I378" i="71"/>
  <c r="I359" i="71"/>
  <c r="I377" i="71"/>
  <c r="O357" i="71"/>
  <c r="O375" i="71"/>
  <c r="Q146" i="58"/>
  <c r="M146" i="58"/>
  <c r="O144" i="59"/>
  <c r="K144" i="59"/>
  <c r="G351" i="71"/>
  <c r="G367" i="71"/>
  <c r="G369" i="71"/>
  <c r="G349" i="71"/>
  <c r="E397" i="70"/>
  <c r="E378" i="70"/>
  <c r="O372" i="70"/>
  <c r="O391" i="70"/>
  <c r="Q390" i="70"/>
  <c r="Q370" i="70"/>
  <c r="Q369" i="70"/>
  <c r="Q371" i="70"/>
  <c r="Q389" i="70"/>
  <c r="G368" i="70"/>
  <c r="G387" i="70"/>
  <c r="M128" i="58"/>
  <c r="I128" i="58"/>
  <c r="I378" i="69"/>
  <c r="I397" i="69"/>
  <c r="G376" i="69"/>
  <c r="M374" i="69"/>
  <c r="M373" i="69"/>
  <c r="M394" i="69"/>
  <c r="M393" i="69"/>
  <c r="M375" i="69"/>
  <c r="E374" i="69"/>
  <c r="E393" i="69"/>
  <c r="E392" i="69"/>
  <c r="E375" i="69"/>
  <c r="E394" i="69"/>
  <c r="I109" i="59"/>
  <c r="E109" i="59"/>
  <c r="O106" i="59"/>
  <c r="G364" i="69"/>
  <c r="G366" i="69"/>
  <c r="G383" i="69"/>
  <c r="G363" i="69"/>
  <c r="G382" i="69"/>
  <c r="G385" i="69"/>
  <c r="E495" i="68"/>
  <c r="E471" i="68"/>
  <c r="E469" i="68"/>
  <c r="E493" i="68"/>
  <c r="K491" i="68"/>
  <c r="K466" i="68"/>
  <c r="K467" i="68"/>
  <c r="K490" i="68"/>
  <c r="Q488" i="68"/>
  <c r="Q464" i="68"/>
  <c r="Q480" i="68"/>
  <c r="Q456" i="68"/>
  <c r="Q504" i="68"/>
  <c r="Q503" i="68"/>
  <c r="I456" i="68"/>
  <c r="I480" i="68"/>
  <c r="I504" i="68"/>
  <c r="G85" i="58"/>
  <c r="Q478" i="68"/>
  <c r="Q454" i="68"/>
  <c r="Q475" i="68"/>
  <c r="Q499" i="68"/>
  <c r="Q452" i="68"/>
  <c r="Q451" i="68"/>
  <c r="Q476" i="68"/>
  <c r="M82" i="59"/>
  <c r="I82" i="59"/>
  <c r="I478" i="68"/>
  <c r="I454" i="68"/>
  <c r="I475" i="68"/>
  <c r="I499" i="68"/>
  <c r="I452" i="68"/>
  <c r="I451" i="68"/>
  <c r="I476" i="68"/>
  <c r="E82" i="59"/>
  <c r="K378" i="67"/>
  <c r="K397" i="67"/>
  <c r="I396" i="67"/>
  <c r="I377" i="67"/>
  <c r="I415" i="67"/>
  <c r="O394" i="67"/>
  <c r="O375" i="67"/>
  <c r="O393" i="67"/>
  <c r="O374" i="67"/>
  <c r="I372" i="67"/>
  <c r="I391" i="67"/>
  <c r="K371" i="67"/>
  <c r="K390" i="67"/>
  <c r="K408" i="67"/>
  <c r="K370" i="67"/>
  <c r="K389" i="67"/>
  <c r="M387" i="67"/>
  <c r="M406" i="67"/>
  <c r="M368" i="67"/>
  <c r="E387" i="67"/>
  <c r="E368" i="67"/>
  <c r="E406" i="67"/>
  <c r="K66" i="58"/>
  <c r="G66" i="59"/>
  <c r="Q63" i="59"/>
  <c r="I63" i="59"/>
  <c r="E63" i="58"/>
  <c r="O378" i="66"/>
  <c r="O397" i="66"/>
  <c r="M376" i="66"/>
  <c r="M395" i="66"/>
  <c r="O394" i="66"/>
  <c r="O374" i="66"/>
  <c r="O393" i="66"/>
  <c r="O375" i="66"/>
  <c r="O392" i="66"/>
  <c r="I391" i="66"/>
  <c r="I372" i="66"/>
  <c r="Q387" i="66"/>
  <c r="Q368" i="66"/>
  <c r="Q406" i="66"/>
  <c r="O47" i="58"/>
  <c r="K47" i="58"/>
  <c r="Q44" i="60"/>
  <c r="M44" i="60"/>
  <c r="M385" i="66"/>
  <c r="M383" i="66"/>
  <c r="M401" i="66"/>
  <c r="M364" i="66"/>
  <c r="M363" i="66"/>
  <c r="M382" i="66"/>
  <c r="M366" i="66"/>
  <c r="I44" i="59"/>
  <c r="E44" i="59"/>
  <c r="E383" i="66"/>
  <c r="E385" i="66"/>
  <c r="E401" i="66"/>
  <c r="E382" i="66"/>
  <c r="E366" i="66"/>
  <c r="E363" i="66"/>
  <c r="E364" i="66"/>
  <c r="Q396" i="65"/>
  <c r="Q377" i="65"/>
  <c r="Q415" i="65"/>
  <c r="Q391" i="65"/>
  <c r="Q372" i="65"/>
  <c r="G390" i="65"/>
  <c r="G408" i="65"/>
  <c r="G370" i="65"/>
  <c r="G371" i="65"/>
  <c r="G369" i="65"/>
  <c r="G389" i="65"/>
  <c r="O28" i="58"/>
  <c r="K28" i="59"/>
  <c r="Q25" i="59"/>
  <c r="M25" i="58"/>
  <c r="M382" i="65"/>
  <c r="M383" i="65"/>
  <c r="M363" i="65"/>
  <c r="M401" i="65"/>
  <c r="M385" i="65"/>
  <c r="M364" i="65"/>
  <c r="M366" i="65"/>
  <c r="E363" i="65"/>
  <c r="E385" i="65"/>
  <c r="E401" i="65"/>
  <c r="E383" i="65"/>
  <c r="E382" i="65"/>
  <c r="E364" i="65"/>
  <c r="E366" i="65"/>
  <c r="K418" i="64"/>
  <c r="K460" i="64"/>
  <c r="K417" i="64"/>
  <c r="K459" i="64"/>
  <c r="K439" i="64"/>
  <c r="Q416" i="64"/>
  <c r="Q437" i="64"/>
  <c r="Q415" i="64"/>
  <c r="Q436" i="64"/>
  <c r="O434" i="64"/>
  <c r="O413" i="64"/>
  <c r="I450" i="64"/>
  <c r="I408" i="64"/>
  <c r="I429" i="64"/>
  <c r="O7" i="58"/>
  <c r="Q4" i="59"/>
  <c r="I4" i="60"/>
  <c r="E4" i="60"/>
  <c r="C125" i="58"/>
  <c r="C366" i="70"/>
  <c r="C364" i="70"/>
  <c r="C385" i="70"/>
  <c r="C382" i="70"/>
  <c r="C363" i="70"/>
  <c r="C383" i="70"/>
  <c r="C146" i="59"/>
  <c r="C391" i="70"/>
  <c r="C372" i="70"/>
  <c r="C85" i="58"/>
  <c r="C378" i="66"/>
  <c r="C397" i="66"/>
  <c r="C389" i="66"/>
  <c r="C371" i="66"/>
  <c r="C408" i="66"/>
  <c r="C370" i="66"/>
  <c r="C390" i="66"/>
  <c r="C387" i="65"/>
  <c r="C368" i="65"/>
  <c r="C406" i="65"/>
  <c r="H199" i="72"/>
  <c r="H181" i="72"/>
  <c r="I193" i="72"/>
  <c r="I175" i="72"/>
  <c r="L191" i="72"/>
  <c r="L173" i="72"/>
  <c r="L174" i="72"/>
  <c r="L192" i="72"/>
  <c r="L209" i="72"/>
  <c r="Q162" i="49"/>
  <c r="M164" i="49"/>
  <c r="I164" i="49"/>
  <c r="I185" i="72"/>
  <c r="I167" i="72"/>
  <c r="E162" i="48"/>
  <c r="L181" i="71"/>
  <c r="L199" i="71"/>
  <c r="N196" i="71"/>
  <c r="N195" i="71"/>
  <c r="N178" i="71"/>
  <c r="N177" i="71"/>
  <c r="M175" i="71"/>
  <c r="M193" i="71"/>
  <c r="Q144" i="48"/>
  <c r="Q187" i="71"/>
  <c r="Q169" i="71"/>
  <c r="M144" i="49"/>
  <c r="M167" i="71"/>
  <c r="I144" i="49"/>
  <c r="I185" i="71"/>
  <c r="I167" i="71"/>
  <c r="E144" i="48"/>
  <c r="H186" i="70"/>
  <c r="H205" i="70"/>
  <c r="N182" i="70"/>
  <c r="N202" i="70"/>
  <c r="N181" i="70"/>
  <c r="N183" i="70"/>
  <c r="N201" i="70"/>
  <c r="F182" i="70"/>
  <c r="F201" i="70"/>
  <c r="F181" i="70"/>
  <c r="F183" i="70"/>
  <c r="F202" i="70"/>
  <c r="E180" i="70"/>
  <c r="E199" i="70"/>
  <c r="D178" i="70"/>
  <c r="D179" i="70"/>
  <c r="D198" i="70"/>
  <c r="D177" i="70"/>
  <c r="D197" i="70"/>
  <c r="C195" i="70"/>
  <c r="C176" i="70"/>
  <c r="Q128" i="49"/>
  <c r="Q172" i="70"/>
  <c r="Q191" i="70"/>
  <c r="Q171" i="70"/>
  <c r="Q190" i="70"/>
  <c r="M193" i="70"/>
  <c r="M174" i="70"/>
  <c r="I125" i="49"/>
  <c r="I125" i="48"/>
  <c r="E125" i="49"/>
  <c r="H186" i="69"/>
  <c r="H205" i="69"/>
  <c r="I199" i="69"/>
  <c r="I180" i="69"/>
  <c r="Q193" i="69"/>
  <c r="Q174" i="69"/>
  <c r="I106" i="48"/>
  <c r="E106" i="48"/>
  <c r="E171" i="69"/>
  <c r="E190" i="69"/>
  <c r="E172" i="69"/>
  <c r="E191" i="69"/>
  <c r="L253" i="68"/>
  <c r="O252" i="68"/>
  <c r="O276" i="68"/>
  <c r="O35" i="68"/>
  <c r="N251" i="68"/>
  <c r="Q248" i="68"/>
  <c r="Q249" i="68"/>
  <c r="E97" i="42"/>
  <c r="E50" i="68"/>
  <c r="E84" i="68" s="1"/>
  <c r="H246" i="68"/>
  <c r="D96" i="42"/>
  <c r="D49" i="68"/>
  <c r="D83" i="68" s="1"/>
  <c r="K93" i="42"/>
  <c r="K48" i="68"/>
  <c r="K82" i="68" s="1"/>
  <c r="C244" i="68"/>
  <c r="C268" i="68"/>
  <c r="C245" i="68"/>
  <c r="N92" i="42"/>
  <c r="N47" i="68"/>
  <c r="N81" i="68" s="1"/>
  <c r="J92" i="42"/>
  <c r="J47" i="68"/>
  <c r="J81" i="68" s="1"/>
  <c r="F92" i="42"/>
  <c r="F47" i="68"/>
  <c r="F81" i="68" s="1"/>
  <c r="M264" i="68"/>
  <c r="M240" i="68"/>
  <c r="M263" i="68"/>
  <c r="M239" i="68"/>
  <c r="M241" i="68"/>
  <c r="L88" i="42"/>
  <c r="L45" i="68"/>
  <c r="L79" i="68" s="1"/>
  <c r="H238" i="68"/>
  <c r="H262" i="68"/>
  <c r="O86" i="42"/>
  <c r="O43" i="68"/>
  <c r="O77" i="68" s="1"/>
  <c r="G86" i="42"/>
  <c r="G43" i="68"/>
  <c r="G77" i="68" s="1"/>
  <c r="O85" i="49"/>
  <c r="O250" i="68"/>
  <c r="O236" i="68"/>
  <c r="K82" i="50"/>
  <c r="G82" i="50"/>
  <c r="C235" i="68"/>
  <c r="N79" i="42"/>
  <c r="N45" i="67"/>
  <c r="N73" i="67" s="1"/>
  <c r="P74" i="42"/>
  <c r="P42" i="67"/>
  <c r="P70" i="67" s="1"/>
  <c r="H74" i="42"/>
  <c r="H42" i="67"/>
  <c r="H70" i="67" s="1"/>
  <c r="N70" i="42"/>
  <c r="N40" i="67"/>
  <c r="N68" i="67" s="1"/>
  <c r="F70" i="42"/>
  <c r="F40" i="67"/>
  <c r="F68" i="67" s="1"/>
  <c r="Q69" i="42"/>
  <c r="Q39" i="67"/>
  <c r="Q67" i="67" s="1"/>
  <c r="M69" i="42"/>
  <c r="M39" i="67"/>
  <c r="M67" i="67" s="1"/>
  <c r="I69" i="42"/>
  <c r="I39" i="67"/>
  <c r="I67" i="67" s="1"/>
  <c r="E69" i="42"/>
  <c r="E39" i="67"/>
  <c r="E67" i="67" s="1"/>
  <c r="L67" i="42"/>
  <c r="L37" i="67"/>
  <c r="D67" i="42"/>
  <c r="D37" i="67"/>
  <c r="O66" i="49"/>
  <c r="K63" i="48"/>
  <c r="K63" i="49"/>
  <c r="K193" i="67"/>
  <c r="K203" i="67"/>
  <c r="G66" i="49"/>
  <c r="C66" i="49"/>
  <c r="M59" i="42"/>
  <c r="M44" i="66"/>
  <c r="M72" i="66" s="1"/>
  <c r="I204" i="66"/>
  <c r="I223" i="66"/>
  <c r="P55" i="42"/>
  <c r="P42" i="66"/>
  <c r="L201" i="66"/>
  <c r="L202" i="66"/>
  <c r="L200" i="66"/>
  <c r="L27" i="66"/>
  <c r="K199" i="66"/>
  <c r="G54" i="42"/>
  <c r="G41" i="66"/>
  <c r="G69" i="66" s="1"/>
  <c r="J51" i="42"/>
  <c r="J40" i="66"/>
  <c r="J68" i="66" s="1"/>
  <c r="O47" i="49"/>
  <c r="K44" i="49"/>
  <c r="K7" i="66"/>
  <c r="G44" i="50"/>
  <c r="C44" i="49"/>
  <c r="C47" i="49"/>
  <c r="N205" i="65"/>
  <c r="J41" i="42"/>
  <c r="J45" i="65"/>
  <c r="J73" i="65" s="1"/>
  <c r="E40" i="42"/>
  <c r="E44" i="65"/>
  <c r="E72" i="65" s="1"/>
  <c r="P36" i="42"/>
  <c r="P42" i="65"/>
  <c r="P70" i="65" s="1"/>
  <c r="L202" i="65"/>
  <c r="L201" i="65"/>
  <c r="L200" i="65"/>
  <c r="H27" i="65"/>
  <c r="G199" i="65"/>
  <c r="C35" i="42"/>
  <c r="C41" i="65"/>
  <c r="C69" i="65" s="1"/>
  <c r="N216" i="65"/>
  <c r="N198" i="65"/>
  <c r="N197" i="65"/>
  <c r="F32" i="42"/>
  <c r="F40" i="65"/>
  <c r="F68" i="65" s="1"/>
  <c r="Q31" i="42"/>
  <c r="Q39" i="65"/>
  <c r="Q67" i="65" s="1"/>
  <c r="M31" i="42"/>
  <c r="M39" i="65"/>
  <c r="M67" i="65" s="1"/>
  <c r="I31" i="42"/>
  <c r="I39" i="65"/>
  <c r="I67" i="65" s="1"/>
  <c r="E31" i="42"/>
  <c r="E39" i="65"/>
  <c r="E67" i="65" s="1"/>
  <c r="L29" i="42"/>
  <c r="L37" i="65"/>
  <c r="D29" i="42"/>
  <c r="D37" i="65"/>
  <c r="O28" i="48"/>
  <c r="O25" i="49"/>
  <c r="K28" i="49"/>
  <c r="K7" i="65"/>
  <c r="C25" i="50"/>
  <c r="N229" i="64"/>
  <c r="J22" i="42"/>
  <c r="J51" i="64"/>
  <c r="J83" i="64" s="1"/>
  <c r="J222" i="64"/>
  <c r="F15" i="42"/>
  <c r="F46" i="64"/>
  <c r="F78" i="64" s="1"/>
  <c r="Q220" i="64"/>
  <c r="Q221" i="64"/>
  <c r="Q219" i="64"/>
  <c r="Q241" i="64"/>
  <c r="I12" i="42"/>
  <c r="I45" i="64"/>
  <c r="N8" i="42"/>
  <c r="N41" i="64"/>
  <c r="F8" i="42"/>
  <c r="F41" i="64"/>
  <c r="N4" i="50"/>
  <c r="J4" i="49"/>
  <c r="F4" i="49"/>
  <c r="F7" i="64"/>
  <c r="B199" i="71"/>
  <c r="B181" i="71"/>
  <c r="C37" i="68"/>
  <c r="B253" i="68"/>
  <c r="B204" i="67"/>
  <c r="B223" i="67"/>
  <c r="B214" i="65"/>
  <c r="B195" i="65"/>
  <c r="B4" i="50"/>
  <c r="L376" i="67"/>
  <c r="O304" i="70"/>
  <c r="O323" i="70" s="1"/>
  <c r="G407" i="65"/>
  <c r="M185" i="66"/>
  <c r="L214" i="68"/>
  <c r="K229" i="68"/>
  <c r="M353" i="68"/>
  <c r="M401" i="68" s="1"/>
  <c r="H323" i="67"/>
  <c r="O377" i="68"/>
  <c r="O401" i="68" s="1"/>
  <c r="J261" i="68"/>
  <c r="J170" i="72"/>
  <c r="D405" i="66"/>
  <c r="E468" i="68"/>
  <c r="B183" i="67"/>
  <c r="L99" i="67"/>
  <c r="P182" i="67"/>
  <c r="C143" i="65"/>
  <c r="N172" i="66"/>
  <c r="C228" i="68"/>
  <c r="Q170" i="72"/>
  <c r="I247" i="68"/>
  <c r="B274" i="68"/>
  <c r="J200" i="69"/>
  <c r="H99" i="65"/>
  <c r="P181" i="65"/>
  <c r="P143" i="65"/>
  <c r="I219" i="68"/>
  <c r="I171" i="68"/>
  <c r="M180" i="67"/>
  <c r="B225" i="68"/>
  <c r="M311" i="71"/>
  <c r="N338" i="64"/>
  <c r="C376" i="69"/>
  <c r="C338" i="64"/>
  <c r="C359" i="64" s="1"/>
  <c r="P395" i="66"/>
  <c r="G285" i="70"/>
  <c r="G323" i="70" s="1"/>
  <c r="F323" i="67"/>
  <c r="P206" i="71"/>
  <c r="P201" i="71" s="1"/>
  <c r="I112" i="66"/>
  <c r="P194" i="65"/>
  <c r="J160" i="64"/>
  <c r="N146" i="65"/>
  <c r="I111" i="71"/>
  <c r="F215" i="66"/>
  <c r="F196" i="65"/>
  <c r="B150" i="70"/>
  <c r="I200" i="65"/>
  <c r="C93" i="65"/>
  <c r="C131" i="65" s="1"/>
  <c r="C135" i="65"/>
  <c r="B223" i="68"/>
  <c r="J226" i="68"/>
  <c r="M176" i="65"/>
  <c r="D180" i="65"/>
  <c r="D177" i="67"/>
  <c r="D139" i="67"/>
  <c r="B111" i="68"/>
  <c r="B207" i="68" s="1"/>
  <c r="B160" i="68"/>
  <c r="D209" i="68"/>
  <c r="J342" i="70"/>
  <c r="Q112" i="70"/>
  <c r="K231" i="68"/>
  <c r="H203" i="70"/>
  <c r="M139" i="65"/>
  <c r="F208" i="72"/>
  <c r="K194" i="71"/>
  <c r="P164" i="59"/>
  <c r="D164" i="59"/>
  <c r="N349" i="72"/>
  <c r="N369" i="72"/>
  <c r="N367" i="72"/>
  <c r="N351" i="72"/>
  <c r="P146" i="59"/>
  <c r="D146" i="58"/>
  <c r="J349" i="71"/>
  <c r="J351" i="71"/>
  <c r="J367" i="71"/>
  <c r="J369" i="71"/>
  <c r="F372" i="70"/>
  <c r="F391" i="70"/>
  <c r="N125" i="58"/>
  <c r="H378" i="69"/>
  <c r="H397" i="69"/>
  <c r="P109" i="59"/>
  <c r="N106" i="59"/>
  <c r="L471" i="68"/>
  <c r="L495" i="68"/>
  <c r="P517" i="68"/>
  <c r="P493" i="68"/>
  <c r="P469" i="68"/>
  <c r="D464" i="68"/>
  <c r="D488" i="68"/>
  <c r="D456" i="68"/>
  <c r="D480" i="68"/>
  <c r="D503" i="68"/>
  <c r="D504" i="68"/>
  <c r="P82" i="58"/>
  <c r="N66" i="59"/>
  <c r="P63" i="58"/>
  <c r="P364" i="67"/>
  <c r="P363" i="67"/>
  <c r="P383" i="67"/>
  <c r="P385" i="67"/>
  <c r="P366" i="67"/>
  <c r="P382" i="67"/>
  <c r="P401" i="67"/>
  <c r="D63" i="59"/>
  <c r="H376" i="66"/>
  <c r="H372" i="66"/>
  <c r="H391" i="66"/>
  <c r="D387" i="66"/>
  <c r="D406" i="66"/>
  <c r="D368" i="66"/>
  <c r="H44" i="59"/>
  <c r="F371" i="65"/>
  <c r="F408" i="65"/>
  <c r="F390" i="65"/>
  <c r="F370" i="65"/>
  <c r="F389" i="65"/>
  <c r="N28" i="58"/>
  <c r="P25" i="60"/>
  <c r="D25" i="60"/>
  <c r="F439" i="64"/>
  <c r="F438" i="64"/>
  <c r="F418" i="64"/>
  <c r="F460" i="64"/>
  <c r="J7" i="58"/>
  <c r="L4" i="59"/>
  <c r="L404" i="64"/>
  <c r="L425" i="64"/>
  <c r="L424" i="64"/>
  <c r="L427" i="64"/>
  <c r="L406" i="64"/>
  <c r="L403" i="64"/>
  <c r="L445" i="64"/>
  <c r="C164" i="59"/>
  <c r="C393" i="65"/>
  <c r="C394" i="65"/>
  <c r="C375" i="65"/>
  <c r="C374" i="65"/>
  <c r="C392" i="65"/>
  <c r="C199" i="72"/>
  <c r="C181" i="72"/>
  <c r="F216" i="72"/>
  <c r="F180" i="72"/>
  <c r="F198" i="72"/>
  <c r="M178" i="72"/>
  <c r="M177" i="72"/>
  <c r="M195" i="72"/>
  <c r="M176" i="72"/>
  <c r="M196" i="72"/>
  <c r="E172" i="42"/>
  <c r="E42" i="72"/>
  <c r="H171" i="42"/>
  <c r="H41" i="72"/>
  <c r="H69" i="72" s="1"/>
  <c r="J167" i="42"/>
  <c r="J39" i="72"/>
  <c r="J67" i="72" s="1"/>
  <c r="E165" i="42"/>
  <c r="E37" i="72"/>
  <c r="H164" i="49"/>
  <c r="H179" i="72"/>
  <c r="H169" i="72"/>
  <c r="H187" i="72"/>
  <c r="H170" i="72"/>
  <c r="D164" i="48"/>
  <c r="Q178" i="71"/>
  <c r="Q195" i="71"/>
  <c r="Q177" i="71"/>
  <c r="Q196" i="71"/>
  <c r="D175" i="71"/>
  <c r="D193" i="71"/>
  <c r="P144" i="48"/>
  <c r="D144" i="48"/>
  <c r="D187" i="71"/>
  <c r="D179" i="71"/>
  <c r="D169" i="71"/>
  <c r="D170" i="71"/>
  <c r="H199" i="70"/>
  <c r="H180" i="70"/>
  <c r="Q129" i="42"/>
  <c r="Q37" i="70"/>
  <c r="P128" i="49"/>
  <c r="D125" i="49"/>
  <c r="D7" i="70"/>
  <c r="G122" i="42"/>
  <c r="G45" i="69"/>
  <c r="J204" i="69"/>
  <c r="J185" i="69"/>
  <c r="J223" i="69"/>
  <c r="M117" i="42"/>
  <c r="M42" i="69"/>
  <c r="M70" i="69" s="1"/>
  <c r="P116" i="42"/>
  <c r="P41" i="69"/>
  <c r="P69" i="69" s="1"/>
  <c r="D116" i="42"/>
  <c r="D41" i="69"/>
  <c r="D69" i="69" s="1"/>
  <c r="J112" i="42"/>
  <c r="J39" i="69"/>
  <c r="M110" i="42"/>
  <c r="M37" i="69"/>
  <c r="L106" i="48"/>
  <c r="L7" i="69"/>
  <c r="O103" i="42"/>
  <c r="O54" i="68"/>
  <c r="O88" i="68" s="1"/>
  <c r="G103" i="42"/>
  <c r="G54" i="68"/>
  <c r="J102" i="42"/>
  <c r="J53" i="68"/>
  <c r="J87" i="68" s="1"/>
  <c r="F276" i="68"/>
  <c r="F252" i="68"/>
  <c r="I275" i="68"/>
  <c r="I251" i="68"/>
  <c r="P89" i="42"/>
  <c r="P46" i="68"/>
  <c r="P80" i="68" s="1"/>
  <c r="D240" i="68"/>
  <c r="D241" i="68"/>
  <c r="D239" i="68"/>
  <c r="D264" i="68"/>
  <c r="K238" i="68"/>
  <c r="K262" i="68"/>
  <c r="C238" i="68"/>
  <c r="C262" i="68"/>
  <c r="N82" i="49"/>
  <c r="P204" i="67"/>
  <c r="P223" i="67"/>
  <c r="I198" i="67"/>
  <c r="I197" i="67"/>
  <c r="I216" i="67"/>
  <c r="F63" i="49"/>
  <c r="L223" i="66"/>
  <c r="L204" i="66"/>
  <c r="O201" i="66"/>
  <c r="O202" i="66"/>
  <c r="O200" i="66"/>
  <c r="C202" i="66"/>
  <c r="C201" i="66"/>
  <c r="F193" i="66"/>
  <c r="F194" i="66"/>
  <c r="F203" i="66"/>
  <c r="Q198" i="65"/>
  <c r="Q216" i="65"/>
  <c r="Q197" i="65"/>
  <c r="N192" i="65"/>
  <c r="F25" i="50"/>
  <c r="F193" i="65"/>
  <c r="F203" i="65"/>
  <c r="H228" i="64"/>
  <c r="H249" i="64"/>
  <c r="O218" i="64"/>
  <c r="O239" i="64"/>
  <c r="I7" i="48"/>
  <c r="E7" i="48"/>
  <c r="J44" i="48"/>
  <c r="N170" i="71"/>
  <c r="D449" i="64"/>
  <c r="K188" i="72"/>
  <c r="O93" i="72"/>
  <c r="O129" i="72" s="1"/>
  <c r="O367" i="67"/>
  <c r="M213" i="66"/>
  <c r="P194" i="70"/>
  <c r="C150" i="65"/>
  <c r="E176" i="42"/>
  <c r="E44" i="72"/>
  <c r="E72" i="72" s="1"/>
  <c r="M167" i="42"/>
  <c r="M39" i="72"/>
  <c r="I168" i="42"/>
  <c r="I40" i="72"/>
  <c r="I68" i="72" s="1"/>
  <c r="G163" i="42"/>
  <c r="F159" i="42"/>
  <c r="F45" i="71"/>
  <c r="F73" i="71" s="1"/>
  <c r="C153" i="42"/>
  <c r="C41" i="71"/>
  <c r="P147" i="42"/>
  <c r="P37" i="71"/>
  <c r="N141" i="42"/>
  <c r="N45" i="70"/>
  <c r="K135" i="42"/>
  <c r="K41" i="70"/>
  <c r="K69" i="70" s="1"/>
  <c r="J132" i="42"/>
  <c r="J40" i="70"/>
  <c r="G35" i="70"/>
  <c r="G63" i="70" s="1"/>
  <c r="E121" i="42"/>
  <c r="E44" i="69"/>
  <c r="C116" i="42"/>
  <c r="C41" i="69"/>
  <c r="C69" i="69" s="1"/>
  <c r="L101" i="42"/>
  <c r="L52" i="68"/>
  <c r="L86" i="68" s="1"/>
  <c r="K97" i="42"/>
  <c r="K50" i="68"/>
  <c r="N35" i="72"/>
  <c r="N63" i="72" s="1"/>
  <c r="M159" i="42"/>
  <c r="M45" i="71"/>
  <c r="J153" i="42"/>
  <c r="J41" i="71"/>
  <c r="J69" i="71" s="1"/>
  <c r="H149" i="42"/>
  <c r="H39" i="71"/>
  <c r="G147" i="42"/>
  <c r="G37" i="71"/>
  <c r="D140" i="42"/>
  <c r="D44" i="70"/>
  <c r="C136" i="42"/>
  <c r="C42" i="70"/>
  <c r="C70" i="70" s="1"/>
  <c r="P131" i="42"/>
  <c r="P39" i="70"/>
  <c r="O129" i="42"/>
  <c r="O37" i="70"/>
  <c r="L121" i="42"/>
  <c r="L44" i="69"/>
  <c r="J116" i="42"/>
  <c r="J41" i="69"/>
  <c r="J69" i="69" s="1"/>
  <c r="F107" i="42"/>
  <c r="F35" i="69"/>
  <c r="D102" i="42"/>
  <c r="D53" i="68"/>
  <c r="Q96" i="42"/>
  <c r="Q49" i="68"/>
  <c r="O92" i="42"/>
  <c r="O47" i="68"/>
  <c r="O81" i="68" s="1"/>
  <c r="M88" i="42"/>
  <c r="M45" i="68"/>
  <c r="L86" i="42"/>
  <c r="L43" i="68"/>
  <c r="L77" i="68" s="1"/>
  <c r="F78" i="42"/>
  <c r="F44" i="67"/>
  <c r="P64" i="42"/>
  <c r="P35" i="67"/>
  <c r="P63" i="67" s="1"/>
  <c r="E167" i="42"/>
  <c r="E39" i="72"/>
  <c r="C159" i="42"/>
  <c r="C45" i="71"/>
  <c r="C73" i="71" s="1"/>
  <c r="O150" i="42"/>
  <c r="O40" i="71"/>
  <c r="L35" i="71"/>
  <c r="L63" i="71" s="1"/>
  <c r="I136" i="42"/>
  <c r="I42" i="70"/>
  <c r="G132" i="42"/>
  <c r="G40" i="70"/>
  <c r="G68" i="70" s="1"/>
  <c r="F59" i="42"/>
  <c r="F44" i="66"/>
  <c r="D54" i="42"/>
  <c r="D41" i="66"/>
  <c r="D69" i="66" s="1"/>
  <c r="C51" i="42"/>
  <c r="C40" i="66"/>
  <c r="P41" i="42"/>
  <c r="P45" i="65"/>
  <c r="P73" i="65" s="1"/>
  <c r="N36" i="42"/>
  <c r="N42" i="65"/>
  <c r="L32" i="42"/>
  <c r="L40" i="65"/>
  <c r="L68" i="65" s="1"/>
  <c r="J29" i="42"/>
  <c r="J37" i="65"/>
  <c r="G21" i="42"/>
  <c r="G50" i="64"/>
  <c r="G82" i="64" s="1"/>
  <c r="E16" i="42"/>
  <c r="E47" i="64"/>
  <c r="C12" i="42"/>
  <c r="C45" i="64"/>
  <c r="C77" i="64" s="1"/>
  <c r="Q10" i="42"/>
  <c r="Q43" i="64"/>
  <c r="C8" i="42"/>
  <c r="C41" i="64"/>
  <c r="E5" i="42"/>
  <c r="E39" i="64"/>
  <c r="E71" i="64" s="1"/>
  <c r="D177" i="42"/>
  <c r="D45" i="72"/>
  <c r="D73" i="72" s="1"/>
  <c r="L168" i="42"/>
  <c r="L40" i="72"/>
  <c r="E163" i="42"/>
  <c r="E35" i="72"/>
  <c r="E63" i="72" s="1"/>
  <c r="M153" i="42"/>
  <c r="M41" i="71"/>
  <c r="K149" i="42"/>
  <c r="K39" i="71"/>
  <c r="K67" i="71" s="1"/>
  <c r="O89" i="42"/>
  <c r="O46" i="68"/>
  <c r="O80" i="68" s="1"/>
  <c r="K140" i="42"/>
  <c r="K44" i="70"/>
  <c r="K72" i="70" s="1"/>
  <c r="K121" i="42"/>
  <c r="K44" i="69"/>
  <c r="E116" i="42"/>
  <c r="E41" i="69"/>
  <c r="E69" i="69" s="1"/>
  <c r="N110" i="42"/>
  <c r="N37" i="69"/>
  <c r="L103" i="42"/>
  <c r="L54" i="68"/>
  <c r="L88" i="68" s="1"/>
  <c r="K102" i="42"/>
  <c r="K53" i="68"/>
  <c r="M79" i="42"/>
  <c r="M45" i="67"/>
  <c r="M73" i="67" s="1"/>
  <c r="L78" i="42"/>
  <c r="L44" i="67"/>
  <c r="F73" i="42"/>
  <c r="F41" i="67"/>
  <c r="F69" i="67" s="1"/>
  <c r="E70" i="42"/>
  <c r="E40" i="67"/>
  <c r="M60" i="42"/>
  <c r="M45" i="66"/>
  <c r="M73" i="66" s="1"/>
  <c r="K55" i="42"/>
  <c r="K42" i="66"/>
  <c r="M41" i="42"/>
  <c r="M45" i="65"/>
  <c r="F35" i="42"/>
  <c r="F41" i="65"/>
  <c r="F69" i="65" s="1"/>
  <c r="E32" i="42"/>
  <c r="E40" i="65"/>
  <c r="D31" i="42"/>
  <c r="D39" i="65"/>
  <c r="D67" i="65" s="1"/>
  <c r="N40" i="42"/>
  <c r="N44" i="65"/>
  <c r="M36" i="42"/>
  <c r="M42" i="65"/>
  <c r="M70" i="65" s="1"/>
  <c r="K32" i="42"/>
  <c r="K40" i="65"/>
  <c r="F31" i="42"/>
  <c r="F39" i="65"/>
  <c r="F67" i="65" s="1"/>
  <c r="N21" i="42"/>
  <c r="N50" i="64"/>
  <c r="K15" i="42"/>
  <c r="K46" i="64"/>
  <c r="K78" i="64" s="1"/>
  <c r="F12" i="42"/>
  <c r="F45" i="64"/>
  <c r="J35" i="65"/>
  <c r="J63" i="65" s="1"/>
  <c r="I22" i="42"/>
  <c r="I51" i="64"/>
  <c r="Q15" i="42"/>
  <c r="Q46" i="64"/>
  <c r="Q78" i="64" s="1"/>
  <c r="O11" i="42"/>
  <c r="O44" i="64"/>
  <c r="J10" i="42"/>
  <c r="J43" i="64"/>
  <c r="J75" i="64" s="1"/>
  <c r="C73" i="42"/>
  <c r="C41" i="67"/>
  <c r="M3" i="44"/>
  <c r="M9" i="48"/>
  <c r="N24" i="44"/>
  <c r="N30" i="48"/>
  <c r="G24" i="44"/>
  <c r="G30" i="48"/>
  <c r="N62" i="44"/>
  <c r="N68" i="48"/>
  <c r="L43" i="44"/>
  <c r="L49" i="48"/>
  <c r="C62" i="44"/>
  <c r="C68" i="48"/>
  <c r="P81" i="44"/>
  <c r="P117" i="68"/>
  <c r="P213" i="68" s="1"/>
  <c r="P87" i="48"/>
  <c r="D177" i="65"/>
  <c r="D139" i="65"/>
  <c r="M181" i="67"/>
  <c r="M143" i="67"/>
  <c r="L134" i="72"/>
  <c r="L188" i="72"/>
  <c r="K190" i="64"/>
  <c r="K160" i="64"/>
  <c r="K383" i="72"/>
  <c r="K383" i="71"/>
  <c r="Q143" i="50"/>
  <c r="H223" i="68"/>
  <c r="H175" i="68"/>
  <c r="K352" i="71"/>
  <c r="K275" i="71"/>
  <c r="K311" i="71" s="1"/>
  <c r="L93" i="66"/>
  <c r="L131" i="66" s="1"/>
  <c r="L175" i="66"/>
  <c r="K184" i="67"/>
  <c r="K146" i="67"/>
  <c r="Q211" i="68"/>
  <c r="I207" i="69"/>
  <c r="D99" i="65"/>
  <c r="D93" i="65" s="1"/>
  <c r="D131" i="65" s="1"/>
  <c r="E66" i="48"/>
  <c r="P132" i="67"/>
  <c r="L215" i="68"/>
  <c r="L167" i="68"/>
  <c r="O316" i="72"/>
  <c r="O370" i="72"/>
  <c r="G381" i="72"/>
  <c r="G363" i="72"/>
  <c r="G377" i="72"/>
  <c r="G359" i="72"/>
  <c r="G360" i="72"/>
  <c r="G378" i="72"/>
  <c r="E375" i="72"/>
  <c r="E357" i="72"/>
  <c r="K164" i="59"/>
  <c r="I162" i="58"/>
  <c r="M375" i="71"/>
  <c r="M357" i="71"/>
  <c r="O146" i="59"/>
  <c r="Q372" i="70"/>
  <c r="Q391" i="70"/>
  <c r="K371" i="70"/>
  <c r="K370" i="70"/>
  <c r="K389" i="70"/>
  <c r="K390" i="70"/>
  <c r="K369" i="70"/>
  <c r="M125" i="59"/>
  <c r="E385" i="70"/>
  <c r="E366" i="70"/>
  <c r="E383" i="70"/>
  <c r="E363" i="70"/>
  <c r="E382" i="70"/>
  <c r="E364" i="70"/>
  <c r="Q363" i="69"/>
  <c r="Q383" i="69"/>
  <c r="Q364" i="69"/>
  <c r="Q385" i="69"/>
  <c r="Q366" i="69"/>
  <c r="Q382" i="69"/>
  <c r="I106" i="59"/>
  <c r="E491" i="68"/>
  <c r="E490" i="68"/>
  <c r="E467" i="68"/>
  <c r="E489" i="68"/>
  <c r="E466" i="68"/>
  <c r="E458" i="68"/>
  <c r="E483" i="68"/>
  <c r="E506" i="68"/>
  <c r="E457" i="68"/>
  <c r="E482" i="68"/>
  <c r="E459" i="68"/>
  <c r="G504" i="68"/>
  <c r="G456" i="68"/>
  <c r="G480" i="68"/>
  <c r="I85" i="58"/>
  <c r="K82" i="58"/>
  <c r="K452" i="68"/>
  <c r="K476" i="68"/>
  <c r="K499" i="68"/>
  <c r="K478" i="68"/>
  <c r="K454" i="68"/>
  <c r="K451" i="68"/>
  <c r="K475" i="68"/>
  <c r="G82" i="60"/>
  <c r="M397" i="67"/>
  <c r="M378" i="67"/>
  <c r="M390" i="67"/>
  <c r="M408" i="67"/>
  <c r="M370" i="67"/>
  <c r="M371" i="67"/>
  <c r="M407" i="67"/>
  <c r="M389" i="67"/>
  <c r="M66" i="58"/>
  <c r="M397" i="66"/>
  <c r="M378" i="66"/>
  <c r="I408" i="66"/>
  <c r="I389" i="66"/>
  <c r="I371" i="66"/>
  <c r="I407" i="66"/>
  <c r="I390" i="66"/>
  <c r="I388" i="66"/>
  <c r="I370" i="66"/>
  <c r="O406" i="66"/>
  <c r="O368" i="66"/>
  <c r="O387" i="66"/>
  <c r="G382" i="66"/>
  <c r="G363" i="66"/>
  <c r="G401" i="66"/>
  <c r="G383" i="66"/>
  <c r="G364" i="66"/>
  <c r="G366" i="66"/>
  <c r="G385" i="66"/>
  <c r="E378" i="65"/>
  <c r="E397" i="65"/>
  <c r="G372" i="65"/>
  <c r="G391" i="65"/>
  <c r="E28" i="59"/>
  <c r="K25" i="60"/>
  <c r="I441" i="64"/>
  <c r="I420" i="64"/>
  <c r="I439" i="64"/>
  <c r="I438" i="64"/>
  <c r="I418" i="64"/>
  <c r="I460" i="64"/>
  <c r="Q413" i="64"/>
  <c r="Q434" i="64"/>
  <c r="Q7" i="59"/>
  <c r="O4" i="59"/>
  <c r="K4" i="58"/>
  <c r="C369" i="72"/>
  <c r="C349" i="72"/>
  <c r="C367" i="72"/>
  <c r="C351" i="72"/>
  <c r="C490" i="68"/>
  <c r="C491" i="68"/>
  <c r="C467" i="68"/>
  <c r="C489" i="68"/>
  <c r="C466" i="68"/>
  <c r="F181" i="72"/>
  <c r="F199" i="72"/>
  <c r="I198" i="72"/>
  <c r="I180" i="72"/>
  <c r="I216" i="72"/>
  <c r="P27" i="72"/>
  <c r="O175" i="72"/>
  <c r="O193" i="72"/>
  <c r="Q171" i="72"/>
  <c r="Q207" i="72"/>
  <c r="Q189" i="72"/>
  <c r="I189" i="72"/>
  <c r="I207" i="72"/>
  <c r="I171" i="72"/>
  <c r="E189" i="72"/>
  <c r="E171" i="72"/>
  <c r="E207" i="72"/>
  <c r="K162" i="49"/>
  <c r="G167" i="72"/>
  <c r="F181" i="71"/>
  <c r="F199" i="71"/>
  <c r="N30" i="71"/>
  <c r="M216" i="71"/>
  <c r="M198" i="71"/>
  <c r="M180" i="71"/>
  <c r="I198" i="71"/>
  <c r="I216" i="71"/>
  <c r="I180" i="71"/>
  <c r="E216" i="71"/>
  <c r="E180" i="71"/>
  <c r="E198" i="71"/>
  <c r="C193" i="71"/>
  <c r="C175" i="71"/>
  <c r="O146" i="49"/>
  <c r="G146" i="49"/>
  <c r="K31" i="70"/>
  <c r="J186" i="70"/>
  <c r="J205" i="70"/>
  <c r="P202" i="70"/>
  <c r="P182" i="70"/>
  <c r="P183" i="70"/>
  <c r="P201" i="70"/>
  <c r="P181" i="70"/>
  <c r="H27" i="70"/>
  <c r="G199" i="70"/>
  <c r="G180" i="70"/>
  <c r="I176" i="70"/>
  <c r="I195" i="70"/>
  <c r="O193" i="70"/>
  <c r="O184" i="70"/>
  <c r="O174" i="70"/>
  <c r="K193" i="70"/>
  <c r="K184" i="70"/>
  <c r="K174" i="70"/>
  <c r="C125" i="49"/>
  <c r="F205" i="69"/>
  <c r="F186" i="69"/>
  <c r="G199" i="69"/>
  <c r="G180" i="69"/>
  <c r="O109" i="49"/>
  <c r="G106" i="49"/>
  <c r="J246" i="68"/>
  <c r="I220" i="68"/>
  <c r="J31" i="68"/>
  <c r="I244" i="68"/>
  <c r="I268" i="68"/>
  <c r="I245" i="68"/>
  <c r="I243" i="68"/>
  <c r="O264" i="68"/>
  <c r="O240" i="68"/>
  <c r="O241" i="68"/>
  <c r="E82" i="49"/>
  <c r="O204" i="67"/>
  <c r="O223" i="67"/>
  <c r="H30" i="67"/>
  <c r="G223" i="67"/>
  <c r="G204" i="67"/>
  <c r="N74" i="42"/>
  <c r="N42" i="67"/>
  <c r="N70" i="67" s="1"/>
  <c r="I27" i="67"/>
  <c r="I199" i="67"/>
  <c r="Q26" i="67"/>
  <c r="P216" i="67"/>
  <c r="P197" i="67"/>
  <c r="P215" i="67"/>
  <c r="P198" i="67"/>
  <c r="L70" i="42"/>
  <c r="L40" i="67"/>
  <c r="L68" i="67" s="1"/>
  <c r="D70" i="42"/>
  <c r="D40" i="67"/>
  <c r="D68" i="67" s="1"/>
  <c r="G69" i="42"/>
  <c r="G39" i="67"/>
  <c r="M63" i="49"/>
  <c r="E66" i="49"/>
  <c r="D60" i="42"/>
  <c r="D45" i="66"/>
  <c r="K59" i="42"/>
  <c r="K44" i="66"/>
  <c r="K72" i="66" s="1"/>
  <c r="N55" i="42"/>
  <c r="N42" i="66"/>
  <c r="Q54" i="42"/>
  <c r="Q41" i="66"/>
  <c r="Q69" i="66" s="1"/>
  <c r="E199" i="66"/>
  <c r="D198" i="66"/>
  <c r="D197" i="66"/>
  <c r="D216" i="66"/>
  <c r="D196" i="66"/>
  <c r="J48" i="42"/>
  <c r="J37" i="66"/>
  <c r="Q209" i="66"/>
  <c r="Q191" i="66"/>
  <c r="Q190" i="66"/>
  <c r="H30" i="65"/>
  <c r="G204" i="65"/>
  <c r="G223" i="65"/>
  <c r="I28" i="49"/>
  <c r="P233" i="64"/>
  <c r="P213" i="64"/>
  <c r="P212" i="64"/>
  <c r="B44" i="50"/>
  <c r="B44" i="49"/>
  <c r="B203" i="65"/>
  <c r="B193" i="65"/>
  <c r="C31" i="64"/>
  <c r="B225" i="64"/>
  <c r="B224" i="64"/>
  <c r="L211" i="68"/>
  <c r="D201" i="71"/>
  <c r="P207" i="69"/>
  <c r="E93" i="70"/>
  <c r="E175" i="70"/>
  <c r="Q175" i="70"/>
  <c r="Q93" i="70"/>
  <c r="H367" i="65"/>
  <c r="H329" i="65"/>
  <c r="H374" i="70"/>
  <c r="H375" i="70"/>
  <c r="H393" i="70"/>
  <c r="H392" i="70"/>
  <c r="H373" i="70"/>
  <c r="H394" i="70"/>
  <c r="N368" i="70"/>
  <c r="N387" i="70"/>
  <c r="D128" i="59"/>
  <c r="N372" i="69"/>
  <c r="N391" i="69"/>
  <c r="J85" i="58"/>
  <c r="F390" i="67"/>
  <c r="F389" i="67"/>
  <c r="F371" i="67"/>
  <c r="F370" i="67"/>
  <c r="F388" i="67"/>
  <c r="F408" i="67"/>
  <c r="H63" i="58"/>
  <c r="F420" i="64"/>
  <c r="F441" i="64"/>
  <c r="L419" i="64"/>
  <c r="L440" i="64"/>
  <c r="L461" i="64"/>
  <c r="P4" i="60"/>
  <c r="I165" i="42"/>
  <c r="I37" i="72"/>
  <c r="O205" i="69"/>
  <c r="O186" i="69"/>
  <c r="N112" i="42"/>
  <c r="N39" i="69"/>
  <c r="D106" i="49"/>
  <c r="J233" i="68"/>
  <c r="J257" i="68"/>
  <c r="J234" i="68"/>
  <c r="H28" i="67"/>
  <c r="G202" i="67"/>
  <c r="G201" i="67"/>
  <c r="N26" i="67"/>
  <c r="M198" i="67"/>
  <c r="M216" i="67"/>
  <c r="M197" i="67"/>
  <c r="Q25" i="66"/>
  <c r="P195" i="66"/>
  <c r="P214" i="66"/>
  <c r="J44" i="49"/>
  <c r="P405" i="65"/>
  <c r="L25" i="48"/>
  <c r="F180" i="65"/>
  <c r="L219" i="68"/>
  <c r="L171" i="68"/>
  <c r="N231" i="68"/>
  <c r="M405" i="67"/>
  <c r="I170" i="66"/>
  <c r="Q85" i="48"/>
  <c r="M143" i="50"/>
  <c r="O323" i="69"/>
  <c r="E361" i="72"/>
  <c r="E304" i="67"/>
  <c r="E323" i="67" s="1"/>
  <c r="E386" i="67"/>
  <c r="E329" i="67"/>
  <c r="G194" i="67"/>
  <c r="C173" i="66"/>
  <c r="G185" i="67"/>
  <c r="I190" i="64"/>
  <c r="D173" i="66"/>
  <c r="F183" i="66"/>
  <c r="M85" i="48"/>
  <c r="F4" i="48"/>
  <c r="I222" i="67"/>
  <c r="P200" i="70"/>
  <c r="J360" i="72"/>
  <c r="J378" i="72"/>
  <c r="J359" i="72"/>
  <c r="J377" i="72"/>
  <c r="H357" i="72"/>
  <c r="H375" i="72"/>
  <c r="F164" i="59"/>
  <c r="D162" i="58"/>
  <c r="P349" i="71"/>
  <c r="P369" i="71"/>
  <c r="P351" i="71"/>
  <c r="P367" i="71"/>
  <c r="N375" i="70"/>
  <c r="N394" i="70"/>
  <c r="N393" i="70"/>
  <c r="N374" i="70"/>
  <c r="J128" i="59"/>
  <c r="H106" i="58"/>
  <c r="J471" i="68"/>
  <c r="J495" i="68"/>
  <c r="N469" i="68"/>
  <c r="N493" i="68"/>
  <c r="P487" i="68"/>
  <c r="P462" i="68"/>
  <c r="P463" i="68"/>
  <c r="P486" i="68"/>
  <c r="P461" i="68"/>
  <c r="P510" i="68"/>
  <c r="P85" i="58"/>
  <c r="N82" i="58"/>
  <c r="F82" i="59"/>
  <c r="F476" i="68"/>
  <c r="F475" i="68"/>
  <c r="F452" i="68"/>
  <c r="F451" i="68"/>
  <c r="F454" i="68"/>
  <c r="F499" i="68"/>
  <c r="F478" i="68"/>
  <c r="H370" i="67"/>
  <c r="H390" i="67"/>
  <c r="H371" i="67"/>
  <c r="H389" i="67"/>
  <c r="H388" i="67"/>
  <c r="H369" i="67"/>
  <c r="H408" i="67"/>
  <c r="J63" i="60"/>
  <c r="F63" i="59"/>
  <c r="H393" i="66"/>
  <c r="H375" i="66"/>
  <c r="H374" i="66"/>
  <c r="H394" i="66"/>
  <c r="H392" i="66"/>
  <c r="L47" i="59"/>
  <c r="L397" i="65"/>
  <c r="L378" i="65"/>
  <c r="P394" i="65"/>
  <c r="P393" i="65"/>
  <c r="P375" i="65"/>
  <c r="P374" i="65"/>
  <c r="P392" i="65"/>
  <c r="D389" i="65"/>
  <c r="D371" i="65"/>
  <c r="D390" i="65"/>
  <c r="D370" i="65"/>
  <c r="D388" i="65"/>
  <c r="D408" i="65"/>
  <c r="L28" i="59"/>
  <c r="F25" i="59"/>
  <c r="P441" i="64"/>
  <c r="P420" i="64"/>
  <c r="J450" i="64"/>
  <c r="J408" i="64"/>
  <c r="J429" i="64"/>
  <c r="H7" i="59"/>
  <c r="F4" i="60"/>
  <c r="C372" i="69"/>
  <c r="C391" i="69"/>
  <c r="Q181" i="72"/>
  <c r="Q199" i="72"/>
  <c r="I181" i="72"/>
  <c r="I199" i="72"/>
  <c r="D180" i="72"/>
  <c r="D216" i="72"/>
  <c r="D198" i="72"/>
  <c r="F164" i="49"/>
  <c r="F187" i="72"/>
  <c r="F169" i="72"/>
  <c r="J146" i="48"/>
  <c r="F144" i="49"/>
  <c r="N128" i="48"/>
  <c r="N193" i="70"/>
  <c r="N184" i="70"/>
  <c r="N203" i="70"/>
  <c r="N175" i="70"/>
  <c r="N174" i="70"/>
  <c r="J125" i="48"/>
  <c r="F128" i="48"/>
  <c r="M205" i="69"/>
  <c r="M186" i="69"/>
  <c r="N171" i="69"/>
  <c r="N172" i="69"/>
  <c r="N190" i="69"/>
  <c r="N191" i="69"/>
  <c r="F109" i="48"/>
  <c r="F222" i="69"/>
  <c r="F207" i="69" s="1"/>
  <c r="F174" i="69"/>
  <c r="F193" i="69"/>
  <c r="F203" i="69"/>
  <c r="F184" i="69"/>
  <c r="P82" i="50"/>
  <c r="K205" i="67"/>
  <c r="K197" i="67"/>
  <c r="K198" i="67"/>
  <c r="K216" i="67"/>
  <c r="G197" i="67"/>
  <c r="G216" i="67"/>
  <c r="G198" i="67"/>
  <c r="N195" i="67"/>
  <c r="N214" i="67"/>
  <c r="H26" i="66"/>
  <c r="G197" i="66"/>
  <c r="G198" i="66"/>
  <c r="G196" i="66"/>
  <c r="G216" i="66"/>
  <c r="J195" i="66"/>
  <c r="J214" i="66"/>
  <c r="L44" i="50"/>
  <c r="L193" i="66"/>
  <c r="L222" i="66"/>
  <c r="H191" i="66"/>
  <c r="H209" i="66"/>
  <c r="H190" i="66"/>
  <c r="P25" i="50"/>
  <c r="L25" i="49"/>
  <c r="H25" i="50"/>
  <c r="G222" i="64"/>
  <c r="D238" i="64"/>
  <c r="D217" i="64"/>
  <c r="O4" i="50"/>
  <c r="G213" i="64"/>
  <c r="G233" i="64"/>
  <c r="G212" i="64"/>
  <c r="C233" i="64"/>
  <c r="C213" i="64"/>
  <c r="C212" i="64"/>
  <c r="B175" i="71"/>
  <c r="B193" i="71"/>
  <c r="B169" i="71"/>
  <c r="B187" i="71"/>
  <c r="B179" i="71"/>
  <c r="B180" i="70"/>
  <c r="B199" i="70"/>
  <c r="B174" i="70"/>
  <c r="B203" i="70"/>
  <c r="B184" i="70"/>
  <c r="B193" i="70"/>
  <c r="Q311" i="72"/>
  <c r="E367" i="67"/>
  <c r="E414" i="70"/>
  <c r="E399" i="70" s="1"/>
  <c r="J168" i="64"/>
  <c r="J237" i="64"/>
  <c r="M367" i="67"/>
  <c r="E148" i="64"/>
  <c r="N85" i="48"/>
  <c r="H386" i="67"/>
  <c r="K388" i="70"/>
  <c r="O153" i="64"/>
  <c r="O216" i="64"/>
  <c r="J357" i="72"/>
  <c r="J375" i="72"/>
  <c r="J162" i="59"/>
  <c r="F144" i="58"/>
  <c r="L374" i="69"/>
  <c r="L393" i="69"/>
  <c r="L375" i="69"/>
  <c r="L394" i="69"/>
  <c r="L392" i="69"/>
  <c r="N487" i="68"/>
  <c r="N463" i="68"/>
  <c r="N462" i="68"/>
  <c r="N510" i="68"/>
  <c r="N486" i="68"/>
  <c r="L82" i="60"/>
  <c r="J397" i="67"/>
  <c r="J378" i="67"/>
  <c r="F66" i="59"/>
  <c r="L44" i="60"/>
  <c r="L382" i="66"/>
  <c r="L363" i="66"/>
  <c r="L401" i="66"/>
  <c r="L383" i="66"/>
  <c r="L364" i="66"/>
  <c r="L366" i="66"/>
  <c r="L385" i="66"/>
  <c r="J28" i="59"/>
  <c r="C368" i="66"/>
  <c r="C406" i="66"/>
  <c r="C387" i="66"/>
  <c r="J198" i="72"/>
  <c r="J216" i="72"/>
  <c r="J180" i="72"/>
  <c r="K168" i="42"/>
  <c r="K40" i="72"/>
  <c r="K68" i="72" s="1"/>
  <c r="F167" i="42"/>
  <c r="F39" i="72"/>
  <c r="F67" i="72" s="1"/>
  <c r="P164" i="48"/>
  <c r="G181" i="71"/>
  <c r="G199" i="71"/>
  <c r="H185" i="71"/>
  <c r="H167" i="71"/>
  <c r="I183" i="70"/>
  <c r="I201" i="70"/>
  <c r="I182" i="70"/>
  <c r="I202" i="70"/>
  <c r="J23" i="70"/>
  <c r="L199" i="69"/>
  <c r="L180" i="69"/>
  <c r="H249" i="68"/>
  <c r="H248" i="68"/>
  <c r="H247" i="68"/>
  <c r="F82" i="50"/>
  <c r="O202" i="67"/>
  <c r="O201" i="67"/>
  <c r="Q198" i="67"/>
  <c r="Q216" i="67"/>
  <c r="Q197" i="67"/>
  <c r="N44" i="50"/>
  <c r="F217" i="64"/>
  <c r="F238" i="64"/>
  <c r="B198" i="72"/>
  <c r="B180" i="72"/>
  <c r="B216" i="72"/>
  <c r="L177" i="66"/>
  <c r="L139" i="66"/>
  <c r="N275" i="72"/>
  <c r="N311" i="72" s="1"/>
  <c r="N352" i="72"/>
  <c r="P177" i="66"/>
  <c r="P139" i="66"/>
  <c r="D369" i="65"/>
  <c r="Q367" i="66"/>
  <c r="Q285" i="66"/>
  <c r="Q323" i="66" s="1"/>
  <c r="F352" i="71"/>
  <c r="F275" i="71"/>
  <c r="L505" i="68"/>
  <c r="N150" i="69"/>
  <c r="G207" i="70"/>
  <c r="I198" i="64"/>
  <c r="I156" i="64"/>
  <c r="L207" i="64"/>
  <c r="I93" i="66"/>
  <c r="D455" i="68"/>
  <c r="F172" i="72"/>
  <c r="H105" i="50"/>
  <c r="O194" i="70"/>
  <c r="D148" i="64"/>
  <c r="D105" i="64"/>
  <c r="D147" i="64" s="1"/>
  <c r="L181" i="66"/>
  <c r="L143" i="66"/>
  <c r="E212" i="68"/>
  <c r="J148" i="64"/>
  <c r="E111" i="64"/>
  <c r="Q186" i="66"/>
  <c r="F405" i="67"/>
  <c r="D370" i="72"/>
  <c r="D316" i="72"/>
  <c r="M365" i="64"/>
  <c r="M428" i="64"/>
  <c r="G405" i="66"/>
  <c r="E360" i="72"/>
  <c r="E378" i="72"/>
  <c r="E377" i="72"/>
  <c r="E359" i="72"/>
  <c r="I164" i="58"/>
  <c r="K162" i="58"/>
  <c r="Q363" i="71"/>
  <c r="Q381" i="71"/>
  <c r="E146" i="58"/>
  <c r="O367" i="71"/>
  <c r="O351" i="71"/>
  <c r="O369" i="71"/>
  <c r="O349" i="71"/>
  <c r="Q375" i="70"/>
  <c r="Q394" i="70"/>
  <c r="Q393" i="70"/>
  <c r="Q374" i="70"/>
  <c r="Q128" i="59"/>
  <c r="K366" i="70"/>
  <c r="K383" i="70"/>
  <c r="K364" i="70"/>
  <c r="K382" i="70"/>
  <c r="K363" i="70"/>
  <c r="K385" i="70"/>
  <c r="K372" i="69"/>
  <c r="K391" i="69"/>
  <c r="O106" i="58"/>
  <c r="K106" i="59"/>
  <c r="M495" i="68"/>
  <c r="M471" i="68"/>
  <c r="M469" i="68"/>
  <c r="M493" i="68"/>
  <c r="O459" i="68"/>
  <c r="O483" i="68"/>
  <c r="O458" i="68"/>
  <c r="O482" i="68"/>
  <c r="O506" i="68"/>
  <c r="O85" i="59"/>
  <c r="Q82" i="58"/>
  <c r="M454" i="68"/>
  <c r="M478" i="68"/>
  <c r="M451" i="68"/>
  <c r="M452" i="68"/>
  <c r="M499" i="68"/>
  <c r="M476" i="68"/>
  <c r="M475" i="68"/>
  <c r="E82" i="60"/>
  <c r="Q372" i="67"/>
  <c r="Q391" i="67"/>
  <c r="Q406" i="67"/>
  <c r="Q387" i="67"/>
  <c r="Q368" i="67"/>
  <c r="M63" i="58"/>
  <c r="K370" i="66"/>
  <c r="K371" i="66"/>
  <c r="K408" i="66"/>
  <c r="K390" i="66"/>
  <c r="K407" i="66"/>
  <c r="K389" i="66"/>
  <c r="K369" i="66"/>
  <c r="Q44" i="59"/>
  <c r="M44" i="58"/>
  <c r="I383" i="66"/>
  <c r="I385" i="66"/>
  <c r="I364" i="66"/>
  <c r="I366" i="66"/>
  <c r="I363" i="66"/>
  <c r="I382" i="66"/>
  <c r="I401" i="66"/>
  <c r="K397" i="65"/>
  <c r="K378" i="65"/>
  <c r="I25" i="58"/>
  <c r="I363" i="65"/>
  <c r="I385" i="65"/>
  <c r="I383" i="65"/>
  <c r="I401" i="65"/>
  <c r="I382" i="65"/>
  <c r="I366" i="65"/>
  <c r="I364" i="65"/>
  <c r="E461" i="64"/>
  <c r="E419" i="64"/>
  <c r="E440" i="64"/>
  <c r="Q450" i="64"/>
  <c r="Q429" i="64"/>
  <c r="Q408" i="64"/>
  <c r="K7" i="58"/>
  <c r="Q4" i="58"/>
  <c r="E4" i="58"/>
  <c r="P181" i="72"/>
  <c r="P199" i="72"/>
  <c r="J178" i="72"/>
  <c r="J196" i="72"/>
  <c r="J195" i="72"/>
  <c r="J177" i="72"/>
  <c r="P173" i="72"/>
  <c r="P172" i="72"/>
  <c r="P174" i="72"/>
  <c r="P192" i="72"/>
  <c r="P191" i="72"/>
  <c r="P209" i="72"/>
  <c r="H209" i="72"/>
  <c r="H173" i="72"/>
  <c r="H208" i="72"/>
  <c r="H192" i="72"/>
  <c r="H174" i="72"/>
  <c r="H172" i="72"/>
  <c r="H191" i="72"/>
  <c r="Q164" i="49"/>
  <c r="M162" i="49"/>
  <c r="E164" i="49"/>
  <c r="E185" i="72"/>
  <c r="E167" i="72"/>
  <c r="D181" i="71"/>
  <c r="D199" i="71"/>
  <c r="G216" i="71"/>
  <c r="G180" i="71"/>
  <c r="G198" i="71"/>
  <c r="P173" i="71"/>
  <c r="P209" i="71"/>
  <c r="P174" i="71"/>
  <c r="P192" i="71"/>
  <c r="P172" i="71"/>
  <c r="P208" i="71"/>
  <c r="P191" i="71"/>
  <c r="L173" i="71"/>
  <c r="L174" i="71"/>
  <c r="L209" i="71"/>
  <c r="L191" i="71"/>
  <c r="L172" i="71"/>
  <c r="L208" i="71"/>
  <c r="L192" i="71"/>
  <c r="D174" i="71"/>
  <c r="D173" i="71"/>
  <c r="D209" i="71"/>
  <c r="D191" i="71"/>
  <c r="D172" i="71"/>
  <c r="D208" i="71"/>
  <c r="D192" i="71"/>
  <c r="O189" i="71"/>
  <c r="O207" i="71"/>
  <c r="O171" i="71"/>
  <c r="G189" i="71"/>
  <c r="G207" i="71"/>
  <c r="G171" i="71"/>
  <c r="Q144" i="49"/>
  <c r="I144" i="48"/>
  <c r="E146" i="48"/>
  <c r="E187" i="71"/>
  <c r="E169" i="71"/>
  <c r="M125" i="48"/>
  <c r="M128" i="48"/>
  <c r="Q180" i="69"/>
  <c r="Q199" i="69"/>
  <c r="M193" i="69"/>
  <c r="M174" i="69"/>
  <c r="I106" i="49"/>
  <c r="I193" i="69"/>
  <c r="I174" i="69"/>
  <c r="Q37" i="68"/>
  <c r="P253" i="68"/>
  <c r="G252" i="68"/>
  <c r="G276" i="68"/>
  <c r="J251" i="68"/>
  <c r="L96" i="42"/>
  <c r="L49" i="68"/>
  <c r="L83" i="68" s="1"/>
  <c r="P238" i="68"/>
  <c r="P262" i="68"/>
  <c r="D88" i="42"/>
  <c r="D45" i="68"/>
  <c r="D79" i="68" s="1"/>
  <c r="O82" i="49"/>
  <c r="K85" i="48"/>
  <c r="Q78" i="42"/>
  <c r="Q44" i="67"/>
  <c r="Q72" i="67" s="1"/>
  <c r="E78" i="42"/>
  <c r="E44" i="67"/>
  <c r="O73" i="42"/>
  <c r="O41" i="67"/>
  <c r="O69" i="67" s="1"/>
  <c r="K73" i="42"/>
  <c r="K41" i="67"/>
  <c r="K69" i="67" s="1"/>
  <c r="O63" i="49"/>
  <c r="G222" i="67"/>
  <c r="G193" i="67"/>
  <c r="C209" i="67"/>
  <c r="C190" i="67"/>
  <c r="C191" i="67"/>
  <c r="J60" i="42"/>
  <c r="J45" i="66"/>
  <c r="J73" i="66" s="1"/>
  <c r="H55" i="42"/>
  <c r="H42" i="66"/>
  <c r="H70" i="66" s="1"/>
  <c r="N25" i="66"/>
  <c r="M195" i="66"/>
  <c r="M214" i="66"/>
  <c r="M23" i="66"/>
  <c r="O44" i="49"/>
  <c r="G47" i="49"/>
  <c r="C44" i="50"/>
  <c r="F205" i="65"/>
  <c r="M223" i="65"/>
  <c r="M204" i="65"/>
  <c r="D201" i="65"/>
  <c r="D202" i="65"/>
  <c r="D200" i="65"/>
  <c r="K35" i="42"/>
  <c r="K41" i="65"/>
  <c r="K69" i="65" s="1"/>
  <c r="H29" i="42"/>
  <c r="H37" i="65"/>
  <c r="O25" i="50"/>
  <c r="G25" i="49"/>
  <c r="F229" i="64"/>
  <c r="J34" i="64"/>
  <c r="I228" i="64"/>
  <c r="I249" i="64"/>
  <c r="L227" i="64"/>
  <c r="L248" i="64"/>
  <c r="D227" i="64"/>
  <c r="D248" i="64"/>
  <c r="K225" i="64"/>
  <c r="K224" i="64"/>
  <c r="C225" i="64"/>
  <c r="C224" i="64"/>
  <c r="P11" i="42"/>
  <c r="P44" i="64"/>
  <c r="P76" i="64" s="1"/>
  <c r="H11" i="42"/>
  <c r="H44" i="64"/>
  <c r="H76" i="64" s="1"/>
  <c r="K10" i="42"/>
  <c r="K43" i="64"/>
  <c r="K75" i="64" s="1"/>
  <c r="C10" i="42"/>
  <c r="C43" i="64"/>
  <c r="C75" i="64" s="1"/>
  <c r="B195" i="66"/>
  <c r="B214" i="66"/>
  <c r="B4" i="49"/>
  <c r="B215" i="64"/>
  <c r="B226" i="64"/>
  <c r="I99" i="67"/>
  <c r="I177" i="67"/>
  <c r="I226" i="68"/>
  <c r="N392" i="70"/>
  <c r="I184" i="66"/>
  <c r="I146" i="66"/>
  <c r="K211" i="68"/>
  <c r="I285" i="69"/>
  <c r="G134" i="72"/>
  <c r="G188" i="72"/>
  <c r="N176" i="67"/>
  <c r="M370" i="71"/>
  <c r="F386" i="67"/>
  <c r="G179" i="65"/>
  <c r="K184" i="65"/>
  <c r="K146" i="65"/>
  <c r="O178" i="67"/>
  <c r="F194" i="69"/>
  <c r="C194" i="69"/>
  <c r="C137" i="69"/>
  <c r="P363" i="72"/>
  <c r="P381" i="72"/>
  <c r="L363" i="71"/>
  <c r="L381" i="71"/>
  <c r="H377" i="71"/>
  <c r="H360" i="71"/>
  <c r="H376" i="71"/>
  <c r="H359" i="71"/>
  <c r="H378" i="71"/>
  <c r="F372" i="69"/>
  <c r="F391" i="69"/>
  <c r="P480" i="68"/>
  <c r="P456" i="68"/>
  <c r="P503" i="68"/>
  <c r="P504" i="68"/>
  <c r="J375" i="67"/>
  <c r="J394" i="67"/>
  <c r="J374" i="67"/>
  <c r="J393" i="67"/>
  <c r="N371" i="67"/>
  <c r="N390" i="67"/>
  <c r="N389" i="67"/>
  <c r="N370" i="67"/>
  <c r="N388" i="67"/>
  <c r="N408" i="67"/>
  <c r="D363" i="67"/>
  <c r="D383" i="67"/>
  <c r="D385" i="67"/>
  <c r="D382" i="67"/>
  <c r="D401" i="67"/>
  <c r="D366" i="67"/>
  <c r="D364" i="67"/>
  <c r="F47" i="59"/>
  <c r="H44" i="58"/>
  <c r="F397" i="65"/>
  <c r="F378" i="65"/>
  <c r="F394" i="65"/>
  <c r="F374" i="65"/>
  <c r="F375" i="65"/>
  <c r="F393" i="65"/>
  <c r="D25" i="59"/>
  <c r="H416" i="64"/>
  <c r="H437" i="64"/>
  <c r="H415" i="64"/>
  <c r="H414" i="64"/>
  <c r="H436" i="64"/>
  <c r="D4" i="59"/>
  <c r="Q165" i="42"/>
  <c r="Q37" i="72"/>
  <c r="H162" i="49"/>
  <c r="D162" i="48"/>
  <c r="O30" i="71"/>
  <c r="N216" i="71"/>
  <c r="N180" i="71"/>
  <c r="N198" i="71"/>
  <c r="P146" i="48"/>
  <c r="D144" i="49"/>
  <c r="G198" i="70"/>
  <c r="G179" i="70"/>
  <c r="G178" i="70"/>
  <c r="G197" i="70"/>
  <c r="G177" i="70"/>
  <c r="G196" i="70"/>
  <c r="G113" i="42"/>
  <c r="G40" i="69"/>
  <c r="F245" i="68"/>
  <c r="F244" i="68"/>
  <c r="F268" i="68"/>
  <c r="J86" i="42"/>
  <c r="J43" i="68"/>
  <c r="N250" i="68"/>
  <c r="N236" i="68"/>
  <c r="F192" i="67"/>
  <c r="E197" i="66"/>
  <c r="E198" i="66"/>
  <c r="E216" i="66"/>
  <c r="F44" i="49"/>
  <c r="P214" i="65"/>
  <c r="P195" i="65"/>
  <c r="N25" i="50"/>
  <c r="F25" i="49"/>
  <c r="E7" i="49"/>
  <c r="H428" i="64"/>
  <c r="O3" i="19"/>
  <c r="Q176" i="39"/>
  <c r="E167" i="39"/>
  <c r="G163" i="39"/>
  <c r="M112" i="39"/>
  <c r="M79" i="39"/>
  <c r="D69" i="39"/>
  <c r="O45" i="39"/>
  <c r="M12" i="39"/>
  <c r="Q165" i="39"/>
  <c r="N103" i="39"/>
  <c r="E168" i="39"/>
  <c r="M78" i="39"/>
  <c r="D60" i="39"/>
  <c r="F35" i="39"/>
  <c r="L70" i="39"/>
  <c r="H55" i="39"/>
  <c r="E5" i="39"/>
  <c r="I122" i="39"/>
  <c r="D15" i="39"/>
  <c r="N21" i="39"/>
  <c r="F20" i="39"/>
  <c r="M147" i="39"/>
  <c r="P154" i="39"/>
  <c r="L147" i="39"/>
  <c r="F177" i="39"/>
  <c r="N154" i="39"/>
  <c r="E176" i="39"/>
  <c r="M140" i="39"/>
  <c r="E121" i="39"/>
  <c r="E116" i="39"/>
  <c r="I8" i="39"/>
  <c r="G135" i="39"/>
  <c r="F73" i="39"/>
  <c r="L103" i="39"/>
  <c r="D88" i="39"/>
  <c r="F116" i="39"/>
  <c r="J171" i="39"/>
  <c r="N135" i="39"/>
  <c r="P41" i="39"/>
  <c r="D163" i="39"/>
  <c r="H135" i="39"/>
  <c r="H121" i="39"/>
  <c r="N74" i="39"/>
  <c r="I117" i="39"/>
  <c r="G59" i="39"/>
  <c r="N177" i="42"/>
  <c r="N45" i="72"/>
  <c r="M176" i="42"/>
  <c r="M44" i="72"/>
  <c r="M72" i="72" s="1"/>
  <c r="K171" i="42"/>
  <c r="K41" i="72"/>
  <c r="F168" i="42"/>
  <c r="F40" i="72"/>
  <c r="F68" i="72" s="1"/>
  <c r="Q168" i="42"/>
  <c r="Q40" i="72"/>
  <c r="Q68" i="72" s="1"/>
  <c r="P167" i="42"/>
  <c r="P39" i="72"/>
  <c r="P67" i="72" s="1"/>
  <c r="O165" i="42"/>
  <c r="O37" i="72"/>
  <c r="N159" i="42"/>
  <c r="N45" i="71"/>
  <c r="N73" i="71" s="1"/>
  <c r="M158" i="42"/>
  <c r="M44" i="71"/>
  <c r="K153" i="42"/>
  <c r="K41" i="71"/>
  <c r="K69" i="71" s="1"/>
  <c r="I149" i="42"/>
  <c r="I39" i="71"/>
  <c r="G35" i="71"/>
  <c r="G63" i="71" s="1"/>
  <c r="F141" i="42"/>
  <c r="F45" i="70"/>
  <c r="D136" i="42"/>
  <c r="D42" i="70"/>
  <c r="D70" i="70" s="1"/>
  <c r="Q131" i="42"/>
  <c r="Q39" i="70"/>
  <c r="Q67" i="70" s="1"/>
  <c r="O126" i="42"/>
  <c r="O35" i="70"/>
  <c r="O63" i="70" s="1"/>
  <c r="N122" i="42"/>
  <c r="N45" i="69"/>
  <c r="N73" i="69" s="1"/>
  <c r="L117" i="42"/>
  <c r="L42" i="69"/>
  <c r="L70" i="69" s="1"/>
  <c r="K116" i="42"/>
  <c r="K41" i="69"/>
  <c r="K69" i="69" s="1"/>
  <c r="I112" i="42"/>
  <c r="I39" i="69"/>
  <c r="G107" i="42"/>
  <c r="G35" i="69"/>
  <c r="E102" i="42"/>
  <c r="E53" i="68"/>
  <c r="E87" i="68" s="1"/>
  <c r="D101" i="42"/>
  <c r="D52" i="68"/>
  <c r="Q93" i="42"/>
  <c r="Q48" i="68"/>
  <c r="Q82" i="68" s="1"/>
  <c r="C176" i="42"/>
  <c r="C44" i="72"/>
  <c r="C72" i="72" s="1"/>
  <c r="F163" i="39"/>
  <c r="E159" i="42"/>
  <c r="E45" i="71"/>
  <c r="E73" i="71" s="1"/>
  <c r="C154" i="42"/>
  <c r="C42" i="71"/>
  <c r="C70" i="71" s="1"/>
  <c r="Q150" i="42"/>
  <c r="Q40" i="71"/>
  <c r="Q68" i="71" s="1"/>
  <c r="N145" i="42"/>
  <c r="N35" i="71"/>
  <c r="N63" i="71" s="1"/>
  <c r="M141" i="42"/>
  <c r="M45" i="70"/>
  <c r="M73" i="70" s="1"/>
  <c r="K136" i="42"/>
  <c r="K42" i="70"/>
  <c r="K70" i="70" s="1"/>
  <c r="J135" i="42"/>
  <c r="J41" i="70"/>
  <c r="J69" i="70" s="1"/>
  <c r="H131" i="42"/>
  <c r="H39" i="70"/>
  <c r="H67" i="70" s="1"/>
  <c r="E122" i="42"/>
  <c r="E45" i="69"/>
  <c r="E73" i="69" s="1"/>
  <c r="C117" i="42"/>
  <c r="C42" i="69"/>
  <c r="C70" i="69" s="1"/>
  <c r="P112" i="42"/>
  <c r="P39" i="69"/>
  <c r="O110" i="42"/>
  <c r="O37" i="69"/>
  <c r="L102" i="42"/>
  <c r="L53" i="68"/>
  <c r="K101" i="42"/>
  <c r="K52" i="68"/>
  <c r="I96" i="42"/>
  <c r="I49" i="68"/>
  <c r="I83" i="68" s="1"/>
  <c r="G92" i="42"/>
  <c r="G47" i="68"/>
  <c r="F89" i="42"/>
  <c r="F46" i="68"/>
  <c r="F80" i="68" s="1"/>
  <c r="D86" i="42"/>
  <c r="D43" i="68"/>
  <c r="O79" i="42"/>
  <c r="O45" i="67"/>
  <c r="O73" i="67" s="1"/>
  <c r="M74" i="42"/>
  <c r="M42" i="67"/>
  <c r="M70" i="67" s="1"/>
  <c r="L73" i="42"/>
  <c r="L41" i="67"/>
  <c r="L69" i="67" s="1"/>
  <c r="J69" i="42"/>
  <c r="J39" i="67"/>
  <c r="I67" i="42"/>
  <c r="I37" i="67"/>
  <c r="I65" i="67" s="1"/>
  <c r="C149" i="42"/>
  <c r="C39" i="71"/>
  <c r="C67" i="71" s="1"/>
  <c r="L165" i="42"/>
  <c r="L37" i="72"/>
  <c r="K159" i="42"/>
  <c r="K45" i="71"/>
  <c r="K73" i="71" s="1"/>
  <c r="I154" i="42"/>
  <c r="I42" i="71"/>
  <c r="H153" i="42"/>
  <c r="H41" i="71"/>
  <c r="H69" i="71" s="1"/>
  <c r="F149" i="42"/>
  <c r="F39" i="71"/>
  <c r="D145" i="42"/>
  <c r="D35" i="71"/>
  <c r="D63" i="71" s="1"/>
  <c r="Q136" i="42"/>
  <c r="Q42" i="70"/>
  <c r="Q70" i="70" s="1"/>
  <c r="O132" i="42"/>
  <c r="O40" i="70"/>
  <c r="O68" i="70" s="1"/>
  <c r="C122" i="42"/>
  <c r="C45" i="69"/>
  <c r="M55" i="42"/>
  <c r="M42" i="66"/>
  <c r="M70" i="66" s="1"/>
  <c r="K51" i="42"/>
  <c r="K40" i="66"/>
  <c r="J50" i="42"/>
  <c r="J39" i="66"/>
  <c r="J67" i="66" s="1"/>
  <c r="I45" i="39"/>
  <c r="H41" i="42"/>
  <c r="H45" i="65"/>
  <c r="H73" i="65" s="1"/>
  <c r="F36" i="42"/>
  <c r="F42" i="65"/>
  <c r="F70" i="65" s="1"/>
  <c r="E35" i="42"/>
  <c r="E41" i="65"/>
  <c r="E69" i="65" s="1"/>
  <c r="C31" i="42"/>
  <c r="C39" i="65"/>
  <c r="C67" i="65" s="1"/>
  <c r="P22" i="42"/>
  <c r="P51" i="64"/>
  <c r="P83" i="64" s="1"/>
  <c r="N20" i="42"/>
  <c r="N49" i="64"/>
  <c r="L15" i="42"/>
  <c r="L46" i="64"/>
  <c r="L78" i="64" s="1"/>
  <c r="K12" i="42"/>
  <c r="K45" i="64"/>
  <c r="I10" i="42"/>
  <c r="I43" i="64"/>
  <c r="I75" i="64" s="1"/>
  <c r="H8" i="42"/>
  <c r="H41" i="64"/>
  <c r="C86" i="42"/>
  <c r="C43" i="68"/>
  <c r="C88" i="42"/>
  <c r="C45" i="68"/>
  <c r="C79" i="68" s="1"/>
  <c r="C55" i="42"/>
  <c r="C42" i="66"/>
  <c r="C70" i="66" s="1"/>
  <c r="C20" i="42"/>
  <c r="C49" i="64"/>
  <c r="C81" i="64" s="1"/>
  <c r="K176" i="42"/>
  <c r="K44" i="72"/>
  <c r="K72" i="72" s="1"/>
  <c r="F172" i="42"/>
  <c r="F42" i="72"/>
  <c r="F70" i="72" s="1"/>
  <c r="D168" i="42"/>
  <c r="D40" i="72"/>
  <c r="D68" i="72" s="1"/>
  <c r="N165" i="42"/>
  <c r="N37" i="72"/>
  <c r="N65" i="72" s="1"/>
  <c r="K158" i="42"/>
  <c r="K44" i="71"/>
  <c r="F154" i="42"/>
  <c r="F42" i="71"/>
  <c r="F70" i="71" s="1"/>
  <c r="E153" i="42"/>
  <c r="E41" i="71"/>
  <c r="N147" i="42"/>
  <c r="N37" i="71"/>
  <c r="H92" i="42"/>
  <c r="H47" i="68"/>
  <c r="G89" i="42"/>
  <c r="G46" i="68"/>
  <c r="G80" i="68" s="1"/>
  <c r="E145" i="42"/>
  <c r="E35" i="71"/>
  <c r="E63" i="71" s="1"/>
  <c r="N136" i="42"/>
  <c r="N42" i="70"/>
  <c r="N70" i="70" s="1"/>
  <c r="M135" i="42"/>
  <c r="M41" i="70"/>
  <c r="M69" i="70" s="1"/>
  <c r="K131" i="42"/>
  <c r="K39" i="70"/>
  <c r="K67" i="70" s="1"/>
  <c r="E126" i="42"/>
  <c r="N117" i="42"/>
  <c r="N42" i="69"/>
  <c r="N70" i="69" s="1"/>
  <c r="L113" i="42"/>
  <c r="L40" i="69"/>
  <c r="L68" i="69" s="1"/>
  <c r="K112" i="42"/>
  <c r="K39" i="69"/>
  <c r="K67" i="69" s="1"/>
  <c r="E107" i="42"/>
  <c r="E35" i="69"/>
  <c r="E63" i="69" s="1"/>
  <c r="D103" i="42"/>
  <c r="D54" i="68"/>
  <c r="D88" i="68" s="1"/>
  <c r="N101" i="42"/>
  <c r="N52" i="68"/>
  <c r="N86" i="68" s="1"/>
  <c r="M97" i="42"/>
  <c r="M50" i="68"/>
  <c r="M84" i="68" s="1"/>
  <c r="E79" i="42"/>
  <c r="E45" i="67"/>
  <c r="E73" i="67" s="1"/>
  <c r="D78" i="42"/>
  <c r="D44" i="67"/>
  <c r="D72" i="67" s="1"/>
  <c r="M70" i="42"/>
  <c r="M40" i="67"/>
  <c r="M68" i="67" s="1"/>
  <c r="L69" i="42"/>
  <c r="L39" i="67"/>
  <c r="L67" i="67" s="1"/>
  <c r="E60" i="42"/>
  <c r="E45" i="66"/>
  <c r="E73" i="66" s="1"/>
  <c r="D59" i="42"/>
  <c r="D44" i="66"/>
  <c r="D72" i="66" s="1"/>
  <c r="M51" i="42"/>
  <c r="M40" i="66"/>
  <c r="M68" i="66" s="1"/>
  <c r="L50" i="42"/>
  <c r="L39" i="66"/>
  <c r="L67" i="66" s="1"/>
  <c r="K48" i="42"/>
  <c r="K37" i="66"/>
  <c r="K65" i="66" s="1"/>
  <c r="E41" i="42"/>
  <c r="E45" i="65"/>
  <c r="E73" i="65" s="1"/>
  <c r="N35" i="42"/>
  <c r="N41" i="65"/>
  <c r="N69" i="65" s="1"/>
  <c r="L31" i="42"/>
  <c r="L39" i="65"/>
  <c r="L67" i="65" s="1"/>
  <c r="Q22" i="42"/>
  <c r="Q51" i="64"/>
  <c r="Q83" i="64" s="1"/>
  <c r="D172" i="39"/>
  <c r="N159" i="39"/>
  <c r="H147" i="39"/>
  <c r="O165" i="39"/>
  <c r="G147" i="39"/>
  <c r="K176" i="39"/>
  <c r="L159" i="39"/>
  <c r="D150" i="39"/>
  <c r="Q136" i="39"/>
  <c r="G132" i="39"/>
  <c r="K131" i="39"/>
  <c r="K116" i="39"/>
  <c r="H110" i="39"/>
  <c r="M103" i="39"/>
  <c r="D102" i="39"/>
  <c r="L93" i="39"/>
  <c r="L86" i="39"/>
  <c r="H78" i="39"/>
  <c r="K67" i="39"/>
  <c r="N54" i="39"/>
  <c r="O40" i="39"/>
  <c r="F36" i="39"/>
  <c r="E35" i="39"/>
  <c r="K31" i="39"/>
  <c r="G21" i="39"/>
  <c r="N11" i="39"/>
  <c r="P8" i="39"/>
  <c r="M41" i="39"/>
  <c r="M20" i="39"/>
  <c r="L113" i="39"/>
  <c r="K112" i="39"/>
  <c r="G96" i="39"/>
  <c r="H83" i="39"/>
  <c r="F78" i="39"/>
  <c r="N59" i="39"/>
  <c r="D54" i="39"/>
  <c r="I48" i="39"/>
  <c r="P29" i="39"/>
  <c r="N15" i="39"/>
  <c r="K177" i="39"/>
  <c r="K168" i="39"/>
  <c r="P149" i="39"/>
  <c r="C12" i="39"/>
  <c r="P167" i="39"/>
  <c r="F149" i="39"/>
  <c r="D103" i="39"/>
  <c r="E78" i="39"/>
  <c r="K73" i="39"/>
  <c r="P67" i="39"/>
  <c r="O59" i="39"/>
  <c r="J116" i="39"/>
  <c r="D70" i="39"/>
  <c r="N60" i="39"/>
  <c r="E59" i="39"/>
  <c r="E36" i="39"/>
  <c r="D26" i="39"/>
  <c r="P12" i="39"/>
  <c r="G11" i="39"/>
  <c r="L140" i="39"/>
  <c r="P131" i="39"/>
  <c r="E122" i="39"/>
  <c r="F101" i="39"/>
  <c r="I113" i="39"/>
  <c r="P15" i="39"/>
  <c r="N12" i="39"/>
  <c r="H11" i="39"/>
  <c r="J21" i="39"/>
  <c r="P21" i="39"/>
  <c r="C55" i="39"/>
  <c r="C131" i="39"/>
  <c r="C31" i="39"/>
  <c r="C73" i="39"/>
  <c r="C149" i="39"/>
  <c r="E147" i="39"/>
  <c r="L168" i="39"/>
  <c r="L154" i="39"/>
  <c r="L150" i="39"/>
  <c r="D132" i="39"/>
  <c r="N172" i="39"/>
  <c r="N165" i="39"/>
  <c r="J154" i="39"/>
  <c r="N136" i="39"/>
  <c r="J129" i="39"/>
  <c r="I153" i="39"/>
  <c r="E140" i="39"/>
  <c r="E131" i="39"/>
  <c r="Q116" i="39"/>
  <c r="I112" i="39"/>
  <c r="E107" i="39"/>
  <c r="E79" i="39"/>
  <c r="Q55" i="39"/>
  <c r="I36" i="39"/>
  <c r="E29" i="39"/>
  <c r="I20" i="39"/>
  <c r="F129" i="39"/>
  <c r="K171" i="39"/>
  <c r="K158" i="39"/>
  <c r="K41" i="39"/>
  <c r="L122" i="39"/>
  <c r="L101" i="39"/>
  <c r="L69" i="39"/>
  <c r="L31" i="39"/>
  <c r="D10" i="39"/>
  <c r="J110" i="39"/>
  <c r="J96" i="39"/>
  <c r="N83" i="39"/>
  <c r="J69" i="39"/>
  <c r="F54" i="39"/>
  <c r="F40" i="39"/>
  <c r="N26" i="39"/>
  <c r="L117" i="39"/>
  <c r="L92" i="39"/>
  <c r="L54" i="39"/>
  <c r="H12" i="39"/>
  <c r="N145" i="39"/>
  <c r="J135" i="39"/>
  <c r="F131" i="39"/>
  <c r="N112" i="39"/>
  <c r="N97" i="39"/>
  <c r="H41" i="39"/>
  <c r="K141" i="39"/>
  <c r="G110" i="39"/>
  <c r="O92" i="39"/>
  <c r="P153" i="39"/>
  <c r="D145" i="39"/>
  <c r="H131" i="39"/>
  <c r="L97" i="39"/>
  <c r="G10" i="39"/>
  <c r="J70" i="39"/>
  <c r="I159" i="39"/>
  <c r="I78" i="39"/>
  <c r="Q5" i="39"/>
  <c r="E12" i="39"/>
  <c r="M83" i="39"/>
  <c r="Q10" i="39"/>
  <c r="O163" i="39"/>
  <c r="I110" i="39"/>
  <c r="G177" i="42"/>
  <c r="G45" i="72"/>
  <c r="G73" i="72" s="1"/>
  <c r="J177" i="42"/>
  <c r="J45" i="72"/>
  <c r="J73" i="72" s="1"/>
  <c r="I176" i="42"/>
  <c r="I44" i="72"/>
  <c r="I72" i="72" s="1"/>
  <c r="H172" i="42"/>
  <c r="H42" i="72"/>
  <c r="H70" i="72" s="1"/>
  <c r="G171" i="42"/>
  <c r="G41" i="72"/>
  <c r="G69" i="72" s="1"/>
  <c r="Q167" i="42"/>
  <c r="Q39" i="72"/>
  <c r="Q67" i="72" s="1"/>
  <c r="D176" i="42"/>
  <c r="D44" i="72"/>
  <c r="D72" i="72" s="1"/>
  <c r="N171" i="42"/>
  <c r="N41" i="72"/>
  <c r="N69" i="72" s="1"/>
  <c r="M168" i="42"/>
  <c r="M40" i="72"/>
  <c r="M68" i="72" s="1"/>
  <c r="L167" i="42"/>
  <c r="L39" i="72"/>
  <c r="L67" i="72" s="1"/>
  <c r="K165" i="42"/>
  <c r="K37" i="72"/>
  <c r="J159" i="42"/>
  <c r="J45" i="71"/>
  <c r="J73" i="71" s="1"/>
  <c r="I158" i="42"/>
  <c r="I44" i="71"/>
  <c r="I72" i="71" s="1"/>
  <c r="H154" i="42"/>
  <c r="H42" i="71"/>
  <c r="H70" i="71" s="1"/>
  <c r="G153" i="42"/>
  <c r="G41" i="71"/>
  <c r="G69" i="71" s="1"/>
  <c r="F150" i="42"/>
  <c r="F40" i="71"/>
  <c r="F68" i="71" s="1"/>
  <c r="E149" i="42"/>
  <c r="E39" i="71"/>
  <c r="E67" i="71" s="1"/>
  <c r="D147" i="42"/>
  <c r="D37" i="71"/>
  <c r="Q140" i="42"/>
  <c r="Q44" i="70"/>
  <c r="Q72" i="70" s="1"/>
  <c r="P136" i="42"/>
  <c r="P42" i="70"/>
  <c r="P70" i="70" s="1"/>
  <c r="O135" i="42"/>
  <c r="O41" i="70"/>
  <c r="O69" i="70" s="1"/>
  <c r="N132" i="42"/>
  <c r="N40" i="70"/>
  <c r="N68" i="70" s="1"/>
  <c r="M131" i="42"/>
  <c r="M39" i="70"/>
  <c r="M67" i="70" s="1"/>
  <c r="L129" i="42"/>
  <c r="L37" i="70"/>
  <c r="K126" i="42"/>
  <c r="J122" i="42"/>
  <c r="J45" i="69"/>
  <c r="J73" i="69" s="1"/>
  <c r="I121" i="42"/>
  <c r="I44" i="69"/>
  <c r="H117" i="42"/>
  <c r="H42" i="69"/>
  <c r="H70" i="69" s="1"/>
  <c r="G116" i="42"/>
  <c r="G41" i="69"/>
  <c r="G69" i="69" s="1"/>
  <c r="F113" i="42"/>
  <c r="F40" i="69"/>
  <c r="E112" i="42"/>
  <c r="E39" i="69"/>
  <c r="D110" i="42"/>
  <c r="D37" i="69"/>
  <c r="Q102" i="42"/>
  <c r="Q53" i="68"/>
  <c r="Q87" i="68" s="1"/>
  <c r="P101" i="42"/>
  <c r="P52" i="68"/>
  <c r="P86" i="68" s="1"/>
  <c r="O97" i="42"/>
  <c r="O50" i="68"/>
  <c r="O84" i="68" s="1"/>
  <c r="N96" i="42"/>
  <c r="N49" i="68"/>
  <c r="N83" i="68" s="1"/>
  <c r="M93" i="42"/>
  <c r="M48" i="68"/>
  <c r="M82" i="68" s="1"/>
  <c r="C89" i="42"/>
  <c r="C46" i="68"/>
  <c r="C80" i="68" s="1"/>
  <c r="C167" i="42"/>
  <c r="C39" i="72"/>
  <c r="C67" i="72" s="1"/>
  <c r="Q159" i="42"/>
  <c r="Q45" i="71"/>
  <c r="Q73" i="71" s="1"/>
  <c r="P158" i="42"/>
  <c r="P44" i="71"/>
  <c r="P72" i="71" s="1"/>
  <c r="O154" i="42"/>
  <c r="O42" i="71"/>
  <c r="O70" i="71" s="1"/>
  <c r="N153" i="42"/>
  <c r="N41" i="71"/>
  <c r="N69" i="71" s="1"/>
  <c r="M150" i="42"/>
  <c r="M40" i="71"/>
  <c r="M68" i="71" s="1"/>
  <c r="L149" i="42"/>
  <c r="L39" i="71"/>
  <c r="L67" i="71" s="1"/>
  <c r="K147" i="42"/>
  <c r="K37" i="71"/>
  <c r="I141" i="42"/>
  <c r="I45" i="70"/>
  <c r="I73" i="70" s="1"/>
  <c r="H140" i="42"/>
  <c r="H44" i="70"/>
  <c r="H72" i="70" s="1"/>
  <c r="G136" i="42"/>
  <c r="G42" i="70"/>
  <c r="G70" i="70" s="1"/>
  <c r="F135" i="42"/>
  <c r="F41" i="70"/>
  <c r="F69" i="70" s="1"/>
  <c r="E132" i="42"/>
  <c r="E40" i="70"/>
  <c r="E68" i="70" s="1"/>
  <c r="D131" i="42"/>
  <c r="D39" i="70"/>
  <c r="D67" i="70" s="1"/>
  <c r="C129" i="42"/>
  <c r="C37" i="70"/>
  <c r="Q122" i="42"/>
  <c r="Q45" i="69"/>
  <c r="Q73" i="69" s="1"/>
  <c r="P121" i="42"/>
  <c r="P44" i="69"/>
  <c r="P72" i="69" s="1"/>
  <c r="O117" i="42"/>
  <c r="O42" i="69"/>
  <c r="O70" i="69" s="1"/>
  <c r="N116" i="42"/>
  <c r="N41" i="69"/>
  <c r="N69" i="69" s="1"/>
  <c r="M113" i="42"/>
  <c r="M40" i="69"/>
  <c r="L112" i="42"/>
  <c r="L39" i="69"/>
  <c r="K110" i="42"/>
  <c r="K37" i="69"/>
  <c r="I103" i="42"/>
  <c r="I54" i="68"/>
  <c r="H102" i="42"/>
  <c r="H53" i="68"/>
  <c r="H87" i="68" s="1"/>
  <c r="G101" i="42"/>
  <c r="G52" i="68"/>
  <c r="F97" i="42"/>
  <c r="F50" i="68"/>
  <c r="F84" i="68" s="1"/>
  <c r="E96" i="42"/>
  <c r="E49" i="68"/>
  <c r="D93" i="42"/>
  <c r="D48" i="68"/>
  <c r="D82" i="68" s="1"/>
  <c r="C92" i="42"/>
  <c r="C47" i="68"/>
  <c r="Q88" i="42"/>
  <c r="Q45" i="68"/>
  <c r="Q79" i="68" s="1"/>
  <c r="P86" i="42"/>
  <c r="P43" i="68"/>
  <c r="K79" i="42"/>
  <c r="K45" i="67"/>
  <c r="K73" i="67" s="1"/>
  <c r="J78" i="42"/>
  <c r="J44" i="67"/>
  <c r="J72" i="67" s="1"/>
  <c r="I74" i="42"/>
  <c r="I42" i="67"/>
  <c r="H73" i="42"/>
  <c r="H41" i="67"/>
  <c r="H69" i="67" s="1"/>
  <c r="G70" i="42"/>
  <c r="G40" i="67"/>
  <c r="G68" i="67" s="1"/>
  <c r="F69" i="42"/>
  <c r="F39" i="67"/>
  <c r="F67" i="67" s="1"/>
  <c r="E67" i="42"/>
  <c r="E37" i="67"/>
  <c r="C177" i="42"/>
  <c r="C45" i="72"/>
  <c r="C73" i="72" s="1"/>
  <c r="C140" i="42"/>
  <c r="C44" i="70"/>
  <c r="I167" i="42"/>
  <c r="I39" i="72"/>
  <c r="I67" i="72" s="1"/>
  <c r="H165" i="42"/>
  <c r="H37" i="72"/>
  <c r="H163" i="39"/>
  <c r="G159" i="42"/>
  <c r="G45" i="71"/>
  <c r="G73" i="71" s="1"/>
  <c r="F158" i="42"/>
  <c r="F44" i="71"/>
  <c r="F72" i="71" s="1"/>
  <c r="E154" i="42"/>
  <c r="E42" i="71"/>
  <c r="E70" i="71" s="1"/>
  <c r="D153" i="42"/>
  <c r="D41" i="71"/>
  <c r="D69" i="71" s="1"/>
  <c r="C150" i="42"/>
  <c r="C40" i="71"/>
  <c r="C68" i="71" s="1"/>
  <c r="Q147" i="42"/>
  <c r="Q37" i="71"/>
  <c r="P145" i="39"/>
  <c r="O141" i="42"/>
  <c r="O45" i="70"/>
  <c r="N140" i="42"/>
  <c r="N44" i="70"/>
  <c r="N72" i="70" s="1"/>
  <c r="M136" i="42"/>
  <c r="M42" i="70"/>
  <c r="L135" i="42"/>
  <c r="L41" i="70"/>
  <c r="L69" i="70" s="1"/>
  <c r="K132" i="42"/>
  <c r="K40" i="70"/>
  <c r="C113" i="42"/>
  <c r="C40" i="69"/>
  <c r="J59" i="42"/>
  <c r="J44" i="66"/>
  <c r="I55" i="42"/>
  <c r="I42" i="66"/>
  <c r="I70" i="66" s="1"/>
  <c r="H54" i="42"/>
  <c r="H41" i="66"/>
  <c r="G51" i="42"/>
  <c r="G40" i="66"/>
  <c r="G68" i="66" s="1"/>
  <c r="F50" i="42"/>
  <c r="F39" i="66"/>
  <c r="E48" i="42"/>
  <c r="E37" i="66"/>
  <c r="E65" i="66" s="1"/>
  <c r="E45" i="42"/>
  <c r="E35" i="66"/>
  <c r="D41" i="42"/>
  <c r="D45" i="65"/>
  <c r="D73" i="65" s="1"/>
  <c r="C40" i="42"/>
  <c r="C44" i="65"/>
  <c r="C72" i="65" s="1"/>
  <c r="Q35" i="42"/>
  <c r="Q41" i="65"/>
  <c r="Q69" i="65" s="1"/>
  <c r="P32" i="42"/>
  <c r="P40" i="65"/>
  <c r="O31" i="42"/>
  <c r="O39" i="65"/>
  <c r="O67" i="65" s="1"/>
  <c r="N29" i="42"/>
  <c r="N37" i="65"/>
  <c r="L22" i="42"/>
  <c r="L51" i="64"/>
  <c r="K21" i="42"/>
  <c r="K50" i="64"/>
  <c r="K82" i="64" s="1"/>
  <c r="J20" i="42"/>
  <c r="J49" i="64"/>
  <c r="I16" i="42"/>
  <c r="I47" i="64"/>
  <c r="I79" i="64" s="1"/>
  <c r="H15" i="42"/>
  <c r="H46" i="64"/>
  <c r="G12" i="42"/>
  <c r="G45" i="64"/>
  <c r="G77" i="64" s="1"/>
  <c r="F11" i="42"/>
  <c r="F44" i="64"/>
  <c r="E10" i="42"/>
  <c r="E43" i="64"/>
  <c r="E75" i="64" s="1"/>
  <c r="D8" i="42"/>
  <c r="D41" i="64"/>
  <c r="C112" i="42"/>
  <c r="C39" i="69"/>
  <c r="C15" i="42"/>
  <c r="C46" i="64"/>
  <c r="C78" i="64" s="1"/>
  <c r="C48" i="42"/>
  <c r="C37" i="66"/>
  <c r="C50" i="42"/>
  <c r="C39" i="66"/>
  <c r="C67" i="66" s="1"/>
  <c r="C11" i="42"/>
  <c r="C44" i="64"/>
  <c r="C76" i="64" s="1"/>
  <c r="H177" i="42"/>
  <c r="H45" i="72"/>
  <c r="H73" i="72" s="1"/>
  <c r="G176" i="42"/>
  <c r="G44" i="72"/>
  <c r="G72" i="72" s="1"/>
  <c r="Q171" i="42"/>
  <c r="Q41" i="72"/>
  <c r="Q69" i="72" s="1"/>
  <c r="P168" i="42"/>
  <c r="P40" i="72"/>
  <c r="P68" i="72" s="1"/>
  <c r="O167" i="42"/>
  <c r="O39" i="72"/>
  <c r="O67" i="72" s="1"/>
  <c r="J165" i="42"/>
  <c r="J37" i="72"/>
  <c r="J65" i="72" s="1"/>
  <c r="I163" i="42"/>
  <c r="H159" i="42"/>
  <c r="H45" i="71"/>
  <c r="H73" i="71" s="1"/>
  <c r="G158" i="42"/>
  <c r="G44" i="71"/>
  <c r="G72" i="71" s="1"/>
  <c r="Q153" i="42"/>
  <c r="Q41" i="71"/>
  <c r="Q69" i="71" s="1"/>
  <c r="P150" i="42"/>
  <c r="P40" i="71"/>
  <c r="P68" i="71" s="1"/>
  <c r="O149" i="42"/>
  <c r="O39" i="71"/>
  <c r="O67" i="71" s="1"/>
  <c r="J147" i="42"/>
  <c r="J37" i="71"/>
  <c r="D92" i="42"/>
  <c r="D47" i="68"/>
  <c r="D81" i="68" s="1"/>
  <c r="N88" i="42"/>
  <c r="N45" i="68"/>
  <c r="N79" i="68" s="1"/>
  <c r="M86" i="42"/>
  <c r="M43" i="68"/>
  <c r="Q35" i="71"/>
  <c r="Q63" i="71" s="1"/>
  <c r="P141" i="42"/>
  <c r="P45" i="70"/>
  <c r="P73" i="70" s="1"/>
  <c r="O140" i="42"/>
  <c r="O44" i="70"/>
  <c r="O72" i="70" s="1"/>
  <c r="J136" i="42"/>
  <c r="J42" i="70"/>
  <c r="J70" i="70" s="1"/>
  <c r="I135" i="42"/>
  <c r="I41" i="70"/>
  <c r="I69" i="70" s="1"/>
  <c r="H132" i="42"/>
  <c r="H40" i="70"/>
  <c r="H68" i="70" s="1"/>
  <c r="G131" i="42"/>
  <c r="G39" i="70"/>
  <c r="G67" i="70" s="1"/>
  <c r="Q126" i="42"/>
  <c r="P122" i="42"/>
  <c r="P45" i="69"/>
  <c r="P73" i="69" s="1"/>
  <c r="O121" i="42"/>
  <c r="O44" i="69"/>
  <c r="O72" i="69" s="1"/>
  <c r="J117" i="42"/>
  <c r="J42" i="69"/>
  <c r="J70" i="69" s="1"/>
  <c r="I116" i="42"/>
  <c r="I41" i="69"/>
  <c r="I69" i="69" s="1"/>
  <c r="H113" i="42"/>
  <c r="H40" i="69"/>
  <c r="G112" i="42"/>
  <c r="G39" i="69"/>
  <c r="G67" i="69" s="1"/>
  <c r="Q107" i="42"/>
  <c r="P103" i="42"/>
  <c r="P54" i="68"/>
  <c r="P88" i="68" s="1"/>
  <c r="O102" i="42"/>
  <c r="O53" i="68"/>
  <c r="O87" i="68" s="1"/>
  <c r="J101" i="42"/>
  <c r="J52" i="68"/>
  <c r="J86" i="68" s="1"/>
  <c r="I97" i="42"/>
  <c r="I50" i="68"/>
  <c r="I84" i="68" s="1"/>
  <c r="Q79" i="42"/>
  <c r="Q45" i="67"/>
  <c r="Q73" i="67" s="1"/>
  <c r="P78" i="42"/>
  <c r="P44" i="67"/>
  <c r="P72" i="67" s="1"/>
  <c r="O74" i="42"/>
  <c r="O42" i="67"/>
  <c r="O70" i="67" s="1"/>
  <c r="J73" i="42"/>
  <c r="J41" i="67"/>
  <c r="J69" i="67" s="1"/>
  <c r="I70" i="42"/>
  <c r="I40" i="67"/>
  <c r="I68" i="67" s="1"/>
  <c r="H69" i="42"/>
  <c r="H39" i="67"/>
  <c r="H67" i="67" s="1"/>
  <c r="G67" i="42"/>
  <c r="G37" i="67"/>
  <c r="G65" i="67" s="1"/>
  <c r="Q60" i="42"/>
  <c r="Q45" i="66"/>
  <c r="Q73" i="66" s="1"/>
  <c r="P59" i="42"/>
  <c r="P44" i="66"/>
  <c r="P72" i="66" s="1"/>
  <c r="O55" i="42"/>
  <c r="O42" i="66"/>
  <c r="O70" i="66" s="1"/>
  <c r="J54" i="42"/>
  <c r="J41" i="66"/>
  <c r="J69" i="66" s="1"/>
  <c r="I51" i="42"/>
  <c r="I40" i="66"/>
  <c r="I68" i="66" s="1"/>
  <c r="H50" i="42"/>
  <c r="H39" i="66"/>
  <c r="H67" i="66" s="1"/>
  <c r="G48" i="42"/>
  <c r="G37" i="66"/>
  <c r="G65" i="66" s="1"/>
  <c r="Q41" i="42"/>
  <c r="Q45" i="65"/>
  <c r="Q73" i="65" s="1"/>
  <c r="P40" i="42"/>
  <c r="P44" i="65"/>
  <c r="P72" i="65" s="1"/>
  <c r="O36" i="42"/>
  <c r="O42" i="65"/>
  <c r="O70" i="65" s="1"/>
  <c r="J35" i="42"/>
  <c r="J41" i="65"/>
  <c r="J69" i="65" s="1"/>
  <c r="I32" i="42"/>
  <c r="I40" i="65"/>
  <c r="I68" i="65" s="1"/>
  <c r="H31" i="42"/>
  <c r="H39" i="65"/>
  <c r="H67" i="65" s="1"/>
  <c r="G29" i="42"/>
  <c r="G37" i="65"/>
  <c r="G41" i="42"/>
  <c r="G45" i="65"/>
  <c r="Q36" i="42"/>
  <c r="Q42" i="65"/>
  <c r="Q70" i="65" s="1"/>
  <c r="P35" i="42"/>
  <c r="P41" i="65"/>
  <c r="O32" i="42"/>
  <c r="O40" i="65"/>
  <c r="O68" i="65" s="1"/>
  <c r="J31" i="42"/>
  <c r="J39" i="65"/>
  <c r="I29" i="42"/>
  <c r="I37" i="65"/>
  <c r="I65" i="65" s="1"/>
  <c r="H35" i="65"/>
  <c r="H63" i="65" s="1"/>
  <c r="G22" i="42"/>
  <c r="G51" i="64"/>
  <c r="G83" i="64" s="1"/>
  <c r="Q20" i="42"/>
  <c r="Q49" i="64"/>
  <c r="P16" i="42"/>
  <c r="P47" i="64"/>
  <c r="P79" i="64" s="1"/>
  <c r="O15" i="42"/>
  <c r="O46" i="64"/>
  <c r="J12" i="42"/>
  <c r="J45" i="64"/>
  <c r="J77" i="64" s="1"/>
  <c r="I11" i="42"/>
  <c r="I44" i="64"/>
  <c r="H10" i="42"/>
  <c r="H43" i="64"/>
  <c r="H75" i="64" s="1"/>
  <c r="G8" i="42"/>
  <c r="G41" i="64"/>
  <c r="C5" i="39"/>
  <c r="M22" i="42"/>
  <c r="M51" i="64"/>
  <c r="M83" i="64" s="1"/>
  <c r="L21" i="42"/>
  <c r="L50" i="64"/>
  <c r="L82" i="64" s="1"/>
  <c r="K20" i="42"/>
  <c r="K49" i="64"/>
  <c r="K81" i="64" s="1"/>
  <c r="F16" i="42"/>
  <c r="F47" i="64"/>
  <c r="F79" i="64" s="1"/>
  <c r="E15" i="42"/>
  <c r="E46" i="64"/>
  <c r="E78" i="64" s="1"/>
  <c r="D12" i="42"/>
  <c r="D45" i="64"/>
  <c r="D77" i="64" s="1"/>
  <c r="N10" i="42"/>
  <c r="N43" i="64"/>
  <c r="N75" i="64" s="1"/>
  <c r="M8" i="42"/>
  <c r="M41" i="64"/>
  <c r="C83" i="42"/>
  <c r="C3" i="44"/>
  <c r="C9" i="48"/>
  <c r="Q3" i="44"/>
  <c r="Q9" i="48"/>
  <c r="H3" i="44"/>
  <c r="H9" i="48"/>
  <c r="P24" i="44"/>
  <c r="P30" i="48"/>
  <c r="M24" i="44"/>
  <c r="M30" i="48"/>
  <c r="H43" i="44"/>
  <c r="H49" i="48"/>
  <c r="C24" i="44"/>
  <c r="C30" i="48"/>
  <c r="K43" i="44"/>
  <c r="K49" i="48"/>
  <c r="D62" i="44"/>
  <c r="D68" i="48"/>
  <c r="M62" i="44"/>
  <c r="M68" i="48"/>
  <c r="B43" i="44"/>
  <c r="B49" i="48"/>
  <c r="G43" i="44"/>
  <c r="G49" i="48"/>
  <c r="N43" i="44"/>
  <c r="N49" i="48"/>
  <c r="E62" i="44"/>
  <c r="E68" i="48"/>
  <c r="N81" i="44"/>
  <c r="N117" i="68"/>
  <c r="N111" i="68" s="1"/>
  <c r="N87" i="48"/>
  <c r="I81" i="44"/>
  <c r="I117" i="68"/>
  <c r="I87" i="48"/>
  <c r="O43" i="44"/>
  <c r="O49" i="48"/>
  <c r="D81" i="44"/>
  <c r="D117" i="68"/>
  <c r="D213" i="68" s="1"/>
  <c r="D87" i="48"/>
  <c r="G376" i="72"/>
  <c r="K323" i="66"/>
  <c r="D399" i="70"/>
  <c r="K150" i="66"/>
  <c r="G191" i="64"/>
  <c r="K197" i="64"/>
  <c r="K203" i="64"/>
  <c r="I205" i="64"/>
  <c r="G181" i="65"/>
  <c r="G143" i="65"/>
  <c r="I185" i="65"/>
  <c r="G174" i="67"/>
  <c r="O386" i="67"/>
  <c r="O329" i="67"/>
  <c r="D431" i="64"/>
  <c r="E465" i="68"/>
  <c r="G203" i="67"/>
  <c r="J376" i="72"/>
  <c r="D156" i="64"/>
  <c r="O203" i="64"/>
  <c r="K365" i="64"/>
  <c r="O367" i="65"/>
  <c r="G342" i="66"/>
  <c r="N407" i="67"/>
  <c r="O203" i="67"/>
  <c r="I181" i="70"/>
  <c r="G196" i="67"/>
  <c r="P213" i="67"/>
  <c r="D132" i="67"/>
  <c r="P188" i="72"/>
  <c r="P134" i="72"/>
  <c r="Q160" i="68"/>
  <c r="B205" i="64"/>
  <c r="B163" i="64"/>
  <c r="F177" i="67"/>
  <c r="F139" i="67"/>
  <c r="O184" i="67"/>
  <c r="G358" i="72"/>
  <c r="P304" i="67"/>
  <c r="P323" i="67" s="1"/>
  <c r="P329" i="66"/>
  <c r="P386" i="66"/>
  <c r="P304" i="66"/>
  <c r="G401" i="68"/>
  <c r="M395" i="67"/>
  <c r="Q361" i="71"/>
  <c r="E367" i="69"/>
  <c r="E479" i="68"/>
  <c r="I338" i="64"/>
  <c r="I359" i="64" s="1"/>
  <c r="D376" i="70"/>
  <c r="I304" i="65"/>
  <c r="I323" i="65" s="1"/>
  <c r="I386" i="65"/>
  <c r="I329" i="65"/>
  <c r="B204" i="64"/>
  <c r="C203" i="64"/>
  <c r="G455" i="68"/>
  <c r="C449" i="64"/>
  <c r="I455" i="68"/>
  <c r="M132" i="66"/>
  <c r="M196" i="70"/>
  <c r="P192" i="64"/>
  <c r="P198" i="64"/>
  <c r="P156" i="64"/>
  <c r="G202" i="64"/>
  <c r="C211" i="68"/>
  <c r="J399" i="69"/>
  <c r="G407" i="68"/>
  <c r="C407" i="68"/>
  <c r="C479" i="68"/>
  <c r="B208" i="71"/>
  <c r="B126" i="64"/>
  <c r="P191" i="64"/>
  <c r="M132" i="65"/>
  <c r="N179" i="66"/>
  <c r="D407" i="65"/>
  <c r="O275" i="72"/>
  <c r="O311" i="72" s="1"/>
  <c r="Q509" i="68"/>
  <c r="G414" i="66"/>
  <c r="F285" i="66"/>
  <c r="F323" i="66" s="1"/>
  <c r="G399" i="70"/>
  <c r="G373" i="69"/>
  <c r="K105" i="50"/>
  <c r="K223" i="64"/>
  <c r="C112" i="69"/>
  <c r="C131" i="69" s="1"/>
  <c r="Q359" i="64"/>
  <c r="I407" i="65"/>
  <c r="K111" i="71"/>
  <c r="K129" i="71" s="1"/>
  <c r="P386" i="65"/>
  <c r="P329" i="65"/>
  <c r="O132" i="65"/>
  <c r="B197" i="72"/>
  <c r="K175" i="69"/>
  <c r="K93" i="69"/>
  <c r="K131" i="69" s="1"/>
  <c r="G376" i="71"/>
  <c r="C181" i="69"/>
  <c r="E134" i="71"/>
  <c r="E188" i="71"/>
  <c r="Q44" i="48"/>
  <c r="O174" i="67"/>
  <c r="H449" i="64"/>
  <c r="G99" i="65"/>
  <c r="K181" i="65"/>
  <c r="B170" i="65"/>
  <c r="O99" i="66"/>
  <c r="O181" i="66"/>
  <c r="O143" i="66"/>
  <c r="Q184" i="66"/>
  <c r="Q146" i="66"/>
  <c r="G452" i="64"/>
  <c r="P304" i="65"/>
  <c r="N203" i="67"/>
  <c r="G178" i="68"/>
  <c r="J139" i="65"/>
  <c r="H150" i="65"/>
  <c r="Q4" i="48"/>
  <c r="H224" i="68"/>
  <c r="P342" i="66"/>
  <c r="N373" i="70"/>
  <c r="Q367" i="69"/>
  <c r="N386" i="67"/>
  <c r="D146" i="66"/>
  <c r="C170" i="72"/>
  <c r="C93" i="72"/>
  <c r="M352" i="71"/>
  <c r="F150" i="69"/>
  <c r="L188" i="71"/>
  <c r="L134" i="71"/>
  <c r="K143" i="66"/>
  <c r="F179" i="72"/>
  <c r="E139" i="67"/>
  <c r="Q163" i="64"/>
  <c r="I213" i="66"/>
  <c r="I150" i="66"/>
  <c r="Q150" i="65"/>
  <c r="J146" i="66"/>
  <c r="B231" i="68"/>
  <c r="L175" i="70"/>
  <c r="H405" i="67"/>
  <c r="C222" i="69"/>
  <c r="G223" i="64"/>
  <c r="E176" i="71"/>
  <c r="I4" i="48"/>
  <c r="I132" i="65"/>
  <c r="F184" i="66"/>
  <c r="F146" i="66"/>
  <c r="K185" i="67"/>
  <c r="N208" i="68"/>
  <c r="H186" i="66"/>
  <c r="G379" i="71"/>
  <c r="K367" i="70"/>
  <c r="N489" i="68"/>
  <c r="O428" i="64"/>
  <c r="Q361" i="72"/>
  <c r="K367" i="69"/>
  <c r="C124" i="50"/>
  <c r="B237" i="64"/>
  <c r="G194" i="70"/>
  <c r="K373" i="66"/>
  <c r="G208" i="72"/>
  <c r="I200" i="70"/>
  <c r="E170" i="71"/>
  <c r="J147" i="71"/>
  <c r="I213" i="70"/>
  <c r="I150" i="70"/>
  <c r="E213" i="66"/>
  <c r="B143" i="65"/>
  <c r="C304" i="67"/>
  <c r="C323" i="67" s="1"/>
  <c r="C386" i="67"/>
  <c r="C329" i="67"/>
  <c r="E455" i="68"/>
  <c r="H112" i="69"/>
  <c r="H131" i="69" s="1"/>
  <c r="H191" i="64"/>
  <c r="K111" i="64"/>
  <c r="K195" i="64" s="1"/>
  <c r="E198" i="64"/>
  <c r="E156" i="64"/>
  <c r="O201" i="64"/>
  <c r="E132" i="65"/>
  <c r="E177" i="65"/>
  <c r="L181" i="65"/>
  <c r="L143" i="65"/>
  <c r="Q171" i="66"/>
  <c r="C180" i="66"/>
  <c r="F82" i="48"/>
  <c r="L111" i="64"/>
  <c r="F198" i="64"/>
  <c r="L201" i="64"/>
  <c r="C205" i="64"/>
  <c r="C163" i="64"/>
  <c r="P28" i="48"/>
  <c r="C171" i="67"/>
  <c r="C82" i="48"/>
  <c r="M212" i="68"/>
  <c r="K215" i="68"/>
  <c r="B203" i="64"/>
  <c r="G192" i="64"/>
  <c r="I111" i="64"/>
  <c r="Q196" i="64"/>
  <c r="C199" i="64"/>
  <c r="O204" i="64"/>
  <c r="I207" i="64"/>
  <c r="I174" i="65"/>
  <c r="J181" i="65"/>
  <c r="K183" i="65"/>
  <c r="J181" i="66"/>
  <c r="J143" i="66"/>
  <c r="L184" i="66"/>
  <c r="M82" i="48"/>
  <c r="L216" i="68"/>
  <c r="O220" i="68"/>
  <c r="L227" i="68"/>
  <c r="N367" i="69"/>
  <c r="D452" i="64"/>
  <c r="H316" i="71"/>
  <c r="L392" i="67"/>
  <c r="L386" i="67"/>
  <c r="I459" i="64"/>
  <c r="Q316" i="72"/>
  <c r="Q370" i="72"/>
  <c r="N323" i="69"/>
  <c r="L143" i="50"/>
  <c r="J329" i="67"/>
  <c r="J386" i="67"/>
  <c r="J304" i="67"/>
  <c r="G399" i="69"/>
  <c r="J126" i="64"/>
  <c r="G131" i="70"/>
  <c r="O263" i="68"/>
  <c r="B143" i="66"/>
  <c r="Q255" i="68"/>
  <c r="P190" i="71"/>
  <c r="K178" i="68"/>
  <c r="F156" i="64"/>
  <c r="D134" i="72"/>
  <c r="D188" i="72"/>
  <c r="Q139" i="67"/>
  <c r="M135" i="68"/>
  <c r="G255" i="68"/>
  <c r="Q261" i="68"/>
  <c r="Q375" i="72"/>
  <c r="Q357" i="72"/>
  <c r="K164" i="58"/>
  <c r="G164" i="58"/>
  <c r="Q367" i="72"/>
  <c r="Q351" i="72"/>
  <c r="Q349" i="72"/>
  <c r="Q369" i="72"/>
  <c r="I162" i="59"/>
  <c r="E162" i="58"/>
  <c r="O381" i="71"/>
  <c r="O363" i="71"/>
  <c r="O359" i="71"/>
  <c r="O377" i="71"/>
  <c r="O378" i="71"/>
  <c r="O360" i="71"/>
  <c r="O358" i="71"/>
  <c r="I357" i="71"/>
  <c r="I375" i="71"/>
  <c r="O146" i="58"/>
  <c r="K146" i="59"/>
  <c r="M144" i="59"/>
  <c r="I144" i="58"/>
  <c r="E351" i="71"/>
  <c r="E369" i="71"/>
  <c r="E367" i="71"/>
  <c r="E349" i="71"/>
  <c r="Q396" i="70"/>
  <c r="Q377" i="70"/>
  <c r="Q415" i="70"/>
  <c r="M372" i="70"/>
  <c r="M391" i="70"/>
  <c r="I387" i="70"/>
  <c r="I368" i="70"/>
  <c r="E387" i="70"/>
  <c r="E368" i="70"/>
  <c r="K128" i="58"/>
  <c r="G128" i="59"/>
  <c r="Q125" i="58"/>
  <c r="I366" i="70"/>
  <c r="I383" i="70"/>
  <c r="I364" i="70"/>
  <c r="I382" i="70"/>
  <c r="I363" i="70"/>
  <c r="I385" i="70"/>
  <c r="E125" i="58"/>
  <c r="O378" i="69"/>
  <c r="O397" i="69"/>
  <c r="O375" i="69"/>
  <c r="O393" i="69"/>
  <c r="O374" i="69"/>
  <c r="O394" i="69"/>
  <c r="M391" i="69"/>
  <c r="M372" i="69"/>
  <c r="O109" i="58"/>
  <c r="K109" i="58"/>
  <c r="M106" i="58"/>
  <c r="I106" i="58"/>
  <c r="E364" i="69"/>
  <c r="E363" i="69"/>
  <c r="E383" i="69"/>
  <c r="E382" i="69"/>
  <c r="E385" i="69"/>
  <c r="E366" i="69"/>
  <c r="G493" i="68"/>
  <c r="G469" i="68"/>
  <c r="G492" i="68"/>
  <c r="M490" i="68"/>
  <c r="M467" i="68"/>
  <c r="M489" i="68"/>
  <c r="M466" i="68"/>
  <c r="M491" i="68"/>
  <c r="O488" i="68"/>
  <c r="O464" i="68"/>
  <c r="I463" i="68"/>
  <c r="I486" i="68"/>
  <c r="I487" i="68"/>
  <c r="I462" i="68"/>
  <c r="I485" i="68"/>
  <c r="I510" i="68"/>
  <c r="K484" i="68"/>
  <c r="K508" i="68"/>
  <c r="K460" i="68"/>
  <c r="G508" i="68"/>
  <c r="G484" i="68"/>
  <c r="G460" i="68"/>
  <c r="Q483" i="68"/>
  <c r="Q458" i="68"/>
  <c r="Q457" i="68"/>
  <c r="Q506" i="68"/>
  <c r="Q482" i="68"/>
  <c r="Q459" i="68"/>
  <c r="K503" i="68"/>
  <c r="K480" i="68"/>
  <c r="K456" i="68"/>
  <c r="K504" i="68"/>
  <c r="I85" i="59"/>
  <c r="E85" i="59"/>
  <c r="K82" i="59"/>
  <c r="I397" i="67"/>
  <c r="I378" i="67"/>
  <c r="G396" i="67"/>
  <c r="G377" i="67"/>
  <c r="G395" i="67"/>
  <c r="G415" i="67"/>
  <c r="O391" i="67"/>
  <c r="O372" i="67"/>
  <c r="E390" i="67"/>
  <c r="E408" i="67"/>
  <c r="E370" i="67"/>
  <c r="E407" i="67"/>
  <c r="E369" i="67"/>
  <c r="E389" i="67"/>
  <c r="E371" i="67"/>
  <c r="K387" i="67"/>
  <c r="K406" i="67"/>
  <c r="K368" i="67"/>
  <c r="I66" i="58"/>
  <c r="E66" i="59"/>
  <c r="O63" i="59"/>
  <c r="K63" i="59"/>
  <c r="G63" i="60"/>
  <c r="I378" i="66"/>
  <c r="I397" i="66"/>
  <c r="G396" i="66"/>
  <c r="G395" i="66"/>
  <c r="G415" i="66"/>
  <c r="G377" i="66"/>
  <c r="E393" i="66"/>
  <c r="E394" i="66"/>
  <c r="E392" i="66"/>
  <c r="E374" i="66"/>
  <c r="E375" i="66"/>
  <c r="Q389" i="66"/>
  <c r="Q388" i="66"/>
  <c r="Q370" i="66"/>
  <c r="Q390" i="66"/>
  <c r="Q371" i="66"/>
  <c r="Q408" i="66"/>
  <c r="E389" i="66"/>
  <c r="E408" i="66"/>
  <c r="E390" i="66"/>
  <c r="E371" i="66"/>
  <c r="E370" i="66"/>
  <c r="K406" i="66"/>
  <c r="K368" i="66"/>
  <c r="K387" i="66"/>
  <c r="Q47" i="58"/>
  <c r="M47" i="58"/>
  <c r="O44" i="60"/>
  <c r="K44" i="60"/>
  <c r="G44" i="59"/>
  <c r="G44" i="60"/>
  <c r="Q378" i="65"/>
  <c r="Q397" i="65"/>
  <c r="O415" i="65"/>
  <c r="O396" i="65"/>
  <c r="O414" i="65"/>
  <c r="O377" i="65"/>
  <c r="E375" i="65"/>
  <c r="E394" i="65"/>
  <c r="E393" i="65"/>
  <c r="E374" i="65"/>
  <c r="E390" i="65"/>
  <c r="E371" i="65"/>
  <c r="E389" i="65"/>
  <c r="E370" i="65"/>
  <c r="E388" i="65"/>
  <c r="E408" i="65"/>
  <c r="K387" i="65"/>
  <c r="K368" i="65"/>
  <c r="K406" i="65"/>
  <c r="Q28" i="58"/>
  <c r="E28" i="58"/>
  <c r="O25" i="60"/>
  <c r="O382" i="65"/>
  <c r="O364" i="65"/>
  <c r="O366" i="65"/>
  <c r="O383" i="65"/>
  <c r="O401" i="65"/>
  <c r="O363" i="65"/>
  <c r="O385" i="65"/>
  <c r="K25" i="58"/>
  <c r="G25" i="58"/>
  <c r="G382" i="65"/>
  <c r="G366" i="65"/>
  <c r="G364" i="65"/>
  <c r="G383" i="65"/>
  <c r="G363" i="65"/>
  <c r="G401" i="65"/>
  <c r="G385" i="65"/>
  <c r="E441" i="64"/>
  <c r="E420" i="64"/>
  <c r="K440" i="64"/>
  <c r="K461" i="64"/>
  <c r="K419" i="64"/>
  <c r="E460" i="64"/>
  <c r="E439" i="64"/>
  <c r="E418" i="64"/>
  <c r="E438" i="64"/>
  <c r="E459" i="64"/>
  <c r="M434" i="64"/>
  <c r="M413" i="64"/>
  <c r="O429" i="64"/>
  <c r="O408" i="64"/>
  <c r="O450" i="64"/>
  <c r="G429" i="64"/>
  <c r="G450" i="64"/>
  <c r="G408" i="64"/>
  <c r="M7" i="58"/>
  <c r="I7" i="59"/>
  <c r="O4" i="58"/>
  <c r="K4" i="59"/>
  <c r="K406" i="64"/>
  <c r="K425" i="64"/>
  <c r="K424" i="64"/>
  <c r="K404" i="64"/>
  <c r="K427" i="64"/>
  <c r="K403" i="64"/>
  <c r="K445" i="64"/>
  <c r="G4" i="58"/>
  <c r="C162" i="59"/>
  <c r="C82" i="60"/>
  <c r="C4" i="60"/>
  <c r="C4" i="59"/>
  <c r="C357" i="72"/>
  <c r="C375" i="72"/>
  <c r="C393" i="69"/>
  <c r="C375" i="69"/>
  <c r="C392" i="69"/>
  <c r="C394" i="69"/>
  <c r="C374" i="69"/>
  <c r="C458" i="68"/>
  <c r="C482" i="68"/>
  <c r="C506" i="68"/>
  <c r="C483" i="68"/>
  <c r="C459" i="68"/>
  <c r="C481" i="68"/>
  <c r="L196" i="72"/>
  <c r="L177" i="72"/>
  <c r="L176" i="72"/>
  <c r="L195" i="72"/>
  <c r="L178" i="72"/>
  <c r="K175" i="72"/>
  <c r="K193" i="72"/>
  <c r="N174" i="72"/>
  <c r="N173" i="72"/>
  <c r="N191" i="72"/>
  <c r="N192" i="72"/>
  <c r="N209" i="72"/>
  <c r="O164" i="49"/>
  <c r="K162" i="48"/>
  <c r="G162" i="49"/>
  <c r="G215" i="72"/>
  <c r="G169" i="72"/>
  <c r="G179" i="72"/>
  <c r="G187" i="72"/>
  <c r="C164" i="48"/>
  <c r="C167" i="72"/>
  <c r="C185" i="72"/>
  <c r="H178" i="71"/>
  <c r="H177" i="71"/>
  <c r="H195" i="71"/>
  <c r="H196" i="71"/>
  <c r="H176" i="71"/>
  <c r="O193" i="71"/>
  <c r="O175" i="71"/>
  <c r="N192" i="71"/>
  <c r="N173" i="71"/>
  <c r="N209" i="71"/>
  <c r="N172" i="71"/>
  <c r="N174" i="71"/>
  <c r="N191" i="71"/>
  <c r="J173" i="71"/>
  <c r="J192" i="71"/>
  <c r="J209" i="71"/>
  <c r="J174" i="71"/>
  <c r="J191" i="71"/>
  <c r="O144" i="49"/>
  <c r="O179" i="71"/>
  <c r="O169" i="71"/>
  <c r="O187" i="71"/>
  <c r="K144" i="48"/>
  <c r="G146" i="48"/>
  <c r="F205" i="70"/>
  <c r="F186" i="70"/>
  <c r="Q223" i="70"/>
  <c r="Q204" i="70"/>
  <c r="Q185" i="70"/>
  <c r="M204" i="70"/>
  <c r="M223" i="70"/>
  <c r="M185" i="70"/>
  <c r="I204" i="70"/>
  <c r="I223" i="70"/>
  <c r="I185" i="70"/>
  <c r="F30" i="70"/>
  <c r="E204" i="70"/>
  <c r="E223" i="70"/>
  <c r="E185" i="70"/>
  <c r="E28" i="70"/>
  <c r="D202" i="70"/>
  <c r="D182" i="70"/>
  <c r="D183" i="70"/>
  <c r="D201" i="70"/>
  <c r="D181" i="70"/>
  <c r="D27" i="70"/>
  <c r="C180" i="70"/>
  <c r="C199" i="70"/>
  <c r="F178" i="70"/>
  <c r="F198" i="70"/>
  <c r="F177" i="70"/>
  <c r="F179" i="70"/>
  <c r="F197" i="70"/>
  <c r="E176" i="70"/>
  <c r="E195" i="70"/>
  <c r="O125" i="48"/>
  <c r="O128" i="49"/>
  <c r="K128" i="48"/>
  <c r="G125" i="49"/>
  <c r="G128" i="49"/>
  <c r="C191" i="70"/>
  <c r="C172" i="70"/>
  <c r="C171" i="70"/>
  <c r="C190" i="70"/>
  <c r="L182" i="69"/>
  <c r="L202" i="69"/>
  <c r="L183" i="69"/>
  <c r="L181" i="69"/>
  <c r="L201" i="69"/>
  <c r="D182" i="69"/>
  <c r="D202" i="69"/>
  <c r="D183" i="69"/>
  <c r="D201" i="69"/>
  <c r="D181" i="69"/>
  <c r="C180" i="69"/>
  <c r="C199" i="69"/>
  <c r="O106" i="49"/>
  <c r="O109" i="48"/>
  <c r="K109" i="49"/>
  <c r="K171" i="69"/>
  <c r="K172" i="69"/>
  <c r="K191" i="69"/>
  <c r="K190" i="69"/>
  <c r="G109" i="49"/>
  <c r="G191" i="69"/>
  <c r="G190" i="69"/>
  <c r="G172" i="69"/>
  <c r="G171" i="69"/>
  <c r="C109" i="49"/>
  <c r="C191" i="69"/>
  <c r="C172" i="69"/>
  <c r="C171" i="69"/>
  <c r="C190" i="69"/>
  <c r="J253" i="68"/>
  <c r="M276" i="68"/>
  <c r="M252" i="68"/>
  <c r="P251" i="68"/>
  <c r="H251" i="68"/>
  <c r="F246" i="68"/>
  <c r="M268" i="68"/>
  <c r="M244" i="68"/>
  <c r="M243" i="68"/>
  <c r="M245" i="68"/>
  <c r="G240" i="68"/>
  <c r="G264" i="68"/>
  <c r="G241" i="68"/>
  <c r="G239" i="68"/>
  <c r="C241" i="68"/>
  <c r="C264" i="68"/>
  <c r="C240" i="68"/>
  <c r="Q85" i="49"/>
  <c r="Q234" i="68"/>
  <c r="Q257" i="68"/>
  <c r="Q233" i="68"/>
  <c r="M82" i="49"/>
  <c r="M257" i="68"/>
  <c r="M234" i="68"/>
  <c r="M233" i="68"/>
  <c r="I85" i="49"/>
  <c r="E82" i="50"/>
  <c r="E85" i="49"/>
  <c r="P205" i="67"/>
  <c r="L79" i="42"/>
  <c r="L45" i="67"/>
  <c r="L73" i="67" s="1"/>
  <c r="N202" i="67"/>
  <c r="N201" i="67"/>
  <c r="N200" i="67"/>
  <c r="J201" i="67"/>
  <c r="J202" i="67"/>
  <c r="J200" i="67"/>
  <c r="F201" i="67"/>
  <c r="F202" i="67"/>
  <c r="F200" i="67"/>
  <c r="Q73" i="42"/>
  <c r="Q41" i="67"/>
  <c r="Q69" i="67" s="1"/>
  <c r="E27" i="67"/>
  <c r="E199" i="67"/>
  <c r="L197" i="67"/>
  <c r="L216" i="67"/>
  <c r="L215" i="67"/>
  <c r="L196" i="67"/>
  <c r="L198" i="67"/>
  <c r="H70" i="42"/>
  <c r="H40" i="67"/>
  <c r="H68" i="67" s="1"/>
  <c r="D216" i="67"/>
  <c r="D197" i="67"/>
  <c r="D198" i="67"/>
  <c r="D196" i="67"/>
  <c r="D215" i="67"/>
  <c r="O195" i="67"/>
  <c r="O214" i="67"/>
  <c r="K195" i="67"/>
  <c r="K214" i="67"/>
  <c r="G195" i="67"/>
  <c r="G214" i="67"/>
  <c r="C195" i="67"/>
  <c r="C214" i="67"/>
  <c r="J67" i="42"/>
  <c r="J37" i="67"/>
  <c r="Q63" i="50"/>
  <c r="M63" i="48"/>
  <c r="M66" i="49"/>
  <c r="I66" i="49"/>
  <c r="E63" i="50"/>
  <c r="E192" i="67"/>
  <c r="P60" i="42"/>
  <c r="P45" i="66"/>
  <c r="P73" i="66" s="1"/>
  <c r="E31" i="66"/>
  <c r="D205" i="66"/>
  <c r="O204" i="66"/>
  <c r="O223" i="66"/>
  <c r="K204" i="66"/>
  <c r="K223" i="66"/>
  <c r="G204" i="66"/>
  <c r="G223" i="66"/>
  <c r="D30" i="66"/>
  <c r="C204" i="66"/>
  <c r="C223" i="66"/>
  <c r="N201" i="66"/>
  <c r="N200" i="66"/>
  <c r="N202" i="66"/>
  <c r="J201" i="66"/>
  <c r="J200" i="66"/>
  <c r="J202" i="66"/>
  <c r="M54" i="42"/>
  <c r="M41" i="66"/>
  <c r="M26" i="66"/>
  <c r="L197" i="66"/>
  <c r="L198" i="66"/>
  <c r="L216" i="66"/>
  <c r="L196" i="66"/>
  <c r="K50" i="42"/>
  <c r="K39" i="66"/>
  <c r="G214" i="66"/>
  <c r="G195" i="66"/>
  <c r="Q47" i="49"/>
  <c r="Q203" i="66"/>
  <c r="Q193" i="66"/>
  <c r="I44" i="49"/>
  <c r="I209" i="66"/>
  <c r="I191" i="66"/>
  <c r="I190" i="66"/>
  <c r="E190" i="66"/>
  <c r="E191" i="66"/>
  <c r="E209" i="66"/>
  <c r="L205" i="65"/>
  <c r="D205" i="65"/>
  <c r="D30" i="65"/>
  <c r="C204" i="65"/>
  <c r="C223" i="65"/>
  <c r="J27" i="65"/>
  <c r="I199" i="65"/>
  <c r="D197" i="65"/>
  <c r="D198" i="65"/>
  <c r="D196" i="65"/>
  <c r="D216" i="65"/>
  <c r="O195" i="65"/>
  <c r="O214" i="65"/>
  <c r="Q25" i="49"/>
  <c r="M25" i="50"/>
  <c r="I25" i="50"/>
  <c r="I190" i="65"/>
  <c r="E25" i="49"/>
  <c r="Q35" i="64"/>
  <c r="P229" i="64"/>
  <c r="H229" i="64"/>
  <c r="K249" i="64"/>
  <c r="K228" i="64"/>
  <c r="J248" i="64"/>
  <c r="J227" i="64"/>
  <c r="P222" i="64"/>
  <c r="H222" i="64"/>
  <c r="O241" i="64"/>
  <c r="O221" i="64"/>
  <c r="O220" i="64"/>
  <c r="K199" i="64"/>
  <c r="K241" i="64"/>
  <c r="K221" i="64"/>
  <c r="K240" i="64"/>
  <c r="K220" i="64"/>
  <c r="J218" i="64"/>
  <c r="J239" i="64"/>
  <c r="J27" i="64"/>
  <c r="I217" i="64"/>
  <c r="I238" i="64"/>
  <c r="L4" i="50"/>
  <c r="H7" i="49"/>
  <c r="D7" i="49"/>
  <c r="B178" i="71"/>
  <c r="B177" i="71"/>
  <c r="B196" i="71"/>
  <c r="B195" i="71"/>
  <c r="B176" i="71"/>
  <c r="B194" i="71"/>
  <c r="C28" i="69"/>
  <c r="B202" i="69"/>
  <c r="B183" i="69"/>
  <c r="B182" i="69"/>
  <c r="B181" i="69"/>
  <c r="B201" i="69"/>
  <c r="B66" i="49"/>
  <c r="B47" i="49"/>
  <c r="B25" i="50"/>
  <c r="C27" i="64"/>
  <c r="B217" i="64"/>
  <c r="B238" i="64"/>
  <c r="P194" i="71"/>
  <c r="H181" i="65"/>
  <c r="H143" i="65"/>
  <c r="K222" i="68"/>
  <c r="I112" i="70"/>
  <c r="I131" i="70" s="1"/>
  <c r="P222" i="67"/>
  <c r="N181" i="67"/>
  <c r="N143" i="67"/>
  <c r="E373" i="66"/>
  <c r="F293" i="71"/>
  <c r="F370" i="71"/>
  <c r="F316" i="71"/>
  <c r="Q405" i="66"/>
  <c r="Q342" i="66"/>
  <c r="G150" i="66"/>
  <c r="G213" i="66"/>
  <c r="C161" i="50"/>
  <c r="N196" i="70"/>
  <c r="O150" i="66"/>
  <c r="F215" i="72"/>
  <c r="E111" i="71"/>
  <c r="E129" i="71" s="1"/>
  <c r="Q191" i="64"/>
  <c r="P173" i="66"/>
  <c r="J177" i="66"/>
  <c r="J139" i="66"/>
  <c r="G185" i="66"/>
  <c r="O329" i="72"/>
  <c r="E261" i="68"/>
  <c r="E183" i="68"/>
  <c r="E255" i="68" s="1"/>
  <c r="L316" i="72"/>
  <c r="L370" i="72"/>
  <c r="L293" i="72"/>
  <c r="L311" i="72" s="1"/>
  <c r="M369" i="66"/>
  <c r="N405" i="66"/>
  <c r="L323" i="67"/>
  <c r="L132" i="65"/>
  <c r="L164" i="58"/>
  <c r="F349" i="72"/>
  <c r="F367" i="72"/>
  <c r="F351" i="72"/>
  <c r="F369" i="72"/>
  <c r="L146" i="59"/>
  <c r="N351" i="71"/>
  <c r="N349" i="71"/>
  <c r="N369" i="71"/>
  <c r="N367" i="71"/>
  <c r="J372" i="70"/>
  <c r="J391" i="70"/>
  <c r="F364" i="70"/>
  <c r="F383" i="70"/>
  <c r="F363" i="70"/>
  <c r="F366" i="70"/>
  <c r="F382" i="70"/>
  <c r="F385" i="70"/>
  <c r="F366" i="69"/>
  <c r="F364" i="69"/>
  <c r="F383" i="69"/>
  <c r="F363" i="69"/>
  <c r="F382" i="69"/>
  <c r="F385" i="69"/>
  <c r="H517" i="68"/>
  <c r="H469" i="68"/>
  <c r="H493" i="68"/>
  <c r="J85" i="59"/>
  <c r="H475" i="68"/>
  <c r="H476" i="68"/>
  <c r="H452" i="68"/>
  <c r="H454" i="68"/>
  <c r="H478" i="68"/>
  <c r="H451" i="68"/>
  <c r="H499" i="68"/>
  <c r="N375" i="67"/>
  <c r="N394" i="67"/>
  <c r="N393" i="67"/>
  <c r="N374" i="67"/>
  <c r="J66" i="59"/>
  <c r="H63" i="59"/>
  <c r="H363" i="67"/>
  <c r="H364" i="67"/>
  <c r="H383" i="67"/>
  <c r="H385" i="67"/>
  <c r="H401" i="67"/>
  <c r="H366" i="67"/>
  <c r="H382" i="67"/>
  <c r="N47" i="59"/>
  <c r="P44" i="58"/>
  <c r="F28" i="59"/>
  <c r="H25" i="60"/>
  <c r="N418" i="64"/>
  <c r="N439" i="64"/>
  <c r="N460" i="64"/>
  <c r="N417" i="64"/>
  <c r="N438" i="64"/>
  <c r="D416" i="64"/>
  <c r="D437" i="64"/>
  <c r="D436" i="64"/>
  <c r="D435" i="64"/>
  <c r="D415" i="64"/>
  <c r="P408" i="64"/>
  <c r="P429" i="64"/>
  <c r="P450" i="64"/>
  <c r="P4" i="59"/>
  <c r="L169" i="72"/>
  <c r="L187" i="72"/>
  <c r="L179" i="72"/>
  <c r="K181" i="71"/>
  <c r="K199" i="71"/>
  <c r="J28" i="71"/>
  <c r="I178" i="71"/>
  <c r="I195" i="71"/>
  <c r="I196" i="71"/>
  <c r="I177" i="71"/>
  <c r="L146" i="48"/>
  <c r="L167" i="71"/>
  <c r="L185" i="71"/>
  <c r="N28" i="70"/>
  <c r="M183" i="70"/>
  <c r="M202" i="70"/>
  <c r="M201" i="70"/>
  <c r="M182" i="70"/>
  <c r="K178" i="70"/>
  <c r="K197" i="70"/>
  <c r="K198" i="70"/>
  <c r="K179" i="70"/>
  <c r="K196" i="70"/>
  <c r="K177" i="70"/>
  <c r="N131" i="42"/>
  <c r="N39" i="70"/>
  <c r="N67" i="70" s="1"/>
  <c r="H125" i="49"/>
  <c r="I183" i="69"/>
  <c r="I182" i="69"/>
  <c r="I201" i="69"/>
  <c r="I202" i="69"/>
  <c r="I181" i="69"/>
  <c r="H199" i="69"/>
  <c r="H180" i="69"/>
  <c r="P109" i="48"/>
  <c r="D106" i="48"/>
  <c r="D7" i="69"/>
  <c r="M101" i="42"/>
  <c r="M52" i="68"/>
  <c r="M86" i="68" s="1"/>
  <c r="L224" i="68"/>
  <c r="M33" i="68"/>
  <c r="L248" i="68"/>
  <c r="L249" i="68"/>
  <c r="L247" i="68"/>
  <c r="O96" i="42"/>
  <c r="O49" i="68"/>
  <c r="H89" i="42"/>
  <c r="H46" i="68"/>
  <c r="H80" i="68" s="1"/>
  <c r="G88" i="42"/>
  <c r="G45" i="68"/>
  <c r="J85" i="49"/>
  <c r="J235" i="68"/>
  <c r="J63" i="50"/>
  <c r="D195" i="66"/>
  <c r="D214" i="66"/>
  <c r="J191" i="66"/>
  <c r="F31" i="65"/>
  <c r="E205" i="65"/>
  <c r="G227" i="64"/>
  <c r="G248" i="64"/>
  <c r="J217" i="64"/>
  <c r="J238" i="64"/>
  <c r="M7" i="49"/>
  <c r="D376" i="67"/>
  <c r="E386" i="66"/>
  <c r="E329" i="66"/>
  <c r="M247" i="64"/>
  <c r="C175" i="69"/>
  <c r="O489" i="68"/>
  <c r="D177" i="66"/>
  <c r="D139" i="66"/>
  <c r="Q216" i="68"/>
  <c r="N222" i="68"/>
  <c r="M177" i="67"/>
  <c r="Q209" i="68"/>
  <c r="C361" i="71"/>
  <c r="N468" i="68"/>
  <c r="Q392" i="70"/>
  <c r="M200" i="70"/>
  <c r="D203" i="65"/>
  <c r="G134" i="71"/>
  <c r="G188" i="71"/>
  <c r="K143" i="67"/>
  <c r="B223" i="64"/>
  <c r="F405" i="65"/>
  <c r="H414" i="70"/>
  <c r="K386" i="66"/>
  <c r="K329" i="66"/>
  <c r="I367" i="67"/>
  <c r="G150" i="65"/>
  <c r="G213" i="65"/>
  <c r="F126" i="64"/>
  <c r="J143" i="50"/>
  <c r="N206" i="72"/>
  <c r="N147" i="72"/>
  <c r="N261" i="68"/>
  <c r="G215" i="67"/>
  <c r="J222" i="65"/>
  <c r="B213" i="65"/>
  <c r="Q179" i="72"/>
  <c r="E367" i="65"/>
  <c r="J213" i="65"/>
  <c r="C379" i="71"/>
  <c r="I177" i="65"/>
  <c r="D181" i="65"/>
  <c r="D143" i="65"/>
  <c r="D223" i="68"/>
  <c r="D175" i="68"/>
  <c r="G184" i="65"/>
  <c r="G146" i="65"/>
  <c r="G177" i="67"/>
  <c r="F181" i="67"/>
  <c r="F143" i="67"/>
  <c r="P184" i="67"/>
  <c r="P146" i="67"/>
  <c r="P210" i="68"/>
  <c r="N399" i="69"/>
  <c r="Q449" i="64"/>
  <c r="Q380" i="64"/>
  <c r="L373" i="65"/>
  <c r="J383" i="72"/>
  <c r="L370" i="71"/>
  <c r="L316" i="71"/>
  <c r="K392" i="69"/>
  <c r="K329" i="67"/>
  <c r="K386" i="67"/>
  <c r="M395" i="65"/>
  <c r="O376" i="65"/>
  <c r="O329" i="71"/>
  <c r="G386" i="66"/>
  <c r="G329" i="66"/>
  <c r="G365" i="64"/>
  <c r="P143" i="50"/>
  <c r="J304" i="66"/>
  <c r="J323" i="66" s="1"/>
  <c r="J386" i="66"/>
  <c r="J329" i="66"/>
  <c r="G323" i="69"/>
  <c r="K399" i="69"/>
  <c r="L150" i="69"/>
  <c r="I250" i="68"/>
  <c r="E405" i="65"/>
  <c r="O111" i="71"/>
  <c r="O129" i="71" s="1"/>
  <c r="C194" i="67"/>
  <c r="F175" i="69"/>
  <c r="J201" i="71"/>
  <c r="K194" i="70"/>
  <c r="C352" i="72"/>
  <c r="C275" i="72"/>
  <c r="C311" i="72" s="1"/>
  <c r="I150" i="69"/>
  <c r="K215" i="67"/>
  <c r="N215" i="66"/>
  <c r="O143" i="67"/>
  <c r="O132" i="67"/>
  <c r="N139" i="65"/>
  <c r="M177" i="70"/>
  <c r="Q206" i="71"/>
  <c r="Q147" i="71"/>
  <c r="I175" i="70"/>
  <c r="C63" i="48"/>
  <c r="M99" i="67"/>
  <c r="H186" i="67"/>
  <c r="H211" i="68"/>
  <c r="H218" i="68"/>
  <c r="L28" i="48"/>
  <c r="C185" i="65"/>
  <c r="Q99" i="66"/>
  <c r="C184" i="66"/>
  <c r="C146" i="66"/>
  <c r="L186" i="66"/>
  <c r="K177" i="67"/>
  <c r="G237" i="68"/>
  <c r="L405" i="66"/>
  <c r="P7" i="48"/>
  <c r="C25" i="48"/>
  <c r="K44" i="48"/>
  <c r="P63" i="48"/>
  <c r="O176" i="67"/>
  <c r="H177" i="67"/>
  <c r="H139" i="67"/>
  <c r="B215" i="68"/>
  <c r="B167" i="68"/>
  <c r="P111" i="68"/>
  <c r="P207" i="68" s="1"/>
  <c r="Q210" i="68"/>
  <c r="N304" i="70"/>
  <c r="N329" i="70"/>
  <c r="N386" i="70"/>
  <c r="F373" i="67"/>
  <c r="F492" i="68"/>
  <c r="M503" i="68"/>
  <c r="Q459" i="64"/>
  <c r="H353" i="68"/>
  <c r="H401" i="68" s="1"/>
  <c r="C376" i="70"/>
  <c r="N383" i="71"/>
  <c r="F323" i="65"/>
  <c r="O395" i="69"/>
  <c r="E352" i="71"/>
  <c r="Q373" i="70"/>
  <c r="O239" i="68"/>
  <c r="K175" i="70"/>
  <c r="F386" i="66"/>
  <c r="K206" i="72"/>
  <c r="I274" i="68"/>
  <c r="L200" i="69"/>
  <c r="C148" i="64"/>
  <c r="N175" i="68"/>
  <c r="D194" i="65"/>
  <c r="E386" i="70"/>
  <c r="E329" i="70"/>
  <c r="L150" i="66"/>
  <c r="L213" i="66"/>
  <c r="Q134" i="72"/>
  <c r="Q188" i="72"/>
  <c r="I139" i="65"/>
  <c r="N360" i="72"/>
  <c r="N359" i="72"/>
  <c r="N377" i="72"/>
  <c r="N378" i="72"/>
  <c r="F360" i="72"/>
  <c r="F378" i="72"/>
  <c r="F377" i="72"/>
  <c r="F359" i="72"/>
  <c r="D357" i="72"/>
  <c r="D375" i="72"/>
  <c r="F164" i="58"/>
  <c r="P162" i="58"/>
  <c r="L351" i="72"/>
  <c r="L349" i="72"/>
  <c r="L367" i="72"/>
  <c r="L369" i="72"/>
  <c r="D162" i="59"/>
  <c r="J363" i="71"/>
  <c r="J381" i="71"/>
  <c r="H361" i="71"/>
  <c r="N359" i="71"/>
  <c r="N378" i="71"/>
  <c r="N360" i="71"/>
  <c r="N377" i="71"/>
  <c r="F378" i="71"/>
  <c r="F359" i="71"/>
  <c r="F360" i="71"/>
  <c r="F376" i="71"/>
  <c r="F377" i="71"/>
  <c r="D375" i="71"/>
  <c r="D357" i="71"/>
  <c r="F146" i="58"/>
  <c r="P144" i="58"/>
  <c r="L369" i="71"/>
  <c r="L351" i="71"/>
  <c r="L349" i="71"/>
  <c r="L367" i="71"/>
  <c r="D144" i="59"/>
  <c r="J378" i="70"/>
  <c r="J397" i="70"/>
  <c r="H415" i="70"/>
  <c r="H377" i="70"/>
  <c r="H396" i="70"/>
  <c r="H372" i="70"/>
  <c r="H391" i="70"/>
  <c r="N390" i="70"/>
  <c r="N371" i="70"/>
  <c r="N370" i="70"/>
  <c r="N389" i="70"/>
  <c r="F371" i="70"/>
  <c r="F390" i="70"/>
  <c r="F370" i="70"/>
  <c r="F389" i="70"/>
  <c r="P368" i="70"/>
  <c r="P387" i="70"/>
  <c r="P367" i="70"/>
  <c r="D368" i="70"/>
  <c r="D387" i="70"/>
  <c r="J128" i="58"/>
  <c r="F128" i="58"/>
  <c r="P125" i="59"/>
  <c r="L125" i="59"/>
  <c r="H385" i="70"/>
  <c r="H366" i="70"/>
  <c r="H364" i="70"/>
  <c r="H383" i="70"/>
  <c r="H382" i="70"/>
  <c r="H363" i="70"/>
  <c r="D125" i="59"/>
  <c r="N378" i="69"/>
  <c r="N397" i="69"/>
  <c r="N394" i="69"/>
  <c r="N375" i="69"/>
  <c r="N374" i="69"/>
  <c r="N393" i="69"/>
  <c r="H391" i="69"/>
  <c r="H372" i="69"/>
  <c r="N109" i="58"/>
  <c r="P363" i="69"/>
  <c r="P364" i="69"/>
  <c r="P366" i="69"/>
  <c r="P382" i="69"/>
  <c r="P383" i="69"/>
  <c r="P385" i="69"/>
  <c r="L106" i="58"/>
  <c r="F495" i="68"/>
  <c r="F471" i="68"/>
  <c r="H466" i="68"/>
  <c r="H467" i="68"/>
  <c r="H490" i="68"/>
  <c r="H491" i="68"/>
  <c r="N464" i="68"/>
  <c r="N488" i="68"/>
  <c r="H462" i="68"/>
  <c r="H486" i="68"/>
  <c r="H463" i="68"/>
  <c r="H510" i="68"/>
  <c r="H485" i="68"/>
  <c r="H461" i="68"/>
  <c r="H487" i="68"/>
  <c r="J460" i="68"/>
  <c r="J484" i="68"/>
  <c r="J508" i="68"/>
  <c r="F460" i="68"/>
  <c r="F484" i="68"/>
  <c r="F508" i="68"/>
  <c r="H483" i="68"/>
  <c r="H482" i="68"/>
  <c r="H458" i="68"/>
  <c r="H457" i="68"/>
  <c r="H481" i="68"/>
  <c r="H506" i="68"/>
  <c r="H459" i="68"/>
  <c r="J479" i="68"/>
  <c r="J456" i="68"/>
  <c r="J480" i="68"/>
  <c r="J504" i="68"/>
  <c r="P85" i="59"/>
  <c r="L85" i="58"/>
  <c r="N82" i="60"/>
  <c r="J82" i="60"/>
  <c r="F82" i="58"/>
  <c r="F82" i="60"/>
  <c r="P397" i="67"/>
  <c r="P378" i="67"/>
  <c r="N377" i="67"/>
  <c r="N415" i="67"/>
  <c r="N396" i="67"/>
  <c r="P374" i="67"/>
  <c r="P375" i="67"/>
  <c r="P393" i="67"/>
  <c r="P394" i="67"/>
  <c r="P373" i="67"/>
  <c r="D374" i="67"/>
  <c r="D375" i="67"/>
  <c r="D393" i="67"/>
  <c r="D394" i="67"/>
  <c r="D371" i="67"/>
  <c r="D389" i="67"/>
  <c r="D370" i="67"/>
  <c r="D390" i="67"/>
  <c r="D388" i="67"/>
  <c r="D369" i="67"/>
  <c r="D408" i="67"/>
  <c r="F368" i="67"/>
  <c r="F387" i="67"/>
  <c r="F406" i="67"/>
  <c r="L66" i="59"/>
  <c r="H66" i="59"/>
  <c r="N63" i="59"/>
  <c r="J364" i="67"/>
  <c r="J383" i="67"/>
  <c r="J366" i="67"/>
  <c r="J385" i="67"/>
  <c r="J382" i="67"/>
  <c r="J363" i="67"/>
  <c r="J401" i="67"/>
  <c r="F63" i="58"/>
  <c r="L378" i="66"/>
  <c r="L397" i="66"/>
  <c r="D393" i="66"/>
  <c r="D375" i="66"/>
  <c r="D392" i="66"/>
  <c r="D394" i="66"/>
  <c r="D374" i="66"/>
  <c r="H371" i="66"/>
  <c r="H390" i="66"/>
  <c r="H389" i="66"/>
  <c r="H408" i="66"/>
  <c r="H370" i="66"/>
  <c r="N368" i="66"/>
  <c r="N406" i="66"/>
  <c r="N387" i="66"/>
  <c r="H47" i="58"/>
  <c r="D47" i="59"/>
  <c r="J44" i="59"/>
  <c r="H378" i="65"/>
  <c r="H397" i="65"/>
  <c r="F415" i="65"/>
  <c r="F377" i="65"/>
  <c r="F396" i="65"/>
  <c r="F391" i="65"/>
  <c r="F372" i="65"/>
  <c r="P390" i="65"/>
  <c r="P371" i="65"/>
  <c r="P408" i="65"/>
  <c r="P389" i="65"/>
  <c r="P370" i="65"/>
  <c r="L371" i="65"/>
  <c r="L389" i="65"/>
  <c r="L388" i="65"/>
  <c r="L390" i="65"/>
  <c r="L370" i="65"/>
  <c r="L408" i="65"/>
  <c r="F368" i="65"/>
  <c r="F406" i="65"/>
  <c r="F387" i="65"/>
  <c r="L28" i="58"/>
  <c r="H28" i="59"/>
  <c r="J25" i="58"/>
  <c r="J366" i="65"/>
  <c r="J385" i="65"/>
  <c r="J383" i="65"/>
  <c r="J364" i="65"/>
  <c r="J363" i="65"/>
  <c r="J401" i="65"/>
  <c r="J382" i="65"/>
  <c r="L441" i="64"/>
  <c r="L420" i="64"/>
  <c r="L439" i="64"/>
  <c r="L418" i="64"/>
  <c r="L417" i="64"/>
  <c r="L460" i="64"/>
  <c r="L438" i="64"/>
  <c r="J437" i="64"/>
  <c r="J436" i="64"/>
  <c r="J415" i="64"/>
  <c r="J435" i="64"/>
  <c r="J416" i="64"/>
  <c r="H413" i="64"/>
  <c r="H434" i="64"/>
  <c r="H409" i="64"/>
  <c r="H430" i="64"/>
  <c r="H451" i="64"/>
  <c r="D430" i="64"/>
  <c r="D409" i="64"/>
  <c r="D451" i="64"/>
  <c r="P7" i="58"/>
  <c r="D7" i="59"/>
  <c r="N4" i="60"/>
  <c r="N403" i="64"/>
  <c r="N425" i="64"/>
  <c r="N427" i="64"/>
  <c r="N445" i="64"/>
  <c r="N404" i="64"/>
  <c r="N406" i="64"/>
  <c r="N424" i="64"/>
  <c r="J4" i="58"/>
  <c r="F445" i="64"/>
  <c r="F425" i="64"/>
  <c r="F427" i="64"/>
  <c r="F404" i="64"/>
  <c r="F406" i="64"/>
  <c r="F424" i="64"/>
  <c r="F403" i="64"/>
  <c r="C63" i="60"/>
  <c r="C63" i="59"/>
  <c r="C363" i="72"/>
  <c r="C381" i="72"/>
  <c r="C128" i="58"/>
  <c r="C495" i="68"/>
  <c r="C471" i="68"/>
  <c r="C66" i="58"/>
  <c r="C391" i="66"/>
  <c r="C372" i="66"/>
  <c r="L176" i="42"/>
  <c r="L44" i="72"/>
  <c r="L72" i="72" s="1"/>
  <c r="H180" i="72"/>
  <c r="H198" i="72"/>
  <c r="H216" i="72"/>
  <c r="K178" i="72"/>
  <c r="K195" i="72"/>
  <c r="K177" i="72"/>
  <c r="K196" i="72"/>
  <c r="F175" i="72"/>
  <c r="F193" i="72"/>
  <c r="Q174" i="72"/>
  <c r="Q209" i="72"/>
  <c r="Q173" i="72"/>
  <c r="Q172" i="72"/>
  <c r="Q192" i="72"/>
  <c r="Q191" i="72"/>
  <c r="M209" i="72"/>
  <c r="M174" i="72"/>
  <c r="M173" i="72"/>
  <c r="M192" i="72"/>
  <c r="M191" i="72"/>
  <c r="M172" i="72"/>
  <c r="M208" i="72"/>
  <c r="N164" i="49"/>
  <c r="N185" i="72"/>
  <c r="J162" i="49"/>
  <c r="F162" i="49"/>
  <c r="M199" i="71"/>
  <c r="M181" i="71"/>
  <c r="C177" i="71"/>
  <c r="C178" i="71"/>
  <c r="C195" i="71"/>
  <c r="C196" i="71"/>
  <c r="Q174" i="71"/>
  <c r="Q209" i="71"/>
  <c r="Q173" i="71"/>
  <c r="Q192" i="71"/>
  <c r="Q191" i="71"/>
  <c r="Q208" i="71"/>
  <c r="N146" i="48"/>
  <c r="N146" i="49"/>
  <c r="J146" i="49"/>
  <c r="J185" i="71"/>
  <c r="F146" i="49"/>
  <c r="I186" i="70"/>
  <c r="I205" i="70"/>
  <c r="P28" i="70"/>
  <c r="O183" i="70"/>
  <c r="O201" i="70"/>
  <c r="O182" i="70"/>
  <c r="O202" i="70"/>
  <c r="O181" i="70"/>
  <c r="N180" i="70"/>
  <c r="N199" i="70"/>
  <c r="Q179" i="70"/>
  <c r="Q178" i="70"/>
  <c r="Q197" i="70"/>
  <c r="Q198" i="70"/>
  <c r="E179" i="70"/>
  <c r="E197" i="70"/>
  <c r="E178" i="70"/>
  <c r="E198" i="70"/>
  <c r="D25" i="70"/>
  <c r="E25" i="70"/>
  <c r="D176" i="70"/>
  <c r="D195" i="70"/>
  <c r="J128" i="48"/>
  <c r="F125" i="49"/>
  <c r="F125" i="48"/>
  <c r="J31" i="69"/>
  <c r="I205" i="69"/>
  <c r="I186" i="69"/>
  <c r="O202" i="69"/>
  <c r="P28" i="69"/>
  <c r="O201" i="69"/>
  <c r="O182" i="69"/>
  <c r="O183" i="69"/>
  <c r="N180" i="69"/>
  <c r="N199" i="69"/>
  <c r="N106" i="48"/>
  <c r="N184" i="69"/>
  <c r="N222" i="69"/>
  <c r="N193" i="69"/>
  <c r="N203" i="69"/>
  <c r="N174" i="69"/>
  <c r="J193" i="69"/>
  <c r="J184" i="69"/>
  <c r="J174" i="69"/>
  <c r="F109" i="49"/>
  <c r="L252" i="68"/>
  <c r="L276" i="68"/>
  <c r="P35" i="68"/>
  <c r="O251" i="68"/>
  <c r="G251" i="68"/>
  <c r="E31" i="68"/>
  <c r="D245" i="68"/>
  <c r="D244" i="68"/>
  <c r="D243" i="68"/>
  <c r="D268" i="68"/>
  <c r="O242" i="68"/>
  <c r="O266" i="68"/>
  <c r="K242" i="68"/>
  <c r="K266" i="68"/>
  <c r="G266" i="68"/>
  <c r="G242" i="68"/>
  <c r="C242" i="68"/>
  <c r="C266" i="68"/>
  <c r="M238" i="68"/>
  <c r="M262" i="68"/>
  <c r="I214" i="68"/>
  <c r="I238" i="68"/>
  <c r="I262" i="68"/>
  <c r="P236" i="68"/>
  <c r="P250" i="68"/>
  <c r="L82" i="49"/>
  <c r="H237" i="68"/>
  <c r="H236" i="68"/>
  <c r="H250" i="68"/>
  <c r="D85" i="49"/>
  <c r="G205" i="67"/>
  <c r="M202" i="67"/>
  <c r="M201" i="67"/>
  <c r="M200" i="67"/>
  <c r="I202" i="67"/>
  <c r="I201" i="67"/>
  <c r="K25" i="67"/>
  <c r="J214" i="67"/>
  <c r="J195" i="67"/>
  <c r="P63" i="50"/>
  <c r="L63" i="50"/>
  <c r="H66" i="49"/>
  <c r="H193" i="67"/>
  <c r="H203" i="67"/>
  <c r="D190" i="67"/>
  <c r="D191" i="67"/>
  <c r="D209" i="67"/>
  <c r="K205" i="66"/>
  <c r="C205" i="66"/>
  <c r="M201" i="66"/>
  <c r="M202" i="66"/>
  <c r="I201" i="66"/>
  <c r="I202" i="66"/>
  <c r="G25" i="66"/>
  <c r="F195" i="66"/>
  <c r="F214" i="66"/>
  <c r="P44" i="48"/>
  <c r="P44" i="49"/>
  <c r="L44" i="49"/>
  <c r="H193" i="66"/>
  <c r="H222" i="66"/>
  <c r="D47" i="49"/>
  <c r="O205" i="65"/>
  <c r="H31" i="65"/>
  <c r="G205" i="65"/>
  <c r="J204" i="65"/>
  <c r="J223" i="65"/>
  <c r="P199" i="65"/>
  <c r="H199" i="65"/>
  <c r="K197" i="65"/>
  <c r="K198" i="65"/>
  <c r="K216" i="65"/>
  <c r="J214" i="65"/>
  <c r="J195" i="65"/>
  <c r="P192" i="65"/>
  <c r="L28" i="49"/>
  <c r="L209" i="65"/>
  <c r="D25" i="49"/>
  <c r="D28" i="49"/>
  <c r="O229" i="64"/>
  <c r="G229" i="64"/>
  <c r="J228" i="64"/>
  <c r="J249" i="64"/>
  <c r="I227" i="64"/>
  <c r="I248" i="64"/>
  <c r="H224" i="64"/>
  <c r="H225" i="64"/>
  <c r="H223" i="64"/>
  <c r="J221" i="64"/>
  <c r="J241" i="64"/>
  <c r="J220" i="64"/>
  <c r="Q197" i="64"/>
  <c r="Q239" i="64"/>
  <c r="Q218" i="64"/>
  <c r="P238" i="64"/>
  <c r="P217" i="64"/>
  <c r="K7" i="49"/>
  <c r="G7" i="49"/>
  <c r="G194" i="64"/>
  <c r="G215" i="64"/>
  <c r="G226" i="64"/>
  <c r="C4" i="49"/>
  <c r="C215" i="64"/>
  <c r="C226" i="64"/>
  <c r="B175" i="72"/>
  <c r="B193" i="72"/>
  <c r="B162" i="49"/>
  <c r="B164" i="49"/>
  <c r="B144" i="49"/>
  <c r="B128" i="49"/>
  <c r="B106" i="49"/>
  <c r="C31" i="66"/>
  <c r="B205" i="66"/>
  <c r="B205" i="65"/>
  <c r="B229" i="64"/>
  <c r="N237" i="68"/>
  <c r="C160" i="64"/>
  <c r="F231" i="68"/>
  <c r="N93" i="67"/>
  <c r="N131" i="67" s="1"/>
  <c r="H329" i="72"/>
  <c r="M407" i="65"/>
  <c r="D188" i="71"/>
  <c r="D134" i="71"/>
  <c r="B188" i="71"/>
  <c r="O172" i="72"/>
  <c r="H184" i="67"/>
  <c r="H146" i="67"/>
  <c r="Q383" i="71"/>
  <c r="E505" i="68"/>
  <c r="P376" i="67"/>
  <c r="E304" i="66"/>
  <c r="E323" i="66" s="1"/>
  <c r="O376" i="67"/>
  <c r="O126" i="64"/>
  <c r="K147" i="71"/>
  <c r="K206" i="71"/>
  <c r="B222" i="65"/>
  <c r="N200" i="65"/>
  <c r="C373" i="69"/>
  <c r="I194" i="67"/>
  <c r="J183" i="67"/>
  <c r="F167" i="68"/>
  <c r="F215" i="68"/>
  <c r="E219" i="68"/>
  <c r="E171" i="68"/>
  <c r="G228" i="68"/>
  <c r="H186" i="65"/>
  <c r="M175" i="66"/>
  <c r="C177" i="67"/>
  <c r="D185" i="67"/>
  <c r="J4" i="48"/>
  <c r="K99" i="67"/>
  <c r="K175" i="67" s="1"/>
  <c r="N180" i="67"/>
  <c r="M210" i="68"/>
  <c r="M208" i="68" s="1"/>
  <c r="O503" i="68"/>
  <c r="J285" i="67"/>
  <c r="L449" i="64"/>
  <c r="K304" i="70"/>
  <c r="K386" i="70"/>
  <c r="K329" i="70"/>
  <c r="O414" i="64"/>
  <c r="H407" i="68"/>
  <c r="H479" i="68"/>
  <c r="O407" i="66"/>
  <c r="J405" i="67"/>
  <c r="E376" i="65"/>
  <c r="B147" i="71"/>
  <c r="P226" i="64"/>
  <c r="C175" i="70"/>
  <c r="K147" i="72"/>
  <c r="N137" i="69"/>
  <c r="I196" i="66"/>
  <c r="J215" i="72"/>
  <c r="H263" i="68"/>
  <c r="M213" i="65"/>
  <c r="L170" i="72"/>
  <c r="M373" i="65"/>
  <c r="P371" i="70"/>
  <c r="P389" i="70"/>
  <c r="P370" i="70"/>
  <c r="P369" i="70"/>
  <c r="P390" i="70"/>
  <c r="H128" i="58"/>
  <c r="J125" i="58"/>
  <c r="D397" i="69"/>
  <c r="D378" i="69"/>
  <c r="H109" i="58"/>
  <c r="J466" i="68"/>
  <c r="J467" i="68"/>
  <c r="J490" i="68"/>
  <c r="J465" i="68"/>
  <c r="J491" i="68"/>
  <c r="J459" i="68"/>
  <c r="J482" i="68"/>
  <c r="J483" i="68"/>
  <c r="J506" i="68"/>
  <c r="J481" i="68"/>
  <c r="J458" i="68"/>
  <c r="L82" i="59"/>
  <c r="F397" i="67"/>
  <c r="F378" i="67"/>
  <c r="L372" i="67"/>
  <c r="L391" i="67"/>
  <c r="J371" i="67"/>
  <c r="J389" i="67"/>
  <c r="J390" i="67"/>
  <c r="J388" i="67"/>
  <c r="J408" i="67"/>
  <c r="J370" i="67"/>
  <c r="F66" i="58"/>
  <c r="L382" i="67"/>
  <c r="L363" i="67"/>
  <c r="L383" i="67"/>
  <c r="L385" i="67"/>
  <c r="L401" i="67"/>
  <c r="L366" i="67"/>
  <c r="L364" i="67"/>
  <c r="L372" i="66"/>
  <c r="L391" i="66"/>
  <c r="H387" i="66"/>
  <c r="H406" i="66"/>
  <c r="H368" i="66"/>
  <c r="L44" i="59"/>
  <c r="J397" i="65"/>
  <c r="J378" i="65"/>
  <c r="L372" i="65"/>
  <c r="L391" i="65"/>
  <c r="N389" i="65"/>
  <c r="N408" i="65"/>
  <c r="N390" i="65"/>
  <c r="N370" i="65"/>
  <c r="N371" i="65"/>
  <c r="N388" i="65"/>
  <c r="J28" i="58"/>
  <c r="L25" i="60"/>
  <c r="L382" i="65"/>
  <c r="L363" i="65"/>
  <c r="L385" i="65"/>
  <c r="L364" i="65"/>
  <c r="L401" i="65"/>
  <c r="L366" i="65"/>
  <c r="L383" i="65"/>
  <c r="F7" i="58"/>
  <c r="H4" i="58"/>
  <c r="H427" i="64"/>
  <c r="H425" i="64"/>
  <c r="H403" i="64"/>
  <c r="H404" i="64"/>
  <c r="H445" i="64"/>
  <c r="H406" i="64"/>
  <c r="H424" i="64"/>
  <c r="C25" i="59"/>
  <c r="I172" i="42"/>
  <c r="I42" i="72"/>
  <c r="I70" i="72" s="1"/>
  <c r="L171" i="42"/>
  <c r="L41" i="72"/>
  <c r="K174" i="72"/>
  <c r="K192" i="72"/>
  <c r="K173" i="72"/>
  <c r="K191" i="72"/>
  <c r="K209" i="72"/>
  <c r="D26" i="72"/>
  <c r="C174" i="72"/>
  <c r="C192" i="72"/>
  <c r="C173" i="72"/>
  <c r="C191" i="72"/>
  <c r="C209" i="72"/>
  <c r="F171" i="72"/>
  <c r="F207" i="72"/>
  <c r="F189" i="72"/>
  <c r="O173" i="71"/>
  <c r="O174" i="71"/>
  <c r="O209" i="71"/>
  <c r="O192" i="71"/>
  <c r="O172" i="71"/>
  <c r="O191" i="71"/>
  <c r="H146" i="48"/>
  <c r="H187" i="71"/>
  <c r="H169" i="71"/>
  <c r="H170" i="71"/>
  <c r="H179" i="71"/>
  <c r="K205" i="70"/>
  <c r="K186" i="70"/>
  <c r="M27" i="70"/>
  <c r="L199" i="70"/>
  <c r="L180" i="70"/>
  <c r="C197" i="70"/>
  <c r="C179" i="70"/>
  <c r="C178" i="70"/>
  <c r="C198" i="70"/>
  <c r="C196" i="70"/>
  <c r="C177" i="70"/>
  <c r="J131" i="42"/>
  <c r="J39" i="70"/>
  <c r="J67" i="70" s="1"/>
  <c r="L125" i="48"/>
  <c r="L128" i="49"/>
  <c r="O113" i="42"/>
  <c r="O40" i="69"/>
  <c r="H109" i="48"/>
  <c r="H106" i="49"/>
  <c r="N102" i="42"/>
  <c r="N53" i="68"/>
  <c r="N87" i="68" s="1"/>
  <c r="Q101" i="42"/>
  <c r="Q52" i="68"/>
  <c r="Q86" i="68" s="1"/>
  <c r="E101" i="42"/>
  <c r="E52" i="68"/>
  <c r="E86" i="68" s="1"/>
  <c r="G246" i="68"/>
  <c r="N93" i="42"/>
  <c r="N48" i="68"/>
  <c r="N82" i="68" s="1"/>
  <c r="Q92" i="42"/>
  <c r="Q47" i="68"/>
  <c r="Q81" i="68" s="1"/>
  <c r="N86" i="42"/>
  <c r="N43" i="68"/>
  <c r="F82" i="49"/>
  <c r="F85" i="49"/>
  <c r="N63" i="48"/>
  <c r="N66" i="49"/>
  <c r="M205" i="66"/>
  <c r="N193" i="66"/>
  <c r="N203" i="66"/>
  <c r="N194" i="66"/>
  <c r="J199" i="65"/>
  <c r="J28" i="49"/>
  <c r="M229" i="64"/>
  <c r="O227" i="64"/>
  <c r="O248" i="64"/>
  <c r="N225" i="64"/>
  <c r="N224" i="64"/>
  <c r="Q4" i="50"/>
  <c r="Q215" i="64"/>
  <c r="Q216" i="64"/>
  <c r="L468" i="68"/>
  <c r="K285" i="70"/>
  <c r="B147" i="72"/>
  <c r="B206" i="72"/>
  <c r="F222" i="67"/>
  <c r="C247" i="68"/>
  <c r="N255" i="68"/>
  <c r="L178" i="66"/>
  <c r="G99" i="66"/>
  <c r="G181" i="66"/>
  <c r="G143" i="66"/>
  <c r="G66" i="48"/>
  <c r="K218" i="68"/>
  <c r="Q221" i="68"/>
  <c r="L112" i="70"/>
  <c r="L131" i="70" s="1"/>
  <c r="L137" i="70"/>
  <c r="L194" i="70"/>
  <c r="Q373" i="66"/>
  <c r="Q438" i="64"/>
  <c r="L177" i="65"/>
  <c r="P178" i="66"/>
  <c r="B178" i="67"/>
  <c r="D99" i="67"/>
  <c r="J185" i="67"/>
  <c r="L392" i="65"/>
  <c r="I146" i="65"/>
  <c r="O197" i="72"/>
  <c r="F250" i="68"/>
  <c r="J132" i="65"/>
  <c r="E196" i="70"/>
  <c r="C367" i="66"/>
  <c r="E179" i="71"/>
  <c r="F329" i="65"/>
  <c r="F386" i="65"/>
  <c r="O173" i="65"/>
  <c r="M171" i="66"/>
  <c r="F226" i="68"/>
  <c r="J395" i="69"/>
  <c r="D367" i="65"/>
  <c r="H392" i="67"/>
  <c r="E405" i="67"/>
  <c r="K293" i="72"/>
  <c r="K316" i="72"/>
  <c r="K370" i="72"/>
  <c r="I395" i="66"/>
  <c r="F275" i="72"/>
  <c r="F311" i="72" s="1"/>
  <c r="I449" i="64"/>
  <c r="I380" i="64"/>
  <c r="M201" i="71"/>
  <c r="Q190" i="71"/>
  <c r="G219" i="64"/>
  <c r="L105" i="50"/>
  <c r="E143" i="66"/>
  <c r="B139" i="67"/>
  <c r="I369" i="66"/>
  <c r="J156" i="64"/>
  <c r="B124" i="50"/>
  <c r="O183" i="68"/>
  <c r="O255" i="68" s="1"/>
  <c r="D200" i="70"/>
  <c r="O203" i="69"/>
  <c r="M146" i="67"/>
  <c r="B137" i="70"/>
  <c r="B194" i="70"/>
  <c r="D405" i="67"/>
  <c r="D132" i="65"/>
  <c r="G170" i="72"/>
  <c r="G201" i="64"/>
  <c r="N206" i="64"/>
  <c r="I183" i="66"/>
  <c r="B184" i="67"/>
  <c r="B146" i="67"/>
  <c r="E182" i="67"/>
  <c r="C184" i="67"/>
  <c r="C146" i="67"/>
  <c r="H196" i="64"/>
  <c r="E203" i="64"/>
  <c r="I176" i="66"/>
  <c r="G82" i="48"/>
  <c r="G221" i="68"/>
  <c r="K392" i="70"/>
  <c r="I304" i="67"/>
  <c r="I323" i="67" s="1"/>
  <c r="L329" i="65"/>
  <c r="E359" i="64"/>
  <c r="K317" i="64"/>
  <c r="K359" i="64" s="1"/>
  <c r="N367" i="65"/>
  <c r="E358" i="72"/>
  <c r="Q388" i="67"/>
  <c r="E392" i="65"/>
  <c r="P414" i="70"/>
  <c r="D147" i="71"/>
  <c r="J274" i="68"/>
  <c r="K190" i="72"/>
  <c r="M203" i="69"/>
  <c r="F170" i="72"/>
  <c r="K222" i="69"/>
  <c r="F190" i="72"/>
  <c r="F137" i="70"/>
  <c r="F194" i="70"/>
  <c r="K196" i="67"/>
  <c r="M93" i="71"/>
  <c r="M129" i="71" s="1"/>
  <c r="M170" i="71"/>
  <c r="P150" i="69"/>
  <c r="K137" i="66"/>
  <c r="F208" i="71"/>
  <c r="O222" i="70"/>
  <c r="O207" i="70" s="1"/>
  <c r="D153" i="64"/>
  <c r="D216" i="64"/>
  <c r="I373" i="65"/>
  <c r="D213" i="67"/>
  <c r="Q194" i="66"/>
  <c r="N386" i="65"/>
  <c r="C263" i="68"/>
  <c r="M184" i="69"/>
  <c r="L202" i="64"/>
  <c r="L160" i="64"/>
  <c r="H208" i="64"/>
  <c r="L99" i="65"/>
  <c r="L175" i="65" s="1"/>
  <c r="C186" i="65"/>
  <c r="D99" i="66"/>
  <c r="E177" i="66"/>
  <c r="B172" i="67"/>
  <c r="F93" i="67"/>
  <c r="F131" i="67" s="1"/>
  <c r="D196" i="64"/>
  <c r="G200" i="64"/>
  <c r="P201" i="64"/>
  <c r="G205" i="64"/>
  <c r="G163" i="64"/>
  <c r="P207" i="64"/>
  <c r="Q208" i="64"/>
  <c r="B174" i="67"/>
  <c r="I174" i="67"/>
  <c r="F214" i="68"/>
  <c r="O215" i="68"/>
  <c r="I218" i="68"/>
  <c r="O221" i="68"/>
  <c r="M223" i="68"/>
  <c r="M175" i="68"/>
  <c r="C227" i="68"/>
  <c r="O178" i="68"/>
  <c r="O226" i="68"/>
  <c r="E229" i="68"/>
  <c r="B261" i="68"/>
  <c r="B208" i="64"/>
  <c r="C192" i="64"/>
  <c r="H194" i="64"/>
  <c r="E196" i="64"/>
  <c r="M111" i="64"/>
  <c r="N197" i="64"/>
  <c r="O198" i="64"/>
  <c r="Q201" i="64"/>
  <c r="C204" i="64"/>
  <c r="D205" i="64"/>
  <c r="D163" i="64"/>
  <c r="L205" i="64"/>
  <c r="L163" i="64"/>
  <c r="M207" i="64"/>
  <c r="E28" i="48"/>
  <c r="J176" i="65"/>
  <c r="D179" i="65"/>
  <c r="E180" i="65"/>
  <c r="F181" i="65"/>
  <c r="G183" i="65"/>
  <c r="Q186" i="65"/>
  <c r="G132" i="66"/>
  <c r="O93" i="66"/>
  <c r="O131" i="66" s="1"/>
  <c r="O132" i="66"/>
  <c r="P172" i="66"/>
  <c r="P170" i="66" s="1"/>
  <c r="J176" i="66"/>
  <c r="K177" i="66"/>
  <c r="F181" i="66"/>
  <c r="F143" i="66"/>
  <c r="H185" i="66"/>
  <c r="B181" i="67"/>
  <c r="B143" i="67"/>
  <c r="L93" i="67"/>
  <c r="L131" i="67" s="1"/>
  <c r="L132" i="67"/>
  <c r="P82" i="48"/>
  <c r="O214" i="68"/>
  <c r="D221" i="68"/>
  <c r="E222" i="68"/>
  <c r="F223" i="68"/>
  <c r="O225" i="68"/>
  <c r="Q228" i="68"/>
  <c r="H503" i="68"/>
  <c r="L481" i="68"/>
  <c r="J367" i="70"/>
  <c r="J285" i="70"/>
  <c r="N376" i="66"/>
  <c r="I399" i="70"/>
  <c r="E399" i="69"/>
  <c r="O425" i="68"/>
  <c r="D386" i="65"/>
  <c r="F395" i="70"/>
  <c r="F386" i="69"/>
  <c r="E428" i="64"/>
  <c r="E365" i="64"/>
  <c r="F373" i="65"/>
  <c r="I479" i="68"/>
  <c r="I388" i="67"/>
  <c r="E395" i="65"/>
  <c r="G231" i="68"/>
  <c r="C147" i="72"/>
  <c r="P194" i="72"/>
  <c r="N239" i="68"/>
  <c r="C285" i="66"/>
  <c r="C323" i="66" s="1"/>
  <c r="O213" i="65"/>
  <c r="O150" i="65"/>
  <c r="H240" i="64"/>
  <c r="I190" i="72"/>
  <c r="O203" i="70"/>
  <c r="I194" i="69"/>
  <c r="Q203" i="67"/>
  <c r="H492" i="68"/>
  <c r="E208" i="71"/>
  <c r="M381" i="72"/>
  <c r="M363" i="72"/>
  <c r="K361" i="72"/>
  <c r="K379" i="72"/>
  <c r="Q360" i="72"/>
  <c r="Q378" i="72"/>
  <c r="Q359" i="72"/>
  <c r="Q377" i="72"/>
  <c r="O357" i="72"/>
  <c r="O375" i="72"/>
  <c r="I164" i="59"/>
  <c r="E164" i="58"/>
  <c r="O369" i="72"/>
  <c r="O367" i="72"/>
  <c r="O349" i="72"/>
  <c r="O351" i="72"/>
  <c r="G162" i="58"/>
  <c r="M381" i="71"/>
  <c r="M363" i="71"/>
  <c r="Q360" i="71"/>
  <c r="Q378" i="71"/>
  <c r="Q377" i="71"/>
  <c r="Q359" i="71"/>
  <c r="E378" i="71"/>
  <c r="E360" i="71"/>
  <c r="E377" i="71"/>
  <c r="E359" i="71"/>
  <c r="Q146" i="59"/>
  <c r="E146" i="59"/>
  <c r="O144" i="58"/>
  <c r="K351" i="71"/>
  <c r="K369" i="71"/>
  <c r="K349" i="71"/>
  <c r="K367" i="71"/>
  <c r="I397" i="70"/>
  <c r="I378" i="70"/>
  <c r="G395" i="70"/>
  <c r="M375" i="70"/>
  <c r="M394" i="70"/>
  <c r="M374" i="70"/>
  <c r="M393" i="70"/>
  <c r="E394" i="70"/>
  <c r="E375" i="70"/>
  <c r="E393" i="70"/>
  <c r="E374" i="70"/>
  <c r="E392" i="70"/>
  <c r="E370" i="70"/>
  <c r="E371" i="70"/>
  <c r="E389" i="70"/>
  <c r="E390" i="70"/>
  <c r="E369" i="70"/>
  <c r="K368" i="70"/>
  <c r="K387" i="70"/>
  <c r="Q128" i="58"/>
  <c r="M128" i="59"/>
  <c r="O125" i="58"/>
  <c r="O382" i="70"/>
  <c r="O364" i="70"/>
  <c r="O383" i="70"/>
  <c r="O363" i="70"/>
  <c r="O366" i="70"/>
  <c r="O385" i="70"/>
  <c r="K125" i="58"/>
  <c r="G125" i="58"/>
  <c r="M397" i="69"/>
  <c r="M378" i="69"/>
  <c r="K376" i="69"/>
  <c r="G391" i="69"/>
  <c r="G372" i="69"/>
  <c r="M109" i="58"/>
  <c r="I109" i="58"/>
  <c r="K106" i="58"/>
  <c r="I495" i="68"/>
  <c r="I471" i="68"/>
  <c r="Q493" i="68"/>
  <c r="Q469" i="68"/>
  <c r="G491" i="68"/>
  <c r="G466" i="68"/>
  <c r="G490" i="68"/>
  <c r="G467" i="68"/>
  <c r="E488" i="68"/>
  <c r="E464" i="68"/>
  <c r="K459" i="68"/>
  <c r="K506" i="68"/>
  <c r="K458" i="68"/>
  <c r="K482" i="68"/>
  <c r="K483" i="68"/>
  <c r="E456" i="68"/>
  <c r="E480" i="68"/>
  <c r="E504" i="68"/>
  <c r="E503" i="68"/>
  <c r="K85" i="59"/>
  <c r="G85" i="59"/>
  <c r="O397" i="67"/>
  <c r="O378" i="67"/>
  <c r="M377" i="67"/>
  <c r="M415" i="67"/>
  <c r="M396" i="67"/>
  <c r="K375" i="67"/>
  <c r="K394" i="67"/>
  <c r="K393" i="67"/>
  <c r="K374" i="67"/>
  <c r="M372" i="67"/>
  <c r="M391" i="67"/>
  <c r="O66" i="59"/>
  <c r="K66" i="59"/>
  <c r="Q63" i="60"/>
  <c r="M63" i="59"/>
  <c r="M363" i="67"/>
  <c r="M383" i="67"/>
  <c r="M364" i="67"/>
  <c r="M366" i="67"/>
  <c r="M401" i="67"/>
  <c r="M382" i="67"/>
  <c r="M385" i="67"/>
  <c r="E63" i="59"/>
  <c r="E363" i="67"/>
  <c r="E364" i="67"/>
  <c r="E385" i="67"/>
  <c r="E382" i="67"/>
  <c r="E401" i="67"/>
  <c r="E366" i="67"/>
  <c r="E383" i="67"/>
  <c r="Q377" i="66"/>
  <c r="Q376" i="66"/>
  <c r="Q396" i="66"/>
  <c r="Q415" i="66"/>
  <c r="Q395" i="66"/>
  <c r="M391" i="66"/>
  <c r="M372" i="66"/>
  <c r="I387" i="66"/>
  <c r="I368" i="66"/>
  <c r="I406" i="66"/>
  <c r="O47" i="59"/>
  <c r="Q44" i="58"/>
  <c r="I44" i="58"/>
  <c r="G397" i="65"/>
  <c r="G378" i="65"/>
  <c r="E396" i="65"/>
  <c r="E415" i="65"/>
  <c r="E377" i="65"/>
  <c r="G374" i="65"/>
  <c r="G393" i="65"/>
  <c r="G394" i="65"/>
  <c r="G373" i="65"/>
  <c r="G375" i="65"/>
  <c r="E391" i="65"/>
  <c r="E372" i="65"/>
  <c r="K370" i="65"/>
  <c r="K408" i="65"/>
  <c r="K390" i="65"/>
  <c r="K371" i="65"/>
  <c r="K389" i="65"/>
  <c r="Q387" i="65"/>
  <c r="Q406" i="65"/>
  <c r="Q368" i="65"/>
  <c r="I387" i="65"/>
  <c r="I406" i="65"/>
  <c r="I368" i="65"/>
  <c r="O28" i="59"/>
  <c r="Q25" i="60"/>
  <c r="M25" i="60"/>
  <c r="I25" i="60"/>
  <c r="G420" i="64"/>
  <c r="G441" i="64"/>
  <c r="M461" i="64"/>
  <c r="M419" i="64"/>
  <c r="M440" i="64"/>
  <c r="O418" i="64"/>
  <c r="O417" i="64"/>
  <c r="O460" i="64"/>
  <c r="O439" i="64"/>
  <c r="M437" i="64"/>
  <c r="M436" i="64"/>
  <c r="M416" i="64"/>
  <c r="M415" i="64"/>
  <c r="E437" i="64"/>
  <c r="E416" i="64"/>
  <c r="E436" i="64"/>
  <c r="E415" i="64"/>
  <c r="M408" i="64"/>
  <c r="M450" i="64"/>
  <c r="M429" i="64"/>
  <c r="G7" i="58"/>
  <c r="Q404" i="64"/>
  <c r="Q445" i="64"/>
  <c r="Q424" i="64"/>
  <c r="Q425" i="64"/>
  <c r="Q406" i="64"/>
  <c r="Q427" i="64"/>
  <c r="Q403" i="64"/>
  <c r="M4" i="58"/>
  <c r="I406" i="64"/>
  <c r="I404" i="64"/>
  <c r="I445" i="64"/>
  <c r="I424" i="64"/>
  <c r="I425" i="64"/>
  <c r="I403" i="64"/>
  <c r="I427" i="64"/>
  <c r="C44" i="59"/>
  <c r="C379" i="72"/>
  <c r="C361" i="72"/>
  <c r="C85" i="59"/>
  <c r="C372" i="67"/>
  <c r="C391" i="67"/>
  <c r="M31" i="72"/>
  <c r="L181" i="72"/>
  <c r="L199" i="72"/>
  <c r="N178" i="72"/>
  <c r="N195" i="72"/>
  <c r="N196" i="72"/>
  <c r="N177" i="72"/>
  <c r="N27" i="72"/>
  <c r="M175" i="72"/>
  <c r="M193" i="72"/>
  <c r="D173" i="72"/>
  <c r="D209" i="72"/>
  <c r="D192" i="72"/>
  <c r="D191" i="72"/>
  <c r="D174" i="72"/>
  <c r="O207" i="72"/>
  <c r="O171" i="72"/>
  <c r="O189" i="72"/>
  <c r="L25" i="72"/>
  <c r="K171" i="72"/>
  <c r="K207" i="72"/>
  <c r="K189" i="72"/>
  <c r="G207" i="72"/>
  <c r="G171" i="72"/>
  <c r="G189" i="72"/>
  <c r="D25" i="72"/>
  <c r="C171" i="72"/>
  <c r="C207" i="72"/>
  <c r="C189" i="72"/>
  <c r="Q164" i="48"/>
  <c r="M164" i="48"/>
  <c r="M169" i="72"/>
  <c r="M187" i="72"/>
  <c r="I164" i="48"/>
  <c r="E164" i="48"/>
  <c r="E169" i="72"/>
  <c r="E187" i="72"/>
  <c r="P199" i="71"/>
  <c r="Q31" i="71"/>
  <c r="P181" i="71"/>
  <c r="K28" i="71"/>
  <c r="J196" i="71"/>
  <c r="J178" i="71"/>
  <c r="J195" i="71"/>
  <c r="J177" i="71"/>
  <c r="Q175" i="71"/>
  <c r="Q193" i="71"/>
  <c r="H174" i="71"/>
  <c r="H173" i="71"/>
  <c r="H209" i="71"/>
  <c r="H192" i="71"/>
  <c r="H191" i="71"/>
  <c r="H172" i="71"/>
  <c r="Q146" i="49"/>
  <c r="Q167" i="71"/>
  <c r="Q185" i="71"/>
  <c r="I146" i="49"/>
  <c r="E146" i="49"/>
  <c r="M31" i="70"/>
  <c r="L186" i="70"/>
  <c r="L205" i="70"/>
  <c r="J182" i="70"/>
  <c r="J183" i="70"/>
  <c r="J201" i="70"/>
  <c r="J202" i="70"/>
  <c r="I199" i="70"/>
  <c r="I180" i="70"/>
  <c r="P198" i="70"/>
  <c r="P178" i="70"/>
  <c r="P179" i="70"/>
  <c r="P177" i="70"/>
  <c r="P197" i="70"/>
  <c r="G176" i="70"/>
  <c r="G195" i="70"/>
  <c r="M125" i="49"/>
  <c r="M171" i="70"/>
  <c r="M191" i="70"/>
  <c r="I128" i="48"/>
  <c r="E128" i="49"/>
  <c r="E128" i="48"/>
  <c r="L186" i="69"/>
  <c r="L205" i="69"/>
  <c r="N183" i="69"/>
  <c r="N202" i="69"/>
  <c r="N201" i="69"/>
  <c r="N182" i="69"/>
  <c r="M199" i="69"/>
  <c r="M180" i="69"/>
  <c r="Q109" i="48"/>
  <c r="Q191" i="69"/>
  <c r="M106" i="49"/>
  <c r="I109" i="49"/>
  <c r="I109" i="48"/>
  <c r="E106" i="49"/>
  <c r="E109" i="49"/>
  <c r="D253" i="68"/>
  <c r="F251" i="68"/>
  <c r="L246" i="68"/>
  <c r="H96" i="42"/>
  <c r="H49" i="68"/>
  <c r="H83" i="68" s="1"/>
  <c r="M89" i="42"/>
  <c r="M46" i="68"/>
  <c r="E264" i="68"/>
  <c r="E240" i="68"/>
  <c r="E263" i="68"/>
  <c r="E241" i="68"/>
  <c r="H88" i="42"/>
  <c r="H45" i="68"/>
  <c r="D262" i="68"/>
  <c r="D238" i="68"/>
  <c r="O82" i="50"/>
  <c r="O7" i="68"/>
  <c r="K85" i="49"/>
  <c r="K83" i="39"/>
  <c r="K7" i="68"/>
  <c r="G82" i="49"/>
  <c r="C82" i="50"/>
  <c r="C234" i="68"/>
  <c r="C233" i="68"/>
  <c r="C257" i="68"/>
  <c r="F205" i="67"/>
  <c r="Q223" i="67"/>
  <c r="Q204" i="67"/>
  <c r="M223" i="67"/>
  <c r="M204" i="67"/>
  <c r="I204" i="67"/>
  <c r="I223" i="67"/>
  <c r="E223" i="67"/>
  <c r="E204" i="67"/>
  <c r="L201" i="67"/>
  <c r="L200" i="67"/>
  <c r="L202" i="67"/>
  <c r="D201" i="67"/>
  <c r="D202" i="67"/>
  <c r="O199" i="67"/>
  <c r="K199" i="67"/>
  <c r="H27" i="67"/>
  <c r="G199" i="67"/>
  <c r="C199" i="67"/>
  <c r="J197" i="67"/>
  <c r="J198" i="67"/>
  <c r="J196" i="67"/>
  <c r="J216" i="67"/>
  <c r="Q23" i="67"/>
  <c r="O66" i="48"/>
  <c r="O63" i="50"/>
  <c r="K66" i="48"/>
  <c r="K63" i="50"/>
  <c r="K7" i="67"/>
  <c r="G63" i="49"/>
  <c r="C63" i="50"/>
  <c r="C193" i="67"/>
  <c r="C203" i="67"/>
  <c r="N205" i="66"/>
  <c r="J205" i="66"/>
  <c r="F205" i="66"/>
  <c r="I59" i="42"/>
  <c r="I44" i="66"/>
  <c r="I72" i="66" s="1"/>
  <c r="E204" i="66"/>
  <c r="E223" i="66"/>
  <c r="L55" i="42"/>
  <c r="L42" i="66"/>
  <c r="H202" i="66"/>
  <c r="H201" i="66"/>
  <c r="H200" i="66"/>
  <c r="P27" i="66"/>
  <c r="O199" i="66"/>
  <c r="K54" i="42"/>
  <c r="K41" i="66"/>
  <c r="K69" i="66" s="1"/>
  <c r="P48" i="42"/>
  <c r="P37" i="66"/>
  <c r="H48" i="42"/>
  <c r="H37" i="66"/>
  <c r="O193" i="66"/>
  <c r="O203" i="66"/>
  <c r="K44" i="50"/>
  <c r="G44" i="49"/>
  <c r="C203" i="66"/>
  <c r="C193" i="66"/>
  <c r="N41" i="42"/>
  <c r="N45" i="65"/>
  <c r="N73" i="65" s="1"/>
  <c r="L36" i="42"/>
  <c r="L42" i="65"/>
  <c r="H201" i="65"/>
  <c r="H202" i="65"/>
  <c r="H200" i="65"/>
  <c r="O199" i="65"/>
  <c r="K199" i="65"/>
  <c r="G35" i="42"/>
  <c r="G41" i="65"/>
  <c r="G69" i="65" s="1"/>
  <c r="N32" i="42"/>
  <c r="N40" i="65"/>
  <c r="N68" i="65" s="1"/>
  <c r="Q23" i="65"/>
  <c r="O28" i="49"/>
  <c r="O193" i="65"/>
  <c r="O203" i="65"/>
  <c r="K25" i="49"/>
  <c r="G25" i="50"/>
  <c r="C25" i="49"/>
  <c r="C193" i="65"/>
  <c r="C203" i="65"/>
  <c r="N22" i="42"/>
  <c r="N51" i="64"/>
  <c r="N83" i="64" s="1"/>
  <c r="N222" i="64"/>
  <c r="J15" i="42"/>
  <c r="J46" i="64"/>
  <c r="J78" i="64" s="1"/>
  <c r="Q12" i="42"/>
  <c r="Q45" i="64"/>
  <c r="Q77" i="64" s="1"/>
  <c r="N29" i="64"/>
  <c r="M221" i="64"/>
  <c r="M220" i="64"/>
  <c r="M219" i="64"/>
  <c r="M241" i="64"/>
  <c r="E221" i="64"/>
  <c r="E220" i="64"/>
  <c r="E241" i="64"/>
  <c r="E219" i="64"/>
  <c r="P218" i="64"/>
  <c r="P239" i="64"/>
  <c r="M28" i="64"/>
  <c r="L218" i="64"/>
  <c r="L239" i="64"/>
  <c r="H218" i="64"/>
  <c r="H239" i="64"/>
  <c r="D218" i="64"/>
  <c r="D239" i="64"/>
  <c r="O217" i="64"/>
  <c r="O238" i="64"/>
  <c r="K238" i="64"/>
  <c r="K217" i="64"/>
  <c r="G217" i="64"/>
  <c r="G238" i="64"/>
  <c r="C217" i="64"/>
  <c r="C238" i="64"/>
  <c r="K25" i="64"/>
  <c r="D233" i="64"/>
  <c r="D212" i="64"/>
  <c r="D213" i="64"/>
  <c r="N7" i="49"/>
  <c r="J4" i="50"/>
  <c r="J214" i="64"/>
  <c r="F4" i="50"/>
  <c r="B174" i="72"/>
  <c r="B192" i="72"/>
  <c r="B173" i="72"/>
  <c r="B209" i="72"/>
  <c r="B191" i="72"/>
  <c r="B172" i="72"/>
  <c r="B186" i="70"/>
  <c r="B205" i="70"/>
  <c r="B205" i="69"/>
  <c r="B186" i="69"/>
  <c r="C28" i="68"/>
  <c r="B238" i="68"/>
  <c r="B204" i="65"/>
  <c r="B223" i="65"/>
  <c r="B221" i="64"/>
  <c r="B241" i="64"/>
  <c r="B220" i="64"/>
  <c r="E376" i="71"/>
  <c r="L367" i="66"/>
  <c r="L329" i="66"/>
  <c r="D342" i="70"/>
  <c r="I206" i="71"/>
  <c r="C176" i="66"/>
  <c r="K182" i="66"/>
  <c r="M184" i="66"/>
  <c r="N172" i="67"/>
  <c r="N170" i="67" s="1"/>
  <c r="K180" i="67"/>
  <c r="E221" i="68"/>
  <c r="G223" i="68"/>
  <c r="G175" i="68"/>
  <c r="I468" i="68"/>
  <c r="G376" i="67"/>
  <c r="J172" i="72"/>
  <c r="O376" i="72"/>
  <c r="E179" i="65"/>
  <c r="E185" i="65"/>
  <c r="G176" i="66"/>
  <c r="I185" i="66"/>
  <c r="L176" i="67"/>
  <c r="C186" i="67"/>
  <c r="F367" i="70"/>
  <c r="F285" i="70"/>
  <c r="F323" i="70" s="1"/>
  <c r="E407" i="64"/>
  <c r="C435" i="64"/>
  <c r="M388" i="67"/>
  <c r="E274" i="68"/>
  <c r="O143" i="50"/>
  <c r="B267" i="68"/>
  <c r="Q129" i="72"/>
  <c r="I367" i="65"/>
  <c r="B200" i="64"/>
  <c r="H176" i="65"/>
  <c r="B180" i="65"/>
  <c r="N386" i="69"/>
  <c r="N329" i="69"/>
  <c r="L455" i="68"/>
  <c r="M492" i="68"/>
  <c r="P459" i="64"/>
  <c r="I405" i="66"/>
  <c r="B143" i="50"/>
  <c r="P139" i="65"/>
  <c r="Q275" i="71"/>
  <c r="Q311" i="71" s="1"/>
  <c r="O222" i="69"/>
  <c r="F139" i="65"/>
  <c r="E4" i="48"/>
  <c r="J177" i="67"/>
  <c r="J139" i="67"/>
  <c r="D186" i="67"/>
  <c r="B224" i="68"/>
  <c r="N25" i="48"/>
  <c r="K185" i="65"/>
  <c r="M181" i="66"/>
  <c r="J182" i="67"/>
  <c r="E186" i="67"/>
  <c r="D178" i="67"/>
  <c r="G99" i="67"/>
  <c r="G175" i="67" s="1"/>
  <c r="G181" i="67"/>
  <c r="K342" i="67"/>
  <c r="F370" i="72"/>
  <c r="F316" i="72"/>
  <c r="C304" i="70"/>
  <c r="C323" i="70" s="1"/>
  <c r="P353" i="68"/>
  <c r="E414" i="65"/>
  <c r="I352" i="71"/>
  <c r="E395" i="70"/>
  <c r="B150" i="67"/>
  <c r="B178" i="68"/>
  <c r="O213" i="69"/>
  <c r="O150" i="69"/>
  <c r="F137" i="69"/>
  <c r="E222" i="65"/>
  <c r="M196" i="65"/>
  <c r="N188" i="72"/>
  <c r="L163" i="68"/>
  <c r="D363" i="72"/>
  <c r="D381" i="72"/>
  <c r="L359" i="72"/>
  <c r="L378" i="72"/>
  <c r="L360" i="72"/>
  <c r="L377" i="72"/>
  <c r="F357" i="72"/>
  <c r="F375" i="72"/>
  <c r="P164" i="58"/>
  <c r="N357" i="71"/>
  <c r="N375" i="71"/>
  <c r="P146" i="58"/>
  <c r="F376" i="70"/>
  <c r="D374" i="70"/>
  <c r="D393" i="70"/>
  <c r="D375" i="70"/>
  <c r="D392" i="70"/>
  <c r="D373" i="70"/>
  <c r="D394" i="70"/>
  <c r="J368" i="70"/>
  <c r="J387" i="70"/>
  <c r="N125" i="59"/>
  <c r="N363" i="70"/>
  <c r="N383" i="70"/>
  <c r="N364" i="70"/>
  <c r="N385" i="70"/>
  <c r="N382" i="70"/>
  <c r="N366" i="70"/>
  <c r="P375" i="69"/>
  <c r="P393" i="69"/>
  <c r="P374" i="69"/>
  <c r="P394" i="69"/>
  <c r="P392" i="69"/>
  <c r="P373" i="69"/>
  <c r="N106" i="58"/>
  <c r="P471" i="68"/>
  <c r="P495" i="68"/>
  <c r="D469" i="68"/>
  <c r="D493" i="68"/>
  <c r="P488" i="68"/>
  <c r="P464" i="68"/>
  <c r="F483" i="68"/>
  <c r="F459" i="68"/>
  <c r="F482" i="68"/>
  <c r="F458" i="68"/>
  <c r="F506" i="68"/>
  <c r="N85" i="59"/>
  <c r="P82" i="60"/>
  <c r="P476" i="68"/>
  <c r="P475" i="68"/>
  <c r="P454" i="68"/>
  <c r="P452" i="68"/>
  <c r="P478" i="68"/>
  <c r="P451" i="68"/>
  <c r="P499" i="68"/>
  <c r="D82" i="58"/>
  <c r="D396" i="67"/>
  <c r="D377" i="67"/>
  <c r="D415" i="67"/>
  <c r="D395" i="67"/>
  <c r="H372" i="67"/>
  <c r="H391" i="67"/>
  <c r="N66" i="58"/>
  <c r="P63" i="60"/>
  <c r="D63" i="58"/>
  <c r="F378" i="66"/>
  <c r="F397" i="66"/>
  <c r="F374" i="66"/>
  <c r="F394" i="66"/>
  <c r="F373" i="66"/>
  <c r="F393" i="66"/>
  <c r="F375" i="66"/>
  <c r="F47" i="58"/>
  <c r="H44" i="60"/>
  <c r="H382" i="66"/>
  <c r="H383" i="66"/>
  <c r="H364" i="66"/>
  <c r="H385" i="66"/>
  <c r="H363" i="66"/>
  <c r="H401" i="66"/>
  <c r="H366" i="66"/>
  <c r="D44" i="60"/>
  <c r="D396" i="65"/>
  <c r="D377" i="65"/>
  <c r="D395" i="65"/>
  <c r="D415" i="65"/>
  <c r="D376" i="65"/>
  <c r="D372" i="65"/>
  <c r="D391" i="65"/>
  <c r="P25" i="59"/>
  <c r="D25" i="58"/>
  <c r="D363" i="65"/>
  <c r="D382" i="65"/>
  <c r="D385" i="65"/>
  <c r="D366" i="65"/>
  <c r="D401" i="65"/>
  <c r="D383" i="65"/>
  <c r="D364" i="65"/>
  <c r="H419" i="64"/>
  <c r="H440" i="64"/>
  <c r="H461" i="64"/>
  <c r="D419" i="64"/>
  <c r="D440" i="64"/>
  <c r="D461" i="64"/>
  <c r="N434" i="64"/>
  <c r="N413" i="64"/>
  <c r="F430" i="64"/>
  <c r="F409" i="64"/>
  <c r="F451" i="64"/>
  <c r="J7" i="59"/>
  <c r="L4" i="58"/>
  <c r="D4" i="58"/>
  <c r="C164" i="58"/>
  <c r="C357" i="71"/>
  <c r="C375" i="71"/>
  <c r="K199" i="72"/>
  <c r="K181" i="72"/>
  <c r="F176" i="42"/>
  <c r="F44" i="72"/>
  <c r="F72" i="72" s="1"/>
  <c r="M172" i="42"/>
  <c r="M42" i="72"/>
  <c r="M70" i="72" s="1"/>
  <c r="H167" i="72"/>
  <c r="H185" i="72"/>
  <c r="D164" i="49"/>
  <c r="D169" i="72"/>
  <c r="D179" i="72"/>
  <c r="D187" i="72"/>
  <c r="L175" i="71"/>
  <c r="L193" i="71"/>
  <c r="P146" i="49"/>
  <c r="D146" i="49"/>
  <c r="D167" i="71"/>
  <c r="O30" i="70"/>
  <c r="N185" i="70"/>
  <c r="N204" i="70"/>
  <c r="N223" i="70"/>
  <c r="E183" i="70"/>
  <c r="E202" i="70"/>
  <c r="E182" i="70"/>
  <c r="E201" i="70"/>
  <c r="G25" i="70"/>
  <c r="F195" i="70"/>
  <c r="F176" i="70"/>
  <c r="P125" i="48"/>
  <c r="P128" i="48"/>
  <c r="D128" i="48"/>
  <c r="J121" i="42"/>
  <c r="J44" i="69"/>
  <c r="J72" i="69" s="1"/>
  <c r="L106" i="49"/>
  <c r="L109" i="48"/>
  <c r="F102" i="42"/>
  <c r="F53" i="68"/>
  <c r="F87" i="68" s="1"/>
  <c r="I101" i="42"/>
  <c r="I52" i="68"/>
  <c r="I86" i="68" s="1"/>
  <c r="P249" i="68"/>
  <c r="P248" i="68"/>
  <c r="P247" i="68"/>
  <c r="D89" i="42"/>
  <c r="D46" i="68"/>
  <c r="D80" i="68" s="1"/>
  <c r="K88" i="42"/>
  <c r="K45" i="68"/>
  <c r="K26" i="68"/>
  <c r="N82" i="50"/>
  <c r="I205" i="67"/>
  <c r="L28" i="67"/>
  <c r="K202" i="67"/>
  <c r="K201" i="67"/>
  <c r="C201" i="67"/>
  <c r="C202" i="67"/>
  <c r="E178" i="67"/>
  <c r="F26" i="67"/>
  <c r="E198" i="67"/>
  <c r="E216" i="67"/>
  <c r="E197" i="67"/>
  <c r="H214" i="67"/>
  <c r="H195" i="67"/>
  <c r="I205" i="66"/>
  <c r="M216" i="66"/>
  <c r="M198" i="66"/>
  <c r="M197" i="66"/>
  <c r="L195" i="66"/>
  <c r="L214" i="66"/>
  <c r="F47" i="49"/>
  <c r="O201" i="65"/>
  <c r="O200" i="65"/>
  <c r="O202" i="65"/>
  <c r="C201" i="65"/>
  <c r="C202" i="65"/>
  <c r="D214" i="65"/>
  <c r="D195" i="65"/>
  <c r="N25" i="49"/>
  <c r="N191" i="65"/>
  <c r="N190" i="65"/>
  <c r="N209" i="65"/>
  <c r="F28" i="49"/>
  <c r="F209" i="65"/>
  <c r="J225" i="64"/>
  <c r="J224" i="64"/>
  <c r="E222" i="64"/>
  <c r="L220" i="64"/>
  <c r="L219" i="64"/>
  <c r="L241" i="64"/>
  <c r="L221" i="64"/>
  <c r="I7" i="49"/>
  <c r="E4" i="49"/>
  <c r="O237" i="64"/>
  <c r="O213" i="67"/>
  <c r="J93" i="70"/>
  <c r="Q134" i="71"/>
  <c r="C316" i="72"/>
  <c r="B194" i="66"/>
  <c r="Q24" i="48"/>
  <c r="L405" i="67"/>
  <c r="N237" i="64"/>
  <c r="Q194" i="67"/>
  <c r="C329" i="72"/>
  <c r="C137" i="66"/>
  <c r="N3" i="19"/>
  <c r="Q167" i="39"/>
  <c r="Q158" i="39"/>
  <c r="G153" i="39"/>
  <c r="Q141" i="39"/>
  <c r="G172" i="39"/>
  <c r="F153" i="39"/>
  <c r="G140" i="39"/>
  <c r="I171" i="39"/>
  <c r="H159" i="39"/>
  <c r="K132" i="39"/>
  <c r="Q135" i="39"/>
  <c r="G131" i="39"/>
  <c r="D93" i="39"/>
  <c r="G74" i="39"/>
  <c r="G48" i="39"/>
  <c r="G31" i="39"/>
  <c r="O12" i="39"/>
  <c r="E10" i="39"/>
  <c r="O41" i="39"/>
  <c r="M8" i="39"/>
  <c r="H122" i="39"/>
  <c r="J78" i="39"/>
  <c r="H73" i="39"/>
  <c r="N69" i="39"/>
  <c r="H54" i="39"/>
  <c r="E45" i="39"/>
  <c r="M150" i="39"/>
  <c r="L149" i="39"/>
  <c r="C177" i="39"/>
  <c r="H136" i="39"/>
  <c r="L129" i="39"/>
  <c r="C113" i="39"/>
  <c r="F171" i="39"/>
  <c r="N158" i="39"/>
  <c r="J45" i="39"/>
  <c r="J35" i="39"/>
  <c r="O29" i="39"/>
  <c r="O97" i="39"/>
  <c r="E93" i="39"/>
  <c r="G32" i="39"/>
  <c r="H16" i="39"/>
  <c r="H10" i="39"/>
  <c r="P140" i="39"/>
  <c r="M132" i="39"/>
  <c r="D131" i="39"/>
  <c r="O8" i="39"/>
  <c r="F16" i="39"/>
  <c r="N10" i="39"/>
  <c r="L21" i="39"/>
  <c r="J20" i="39"/>
  <c r="C29" i="39"/>
  <c r="C67" i="39"/>
  <c r="C167" i="39"/>
  <c r="C69" i="39"/>
  <c r="C147" i="39"/>
  <c r="I147" i="39"/>
  <c r="K129" i="39"/>
  <c r="P177" i="39"/>
  <c r="P168" i="39"/>
  <c r="P165" i="39"/>
  <c r="D147" i="39"/>
  <c r="P132" i="39"/>
  <c r="J165" i="39"/>
  <c r="J141" i="39"/>
  <c r="N132" i="39"/>
  <c r="Q145" i="39"/>
  <c r="Q140" i="39"/>
  <c r="I126" i="39"/>
  <c r="I102" i="39"/>
  <c r="M67" i="39"/>
  <c r="Q36" i="39"/>
  <c r="Q11" i="39"/>
  <c r="E8" i="39"/>
  <c r="G158" i="39"/>
  <c r="O121" i="39"/>
  <c r="G97" i="39"/>
  <c r="K89" i="39"/>
  <c r="O67" i="39"/>
  <c r="P101" i="39"/>
  <c r="P59" i="39"/>
  <c r="P31" i="39"/>
  <c r="J54" i="39"/>
  <c r="P113" i="39"/>
  <c r="P54" i="39"/>
  <c r="H50" i="39"/>
  <c r="N140" i="39"/>
  <c r="N116" i="39"/>
  <c r="J89" i="39"/>
  <c r="G177" i="39"/>
  <c r="K150" i="39"/>
  <c r="G136" i="39"/>
  <c r="G117" i="39"/>
  <c r="O101" i="39"/>
  <c r="H158" i="39"/>
  <c r="D153" i="39"/>
  <c r="H32" i="39"/>
  <c r="G149" i="39"/>
  <c r="M96" i="39"/>
  <c r="K21" i="39"/>
  <c r="G116" i="39"/>
  <c r="O32" i="39"/>
  <c r="G3" i="19"/>
  <c r="O153" i="39"/>
  <c r="F150" i="39"/>
  <c r="H177" i="39"/>
  <c r="J172" i="39"/>
  <c r="O167" i="39"/>
  <c r="Q153" i="39"/>
  <c r="O149" i="39"/>
  <c r="G141" i="39"/>
  <c r="L135" i="39"/>
  <c r="O131" i="39"/>
  <c r="N113" i="39"/>
  <c r="E96" i="39"/>
  <c r="Q88" i="39"/>
  <c r="O74" i="39"/>
  <c r="H69" i="39"/>
  <c r="O48" i="39"/>
  <c r="O31" i="39"/>
  <c r="I16" i="39"/>
  <c r="G12" i="39"/>
  <c r="M10" i="39"/>
  <c r="L8" i="39"/>
  <c r="I29" i="39"/>
  <c r="Q126" i="39"/>
  <c r="G121" i="39"/>
  <c r="Q74" i="39"/>
  <c r="G51" i="39"/>
  <c r="E150" i="39"/>
  <c r="D129" i="39"/>
  <c r="D176" i="39"/>
  <c r="D167" i="39"/>
  <c r="J149" i="39"/>
  <c r="H117" i="39"/>
  <c r="I32" i="39"/>
  <c r="Q102" i="39"/>
  <c r="D92" i="39"/>
  <c r="H35" i="39"/>
  <c r="G22" i="39"/>
  <c r="G15" i="39"/>
  <c r="Q122" i="39"/>
  <c r="L112" i="39"/>
  <c r="G8" i="39"/>
  <c r="N16" i="39"/>
  <c r="J12" i="39"/>
  <c r="D21" i="39"/>
  <c r="C89" i="39"/>
  <c r="C15" i="39"/>
  <c r="C21" i="39"/>
  <c r="Q147" i="39"/>
  <c r="O136" i="39"/>
  <c r="H168" i="39"/>
  <c r="P159" i="39"/>
  <c r="H132" i="39"/>
  <c r="J159" i="39"/>
  <c r="I140" i="39"/>
  <c r="Q121" i="39"/>
  <c r="E112" i="39"/>
  <c r="Q79" i="39"/>
  <c r="I74" i="39"/>
  <c r="E67" i="39"/>
  <c r="Q41" i="39"/>
  <c r="Q32" i="39"/>
  <c r="Q20" i="39"/>
  <c r="J117" i="39"/>
  <c r="O158" i="39"/>
  <c r="O55" i="39"/>
  <c r="G41" i="39"/>
  <c r="P122" i="39"/>
  <c r="L110" i="39"/>
  <c r="P69" i="39"/>
  <c r="J103" i="39"/>
  <c r="F88" i="39"/>
  <c r="J73" i="39"/>
  <c r="N50" i="39"/>
  <c r="P50" i="39"/>
  <c r="P16" i="39"/>
  <c r="F158" i="39"/>
  <c r="F140" i="39"/>
  <c r="Q171" i="39"/>
  <c r="K165" i="39"/>
  <c r="K147" i="39"/>
  <c r="O117" i="39"/>
  <c r="L153" i="39"/>
  <c r="H86" i="39"/>
  <c r="M168" i="39"/>
  <c r="M136" i="39"/>
  <c r="I88" i="39"/>
  <c r="D41" i="39"/>
  <c r="K3" i="19"/>
  <c r="G3" i="22"/>
  <c r="E3" i="22"/>
  <c r="C3" i="22"/>
  <c r="F3" i="22"/>
  <c r="C14" i="39"/>
  <c r="J4" i="9"/>
  <c r="Q17" i="9"/>
  <c r="J3" i="22"/>
  <c r="E3" i="19"/>
  <c r="O3" i="22"/>
  <c r="M3" i="22"/>
  <c r="P3" i="19"/>
  <c r="M3" i="19"/>
  <c r="D3" i="19"/>
  <c r="J3" i="19"/>
  <c r="H3" i="19"/>
  <c r="L3" i="19"/>
  <c r="D3" i="22"/>
  <c r="H3" i="22"/>
  <c r="N3" i="22"/>
  <c r="Q3" i="19"/>
  <c r="L3" i="22"/>
  <c r="F3" i="19"/>
  <c r="K3" i="22"/>
  <c r="I3" i="22"/>
  <c r="Q3" i="22"/>
  <c r="K27" i="9"/>
  <c r="B17" i="11"/>
  <c r="B27" i="11"/>
  <c r="Q17" i="11"/>
  <c r="C4" i="18"/>
  <c r="C3" i="18" s="1"/>
  <c r="I17" i="9"/>
  <c r="C27" i="9"/>
  <c r="I17" i="11"/>
  <c r="C17" i="18"/>
  <c r="C3" i="19"/>
  <c r="C4" i="9"/>
  <c r="G4" i="9"/>
  <c r="K4" i="9"/>
  <c r="O4" i="9"/>
  <c r="D4" i="9"/>
  <c r="H4" i="9"/>
  <c r="L4" i="9"/>
  <c r="P4" i="9"/>
  <c r="F4" i="9"/>
  <c r="N4" i="9"/>
  <c r="G27" i="9"/>
  <c r="O27" i="9"/>
  <c r="E27" i="9"/>
  <c r="I27" i="9"/>
  <c r="M27" i="9"/>
  <c r="Q27" i="9"/>
  <c r="C3" i="20"/>
  <c r="B27" i="9"/>
  <c r="F17" i="9"/>
  <c r="J17" i="9"/>
  <c r="N17" i="9"/>
  <c r="C17" i="9"/>
  <c r="G17" i="9"/>
  <c r="K17" i="9"/>
  <c r="O17" i="9"/>
  <c r="E17" i="9"/>
  <c r="M17" i="9"/>
  <c r="F17" i="11"/>
  <c r="J17" i="11"/>
  <c r="N17" i="11"/>
  <c r="C17" i="11"/>
  <c r="G17" i="11"/>
  <c r="K17" i="11"/>
  <c r="O17" i="11"/>
  <c r="E17" i="11"/>
  <c r="M17" i="11"/>
  <c r="C27" i="18"/>
  <c r="C14" i="18"/>
  <c r="E4" i="9"/>
  <c r="I4" i="9"/>
  <c r="M4" i="9"/>
  <c r="Q4" i="9"/>
  <c r="D17" i="9"/>
  <c r="H17" i="9"/>
  <c r="L17" i="9"/>
  <c r="P17" i="9"/>
  <c r="D17" i="11"/>
  <c r="H17" i="11"/>
  <c r="L17" i="11"/>
  <c r="P17" i="11"/>
  <c r="B17" i="9"/>
  <c r="F27" i="9"/>
  <c r="J27" i="9"/>
  <c r="N27" i="9"/>
  <c r="B4" i="9"/>
  <c r="D27" i="9"/>
  <c r="H27" i="9"/>
  <c r="L27" i="9"/>
  <c r="P27" i="9"/>
  <c r="B4" i="11"/>
  <c r="H24" i="48" l="1"/>
  <c r="Q171" i="69"/>
  <c r="N27" i="69"/>
  <c r="P26" i="71"/>
  <c r="H33" i="64"/>
  <c r="C28" i="71"/>
  <c r="L25" i="67"/>
  <c r="O26" i="72"/>
  <c r="B159" i="68"/>
  <c r="Q163" i="39"/>
  <c r="D23" i="64"/>
  <c r="O31" i="65"/>
  <c r="O212" i="64"/>
  <c r="G25" i="65"/>
  <c r="O30" i="67"/>
  <c r="L35" i="66"/>
  <c r="L63" i="66" s="1"/>
  <c r="J153" i="64"/>
  <c r="C34" i="64"/>
  <c r="N25" i="67"/>
  <c r="E171" i="70"/>
  <c r="E170" i="70" s="1"/>
  <c r="P30" i="70"/>
  <c r="I31" i="71"/>
  <c r="B201" i="71"/>
  <c r="I31" i="67"/>
  <c r="I35" i="69"/>
  <c r="I63" i="69" s="1"/>
  <c r="D3" i="48"/>
  <c r="N170" i="65"/>
  <c r="I23" i="67"/>
  <c r="Q190" i="69"/>
  <c r="H35" i="68"/>
  <c r="H25" i="66"/>
  <c r="O28" i="67"/>
  <c r="Q31" i="67"/>
  <c r="K185" i="71"/>
  <c r="M35" i="65"/>
  <c r="M63" i="65" s="1"/>
  <c r="J145" i="42"/>
  <c r="C35" i="71"/>
  <c r="C63" i="71" s="1"/>
  <c r="K35" i="72"/>
  <c r="K63" i="72" s="1"/>
  <c r="L45" i="39"/>
  <c r="E26" i="71"/>
  <c r="N35" i="66"/>
  <c r="N63" i="66" s="1"/>
  <c r="M35" i="70"/>
  <c r="M63" i="70" s="1"/>
  <c r="M35" i="71"/>
  <c r="M63" i="71" s="1"/>
  <c r="C30" i="67"/>
  <c r="O213" i="64"/>
  <c r="F33" i="64"/>
  <c r="G26" i="72"/>
  <c r="E191" i="70"/>
  <c r="E21" i="65"/>
  <c r="I107" i="42"/>
  <c r="Q163" i="42"/>
  <c r="D41" i="68"/>
  <c r="D75" i="68" s="1"/>
  <c r="J35" i="72"/>
  <c r="J63" i="72" s="1"/>
  <c r="D201" i="72"/>
  <c r="K163" i="39"/>
  <c r="L5" i="39"/>
  <c r="K28" i="70"/>
  <c r="I27" i="65"/>
  <c r="K30" i="65"/>
  <c r="N28" i="68"/>
  <c r="C137" i="67"/>
  <c r="E25" i="66"/>
  <c r="G28" i="67"/>
  <c r="J37" i="68"/>
  <c r="F126" i="42"/>
  <c r="J105" i="64"/>
  <c r="J147" i="64" s="1"/>
  <c r="N45" i="42"/>
  <c r="M126" i="42"/>
  <c r="M145" i="42"/>
  <c r="B191" i="69"/>
  <c r="L165" i="68"/>
  <c r="D28" i="64"/>
  <c r="E31" i="72"/>
  <c r="P201" i="72"/>
  <c r="L5" i="42"/>
  <c r="J163" i="42"/>
  <c r="N35" i="70"/>
  <c r="N63" i="70" s="1"/>
  <c r="J170" i="66"/>
  <c r="C63" i="70"/>
  <c r="C21" i="70"/>
  <c r="K126" i="39"/>
  <c r="J126" i="39"/>
  <c r="F191" i="65"/>
  <c r="F189" i="65" s="1"/>
  <c r="P27" i="67"/>
  <c r="M32" i="68"/>
  <c r="M172" i="70"/>
  <c r="B93" i="67"/>
  <c r="B131" i="67" s="1"/>
  <c r="K27" i="64"/>
  <c r="J190" i="66"/>
  <c r="O25" i="69"/>
  <c r="F21" i="66"/>
  <c r="J21" i="66"/>
  <c r="M93" i="65"/>
  <c r="M131" i="65" s="1"/>
  <c r="O43" i="48"/>
  <c r="C41" i="68"/>
  <c r="C75" i="68" s="1"/>
  <c r="H26" i="42"/>
  <c r="Q35" i="69"/>
  <c r="Q63" i="69" s="1"/>
  <c r="I35" i="72"/>
  <c r="M26" i="42"/>
  <c r="J35" i="71"/>
  <c r="J63" i="71" s="1"/>
  <c r="F35" i="70"/>
  <c r="F63" i="70" s="1"/>
  <c r="D31" i="64"/>
  <c r="L31" i="64"/>
  <c r="H30" i="71"/>
  <c r="G126" i="42"/>
  <c r="I28" i="68"/>
  <c r="B190" i="69"/>
  <c r="D24" i="68"/>
  <c r="J21" i="70"/>
  <c r="J190" i="67"/>
  <c r="J189" i="67" s="1"/>
  <c r="O28" i="68"/>
  <c r="O191" i="69"/>
  <c r="O189" i="69" s="1"/>
  <c r="J25" i="71"/>
  <c r="E137" i="65"/>
  <c r="F32" i="68"/>
  <c r="C27" i="66"/>
  <c r="O26" i="67"/>
  <c r="K30" i="68"/>
  <c r="L31" i="68"/>
  <c r="I172" i="69"/>
  <c r="I191" i="70"/>
  <c r="B137" i="67"/>
  <c r="O27" i="66"/>
  <c r="F233" i="68"/>
  <c r="D209" i="66"/>
  <c r="L25" i="70"/>
  <c r="H111" i="68"/>
  <c r="H207" i="68" s="1"/>
  <c r="G30" i="70"/>
  <c r="E35" i="64"/>
  <c r="M191" i="66"/>
  <c r="C35" i="72"/>
  <c r="C63" i="72" s="1"/>
  <c r="L170" i="67"/>
  <c r="E175" i="65"/>
  <c r="M29" i="64"/>
  <c r="F210" i="68"/>
  <c r="F208" i="68" s="1"/>
  <c r="C26" i="72"/>
  <c r="E23" i="64"/>
  <c r="E28" i="64"/>
  <c r="Q28" i="64"/>
  <c r="F29" i="68"/>
  <c r="F35" i="68"/>
  <c r="L28" i="72"/>
  <c r="J209" i="66"/>
  <c r="J208" i="66" s="1"/>
  <c r="L213" i="64"/>
  <c r="L29" i="64"/>
  <c r="E35" i="70"/>
  <c r="E63" i="70" s="1"/>
  <c r="E28" i="65"/>
  <c r="M27" i="69"/>
  <c r="O25" i="67"/>
  <c r="G36" i="68"/>
  <c r="M27" i="72"/>
  <c r="G30" i="67"/>
  <c r="K137" i="65"/>
  <c r="N27" i="70"/>
  <c r="M107" i="42"/>
  <c r="M137" i="65"/>
  <c r="M23" i="67"/>
  <c r="F27" i="69"/>
  <c r="F257" i="68"/>
  <c r="F256" i="68" s="1"/>
  <c r="D191" i="66"/>
  <c r="F201" i="71"/>
  <c r="C93" i="66"/>
  <c r="C131" i="66" s="1"/>
  <c r="M35" i="66"/>
  <c r="M63" i="66" s="1"/>
  <c r="D83" i="42"/>
  <c r="I201" i="72"/>
  <c r="D207" i="70"/>
  <c r="E24" i="48"/>
  <c r="L172" i="66"/>
  <c r="L171" i="66"/>
  <c r="L170" i="66" s="1"/>
  <c r="F170" i="67"/>
  <c r="F171" i="65"/>
  <c r="F172" i="65"/>
  <c r="J171" i="67"/>
  <c r="J172" i="67"/>
  <c r="E21" i="71"/>
  <c r="K31" i="66"/>
  <c r="E26" i="72"/>
  <c r="P33" i="64"/>
  <c r="L31" i="70"/>
  <c r="G27" i="72"/>
  <c r="I30" i="72"/>
  <c r="G26" i="70"/>
  <c r="I93" i="65"/>
  <c r="C107" i="42"/>
  <c r="O5" i="39"/>
  <c r="N23" i="70"/>
  <c r="L145" i="42"/>
  <c r="M30" i="70"/>
  <c r="E165" i="68"/>
  <c r="P93" i="65"/>
  <c r="P131" i="65" s="1"/>
  <c r="F45" i="42"/>
  <c r="H37" i="68"/>
  <c r="Q201" i="72"/>
  <c r="O27" i="72"/>
  <c r="Q30" i="72"/>
  <c r="N137" i="65"/>
  <c r="C191" i="66"/>
  <c r="C189" i="66" s="1"/>
  <c r="P39" i="64"/>
  <c r="P71" i="64" s="1"/>
  <c r="O201" i="72"/>
  <c r="Q399" i="70"/>
  <c r="C172" i="66"/>
  <c r="O31" i="64"/>
  <c r="O27" i="70"/>
  <c r="D28" i="71"/>
  <c r="F147" i="64"/>
  <c r="P29" i="64"/>
  <c r="K28" i="67"/>
  <c r="D21" i="72"/>
  <c r="L26" i="67"/>
  <c r="I34" i="64"/>
  <c r="P137" i="65"/>
  <c r="E27" i="66"/>
  <c r="G31" i="64"/>
  <c r="M26" i="65"/>
  <c r="C171" i="66"/>
  <c r="L35" i="67"/>
  <c r="L63" i="67" s="1"/>
  <c r="Q21" i="72"/>
  <c r="K3" i="9"/>
  <c r="D28" i="67"/>
  <c r="B209" i="68"/>
  <c r="B208" i="68" s="1"/>
  <c r="D27" i="64"/>
  <c r="L27" i="65"/>
  <c r="M31" i="69"/>
  <c r="H35" i="64"/>
  <c r="L26" i="65"/>
  <c r="L30" i="66"/>
  <c r="Q25" i="65"/>
  <c r="J27" i="72"/>
  <c r="Q30" i="66"/>
  <c r="Q30" i="69"/>
  <c r="H28" i="70"/>
  <c r="I137" i="65"/>
  <c r="C201" i="72"/>
  <c r="N25" i="71"/>
  <c r="L26" i="42"/>
  <c r="I30" i="67"/>
  <c r="G25" i="69"/>
  <c r="L83" i="39"/>
  <c r="Q33" i="68"/>
  <c r="C29" i="64"/>
  <c r="L27" i="67"/>
  <c r="J30" i="67"/>
  <c r="E25" i="65"/>
  <c r="J31" i="67"/>
  <c r="F23" i="70"/>
  <c r="L26" i="68"/>
  <c r="O28" i="69"/>
  <c r="P25" i="72"/>
  <c r="K311" i="72"/>
  <c r="M21" i="65"/>
  <c r="D30" i="68"/>
  <c r="Q30" i="64"/>
  <c r="L34" i="64"/>
  <c r="M28" i="69"/>
  <c r="P323" i="65"/>
  <c r="M5" i="42"/>
  <c r="L83" i="42"/>
  <c r="E33" i="64"/>
  <c r="E30" i="72"/>
  <c r="P29" i="68"/>
  <c r="J30" i="72"/>
  <c r="O107" i="42"/>
  <c r="E29" i="68"/>
  <c r="D31" i="67"/>
  <c r="N26" i="71"/>
  <c r="P28" i="71"/>
  <c r="I30" i="65"/>
  <c r="O93" i="67"/>
  <c r="O131" i="67" s="1"/>
  <c r="O24" i="48"/>
  <c r="N131" i="65"/>
  <c r="H31" i="66"/>
  <c r="O137" i="67"/>
  <c r="K145" i="42"/>
  <c r="P137" i="66"/>
  <c r="P45" i="42"/>
  <c r="J137" i="66"/>
  <c r="J31" i="66"/>
  <c r="N31" i="66"/>
  <c r="L191" i="65"/>
  <c r="L189" i="65" s="1"/>
  <c r="O27" i="69"/>
  <c r="F26" i="70"/>
  <c r="J31" i="70"/>
  <c r="N31" i="71"/>
  <c r="L21" i="71"/>
  <c r="J23" i="72"/>
  <c r="F27" i="67"/>
  <c r="D45" i="39"/>
  <c r="G145" i="42"/>
  <c r="I26" i="72"/>
  <c r="K28" i="72"/>
  <c r="J26" i="42"/>
  <c r="N163" i="42"/>
  <c r="I129" i="71"/>
  <c r="P185" i="72"/>
  <c r="P184" i="72" s="1"/>
  <c r="L3" i="48"/>
  <c r="G30" i="66"/>
  <c r="C201" i="71"/>
  <c r="M30" i="64"/>
  <c r="D34" i="64"/>
  <c r="F21" i="65"/>
  <c r="P33" i="68"/>
  <c r="D25" i="66"/>
  <c r="P5" i="42"/>
  <c r="L257" i="68"/>
  <c r="L256" i="68" s="1"/>
  <c r="L234" i="68"/>
  <c r="L209" i="68"/>
  <c r="L210" i="68"/>
  <c r="L233" i="68"/>
  <c r="K145" i="39"/>
  <c r="L27" i="64"/>
  <c r="F30" i="64"/>
  <c r="P35" i="64"/>
  <c r="P31" i="65"/>
  <c r="N28" i="67"/>
  <c r="J23" i="69"/>
  <c r="I27" i="69"/>
  <c r="P30" i="66"/>
  <c r="M39" i="64"/>
  <c r="M71" i="64" s="1"/>
  <c r="P45" i="39"/>
  <c r="O35" i="69"/>
  <c r="D28" i="66"/>
  <c r="N28" i="72"/>
  <c r="L26" i="66"/>
  <c r="K30" i="67"/>
  <c r="J26" i="72"/>
  <c r="G201" i="71"/>
  <c r="E30" i="71"/>
  <c r="H28" i="65"/>
  <c r="L33" i="68"/>
  <c r="N30" i="72"/>
  <c r="L62" i="48"/>
  <c r="H201" i="71"/>
  <c r="H172" i="65"/>
  <c r="H171" i="65"/>
  <c r="L64" i="39"/>
  <c r="D28" i="65"/>
  <c r="P28" i="65"/>
  <c r="F23" i="69"/>
  <c r="L31" i="72"/>
  <c r="H27" i="64"/>
  <c r="E28" i="67"/>
  <c r="M28" i="67"/>
  <c r="Q26" i="70"/>
  <c r="H25" i="72"/>
  <c r="C31" i="65"/>
  <c r="K34" i="64"/>
  <c r="M36" i="68"/>
  <c r="N323" i="70"/>
  <c r="L26" i="70"/>
  <c r="C24" i="68"/>
  <c r="G32" i="68"/>
  <c r="E28" i="69"/>
  <c r="J30" i="70"/>
  <c r="N30" i="70"/>
  <c r="K26" i="71"/>
  <c r="C35" i="69"/>
  <c r="C63" i="69" s="1"/>
  <c r="F27" i="66"/>
  <c r="H34" i="64"/>
  <c r="I23" i="66"/>
  <c r="P36" i="68"/>
  <c r="O28" i="70"/>
  <c r="J21" i="72"/>
  <c r="L201" i="72"/>
  <c r="O30" i="66"/>
  <c r="D28" i="72"/>
  <c r="F31" i="67"/>
  <c r="O25" i="70"/>
  <c r="K28" i="65"/>
  <c r="M28" i="71"/>
  <c r="H323" i="66"/>
  <c r="L35" i="65"/>
  <c r="L63" i="65" s="1"/>
  <c r="D33" i="64"/>
  <c r="G33" i="68"/>
  <c r="G30" i="64"/>
  <c r="H26" i="68"/>
  <c r="P163" i="42"/>
  <c r="L191" i="64"/>
  <c r="L192" i="64"/>
  <c r="I172" i="65"/>
  <c r="I171" i="65"/>
  <c r="K31" i="64"/>
  <c r="C31" i="70"/>
  <c r="K26" i="67"/>
  <c r="J323" i="70"/>
  <c r="C27" i="72"/>
  <c r="L31" i="71"/>
  <c r="B234" i="68"/>
  <c r="L233" i="64"/>
  <c r="L232" i="64" s="1"/>
  <c r="J21" i="65"/>
  <c r="K37" i="68"/>
  <c r="G167" i="71"/>
  <c r="G166" i="71" s="1"/>
  <c r="P27" i="71"/>
  <c r="K5" i="39"/>
  <c r="P28" i="67"/>
  <c r="F83" i="64"/>
  <c r="E26" i="66"/>
  <c r="K159" i="68"/>
  <c r="O35" i="64"/>
  <c r="I31" i="69"/>
  <c r="P26" i="69"/>
  <c r="Q21" i="66"/>
  <c r="I36" i="68"/>
  <c r="E30" i="70"/>
  <c r="L30" i="70"/>
  <c r="J26" i="71"/>
  <c r="P32" i="68"/>
  <c r="M26" i="70"/>
  <c r="N24" i="68"/>
  <c r="F137" i="65"/>
  <c r="L31" i="69"/>
  <c r="K39" i="64"/>
  <c r="K71" i="64" s="1"/>
  <c r="F93" i="65"/>
  <c r="F131" i="65" s="1"/>
  <c r="O191" i="64"/>
  <c r="O192" i="64"/>
  <c r="F172" i="66"/>
  <c r="F171" i="66"/>
  <c r="F209" i="66"/>
  <c r="F208" i="66" s="1"/>
  <c r="I25" i="67"/>
  <c r="P27" i="64"/>
  <c r="I23" i="65"/>
  <c r="E28" i="68"/>
  <c r="I26" i="71"/>
  <c r="O28" i="72"/>
  <c r="C35" i="64"/>
  <c r="J28" i="66"/>
  <c r="H31" i="67"/>
  <c r="O21" i="72"/>
  <c r="F190" i="66"/>
  <c r="F28" i="70"/>
  <c r="I28" i="66"/>
  <c r="O62" i="48"/>
  <c r="G31" i="67"/>
  <c r="N21" i="70"/>
  <c r="K27" i="65"/>
  <c r="L27" i="70"/>
  <c r="K323" i="70"/>
  <c r="J29" i="64"/>
  <c r="I31" i="64"/>
  <c r="K25" i="65"/>
  <c r="Q27" i="65"/>
  <c r="L31" i="66"/>
  <c r="N26" i="72"/>
  <c r="B233" i="68"/>
  <c r="K28" i="64"/>
  <c r="K33" i="64"/>
  <c r="I209" i="65"/>
  <c r="K23" i="66"/>
  <c r="D25" i="67"/>
  <c r="M26" i="67"/>
  <c r="K32" i="68"/>
  <c r="M111" i="68"/>
  <c r="M207" i="68" s="1"/>
  <c r="H31" i="70"/>
  <c r="D30" i="64"/>
  <c r="G43" i="48"/>
  <c r="I29" i="68"/>
  <c r="Q27" i="70"/>
  <c r="C35" i="68"/>
  <c r="I23" i="64"/>
  <c r="O31" i="71"/>
  <c r="E28" i="66"/>
  <c r="I30" i="68"/>
  <c r="K25" i="72"/>
  <c r="N33" i="68"/>
  <c r="P31" i="67"/>
  <c r="Q28" i="71"/>
  <c r="P35" i="72"/>
  <c r="O30" i="65"/>
  <c r="L172" i="65"/>
  <c r="L171" i="65"/>
  <c r="N31" i="69"/>
  <c r="J31" i="72"/>
  <c r="J21" i="71"/>
  <c r="H28" i="66"/>
  <c r="Q30" i="70"/>
  <c r="K27" i="67"/>
  <c r="P30" i="65"/>
  <c r="Q31" i="66"/>
  <c r="E131" i="65"/>
  <c r="J31" i="65"/>
  <c r="K25" i="69"/>
  <c r="K35" i="64"/>
  <c r="K31" i="65"/>
  <c r="P165" i="68"/>
  <c r="L35" i="68"/>
  <c r="P25" i="71"/>
  <c r="K27" i="71"/>
  <c r="C28" i="64"/>
  <c r="N21" i="66"/>
  <c r="N32" i="68"/>
  <c r="I323" i="69"/>
  <c r="I25" i="65"/>
  <c r="C31" i="67"/>
  <c r="P30" i="64"/>
  <c r="E34" i="64"/>
  <c r="F30" i="72"/>
  <c r="D29" i="68"/>
  <c r="J28" i="70"/>
  <c r="J27" i="67"/>
  <c r="D31" i="72"/>
  <c r="I131" i="66"/>
  <c r="O26" i="65"/>
  <c r="M28" i="65"/>
  <c r="I32" i="68"/>
  <c r="K27" i="69"/>
  <c r="G21" i="71"/>
  <c r="K26" i="72"/>
  <c r="Q27" i="71"/>
  <c r="N26" i="70"/>
  <c r="E25" i="67"/>
  <c r="C33" i="64"/>
  <c r="I25" i="66"/>
  <c r="C30" i="64"/>
  <c r="K30" i="66"/>
  <c r="O33" i="68"/>
  <c r="E27" i="70"/>
  <c r="M35" i="68"/>
  <c r="F36" i="68"/>
  <c r="H29" i="64"/>
  <c r="Q35" i="68"/>
  <c r="H31" i="71"/>
  <c r="Q28" i="70"/>
  <c r="G31" i="71"/>
  <c r="J35" i="68"/>
  <c r="E131" i="70"/>
  <c r="O36" i="68"/>
  <c r="L30" i="72"/>
  <c r="M31" i="67"/>
  <c r="C93" i="67"/>
  <c r="C131" i="67" s="1"/>
  <c r="C28" i="66"/>
  <c r="N25" i="65"/>
  <c r="D32" i="68"/>
  <c r="F21" i="71"/>
  <c r="P30" i="72"/>
  <c r="K137" i="67"/>
  <c r="I27" i="64"/>
  <c r="N21" i="71"/>
  <c r="M31" i="66"/>
  <c r="K31" i="71"/>
  <c r="K105" i="64"/>
  <c r="K147" i="64" s="1"/>
  <c r="Q31" i="70"/>
  <c r="K27" i="66"/>
  <c r="K31" i="68"/>
  <c r="H26" i="70"/>
  <c r="Q28" i="68"/>
  <c r="D28" i="68"/>
  <c r="I27" i="70"/>
  <c r="M26" i="72"/>
  <c r="N359" i="64"/>
  <c r="G34" i="64"/>
  <c r="K21" i="70"/>
  <c r="P401" i="68"/>
  <c r="I26" i="65"/>
  <c r="I26" i="67"/>
  <c r="J36" i="68"/>
  <c r="O159" i="68"/>
  <c r="J30" i="68"/>
  <c r="C26" i="71"/>
  <c r="P31" i="69"/>
  <c r="D27" i="69"/>
  <c r="P27" i="69"/>
  <c r="F23" i="72"/>
  <c r="D27" i="65"/>
  <c r="N30" i="66"/>
  <c r="E27" i="65"/>
  <c r="D26" i="67"/>
  <c r="D29" i="64"/>
  <c r="N25" i="70"/>
  <c r="J129" i="71"/>
  <c r="E311" i="72"/>
  <c r="I25" i="70"/>
  <c r="G26" i="68"/>
  <c r="I24" i="48"/>
  <c r="G81" i="48"/>
  <c r="H124" i="49"/>
  <c r="H384" i="67"/>
  <c r="H62" i="59"/>
  <c r="E365" i="69"/>
  <c r="E362" i="69"/>
  <c r="N207" i="68"/>
  <c r="N159" i="68"/>
  <c r="D62" i="48"/>
  <c r="H3" i="48"/>
  <c r="G73" i="64"/>
  <c r="G25" i="64"/>
  <c r="I76" i="64"/>
  <c r="I28" i="64"/>
  <c r="O78" i="64"/>
  <c r="O30" i="64"/>
  <c r="Q81" i="64"/>
  <c r="Q33" i="64"/>
  <c r="J67" i="65"/>
  <c r="J25" i="65"/>
  <c r="D73" i="64"/>
  <c r="D25" i="64"/>
  <c r="F76" i="64"/>
  <c r="F28" i="64"/>
  <c r="H184" i="72"/>
  <c r="P498" i="68"/>
  <c r="P453" i="68"/>
  <c r="M80" i="68"/>
  <c r="M29" i="68"/>
  <c r="E384" i="67"/>
  <c r="P81" i="48"/>
  <c r="L81" i="59"/>
  <c r="J184" i="71"/>
  <c r="J362" i="65"/>
  <c r="J365" i="65"/>
  <c r="N62" i="59"/>
  <c r="L366" i="71"/>
  <c r="M69" i="66"/>
  <c r="M27" i="66"/>
  <c r="I161" i="59"/>
  <c r="K79" i="68"/>
  <c r="K28" i="68"/>
  <c r="O400" i="65"/>
  <c r="P69" i="65"/>
  <c r="P27" i="65"/>
  <c r="C81" i="50"/>
  <c r="H79" i="68"/>
  <c r="H28" i="68"/>
  <c r="L43" i="49"/>
  <c r="J65" i="67"/>
  <c r="J23" i="67"/>
  <c r="O168" i="71"/>
  <c r="Q3" i="48"/>
  <c r="O381" i="65"/>
  <c r="G73" i="65"/>
  <c r="G31" i="65"/>
  <c r="D400" i="65"/>
  <c r="D362" i="65"/>
  <c r="I173" i="67"/>
  <c r="H423" i="64"/>
  <c r="H402" i="64"/>
  <c r="D189" i="67"/>
  <c r="K201" i="72"/>
  <c r="F350" i="72"/>
  <c r="E366" i="71"/>
  <c r="L83" i="64"/>
  <c r="L35" i="64"/>
  <c r="P68" i="65"/>
  <c r="P26" i="65"/>
  <c r="E63" i="66"/>
  <c r="E21" i="66"/>
  <c r="J72" i="66"/>
  <c r="J30" i="66"/>
  <c r="M70" i="70"/>
  <c r="M28" i="70"/>
  <c r="O73" i="70"/>
  <c r="O31" i="70"/>
  <c r="H65" i="72"/>
  <c r="H23" i="72"/>
  <c r="E83" i="68"/>
  <c r="E32" i="68"/>
  <c r="F24" i="49"/>
  <c r="O81" i="59"/>
  <c r="B43" i="50"/>
  <c r="M400" i="66"/>
  <c r="O201" i="71"/>
  <c r="D193" i="64"/>
  <c r="D189" i="64" s="1"/>
  <c r="C30" i="65"/>
  <c r="P65" i="66"/>
  <c r="P23" i="66"/>
  <c r="L70" i="66"/>
  <c r="L28" i="66"/>
  <c r="L24" i="68"/>
  <c r="K234" i="68"/>
  <c r="K257" i="68"/>
  <c r="K233" i="68"/>
  <c r="K210" i="68"/>
  <c r="K209" i="68"/>
  <c r="Q189" i="69"/>
  <c r="M186" i="72"/>
  <c r="M400" i="67"/>
  <c r="M362" i="67"/>
  <c r="K366" i="71"/>
  <c r="O143" i="58"/>
  <c r="C190" i="64"/>
  <c r="F81" i="49"/>
  <c r="L124" i="48"/>
  <c r="L384" i="67"/>
  <c r="C3" i="49"/>
  <c r="P43" i="48"/>
  <c r="J192" i="69"/>
  <c r="J362" i="67"/>
  <c r="P381" i="69"/>
  <c r="Q93" i="66"/>
  <c r="Q131" i="66" s="1"/>
  <c r="Q175" i="66"/>
  <c r="Q137" i="66"/>
  <c r="O83" i="68"/>
  <c r="O32" i="68"/>
  <c r="F381" i="69"/>
  <c r="F365" i="69"/>
  <c r="K161" i="48"/>
  <c r="K426" i="64"/>
  <c r="K405" i="64"/>
  <c r="I105" i="58"/>
  <c r="E124" i="58"/>
  <c r="M81" i="48"/>
  <c r="O175" i="66"/>
  <c r="O137" i="66"/>
  <c r="H81" i="68"/>
  <c r="H30" i="68"/>
  <c r="E69" i="71"/>
  <c r="E27" i="71"/>
  <c r="K72" i="71"/>
  <c r="K30" i="71"/>
  <c r="H25" i="64"/>
  <c r="H73" i="64"/>
  <c r="K77" i="64"/>
  <c r="K29" i="64"/>
  <c r="N81" i="64"/>
  <c r="N33" i="64"/>
  <c r="Q26" i="42"/>
  <c r="Q35" i="65"/>
  <c r="Q26" i="39"/>
  <c r="K68" i="66"/>
  <c r="K26" i="66"/>
  <c r="C73" i="69"/>
  <c r="C31" i="69"/>
  <c r="F67" i="71"/>
  <c r="F25" i="71"/>
  <c r="I70" i="71"/>
  <c r="I28" i="71"/>
  <c r="L163" i="42"/>
  <c r="L35" i="72"/>
  <c r="L163" i="39"/>
  <c r="J67" i="67"/>
  <c r="J25" i="67"/>
  <c r="D77" i="68"/>
  <c r="D26" i="68"/>
  <c r="G81" i="68"/>
  <c r="G30" i="68"/>
  <c r="K86" i="68"/>
  <c r="K35" i="68"/>
  <c r="N107" i="42"/>
  <c r="N35" i="69"/>
  <c r="N107" i="39"/>
  <c r="D86" i="68"/>
  <c r="D35" i="68"/>
  <c r="G63" i="69"/>
  <c r="G21" i="69"/>
  <c r="F73" i="70"/>
  <c r="F31" i="70"/>
  <c r="I67" i="71"/>
  <c r="I25" i="71"/>
  <c r="M72" i="71"/>
  <c r="M30" i="71"/>
  <c r="O65" i="72"/>
  <c r="O23" i="72"/>
  <c r="K69" i="72"/>
  <c r="K27" i="72"/>
  <c r="N73" i="72"/>
  <c r="N31" i="72"/>
  <c r="Q26" i="72"/>
  <c r="Q3" i="58"/>
  <c r="E195" i="64"/>
  <c r="E189" i="64" s="1"/>
  <c r="E153" i="64"/>
  <c r="E105" i="64"/>
  <c r="E147" i="64" s="1"/>
  <c r="C30" i="72"/>
  <c r="N43" i="50"/>
  <c r="L384" i="66"/>
  <c r="L400" i="66"/>
  <c r="H208" i="66"/>
  <c r="H26" i="67"/>
  <c r="J124" i="48"/>
  <c r="F161" i="49"/>
  <c r="I65" i="72"/>
  <c r="I23" i="72"/>
  <c r="H62" i="58"/>
  <c r="N70" i="66"/>
  <c r="N28" i="66"/>
  <c r="D73" i="66"/>
  <c r="D31" i="66"/>
  <c r="C366" i="72"/>
  <c r="E381" i="70"/>
  <c r="E384" i="70"/>
  <c r="G88" i="68"/>
  <c r="G37" i="68"/>
  <c r="L172" i="69"/>
  <c r="M21" i="69"/>
  <c r="L191" i="69"/>
  <c r="L190" i="69"/>
  <c r="L171" i="69"/>
  <c r="G73" i="69"/>
  <c r="G31" i="69"/>
  <c r="H168" i="72"/>
  <c r="L426" i="64"/>
  <c r="K62" i="48"/>
  <c r="I184" i="72"/>
  <c r="Q161" i="49"/>
  <c r="M24" i="58"/>
  <c r="E381" i="66"/>
  <c r="E43" i="59"/>
  <c r="Q450" i="68"/>
  <c r="Q453" i="68"/>
  <c r="O27" i="67"/>
  <c r="K30" i="70"/>
  <c r="M65" i="72"/>
  <c r="M23" i="72"/>
  <c r="J350" i="72"/>
  <c r="F189" i="70"/>
  <c r="N143" i="48"/>
  <c r="N400" i="66"/>
  <c r="H350" i="72"/>
  <c r="J81" i="64"/>
  <c r="J33" i="64"/>
  <c r="N65" i="65"/>
  <c r="N23" i="65"/>
  <c r="H69" i="66"/>
  <c r="H27" i="66"/>
  <c r="D64" i="42"/>
  <c r="D35" i="67"/>
  <c r="D64" i="39"/>
  <c r="P77" i="68"/>
  <c r="P26" i="68"/>
  <c r="G86" i="68"/>
  <c r="G35" i="68"/>
  <c r="I88" i="68"/>
  <c r="I37" i="68"/>
  <c r="E72" i="67"/>
  <c r="E30" i="67"/>
  <c r="E186" i="71"/>
  <c r="F143" i="58"/>
  <c r="C232" i="64"/>
  <c r="F450" i="68"/>
  <c r="P350" i="71"/>
  <c r="N67" i="69"/>
  <c r="N25" i="69"/>
  <c r="K192" i="70"/>
  <c r="L105" i="48"/>
  <c r="E70" i="72"/>
  <c r="E28" i="72"/>
  <c r="N368" i="72"/>
  <c r="K45" i="42"/>
  <c r="K35" i="66"/>
  <c r="K45" i="39"/>
  <c r="K192" i="67"/>
  <c r="Q170" i="70"/>
  <c r="M166" i="71"/>
  <c r="M365" i="66"/>
  <c r="J175" i="65"/>
  <c r="J93" i="65"/>
  <c r="J131" i="65" s="1"/>
  <c r="J137" i="65"/>
  <c r="C368" i="71"/>
  <c r="J81" i="58"/>
  <c r="H350" i="71"/>
  <c r="Q207" i="68"/>
  <c r="Q159" i="68"/>
  <c r="N208" i="65"/>
  <c r="L70" i="65"/>
  <c r="L28" i="65"/>
  <c r="O192" i="66"/>
  <c r="I143" i="49"/>
  <c r="I402" i="64"/>
  <c r="E62" i="59"/>
  <c r="O384" i="70"/>
  <c r="O350" i="72"/>
  <c r="N62" i="48"/>
  <c r="H3" i="58"/>
  <c r="L24" i="60"/>
  <c r="H192" i="66"/>
  <c r="F105" i="49"/>
  <c r="N405" i="64"/>
  <c r="J81" i="60"/>
  <c r="F161" i="58"/>
  <c r="H399" i="70"/>
  <c r="F384" i="70"/>
  <c r="N348" i="71"/>
  <c r="Q190" i="64"/>
  <c r="K67" i="66"/>
  <c r="K25" i="66"/>
  <c r="K189" i="69"/>
  <c r="G168" i="72"/>
  <c r="G3" i="58"/>
  <c r="K43" i="60"/>
  <c r="I143" i="58"/>
  <c r="Q350" i="72"/>
  <c r="H190" i="64"/>
  <c r="D384" i="67"/>
  <c r="G24" i="49"/>
  <c r="E166" i="72"/>
  <c r="O348" i="71"/>
  <c r="H184" i="71"/>
  <c r="F143" i="49"/>
  <c r="F24" i="59"/>
  <c r="G67" i="67"/>
  <c r="G25" i="67"/>
  <c r="C69" i="67"/>
  <c r="C27" i="67"/>
  <c r="O76" i="64"/>
  <c r="O28" i="64"/>
  <c r="I83" i="64"/>
  <c r="I35" i="64"/>
  <c r="F77" i="64"/>
  <c r="F29" i="64"/>
  <c r="N82" i="64"/>
  <c r="N34" i="64"/>
  <c r="K68" i="65"/>
  <c r="K26" i="65"/>
  <c r="N72" i="65"/>
  <c r="N30" i="65"/>
  <c r="E68" i="65"/>
  <c r="E26" i="65"/>
  <c r="M73" i="65"/>
  <c r="M31" i="65"/>
  <c r="K70" i="66"/>
  <c r="K28" i="66"/>
  <c r="E68" i="67"/>
  <c r="E26" i="67"/>
  <c r="L72" i="67"/>
  <c r="L30" i="67"/>
  <c r="K87" i="68"/>
  <c r="K36" i="68"/>
  <c r="N65" i="69"/>
  <c r="N23" i="69"/>
  <c r="K72" i="69"/>
  <c r="K30" i="69"/>
  <c r="M69" i="71"/>
  <c r="M27" i="71"/>
  <c r="L68" i="72"/>
  <c r="L26" i="72"/>
  <c r="Q75" i="64"/>
  <c r="Q27" i="64"/>
  <c r="E79" i="64"/>
  <c r="E31" i="64"/>
  <c r="J65" i="65"/>
  <c r="J23" i="65"/>
  <c r="N70" i="65"/>
  <c r="N28" i="65"/>
  <c r="C68" i="66"/>
  <c r="C26" i="66"/>
  <c r="F72" i="66"/>
  <c r="F30" i="66"/>
  <c r="I70" i="70"/>
  <c r="I28" i="70"/>
  <c r="O68" i="71"/>
  <c r="O26" i="71"/>
  <c r="E67" i="72"/>
  <c r="E25" i="72"/>
  <c r="F72" i="67"/>
  <c r="F30" i="67"/>
  <c r="M79" i="68"/>
  <c r="M28" i="68"/>
  <c r="Q83" i="68"/>
  <c r="Q32" i="68"/>
  <c r="F63" i="69"/>
  <c r="F21" i="69"/>
  <c r="L72" i="69"/>
  <c r="L30" i="69"/>
  <c r="P67" i="70"/>
  <c r="P25" i="70"/>
  <c r="D72" i="70"/>
  <c r="D30" i="70"/>
  <c r="H67" i="71"/>
  <c r="H25" i="71"/>
  <c r="M73" i="71"/>
  <c r="M31" i="71"/>
  <c r="K84" i="68"/>
  <c r="K33" i="68"/>
  <c r="E72" i="69"/>
  <c r="E30" i="69"/>
  <c r="J68" i="70"/>
  <c r="J26" i="70"/>
  <c r="N73" i="70"/>
  <c r="N31" i="70"/>
  <c r="C69" i="71"/>
  <c r="C27" i="71"/>
  <c r="G63" i="72"/>
  <c r="G21" i="72"/>
  <c r="M67" i="72"/>
  <c r="M25" i="72"/>
  <c r="D186" i="71"/>
  <c r="P381" i="67"/>
  <c r="P362" i="67"/>
  <c r="N105" i="59"/>
  <c r="F3" i="49"/>
  <c r="K81" i="50"/>
  <c r="Q173" i="69"/>
  <c r="Q186" i="71"/>
  <c r="M365" i="65"/>
  <c r="M362" i="65"/>
  <c r="I474" i="68"/>
  <c r="K366" i="72"/>
  <c r="H105" i="64"/>
  <c r="H147" i="64" s="1"/>
  <c r="H195" i="64"/>
  <c r="H153" i="64"/>
  <c r="O26" i="68"/>
  <c r="F207" i="68"/>
  <c r="F159" i="68"/>
  <c r="H189" i="65"/>
  <c r="H43" i="49"/>
  <c r="O29" i="68"/>
  <c r="Q25" i="70"/>
  <c r="N186" i="72"/>
  <c r="D381" i="69"/>
  <c r="L362" i="70"/>
  <c r="L365" i="70"/>
  <c r="H78" i="64"/>
  <c r="H30" i="64"/>
  <c r="F67" i="66"/>
  <c r="F25" i="66"/>
  <c r="K68" i="70"/>
  <c r="K26" i="70"/>
  <c r="C72" i="70"/>
  <c r="C30" i="70"/>
  <c r="C81" i="68"/>
  <c r="C30" i="68"/>
  <c r="I362" i="66"/>
  <c r="K453" i="68"/>
  <c r="G368" i="71"/>
  <c r="K3" i="49"/>
  <c r="H62" i="49"/>
  <c r="N24" i="49"/>
  <c r="H365" i="66"/>
  <c r="N384" i="70"/>
  <c r="N24" i="48"/>
  <c r="L21" i="67"/>
  <c r="K209" i="67"/>
  <c r="K190" i="67"/>
  <c r="K191" i="67"/>
  <c r="K171" i="67"/>
  <c r="K172" i="67"/>
  <c r="O234" i="68"/>
  <c r="O233" i="68"/>
  <c r="O257" i="68"/>
  <c r="O210" i="68"/>
  <c r="O209" i="68"/>
  <c r="Q166" i="71"/>
  <c r="Q161" i="48"/>
  <c r="M3" i="58"/>
  <c r="G175" i="66"/>
  <c r="G137" i="66"/>
  <c r="G93" i="66"/>
  <c r="G131" i="66" s="1"/>
  <c r="L69" i="72"/>
  <c r="L27" i="72"/>
  <c r="B105" i="49"/>
  <c r="G193" i="64"/>
  <c r="P235" i="68"/>
  <c r="N192" i="69"/>
  <c r="F81" i="60"/>
  <c r="H381" i="70"/>
  <c r="H384" i="70"/>
  <c r="L350" i="72"/>
  <c r="M175" i="67"/>
  <c r="M137" i="67"/>
  <c r="M93" i="67"/>
  <c r="M131" i="67" s="1"/>
  <c r="G79" i="68"/>
  <c r="G28" i="68"/>
  <c r="L168" i="72"/>
  <c r="H450" i="68"/>
  <c r="B24" i="50"/>
  <c r="K184" i="71"/>
  <c r="C81" i="60"/>
  <c r="G400" i="65"/>
  <c r="G365" i="65"/>
  <c r="G43" i="60"/>
  <c r="G62" i="60"/>
  <c r="Q170" i="66"/>
  <c r="G175" i="65"/>
  <c r="G137" i="65"/>
  <c r="G93" i="65"/>
  <c r="G131" i="65" s="1"/>
  <c r="I213" i="68"/>
  <c r="I165" i="68"/>
  <c r="I111" i="68"/>
  <c r="I175" i="67"/>
  <c r="I93" i="67"/>
  <c r="I131" i="67" s="1"/>
  <c r="I137" i="67"/>
  <c r="H65" i="65"/>
  <c r="H23" i="65"/>
  <c r="I400" i="65"/>
  <c r="I24" i="58"/>
  <c r="M477" i="68"/>
  <c r="E211" i="68"/>
  <c r="B168" i="71"/>
  <c r="L192" i="66"/>
  <c r="F173" i="69"/>
  <c r="F3" i="60"/>
  <c r="J232" i="68"/>
  <c r="G384" i="66"/>
  <c r="G400" i="66"/>
  <c r="I105" i="59"/>
  <c r="E65" i="72"/>
  <c r="E23" i="72"/>
  <c r="J368" i="71"/>
  <c r="I77" i="64"/>
  <c r="I29" i="64"/>
  <c r="P70" i="66"/>
  <c r="P28" i="66"/>
  <c r="G81" i="50"/>
  <c r="M173" i="70"/>
  <c r="C384" i="70"/>
  <c r="E384" i="65"/>
  <c r="Q175" i="67"/>
  <c r="Q137" i="67"/>
  <c r="Q93" i="67"/>
  <c r="Q131" i="67" s="1"/>
  <c r="H107" i="42"/>
  <c r="H35" i="69"/>
  <c r="H107" i="39"/>
  <c r="F350" i="71"/>
  <c r="K211" i="64"/>
  <c r="L192" i="65"/>
  <c r="D43" i="49"/>
  <c r="P189" i="66"/>
  <c r="L235" i="68"/>
  <c r="J184" i="72"/>
  <c r="J453" i="68"/>
  <c r="J24" i="48"/>
  <c r="H400" i="65"/>
  <c r="L3" i="49"/>
  <c r="Q189" i="65"/>
  <c r="F65" i="66"/>
  <c r="F23" i="66"/>
  <c r="M64" i="42"/>
  <c r="M35" i="67"/>
  <c r="M64" i="39"/>
  <c r="G170" i="70"/>
  <c r="C168" i="72"/>
  <c r="K62" i="58"/>
  <c r="K81" i="60"/>
  <c r="M362" i="70"/>
  <c r="Q124" i="59"/>
  <c r="Q350" i="71"/>
  <c r="M350" i="72"/>
  <c r="E81" i="48"/>
  <c r="B175" i="65"/>
  <c r="B137" i="65"/>
  <c r="Q195" i="64"/>
  <c r="Q153" i="64"/>
  <c r="G207" i="69"/>
  <c r="B93" i="65"/>
  <c r="B131" i="65" s="1"/>
  <c r="G5" i="42"/>
  <c r="G39" i="64"/>
  <c r="G71" i="64" s="1"/>
  <c r="G5" i="39"/>
  <c r="H65" i="69"/>
  <c r="H23" i="69"/>
  <c r="N365" i="69"/>
  <c r="G124" i="59"/>
  <c r="I81" i="48"/>
  <c r="D105" i="58"/>
  <c r="D365" i="70"/>
  <c r="M3" i="50"/>
  <c r="I65" i="69"/>
  <c r="I23" i="69"/>
  <c r="E368" i="72"/>
  <c r="O27" i="65"/>
  <c r="F208" i="67"/>
  <c r="P166" i="71"/>
  <c r="L3" i="60"/>
  <c r="P365" i="65"/>
  <c r="P81" i="59"/>
  <c r="F201" i="72"/>
  <c r="B211" i="64"/>
  <c r="G45" i="42"/>
  <c r="G35" i="66"/>
  <c r="G45" i="39"/>
  <c r="I186" i="72"/>
  <c r="Q24" i="58"/>
  <c r="I362" i="67"/>
  <c r="K381" i="69"/>
  <c r="G381" i="70"/>
  <c r="G348" i="72"/>
  <c r="B175" i="66"/>
  <c r="B137" i="66"/>
  <c r="D211" i="68"/>
  <c r="J189" i="65"/>
  <c r="P168" i="72"/>
  <c r="C24" i="60"/>
  <c r="J105" i="59"/>
  <c r="J362" i="70"/>
  <c r="O3" i="49"/>
  <c r="D43" i="50"/>
  <c r="P192" i="66"/>
  <c r="L208" i="67"/>
  <c r="F189" i="69"/>
  <c r="F192" i="70"/>
  <c r="N189" i="70"/>
  <c r="J24" i="60"/>
  <c r="F365" i="67"/>
  <c r="D366" i="72"/>
  <c r="P192" i="69"/>
  <c r="L143" i="49"/>
  <c r="M173" i="66"/>
  <c r="E189" i="65"/>
  <c r="O173" i="69"/>
  <c r="O143" i="48"/>
  <c r="O168" i="72"/>
  <c r="K31" i="72"/>
  <c r="M368" i="71"/>
  <c r="C65" i="67"/>
  <c r="C23" i="67"/>
  <c r="D426" i="64"/>
  <c r="I161" i="49"/>
  <c r="Q365" i="65"/>
  <c r="N192" i="67"/>
  <c r="P208" i="65"/>
  <c r="H189" i="67"/>
  <c r="N450" i="68"/>
  <c r="L381" i="69"/>
  <c r="O362" i="66"/>
  <c r="K384" i="67"/>
  <c r="M65" i="71"/>
  <c r="M23" i="71"/>
  <c r="P23" i="69"/>
  <c r="P65" i="69"/>
  <c r="P169" i="66"/>
  <c r="D3" i="58"/>
  <c r="H400" i="66"/>
  <c r="N81" i="59"/>
  <c r="I201" i="71"/>
  <c r="J3" i="50"/>
  <c r="K43" i="50"/>
  <c r="G31" i="66"/>
  <c r="O31" i="66"/>
  <c r="C256" i="68"/>
  <c r="M105" i="49"/>
  <c r="M124" i="49"/>
  <c r="M168" i="72"/>
  <c r="I405" i="64"/>
  <c r="Q402" i="64"/>
  <c r="Q423" i="64"/>
  <c r="I24" i="60"/>
  <c r="Q24" i="60"/>
  <c r="O43" i="59"/>
  <c r="E365" i="67"/>
  <c r="M365" i="67"/>
  <c r="G81" i="59"/>
  <c r="K105" i="58"/>
  <c r="G124" i="58"/>
  <c r="O365" i="70"/>
  <c r="O381" i="70"/>
  <c r="K348" i="71"/>
  <c r="O348" i="72"/>
  <c r="M195" i="64"/>
  <c r="M153" i="64"/>
  <c r="B173" i="67"/>
  <c r="M170" i="66"/>
  <c r="D175" i="67"/>
  <c r="D137" i="67"/>
  <c r="Q3" i="50"/>
  <c r="N77" i="68"/>
  <c r="N26" i="68"/>
  <c r="H105" i="49"/>
  <c r="O68" i="69"/>
  <c r="O26" i="69"/>
  <c r="H168" i="71"/>
  <c r="G25" i="72"/>
  <c r="H405" i="64"/>
  <c r="L384" i="65"/>
  <c r="J201" i="72"/>
  <c r="B161" i="49"/>
  <c r="D24" i="49"/>
  <c r="P62" i="50"/>
  <c r="J28" i="67"/>
  <c r="L81" i="49"/>
  <c r="F124" i="48"/>
  <c r="K21" i="71"/>
  <c r="J161" i="49"/>
  <c r="F402" i="64"/>
  <c r="F426" i="64"/>
  <c r="J3" i="58"/>
  <c r="N402" i="64"/>
  <c r="J381" i="67"/>
  <c r="L105" i="58"/>
  <c r="P365" i="69"/>
  <c r="P124" i="59"/>
  <c r="L348" i="71"/>
  <c r="P143" i="58"/>
  <c r="L368" i="72"/>
  <c r="P161" i="58"/>
  <c r="K43" i="48"/>
  <c r="E21" i="69"/>
  <c r="D190" i="69"/>
  <c r="D172" i="69"/>
  <c r="D191" i="69"/>
  <c r="D171" i="69"/>
  <c r="D105" i="48"/>
  <c r="H24" i="60"/>
  <c r="P43" i="58"/>
  <c r="H381" i="67"/>
  <c r="H477" i="68"/>
  <c r="H474" i="68"/>
  <c r="F362" i="69"/>
  <c r="F381" i="70"/>
  <c r="N350" i="71"/>
  <c r="F366" i="72"/>
  <c r="L211" i="64"/>
  <c r="L3" i="50"/>
  <c r="I30" i="64"/>
  <c r="E24" i="49"/>
  <c r="I189" i="65"/>
  <c r="M24" i="50"/>
  <c r="Q24" i="49"/>
  <c r="E189" i="66"/>
  <c r="H30" i="66"/>
  <c r="Q62" i="50"/>
  <c r="P25" i="67"/>
  <c r="E81" i="50"/>
  <c r="M232" i="68"/>
  <c r="M81" i="49"/>
  <c r="H29" i="68"/>
  <c r="N36" i="68"/>
  <c r="G170" i="69"/>
  <c r="C184" i="72"/>
  <c r="M28" i="72"/>
  <c r="C3" i="59"/>
  <c r="G362" i="65"/>
  <c r="G381" i="65"/>
  <c r="K24" i="58"/>
  <c r="O24" i="60"/>
  <c r="O62" i="59"/>
  <c r="E384" i="69"/>
  <c r="I384" i="70"/>
  <c r="E368" i="71"/>
  <c r="Q366" i="72"/>
  <c r="I173" i="65"/>
  <c r="I195" i="64"/>
  <c r="I189" i="64" s="1"/>
  <c r="I153" i="64"/>
  <c r="M211" i="68"/>
  <c r="L195" i="64"/>
  <c r="L153" i="64"/>
  <c r="O173" i="67"/>
  <c r="Q43" i="48"/>
  <c r="P190" i="64"/>
  <c r="G173" i="67"/>
  <c r="G190" i="64"/>
  <c r="H26" i="69"/>
  <c r="H68" i="69"/>
  <c r="J65" i="71"/>
  <c r="J23" i="71"/>
  <c r="C64" i="42"/>
  <c r="C35" i="67"/>
  <c r="E23" i="67"/>
  <c r="E65" i="67"/>
  <c r="I28" i="67"/>
  <c r="I70" i="67"/>
  <c r="L67" i="69"/>
  <c r="L25" i="69"/>
  <c r="C65" i="70"/>
  <c r="C23" i="70"/>
  <c r="K65" i="71"/>
  <c r="K23" i="71"/>
  <c r="E67" i="69"/>
  <c r="E25" i="69"/>
  <c r="I30" i="69"/>
  <c r="I72" i="69"/>
  <c r="D65" i="71"/>
  <c r="D23" i="71"/>
  <c r="K65" i="72"/>
  <c r="K23" i="72"/>
  <c r="Q83" i="42"/>
  <c r="Q41" i="68"/>
  <c r="C77" i="68"/>
  <c r="C26" i="68"/>
  <c r="I45" i="42"/>
  <c r="I35" i="66"/>
  <c r="L65" i="72"/>
  <c r="L23" i="72"/>
  <c r="H64" i="42"/>
  <c r="H35" i="67"/>
  <c r="H63" i="67" s="1"/>
  <c r="H64" i="39"/>
  <c r="O65" i="69"/>
  <c r="O23" i="69"/>
  <c r="J77" i="68"/>
  <c r="J26" i="68"/>
  <c r="G68" i="69"/>
  <c r="G26" i="69"/>
  <c r="D143" i="49"/>
  <c r="H161" i="49"/>
  <c r="H43" i="58"/>
  <c r="D365" i="67"/>
  <c r="B214" i="64"/>
  <c r="M33" i="64"/>
  <c r="G192" i="67"/>
  <c r="O62" i="49"/>
  <c r="H36" i="68"/>
  <c r="I173" i="69"/>
  <c r="M173" i="69"/>
  <c r="M26" i="71"/>
  <c r="Q26" i="71"/>
  <c r="E184" i="72"/>
  <c r="Q31" i="72"/>
  <c r="I365" i="66"/>
  <c r="M43" i="58"/>
  <c r="E81" i="60"/>
  <c r="M498" i="68"/>
  <c r="M453" i="68"/>
  <c r="O105" i="58"/>
  <c r="K384" i="70"/>
  <c r="O368" i="71"/>
  <c r="F311" i="71"/>
  <c r="I33" i="68"/>
  <c r="K30" i="72"/>
  <c r="L365" i="66"/>
  <c r="L362" i="66"/>
  <c r="C27" i="70"/>
  <c r="C211" i="64"/>
  <c r="G211" i="64"/>
  <c r="L43" i="50"/>
  <c r="N189" i="69"/>
  <c r="N173" i="70"/>
  <c r="N192" i="70"/>
  <c r="F168" i="72"/>
  <c r="F62" i="59"/>
  <c r="F477" i="68"/>
  <c r="P368" i="71"/>
  <c r="I169" i="66"/>
  <c r="D105" i="49"/>
  <c r="B43" i="49"/>
  <c r="P211" i="64"/>
  <c r="Q208" i="66"/>
  <c r="E81" i="49"/>
  <c r="O173" i="70"/>
  <c r="F30" i="71"/>
  <c r="J30" i="71"/>
  <c r="K161" i="49"/>
  <c r="C348" i="72"/>
  <c r="O3" i="59"/>
  <c r="G365" i="66"/>
  <c r="G362" i="66"/>
  <c r="G81" i="60"/>
  <c r="K477" i="68"/>
  <c r="Q381" i="69"/>
  <c r="E362" i="70"/>
  <c r="I161" i="58"/>
  <c r="F192" i="65"/>
  <c r="L107" i="42"/>
  <c r="L35" i="69"/>
  <c r="L107" i="39"/>
  <c r="M65" i="69"/>
  <c r="M23" i="69"/>
  <c r="D143" i="48"/>
  <c r="G30" i="72"/>
  <c r="L444" i="64"/>
  <c r="L423" i="64"/>
  <c r="L3" i="59"/>
  <c r="D24" i="60"/>
  <c r="H43" i="59"/>
  <c r="P365" i="67"/>
  <c r="P81" i="58"/>
  <c r="J366" i="71"/>
  <c r="N348" i="72"/>
  <c r="G62" i="48"/>
  <c r="H175" i="65"/>
  <c r="H137" i="65"/>
  <c r="N3" i="50"/>
  <c r="N73" i="64"/>
  <c r="N25" i="64"/>
  <c r="K209" i="65"/>
  <c r="K191" i="65"/>
  <c r="K190" i="65"/>
  <c r="K171" i="65"/>
  <c r="K172" i="65"/>
  <c r="O24" i="49"/>
  <c r="D65" i="65"/>
  <c r="D23" i="65"/>
  <c r="G43" i="50"/>
  <c r="K43" i="49"/>
  <c r="L65" i="67"/>
  <c r="L23" i="67"/>
  <c r="E189" i="69"/>
  <c r="E105" i="48"/>
  <c r="Q192" i="69"/>
  <c r="J27" i="69"/>
  <c r="I124" i="48"/>
  <c r="M192" i="70"/>
  <c r="G28" i="70"/>
  <c r="I31" i="70"/>
  <c r="E143" i="48"/>
  <c r="E3" i="60"/>
  <c r="Q3" i="59"/>
  <c r="E381" i="65"/>
  <c r="E362" i="65"/>
  <c r="Q24" i="59"/>
  <c r="E400" i="66"/>
  <c r="M381" i="66"/>
  <c r="Q43" i="60"/>
  <c r="O43" i="58"/>
  <c r="I62" i="59"/>
  <c r="Q62" i="59"/>
  <c r="I450" i="68"/>
  <c r="I453" i="68"/>
  <c r="M81" i="59"/>
  <c r="Q477" i="68"/>
  <c r="G384" i="69"/>
  <c r="G365" i="69"/>
  <c r="G366" i="71"/>
  <c r="O143" i="59"/>
  <c r="K348" i="72"/>
  <c r="P3" i="48"/>
  <c r="J24" i="49"/>
  <c r="F366" i="71"/>
  <c r="J348" i="72"/>
  <c r="C3" i="50"/>
  <c r="I21" i="65"/>
  <c r="F28" i="66"/>
  <c r="D192" i="67"/>
  <c r="D256" i="68"/>
  <c r="H81" i="50"/>
  <c r="L81" i="50"/>
  <c r="J32" i="68"/>
  <c r="F105" i="48"/>
  <c r="G21" i="70"/>
  <c r="J189" i="70"/>
  <c r="N124" i="49"/>
  <c r="F143" i="48"/>
  <c r="J168" i="71"/>
  <c r="K21" i="72"/>
  <c r="N168" i="72"/>
  <c r="C62" i="58"/>
  <c r="C350" i="71"/>
  <c r="J24" i="59"/>
  <c r="F384" i="66"/>
  <c r="F365" i="66"/>
  <c r="F43" i="60"/>
  <c r="N362" i="66"/>
  <c r="N381" i="66"/>
  <c r="N62" i="60"/>
  <c r="J498" i="68"/>
  <c r="J474" i="68"/>
  <c r="P105" i="58"/>
  <c r="D124" i="58"/>
  <c r="L384" i="70"/>
  <c r="H368" i="71"/>
  <c r="L143" i="58"/>
  <c r="H368" i="72"/>
  <c r="L161" i="59"/>
  <c r="E173" i="66"/>
  <c r="C25" i="72"/>
  <c r="M211" i="64"/>
  <c r="M3" i="49"/>
  <c r="J43" i="50"/>
  <c r="F31" i="66"/>
  <c r="P105" i="49"/>
  <c r="K68" i="69"/>
  <c r="K26" i="69"/>
  <c r="C105" i="59"/>
  <c r="H384" i="65"/>
  <c r="P362" i="66"/>
  <c r="P381" i="66"/>
  <c r="F124" i="59"/>
  <c r="Q105" i="64"/>
  <c r="Q147" i="64" s="1"/>
  <c r="B189" i="66"/>
  <c r="H211" i="64"/>
  <c r="L25" i="65"/>
  <c r="E43" i="50"/>
  <c r="M62" i="50"/>
  <c r="K23" i="67"/>
  <c r="Q27" i="67"/>
  <c r="Q81" i="50"/>
  <c r="C173" i="69"/>
  <c r="K173" i="69"/>
  <c r="K105" i="49"/>
  <c r="G189" i="70"/>
  <c r="K124" i="49"/>
  <c r="C166" i="71"/>
  <c r="C143" i="49"/>
  <c r="K186" i="71"/>
  <c r="C186" i="72"/>
  <c r="C161" i="48"/>
  <c r="O166" i="72"/>
  <c r="C498" i="68"/>
  <c r="O3" i="60"/>
  <c r="K400" i="66"/>
  <c r="K43" i="58"/>
  <c r="G381" i="67"/>
  <c r="G400" i="67"/>
  <c r="O381" i="67"/>
  <c r="O62" i="58"/>
  <c r="G477" i="68"/>
  <c r="O498" i="68"/>
  <c r="O474" i="68"/>
  <c r="O81" i="60"/>
  <c r="I384" i="69"/>
  <c r="I362" i="69"/>
  <c r="Q105" i="59"/>
  <c r="M381" i="70"/>
  <c r="E143" i="58"/>
  <c r="Q366" i="71"/>
  <c r="M368" i="72"/>
  <c r="Q161" i="59"/>
  <c r="J213" i="68"/>
  <c r="J165" i="68"/>
  <c r="Q5" i="42"/>
  <c r="Q39" i="64"/>
  <c r="K65" i="65"/>
  <c r="K23" i="65"/>
  <c r="E65" i="70"/>
  <c r="E23" i="70"/>
  <c r="E21" i="72"/>
  <c r="N362" i="69"/>
  <c r="J73" i="64"/>
  <c r="J25" i="64"/>
  <c r="O45" i="42"/>
  <c r="O35" i="66"/>
  <c r="P65" i="67"/>
  <c r="P23" i="67"/>
  <c r="K31" i="67"/>
  <c r="I192" i="70"/>
  <c r="Q124" i="48"/>
  <c r="M166" i="72"/>
  <c r="M3" i="59"/>
  <c r="E24" i="59"/>
  <c r="E43" i="58"/>
  <c r="Q62" i="58"/>
  <c r="G105" i="58"/>
  <c r="G143" i="59"/>
  <c r="E201" i="71"/>
  <c r="Q211" i="64"/>
  <c r="J24" i="50"/>
  <c r="L192" i="70"/>
  <c r="L62" i="60"/>
  <c r="Q27" i="66"/>
  <c r="D62" i="49"/>
  <c r="P192" i="67"/>
  <c r="J105" i="49"/>
  <c r="H28" i="72"/>
  <c r="N62" i="58"/>
  <c r="D381" i="70"/>
  <c r="D143" i="58"/>
  <c r="J131" i="69"/>
  <c r="G27" i="65"/>
  <c r="C105" i="58"/>
  <c r="H24" i="58"/>
  <c r="C27" i="65"/>
  <c r="D3" i="50"/>
  <c r="N27" i="64"/>
  <c r="E191" i="67"/>
  <c r="E190" i="67"/>
  <c r="E209" i="67"/>
  <c r="E172" i="67"/>
  <c r="E171" i="67"/>
  <c r="M105" i="59"/>
  <c r="I348" i="71"/>
  <c r="E348" i="72"/>
  <c r="N43" i="48"/>
  <c r="I73" i="64"/>
  <c r="I25" i="64"/>
  <c r="I77" i="68"/>
  <c r="I26" i="68"/>
  <c r="I68" i="69"/>
  <c r="I26" i="69"/>
  <c r="G65" i="72"/>
  <c r="G23" i="72"/>
  <c r="E232" i="64"/>
  <c r="I211" i="64"/>
  <c r="F43" i="50"/>
  <c r="G27" i="67"/>
  <c r="N31" i="67"/>
  <c r="D192" i="70"/>
  <c r="D124" i="49"/>
  <c r="Q21" i="71"/>
  <c r="J25" i="72"/>
  <c r="D3" i="60"/>
  <c r="P400" i="65"/>
  <c r="P381" i="65"/>
  <c r="D384" i="66"/>
  <c r="D362" i="66"/>
  <c r="D477" i="68"/>
  <c r="D453" i="68"/>
  <c r="D111" i="68"/>
  <c r="D207" i="68" s="1"/>
  <c r="M105" i="64"/>
  <c r="M147" i="64" s="1"/>
  <c r="B232" i="64"/>
  <c r="N191" i="64"/>
  <c r="O23" i="64"/>
  <c r="N213" i="64"/>
  <c r="N212" i="64"/>
  <c r="N233" i="64"/>
  <c r="N192" i="64"/>
  <c r="G26" i="42"/>
  <c r="G35" i="65"/>
  <c r="G26" i="39"/>
  <c r="K192" i="65"/>
  <c r="M30" i="66"/>
  <c r="G209" i="67"/>
  <c r="G191" i="67"/>
  <c r="G190" i="67"/>
  <c r="G171" i="67"/>
  <c r="G172" i="67"/>
  <c r="F25" i="67"/>
  <c r="G233" i="68"/>
  <c r="G234" i="68"/>
  <c r="G257" i="68"/>
  <c r="G210" i="68"/>
  <c r="G209" i="68"/>
  <c r="L28" i="68"/>
  <c r="O30" i="68"/>
  <c r="J33" i="68"/>
  <c r="E173" i="69"/>
  <c r="M189" i="69"/>
  <c r="Q105" i="48"/>
  <c r="E189" i="70"/>
  <c r="Q173" i="70"/>
  <c r="M143" i="49"/>
  <c r="I168" i="72"/>
  <c r="G28" i="72"/>
  <c r="D30" i="72"/>
  <c r="H30" i="72"/>
  <c r="E402" i="64"/>
  <c r="M423" i="64"/>
  <c r="M444" i="64"/>
  <c r="E43" i="60"/>
  <c r="M43" i="59"/>
  <c r="G43" i="58"/>
  <c r="I381" i="67"/>
  <c r="Q384" i="67"/>
  <c r="E81" i="58"/>
  <c r="I81" i="58"/>
  <c r="Q81" i="59"/>
  <c r="O81" i="58"/>
  <c r="G105" i="59"/>
  <c r="G365" i="70"/>
  <c r="K143" i="58"/>
  <c r="G368" i="72"/>
  <c r="J131" i="70"/>
  <c r="Q81" i="48"/>
  <c r="J173" i="67"/>
  <c r="K81" i="48"/>
  <c r="B173" i="66"/>
  <c r="M24" i="48"/>
  <c r="C28" i="67"/>
  <c r="Q29" i="64"/>
  <c r="Q30" i="65"/>
  <c r="N189" i="67"/>
  <c r="L37" i="68"/>
  <c r="M21" i="70"/>
  <c r="L190" i="70"/>
  <c r="L191" i="70"/>
  <c r="L171" i="70"/>
  <c r="L172" i="70"/>
  <c r="I65" i="70"/>
  <c r="I23" i="70"/>
  <c r="P186" i="72"/>
  <c r="C400" i="65"/>
  <c r="L62" i="58"/>
  <c r="L498" i="68"/>
  <c r="F81" i="58"/>
  <c r="J384" i="69"/>
  <c r="J365" i="70"/>
  <c r="F173" i="67"/>
  <c r="F169" i="67" s="1"/>
  <c r="H173" i="65"/>
  <c r="B170" i="70"/>
  <c r="C21" i="71"/>
  <c r="B166" i="72"/>
  <c r="K3" i="50"/>
  <c r="J28" i="64"/>
  <c r="D35" i="64"/>
  <c r="D208" i="65"/>
  <c r="F28" i="65"/>
  <c r="D31" i="65"/>
  <c r="D189" i="66"/>
  <c r="L189" i="66"/>
  <c r="P31" i="66"/>
  <c r="L62" i="49"/>
  <c r="P81" i="49"/>
  <c r="G29" i="68"/>
  <c r="N37" i="68"/>
  <c r="F170" i="69"/>
  <c r="N105" i="49"/>
  <c r="L28" i="69"/>
  <c r="F173" i="70"/>
  <c r="F27" i="70"/>
  <c r="N166" i="71"/>
  <c r="E25" i="71"/>
  <c r="J27" i="71"/>
  <c r="H28" i="71"/>
  <c r="D30" i="71"/>
  <c r="I30" i="71"/>
  <c r="F184" i="72"/>
  <c r="F161" i="48"/>
  <c r="J426" i="64"/>
  <c r="J402" i="64"/>
  <c r="N3" i="59"/>
  <c r="F362" i="65"/>
  <c r="N365" i="65"/>
  <c r="F381" i="67"/>
  <c r="N362" i="67"/>
  <c r="D105" i="59"/>
  <c r="H381" i="69"/>
  <c r="H105" i="59"/>
  <c r="D348" i="71"/>
  <c r="H143" i="58"/>
  <c r="D350" i="72"/>
  <c r="N161" i="59"/>
  <c r="K201" i="71"/>
  <c r="K93" i="67"/>
  <c r="K131" i="67" s="1"/>
  <c r="E111" i="68"/>
  <c r="J43" i="48"/>
  <c r="I30" i="66"/>
  <c r="J81" i="49"/>
  <c r="D31" i="70"/>
  <c r="K25" i="71"/>
  <c r="L161" i="49"/>
  <c r="O25" i="72"/>
  <c r="C362" i="69"/>
  <c r="C365" i="69"/>
  <c r="P3" i="58"/>
  <c r="N170" i="66"/>
  <c r="L111" i="68"/>
  <c r="B208" i="65"/>
  <c r="D3" i="49"/>
  <c r="F31" i="64"/>
  <c r="J31" i="64"/>
  <c r="M189" i="65"/>
  <c r="N27" i="65"/>
  <c r="I31" i="65"/>
  <c r="M189" i="66"/>
  <c r="I26" i="66"/>
  <c r="I64" i="42"/>
  <c r="I35" i="67"/>
  <c r="I63" i="67" s="1"/>
  <c r="N65" i="67"/>
  <c r="N23" i="67"/>
  <c r="N27" i="67"/>
  <c r="I234" i="68"/>
  <c r="I257" i="68"/>
  <c r="I233" i="68"/>
  <c r="I209" i="68"/>
  <c r="I210" i="68"/>
  <c r="M30" i="68"/>
  <c r="K170" i="70"/>
  <c r="K143" i="49"/>
  <c r="H27" i="71"/>
  <c r="O186" i="72"/>
  <c r="C3" i="58"/>
  <c r="G444" i="64"/>
  <c r="O423" i="64"/>
  <c r="O402" i="64"/>
  <c r="K384" i="65"/>
  <c r="K381" i="65"/>
  <c r="O62" i="60"/>
  <c r="M384" i="69"/>
  <c r="Q362" i="70"/>
  <c r="M348" i="71"/>
  <c r="Q143" i="58"/>
  <c r="I368" i="72"/>
  <c r="M161" i="58"/>
  <c r="M165" i="68"/>
  <c r="C399" i="69"/>
  <c r="L173" i="66"/>
  <c r="L169" i="66" s="1"/>
  <c r="P137" i="67"/>
  <c r="L93" i="65"/>
  <c r="L131" i="65" s="1"/>
  <c r="P399" i="70"/>
  <c r="P26" i="42"/>
  <c r="P35" i="65"/>
  <c r="P63" i="65" s="1"/>
  <c r="I145" i="42"/>
  <c r="I35" i="71"/>
  <c r="D67" i="69"/>
  <c r="D25" i="69"/>
  <c r="C65" i="71"/>
  <c r="C23" i="71"/>
  <c r="E33" i="68"/>
  <c r="P168" i="71"/>
  <c r="F28" i="71"/>
  <c r="D444" i="64"/>
  <c r="D402" i="64"/>
  <c r="J143" i="58"/>
  <c r="F34" i="64"/>
  <c r="O191" i="65"/>
  <c r="O209" i="65"/>
  <c r="O190" i="65"/>
  <c r="O171" i="65"/>
  <c r="O172" i="65"/>
  <c r="D21" i="66"/>
  <c r="J25" i="66"/>
  <c r="D27" i="66"/>
  <c r="Q186" i="72"/>
  <c r="C43" i="60"/>
  <c r="M3" i="60"/>
  <c r="Q400" i="65"/>
  <c r="Q362" i="66"/>
  <c r="E498" i="68"/>
  <c r="E450" i="68"/>
  <c r="O384" i="69"/>
  <c r="O131" i="69"/>
  <c r="C30" i="69"/>
  <c r="C30" i="71"/>
  <c r="M31" i="64"/>
  <c r="O34" i="64"/>
  <c r="P43" i="50"/>
  <c r="H232" i="68"/>
  <c r="P232" i="68"/>
  <c r="M31" i="68"/>
  <c r="J170" i="69"/>
  <c r="H25" i="70"/>
  <c r="C381" i="67"/>
  <c r="C365" i="67"/>
  <c r="J3" i="59"/>
  <c r="J384" i="66"/>
  <c r="N498" i="68"/>
  <c r="P366" i="72"/>
  <c r="J30" i="64"/>
  <c r="G30" i="69"/>
  <c r="B81" i="49"/>
  <c r="P34" i="64"/>
  <c r="G28" i="66"/>
  <c r="Q62" i="49"/>
  <c r="C161" i="49"/>
  <c r="K168" i="72"/>
  <c r="C444" i="64"/>
  <c r="C426" i="64"/>
  <c r="C81" i="59"/>
  <c r="O400" i="66"/>
  <c r="Q143" i="59"/>
  <c r="H175" i="67"/>
  <c r="H137" i="67"/>
  <c r="M232" i="64"/>
  <c r="J81" i="50"/>
  <c r="H365" i="65"/>
  <c r="P365" i="66"/>
  <c r="H62" i="60"/>
  <c r="I192" i="66"/>
  <c r="I62" i="50"/>
  <c r="Q28" i="72"/>
  <c r="C453" i="68"/>
  <c r="K384" i="66"/>
  <c r="G362" i="67"/>
  <c r="G498" i="68"/>
  <c r="C45" i="42"/>
  <c r="C35" i="66"/>
  <c r="C45" i="39"/>
  <c r="H31" i="68"/>
  <c r="H82" i="68"/>
  <c r="O65" i="71"/>
  <c r="O23" i="71"/>
  <c r="H65" i="71"/>
  <c r="H23" i="71"/>
  <c r="P173" i="70"/>
  <c r="D166" i="72"/>
  <c r="N81" i="58"/>
  <c r="P21" i="66"/>
  <c r="O190" i="66"/>
  <c r="O191" i="66"/>
  <c r="O209" i="66"/>
  <c r="O171" i="66"/>
  <c r="O172" i="66"/>
  <c r="C124" i="59"/>
  <c r="N62" i="50"/>
  <c r="E235" i="68"/>
  <c r="C143" i="48"/>
  <c r="M143" i="58"/>
  <c r="N232" i="68"/>
  <c r="P124" i="49"/>
  <c r="D381" i="66"/>
  <c r="D62" i="60"/>
  <c r="D498" i="68"/>
  <c r="H21" i="65"/>
  <c r="G191" i="65"/>
  <c r="G209" i="65"/>
  <c r="G190" i="65"/>
  <c r="G172" i="65"/>
  <c r="G171" i="65"/>
  <c r="I168" i="71"/>
  <c r="E405" i="64"/>
  <c r="E62" i="60"/>
  <c r="Q365" i="67"/>
  <c r="Q3" i="49"/>
  <c r="H173" i="69"/>
  <c r="C381" i="65"/>
  <c r="L477" i="68"/>
  <c r="F143" i="59"/>
  <c r="C33" i="68"/>
  <c r="P189" i="67"/>
  <c r="J173" i="70"/>
  <c r="C143" i="58"/>
  <c r="J3" i="60"/>
  <c r="F400" i="65"/>
  <c r="N381" i="65"/>
  <c r="J62" i="58"/>
  <c r="H365" i="69"/>
  <c r="P105" i="59"/>
  <c r="P381" i="70"/>
  <c r="D350" i="71"/>
  <c r="L161" i="58"/>
  <c r="J192" i="67"/>
  <c r="O161" i="48"/>
  <c r="G426" i="64"/>
  <c r="K365" i="65"/>
  <c r="K43" i="59"/>
  <c r="E124" i="59"/>
  <c r="G213" i="68"/>
  <c r="G165" i="68"/>
  <c r="C65" i="65"/>
  <c r="C23" i="65"/>
  <c r="N68" i="69"/>
  <c r="N26" i="69"/>
  <c r="C65" i="72"/>
  <c r="C23" i="72"/>
  <c r="H43" i="48"/>
  <c r="M143" i="48"/>
  <c r="C384" i="66"/>
  <c r="Q384" i="65"/>
  <c r="Q384" i="66"/>
  <c r="O362" i="69"/>
  <c r="P256" i="68"/>
  <c r="J189" i="69"/>
  <c r="N168" i="71"/>
  <c r="J400" i="66"/>
  <c r="P348" i="72"/>
  <c r="L161" i="48"/>
  <c r="P423" i="64"/>
  <c r="H3" i="50"/>
  <c r="Q26" i="66"/>
  <c r="C213" i="68"/>
  <c r="C165" i="68"/>
  <c r="D68" i="69"/>
  <c r="D26" i="69"/>
  <c r="D65" i="72"/>
  <c r="D23" i="72"/>
  <c r="D169" i="67"/>
  <c r="M25" i="66"/>
  <c r="D184" i="71"/>
  <c r="H166" i="72"/>
  <c r="P474" i="68"/>
  <c r="N124" i="59"/>
  <c r="F3" i="50"/>
  <c r="C192" i="65"/>
  <c r="C62" i="50"/>
  <c r="O83" i="42"/>
  <c r="O41" i="68"/>
  <c r="O83" i="39"/>
  <c r="I105" i="48"/>
  <c r="D166" i="71"/>
  <c r="D384" i="65"/>
  <c r="H381" i="66"/>
  <c r="P62" i="60"/>
  <c r="P477" i="68"/>
  <c r="E3" i="48"/>
  <c r="O192" i="65"/>
  <c r="G81" i="49"/>
  <c r="O81" i="50"/>
  <c r="E37" i="68"/>
  <c r="E186" i="72"/>
  <c r="Q444" i="64"/>
  <c r="E362" i="67"/>
  <c r="M62" i="59"/>
  <c r="K124" i="58"/>
  <c r="D26" i="70"/>
  <c r="H444" i="64"/>
  <c r="L362" i="67"/>
  <c r="J3" i="48"/>
  <c r="P43" i="49"/>
  <c r="D208" i="67"/>
  <c r="H235" i="68"/>
  <c r="L30" i="68"/>
  <c r="J173" i="69"/>
  <c r="N173" i="69"/>
  <c r="F124" i="49"/>
  <c r="N166" i="72"/>
  <c r="C62" i="59"/>
  <c r="F423" i="64"/>
  <c r="N444" i="64"/>
  <c r="J381" i="65"/>
  <c r="J24" i="58"/>
  <c r="J43" i="59"/>
  <c r="F62" i="58"/>
  <c r="J384" i="67"/>
  <c r="P384" i="69"/>
  <c r="D124" i="59"/>
  <c r="L350" i="71"/>
  <c r="L366" i="72"/>
  <c r="P62" i="48"/>
  <c r="C62" i="48"/>
  <c r="Q201" i="71"/>
  <c r="D107" i="42"/>
  <c r="D35" i="69"/>
  <c r="D107" i="39"/>
  <c r="L184" i="71"/>
  <c r="P3" i="59"/>
  <c r="H365" i="67"/>
  <c r="H453" i="68"/>
  <c r="F365" i="70"/>
  <c r="N366" i="71"/>
  <c r="F348" i="72"/>
  <c r="P25" i="65"/>
  <c r="E208" i="66"/>
  <c r="I208" i="66"/>
  <c r="Q232" i="68"/>
  <c r="C189" i="69"/>
  <c r="C189" i="70"/>
  <c r="F25" i="70"/>
  <c r="G31" i="70"/>
  <c r="K143" i="48"/>
  <c r="O143" i="49"/>
  <c r="C166" i="72"/>
  <c r="G186" i="72"/>
  <c r="G161" i="49"/>
  <c r="C161" i="59"/>
  <c r="K444" i="64"/>
  <c r="K423" i="64"/>
  <c r="K3" i="59"/>
  <c r="O384" i="65"/>
  <c r="O365" i="65"/>
  <c r="O43" i="60"/>
  <c r="K81" i="59"/>
  <c r="E381" i="69"/>
  <c r="M105" i="58"/>
  <c r="I362" i="70"/>
  <c r="I365" i="70"/>
  <c r="Q124" i="58"/>
  <c r="E350" i="71"/>
  <c r="M143" i="59"/>
  <c r="E161" i="58"/>
  <c r="Q368" i="72"/>
  <c r="M231" i="68"/>
  <c r="C81" i="48"/>
  <c r="I207" i="70"/>
  <c r="P323" i="66"/>
  <c r="H45" i="42"/>
  <c r="H35" i="66"/>
  <c r="H63" i="66" s="1"/>
  <c r="H45" i="39"/>
  <c r="C67" i="69"/>
  <c r="C25" i="69"/>
  <c r="C68" i="69"/>
  <c r="C26" i="69"/>
  <c r="P145" i="42"/>
  <c r="P35" i="71"/>
  <c r="J107" i="42"/>
  <c r="J35" i="69"/>
  <c r="J107" i="39"/>
  <c r="N65" i="71"/>
  <c r="N23" i="71"/>
  <c r="M163" i="42"/>
  <c r="M35" i="72"/>
  <c r="M163" i="39"/>
  <c r="L36" i="68"/>
  <c r="L87" i="68"/>
  <c r="I67" i="69"/>
  <c r="I25" i="69"/>
  <c r="F26" i="66"/>
  <c r="Q65" i="72"/>
  <c r="Q23" i="72"/>
  <c r="D24" i="59"/>
  <c r="F43" i="59"/>
  <c r="D400" i="67"/>
  <c r="D362" i="67"/>
  <c r="G35" i="64"/>
  <c r="O24" i="50"/>
  <c r="C43" i="50"/>
  <c r="O43" i="49"/>
  <c r="C189" i="67"/>
  <c r="O81" i="49"/>
  <c r="I192" i="69"/>
  <c r="M192" i="69"/>
  <c r="M161" i="49"/>
  <c r="E3" i="58"/>
  <c r="I365" i="65"/>
  <c r="I384" i="65"/>
  <c r="I400" i="66"/>
  <c r="Q81" i="58"/>
  <c r="K105" i="59"/>
  <c r="K362" i="70"/>
  <c r="K365" i="70"/>
  <c r="O350" i="71"/>
  <c r="K161" i="58"/>
  <c r="L381" i="66"/>
  <c r="L81" i="60"/>
  <c r="B173" i="70"/>
  <c r="G232" i="64"/>
  <c r="E27" i="64"/>
  <c r="L24" i="49"/>
  <c r="L31" i="67"/>
  <c r="P81" i="50"/>
  <c r="F186" i="72"/>
  <c r="F498" i="68"/>
  <c r="F474" i="68"/>
  <c r="H105" i="58"/>
  <c r="P348" i="71"/>
  <c r="F161" i="59"/>
  <c r="P3" i="60"/>
  <c r="J65" i="66"/>
  <c r="J23" i="66"/>
  <c r="M62" i="49"/>
  <c r="P30" i="67"/>
  <c r="G105" i="49"/>
  <c r="K173" i="70"/>
  <c r="G184" i="72"/>
  <c r="F25" i="72"/>
  <c r="G31" i="72"/>
  <c r="C368" i="72"/>
  <c r="G381" i="66"/>
  <c r="K474" i="68"/>
  <c r="K498" i="68"/>
  <c r="K81" i="58"/>
  <c r="Q365" i="69"/>
  <c r="Q362" i="69"/>
  <c r="M124" i="59"/>
  <c r="K189" i="64"/>
  <c r="C73" i="64"/>
  <c r="C25" i="64"/>
  <c r="D36" i="68"/>
  <c r="D87" i="68"/>
  <c r="O65" i="70"/>
  <c r="O23" i="70"/>
  <c r="G65" i="71"/>
  <c r="G23" i="71"/>
  <c r="P65" i="71"/>
  <c r="P23" i="71"/>
  <c r="Q30" i="67"/>
  <c r="N81" i="49"/>
  <c r="E21" i="70"/>
  <c r="D171" i="70"/>
  <c r="D191" i="70"/>
  <c r="D190" i="70"/>
  <c r="D172" i="70"/>
  <c r="Q65" i="70"/>
  <c r="Q23" i="70"/>
  <c r="D168" i="71"/>
  <c r="D27" i="71"/>
  <c r="L402" i="64"/>
  <c r="D62" i="59"/>
  <c r="P384" i="67"/>
  <c r="P62" i="58"/>
  <c r="N124" i="58"/>
  <c r="J350" i="71"/>
  <c r="N350" i="72"/>
  <c r="D208" i="68"/>
  <c r="L175" i="67"/>
  <c r="L137" i="67"/>
  <c r="B3" i="50"/>
  <c r="F192" i="64"/>
  <c r="G23" i="64"/>
  <c r="F213" i="64"/>
  <c r="F212" i="64"/>
  <c r="F233" i="64"/>
  <c r="F191" i="64"/>
  <c r="J3" i="49"/>
  <c r="C24" i="50"/>
  <c r="K26" i="42"/>
  <c r="K35" i="65"/>
  <c r="K26" i="39"/>
  <c r="K62" i="49"/>
  <c r="O235" i="68"/>
  <c r="N29" i="68"/>
  <c r="D31" i="68"/>
  <c r="M37" i="68"/>
  <c r="E170" i="69"/>
  <c r="E124" i="49"/>
  <c r="I166" i="71"/>
  <c r="Q143" i="48"/>
  <c r="N27" i="71"/>
  <c r="O28" i="71"/>
  <c r="E161" i="48"/>
  <c r="C362" i="70"/>
  <c r="C365" i="70"/>
  <c r="M384" i="65"/>
  <c r="M381" i="65"/>
  <c r="E362" i="66"/>
  <c r="E384" i="66"/>
  <c r="I43" i="59"/>
  <c r="M362" i="66"/>
  <c r="M384" i="66"/>
  <c r="E81" i="59"/>
  <c r="I477" i="68"/>
  <c r="Q498" i="68"/>
  <c r="G381" i="69"/>
  <c r="O105" i="59"/>
  <c r="G350" i="71"/>
  <c r="K368" i="72"/>
  <c r="E29" i="64"/>
  <c r="N62" i="49"/>
  <c r="H105" i="48"/>
  <c r="F81" i="59"/>
  <c r="F368" i="71"/>
  <c r="J366" i="72"/>
  <c r="C29" i="68"/>
  <c r="B170" i="69"/>
  <c r="B124" i="49"/>
  <c r="L23" i="64"/>
  <c r="O211" i="64"/>
  <c r="G30" i="65"/>
  <c r="D43" i="48"/>
  <c r="P208" i="66"/>
  <c r="P26" i="66"/>
  <c r="Q31" i="68"/>
  <c r="F31" i="69"/>
  <c r="F170" i="70"/>
  <c r="F21" i="70"/>
  <c r="J170" i="70"/>
  <c r="K27" i="70"/>
  <c r="I30" i="70"/>
  <c r="F166" i="71"/>
  <c r="J143" i="49"/>
  <c r="J31" i="71"/>
  <c r="I25" i="72"/>
  <c r="C366" i="71"/>
  <c r="F3" i="59"/>
  <c r="N3" i="58"/>
  <c r="F24" i="58"/>
  <c r="N24" i="60"/>
  <c r="F400" i="66"/>
  <c r="F381" i="66"/>
  <c r="N384" i="66"/>
  <c r="J62" i="59"/>
  <c r="J477" i="68"/>
  <c r="J450" i="68"/>
  <c r="D362" i="69"/>
  <c r="L381" i="70"/>
  <c r="H348" i="71"/>
  <c r="H366" i="72"/>
  <c r="N161" i="58"/>
  <c r="I131" i="65"/>
  <c r="P208" i="68"/>
  <c r="H62" i="48"/>
  <c r="C43" i="48"/>
  <c r="D173" i="65"/>
  <c r="D231" i="68"/>
  <c r="C25" i="71"/>
  <c r="D192" i="69"/>
  <c r="Q21" i="69"/>
  <c r="P190" i="69"/>
  <c r="P172" i="69"/>
  <c r="P191" i="69"/>
  <c r="P171" i="69"/>
  <c r="P31" i="70"/>
  <c r="D31" i="71"/>
  <c r="O30" i="72"/>
  <c r="H362" i="65"/>
  <c r="P400" i="66"/>
  <c r="N43" i="58"/>
  <c r="H81" i="59"/>
  <c r="F105" i="58"/>
  <c r="B208" i="66"/>
  <c r="H232" i="64"/>
  <c r="P3" i="49"/>
  <c r="H25" i="65"/>
  <c r="Q43" i="50"/>
  <c r="N65" i="66"/>
  <c r="N23" i="66"/>
  <c r="E62" i="48"/>
  <c r="F31" i="68"/>
  <c r="G173" i="69"/>
  <c r="O170" i="69"/>
  <c r="Q28" i="69"/>
  <c r="C192" i="70"/>
  <c r="G124" i="48"/>
  <c r="O124" i="49"/>
  <c r="C184" i="71"/>
  <c r="G186" i="71"/>
  <c r="K168" i="71"/>
  <c r="H27" i="72"/>
  <c r="O31" i="72"/>
  <c r="C477" i="68"/>
  <c r="C161" i="58"/>
  <c r="O24" i="59"/>
  <c r="K362" i="66"/>
  <c r="G365" i="67"/>
  <c r="O384" i="67"/>
  <c r="O400" i="67"/>
  <c r="G453" i="68"/>
  <c r="O453" i="68"/>
  <c r="I365" i="69"/>
  <c r="I124" i="59"/>
  <c r="M124" i="58"/>
  <c r="Q368" i="71"/>
  <c r="M348" i="72"/>
  <c r="G201" i="72"/>
  <c r="N105" i="64"/>
  <c r="N147" i="64" s="1"/>
  <c r="N195" i="64"/>
  <c r="K213" i="68"/>
  <c r="K165" i="68"/>
  <c r="Q73" i="64"/>
  <c r="Q25" i="64"/>
  <c r="Q77" i="68"/>
  <c r="Q26" i="68"/>
  <c r="Q68" i="69"/>
  <c r="Q26" i="69"/>
  <c r="G65" i="70"/>
  <c r="G23" i="70"/>
  <c r="J68" i="69"/>
  <c r="J26" i="69"/>
  <c r="P65" i="70"/>
  <c r="P23" i="70"/>
  <c r="L32" i="68"/>
  <c r="F67" i="69"/>
  <c r="F25" i="69"/>
  <c r="D81" i="59"/>
  <c r="N384" i="69"/>
  <c r="G24" i="48"/>
  <c r="J213" i="64"/>
  <c r="J233" i="64"/>
  <c r="J212" i="64"/>
  <c r="J192" i="64"/>
  <c r="J191" i="64"/>
  <c r="G192" i="65"/>
  <c r="G192" i="66"/>
  <c r="E23" i="66"/>
  <c r="K28" i="69"/>
  <c r="I173" i="70"/>
  <c r="M184" i="72"/>
  <c r="M81" i="60"/>
  <c r="B168" i="72"/>
  <c r="G3" i="49"/>
  <c r="H81" i="49"/>
  <c r="D384" i="70"/>
  <c r="H124" i="59"/>
  <c r="L28" i="64"/>
  <c r="M25" i="65"/>
  <c r="D31" i="69"/>
  <c r="L166" i="72"/>
  <c r="H81" i="60"/>
  <c r="M43" i="50"/>
  <c r="E64" i="42"/>
  <c r="E35" i="67"/>
  <c r="E63" i="67" s="1"/>
  <c r="E64" i="39"/>
  <c r="I235" i="68"/>
  <c r="C105" i="49"/>
  <c r="J30" i="69"/>
  <c r="G3" i="60"/>
  <c r="I368" i="71"/>
  <c r="E366" i="72"/>
  <c r="D81" i="48"/>
  <c r="E3" i="50"/>
  <c r="M30" i="67"/>
  <c r="N256" i="68"/>
  <c r="D173" i="70"/>
  <c r="Q21" i="70"/>
  <c r="P171" i="70"/>
  <c r="P190" i="70"/>
  <c r="P191" i="70"/>
  <c r="P172" i="70"/>
  <c r="H26" i="71"/>
  <c r="H161" i="48"/>
  <c r="I27" i="72"/>
  <c r="P384" i="65"/>
  <c r="D365" i="66"/>
  <c r="D400" i="66"/>
  <c r="P62" i="59"/>
  <c r="D450" i="68"/>
  <c r="C30" i="66"/>
  <c r="C31" i="72"/>
  <c r="N5" i="42"/>
  <c r="N39" i="64"/>
  <c r="N5" i="39"/>
  <c r="K24" i="50"/>
  <c r="E23" i="65"/>
  <c r="F25" i="65"/>
  <c r="G26" i="65"/>
  <c r="F30" i="65"/>
  <c r="O43" i="50"/>
  <c r="L65" i="66"/>
  <c r="L23" i="66"/>
  <c r="Q28" i="66"/>
  <c r="G64" i="42"/>
  <c r="G35" i="67"/>
  <c r="G64" i="39"/>
  <c r="Q25" i="67"/>
  <c r="O31" i="67"/>
  <c r="G83" i="42"/>
  <c r="G41" i="68"/>
  <c r="G83" i="39"/>
  <c r="K81" i="49"/>
  <c r="N30" i="68"/>
  <c r="F33" i="68"/>
  <c r="E192" i="69"/>
  <c r="I189" i="69"/>
  <c r="M170" i="69"/>
  <c r="Q105" i="49"/>
  <c r="P30" i="69"/>
  <c r="E31" i="69"/>
  <c r="E124" i="48"/>
  <c r="I170" i="70"/>
  <c r="Q192" i="70"/>
  <c r="E184" i="71"/>
  <c r="M186" i="71"/>
  <c r="Q166" i="72"/>
  <c r="F28" i="72"/>
  <c r="E426" i="64"/>
  <c r="E444" i="64"/>
  <c r="M426" i="64"/>
  <c r="M405" i="64"/>
  <c r="E24" i="58"/>
  <c r="I384" i="67"/>
  <c r="I365" i="67"/>
  <c r="M62" i="60"/>
  <c r="Q381" i="67"/>
  <c r="Q362" i="67"/>
  <c r="K384" i="69"/>
  <c r="G362" i="70"/>
  <c r="O124" i="59"/>
  <c r="G350" i="72"/>
  <c r="J173" i="66"/>
  <c r="J169" i="66" s="1"/>
  <c r="N208" i="67"/>
  <c r="H192" i="69"/>
  <c r="O30" i="69"/>
  <c r="L126" i="42"/>
  <c r="L35" i="70"/>
  <c r="L63" i="70" s="1"/>
  <c r="L126" i="39"/>
  <c r="H143" i="48"/>
  <c r="D26" i="71"/>
  <c r="N28" i="71"/>
  <c r="P161" i="49"/>
  <c r="C384" i="65"/>
  <c r="C362" i="65"/>
  <c r="L450" i="68"/>
  <c r="L453" i="68"/>
  <c r="J381" i="69"/>
  <c r="J365" i="69"/>
  <c r="J384" i="70"/>
  <c r="E173" i="67"/>
  <c r="J81" i="48"/>
  <c r="B184" i="72"/>
  <c r="Q31" i="64"/>
  <c r="D24" i="50"/>
  <c r="H24" i="49"/>
  <c r="D26" i="65"/>
  <c r="M27" i="65"/>
  <c r="L208" i="66"/>
  <c r="O25" i="66"/>
  <c r="H62" i="50"/>
  <c r="L189" i="67"/>
  <c r="P62" i="49"/>
  <c r="D81" i="50"/>
  <c r="E36" i="68"/>
  <c r="J105" i="48"/>
  <c r="J192" i="70"/>
  <c r="O21" i="70"/>
  <c r="N124" i="48"/>
  <c r="M25" i="70"/>
  <c r="F168" i="71"/>
  <c r="N184" i="71"/>
  <c r="F26" i="71"/>
  <c r="L30" i="71"/>
  <c r="Q30" i="71"/>
  <c r="F31" i="71"/>
  <c r="F166" i="72"/>
  <c r="J168" i="72"/>
  <c r="F3" i="58"/>
  <c r="J423" i="64"/>
  <c r="F384" i="65"/>
  <c r="N362" i="65"/>
  <c r="N384" i="65"/>
  <c r="N24" i="58"/>
  <c r="N43" i="60"/>
  <c r="F384" i="67"/>
  <c r="N381" i="67"/>
  <c r="H362" i="69"/>
  <c r="P362" i="70"/>
  <c r="D366" i="71"/>
  <c r="D368" i="72"/>
  <c r="L193" i="64"/>
  <c r="J175" i="67"/>
  <c r="J137" i="67"/>
  <c r="E93" i="66"/>
  <c r="E131" i="66" s="1"/>
  <c r="E175" i="66"/>
  <c r="H175" i="66"/>
  <c r="H137" i="66"/>
  <c r="P24" i="48"/>
  <c r="Q34" i="64"/>
  <c r="J62" i="49"/>
  <c r="F77" i="68"/>
  <c r="F26" i="68"/>
  <c r="L26" i="69"/>
  <c r="I21" i="70"/>
  <c r="H171" i="70"/>
  <c r="H190" i="70"/>
  <c r="H172" i="70"/>
  <c r="H191" i="70"/>
  <c r="M65" i="70"/>
  <c r="M23" i="70"/>
  <c r="Q27" i="72"/>
  <c r="C384" i="69"/>
  <c r="C381" i="69"/>
  <c r="N143" i="59"/>
  <c r="M173" i="65"/>
  <c r="M169" i="65" s="1"/>
  <c r="B192" i="66"/>
  <c r="B192" i="67"/>
  <c r="C28" i="72"/>
  <c r="M35" i="64"/>
  <c r="I24" i="49"/>
  <c r="N21" i="65"/>
  <c r="L30" i="65"/>
  <c r="M208" i="66"/>
  <c r="G23" i="66"/>
  <c r="J27" i="66"/>
  <c r="M27" i="67"/>
  <c r="E234" i="68"/>
  <c r="F24" i="68"/>
  <c r="E257" i="68"/>
  <c r="E233" i="68"/>
  <c r="E209" i="68"/>
  <c r="E210" i="68"/>
  <c r="I83" i="42"/>
  <c r="I41" i="68"/>
  <c r="Q81" i="49"/>
  <c r="E35" i="68"/>
  <c r="O37" i="68"/>
  <c r="O192" i="69"/>
  <c r="K31" i="69"/>
  <c r="K189" i="70"/>
  <c r="O170" i="70"/>
  <c r="C168" i="71"/>
  <c r="G143" i="49"/>
  <c r="G405" i="64"/>
  <c r="O444" i="64"/>
  <c r="K362" i="65"/>
  <c r="O24" i="58"/>
  <c r="G62" i="58"/>
  <c r="M381" i="69"/>
  <c r="M366" i="71"/>
  <c r="I348" i="72"/>
  <c r="O161" i="58"/>
  <c r="D165" i="68"/>
  <c r="L81" i="48"/>
  <c r="H93" i="67"/>
  <c r="H131" i="67" s="1"/>
  <c r="N201" i="71"/>
  <c r="L201" i="71"/>
  <c r="G211" i="68"/>
  <c r="B213" i="68"/>
  <c r="B165" i="68"/>
  <c r="O65" i="65"/>
  <c r="O23" i="65"/>
  <c r="J83" i="42"/>
  <c r="J41" i="68"/>
  <c r="J75" i="68" s="1"/>
  <c r="J83" i="39"/>
  <c r="E77" i="68"/>
  <c r="E26" i="68"/>
  <c r="L73" i="64"/>
  <c r="L25" i="64"/>
  <c r="H145" i="42"/>
  <c r="H35" i="71"/>
  <c r="H145" i="39"/>
  <c r="M67" i="69"/>
  <c r="M25" i="69"/>
  <c r="D65" i="70"/>
  <c r="D23" i="70"/>
  <c r="L65" i="71"/>
  <c r="L23" i="71"/>
  <c r="O27" i="64"/>
  <c r="F24" i="48"/>
  <c r="F26" i="65"/>
  <c r="E65" i="69"/>
  <c r="E23" i="69"/>
  <c r="D124" i="48"/>
  <c r="D405" i="64"/>
  <c r="N3" i="49"/>
  <c r="I33" i="64"/>
  <c r="O26" i="42"/>
  <c r="O35" i="65"/>
  <c r="O26" i="39"/>
  <c r="C208" i="66"/>
  <c r="G26" i="66"/>
  <c r="H65" i="67"/>
  <c r="H23" i="67"/>
  <c r="E173" i="70"/>
  <c r="Q124" i="49"/>
  <c r="I143" i="48"/>
  <c r="G28" i="71"/>
  <c r="Q168" i="72"/>
  <c r="C400" i="66"/>
  <c r="C365" i="66"/>
  <c r="Q381" i="65"/>
  <c r="Q362" i="65"/>
  <c r="Q381" i="66"/>
  <c r="N208" i="66"/>
  <c r="H143" i="49"/>
  <c r="H31" i="72"/>
  <c r="G29" i="64"/>
  <c r="P189" i="65"/>
  <c r="O25" i="65"/>
  <c r="P26" i="67"/>
  <c r="D28" i="70"/>
  <c r="N186" i="71"/>
  <c r="G27" i="71"/>
  <c r="J161" i="48"/>
  <c r="C384" i="67"/>
  <c r="C400" i="67"/>
  <c r="J365" i="66"/>
  <c r="N477" i="68"/>
  <c r="N474" i="68"/>
  <c r="L362" i="69"/>
  <c r="P350" i="72"/>
  <c r="K24" i="48"/>
  <c r="H192" i="70"/>
  <c r="P26" i="72"/>
  <c r="P444" i="64"/>
  <c r="B24" i="49"/>
  <c r="O33" i="64"/>
  <c r="I62" i="48"/>
  <c r="O23" i="67"/>
  <c r="I81" i="49"/>
  <c r="E30" i="68"/>
  <c r="C105" i="48"/>
  <c r="O166" i="71"/>
  <c r="I28" i="72"/>
  <c r="C405" i="64"/>
  <c r="G3" i="59"/>
  <c r="O384" i="66"/>
  <c r="K381" i="67"/>
  <c r="K400" i="67"/>
  <c r="K62" i="60"/>
  <c r="P31" i="68"/>
  <c r="P82" i="68"/>
  <c r="H67" i="69"/>
  <c r="H25" i="69"/>
  <c r="H65" i="70"/>
  <c r="H23" i="70"/>
  <c r="N201" i="72"/>
  <c r="Q169" i="65"/>
  <c r="I211" i="68"/>
  <c r="D173" i="69"/>
  <c r="L143" i="48"/>
  <c r="B189" i="67"/>
  <c r="H3" i="49"/>
  <c r="Q64" i="42"/>
  <c r="Q35" i="67"/>
  <c r="Q63" i="67" s="1"/>
  <c r="Q64" i="39"/>
  <c r="C173" i="70"/>
  <c r="K124" i="48"/>
  <c r="G168" i="71"/>
  <c r="O184" i="72"/>
  <c r="C81" i="58"/>
  <c r="O365" i="67"/>
  <c r="O477" i="68"/>
  <c r="G161" i="59"/>
  <c r="F175" i="66"/>
  <c r="F137" i="66"/>
  <c r="O81" i="48"/>
  <c r="E65" i="71"/>
  <c r="E23" i="71"/>
  <c r="P24" i="58"/>
  <c r="N381" i="69"/>
  <c r="C26" i="42"/>
  <c r="C35" i="65"/>
  <c r="P65" i="65"/>
  <c r="P23" i="65"/>
  <c r="E175" i="67"/>
  <c r="E137" i="67"/>
  <c r="L81" i="58"/>
  <c r="B186" i="72"/>
  <c r="D192" i="66"/>
  <c r="P124" i="58"/>
  <c r="Q43" i="49"/>
  <c r="I366" i="71"/>
  <c r="M161" i="59"/>
  <c r="J169" i="65"/>
  <c r="I232" i="64"/>
  <c r="I3" i="50"/>
  <c r="L192" i="69"/>
  <c r="D474" i="68"/>
  <c r="D65" i="66"/>
  <c r="D23" i="66"/>
  <c r="O64" i="42"/>
  <c r="O35" i="67"/>
  <c r="O64" i="39"/>
  <c r="I170" i="69"/>
  <c r="D30" i="69"/>
  <c r="Q3" i="60"/>
  <c r="Q400" i="67"/>
  <c r="G384" i="70"/>
  <c r="J362" i="69"/>
  <c r="J161" i="58"/>
  <c r="B173" i="69"/>
  <c r="B166" i="71"/>
  <c r="D208" i="66"/>
  <c r="D62" i="50"/>
  <c r="J124" i="49"/>
  <c r="N161" i="49"/>
  <c r="J405" i="64"/>
  <c r="F362" i="67"/>
  <c r="N365" i="67"/>
  <c r="J81" i="59"/>
  <c r="P384" i="70"/>
  <c r="G207" i="68"/>
  <c r="G159" i="68"/>
  <c r="N81" i="48"/>
  <c r="J43" i="49"/>
  <c r="H214" i="64"/>
  <c r="E43" i="49"/>
  <c r="M43" i="48"/>
  <c r="J21" i="67"/>
  <c r="I190" i="67"/>
  <c r="I191" i="67"/>
  <c r="I209" i="67"/>
  <c r="I172" i="67"/>
  <c r="I171" i="67"/>
  <c r="I81" i="50"/>
  <c r="G105" i="48"/>
  <c r="G173" i="70"/>
  <c r="C186" i="71"/>
  <c r="K166" i="72"/>
  <c r="D27" i="72"/>
  <c r="G423" i="64"/>
  <c r="O426" i="64"/>
  <c r="G24" i="59"/>
  <c r="G62" i="59"/>
  <c r="M365" i="69"/>
  <c r="Q381" i="70"/>
  <c r="I350" i="72"/>
  <c r="F65" i="65"/>
  <c r="F23" i="65"/>
  <c r="L65" i="69"/>
  <c r="L23" i="69"/>
  <c r="D81" i="60"/>
  <c r="F62" i="48"/>
  <c r="O192" i="67"/>
  <c r="C381" i="66"/>
  <c r="E3" i="59"/>
  <c r="Q400" i="66"/>
  <c r="I62" i="58"/>
  <c r="E453" i="68"/>
  <c r="N189" i="66"/>
  <c r="F62" i="60"/>
  <c r="L384" i="69"/>
  <c r="H143" i="59"/>
  <c r="H173" i="70"/>
  <c r="P405" i="64"/>
  <c r="I124" i="58"/>
  <c r="L28" i="70"/>
  <c r="L70" i="70"/>
  <c r="N189" i="65"/>
  <c r="N81" i="50"/>
  <c r="D168" i="72"/>
  <c r="D365" i="65"/>
  <c r="F43" i="58"/>
  <c r="P450" i="68"/>
  <c r="G24" i="50"/>
  <c r="K64" i="42"/>
  <c r="K35" i="67"/>
  <c r="K64" i="39"/>
  <c r="D27" i="67"/>
  <c r="K83" i="42"/>
  <c r="K41" i="68"/>
  <c r="E143" i="49"/>
  <c r="E3" i="49"/>
  <c r="F43" i="49"/>
  <c r="N26" i="66"/>
  <c r="L105" i="49"/>
  <c r="P124" i="48"/>
  <c r="D24" i="58"/>
  <c r="D43" i="60"/>
  <c r="H362" i="66"/>
  <c r="D81" i="58"/>
  <c r="N365" i="70"/>
  <c r="D211" i="64"/>
  <c r="C24" i="49"/>
  <c r="G43" i="49"/>
  <c r="H65" i="66"/>
  <c r="H23" i="66"/>
  <c r="C232" i="68"/>
  <c r="M170" i="70"/>
  <c r="Q143" i="49"/>
  <c r="I161" i="48"/>
  <c r="M161" i="48"/>
  <c r="I423" i="64"/>
  <c r="Q426" i="64"/>
  <c r="E400" i="67"/>
  <c r="M384" i="67"/>
  <c r="O362" i="70"/>
  <c r="K368" i="71"/>
  <c r="O366" i="72"/>
  <c r="N35" i="64"/>
  <c r="H186" i="71"/>
  <c r="H426" i="64"/>
  <c r="L365" i="65"/>
  <c r="L362" i="65"/>
  <c r="L365" i="67"/>
  <c r="J124" i="58"/>
  <c r="L208" i="65"/>
  <c r="F208" i="65"/>
  <c r="F189" i="66"/>
  <c r="D186" i="72"/>
  <c r="L3" i="58"/>
  <c r="D381" i="65"/>
  <c r="P24" i="59"/>
  <c r="H384" i="66"/>
  <c r="H43" i="60"/>
  <c r="D62" i="58"/>
  <c r="P81" i="60"/>
  <c r="N105" i="58"/>
  <c r="N381" i="70"/>
  <c r="N362" i="70"/>
  <c r="O207" i="69"/>
  <c r="D232" i="64"/>
  <c r="K24" i="49"/>
  <c r="I28" i="65"/>
  <c r="C192" i="66"/>
  <c r="C192" i="67"/>
  <c r="G62" i="49"/>
  <c r="K62" i="50"/>
  <c r="O62" i="50"/>
  <c r="N30" i="67"/>
  <c r="E105" i="49"/>
  <c r="Q170" i="69"/>
  <c r="M189" i="70"/>
  <c r="Q184" i="71"/>
  <c r="E168" i="72"/>
  <c r="C43" i="59"/>
  <c r="I426" i="64"/>
  <c r="I444" i="64"/>
  <c r="Q405" i="64"/>
  <c r="M24" i="60"/>
  <c r="I43" i="58"/>
  <c r="Q43" i="58"/>
  <c r="E381" i="67"/>
  <c r="M381" i="67"/>
  <c r="Q62" i="60"/>
  <c r="O124" i="58"/>
  <c r="K350" i="71"/>
  <c r="O368" i="72"/>
  <c r="H193" i="64"/>
  <c r="D137" i="66"/>
  <c r="D175" i="66"/>
  <c r="Q214" i="64"/>
  <c r="N192" i="66"/>
  <c r="H32" i="68"/>
  <c r="L124" i="49"/>
  <c r="C24" i="59"/>
  <c r="L400" i="65"/>
  <c r="L381" i="65"/>
  <c r="L43" i="59"/>
  <c r="L400" i="67"/>
  <c r="L381" i="67"/>
  <c r="N207" i="69"/>
  <c r="B143" i="49"/>
  <c r="C214" i="64"/>
  <c r="G214" i="64"/>
  <c r="H192" i="67"/>
  <c r="L62" i="50"/>
  <c r="N105" i="48"/>
  <c r="J166" i="71"/>
  <c r="N184" i="72"/>
  <c r="C62" i="60"/>
  <c r="F405" i="64"/>
  <c r="F444" i="64"/>
  <c r="N423" i="64"/>
  <c r="N426" i="64"/>
  <c r="N3" i="60"/>
  <c r="J400" i="65"/>
  <c r="J384" i="65"/>
  <c r="J400" i="67"/>
  <c r="J365" i="67"/>
  <c r="N81" i="60"/>
  <c r="P362" i="69"/>
  <c r="H362" i="70"/>
  <c r="H365" i="70"/>
  <c r="L124" i="59"/>
  <c r="D143" i="59"/>
  <c r="L368" i="71"/>
  <c r="D161" i="59"/>
  <c r="L348" i="72"/>
  <c r="C24" i="48"/>
  <c r="L105" i="64"/>
  <c r="L147" i="64" s="1"/>
  <c r="Q208" i="68"/>
  <c r="J189" i="66"/>
  <c r="J62" i="50"/>
  <c r="J28" i="69"/>
  <c r="L166" i="71"/>
  <c r="L186" i="72"/>
  <c r="N43" i="59"/>
  <c r="H400" i="67"/>
  <c r="H362" i="67"/>
  <c r="H498" i="68"/>
  <c r="F384" i="69"/>
  <c r="F362" i="70"/>
  <c r="N368" i="71"/>
  <c r="F368" i="72"/>
  <c r="I208" i="65"/>
  <c r="I24" i="50"/>
  <c r="E31" i="65"/>
  <c r="I189" i="66"/>
  <c r="I43" i="49"/>
  <c r="Q192" i="66"/>
  <c r="O28" i="66"/>
  <c r="E62" i="50"/>
  <c r="M62" i="48"/>
  <c r="H25" i="67"/>
  <c r="M256" i="68"/>
  <c r="Q256" i="68"/>
  <c r="N31" i="68"/>
  <c r="I35" i="68"/>
  <c r="C170" i="69"/>
  <c r="G189" i="69"/>
  <c r="K170" i="69"/>
  <c r="O105" i="49"/>
  <c r="C170" i="70"/>
  <c r="G124" i="49"/>
  <c r="O124" i="48"/>
  <c r="G184" i="71"/>
  <c r="K166" i="71"/>
  <c r="O186" i="71"/>
  <c r="C3" i="60"/>
  <c r="K402" i="64"/>
  <c r="O3" i="58"/>
  <c r="G384" i="65"/>
  <c r="G24" i="58"/>
  <c r="O362" i="65"/>
  <c r="K62" i="59"/>
  <c r="I381" i="70"/>
  <c r="E348" i="71"/>
  <c r="Q348" i="72"/>
  <c r="G161" i="58"/>
  <c r="B201" i="72"/>
  <c r="J323" i="67"/>
  <c r="C170" i="67"/>
  <c r="F81" i="48"/>
  <c r="I3" i="48"/>
  <c r="C207" i="69"/>
  <c r="K207" i="69"/>
  <c r="N213" i="68"/>
  <c r="N165" i="68"/>
  <c r="M73" i="64"/>
  <c r="M25" i="64"/>
  <c r="C5" i="42"/>
  <c r="C39" i="64"/>
  <c r="G65" i="65"/>
  <c r="G23" i="65"/>
  <c r="M77" i="68"/>
  <c r="M26" i="68"/>
  <c r="C65" i="66"/>
  <c r="C23" i="66"/>
  <c r="Q65" i="71"/>
  <c r="Q23" i="71"/>
  <c r="H163" i="42"/>
  <c r="H35" i="72"/>
  <c r="P83" i="42"/>
  <c r="P41" i="68"/>
  <c r="P75" i="68" s="1"/>
  <c r="P83" i="39"/>
  <c r="K65" i="69"/>
  <c r="K23" i="69"/>
  <c r="M68" i="69"/>
  <c r="M26" i="69"/>
  <c r="D65" i="69"/>
  <c r="D23" i="69"/>
  <c r="F68" i="69"/>
  <c r="F26" i="69"/>
  <c r="L23" i="70"/>
  <c r="L65" i="70"/>
  <c r="Q83" i="39"/>
  <c r="H5" i="42"/>
  <c r="H39" i="64"/>
  <c r="P67" i="69"/>
  <c r="P25" i="69"/>
  <c r="F163" i="42"/>
  <c r="F35" i="72"/>
  <c r="N24" i="50"/>
  <c r="N235" i="68"/>
  <c r="G31" i="68"/>
  <c r="D161" i="48"/>
  <c r="D3" i="59"/>
  <c r="D381" i="67"/>
  <c r="B3" i="49"/>
  <c r="C25" i="66"/>
  <c r="C208" i="67"/>
  <c r="I105" i="49"/>
  <c r="M124" i="48"/>
  <c r="E168" i="71"/>
  <c r="E31" i="71"/>
  <c r="I381" i="65"/>
  <c r="I362" i="65"/>
  <c r="I381" i="66"/>
  <c r="I384" i="66"/>
  <c r="Q43" i="59"/>
  <c r="M62" i="58"/>
  <c r="M474" i="68"/>
  <c r="M450" i="68"/>
  <c r="K381" i="70"/>
  <c r="O366" i="71"/>
  <c r="L169" i="67"/>
  <c r="G27" i="64"/>
  <c r="F81" i="50"/>
  <c r="H166" i="71"/>
  <c r="L43" i="60"/>
  <c r="J161" i="59"/>
  <c r="B192" i="70"/>
  <c r="B186" i="71"/>
  <c r="O3" i="50"/>
  <c r="H24" i="50"/>
  <c r="P24" i="50"/>
  <c r="H189" i="66"/>
  <c r="F192" i="69"/>
  <c r="N170" i="69"/>
  <c r="J62" i="60"/>
  <c r="F453" i="68"/>
  <c r="P366" i="71"/>
  <c r="D161" i="58"/>
  <c r="F3" i="48"/>
  <c r="G137" i="67"/>
  <c r="L24" i="48"/>
  <c r="J256" i="68"/>
  <c r="Q131" i="70"/>
  <c r="B192" i="65"/>
  <c r="P232" i="64"/>
  <c r="Q189" i="66"/>
  <c r="E62" i="49"/>
  <c r="G23" i="67"/>
  <c r="H27" i="69"/>
  <c r="C124" i="49"/>
  <c r="O192" i="70"/>
  <c r="J25" i="70"/>
  <c r="G166" i="72"/>
  <c r="C350" i="72"/>
  <c r="K3" i="58"/>
  <c r="K24" i="60"/>
  <c r="K450" i="68"/>
  <c r="Q384" i="69"/>
  <c r="E365" i="70"/>
  <c r="P93" i="67"/>
  <c r="P131" i="67" s="1"/>
  <c r="D175" i="65"/>
  <c r="D137" i="65"/>
  <c r="P28" i="64"/>
  <c r="F24" i="50"/>
  <c r="F192" i="66"/>
  <c r="F62" i="49"/>
  <c r="J26" i="67"/>
  <c r="J67" i="69"/>
  <c r="J25" i="69"/>
  <c r="D126" i="42"/>
  <c r="D35" i="70"/>
  <c r="D126" i="39"/>
  <c r="P143" i="48"/>
  <c r="H186" i="72"/>
  <c r="L405" i="64"/>
  <c r="P24" i="60"/>
  <c r="P400" i="67"/>
  <c r="J348" i="71"/>
  <c r="N366" i="72"/>
  <c r="C25" i="65"/>
  <c r="C31" i="71"/>
  <c r="F5" i="42"/>
  <c r="F39" i="64"/>
  <c r="F5" i="39"/>
  <c r="F73" i="64"/>
  <c r="F25" i="64"/>
  <c r="K30" i="64"/>
  <c r="L65" i="65"/>
  <c r="L23" i="65"/>
  <c r="C43" i="49"/>
  <c r="K190" i="66"/>
  <c r="K191" i="66"/>
  <c r="K209" i="66"/>
  <c r="K172" i="66"/>
  <c r="K171" i="66"/>
  <c r="Q23" i="66"/>
  <c r="M28" i="66"/>
  <c r="D65" i="67"/>
  <c r="D23" i="67"/>
  <c r="I124" i="49"/>
  <c r="Q189" i="70"/>
  <c r="E26" i="70"/>
  <c r="I184" i="71"/>
  <c r="M184" i="71"/>
  <c r="Q168" i="71"/>
  <c r="I166" i="72"/>
  <c r="I31" i="72"/>
  <c r="C381" i="70"/>
  <c r="C124" i="58"/>
  <c r="I3" i="60"/>
  <c r="E365" i="65"/>
  <c r="E400" i="65"/>
  <c r="M400" i="65"/>
  <c r="E365" i="66"/>
  <c r="M43" i="60"/>
  <c r="E62" i="58"/>
  <c r="I498" i="68"/>
  <c r="I81" i="59"/>
  <c r="Q474" i="68"/>
  <c r="G81" i="58"/>
  <c r="G362" i="69"/>
  <c r="G348" i="71"/>
  <c r="K143" i="59"/>
  <c r="K350" i="72"/>
  <c r="H81" i="48"/>
  <c r="Q93" i="65"/>
  <c r="Q131" i="65" s="1"/>
  <c r="D93" i="66"/>
  <c r="D131" i="66" s="1"/>
  <c r="I43" i="48"/>
  <c r="N31" i="65"/>
  <c r="N43" i="49"/>
  <c r="J26" i="66"/>
  <c r="H172" i="69"/>
  <c r="I21" i="69"/>
  <c r="H190" i="69"/>
  <c r="H191" i="69"/>
  <c r="H171" i="69"/>
  <c r="K25" i="70"/>
  <c r="P166" i="72"/>
  <c r="P161" i="48"/>
  <c r="C24" i="58"/>
  <c r="H3" i="59"/>
  <c r="L24" i="59"/>
  <c r="L62" i="59"/>
  <c r="J105" i="58"/>
  <c r="F348" i="71"/>
  <c r="J368" i="72"/>
  <c r="B189" i="69"/>
  <c r="G3" i="50"/>
  <c r="K232" i="64"/>
  <c r="O232" i="64"/>
  <c r="M27" i="64"/>
  <c r="O29" i="64"/>
  <c r="L30" i="64"/>
  <c r="H208" i="65"/>
  <c r="D232" i="68"/>
  <c r="D81" i="49"/>
  <c r="F28" i="68"/>
  <c r="H28" i="69"/>
  <c r="M30" i="69"/>
  <c r="J27" i="70"/>
  <c r="H30" i="70"/>
  <c r="F184" i="71"/>
  <c r="J186" i="71"/>
  <c r="O27" i="71"/>
  <c r="J166" i="72"/>
  <c r="Q25" i="72"/>
  <c r="F26" i="72"/>
  <c r="M30" i="72"/>
  <c r="C348" i="71"/>
  <c r="F362" i="66"/>
  <c r="J43" i="58"/>
  <c r="N365" i="66"/>
  <c r="D365" i="69"/>
  <c r="D384" i="69"/>
  <c r="L105" i="59"/>
  <c r="H124" i="58"/>
  <c r="H366" i="71"/>
  <c r="P143" i="59"/>
  <c r="H348" i="72"/>
  <c r="P161" i="59"/>
  <c r="B105" i="64"/>
  <c r="B147" i="64" s="1"/>
  <c r="B195" i="64"/>
  <c r="B189" i="64" s="1"/>
  <c r="L359" i="64"/>
  <c r="B170" i="67"/>
  <c r="M190" i="64"/>
  <c r="J35" i="64"/>
  <c r="J208" i="67"/>
  <c r="N35" i="68"/>
  <c r="P107" i="42"/>
  <c r="P35" i="69"/>
  <c r="P63" i="69" s="1"/>
  <c r="P107" i="39"/>
  <c r="Q65" i="69"/>
  <c r="Q23" i="69"/>
  <c r="H124" i="48"/>
  <c r="L168" i="71"/>
  <c r="L186" i="71"/>
  <c r="G30" i="71"/>
  <c r="H381" i="65"/>
  <c r="P384" i="66"/>
  <c r="P43" i="59"/>
  <c r="N143" i="58"/>
  <c r="B208" i="67"/>
  <c r="B62" i="49"/>
  <c r="L214" i="64"/>
  <c r="G28" i="64"/>
  <c r="G33" i="64"/>
  <c r="I192" i="65"/>
  <c r="Q208" i="65"/>
  <c r="O28" i="65"/>
  <c r="M43" i="49"/>
  <c r="L25" i="66"/>
  <c r="N27" i="66"/>
  <c r="N21" i="67"/>
  <c r="M190" i="67"/>
  <c r="M191" i="67"/>
  <c r="M209" i="67"/>
  <c r="M172" i="67"/>
  <c r="M171" i="67"/>
  <c r="Q21" i="67"/>
  <c r="Q190" i="67"/>
  <c r="Q191" i="67"/>
  <c r="Q209" i="67"/>
  <c r="Q171" i="67"/>
  <c r="Q172" i="67"/>
  <c r="Q62" i="48"/>
  <c r="Q30" i="68"/>
  <c r="C192" i="69"/>
  <c r="G192" i="69"/>
  <c r="K192" i="69"/>
  <c r="O105" i="48"/>
  <c r="O31" i="69"/>
  <c r="D21" i="71"/>
  <c r="G143" i="48"/>
  <c r="G26" i="71"/>
  <c r="G161" i="48"/>
  <c r="O161" i="49"/>
  <c r="C474" i="68"/>
  <c r="C450" i="68"/>
  <c r="K3" i="60"/>
  <c r="G24" i="60"/>
  <c r="K24" i="59"/>
  <c r="K365" i="66"/>
  <c r="K381" i="66"/>
  <c r="G384" i="67"/>
  <c r="O362" i="67"/>
  <c r="G450" i="68"/>
  <c r="G474" i="68"/>
  <c r="O450" i="68"/>
  <c r="E105" i="58"/>
  <c r="I381" i="69"/>
  <c r="M384" i="70"/>
  <c r="M365" i="70"/>
  <c r="I143" i="59"/>
  <c r="Q348" i="71"/>
  <c r="E161" i="59"/>
  <c r="M366" i="72"/>
  <c r="H170" i="67"/>
  <c r="B173" i="65"/>
  <c r="P173" i="67"/>
  <c r="C3" i="48"/>
  <c r="L43" i="48"/>
  <c r="K3" i="48"/>
  <c r="L137" i="65"/>
  <c r="O105" i="64"/>
  <c r="O147" i="64" s="1"/>
  <c r="J111" i="68"/>
  <c r="C105" i="64"/>
  <c r="C147" i="64" s="1"/>
  <c r="P159" i="68"/>
  <c r="Q213" i="68"/>
  <c r="Q165" i="68"/>
  <c r="F64" i="42"/>
  <c r="F35" i="67"/>
  <c r="F63" i="67" s="1"/>
  <c r="F64" i="39"/>
  <c r="H5" i="39"/>
  <c r="G3" i="48"/>
  <c r="I3" i="49"/>
  <c r="P192" i="70"/>
  <c r="D184" i="72"/>
  <c r="D43" i="58"/>
  <c r="J5" i="42"/>
  <c r="J39" i="64"/>
  <c r="J5" i="39"/>
  <c r="P31" i="64"/>
  <c r="D21" i="65"/>
  <c r="C209" i="65"/>
  <c r="C191" i="65"/>
  <c r="C190" i="65"/>
  <c r="C172" i="65"/>
  <c r="C171" i="65"/>
  <c r="G173" i="66"/>
  <c r="C62" i="49"/>
  <c r="Q31" i="69"/>
  <c r="N21" i="72"/>
  <c r="I3" i="58"/>
  <c r="I62" i="60"/>
  <c r="Q232" i="64"/>
  <c r="J192" i="65"/>
  <c r="E30" i="65"/>
  <c r="L173" i="70"/>
  <c r="H3" i="60"/>
  <c r="L24" i="58"/>
  <c r="C27" i="69"/>
  <c r="I27" i="66"/>
  <c r="L192" i="67"/>
  <c r="Q36" i="68"/>
  <c r="L28" i="71"/>
  <c r="N161" i="48"/>
  <c r="N24" i="59"/>
  <c r="D362" i="70"/>
  <c r="H161" i="59"/>
  <c r="E173" i="65"/>
  <c r="M25" i="67"/>
  <c r="P105" i="48"/>
  <c r="L184" i="72"/>
  <c r="D214" i="64"/>
  <c r="E31" i="67"/>
  <c r="E28" i="71"/>
  <c r="E105" i="59"/>
  <c r="I350" i="71"/>
  <c r="E350" i="72"/>
  <c r="F65" i="71"/>
  <c r="F23" i="71"/>
  <c r="P73" i="64"/>
  <c r="P25" i="64"/>
  <c r="G65" i="69"/>
  <c r="G23" i="69"/>
  <c r="M75" i="68"/>
  <c r="M24" i="68"/>
  <c r="Q67" i="69"/>
  <c r="Q25" i="69"/>
  <c r="M323" i="69"/>
  <c r="J62" i="48"/>
  <c r="E211" i="64"/>
  <c r="N30" i="64"/>
  <c r="L33" i="64"/>
  <c r="G27" i="66"/>
  <c r="F189" i="67"/>
  <c r="F62" i="50"/>
  <c r="D37" i="68"/>
  <c r="P37" i="68"/>
  <c r="L173" i="69"/>
  <c r="E27" i="69"/>
  <c r="N28" i="69"/>
  <c r="P126" i="42"/>
  <c r="P35" i="70"/>
  <c r="P126" i="39"/>
  <c r="P184" i="71"/>
  <c r="P143" i="49"/>
  <c r="O25" i="71"/>
  <c r="D161" i="49"/>
  <c r="P362" i="65"/>
  <c r="D43" i="59"/>
  <c r="J143" i="59"/>
  <c r="C129" i="72"/>
  <c r="J211" i="68"/>
  <c r="C111" i="68"/>
  <c r="F43" i="48"/>
  <c r="N175" i="67"/>
  <c r="N169" i="67" s="1"/>
  <c r="N137" i="67"/>
  <c r="M23" i="65"/>
  <c r="Q28" i="65"/>
  <c r="H21" i="66"/>
  <c r="G191" i="66"/>
  <c r="G190" i="66"/>
  <c r="G209" i="66"/>
  <c r="G172" i="66"/>
  <c r="G171" i="66"/>
  <c r="K192" i="66"/>
  <c r="P21" i="67"/>
  <c r="O209" i="67"/>
  <c r="O191" i="67"/>
  <c r="O190" i="67"/>
  <c r="O171" i="67"/>
  <c r="O172" i="67"/>
  <c r="G26" i="67"/>
  <c r="C81" i="49"/>
  <c r="M105" i="48"/>
  <c r="I189" i="70"/>
  <c r="I26" i="70"/>
  <c r="E31" i="70"/>
  <c r="E166" i="71"/>
  <c r="I186" i="71"/>
  <c r="M168" i="71"/>
  <c r="E161" i="49"/>
  <c r="Q184" i="72"/>
  <c r="C43" i="58"/>
  <c r="E423" i="64"/>
  <c r="I3" i="59"/>
  <c r="M402" i="64"/>
  <c r="E24" i="60"/>
  <c r="I24" i="59"/>
  <c r="M24" i="59"/>
  <c r="I43" i="60"/>
  <c r="I400" i="67"/>
  <c r="I81" i="60"/>
  <c r="M81" i="58"/>
  <c r="Q81" i="60"/>
  <c r="K362" i="69"/>
  <c r="K365" i="69"/>
  <c r="K124" i="59"/>
  <c r="G143" i="58"/>
  <c r="G366" i="72"/>
  <c r="K161" i="59"/>
  <c r="D170" i="66"/>
  <c r="H28" i="64"/>
  <c r="J208" i="65"/>
  <c r="N26" i="65"/>
  <c r="E30" i="66"/>
  <c r="F232" i="68"/>
  <c r="P31" i="71"/>
  <c r="N23" i="72"/>
  <c r="C365" i="65"/>
  <c r="L43" i="58"/>
  <c r="L474" i="68"/>
  <c r="J381" i="70"/>
  <c r="J124" i="59"/>
  <c r="C26" i="67"/>
  <c r="B192" i="69"/>
  <c r="B189" i="70"/>
  <c r="B184" i="71"/>
  <c r="K214" i="64"/>
  <c r="D189" i="65"/>
  <c r="H192" i="65"/>
  <c r="L24" i="50"/>
  <c r="P24" i="49"/>
  <c r="L31" i="65"/>
  <c r="H43" i="50"/>
  <c r="P208" i="67"/>
  <c r="D235" i="68"/>
  <c r="F37" i="68"/>
  <c r="G27" i="69"/>
  <c r="N170" i="70"/>
  <c r="F186" i="71"/>
  <c r="J143" i="48"/>
  <c r="M25" i="71"/>
  <c r="Q25" i="71"/>
  <c r="P30" i="71"/>
  <c r="J186" i="72"/>
  <c r="J444" i="64"/>
  <c r="F381" i="65"/>
  <c r="F365" i="65"/>
  <c r="F24" i="60"/>
  <c r="N400" i="65"/>
  <c r="J43" i="60"/>
  <c r="F400" i="67"/>
  <c r="N400" i="67"/>
  <c r="N384" i="67"/>
  <c r="H384" i="69"/>
  <c r="L124" i="58"/>
  <c r="P365" i="70"/>
  <c r="D368" i="71"/>
  <c r="L143" i="59"/>
  <c r="D348" i="72"/>
  <c r="H161" i="58"/>
  <c r="N3" i="48"/>
  <c r="M173" i="67"/>
  <c r="I105" i="64"/>
  <c r="I147" i="64" s="1"/>
  <c r="M3" i="48"/>
  <c r="K153" i="64"/>
  <c r="Q173" i="67"/>
  <c r="G173" i="65"/>
  <c r="E137" i="66"/>
  <c r="O175" i="65"/>
  <c r="O137" i="65"/>
  <c r="C36" i="68"/>
  <c r="J26" i="65"/>
  <c r="P173" i="69"/>
  <c r="H126" i="42"/>
  <c r="H35" i="70"/>
  <c r="H126" i="39"/>
  <c r="E27" i="72"/>
  <c r="H24" i="59"/>
  <c r="P43" i="60"/>
  <c r="H81" i="58"/>
  <c r="F105" i="59"/>
  <c r="F124" i="58"/>
  <c r="B189" i="65"/>
  <c r="B62" i="50"/>
  <c r="C28" i="70"/>
  <c r="E30" i="64"/>
  <c r="E208" i="65"/>
  <c r="E24" i="50"/>
  <c r="M208" i="65"/>
  <c r="M24" i="49"/>
  <c r="Q24" i="50"/>
  <c r="D25" i="65"/>
  <c r="F27" i="65"/>
  <c r="Q31" i="65"/>
  <c r="I43" i="50"/>
  <c r="O23" i="66"/>
  <c r="I62" i="49"/>
  <c r="F65" i="67"/>
  <c r="F23" i="67"/>
  <c r="E83" i="42"/>
  <c r="E41" i="68"/>
  <c r="E83" i="39"/>
  <c r="M81" i="50"/>
  <c r="J28" i="68"/>
  <c r="K105" i="48"/>
  <c r="L27" i="69"/>
  <c r="I28" i="69"/>
  <c r="C124" i="48"/>
  <c r="G192" i="70"/>
  <c r="O189" i="70"/>
  <c r="K184" i="72"/>
  <c r="G402" i="64"/>
  <c r="O405" i="64"/>
  <c r="K400" i="65"/>
  <c r="M362" i="69"/>
  <c r="Q384" i="70"/>
  <c r="Q365" i="70"/>
  <c r="E143" i="59"/>
  <c r="M350" i="71"/>
  <c r="I366" i="72"/>
  <c r="Q161" i="58"/>
  <c r="P170" i="67"/>
  <c r="B93" i="66"/>
  <c r="B131" i="66" s="1"/>
  <c r="H93" i="66"/>
  <c r="H131" i="66" s="1"/>
  <c r="C153" i="64"/>
  <c r="J208" i="68"/>
  <c r="H93" i="65"/>
  <c r="H131" i="65" s="1"/>
  <c r="P170" i="65"/>
  <c r="F213" i="68"/>
  <c r="F165" i="68"/>
  <c r="E73" i="64"/>
  <c r="E25" i="64"/>
  <c r="I65" i="71"/>
  <c r="I23" i="71"/>
  <c r="P65" i="72"/>
  <c r="P23" i="72"/>
  <c r="C65" i="69"/>
  <c r="C23" i="69"/>
  <c r="E68" i="69"/>
  <c r="E26" i="69"/>
  <c r="K65" i="70"/>
  <c r="K23" i="70"/>
  <c r="K107" i="42"/>
  <c r="K35" i="69"/>
  <c r="O3" i="48"/>
  <c r="P186" i="71"/>
  <c r="D423" i="64"/>
  <c r="C26" i="70"/>
  <c r="H31" i="64"/>
  <c r="O26" i="66"/>
  <c r="G62" i="50"/>
  <c r="E192" i="70"/>
  <c r="L25" i="71"/>
  <c r="C362" i="66"/>
  <c r="Q365" i="66"/>
  <c r="G43" i="59"/>
  <c r="E474" i="68"/>
  <c r="E477" i="68"/>
  <c r="O381" i="69"/>
  <c r="O365" i="69"/>
  <c r="D93" i="67"/>
  <c r="D131" i="67" s="1"/>
  <c r="N169" i="65"/>
  <c r="G93" i="67"/>
  <c r="G131" i="67" s="1"/>
  <c r="P28" i="68"/>
  <c r="H26" i="65"/>
  <c r="H208" i="67"/>
  <c r="H256" i="68"/>
  <c r="H24" i="68"/>
  <c r="N143" i="49"/>
  <c r="F27" i="71"/>
  <c r="F31" i="72"/>
  <c r="C362" i="67"/>
  <c r="C143" i="59"/>
  <c r="J362" i="66"/>
  <c r="J381" i="66"/>
  <c r="N453" i="68"/>
  <c r="L365" i="69"/>
  <c r="P368" i="72"/>
  <c r="F30" i="68"/>
  <c r="P426" i="64"/>
  <c r="P402" i="64"/>
  <c r="P3" i="50"/>
  <c r="E43" i="48"/>
  <c r="D30" i="67"/>
  <c r="L29" i="68"/>
  <c r="F30" i="69"/>
  <c r="N30" i="69"/>
  <c r="O26" i="70"/>
  <c r="O184" i="71"/>
  <c r="K186" i="72"/>
  <c r="N25" i="72"/>
  <c r="C402" i="64"/>
  <c r="C423" i="64"/>
  <c r="O365" i="66"/>
  <c r="O381" i="66"/>
  <c r="K362" i="67"/>
  <c r="K365" i="67"/>
  <c r="Q105" i="58"/>
  <c r="O161" i="59"/>
  <c r="M3" i="9"/>
  <c r="C16" i="39"/>
  <c r="Q3" i="9"/>
  <c r="G3" i="9"/>
  <c r="J3" i="9"/>
  <c r="B3" i="11"/>
  <c r="D3" i="9"/>
  <c r="C3" i="9"/>
  <c r="N3" i="9"/>
  <c r="I3" i="9"/>
  <c r="P3" i="9"/>
  <c r="O3" i="9"/>
  <c r="H3" i="9"/>
  <c r="E3" i="9"/>
  <c r="B3" i="9"/>
  <c r="F3" i="9"/>
  <c r="L3" i="9"/>
  <c r="Q13" i="32"/>
  <c r="P13" i="32"/>
  <c r="M13" i="32"/>
  <c r="H13" i="32"/>
  <c r="E13" i="32"/>
  <c r="Q13" i="36"/>
  <c r="M13" i="36"/>
  <c r="B13" i="35"/>
  <c r="O92" i="29"/>
  <c r="N92" i="29"/>
  <c r="M92" i="29"/>
  <c r="K92" i="29"/>
  <c r="J92" i="29"/>
  <c r="I92" i="29"/>
  <c r="G92" i="29"/>
  <c r="F92" i="29"/>
  <c r="E92" i="29"/>
  <c r="C92" i="29"/>
  <c r="P91" i="29"/>
  <c r="M91" i="29"/>
  <c r="L91" i="29"/>
  <c r="I91" i="29"/>
  <c r="H91" i="29"/>
  <c r="E91" i="29"/>
  <c r="D91" i="29"/>
  <c r="P89" i="29"/>
  <c r="L89" i="29"/>
  <c r="H89" i="29"/>
  <c r="D89" i="29"/>
  <c r="O86" i="29"/>
  <c r="N86" i="29"/>
  <c r="K86" i="29"/>
  <c r="J86" i="29"/>
  <c r="G86" i="29"/>
  <c r="F86" i="29"/>
  <c r="C86" i="29"/>
  <c r="P85" i="29"/>
  <c r="N85" i="29"/>
  <c r="M85" i="29"/>
  <c r="L85" i="29"/>
  <c r="J85" i="29"/>
  <c r="I85" i="29"/>
  <c r="H85" i="29"/>
  <c r="F85" i="29"/>
  <c r="E85" i="29"/>
  <c r="D85" i="29"/>
  <c r="O84" i="29"/>
  <c r="K84" i="29"/>
  <c r="G84" i="29"/>
  <c r="E84" i="29"/>
  <c r="C84" i="29"/>
  <c r="P83" i="29"/>
  <c r="L83" i="29"/>
  <c r="H83" i="29"/>
  <c r="D83" i="29"/>
  <c r="L21" i="66" l="1"/>
  <c r="D159" i="68"/>
  <c r="M21" i="71"/>
  <c r="J170" i="67"/>
  <c r="J169" i="67" s="1"/>
  <c r="P23" i="64"/>
  <c r="M21" i="66"/>
  <c r="I63" i="72"/>
  <c r="I21" i="72"/>
  <c r="H159" i="68"/>
  <c r="H170" i="65"/>
  <c r="L21" i="65"/>
  <c r="C21" i="72"/>
  <c r="F170" i="65"/>
  <c r="F169" i="65" s="1"/>
  <c r="C170" i="66"/>
  <c r="K23" i="64"/>
  <c r="C21" i="69"/>
  <c r="B232" i="68"/>
  <c r="M159" i="68"/>
  <c r="F170" i="66"/>
  <c r="F169" i="66" s="1"/>
  <c r="H169" i="65"/>
  <c r="M23" i="64"/>
  <c r="O190" i="64"/>
  <c r="O189" i="64" s="1"/>
  <c r="L208" i="68"/>
  <c r="C13" i="35"/>
  <c r="I170" i="65"/>
  <c r="I169" i="65" s="1"/>
  <c r="O63" i="69"/>
  <c r="O21" i="69"/>
  <c r="L232" i="68"/>
  <c r="L190" i="64"/>
  <c r="P63" i="72"/>
  <c r="P21" i="72"/>
  <c r="D169" i="65"/>
  <c r="H21" i="67"/>
  <c r="L170" i="65"/>
  <c r="L169" i="65" s="1"/>
  <c r="B169" i="66"/>
  <c r="E473" i="68"/>
  <c r="G401" i="64"/>
  <c r="D361" i="70"/>
  <c r="C189" i="65"/>
  <c r="O361" i="67"/>
  <c r="Q207" i="65"/>
  <c r="H170" i="69"/>
  <c r="C380" i="70"/>
  <c r="D63" i="70"/>
  <c r="D21" i="70"/>
  <c r="I361" i="65"/>
  <c r="I380" i="70"/>
  <c r="L231" i="64"/>
  <c r="J399" i="67"/>
  <c r="J399" i="65"/>
  <c r="J165" i="71"/>
  <c r="I169" i="69"/>
  <c r="I365" i="71"/>
  <c r="M365" i="71"/>
  <c r="O443" i="64"/>
  <c r="E208" i="68"/>
  <c r="B183" i="72"/>
  <c r="L449" i="68"/>
  <c r="G361" i="70"/>
  <c r="C183" i="71"/>
  <c r="P207" i="66"/>
  <c r="L380" i="66"/>
  <c r="J63" i="69"/>
  <c r="J21" i="69"/>
  <c r="D63" i="69"/>
  <c r="D21" i="69"/>
  <c r="L365" i="72"/>
  <c r="L361" i="67"/>
  <c r="D183" i="71"/>
  <c r="D497" i="68"/>
  <c r="O189" i="66"/>
  <c r="L207" i="68"/>
  <c r="L159" i="68"/>
  <c r="N361" i="67"/>
  <c r="M443" i="64"/>
  <c r="M188" i="69"/>
  <c r="G208" i="68"/>
  <c r="N347" i="72"/>
  <c r="G169" i="69"/>
  <c r="F365" i="72"/>
  <c r="K347" i="71"/>
  <c r="H188" i="67"/>
  <c r="L207" i="67"/>
  <c r="J188" i="65"/>
  <c r="G347" i="72"/>
  <c r="I361" i="67"/>
  <c r="Q188" i="65"/>
  <c r="J183" i="72"/>
  <c r="O256" i="68"/>
  <c r="P380" i="67"/>
  <c r="L189" i="69"/>
  <c r="M399" i="67"/>
  <c r="K256" i="68"/>
  <c r="K361" i="67"/>
  <c r="O183" i="71"/>
  <c r="D422" i="64"/>
  <c r="P169" i="65"/>
  <c r="F399" i="67"/>
  <c r="N399" i="65"/>
  <c r="N169" i="70"/>
  <c r="D188" i="65"/>
  <c r="L473" i="68"/>
  <c r="D169" i="66"/>
  <c r="G365" i="72"/>
  <c r="I399" i="67"/>
  <c r="O208" i="67"/>
  <c r="G170" i="66"/>
  <c r="C207" i="68"/>
  <c r="C159" i="68"/>
  <c r="P361" i="65"/>
  <c r="E210" i="64"/>
  <c r="L183" i="72"/>
  <c r="D183" i="72"/>
  <c r="J207" i="68"/>
  <c r="J159" i="68"/>
  <c r="M365" i="72"/>
  <c r="I380" i="69"/>
  <c r="Q208" i="67"/>
  <c r="M170" i="67"/>
  <c r="M189" i="67"/>
  <c r="B207" i="67"/>
  <c r="H380" i="65"/>
  <c r="F361" i="66"/>
  <c r="C347" i="71"/>
  <c r="K231" i="64"/>
  <c r="B188" i="69"/>
  <c r="Q473" i="68"/>
  <c r="M183" i="71"/>
  <c r="K208" i="66"/>
  <c r="N365" i="72"/>
  <c r="N169" i="69"/>
  <c r="I380" i="66"/>
  <c r="C169" i="67"/>
  <c r="G188" i="69"/>
  <c r="H399" i="67"/>
  <c r="L165" i="71"/>
  <c r="J188" i="66"/>
  <c r="F443" i="64"/>
  <c r="L380" i="67"/>
  <c r="I443" i="64"/>
  <c r="Q183" i="71"/>
  <c r="N361" i="70"/>
  <c r="F188" i="66"/>
  <c r="F207" i="65"/>
  <c r="L207" i="65"/>
  <c r="O365" i="72"/>
  <c r="O361" i="70"/>
  <c r="I422" i="64"/>
  <c r="F207" i="66"/>
  <c r="F188" i="65"/>
  <c r="K63" i="67"/>
  <c r="K21" i="67"/>
  <c r="K165" i="72"/>
  <c r="B165" i="71"/>
  <c r="I231" i="64"/>
  <c r="C63" i="65"/>
  <c r="C21" i="65"/>
  <c r="O165" i="71"/>
  <c r="L361" i="69"/>
  <c r="N473" i="68"/>
  <c r="C399" i="67"/>
  <c r="Q361" i="65"/>
  <c r="H63" i="71"/>
  <c r="H21" i="71"/>
  <c r="K188" i="70"/>
  <c r="I75" i="68"/>
  <c r="I24" i="68"/>
  <c r="E232" i="68"/>
  <c r="N380" i="67"/>
  <c r="N183" i="71"/>
  <c r="L188" i="67"/>
  <c r="L207" i="66"/>
  <c r="N207" i="67"/>
  <c r="Q380" i="67"/>
  <c r="E183" i="71"/>
  <c r="M169" i="69"/>
  <c r="G75" i="68"/>
  <c r="G24" i="68"/>
  <c r="D449" i="68"/>
  <c r="P189" i="70"/>
  <c r="J211" i="64"/>
  <c r="O169" i="69"/>
  <c r="B207" i="66"/>
  <c r="P399" i="66"/>
  <c r="P189" i="69"/>
  <c r="C365" i="71"/>
  <c r="F169" i="70"/>
  <c r="J365" i="72"/>
  <c r="G380" i="69"/>
  <c r="C361" i="70"/>
  <c r="I165" i="71"/>
  <c r="K63" i="65"/>
  <c r="K21" i="65"/>
  <c r="F190" i="64"/>
  <c r="G380" i="66"/>
  <c r="I399" i="66"/>
  <c r="D399" i="67"/>
  <c r="E380" i="69"/>
  <c r="K422" i="64"/>
  <c r="I207" i="66"/>
  <c r="J380" i="65"/>
  <c r="D165" i="71"/>
  <c r="O75" i="68"/>
  <c r="O24" i="68"/>
  <c r="P347" i="72"/>
  <c r="N380" i="65"/>
  <c r="G189" i="65"/>
  <c r="D380" i="66"/>
  <c r="O170" i="66"/>
  <c r="G497" i="68"/>
  <c r="G361" i="67"/>
  <c r="P365" i="72"/>
  <c r="C380" i="67"/>
  <c r="Q361" i="66"/>
  <c r="O170" i="65"/>
  <c r="P21" i="65"/>
  <c r="I256" i="68"/>
  <c r="M188" i="66"/>
  <c r="N169" i="66"/>
  <c r="C361" i="69"/>
  <c r="E207" i="68"/>
  <c r="E159" i="68"/>
  <c r="J401" i="64"/>
  <c r="F183" i="72"/>
  <c r="N165" i="71"/>
  <c r="L188" i="66"/>
  <c r="L170" i="70"/>
  <c r="L21" i="70"/>
  <c r="N188" i="67"/>
  <c r="I380" i="67"/>
  <c r="G208" i="67"/>
  <c r="D361" i="66"/>
  <c r="P380" i="65"/>
  <c r="F21" i="67"/>
  <c r="O63" i="66"/>
  <c r="O21" i="66"/>
  <c r="Q365" i="71"/>
  <c r="O497" i="68"/>
  <c r="M210" i="64"/>
  <c r="J473" i="68"/>
  <c r="G365" i="71"/>
  <c r="E399" i="66"/>
  <c r="E361" i="65"/>
  <c r="K208" i="65"/>
  <c r="L422" i="64"/>
  <c r="H169" i="66"/>
  <c r="Q207" i="66"/>
  <c r="P210" i="64"/>
  <c r="N188" i="69"/>
  <c r="G210" i="64"/>
  <c r="L361" i="66"/>
  <c r="I63" i="66"/>
  <c r="I21" i="66"/>
  <c r="Q75" i="68"/>
  <c r="Q24" i="68"/>
  <c r="C63" i="67"/>
  <c r="C21" i="67"/>
  <c r="Q365" i="72"/>
  <c r="C183" i="72"/>
  <c r="E188" i="66"/>
  <c r="H380" i="67"/>
  <c r="D189" i="69"/>
  <c r="M169" i="66"/>
  <c r="Q422" i="64"/>
  <c r="O361" i="66"/>
  <c r="L380" i="69"/>
  <c r="J361" i="70"/>
  <c r="M361" i="70"/>
  <c r="G169" i="70"/>
  <c r="H399" i="65"/>
  <c r="P188" i="66"/>
  <c r="I399" i="65"/>
  <c r="I207" i="68"/>
  <c r="I159" i="68"/>
  <c r="K183" i="71"/>
  <c r="H449" i="68"/>
  <c r="P24" i="68"/>
  <c r="O232" i="68"/>
  <c r="K208" i="67"/>
  <c r="H188" i="65"/>
  <c r="K365" i="72"/>
  <c r="I473" i="68"/>
  <c r="M361" i="65"/>
  <c r="O347" i="71"/>
  <c r="E165" i="72"/>
  <c r="I401" i="64"/>
  <c r="N207" i="65"/>
  <c r="Q169" i="70"/>
  <c r="F188" i="70"/>
  <c r="E380" i="70"/>
  <c r="H207" i="66"/>
  <c r="L63" i="72"/>
  <c r="L21" i="72"/>
  <c r="K365" i="71"/>
  <c r="K208" i="68"/>
  <c r="H422" i="64"/>
  <c r="J183" i="71"/>
  <c r="J380" i="66"/>
  <c r="O188" i="70"/>
  <c r="B188" i="65"/>
  <c r="J380" i="70"/>
  <c r="G189" i="66"/>
  <c r="P63" i="70"/>
  <c r="P21" i="70"/>
  <c r="F188" i="67"/>
  <c r="Q231" i="64"/>
  <c r="C169" i="66"/>
  <c r="C449" i="68"/>
  <c r="B169" i="67"/>
  <c r="G361" i="69"/>
  <c r="F71" i="64"/>
  <c r="F23" i="64"/>
  <c r="K401" i="64"/>
  <c r="I188" i="66"/>
  <c r="F361" i="70"/>
  <c r="H497" i="68"/>
  <c r="E380" i="67"/>
  <c r="P449" i="68"/>
  <c r="C380" i="66"/>
  <c r="I170" i="67"/>
  <c r="N380" i="69"/>
  <c r="M380" i="69"/>
  <c r="H170" i="70"/>
  <c r="D365" i="71"/>
  <c r="H361" i="69"/>
  <c r="E443" i="64"/>
  <c r="N71" i="64"/>
  <c r="N23" i="64"/>
  <c r="H361" i="65"/>
  <c r="H365" i="72"/>
  <c r="E361" i="66"/>
  <c r="D170" i="70"/>
  <c r="Q361" i="69"/>
  <c r="G183" i="72"/>
  <c r="L183" i="71"/>
  <c r="D401" i="64"/>
  <c r="Q361" i="70"/>
  <c r="O422" i="64"/>
  <c r="M188" i="65"/>
  <c r="E231" i="64"/>
  <c r="E170" i="67"/>
  <c r="G399" i="67"/>
  <c r="P361" i="66"/>
  <c r="N380" i="66"/>
  <c r="F365" i="71"/>
  <c r="E361" i="70"/>
  <c r="C347" i="72"/>
  <c r="N449" i="68"/>
  <c r="G380" i="70"/>
  <c r="K189" i="67"/>
  <c r="P183" i="72"/>
  <c r="D63" i="67"/>
  <c r="D21" i="67"/>
  <c r="I365" i="72"/>
  <c r="M207" i="65"/>
  <c r="P207" i="67"/>
  <c r="B183" i="71"/>
  <c r="C208" i="65"/>
  <c r="E169" i="65"/>
  <c r="Q347" i="71"/>
  <c r="O449" i="68"/>
  <c r="C473" i="68"/>
  <c r="J207" i="67"/>
  <c r="J165" i="72"/>
  <c r="F183" i="71"/>
  <c r="H207" i="65"/>
  <c r="O231" i="64"/>
  <c r="F347" i="71"/>
  <c r="H189" i="69"/>
  <c r="G347" i="71"/>
  <c r="I497" i="68"/>
  <c r="E399" i="65"/>
  <c r="P399" i="67"/>
  <c r="G165" i="72"/>
  <c r="M473" i="68"/>
  <c r="I380" i="65"/>
  <c r="C207" i="67"/>
  <c r="F63" i="72"/>
  <c r="F21" i="72"/>
  <c r="H71" i="64"/>
  <c r="H23" i="64"/>
  <c r="H63" i="72"/>
  <c r="H21" i="72"/>
  <c r="G183" i="71"/>
  <c r="K169" i="69"/>
  <c r="L347" i="72"/>
  <c r="H361" i="70"/>
  <c r="P361" i="69"/>
  <c r="L399" i="65"/>
  <c r="M380" i="67"/>
  <c r="M188" i="70"/>
  <c r="D231" i="64"/>
  <c r="E399" i="67"/>
  <c r="D210" i="64"/>
  <c r="H361" i="66"/>
  <c r="K75" i="68"/>
  <c r="K24" i="68"/>
  <c r="Q399" i="66"/>
  <c r="I208" i="67"/>
  <c r="I21" i="67"/>
  <c r="Q399" i="67"/>
  <c r="D473" i="68"/>
  <c r="O183" i="72"/>
  <c r="B188" i="67"/>
  <c r="K380" i="67"/>
  <c r="O63" i="65"/>
  <c r="O21" i="65"/>
  <c r="I347" i="72"/>
  <c r="E256" i="68"/>
  <c r="M207" i="66"/>
  <c r="C380" i="69"/>
  <c r="P361" i="70"/>
  <c r="F165" i="72"/>
  <c r="Q165" i="72"/>
  <c r="D399" i="66"/>
  <c r="P170" i="70"/>
  <c r="E365" i="72"/>
  <c r="J232" i="64"/>
  <c r="O399" i="67"/>
  <c r="H231" i="64"/>
  <c r="P170" i="69"/>
  <c r="J188" i="67"/>
  <c r="F399" i="66"/>
  <c r="J169" i="70"/>
  <c r="O210" i="64"/>
  <c r="M361" i="66"/>
  <c r="F232" i="64"/>
  <c r="L401" i="64"/>
  <c r="D189" i="70"/>
  <c r="K497" i="68"/>
  <c r="P347" i="71"/>
  <c r="F473" i="68"/>
  <c r="K361" i="70"/>
  <c r="C188" i="67"/>
  <c r="P63" i="71"/>
  <c r="P21" i="71"/>
  <c r="F347" i="72"/>
  <c r="E361" i="67"/>
  <c r="H165" i="72"/>
  <c r="J399" i="66"/>
  <c r="J188" i="69"/>
  <c r="O361" i="69"/>
  <c r="P380" i="70"/>
  <c r="P188" i="67"/>
  <c r="C380" i="65"/>
  <c r="G208" i="65"/>
  <c r="O208" i="66"/>
  <c r="L189" i="64"/>
  <c r="E169" i="66"/>
  <c r="O399" i="66"/>
  <c r="N497" i="68"/>
  <c r="E497" i="68"/>
  <c r="O189" i="65"/>
  <c r="D443" i="64"/>
  <c r="I63" i="71"/>
  <c r="I21" i="71"/>
  <c r="K380" i="65"/>
  <c r="O401" i="64"/>
  <c r="K169" i="70"/>
  <c r="J24" i="68"/>
  <c r="B207" i="65"/>
  <c r="H380" i="69"/>
  <c r="F169" i="69"/>
  <c r="B169" i="70"/>
  <c r="C399" i="65"/>
  <c r="M422" i="64"/>
  <c r="G256" i="68"/>
  <c r="G170" i="67"/>
  <c r="I210" i="64"/>
  <c r="I347" i="71"/>
  <c r="E208" i="67"/>
  <c r="E21" i="67"/>
  <c r="D380" i="70"/>
  <c r="M165" i="72"/>
  <c r="I361" i="69"/>
  <c r="O380" i="67"/>
  <c r="G380" i="67"/>
  <c r="K399" i="66"/>
  <c r="C497" i="68"/>
  <c r="O165" i="72"/>
  <c r="G188" i="70"/>
  <c r="H210" i="64"/>
  <c r="B188" i="66"/>
  <c r="P380" i="66"/>
  <c r="N361" i="66"/>
  <c r="J347" i="72"/>
  <c r="K347" i="72"/>
  <c r="I449" i="68"/>
  <c r="K170" i="65"/>
  <c r="L63" i="69"/>
  <c r="L21" i="69"/>
  <c r="G361" i="66"/>
  <c r="G380" i="65"/>
  <c r="I188" i="65"/>
  <c r="L210" i="64"/>
  <c r="F380" i="70"/>
  <c r="D170" i="69"/>
  <c r="L347" i="71"/>
  <c r="F401" i="64"/>
  <c r="E188" i="65"/>
  <c r="G63" i="66"/>
  <c r="G21" i="66"/>
  <c r="B210" i="64"/>
  <c r="G399" i="66"/>
  <c r="Q169" i="66"/>
  <c r="G399" i="65"/>
  <c r="Q165" i="71"/>
  <c r="O208" i="68"/>
  <c r="K170" i="67"/>
  <c r="D380" i="69"/>
  <c r="P361" i="67"/>
  <c r="H189" i="64"/>
  <c r="M165" i="71"/>
  <c r="K63" i="66"/>
  <c r="K21" i="66"/>
  <c r="E380" i="66"/>
  <c r="N63" i="69"/>
  <c r="N21" i="69"/>
  <c r="F380" i="69"/>
  <c r="C189" i="64"/>
  <c r="M361" i="67"/>
  <c r="Q188" i="69"/>
  <c r="M399" i="66"/>
  <c r="D188" i="67"/>
  <c r="D399" i="65"/>
  <c r="H183" i="72"/>
  <c r="C422" i="64"/>
  <c r="C361" i="66"/>
  <c r="M361" i="69"/>
  <c r="B188" i="70"/>
  <c r="Q183" i="72"/>
  <c r="E165" i="71"/>
  <c r="P183" i="71"/>
  <c r="G473" i="68"/>
  <c r="O188" i="69"/>
  <c r="Q170" i="67"/>
  <c r="M399" i="65"/>
  <c r="I165" i="72"/>
  <c r="J347" i="71"/>
  <c r="Q188" i="66"/>
  <c r="P365" i="71"/>
  <c r="H188" i="66"/>
  <c r="H165" i="71"/>
  <c r="O365" i="71"/>
  <c r="M449" i="68"/>
  <c r="C71" i="64"/>
  <c r="C23" i="64"/>
  <c r="O361" i="65"/>
  <c r="K165" i="71"/>
  <c r="C169" i="70"/>
  <c r="L380" i="65"/>
  <c r="N188" i="66"/>
  <c r="G422" i="64"/>
  <c r="I189" i="67"/>
  <c r="D207" i="66"/>
  <c r="K399" i="67"/>
  <c r="Q380" i="66"/>
  <c r="J380" i="69"/>
  <c r="G63" i="67"/>
  <c r="G21" i="67"/>
  <c r="M183" i="72"/>
  <c r="L380" i="70"/>
  <c r="D361" i="69"/>
  <c r="F380" i="66"/>
  <c r="F165" i="71"/>
  <c r="Q497" i="68"/>
  <c r="K473" i="68"/>
  <c r="F497" i="68"/>
  <c r="G165" i="71"/>
  <c r="C188" i="70"/>
  <c r="N365" i="71"/>
  <c r="N443" i="64"/>
  <c r="N165" i="72"/>
  <c r="P473" i="68"/>
  <c r="D165" i="72"/>
  <c r="E449" i="68"/>
  <c r="M347" i="71"/>
  <c r="I232" i="68"/>
  <c r="E401" i="64"/>
  <c r="E188" i="70"/>
  <c r="G232" i="68"/>
  <c r="N211" i="64"/>
  <c r="E347" i="72"/>
  <c r="Q210" i="64"/>
  <c r="N361" i="69"/>
  <c r="M380" i="70"/>
  <c r="C165" i="71"/>
  <c r="E183" i="72"/>
  <c r="G361" i="65"/>
  <c r="F361" i="69"/>
  <c r="F188" i="69"/>
  <c r="F207" i="67"/>
  <c r="H63" i="69"/>
  <c r="H21" i="69"/>
  <c r="H380" i="70"/>
  <c r="I361" i="66"/>
  <c r="K188" i="69"/>
  <c r="C231" i="64"/>
  <c r="Q449" i="68"/>
  <c r="Q63" i="65"/>
  <c r="Q21" i="65"/>
  <c r="E365" i="71"/>
  <c r="D361" i="65"/>
  <c r="O399" i="65"/>
  <c r="P497" i="68"/>
  <c r="C361" i="67"/>
  <c r="C401" i="64"/>
  <c r="P401" i="64"/>
  <c r="J361" i="66"/>
  <c r="O380" i="69"/>
  <c r="P169" i="67"/>
  <c r="K183" i="72"/>
  <c r="E75" i="68"/>
  <c r="E24" i="68"/>
  <c r="E207" i="65"/>
  <c r="N399" i="67"/>
  <c r="J443" i="64"/>
  <c r="M401" i="64"/>
  <c r="O170" i="67"/>
  <c r="C170" i="65"/>
  <c r="J71" i="64"/>
  <c r="J23" i="64"/>
  <c r="G449" i="68"/>
  <c r="K380" i="66"/>
  <c r="O380" i="66"/>
  <c r="H207" i="67"/>
  <c r="C188" i="66"/>
  <c r="K63" i="69"/>
  <c r="K21" i="69"/>
  <c r="K399" i="65"/>
  <c r="H63" i="70"/>
  <c r="H21" i="70"/>
  <c r="D347" i="72"/>
  <c r="F380" i="65"/>
  <c r="J207" i="65"/>
  <c r="K361" i="69"/>
  <c r="E422" i="64"/>
  <c r="I188" i="70"/>
  <c r="O189" i="67"/>
  <c r="G208" i="66"/>
  <c r="H169" i="67"/>
  <c r="Q189" i="67"/>
  <c r="M208" i="67"/>
  <c r="M189" i="64"/>
  <c r="H347" i="72"/>
  <c r="H365" i="71"/>
  <c r="P165" i="72"/>
  <c r="I183" i="71"/>
  <c r="Q188" i="70"/>
  <c r="K170" i="66"/>
  <c r="K189" i="66"/>
  <c r="K449" i="68"/>
  <c r="P231" i="64"/>
  <c r="K380" i="70"/>
  <c r="D380" i="67"/>
  <c r="Q347" i="72"/>
  <c r="E347" i="71"/>
  <c r="C169" i="69"/>
  <c r="I207" i="65"/>
  <c r="H361" i="67"/>
  <c r="N422" i="64"/>
  <c r="N183" i="72"/>
  <c r="L399" i="67"/>
  <c r="Q169" i="69"/>
  <c r="N380" i="70"/>
  <c r="D380" i="65"/>
  <c r="L361" i="65"/>
  <c r="M169" i="70"/>
  <c r="N188" i="65"/>
  <c r="Q380" i="70"/>
  <c r="F361" i="67"/>
  <c r="J361" i="69"/>
  <c r="O63" i="67"/>
  <c r="O21" i="67"/>
  <c r="P443" i="64"/>
  <c r="P188" i="65"/>
  <c r="N207" i="66"/>
  <c r="Q380" i="65"/>
  <c r="C399" i="66"/>
  <c r="C207" i="66"/>
  <c r="K361" i="65"/>
  <c r="O169" i="70"/>
  <c r="H189" i="70"/>
  <c r="N361" i="65"/>
  <c r="J422" i="64"/>
  <c r="C361" i="65"/>
  <c r="Q361" i="67"/>
  <c r="I169" i="70"/>
  <c r="E169" i="70"/>
  <c r="I188" i="69"/>
  <c r="L165" i="72"/>
  <c r="J190" i="64"/>
  <c r="M347" i="72"/>
  <c r="K361" i="66"/>
  <c r="P21" i="69"/>
  <c r="H347" i="71"/>
  <c r="J449" i="68"/>
  <c r="B169" i="69"/>
  <c r="M380" i="65"/>
  <c r="E169" i="69"/>
  <c r="F211" i="64"/>
  <c r="G231" i="64"/>
  <c r="D361" i="67"/>
  <c r="M63" i="72"/>
  <c r="M21" i="72"/>
  <c r="I361" i="70"/>
  <c r="K443" i="64"/>
  <c r="C165" i="72"/>
  <c r="C188" i="69"/>
  <c r="E207" i="66"/>
  <c r="F422" i="64"/>
  <c r="D207" i="67"/>
  <c r="H443" i="64"/>
  <c r="Q443" i="64"/>
  <c r="H380" i="66"/>
  <c r="P422" i="64"/>
  <c r="F399" i="65"/>
  <c r="G170" i="65"/>
  <c r="C63" i="66"/>
  <c r="C21" i="66"/>
  <c r="M231" i="64"/>
  <c r="C443" i="64"/>
  <c r="J169" i="69"/>
  <c r="Q399" i="65"/>
  <c r="O208" i="65"/>
  <c r="G443" i="64"/>
  <c r="I208" i="68"/>
  <c r="D347" i="71"/>
  <c r="F380" i="67"/>
  <c r="F361" i="65"/>
  <c r="D188" i="66"/>
  <c r="D207" i="65"/>
  <c r="B165" i="72"/>
  <c r="L497" i="68"/>
  <c r="L189" i="70"/>
  <c r="G189" i="67"/>
  <c r="G63" i="65"/>
  <c r="G21" i="65"/>
  <c r="N232" i="64"/>
  <c r="N190" i="64"/>
  <c r="B231" i="64"/>
  <c r="P399" i="65"/>
  <c r="E189" i="67"/>
  <c r="Q71" i="64"/>
  <c r="Q23" i="64"/>
  <c r="O473" i="68"/>
  <c r="J497" i="68"/>
  <c r="J188" i="70"/>
  <c r="M380" i="66"/>
  <c r="E380" i="65"/>
  <c r="E188" i="69"/>
  <c r="K189" i="65"/>
  <c r="J365" i="71"/>
  <c r="L443" i="64"/>
  <c r="Q380" i="69"/>
  <c r="C210" i="64"/>
  <c r="M497" i="68"/>
  <c r="G189" i="64"/>
  <c r="P189" i="64"/>
  <c r="B169" i="65"/>
  <c r="H473" i="68"/>
  <c r="J207" i="66"/>
  <c r="J380" i="67"/>
  <c r="N401" i="64"/>
  <c r="O347" i="72"/>
  <c r="O380" i="70"/>
  <c r="Q401" i="64"/>
  <c r="H399" i="66"/>
  <c r="P207" i="65"/>
  <c r="D365" i="72"/>
  <c r="N188" i="70"/>
  <c r="K380" i="69"/>
  <c r="P165" i="71"/>
  <c r="M63" i="67"/>
  <c r="M21" i="67"/>
  <c r="K210" i="64"/>
  <c r="L361" i="70"/>
  <c r="H183" i="71"/>
  <c r="Q189" i="64"/>
  <c r="N347" i="71"/>
  <c r="L188" i="65"/>
  <c r="F449" i="68"/>
  <c r="N399" i="66"/>
  <c r="I183" i="72"/>
  <c r="L170" i="69"/>
  <c r="C365" i="72"/>
  <c r="L399" i="66"/>
  <c r="P380" i="69"/>
  <c r="J361" i="67"/>
  <c r="K232" i="68"/>
  <c r="H401" i="64"/>
  <c r="O380" i="65"/>
  <c r="L365" i="71"/>
  <c r="J361" i="65"/>
  <c r="E361" i="69"/>
  <c r="C20" i="39"/>
  <c r="J13" i="37"/>
  <c r="K13" i="33"/>
  <c r="C9" i="31"/>
  <c r="C9" i="35"/>
  <c r="D9" i="34"/>
  <c r="L9" i="34"/>
  <c r="E59" i="29"/>
  <c r="I59" i="29"/>
  <c r="I65" i="29"/>
  <c r="M65" i="29"/>
  <c r="G60" i="29"/>
  <c r="K60" i="29"/>
  <c r="K66" i="29"/>
  <c r="F13" i="31"/>
  <c r="C9" i="34"/>
  <c r="L9" i="37"/>
  <c r="P9" i="37"/>
  <c r="K9" i="34"/>
  <c r="D9" i="33"/>
  <c r="H9" i="33"/>
  <c r="G9" i="30"/>
  <c r="K9" i="30"/>
  <c r="O9" i="30"/>
  <c r="O60" i="29"/>
  <c r="O66" i="29"/>
  <c r="H12" i="29"/>
  <c r="P12" i="29"/>
  <c r="M59" i="29"/>
  <c r="G22" i="29"/>
  <c r="O22" i="29"/>
  <c r="I17" i="29"/>
  <c r="M17" i="29"/>
  <c r="Q17" i="29"/>
  <c r="G66" i="29"/>
  <c r="F13" i="30"/>
  <c r="N13" i="30"/>
  <c r="L4" i="29"/>
  <c r="C22" i="29"/>
  <c r="O13" i="37"/>
  <c r="O13" i="33"/>
  <c r="J22" i="29"/>
  <c r="E25" i="29"/>
  <c r="C13" i="30"/>
  <c r="G13" i="30"/>
  <c r="K13" i="30"/>
  <c r="O13" i="30"/>
  <c r="G9" i="37"/>
  <c r="O9" i="37"/>
  <c r="G9" i="33"/>
  <c r="O9" i="33"/>
  <c r="E4" i="29"/>
  <c r="P4" i="29"/>
  <c r="E83" i="29"/>
  <c r="I83" i="29"/>
  <c r="M83" i="29"/>
  <c r="K58" i="29"/>
  <c r="E57" i="29"/>
  <c r="M57" i="29"/>
  <c r="E62" i="29"/>
  <c r="I62" i="29"/>
  <c r="M62" i="29"/>
  <c r="K22" i="29"/>
  <c r="K88" i="29"/>
  <c r="M25" i="29"/>
  <c r="J58" i="29"/>
  <c r="G59" i="29"/>
  <c r="K59" i="29"/>
  <c r="O59" i="29"/>
  <c r="H60" i="29"/>
  <c r="L60" i="29"/>
  <c r="N63" i="29"/>
  <c r="K65" i="29"/>
  <c r="O65" i="29"/>
  <c r="L66" i="29"/>
  <c r="P66" i="29"/>
  <c r="F84" i="29"/>
  <c r="J84" i="29"/>
  <c r="N84" i="29"/>
  <c r="C85" i="29"/>
  <c r="G85" i="29"/>
  <c r="K85" i="29"/>
  <c r="O85" i="29"/>
  <c r="F13" i="37"/>
  <c r="N13" i="37"/>
  <c r="D13" i="36"/>
  <c r="H13" i="36"/>
  <c r="L13" i="36"/>
  <c r="P13" i="36"/>
  <c r="F13" i="35"/>
  <c r="J13" i="35"/>
  <c r="N13" i="35"/>
  <c r="D13" i="34"/>
  <c r="L13" i="34"/>
  <c r="E86" i="29"/>
  <c r="I86" i="29"/>
  <c r="M86" i="29"/>
  <c r="F88" i="29"/>
  <c r="J88" i="29"/>
  <c r="N88" i="29"/>
  <c r="C89" i="29"/>
  <c r="G89" i="29"/>
  <c r="K89" i="29"/>
  <c r="O89" i="29"/>
  <c r="I25" i="29"/>
  <c r="Q25" i="29"/>
  <c r="I57" i="29"/>
  <c r="E65" i="29"/>
  <c r="B13" i="31"/>
  <c r="C13" i="37"/>
  <c r="K13" i="37"/>
  <c r="I13" i="36"/>
  <c r="K13" i="35"/>
  <c r="E13" i="34"/>
  <c r="M13" i="34"/>
  <c r="G13" i="37"/>
  <c r="E13" i="35"/>
  <c r="I13" i="35"/>
  <c r="M13" i="35"/>
  <c r="Q13" i="35"/>
  <c r="C9" i="33"/>
  <c r="C9" i="37"/>
  <c r="H9" i="36"/>
  <c r="P9" i="36"/>
  <c r="F9" i="34"/>
  <c r="J9" i="34"/>
  <c r="N9" i="34"/>
  <c r="H9" i="32"/>
  <c r="P9" i="32"/>
  <c r="E13" i="30"/>
  <c r="F9" i="30"/>
  <c r="I13" i="30"/>
  <c r="J9" i="30"/>
  <c r="M13" i="30"/>
  <c r="N9" i="30"/>
  <c r="Q13" i="30"/>
  <c r="E13" i="36"/>
  <c r="C9" i="32"/>
  <c r="C9" i="36"/>
  <c r="E9" i="37"/>
  <c r="M9" i="37"/>
  <c r="E9" i="34"/>
  <c r="M9" i="34"/>
  <c r="F9" i="33"/>
  <c r="I9" i="33"/>
  <c r="Q9" i="33"/>
  <c r="G13" i="33"/>
  <c r="F13" i="33"/>
  <c r="J13" i="33"/>
  <c r="N13" i="33"/>
  <c r="I9" i="36"/>
  <c r="Q9" i="36"/>
  <c r="J9" i="35"/>
  <c r="I9" i="32"/>
  <c r="Q9" i="32"/>
  <c r="J9" i="31"/>
  <c r="D9" i="37"/>
  <c r="L9" i="33"/>
  <c r="J13" i="31"/>
  <c r="I13" i="32"/>
  <c r="K9" i="35"/>
  <c r="K9" i="31"/>
  <c r="H9" i="37"/>
  <c r="G9" i="34"/>
  <c r="O9" i="34"/>
  <c r="P9" i="33"/>
  <c r="N13" i="31"/>
  <c r="C13" i="33"/>
  <c r="D13" i="32"/>
  <c r="L13" i="32"/>
  <c r="F9" i="36"/>
  <c r="N9" i="36"/>
  <c r="H9" i="35"/>
  <c r="P9" i="35"/>
  <c r="J9" i="32"/>
  <c r="D9" i="31"/>
  <c r="L9" i="31"/>
  <c r="D13" i="30"/>
  <c r="L13" i="30"/>
  <c r="B13" i="36"/>
  <c r="F13" i="34"/>
  <c r="N13" i="34"/>
  <c r="I9" i="37"/>
  <c r="Q9" i="37"/>
  <c r="K9" i="36"/>
  <c r="E9" i="35"/>
  <c r="I9" i="35"/>
  <c r="Q9" i="35"/>
  <c r="E9" i="33"/>
  <c r="M9" i="33"/>
  <c r="G9" i="32"/>
  <c r="O9" i="32"/>
  <c r="I9" i="31"/>
  <c r="C13" i="31"/>
  <c r="K13" i="31"/>
  <c r="D13" i="37"/>
  <c r="L13" i="37"/>
  <c r="P13" i="37"/>
  <c r="C13" i="34"/>
  <c r="G13" i="34"/>
  <c r="O13" i="34"/>
  <c r="H13" i="33"/>
  <c r="P13" i="33"/>
  <c r="C9" i="30"/>
  <c r="D9" i="30"/>
  <c r="H9" i="30"/>
  <c r="L9" i="30"/>
  <c r="P9" i="30"/>
  <c r="F9" i="37"/>
  <c r="J9" i="37"/>
  <c r="N9" i="37"/>
  <c r="D9" i="36"/>
  <c r="L9" i="36"/>
  <c r="F9" i="35"/>
  <c r="N9" i="35"/>
  <c r="H9" i="34"/>
  <c r="P9" i="34"/>
  <c r="J9" i="33"/>
  <c r="N9" i="33"/>
  <c r="D9" i="32"/>
  <c r="L9" i="32"/>
  <c r="F9" i="31"/>
  <c r="N9" i="31"/>
  <c r="B13" i="30"/>
  <c r="J13" i="30"/>
  <c r="B13" i="34"/>
  <c r="D13" i="31"/>
  <c r="H13" i="31"/>
  <c r="L13" i="31"/>
  <c r="P13" i="31"/>
  <c r="E13" i="37"/>
  <c r="I13" i="37"/>
  <c r="M13" i="37"/>
  <c r="Q13" i="37"/>
  <c r="F13" i="36"/>
  <c r="J13" i="36"/>
  <c r="N13" i="36"/>
  <c r="G13" i="35"/>
  <c r="O13" i="35"/>
  <c r="H13" i="34"/>
  <c r="P13" i="34"/>
  <c r="E13" i="33"/>
  <c r="I13" i="33"/>
  <c r="M13" i="33"/>
  <c r="Q13" i="33"/>
  <c r="F13" i="32"/>
  <c r="J13" i="32"/>
  <c r="N13" i="32"/>
  <c r="J9" i="36"/>
  <c r="D9" i="35"/>
  <c r="L9" i="35"/>
  <c r="F9" i="32"/>
  <c r="N9" i="32"/>
  <c r="H9" i="31"/>
  <c r="P9" i="31"/>
  <c r="H13" i="30"/>
  <c r="P13" i="30"/>
  <c r="B13" i="32"/>
  <c r="J13" i="34"/>
  <c r="G9" i="36"/>
  <c r="O9" i="36"/>
  <c r="M9" i="35"/>
  <c r="K9" i="32"/>
  <c r="E9" i="31"/>
  <c r="M9" i="31"/>
  <c r="Q9" i="31"/>
  <c r="G13" i="31"/>
  <c r="O13" i="31"/>
  <c r="H13" i="37"/>
  <c r="K13" i="34"/>
  <c r="D13" i="33"/>
  <c r="L13" i="33"/>
  <c r="E9" i="30"/>
  <c r="I9" i="30"/>
  <c r="M9" i="30"/>
  <c r="Q9" i="30"/>
  <c r="K9" i="37"/>
  <c r="E9" i="36"/>
  <c r="M9" i="36"/>
  <c r="G9" i="35"/>
  <c r="O9" i="35"/>
  <c r="I9" i="34"/>
  <c r="Q9" i="34"/>
  <c r="K9" i="33"/>
  <c r="E9" i="32"/>
  <c r="M9" i="32"/>
  <c r="G9" i="31"/>
  <c r="O9" i="31"/>
  <c r="B13" i="37"/>
  <c r="B13" i="33"/>
  <c r="E13" i="31"/>
  <c r="I13" i="31"/>
  <c r="M13" i="31"/>
  <c r="Q13" i="31"/>
  <c r="C13" i="36"/>
  <c r="G13" i="36"/>
  <c r="K13" i="36"/>
  <c r="O13" i="36"/>
  <c r="D13" i="35"/>
  <c r="H13" i="35"/>
  <c r="L13" i="35"/>
  <c r="P13" i="35"/>
  <c r="I13" i="34"/>
  <c r="Q13" i="34"/>
  <c r="C13" i="32"/>
  <c r="G13" i="32"/>
  <c r="K13" i="32"/>
  <c r="O13" i="32"/>
  <c r="I4" i="29"/>
  <c r="Q4" i="29"/>
  <c r="J4" i="29"/>
  <c r="G4" i="29"/>
  <c r="O4" i="29"/>
  <c r="M9" i="29"/>
  <c r="C25" i="29"/>
  <c r="C91" i="29"/>
  <c r="O25" i="29"/>
  <c r="O91" i="29"/>
  <c r="L25" i="29"/>
  <c r="L92" i="29"/>
  <c r="D59" i="29"/>
  <c r="L59" i="29"/>
  <c r="E60" i="29"/>
  <c r="M60" i="29"/>
  <c r="F62" i="29"/>
  <c r="N62" i="29"/>
  <c r="M66" i="29"/>
  <c r="H4" i="29"/>
  <c r="Q9" i="29"/>
  <c r="F9" i="29"/>
  <c r="J9" i="29"/>
  <c r="N9" i="29"/>
  <c r="F12" i="29"/>
  <c r="J12" i="29"/>
  <c r="N12" i="29"/>
  <c r="C12" i="29"/>
  <c r="G12" i="29"/>
  <c r="K12" i="29"/>
  <c r="O12" i="29"/>
  <c r="G58" i="29"/>
  <c r="O63" i="29"/>
  <c r="M4" i="29"/>
  <c r="I84" i="29"/>
  <c r="F4" i="29"/>
  <c r="N4" i="29"/>
  <c r="K4" i="29"/>
  <c r="K25" i="29"/>
  <c r="K91" i="29"/>
  <c r="H25" i="29"/>
  <c r="H92" i="29"/>
  <c r="F57" i="29"/>
  <c r="N57" i="29"/>
  <c r="P59" i="29"/>
  <c r="J62" i="29"/>
  <c r="D65" i="29"/>
  <c r="L65" i="29"/>
  <c r="E66" i="29"/>
  <c r="O58" i="29"/>
  <c r="G63" i="29"/>
  <c r="M84" i="29"/>
  <c r="C4" i="29"/>
  <c r="G25" i="29"/>
  <c r="G91" i="29"/>
  <c r="D25" i="29"/>
  <c r="D92" i="29"/>
  <c r="P25" i="29"/>
  <c r="P92" i="29"/>
  <c r="J57" i="29"/>
  <c r="H59" i="29"/>
  <c r="I60" i="29"/>
  <c r="H65" i="29"/>
  <c r="P65" i="29"/>
  <c r="I66" i="29"/>
  <c r="D4" i="29"/>
  <c r="I9" i="29"/>
  <c r="E9" i="29"/>
  <c r="E88" i="29"/>
  <c r="I88" i="29"/>
  <c r="M88" i="29"/>
  <c r="F89" i="29"/>
  <c r="J89" i="29"/>
  <c r="N89" i="29"/>
  <c r="N22" i="29"/>
  <c r="K63" i="29"/>
  <c r="C9" i="29"/>
  <c r="G9" i="29"/>
  <c r="K9" i="29"/>
  <c r="O9" i="29"/>
  <c r="D9" i="29"/>
  <c r="H9" i="29"/>
  <c r="L9" i="29"/>
  <c r="P9" i="29"/>
  <c r="L12" i="29"/>
  <c r="E12" i="29"/>
  <c r="I12" i="29"/>
  <c r="M12" i="29"/>
  <c r="Q12" i="29"/>
  <c r="E17" i="29"/>
  <c r="C17" i="29"/>
  <c r="C16" i="29" s="1"/>
  <c r="G17" i="29"/>
  <c r="K17" i="29"/>
  <c r="O17" i="29"/>
  <c r="D17" i="29"/>
  <c r="H17" i="29"/>
  <c r="L17" i="29"/>
  <c r="P17" i="29"/>
  <c r="F22" i="29"/>
  <c r="D22" i="29"/>
  <c r="D88" i="29"/>
  <c r="H22" i="29"/>
  <c r="H88" i="29"/>
  <c r="L22" i="29"/>
  <c r="L88" i="29"/>
  <c r="P22" i="29"/>
  <c r="P88" i="29"/>
  <c r="E22" i="29"/>
  <c r="E89" i="29"/>
  <c r="I22" i="29"/>
  <c r="I89" i="29"/>
  <c r="M22" i="29"/>
  <c r="M89" i="29"/>
  <c r="Q22" i="29"/>
  <c r="Q16" i="29" s="1"/>
  <c r="F25" i="29"/>
  <c r="F91" i="29"/>
  <c r="J25" i="29"/>
  <c r="J91" i="29"/>
  <c r="N25" i="29"/>
  <c r="N91" i="29"/>
  <c r="D57" i="29"/>
  <c r="H57" i="29"/>
  <c r="L57" i="29"/>
  <c r="P57" i="29"/>
  <c r="F58" i="29"/>
  <c r="N58" i="29"/>
  <c r="F60" i="29"/>
  <c r="J60" i="29"/>
  <c r="N60" i="29"/>
  <c r="D62" i="29"/>
  <c r="H62" i="29"/>
  <c r="L62" i="29"/>
  <c r="P62" i="29"/>
  <c r="F63" i="29"/>
  <c r="J63" i="29"/>
  <c r="F66" i="29"/>
  <c r="J66" i="29"/>
  <c r="N66" i="29"/>
  <c r="C83" i="29"/>
  <c r="G83" i="29"/>
  <c r="K83" i="29"/>
  <c r="O83" i="29"/>
  <c r="D84" i="29"/>
  <c r="H84" i="29"/>
  <c r="L84" i="29"/>
  <c r="P84" i="29"/>
  <c r="G88" i="29"/>
  <c r="D12" i="29"/>
  <c r="D86" i="29"/>
  <c r="H86" i="29"/>
  <c r="L86" i="29"/>
  <c r="P86" i="29"/>
  <c r="D58" i="29"/>
  <c r="H58" i="29"/>
  <c r="L58" i="29"/>
  <c r="P58" i="29"/>
  <c r="F59" i="29"/>
  <c r="J59" i="29"/>
  <c r="N59" i="29"/>
  <c r="D60" i="29"/>
  <c r="P60" i="29"/>
  <c r="D63" i="29"/>
  <c r="H63" i="29"/>
  <c r="L63" i="29"/>
  <c r="P63" i="29"/>
  <c r="F65" i="29"/>
  <c r="J65" i="29"/>
  <c r="N65" i="29"/>
  <c r="D66" i="29"/>
  <c r="H66" i="29"/>
  <c r="O88" i="29"/>
  <c r="F17" i="29"/>
  <c r="J17" i="29"/>
  <c r="N17" i="29"/>
  <c r="G57" i="29"/>
  <c r="K57" i="29"/>
  <c r="O57" i="29"/>
  <c r="E58" i="29"/>
  <c r="I58" i="29"/>
  <c r="M58" i="29"/>
  <c r="G62" i="29"/>
  <c r="K62" i="29"/>
  <c r="O62" i="29"/>
  <c r="E63" i="29"/>
  <c r="I63" i="29"/>
  <c r="M63" i="29"/>
  <c r="G65" i="29"/>
  <c r="F83" i="29"/>
  <c r="J83" i="29"/>
  <c r="N83" i="29"/>
  <c r="C88" i="29"/>
  <c r="Q169" i="67" l="1"/>
  <c r="E207" i="67"/>
  <c r="P169" i="70"/>
  <c r="C207" i="65"/>
  <c r="G188" i="66"/>
  <c r="P188" i="69"/>
  <c r="P188" i="70"/>
  <c r="E188" i="67"/>
  <c r="N231" i="64"/>
  <c r="G188" i="67"/>
  <c r="L188" i="70"/>
  <c r="F210" i="64"/>
  <c r="J189" i="64"/>
  <c r="K188" i="66"/>
  <c r="C169" i="65"/>
  <c r="N210" i="64"/>
  <c r="D169" i="69"/>
  <c r="G169" i="67"/>
  <c r="H188" i="69"/>
  <c r="K188" i="67"/>
  <c r="O169" i="65"/>
  <c r="K207" i="66"/>
  <c r="O207" i="67"/>
  <c r="O188" i="66"/>
  <c r="Q188" i="67"/>
  <c r="G169" i="65"/>
  <c r="M207" i="67"/>
  <c r="O188" i="67"/>
  <c r="O169" i="67"/>
  <c r="O188" i="65"/>
  <c r="O207" i="66"/>
  <c r="G207" i="65"/>
  <c r="D188" i="70"/>
  <c r="I207" i="67"/>
  <c r="D169" i="70"/>
  <c r="K207" i="65"/>
  <c r="G207" i="67"/>
  <c r="G188" i="65"/>
  <c r="M169" i="67"/>
  <c r="C188" i="65"/>
  <c r="I188" i="67"/>
  <c r="F231" i="64"/>
  <c r="P169" i="69"/>
  <c r="I169" i="67"/>
  <c r="D188" i="69"/>
  <c r="J210" i="64"/>
  <c r="M188" i="67"/>
  <c r="Q207" i="67"/>
  <c r="O207" i="65"/>
  <c r="H188" i="70"/>
  <c r="L169" i="69"/>
  <c r="K188" i="65"/>
  <c r="N189" i="64"/>
  <c r="K169" i="66"/>
  <c r="G207" i="66"/>
  <c r="K169" i="67"/>
  <c r="K169" i="65"/>
  <c r="J231" i="64"/>
  <c r="E169" i="67"/>
  <c r="H169" i="70"/>
  <c r="K207" i="67"/>
  <c r="L169" i="70"/>
  <c r="O169" i="66"/>
  <c r="F189" i="64"/>
  <c r="G169" i="66"/>
  <c r="L188" i="69"/>
  <c r="H169" i="69"/>
  <c r="C22" i="39"/>
  <c r="G3" i="29"/>
  <c r="M16" i="29"/>
  <c r="P3" i="29"/>
  <c r="K3" i="29"/>
  <c r="J16" i="29"/>
  <c r="F16" i="29"/>
  <c r="G16" i="29"/>
  <c r="F3" i="29"/>
  <c r="K16" i="29"/>
  <c r="C3" i="29"/>
  <c r="N3" i="29"/>
  <c r="N16" i="29"/>
  <c r="I16" i="29"/>
  <c r="O16" i="29"/>
  <c r="L16" i="29"/>
  <c r="L3" i="29"/>
  <c r="O3" i="29"/>
  <c r="J3" i="29"/>
  <c r="E3" i="29"/>
  <c r="Q3" i="29"/>
  <c r="E16" i="29"/>
  <c r="D3" i="29"/>
  <c r="P16" i="29"/>
  <c r="H16" i="29"/>
  <c r="M3" i="29"/>
  <c r="I3" i="29"/>
  <c r="D16" i="29"/>
  <c r="H3" i="29"/>
  <c r="C26" i="39" l="1"/>
  <c r="C32" i="39" l="1"/>
  <c r="B25" i="29"/>
  <c r="B22" i="29"/>
  <c r="B17" i="29"/>
  <c r="B92" i="29"/>
  <c r="B91" i="29"/>
  <c r="B86" i="29"/>
  <c r="B85" i="29"/>
  <c r="B84" i="29"/>
  <c r="Q60" i="29"/>
  <c r="Q92" i="29"/>
  <c r="Q91" i="29"/>
  <c r="Q89" i="29"/>
  <c r="Q88" i="29"/>
  <c r="Q86" i="29"/>
  <c r="Q85" i="29"/>
  <c r="Q84" i="29"/>
  <c r="Q83" i="29"/>
  <c r="C34" i="39" l="1"/>
  <c r="C57" i="29"/>
  <c r="C62" i="29"/>
  <c r="C58" i="29"/>
  <c r="C63" i="29"/>
  <c r="B88" i="29"/>
  <c r="C60" i="29"/>
  <c r="C66" i="29"/>
  <c r="C59" i="29"/>
  <c r="C65" i="29"/>
  <c r="B12" i="29"/>
  <c r="B89" i="29"/>
  <c r="B83" i="29"/>
  <c r="B9" i="29"/>
  <c r="Q65" i="29"/>
  <c r="Q59" i="29"/>
  <c r="B4" i="29"/>
  <c r="Q57" i="29"/>
  <c r="Q62" i="29"/>
  <c r="B16" i="29"/>
  <c r="Q58" i="29"/>
  <c r="Q63" i="29"/>
  <c r="Q66" i="29"/>
  <c r="C36" i="39" l="1"/>
  <c r="B3" i="29"/>
  <c r="P16" i="63" l="1"/>
  <c r="P151" i="61"/>
  <c r="P149" i="61"/>
  <c r="P38" i="63"/>
  <c r="P112" i="62"/>
  <c r="P136" i="63"/>
  <c r="P8" i="63"/>
  <c r="P542" i="68"/>
  <c r="P521" i="64"/>
  <c r="P572" i="68"/>
  <c r="P509" i="64"/>
  <c r="P11" i="62"/>
  <c r="P13" i="61"/>
  <c r="P149" i="62"/>
  <c r="P466" i="65"/>
  <c r="P459" i="65"/>
  <c r="P475" i="64"/>
  <c r="P113" i="62"/>
  <c r="P151" i="62"/>
  <c r="P170" i="61"/>
  <c r="P121" i="61"/>
  <c r="P176" i="61"/>
  <c r="P114" i="61"/>
  <c r="P410" i="71"/>
  <c r="P410" i="72"/>
  <c r="P470" i="65"/>
  <c r="P472" i="64"/>
  <c r="P132" i="63"/>
  <c r="P7" i="63"/>
  <c r="P112" i="61"/>
  <c r="P11" i="61"/>
  <c r="P428" i="69"/>
  <c r="P172" i="63"/>
  <c r="P168" i="62"/>
  <c r="P416" i="71"/>
  <c r="P150" i="63"/>
  <c r="P131" i="63"/>
  <c r="P117" i="63"/>
  <c r="P151" i="63"/>
  <c r="P171" i="63"/>
  <c r="P175" i="63"/>
  <c r="P76" i="63"/>
  <c r="P13" i="63"/>
  <c r="P129" i="63"/>
  <c r="P127" i="63"/>
  <c r="P591" i="68"/>
  <c r="P466" i="70"/>
  <c r="P159" i="63"/>
  <c r="P466" i="66"/>
  <c r="P37" i="63"/>
  <c r="P35" i="63"/>
  <c r="P426" i="69"/>
  <c r="P152" i="61"/>
  <c r="P18" i="63"/>
  <c r="P122" i="63"/>
  <c r="P425" i="69"/>
  <c r="P587" i="68"/>
  <c r="P459" i="66"/>
  <c r="P137" i="63"/>
  <c r="P149" i="63"/>
  <c r="P525" i="64"/>
  <c r="P174" i="63"/>
  <c r="P466" i="67"/>
  <c r="P169" i="62"/>
  <c r="P453" i="72"/>
  <c r="P126" i="63"/>
  <c r="P155" i="63"/>
  <c r="P152" i="63"/>
  <c r="P459" i="70"/>
  <c r="P108" i="63"/>
  <c r="P115" i="62"/>
  <c r="P14" i="62"/>
  <c r="P141" i="63"/>
  <c r="P95" i="63"/>
  <c r="P73" i="63"/>
  <c r="P450" i="72"/>
  <c r="P158" i="63"/>
  <c r="P118" i="63"/>
  <c r="P102" i="63"/>
  <c r="P446" i="69"/>
  <c r="P13" i="62"/>
  <c r="P138" i="63"/>
  <c r="P11" i="63"/>
  <c r="P158" i="61"/>
  <c r="P428" i="72"/>
  <c r="P99" i="63"/>
  <c r="P470" i="66"/>
  <c r="P121" i="63"/>
  <c r="P173" i="63"/>
  <c r="P100" i="63"/>
  <c r="P156" i="63"/>
  <c r="P54" i="63"/>
  <c r="P447" i="72"/>
  <c r="P65" i="63"/>
  <c r="P584" i="68"/>
  <c r="P459" i="69"/>
  <c r="P408" i="72"/>
  <c r="P167" i="61"/>
  <c r="P583" i="68"/>
  <c r="P153" i="63"/>
  <c r="P470" i="70"/>
  <c r="P60" i="63"/>
  <c r="P101" i="63"/>
  <c r="P29" i="63"/>
  <c r="P446" i="72"/>
  <c r="P467" i="69"/>
  <c r="P167" i="63"/>
  <c r="P75" i="63"/>
  <c r="P41" i="63"/>
  <c r="P79" i="63"/>
  <c r="P130" i="63"/>
  <c r="P12" i="63"/>
  <c r="P466" i="69"/>
  <c r="P473" i="66"/>
  <c r="P470" i="67"/>
  <c r="P34" i="63"/>
  <c r="P116" i="63"/>
  <c r="P467" i="66"/>
  <c r="P517" i="64"/>
  <c r="P12" i="62"/>
  <c r="P134" i="63"/>
  <c r="P133" i="63"/>
  <c r="P114" i="63"/>
  <c r="P165" i="63"/>
  <c r="P473" i="67"/>
  <c r="P27" i="63"/>
  <c r="P150" i="61"/>
  <c r="P97" i="63"/>
  <c r="P148" i="63"/>
  <c r="P74" i="63"/>
  <c r="P14" i="63"/>
  <c r="P56" i="63"/>
  <c r="P467" i="65"/>
  <c r="P48" i="63"/>
  <c r="P115" i="61"/>
  <c r="P14" i="61"/>
  <c r="P170" i="63"/>
  <c r="P473" i="70"/>
  <c r="P86" i="63"/>
  <c r="P102" i="62"/>
  <c r="P121" i="62"/>
  <c r="P407" i="72"/>
  <c r="P493" i="64"/>
  <c r="P115" i="63"/>
  <c r="P113" i="63"/>
  <c r="P511" i="64"/>
  <c r="P467" i="70"/>
  <c r="P84" i="63"/>
  <c r="P102" i="61"/>
  <c r="P110" i="63"/>
  <c r="P518" i="64"/>
  <c r="P150" i="62"/>
  <c r="P177" i="63"/>
  <c r="P447" i="71"/>
  <c r="P72" i="63"/>
  <c r="P167" i="62"/>
  <c r="P120" i="63"/>
  <c r="P147" i="63"/>
  <c r="P579" i="68"/>
  <c r="P166" i="63"/>
  <c r="P176" i="62"/>
  <c r="P135" i="63"/>
  <c r="P107" i="63"/>
  <c r="P157" i="63"/>
  <c r="P53" i="63"/>
  <c r="P473" i="65"/>
  <c r="P46" i="63"/>
  <c r="P470" i="69"/>
  <c r="P91" i="63"/>
  <c r="P514" i="64"/>
  <c r="P152" i="62"/>
  <c r="P158" i="62"/>
  <c r="P416" i="72"/>
  <c r="P427" i="69"/>
  <c r="P450" i="71"/>
  <c r="P145" i="63"/>
  <c r="P15" i="63"/>
  <c r="P473" i="69"/>
  <c r="P590" i="68"/>
  <c r="P459" i="67"/>
  <c r="P453" i="71"/>
  <c r="P112" i="63"/>
  <c r="P103" i="63"/>
  <c r="P36" i="63"/>
  <c r="P98" i="63"/>
  <c r="P6" i="63"/>
  <c r="P57" i="63"/>
  <c r="P169" i="63"/>
  <c r="P163" i="63"/>
  <c r="P114" i="62"/>
  <c r="P496" i="64"/>
  <c r="P96" i="63"/>
  <c r="P119" i="63"/>
  <c r="P169" i="61"/>
  <c r="P467" i="67"/>
  <c r="P170" i="62"/>
  <c r="P446" i="71"/>
  <c r="P17" i="63"/>
  <c r="P176" i="63"/>
  <c r="P67" i="63"/>
  <c r="P409" i="72"/>
  <c r="P22" i="63"/>
  <c r="P51" i="62"/>
  <c r="P130" i="62"/>
  <c r="P448" i="71"/>
  <c r="P585" i="68"/>
  <c r="P510" i="64"/>
  <c r="P168" i="63"/>
  <c r="P443" i="71"/>
  <c r="P89" i="62"/>
  <c r="P434" i="71"/>
  <c r="P468" i="69"/>
  <c r="P516" i="64"/>
  <c r="P442" i="71"/>
  <c r="P453" i="69"/>
  <c r="P519" i="64"/>
  <c r="P468" i="66"/>
  <c r="P448" i="72"/>
  <c r="P468" i="70"/>
  <c r="P407" i="71"/>
  <c r="P444" i="69"/>
  <c r="P164" i="63"/>
  <c r="P409" i="71"/>
  <c r="P74" i="62"/>
  <c r="P93" i="63"/>
  <c r="P471" i="69"/>
  <c r="P111" i="63"/>
  <c r="P443" i="72"/>
  <c r="P463" i="70"/>
  <c r="P444" i="71"/>
  <c r="P586" i="68"/>
  <c r="P55" i="61"/>
  <c r="P97" i="61"/>
  <c r="P166" i="61"/>
  <c r="P9" i="62"/>
  <c r="P434" i="69"/>
  <c r="P462" i="70"/>
  <c r="P444" i="72"/>
  <c r="P12" i="61"/>
  <c r="P566" i="68"/>
  <c r="P109" i="63"/>
  <c r="P439" i="71"/>
  <c r="P66" i="63"/>
  <c r="P469" i="69"/>
  <c r="P451" i="71"/>
  <c r="P55" i="63"/>
  <c r="P162" i="63"/>
  <c r="P28" i="63"/>
  <c r="P468" i="65"/>
  <c r="P452" i="71"/>
  <c r="P144" i="63"/>
  <c r="P461" i="66"/>
  <c r="P128" i="63"/>
  <c r="P425" i="71"/>
  <c r="P463" i="69"/>
  <c r="P469" i="65"/>
  <c r="P441" i="72"/>
  <c r="P445" i="69"/>
  <c r="P461" i="69"/>
  <c r="P495" i="64"/>
  <c r="P425" i="72"/>
  <c r="P449" i="71"/>
  <c r="P458" i="70"/>
  <c r="P469" i="70"/>
  <c r="P445" i="72"/>
  <c r="P168" i="61"/>
  <c r="P469" i="66"/>
  <c r="P469" i="67"/>
  <c r="P442" i="72"/>
  <c r="P441" i="71"/>
  <c r="P154" i="63"/>
  <c r="P427" i="71"/>
  <c r="P85" i="63"/>
  <c r="P461" i="70"/>
  <c r="P458" i="69"/>
  <c r="P461" i="67"/>
  <c r="P30" i="62"/>
  <c r="P520" i="64"/>
  <c r="P472" i="69"/>
  <c r="P428" i="71"/>
  <c r="P125" i="63"/>
  <c r="P461" i="65"/>
  <c r="P106" i="63"/>
  <c r="P588" i="68"/>
  <c r="P474" i="64"/>
  <c r="P113" i="61"/>
  <c r="P434" i="72"/>
  <c r="P465" i="69"/>
  <c r="P574" i="68"/>
  <c r="P445" i="71"/>
  <c r="P427" i="72"/>
  <c r="P464" i="70"/>
  <c r="P451" i="72"/>
  <c r="P447" i="69"/>
  <c r="P47" i="63"/>
  <c r="P439" i="72"/>
  <c r="P515" i="64"/>
  <c r="P146" i="63"/>
  <c r="P452" i="72"/>
  <c r="P468" i="67"/>
  <c r="P172" i="61"/>
  <c r="P462" i="69"/>
  <c r="P449" i="72"/>
  <c r="P464" i="69"/>
  <c r="P465" i="70"/>
  <c r="P433" i="69"/>
  <c r="P36" i="62"/>
  <c r="P57" i="61"/>
  <c r="P34" i="62"/>
  <c r="P445" i="66"/>
  <c r="P440" i="72"/>
  <c r="P433" i="71"/>
  <c r="P129" i="62"/>
  <c r="P73" i="62"/>
  <c r="P59" i="61"/>
  <c r="P460" i="66"/>
  <c r="P415" i="71"/>
  <c r="P107" i="62"/>
  <c r="P98" i="62"/>
  <c r="P72" i="61"/>
  <c r="P67" i="61"/>
  <c r="P55" i="62"/>
  <c r="P37" i="61"/>
  <c r="P40" i="62"/>
  <c r="P68" i="62"/>
  <c r="P494" i="64"/>
  <c r="P103" i="62"/>
  <c r="P101" i="61"/>
  <c r="P64" i="62"/>
  <c r="P581" i="68"/>
  <c r="P46" i="62"/>
  <c r="P139" i="61"/>
  <c r="P126" i="61"/>
  <c r="P119" i="62"/>
  <c r="P100" i="61"/>
  <c r="P462" i="67"/>
  <c r="P129" i="61"/>
  <c r="P77" i="63"/>
  <c r="P59" i="63"/>
  <c r="P31" i="61"/>
  <c r="P17" i="62"/>
  <c r="P10" i="62"/>
  <c r="P93" i="62"/>
  <c r="P139" i="63"/>
  <c r="P127" i="62"/>
  <c r="P95" i="62"/>
  <c r="P60" i="61"/>
  <c r="P38" i="62"/>
  <c r="P426" i="72"/>
  <c r="P138" i="62"/>
  <c r="P133" i="61"/>
  <c r="P92" i="63"/>
  <c r="P155" i="62"/>
  <c r="P101" i="62"/>
  <c r="P64" i="61"/>
  <c r="P415" i="72"/>
  <c r="P58" i="63"/>
  <c r="P5" i="63"/>
  <c r="P108" i="62"/>
  <c r="P20" i="61"/>
  <c r="P15" i="61"/>
  <c r="P117" i="62"/>
  <c r="P69" i="61"/>
  <c r="P27" i="62"/>
  <c r="P464" i="67"/>
  <c r="P430" i="71"/>
  <c r="P58" i="62"/>
  <c r="P18" i="62"/>
  <c r="P426" i="65"/>
  <c r="P157" i="62"/>
  <c r="P135" i="62"/>
  <c r="P76" i="61"/>
  <c r="P71" i="61"/>
  <c r="P41" i="62"/>
  <c r="P38" i="61"/>
  <c r="P15" i="62"/>
  <c r="P8" i="61"/>
  <c r="P138" i="61"/>
  <c r="P40" i="63"/>
  <c r="P148" i="61"/>
  <c r="P165" i="61"/>
  <c r="P156" i="61"/>
  <c r="P92" i="62"/>
  <c r="P408" i="71"/>
  <c r="P177" i="62"/>
  <c r="P100" i="62"/>
  <c r="P147" i="61"/>
  <c r="P16" i="61"/>
  <c r="P40" i="61"/>
  <c r="P21" i="61"/>
  <c r="P9" i="63"/>
  <c r="P153" i="61"/>
  <c r="P91" i="62"/>
  <c r="P75" i="62"/>
  <c r="P70" i="63"/>
  <c r="P19" i="63"/>
  <c r="P137" i="62"/>
  <c r="P39" i="62"/>
  <c r="P21" i="62"/>
  <c r="P96" i="61"/>
  <c r="P87" i="63"/>
  <c r="P452" i="70"/>
  <c r="P73" i="61"/>
  <c r="P9" i="61"/>
  <c r="P173" i="62"/>
  <c r="P424" i="71"/>
  <c r="P557" i="68"/>
  <c r="P87" i="61"/>
  <c r="P157" i="61"/>
  <c r="P94" i="63"/>
  <c r="P71" i="62"/>
  <c r="P460" i="65"/>
  <c r="P457" i="70"/>
  <c r="P406" i="72"/>
  <c r="P46" i="61"/>
  <c r="P31" i="62"/>
  <c r="P443" i="70"/>
  <c r="P51" i="63"/>
  <c r="P51" i="61"/>
  <c r="P127" i="61"/>
  <c r="P94" i="62"/>
  <c r="P53" i="61"/>
  <c r="P48" i="62"/>
  <c r="P32" i="63"/>
  <c r="P473" i="64"/>
  <c r="P50" i="63"/>
  <c r="P110" i="61"/>
  <c r="P27" i="61"/>
  <c r="P480" i="64"/>
  <c r="P172" i="62"/>
  <c r="P58" i="61"/>
  <c r="P10" i="63"/>
  <c r="P89" i="63"/>
  <c r="P153" i="62"/>
  <c r="P90" i="62"/>
  <c r="P67" i="62"/>
  <c r="P132" i="61"/>
  <c r="P88" i="63"/>
  <c r="P471" i="65"/>
  <c r="P6" i="62"/>
  <c r="P433" i="70"/>
  <c r="P175" i="62"/>
  <c r="P145" i="62"/>
  <c r="P90" i="61"/>
  <c r="P79" i="62"/>
  <c r="P74" i="61"/>
  <c r="P53" i="62"/>
  <c r="P48" i="61"/>
  <c r="P20" i="63"/>
  <c r="P148" i="62"/>
  <c r="P30" i="61"/>
  <c r="P177" i="61"/>
  <c r="P147" i="62"/>
  <c r="P119" i="61"/>
  <c r="P110" i="62"/>
  <c r="P103" i="61"/>
  <c r="P84" i="61"/>
  <c r="P68" i="61"/>
  <c r="P35" i="62"/>
  <c r="P17" i="61"/>
  <c r="P131" i="62"/>
  <c r="P52" i="63"/>
  <c r="P41" i="61"/>
  <c r="P137" i="61"/>
  <c r="P49" i="62"/>
  <c r="P426" i="71"/>
  <c r="P105" i="63"/>
  <c r="P124" i="63"/>
  <c r="P155" i="61"/>
  <c r="P460" i="70"/>
  <c r="P173" i="61"/>
  <c r="P78" i="61"/>
  <c r="P45" i="61"/>
  <c r="P31" i="63"/>
  <c r="P10" i="61"/>
  <c r="P540" i="68"/>
  <c r="P163" i="61"/>
  <c r="P140" i="62"/>
  <c r="P97" i="62"/>
  <c r="P94" i="61"/>
  <c r="P91" i="61"/>
  <c r="P86" i="62"/>
  <c r="P57" i="62"/>
  <c r="P33" i="63"/>
  <c r="P20" i="62"/>
  <c r="P49" i="63"/>
  <c r="P87" i="62"/>
  <c r="P512" i="64"/>
  <c r="P140" i="61"/>
  <c r="P154" i="61"/>
  <c r="P130" i="61"/>
  <c r="P116" i="61"/>
  <c r="P29" i="62"/>
  <c r="P449" i="67"/>
  <c r="P45" i="62"/>
  <c r="P443" i="69"/>
  <c r="P163" i="62"/>
  <c r="P464" i="65"/>
  <c r="P36" i="61"/>
  <c r="P433" i="72"/>
  <c r="P527" i="68"/>
  <c r="P573" i="68"/>
  <c r="P135" i="61"/>
  <c r="P98" i="61"/>
  <c r="P65" i="62"/>
  <c r="P460" i="69"/>
  <c r="P445" i="65"/>
  <c r="P477" i="64"/>
  <c r="P577" i="68"/>
  <c r="P174" i="62"/>
  <c r="P78" i="63"/>
  <c r="P18" i="61"/>
  <c r="P143" i="63"/>
  <c r="P171" i="61"/>
  <c r="P140" i="63"/>
  <c r="P90" i="63"/>
  <c r="P52" i="62"/>
  <c r="P33" i="61"/>
  <c r="P29" i="61"/>
  <c r="P136" i="62"/>
  <c r="P134" i="62"/>
  <c r="P92" i="61"/>
  <c r="P438" i="71"/>
  <c r="P156" i="62"/>
  <c r="P118" i="61"/>
  <c r="P83" i="62"/>
  <c r="P65" i="61"/>
  <c r="P412" i="71"/>
  <c r="P136" i="61"/>
  <c r="P78" i="62"/>
  <c r="P54" i="62"/>
  <c r="P166" i="62"/>
  <c r="P76" i="62"/>
  <c r="P50" i="61"/>
  <c r="P26" i="61"/>
  <c r="P75" i="61"/>
  <c r="P70" i="62"/>
  <c r="P33" i="62"/>
  <c r="P19" i="62"/>
  <c r="P122" i="62"/>
  <c r="P49" i="61"/>
  <c r="P165" i="62"/>
  <c r="P118" i="62"/>
  <c r="P96" i="62"/>
  <c r="P430" i="65"/>
  <c r="P77" i="61"/>
  <c r="P171" i="62"/>
  <c r="P32" i="61"/>
  <c r="P159" i="61"/>
  <c r="P445" i="70"/>
  <c r="P32" i="62"/>
  <c r="P426" i="66"/>
  <c r="P77" i="62"/>
  <c r="P54" i="61"/>
  <c r="P5" i="62"/>
  <c r="P139" i="62"/>
  <c r="P120" i="61"/>
  <c r="P99" i="62"/>
  <c r="P95" i="61"/>
  <c r="P56" i="61"/>
  <c r="P52" i="61"/>
  <c r="P19" i="61"/>
  <c r="P134" i="61"/>
  <c r="P122" i="61"/>
  <c r="P50" i="62"/>
  <c r="P154" i="62"/>
  <c r="P159" i="62"/>
  <c r="P69" i="62"/>
  <c r="P64" i="63"/>
  <c r="P438" i="72"/>
  <c r="P174" i="61"/>
  <c r="P45" i="63"/>
  <c r="P5" i="61"/>
  <c r="P175" i="61"/>
  <c r="P79" i="61"/>
  <c r="P69" i="63"/>
  <c r="P37" i="62"/>
  <c r="P39" i="61"/>
  <c r="P120" i="62"/>
  <c r="P107" i="61"/>
  <c r="P71" i="63"/>
  <c r="P56" i="62"/>
  <c r="P34" i="61"/>
  <c r="P83" i="61"/>
  <c r="P89" i="61"/>
  <c r="P141" i="61"/>
  <c r="P457" i="69"/>
  <c r="P16" i="62"/>
  <c r="P440" i="71"/>
  <c r="P22" i="61"/>
  <c r="P8" i="62"/>
  <c r="P39" i="63"/>
  <c r="P452" i="65"/>
  <c r="P99" i="61"/>
  <c r="P93" i="61"/>
  <c r="P30" i="63"/>
  <c r="P88" i="62"/>
  <c r="P111" i="61"/>
  <c r="P86" i="61"/>
  <c r="P72" i="62"/>
  <c r="P132" i="62"/>
  <c r="P126" i="62"/>
  <c r="P116" i="62"/>
  <c r="P70" i="61"/>
  <c r="P60" i="62"/>
  <c r="P161" i="63"/>
  <c r="P564" i="68"/>
  <c r="P21" i="63"/>
  <c r="P26" i="62"/>
  <c r="P117" i="61"/>
  <c r="P88" i="61"/>
  <c r="P68" i="63"/>
  <c r="P133" i="62"/>
  <c r="P26" i="63"/>
  <c r="P35" i="61"/>
  <c r="P6" i="61"/>
  <c r="P108" i="61"/>
  <c r="P141" i="62"/>
  <c r="P131" i="61"/>
  <c r="P22" i="62"/>
  <c r="P84" i="62"/>
  <c r="P59" i="62"/>
  <c r="P145" i="61"/>
  <c r="P111" i="62"/>
  <c r="P83" i="63"/>
  <c r="P460" i="67"/>
  <c r="P567" i="68"/>
  <c r="P526" i="68"/>
  <c r="P433" i="65"/>
  <c r="P530" i="68"/>
  <c r="P450" i="67"/>
  <c r="P420" i="67"/>
  <c r="P430" i="72"/>
  <c r="P82" i="62"/>
  <c r="P453" i="66"/>
  <c r="P537" i="68"/>
  <c r="P543" i="68"/>
  <c r="P426" i="70"/>
  <c r="P447" i="65"/>
  <c r="P435" i="67"/>
  <c r="P423" i="69"/>
  <c r="P162" i="61"/>
  <c r="P44" i="61"/>
  <c r="P472" i="65"/>
  <c r="P430" i="70"/>
  <c r="P439" i="66"/>
  <c r="P28" i="62"/>
  <c r="P109" i="61"/>
  <c r="P413" i="71"/>
  <c r="P429" i="69"/>
  <c r="P421" i="70"/>
  <c r="P472" i="66"/>
  <c r="P502" i="64"/>
  <c r="P435" i="66"/>
  <c r="P424" i="66"/>
  <c r="P439" i="70"/>
  <c r="P560" i="68"/>
  <c r="P7" i="61"/>
  <c r="P454" i="67"/>
  <c r="P421" i="69"/>
  <c r="P424" i="70"/>
  <c r="P4" i="62"/>
  <c r="P504" i="64"/>
  <c r="P403" i="71"/>
  <c r="P442" i="67"/>
  <c r="P453" i="65"/>
  <c r="P451" i="70"/>
  <c r="P446" i="66"/>
  <c r="P128" i="61"/>
  <c r="P412" i="72"/>
  <c r="P491" i="64"/>
  <c r="P470" i="64"/>
  <c r="P442" i="65"/>
  <c r="P444" i="67"/>
  <c r="P420" i="70"/>
  <c r="P452" i="67"/>
  <c r="P471" i="66"/>
  <c r="P532" i="68"/>
  <c r="P538" i="68"/>
  <c r="P25" i="61"/>
  <c r="P125" i="61"/>
  <c r="P82" i="63"/>
  <c r="P446" i="70"/>
  <c r="P420" i="69"/>
  <c r="P444" i="70"/>
  <c r="P450" i="65"/>
  <c r="P458" i="67"/>
  <c r="P146" i="62"/>
  <c r="P434" i="65"/>
  <c r="P47" i="61"/>
  <c r="P442" i="66"/>
  <c r="P431" i="72"/>
  <c r="P440" i="65"/>
  <c r="P425" i="67"/>
  <c r="P435" i="71"/>
  <c r="P471" i="67"/>
  <c r="P500" i="64"/>
  <c r="P429" i="65"/>
  <c r="P433" i="66"/>
  <c r="P539" i="68"/>
  <c r="P466" i="64"/>
  <c r="P437" i="72"/>
  <c r="P463" i="65"/>
  <c r="P420" i="65"/>
  <c r="P448" i="70"/>
  <c r="P423" i="72"/>
  <c r="P430" i="66"/>
  <c r="P490" i="64"/>
  <c r="P536" i="68"/>
  <c r="P524" i="64"/>
  <c r="P541" i="68"/>
  <c r="P423" i="65"/>
  <c r="P448" i="65"/>
  <c r="P483" i="64"/>
  <c r="P447" i="66"/>
  <c r="P551" i="68"/>
  <c r="P414" i="72"/>
  <c r="P458" i="65"/>
  <c r="P444" i="66"/>
  <c r="P448" i="66"/>
  <c r="P452" i="69"/>
  <c r="P487" i="64"/>
  <c r="P63" i="61"/>
  <c r="P421" i="66"/>
  <c r="P429" i="70"/>
  <c r="P523" i="64"/>
  <c r="P454" i="66"/>
  <c r="P421" i="65"/>
  <c r="P563" i="68"/>
  <c r="P450" i="69"/>
  <c r="P440" i="69"/>
  <c r="P513" i="64"/>
  <c r="P528" i="68"/>
  <c r="P559" i="68"/>
  <c r="P25" i="63"/>
  <c r="P449" i="70"/>
  <c r="P448" i="67"/>
  <c r="P425" i="66"/>
  <c r="P47" i="62"/>
  <c r="P454" i="69"/>
  <c r="P433" i="67"/>
  <c r="P552" i="68"/>
  <c r="P405" i="71"/>
  <c r="P429" i="71"/>
  <c r="P164" i="62"/>
  <c r="P447" i="70"/>
  <c r="P449" i="65"/>
  <c r="P444" i="65"/>
  <c r="P437" i="71"/>
  <c r="P66" i="61"/>
  <c r="P453" i="70"/>
  <c r="P453" i="67"/>
  <c r="P471" i="70"/>
  <c r="P125" i="62"/>
  <c r="P471" i="64"/>
  <c r="P423" i="67"/>
  <c r="P82" i="61"/>
  <c r="P109" i="62"/>
  <c r="P503" i="64"/>
  <c r="P450" i="70"/>
  <c r="P553" i="68"/>
  <c r="P411" i="71"/>
  <c r="P439" i="65"/>
  <c r="P465" i="67"/>
  <c r="P556" i="68"/>
  <c r="P562" i="68"/>
  <c r="P421" i="72"/>
  <c r="P423" i="66"/>
  <c r="P424" i="65"/>
  <c r="P426" i="67"/>
  <c r="P403" i="72"/>
  <c r="P431" i="69"/>
  <c r="P446" i="65"/>
  <c r="P589" i="68"/>
  <c r="P452" i="66"/>
  <c r="P482" i="64"/>
  <c r="P432" i="70"/>
  <c r="P458" i="66"/>
  <c r="P413" i="72"/>
  <c r="P431" i="71"/>
  <c r="P28" i="61"/>
  <c r="P435" i="65"/>
  <c r="P424" i="69"/>
  <c r="P472" i="70"/>
  <c r="P128" i="62"/>
  <c r="P435" i="69"/>
  <c r="P449" i="66"/>
  <c r="P405" i="72"/>
  <c r="P467" i="64"/>
  <c r="P440" i="66"/>
  <c r="P463" i="66"/>
  <c r="P429" i="66"/>
  <c r="P469" i="64"/>
  <c r="P146" i="61"/>
  <c r="P449" i="69"/>
  <c r="P465" i="65"/>
  <c r="P443" i="65"/>
  <c r="P456" i="69"/>
  <c r="P529" i="68"/>
  <c r="P144" i="62"/>
  <c r="P162" i="62"/>
  <c r="P432" i="72"/>
  <c r="P428" i="67"/>
  <c r="P44" i="63"/>
  <c r="P472" i="67"/>
  <c r="P451" i="69"/>
  <c r="P439" i="69"/>
  <c r="P462" i="65"/>
  <c r="P414" i="71"/>
  <c r="P565" i="68"/>
  <c r="P454" i="70"/>
  <c r="P497" i="64"/>
  <c r="P432" i="66"/>
  <c r="P550" i="68"/>
  <c r="P575" i="68"/>
  <c r="P432" i="65"/>
  <c r="P435" i="70"/>
  <c r="P447" i="67"/>
  <c r="P508" i="64"/>
  <c r="P522" i="64"/>
  <c r="P406" i="71"/>
  <c r="P7" i="62"/>
  <c r="P44" i="62"/>
  <c r="P66" i="62"/>
  <c r="P434" i="70"/>
  <c r="P443" i="67"/>
  <c r="P571" i="68"/>
  <c r="P428" i="65"/>
  <c r="P428" i="66"/>
  <c r="P439" i="67"/>
  <c r="P578" i="68"/>
  <c r="P428" i="70"/>
  <c r="P425" i="70"/>
  <c r="P492" i="64"/>
  <c r="P451" i="65"/>
  <c r="P429" i="67"/>
  <c r="P446" i="67"/>
  <c r="P580" i="68"/>
  <c r="P432" i="67"/>
  <c r="P144" i="61"/>
  <c r="P576" i="68"/>
  <c r="P431" i="65"/>
  <c r="P85" i="61"/>
  <c r="P423" i="71"/>
  <c r="P465" i="66"/>
  <c r="P555" i="68"/>
  <c r="P106" i="61"/>
  <c r="P420" i="66"/>
  <c r="P425" i="65"/>
  <c r="P463" i="67"/>
  <c r="P454" i="65"/>
  <c r="P427" i="67"/>
  <c r="P4" i="61"/>
  <c r="P434" i="67"/>
  <c r="P451" i="66"/>
  <c r="P488" i="64"/>
  <c r="P476" i="64"/>
  <c r="P106" i="62"/>
  <c r="P431" i="66"/>
  <c r="P547" i="68"/>
  <c r="P63" i="63"/>
  <c r="P430" i="69"/>
  <c r="P427" i="70"/>
  <c r="P430" i="67"/>
  <c r="P442" i="69"/>
  <c r="P582" i="68"/>
  <c r="P4" i="63"/>
  <c r="P464" i="66"/>
  <c r="P531" i="68"/>
  <c r="P429" i="72"/>
  <c r="P501" i="64"/>
  <c r="P445" i="67"/>
  <c r="P448" i="69"/>
  <c r="P478" i="64"/>
  <c r="P434" i="66"/>
  <c r="P450" i="66"/>
  <c r="P462" i="66"/>
  <c r="P417" i="71"/>
  <c r="P442" i="70"/>
  <c r="P523" i="68"/>
  <c r="P548" i="68"/>
  <c r="P164" i="61"/>
  <c r="P25" i="62"/>
  <c r="P524" i="68"/>
  <c r="P432" i="69"/>
  <c r="P451" i="67"/>
  <c r="P85" i="62"/>
  <c r="P435" i="72"/>
  <c r="P533" i="68"/>
  <c r="P421" i="71"/>
  <c r="P440" i="67"/>
  <c r="P427" i="66"/>
  <c r="P554" i="68"/>
  <c r="P498" i="64"/>
  <c r="P423" i="70"/>
  <c r="P481" i="64"/>
  <c r="P417" i="72"/>
  <c r="P431" i="70"/>
  <c r="P558" i="68"/>
  <c r="P424" i="72"/>
  <c r="P561" i="68"/>
  <c r="P427" i="65"/>
  <c r="P535" i="68"/>
  <c r="P421" i="67"/>
  <c r="P440" i="70"/>
  <c r="P499" i="64"/>
  <c r="P479" i="64"/>
  <c r="P431" i="67"/>
  <c r="P534" i="68"/>
  <c r="P63" i="62"/>
  <c r="P424" i="67"/>
  <c r="P443" i="66"/>
  <c r="P411" i="72"/>
  <c r="P432" i="71"/>
  <c r="P105" i="62"/>
  <c r="P143" i="61"/>
  <c r="P438" i="67"/>
  <c r="P143" i="62"/>
  <c r="P457" i="66"/>
  <c r="P124" i="62"/>
  <c r="P404" i="71"/>
  <c r="P81" i="63"/>
  <c r="P522" i="68"/>
  <c r="P441" i="70"/>
  <c r="P419" i="66"/>
  <c r="P24" i="62"/>
  <c r="P419" i="70"/>
  <c r="P402" i="71"/>
  <c r="P419" i="67"/>
  <c r="P422" i="70"/>
  <c r="P43" i="61"/>
  <c r="P81" i="62"/>
  <c r="P570" i="68"/>
  <c r="P81" i="61"/>
  <c r="P438" i="69"/>
  <c r="P549" i="68"/>
  <c r="P457" i="65"/>
  <c r="P422" i="72"/>
  <c r="P43" i="62"/>
  <c r="P161" i="62"/>
  <c r="P422" i="71"/>
  <c r="P457" i="67"/>
  <c r="P3" i="63"/>
  <c r="P489" i="64"/>
  <c r="P419" i="65"/>
  <c r="P62" i="62"/>
  <c r="P62" i="61"/>
  <c r="P441" i="66"/>
  <c r="P419" i="69"/>
  <c r="P441" i="65"/>
  <c r="P441" i="67"/>
  <c r="P3" i="61"/>
  <c r="P525" i="68"/>
  <c r="P441" i="69"/>
  <c r="P486" i="64"/>
  <c r="P422" i="65"/>
  <c r="P3" i="62"/>
  <c r="P402" i="72"/>
  <c r="P422" i="66"/>
  <c r="P161" i="61"/>
  <c r="P24" i="61"/>
  <c r="P43" i="63"/>
  <c r="P24" i="63"/>
  <c r="P404" i="72"/>
  <c r="P438" i="65"/>
  <c r="P422" i="67"/>
  <c r="P124" i="61"/>
  <c r="P62" i="63"/>
  <c r="P438" i="70"/>
  <c r="P438" i="66"/>
  <c r="P422" i="69"/>
  <c r="P420" i="71"/>
  <c r="P546" i="68"/>
  <c r="P465" i="64"/>
  <c r="P507" i="64"/>
  <c r="P456" i="70"/>
  <c r="P468" i="64"/>
  <c r="P420" i="72"/>
  <c r="P105" i="61"/>
  <c r="P464" i="64"/>
  <c r="P419" i="71"/>
  <c r="P437" i="65"/>
  <c r="P437" i="67"/>
  <c r="P401" i="72"/>
  <c r="P418" i="65"/>
  <c r="P569" i="68"/>
  <c r="P418" i="70"/>
  <c r="P456" i="66"/>
  <c r="P437" i="69"/>
  <c r="P437" i="70"/>
  <c r="P545" i="68"/>
  <c r="P485" i="64"/>
  <c r="P401" i="71"/>
  <c r="P521" i="68"/>
  <c r="P456" i="67"/>
  <c r="P437" i="66"/>
  <c r="P456" i="65"/>
  <c r="P418" i="69"/>
  <c r="P506" i="64"/>
  <c r="P418" i="67"/>
  <c r="P418" i="66"/>
  <c r="P419" i="72"/>
  <c r="Q121" i="62"/>
  <c r="Q112" i="63"/>
  <c r="Q171" i="63"/>
  <c r="Q11" i="63"/>
  <c r="Q163" i="63"/>
  <c r="Q447" i="72"/>
  <c r="Q466" i="65"/>
  <c r="Q518" i="64"/>
  <c r="Q467" i="67"/>
  <c r="Q583" i="68"/>
  <c r="Q118" i="63"/>
  <c r="Q102" i="62"/>
  <c r="Q41" i="63"/>
  <c r="Q137" i="63"/>
  <c r="Q13" i="63"/>
  <c r="Q14" i="63"/>
  <c r="Q46" i="63"/>
  <c r="Q517" i="64"/>
  <c r="Q473" i="66"/>
  <c r="Q428" i="69"/>
  <c r="Q410" i="72"/>
  <c r="Q470" i="65"/>
  <c r="Q473" i="69"/>
  <c r="Q524" i="64"/>
  <c r="Q473" i="70"/>
  <c r="Q152" i="62"/>
  <c r="Q176" i="62"/>
  <c r="Q65" i="63"/>
  <c r="Q74" i="63"/>
  <c r="Q95" i="63"/>
  <c r="Q514" i="64"/>
  <c r="Q473" i="67"/>
  <c r="Q587" i="68"/>
  <c r="Q482" i="64"/>
  <c r="Q542" i="68"/>
  <c r="Q410" i="71"/>
  <c r="Q467" i="66"/>
  <c r="Q509" i="64"/>
  <c r="Q467" i="69"/>
  <c r="Q450" i="71"/>
  <c r="Q113" i="62"/>
  <c r="Q73" i="63"/>
  <c r="Q12" i="61"/>
  <c r="Q459" i="67"/>
  <c r="Q579" i="68"/>
  <c r="Q129" i="63"/>
  <c r="Q151" i="62"/>
  <c r="Q154" i="63"/>
  <c r="Q525" i="64"/>
  <c r="Q521" i="64"/>
  <c r="Q591" i="68"/>
  <c r="Q22" i="63"/>
  <c r="Q473" i="65"/>
  <c r="Q453" i="72"/>
  <c r="Q36" i="63"/>
  <c r="Q18" i="63"/>
  <c r="Q14" i="61"/>
  <c r="Q147" i="63"/>
  <c r="Q474" i="64"/>
  <c r="Q169" i="61"/>
  <c r="Q112" i="62"/>
  <c r="Q115" i="62"/>
  <c r="Q145" i="63"/>
  <c r="Q167" i="63"/>
  <c r="Q116" i="63"/>
  <c r="Q174" i="63"/>
  <c r="Q151" i="63"/>
  <c r="Q469" i="67"/>
  <c r="Q425" i="69"/>
  <c r="Q112" i="61"/>
  <c r="Q53" i="63"/>
  <c r="Q459" i="69"/>
  <c r="Q29" i="63"/>
  <c r="Q428" i="72"/>
  <c r="Q86" i="63"/>
  <c r="Q148" i="63"/>
  <c r="Q135" i="63"/>
  <c r="Q461" i="69"/>
  <c r="Q141" i="63"/>
  <c r="Q157" i="63"/>
  <c r="Q149" i="63"/>
  <c r="Q446" i="69"/>
  <c r="Q72" i="63"/>
  <c r="Q459" i="66"/>
  <c r="Q425" i="72"/>
  <c r="Q434" i="71"/>
  <c r="Q133" i="63"/>
  <c r="Q149" i="61"/>
  <c r="Q475" i="64"/>
  <c r="Q173" i="63"/>
  <c r="Q447" i="71"/>
  <c r="Q466" i="70"/>
  <c r="Q67" i="63"/>
  <c r="Q176" i="61"/>
  <c r="Q470" i="69"/>
  <c r="Q175" i="63"/>
  <c r="Q35" i="63"/>
  <c r="Q14" i="62"/>
  <c r="Q108" i="63"/>
  <c r="Q470" i="66"/>
  <c r="Q470" i="70"/>
  <c r="Q11" i="61"/>
  <c r="Q99" i="63"/>
  <c r="Q427" i="72"/>
  <c r="Q6" i="63"/>
  <c r="Q169" i="62"/>
  <c r="Q126" i="63"/>
  <c r="Q84" i="63"/>
  <c r="Q170" i="62"/>
  <c r="Q466" i="66"/>
  <c r="Q37" i="63"/>
  <c r="Q8" i="63"/>
  <c r="Q162" i="63"/>
  <c r="Q48" i="63"/>
  <c r="Q131" i="63"/>
  <c r="Q446" i="72"/>
  <c r="Q134" i="63"/>
  <c r="Q572" i="68"/>
  <c r="Q110" i="63"/>
  <c r="Q115" i="63"/>
  <c r="Q493" i="64"/>
  <c r="Q127" i="63"/>
  <c r="Q172" i="63"/>
  <c r="Q152" i="63"/>
  <c r="Q169" i="63"/>
  <c r="Q467" i="65"/>
  <c r="Q75" i="63"/>
  <c r="Q177" i="63"/>
  <c r="Q13" i="61"/>
  <c r="Q34" i="63"/>
  <c r="Q79" i="63"/>
  <c r="Q150" i="62"/>
  <c r="Q566" i="68"/>
  <c r="Q166" i="63"/>
  <c r="Q107" i="63"/>
  <c r="Q21" i="63"/>
  <c r="Q428" i="71"/>
  <c r="Q76" i="63"/>
  <c r="Q176" i="63"/>
  <c r="Q114" i="63"/>
  <c r="Q113" i="63"/>
  <c r="Q468" i="67"/>
  <c r="Q167" i="62"/>
  <c r="Q466" i="67"/>
  <c r="Q121" i="63"/>
  <c r="Q121" i="61"/>
  <c r="Q470" i="67"/>
  <c r="Q102" i="61"/>
  <c r="Q102" i="63"/>
  <c r="Q120" i="63"/>
  <c r="Q100" i="63"/>
  <c r="Q119" i="63"/>
  <c r="Q453" i="71"/>
  <c r="Q17" i="63"/>
  <c r="Q122" i="63"/>
  <c r="Q158" i="62"/>
  <c r="Q152" i="61"/>
  <c r="Q12" i="63"/>
  <c r="Q153" i="63"/>
  <c r="Q91" i="63"/>
  <c r="Q466" i="69"/>
  <c r="Q15" i="63"/>
  <c r="Q590" i="68"/>
  <c r="Q473" i="64"/>
  <c r="Q467" i="70"/>
  <c r="Q103" i="63"/>
  <c r="Q151" i="61"/>
  <c r="Q165" i="63"/>
  <c r="Q450" i="72"/>
  <c r="Q54" i="63"/>
  <c r="Q38" i="63"/>
  <c r="Q155" i="63"/>
  <c r="Q101" i="63"/>
  <c r="Q56" i="63"/>
  <c r="Q97" i="63"/>
  <c r="Q150" i="63"/>
  <c r="Q446" i="71"/>
  <c r="Q156" i="63"/>
  <c r="Q115" i="61"/>
  <c r="Q170" i="63"/>
  <c r="Q114" i="62"/>
  <c r="Q167" i="61"/>
  <c r="Q98" i="63"/>
  <c r="Q496" i="64"/>
  <c r="Q117" i="63"/>
  <c r="Q57" i="63"/>
  <c r="Q13" i="62"/>
  <c r="Q170" i="61"/>
  <c r="Q168" i="63"/>
  <c r="Q138" i="63"/>
  <c r="Q584" i="68"/>
  <c r="Q132" i="63"/>
  <c r="Q21" i="62"/>
  <c r="Q114" i="61"/>
  <c r="Q150" i="61"/>
  <c r="Q158" i="61"/>
  <c r="Q158" i="63"/>
  <c r="Q459" i="70"/>
  <c r="Q21" i="61"/>
  <c r="Q472" i="64"/>
  <c r="Q60" i="63"/>
  <c r="Q407" i="72"/>
  <c r="Q149" i="62"/>
  <c r="Q96" i="63"/>
  <c r="Q159" i="63"/>
  <c r="Q55" i="63"/>
  <c r="Q136" i="63"/>
  <c r="Q27" i="63"/>
  <c r="Q11" i="62"/>
  <c r="Q128" i="63"/>
  <c r="Q32" i="61"/>
  <c r="Q136" i="62"/>
  <c r="Q164" i="63"/>
  <c r="Q416" i="71"/>
  <c r="Q426" i="72"/>
  <c r="Q469" i="70"/>
  <c r="Q449" i="72"/>
  <c r="Q445" i="71"/>
  <c r="Q146" i="63"/>
  <c r="Q416" i="72"/>
  <c r="Q468" i="65"/>
  <c r="Q468" i="70"/>
  <c r="Q434" i="72"/>
  <c r="Q586" i="68"/>
  <c r="Q407" i="71"/>
  <c r="Q172" i="61"/>
  <c r="Q458" i="69"/>
  <c r="Q516" i="64"/>
  <c r="Q589" i="68"/>
  <c r="Q511" i="64"/>
  <c r="Q106" i="63"/>
  <c r="Q465" i="69"/>
  <c r="Q441" i="71"/>
  <c r="Q51" i="61"/>
  <c r="Q89" i="62"/>
  <c r="Q471" i="69"/>
  <c r="Q144" i="63"/>
  <c r="Q465" i="70"/>
  <c r="Q444" i="72"/>
  <c r="Q520" i="64"/>
  <c r="Q111" i="63"/>
  <c r="Q519" i="64"/>
  <c r="Q93" i="62"/>
  <c r="Q451" i="71"/>
  <c r="Q168" i="61"/>
  <c r="Q469" i="65"/>
  <c r="Q472" i="69"/>
  <c r="Q460" i="69"/>
  <c r="Q444" i="69"/>
  <c r="Q434" i="69"/>
  <c r="Q12" i="62"/>
  <c r="Q443" i="71"/>
  <c r="Q28" i="63"/>
  <c r="Q451" i="72"/>
  <c r="Q7" i="63"/>
  <c r="Q439" i="72"/>
  <c r="Q36" i="61"/>
  <c r="Q464" i="70"/>
  <c r="Q452" i="71"/>
  <c r="Q113" i="61"/>
  <c r="Q445" i="69"/>
  <c r="Q447" i="69"/>
  <c r="Q425" i="71"/>
  <c r="Q503" i="64"/>
  <c r="Q453" i="69"/>
  <c r="Q439" i="71"/>
  <c r="Q109" i="63"/>
  <c r="Q461" i="65"/>
  <c r="Q468" i="69"/>
  <c r="Q588" i="68"/>
  <c r="Q441" i="72"/>
  <c r="Q469" i="69"/>
  <c r="Q574" i="68"/>
  <c r="Q462" i="70"/>
  <c r="Q449" i="71"/>
  <c r="Q408" i="71"/>
  <c r="Q452" i="72"/>
  <c r="Q459" i="65"/>
  <c r="Q448" i="72"/>
  <c r="Q463" i="69"/>
  <c r="Q443" i="72"/>
  <c r="Q463" i="70"/>
  <c r="Q448" i="71"/>
  <c r="Q409" i="71"/>
  <c r="Q125" i="63"/>
  <c r="Q444" i="71"/>
  <c r="Q469" i="66"/>
  <c r="Q461" i="67"/>
  <c r="Q461" i="66"/>
  <c r="Q458" i="70"/>
  <c r="Q409" i="72"/>
  <c r="Q168" i="62"/>
  <c r="Q427" i="71"/>
  <c r="Q85" i="63"/>
  <c r="Q468" i="66"/>
  <c r="Q585" i="68"/>
  <c r="Q66" i="63"/>
  <c r="Q16" i="63"/>
  <c r="Q427" i="69"/>
  <c r="Q36" i="62"/>
  <c r="Q130" i="63"/>
  <c r="Q464" i="69"/>
  <c r="Q47" i="63"/>
  <c r="Q445" i="72"/>
  <c r="Q495" i="64"/>
  <c r="Q461" i="70"/>
  <c r="Q70" i="61"/>
  <c r="Q57" i="61"/>
  <c r="Q20" i="63"/>
  <c r="Q39" i="63"/>
  <c r="Q494" i="64"/>
  <c r="Q464" i="65"/>
  <c r="Q87" i="61"/>
  <c r="Q131" i="61"/>
  <c r="Q94" i="62"/>
  <c r="Q57" i="62"/>
  <c r="Q41" i="61"/>
  <c r="Q34" i="62"/>
  <c r="Q32" i="62"/>
  <c r="Q156" i="62"/>
  <c r="Q133" i="61"/>
  <c r="Q101" i="61"/>
  <c r="Q87" i="63"/>
  <c r="Q68" i="63"/>
  <c r="Q65" i="62"/>
  <c r="Q59" i="62"/>
  <c r="Q49" i="63"/>
  <c r="Q39" i="61"/>
  <c r="Q35" i="61"/>
  <c r="Q9" i="63"/>
  <c r="Q433" i="71"/>
  <c r="Q130" i="62"/>
  <c r="Q48" i="62"/>
  <c r="Q174" i="62"/>
  <c r="Q430" i="65"/>
  <c r="Q55" i="61"/>
  <c r="Q74" i="62"/>
  <c r="Q171" i="62"/>
  <c r="Q166" i="61"/>
  <c r="Q157" i="61"/>
  <c r="Q139" i="61"/>
  <c r="Q126" i="62"/>
  <c r="Q98" i="62"/>
  <c r="Q94" i="63"/>
  <c r="Q70" i="62"/>
  <c r="Q41" i="62"/>
  <c r="Q38" i="61"/>
  <c r="Q33" i="61"/>
  <c r="Q15" i="62"/>
  <c r="Q177" i="61"/>
  <c r="Q173" i="61"/>
  <c r="Q138" i="61"/>
  <c r="Q88" i="63"/>
  <c r="Q30" i="62"/>
  <c r="Q10" i="61"/>
  <c r="Q6" i="61"/>
  <c r="Q480" i="64"/>
  <c r="Q457" i="70"/>
  <c r="Q140" i="62"/>
  <c r="Q74" i="61"/>
  <c r="Q60" i="62"/>
  <c r="Q52" i="63"/>
  <c r="Q37" i="62"/>
  <c r="Q460" i="66"/>
  <c r="Q577" i="68"/>
  <c r="Q88" i="62"/>
  <c r="Q83" i="61"/>
  <c r="Q5" i="61"/>
  <c r="Q430" i="69"/>
  <c r="Q460" i="65"/>
  <c r="Q16" i="62"/>
  <c r="Q153" i="61"/>
  <c r="Q148" i="61"/>
  <c r="Q120" i="61"/>
  <c r="Q108" i="62"/>
  <c r="Q99" i="61"/>
  <c r="Q90" i="61"/>
  <c r="Q79" i="61"/>
  <c r="Q48" i="61"/>
  <c r="Q38" i="62"/>
  <c r="Q20" i="62"/>
  <c r="Q143" i="63"/>
  <c r="Q93" i="61"/>
  <c r="Q30" i="61"/>
  <c r="Q177" i="62"/>
  <c r="Q141" i="61"/>
  <c r="Q138" i="62"/>
  <c r="Q129" i="61"/>
  <c r="Q122" i="61"/>
  <c r="Q103" i="62"/>
  <c r="Q101" i="62"/>
  <c r="Q78" i="61"/>
  <c r="Q73" i="62"/>
  <c r="Q31" i="61"/>
  <c r="Q27" i="61"/>
  <c r="Q10" i="62"/>
  <c r="Q412" i="71"/>
  <c r="Q77" i="62"/>
  <c r="Q46" i="62"/>
  <c r="Q26" i="63"/>
  <c r="Q9" i="61"/>
  <c r="Q424" i="65"/>
  <c r="Q443" i="65"/>
  <c r="Q433" i="67"/>
  <c r="Q124" i="63"/>
  <c r="Q117" i="61"/>
  <c r="Q31" i="62"/>
  <c r="Q16" i="61"/>
  <c r="Q171" i="61"/>
  <c r="Q166" i="62"/>
  <c r="Q145" i="61"/>
  <c r="Q97" i="62"/>
  <c r="Q86" i="61"/>
  <c r="Q19" i="63"/>
  <c r="Q83" i="63"/>
  <c r="Q462" i="67"/>
  <c r="Q99" i="62"/>
  <c r="Q40" i="62"/>
  <c r="Q430" i="72"/>
  <c r="Q140" i="63"/>
  <c r="Q120" i="62"/>
  <c r="Q90" i="62"/>
  <c r="Q86" i="62"/>
  <c r="Q51" i="62"/>
  <c r="Q87" i="62"/>
  <c r="Q424" i="67"/>
  <c r="Q433" i="69"/>
  <c r="Q433" i="65"/>
  <c r="Q70" i="63"/>
  <c r="Q107" i="61"/>
  <c r="Q97" i="61"/>
  <c r="Q161" i="63"/>
  <c r="Q477" i="64"/>
  <c r="Q110" i="61"/>
  <c r="Q100" i="62"/>
  <c r="Q78" i="62"/>
  <c r="Q65" i="61"/>
  <c r="Q139" i="63"/>
  <c r="Q91" i="61"/>
  <c r="Q53" i="61"/>
  <c r="Q37" i="61"/>
  <c r="Q34" i="61"/>
  <c r="Q22" i="62"/>
  <c r="Q464" i="66"/>
  <c r="Q133" i="62"/>
  <c r="Q83" i="62"/>
  <c r="Q50" i="61"/>
  <c r="Q443" i="69"/>
  <c r="Q471" i="70"/>
  <c r="Q64" i="61"/>
  <c r="Q510" i="64"/>
  <c r="Q163" i="62"/>
  <c r="Q116" i="61"/>
  <c r="Q111" i="61"/>
  <c r="Q95" i="61"/>
  <c r="Q71" i="63"/>
  <c r="Q56" i="62"/>
  <c r="Q154" i="62"/>
  <c r="Q172" i="62"/>
  <c r="Q165" i="62"/>
  <c r="Q155" i="62"/>
  <c r="Q134" i="62"/>
  <c r="Q118" i="62"/>
  <c r="Q92" i="62"/>
  <c r="Q84" i="61"/>
  <c r="Q78" i="63"/>
  <c r="Q73" i="61"/>
  <c r="Q64" i="62"/>
  <c r="Q58" i="61"/>
  <c r="Q50" i="62"/>
  <c r="Q45" i="63"/>
  <c r="Q39" i="62"/>
  <c r="Q26" i="62"/>
  <c r="Q462" i="69"/>
  <c r="Q91" i="62"/>
  <c r="Q22" i="61"/>
  <c r="Q20" i="61"/>
  <c r="Q119" i="62"/>
  <c r="Q27" i="62"/>
  <c r="Q445" i="70"/>
  <c r="Q154" i="61"/>
  <c r="Q157" i="62"/>
  <c r="Q93" i="63"/>
  <c r="Q76" i="61"/>
  <c r="Q60" i="61"/>
  <c r="Q56" i="61"/>
  <c r="Q53" i="62"/>
  <c r="Q564" i="68"/>
  <c r="Q69" i="61"/>
  <c r="Q49" i="61"/>
  <c r="Q18" i="61"/>
  <c r="Q426" i="66"/>
  <c r="Q96" i="62"/>
  <c r="Q35" i="62"/>
  <c r="Q540" i="68"/>
  <c r="Q163" i="61"/>
  <c r="Q76" i="62"/>
  <c r="Q515" i="64"/>
  <c r="Q573" i="68"/>
  <c r="Q457" i="69"/>
  <c r="Q412" i="72"/>
  <c r="Q79" i="62"/>
  <c r="Q141" i="62"/>
  <c r="Q132" i="61"/>
  <c r="Q92" i="61"/>
  <c r="Q17" i="61"/>
  <c r="Q471" i="66"/>
  <c r="Q433" i="70"/>
  <c r="Q132" i="62"/>
  <c r="Q175" i="62"/>
  <c r="Q139" i="62"/>
  <c r="Q127" i="61"/>
  <c r="Q108" i="61"/>
  <c r="Q98" i="61"/>
  <c r="Q90" i="63"/>
  <c r="Q71" i="62"/>
  <c r="Q67" i="61"/>
  <c r="Q52" i="61"/>
  <c r="Q19" i="62"/>
  <c r="Q174" i="61"/>
  <c r="Q165" i="61"/>
  <c r="Q118" i="61"/>
  <c r="Q110" i="62"/>
  <c r="Q96" i="61"/>
  <c r="Q31" i="63"/>
  <c r="Q26" i="61"/>
  <c r="Q18" i="62"/>
  <c r="Q5" i="63"/>
  <c r="Q153" i="62"/>
  <c r="Q127" i="62"/>
  <c r="Q55" i="62"/>
  <c r="Q33" i="63"/>
  <c r="Q51" i="63"/>
  <c r="Q442" i="71"/>
  <c r="Q50" i="63"/>
  <c r="Q452" i="70"/>
  <c r="Q440" i="71"/>
  <c r="Q105" i="63"/>
  <c r="Q561" i="68"/>
  <c r="Q30" i="63"/>
  <c r="Q136" i="61"/>
  <c r="Q148" i="62"/>
  <c r="Q135" i="61"/>
  <c r="Q130" i="61"/>
  <c r="Q89" i="61"/>
  <c r="Q75" i="61"/>
  <c r="Q52" i="62"/>
  <c r="Q29" i="62"/>
  <c r="Q19" i="61"/>
  <c r="Q449" i="69"/>
  <c r="Q147" i="61"/>
  <c r="Q122" i="62"/>
  <c r="Q77" i="61"/>
  <c r="Q69" i="62"/>
  <c r="Q59" i="63"/>
  <c r="Q17" i="62"/>
  <c r="Q460" i="67"/>
  <c r="Q462" i="65"/>
  <c r="Q155" i="61"/>
  <c r="Q137" i="61"/>
  <c r="Q129" i="62"/>
  <c r="Q103" i="61"/>
  <c r="Q460" i="70"/>
  <c r="Q471" i="65"/>
  <c r="Q553" i="68"/>
  <c r="Q442" i="72"/>
  <c r="Q135" i="62"/>
  <c r="Q131" i="62"/>
  <c r="Q126" i="61"/>
  <c r="Q116" i="62"/>
  <c r="Q111" i="62"/>
  <c r="Q94" i="61"/>
  <c r="Q72" i="61"/>
  <c r="Q29" i="61"/>
  <c r="Q408" i="72"/>
  <c r="Q498" i="64"/>
  <c r="Q438" i="71"/>
  <c r="Q159" i="61"/>
  <c r="Q117" i="62"/>
  <c r="Q88" i="61"/>
  <c r="Q69" i="63"/>
  <c r="Q58" i="62"/>
  <c r="Q424" i="70"/>
  <c r="Q145" i="62"/>
  <c r="Q49" i="62"/>
  <c r="Q8" i="61"/>
  <c r="Q438" i="72"/>
  <c r="Q137" i="62"/>
  <c r="Q77" i="63"/>
  <c r="Q59" i="61"/>
  <c r="Q46" i="61"/>
  <c r="Q40" i="61"/>
  <c r="Q426" i="69"/>
  <c r="Q89" i="63"/>
  <c r="Q75" i="62"/>
  <c r="Q452" i="65"/>
  <c r="Q175" i="61"/>
  <c r="Q107" i="62"/>
  <c r="Q67" i="62"/>
  <c r="Q100" i="61"/>
  <c r="Q54" i="62"/>
  <c r="Q10" i="63"/>
  <c r="Q5" i="62"/>
  <c r="Q426" i="71"/>
  <c r="Q8" i="62"/>
  <c r="Q173" i="62"/>
  <c r="Q64" i="63"/>
  <c r="Q54" i="61"/>
  <c r="Q6" i="62"/>
  <c r="Q71" i="61"/>
  <c r="Q159" i="62"/>
  <c r="Q406" i="71"/>
  <c r="Q45" i="62"/>
  <c r="Q440" i="72"/>
  <c r="Q426" i="65"/>
  <c r="Q72" i="62"/>
  <c r="Q33" i="62"/>
  <c r="Q15" i="61"/>
  <c r="Q156" i="61"/>
  <c r="Q119" i="61"/>
  <c r="Q84" i="62"/>
  <c r="Q45" i="61"/>
  <c r="Q58" i="63"/>
  <c r="Q9" i="62"/>
  <c r="Q68" i="61"/>
  <c r="Q95" i="62"/>
  <c r="Q68" i="62"/>
  <c r="Q140" i="61"/>
  <c r="Q430" i="71"/>
  <c r="Q92" i="63"/>
  <c r="Q40" i="63"/>
  <c r="Q32" i="63"/>
  <c r="Q134" i="61"/>
  <c r="Q147" i="62"/>
  <c r="Q581" i="68"/>
  <c r="Q432" i="70"/>
  <c r="Q526" i="68"/>
  <c r="Q434" i="66"/>
  <c r="Q413" i="71"/>
  <c r="Q425" i="66"/>
  <c r="Q512" i="64"/>
  <c r="Q445" i="66"/>
  <c r="Q47" i="62"/>
  <c r="Q25" i="61"/>
  <c r="Q527" i="68"/>
  <c r="Q449" i="67"/>
  <c r="Q463" i="65"/>
  <c r="Q146" i="62"/>
  <c r="Q530" i="68"/>
  <c r="Q411" i="72"/>
  <c r="Q415" i="71"/>
  <c r="Q425" i="67"/>
  <c r="Q424" i="66"/>
  <c r="Q443" i="67"/>
  <c r="Q433" i="72"/>
  <c r="Q504" i="64"/>
  <c r="Q162" i="62"/>
  <c r="Q442" i="67"/>
  <c r="Q82" i="62"/>
  <c r="Q435" i="70"/>
  <c r="Q446" i="67"/>
  <c r="Q85" i="61"/>
  <c r="Q144" i="61"/>
  <c r="Q559" i="68"/>
  <c r="Q144" i="62"/>
  <c r="Q502" i="64"/>
  <c r="Q28" i="61"/>
  <c r="Q447" i="66"/>
  <c r="Q423" i="72"/>
  <c r="Q450" i="70"/>
  <c r="Q476" i="64"/>
  <c r="Q423" i="69"/>
  <c r="Q448" i="70"/>
  <c r="Q456" i="70"/>
  <c r="Q449" i="65"/>
  <c r="Q451" i="65"/>
  <c r="Q556" i="68"/>
  <c r="Q454" i="70"/>
  <c r="Q66" i="61"/>
  <c r="Q447" i="67"/>
  <c r="Q440" i="66"/>
  <c r="Q417" i="72"/>
  <c r="Q557" i="68"/>
  <c r="Q458" i="67"/>
  <c r="Q431" i="69"/>
  <c r="Q164" i="61"/>
  <c r="Q551" i="68"/>
  <c r="Q452" i="67"/>
  <c r="Q458" i="66"/>
  <c r="Q432" i="71"/>
  <c r="Q432" i="72"/>
  <c r="Q63" i="63"/>
  <c r="Q414" i="72"/>
  <c r="Q435" i="65"/>
  <c r="Q435" i="71"/>
  <c r="Q548" i="68"/>
  <c r="Q456" i="69"/>
  <c r="Q481" i="64"/>
  <c r="Q450" i="65"/>
  <c r="Q403" i="71"/>
  <c r="Q470" i="64"/>
  <c r="Q435" i="67"/>
  <c r="Q442" i="70"/>
  <c r="Q435" i="69"/>
  <c r="Q534" i="68"/>
  <c r="Q538" i="68"/>
  <c r="Q425" i="70"/>
  <c r="Q451" i="69"/>
  <c r="Q430" i="67"/>
  <c r="Q535" i="68"/>
  <c r="Q437" i="71"/>
  <c r="Q47" i="61"/>
  <c r="Q488" i="64"/>
  <c r="Q563" i="68"/>
  <c r="Q466" i="64"/>
  <c r="Q439" i="69"/>
  <c r="Q4" i="62"/>
  <c r="Q85" i="62"/>
  <c r="Q440" i="67"/>
  <c r="Q450" i="69"/>
  <c r="Q458" i="65"/>
  <c r="Q421" i="66"/>
  <c r="Q406" i="72"/>
  <c r="Q125" i="61"/>
  <c r="Q448" i="67"/>
  <c r="Q483" i="64"/>
  <c r="Q539" i="68"/>
  <c r="Q421" i="70"/>
  <c r="Q439" i="65"/>
  <c r="Q453" i="66"/>
  <c r="Q469" i="64"/>
  <c r="Q44" i="61"/>
  <c r="Q429" i="70"/>
  <c r="Q560" i="68"/>
  <c r="Q537" i="68"/>
  <c r="Q421" i="67"/>
  <c r="Q437" i="72"/>
  <c r="Q432" i="66"/>
  <c r="Q529" i="68"/>
  <c r="Q430" i="66"/>
  <c r="Q445" i="67"/>
  <c r="Q434" i="65"/>
  <c r="Q430" i="70"/>
  <c r="Q128" i="62"/>
  <c r="Q454" i="67"/>
  <c r="Q453" i="67"/>
  <c r="Q487" i="64"/>
  <c r="Q25" i="63"/>
  <c r="Q541" i="68"/>
  <c r="Q413" i="72"/>
  <c r="Q462" i="66"/>
  <c r="Q428" i="66"/>
  <c r="Q421" i="72"/>
  <c r="Q440" i="69"/>
  <c r="Q499" i="64"/>
  <c r="Q63" i="62"/>
  <c r="Q528" i="68"/>
  <c r="Q432" i="65"/>
  <c r="Q66" i="62"/>
  <c r="Q421" i="71"/>
  <c r="Q443" i="70"/>
  <c r="Q580" i="68"/>
  <c r="Q491" i="64"/>
  <c r="Q451" i="66"/>
  <c r="Q431" i="67"/>
  <c r="Q471" i="67"/>
  <c r="Q452" i="69"/>
  <c r="Q420" i="66"/>
  <c r="Q429" i="66"/>
  <c r="Q431" i="65"/>
  <c r="Q444" i="70"/>
  <c r="Q423" i="67"/>
  <c r="Q442" i="66"/>
  <c r="Q582" i="68"/>
  <c r="Q424" i="72"/>
  <c r="Q552" i="68"/>
  <c r="Q146" i="61"/>
  <c r="Q465" i="65"/>
  <c r="Q439" i="67"/>
  <c r="Q432" i="69"/>
  <c r="Q454" i="66"/>
  <c r="Q420" i="65"/>
  <c r="Q454" i="69"/>
  <c r="Q558" i="68"/>
  <c r="Q447" i="65"/>
  <c r="Q444" i="65"/>
  <c r="Q467" i="64"/>
  <c r="Q433" i="66"/>
  <c r="Q501" i="64"/>
  <c r="Q427" i="66"/>
  <c r="Q578" i="68"/>
  <c r="Q451" i="70"/>
  <c r="Q442" i="69"/>
  <c r="Q547" i="68"/>
  <c r="Q429" i="71"/>
  <c r="Q434" i="67"/>
  <c r="Q452" i="66"/>
  <c r="Q427" i="70"/>
  <c r="Q464" i="67"/>
  <c r="Q449" i="70"/>
  <c r="Q531" i="68"/>
  <c r="Q453" i="65"/>
  <c r="Q447" i="70"/>
  <c r="Q446" i="65"/>
  <c r="Q562" i="68"/>
  <c r="Q109" i="61"/>
  <c r="Q443" i="66"/>
  <c r="Q442" i="65"/>
  <c r="Q508" i="64"/>
  <c r="Q522" i="64"/>
  <c r="Q555" i="68"/>
  <c r="Q492" i="64"/>
  <c r="Q423" i="71"/>
  <c r="Q450" i="66"/>
  <c r="Q426" i="67"/>
  <c r="Q448" i="66"/>
  <c r="Q439" i="70"/>
  <c r="Q403" i="72"/>
  <c r="Q429" i="67"/>
  <c r="Q7" i="62"/>
  <c r="Q500" i="64"/>
  <c r="Q427" i="65"/>
  <c r="Q82" i="63"/>
  <c r="Q7" i="61"/>
  <c r="Q423" i="66"/>
  <c r="Q425" i="65"/>
  <c r="Q479" i="64"/>
  <c r="Q4" i="61"/>
  <c r="Q523" i="68"/>
  <c r="Q576" i="68"/>
  <c r="Q405" i="72"/>
  <c r="Q431" i="72"/>
  <c r="Q421" i="69"/>
  <c r="Q405" i="71"/>
  <c r="Q431" i="66"/>
  <c r="Q423" i="65"/>
  <c r="Q472" i="66"/>
  <c r="Q431" i="71"/>
  <c r="Q446" i="66"/>
  <c r="Q472" i="70"/>
  <c r="Q415" i="72"/>
  <c r="Q471" i="64"/>
  <c r="Q431" i="70"/>
  <c r="Q497" i="64"/>
  <c r="Q25" i="62"/>
  <c r="Q448" i="65"/>
  <c r="Q44" i="63"/>
  <c r="Q444" i="66"/>
  <c r="Q524" i="68"/>
  <c r="Q446" i="70"/>
  <c r="Q164" i="62"/>
  <c r="Q445" i="65"/>
  <c r="Q106" i="62"/>
  <c r="Q63" i="61"/>
  <c r="Q448" i="69"/>
  <c r="Q420" i="70"/>
  <c r="Q411" i="71"/>
  <c r="Q128" i="61"/>
  <c r="Q454" i="65"/>
  <c r="Q554" i="68"/>
  <c r="Q429" i="72"/>
  <c r="Q444" i="67"/>
  <c r="Q82" i="61"/>
  <c r="Q420" i="69"/>
  <c r="Q478" i="64"/>
  <c r="Q571" i="68"/>
  <c r="Q536" i="68"/>
  <c r="Q428" i="70"/>
  <c r="Q523" i="64"/>
  <c r="Q28" i="62"/>
  <c r="Q428" i="65"/>
  <c r="Q543" i="68"/>
  <c r="Q449" i="66"/>
  <c r="Q432" i="67"/>
  <c r="Q533" i="68"/>
  <c r="Q439" i="66"/>
  <c r="Q4" i="63"/>
  <c r="Q565" i="68"/>
  <c r="Q414" i="71"/>
  <c r="Q453" i="70"/>
  <c r="Q424" i="69"/>
  <c r="Q513" i="64"/>
  <c r="Q44" i="62"/>
  <c r="Q463" i="67"/>
  <c r="Q472" i="65"/>
  <c r="Q463" i="66"/>
  <c r="Q575" i="68"/>
  <c r="Q426" i="70"/>
  <c r="Q424" i="71"/>
  <c r="Q532" i="68"/>
  <c r="Q567" i="68"/>
  <c r="Q428" i="67"/>
  <c r="Q451" i="67"/>
  <c r="Q423" i="70"/>
  <c r="Q162" i="61"/>
  <c r="Q421" i="65"/>
  <c r="Q417" i="71"/>
  <c r="Q429" i="65"/>
  <c r="Q465" i="66"/>
  <c r="Q125" i="62"/>
  <c r="Q440" i="70"/>
  <c r="Q550" i="68"/>
  <c r="Q435" i="66"/>
  <c r="Q472" i="67"/>
  <c r="Q435" i="72"/>
  <c r="Q429" i="69"/>
  <c r="Q427" i="67"/>
  <c r="Q434" i="70"/>
  <c r="Q420" i="67"/>
  <c r="Q450" i="67"/>
  <c r="Q109" i="62"/>
  <c r="Q490" i="64"/>
  <c r="Q465" i="67"/>
  <c r="Q440" i="65"/>
  <c r="Q106" i="61"/>
  <c r="Q438" i="67"/>
  <c r="Q422" i="67"/>
  <c r="Q420" i="71"/>
  <c r="Q43" i="62"/>
  <c r="Q422" i="69"/>
  <c r="Q441" i="67"/>
  <c r="Q3" i="61"/>
  <c r="Q43" i="63"/>
  <c r="Q468" i="64"/>
  <c r="Q438" i="65"/>
  <c r="Q422" i="71"/>
  <c r="Q441" i="65"/>
  <c r="Q62" i="62"/>
  <c r="Q465" i="64"/>
  <c r="Q124" i="62"/>
  <c r="Q489" i="64"/>
  <c r="Q438" i="70"/>
  <c r="Q507" i="64"/>
  <c r="Q457" i="65"/>
  <c r="Q43" i="61"/>
  <c r="Q81" i="61"/>
  <c r="Q62" i="61"/>
  <c r="Q161" i="61"/>
  <c r="Q81" i="62"/>
  <c r="Q441" i="70"/>
  <c r="Q419" i="67"/>
  <c r="Q105" i="62"/>
  <c r="Q81" i="63"/>
  <c r="Q441" i="69"/>
  <c r="Q441" i="66"/>
  <c r="Q24" i="63"/>
  <c r="Q422" i="65"/>
  <c r="Q402" i="71"/>
  <c r="Q457" i="66"/>
  <c r="Q457" i="67"/>
  <c r="Q422" i="72"/>
  <c r="Q143" i="61"/>
  <c r="Q24" i="62"/>
  <c r="Q438" i="66"/>
  <c r="Q404" i="71"/>
  <c r="Q105" i="61"/>
  <c r="Q24" i="61"/>
  <c r="Q402" i="72"/>
  <c r="Q438" i="69"/>
  <c r="Q62" i="63"/>
  <c r="Q546" i="68"/>
  <c r="Q419" i="65"/>
  <c r="Q419" i="66"/>
  <c r="Q3" i="62"/>
  <c r="Q420" i="72"/>
  <c r="Q486" i="64"/>
  <c r="Q422" i="70"/>
  <c r="Q419" i="69"/>
  <c r="Q419" i="70"/>
  <c r="Q143" i="62"/>
  <c r="Q525" i="68"/>
  <c r="Q570" i="68"/>
  <c r="Q404" i="72"/>
  <c r="Q422" i="66"/>
  <c r="Q124" i="61"/>
  <c r="Q549" i="68"/>
  <c r="Q3" i="63"/>
  <c r="Q161" i="62"/>
  <c r="Q522" i="68"/>
  <c r="Q418" i="69"/>
  <c r="Q464" i="64"/>
  <c r="Q419" i="71"/>
  <c r="Q545" i="68"/>
  <c r="Q437" i="69"/>
  <c r="Q401" i="72"/>
  <c r="Q456" i="65"/>
  <c r="Q401" i="71"/>
  <c r="Q418" i="65"/>
  <c r="Q418" i="70"/>
  <c r="Q521" i="68"/>
  <c r="Q456" i="67"/>
  <c r="Q485" i="64"/>
  <c r="Q437" i="67"/>
  <c r="Q419" i="72"/>
  <c r="Q437" i="65"/>
  <c r="Q418" i="67"/>
  <c r="Q569" i="68"/>
  <c r="Q418" i="66"/>
  <c r="Q506" i="64"/>
  <c r="Q437" i="70"/>
  <c r="Q437" i="66"/>
  <c r="Q456" i="66"/>
  <c r="H112" i="61"/>
  <c r="H172" i="63"/>
  <c r="H136" i="63"/>
  <c r="H114" i="61"/>
  <c r="H121" i="61"/>
  <c r="H149" i="61"/>
  <c r="H410" i="71"/>
  <c r="H410" i="72"/>
  <c r="H470" i="65"/>
  <c r="H416" i="71"/>
  <c r="H113" i="62"/>
  <c r="H16" i="63"/>
  <c r="H176" i="61"/>
  <c r="H168" i="62"/>
  <c r="H151" i="61"/>
  <c r="H114" i="62"/>
  <c r="H428" i="69"/>
  <c r="H84" i="63"/>
  <c r="H34" i="63"/>
  <c r="H132" i="63"/>
  <c r="H170" i="61"/>
  <c r="H542" i="68"/>
  <c r="H521" i="64"/>
  <c r="H572" i="68"/>
  <c r="H509" i="64"/>
  <c r="H48" i="63"/>
  <c r="H459" i="65"/>
  <c r="H466" i="65"/>
  <c r="H453" i="72"/>
  <c r="H170" i="62"/>
  <c r="H466" i="69"/>
  <c r="H434" i="66"/>
  <c r="H166" i="63"/>
  <c r="H96" i="63"/>
  <c r="H473" i="66"/>
  <c r="H115" i="61"/>
  <c r="H119" i="63"/>
  <c r="H67" i="63"/>
  <c r="H511" i="64"/>
  <c r="H59" i="61"/>
  <c r="H59" i="63"/>
  <c r="H167" i="63"/>
  <c r="H54" i="63"/>
  <c r="H447" i="72"/>
  <c r="H14" i="63"/>
  <c r="H133" i="63"/>
  <c r="H163" i="63"/>
  <c r="H167" i="61"/>
  <c r="H169" i="63"/>
  <c r="H6" i="63"/>
  <c r="H175" i="63"/>
  <c r="H53" i="63"/>
  <c r="H112" i="63"/>
  <c r="H129" i="63"/>
  <c r="H473" i="65"/>
  <c r="H425" i="69"/>
  <c r="H46" i="63"/>
  <c r="H158" i="62"/>
  <c r="H117" i="63"/>
  <c r="H173" i="63"/>
  <c r="H470" i="69"/>
  <c r="H470" i="67"/>
  <c r="H150" i="61"/>
  <c r="H8" i="63"/>
  <c r="H156" i="63"/>
  <c r="H98" i="63"/>
  <c r="H91" i="63"/>
  <c r="H107" i="63"/>
  <c r="H75" i="63"/>
  <c r="H79" i="63"/>
  <c r="H152" i="62"/>
  <c r="H584" i="68"/>
  <c r="H466" i="67"/>
  <c r="H137" i="63"/>
  <c r="H86" i="63"/>
  <c r="H114" i="63"/>
  <c r="H99" i="63"/>
  <c r="H169" i="61"/>
  <c r="H76" i="63"/>
  <c r="H591" i="68"/>
  <c r="H121" i="62"/>
  <c r="H154" i="63"/>
  <c r="H108" i="63"/>
  <c r="H36" i="63"/>
  <c r="H102" i="61"/>
  <c r="H141" i="63"/>
  <c r="H165" i="63"/>
  <c r="H459" i="66"/>
  <c r="H18" i="63"/>
  <c r="H446" i="71"/>
  <c r="H147" i="63"/>
  <c r="H116" i="63"/>
  <c r="H579" i="68"/>
  <c r="H467" i="67"/>
  <c r="H27" i="63"/>
  <c r="H149" i="63"/>
  <c r="H467" i="66"/>
  <c r="H517" i="64"/>
  <c r="H473" i="67"/>
  <c r="H449" i="72"/>
  <c r="H120" i="63"/>
  <c r="H408" i="72"/>
  <c r="H145" i="63"/>
  <c r="H446" i="69"/>
  <c r="H525" i="64"/>
  <c r="H47" i="63"/>
  <c r="H470" i="70"/>
  <c r="H466" i="70"/>
  <c r="H102" i="63"/>
  <c r="H167" i="62"/>
  <c r="H17" i="63"/>
  <c r="H416" i="72"/>
  <c r="H473" i="69"/>
  <c r="H590" i="68"/>
  <c r="H130" i="63"/>
  <c r="H459" i="69"/>
  <c r="H100" i="63"/>
  <c r="H152" i="61"/>
  <c r="H74" i="63"/>
  <c r="H57" i="63"/>
  <c r="H459" i="67"/>
  <c r="H171" i="63"/>
  <c r="H127" i="63"/>
  <c r="H152" i="63"/>
  <c r="H35" i="63"/>
  <c r="H29" i="63"/>
  <c r="H95" i="63"/>
  <c r="H73" i="63"/>
  <c r="H174" i="63"/>
  <c r="H587" i="68"/>
  <c r="H176" i="62"/>
  <c r="H453" i="71"/>
  <c r="H135" i="63"/>
  <c r="H409" i="72"/>
  <c r="H158" i="61"/>
  <c r="H583" i="68"/>
  <c r="H153" i="63"/>
  <c r="H155" i="63"/>
  <c r="H22" i="63"/>
  <c r="H59" i="62"/>
  <c r="H138" i="63"/>
  <c r="H121" i="63"/>
  <c r="H467" i="65"/>
  <c r="H176" i="63"/>
  <c r="H170" i="63"/>
  <c r="H467" i="69"/>
  <c r="H97" i="63"/>
  <c r="H158" i="63"/>
  <c r="H41" i="63"/>
  <c r="H115" i="63"/>
  <c r="H60" i="63"/>
  <c r="H466" i="66"/>
  <c r="H450" i="71"/>
  <c r="H58" i="63"/>
  <c r="H15" i="63"/>
  <c r="H113" i="63"/>
  <c r="H103" i="63"/>
  <c r="H37" i="63"/>
  <c r="H470" i="66"/>
  <c r="H446" i="72"/>
  <c r="H169" i="62"/>
  <c r="H101" i="63"/>
  <c r="H134" i="63"/>
  <c r="H112" i="62"/>
  <c r="H159" i="63"/>
  <c r="H459" i="70"/>
  <c r="H426" i="69"/>
  <c r="H126" i="63"/>
  <c r="H118" i="63"/>
  <c r="H55" i="63"/>
  <c r="H38" i="63"/>
  <c r="H473" i="70"/>
  <c r="H102" i="62"/>
  <c r="H407" i="72"/>
  <c r="H467" i="70"/>
  <c r="H149" i="62"/>
  <c r="H518" i="64"/>
  <c r="H150" i="62"/>
  <c r="H177" i="63"/>
  <c r="H447" i="71"/>
  <c r="H131" i="63"/>
  <c r="H72" i="63"/>
  <c r="H151" i="63"/>
  <c r="H151" i="62"/>
  <c r="H56" i="63"/>
  <c r="H115" i="62"/>
  <c r="H122" i="63"/>
  <c r="H427" i="69"/>
  <c r="H157" i="63"/>
  <c r="H65" i="63"/>
  <c r="H110" i="63"/>
  <c r="H97" i="62"/>
  <c r="H458" i="69"/>
  <c r="H146" i="63"/>
  <c r="H148" i="63"/>
  <c r="H441" i="72"/>
  <c r="H469" i="67"/>
  <c r="H453" i="69"/>
  <c r="H439" i="71"/>
  <c r="H453" i="66"/>
  <c r="H144" i="63"/>
  <c r="H106" i="63"/>
  <c r="H445" i="71"/>
  <c r="H113" i="61"/>
  <c r="H468" i="67"/>
  <c r="H585" i="68"/>
  <c r="H574" i="68"/>
  <c r="H510" i="64"/>
  <c r="H468" i="65"/>
  <c r="H150" i="63"/>
  <c r="H452" i="71"/>
  <c r="H408" i="71"/>
  <c r="H444" i="72"/>
  <c r="H463" i="69"/>
  <c r="H461" i="70"/>
  <c r="H469" i="65"/>
  <c r="H451" i="71"/>
  <c r="H168" i="63"/>
  <c r="H425" i="71"/>
  <c r="H450" i="72"/>
  <c r="H588" i="68"/>
  <c r="H471" i="66"/>
  <c r="H28" i="63"/>
  <c r="H461" i="69"/>
  <c r="H164" i="63"/>
  <c r="H464" i="69"/>
  <c r="H49" i="62"/>
  <c r="H428" i="71"/>
  <c r="H447" i="69"/>
  <c r="H461" i="65"/>
  <c r="H7" i="63"/>
  <c r="H472" i="66"/>
  <c r="H458" i="70"/>
  <c r="H448" i="72"/>
  <c r="H468" i="66"/>
  <c r="H451" i="72"/>
  <c r="H471" i="69"/>
  <c r="H168" i="61"/>
  <c r="H32" i="63"/>
  <c r="H461" i="66"/>
  <c r="H464" i="70"/>
  <c r="H566" i="68"/>
  <c r="H461" i="67"/>
  <c r="H425" i="72"/>
  <c r="H586" i="68"/>
  <c r="H434" i="69"/>
  <c r="H66" i="63"/>
  <c r="H128" i="63"/>
  <c r="H465" i="70"/>
  <c r="H469" i="66"/>
  <c r="H452" i="72"/>
  <c r="H463" i="70"/>
  <c r="H445" i="69"/>
  <c r="H32" i="62"/>
  <c r="H117" i="61"/>
  <c r="H468" i="70"/>
  <c r="H441" i="71"/>
  <c r="H444" i="69"/>
  <c r="H448" i="71"/>
  <c r="H109" i="63"/>
  <c r="H468" i="69"/>
  <c r="H162" i="63"/>
  <c r="H444" i="71"/>
  <c r="H427" i="72"/>
  <c r="H172" i="61"/>
  <c r="H434" i="72"/>
  <c r="H449" i="71"/>
  <c r="H55" i="61"/>
  <c r="H469" i="69"/>
  <c r="H519" i="64"/>
  <c r="H520" i="64"/>
  <c r="H443" i="72"/>
  <c r="H465" i="69"/>
  <c r="H89" i="63"/>
  <c r="H427" i="71"/>
  <c r="H445" i="72"/>
  <c r="H434" i="71"/>
  <c r="H125" i="63"/>
  <c r="H469" i="70"/>
  <c r="H85" i="63"/>
  <c r="H409" i="71"/>
  <c r="H439" i="72"/>
  <c r="H51" i="63"/>
  <c r="H111" i="63"/>
  <c r="H428" i="72"/>
  <c r="H472" i="69"/>
  <c r="H407" i="71"/>
  <c r="H443" i="71"/>
  <c r="H581" i="68"/>
  <c r="H424" i="69"/>
  <c r="H406" i="72"/>
  <c r="H412" i="71"/>
  <c r="H452" i="65"/>
  <c r="H12" i="63"/>
  <c r="H175" i="61"/>
  <c r="H145" i="62"/>
  <c r="H40" i="61"/>
  <c r="H155" i="62"/>
  <c r="H122" i="62"/>
  <c r="H54" i="62"/>
  <c r="H443" i="69"/>
  <c r="H161" i="63"/>
  <c r="H87" i="62"/>
  <c r="H159" i="61"/>
  <c r="H136" i="62"/>
  <c r="H68" i="61"/>
  <c r="H462" i="69"/>
  <c r="H16" i="62"/>
  <c r="H15" i="62"/>
  <c r="H11" i="62"/>
  <c r="H96" i="61"/>
  <c r="H9" i="62"/>
  <c r="H426" i="72"/>
  <c r="H134" i="61"/>
  <c r="H73" i="62"/>
  <c r="H83" i="63"/>
  <c r="H69" i="61"/>
  <c r="H426" i="66"/>
  <c r="H94" i="61"/>
  <c r="H60" i="62"/>
  <c r="H38" i="62"/>
  <c r="H33" i="63"/>
  <c r="H174" i="62"/>
  <c r="H78" i="63"/>
  <c r="H430" i="65"/>
  <c r="H12" i="62"/>
  <c r="H138" i="62"/>
  <c r="H92" i="63"/>
  <c r="H83" i="62"/>
  <c r="H64" i="63"/>
  <c r="H27" i="61"/>
  <c r="H166" i="62"/>
  <c r="H157" i="61"/>
  <c r="H153" i="61"/>
  <c r="H135" i="61"/>
  <c r="H76" i="61"/>
  <c r="H53" i="62"/>
  <c r="H41" i="61"/>
  <c r="H165" i="62"/>
  <c r="H50" i="62"/>
  <c r="H39" i="62"/>
  <c r="H10" i="62"/>
  <c r="H457" i="69"/>
  <c r="H31" i="62"/>
  <c r="H21" i="61"/>
  <c r="H36" i="62"/>
  <c r="H8" i="62"/>
  <c r="H39" i="61"/>
  <c r="H10" i="61"/>
  <c r="H452" i="66"/>
  <c r="H433" i="70"/>
  <c r="H58" i="62"/>
  <c r="H440" i="71"/>
  <c r="H137" i="61"/>
  <c r="H35" i="61"/>
  <c r="H13" i="62"/>
  <c r="H153" i="62"/>
  <c r="H140" i="61"/>
  <c r="H108" i="62"/>
  <c r="H98" i="62"/>
  <c r="H90" i="62"/>
  <c r="H71" i="61"/>
  <c r="H55" i="62"/>
  <c r="H48" i="61"/>
  <c r="H462" i="70"/>
  <c r="H10" i="63"/>
  <c r="H5" i="61"/>
  <c r="H103" i="62"/>
  <c r="H148" i="62"/>
  <c r="H87" i="63"/>
  <c r="H154" i="61"/>
  <c r="H30" i="61"/>
  <c r="H18" i="62"/>
  <c r="H132" i="61"/>
  <c r="H17" i="61"/>
  <c r="H433" i="71"/>
  <c r="H20" i="63"/>
  <c r="H77" i="61"/>
  <c r="H93" i="62"/>
  <c r="H26" i="62"/>
  <c r="H140" i="63"/>
  <c r="H107" i="62"/>
  <c r="H37" i="62"/>
  <c r="H138" i="61"/>
  <c r="H79" i="61"/>
  <c r="H48" i="62"/>
  <c r="H460" i="70"/>
  <c r="H471" i="65"/>
  <c r="H136" i="61"/>
  <c r="H443" i="70"/>
  <c r="H74" i="62"/>
  <c r="H111" i="62"/>
  <c r="H34" i="61"/>
  <c r="H22" i="61"/>
  <c r="H11" i="63"/>
  <c r="H442" i="72"/>
  <c r="H172" i="62"/>
  <c r="H21" i="63"/>
  <c r="H577" i="68"/>
  <c r="H87" i="61"/>
  <c r="H92" i="62"/>
  <c r="H69" i="62"/>
  <c r="H13" i="63"/>
  <c r="H457" i="70"/>
  <c r="H163" i="61"/>
  <c r="H157" i="62"/>
  <c r="H131" i="61"/>
  <c r="H120" i="61"/>
  <c r="H89" i="61"/>
  <c r="H74" i="61"/>
  <c r="H70" i="61"/>
  <c r="H33" i="61"/>
  <c r="H165" i="61"/>
  <c r="H147" i="62"/>
  <c r="H88" i="61"/>
  <c r="H77" i="63"/>
  <c r="H50" i="61"/>
  <c r="H39" i="63"/>
  <c r="H9" i="63"/>
  <c r="H122" i="61"/>
  <c r="H54" i="61"/>
  <c r="H26" i="61"/>
  <c r="H433" i="72"/>
  <c r="H88" i="62"/>
  <c r="H134" i="62"/>
  <c r="H30" i="63"/>
  <c r="H449" i="69"/>
  <c r="H101" i="61"/>
  <c r="H65" i="62"/>
  <c r="H14" i="61"/>
  <c r="H573" i="68"/>
  <c r="H126" i="61"/>
  <c r="H97" i="61"/>
  <c r="H94" i="62"/>
  <c r="H86" i="62"/>
  <c r="H52" i="61"/>
  <c r="H29" i="61"/>
  <c r="H20" i="61"/>
  <c r="H15" i="61"/>
  <c r="H105" i="63"/>
  <c r="H110" i="62"/>
  <c r="H78" i="61"/>
  <c r="H5" i="62"/>
  <c r="H51" i="61"/>
  <c r="H154" i="62"/>
  <c r="H45" i="62"/>
  <c r="H406" i="71"/>
  <c r="H561" i="68"/>
  <c r="H159" i="62"/>
  <c r="H75" i="61"/>
  <c r="H71" i="63"/>
  <c r="H19" i="63"/>
  <c r="H96" i="62"/>
  <c r="H16" i="61"/>
  <c r="H460" i="69"/>
  <c r="H415" i="72"/>
  <c r="H100" i="61"/>
  <c r="H84" i="62"/>
  <c r="H26" i="63"/>
  <c r="H9" i="61"/>
  <c r="H175" i="62"/>
  <c r="H56" i="62"/>
  <c r="H52" i="63"/>
  <c r="H19" i="61"/>
  <c r="H40" i="63"/>
  <c r="H537" i="68"/>
  <c r="H430" i="66"/>
  <c r="H100" i="62"/>
  <c r="H83" i="61"/>
  <c r="H145" i="61"/>
  <c r="H116" i="62"/>
  <c r="H19" i="62"/>
  <c r="H118" i="61"/>
  <c r="H156" i="61"/>
  <c r="H5" i="63"/>
  <c r="H515" i="64"/>
  <c r="H84" i="61"/>
  <c r="H68" i="62"/>
  <c r="H35" i="62"/>
  <c r="H30" i="62"/>
  <c r="H522" i="64"/>
  <c r="H540" i="68"/>
  <c r="H424" i="67"/>
  <c r="H498" i="64"/>
  <c r="H141" i="61"/>
  <c r="H101" i="62"/>
  <c r="H119" i="62"/>
  <c r="H103" i="61"/>
  <c r="H93" i="63"/>
  <c r="H460" i="67"/>
  <c r="H141" i="62"/>
  <c r="H65" i="61"/>
  <c r="H27" i="62"/>
  <c r="H13" i="61"/>
  <c r="H433" i="69"/>
  <c r="H139" i="63"/>
  <c r="H135" i="62"/>
  <c r="H127" i="62"/>
  <c r="H111" i="61"/>
  <c r="H93" i="61"/>
  <c r="H91" i="62"/>
  <c r="H86" i="61"/>
  <c r="H75" i="62"/>
  <c r="H70" i="62"/>
  <c r="H60" i="61"/>
  <c r="H52" i="62"/>
  <c r="H22" i="62"/>
  <c r="H20" i="62"/>
  <c r="H130" i="62"/>
  <c r="H173" i="61"/>
  <c r="H117" i="62"/>
  <c r="H77" i="62"/>
  <c r="H6" i="61"/>
  <c r="H58" i="61"/>
  <c r="H46" i="61"/>
  <c r="H31" i="63"/>
  <c r="H21" i="62"/>
  <c r="H18" i="61"/>
  <c r="H438" i="72"/>
  <c r="H126" i="62"/>
  <c r="H99" i="62"/>
  <c r="H90" i="63"/>
  <c r="H433" i="67"/>
  <c r="H171" i="61"/>
  <c r="H140" i="62"/>
  <c r="H116" i="61"/>
  <c r="H108" i="61"/>
  <c r="H99" i="61"/>
  <c r="H95" i="61"/>
  <c r="H90" i="61"/>
  <c r="H72" i="62"/>
  <c r="H37" i="61"/>
  <c r="H33" i="62"/>
  <c r="H173" i="62"/>
  <c r="H147" i="61"/>
  <c r="H118" i="62"/>
  <c r="H6" i="62"/>
  <c r="H440" i="72"/>
  <c r="H156" i="62"/>
  <c r="H73" i="61"/>
  <c r="H124" i="63"/>
  <c r="H424" i="71"/>
  <c r="H64" i="61"/>
  <c r="H139" i="62"/>
  <c r="H131" i="62"/>
  <c r="H107" i="61"/>
  <c r="H57" i="61"/>
  <c r="H53" i="61"/>
  <c r="H50" i="63"/>
  <c r="H32" i="61"/>
  <c r="H148" i="61"/>
  <c r="H452" i="70"/>
  <c r="H70" i="63"/>
  <c r="H68" i="63"/>
  <c r="H64" i="62"/>
  <c r="H166" i="61"/>
  <c r="H130" i="61"/>
  <c r="H127" i="61"/>
  <c r="H67" i="62"/>
  <c r="H36" i="61"/>
  <c r="H34" i="62"/>
  <c r="H110" i="61"/>
  <c r="H40" i="62"/>
  <c r="H460" i="65"/>
  <c r="H155" i="61"/>
  <c r="H31" i="61"/>
  <c r="H464" i="66"/>
  <c r="H442" i="71"/>
  <c r="H445" i="66"/>
  <c r="H460" i="66"/>
  <c r="H98" i="61"/>
  <c r="H94" i="63"/>
  <c r="H57" i="62"/>
  <c r="H41" i="62"/>
  <c r="H8" i="61"/>
  <c r="H163" i="62"/>
  <c r="H132" i="62"/>
  <c r="H89" i="62"/>
  <c r="H139" i="61"/>
  <c r="H67" i="61"/>
  <c r="H129" i="62"/>
  <c r="H49" i="63"/>
  <c r="H133" i="61"/>
  <c r="H92" i="61"/>
  <c r="H78" i="62"/>
  <c r="H133" i="62"/>
  <c r="H45" i="63"/>
  <c r="H438" i="71"/>
  <c r="H120" i="62"/>
  <c r="H143" i="63"/>
  <c r="H45" i="61"/>
  <c r="H51" i="62"/>
  <c r="H12" i="61"/>
  <c r="H129" i="61"/>
  <c r="H119" i="61"/>
  <c r="H49" i="61"/>
  <c r="H11" i="61"/>
  <c r="H88" i="63"/>
  <c r="H430" i="72"/>
  <c r="H91" i="61"/>
  <c r="H56" i="61"/>
  <c r="H46" i="62"/>
  <c r="H17" i="62"/>
  <c r="H14" i="62"/>
  <c r="H494" i="64"/>
  <c r="H452" i="69"/>
  <c r="H426" i="65"/>
  <c r="H69" i="63"/>
  <c r="H426" i="71"/>
  <c r="H171" i="62"/>
  <c r="H95" i="62"/>
  <c r="H79" i="62"/>
  <c r="H72" i="61"/>
  <c r="H29" i="62"/>
  <c r="H71" i="62"/>
  <c r="H177" i="61"/>
  <c r="H177" i="62"/>
  <c r="H38" i="61"/>
  <c r="H174" i="61"/>
  <c r="H76" i="62"/>
  <c r="H137" i="62"/>
  <c r="H442" i="67"/>
  <c r="H448" i="67"/>
  <c r="H411" i="72"/>
  <c r="H481" i="64"/>
  <c r="H435" i="66"/>
  <c r="H500" i="64"/>
  <c r="H497" i="64"/>
  <c r="H435" i="69"/>
  <c r="H530" i="68"/>
  <c r="H442" i="70"/>
  <c r="H453" i="70"/>
  <c r="H447" i="67"/>
  <c r="H431" i="69"/>
  <c r="H496" i="64"/>
  <c r="H413" i="72"/>
  <c r="H445" i="65"/>
  <c r="H469" i="64"/>
  <c r="H28" i="62"/>
  <c r="H427" i="66"/>
  <c r="H554" i="68"/>
  <c r="H440" i="70"/>
  <c r="H415" i="71"/>
  <c r="H479" i="64"/>
  <c r="H432" i="71"/>
  <c r="H445" i="67"/>
  <c r="H536" i="68"/>
  <c r="H480" i="64"/>
  <c r="H454" i="66"/>
  <c r="H430" i="67"/>
  <c r="H473" i="64"/>
  <c r="H454" i="70"/>
  <c r="H429" i="71"/>
  <c r="H450" i="65"/>
  <c r="H439" i="69"/>
  <c r="H424" i="66"/>
  <c r="H444" i="65"/>
  <c r="H576" i="68"/>
  <c r="H63" i="63"/>
  <c r="H567" i="68"/>
  <c r="H423" i="69"/>
  <c r="H555" i="68"/>
  <c r="H538" i="68"/>
  <c r="H526" i="68"/>
  <c r="H462" i="67"/>
  <c r="H431" i="66"/>
  <c r="H432" i="70"/>
  <c r="H146" i="61"/>
  <c r="H483" i="64"/>
  <c r="H516" i="64"/>
  <c r="H447" i="70"/>
  <c r="H433" i="65"/>
  <c r="H412" i="72"/>
  <c r="H432" i="65"/>
  <c r="H85" i="61"/>
  <c r="H427" i="70"/>
  <c r="H431" i="65"/>
  <c r="H420" i="66"/>
  <c r="H44" i="63"/>
  <c r="H529" i="68"/>
  <c r="H534" i="68"/>
  <c r="H420" i="70"/>
  <c r="H524" i="68"/>
  <c r="H478" i="64"/>
  <c r="H430" i="71"/>
  <c r="H465" i="67"/>
  <c r="H432" i="69"/>
  <c r="H501" i="64"/>
  <c r="H444" i="70"/>
  <c r="H453" i="65"/>
  <c r="H431" i="72"/>
  <c r="H442" i="69"/>
  <c r="H417" i="72"/>
  <c r="H463" i="65"/>
  <c r="H532" i="68"/>
  <c r="H439" i="65"/>
  <c r="H465" i="65"/>
  <c r="H162" i="61"/>
  <c r="H63" i="62"/>
  <c r="H503" i="64"/>
  <c r="H466" i="64"/>
  <c r="H447" i="66"/>
  <c r="H449" i="70"/>
  <c r="H564" i="68"/>
  <c r="H426" i="67"/>
  <c r="H411" i="71"/>
  <c r="H128" i="61"/>
  <c r="H476" i="64"/>
  <c r="H535" i="68"/>
  <c r="H434" i="70"/>
  <c r="H44" i="61"/>
  <c r="H453" i="67"/>
  <c r="H464" i="65"/>
  <c r="H66" i="61"/>
  <c r="H423" i="72"/>
  <c r="H442" i="65"/>
  <c r="H463" i="67"/>
  <c r="H543" i="68"/>
  <c r="H423" i="65"/>
  <c r="H426" i="70"/>
  <c r="H439" i="66"/>
  <c r="H553" i="68"/>
  <c r="H423" i="67"/>
  <c r="H452" i="67"/>
  <c r="H164" i="62"/>
  <c r="H431" i="67"/>
  <c r="H464" i="67"/>
  <c r="H495" i="64"/>
  <c r="H446" i="66"/>
  <c r="H431" i="70"/>
  <c r="H451" i="67"/>
  <c r="H421" i="71"/>
  <c r="H462" i="65"/>
  <c r="H475" i="64"/>
  <c r="H446" i="70"/>
  <c r="H82" i="61"/>
  <c r="H487" i="64"/>
  <c r="H582" i="68"/>
  <c r="H470" i="64"/>
  <c r="H471" i="64"/>
  <c r="H450" i="67"/>
  <c r="H405" i="72"/>
  <c r="H424" i="70"/>
  <c r="H471" i="70"/>
  <c r="H421" i="66"/>
  <c r="H523" i="68"/>
  <c r="H414" i="71"/>
  <c r="H458" i="65"/>
  <c r="H425" i="66"/>
  <c r="H428" i="66"/>
  <c r="H539" i="68"/>
  <c r="H439" i="67"/>
  <c r="H550" i="68"/>
  <c r="H589" i="68"/>
  <c r="H431" i="71"/>
  <c r="H451" i="66"/>
  <c r="H427" i="67"/>
  <c r="H502" i="64"/>
  <c r="H425" i="70"/>
  <c r="H423" i="71"/>
  <c r="H474" i="64"/>
  <c r="H445" i="70"/>
  <c r="H25" i="61"/>
  <c r="H164" i="61"/>
  <c r="H447" i="65"/>
  <c r="H435" i="67"/>
  <c r="H421" i="67"/>
  <c r="H413" i="71"/>
  <c r="H446" i="67"/>
  <c r="H106" i="61"/>
  <c r="H448" i="66"/>
  <c r="H440" i="65"/>
  <c r="H444" i="67"/>
  <c r="H435" i="70"/>
  <c r="H440" i="69"/>
  <c r="H435" i="72"/>
  <c r="H580" i="68"/>
  <c r="H471" i="67"/>
  <c r="H440" i="66"/>
  <c r="H429" i="67"/>
  <c r="H524" i="64"/>
  <c r="H442" i="66"/>
  <c r="H575" i="68"/>
  <c r="H444" i="66"/>
  <c r="H514" i="64"/>
  <c r="H563" i="68"/>
  <c r="H458" i="67"/>
  <c r="H432" i="66"/>
  <c r="H428" i="67"/>
  <c r="H454" i="69"/>
  <c r="H4" i="62"/>
  <c r="H434" i="67"/>
  <c r="H28" i="61"/>
  <c r="H125" i="61"/>
  <c r="H4" i="63"/>
  <c r="H462" i="66"/>
  <c r="H448" i="65"/>
  <c r="H454" i="65"/>
  <c r="H548" i="68"/>
  <c r="H578" i="68"/>
  <c r="H440" i="67"/>
  <c r="H499" i="64"/>
  <c r="H424" i="65"/>
  <c r="H472" i="65"/>
  <c r="H508" i="64"/>
  <c r="H472" i="70"/>
  <c r="H512" i="64"/>
  <c r="H451" i="70"/>
  <c r="H450" i="69"/>
  <c r="H82" i="62"/>
  <c r="H82" i="63"/>
  <c r="H446" i="65"/>
  <c r="H443" i="65"/>
  <c r="H557" i="68"/>
  <c r="H433" i="66"/>
  <c r="H403" i="72"/>
  <c r="H449" i="67"/>
  <c r="H562" i="68"/>
  <c r="H448" i="70"/>
  <c r="H47" i="61"/>
  <c r="H449" i="66"/>
  <c r="H472" i="67"/>
  <c r="H493" i="64"/>
  <c r="H439" i="70"/>
  <c r="H443" i="66"/>
  <c r="H556" i="68"/>
  <c r="H482" i="64"/>
  <c r="H488" i="64"/>
  <c r="H551" i="68"/>
  <c r="H472" i="64"/>
  <c r="H435" i="65"/>
  <c r="H559" i="68"/>
  <c r="H429" i="69"/>
  <c r="H429" i="70"/>
  <c r="H25" i="63"/>
  <c r="H450" i="70"/>
  <c r="H513" i="64"/>
  <c r="H109" i="62"/>
  <c r="H504" i="64"/>
  <c r="H421" i="65"/>
  <c r="H435" i="71"/>
  <c r="H428" i="70"/>
  <c r="H47" i="62"/>
  <c r="H434" i="65"/>
  <c r="H432" i="72"/>
  <c r="H428" i="65"/>
  <c r="H106" i="62"/>
  <c r="H144" i="61"/>
  <c r="H414" i="72"/>
  <c r="H66" i="62"/>
  <c r="H533" i="68"/>
  <c r="H448" i="69"/>
  <c r="H421" i="70"/>
  <c r="H477" i="64"/>
  <c r="H7" i="62"/>
  <c r="H456" i="69"/>
  <c r="H560" i="68"/>
  <c r="H432" i="67"/>
  <c r="H421" i="72"/>
  <c r="H420" i="65"/>
  <c r="H454" i="67"/>
  <c r="H420" i="69"/>
  <c r="H527" i="68"/>
  <c r="H425" i="65"/>
  <c r="H417" i="71"/>
  <c r="H144" i="62"/>
  <c r="H490" i="64"/>
  <c r="H109" i="61"/>
  <c r="H423" i="70"/>
  <c r="H571" i="68"/>
  <c r="H565" i="68"/>
  <c r="H429" i="72"/>
  <c r="H430" i="70"/>
  <c r="H429" i="66"/>
  <c r="H437" i="71"/>
  <c r="H128" i="62"/>
  <c r="H85" i="62"/>
  <c r="H425" i="67"/>
  <c r="H162" i="62"/>
  <c r="H146" i="62"/>
  <c r="H7" i="61"/>
  <c r="H449" i="65"/>
  <c r="H421" i="69"/>
  <c r="H25" i="62"/>
  <c r="H528" i="68"/>
  <c r="H63" i="61"/>
  <c r="H405" i="71"/>
  <c r="H4" i="61"/>
  <c r="H541" i="68"/>
  <c r="H450" i="66"/>
  <c r="H423" i="66"/>
  <c r="H531" i="68"/>
  <c r="H491" i="64"/>
  <c r="H451" i="69"/>
  <c r="H437" i="72"/>
  <c r="H458" i="66"/>
  <c r="H547" i="68"/>
  <c r="H44" i="62"/>
  <c r="H430" i="69"/>
  <c r="H465" i="66"/>
  <c r="H558" i="68"/>
  <c r="H492" i="64"/>
  <c r="H523" i="64"/>
  <c r="H403" i="71"/>
  <c r="H125" i="62"/>
  <c r="H427" i="65"/>
  <c r="H552" i="68"/>
  <c r="H429" i="65"/>
  <c r="H424" i="72"/>
  <c r="H463" i="66"/>
  <c r="H467" i="64"/>
  <c r="H420" i="67"/>
  <c r="H443" i="67"/>
  <c r="H451" i="65"/>
  <c r="H438" i="65"/>
  <c r="H457" i="65"/>
  <c r="H3" i="61"/>
  <c r="H525" i="68"/>
  <c r="H422" i="69"/>
  <c r="H438" i="69"/>
  <c r="H24" i="63"/>
  <c r="H468" i="64"/>
  <c r="H43" i="63"/>
  <c r="H420" i="71"/>
  <c r="H419" i="67"/>
  <c r="H457" i="66"/>
  <c r="H422" i="66"/>
  <c r="H404" i="71"/>
  <c r="H124" i="62"/>
  <c r="H81" i="62"/>
  <c r="H422" i="71"/>
  <c r="H438" i="67"/>
  <c r="H419" i="69"/>
  <c r="H419" i="70"/>
  <c r="H105" i="62"/>
  <c r="H441" i="69"/>
  <c r="H422" i="67"/>
  <c r="H422" i="72"/>
  <c r="H546" i="68"/>
  <c r="H81" i="61"/>
  <c r="H161" i="61"/>
  <c r="H124" i="61"/>
  <c r="H457" i="67"/>
  <c r="H441" i="66"/>
  <c r="H105" i="61"/>
  <c r="H43" i="61"/>
  <c r="H404" i="72"/>
  <c r="H62" i="62"/>
  <c r="H419" i="66"/>
  <c r="H489" i="64"/>
  <c r="H438" i="70"/>
  <c r="H402" i="71"/>
  <c r="H465" i="64"/>
  <c r="H62" i="61"/>
  <c r="H3" i="63"/>
  <c r="H422" i="65"/>
  <c r="H143" i="62"/>
  <c r="H549" i="68"/>
  <c r="H522" i="68"/>
  <c r="H486" i="64"/>
  <c r="H570" i="68"/>
  <c r="H420" i="72"/>
  <c r="H62" i="63"/>
  <c r="H441" i="70"/>
  <c r="H441" i="67"/>
  <c r="H161" i="62"/>
  <c r="H24" i="62"/>
  <c r="H402" i="72"/>
  <c r="H3" i="62"/>
  <c r="H81" i="63"/>
  <c r="H507" i="64"/>
  <c r="H438" i="66"/>
  <c r="H441" i="65"/>
  <c r="H43" i="62"/>
  <c r="H456" i="70"/>
  <c r="H419" i="65"/>
  <c r="H143" i="61"/>
  <c r="H422" i="70"/>
  <c r="H24" i="61"/>
  <c r="H464" i="64"/>
  <c r="H437" i="70"/>
  <c r="H418" i="66"/>
  <c r="H418" i="67"/>
  <c r="H485" i="64"/>
  <c r="H418" i="70"/>
  <c r="H437" i="69"/>
  <c r="H401" i="72"/>
  <c r="H401" i="71"/>
  <c r="H437" i="65"/>
  <c r="H506" i="64"/>
  <c r="H521" i="68"/>
  <c r="H456" i="66"/>
  <c r="H545" i="68"/>
  <c r="H437" i="67"/>
  <c r="H456" i="67"/>
  <c r="H419" i="71"/>
  <c r="H456" i="65"/>
  <c r="H419" i="72"/>
  <c r="H418" i="65"/>
  <c r="H437" i="66"/>
  <c r="H569" i="68"/>
  <c r="H418" i="69"/>
  <c r="M12" i="63"/>
  <c r="M79" i="63"/>
  <c r="M118" i="63"/>
  <c r="M114" i="63"/>
  <c r="M517" i="64"/>
  <c r="M473" i="66"/>
  <c r="M428" i="69"/>
  <c r="M410" i="72"/>
  <c r="M470" i="65"/>
  <c r="M473" i="69"/>
  <c r="M518" i="64"/>
  <c r="M467" i="67"/>
  <c r="M583" i="68"/>
  <c r="M473" i="70"/>
  <c r="M509" i="64"/>
  <c r="M467" i="69"/>
  <c r="M450" i="71"/>
  <c r="M121" i="62"/>
  <c r="M127" i="63"/>
  <c r="M467" i="70"/>
  <c r="M532" i="68"/>
  <c r="M542" i="68"/>
  <c r="M410" i="71"/>
  <c r="M467" i="66"/>
  <c r="M93" i="62"/>
  <c r="M158" i="62"/>
  <c r="M54" i="63"/>
  <c r="M154" i="63"/>
  <c r="M168" i="62"/>
  <c r="M16" i="63"/>
  <c r="M177" i="63"/>
  <c r="M158" i="63"/>
  <c r="M167" i="63"/>
  <c r="M48" i="63"/>
  <c r="M525" i="64"/>
  <c r="M459" i="67"/>
  <c r="M521" i="64"/>
  <c r="M473" i="65"/>
  <c r="M453" i="72"/>
  <c r="M579" i="68"/>
  <c r="M114" i="62"/>
  <c r="M110" i="63"/>
  <c r="M447" i="72"/>
  <c r="M466" i="65"/>
  <c r="M149" i="62"/>
  <c r="M535" i="68"/>
  <c r="M58" i="63"/>
  <c r="M34" i="63"/>
  <c r="M169" i="63"/>
  <c r="M102" i="61"/>
  <c r="M131" i="63"/>
  <c r="M470" i="67"/>
  <c r="M175" i="63"/>
  <c r="M11" i="62"/>
  <c r="M170" i="63"/>
  <c r="M133" i="63"/>
  <c r="M159" i="63"/>
  <c r="M91" i="63"/>
  <c r="M580" i="68"/>
  <c r="M22" i="63"/>
  <c r="M95" i="61"/>
  <c r="M140" i="63"/>
  <c r="M47" i="63"/>
  <c r="M98" i="63"/>
  <c r="M496" i="64"/>
  <c r="M117" i="63"/>
  <c r="M102" i="63"/>
  <c r="M116" i="63"/>
  <c r="M119" i="63"/>
  <c r="M74" i="63"/>
  <c r="M176" i="63"/>
  <c r="M55" i="63"/>
  <c r="M176" i="62"/>
  <c r="M13" i="63"/>
  <c r="M166" i="63"/>
  <c r="M84" i="63"/>
  <c r="M11" i="63"/>
  <c r="M96" i="63"/>
  <c r="M427" i="72"/>
  <c r="M130" i="63"/>
  <c r="M516" i="64"/>
  <c r="M170" i="61"/>
  <c r="M466" i="67"/>
  <c r="M425" i="72"/>
  <c r="M15" i="63"/>
  <c r="M446" i="72"/>
  <c r="M27" i="63"/>
  <c r="M515" i="64"/>
  <c r="M134" i="63"/>
  <c r="M434" i="66"/>
  <c r="M168" i="63"/>
  <c r="M115" i="63"/>
  <c r="M584" i="68"/>
  <c r="M36" i="63"/>
  <c r="M8" i="63"/>
  <c r="M17" i="63"/>
  <c r="M29" i="63"/>
  <c r="M13" i="62"/>
  <c r="M176" i="61"/>
  <c r="M126" i="63"/>
  <c r="M155" i="63"/>
  <c r="M167" i="61"/>
  <c r="M157" i="63"/>
  <c r="M99" i="63"/>
  <c r="M450" i="72"/>
  <c r="M13" i="61"/>
  <c r="M94" i="62"/>
  <c r="M152" i="62"/>
  <c r="M14" i="62"/>
  <c r="M138" i="63"/>
  <c r="M150" i="63"/>
  <c r="M149" i="61"/>
  <c r="M453" i="71"/>
  <c r="M137" i="63"/>
  <c r="M139" i="63"/>
  <c r="M466" i="70"/>
  <c r="M559" i="68"/>
  <c r="M101" i="63"/>
  <c r="M129" i="63"/>
  <c r="M168" i="61"/>
  <c r="M459" i="70"/>
  <c r="M11" i="61"/>
  <c r="M172" i="63"/>
  <c r="M86" i="63"/>
  <c r="M459" i="65"/>
  <c r="M163" i="63"/>
  <c r="M151" i="62"/>
  <c r="M566" i="68"/>
  <c r="M174" i="63"/>
  <c r="M76" i="63"/>
  <c r="M459" i="69"/>
  <c r="M56" i="63"/>
  <c r="M112" i="62"/>
  <c r="M115" i="62"/>
  <c r="M103" i="63"/>
  <c r="M466" i="69"/>
  <c r="M94" i="63"/>
  <c r="M92" i="62"/>
  <c r="M12" i="61"/>
  <c r="M519" i="64"/>
  <c r="M140" i="62"/>
  <c r="M169" i="61"/>
  <c r="M169" i="62"/>
  <c r="M65" i="63"/>
  <c r="M474" i="64"/>
  <c r="M95" i="62"/>
  <c r="M97" i="63"/>
  <c r="M109" i="63"/>
  <c r="M135" i="63"/>
  <c r="M93" i="63"/>
  <c r="M107" i="63"/>
  <c r="M152" i="61"/>
  <c r="M468" i="67"/>
  <c r="M407" i="72"/>
  <c r="M112" i="63"/>
  <c r="M59" i="61"/>
  <c r="M136" i="63"/>
  <c r="M170" i="62"/>
  <c r="M57" i="63"/>
  <c r="M493" i="64"/>
  <c r="M93" i="61"/>
  <c r="M147" i="63"/>
  <c r="M165" i="63"/>
  <c r="M590" i="68"/>
  <c r="M41" i="63"/>
  <c r="M132" i="63"/>
  <c r="M37" i="63"/>
  <c r="M114" i="61"/>
  <c r="M470" i="69"/>
  <c r="M35" i="63"/>
  <c r="M171" i="63"/>
  <c r="M59" i="62"/>
  <c r="M145" i="63"/>
  <c r="M149" i="63"/>
  <c r="M469" i="67"/>
  <c r="M446" i="69"/>
  <c r="M46" i="63"/>
  <c r="M53" i="63"/>
  <c r="M407" i="71"/>
  <c r="M60" i="63"/>
  <c r="M38" i="63"/>
  <c r="M572" i="68"/>
  <c r="M152" i="63"/>
  <c r="M587" i="68"/>
  <c r="M434" i="71"/>
  <c r="M150" i="61"/>
  <c r="M446" i="71"/>
  <c r="M459" i="66"/>
  <c r="M158" i="61"/>
  <c r="M467" i="65"/>
  <c r="M151" i="61"/>
  <c r="M95" i="63"/>
  <c r="M18" i="63"/>
  <c r="M59" i="63"/>
  <c r="M156" i="63"/>
  <c r="M153" i="63"/>
  <c r="M120" i="63"/>
  <c r="M558" i="68"/>
  <c r="M447" i="71"/>
  <c r="M470" i="66"/>
  <c r="M14" i="63"/>
  <c r="M112" i="61"/>
  <c r="M470" i="70"/>
  <c r="M514" i="64"/>
  <c r="M428" i="72"/>
  <c r="M121" i="63"/>
  <c r="M121" i="61"/>
  <c r="M108" i="63"/>
  <c r="M94" i="61"/>
  <c r="M73" i="63"/>
  <c r="M6" i="63"/>
  <c r="M140" i="61"/>
  <c r="M92" i="61"/>
  <c r="M75" i="63"/>
  <c r="M141" i="63"/>
  <c r="M102" i="62"/>
  <c r="M92" i="63"/>
  <c r="M72" i="63"/>
  <c r="M428" i="71"/>
  <c r="M100" i="63"/>
  <c r="M14" i="61"/>
  <c r="M520" i="64"/>
  <c r="M472" i="64"/>
  <c r="M113" i="61"/>
  <c r="M167" i="62"/>
  <c r="M466" i="66"/>
  <c r="M173" i="63"/>
  <c r="M122" i="63"/>
  <c r="M148" i="63"/>
  <c r="M473" i="67"/>
  <c r="M591" i="68"/>
  <c r="M67" i="63"/>
  <c r="M115" i="61"/>
  <c r="M150" i="62"/>
  <c r="M151" i="63"/>
  <c r="M425" i="69"/>
  <c r="M55" i="62"/>
  <c r="M70" i="61"/>
  <c r="M130" i="62"/>
  <c r="M32" i="63"/>
  <c r="M461" i="70"/>
  <c r="M55" i="61"/>
  <c r="M132" i="61"/>
  <c r="M588" i="68"/>
  <c r="M465" i="69"/>
  <c r="M511" i="64"/>
  <c r="M458" i="70"/>
  <c r="M452" i="71"/>
  <c r="M464" i="69"/>
  <c r="M425" i="71"/>
  <c r="M448" i="72"/>
  <c r="M453" i="70"/>
  <c r="M409" i="72"/>
  <c r="M472" i="69"/>
  <c r="M465" i="70"/>
  <c r="M445" i="71"/>
  <c r="M443" i="72"/>
  <c r="M106" i="63"/>
  <c r="M463" i="70"/>
  <c r="M449" i="71"/>
  <c r="M458" i="69"/>
  <c r="M117" i="61"/>
  <c r="M30" i="61"/>
  <c r="M469" i="65"/>
  <c r="M462" i="70"/>
  <c r="M426" i="72"/>
  <c r="M475" i="64"/>
  <c r="M533" i="68"/>
  <c r="M468" i="70"/>
  <c r="M443" i="71"/>
  <c r="M468" i="69"/>
  <c r="M451" i="71"/>
  <c r="M453" i="66"/>
  <c r="M581" i="68"/>
  <c r="M85" i="63"/>
  <c r="M111" i="62"/>
  <c r="M445" i="72"/>
  <c r="M144" i="63"/>
  <c r="M28" i="63"/>
  <c r="M166" i="62"/>
  <c r="M51" i="63"/>
  <c r="M534" i="68"/>
  <c r="M461" i="69"/>
  <c r="M162" i="63"/>
  <c r="M452" i="72"/>
  <c r="M463" i="69"/>
  <c r="M427" i="71"/>
  <c r="M7" i="63"/>
  <c r="M472" i="70"/>
  <c r="M469" i="69"/>
  <c r="M427" i="69"/>
  <c r="M442" i="72"/>
  <c r="M468" i="65"/>
  <c r="M409" i="71"/>
  <c r="M12" i="62"/>
  <c r="M461" i="67"/>
  <c r="M439" i="72"/>
  <c r="M113" i="62"/>
  <c r="M461" i="65"/>
  <c r="M445" i="69"/>
  <c r="M128" i="63"/>
  <c r="M556" i="68"/>
  <c r="M495" i="64"/>
  <c r="M471" i="66"/>
  <c r="M449" i="72"/>
  <c r="M557" i="68"/>
  <c r="M447" i="69"/>
  <c r="M589" i="68"/>
  <c r="M36" i="61"/>
  <c r="M51" i="62"/>
  <c r="M89" i="61"/>
  <c r="M148" i="61"/>
  <c r="M472" i="66"/>
  <c r="M434" i="70"/>
  <c r="M585" i="68"/>
  <c r="M416" i="72"/>
  <c r="M66" i="63"/>
  <c r="M453" i="69"/>
  <c r="M164" i="63"/>
  <c r="M146" i="63"/>
  <c r="M471" i="69"/>
  <c r="M586" i="68"/>
  <c r="M30" i="63"/>
  <c r="M574" i="68"/>
  <c r="M451" i="72"/>
  <c r="M471" i="70"/>
  <c r="M444" i="69"/>
  <c r="M464" i="70"/>
  <c r="M416" i="71"/>
  <c r="M444" i="72"/>
  <c r="M111" i="63"/>
  <c r="M469" i="70"/>
  <c r="M468" i="66"/>
  <c r="M434" i="72"/>
  <c r="M125" i="63"/>
  <c r="M97" i="61"/>
  <c r="M582" i="68"/>
  <c r="M461" i="66"/>
  <c r="M441" i="71"/>
  <c r="M439" i="71"/>
  <c r="M434" i="69"/>
  <c r="M469" i="66"/>
  <c r="M113" i="63"/>
  <c r="M441" i="72"/>
  <c r="M444" i="71"/>
  <c r="M512" i="64"/>
  <c r="M443" i="66"/>
  <c r="M76" i="62"/>
  <c r="M448" i="71"/>
  <c r="M430" i="72"/>
  <c r="M537" i="68"/>
  <c r="M51" i="61"/>
  <c r="M117" i="62"/>
  <c r="M171" i="62"/>
  <c r="M98" i="62"/>
  <c r="M91" i="61"/>
  <c r="M67" i="62"/>
  <c r="M19" i="61"/>
  <c r="M177" i="62"/>
  <c r="M165" i="62"/>
  <c r="M136" i="62"/>
  <c r="M122" i="61"/>
  <c r="M77" i="61"/>
  <c r="M64" i="63"/>
  <c r="M46" i="62"/>
  <c r="M21" i="63"/>
  <c r="M6" i="62"/>
  <c r="M175" i="61"/>
  <c r="M145" i="61"/>
  <c r="M90" i="61"/>
  <c r="M38" i="61"/>
  <c r="M110" i="62"/>
  <c r="M83" i="63"/>
  <c r="M31" i="63"/>
  <c r="M153" i="61"/>
  <c r="M120" i="62"/>
  <c r="M108" i="62"/>
  <c r="M90" i="62"/>
  <c r="M74" i="62"/>
  <c r="M52" i="61"/>
  <c r="M29" i="61"/>
  <c r="M159" i="62"/>
  <c r="M147" i="61"/>
  <c r="M100" i="61"/>
  <c r="M77" i="62"/>
  <c r="M68" i="63"/>
  <c r="M64" i="61"/>
  <c r="M54" i="61"/>
  <c r="M27" i="61"/>
  <c r="M460" i="70"/>
  <c r="M573" i="68"/>
  <c r="M99" i="61"/>
  <c r="M424" i="72"/>
  <c r="M174" i="62"/>
  <c r="M134" i="61"/>
  <c r="M78" i="63"/>
  <c r="M49" i="61"/>
  <c r="M426" i="69"/>
  <c r="M72" i="62"/>
  <c r="M53" i="61"/>
  <c r="M32" i="61"/>
  <c r="M174" i="61"/>
  <c r="M156" i="61"/>
  <c r="M132" i="62"/>
  <c r="M118" i="61"/>
  <c r="M110" i="61"/>
  <c r="M88" i="63"/>
  <c r="M84" i="62"/>
  <c r="M40" i="62"/>
  <c r="M35" i="61"/>
  <c r="M30" i="62"/>
  <c r="M5" i="61"/>
  <c r="M462" i="69"/>
  <c r="M141" i="62"/>
  <c r="M136" i="61"/>
  <c r="M134" i="62"/>
  <c r="M84" i="61"/>
  <c r="M171" i="61"/>
  <c r="M41" i="61"/>
  <c r="M445" i="66"/>
  <c r="M438" i="72"/>
  <c r="M148" i="62"/>
  <c r="M90" i="63"/>
  <c r="M89" i="63"/>
  <c r="M173" i="62"/>
  <c r="M73" i="62"/>
  <c r="M408" i="71"/>
  <c r="M135" i="61"/>
  <c r="M74" i="61"/>
  <c r="M72" i="61"/>
  <c r="M408" i="72"/>
  <c r="M433" i="67"/>
  <c r="M86" i="61"/>
  <c r="M16" i="62"/>
  <c r="M39" i="61"/>
  <c r="M5" i="63"/>
  <c r="M460" i="67"/>
  <c r="M433" i="65"/>
  <c r="M426" i="71"/>
  <c r="M412" i="72"/>
  <c r="M163" i="61"/>
  <c r="M135" i="62"/>
  <c r="M131" i="61"/>
  <c r="M127" i="61"/>
  <c r="M120" i="61"/>
  <c r="M86" i="62"/>
  <c r="M41" i="62"/>
  <c r="M15" i="62"/>
  <c r="M430" i="70"/>
  <c r="M460" i="69"/>
  <c r="M477" i="64"/>
  <c r="M143" i="63"/>
  <c r="M156" i="62"/>
  <c r="M138" i="61"/>
  <c r="M101" i="61"/>
  <c r="M88" i="62"/>
  <c r="M77" i="63"/>
  <c r="M68" i="61"/>
  <c r="M58" i="62"/>
  <c r="M45" i="62"/>
  <c r="M40" i="61"/>
  <c r="M27" i="62"/>
  <c r="M9" i="62"/>
  <c r="M70" i="62"/>
  <c r="M166" i="61"/>
  <c r="M139" i="61"/>
  <c r="M131" i="62"/>
  <c r="M52" i="62"/>
  <c r="M22" i="61"/>
  <c r="M87" i="61"/>
  <c r="M69" i="62"/>
  <c r="M26" i="61"/>
  <c r="M105" i="63"/>
  <c r="M480" i="64"/>
  <c r="M424" i="69"/>
  <c r="M157" i="61"/>
  <c r="M98" i="61"/>
  <c r="M79" i="61"/>
  <c r="M60" i="62"/>
  <c r="M48" i="62"/>
  <c r="M37" i="61"/>
  <c r="M15" i="61"/>
  <c r="M510" i="64"/>
  <c r="M177" i="61"/>
  <c r="M173" i="61"/>
  <c r="M141" i="61"/>
  <c r="M137" i="61"/>
  <c r="M88" i="61"/>
  <c r="M83" i="62"/>
  <c r="M50" i="63"/>
  <c r="M39" i="62"/>
  <c r="M31" i="61"/>
  <c r="M9" i="61"/>
  <c r="M6" i="61"/>
  <c r="M57" i="62"/>
  <c r="M53" i="62"/>
  <c r="M34" i="61"/>
  <c r="M433" i="69"/>
  <c r="M101" i="62"/>
  <c r="M65" i="61"/>
  <c r="M50" i="61"/>
  <c r="M45" i="61"/>
  <c r="M39" i="63"/>
  <c r="M35" i="62"/>
  <c r="M153" i="62"/>
  <c r="M452" i="69"/>
  <c r="M99" i="62"/>
  <c r="M79" i="62"/>
  <c r="M71" i="63"/>
  <c r="M37" i="62"/>
  <c r="M33" i="62"/>
  <c r="M22" i="62"/>
  <c r="M19" i="63"/>
  <c r="M438" i="71"/>
  <c r="M442" i="71"/>
  <c r="M440" i="71"/>
  <c r="M103" i="62"/>
  <c r="M40" i="63"/>
  <c r="M33" i="63"/>
  <c r="M8" i="62"/>
  <c r="M154" i="62"/>
  <c r="M175" i="62"/>
  <c r="M157" i="62"/>
  <c r="M139" i="62"/>
  <c r="M52" i="63"/>
  <c r="M33" i="61"/>
  <c r="M161" i="63"/>
  <c r="M412" i="71"/>
  <c r="M172" i="62"/>
  <c r="M124" i="63"/>
  <c r="M155" i="62"/>
  <c r="M449" i="69"/>
  <c r="M32" i="62"/>
  <c r="M426" i="67"/>
  <c r="M415" i="72"/>
  <c r="M452" i="70"/>
  <c r="M165" i="61"/>
  <c r="M433" i="72"/>
  <c r="M426" i="65"/>
  <c r="M116" i="62"/>
  <c r="M111" i="61"/>
  <c r="M75" i="61"/>
  <c r="M71" i="62"/>
  <c r="M56" i="62"/>
  <c r="M38" i="62"/>
  <c r="M34" i="62"/>
  <c r="M29" i="62"/>
  <c r="M87" i="63"/>
  <c r="M159" i="61"/>
  <c r="M147" i="62"/>
  <c r="M133" i="62"/>
  <c r="M69" i="63"/>
  <c r="M49" i="62"/>
  <c r="M26" i="62"/>
  <c r="M10" i="62"/>
  <c r="M415" i="71"/>
  <c r="M163" i="62"/>
  <c r="M71" i="61"/>
  <c r="M19" i="62"/>
  <c r="M498" i="64"/>
  <c r="M137" i="62"/>
  <c r="M118" i="62"/>
  <c r="M58" i="61"/>
  <c r="M17" i="61"/>
  <c r="M430" i="71"/>
  <c r="M464" i="66"/>
  <c r="M126" i="61"/>
  <c r="M116" i="61"/>
  <c r="M70" i="63"/>
  <c r="M56" i="61"/>
  <c r="M20" i="62"/>
  <c r="M457" i="70"/>
  <c r="M155" i="61"/>
  <c r="M138" i="62"/>
  <c r="M119" i="61"/>
  <c r="M73" i="61"/>
  <c r="M9" i="63"/>
  <c r="M126" i="62"/>
  <c r="M91" i="62"/>
  <c r="M67" i="61"/>
  <c r="M20" i="63"/>
  <c r="M96" i="61"/>
  <c r="M449" i="70"/>
  <c r="M433" i="71"/>
  <c r="M145" i="62"/>
  <c r="M107" i="61"/>
  <c r="M75" i="62"/>
  <c r="M60" i="61"/>
  <c r="M57" i="61"/>
  <c r="M48" i="61"/>
  <c r="M36" i="62"/>
  <c r="M20" i="61"/>
  <c r="M97" i="62"/>
  <c r="M460" i="66"/>
  <c r="M68" i="62"/>
  <c r="M129" i="62"/>
  <c r="M96" i="62"/>
  <c r="M78" i="61"/>
  <c r="M65" i="62"/>
  <c r="M49" i="63"/>
  <c r="M46" i="61"/>
  <c r="M17" i="62"/>
  <c r="M10" i="61"/>
  <c r="M108" i="61"/>
  <c r="M119" i="62"/>
  <c r="M83" i="61"/>
  <c r="M54" i="62"/>
  <c r="M31" i="62"/>
  <c r="M18" i="61"/>
  <c r="M107" i="62"/>
  <c r="M16" i="61"/>
  <c r="M5" i="62"/>
  <c r="M457" i="69"/>
  <c r="M553" i="68"/>
  <c r="M21" i="62"/>
  <c r="M130" i="61"/>
  <c r="M127" i="62"/>
  <c r="M69" i="61"/>
  <c r="M45" i="63"/>
  <c r="M18" i="62"/>
  <c r="M494" i="64"/>
  <c r="M133" i="61"/>
  <c r="M129" i="61"/>
  <c r="M122" i="62"/>
  <c r="M78" i="62"/>
  <c r="M64" i="62"/>
  <c r="M21" i="61"/>
  <c r="M473" i="64"/>
  <c r="M172" i="61"/>
  <c r="M100" i="62"/>
  <c r="M87" i="62"/>
  <c r="M103" i="61"/>
  <c r="M540" i="68"/>
  <c r="M470" i="64"/>
  <c r="M76" i="61"/>
  <c r="M26" i="63"/>
  <c r="M10" i="63"/>
  <c r="M154" i="61"/>
  <c r="M89" i="62"/>
  <c r="M8" i="61"/>
  <c r="M460" i="65"/>
  <c r="M440" i="72"/>
  <c r="M50" i="62"/>
  <c r="M500" i="64"/>
  <c r="M429" i="70"/>
  <c r="M458" i="66"/>
  <c r="M420" i="67"/>
  <c r="M432" i="69"/>
  <c r="M567" i="68"/>
  <c r="M451" i="70"/>
  <c r="M443" i="65"/>
  <c r="M423" i="71"/>
  <c r="M478" i="64"/>
  <c r="M432" i="70"/>
  <c r="M464" i="65"/>
  <c r="M541" i="68"/>
  <c r="M435" i="66"/>
  <c r="M440" i="65"/>
  <c r="M463" i="67"/>
  <c r="M578" i="68"/>
  <c r="M425" i="70"/>
  <c r="M425" i="65"/>
  <c r="M487" i="64"/>
  <c r="M432" i="71"/>
  <c r="M431" i="72"/>
  <c r="M527" i="68"/>
  <c r="M523" i="64"/>
  <c r="M450" i="66"/>
  <c r="M476" i="64"/>
  <c r="M106" i="61"/>
  <c r="M406" i="71"/>
  <c r="M452" i="67"/>
  <c r="M524" i="68"/>
  <c r="M465" i="67"/>
  <c r="M420" i="66"/>
  <c r="M447" i="65"/>
  <c r="M125" i="61"/>
  <c r="M444" i="65"/>
  <c r="M109" i="62"/>
  <c r="M490" i="64"/>
  <c r="M63" i="63"/>
  <c r="M28" i="62"/>
  <c r="M465" i="66"/>
  <c r="M440" i="69"/>
  <c r="M431" i="65"/>
  <c r="M28" i="61"/>
  <c r="M430" i="67"/>
  <c r="M552" i="68"/>
  <c r="M488" i="64"/>
  <c r="M423" i="69"/>
  <c r="M428" i="70"/>
  <c r="M524" i="64"/>
  <c r="M421" i="67"/>
  <c r="M454" i="69"/>
  <c r="M450" i="70"/>
  <c r="M499" i="64"/>
  <c r="M448" i="66"/>
  <c r="M439" i="67"/>
  <c r="M429" i="69"/>
  <c r="M547" i="68"/>
  <c r="M464" i="67"/>
  <c r="M411" i="71"/>
  <c r="M529" i="68"/>
  <c r="M466" i="64"/>
  <c r="M536" i="68"/>
  <c r="M450" i="65"/>
  <c r="M421" i="72"/>
  <c r="M449" i="67"/>
  <c r="M463" i="66"/>
  <c r="M82" i="61"/>
  <c r="M446" i="70"/>
  <c r="M503" i="64"/>
  <c r="M434" i="67"/>
  <c r="M452" i="65"/>
  <c r="M25" i="61"/>
  <c r="M146" i="61"/>
  <c r="M423" i="66"/>
  <c r="M423" i="65"/>
  <c r="M427" i="65"/>
  <c r="M571" i="68"/>
  <c r="M421" i="65"/>
  <c r="M439" i="66"/>
  <c r="M450" i="69"/>
  <c r="M454" i="65"/>
  <c r="M431" i="66"/>
  <c r="M424" i="66"/>
  <c r="M406" i="72"/>
  <c r="M427" i="66"/>
  <c r="M442" i="69"/>
  <c r="M162" i="61"/>
  <c r="M144" i="62"/>
  <c r="M449" i="66"/>
  <c r="M431" i="71"/>
  <c r="M449" i="65"/>
  <c r="M432" i="67"/>
  <c r="M433" i="70"/>
  <c r="M428" i="66"/>
  <c r="M66" i="62"/>
  <c r="M109" i="61"/>
  <c r="M472" i="67"/>
  <c r="M575" i="68"/>
  <c r="M423" i="70"/>
  <c r="M551" i="68"/>
  <c r="M25" i="62"/>
  <c r="M405" i="71"/>
  <c r="M85" i="61"/>
  <c r="M431" i="69"/>
  <c r="M428" i="67"/>
  <c r="M429" i="71"/>
  <c r="M420" i="65"/>
  <c r="M565" i="68"/>
  <c r="M435" i="71"/>
  <c r="M420" i="70"/>
  <c r="M405" i="72"/>
  <c r="M467" i="64"/>
  <c r="M414" i="71"/>
  <c r="M483" i="64"/>
  <c r="M564" i="68"/>
  <c r="M448" i="67"/>
  <c r="M563" i="68"/>
  <c r="M44" i="61"/>
  <c r="M526" i="68"/>
  <c r="M427" i="67"/>
  <c r="M440" i="66"/>
  <c r="M82" i="62"/>
  <c r="M445" i="70"/>
  <c r="M428" i="65"/>
  <c r="M555" i="68"/>
  <c r="M4" i="62"/>
  <c r="M528" i="68"/>
  <c r="M431" i="67"/>
  <c r="M106" i="62"/>
  <c r="M472" i="65"/>
  <c r="M44" i="62"/>
  <c r="M443" i="70"/>
  <c r="M504" i="64"/>
  <c r="M4" i="63"/>
  <c r="M426" i="70"/>
  <c r="M7" i="62"/>
  <c r="M144" i="61"/>
  <c r="M444" i="66"/>
  <c r="M445" i="67"/>
  <c r="M47" i="61"/>
  <c r="M424" i="71"/>
  <c r="M454" i="66"/>
  <c r="M435" i="67"/>
  <c r="M442" i="65"/>
  <c r="M531" i="68"/>
  <c r="M429" i="72"/>
  <c r="M82" i="63"/>
  <c r="M146" i="62"/>
  <c r="M413" i="72"/>
  <c r="M440" i="70"/>
  <c r="M463" i="65"/>
  <c r="M454" i="70"/>
  <c r="M162" i="62"/>
  <c r="M434" i="65"/>
  <c r="M432" i="72"/>
  <c r="M492" i="64"/>
  <c r="M429" i="67"/>
  <c r="M435" i="72"/>
  <c r="M431" i="70"/>
  <c r="M430" i="65"/>
  <c r="M561" i="68"/>
  <c r="M448" i="70"/>
  <c r="M63" i="61"/>
  <c r="M543" i="68"/>
  <c r="M447" i="67"/>
  <c r="M452" i="66"/>
  <c r="M128" i="61"/>
  <c r="M445" i="65"/>
  <c r="M451" i="66"/>
  <c r="M442" i="70"/>
  <c r="M462" i="65"/>
  <c r="M456" i="69"/>
  <c r="M435" i="70"/>
  <c r="M421" i="69"/>
  <c r="M128" i="62"/>
  <c r="M433" i="66"/>
  <c r="M462" i="66"/>
  <c r="M577" i="68"/>
  <c r="M481" i="64"/>
  <c r="M446" i="67"/>
  <c r="M424" i="70"/>
  <c r="M432" i="65"/>
  <c r="M417" i="71"/>
  <c r="M44" i="63"/>
  <c r="M47" i="62"/>
  <c r="M453" i="65"/>
  <c r="M446" i="66"/>
  <c r="M471" i="64"/>
  <c r="M458" i="67"/>
  <c r="M425" i="67"/>
  <c r="M4" i="61"/>
  <c r="M448" i="69"/>
  <c r="M548" i="68"/>
  <c r="M456" i="70"/>
  <c r="M424" i="65"/>
  <c r="M554" i="68"/>
  <c r="M560" i="68"/>
  <c r="M482" i="64"/>
  <c r="M423" i="67"/>
  <c r="M435" i="69"/>
  <c r="M437" i="71"/>
  <c r="M562" i="68"/>
  <c r="M439" i="70"/>
  <c r="M423" i="72"/>
  <c r="M411" i="72"/>
  <c r="M508" i="64"/>
  <c r="M429" i="65"/>
  <c r="M403" i="71"/>
  <c r="M443" i="69"/>
  <c r="M451" i="65"/>
  <c r="M427" i="70"/>
  <c r="M426" i="66"/>
  <c r="M491" i="64"/>
  <c r="M424" i="67"/>
  <c r="M66" i="61"/>
  <c r="M125" i="62"/>
  <c r="M442" i="66"/>
  <c r="M444" i="67"/>
  <c r="M430" i="66"/>
  <c r="M435" i="65"/>
  <c r="M530" i="68"/>
  <c r="M421" i="70"/>
  <c r="M444" i="70"/>
  <c r="M450" i="67"/>
  <c r="M469" i="64"/>
  <c r="M448" i="65"/>
  <c r="M425" i="66"/>
  <c r="M502" i="64"/>
  <c r="M439" i="69"/>
  <c r="M421" i="71"/>
  <c r="M432" i="66"/>
  <c r="M443" i="67"/>
  <c r="M522" i="64"/>
  <c r="M164" i="61"/>
  <c r="M479" i="64"/>
  <c r="M429" i="66"/>
  <c r="M442" i="67"/>
  <c r="M453" i="67"/>
  <c r="M513" i="64"/>
  <c r="M440" i="67"/>
  <c r="M497" i="64"/>
  <c r="M523" i="68"/>
  <c r="M462" i="67"/>
  <c r="M454" i="67"/>
  <c r="M458" i="65"/>
  <c r="M421" i="66"/>
  <c r="M430" i="69"/>
  <c r="M446" i="65"/>
  <c r="M451" i="67"/>
  <c r="M414" i="72"/>
  <c r="M501" i="64"/>
  <c r="M447" i="66"/>
  <c r="M85" i="62"/>
  <c r="M420" i="69"/>
  <c r="M539" i="68"/>
  <c r="M550" i="68"/>
  <c r="M417" i="72"/>
  <c r="M471" i="67"/>
  <c r="M63" i="62"/>
  <c r="M538" i="68"/>
  <c r="M439" i="65"/>
  <c r="M451" i="69"/>
  <c r="M465" i="65"/>
  <c r="M403" i="72"/>
  <c r="M576" i="68"/>
  <c r="M164" i="62"/>
  <c r="M447" i="70"/>
  <c r="M25" i="63"/>
  <c r="M7" i="61"/>
  <c r="M471" i="65"/>
  <c r="M413" i="71"/>
  <c r="M437" i="72"/>
  <c r="M3" i="63"/>
  <c r="M422" i="69"/>
  <c r="M489" i="64"/>
  <c r="M419" i="67"/>
  <c r="M419" i="69"/>
  <c r="M457" i="65"/>
  <c r="M62" i="63"/>
  <c r="M124" i="61"/>
  <c r="M422" i="72"/>
  <c r="M161" i="62"/>
  <c r="M143" i="61"/>
  <c r="M441" i="69"/>
  <c r="M105" i="62"/>
  <c r="M3" i="62"/>
  <c r="M549" i="68"/>
  <c r="M422" i="70"/>
  <c r="M43" i="61"/>
  <c r="M422" i="65"/>
  <c r="M420" i="72"/>
  <c r="M419" i="70"/>
  <c r="M438" i="69"/>
  <c r="M105" i="61"/>
  <c r="M419" i="66"/>
  <c r="M124" i="62"/>
  <c r="M422" i="71"/>
  <c r="M465" i="64"/>
  <c r="M404" i="71"/>
  <c r="M43" i="63"/>
  <c r="M43" i="62"/>
  <c r="M81" i="62"/>
  <c r="M420" i="71"/>
  <c r="M457" i="67"/>
  <c r="M24" i="62"/>
  <c r="M441" i="70"/>
  <c r="M81" i="63"/>
  <c r="M161" i="61"/>
  <c r="M525" i="68"/>
  <c r="M419" i="65"/>
  <c r="M486" i="64"/>
  <c r="M3" i="61"/>
  <c r="M468" i="64"/>
  <c r="M438" i="70"/>
  <c r="M62" i="61"/>
  <c r="M24" i="63"/>
  <c r="M570" i="68"/>
  <c r="M441" i="66"/>
  <c r="M507" i="64"/>
  <c r="M441" i="65"/>
  <c r="M143" i="62"/>
  <c r="M62" i="62"/>
  <c r="M404" i="72"/>
  <c r="M24" i="61"/>
  <c r="M441" i="67"/>
  <c r="M422" i="67"/>
  <c r="M546" i="68"/>
  <c r="M438" i="67"/>
  <c r="M522" i="68"/>
  <c r="M402" i="71"/>
  <c r="M81" i="61"/>
  <c r="M402" i="72"/>
  <c r="M438" i="65"/>
  <c r="M438" i="66"/>
  <c r="M422" i="66"/>
  <c r="M457" i="66"/>
  <c r="M521" i="68"/>
  <c r="M418" i="66"/>
  <c r="M418" i="70"/>
  <c r="M401" i="71"/>
  <c r="M437" i="67"/>
  <c r="M418" i="67"/>
  <c r="M419" i="72"/>
  <c r="M437" i="65"/>
  <c r="M569" i="68"/>
  <c r="M437" i="66"/>
  <c r="M418" i="65"/>
  <c r="M456" i="67"/>
  <c r="M401" i="72"/>
  <c r="M418" i="69"/>
  <c r="M545" i="68"/>
  <c r="M506" i="64"/>
  <c r="M456" i="66"/>
  <c r="M437" i="69"/>
  <c r="M437" i="70"/>
  <c r="M485" i="64"/>
  <c r="M419" i="71"/>
  <c r="M456" i="65"/>
  <c r="M464" i="64"/>
  <c r="N150" i="63"/>
  <c r="N140" i="61"/>
  <c r="N15" i="63"/>
  <c r="N29" i="63"/>
  <c r="N167" i="61"/>
  <c r="N92" i="62"/>
  <c r="N37" i="63"/>
  <c r="N102" i="61"/>
  <c r="N467" i="65"/>
  <c r="N410" i="72"/>
  <c r="N115" i="61"/>
  <c r="N14" i="61"/>
  <c r="N55" i="63"/>
  <c r="N169" i="61"/>
  <c r="N112" i="61"/>
  <c r="N158" i="62"/>
  <c r="N59" i="62"/>
  <c r="N472" i="64"/>
  <c r="N532" i="68"/>
  <c r="N428" i="69"/>
  <c r="N74" i="63"/>
  <c r="N92" i="61"/>
  <c r="N121" i="62"/>
  <c r="N132" i="63"/>
  <c r="N172" i="63"/>
  <c r="N59" i="61"/>
  <c r="N97" i="63"/>
  <c r="N152" i="61"/>
  <c r="N459" i="66"/>
  <c r="N121" i="61"/>
  <c r="N158" i="61"/>
  <c r="N518" i="64"/>
  <c r="N416" i="72"/>
  <c r="N473" i="65"/>
  <c r="N116" i="63"/>
  <c r="N149" i="61"/>
  <c r="N111" i="63"/>
  <c r="N450" i="72"/>
  <c r="N470" i="69"/>
  <c r="N474" i="64"/>
  <c r="N459" i="67"/>
  <c r="N107" i="63"/>
  <c r="N470" i="66"/>
  <c r="N114" i="62"/>
  <c r="N447" i="72"/>
  <c r="N139" i="63"/>
  <c r="N473" i="67"/>
  <c r="N72" i="63"/>
  <c r="N60" i="63"/>
  <c r="N173" i="63"/>
  <c r="N135" i="63"/>
  <c r="N101" i="63"/>
  <c r="N407" i="71"/>
  <c r="N36" i="63"/>
  <c r="N141" i="63"/>
  <c r="N98" i="63"/>
  <c r="N171" i="63"/>
  <c r="N16" i="63"/>
  <c r="N170" i="63"/>
  <c r="N177" i="63"/>
  <c r="N84" i="63"/>
  <c r="N75" i="63"/>
  <c r="N41" i="63"/>
  <c r="N22" i="63"/>
  <c r="N140" i="62"/>
  <c r="N584" i="68"/>
  <c r="N126" i="63"/>
  <c r="N590" i="68"/>
  <c r="N11" i="62"/>
  <c r="N580" i="68"/>
  <c r="N133" i="63"/>
  <c r="N27" i="63"/>
  <c r="N453" i="72"/>
  <c r="N158" i="63"/>
  <c r="N572" i="68"/>
  <c r="N34" i="63"/>
  <c r="N521" i="64"/>
  <c r="N525" i="64"/>
  <c r="N127" i="63"/>
  <c r="N8" i="63"/>
  <c r="N12" i="61"/>
  <c r="N73" i="63"/>
  <c r="N459" i="65"/>
  <c r="N434" i="70"/>
  <c r="N542" i="68"/>
  <c r="N18" i="63"/>
  <c r="N46" i="63"/>
  <c r="N447" i="71"/>
  <c r="N58" i="63"/>
  <c r="N118" i="63"/>
  <c r="N79" i="63"/>
  <c r="N99" i="63"/>
  <c r="N76" i="63"/>
  <c r="N556" i="68"/>
  <c r="N113" i="63"/>
  <c r="N86" i="63"/>
  <c r="N115" i="62"/>
  <c r="N117" i="63"/>
  <c r="N449" i="71"/>
  <c r="N130" i="63"/>
  <c r="N14" i="63"/>
  <c r="N170" i="62"/>
  <c r="N120" i="63"/>
  <c r="N100" i="63"/>
  <c r="N409" i="71"/>
  <c r="N434" i="69"/>
  <c r="N147" i="63"/>
  <c r="N102" i="62"/>
  <c r="N151" i="63"/>
  <c r="N134" i="63"/>
  <c r="N35" i="63"/>
  <c r="N102" i="63"/>
  <c r="N38" i="63"/>
  <c r="N113" i="62"/>
  <c r="N17" i="63"/>
  <c r="N121" i="63"/>
  <c r="N112" i="63"/>
  <c r="N56" i="63"/>
  <c r="N509" i="64"/>
  <c r="N496" i="64"/>
  <c r="N167" i="62"/>
  <c r="N467" i="67"/>
  <c r="N466" i="70"/>
  <c r="N176" i="63"/>
  <c r="N57" i="63"/>
  <c r="N13" i="62"/>
  <c r="N165" i="63"/>
  <c r="N155" i="63"/>
  <c r="N131" i="63"/>
  <c r="N53" i="63"/>
  <c r="N446" i="72"/>
  <c r="N95" i="63"/>
  <c r="N467" i="69"/>
  <c r="N115" i="63"/>
  <c r="N587" i="68"/>
  <c r="N466" i="67"/>
  <c r="N473" i="66"/>
  <c r="N466" i="66"/>
  <c r="N156" i="63"/>
  <c r="N145" i="63"/>
  <c r="N13" i="63"/>
  <c r="N583" i="68"/>
  <c r="N153" i="63"/>
  <c r="N473" i="69"/>
  <c r="N410" i="71"/>
  <c r="N152" i="62"/>
  <c r="N470" i="70"/>
  <c r="N65" i="63"/>
  <c r="N461" i="65"/>
  <c r="N447" i="69"/>
  <c r="N112" i="62"/>
  <c r="N516" i="64"/>
  <c r="N14" i="62"/>
  <c r="N137" i="63"/>
  <c r="N110" i="63"/>
  <c r="N176" i="61"/>
  <c r="N140" i="63"/>
  <c r="N176" i="62"/>
  <c r="N159" i="63"/>
  <c r="N6" i="63"/>
  <c r="N467" i="66"/>
  <c r="N170" i="61"/>
  <c r="N92" i="63"/>
  <c r="N446" i="71"/>
  <c r="N149" i="62"/>
  <c r="N579" i="68"/>
  <c r="N514" i="64"/>
  <c r="N151" i="61"/>
  <c r="N11" i="61"/>
  <c r="N108" i="63"/>
  <c r="N59" i="63"/>
  <c r="N166" i="63"/>
  <c r="N122" i="63"/>
  <c r="N466" i="65"/>
  <c r="N114" i="61"/>
  <c r="N13" i="61"/>
  <c r="N138" i="63"/>
  <c r="N493" i="64"/>
  <c r="N152" i="63"/>
  <c r="N467" i="70"/>
  <c r="N459" i="70"/>
  <c r="N470" i="67"/>
  <c r="N67" i="63"/>
  <c r="N469" i="65"/>
  <c r="N28" i="63"/>
  <c r="N91" i="63"/>
  <c r="N54" i="63"/>
  <c r="N149" i="63"/>
  <c r="N169" i="63"/>
  <c r="N163" i="63"/>
  <c r="N466" i="69"/>
  <c r="N96" i="63"/>
  <c r="N453" i="66"/>
  <c r="N453" i="71"/>
  <c r="N129" i="63"/>
  <c r="N103" i="63"/>
  <c r="N114" i="63"/>
  <c r="N591" i="68"/>
  <c r="N148" i="63"/>
  <c r="N167" i="63"/>
  <c r="N151" i="62"/>
  <c r="N11" i="63"/>
  <c r="N459" i="69"/>
  <c r="N168" i="61"/>
  <c r="N169" i="62"/>
  <c r="N168" i="62"/>
  <c r="N473" i="70"/>
  <c r="N157" i="63"/>
  <c r="N48" i="63"/>
  <c r="N174" i="63"/>
  <c r="N175" i="63"/>
  <c r="N119" i="63"/>
  <c r="N87" i="61"/>
  <c r="N36" i="61"/>
  <c r="N87" i="62"/>
  <c r="N434" i="66"/>
  <c r="N425" i="69"/>
  <c r="N168" i="63"/>
  <c r="N448" i="71"/>
  <c r="N460" i="65"/>
  <c r="N416" i="71"/>
  <c r="N588" i="68"/>
  <c r="N449" i="72"/>
  <c r="N465" i="70"/>
  <c r="N453" i="70"/>
  <c r="N47" i="63"/>
  <c r="N427" i="71"/>
  <c r="N448" i="72"/>
  <c r="N458" i="70"/>
  <c r="N475" i="64"/>
  <c r="N464" i="69"/>
  <c r="N113" i="61"/>
  <c r="N463" i="69"/>
  <c r="N407" i="72"/>
  <c r="N425" i="71"/>
  <c r="N470" i="65"/>
  <c r="N450" i="71"/>
  <c r="N439" i="71"/>
  <c r="N66" i="63"/>
  <c r="N458" i="69"/>
  <c r="N566" i="68"/>
  <c r="N471" i="66"/>
  <c r="N428" i="71"/>
  <c r="N12" i="63"/>
  <c r="N444" i="72"/>
  <c r="N16" i="62"/>
  <c r="N132" i="61"/>
  <c r="N74" i="62"/>
  <c r="N93" i="61"/>
  <c r="N472" i="70"/>
  <c r="N136" i="63"/>
  <c r="N469" i="69"/>
  <c r="N589" i="68"/>
  <c r="N428" i="72"/>
  <c r="N453" i="69"/>
  <c r="N451" i="71"/>
  <c r="N7" i="63"/>
  <c r="N452" i="72"/>
  <c r="N125" i="63"/>
  <c r="N444" i="69"/>
  <c r="N427" i="69"/>
  <c r="N128" i="63"/>
  <c r="N434" i="72"/>
  <c r="N462" i="70"/>
  <c r="N162" i="63"/>
  <c r="N461" i="66"/>
  <c r="N146" i="63"/>
  <c r="N462" i="69"/>
  <c r="N425" i="72"/>
  <c r="N106" i="63"/>
  <c r="N515" i="64"/>
  <c r="N109" i="63"/>
  <c r="N517" i="64"/>
  <c r="N471" i="70"/>
  <c r="N446" i="69"/>
  <c r="N468" i="66"/>
  <c r="N469" i="70"/>
  <c r="N445" i="72"/>
  <c r="N469" i="66"/>
  <c r="N464" i="70"/>
  <c r="N150" i="62"/>
  <c r="N468" i="65"/>
  <c r="N439" i="72"/>
  <c r="N519" i="64"/>
  <c r="N468" i="70"/>
  <c r="N154" i="63"/>
  <c r="N472" i="66"/>
  <c r="N520" i="64"/>
  <c r="N495" i="64"/>
  <c r="N452" i="71"/>
  <c r="N511" i="64"/>
  <c r="N574" i="68"/>
  <c r="N408" i="72"/>
  <c r="N85" i="63"/>
  <c r="N409" i="72"/>
  <c r="N117" i="62"/>
  <c r="N55" i="61"/>
  <c r="N441" i="71"/>
  <c r="N465" i="69"/>
  <c r="N443" i="72"/>
  <c r="N144" i="63"/>
  <c r="N441" i="72"/>
  <c r="N461" i="67"/>
  <c r="N154" i="61"/>
  <c r="N442" i="72"/>
  <c r="N443" i="71"/>
  <c r="N463" i="70"/>
  <c r="N469" i="67"/>
  <c r="N585" i="68"/>
  <c r="N434" i="71"/>
  <c r="N150" i="61"/>
  <c r="N472" i="69"/>
  <c r="N427" i="72"/>
  <c r="N451" i="72"/>
  <c r="N164" i="63"/>
  <c r="N468" i="67"/>
  <c r="N468" i="69"/>
  <c r="N12" i="62"/>
  <c r="N461" i="70"/>
  <c r="N586" i="68"/>
  <c r="N445" i="71"/>
  <c r="N471" i="69"/>
  <c r="N461" i="69"/>
  <c r="N426" i="69"/>
  <c r="N426" i="70"/>
  <c r="N553" i="68"/>
  <c r="N75" i="62"/>
  <c r="N60" i="61"/>
  <c r="N73" i="61"/>
  <c r="N18" i="62"/>
  <c r="N94" i="63"/>
  <c r="N438" i="72"/>
  <c r="N68" i="61"/>
  <c r="N145" i="62"/>
  <c r="N19" i="62"/>
  <c r="N430" i="69"/>
  <c r="N111" i="62"/>
  <c r="N510" i="64"/>
  <c r="N177" i="61"/>
  <c r="N133" i="61"/>
  <c r="N129" i="62"/>
  <c r="N122" i="62"/>
  <c r="N78" i="61"/>
  <c r="N73" i="62"/>
  <c r="N45" i="63"/>
  <c r="N166" i="62"/>
  <c r="N33" i="62"/>
  <c r="N153" i="61"/>
  <c r="N126" i="62"/>
  <c r="N130" i="61"/>
  <c r="N49" i="62"/>
  <c r="N88" i="62"/>
  <c r="N78" i="63"/>
  <c r="N424" i="66"/>
  <c r="N426" i="72"/>
  <c r="N51" i="61"/>
  <c r="N148" i="61"/>
  <c r="N449" i="67"/>
  <c r="N457" i="70"/>
  <c r="N445" i="70"/>
  <c r="N452" i="69"/>
  <c r="N97" i="61"/>
  <c r="N30" i="62"/>
  <c r="N173" i="61"/>
  <c r="N141" i="62"/>
  <c r="N137" i="62"/>
  <c r="N122" i="61"/>
  <c r="N101" i="61"/>
  <c r="N96" i="61"/>
  <c r="N58" i="61"/>
  <c r="N50" i="63"/>
  <c r="N46" i="62"/>
  <c r="N26" i="63"/>
  <c r="N17" i="61"/>
  <c r="N5" i="61"/>
  <c r="N32" i="63"/>
  <c r="N143" i="63"/>
  <c r="N108" i="62"/>
  <c r="N72" i="61"/>
  <c r="N15" i="61"/>
  <c r="N433" i="67"/>
  <c r="N433" i="69"/>
  <c r="N452" i="70"/>
  <c r="N171" i="61"/>
  <c r="N41" i="62"/>
  <c r="N148" i="62"/>
  <c r="N452" i="66"/>
  <c r="N50" i="62"/>
  <c r="N10" i="62"/>
  <c r="N452" i="65"/>
  <c r="N154" i="62"/>
  <c r="N131" i="61"/>
  <c r="N89" i="61"/>
  <c r="N136" i="62"/>
  <c r="N134" i="62"/>
  <c r="N118" i="62"/>
  <c r="N64" i="62"/>
  <c r="N50" i="61"/>
  <c r="N40" i="62"/>
  <c r="N27" i="61"/>
  <c r="N17" i="62"/>
  <c r="N10" i="63"/>
  <c r="N94" i="61"/>
  <c r="N124" i="63"/>
  <c r="N71" i="62"/>
  <c r="N52" i="63"/>
  <c r="N135" i="62"/>
  <c r="N108" i="61"/>
  <c r="N86" i="62"/>
  <c r="N72" i="62"/>
  <c r="N120" i="62"/>
  <c r="N51" i="62"/>
  <c r="N79" i="61"/>
  <c r="N177" i="62"/>
  <c r="N129" i="61"/>
  <c r="N440" i="72"/>
  <c r="N464" i="66"/>
  <c r="N522" i="64"/>
  <c r="N130" i="62"/>
  <c r="N100" i="62"/>
  <c r="N77" i="61"/>
  <c r="N107" i="62"/>
  <c r="N20" i="63"/>
  <c r="N93" i="62"/>
  <c r="N64" i="61"/>
  <c r="N21" i="63"/>
  <c r="N471" i="65"/>
  <c r="N20" i="62"/>
  <c r="N412" i="72"/>
  <c r="N471" i="67"/>
  <c r="N498" i="64"/>
  <c r="N415" i="71"/>
  <c r="N415" i="72"/>
  <c r="N101" i="62"/>
  <c r="N45" i="62"/>
  <c r="N39" i="62"/>
  <c r="N34" i="62"/>
  <c r="N537" i="68"/>
  <c r="N70" i="63"/>
  <c r="N93" i="63"/>
  <c r="N462" i="65"/>
  <c r="N79" i="62"/>
  <c r="N57" i="61"/>
  <c r="N36" i="62"/>
  <c r="N20" i="61"/>
  <c r="N8" i="62"/>
  <c r="N161" i="63"/>
  <c r="N172" i="61"/>
  <c r="N147" i="61"/>
  <c r="N137" i="61"/>
  <c r="N96" i="62"/>
  <c r="N88" i="61"/>
  <c r="N68" i="63"/>
  <c r="N49" i="63"/>
  <c r="N39" i="63"/>
  <c r="N30" i="61"/>
  <c r="N5" i="62"/>
  <c r="N94" i="62"/>
  <c r="N32" i="62"/>
  <c r="N157" i="61"/>
  <c r="N70" i="62"/>
  <c r="N37" i="62"/>
  <c r="N132" i="62"/>
  <c r="N174" i="62"/>
  <c r="N138" i="62"/>
  <c r="N26" i="62"/>
  <c r="N440" i="71"/>
  <c r="N107" i="61"/>
  <c r="N52" i="61"/>
  <c r="N89" i="63"/>
  <c r="N74" i="61"/>
  <c r="N56" i="62"/>
  <c r="N430" i="72"/>
  <c r="N464" i="65"/>
  <c r="N117" i="61"/>
  <c r="N87" i="63"/>
  <c r="N77" i="62"/>
  <c r="N30" i="63"/>
  <c r="N9" i="61"/>
  <c r="N442" i="71"/>
  <c r="N175" i="62"/>
  <c r="N33" i="61"/>
  <c r="N98" i="61"/>
  <c r="N29" i="61"/>
  <c r="N57" i="62"/>
  <c r="N83" i="61"/>
  <c r="N69" i="62"/>
  <c r="N33" i="63"/>
  <c r="N426" i="65"/>
  <c r="N55" i="62"/>
  <c r="N433" i="65"/>
  <c r="N16" i="61"/>
  <c r="N32" i="61"/>
  <c r="N116" i="61"/>
  <c r="N90" i="61"/>
  <c r="N56" i="61"/>
  <c r="N105" i="63"/>
  <c r="N457" i="69"/>
  <c r="N49" i="61"/>
  <c r="N159" i="62"/>
  <c r="N138" i="61"/>
  <c r="N88" i="63"/>
  <c r="N83" i="63"/>
  <c r="N77" i="63"/>
  <c r="N69" i="63"/>
  <c r="N39" i="61"/>
  <c r="N35" i="62"/>
  <c r="N31" i="62"/>
  <c r="N5" i="63"/>
  <c r="N98" i="62"/>
  <c r="N53" i="61"/>
  <c r="N557" i="68"/>
  <c r="N90" i="63"/>
  <c r="N76" i="62"/>
  <c r="N60" i="62"/>
  <c r="N156" i="61"/>
  <c r="N65" i="61"/>
  <c r="N45" i="61"/>
  <c r="N29" i="62"/>
  <c r="N54" i="61"/>
  <c r="N145" i="61"/>
  <c r="N131" i="62"/>
  <c r="N172" i="62"/>
  <c r="N460" i="70"/>
  <c r="N433" i="71"/>
  <c r="N8" i="61"/>
  <c r="N575" i="68"/>
  <c r="N426" i="71"/>
  <c r="N155" i="61"/>
  <c r="N31" i="63"/>
  <c r="N470" i="64"/>
  <c r="N449" i="65"/>
  <c r="N166" i="61"/>
  <c r="N68" i="62"/>
  <c r="N89" i="62"/>
  <c r="N37" i="61"/>
  <c r="N111" i="61"/>
  <c r="N460" i="66"/>
  <c r="N173" i="62"/>
  <c r="N118" i="61"/>
  <c r="N83" i="62"/>
  <c r="N54" i="62"/>
  <c r="N31" i="61"/>
  <c r="N26" i="61"/>
  <c r="N18" i="61"/>
  <c r="N9" i="62"/>
  <c r="N22" i="62"/>
  <c r="N473" i="64"/>
  <c r="N163" i="61"/>
  <c r="N99" i="61"/>
  <c r="N71" i="63"/>
  <c r="N52" i="62"/>
  <c r="N564" i="68"/>
  <c r="N119" i="62"/>
  <c r="N40" i="61"/>
  <c r="N22" i="61"/>
  <c r="N445" i="69"/>
  <c r="N163" i="62"/>
  <c r="N86" i="61"/>
  <c r="N70" i="61"/>
  <c r="N136" i="61"/>
  <c r="N116" i="62"/>
  <c r="N91" i="62"/>
  <c r="N76" i="61"/>
  <c r="N48" i="61"/>
  <c r="N38" i="62"/>
  <c r="N19" i="61"/>
  <c r="N165" i="61"/>
  <c r="N156" i="62"/>
  <c r="N147" i="62"/>
  <c r="N119" i="61"/>
  <c r="N84" i="62"/>
  <c r="N78" i="62"/>
  <c r="N69" i="61"/>
  <c r="N97" i="62"/>
  <c r="N127" i="61"/>
  <c r="N67" i="62"/>
  <c r="N51" i="63"/>
  <c r="N27" i="62"/>
  <c r="N6" i="61"/>
  <c r="N460" i="67"/>
  <c r="N135" i="61"/>
  <c r="N443" i="66"/>
  <c r="N126" i="61"/>
  <c r="N53" i="62"/>
  <c r="N460" i="69"/>
  <c r="N408" i="71"/>
  <c r="N452" i="67"/>
  <c r="N573" i="68"/>
  <c r="N171" i="62"/>
  <c r="N38" i="61"/>
  <c r="N19" i="63"/>
  <c r="N438" i="71"/>
  <c r="N141" i="61"/>
  <c r="N110" i="61"/>
  <c r="N103" i="61"/>
  <c r="N100" i="61"/>
  <c r="N84" i="61"/>
  <c r="N444" i="71"/>
  <c r="N175" i="61"/>
  <c r="N494" i="64"/>
  <c r="N430" i="67"/>
  <c r="N426" i="67"/>
  <c r="N133" i="62"/>
  <c r="N35" i="61"/>
  <c r="N99" i="62"/>
  <c r="N165" i="62"/>
  <c r="N10" i="61"/>
  <c r="N15" i="62"/>
  <c r="N90" i="62"/>
  <c r="N9" i="63"/>
  <c r="N134" i="61"/>
  <c r="N21" i="62"/>
  <c r="N6" i="62"/>
  <c r="N139" i="61"/>
  <c r="N95" i="62"/>
  <c r="N157" i="62"/>
  <c r="N103" i="62"/>
  <c r="N46" i="61"/>
  <c r="N127" i="62"/>
  <c r="N430" i="71"/>
  <c r="N120" i="61"/>
  <c r="N71" i="61"/>
  <c r="N91" i="61"/>
  <c r="N65" i="62"/>
  <c r="N75" i="61"/>
  <c r="N41" i="61"/>
  <c r="N174" i="61"/>
  <c r="N95" i="61"/>
  <c r="N67" i="61"/>
  <c r="N110" i="62"/>
  <c r="N40" i="63"/>
  <c r="N159" i="61"/>
  <c r="N64" i="63"/>
  <c r="N48" i="62"/>
  <c r="N21" i="61"/>
  <c r="N139" i="62"/>
  <c r="N153" i="62"/>
  <c r="N155" i="62"/>
  <c r="N34" i="61"/>
  <c r="N412" i="71"/>
  <c r="N58" i="62"/>
  <c r="N477" i="64"/>
  <c r="N449" i="69"/>
  <c r="N63" i="62"/>
  <c r="N431" i="71"/>
  <c r="N465" i="67"/>
  <c r="N449" i="70"/>
  <c r="N427" i="70"/>
  <c r="N481" i="64"/>
  <c r="N423" i="69"/>
  <c r="N128" i="62"/>
  <c r="N536" i="68"/>
  <c r="N443" i="70"/>
  <c r="N456" i="69"/>
  <c r="N480" i="64"/>
  <c r="N450" i="67"/>
  <c r="N405" i="71"/>
  <c r="N462" i="66"/>
  <c r="N428" i="67"/>
  <c r="N558" i="68"/>
  <c r="N541" i="68"/>
  <c r="N28" i="61"/>
  <c r="N420" i="66"/>
  <c r="N448" i="66"/>
  <c r="N528" i="68"/>
  <c r="N109" i="62"/>
  <c r="N450" i="66"/>
  <c r="N454" i="67"/>
  <c r="N421" i="69"/>
  <c r="N445" i="66"/>
  <c r="N4" i="62"/>
  <c r="N440" i="67"/>
  <c r="N571" i="68"/>
  <c r="N454" i="70"/>
  <c r="N448" i="65"/>
  <c r="N443" i="69"/>
  <c r="N442" i="66"/>
  <c r="N450" i="65"/>
  <c r="N432" i="66"/>
  <c r="N427" i="66"/>
  <c r="N581" i="68"/>
  <c r="N448" i="70"/>
  <c r="N503" i="64"/>
  <c r="N567" i="68"/>
  <c r="N429" i="72"/>
  <c r="N462" i="67"/>
  <c r="N435" i="67"/>
  <c r="N524" i="64"/>
  <c r="N435" i="65"/>
  <c r="N423" i="70"/>
  <c r="N433" i="66"/>
  <c r="N476" i="64"/>
  <c r="N66" i="61"/>
  <c r="N106" i="61"/>
  <c r="N4" i="63"/>
  <c r="N82" i="63"/>
  <c r="N414" i="72"/>
  <c r="N47" i="62"/>
  <c r="N423" i="71"/>
  <c r="N492" i="64"/>
  <c r="N552" i="68"/>
  <c r="N144" i="61"/>
  <c r="N25" i="62"/>
  <c r="N429" i="70"/>
  <c r="N472" i="65"/>
  <c r="N458" i="67"/>
  <c r="N146" i="61"/>
  <c r="N554" i="68"/>
  <c r="N44" i="62"/>
  <c r="N430" i="66"/>
  <c r="N563" i="68"/>
  <c r="N433" i="70"/>
  <c r="N458" i="65"/>
  <c r="N530" i="68"/>
  <c r="N548" i="68"/>
  <c r="N444" i="66"/>
  <c r="N513" i="64"/>
  <c r="N576" i="68"/>
  <c r="N497" i="64"/>
  <c r="N432" i="72"/>
  <c r="N403" i="71"/>
  <c r="N478" i="64"/>
  <c r="N501" i="64"/>
  <c r="N85" i="62"/>
  <c r="N432" i="69"/>
  <c r="N430" i="70"/>
  <c r="N445" i="67"/>
  <c r="N479" i="64"/>
  <c r="N63" i="61"/>
  <c r="N429" i="65"/>
  <c r="N44" i="61"/>
  <c r="N433" i="72"/>
  <c r="N425" i="67"/>
  <c r="N450" i="70"/>
  <c r="N25" i="63"/>
  <c r="N551" i="68"/>
  <c r="N25" i="61"/>
  <c r="N550" i="68"/>
  <c r="N439" i="70"/>
  <c r="N453" i="67"/>
  <c r="N534" i="68"/>
  <c r="N504" i="64"/>
  <c r="N499" i="64"/>
  <c r="N451" i="65"/>
  <c r="N577" i="68"/>
  <c r="N7" i="62"/>
  <c r="N427" i="65"/>
  <c r="N435" i="69"/>
  <c r="N447" i="67"/>
  <c r="N463" i="65"/>
  <c r="N440" i="66"/>
  <c r="N423" i="72"/>
  <c r="N469" i="64"/>
  <c r="N448" i="67"/>
  <c r="N483" i="64"/>
  <c r="N429" i="66"/>
  <c r="N411" i="71"/>
  <c r="N431" i="69"/>
  <c r="N565" i="68"/>
  <c r="N429" i="69"/>
  <c r="N424" i="71"/>
  <c r="N451" i="66"/>
  <c r="N434" i="65"/>
  <c r="N421" i="70"/>
  <c r="N443" i="65"/>
  <c r="N428" i="70"/>
  <c r="N559" i="68"/>
  <c r="N431" i="70"/>
  <c r="N425" i="70"/>
  <c r="N449" i="66"/>
  <c r="N432" i="65"/>
  <c r="N431" i="66"/>
  <c r="N538" i="68"/>
  <c r="N435" i="71"/>
  <c r="N453" i="65"/>
  <c r="N454" i="65"/>
  <c r="N444" i="67"/>
  <c r="N439" i="65"/>
  <c r="N465" i="65"/>
  <c r="N109" i="61"/>
  <c r="N432" i="71"/>
  <c r="N443" i="67"/>
  <c r="N427" i="67"/>
  <c r="N424" i="72"/>
  <c r="N164" i="61"/>
  <c r="N512" i="64"/>
  <c r="N47" i="61"/>
  <c r="N527" i="68"/>
  <c r="N539" i="68"/>
  <c r="N162" i="62"/>
  <c r="N442" i="65"/>
  <c r="N439" i="67"/>
  <c r="N578" i="68"/>
  <c r="N533" i="68"/>
  <c r="N437" i="72"/>
  <c r="N547" i="68"/>
  <c r="N435" i="72"/>
  <c r="N423" i="67"/>
  <c r="N445" i="65"/>
  <c r="N420" i="70"/>
  <c r="N424" i="65"/>
  <c r="N428" i="65"/>
  <c r="N490" i="64"/>
  <c r="N413" i="71"/>
  <c r="N502" i="64"/>
  <c r="N432" i="67"/>
  <c r="N446" i="67"/>
  <c r="N82" i="61"/>
  <c r="N451" i="70"/>
  <c r="N448" i="69"/>
  <c r="N421" i="72"/>
  <c r="N430" i="65"/>
  <c r="N424" i="67"/>
  <c r="N428" i="66"/>
  <c r="N432" i="70"/>
  <c r="N488" i="64"/>
  <c r="N535" i="68"/>
  <c r="N106" i="62"/>
  <c r="N146" i="62"/>
  <c r="N442" i="70"/>
  <c r="N562" i="68"/>
  <c r="N463" i="66"/>
  <c r="N414" i="71"/>
  <c r="N431" i="72"/>
  <c r="N417" i="72"/>
  <c r="N164" i="62"/>
  <c r="N531" i="68"/>
  <c r="N128" i="61"/>
  <c r="N451" i="67"/>
  <c r="N125" i="61"/>
  <c r="N456" i="70"/>
  <c r="N465" i="66"/>
  <c r="N420" i="65"/>
  <c r="N487" i="64"/>
  <c r="N440" i="65"/>
  <c r="N411" i="72"/>
  <c r="N526" i="68"/>
  <c r="N472" i="67"/>
  <c r="N66" i="62"/>
  <c r="N431" i="67"/>
  <c r="N444" i="70"/>
  <c r="N437" i="71"/>
  <c r="N447" i="66"/>
  <c r="N523" i="68"/>
  <c r="N447" i="65"/>
  <c r="N467" i="64"/>
  <c r="N406" i="72"/>
  <c r="N403" i="72"/>
  <c r="N471" i="64"/>
  <c r="N425" i="65"/>
  <c r="N439" i="66"/>
  <c r="N63" i="63"/>
  <c r="N435" i="66"/>
  <c r="N420" i="69"/>
  <c r="N482" i="64"/>
  <c r="N423" i="65"/>
  <c r="N420" i="67"/>
  <c r="N524" i="68"/>
  <c r="N85" i="61"/>
  <c r="N508" i="64"/>
  <c r="N425" i="66"/>
  <c r="N447" i="70"/>
  <c r="N413" i="72"/>
  <c r="N523" i="64"/>
  <c r="N421" i="71"/>
  <c r="N561" i="68"/>
  <c r="N582" i="68"/>
  <c r="N4" i="61"/>
  <c r="N500" i="64"/>
  <c r="N421" i="66"/>
  <c r="N442" i="69"/>
  <c r="N417" i="71"/>
  <c r="N162" i="61"/>
  <c r="N491" i="64"/>
  <c r="N44" i="63"/>
  <c r="N555" i="68"/>
  <c r="N144" i="62"/>
  <c r="N7" i="61"/>
  <c r="N439" i="69"/>
  <c r="N426" i="66"/>
  <c r="N421" i="65"/>
  <c r="N529" i="68"/>
  <c r="N429" i="71"/>
  <c r="N446" i="65"/>
  <c r="N450" i="69"/>
  <c r="N446" i="70"/>
  <c r="N540" i="68"/>
  <c r="N464" i="67"/>
  <c r="N444" i="65"/>
  <c r="N423" i="66"/>
  <c r="N429" i="67"/>
  <c r="N406" i="71"/>
  <c r="N440" i="69"/>
  <c r="N446" i="66"/>
  <c r="N424" i="70"/>
  <c r="N442" i="67"/>
  <c r="N458" i="66"/>
  <c r="N560" i="68"/>
  <c r="N431" i="65"/>
  <c r="N466" i="64"/>
  <c r="N434" i="67"/>
  <c r="N125" i="62"/>
  <c r="N440" i="70"/>
  <c r="N451" i="69"/>
  <c r="N405" i="72"/>
  <c r="N421" i="67"/>
  <c r="N82" i="62"/>
  <c r="N435" i="70"/>
  <c r="N454" i="66"/>
  <c r="N454" i="69"/>
  <c r="N424" i="69"/>
  <c r="N28" i="62"/>
  <c r="N543" i="68"/>
  <c r="N463" i="67"/>
  <c r="N105" i="61"/>
  <c r="N420" i="72"/>
  <c r="N438" i="67"/>
  <c r="N124" i="61"/>
  <c r="N438" i="65"/>
  <c r="N438" i="66"/>
  <c r="N422" i="71"/>
  <c r="N422" i="70"/>
  <c r="N3" i="63"/>
  <c r="N43" i="63"/>
  <c r="N457" i="67"/>
  <c r="N24" i="61"/>
  <c r="N161" i="61"/>
  <c r="N404" i="72"/>
  <c r="N62" i="61"/>
  <c r="N402" i="71"/>
  <c r="N3" i="62"/>
  <c r="N105" i="62"/>
  <c r="N422" i="72"/>
  <c r="N441" i="66"/>
  <c r="N62" i="62"/>
  <c r="N441" i="69"/>
  <c r="N420" i="71"/>
  <c r="N143" i="61"/>
  <c r="N43" i="61"/>
  <c r="N441" i="70"/>
  <c r="N419" i="67"/>
  <c r="N489" i="64"/>
  <c r="N546" i="68"/>
  <c r="N124" i="62"/>
  <c r="N81" i="62"/>
  <c r="N468" i="64"/>
  <c r="N143" i="62"/>
  <c r="N422" i="65"/>
  <c r="N24" i="62"/>
  <c r="N404" i="71"/>
  <c r="N441" i="67"/>
  <c r="N43" i="62"/>
  <c r="N525" i="68"/>
  <c r="N549" i="68"/>
  <c r="N419" i="65"/>
  <c r="N81" i="63"/>
  <c r="N419" i="66"/>
  <c r="N402" i="72"/>
  <c r="N457" i="65"/>
  <c r="N419" i="70"/>
  <c r="N441" i="65"/>
  <c r="N161" i="62"/>
  <c r="N422" i="66"/>
  <c r="N438" i="69"/>
  <c r="N3" i="61"/>
  <c r="N81" i="61"/>
  <c r="N570" i="68"/>
  <c r="N62" i="63"/>
  <c r="N422" i="69"/>
  <c r="N507" i="64"/>
  <c r="N419" i="69"/>
  <c r="N486" i="64"/>
  <c r="N438" i="70"/>
  <c r="N24" i="63"/>
  <c r="N465" i="64"/>
  <c r="N457" i="66"/>
  <c r="N422" i="67"/>
  <c r="N522" i="68"/>
  <c r="N456" i="66"/>
  <c r="N418" i="67"/>
  <c r="N418" i="69"/>
  <c r="N437" i="65"/>
  <c r="N437" i="69"/>
  <c r="N418" i="65"/>
  <c r="N545" i="68"/>
  <c r="N401" i="72"/>
  <c r="N464" i="64"/>
  <c r="N521" i="68"/>
  <c r="N419" i="72"/>
  <c r="N456" i="65"/>
  <c r="N506" i="64"/>
  <c r="N418" i="70"/>
  <c r="N437" i="66"/>
  <c r="N437" i="67"/>
  <c r="N419" i="71"/>
  <c r="N418" i="66"/>
  <c r="N437" i="70"/>
  <c r="N569" i="68"/>
  <c r="N401" i="71"/>
  <c r="N456" i="67"/>
  <c r="N485" i="64"/>
  <c r="D93" i="61"/>
  <c r="D18" i="63"/>
  <c r="D117" i="63"/>
  <c r="D149" i="61"/>
  <c r="D16" i="63"/>
  <c r="D168" i="61"/>
  <c r="D428" i="69"/>
  <c r="D114" i="61"/>
  <c r="D172" i="63"/>
  <c r="D151" i="61"/>
  <c r="D132" i="63"/>
  <c r="D170" i="61"/>
  <c r="D542" i="68"/>
  <c r="D521" i="64"/>
  <c r="D572" i="68"/>
  <c r="D509" i="64"/>
  <c r="D95" i="61"/>
  <c r="D113" i="61"/>
  <c r="D532" i="68"/>
  <c r="D535" i="68"/>
  <c r="D466" i="65"/>
  <c r="D459" i="65"/>
  <c r="D150" i="63"/>
  <c r="D151" i="62"/>
  <c r="D6" i="63"/>
  <c r="D112" i="61"/>
  <c r="D112" i="62"/>
  <c r="D410" i="72"/>
  <c r="D410" i="71"/>
  <c r="D176" i="61"/>
  <c r="D470" i="65"/>
  <c r="D136" i="63"/>
  <c r="D121" i="61"/>
  <c r="D152" i="63"/>
  <c r="D473" i="70"/>
  <c r="D167" i="62"/>
  <c r="D17" i="63"/>
  <c r="D467" i="65"/>
  <c r="D107" i="63"/>
  <c r="D590" i="68"/>
  <c r="D93" i="62"/>
  <c r="D407" i="72"/>
  <c r="D138" i="63"/>
  <c r="D580" i="68"/>
  <c r="D135" i="63"/>
  <c r="D473" i="67"/>
  <c r="D446" i="71"/>
  <c r="D121" i="63"/>
  <c r="D534" i="68"/>
  <c r="D94" i="62"/>
  <c r="D115" i="61"/>
  <c r="D34" i="63"/>
  <c r="D114" i="62"/>
  <c r="D470" i="70"/>
  <c r="D453" i="71"/>
  <c r="D427" i="69"/>
  <c r="D147" i="63"/>
  <c r="D153" i="63"/>
  <c r="D14" i="63"/>
  <c r="D116" i="63"/>
  <c r="D467" i="66"/>
  <c r="D36" i="63"/>
  <c r="D15" i="63"/>
  <c r="D467" i="67"/>
  <c r="D467" i="70"/>
  <c r="D55" i="63"/>
  <c r="D167" i="61"/>
  <c r="D177" i="63"/>
  <c r="D149" i="63"/>
  <c r="D473" i="69"/>
  <c r="D152" i="61"/>
  <c r="D29" i="63"/>
  <c r="D167" i="63"/>
  <c r="D22" i="63"/>
  <c r="D556" i="68"/>
  <c r="D409" i="72"/>
  <c r="D416" i="71"/>
  <c r="D450" i="72"/>
  <c r="D122" i="63"/>
  <c r="D533" i="68"/>
  <c r="D75" i="63"/>
  <c r="D38" i="63"/>
  <c r="D408" i="72"/>
  <c r="D92" i="62"/>
  <c r="D169" i="61"/>
  <c r="D170" i="63"/>
  <c r="D518" i="64"/>
  <c r="D447" i="71"/>
  <c r="D155" i="63"/>
  <c r="D129" i="63"/>
  <c r="D27" i="63"/>
  <c r="D446" i="72"/>
  <c r="D114" i="63"/>
  <c r="D158" i="63"/>
  <c r="D470" i="66"/>
  <c r="D459" i="67"/>
  <c r="D46" i="63"/>
  <c r="D130" i="63"/>
  <c r="D96" i="63"/>
  <c r="D95" i="62"/>
  <c r="D53" i="63"/>
  <c r="D37" i="63"/>
  <c r="D159" i="63"/>
  <c r="D470" i="69"/>
  <c r="D101" i="63"/>
  <c r="D92" i="61"/>
  <c r="D73" i="63"/>
  <c r="D174" i="63"/>
  <c r="D447" i="72"/>
  <c r="D163" i="63"/>
  <c r="D158" i="62"/>
  <c r="D103" i="63"/>
  <c r="D57" i="63"/>
  <c r="D446" i="69"/>
  <c r="D120" i="63"/>
  <c r="D102" i="61"/>
  <c r="D425" i="69"/>
  <c r="D171" i="63"/>
  <c r="D94" i="63"/>
  <c r="D127" i="63"/>
  <c r="D108" i="63"/>
  <c r="D511" i="64"/>
  <c r="D86" i="63"/>
  <c r="D459" i="66"/>
  <c r="D131" i="63"/>
  <c r="D584" i="68"/>
  <c r="D579" i="68"/>
  <c r="D93" i="63"/>
  <c r="D67" i="63"/>
  <c r="D102" i="62"/>
  <c r="D583" i="68"/>
  <c r="D459" i="69"/>
  <c r="D140" i="62"/>
  <c r="D65" i="63"/>
  <c r="D525" i="64"/>
  <c r="D72" i="63"/>
  <c r="D137" i="63"/>
  <c r="D453" i="72"/>
  <c r="D151" i="63"/>
  <c r="D148" i="63"/>
  <c r="D134" i="63"/>
  <c r="D113" i="62"/>
  <c r="D149" i="62"/>
  <c r="D140" i="61"/>
  <c r="D156" i="63"/>
  <c r="D95" i="63"/>
  <c r="D91" i="63"/>
  <c r="D102" i="63"/>
  <c r="D169" i="63"/>
  <c r="D154" i="63"/>
  <c r="D41" i="63"/>
  <c r="D48" i="63"/>
  <c r="D473" i="65"/>
  <c r="D99" i="63"/>
  <c r="D140" i="63"/>
  <c r="D8" i="63"/>
  <c r="D119" i="63"/>
  <c r="D100" i="63"/>
  <c r="D112" i="63"/>
  <c r="D470" i="67"/>
  <c r="D115" i="62"/>
  <c r="D54" i="63"/>
  <c r="D175" i="63"/>
  <c r="D467" i="69"/>
  <c r="D110" i="63"/>
  <c r="D150" i="62"/>
  <c r="D558" i="68"/>
  <c r="D157" i="63"/>
  <c r="D517" i="64"/>
  <c r="D176" i="62"/>
  <c r="D84" i="63"/>
  <c r="D76" i="63"/>
  <c r="D97" i="63"/>
  <c r="D466" i="67"/>
  <c r="D60" i="63"/>
  <c r="D133" i="63"/>
  <c r="D176" i="63"/>
  <c r="D173" i="63"/>
  <c r="D459" i="70"/>
  <c r="D56" i="63"/>
  <c r="D466" i="66"/>
  <c r="D150" i="61"/>
  <c r="D426" i="69"/>
  <c r="D158" i="61"/>
  <c r="D141" i="63"/>
  <c r="D466" i="70"/>
  <c r="D126" i="63"/>
  <c r="D118" i="63"/>
  <c r="D121" i="62"/>
  <c r="D79" i="63"/>
  <c r="D170" i="62"/>
  <c r="D152" i="62"/>
  <c r="D139" i="63"/>
  <c r="D92" i="63"/>
  <c r="D473" i="66"/>
  <c r="D450" i="71"/>
  <c r="D98" i="63"/>
  <c r="D165" i="63"/>
  <c r="D145" i="63"/>
  <c r="D115" i="63"/>
  <c r="D169" i="62"/>
  <c r="D74" i="63"/>
  <c r="D466" i="69"/>
  <c r="D591" i="68"/>
  <c r="D35" i="63"/>
  <c r="D94" i="61"/>
  <c r="D587" i="68"/>
  <c r="D36" i="61"/>
  <c r="D148" i="61"/>
  <c r="D30" i="61"/>
  <c r="D461" i="66"/>
  <c r="D453" i="70"/>
  <c r="D74" i="61"/>
  <c r="D168" i="63"/>
  <c r="D448" i="71"/>
  <c r="D409" i="71"/>
  <c r="D461" i="70"/>
  <c r="D461" i="69"/>
  <c r="D458" i="69"/>
  <c r="D443" i="72"/>
  <c r="D452" i="72"/>
  <c r="D164" i="63"/>
  <c r="D469" i="66"/>
  <c r="D425" i="71"/>
  <c r="D441" i="71"/>
  <c r="D449" i="72"/>
  <c r="D444" i="72"/>
  <c r="D28" i="63"/>
  <c r="D428" i="72"/>
  <c r="D468" i="70"/>
  <c r="D586" i="68"/>
  <c r="D106" i="63"/>
  <c r="D557" i="68"/>
  <c r="D461" i="67"/>
  <c r="D451" i="71"/>
  <c r="D464" i="70"/>
  <c r="D574" i="68"/>
  <c r="D445" i="69"/>
  <c r="D89" i="63"/>
  <c r="D154" i="61"/>
  <c r="D443" i="71"/>
  <c r="D32" i="63"/>
  <c r="D469" i="69"/>
  <c r="D85" i="63"/>
  <c r="D7" i="63"/>
  <c r="D427" i="71"/>
  <c r="D465" i="70"/>
  <c r="D472" i="69"/>
  <c r="D128" i="63"/>
  <c r="D36" i="62"/>
  <c r="D469" i="65"/>
  <c r="D439" i="71"/>
  <c r="D434" i="70"/>
  <c r="D146" i="63"/>
  <c r="D445" i="72"/>
  <c r="D416" i="72"/>
  <c r="D66" i="63"/>
  <c r="D439" i="72"/>
  <c r="D113" i="63"/>
  <c r="D468" i="69"/>
  <c r="D166" i="63"/>
  <c r="D162" i="63"/>
  <c r="D125" i="63"/>
  <c r="D47" i="63"/>
  <c r="D111" i="63"/>
  <c r="D566" i="68"/>
  <c r="D585" i="68"/>
  <c r="D458" i="70"/>
  <c r="D434" i="69"/>
  <c r="D32" i="61"/>
  <c r="D51" i="63"/>
  <c r="D16" i="61"/>
  <c r="D582" i="68"/>
  <c r="D471" i="70"/>
  <c r="D559" i="68"/>
  <c r="D465" i="69"/>
  <c r="D471" i="69"/>
  <c r="D407" i="71"/>
  <c r="D469" i="67"/>
  <c r="D520" i="64"/>
  <c r="D453" i="69"/>
  <c r="D463" i="69"/>
  <c r="D427" i="72"/>
  <c r="D469" i="70"/>
  <c r="D444" i="69"/>
  <c r="D434" i="71"/>
  <c r="D468" i="66"/>
  <c r="D445" i="71"/>
  <c r="D89" i="61"/>
  <c r="D451" i="72"/>
  <c r="D581" i="68"/>
  <c r="D589" i="68"/>
  <c r="D425" i="72"/>
  <c r="D109" i="63"/>
  <c r="D519" i="64"/>
  <c r="D463" i="70"/>
  <c r="D472" i="70"/>
  <c r="D468" i="67"/>
  <c r="D144" i="63"/>
  <c r="D461" i="65"/>
  <c r="D447" i="69"/>
  <c r="D452" i="71"/>
  <c r="D168" i="62"/>
  <c r="D449" i="71"/>
  <c r="D408" i="71"/>
  <c r="D441" i="72"/>
  <c r="D428" i="71"/>
  <c r="D434" i="72"/>
  <c r="D444" i="71"/>
  <c r="D510" i="64"/>
  <c r="D588" i="68"/>
  <c r="D460" i="65"/>
  <c r="D462" i="65"/>
  <c r="D139" i="62"/>
  <c r="D127" i="62"/>
  <c r="D54" i="61"/>
  <c r="D78" i="63"/>
  <c r="D426" i="71"/>
  <c r="D452" i="69"/>
  <c r="D442" i="71"/>
  <c r="D471" i="65"/>
  <c r="D166" i="61"/>
  <c r="D529" i="68"/>
  <c r="D139" i="61"/>
  <c r="D116" i="61"/>
  <c r="D98" i="62"/>
  <c r="D86" i="61"/>
  <c r="D71" i="62"/>
  <c r="D55" i="61"/>
  <c r="D52" i="61"/>
  <c r="D41" i="62"/>
  <c r="D32" i="62"/>
  <c r="D29" i="62"/>
  <c r="D20" i="62"/>
  <c r="D68" i="62"/>
  <c r="D54" i="62"/>
  <c r="D426" i="72"/>
  <c r="D96" i="62"/>
  <c r="D87" i="62"/>
  <c r="D84" i="61"/>
  <c r="D64" i="63"/>
  <c r="D39" i="62"/>
  <c r="D471" i="67"/>
  <c r="D18" i="61"/>
  <c r="D111" i="62"/>
  <c r="D107" i="61"/>
  <c r="D76" i="61"/>
  <c r="D443" i="67"/>
  <c r="D174" i="62"/>
  <c r="D83" i="62"/>
  <c r="D58" i="61"/>
  <c r="D553" i="68"/>
  <c r="D424" i="66"/>
  <c r="D156" i="61"/>
  <c r="D136" i="62"/>
  <c r="D90" i="62"/>
  <c r="D79" i="62"/>
  <c r="D72" i="62"/>
  <c r="D55" i="62"/>
  <c r="D33" i="61"/>
  <c r="D11" i="61"/>
  <c r="D117" i="61"/>
  <c r="D173" i="61"/>
  <c r="D165" i="62"/>
  <c r="D141" i="62"/>
  <c r="D137" i="61"/>
  <c r="D101" i="61"/>
  <c r="D87" i="63"/>
  <c r="D84" i="62"/>
  <c r="D77" i="61"/>
  <c r="D46" i="62"/>
  <c r="D9" i="62"/>
  <c r="D129" i="62"/>
  <c r="D90" i="61"/>
  <c r="D41" i="61"/>
  <c r="D34" i="62"/>
  <c r="D119" i="61"/>
  <c r="D100" i="62"/>
  <c r="D73" i="61"/>
  <c r="D111" i="61"/>
  <c r="D91" i="62"/>
  <c r="D79" i="61"/>
  <c r="D76" i="62"/>
  <c r="D37" i="61"/>
  <c r="D34" i="61"/>
  <c r="D134" i="62"/>
  <c r="D69" i="63"/>
  <c r="D105" i="63"/>
  <c r="D440" i="72"/>
  <c r="D154" i="62"/>
  <c r="D141" i="61"/>
  <c r="D88" i="63"/>
  <c r="D83" i="61"/>
  <c r="D78" i="61"/>
  <c r="D59" i="63"/>
  <c r="D50" i="63"/>
  <c r="D45" i="63"/>
  <c r="D6" i="61"/>
  <c r="D174" i="61"/>
  <c r="D65" i="61"/>
  <c r="D58" i="62"/>
  <c r="D118" i="62"/>
  <c r="D101" i="62"/>
  <c r="D57" i="62"/>
  <c r="D424" i="69"/>
  <c r="D17" i="62"/>
  <c r="D71" i="63"/>
  <c r="D53" i="61"/>
  <c r="D132" i="62"/>
  <c r="D122" i="62"/>
  <c r="D13" i="63"/>
  <c r="D117" i="62"/>
  <c r="D145" i="61"/>
  <c r="D448" i="72"/>
  <c r="D172" i="62"/>
  <c r="D68" i="63"/>
  <c r="D171" i="61"/>
  <c r="D564" i="68"/>
  <c r="D443" i="70"/>
  <c r="D445" i="66"/>
  <c r="D433" i="69"/>
  <c r="D143" i="63"/>
  <c r="D430" i="66"/>
  <c r="D120" i="62"/>
  <c r="D70" i="62"/>
  <c r="D69" i="62"/>
  <c r="D14" i="61"/>
  <c r="D137" i="62"/>
  <c r="D118" i="61"/>
  <c r="D88" i="62"/>
  <c r="D438" i="72"/>
  <c r="D477" i="64"/>
  <c r="D49" i="63"/>
  <c r="D97" i="61"/>
  <c r="D166" i="62"/>
  <c r="D155" i="61"/>
  <c r="D171" i="62"/>
  <c r="D56" i="61"/>
  <c r="D38" i="61"/>
  <c r="D15" i="61"/>
  <c r="D11" i="62"/>
  <c r="D69" i="61"/>
  <c r="D173" i="62"/>
  <c r="D100" i="61"/>
  <c r="D88" i="61"/>
  <c r="D77" i="63"/>
  <c r="D50" i="61"/>
  <c r="D40" i="63"/>
  <c r="D26" i="62"/>
  <c r="D5" i="63"/>
  <c r="D70" i="61"/>
  <c r="D19" i="61"/>
  <c r="D159" i="62"/>
  <c r="D430" i="67"/>
  <c r="D457" i="69"/>
  <c r="D31" i="63"/>
  <c r="D16" i="62"/>
  <c r="D415" i="71"/>
  <c r="D153" i="61"/>
  <c r="D131" i="62"/>
  <c r="D71" i="61"/>
  <c r="D67" i="62"/>
  <c r="D56" i="62"/>
  <c r="D134" i="61"/>
  <c r="D59" i="61"/>
  <c r="D49" i="62"/>
  <c r="D35" i="62"/>
  <c r="D26" i="63"/>
  <c r="D21" i="61"/>
  <c r="D103" i="62"/>
  <c r="D38" i="62"/>
  <c r="D15" i="62"/>
  <c r="D96" i="61"/>
  <c r="D5" i="62"/>
  <c r="D445" i="70"/>
  <c r="D464" i="69"/>
  <c r="D18" i="62"/>
  <c r="D145" i="62"/>
  <c r="D108" i="61"/>
  <c r="D99" i="61"/>
  <c r="D72" i="61"/>
  <c r="D10" i="61"/>
  <c r="D86" i="62"/>
  <c r="D90" i="63"/>
  <c r="D165" i="61"/>
  <c r="D45" i="62"/>
  <c r="D21" i="62"/>
  <c r="D157" i="62"/>
  <c r="D64" i="61"/>
  <c r="D430" i="65"/>
  <c r="D449" i="67"/>
  <c r="D433" i="72"/>
  <c r="D424" i="71"/>
  <c r="D133" i="62"/>
  <c r="D430" i="69"/>
  <c r="D83" i="63"/>
  <c r="D46" i="61"/>
  <c r="D412" i="71"/>
  <c r="D522" i="64"/>
  <c r="D438" i="71"/>
  <c r="D443" i="69"/>
  <c r="D129" i="61"/>
  <c r="D110" i="61"/>
  <c r="D103" i="61"/>
  <c r="D30" i="62"/>
  <c r="D49" i="61"/>
  <c r="D161" i="63"/>
  <c r="D157" i="61"/>
  <c r="D153" i="62"/>
  <c r="D131" i="61"/>
  <c r="D67" i="61"/>
  <c r="D12" i="62"/>
  <c r="D177" i="62"/>
  <c r="D147" i="62"/>
  <c r="D136" i="61"/>
  <c r="D77" i="62"/>
  <c r="D10" i="62"/>
  <c r="D110" i="62"/>
  <c r="D130" i="62"/>
  <c r="D133" i="61"/>
  <c r="D50" i="62"/>
  <c r="D440" i="71"/>
  <c r="D460" i="69"/>
  <c r="D452" i="66"/>
  <c r="D460" i="70"/>
  <c r="D462" i="69"/>
  <c r="D17" i="61"/>
  <c r="D132" i="61"/>
  <c r="D70" i="63"/>
  <c r="D175" i="61"/>
  <c r="D75" i="62"/>
  <c r="D53" i="62"/>
  <c r="D12" i="61"/>
  <c r="D177" i="61"/>
  <c r="D65" i="62"/>
  <c r="D39" i="63"/>
  <c r="D74" i="62"/>
  <c r="D51" i="62"/>
  <c r="D87" i="61"/>
  <c r="D156" i="62"/>
  <c r="D31" i="61"/>
  <c r="D462" i="70"/>
  <c r="D116" i="62"/>
  <c r="D98" i="61"/>
  <c r="D19" i="63"/>
  <c r="D430" i="72"/>
  <c r="D460" i="66"/>
  <c r="D40" i="62"/>
  <c r="D27" i="62"/>
  <c r="D457" i="70"/>
  <c r="D430" i="71"/>
  <c r="D426" i="66"/>
  <c r="D573" i="68"/>
  <c r="D12" i="63"/>
  <c r="D155" i="62"/>
  <c r="D31" i="62"/>
  <c r="D460" i="67"/>
  <c r="D468" i="65"/>
  <c r="D175" i="62"/>
  <c r="D126" i="62"/>
  <c r="D60" i="62"/>
  <c r="D57" i="61"/>
  <c r="D48" i="62"/>
  <c r="D22" i="62"/>
  <c r="D20" i="61"/>
  <c r="D8" i="62"/>
  <c r="D159" i="61"/>
  <c r="D14" i="62"/>
  <c r="D27" i="61"/>
  <c r="D452" i="70"/>
  <c r="D30" i="63"/>
  <c r="D60" i="61"/>
  <c r="D51" i="61"/>
  <c r="D8" i="61"/>
  <c r="D58" i="63"/>
  <c r="D464" i="67"/>
  <c r="D89" i="62"/>
  <c r="D172" i="61"/>
  <c r="D135" i="61"/>
  <c r="D127" i="61"/>
  <c r="D107" i="62"/>
  <c r="D75" i="61"/>
  <c r="D59" i="62"/>
  <c r="D35" i="61"/>
  <c r="D406" i="72"/>
  <c r="D91" i="61"/>
  <c r="D45" i="61"/>
  <c r="D48" i="61"/>
  <c r="D29" i="61"/>
  <c r="D13" i="62"/>
  <c r="D147" i="61"/>
  <c r="D119" i="62"/>
  <c r="D40" i="61"/>
  <c r="D9" i="63"/>
  <c r="D73" i="62"/>
  <c r="D163" i="61"/>
  <c r="D433" i="71"/>
  <c r="D464" i="66"/>
  <c r="D163" i="62"/>
  <c r="D33" i="63"/>
  <c r="D13" i="61"/>
  <c r="D108" i="62"/>
  <c r="D122" i="61"/>
  <c r="D9" i="61"/>
  <c r="D26" i="61"/>
  <c r="D540" i="68"/>
  <c r="D97" i="62"/>
  <c r="D124" i="63"/>
  <c r="D148" i="62"/>
  <c r="D52" i="63"/>
  <c r="D19" i="62"/>
  <c r="D442" i="72"/>
  <c r="D39" i="61"/>
  <c r="D5" i="61"/>
  <c r="D126" i="61"/>
  <c r="D33" i="62"/>
  <c r="D68" i="61"/>
  <c r="D138" i="62"/>
  <c r="D78" i="62"/>
  <c r="D22" i="61"/>
  <c r="D99" i="62"/>
  <c r="D37" i="62"/>
  <c r="D20" i="63"/>
  <c r="D6" i="62"/>
  <c r="D471" i="66"/>
  <c r="D135" i="62"/>
  <c r="D52" i="62"/>
  <c r="D11" i="63"/>
  <c r="D21" i="63"/>
  <c r="D130" i="61"/>
  <c r="D10" i="63"/>
  <c r="D64" i="62"/>
  <c r="D120" i="61"/>
  <c r="D138" i="61"/>
  <c r="D426" i="67"/>
  <c r="D446" i="67"/>
  <c r="D458" i="65"/>
  <c r="D435" i="72"/>
  <c r="D7" i="62"/>
  <c r="D472" i="65"/>
  <c r="D494" i="64"/>
  <c r="D527" i="68"/>
  <c r="D439" i="69"/>
  <c r="D454" i="69"/>
  <c r="D450" i="67"/>
  <c r="D464" i="65"/>
  <c r="D447" i="65"/>
  <c r="D106" i="61"/>
  <c r="D504" i="64"/>
  <c r="D490" i="64"/>
  <c r="D428" i="67"/>
  <c r="D411" i="71"/>
  <c r="D423" i="67"/>
  <c r="D465" i="65"/>
  <c r="D444" i="66"/>
  <c r="D412" i="72"/>
  <c r="D47" i="61"/>
  <c r="D125" i="61"/>
  <c r="D456" i="69"/>
  <c r="D473" i="64"/>
  <c r="D439" i="70"/>
  <c r="D551" i="68"/>
  <c r="D435" i="71"/>
  <c r="D502" i="64"/>
  <c r="D405" i="72"/>
  <c r="D424" i="67"/>
  <c r="D415" i="72"/>
  <c r="D508" i="64"/>
  <c r="D425" i="65"/>
  <c r="D437" i="71"/>
  <c r="D429" i="65"/>
  <c r="D442" i="65"/>
  <c r="D443" i="65"/>
  <c r="D449" i="66"/>
  <c r="D447" i="67"/>
  <c r="D429" i="72"/>
  <c r="D25" i="62"/>
  <c r="D426" i="65"/>
  <c r="D528" i="68"/>
  <c r="D462" i="66"/>
  <c r="D82" i="62"/>
  <c r="D474" i="64"/>
  <c r="D458" i="66"/>
  <c r="D450" i="69"/>
  <c r="D146" i="62"/>
  <c r="D66" i="61"/>
  <c r="D444" i="65"/>
  <c r="D109" i="62"/>
  <c r="D421" i="66"/>
  <c r="D547" i="68"/>
  <c r="D452" i="65"/>
  <c r="D450" i="70"/>
  <c r="D453" i="65"/>
  <c r="D430" i="70"/>
  <c r="D432" i="66"/>
  <c r="D427" i="67"/>
  <c r="D499" i="64"/>
  <c r="D560" i="68"/>
  <c r="D577" i="68"/>
  <c r="D425" i="67"/>
  <c r="D423" i="69"/>
  <c r="D421" i="70"/>
  <c r="D440" i="66"/>
  <c r="D501" i="64"/>
  <c r="D454" i="66"/>
  <c r="D530" i="68"/>
  <c r="D423" i="71"/>
  <c r="D567" i="68"/>
  <c r="D470" i="64"/>
  <c r="D563" i="68"/>
  <c r="D487" i="64"/>
  <c r="D435" i="70"/>
  <c r="D448" i="65"/>
  <c r="D442" i="67"/>
  <c r="D456" i="70"/>
  <c r="D413" i="71"/>
  <c r="D28" i="62"/>
  <c r="D445" i="67"/>
  <c r="D479" i="64"/>
  <c r="D450" i="65"/>
  <c r="D144" i="61"/>
  <c r="D550" i="68"/>
  <c r="D424" i="70"/>
  <c r="D85" i="62"/>
  <c r="D562" i="68"/>
  <c r="D433" i="66"/>
  <c r="D405" i="71"/>
  <c r="D444" i="70"/>
  <c r="D429" i="71"/>
  <c r="D424" i="72"/>
  <c r="D427" i="66"/>
  <c r="D516" i="64"/>
  <c r="D537" i="68"/>
  <c r="D524" i="68"/>
  <c r="D446" i="70"/>
  <c r="D417" i="71"/>
  <c r="D448" i="67"/>
  <c r="D491" i="64"/>
  <c r="D523" i="64"/>
  <c r="D421" i="65"/>
  <c r="D44" i="63"/>
  <c r="D424" i="65"/>
  <c r="D439" i="65"/>
  <c r="D4" i="62"/>
  <c r="D439" i="67"/>
  <c r="D427" i="65"/>
  <c r="D434" i="66"/>
  <c r="D403" i="72"/>
  <c r="D488" i="64"/>
  <c r="D431" i="66"/>
  <c r="D472" i="67"/>
  <c r="D500" i="64"/>
  <c r="D514" i="64"/>
  <c r="D512" i="64"/>
  <c r="D446" i="66"/>
  <c r="D561" i="68"/>
  <c r="D423" i="70"/>
  <c r="D451" i="69"/>
  <c r="D4" i="61"/>
  <c r="D472" i="64"/>
  <c r="D432" i="67"/>
  <c r="D428" i="65"/>
  <c r="D146" i="61"/>
  <c r="D476" i="64"/>
  <c r="D28" i="61"/>
  <c r="D454" i="65"/>
  <c r="D465" i="66"/>
  <c r="D421" i="69"/>
  <c r="D431" i="71"/>
  <c r="D496" i="64"/>
  <c r="D4" i="63"/>
  <c r="D420" i="66"/>
  <c r="D453" i="66"/>
  <c r="D526" i="68"/>
  <c r="D449" i="69"/>
  <c r="D429" i="67"/>
  <c r="D437" i="72"/>
  <c r="D439" i="66"/>
  <c r="D63" i="63"/>
  <c r="D434" i="67"/>
  <c r="D493" i="64"/>
  <c r="D47" i="62"/>
  <c r="D431" i="67"/>
  <c r="D125" i="62"/>
  <c r="D498" i="64"/>
  <c r="D458" i="67"/>
  <c r="D445" i="65"/>
  <c r="D164" i="62"/>
  <c r="D448" i="66"/>
  <c r="D432" i="65"/>
  <c r="D440" i="69"/>
  <c r="D448" i="70"/>
  <c r="D442" i="70"/>
  <c r="D472" i="66"/>
  <c r="D523" i="68"/>
  <c r="D480" i="64"/>
  <c r="D555" i="68"/>
  <c r="D467" i="64"/>
  <c r="D543" i="68"/>
  <c r="D475" i="64"/>
  <c r="D82" i="63"/>
  <c r="D25" i="61"/>
  <c r="D82" i="61"/>
  <c r="D452" i="67"/>
  <c r="D431" i="70"/>
  <c r="D451" i="67"/>
  <c r="D144" i="62"/>
  <c r="D162" i="61"/>
  <c r="D425" i="66"/>
  <c r="D429" i="66"/>
  <c r="D447" i="66"/>
  <c r="D66" i="62"/>
  <c r="D548" i="68"/>
  <c r="D164" i="61"/>
  <c r="D7" i="61"/>
  <c r="D536" i="68"/>
  <c r="D421" i="72"/>
  <c r="D128" i="61"/>
  <c r="D417" i="72"/>
  <c r="D25" i="63"/>
  <c r="D539" i="68"/>
  <c r="D442" i="66"/>
  <c r="D106" i="62"/>
  <c r="D403" i="71"/>
  <c r="D503" i="64"/>
  <c r="D420" i="67"/>
  <c r="D443" i="66"/>
  <c r="D492" i="64"/>
  <c r="D432" i="72"/>
  <c r="D440" i="70"/>
  <c r="D109" i="61"/>
  <c r="D453" i="67"/>
  <c r="D433" i="65"/>
  <c r="D462" i="67"/>
  <c r="D465" i="67"/>
  <c r="D425" i="70"/>
  <c r="D448" i="69"/>
  <c r="D513" i="64"/>
  <c r="D431" i="69"/>
  <c r="D578" i="68"/>
  <c r="D463" i="65"/>
  <c r="D449" i="70"/>
  <c r="D524" i="64"/>
  <c r="D420" i="65"/>
  <c r="D575" i="68"/>
  <c r="D450" i="66"/>
  <c r="D515" i="64"/>
  <c r="D431" i="65"/>
  <c r="D541" i="68"/>
  <c r="D421" i="67"/>
  <c r="D497" i="64"/>
  <c r="D429" i="69"/>
  <c r="D463" i="66"/>
  <c r="D428" i="66"/>
  <c r="D413" i="72"/>
  <c r="D432" i="70"/>
  <c r="D451" i="66"/>
  <c r="D478" i="64"/>
  <c r="D440" i="67"/>
  <c r="D552" i="68"/>
  <c r="D444" i="67"/>
  <c r="D429" i="70"/>
  <c r="D406" i="71"/>
  <c r="D426" i="70"/>
  <c r="D531" i="68"/>
  <c r="D466" i="64"/>
  <c r="D571" i="68"/>
  <c r="D435" i="66"/>
  <c r="D85" i="61"/>
  <c r="D434" i="65"/>
  <c r="D433" i="67"/>
  <c r="D446" i="65"/>
  <c r="D128" i="62"/>
  <c r="D449" i="65"/>
  <c r="D463" i="67"/>
  <c r="D420" i="69"/>
  <c r="D423" i="66"/>
  <c r="D481" i="64"/>
  <c r="D421" i="71"/>
  <c r="D435" i="67"/>
  <c r="D538" i="68"/>
  <c r="D471" i="64"/>
  <c r="D554" i="68"/>
  <c r="D454" i="70"/>
  <c r="D423" i="65"/>
  <c r="D440" i="65"/>
  <c r="D565" i="68"/>
  <c r="D411" i="72"/>
  <c r="D433" i="70"/>
  <c r="D442" i="69"/>
  <c r="D432" i="71"/>
  <c r="D495" i="64"/>
  <c r="D420" i="70"/>
  <c r="D44" i="62"/>
  <c r="D432" i="69"/>
  <c r="D428" i="70"/>
  <c r="D483" i="64"/>
  <c r="D414" i="72"/>
  <c r="D454" i="67"/>
  <c r="D431" i="72"/>
  <c r="D447" i="70"/>
  <c r="D482" i="64"/>
  <c r="D63" i="62"/>
  <c r="D435" i="65"/>
  <c r="D414" i="71"/>
  <c r="D423" i="72"/>
  <c r="D469" i="64"/>
  <c r="D451" i="70"/>
  <c r="D63" i="61"/>
  <c r="D435" i="69"/>
  <c r="D162" i="62"/>
  <c r="D576" i="68"/>
  <c r="D451" i="65"/>
  <c r="D44" i="61"/>
  <c r="D427" i="70"/>
  <c r="D161" i="62"/>
  <c r="D62" i="61"/>
  <c r="D419" i="66"/>
  <c r="D3" i="63"/>
  <c r="D24" i="63"/>
  <c r="D465" i="64"/>
  <c r="D546" i="68"/>
  <c r="D457" i="65"/>
  <c r="D422" i="66"/>
  <c r="D419" i="69"/>
  <c r="D124" i="61"/>
  <c r="D43" i="62"/>
  <c r="D438" i="67"/>
  <c r="D143" i="62"/>
  <c r="D438" i="65"/>
  <c r="D81" i="63"/>
  <c r="D441" i="66"/>
  <c r="D81" i="61"/>
  <c r="D441" i="67"/>
  <c r="D24" i="62"/>
  <c r="D570" i="68"/>
  <c r="D438" i="66"/>
  <c r="D507" i="64"/>
  <c r="D438" i="69"/>
  <c r="D404" i="71"/>
  <c r="D62" i="63"/>
  <c r="D402" i="71"/>
  <c r="D549" i="68"/>
  <c r="D419" i="70"/>
  <c r="D43" i="61"/>
  <c r="D3" i="62"/>
  <c r="D457" i="67"/>
  <c r="D143" i="61"/>
  <c r="D420" i="71"/>
  <c r="D81" i="62"/>
  <c r="D105" i="61"/>
  <c r="D422" i="69"/>
  <c r="D441" i="69"/>
  <c r="D422" i="65"/>
  <c r="D161" i="61"/>
  <c r="D420" i="72"/>
  <c r="D522" i="68"/>
  <c r="D441" i="70"/>
  <c r="D105" i="62"/>
  <c r="D422" i="70"/>
  <c r="D457" i="66"/>
  <c r="D486" i="64"/>
  <c r="D43" i="63"/>
  <c r="D62" i="62"/>
  <c r="D404" i="72"/>
  <c r="D438" i="70"/>
  <c r="D489" i="64"/>
  <c r="D419" i="65"/>
  <c r="D422" i="71"/>
  <c r="D402" i="72"/>
  <c r="D24" i="61"/>
  <c r="D468" i="64"/>
  <c r="D422" i="72"/>
  <c r="D419" i="67"/>
  <c r="D124" i="62"/>
  <c r="D3" i="61"/>
  <c r="D525" i="68"/>
  <c r="D441" i="65"/>
  <c r="D422" i="67"/>
  <c r="D419" i="72"/>
  <c r="D456" i="65"/>
  <c r="D464" i="64"/>
  <c r="D419" i="71"/>
  <c r="D437" i="70"/>
  <c r="D437" i="67"/>
  <c r="D418" i="69"/>
  <c r="D418" i="66"/>
  <c r="D418" i="65"/>
  <c r="D437" i="69"/>
  <c r="D456" i="66"/>
  <c r="D569" i="68"/>
  <c r="D437" i="65"/>
  <c r="D506" i="64"/>
  <c r="D521" i="68"/>
  <c r="D418" i="70"/>
  <c r="D418" i="67"/>
  <c r="D437" i="66"/>
  <c r="D401" i="72"/>
  <c r="D456" i="67"/>
  <c r="D485" i="64"/>
  <c r="D545" i="68"/>
  <c r="D401" i="71"/>
  <c r="L149" i="61"/>
  <c r="L11" i="61"/>
  <c r="L168" i="61"/>
  <c r="L532" i="68"/>
  <c r="L535" i="68"/>
  <c r="L466" i="65"/>
  <c r="L459" i="65"/>
  <c r="L14" i="63"/>
  <c r="L113" i="61"/>
  <c r="L170" i="61"/>
  <c r="L149" i="62"/>
  <c r="L16" i="63"/>
  <c r="L150" i="63"/>
  <c r="L121" i="61"/>
  <c r="L95" i="61"/>
  <c r="L112" i="61"/>
  <c r="L151" i="61"/>
  <c r="L425" i="69"/>
  <c r="L410" i="71"/>
  <c r="L410" i="72"/>
  <c r="L470" i="65"/>
  <c r="L472" i="64"/>
  <c r="L114" i="61"/>
  <c r="L27" i="63"/>
  <c r="L117" i="63"/>
  <c r="L525" i="64"/>
  <c r="L428" i="69"/>
  <c r="L521" i="64"/>
  <c r="L93" i="61"/>
  <c r="L509" i="64"/>
  <c r="L542" i="68"/>
  <c r="L572" i="68"/>
  <c r="L176" i="61"/>
  <c r="L112" i="62"/>
  <c r="L467" i="66"/>
  <c r="L102" i="61"/>
  <c r="L170" i="63"/>
  <c r="L450" i="71"/>
  <c r="L147" i="63"/>
  <c r="L145" i="63"/>
  <c r="L579" i="68"/>
  <c r="L65" i="63"/>
  <c r="L558" i="68"/>
  <c r="L17" i="63"/>
  <c r="L120" i="63"/>
  <c r="L459" i="69"/>
  <c r="L100" i="63"/>
  <c r="L511" i="64"/>
  <c r="L580" i="68"/>
  <c r="L103" i="63"/>
  <c r="L101" i="63"/>
  <c r="L408" i="72"/>
  <c r="L447" i="71"/>
  <c r="L57" i="63"/>
  <c r="L459" i="67"/>
  <c r="L22" i="63"/>
  <c r="L170" i="62"/>
  <c r="L72" i="63"/>
  <c r="L116" i="63"/>
  <c r="L114" i="62"/>
  <c r="L111" i="63"/>
  <c r="L158" i="63"/>
  <c r="L94" i="63"/>
  <c r="L453" i="71"/>
  <c r="L533" i="68"/>
  <c r="L583" i="68"/>
  <c r="L556" i="68"/>
  <c r="L409" i="72"/>
  <c r="L102" i="62"/>
  <c r="L74" i="63"/>
  <c r="L34" i="63"/>
  <c r="L94" i="61"/>
  <c r="L446" i="72"/>
  <c r="L467" i="69"/>
  <c r="L86" i="63"/>
  <c r="L518" i="64"/>
  <c r="L150" i="62"/>
  <c r="L134" i="63"/>
  <c r="L41" i="63"/>
  <c r="L121" i="62"/>
  <c r="L163" i="63"/>
  <c r="L154" i="63"/>
  <c r="L115" i="63"/>
  <c r="L446" i="71"/>
  <c r="L473" i="70"/>
  <c r="L148" i="63"/>
  <c r="L407" i="72"/>
  <c r="L172" i="63"/>
  <c r="L135" i="63"/>
  <c r="L590" i="68"/>
  <c r="L158" i="62"/>
  <c r="L110" i="63"/>
  <c r="L8" i="63"/>
  <c r="L95" i="62"/>
  <c r="L137" i="63"/>
  <c r="L84" i="63"/>
  <c r="L453" i="72"/>
  <c r="L174" i="63"/>
  <c r="L167" i="63"/>
  <c r="L151" i="63"/>
  <c r="L466" i="70"/>
  <c r="L75" i="63"/>
  <c r="L165" i="63"/>
  <c r="L129" i="63"/>
  <c r="L76" i="63"/>
  <c r="L176" i="63"/>
  <c r="L169" i="61"/>
  <c r="L156" i="63"/>
  <c r="L95" i="63"/>
  <c r="L91" i="63"/>
  <c r="L157" i="63"/>
  <c r="L126" i="63"/>
  <c r="L102" i="63"/>
  <c r="L139" i="63"/>
  <c r="L112" i="63"/>
  <c r="L56" i="63"/>
  <c r="L53" i="63"/>
  <c r="L98" i="63"/>
  <c r="L79" i="63"/>
  <c r="L36" i="63"/>
  <c r="L121" i="63"/>
  <c r="L517" i="64"/>
  <c r="L113" i="62"/>
  <c r="L427" i="69"/>
  <c r="L175" i="63"/>
  <c r="L15" i="63"/>
  <c r="L130" i="63"/>
  <c r="L470" i="70"/>
  <c r="L493" i="64"/>
  <c r="L18" i="63"/>
  <c r="L158" i="61"/>
  <c r="L92" i="61"/>
  <c r="L177" i="63"/>
  <c r="L46" i="63"/>
  <c r="L60" i="63"/>
  <c r="L176" i="62"/>
  <c r="L93" i="62"/>
  <c r="L67" i="63"/>
  <c r="L11" i="62"/>
  <c r="L466" i="67"/>
  <c r="L473" i="66"/>
  <c r="L469" i="66"/>
  <c r="L173" i="63"/>
  <c r="L459" i="70"/>
  <c r="L55" i="63"/>
  <c r="L466" i="66"/>
  <c r="L150" i="61"/>
  <c r="L6" i="63"/>
  <c r="L167" i="61"/>
  <c r="L141" i="63"/>
  <c r="L149" i="63"/>
  <c r="L118" i="63"/>
  <c r="L473" i="67"/>
  <c r="L514" i="64"/>
  <c r="L152" i="62"/>
  <c r="L140" i="63"/>
  <c r="L131" i="63"/>
  <c r="L92" i="63"/>
  <c r="L534" i="68"/>
  <c r="L114" i="63"/>
  <c r="L11" i="63"/>
  <c r="L152" i="63"/>
  <c r="L470" i="69"/>
  <c r="L140" i="62"/>
  <c r="L122" i="63"/>
  <c r="L446" i="69"/>
  <c r="L447" i="72"/>
  <c r="L153" i="63"/>
  <c r="L467" i="65"/>
  <c r="L467" i="67"/>
  <c r="L467" i="70"/>
  <c r="L151" i="62"/>
  <c r="L169" i="63"/>
  <c r="L136" i="63"/>
  <c r="L133" i="63"/>
  <c r="L416" i="71"/>
  <c r="L152" i="61"/>
  <c r="L169" i="62"/>
  <c r="L107" i="63"/>
  <c r="L473" i="65"/>
  <c r="L171" i="63"/>
  <c r="L99" i="63"/>
  <c r="L93" i="63"/>
  <c r="L466" i="69"/>
  <c r="L127" i="63"/>
  <c r="L119" i="63"/>
  <c r="L591" i="68"/>
  <c r="L29" i="63"/>
  <c r="L48" i="63"/>
  <c r="L108" i="63"/>
  <c r="L470" i="67"/>
  <c r="L35" i="63"/>
  <c r="L115" i="62"/>
  <c r="L94" i="62"/>
  <c r="L38" i="63"/>
  <c r="L54" i="63"/>
  <c r="L155" i="63"/>
  <c r="L587" i="68"/>
  <c r="L459" i="66"/>
  <c r="L584" i="68"/>
  <c r="L473" i="69"/>
  <c r="L37" i="63"/>
  <c r="L140" i="61"/>
  <c r="L96" i="63"/>
  <c r="L159" i="63"/>
  <c r="L92" i="62"/>
  <c r="L115" i="61"/>
  <c r="L73" i="63"/>
  <c r="L450" i="72"/>
  <c r="L167" i="62"/>
  <c r="L138" i="63"/>
  <c r="L132" i="61"/>
  <c r="L586" i="68"/>
  <c r="L28" i="63"/>
  <c r="L468" i="67"/>
  <c r="L443" i="72"/>
  <c r="L557" i="68"/>
  <c r="L427" i="72"/>
  <c r="L464" i="70"/>
  <c r="L574" i="68"/>
  <c r="L463" i="69"/>
  <c r="L582" i="68"/>
  <c r="L449" i="71"/>
  <c r="L510" i="64"/>
  <c r="L47" i="63"/>
  <c r="L471" i="69"/>
  <c r="L461" i="66"/>
  <c r="L458" i="69"/>
  <c r="L464" i="69"/>
  <c r="L439" i="72"/>
  <c r="L407" i="71"/>
  <c r="L66" i="63"/>
  <c r="L85" i="63"/>
  <c r="L113" i="63"/>
  <c r="L144" i="63"/>
  <c r="L434" i="69"/>
  <c r="L425" i="72"/>
  <c r="L448" i="71"/>
  <c r="L16" i="61"/>
  <c r="L470" i="66"/>
  <c r="L469" i="70"/>
  <c r="L461" i="65"/>
  <c r="L128" i="63"/>
  <c r="L425" i="71"/>
  <c r="L434" i="70"/>
  <c r="L434" i="71"/>
  <c r="L439" i="71"/>
  <c r="L30" i="62"/>
  <c r="L559" i="68"/>
  <c r="L51" i="62"/>
  <c r="L445" i="71"/>
  <c r="L444" i="71"/>
  <c r="L465" i="70"/>
  <c r="L461" i="69"/>
  <c r="L409" i="71"/>
  <c r="L447" i="69"/>
  <c r="L468" i="69"/>
  <c r="L448" i="72"/>
  <c r="L51" i="61"/>
  <c r="L428" i="72"/>
  <c r="L408" i="71"/>
  <c r="L519" i="64"/>
  <c r="L472" i="70"/>
  <c r="L7" i="63"/>
  <c r="L468" i="65"/>
  <c r="L472" i="69"/>
  <c r="L452" i="72"/>
  <c r="L469" i="69"/>
  <c r="L449" i="72"/>
  <c r="L97" i="63"/>
  <c r="L451" i="71"/>
  <c r="L566" i="68"/>
  <c r="L520" i="64"/>
  <c r="L458" i="70"/>
  <c r="L468" i="66"/>
  <c r="L132" i="63"/>
  <c r="L442" i="72"/>
  <c r="L468" i="70"/>
  <c r="L452" i="71"/>
  <c r="L74" i="62"/>
  <c r="L89" i="63"/>
  <c r="L87" i="63"/>
  <c r="L125" i="63"/>
  <c r="L445" i="72"/>
  <c r="L168" i="63"/>
  <c r="L97" i="61"/>
  <c r="L462" i="69"/>
  <c r="L441" i="72"/>
  <c r="L469" i="67"/>
  <c r="L465" i="69"/>
  <c r="L461" i="70"/>
  <c r="L164" i="63"/>
  <c r="L162" i="63"/>
  <c r="L585" i="68"/>
  <c r="L461" i="67"/>
  <c r="L168" i="62"/>
  <c r="L444" i="72"/>
  <c r="L453" i="69"/>
  <c r="L166" i="63"/>
  <c r="L427" i="71"/>
  <c r="L428" i="71"/>
  <c r="L146" i="63"/>
  <c r="L441" i="71"/>
  <c r="L443" i="71"/>
  <c r="L109" i="63"/>
  <c r="L130" i="62"/>
  <c r="L434" i="72"/>
  <c r="L444" i="69"/>
  <c r="L442" i="71"/>
  <c r="L451" i="72"/>
  <c r="L588" i="68"/>
  <c r="L469" i="65"/>
  <c r="L426" i="69"/>
  <c r="L589" i="68"/>
  <c r="L106" i="63"/>
  <c r="L453" i="70"/>
  <c r="L471" i="70"/>
  <c r="L416" i="72"/>
  <c r="L581" i="68"/>
  <c r="L463" i="70"/>
  <c r="L406" i="71"/>
  <c r="L470" i="64"/>
  <c r="L153" i="61"/>
  <c r="L443" i="65"/>
  <c r="L70" i="62"/>
  <c r="L70" i="61"/>
  <c r="L110" i="62"/>
  <c r="L40" i="63"/>
  <c r="L16" i="62"/>
  <c r="L175" i="62"/>
  <c r="L131" i="61"/>
  <c r="L120" i="62"/>
  <c r="L90" i="62"/>
  <c r="L79" i="62"/>
  <c r="L76" i="61"/>
  <c r="L71" i="63"/>
  <c r="L33" i="63"/>
  <c r="L20" i="63"/>
  <c r="L166" i="61"/>
  <c r="L84" i="62"/>
  <c r="L73" i="62"/>
  <c r="L31" i="63"/>
  <c r="L430" i="72"/>
  <c r="L74" i="61"/>
  <c r="L174" i="62"/>
  <c r="L137" i="62"/>
  <c r="L77" i="63"/>
  <c r="L6" i="62"/>
  <c r="L433" i="71"/>
  <c r="L52" i="62"/>
  <c r="L20" i="61"/>
  <c r="L58" i="61"/>
  <c r="L13" i="61"/>
  <c r="L138" i="61"/>
  <c r="L32" i="61"/>
  <c r="L438" i="72"/>
  <c r="L50" i="63"/>
  <c r="L39" i="63"/>
  <c r="L462" i="65"/>
  <c r="L120" i="61"/>
  <c r="L98" i="62"/>
  <c r="L70" i="63"/>
  <c r="L57" i="61"/>
  <c r="L33" i="61"/>
  <c r="L22" i="62"/>
  <c r="L19" i="62"/>
  <c r="L15" i="62"/>
  <c r="L58" i="62"/>
  <c r="L12" i="61"/>
  <c r="L445" i="69"/>
  <c r="L426" i="71"/>
  <c r="L464" i="67"/>
  <c r="L175" i="61"/>
  <c r="L148" i="62"/>
  <c r="L72" i="61"/>
  <c r="L83" i="63"/>
  <c r="L59" i="63"/>
  <c r="L137" i="61"/>
  <c r="L78" i="62"/>
  <c r="L438" i="71"/>
  <c r="L111" i="61"/>
  <c r="L165" i="61"/>
  <c r="L39" i="61"/>
  <c r="L116" i="62"/>
  <c r="L67" i="62"/>
  <c r="L52" i="61"/>
  <c r="L155" i="62"/>
  <c r="L101" i="62"/>
  <c r="L59" i="62"/>
  <c r="L12" i="63"/>
  <c r="L173" i="61"/>
  <c r="L10" i="61"/>
  <c r="L177" i="62"/>
  <c r="L117" i="61"/>
  <c r="L46" i="62"/>
  <c r="L5" i="61"/>
  <c r="L134" i="61"/>
  <c r="L154" i="62"/>
  <c r="L79" i="61"/>
  <c r="L100" i="62"/>
  <c r="L494" i="64"/>
  <c r="L48" i="61"/>
  <c r="L156" i="61"/>
  <c r="L65" i="61"/>
  <c r="L35" i="61"/>
  <c r="L32" i="62"/>
  <c r="L452" i="69"/>
  <c r="L49" i="61"/>
  <c r="L131" i="62"/>
  <c r="L515" i="64"/>
  <c r="L141" i="61"/>
  <c r="L452" i="66"/>
  <c r="L412" i="72"/>
  <c r="L154" i="61"/>
  <c r="L97" i="62"/>
  <c r="L145" i="62"/>
  <c r="L126" i="61"/>
  <c r="L108" i="61"/>
  <c r="L99" i="62"/>
  <c r="L60" i="61"/>
  <c r="L55" i="62"/>
  <c r="L36" i="62"/>
  <c r="L22" i="61"/>
  <c r="L19" i="61"/>
  <c r="L8" i="61"/>
  <c r="L119" i="61"/>
  <c r="L58" i="63"/>
  <c r="L45" i="61"/>
  <c r="L26" i="61"/>
  <c r="L14" i="62"/>
  <c r="L130" i="61"/>
  <c r="L103" i="61"/>
  <c r="L10" i="62"/>
  <c r="L122" i="62"/>
  <c r="L27" i="61"/>
  <c r="L426" i="66"/>
  <c r="L464" i="66"/>
  <c r="L440" i="71"/>
  <c r="L460" i="66"/>
  <c r="L40" i="61"/>
  <c r="L21" i="61"/>
  <c r="L161" i="63"/>
  <c r="L163" i="62"/>
  <c r="L139" i="62"/>
  <c r="L127" i="62"/>
  <c r="L116" i="61"/>
  <c r="L111" i="62"/>
  <c r="L107" i="62"/>
  <c r="L91" i="61"/>
  <c r="L71" i="61"/>
  <c r="L60" i="62"/>
  <c r="L37" i="61"/>
  <c r="L34" i="61"/>
  <c r="L8" i="62"/>
  <c r="L118" i="62"/>
  <c r="L100" i="61"/>
  <c r="L65" i="62"/>
  <c r="L46" i="61"/>
  <c r="L27" i="62"/>
  <c r="L18" i="62"/>
  <c r="L13" i="63"/>
  <c r="L78" i="61"/>
  <c r="L452" i="70"/>
  <c r="L406" i="72"/>
  <c r="L460" i="70"/>
  <c r="L127" i="61"/>
  <c r="L99" i="61"/>
  <c r="L29" i="62"/>
  <c r="L177" i="61"/>
  <c r="L119" i="62"/>
  <c r="L68" i="63"/>
  <c r="L471" i="66"/>
  <c r="L87" i="61"/>
  <c r="L147" i="62"/>
  <c r="L49" i="62"/>
  <c r="L40" i="62"/>
  <c r="L21" i="62"/>
  <c r="L89" i="62"/>
  <c r="L462" i="70"/>
  <c r="L68" i="61"/>
  <c r="L157" i="61"/>
  <c r="L135" i="62"/>
  <c r="L126" i="62"/>
  <c r="L72" i="62"/>
  <c r="L41" i="61"/>
  <c r="L37" i="62"/>
  <c r="L29" i="61"/>
  <c r="L15" i="61"/>
  <c r="L14" i="61"/>
  <c r="L138" i="62"/>
  <c r="L90" i="63"/>
  <c r="L76" i="62"/>
  <c r="L89" i="61"/>
  <c r="L148" i="61"/>
  <c r="L132" i="62"/>
  <c r="L96" i="62"/>
  <c r="L36" i="61"/>
  <c r="L443" i="69"/>
  <c r="L430" i="69"/>
  <c r="L522" i="64"/>
  <c r="L460" i="67"/>
  <c r="L88" i="61"/>
  <c r="L39" i="62"/>
  <c r="L171" i="62"/>
  <c r="L108" i="62"/>
  <c r="L67" i="61"/>
  <c r="L53" i="61"/>
  <c r="L38" i="61"/>
  <c r="L31" i="61"/>
  <c r="L173" i="62"/>
  <c r="L129" i="62"/>
  <c r="L9" i="63"/>
  <c r="L457" i="70"/>
  <c r="L473" i="64"/>
  <c r="L68" i="62"/>
  <c r="L134" i="62"/>
  <c r="L122" i="61"/>
  <c r="L88" i="63"/>
  <c r="L49" i="63"/>
  <c r="L426" i="65"/>
  <c r="L430" i="71"/>
  <c r="L163" i="61"/>
  <c r="L56" i="61"/>
  <c r="L38" i="62"/>
  <c r="L101" i="61"/>
  <c r="L17" i="61"/>
  <c r="L9" i="62"/>
  <c r="L129" i="61"/>
  <c r="L5" i="63"/>
  <c r="L415" i="72"/>
  <c r="L9" i="61"/>
  <c r="L443" i="70"/>
  <c r="L440" i="72"/>
  <c r="L56" i="62"/>
  <c r="L83" i="61"/>
  <c r="L412" i="71"/>
  <c r="L143" i="63"/>
  <c r="L457" i="69"/>
  <c r="L433" i="72"/>
  <c r="L30" i="61"/>
  <c r="L165" i="62"/>
  <c r="L147" i="61"/>
  <c r="L133" i="62"/>
  <c r="L84" i="61"/>
  <c r="L69" i="61"/>
  <c r="L26" i="62"/>
  <c r="L172" i="62"/>
  <c r="L159" i="62"/>
  <c r="L136" i="61"/>
  <c r="L77" i="61"/>
  <c r="L10" i="63"/>
  <c r="L424" i="65"/>
  <c r="L117" i="62"/>
  <c r="L415" i="71"/>
  <c r="L155" i="61"/>
  <c r="L17" i="62"/>
  <c r="L124" i="63"/>
  <c r="L30" i="63"/>
  <c r="L136" i="62"/>
  <c r="L96" i="61"/>
  <c r="L88" i="62"/>
  <c r="L50" i="61"/>
  <c r="L105" i="63"/>
  <c r="L171" i="61"/>
  <c r="L90" i="61"/>
  <c r="L75" i="61"/>
  <c r="L71" i="62"/>
  <c r="L141" i="62"/>
  <c r="L118" i="61"/>
  <c r="L83" i="62"/>
  <c r="L26" i="63"/>
  <c r="L18" i="61"/>
  <c r="L78" i="63"/>
  <c r="L433" i="70"/>
  <c r="L564" i="68"/>
  <c r="L426" i="72"/>
  <c r="L6" i="61"/>
  <c r="L55" i="61"/>
  <c r="L21" i="63"/>
  <c r="L460" i="69"/>
  <c r="L464" i="65"/>
  <c r="L53" i="62"/>
  <c r="L32" i="63"/>
  <c r="L69" i="63"/>
  <c r="L54" i="62"/>
  <c r="L433" i="69"/>
  <c r="L64" i="63"/>
  <c r="L110" i="61"/>
  <c r="L87" i="62"/>
  <c r="L75" i="62"/>
  <c r="L73" i="61"/>
  <c r="L50" i="62"/>
  <c r="L103" i="62"/>
  <c r="L133" i="61"/>
  <c r="L98" i="61"/>
  <c r="L86" i="61"/>
  <c r="L51" i="63"/>
  <c r="L19" i="63"/>
  <c r="L31" i="62"/>
  <c r="L20" i="62"/>
  <c r="L33" i="62"/>
  <c r="L157" i="62"/>
  <c r="L41" i="62"/>
  <c r="L156" i="62"/>
  <c r="L35" i="62"/>
  <c r="L573" i="68"/>
  <c r="L13" i="62"/>
  <c r="L57" i="62"/>
  <c r="L45" i="62"/>
  <c r="L145" i="61"/>
  <c r="L135" i="61"/>
  <c r="L64" i="62"/>
  <c r="L12" i="62"/>
  <c r="L86" i="62"/>
  <c r="L52" i="63"/>
  <c r="L5" i="62"/>
  <c r="L45" i="63"/>
  <c r="L449" i="70"/>
  <c r="L166" i="62"/>
  <c r="L460" i="65"/>
  <c r="L153" i="62"/>
  <c r="L107" i="61"/>
  <c r="L64" i="61"/>
  <c r="L59" i="61"/>
  <c r="L172" i="61"/>
  <c r="L159" i="61"/>
  <c r="L77" i="62"/>
  <c r="L54" i="61"/>
  <c r="L174" i="61"/>
  <c r="L48" i="62"/>
  <c r="L91" i="62"/>
  <c r="L34" i="62"/>
  <c r="L69" i="62"/>
  <c r="L139" i="61"/>
  <c r="L565" i="68"/>
  <c r="L442" i="67"/>
  <c r="L425" i="65"/>
  <c r="L540" i="68"/>
  <c r="L421" i="65"/>
  <c r="L503" i="64"/>
  <c r="L523" i="64"/>
  <c r="L567" i="68"/>
  <c r="L451" i="65"/>
  <c r="L456" i="69"/>
  <c r="L553" i="68"/>
  <c r="L442" i="65"/>
  <c r="L403" i="71"/>
  <c r="L47" i="62"/>
  <c r="L4" i="62"/>
  <c r="L543" i="68"/>
  <c r="L500" i="64"/>
  <c r="L432" i="65"/>
  <c r="L144" i="61"/>
  <c r="L453" i="67"/>
  <c r="L428" i="70"/>
  <c r="L475" i="64"/>
  <c r="L434" i="66"/>
  <c r="L47" i="61"/>
  <c r="L538" i="68"/>
  <c r="L575" i="68"/>
  <c r="L578" i="68"/>
  <c r="L429" i="70"/>
  <c r="L472" i="66"/>
  <c r="L429" i="69"/>
  <c r="L483" i="64"/>
  <c r="L446" i="65"/>
  <c r="L405" i="71"/>
  <c r="L424" i="71"/>
  <c r="L437" i="71"/>
  <c r="L466" i="64"/>
  <c r="L498" i="64"/>
  <c r="L444" i="70"/>
  <c r="L528" i="68"/>
  <c r="L491" i="64"/>
  <c r="L526" i="68"/>
  <c r="L411" i="71"/>
  <c r="L109" i="62"/>
  <c r="L66" i="61"/>
  <c r="L452" i="65"/>
  <c r="L471" i="65"/>
  <c r="L442" i="69"/>
  <c r="L424" i="66"/>
  <c r="L423" i="67"/>
  <c r="L527" i="68"/>
  <c r="L458" i="65"/>
  <c r="L44" i="62"/>
  <c r="L502" i="64"/>
  <c r="L428" i="65"/>
  <c r="L403" i="72"/>
  <c r="L440" i="66"/>
  <c r="L432" i="69"/>
  <c r="L524" i="64"/>
  <c r="L471" i="67"/>
  <c r="L450" i="65"/>
  <c r="L552" i="68"/>
  <c r="L472" i="67"/>
  <c r="L25" i="61"/>
  <c r="L430" i="67"/>
  <c r="L451" i="70"/>
  <c r="L453" i="66"/>
  <c r="L429" i="72"/>
  <c r="L426" i="67"/>
  <c r="L448" i="69"/>
  <c r="L448" i="70"/>
  <c r="L454" i="70"/>
  <c r="L417" i="72"/>
  <c r="L446" i="66"/>
  <c r="L446" i="67"/>
  <c r="L554" i="68"/>
  <c r="L421" i="71"/>
  <c r="L424" i="72"/>
  <c r="L479" i="64"/>
  <c r="L420" i="70"/>
  <c r="L450" i="69"/>
  <c r="L440" i="65"/>
  <c r="L440" i="67"/>
  <c r="L423" i="66"/>
  <c r="L431" i="69"/>
  <c r="L477" i="64"/>
  <c r="L85" i="62"/>
  <c r="L516" i="64"/>
  <c r="L539" i="68"/>
  <c r="L551" i="68"/>
  <c r="L472" i="65"/>
  <c r="L451" i="69"/>
  <c r="L454" i="69"/>
  <c r="L453" i="65"/>
  <c r="L431" i="72"/>
  <c r="L63" i="62"/>
  <c r="L414" i="71"/>
  <c r="L555" i="68"/>
  <c r="L447" i="65"/>
  <c r="L442" i="66"/>
  <c r="L25" i="63"/>
  <c r="L164" i="61"/>
  <c r="L423" i="70"/>
  <c r="L405" i="72"/>
  <c r="L4" i="63"/>
  <c r="L465" i="67"/>
  <c r="L439" i="69"/>
  <c r="L433" i="65"/>
  <c r="L85" i="61"/>
  <c r="L420" i="66"/>
  <c r="L487" i="64"/>
  <c r="L433" i="67"/>
  <c r="L541" i="68"/>
  <c r="L7" i="62"/>
  <c r="L449" i="66"/>
  <c r="L440" i="70"/>
  <c r="L576" i="68"/>
  <c r="L524" i="68"/>
  <c r="L7" i="61"/>
  <c r="L164" i="62"/>
  <c r="L128" i="61"/>
  <c r="L550" i="68"/>
  <c r="L465" i="66"/>
  <c r="L444" i="66"/>
  <c r="L128" i="62"/>
  <c r="L413" i="72"/>
  <c r="L449" i="65"/>
  <c r="L454" i="66"/>
  <c r="L421" i="66"/>
  <c r="L82" i="63"/>
  <c r="L431" i="66"/>
  <c r="L444" i="67"/>
  <c r="L560" i="68"/>
  <c r="L430" i="70"/>
  <c r="L495" i="64"/>
  <c r="L433" i="66"/>
  <c r="L435" i="70"/>
  <c r="L435" i="72"/>
  <c r="L445" i="66"/>
  <c r="L443" i="66"/>
  <c r="L427" i="67"/>
  <c r="L420" i="69"/>
  <c r="L434" i="67"/>
  <c r="L428" i="67"/>
  <c r="L423" i="65"/>
  <c r="L439" i="67"/>
  <c r="L512" i="64"/>
  <c r="L504" i="64"/>
  <c r="L435" i="66"/>
  <c r="L125" i="62"/>
  <c r="L435" i="71"/>
  <c r="L469" i="64"/>
  <c r="L426" i="70"/>
  <c r="L25" i="62"/>
  <c r="L106" i="62"/>
  <c r="L425" i="70"/>
  <c r="L492" i="64"/>
  <c r="L474" i="64"/>
  <c r="L547" i="68"/>
  <c r="L125" i="61"/>
  <c r="L429" i="71"/>
  <c r="L423" i="69"/>
  <c r="L458" i="66"/>
  <c r="L490" i="64"/>
  <c r="L430" i="66"/>
  <c r="L414" i="72"/>
  <c r="L448" i="67"/>
  <c r="L430" i="65"/>
  <c r="L429" i="66"/>
  <c r="L424" i="70"/>
  <c r="L431" i="71"/>
  <c r="L448" i="65"/>
  <c r="L471" i="64"/>
  <c r="L445" i="70"/>
  <c r="L465" i="65"/>
  <c r="L424" i="69"/>
  <c r="L530" i="68"/>
  <c r="L420" i="65"/>
  <c r="L501" i="64"/>
  <c r="L427" i="65"/>
  <c r="L434" i="65"/>
  <c r="L82" i="62"/>
  <c r="L449" i="67"/>
  <c r="L66" i="62"/>
  <c r="L435" i="65"/>
  <c r="L499" i="64"/>
  <c r="L417" i="71"/>
  <c r="L454" i="67"/>
  <c r="L577" i="68"/>
  <c r="L513" i="64"/>
  <c r="L432" i="67"/>
  <c r="L431" i="70"/>
  <c r="L421" i="67"/>
  <c r="L429" i="67"/>
  <c r="L480" i="64"/>
  <c r="L445" i="65"/>
  <c r="L423" i="72"/>
  <c r="L449" i="69"/>
  <c r="L444" i="65"/>
  <c r="L450" i="66"/>
  <c r="L435" i="67"/>
  <c r="L442" i="70"/>
  <c r="L162" i="62"/>
  <c r="L63" i="63"/>
  <c r="L450" i="67"/>
  <c r="L432" i="70"/>
  <c r="L63" i="61"/>
  <c r="L427" i="66"/>
  <c r="L463" i="66"/>
  <c r="L445" i="67"/>
  <c r="L440" i="69"/>
  <c r="L424" i="67"/>
  <c r="L431" i="67"/>
  <c r="L496" i="64"/>
  <c r="L162" i="61"/>
  <c r="L462" i="67"/>
  <c r="L420" i="67"/>
  <c r="L421" i="72"/>
  <c r="L439" i="66"/>
  <c r="L488" i="64"/>
  <c r="L463" i="65"/>
  <c r="L431" i="65"/>
  <c r="L432" i="66"/>
  <c r="L439" i="70"/>
  <c r="L146" i="61"/>
  <c r="L437" i="72"/>
  <c r="L452" i="67"/>
  <c r="L451" i="67"/>
  <c r="L446" i="70"/>
  <c r="L450" i="70"/>
  <c r="L561" i="68"/>
  <c r="L523" i="68"/>
  <c r="L432" i="71"/>
  <c r="L447" i="66"/>
  <c r="L537" i="68"/>
  <c r="L529" i="68"/>
  <c r="L82" i="61"/>
  <c r="L548" i="68"/>
  <c r="L411" i="72"/>
  <c r="L531" i="68"/>
  <c r="L432" i="72"/>
  <c r="L429" i="65"/>
  <c r="L439" i="65"/>
  <c r="L448" i="66"/>
  <c r="L28" i="61"/>
  <c r="L423" i="71"/>
  <c r="L462" i="66"/>
  <c r="L146" i="62"/>
  <c r="L443" i="67"/>
  <c r="L44" i="63"/>
  <c r="L28" i="62"/>
  <c r="L478" i="64"/>
  <c r="L109" i="61"/>
  <c r="L447" i="70"/>
  <c r="L44" i="61"/>
  <c r="L428" i="66"/>
  <c r="L562" i="68"/>
  <c r="L106" i="61"/>
  <c r="L454" i="65"/>
  <c r="L482" i="64"/>
  <c r="L508" i="64"/>
  <c r="L425" i="67"/>
  <c r="L536" i="68"/>
  <c r="L571" i="68"/>
  <c r="L413" i="71"/>
  <c r="L497" i="64"/>
  <c r="L447" i="67"/>
  <c r="L563" i="68"/>
  <c r="L456" i="70"/>
  <c r="L476" i="64"/>
  <c r="L481" i="64"/>
  <c r="L4" i="61"/>
  <c r="L458" i="67"/>
  <c r="L467" i="64"/>
  <c r="L451" i="66"/>
  <c r="L421" i="70"/>
  <c r="L435" i="69"/>
  <c r="L463" i="67"/>
  <c r="L427" i="70"/>
  <c r="L144" i="62"/>
  <c r="L425" i="66"/>
  <c r="L421" i="69"/>
  <c r="L143" i="61"/>
  <c r="L546" i="68"/>
  <c r="L62" i="62"/>
  <c r="L438" i="69"/>
  <c r="L404" i="72"/>
  <c r="L43" i="62"/>
  <c r="L43" i="63"/>
  <c r="L441" i="69"/>
  <c r="L62" i="61"/>
  <c r="L402" i="71"/>
  <c r="L441" i="67"/>
  <c r="L81" i="62"/>
  <c r="L124" i="61"/>
  <c r="L422" i="66"/>
  <c r="L124" i="62"/>
  <c r="L507" i="64"/>
  <c r="L457" i="66"/>
  <c r="L24" i="63"/>
  <c r="L81" i="61"/>
  <c r="L441" i="65"/>
  <c r="L24" i="61"/>
  <c r="L522" i="68"/>
  <c r="L438" i="66"/>
  <c r="L419" i="67"/>
  <c r="L441" i="70"/>
  <c r="L422" i="65"/>
  <c r="L486" i="64"/>
  <c r="L105" i="61"/>
  <c r="L3" i="63"/>
  <c r="L402" i="72"/>
  <c r="L422" i="67"/>
  <c r="L525" i="68"/>
  <c r="L404" i="71"/>
  <c r="L161" i="61"/>
  <c r="L161" i="62"/>
  <c r="L24" i="62"/>
  <c r="L549" i="68"/>
  <c r="L422" i="69"/>
  <c r="L419" i="65"/>
  <c r="L420" i="71"/>
  <c r="L420" i="72"/>
  <c r="L143" i="62"/>
  <c r="L438" i="67"/>
  <c r="L3" i="61"/>
  <c r="L422" i="70"/>
  <c r="L441" i="66"/>
  <c r="L457" i="65"/>
  <c r="L465" i="64"/>
  <c r="L62" i="63"/>
  <c r="L422" i="71"/>
  <c r="L438" i="65"/>
  <c r="L438" i="70"/>
  <c r="L3" i="62"/>
  <c r="L422" i="72"/>
  <c r="L43" i="61"/>
  <c r="L105" i="62"/>
  <c r="L419" i="70"/>
  <c r="L489" i="64"/>
  <c r="L468" i="64"/>
  <c r="L419" i="69"/>
  <c r="L419" i="66"/>
  <c r="L457" i="67"/>
  <c r="L81" i="63"/>
  <c r="L570" i="68"/>
  <c r="L464" i="64"/>
  <c r="L401" i="72"/>
  <c r="L485" i="64"/>
  <c r="L418" i="67"/>
  <c r="L437" i="65"/>
  <c r="L419" i="71"/>
  <c r="L418" i="65"/>
  <c r="L418" i="69"/>
  <c r="L419" i="72"/>
  <c r="L437" i="66"/>
  <c r="L545" i="68"/>
  <c r="L456" i="65"/>
  <c r="L569" i="68"/>
  <c r="L437" i="67"/>
  <c r="L456" i="66"/>
  <c r="L521" i="68"/>
  <c r="L456" i="67"/>
  <c r="L418" i="66"/>
  <c r="L506" i="64"/>
  <c r="L418" i="70"/>
  <c r="L437" i="70"/>
  <c r="L401" i="71"/>
  <c r="L437" i="69"/>
  <c r="E12" i="63"/>
  <c r="E170" i="62"/>
  <c r="E525" i="64"/>
  <c r="E459" i="66"/>
  <c r="E459" i="67"/>
  <c r="E521" i="64"/>
  <c r="E473" i="65"/>
  <c r="E453" i="72"/>
  <c r="E95" i="63"/>
  <c r="E156" i="63"/>
  <c r="E137" i="63"/>
  <c r="E13" i="63"/>
  <c r="E38" i="63"/>
  <c r="E165" i="63"/>
  <c r="E473" i="66"/>
  <c r="E473" i="67"/>
  <c r="E447" i="72"/>
  <c r="E535" i="68"/>
  <c r="E410" i="72"/>
  <c r="E466" i="65"/>
  <c r="E93" i="61"/>
  <c r="E151" i="62"/>
  <c r="E58" i="63"/>
  <c r="E131" i="63"/>
  <c r="E517" i="64"/>
  <c r="E428" i="69"/>
  <c r="E470" i="65"/>
  <c r="E473" i="69"/>
  <c r="E518" i="64"/>
  <c r="E467" i="67"/>
  <c r="E473" i="70"/>
  <c r="E149" i="62"/>
  <c r="E122" i="63"/>
  <c r="E154" i="63"/>
  <c r="E532" i="68"/>
  <c r="E542" i="68"/>
  <c r="E8" i="63"/>
  <c r="E114" i="63"/>
  <c r="E75" i="63"/>
  <c r="E509" i="64"/>
  <c r="E467" i="69"/>
  <c r="E67" i="63"/>
  <c r="E167" i="62"/>
  <c r="E410" i="71"/>
  <c r="E450" i="71"/>
  <c r="E467" i="66"/>
  <c r="E168" i="62"/>
  <c r="E169" i="63"/>
  <c r="E73" i="63"/>
  <c r="E155" i="63"/>
  <c r="E130" i="63"/>
  <c r="E579" i="68"/>
  <c r="E450" i="72"/>
  <c r="E468" i="67"/>
  <c r="E112" i="63"/>
  <c r="E167" i="63"/>
  <c r="E46" i="63"/>
  <c r="E121" i="62"/>
  <c r="E115" i="61"/>
  <c r="E136" i="63"/>
  <c r="E158" i="62"/>
  <c r="E6" i="63"/>
  <c r="E135" i="63"/>
  <c r="E113" i="61"/>
  <c r="E127" i="63"/>
  <c r="E475" i="64"/>
  <c r="E29" i="63"/>
  <c r="E407" i="72"/>
  <c r="E102" i="62"/>
  <c r="E129" i="63"/>
  <c r="E176" i="61"/>
  <c r="E461" i="69"/>
  <c r="E54" i="63"/>
  <c r="E580" i="68"/>
  <c r="E116" i="63"/>
  <c r="E92" i="61"/>
  <c r="E558" i="68"/>
  <c r="E79" i="63"/>
  <c r="E114" i="62"/>
  <c r="E153" i="63"/>
  <c r="E572" i="68"/>
  <c r="E57" i="63"/>
  <c r="E169" i="62"/>
  <c r="E138" i="63"/>
  <c r="E103" i="63"/>
  <c r="E453" i="71"/>
  <c r="E168" i="61"/>
  <c r="E66" i="63"/>
  <c r="E7" i="63"/>
  <c r="E112" i="62"/>
  <c r="E53" i="63"/>
  <c r="E41" i="63"/>
  <c r="E14" i="63"/>
  <c r="E84" i="63"/>
  <c r="E96" i="63"/>
  <c r="E171" i="63"/>
  <c r="E56" i="63"/>
  <c r="E464" i="69"/>
  <c r="E515" i="64"/>
  <c r="E134" i="63"/>
  <c r="E115" i="63"/>
  <c r="E164" i="63"/>
  <c r="E16" i="63"/>
  <c r="E473" i="64"/>
  <c r="E466" i="69"/>
  <c r="E587" i="68"/>
  <c r="E94" i="63"/>
  <c r="E425" i="72"/>
  <c r="E434" i="71"/>
  <c r="E591" i="68"/>
  <c r="E100" i="63"/>
  <c r="E121" i="61"/>
  <c r="E92" i="62"/>
  <c r="E158" i="61"/>
  <c r="E151" i="61"/>
  <c r="E152" i="62"/>
  <c r="E152" i="61"/>
  <c r="E91" i="63"/>
  <c r="E93" i="63"/>
  <c r="E150" i="62"/>
  <c r="E151" i="63"/>
  <c r="E446" i="69"/>
  <c r="E425" i="69"/>
  <c r="E474" i="64"/>
  <c r="E163" i="63"/>
  <c r="E65" i="63"/>
  <c r="E97" i="63"/>
  <c r="E467" i="65"/>
  <c r="E98" i="63"/>
  <c r="E95" i="62"/>
  <c r="E168" i="63"/>
  <c r="E22" i="63"/>
  <c r="E447" i="71"/>
  <c r="E13" i="62"/>
  <c r="E113" i="63"/>
  <c r="E466" i="67"/>
  <c r="E459" i="69"/>
  <c r="E59" i="63"/>
  <c r="E145" i="63"/>
  <c r="E465" i="69"/>
  <c r="E92" i="63"/>
  <c r="E118" i="63"/>
  <c r="E170" i="63"/>
  <c r="E110" i="63"/>
  <c r="E516" i="64"/>
  <c r="E112" i="61"/>
  <c r="E445" i="72"/>
  <c r="E158" i="63"/>
  <c r="E177" i="63"/>
  <c r="E117" i="63"/>
  <c r="E101" i="63"/>
  <c r="E466" i="66"/>
  <c r="E149" i="61"/>
  <c r="E446" i="71"/>
  <c r="E583" i="68"/>
  <c r="E427" i="72"/>
  <c r="E157" i="63"/>
  <c r="E466" i="70"/>
  <c r="E107" i="63"/>
  <c r="E18" i="63"/>
  <c r="E170" i="61"/>
  <c r="E13" i="61"/>
  <c r="E559" i="68"/>
  <c r="E467" i="70"/>
  <c r="E459" i="70"/>
  <c r="E12" i="61"/>
  <c r="E55" i="63"/>
  <c r="E173" i="63"/>
  <c r="E94" i="62"/>
  <c r="E147" i="63"/>
  <c r="E27" i="63"/>
  <c r="E176" i="62"/>
  <c r="E459" i="65"/>
  <c r="E566" i="68"/>
  <c r="E174" i="63"/>
  <c r="E132" i="63"/>
  <c r="E114" i="61"/>
  <c r="E176" i="63"/>
  <c r="E584" i="68"/>
  <c r="E121" i="63"/>
  <c r="E119" i="63"/>
  <c r="E95" i="61"/>
  <c r="E428" i="72"/>
  <c r="E59" i="61"/>
  <c r="E48" i="63"/>
  <c r="E14" i="61"/>
  <c r="E36" i="63"/>
  <c r="E461" i="66"/>
  <c r="E115" i="62"/>
  <c r="E15" i="63"/>
  <c r="E72" i="63"/>
  <c r="E133" i="63"/>
  <c r="E76" i="63"/>
  <c r="E108" i="63"/>
  <c r="E590" i="68"/>
  <c r="E434" i="66"/>
  <c r="E37" i="63"/>
  <c r="E470" i="69"/>
  <c r="E175" i="63"/>
  <c r="E35" i="63"/>
  <c r="E99" i="63"/>
  <c r="E86" i="63"/>
  <c r="E34" i="63"/>
  <c r="E149" i="63"/>
  <c r="E469" i="67"/>
  <c r="E120" i="63"/>
  <c r="E74" i="63"/>
  <c r="E169" i="61"/>
  <c r="E94" i="61"/>
  <c r="E126" i="63"/>
  <c r="E159" i="63"/>
  <c r="E496" i="64"/>
  <c r="E60" i="63"/>
  <c r="E59" i="62"/>
  <c r="E102" i="63"/>
  <c r="E102" i="61"/>
  <c r="E470" i="66"/>
  <c r="E470" i="70"/>
  <c r="E470" i="67"/>
  <c r="E167" i="61"/>
  <c r="E141" i="63"/>
  <c r="E14" i="62"/>
  <c r="E428" i="71"/>
  <c r="E17" i="63"/>
  <c r="E152" i="63"/>
  <c r="E111" i="62"/>
  <c r="E28" i="63"/>
  <c r="E439" i="71"/>
  <c r="E468" i="65"/>
  <c r="E588" i="68"/>
  <c r="E465" i="70"/>
  <c r="E427" i="69"/>
  <c r="E444" i="72"/>
  <c r="E495" i="64"/>
  <c r="E162" i="63"/>
  <c r="E463" i="69"/>
  <c r="E409" i="71"/>
  <c r="E144" i="63"/>
  <c r="E586" i="68"/>
  <c r="E425" i="71"/>
  <c r="E409" i="72"/>
  <c r="E128" i="63"/>
  <c r="E452" i="72"/>
  <c r="E463" i="70"/>
  <c r="E449" i="71"/>
  <c r="E461" i="67"/>
  <c r="E441" i="72"/>
  <c r="E446" i="72"/>
  <c r="E468" i="69"/>
  <c r="E130" i="62"/>
  <c r="E51" i="61"/>
  <c r="E462" i="69"/>
  <c r="E448" i="72"/>
  <c r="E47" i="63"/>
  <c r="E93" i="62"/>
  <c r="E74" i="61"/>
  <c r="E434" i="69"/>
  <c r="E469" i="69"/>
  <c r="E444" i="69"/>
  <c r="E416" i="71"/>
  <c r="E556" i="68"/>
  <c r="E146" i="63"/>
  <c r="E416" i="72"/>
  <c r="E471" i="69"/>
  <c r="E113" i="62"/>
  <c r="E89" i="61"/>
  <c r="E408" i="71"/>
  <c r="E589" i="68"/>
  <c r="E85" i="63"/>
  <c r="E461" i="70"/>
  <c r="E12" i="62"/>
  <c r="E452" i="71"/>
  <c r="E472" i="66"/>
  <c r="E150" i="63"/>
  <c r="E461" i="65"/>
  <c r="E427" i="71"/>
  <c r="E469" i="70"/>
  <c r="E468" i="66"/>
  <c r="E111" i="63"/>
  <c r="E150" i="61"/>
  <c r="E434" i="72"/>
  <c r="E70" i="63"/>
  <c r="E32" i="61"/>
  <c r="E154" i="61"/>
  <c r="E449" i="72"/>
  <c r="E458" i="69"/>
  <c r="E451" i="71"/>
  <c r="E469" i="65"/>
  <c r="E443" i="72"/>
  <c r="E471" i="66"/>
  <c r="E166" i="63"/>
  <c r="E460" i="69"/>
  <c r="E125" i="63"/>
  <c r="E109" i="63"/>
  <c r="E451" i="72"/>
  <c r="E32" i="62"/>
  <c r="E70" i="61"/>
  <c r="E87" i="62"/>
  <c r="E511" i="64"/>
  <c r="E148" i="63"/>
  <c r="E469" i="66"/>
  <c r="E445" i="69"/>
  <c r="E443" i="71"/>
  <c r="E441" i="71"/>
  <c r="E453" i="66"/>
  <c r="E581" i="68"/>
  <c r="E447" i="69"/>
  <c r="E472" i="69"/>
  <c r="E453" i="69"/>
  <c r="E585" i="68"/>
  <c r="E407" i="71"/>
  <c r="E582" i="68"/>
  <c r="E557" i="68"/>
  <c r="E458" i="70"/>
  <c r="E533" i="68"/>
  <c r="E172" i="63"/>
  <c r="E460" i="66"/>
  <c r="E439" i="72"/>
  <c r="E519" i="64"/>
  <c r="E468" i="70"/>
  <c r="E574" i="68"/>
  <c r="E106" i="63"/>
  <c r="E464" i="70"/>
  <c r="E520" i="64"/>
  <c r="E448" i="71"/>
  <c r="E534" i="68"/>
  <c r="E445" i="71"/>
  <c r="E426" i="72"/>
  <c r="E480" i="64"/>
  <c r="E426" i="69"/>
  <c r="E15" i="61"/>
  <c r="E510" i="64"/>
  <c r="E156" i="61"/>
  <c r="E134" i="61"/>
  <c r="E87" i="63"/>
  <c r="E17" i="61"/>
  <c r="E5" i="62"/>
  <c r="E433" i="69"/>
  <c r="E166" i="61"/>
  <c r="E140" i="62"/>
  <c r="E126" i="62"/>
  <c r="E71" i="63"/>
  <c r="E60" i="61"/>
  <c r="E48" i="62"/>
  <c r="E38" i="61"/>
  <c r="E22" i="62"/>
  <c r="E141" i="62"/>
  <c r="E136" i="61"/>
  <c r="E110" i="61"/>
  <c r="E88" i="63"/>
  <c r="E77" i="61"/>
  <c r="E68" i="62"/>
  <c r="E33" i="61"/>
  <c r="E103" i="62"/>
  <c r="E77" i="62"/>
  <c r="E54" i="61"/>
  <c r="E39" i="63"/>
  <c r="E31" i="63"/>
  <c r="E430" i="69"/>
  <c r="E148" i="62"/>
  <c r="E175" i="61"/>
  <c r="E131" i="62"/>
  <c r="E99" i="62"/>
  <c r="E90" i="61"/>
  <c r="E76" i="61"/>
  <c r="E52" i="63"/>
  <c r="E36" i="62"/>
  <c r="E34" i="62"/>
  <c r="E22" i="61"/>
  <c r="E8" i="61"/>
  <c r="E155" i="61"/>
  <c r="E138" i="61"/>
  <c r="E83" i="62"/>
  <c r="E49" i="62"/>
  <c r="E40" i="63"/>
  <c r="E31" i="61"/>
  <c r="E21" i="62"/>
  <c r="E51" i="63"/>
  <c r="E130" i="61"/>
  <c r="E91" i="61"/>
  <c r="E68" i="61"/>
  <c r="E426" i="65"/>
  <c r="E141" i="61"/>
  <c r="E122" i="61"/>
  <c r="E30" i="63"/>
  <c r="E498" i="64"/>
  <c r="E462" i="66"/>
  <c r="E154" i="62"/>
  <c r="E172" i="62"/>
  <c r="E175" i="62"/>
  <c r="E171" i="61"/>
  <c r="E163" i="61"/>
  <c r="E140" i="61"/>
  <c r="E126" i="61"/>
  <c r="E99" i="61"/>
  <c r="E71" i="62"/>
  <c r="E37" i="62"/>
  <c r="E34" i="61"/>
  <c r="E29" i="61"/>
  <c r="E49" i="63"/>
  <c r="E426" i="71"/>
  <c r="E430" i="70"/>
  <c r="E84" i="61"/>
  <c r="E78" i="61"/>
  <c r="E65" i="62"/>
  <c r="E50" i="62"/>
  <c r="E40" i="61"/>
  <c r="E26" i="62"/>
  <c r="E21" i="63"/>
  <c r="E18" i="61"/>
  <c r="E10" i="63"/>
  <c r="E105" i="63"/>
  <c r="E9" i="61"/>
  <c r="E101" i="62"/>
  <c r="E553" i="68"/>
  <c r="E438" i="72"/>
  <c r="E157" i="62"/>
  <c r="E135" i="62"/>
  <c r="E116" i="61"/>
  <c r="E48" i="61"/>
  <c r="E117" i="61"/>
  <c r="E460" i="65"/>
  <c r="E111" i="61"/>
  <c r="E98" i="62"/>
  <c r="E19" i="61"/>
  <c r="E460" i="70"/>
  <c r="E103" i="61"/>
  <c r="E46" i="61"/>
  <c r="E35" i="62"/>
  <c r="E426" i="66"/>
  <c r="E460" i="67"/>
  <c r="E87" i="61"/>
  <c r="E97" i="61"/>
  <c r="E71" i="61"/>
  <c r="E41" i="62"/>
  <c r="E38" i="62"/>
  <c r="E33" i="62"/>
  <c r="E443" i="69"/>
  <c r="E153" i="62"/>
  <c r="E76" i="62"/>
  <c r="E57" i="61"/>
  <c r="E77" i="63"/>
  <c r="E433" i="71"/>
  <c r="E145" i="62"/>
  <c r="E75" i="61"/>
  <c r="E56" i="61"/>
  <c r="E8" i="62"/>
  <c r="E564" i="68"/>
  <c r="E173" i="61"/>
  <c r="E133" i="62"/>
  <c r="E100" i="61"/>
  <c r="E96" i="61"/>
  <c r="E83" i="61"/>
  <c r="E69" i="62"/>
  <c r="E45" i="63"/>
  <c r="E21" i="61"/>
  <c r="E18" i="62"/>
  <c r="E10" i="62"/>
  <c r="E107" i="62"/>
  <c r="E79" i="62"/>
  <c r="E37" i="61"/>
  <c r="E477" i="64"/>
  <c r="E129" i="61"/>
  <c r="E45" i="61"/>
  <c r="E440" i="72"/>
  <c r="E452" i="67"/>
  <c r="E143" i="63"/>
  <c r="E424" i="66"/>
  <c r="E140" i="63"/>
  <c r="E107" i="61"/>
  <c r="E90" i="62"/>
  <c r="E86" i="61"/>
  <c r="E67" i="61"/>
  <c r="E57" i="62"/>
  <c r="E19" i="62"/>
  <c r="E70" i="62"/>
  <c r="E137" i="62"/>
  <c r="E132" i="62"/>
  <c r="E118" i="61"/>
  <c r="E78" i="63"/>
  <c r="E68" i="63"/>
  <c r="E65" i="61"/>
  <c r="E39" i="61"/>
  <c r="E35" i="61"/>
  <c r="E26" i="61"/>
  <c r="E16" i="62"/>
  <c r="E5" i="63"/>
  <c r="E444" i="71"/>
  <c r="E438" i="71"/>
  <c r="E452" i="69"/>
  <c r="E139" i="62"/>
  <c r="E97" i="62"/>
  <c r="E53" i="62"/>
  <c r="E11" i="61"/>
  <c r="E174" i="62"/>
  <c r="E83" i="63"/>
  <c r="E139" i="63"/>
  <c r="E135" i="61"/>
  <c r="E116" i="62"/>
  <c r="E108" i="61"/>
  <c r="E98" i="61"/>
  <c r="E74" i="62"/>
  <c r="E67" i="62"/>
  <c r="E56" i="62"/>
  <c r="E20" i="62"/>
  <c r="E11" i="62"/>
  <c r="E573" i="68"/>
  <c r="E457" i="69"/>
  <c r="E159" i="62"/>
  <c r="E147" i="62"/>
  <c r="E30" i="62"/>
  <c r="E6" i="62"/>
  <c r="E55" i="61"/>
  <c r="E131" i="61"/>
  <c r="E108" i="62"/>
  <c r="E51" i="62"/>
  <c r="E462" i="70"/>
  <c r="E156" i="62"/>
  <c r="E136" i="62"/>
  <c r="E40" i="62"/>
  <c r="E406" i="72"/>
  <c r="E27" i="62"/>
  <c r="E163" i="62"/>
  <c r="E145" i="61"/>
  <c r="E127" i="61"/>
  <c r="E53" i="61"/>
  <c r="E32" i="63"/>
  <c r="E445" i="67"/>
  <c r="E424" i="70"/>
  <c r="E433" i="67"/>
  <c r="E60" i="62"/>
  <c r="E159" i="61"/>
  <c r="E101" i="61"/>
  <c r="E9" i="63"/>
  <c r="E408" i="72"/>
  <c r="E153" i="61"/>
  <c r="E89" i="63"/>
  <c r="E79" i="61"/>
  <c r="E52" i="61"/>
  <c r="E19" i="63"/>
  <c r="E445" i="66"/>
  <c r="E445" i="70"/>
  <c r="E119" i="61"/>
  <c r="E64" i="63"/>
  <c r="E39" i="62"/>
  <c r="E31" i="62"/>
  <c r="E27" i="61"/>
  <c r="E6" i="61"/>
  <c r="E442" i="71"/>
  <c r="E30" i="61"/>
  <c r="E73" i="62"/>
  <c r="E464" i="65"/>
  <c r="E166" i="62"/>
  <c r="E139" i="61"/>
  <c r="E72" i="61"/>
  <c r="E55" i="62"/>
  <c r="E20" i="61"/>
  <c r="E11" i="63"/>
  <c r="E161" i="63"/>
  <c r="E412" i="71"/>
  <c r="E134" i="62"/>
  <c r="E100" i="62"/>
  <c r="E88" i="62"/>
  <c r="E58" i="62"/>
  <c r="E45" i="62"/>
  <c r="E17" i="62"/>
  <c r="E457" i="70"/>
  <c r="E36" i="61"/>
  <c r="E120" i="62"/>
  <c r="E72" i="62"/>
  <c r="E29" i="62"/>
  <c r="E494" i="64"/>
  <c r="E64" i="62"/>
  <c r="E50" i="63"/>
  <c r="E5" i="61"/>
  <c r="E120" i="61"/>
  <c r="E89" i="62"/>
  <c r="E86" i="62"/>
  <c r="E75" i="62"/>
  <c r="E15" i="62"/>
  <c r="E148" i="61"/>
  <c r="E442" i="72"/>
  <c r="E172" i="61"/>
  <c r="E165" i="61"/>
  <c r="E155" i="62"/>
  <c r="E88" i="61"/>
  <c r="E69" i="63"/>
  <c r="E58" i="61"/>
  <c r="E54" i="62"/>
  <c r="E46" i="62"/>
  <c r="E433" i="72"/>
  <c r="E90" i="63"/>
  <c r="E33" i="63"/>
  <c r="E129" i="62"/>
  <c r="E50" i="61"/>
  <c r="E26" i="63"/>
  <c r="E127" i="62"/>
  <c r="E20" i="63"/>
  <c r="E177" i="62"/>
  <c r="E452" i="66"/>
  <c r="E49" i="61"/>
  <c r="E171" i="62"/>
  <c r="E64" i="61"/>
  <c r="E118" i="62"/>
  <c r="E117" i="62"/>
  <c r="E132" i="61"/>
  <c r="E122" i="62"/>
  <c r="E10" i="61"/>
  <c r="E174" i="61"/>
  <c r="E96" i="62"/>
  <c r="E433" i="66"/>
  <c r="E440" i="71"/>
  <c r="E430" i="72"/>
  <c r="E147" i="61"/>
  <c r="E91" i="62"/>
  <c r="E133" i="61"/>
  <c r="E78" i="62"/>
  <c r="E73" i="61"/>
  <c r="E9" i="62"/>
  <c r="E16" i="61"/>
  <c r="E165" i="62"/>
  <c r="E110" i="62"/>
  <c r="E464" i="66"/>
  <c r="E138" i="62"/>
  <c r="E69" i="61"/>
  <c r="E430" i="65"/>
  <c r="E41" i="61"/>
  <c r="E137" i="61"/>
  <c r="E119" i="62"/>
  <c r="E84" i="62"/>
  <c r="E124" i="63"/>
  <c r="E177" i="61"/>
  <c r="E52" i="62"/>
  <c r="E157" i="61"/>
  <c r="E173" i="62"/>
  <c r="E528" i="68"/>
  <c r="E431" i="70"/>
  <c r="E28" i="61"/>
  <c r="E125" i="61"/>
  <c r="E562" i="68"/>
  <c r="E439" i="66"/>
  <c r="E451" i="66"/>
  <c r="E499" i="64"/>
  <c r="E450" i="65"/>
  <c r="E421" i="65"/>
  <c r="E425" i="67"/>
  <c r="E471" i="67"/>
  <c r="E452" i="65"/>
  <c r="E523" i="64"/>
  <c r="E465" i="65"/>
  <c r="E447" i="66"/>
  <c r="E450" i="66"/>
  <c r="E442" i="69"/>
  <c r="E555" i="68"/>
  <c r="E411" i="72"/>
  <c r="E4" i="63"/>
  <c r="E421" i="66"/>
  <c r="E144" i="61"/>
  <c r="E128" i="61"/>
  <c r="E425" i="66"/>
  <c r="E82" i="61"/>
  <c r="E435" i="69"/>
  <c r="E571" i="68"/>
  <c r="E63" i="63"/>
  <c r="E454" i="69"/>
  <c r="E125" i="62"/>
  <c r="E450" i="67"/>
  <c r="E420" i="67"/>
  <c r="E462" i="67"/>
  <c r="E432" i="65"/>
  <c r="E447" i="67"/>
  <c r="E85" i="62"/>
  <c r="E405" i="71"/>
  <c r="E482" i="64"/>
  <c r="E440" i="70"/>
  <c r="E440" i="65"/>
  <c r="E442" i="66"/>
  <c r="E567" i="68"/>
  <c r="E7" i="61"/>
  <c r="E421" i="72"/>
  <c r="E490" i="64"/>
  <c r="E472" i="67"/>
  <c r="E435" i="71"/>
  <c r="E443" i="65"/>
  <c r="E434" i="70"/>
  <c r="E471" i="64"/>
  <c r="E444" i="65"/>
  <c r="E458" i="67"/>
  <c r="E560" i="68"/>
  <c r="E451" i="70"/>
  <c r="E146" i="62"/>
  <c r="E449" i="65"/>
  <c r="E483" i="64"/>
  <c r="E446" i="66"/>
  <c r="E425" i="70"/>
  <c r="E537" i="68"/>
  <c r="E471" i="70"/>
  <c r="E415" i="72"/>
  <c r="E539" i="68"/>
  <c r="E423" i="70"/>
  <c r="E458" i="65"/>
  <c r="E109" i="62"/>
  <c r="E106" i="61"/>
  <c r="E162" i="62"/>
  <c r="E425" i="65"/>
  <c r="E444" i="66"/>
  <c r="E417" i="71"/>
  <c r="E514" i="64"/>
  <c r="E550" i="68"/>
  <c r="E565" i="68"/>
  <c r="E66" i="61"/>
  <c r="E128" i="62"/>
  <c r="E448" i="69"/>
  <c r="E451" i="67"/>
  <c r="E472" i="70"/>
  <c r="E420" i="69"/>
  <c r="E442" i="67"/>
  <c r="E502" i="64"/>
  <c r="E442" i="70"/>
  <c r="E541" i="68"/>
  <c r="E164" i="61"/>
  <c r="E454" i="66"/>
  <c r="E406" i="71"/>
  <c r="E432" i="66"/>
  <c r="E465" i="67"/>
  <c r="E423" i="71"/>
  <c r="E503" i="64"/>
  <c r="E424" i="67"/>
  <c r="E429" i="71"/>
  <c r="E472" i="64"/>
  <c r="E411" i="71"/>
  <c r="E453" i="67"/>
  <c r="E435" i="72"/>
  <c r="E548" i="68"/>
  <c r="E432" i="70"/>
  <c r="E465" i="66"/>
  <c r="E551" i="68"/>
  <c r="E561" i="68"/>
  <c r="E415" i="71"/>
  <c r="E488" i="64"/>
  <c r="E431" i="71"/>
  <c r="E481" i="64"/>
  <c r="E427" i="66"/>
  <c r="E403" i="71"/>
  <c r="E423" i="66"/>
  <c r="E164" i="62"/>
  <c r="E492" i="64"/>
  <c r="E423" i="69"/>
  <c r="E434" i="65"/>
  <c r="E428" i="66"/>
  <c r="E432" i="71"/>
  <c r="E439" i="70"/>
  <c r="E471" i="65"/>
  <c r="E429" i="65"/>
  <c r="E442" i="65"/>
  <c r="E423" i="72"/>
  <c r="E432" i="67"/>
  <c r="E472" i="65"/>
  <c r="E421" i="67"/>
  <c r="E413" i="71"/>
  <c r="E433" i="65"/>
  <c r="E577" i="68"/>
  <c r="E443" i="66"/>
  <c r="E428" i="65"/>
  <c r="E146" i="61"/>
  <c r="E454" i="65"/>
  <c r="E538" i="68"/>
  <c r="E420" i="65"/>
  <c r="E458" i="66"/>
  <c r="E451" i="69"/>
  <c r="E448" i="66"/>
  <c r="E434" i="67"/>
  <c r="E417" i="72"/>
  <c r="E430" i="67"/>
  <c r="E430" i="66"/>
  <c r="E501" i="64"/>
  <c r="E431" i="66"/>
  <c r="E439" i="69"/>
  <c r="E527" i="68"/>
  <c r="E4" i="61"/>
  <c r="E413" i="72"/>
  <c r="E554" i="68"/>
  <c r="E429" i="72"/>
  <c r="E25" i="61"/>
  <c r="E463" i="66"/>
  <c r="E493" i="64"/>
  <c r="E429" i="69"/>
  <c r="E524" i="68"/>
  <c r="E4" i="62"/>
  <c r="E526" i="68"/>
  <c r="E552" i="68"/>
  <c r="E426" i="70"/>
  <c r="E414" i="71"/>
  <c r="E443" i="70"/>
  <c r="E427" i="65"/>
  <c r="E464" i="67"/>
  <c r="E440" i="66"/>
  <c r="E463" i="67"/>
  <c r="E449" i="69"/>
  <c r="E106" i="62"/>
  <c r="E467" i="64"/>
  <c r="E44" i="62"/>
  <c r="E427" i="67"/>
  <c r="E454" i="67"/>
  <c r="E479" i="64"/>
  <c r="E448" i="65"/>
  <c r="E456" i="69"/>
  <c r="E462" i="65"/>
  <c r="E522" i="64"/>
  <c r="E424" i="69"/>
  <c r="E531" i="68"/>
  <c r="E439" i="65"/>
  <c r="E543" i="68"/>
  <c r="E424" i="71"/>
  <c r="E469" i="64"/>
  <c r="E435" i="65"/>
  <c r="E463" i="65"/>
  <c r="E452" i="70"/>
  <c r="E478" i="64"/>
  <c r="E449" i="70"/>
  <c r="E524" i="64"/>
  <c r="E421" i="70"/>
  <c r="E435" i="70"/>
  <c r="E435" i="67"/>
  <c r="E440" i="67"/>
  <c r="E421" i="71"/>
  <c r="E450" i="69"/>
  <c r="E444" i="70"/>
  <c r="E454" i="70"/>
  <c r="E63" i="62"/>
  <c r="E447" i="70"/>
  <c r="E491" i="64"/>
  <c r="E504" i="64"/>
  <c r="E428" i="67"/>
  <c r="E432" i="72"/>
  <c r="E512" i="64"/>
  <c r="E575" i="68"/>
  <c r="E446" i="70"/>
  <c r="E412" i="72"/>
  <c r="E424" i="65"/>
  <c r="E451" i="65"/>
  <c r="E446" i="67"/>
  <c r="E421" i="69"/>
  <c r="E82" i="63"/>
  <c r="E414" i="72"/>
  <c r="E563" i="68"/>
  <c r="E420" i="70"/>
  <c r="E540" i="68"/>
  <c r="E431" i="69"/>
  <c r="E44" i="61"/>
  <c r="E403" i="72"/>
  <c r="E466" i="64"/>
  <c r="E44" i="63"/>
  <c r="E7" i="62"/>
  <c r="E523" i="68"/>
  <c r="E47" i="61"/>
  <c r="E431" i="67"/>
  <c r="E453" i="70"/>
  <c r="E500" i="64"/>
  <c r="E536" i="68"/>
  <c r="E445" i="65"/>
  <c r="E28" i="62"/>
  <c r="E530" i="68"/>
  <c r="E420" i="66"/>
  <c r="E82" i="62"/>
  <c r="E432" i="69"/>
  <c r="E433" i="70"/>
  <c r="E513" i="64"/>
  <c r="E508" i="64"/>
  <c r="E429" i="67"/>
  <c r="E109" i="61"/>
  <c r="E449" i="67"/>
  <c r="E47" i="62"/>
  <c r="E429" i="70"/>
  <c r="E430" i="71"/>
  <c r="E470" i="64"/>
  <c r="E439" i="67"/>
  <c r="E427" i="70"/>
  <c r="E431" i="65"/>
  <c r="E449" i="66"/>
  <c r="E440" i="69"/>
  <c r="E431" i="72"/>
  <c r="E423" i="65"/>
  <c r="E435" i="66"/>
  <c r="E405" i="72"/>
  <c r="E25" i="63"/>
  <c r="E476" i="64"/>
  <c r="E448" i="70"/>
  <c r="E144" i="62"/>
  <c r="E547" i="68"/>
  <c r="E578" i="68"/>
  <c r="E446" i="65"/>
  <c r="E456" i="70"/>
  <c r="E423" i="67"/>
  <c r="E450" i="70"/>
  <c r="E443" i="67"/>
  <c r="E437" i="71"/>
  <c r="E444" i="67"/>
  <c r="E25" i="62"/>
  <c r="E448" i="67"/>
  <c r="E447" i="65"/>
  <c r="E426" i="67"/>
  <c r="E162" i="61"/>
  <c r="E429" i="66"/>
  <c r="E424" i="72"/>
  <c r="E497" i="64"/>
  <c r="E453" i="65"/>
  <c r="E576" i="68"/>
  <c r="E428" i="70"/>
  <c r="E66" i="62"/>
  <c r="E529" i="68"/>
  <c r="E63" i="61"/>
  <c r="E85" i="61"/>
  <c r="E487" i="64"/>
  <c r="E437" i="72"/>
  <c r="E525" i="68"/>
  <c r="E438" i="69"/>
  <c r="E24" i="62"/>
  <c r="E419" i="65"/>
  <c r="E422" i="69"/>
  <c r="E507" i="64"/>
  <c r="E549" i="68"/>
  <c r="E420" i="72"/>
  <c r="E43" i="61"/>
  <c r="E404" i="72"/>
  <c r="E43" i="63"/>
  <c r="E402" i="72"/>
  <c r="E420" i="71"/>
  <c r="E486" i="64"/>
  <c r="E422" i="66"/>
  <c r="E438" i="65"/>
  <c r="E419" i="69"/>
  <c r="E441" i="65"/>
  <c r="E438" i="66"/>
  <c r="E3" i="62"/>
  <c r="E441" i="67"/>
  <c r="E62" i="63"/>
  <c r="E62" i="61"/>
  <c r="E161" i="61"/>
  <c r="E43" i="62"/>
  <c r="E438" i="70"/>
  <c r="E105" i="61"/>
  <c r="E438" i="67"/>
  <c r="E419" i="66"/>
  <c r="E143" i="61"/>
  <c r="E489" i="64"/>
  <c r="E441" i="66"/>
  <c r="E570" i="68"/>
  <c r="E81" i="63"/>
  <c r="E62" i="62"/>
  <c r="E465" i="64"/>
  <c r="E124" i="61"/>
  <c r="E402" i="71"/>
  <c r="E422" i="71"/>
  <c r="E124" i="62"/>
  <c r="E457" i="67"/>
  <c r="E441" i="69"/>
  <c r="E468" i="64"/>
  <c r="E546" i="68"/>
  <c r="E24" i="63"/>
  <c r="E161" i="62"/>
  <c r="E422" i="65"/>
  <c r="E457" i="66"/>
  <c r="E422" i="72"/>
  <c r="E422" i="70"/>
  <c r="E81" i="62"/>
  <c r="E404" i="71"/>
  <c r="E419" i="67"/>
  <c r="E3" i="63"/>
  <c r="E522" i="68"/>
  <c r="E143" i="62"/>
  <c r="E105" i="62"/>
  <c r="E24" i="61"/>
  <c r="E3" i="61"/>
  <c r="E422" i="67"/>
  <c r="E441" i="70"/>
  <c r="E81" i="61"/>
  <c r="E419" i="70"/>
  <c r="E457" i="65"/>
  <c r="E418" i="66"/>
  <c r="E485" i="64"/>
  <c r="E401" i="72"/>
  <c r="E419" i="72"/>
  <c r="E545" i="68"/>
  <c r="E456" i="66"/>
  <c r="E456" i="67"/>
  <c r="E521" i="68"/>
  <c r="E437" i="65"/>
  <c r="E506" i="64"/>
  <c r="E437" i="69"/>
  <c r="E418" i="69"/>
  <c r="E401" i="71"/>
  <c r="E464" i="64"/>
  <c r="E437" i="67"/>
  <c r="E437" i="70"/>
  <c r="E419" i="71"/>
  <c r="E418" i="65"/>
  <c r="E418" i="70"/>
  <c r="E569" i="68"/>
  <c r="E418" i="67"/>
  <c r="E437" i="66"/>
  <c r="E456" i="65"/>
  <c r="I108" i="63"/>
  <c r="I151" i="62"/>
  <c r="I169" i="62"/>
  <c r="I48" i="63"/>
  <c r="I15" i="63"/>
  <c r="I482" i="64"/>
  <c r="I542" i="68"/>
  <c r="I410" i="71"/>
  <c r="I467" i="66"/>
  <c r="I509" i="64"/>
  <c r="I467" i="69"/>
  <c r="I450" i="71"/>
  <c r="I37" i="63"/>
  <c r="I133" i="63"/>
  <c r="I47" i="63"/>
  <c r="I6" i="63"/>
  <c r="I60" i="63"/>
  <c r="I99" i="63"/>
  <c r="I91" i="63"/>
  <c r="I55" i="63"/>
  <c r="I18" i="63"/>
  <c r="I525" i="64"/>
  <c r="I459" i="67"/>
  <c r="I521" i="64"/>
  <c r="I473" i="65"/>
  <c r="I453" i="72"/>
  <c r="I141" i="63"/>
  <c r="I95" i="63"/>
  <c r="I29" i="63"/>
  <c r="I137" i="63"/>
  <c r="I447" i="72"/>
  <c r="I466" i="65"/>
  <c r="I154" i="63"/>
  <c r="I175" i="63"/>
  <c r="I116" i="63"/>
  <c r="I470" i="65"/>
  <c r="I473" i="69"/>
  <c r="I459" i="69"/>
  <c r="I167" i="63"/>
  <c r="I518" i="64"/>
  <c r="I428" i="69"/>
  <c r="I467" i="67"/>
  <c r="I158" i="63"/>
  <c r="I114" i="63"/>
  <c r="I514" i="64"/>
  <c r="I517" i="64"/>
  <c r="I524" i="64"/>
  <c r="I473" i="70"/>
  <c r="I447" i="71"/>
  <c r="I466" i="70"/>
  <c r="I114" i="62"/>
  <c r="I591" i="68"/>
  <c r="I470" i="69"/>
  <c r="I35" i="63"/>
  <c r="I38" i="63"/>
  <c r="I140" i="61"/>
  <c r="I410" i="72"/>
  <c r="I34" i="63"/>
  <c r="I169" i="63"/>
  <c r="I118" i="63"/>
  <c r="I152" i="62"/>
  <c r="I11" i="61"/>
  <c r="I28" i="63"/>
  <c r="I461" i="69"/>
  <c r="I473" i="64"/>
  <c r="I13" i="62"/>
  <c r="I428" i="71"/>
  <c r="I121" i="63"/>
  <c r="I101" i="63"/>
  <c r="I149" i="61"/>
  <c r="I115" i="61"/>
  <c r="I65" i="63"/>
  <c r="I459" i="70"/>
  <c r="I147" i="63"/>
  <c r="I473" i="66"/>
  <c r="I120" i="63"/>
  <c r="I17" i="63"/>
  <c r="I114" i="61"/>
  <c r="I470" i="66"/>
  <c r="I470" i="70"/>
  <c r="I473" i="67"/>
  <c r="I170" i="62"/>
  <c r="I152" i="61"/>
  <c r="I145" i="63"/>
  <c r="I566" i="68"/>
  <c r="I41" i="63"/>
  <c r="I22" i="63"/>
  <c r="I176" i="62"/>
  <c r="I408" i="72"/>
  <c r="I156" i="63"/>
  <c r="I170" i="61"/>
  <c r="I129" i="63"/>
  <c r="I67" i="63"/>
  <c r="I472" i="64"/>
  <c r="I446" i="69"/>
  <c r="I428" i="72"/>
  <c r="I112" i="63"/>
  <c r="I587" i="68"/>
  <c r="I8" i="63"/>
  <c r="I110" i="63"/>
  <c r="I21" i="62"/>
  <c r="I102" i="61"/>
  <c r="I151" i="63"/>
  <c r="I469" i="67"/>
  <c r="I425" i="69"/>
  <c r="I13" i="61"/>
  <c r="I467" i="65"/>
  <c r="I113" i="62"/>
  <c r="I446" i="71"/>
  <c r="I496" i="64"/>
  <c r="I171" i="63"/>
  <c r="I407" i="72"/>
  <c r="I96" i="63"/>
  <c r="I14" i="61"/>
  <c r="I159" i="63"/>
  <c r="I56" i="63"/>
  <c r="I140" i="62"/>
  <c r="I409" i="72"/>
  <c r="I115" i="62"/>
  <c r="I515" i="64"/>
  <c r="I54" i="63"/>
  <c r="I136" i="63"/>
  <c r="I27" i="63"/>
  <c r="I516" i="64"/>
  <c r="I11" i="63"/>
  <c r="I166" i="63"/>
  <c r="I153" i="63"/>
  <c r="I107" i="63"/>
  <c r="I158" i="61"/>
  <c r="I176" i="63"/>
  <c r="I434" i="71"/>
  <c r="I100" i="63"/>
  <c r="I121" i="62"/>
  <c r="I117" i="63"/>
  <c r="I168" i="63"/>
  <c r="I148" i="63"/>
  <c r="I427" i="72"/>
  <c r="I102" i="62"/>
  <c r="I467" i="70"/>
  <c r="I466" i="69"/>
  <c r="I177" i="63"/>
  <c r="I583" i="68"/>
  <c r="I73" i="63"/>
  <c r="I176" i="61"/>
  <c r="I152" i="63"/>
  <c r="I174" i="63"/>
  <c r="I149" i="63"/>
  <c r="I11" i="62"/>
  <c r="I97" i="63"/>
  <c r="I12" i="61"/>
  <c r="I150" i="61"/>
  <c r="I84" i="63"/>
  <c r="I165" i="63"/>
  <c r="I131" i="63"/>
  <c r="I140" i="63"/>
  <c r="I53" i="63"/>
  <c r="I112" i="62"/>
  <c r="I113" i="63"/>
  <c r="I579" i="68"/>
  <c r="I79" i="63"/>
  <c r="I446" i="72"/>
  <c r="I157" i="63"/>
  <c r="I134" i="63"/>
  <c r="I572" i="68"/>
  <c r="I112" i="61"/>
  <c r="I115" i="63"/>
  <c r="I425" i="72"/>
  <c r="I493" i="64"/>
  <c r="I127" i="63"/>
  <c r="I470" i="67"/>
  <c r="I173" i="63"/>
  <c r="I13" i="63"/>
  <c r="I149" i="62"/>
  <c r="I450" i="72"/>
  <c r="I155" i="63"/>
  <c r="I75" i="63"/>
  <c r="I151" i="61"/>
  <c r="I74" i="63"/>
  <c r="I86" i="63"/>
  <c r="I139" i="63"/>
  <c r="I167" i="61"/>
  <c r="I46" i="63"/>
  <c r="I169" i="61"/>
  <c r="I172" i="63"/>
  <c r="I167" i="62"/>
  <c r="I126" i="63"/>
  <c r="I468" i="67"/>
  <c r="I158" i="62"/>
  <c r="I72" i="63"/>
  <c r="I76" i="63"/>
  <c r="I14" i="62"/>
  <c r="I21" i="63"/>
  <c r="I163" i="63"/>
  <c r="I102" i="63"/>
  <c r="I21" i="61"/>
  <c r="I103" i="63"/>
  <c r="I466" i="66"/>
  <c r="I119" i="63"/>
  <c r="I453" i="71"/>
  <c r="I590" i="68"/>
  <c r="I122" i="63"/>
  <c r="I474" i="64"/>
  <c r="I12" i="63"/>
  <c r="I121" i="61"/>
  <c r="I170" i="63"/>
  <c r="I98" i="63"/>
  <c r="I14" i="63"/>
  <c r="I57" i="63"/>
  <c r="I138" i="63"/>
  <c r="I584" i="68"/>
  <c r="I466" i="67"/>
  <c r="I135" i="63"/>
  <c r="I475" i="64"/>
  <c r="I93" i="62"/>
  <c r="I463" i="70"/>
  <c r="I172" i="62"/>
  <c r="I416" i="72"/>
  <c r="I460" i="69"/>
  <c r="I585" i="68"/>
  <c r="I132" i="63"/>
  <c r="I468" i="66"/>
  <c r="I407" i="71"/>
  <c r="I144" i="63"/>
  <c r="I89" i="63"/>
  <c r="I434" i="69"/>
  <c r="I471" i="70"/>
  <c r="I106" i="63"/>
  <c r="I441" i="72"/>
  <c r="I469" i="69"/>
  <c r="I111" i="63"/>
  <c r="I449" i="71"/>
  <c r="I426" i="72"/>
  <c r="I439" i="71"/>
  <c r="I471" i="69"/>
  <c r="I445" i="71"/>
  <c r="I36" i="63"/>
  <c r="I520" i="64"/>
  <c r="I113" i="61"/>
  <c r="I109" i="63"/>
  <c r="I451" i="72"/>
  <c r="I452" i="71"/>
  <c r="I511" i="64"/>
  <c r="I449" i="72"/>
  <c r="I425" i="71"/>
  <c r="I89" i="62"/>
  <c r="I128" i="63"/>
  <c r="I12" i="62"/>
  <c r="I66" i="63"/>
  <c r="I445" i="72"/>
  <c r="I427" i="69"/>
  <c r="I469" i="65"/>
  <c r="I408" i="71"/>
  <c r="I36" i="62"/>
  <c r="I51" i="62"/>
  <c r="I89" i="61"/>
  <c r="I463" i="69"/>
  <c r="I434" i="72"/>
  <c r="I444" i="71"/>
  <c r="I148" i="62"/>
  <c r="I447" i="69"/>
  <c r="I453" i="70"/>
  <c r="I16" i="63"/>
  <c r="I461" i="66"/>
  <c r="I574" i="68"/>
  <c r="I461" i="65"/>
  <c r="I162" i="63"/>
  <c r="I465" i="70"/>
  <c r="I472" i="70"/>
  <c r="I469" i="70"/>
  <c r="I458" i="69"/>
  <c r="I451" i="71"/>
  <c r="I459" i="65"/>
  <c r="I409" i="71"/>
  <c r="I130" i="63"/>
  <c r="I459" i="66"/>
  <c r="I465" i="69"/>
  <c r="I427" i="71"/>
  <c r="I416" i="71"/>
  <c r="I85" i="63"/>
  <c r="I32" i="61"/>
  <c r="I164" i="63"/>
  <c r="I125" i="63"/>
  <c r="I464" i="69"/>
  <c r="I443" i="71"/>
  <c r="I468" i="65"/>
  <c r="I74" i="61"/>
  <c r="I97" i="61"/>
  <c r="I589" i="68"/>
  <c r="I448" i="71"/>
  <c r="I68" i="63"/>
  <c r="I453" i="69"/>
  <c r="I146" i="63"/>
  <c r="I445" i="69"/>
  <c r="I461" i="70"/>
  <c r="I468" i="69"/>
  <c r="I434" i="70"/>
  <c r="I464" i="70"/>
  <c r="I172" i="61"/>
  <c r="I503" i="64"/>
  <c r="I469" i="66"/>
  <c r="I461" i="67"/>
  <c r="I168" i="62"/>
  <c r="I439" i="72"/>
  <c r="I448" i="72"/>
  <c r="I472" i="69"/>
  <c r="I168" i="61"/>
  <c r="I462" i="69"/>
  <c r="I495" i="64"/>
  <c r="I441" i="71"/>
  <c r="I443" i="72"/>
  <c r="I7" i="63"/>
  <c r="I150" i="62"/>
  <c r="I586" i="68"/>
  <c r="I468" i="70"/>
  <c r="I150" i="63"/>
  <c r="I458" i="70"/>
  <c r="I154" i="61"/>
  <c r="I588" i="68"/>
  <c r="I452" i="72"/>
  <c r="I444" i="69"/>
  <c r="I406" i="72"/>
  <c r="I424" i="66"/>
  <c r="I433" i="69"/>
  <c r="I471" i="65"/>
  <c r="I126" i="61"/>
  <c r="I67" i="62"/>
  <c r="I52" i="63"/>
  <c r="I33" i="62"/>
  <c r="I533" i="68"/>
  <c r="I173" i="61"/>
  <c r="I138" i="61"/>
  <c r="I118" i="61"/>
  <c r="I31" i="63"/>
  <c r="I477" i="64"/>
  <c r="I157" i="62"/>
  <c r="I75" i="61"/>
  <c r="I71" i="61"/>
  <c r="I34" i="62"/>
  <c r="I29" i="61"/>
  <c r="I161" i="63"/>
  <c r="I173" i="62"/>
  <c r="I147" i="61"/>
  <c r="I119" i="61"/>
  <c r="I73" i="61"/>
  <c r="I54" i="61"/>
  <c r="I30" i="61"/>
  <c r="I18" i="62"/>
  <c r="I10" i="63"/>
  <c r="I471" i="67"/>
  <c r="I120" i="62"/>
  <c r="I97" i="62"/>
  <c r="I426" i="65"/>
  <c r="I92" i="63"/>
  <c r="I46" i="62"/>
  <c r="I581" i="68"/>
  <c r="I510" i="64"/>
  <c r="I449" i="69"/>
  <c r="I71" i="63"/>
  <c r="I57" i="62"/>
  <c r="I19" i="62"/>
  <c r="I452" i="67"/>
  <c r="I442" i="72"/>
  <c r="I133" i="62"/>
  <c r="I117" i="62"/>
  <c r="I103" i="62"/>
  <c r="I69" i="61"/>
  <c r="I45" i="62"/>
  <c r="I35" i="62"/>
  <c r="I27" i="61"/>
  <c r="I17" i="62"/>
  <c r="I440" i="71"/>
  <c r="I171" i="61"/>
  <c r="I157" i="61"/>
  <c r="I116" i="62"/>
  <c r="I107" i="62"/>
  <c r="I94" i="62"/>
  <c r="I86" i="61"/>
  <c r="I41" i="61"/>
  <c r="I59" i="62"/>
  <c r="I10" i="61"/>
  <c r="I145" i="61"/>
  <c r="I130" i="62"/>
  <c r="I127" i="61"/>
  <c r="I107" i="61"/>
  <c r="I90" i="62"/>
  <c r="I86" i="62"/>
  <c r="I76" i="61"/>
  <c r="I56" i="62"/>
  <c r="I20" i="61"/>
  <c r="I124" i="63"/>
  <c r="I165" i="62"/>
  <c r="I100" i="61"/>
  <c r="I92" i="62"/>
  <c r="I68" i="61"/>
  <c r="I58" i="62"/>
  <c r="I49" i="62"/>
  <c r="I174" i="62"/>
  <c r="I117" i="61"/>
  <c r="I69" i="63"/>
  <c r="I30" i="62"/>
  <c r="I139" i="61"/>
  <c r="I73" i="62"/>
  <c r="I32" i="63"/>
  <c r="I70" i="63"/>
  <c r="I55" i="62"/>
  <c r="I159" i="62"/>
  <c r="I134" i="61"/>
  <c r="I83" i="63"/>
  <c r="I77" i="63"/>
  <c r="I26" i="62"/>
  <c r="I10" i="62"/>
  <c r="I449" i="65"/>
  <c r="I56" i="61"/>
  <c r="I29" i="62"/>
  <c r="I133" i="61"/>
  <c r="I64" i="63"/>
  <c r="I131" i="62"/>
  <c r="I94" i="61"/>
  <c r="I20" i="62"/>
  <c r="I480" i="64"/>
  <c r="I537" i="68"/>
  <c r="I175" i="61"/>
  <c r="I70" i="61"/>
  <c r="I19" i="63"/>
  <c r="I438" i="72"/>
  <c r="I147" i="62"/>
  <c r="I84" i="62"/>
  <c r="I433" i="67"/>
  <c r="I153" i="61"/>
  <c r="I99" i="62"/>
  <c r="I93" i="63"/>
  <c r="I91" i="62"/>
  <c r="I79" i="62"/>
  <c r="I53" i="62"/>
  <c r="I20" i="63"/>
  <c r="I573" i="68"/>
  <c r="I87" i="61"/>
  <c r="I426" i="69"/>
  <c r="I177" i="62"/>
  <c r="I129" i="62"/>
  <c r="I122" i="62"/>
  <c r="I83" i="61"/>
  <c r="I40" i="63"/>
  <c r="I31" i="61"/>
  <c r="I5" i="62"/>
  <c r="I430" i="72"/>
  <c r="I553" i="68"/>
  <c r="I519" i="64"/>
  <c r="I460" i="70"/>
  <c r="I101" i="62"/>
  <c r="I5" i="61"/>
  <c r="I49" i="63"/>
  <c r="I166" i="61"/>
  <c r="I153" i="62"/>
  <c r="I145" i="62"/>
  <c r="I108" i="62"/>
  <c r="I75" i="62"/>
  <c r="I71" i="62"/>
  <c r="I51" i="63"/>
  <c r="I136" i="62"/>
  <c r="I105" i="63"/>
  <c r="I430" i="71"/>
  <c r="I129" i="61"/>
  <c r="I110" i="62"/>
  <c r="I100" i="62"/>
  <c r="I77" i="61"/>
  <c r="I64" i="62"/>
  <c r="I58" i="63"/>
  <c r="I430" i="70"/>
  <c r="I163" i="61"/>
  <c r="I76" i="62"/>
  <c r="I37" i="62"/>
  <c r="I177" i="61"/>
  <c r="I88" i="63"/>
  <c r="I77" i="62"/>
  <c r="I18" i="61"/>
  <c r="I166" i="62"/>
  <c r="I90" i="63"/>
  <c r="I53" i="61"/>
  <c r="I156" i="61"/>
  <c r="I87" i="62"/>
  <c r="I58" i="61"/>
  <c r="I46" i="61"/>
  <c r="I35" i="61"/>
  <c r="I26" i="63"/>
  <c r="I6" i="61"/>
  <c r="I59" i="61"/>
  <c r="I16" i="61"/>
  <c r="I74" i="62"/>
  <c r="I37" i="61"/>
  <c r="I460" i="66"/>
  <c r="I132" i="61"/>
  <c r="I68" i="62"/>
  <c r="I45" i="63"/>
  <c r="I135" i="61"/>
  <c r="I32" i="62"/>
  <c r="I136" i="61"/>
  <c r="I433" i="70"/>
  <c r="I438" i="71"/>
  <c r="I90" i="61"/>
  <c r="I48" i="61"/>
  <c r="I16" i="62"/>
  <c r="I577" i="68"/>
  <c r="I452" i="70"/>
  <c r="I131" i="61"/>
  <c r="I98" i="62"/>
  <c r="I69" i="62"/>
  <c r="I64" i="61"/>
  <c r="I49" i="61"/>
  <c r="I412" i="72"/>
  <c r="I93" i="61"/>
  <c r="I457" i="69"/>
  <c r="I498" i="64"/>
  <c r="I135" i="62"/>
  <c r="I130" i="61"/>
  <c r="I127" i="62"/>
  <c r="I120" i="61"/>
  <c r="I108" i="61"/>
  <c r="I95" i="61"/>
  <c r="I48" i="62"/>
  <c r="I15" i="61"/>
  <c r="I460" i="65"/>
  <c r="I156" i="62"/>
  <c r="I137" i="62"/>
  <c r="I103" i="61"/>
  <c r="I101" i="61"/>
  <c r="I87" i="63"/>
  <c r="I78" i="63"/>
  <c r="I65" i="61"/>
  <c r="I59" i="63"/>
  <c r="I50" i="62"/>
  <c r="I159" i="61"/>
  <c r="I9" i="61"/>
  <c r="I412" i="71"/>
  <c r="I452" i="69"/>
  <c r="I433" i="71"/>
  <c r="I126" i="62"/>
  <c r="I98" i="61"/>
  <c r="I95" i="62"/>
  <c r="I79" i="61"/>
  <c r="I60" i="62"/>
  <c r="I52" i="62"/>
  <c r="I38" i="61"/>
  <c r="I33" i="61"/>
  <c r="I8" i="61"/>
  <c r="I440" i="72"/>
  <c r="I174" i="61"/>
  <c r="I141" i="62"/>
  <c r="I96" i="61"/>
  <c r="I92" i="61"/>
  <c r="I88" i="62"/>
  <c r="I50" i="63"/>
  <c r="I39" i="62"/>
  <c r="I30" i="63"/>
  <c r="I6" i="62"/>
  <c r="I424" i="70"/>
  <c r="I564" i="68"/>
  <c r="I415" i="72"/>
  <c r="I57" i="61"/>
  <c r="I118" i="62"/>
  <c r="I40" i="61"/>
  <c r="I26" i="61"/>
  <c r="I494" i="64"/>
  <c r="I471" i="66"/>
  <c r="I445" i="70"/>
  <c r="I163" i="62"/>
  <c r="I72" i="62"/>
  <c r="I52" i="61"/>
  <c r="I41" i="62"/>
  <c r="I34" i="61"/>
  <c r="I22" i="61"/>
  <c r="I8" i="62"/>
  <c r="I444" i="72"/>
  <c r="I138" i="62"/>
  <c r="I134" i="62"/>
  <c r="I119" i="62"/>
  <c r="I110" i="61"/>
  <c r="I84" i="61"/>
  <c r="I78" i="61"/>
  <c r="I65" i="62"/>
  <c r="I40" i="62"/>
  <c r="I9" i="62"/>
  <c r="I462" i="67"/>
  <c r="I116" i="61"/>
  <c r="I60" i="61"/>
  <c r="I36" i="61"/>
  <c r="I148" i="61"/>
  <c r="I141" i="61"/>
  <c r="I88" i="61"/>
  <c r="I72" i="61"/>
  <c r="I78" i="62"/>
  <c r="I22" i="62"/>
  <c r="I50" i="61"/>
  <c r="I111" i="61"/>
  <c r="I433" i="72"/>
  <c r="I91" i="61"/>
  <c r="I154" i="62"/>
  <c r="I155" i="61"/>
  <c r="I132" i="62"/>
  <c r="I55" i="61"/>
  <c r="I51" i="61"/>
  <c r="I96" i="62"/>
  <c r="I45" i="61"/>
  <c r="I462" i="70"/>
  <c r="I470" i="64"/>
  <c r="I143" i="63"/>
  <c r="I155" i="62"/>
  <c r="I137" i="61"/>
  <c r="I83" i="62"/>
  <c r="I31" i="62"/>
  <c r="I54" i="62"/>
  <c r="I111" i="62"/>
  <c r="I94" i="63"/>
  <c r="I457" i="70"/>
  <c r="I39" i="61"/>
  <c r="I27" i="62"/>
  <c r="I9" i="63"/>
  <c r="I39" i="63"/>
  <c r="I442" i="71"/>
  <c r="I15" i="62"/>
  <c r="I165" i="61"/>
  <c r="I122" i="61"/>
  <c r="I139" i="62"/>
  <c r="I99" i="61"/>
  <c r="I70" i="62"/>
  <c r="I67" i="61"/>
  <c r="I33" i="63"/>
  <c r="I19" i="61"/>
  <c r="I5" i="63"/>
  <c r="I460" i="67"/>
  <c r="I175" i="62"/>
  <c r="I38" i="62"/>
  <c r="I17" i="61"/>
  <c r="I426" i="71"/>
  <c r="I171" i="62"/>
  <c r="I435" i="67"/>
  <c r="I435" i="66"/>
  <c r="I106" i="61"/>
  <c r="I435" i="72"/>
  <c r="I144" i="61"/>
  <c r="I548" i="68"/>
  <c r="I431" i="71"/>
  <c r="I25" i="61"/>
  <c r="I502" i="64"/>
  <c r="I106" i="62"/>
  <c r="I432" i="70"/>
  <c r="I415" i="71"/>
  <c r="I454" i="65"/>
  <c r="I453" i="65"/>
  <c r="I488" i="64"/>
  <c r="I66" i="61"/>
  <c r="I440" i="70"/>
  <c r="I421" i="65"/>
  <c r="I504" i="64"/>
  <c r="I492" i="64"/>
  <c r="I523" i="68"/>
  <c r="I109" i="62"/>
  <c r="I128" i="61"/>
  <c r="I414" i="72"/>
  <c r="I449" i="67"/>
  <c r="I420" i="69"/>
  <c r="I403" i="71"/>
  <c r="I128" i="62"/>
  <c r="I427" i="65"/>
  <c r="I431" i="66"/>
  <c r="I562" i="68"/>
  <c r="I423" i="72"/>
  <c r="I411" i="72"/>
  <c r="I434" i="65"/>
  <c r="I450" i="67"/>
  <c r="I440" i="69"/>
  <c r="I464" i="66"/>
  <c r="I448" i="66"/>
  <c r="I550" i="68"/>
  <c r="I576" i="68"/>
  <c r="I454" i="69"/>
  <c r="I435" i="71"/>
  <c r="I125" i="62"/>
  <c r="I448" i="70"/>
  <c r="I424" i="71"/>
  <c r="I555" i="68"/>
  <c r="I432" i="69"/>
  <c r="I443" i="67"/>
  <c r="I451" i="65"/>
  <c r="I403" i="72"/>
  <c r="I429" i="72"/>
  <c r="I443" i="66"/>
  <c r="I448" i="69"/>
  <c r="I578" i="68"/>
  <c r="I449" i="66"/>
  <c r="I447" i="67"/>
  <c r="I405" i="72"/>
  <c r="I63" i="61"/>
  <c r="I125" i="61"/>
  <c r="I426" i="66"/>
  <c r="I540" i="68"/>
  <c r="I456" i="70"/>
  <c r="I454" i="66"/>
  <c r="I535" i="68"/>
  <c r="I439" i="65"/>
  <c r="I501" i="64"/>
  <c r="I448" i="67"/>
  <c r="I571" i="68"/>
  <c r="I435" i="69"/>
  <c r="I414" i="71"/>
  <c r="I431" i="72"/>
  <c r="I429" i="69"/>
  <c r="I437" i="71"/>
  <c r="I63" i="63"/>
  <c r="I451" i="70"/>
  <c r="I405" i="71"/>
  <c r="I479" i="64"/>
  <c r="I421" i="67"/>
  <c r="I430" i="69"/>
  <c r="I432" i="65"/>
  <c r="I421" i="72"/>
  <c r="I448" i="65"/>
  <c r="I439" i="69"/>
  <c r="I425" i="67"/>
  <c r="I44" i="63"/>
  <c r="I541" i="68"/>
  <c r="I432" i="66"/>
  <c r="I424" i="65"/>
  <c r="I467" i="64"/>
  <c r="I432" i="72"/>
  <c r="I450" i="65"/>
  <c r="I444" i="65"/>
  <c r="I559" i="68"/>
  <c r="I424" i="72"/>
  <c r="I530" i="68"/>
  <c r="I431" i="70"/>
  <c r="I512" i="64"/>
  <c r="I442" i="65"/>
  <c r="I44" i="62"/>
  <c r="I524" i="68"/>
  <c r="I430" i="67"/>
  <c r="I450" i="69"/>
  <c r="I47" i="62"/>
  <c r="I538" i="68"/>
  <c r="I421" i="69"/>
  <c r="I456" i="69"/>
  <c r="I424" i="69"/>
  <c r="I557" i="68"/>
  <c r="I442" i="66"/>
  <c r="I428" i="66"/>
  <c r="I4" i="63"/>
  <c r="I82" i="62"/>
  <c r="I435" i="70"/>
  <c r="I424" i="67"/>
  <c r="I429" i="71"/>
  <c r="I463" i="65"/>
  <c r="I543" i="68"/>
  <c r="I421" i="70"/>
  <c r="I522" i="64"/>
  <c r="I483" i="64"/>
  <c r="I429" i="67"/>
  <c r="I440" i="66"/>
  <c r="I466" i="64"/>
  <c r="I445" i="67"/>
  <c r="I547" i="68"/>
  <c r="I458" i="65"/>
  <c r="I434" i="67"/>
  <c r="I451" i="69"/>
  <c r="I469" i="64"/>
  <c r="I425" i="66"/>
  <c r="I454" i="70"/>
  <c r="I551" i="68"/>
  <c r="I454" i="67"/>
  <c r="I425" i="70"/>
  <c r="I440" i="65"/>
  <c r="I476" i="64"/>
  <c r="I47" i="61"/>
  <c r="I431" i="67"/>
  <c r="I491" i="64"/>
  <c r="I439" i="67"/>
  <c r="I426" i="70"/>
  <c r="I446" i="65"/>
  <c r="I435" i="65"/>
  <c r="I463" i="67"/>
  <c r="I428" i="70"/>
  <c r="I561" i="68"/>
  <c r="I462" i="66"/>
  <c r="I7" i="62"/>
  <c r="I582" i="68"/>
  <c r="I423" i="70"/>
  <c r="I423" i="65"/>
  <c r="I458" i="66"/>
  <c r="I481" i="64"/>
  <c r="I471" i="64"/>
  <c r="I413" i="72"/>
  <c r="I423" i="69"/>
  <c r="I500" i="64"/>
  <c r="I472" i="66"/>
  <c r="I423" i="67"/>
  <c r="I450" i="66"/>
  <c r="I446" i="67"/>
  <c r="I472" i="65"/>
  <c r="I532" i="68"/>
  <c r="I66" i="62"/>
  <c r="I487" i="64"/>
  <c r="I444" i="66"/>
  <c r="I508" i="64"/>
  <c r="I425" i="65"/>
  <c r="I44" i="61"/>
  <c r="I439" i="66"/>
  <c r="I164" i="61"/>
  <c r="I513" i="64"/>
  <c r="I552" i="68"/>
  <c r="I25" i="62"/>
  <c r="I458" i="67"/>
  <c r="I556" i="68"/>
  <c r="I426" i="67"/>
  <c r="I446" i="66"/>
  <c r="I465" i="66"/>
  <c r="I63" i="62"/>
  <c r="I453" i="67"/>
  <c r="I444" i="67"/>
  <c r="I28" i="62"/>
  <c r="I433" i="66"/>
  <c r="I465" i="67"/>
  <c r="I432" i="71"/>
  <c r="I531" i="68"/>
  <c r="I442" i="67"/>
  <c r="I428" i="65"/>
  <c r="I440" i="67"/>
  <c r="I447" i="65"/>
  <c r="I164" i="62"/>
  <c r="I527" i="68"/>
  <c r="I529" i="68"/>
  <c r="I4" i="62"/>
  <c r="I453" i="66"/>
  <c r="I447" i="70"/>
  <c r="I539" i="68"/>
  <c r="I162" i="62"/>
  <c r="I109" i="61"/>
  <c r="I85" i="62"/>
  <c r="I85" i="61"/>
  <c r="I528" i="68"/>
  <c r="I534" i="68"/>
  <c r="I420" i="66"/>
  <c r="I463" i="66"/>
  <c r="I445" i="66"/>
  <c r="I497" i="64"/>
  <c r="I420" i="67"/>
  <c r="I28" i="61"/>
  <c r="I567" i="68"/>
  <c r="I442" i="70"/>
  <c r="I411" i="71"/>
  <c r="I443" i="65"/>
  <c r="I423" i="66"/>
  <c r="I447" i="66"/>
  <c r="I162" i="61"/>
  <c r="I526" i="68"/>
  <c r="I413" i="71"/>
  <c r="I417" i="72"/>
  <c r="I442" i="69"/>
  <c r="I450" i="70"/>
  <c r="I554" i="68"/>
  <c r="I499" i="64"/>
  <c r="I82" i="61"/>
  <c r="I431" i="69"/>
  <c r="I428" i="67"/>
  <c r="I443" i="69"/>
  <c r="I565" i="68"/>
  <c r="I146" i="61"/>
  <c r="I464" i="67"/>
  <c r="I430" i="65"/>
  <c r="I558" i="68"/>
  <c r="I444" i="70"/>
  <c r="I443" i="70"/>
  <c r="I449" i="70"/>
  <c r="I423" i="71"/>
  <c r="I427" i="70"/>
  <c r="I462" i="65"/>
  <c r="I445" i="65"/>
  <c r="I427" i="67"/>
  <c r="I536" i="68"/>
  <c r="I7" i="61"/>
  <c r="I432" i="67"/>
  <c r="I421" i="71"/>
  <c r="I434" i="66"/>
  <c r="I452" i="65"/>
  <c r="I452" i="66"/>
  <c r="I439" i="70"/>
  <c r="I420" i="65"/>
  <c r="I427" i="66"/>
  <c r="I472" i="67"/>
  <c r="I451" i="67"/>
  <c r="I144" i="62"/>
  <c r="I575" i="68"/>
  <c r="I4" i="61"/>
  <c r="I82" i="63"/>
  <c r="I446" i="70"/>
  <c r="I451" i="66"/>
  <c r="I433" i="65"/>
  <c r="I560" i="68"/>
  <c r="I146" i="62"/>
  <c r="I464" i="65"/>
  <c r="I25" i="63"/>
  <c r="I523" i="64"/>
  <c r="I429" i="66"/>
  <c r="I417" i="71"/>
  <c r="I430" i="66"/>
  <c r="I431" i="65"/>
  <c r="I563" i="68"/>
  <c r="I437" i="72"/>
  <c r="I420" i="70"/>
  <c r="I421" i="66"/>
  <c r="I580" i="68"/>
  <c r="I429" i="65"/>
  <c r="I478" i="64"/>
  <c r="I406" i="71"/>
  <c r="I490" i="64"/>
  <c r="I429" i="70"/>
  <c r="I465" i="65"/>
  <c r="I438" i="70"/>
  <c r="I420" i="71"/>
  <c r="I422" i="71"/>
  <c r="I43" i="63"/>
  <c r="I81" i="62"/>
  <c r="I507" i="64"/>
  <c r="I457" i="66"/>
  <c r="I438" i="67"/>
  <c r="I468" i="64"/>
  <c r="I422" i="72"/>
  <c r="I419" i="69"/>
  <c r="I143" i="62"/>
  <c r="I404" i="71"/>
  <c r="I3" i="61"/>
  <c r="I489" i="64"/>
  <c r="I441" i="67"/>
  <c r="I62" i="63"/>
  <c r="I62" i="61"/>
  <c r="I81" i="61"/>
  <c r="I105" i="61"/>
  <c r="I24" i="63"/>
  <c r="I419" i="65"/>
  <c r="I422" i="66"/>
  <c r="I43" i="62"/>
  <c r="I62" i="62"/>
  <c r="I570" i="68"/>
  <c r="I438" i="65"/>
  <c r="I402" i="72"/>
  <c r="I124" i="62"/>
  <c r="I549" i="68"/>
  <c r="I402" i="71"/>
  <c r="I81" i="63"/>
  <c r="I441" i="65"/>
  <c r="I422" i="70"/>
  <c r="I404" i="72"/>
  <c r="I522" i="68"/>
  <c r="I161" i="61"/>
  <c r="I24" i="61"/>
  <c r="I24" i="62"/>
  <c r="I419" i="67"/>
  <c r="I457" i="67"/>
  <c r="I3" i="62"/>
  <c r="I438" i="69"/>
  <c r="I3" i="63"/>
  <c r="I438" i="66"/>
  <c r="I422" i="67"/>
  <c r="I422" i="69"/>
  <c r="I422" i="65"/>
  <c r="I420" i="72"/>
  <c r="I143" i="61"/>
  <c r="I441" i="70"/>
  <c r="I419" i="66"/>
  <c r="I441" i="66"/>
  <c r="I43" i="61"/>
  <c r="I486" i="64"/>
  <c r="I457" i="65"/>
  <c r="I546" i="68"/>
  <c r="I465" i="64"/>
  <c r="I124" i="61"/>
  <c r="I105" i="62"/>
  <c r="I441" i="69"/>
  <c r="I525" i="68"/>
  <c r="I161" i="62"/>
  <c r="I419" i="70"/>
  <c r="I437" i="69"/>
  <c r="I401" i="71"/>
  <c r="I418" i="67"/>
  <c r="I437" i="67"/>
  <c r="I464" i="64"/>
  <c r="I419" i="71"/>
  <c r="I401" i="72"/>
  <c r="I418" i="65"/>
  <c r="I418" i="69"/>
  <c r="I506" i="64"/>
  <c r="I437" i="70"/>
  <c r="I456" i="67"/>
  <c r="I521" i="68"/>
  <c r="I456" i="65"/>
  <c r="I437" i="65"/>
  <c r="I419" i="72"/>
  <c r="I456" i="66"/>
  <c r="I418" i="66"/>
  <c r="I545" i="68"/>
  <c r="I485" i="64"/>
  <c r="I437" i="66"/>
  <c r="I569" i="68"/>
  <c r="I418" i="70"/>
  <c r="F102" i="61"/>
  <c r="F55" i="63"/>
  <c r="F416" i="72"/>
  <c r="F459" i="66"/>
  <c r="F473" i="65"/>
  <c r="F167" i="61"/>
  <c r="F121" i="62"/>
  <c r="F169" i="61"/>
  <c r="F140" i="62"/>
  <c r="F36" i="63"/>
  <c r="F167" i="62"/>
  <c r="F168" i="63"/>
  <c r="F115" i="61"/>
  <c r="F121" i="61"/>
  <c r="F152" i="61"/>
  <c r="F46" i="63"/>
  <c r="F150" i="63"/>
  <c r="F152" i="62"/>
  <c r="F467" i="65"/>
  <c r="F466" i="66"/>
  <c r="F535" i="68"/>
  <c r="F410" i="72"/>
  <c r="F140" i="61"/>
  <c r="F94" i="61"/>
  <c r="F112" i="61"/>
  <c r="F428" i="69"/>
  <c r="F74" i="63"/>
  <c r="F158" i="61"/>
  <c r="F41" i="63"/>
  <c r="F18" i="63"/>
  <c r="F584" i="68"/>
  <c r="F470" i="69"/>
  <c r="F145" i="63"/>
  <c r="F542" i="68"/>
  <c r="F509" i="64"/>
  <c r="F126" i="63"/>
  <c r="F158" i="62"/>
  <c r="F158" i="63"/>
  <c r="F113" i="62"/>
  <c r="F53" i="63"/>
  <c r="F170" i="61"/>
  <c r="F155" i="63"/>
  <c r="F99" i="63"/>
  <c r="F94" i="63"/>
  <c r="F121" i="63"/>
  <c r="F108" i="63"/>
  <c r="F76" i="63"/>
  <c r="F97" i="63"/>
  <c r="F151" i="62"/>
  <c r="F37" i="63"/>
  <c r="F17" i="63"/>
  <c r="F447" i="71"/>
  <c r="F130" i="63"/>
  <c r="F132" i="63"/>
  <c r="F120" i="63"/>
  <c r="F57" i="63"/>
  <c r="F591" i="68"/>
  <c r="F434" i="70"/>
  <c r="F469" i="66"/>
  <c r="F79" i="63"/>
  <c r="F107" i="63"/>
  <c r="F139" i="63"/>
  <c r="F112" i="63"/>
  <c r="F101" i="63"/>
  <c r="F446" i="72"/>
  <c r="F150" i="62"/>
  <c r="F171" i="63"/>
  <c r="F170" i="63"/>
  <c r="F518" i="64"/>
  <c r="F147" i="63"/>
  <c r="F116" i="63"/>
  <c r="F114" i="61"/>
  <c r="F22" i="63"/>
  <c r="F149" i="63"/>
  <c r="F175" i="63"/>
  <c r="F73" i="63"/>
  <c r="F149" i="61"/>
  <c r="F176" i="62"/>
  <c r="F159" i="63"/>
  <c r="F459" i="69"/>
  <c r="F67" i="63"/>
  <c r="F461" i="65"/>
  <c r="F168" i="61"/>
  <c r="F169" i="62"/>
  <c r="F473" i="70"/>
  <c r="F467" i="67"/>
  <c r="F94" i="62"/>
  <c r="F118" i="63"/>
  <c r="F154" i="63"/>
  <c r="F174" i="63"/>
  <c r="F167" i="63"/>
  <c r="F466" i="70"/>
  <c r="F467" i="66"/>
  <c r="F151" i="61"/>
  <c r="F163" i="63"/>
  <c r="F446" i="71"/>
  <c r="F129" i="63"/>
  <c r="F119" i="63"/>
  <c r="F91" i="63"/>
  <c r="F86" i="63"/>
  <c r="F93" i="62"/>
  <c r="F133" i="63"/>
  <c r="F95" i="62"/>
  <c r="F138" i="63"/>
  <c r="F176" i="63"/>
  <c r="F470" i="67"/>
  <c r="F96" i="63"/>
  <c r="F35" i="63"/>
  <c r="F453" i="71"/>
  <c r="F166" i="63"/>
  <c r="F148" i="63"/>
  <c r="F75" i="63"/>
  <c r="F583" i="68"/>
  <c r="F590" i="68"/>
  <c r="F27" i="63"/>
  <c r="F473" i="67"/>
  <c r="F428" i="71"/>
  <c r="F112" i="62"/>
  <c r="F137" i="63"/>
  <c r="F110" i="63"/>
  <c r="F114" i="63"/>
  <c r="F48" i="63"/>
  <c r="F449" i="71"/>
  <c r="F140" i="63"/>
  <c r="F14" i="63"/>
  <c r="F170" i="62"/>
  <c r="F409" i="71"/>
  <c r="F434" i="69"/>
  <c r="F98" i="63"/>
  <c r="F172" i="63"/>
  <c r="F151" i="63"/>
  <c r="F134" i="63"/>
  <c r="F102" i="63"/>
  <c r="F38" i="63"/>
  <c r="F114" i="62"/>
  <c r="F517" i="64"/>
  <c r="F559" i="68"/>
  <c r="F115" i="62"/>
  <c r="F56" i="63"/>
  <c r="F6" i="63"/>
  <c r="F95" i="63"/>
  <c r="F113" i="63"/>
  <c r="F177" i="63"/>
  <c r="F165" i="63"/>
  <c r="F60" i="63"/>
  <c r="F467" i="70"/>
  <c r="F127" i="63"/>
  <c r="F54" i="63"/>
  <c r="F29" i="63"/>
  <c r="F459" i="67"/>
  <c r="F572" i="68"/>
  <c r="F34" i="63"/>
  <c r="F521" i="64"/>
  <c r="F72" i="63"/>
  <c r="F173" i="63"/>
  <c r="F135" i="63"/>
  <c r="F149" i="62"/>
  <c r="F141" i="63"/>
  <c r="F467" i="69"/>
  <c r="F459" i="65"/>
  <c r="F157" i="63"/>
  <c r="F115" i="63"/>
  <c r="F587" i="68"/>
  <c r="F466" i="67"/>
  <c r="F473" i="66"/>
  <c r="F100" i="63"/>
  <c r="F156" i="63"/>
  <c r="F453" i="72"/>
  <c r="F122" i="63"/>
  <c r="F466" i="65"/>
  <c r="F153" i="63"/>
  <c r="F473" i="69"/>
  <c r="F176" i="61"/>
  <c r="F95" i="61"/>
  <c r="F470" i="70"/>
  <c r="F131" i="63"/>
  <c r="F65" i="63"/>
  <c r="F459" i="70"/>
  <c r="F8" i="63"/>
  <c r="F447" i="69"/>
  <c r="F15" i="63"/>
  <c r="F102" i="62"/>
  <c r="F450" i="72"/>
  <c r="F84" i="63"/>
  <c r="F447" i="72"/>
  <c r="F525" i="64"/>
  <c r="F407" i="71"/>
  <c r="F410" i="71"/>
  <c r="F152" i="63"/>
  <c r="F469" i="65"/>
  <c r="F169" i="63"/>
  <c r="F466" i="69"/>
  <c r="F103" i="63"/>
  <c r="F93" i="61"/>
  <c r="F9" i="63"/>
  <c r="F74" i="62"/>
  <c r="F468" i="69"/>
  <c r="F441" i="71"/>
  <c r="F144" i="63"/>
  <c r="F585" i="68"/>
  <c r="F416" i="71"/>
  <c r="F588" i="68"/>
  <c r="F453" i="69"/>
  <c r="F451" i="71"/>
  <c r="F427" i="71"/>
  <c r="F533" i="68"/>
  <c r="F106" i="63"/>
  <c r="F579" i="68"/>
  <c r="F427" i="72"/>
  <c r="F586" i="68"/>
  <c r="F461" i="67"/>
  <c r="F452" i="72"/>
  <c r="F465" i="69"/>
  <c r="F460" i="65"/>
  <c r="F449" i="72"/>
  <c r="F574" i="68"/>
  <c r="F448" i="71"/>
  <c r="F471" i="70"/>
  <c r="F581" i="68"/>
  <c r="F111" i="63"/>
  <c r="F109" i="63"/>
  <c r="F439" i="71"/>
  <c r="F426" i="69"/>
  <c r="F445" i="72"/>
  <c r="F468" i="70"/>
  <c r="F444" i="72"/>
  <c r="F453" i="70"/>
  <c r="F534" i="68"/>
  <c r="F443" i="71"/>
  <c r="F136" i="63"/>
  <c r="F443" i="72"/>
  <c r="F434" i="72"/>
  <c r="F451" i="72"/>
  <c r="F469" i="69"/>
  <c r="F93" i="63"/>
  <c r="F566" i="68"/>
  <c r="F113" i="61"/>
  <c r="F520" i="64"/>
  <c r="F471" i="69"/>
  <c r="F125" i="63"/>
  <c r="F450" i="71"/>
  <c r="F463" i="69"/>
  <c r="F444" i="71"/>
  <c r="F461" i="69"/>
  <c r="F434" i="71"/>
  <c r="F470" i="65"/>
  <c r="F128" i="63"/>
  <c r="F511" i="64"/>
  <c r="F458" i="69"/>
  <c r="F444" i="69"/>
  <c r="F465" i="70"/>
  <c r="F468" i="67"/>
  <c r="F446" i="69"/>
  <c r="F168" i="62"/>
  <c r="F409" i="72"/>
  <c r="F439" i="72"/>
  <c r="F28" i="63"/>
  <c r="F7" i="63"/>
  <c r="F428" i="72"/>
  <c r="F445" i="71"/>
  <c r="F425" i="71"/>
  <c r="F164" i="63"/>
  <c r="F468" i="65"/>
  <c r="F136" i="62"/>
  <c r="F162" i="63"/>
  <c r="F461" i="70"/>
  <c r="F472" i="69"/>
  <c r="F448" i="72"/>
  <c r="F47" i="63"/>
  <c r="F463" i="70"/>
  <c r="F469" i="67"/>
  <c r="F458" i="70"/>
  <c r="F461" i="66"/>
  <c r="F85" i="63"/>
  <c r="F425" i="69"/>
  <c r="F452" i="71"/>
  <c r="F468" i="66"/>
  <c r="F472" i="70"/>
  <c r="F425" i="72"/>
  <c r="F150" i="61"/>
  <c r="F441" i="72"/>
  <c r="F427" i="69"/>
  <c r="F16" i="63"/>
  <c r="F558" i="68"/>
  <c r="F407" i="72"/>
  <c r="F146" i="63"/>
  <c r="F70" i="61"/>
  <c r="F464" i="69"/>
  <c r="F66" i="63"/>
  <c r="F469" i="70"/>
  <c r="F582" i="68"/>
  <c r="F519" i="64"/>
  <c r="F470" i="66"/>
  <c r="F117" i="63"/>
  <c r="F471" i="66"/>
  <c r="F471" i="65"/>
  <c r="F464" i="67"/>
  <c r="F126" i="62"/>
  <c r="F134" i="62"/>
  <c r="F64" i="63"/>
  <c r="F12" i="61"/>
  <c r="F460" i="66"/>
  <c r="F143" i="63"/>
  <c r="F89" i="62"/>
  <c r="F34" i="62"/>
  <c r="F557" i="68"/>
  <c r="F457" i="69"/>
  <c r="F443" i="70"/>
  <c r="F99" i="61"/>
  <c r="F15" i="61"/>
  <c r="F445" i="70"/>
  <c r="F449" i="66"/>
  <c r="F433" i="66"/>
  <c r="F172" i="62"/>
  <c r="F119" i="61"/>
  <c r="F88" i="61"/>
  <c r="F45" i="62"/>
  <c r="F35" i="62"/>
  <c r="F31" i="62"/>
  <c r="F17" i="62"/>
  <c r="F5" i="61"/>
  <c r="F120" i="62"/>
  <c r="F79" i="62"/>
  <c r="F529" i="68"/>
  <c r="F57" i="61"/>
  <c r="F32" i="63"/>
  <c r="F20" i="63"/>
  <c r="F11" i="61"/>
  <c r="F440" i="72"/>
  <c r="F426" i="72"/>
  <c r="F97" i="61"/>
  <c r="F147" i="62"/>
  <c r="F10" i="61"/>
  <c r="F19" i="62"/>
  <c r="F433" i="67"/>
  <c r="F494" i="64"/>
  <c r="F111" i="62"/>
  <c r="F32" i="62"/>
  <c r="F22" i="62"/>
  <c r="F460" i="67"/>
  <c r="F177" i="62"/>
  <c r="F156" i="62"/>
  <c r="F118" i="61"/>
  <c r="F92" i="61"/>
  <c r="F84" i="62"/>
  <c r="F77" i="62"/>
  <c r="F68" i="62"/>
  <c r="F54" i="61"/>
  <c r="F21" i="61"/>
  <c r="F13" i="62"/>
  <c r="F5" i="62"/>
  <c r="F86" i="62"/>
  <c r="F79" i="61"/>
  <c r="F32" i="61"/>
  <c r="F464" i="70"/>
  <c r="F116" i="61"/>
  <c r="F52" i="61"/>
  <c r="F37" i="61"/>
  <c r="F491" i="64"/>
  <c r="F101" i="62"/>
  <c r="F78" i="61"/>
  <c r="F26" i="62"/>
  <c r="F5" i="63"/>
  <c r="F145" i="61"/>
  <c r="F120" i="61"/>
  <c r="F75" i="62"/>
  <c r="F105" i="63"/>
  <c r="F449" i="70"/>
  <c r="F48" i="62"/>
  <c r="F20" i="62"/>
  <c r="F561" i="68"/>
  <c r="F22" i="61"/>
  <c r="F408" i="72"/>
  <c r="F136" i="61"/>
  <c r="F177" i="61"/>
  <c r="F165" i="61"/>
  <c r="F147" i="61"/>
  <c r="F101" i="61"/>
  <c r="F96" i="62"/>
  <c r="F83" i="63"/>
  <c r="F58" i="61"/>
  <c r="F39" i="63"/>
  <c r="F30" i="63"/>
  <c r="F21" i="63"/>
  <c r="F12" i="63"/>
  <c r="F74" i="61"/>
  <c r="F462" i="69"/>
  <c r="F89" i="61"/>
  <c r="F33" i="62"/>
  <c r="F19" i="61"/>
  <c r="F131" i="61"/>
  <c r="F91" i="61"/>
  <c r="F48" i="61"/>
  <c r="F37" i="62"/>
  <c r="F442" i="72"/>
  <c r="F163" i="61"/>
  <c r="F71" i="61"/>
  <c r="F159" i="61"/>
  <c r="F138" i="61"/>
  <c r="F100" i="61"/>
  <c r="F59" i="61"/>
  <c r="F50" i="61"/>
  <c r="F14" i="61"/>
  <c r="F86" i="61"/>
  <c r="F175" i="61"/>
  <c r="F135" i="62"/>
  <c r="F111" i="61"/>
  <c r="F148" i="62"/>
  <c r="F445" i="69"/>
  <c r="F127" i="62"/>
  <c r="F551" i="68"/>
  <c r="F424" i="69"/>
  <c r="F415" i="72"/>
  <c r="F433" i="71"/>
  <c r="F449" i="65"/>
  <c r="F480" i="64"/>
  <c r="F157" i="61"/>
  <c r="F107" i="62"/>
  <c r="F71" i="63"/>
  <c r="F174" i="61"/>
  <c r="F87" i="62"/>
  <c r="F16" i="62"/>
  <c r="F471" i="67"/>
  <c r="F51" i="63"/>
  <c r="F127" i="61"/>
  <c r="F108" i="62"/>
  <c r="F460" i="69"/>
  <c r="F173" i="61"/>
  <c r="F141" i="61"/>
  <c r="F92" i="62"/>
  <c r="F65" i="62"/>
  <c r="F26" i="63"/>
  <c r="F16" i="61"/>
  <c r="F9" i="61"/>
  <c r="F408" i="71"/>
  <c r="F462" i="70"/>
  <c r="F91" i="62"/>
  <c r="F60" i="62"/>
  <c r="F33" i="63"/>
  <c r="F20" i="61"/>
  <c r="F12" i="62"/>
  <c r="F433" i="72"/>
  <c r="F122" i="61"/>
  <c r="F88" i="63"/>
  <c r="F58" i="63"/>
  <c r="F49" i="63"/>
  <c r="F45" i="61"/>
  <c r="F11" i="62"/>
  <c r="F452" i="67"/>
  <c r="F573" i="68"/>
  <c r="F163" i="62"/>
  <c r="F70" i="63"/>
  <c r="F156" i="61"/>
  <c r="F132" i="62"/>
  <c r="F73" i="62"/>
  <c r="F69" i="62"/>
  <c r="F35" i="61"/>
  <c r="F464" i="65"/>
  <c r="F440" i="71"/>
  <c r="F55" i="62"/>
  <c r="F171" i="61"/>
  <c r="F139" i="62"/>
  <c r="F90" i="63"/>
  <c r="F41" i="62"/>
  <c r="F11" i="63"/>
  <c r="F430" i="69"/>
  <c r="F430" i="70"/>
  <c r="F166" i="61"/>
  <c r="F159" i="62"/>
  <c r="F141" i="62"/>
  <c r="F118" i="62"/>
  <c r="F59" i="62"/>
  <c r="F161" i="63"/>
  <c r="F135" i="61"/>
  <c r="F56" i="61"/>
  <c r="F577" i="68"/>
  <c r="F498" i="64"/>
  <c r="F157" i="62"/>
  <c r="F126" i="61"/>
  <c r="F98" i="62"/>
  <c r="F71" i="62"/>
  <c r="F70" i="62"/>
  <c r="F174" i="62"/>
  <c r="F155" i="61"/>
  <c r="F129" i="61"/>
  <c r="F122" i="62"/>
  <c r="F54" i="62"/>
  <c r="F49" i="61"/>
  <c r="F13" i="63"/>
  <c r="F166" i="62"/>
  <c r="F76" i="62"/>
  <c r="F56" i="62"/>
  <c r="F52" i="63"/>
  <c r="F41" i="61"/>
  <c r="F449" i="67"/>
  <c r="F31" i="63"/>
  <c r="F8" i="62"/>
  <c r="F38" i="61"/>
  <c r="F510" i="64"/>
  <c r="F78" i="63"/>
  <c r="F39" i="62"/>
  <c r="F139" i="61"/>
  <c r="F430" i="72"/>
  <c r="F452" i="65"/>
  <c r="F132" i="61"/>
  <c r="F77" i="61"/>
  <c r="F21" i="62"/>
  <c r="F30" i="62"/>
  <c r="F438" i="72"/>
  <c r="F537" i="68"/>
  <c r="F154" i="61"/>
  <c r="F426" i="71"/>
  <c r="F154" i="62"/>
  <c r="F133" i="62"/>
  <c r="F110" i="61"/>
  <c r="F103" i="62"/>
  <c r="F84" i="61"/>
  <c r="F69" i="63"/>
  <c r="F59" i="63"/>
  <c r="F46" i="61"/>
  <c r="F40" i="63"/>
  <c r="F13" i="61"/>
  <c r="F145" i="62"/>
  <c r="F171" i="62"/>
  <c r="F90" i="62"/>
  <c r="F52" i="62"/>
  <c r="F38" i="62"/>
  <c r="F153" i="62"/>
  <c r="F137" i="62"/>
  <c r="F110" i="62"/>
  <c r="F27" i="61"/>
  <c r="F18" i="61"/>
  <c r="F426" i="66"/>
  <c r="F438" i="71"/>
  <c r="F36" i="61"/>
  <c r="F412" i="71"/>
  <c r="F108" i="61"/>
  <c r="F99" i="62"/>
  <c r="F72" i="62"/>
  <c r="F29" i="61"/>
  <c r="F172" i="61"/>
  <c r="F138" i="62"/>
  <c r="F134" i="61"/>
  <c r="F100" i="62"/>
  <c r="F88" i="62"/>
  <c r="F58" i="62"/>
  <c r="F49" i="62"/>
  <c r="F40" i="62"/>
  <c r="F30" i="61"/>
  <c r="F26" i="61"/>
  <c r="F18" i="62"/>
  <c r="F10" i="62"/>
  <c r="F426" i="65"/>
  <c r="F130" i="62"/>
  <c r="F76" i="61"/>
  <c r="F9" i="62"/>
  <c r="F68" i="63"/>
  <c r="F90" i="61"/>
  <c r="F55" i="61"/>
  <c r="F34" i="61"/>
  <c r="F19" i="63"/>
  <c r="F98" i="61"/>
  <c r="F15" i="62"/>
  <c r="F165" i="62"/>
  <c r="F92" i="63"/>
  <c r="F69" i="61"/>
  <c r="F40" i="61"/>
  <c r="F14" i="62"/>
  <c r="F67" i="62"/>
  <c r="F89" i="63"/>
  <c r="F117" i="62"/>
  <c r="F452" i="69"/>
  <c r="F107" i="61"/>
  <c r="F72" i="61"/>
  <c r="F553" i="68"/>
  <c r="F133" i="61"/>
  <c r="F119" i="62"/>
  <c r="F83" i="61"/>
  <c r="F77" i="63"/>
  <c r="F73" i="61"/>
  <c r="F64" i="61"/>
  <c r="F50" i="62"/>
  <c r="F27" i="62"/>
  <c r="F67" i="61"/>
  <c r="F8" i="61"/>
  <c r="F424" i="67"/>
  <c r="F155" i="62"/>
  <c r="F457" i="70"/>
  <c r="F470" i="64"/>
  <c r="F130" i="61"/>
  <c r="F442" i="71"/>
  <c r="F148" i="61"/>
  <c r="F87" i="61"/>
  <c r="F75" i="61"/>
  <c r="F175" i="62"/>
  <c r="F173" i="62"/>
  <c r="F129" i="62"/>
  <c r="F426" i="70"/>
  <c r="F29" i="62"/>
  <c r="F17" i="61"/>
  <c r="F51" i="61"/>
  <c r="F31" i="61"/>
  <c r="F45" i="63"/>
  <c r="F39" i="61"/>
  <c r="F6" i="62"/>
  <c r="F445" i="65"/>
  <c r="F51" i="62"/>
  <c r="F131" i="62"/>
  <c r="F46" i="62"/>
  <c r="F124" i="63"/>
  <c r="F116" i="62"/>
  <c r="F53" i="62"/>
  <c r="F103" i="61"/>
  <c r="F65" i="61"/>
  <c r="F60" i="61"/>
  <c r="F96" i="61"/>
  <c r="F64" i="62"/>
  <c r="F36" i="62"/>
  <c r="F460" i="70"/>
  <c r="F57" i="62"/>
  <c r="F97" i="62"/>
  <c r="F53" i="61"/>
  <c r="F153" i="61"/>
  <c r="F117" i="61"/>
  <c r="F78" i="62"/>
  <c r="F68" i="61"/>
  <c r="F50" i="63"/>
  <c r="F83" i="62"/>
  <c r="F33" i="61"/>
  <c r="F87" i="63"/>
  <c r="F412" i="72"/>
  <c r="F10" i="63"/>
  <c r="F6" i="61"/>
  <c r="F464" i="66"/>
  <c r="F137" i="61"/>
  <c r="F467" i="64"/>
  <c r="F432" i="66"/>
  <c r="F413" i="71"/>
  <c r="F439" i="69"/>
  <c r="F454" i="70"/>
  <c r="F144" i="61"/>
  <c r="F446" i="65"/>
  <c r="F442" i="70"/>
  <c r="F25" i="62"/>
  <c r="F421" i="66"/>
  <c r="F428" i="65"/>
  <c r="F427" i="67"/>
  <c r="F437" i="72"/>
  <c r="F466" i="64"/>
  <c r="F446" i="70"/>
  <c r="F439" i="70"/>
  <c r="F524" i="68"/>
  <c r="F428" i="67"/>
  <c r="F449" i="69"/>
  <c r="F496" i="64"/>
  <c r="F423" i="66"/>
  <c r="F565" i="68"/>
  <c r="F128" i="62"/>
  <c r="F435" i="70"/>
  <c r="F451" i="67"/>
  <c r="F453" i="67"/>
  <c r="F538" i="68"/>
  <c r="F144" i="62"/>
  <c r="F415" i="71"/>
  <c r="F411" i="72"/>
  <c r="F433" i="70"/>
  <c r="F430" i="71"/>
  <c r="F403" i="72"/>
  <c r="F47" i="62"/>
  <c r="F429" i="69"/>
  <c r="F443" i="67"/>
  <c r="F547" i="68"/>
  <c r="F465" i="67"/>
  <c r="F447" i="65"/>
  <c r="F429" i="70"/>
  <c r="F4" i="62"/>
  <c r="F474" i="64"/>
  <c r="F458" i="66"/>
  <c r="F540" i="68"/>
  <c r="F432" i="69"/>
  <c r="F109" i="62"/>
  <c r="F109" i="61"/>
  <c r="F429" i="66"/>
  <c r="F406" i="72"/>
  <c r="F28" i="61"/>
  <c r="F450" i="67"/>
  <c r="F63" i="63"/>
  <c r="F435" i="66"/>
  <c r="F578" i="68"/>
  <c r="F7" i="61"/>
  <c r="F454" i="67"/>
  <c r="F414" i="71"/>
  <c r="F564" i="68"/>
  <c r="F424" i="71"/>
  <c r="F548" i="68"/>
  <c r="F465" i="65"/>
  <c r="F403" i="71"/>
  <c r="F452" i="66"/>
  <c r="F450" i="69"/>
  <c r="F497" i="64"/>
  <c r="F431" i="67"/>
  <c r="F435" i="72"/>
  <c r="F447" i="66"/>
  <c r="F106" i="62"/>
  <c r="F433" i="65"/>
  <c r="F456" i="70"/>
  <c r="F482" i="64"/>
  <c r="F458" i="67"/>
  <c r="F560" i="68"/>
  <c r="F575" i="68"/>
  <c r="F528" i="68"/>
  <c r="F499" i="64"/>
  <c r="F423" i="67"/>
  <c r="F443" i="65"/>
  <c r="F450" i="70"/>
  <c r="F125" i="62"/>
  <c r="F420" i="65"/>
  <c r="F458" i="65"/>
  <c r="F444" i="67"/>
  <c r="F423" i="70"/>
  <c r="F504" i="64"/>
  <c r="F515" i="64"/>
  <c r="F495" i="64"/>
  <c r="F539" i="68"/>
  <c r="F425" i="66"/>
  <c r="F420" i="67"/>
  <c r="F536" i="68"/>
  <c r="F469" i="64"/>
  <c r="F423" i="72"/>
  <c r="F440" i="66"/>
  <c r="F576" i="68"/>
  <c r="F162" i="62"/>
  <c r="F465" i="66"/>
  <c r="F492" i="64"/>
  <c r="F25" i="63"/>
  <c r="F429" i="72"/>
  <c r="F431" i="66"/>
  <c r="F516" i="64"/>
  <c r="F502" i="64"/>
  <c r="F531" i="68"/>
  <c r="F448" i="65"/>
  <c r="F444" i="65"/>
  <c r="F405" i="71"/>
  <c r="F446" i="66"/>
  <c r="F450" i="66"/>
  <c r="F463" i="65"/>
  <c r="F434" i="65"/>
  <c r="F532" i="68"/>
  <c r="F431" i="71"/>
  <c r="F443" i="66"/>
  <c r="F450" i="65"/>
  <c r="F82" i="62"/>
  <c r="F523" i="64"/>
  <c r="F427" i="65"/>
  <c r="F451" i="69"/>
  <c r="F448" i="67"/>
  <c r="F444" i="70"/>
  <c r="F524" i="64"/>
  <c r="F440" i="65"/>
  <c r="F421" i="67"/>
  <c r="F411" i="71"/>
  <c r="F444" i="66"/>
  <c r="F437" i="71"/>
  <c r="F530" i="68"/>
  <c r="F488" i="64"/>
  <c r="F82" i="61"/>
  <c r="F543" i="68"/>
  <c r="F427" i="70"/>
  <c r="F413" i="72"/>
  <c r="F432" i="65"/>
  <c r="F446" i="67"/>
  <c r="F85" i="62"/>
  <c r="F478" i="64"/>
  <c r="F25" i="61"/>
  <c r="F552" i="68"/>
  <c r="F417" i="71"/>
  <c r="F429" i="67"/>
  <c r="F146" i="62"/>
  <c r="F4" i="61"/>
  <c r="F442" i="65"/>
  <c r="F472" i="67"/>
  <c r="F456" i="69"/>
  <c r="F428" i="66"/>
  <c r="F421" i="65"/>
  <c r="F44" i="62"/>
  <c r="F454" i="69"/>
  <c r="F472" i="64"/>
  <c r="F555" i="68"/>
  <c r="F451" i="66"/>
  <c r="F554" i="68"/>
  <c r="F508" i="64"/>
  <c r="F580" i="68"/>
  <c r="F447" i="70"/>
  <c r="F421" i="69"/>
  <c r="F431" i="65"/>
  <c r="F483" i="64"/>
  <c r="F501" i="64"/>
  <c r="F462" i="66"/>
  <c r="F433" i="69"/>
  <c r="F475" i="64"/>
  <c r="F420" i="66"/>
  <c r="F424" i="65"/>
  <c r="F423" i="65"/>
  <c r="F448" i="66"/>
  <c r="F405" i="72"/>
  <c r="F589" i="68"/>
  <c r="F451" i="65"/>
  <c r="F428" i="70"/>
  <c r="F4" i="63"/>
  <c r="F453" i="66"/>
  <c r="F473" i="64"/>
  <c r="F85" i="61"/>
  <c r="F439" i="67"/>
  <c r="F487" i="64"/>
  <c r="F164" i="62"/>
  <c r="F481" i="64"/>
  <c r="F442" i="67"/>
  <c r="F431" i="72"/>
  <c r="F462" i="67"/>
  <c r="F447" i="67"/>
  <c r="F423" i="69"/>
  <c r="F432" i="70"/>
  <c r="F514" i="64"/>
  <c r="F424" i="72"/>
  <c r="F164" i="61"/>
  <c r="F440" i="70"/>
  <c r="F66" i="62"/>
  <c r="F454" i="66"/>
  <c r="F453" i="65"/>
  <c r="F82" i="63"/>
  <c r="F477" i="64"/>
  <c r="F562" i="68"/>
  <c r="F443" i="69"/>
  <c r="F490" i="64"/>
  <c r="F463" i="67"/>
  <c r="F432" i="71"/>
  <c r="F414" i="72"/>
  <c r="F462" i="65"/>
  <c r="F420" i="69"/>
  <c r="F421" i="70"/>
  <c r="F421" i="72"/>
  <c r="F63" i="62"/>
  <c r="F550" i="68"/>
  <c r="F448" i="70"/>
  <c r="F421" i="71"/>
  <c r="F500" i="64"/>
  <c r="F442" i="66"/>
  <c r="F44" i="63"/>
  <c r="F435" i="71"/>
  <c r="F522" i="64"/>
  <c r="F512" i="64"/>
  <c r="F471" i="64"/>
  <c r="F435" i="69"/>
  <c r="F162" i="61"/>
  <c r="F7" i="62"/>
  <c r="F476" i="64"/>
  <c r="F429" i="71"/>
  <c r="F424" i="70"/>
  <c r="F425" i="65"/>
  <c r="F472" i="65"/>
  <c r="F63" i="61"/>
  <c r="F146" i="61"/>
  <c r="F440" i="69"/>
  <c r="F435" i="65"/>
  <c r="F571" i="68"/>
  <c r="F423" i="71"/>
  <c r="F439" i="66"/>
  <c r="F431" i="70"/>
  <c r="F106" i="61"/>
  <c r="F432" i="67"/>
  <c r="F427" i="66"/>
  <c r="F425" i="70"/>
  <c r="F424" i="66"/>
  <c r="F417" i="72"/>
  <c r="F513" i="64"/>
  <c r="F527" i="68"/>
  <c r="F426" i="67"/>
  <c r="F463" i="66"/>
  <c r="F493" i="64"/>
  <c r="F430" i="66"/>
  <c r="F430" i="65"/>
  <c r="F66" i="61"/>
  <c r="F429" i="65"/>
  <c r="F425" i="67"/>
  <c r="F567" i="68"/>
  <c r="F128" i="61"/>
  <c r="F28" i="62"/>
  <c r="F420" i="70"/>
  <c r="F454" i="65"/>
  <c r="F526" i="68"/>
  <c r="F445" i="67"/>
  <c r="F479" i="64"/>
  <c r="F451" i="70"/>
  <c r="F44" i="61"/>
  <c r="F434" i="67"/>
  <c r="F563" i="68"/>
  <c r="F125" i="61"/>
  <c r="F556" i="68"/>
  <c r="F430" i="67"/>
  <c r="F523" i="68"/>
  <c r="F432" i="72"/>
  <c r="F431" i="69"/>
  <c r="F435" i="67"/>
  <c r="F448" i="69"/>
  <c r="F434" i="66"/>
  <c r="F445" i="66"/>
  <c r="F406" i="71"/>
  <c r="F472" i="66"/>
  <c r="F503" i="64"/>
  <c r="F47" i="61"/>
  <c r="F452" i="70"/>
  <c r="F442" i="69"/>
  <c r="F541" i="68"/>
  <c r="F439" i="65"/>
  <c r="F440" i="67"/>
  <c r="F422" i="65"/>
  <c r="F161" i="62"/>
  <c r="F419" i="70"/>
  <c r="F3" i="62"/>
  <c r="F420" i="71"/>
  <c r="F549" i="68"/>
  <c r="F457" i="66"/>
  <c r="F465" i="64"/>
  <c r="F161" i="61"/>
  <c r="F143" i="61"/>
  <c r="F570" i="68"/>
  <c r="F468" i="64"/>
  <c r="F457" i="65"/>
  <c r="F522" i="68"/>
  <c r="F404" i="72"/>
  <c r="F3" i="61"/>
  <c r="F486" i="64"/>
  <c r="F438" i="67"/>
  <c r="F457" i="67"/>
  <c r="F441" i="65"/>
  <c r="F402" i="71"/>
  <c r="F81" i="63"/>
  <c r="F441" i="70"/>
  <c r="F441" i="67"/>
  <c r="F422" i="67"/>
  <c r="F422" i="71"/>
  <c r="F24" i="61"/>
  <c r="F404" i="71"/>
  <c r="F525" i="68"/>
  <c r="F105" i="61"/>
  <c r="F422" i="66"/>
  <c r="F438" i="69"/>
  <c r="F43" i="63"/>
  <c r="F24" i="63"/>
  <c r="F105" i="62"/>
  <c r="F124" i="62"/>
  <c r="F43" i="62"/>
  <c r="F489" i="64"/>
  <c r="F419" i="67"/>
  <c r="F420" i="72"/>
  <c r="F419" i="66"/>
  <c r="F507" i="64"/>
  <c r="F43" i="61"/>
  <c r="F81" i="61"/>
  <c r="F3" i="63"/>
  <c r="F62" i="63"/>
  <c r="F62" i="61"/>
  <c r="F441" i="66"/>
  <c r="F124" i="61"/>
  <c r="F546" i="68"/>
  <c r="F402" i="72"/>
  <c r="F438" i="70"/>
  <c r="F24" i="62"/>
  <c r="F438" i="66"/>
  <c r="F62" i="62"/>
  <c r="F419" i="69"/>
  <c r="F422" i="69"/>
  <c r="F438" i="65"/>
  <c r="F422" i="72"/>
  <c r="F81" i="62"/>
  <c r="F422" i="70"/>
  <c r="F143" i="62"/>
  <c r="F441" i="69"/>
  <c r="F419" i="65"/>
  <c r="F485" i="64"/>
  <c r="F545" i="68"/>
  <c r="F418" i="66"/>
  <c r="F437" i="65"/>
  <c r="F437" i="66"/>
  <c r="F401" i="72"/>
  <c r="F418" i="69"/>
  <c r="F418" i="67"/>
  <c r="F419" i="71"/>
  <c r="F419" i="72"/>
  <c r="F456" i="65"/>
  <c r="F401" i="71"/>
  <c r="F456" i="67"/>
  <c r="F418" i="70"/>
  <c r="F437" i="70"/>
  <c r="F464" i="64"/>
  <c r="F456" i="66"/>
  <c r="F521" i="68"/>
  <c r="F418" i="65"/>
  <c r="F437" i="67"/>
  <c r="F437" i="69"/>
  <c r="F506" i="64"/>
  <c r="F569" i="68"/>
  <c r="J121" i="61"/>
  <c r="J150" i="63"/>
  <c r="J59" i="61"/>
  <c r="J169" i="61"/>
  <c r="J36" i="63"/>
  <c r="J74" i="63"/>
  <c r="J112" i="61"/>
  <c r="J132" i="63"/>
  <c r="J94" i="61"/>
  <c r="J172" i="63"/>
  <c r="J428" i="69"/>
  <c r="J12" i="62"/>
  <c r="J167" i="62"/>
  <c r="J115" i="61"/>
  <c r="J59" i="62"/>
  <c r="J459" i="66"/>
  <c r="J482" i="64"/>
  <c r="J434" i="70"/>
  <c r="J35" i="63"/>
  <c r="J13" i="63"/>
  <c r="J102" i="61"/>
  <c r="J152" i="61"/>
  <c r="J115" i="62"/>
  <c r="J524" i="64"/>
  <c r="J14" i="61"/>
  <c r="J410" i="71"/>
  <c r="J473" i="65"/>
  <c r="J410" i="72"/>
  <c r="J167" i="61"/>
  <c r="J158" i="61"/>
  <c r="J535" i="68"/>
  <c r="J140" i="61"/>
  <c r="J467" i="65"/>
  <c r="J6" i="63"/>
  <c r="J170" i="61"/>
  <c r="J159" i="63"/>
  <c r="J587" i="68"/>
  <c r="J473" i="70"/>
  <c r="J54" i="63"/>
  <c r="J48" i="63"/>
  <c r="J473" i="66"/>
  <c r="J461" i="65"/>
  <c r="J447" i="69"/>
  <c r="J174" i="63"/>
  <c r="J473" i="69"/>
  <c r="J11" i="62"/>
  <c r="J169" i="63"/>
  <c r="J466" i="69"/>
  <c r="J517" i="64"/>
  <c r="J493" i="64"/>
  <c r="J21" i="63"/>
  <c r="J147" i="63"/>
  <c r="J14" i="62"/>
  <c r="J583" i="68"/>
  <c r="J95" i="62"/>
  <c r="J449" i="71"/>
  <c r="J167" i="63"/>
  <c r="J158" i="62"/>
  <c r="J95" i="63"/>
  <c r="J58" i="63"/>
  <c r="J176" i="62"/>
  <c r="J467" i="67"/>
  <c r="J122" i="63"/>
  <c r="J102" i="63"/>
  <c r="J149" i="61"/>
  <c r="J130" i="63"/>
  <c r="J446" i="71"/>
  <c r="J56" i="63"/>
  <c r="J15" i="63"/>
  <c r="J509" i="64"/>
  <c r="J168" i="62"/>
  <c r="J496" i="64"/>
  <c r="J91" i="63"/>
  <c r="J59" i="63"/>
  <c r="J115" i="63"/>
  <c r="J152" i="63"/>
  <c r="J459" i="70"/>
  <c r="J138" i="63"/>
  <c r="J46" i="63"/>
  <c r="J121" i="62"/>
  <c r="J434" i="69"/>
  <c r="J55" i="63"/>
  <c r="J152" i="62"/>
  <c r="J153" i="63"/>
  <c r="J96" i="63"/>
  <c r="J120" i="63"/>
  <c r="J101" i="63"/>
  <c r="J84" i="63"/>
  <c r="J542" i="68"/>
  <c r="J13" i="62"/>
  <c r="J95" i="61"/>
  <c r="J171" i="63"/>
  <c r="J140" i="63"/>
  <c r="J459" i="67"/>
  <c r="J93" i="62"/>
  <c r="J470" i="69"/>
  <c r="J112" i="63"/>
  <c r="J170" i="63"/>
  <c r="J97" i="63"/>
  <c r="J137" i="63"/>
  <c r="J116" i="63"/>
  <c r="J114" i="63"/>
  <c r="J157" i="63"/>
  <c r="J126" i="63"/>
  <c r="J57" i="63"/>
  <c r="J107" i="63"/>
  <c r="J34" i="63"/>
  <c r="J114" i="61"/>
  <c r="J165" i="63"/>
  <c r="J495" i="64"/>
  <c r="J176" i="63"/>
  <c r="J53" i="63"/>
  <c r="J12" i="61"/>
  <c r="J472" i="64"/>
  <c r="J98" i="63"/>
  <c r="J141" i="63"/>
  <c r="J93" i="63"/>
  <c r="J73" i="63"/>
  <c r="J459" i="65"/>
  <c r="J466" i="67"/>
  <c r="J158" i="63"/>
  <c r="J590" i="68"/>
  <c r="J21" i="62"/>
  <c r="J16" i="63"/>
  <c r="J450" i="72"/>
  <c r="J572" i="68"/>
  <c r="J169" i="62"/>
  <c r="J151" i="62"/>
  <c r="J134" i="63"/>
  <c r="J466" i="66"/>
  <c r="J151" i="63"/>
  <c r="J21" i="61"/>
  <c r="J170" i="62"/>
  <c r="J114" i="62"/>
  <c r="J467" i="70"/>
  <c r="J470" i="67"/>
  <c r="J67" i="63"/>
  <c r="J8" i="63"/>
  <c r="J156" i="63"/>
  <c r="J86" i="63"/>
  <c r="J140" i="62"/>
  <c r="J117" i="63"/>
  <c r="J38" i="63"/>
  <c r="J163" i="63"/>
  <c r="J139" i="63"/>
  <c r="J129" i="63"/>
  <c r="J119" i="63"/>
  <c r="J22" i="63"/>
  <c r="J453" i="66"/>
  <c r="J121" i="63"/>
  <c r="J591" i="68"/>
  <c r="J100" i="63"/>
  <c r="J416" i="72"/>
  <c r="J475" i="64"/>
  <c r="J177" i="63"/>
  <c r="J75" i="63"/>
  <c r="J11" i="63"/>
  <c r="J118" i="63"/>
  <c r="J99" i="63"/>
  <c r="J72" i="63"/>
  <c r="J525" i="64"/>
  <c r="J173" i="63"/>
  <c r="J127" i="63"/>
  <c r="J108" i="63"/>
  <c r="J409" i="71"/>
  <c r="J407" i="71"/>
  <c r="J446" i="72"/>
  <c r="J469" i="65"/>
  <c r="J466" i="70"/>
  <c r="J473" i="64"/>
  <c r="J453" i="71"/>
  <c r="J416" i="71"/>
  <c r="J151" i="61"/>
  <c r="J584" i="68"/>
  <c r="J110" i="63"/>
  <c r="J41" i="63"/>
  <c r="J60" i="63"/>
  <c r="J467" i="69"/>
  <c r="J558" i="68"/>
  <c r="J14" i="63"/>
  <c r="J459" i="69"/>
  <c r="J467" i="66"/>
  <c r="J470" i="70"/>
  <c r="J65" i="63"/>
  <c r="J37" i="63"/>
  <c r="J103" i="63"/>
  <c r="J93" i="61"/>
  <c r="J145" i="63"/>
  <c r="J94" i="62"/>
  <c r="J113" i="62"/>
  <c r="J176" i="61"/>
  <c r="J79" i="63"/>
  <c r="J514" i="64"/>
  <c r="J175" i="63"/>
  <c r="J133" i="63"/>
  <c r="J518" i="64"/>
  <c r="J12" i="63"/>
  <c r="J149" i="62"/>
  <c r="J27" i="63"/>
  <c r="J102" i="62"/>
  <c r="J447" i="71"/>
  <c r="J149" i="63"/>
  <c r="J470" i="65"/>
  <c r="J18" i="63"/>
  <c r="J453" i="72"/>
  <c r="J470" i="66"/>
  <c r="J521" i="64"/>
  <c r="J17" i="63"/>
  <c r="J13" i="61"/>
  <c r="J155" i="63"/>
  <c r="J94" i="63"/>
  <c r="J473" i="67"/>
  <c r="J135" i="63"/>
  <c r="J131" i="63"/>
  <c r="J29" i="63"/>
  <c r="J474" i="64"/>
  <c r="J11" i="61"/>
  <c r="J112" i="62"/>
  <c r="J579" i="68"/>
  <c r="J447" i="72"/>
  <c r="J76" i="63"/>
  <c r="J434" i="71"/>
  <c r="J451" i="71"/>
  <c r="J132" i="62"/>
  <c r="J461" i="69"/>
  <c r="J471" i="70"/>
  <c r="J443" i="72"/>
  <c r="J444" i="72"/>
  <c r="J407" i="72"/>
  <c r="J461" i="66"/>
  <c r="J534" i="68"/>
  <c r="J439" i="71"/>
  <c r="J469" i="67"/>
  <c r="J106" i="63"/>
  <c r="J463" i="70"/>
  <c r="J450" i="71"/>
  <c r="J148" i="63"/>
  <c r="J428" i="71"/>
  <c r="J408" i="72"/>
  <c r="J464" i="70"/>
  <c r="J468" i="67"/>
  <c r="J434" i="72"/>
  <c r="J166" i="63"/>
  <c r="J494" i="64"/>
  <c r="J144" i="63"/>
  <c r="J162" i="63"/>
  <c r="J463" i="69"/>
  <c r="J582" i="68"/>
  <c r="J451" i="72"/>
  <c r="J89" i="63"/>
  <c r="J443" i="71"/>
  <c r="J439" i="72"/>
  <c r="J428" i="72"/>
  <c r="J468" i="65"/>
  <c r="J113" i="63"/>
  <c r="J448" i="72"/>
  <c r="J445" i="71"/>
  <c r="J154" i="63"/>
  <c r="J449" i="72"/>
  <c r="J128" i="63"/>
  <c r="J586" i="68"/>
  <c r="J49" i="62"/>
  <c r="J465" i="69"/>
  <c r="J471" i="69"/>
  <c r="J472" i="66"/>
  <c r="J453" i="70"/>
  <c r="J47" i="63"/>
  <c r="J168" i="61"/>
  <c r="J168" i="63"/>
  <c r="J468" i="70"/>
  <c r="J465" i="70"/>
  <c r="J117" i="61"/>
  <c r="J427" i="69"/>
  <c r="J471" i="66"/>
  <c r="J445" i="72"/>
  <c r="J146" i="63"/>
  <c r="J409" i="72"/>
  <c r="J444" i="69"/>
  <c r="J425" i="71"/>
  <c r="J461" i="70"/>
  <c r="J519" i="64"/>
  <c r="J461" i="67"/>
  <c r="J585" i="68"/>
  <c r="J66" i="63"/>
  <c r="J458" i="69"/>
  <c r="J453" i="69"/>
  <c r="J136" i="62"/>
  <c r="J32" i="62"/>
  <c r="J452" i="72"/>
  <c r="J588" i="68"/>
  <c r="J113" i="61"/>
  <c r="J511" i="64"/>
  <c r="J425" i="72"/>
  <c r="J434" i="66"/>
  <c r="J172" i="61"/>
  <c r="J97" i="62"/>
  <c r="J150" i="61"/>
  <c r="J559" i="68"/>
  <c r="J466" i="65"/>
  <c r="J427" i="72"/>
  <c r="J469" i="70"/>
  <c r="J557" i="68"/>
  <c r="J109" i="63"/>
  <c r="J441" i="71"/>
  <c r="J468" i="66"/>
  <c r="J446" i="69"/>
  <c r="J444" i="71"/>
  <c r="J164" i="63"/>
  <c r="J442" i="72"/>
  <c r="J503" i="64"/>
  <c r="J472" i="69"/>
  <c r="J125" i="63"/>
  <c r="J469" i="66"/>
  <c r="J574" i="68"/>
  <c r="J441" i="72"/>
  <c r="J427" i="71"/>
  <c r="J464" i="69"/>
  <c r="J150" i="62"/>
  <c r="J458" i="70"/>
  <c r="J442" i="71"/>
  <c r="J452" i="71"/>
  <c r="J515" i="64"/>
  <c r="J460" i="65"/>
  <c r="J516" i="64"/>
  <c r="J448" i="71"/>
  <c r="J28" i="63"/>
  <c r="J425" i="69"/>
  <c r="J85" i="63"/>
  <c r="J408" i="71"/>
  <c r="J469" i="69"/>
  <c r="J533" i="68"/>
  <c r="J581" i="68"/>
  <c r="J468" i="69"/>
  <c r="J16" i="61"/>
  <c r="J566" i="68"/>
  <c r="J136" i="63"/>
  <c r="J472" i="70"/>
  <c r="J589" i="68"/>
  <c r="J426" i="69"/>
  <c r="J520" i="64"/>
  <c r="J7" i="63"/>
  <c r="J111" i="63"/>
  <c r="J433" i="66"/>
  <c r="J462" i="65"/>
  <c r="J457" i="70"/>
  <c r="J415" i="72"/>
  <c r="J165" i="62"/>
  <c r="J96" i="62"/>
  <c r="J49" i="61"/>
  <c r="J27" i="61"/>
  <c r="J415" i="71"/>
  <c r="J70" i="63"/>
  <c r="J15" i="62"/>
  <c r="J575" i="68"/>
  <c r="J460" i="67"/>
  <c r="J74" i="61"/>
  <c r="J51" i="63"/>
  <c r="J155" i="61"/>
  <c r="J141" i="61"/>
  <c r="J110" i="61"/>
  <c r="J101" i="61"/>
  <c r="J92" i="62"/>
  <c r="J83" i="62"/>
  <c r="J64" i="61"/>
  <c r="J9" i="62"/>
  <c r="J5" i="63"/>
  <c r="J163" i="61"/>
  <c r="J90" i="61"/>
  <c r="J60" i="62"/>
  <c r="J19" i="61"/>
  <c r="J424" i="67"/>
  <c r="J97" i="61"/>
  <c r="J156" i="61"/>
  <c r="J464" i="67"/>
  <c r="J99" i="61"/>
  <c r="J38" i="62"/>
  <c r="J426" i="70"/>
  <c r="J529" i="68"/>
  <c r="J445" i="69"/>
  <c r="J52" i="62"/>
  <c r="J89" i="61"/>
  <c r="J159" i="61"/>
  <c r="J133" i="61"/>
  <c r="J83" i="61"/>
  <c r="J65" i="62"/>
  <c r="J40" i="62"/>
  <c r="J35" i="62"/>
  <c r="J27" i="62"/>
  <c r="J153" i="62"/>
  <c r="J111" i="62"/>
  <c r="J98" i="61"/>
  <c r="J71" i="62"/>
  <c r="J19" i="63"/>
  <c r="J460" i="66"/>
  <c r="J32" i="61"/>
  <c r="J131" i="62"/>
  <c r="J130" i="62"/>
  <c r="J134" i="61"/>
  <c r="J129" i="62"/>
  <c r="J117" i="62"/>
  <c r="J54" i="61"/>
  <c r="J46" i="61"/>
  <c r="J108" i="61"/>
  <c r="J148" i="62"/>
  <c r="J16" i="62"/>
  <c r="J175" i="61"/>
  <c r="J120" i="62"/>
  <c r="J67" i="62"/>
  <c r="J51" i="61"/>
  <c r="J445" i="65"/>
  <c r="J173" i="61"/>
  <c r="J155" i="62"/>
  <c r="J83" i="63"/>
  <c r="J54" i="62"/>
  <c r="J50" i="62"/>
  <c r="J46" i="62"/>
  <c r="J171" i="61"/>
  <c r="J126" i="61"/>
  <c r="J116" i="61"/>
  <c r="J79" i="62"/>
  <c r="J71" i="63"/>
  <c r="J37" i="62"/>
  <c r="J20" i="63"/>
  <c r="J130" i="61"/>
  <c r="J153" i="61"/>
  <c r="J98" i="62"/>
  <c r="J56" i="62"/>
  <c r="J452" i="67"/>
  <c r="J143" i="63"/>
  <c r="J440" i="72"/>
  <c r="J443" i="69"/>
  <c r="J111" i="61"/>
  <c r="J126" i="62"/>
  <c r="J145" i="62"/>
  <c r="J75" i="61"/>
  <c r="J68" i="63"/>
  <c r="J440" i="71"/>
  <c r="J430" i="69"/>
  <c r="J477" i="64"/>
  <c r="J138" i="61"/>
  <c r="J5" i="62"/>
  <c r="J48" i="61"/>
  <c r="J145" i="61"/>
  <c r="J70" i="61"/>
  <c r="J135" i="61"/>
  <c r="J53" i="61"/>
  <c r="J165" i="61"/>
  <c r="J133" i="62"/>
  <c r="J122" i="62"/>
  <c r="J84" i="62"/>
  <c r="J77" i="63"/>
  <c r="J58" i="62"/>
  <c r="J45" i="63"/>
  <c r="J40" i="63"/>
  <c r="J70" i="62"/>
  <c r="J87" i="62"/>
  <c r="J131" i="61"/>
  <c r="J564" i="68"/>
  <c r="J464" i="66"/>
  <c r="J573" i="68"/>
  <c r="J449" i="66"/>
  <c r="J105" i="63"/>
  <c r="J132" i="61"/>
  <c r="J100" i="61"/>
  <c r="J78" i="61"/>
  <c r="J31" i="63"/>
  <c r="J6" i="61"/>
  <c r="J71" i="61"/>
  <c r="J161" i="63"/>
  <c r="J426" i="71"/>
  <c r="J87" i="63"/>
  <c r="J68" i="61"/>
  <c r="J135" i="62"/>
  <c r="J124" i="63"/>
  <c r="J527" i="68"/>
  <c r="J174" i="62"/>
  <c r="J141" i="62"/>
  <c r="J138" i="62"/>
  <c r="J110" i="62"/>
  <c r="J101" i="62"/>
  <c r="J88" i="61"/>
  <c r="J58" i="61"/>
  <c r="J49" i="63"/>
  <c r="J45" i="61"/>
  <c r="J39" i="61"/>
  <c r="J31" i="62"/>
  <c r="J18" i="61"/>
  <c r="J10" i="62"/>
  <c r="J577" i="68"/>
  <c r="J127" i="62"/>
  <c r="J89" i="62"/>
  <c r="J72" i="61"/>
  <c r="J56" i="61"/>
  <c r="J36" i="61"/>
  <c r="J462" i="70"/>
  <c r="J76" i="61"/>
  <c r="J8" i="61"/>
  <c r="J522" i="64"/>
  <c r="J86" i="61"/>
  <c r="J452" i="66"/>
  <c r="J173" i="62"/>
  <c r="J87" i="61"/>
  <c r="J64" i="63"/>
  <c r="J50" i="63"/>
  <c r="J40" i="61"/>
  <c r="J163" i="62"/>
  <c r="J19" i="62"/>
  <c r="J166" i="62"/>
  <c r="J75" i="62"/>
  <c r="J457" i="69"/>
  <c r="J424" i="69"/>
  <c r="J510" i="64"/>
  <c r="J430" i="71"/>
  <c r="J148" i="61"/>
  <c r="J438" i="72"/>
  <c r="J134" i="62"/>
  <c r="J118" i="61"/>
  <c r="J78" i="63"/>
  <c r="J73" i="62"/>
  <c r="J65" i="61"/>
  <c r="J17" i="62"/>
  <c r="J9" i="61"/>
  <c r="J5" i="61"/>
  <c r="J29" i="61"/>
  <c r="J20" i="61"/>
  <c r="J76" i="62"/>
  <c r="J412" i="72"/>
  <c r="J172" i="62"/>
  <c r="J127" i="61"/>
  <c r="J55" i="62"/>
  <c r="J433" i="69"/>
  <c r="J174" i="61"/>
  <c r="J119" i="62"/>
  <c r="J30" i="63"/>
  <c r="J99" i="62"/>
  <c r="J53" i="62"/>
  <c r="J34" i="62"/>
  <c r="J166" i="61"/>
  <c r="J51" i="62"/>
  <c r="J424" i="72"/>
  <c r="J512" i="64"/>
  <c r="J406" i="71"/>
  <c r="J430" i="67"/>
  <c r="J433" i="72"/>
  <c r="J449" i="67"/>
  <c r="J67" i="61"/>
  <c r="J22" i="61"/>
  <c r="J147" i="61"/>
  <c r="J119" i="61"/>
  <c r="J92" i="63"/>
  <c r="J10" i="63"/>
  <c r="J9" i="63"/>
  <c r="J60" i="61"/>
  <c r="J464" i="65"/>
  <c r="J445" i="70"/>
  <c r="J159" i="62"/>
  <c r="J147" i="62"/>
  <c r="J137" i="61"/>
  <c r="J96" i="61"/>
  <c r="J88" i="62"/>
  <c r="J78" i="62"/>
  <c r="J69" i="61"/>
  <c r="J50" i="61"/>
  <c r="J26" i="63"/>
  <c r="J107" i="62"/>
  <c r="J72" i="62"/>
  <c r="J57" i="61"/>
  <c r="J48" i="62"/>
  <c r="J41" i="62"/>
  <c r="J36" i="62"/>
  <c r="J34" i="61"/>
  <c r="J177" i="61"/>
  <c r="J84" i="61"/>
  <c r="J154" i="61"/>
  <c r="J175" i="62"/>
  <c r="J103" i="61"/>
  <c r="J64" i="62"/>
  <c r="J6" i="62"/>
  <c r="J74" i="62"/>
  <c r="J157" i="61"/>
  <c r="J90" i="62"/>
  <c r="J55" i="61"/>
  <c r="J41" i="61"/>
  <c r="J37" i="61"/>
  <c r="J33" i="62"/>
  <c r="J120" i="61"/>
  <c r="J52" i="61"/>
  <c r="J471" i="67"/>
  <c r="J122" i="61"/>
  <c r="J73" i="61"/>
  <c r="J32" i="63"/>
  <c r="J449" i="69"/>
  <c r="J139" i="62"/>
  <c r="J426" i="67"/>
  <c r="J137" i="62"/>
  <c r="J88" i="63"/>
  <c r="J69" i="62"/>
  <c r="J45" i="62"/>
  <c r="J39" i="63"/>
  <c r="J35" i="61"/>
  <c r="J30" i="62"/>
  <c r="J26" i="61"/>
  <c r="J10" i="61"/>
  <c r="J91" i="62"/>
  <c r="J57" i="62"/>
  <c r="J33" i="63"/>
  <c r="J430" i="70"/>
  <c r="J460" i="70"/>
  <c r="J433" i="70"/>
  <c r="J18" i="62"/>
  <c r="J91" i="61"/>
  <c r="J33" i="61"/>
  <c r="J20" i="62"/>
  <c r="J438" i="71"/>
  <c r="J171" i="62"/>
  <c r="J460" i="69"/>
  <c r="J31" i="61"/>
  <c r="J116" i="62"/>
  <c r="J29" i="62"/>
  <c r="J561" i="68"/>
  <c r="J103" i="62"/>
  <c r="J108" i="62"/>
  <c r="J8" i="62"/>
  <c r="J443" i="65"/>
  <c r="J69" i="63"/>
  <c r="J107" i="61"/>
  <c r="J139" i="61"/>
  <c r="J154" i="62"/>
  <c r="J17" i="61"/>
  <c r="J90" i="63"/>
  <c r="J136" i="61"/>
  <c r="J52" i="63"/>
  <c r="J157" i="62"/>
  <c r="J38" i="61"/>
  <c r="J118" i="62"/>
  <c r="J77" i="61"/>
  <c r="J156" i="62"/>
  <c r="J92" i="61"/>
  <c r="J77" i="62"/>
  <c r="J26" i="62"/>
  <c r="J79" i="61"/>
  <c r="J452" i="70"/>
  <c r="J22" i="62"/>
  <c r="J129" i="61"/>
  <c r="J100" i="62"/>
  <c r="J15" i="61"/>
  <c r="J39" i="62"/>
  <c r="J30" i="61"/>
  <c r="J426" i="72"/>
  <c r="J86" i="62"/>
  <c r="J462" i="69"/>
  <c r="J68" i="62"/>
  <c r="J177" i="62"/>
  <c r="J435" i="65"/>
  <c r="J532" i="68"/>
  <c r="J443" i="67"/>
  <c r="J405" i="72"/>
  <c r="J539" i="68"/>
  <c r="J432" i="72"/>
  <c r="J526" i="68"/>
  <c r="J426" i="66"/>
  <c r="J106" i="62"/>
  <c r="J440" i="66"/>
  <c r="J454" i="65"/>
  <c r="J427" i="67"/>
  <c r="J578" i="68"/>
  <c r="J4" i="61"/>
  <c r="J479" i="64"/>
  <c r="J443" i="66"/>
  <c r="J411" i="72"/>
  <c r="J414" i="72"/>
  <c r="J403" i="72"/>
  <c r="J25" i="62"/>
  <c r="J451" i="66"/>
  <c r="J442" i="69"/>
  <c r="J440" i="70"/>
  <c r="J463" i="65"/>
  <c r="J435" i="72"/>
  <c r="J504" i="64"/>
  <c r="J421" i="66"/>
  <c r="J63" i="61"/>
  <c r="J458" i="66"/>
  <c r="J465" i="67"/>
  <c r="J442" i="67"/>
  <c r="J430" i="72"/>
  <c r="J567" i="68"/>
  <c r="J431" i="72"/>
  <c r="J434" i="67"/>
  <c r="J491" i="64"/>
  <c r="J432" i="66"/>
  <c r="J429" i="65"/>
  <c r="J423" i="69"/>
  <c r="J444" i="66"/>
  <c r="J448" i="67"/>
  <c r="J450" i="70"/>
  <c r="J472" i="65"/>
  <c r="J146" i="61"/>
  <c r="J424" i="71"/>
  <c r="J501" i="64"/>
  <c r="J469" i="64"/>
  <c r="J82" i="62"/>
  <c r="J109" i="61"/>
  <c r="J447" i="70"/>
  <c r="J164" i="62"/>
  <c r="J125" i="61"/>
  <c r="J28" i="61"/>
  <c r="J530" i="68"/>
  <c r="J442" i="65"/>
  <c r="J423" i="67"/>
  <c r="J543" i="68"/>
  <c r="J85" i="61"/>
  <c r="J7" i="61"/>
  <c r="J44" i="61"/>
  <c r="J472" i="67"/>
  <c r="J447" i="66"/>
  <c r="J421" i="69"/>
  <c r="J508" i="64"/>
  <c r="J425" i="65"/>
  <c r="J463" i="66"/>
  <c r="J425" i="67"/>
  <c r="J446" i="70"/>
  <c r="J420" i="66"/>
  <c r="J462" i="66"/>
  <c r="J451" i="65"/>
  <c r="J448" i="69"/>
  <c r="J439" i="66"/>
  <c r="J420" i="65"/>
  <c r="J551" i="68"/>
  <c r="J420" i="67"/>
  <c r="J435" i="70"/>
  <c r="J492" i="64"/>
  <c r="J499" i="64"/>
  <c r="J406" i="72"/>
  <c r="J421" i="65"/>
  <c r="J439" i="67"/>
  <c r="J421" i="71"/>
  <c r="J427" i="66"/>
  <c r="J429" i="67"/>
  <c r="J440" i="65"/>
  <c r="J44" i="62"/>
  <c r="J513" i="64"/>
  <c r="J465" i="65"/>
  <c r="J502" i="64"/>
  <c r="J487" i="64"/>
  <c r="J541" i="68"/>
  <c r="J483" i="64"/>
  <c r="J431" i="66"/>
  <c r="J420" i="69"/>
  <c r="J428" i="67"/>
  <c r="J425" i="70"/>
  <c r="J445" i="67"/>
  <c r="J413" i="72"/>
  <c r="J449" i="70"/>
  <c r="J440" i="69"/>
  <c r="J451" i="69"/>
  <c r="J423" i="65"/>
  <c r="J447" i="67"/>
  <c r="J440" i="67"/>
  <c r="J435" i="71"/>
  <c r="J429" i="72"/>
  <c r="J426" i="65"/>
  <c r="J82" i="61"/>
  <c r="J82" i="63"/>
  <c r="J423" i="71"/>
  <c r="J497" i="64"/>
  <c r="J420" i="70"/>
  <c r="J25" i="63"/>
  <c r="J446" i="67"/>
  <c r="J563" i="68"/>
  <c r="J500" i="64"/>
  <c r="J421" i="67"/>
  <c r="J417" i="71"/>
  <c r="J432" i="67"/>
  <c r="J433" i="65"/>
  <c r="J435" i="66"/>
  <c r="J453" i="67"/>
  <c r="J547" i="68"/>
  <c r="J411" i="71"/>
  <c r="J448" i="65"/>
  <c r="J481" i="64"/>
  <c r="J466" i="64"/>
  <c r="J424" i="66"/>
  <c r="J565" i="68"/>
  <c r="J431" i="69"/>
  <c r="J428" i="70"/>
  <c r="J4" i="62"/>
  <c r="J453" i="65"/>
  <c r="J4" i="63"/>
  <c r="J66" i="61"/>
  <c r="J537" i="68"/>
  <c r="J439" i="65"/>
  <c r="J25" i="61"/>
  <c r="J580" i="68"/>
  <c r="J429" i="70"/>
  <c r="J405" i="71"/>
  <c r="J540" i="68"/>
  <c r="J421" i="72"/>
  <c r="J63" i="62"/>
  <c r="J550" i="68"/>
  <c r="J435" i="69"/>
  <c r="J430" i="65"/>
  <c r="J421" i="70"/>
  <c r="J463" i="67"/>
  <c r="J431" i="71"/>
  <c r="J417" i="72"/>
  <c r="J423" i="66"/>
  <c r="J146" i="62"/>
  <c r="J452" i="65"/>
  <c r="J555" i="68"/>
  <c r="J452" i="69"/>
  <c r="J554" i="68"/>
  <c r="J85" i="62"/>
  <c r="J162" i="62"/>
  <c r="J548" i="68"/>
  <c r="J125" i="62"/>
  <c r="J44" i="63"/>
  <c r="J435" i="67"/>
  <c r="J531" i="68"/>
  <c r="J128" i="61"/>
  <c r="J437" i="72"/>
  <c r="J448" i="70"/>
  <c r="J571" i="68"/>
  <c r="J431" i="65"/>
  <c r="J490" i="64"/>
  <c r="J47" i="61"/>
  <c r="J523" i="68"/>
  <c r="J456" i="70"/>
  <c r="J28" i="62"/>
  <c r="J447" i="65"/>
  <c r="J471" i="65"/>
  <c r="J448" i="66"/>
  <c r="J164" i="61"/>
  <c r="J424" i="70"/>
  <c r="J553" i="68"/>
  <c r="J451" i="67"/>
  <c r="J427" i="65"/>
  <c r="J433" i="67"/>
  <c r="J128" i="62"/>
  <c r="J454" i="66"/>
  <c r="J524" i="68"/>
  <c r="J429" i="71"/>
  <c r="J47" i="62"/>
  <c r="J425" i="66"/>
  <c r="J412" i="71"/>
  <c r="J538" i="68"/>
  <c r="J576" i="68"/>
  <c r="J471" i="64"/>
  <c r="J454" i="69"/>
  <c r="J433" i="71"/>
  <c r="J445" i="66"/>
  <c r="J449" i="65"/>
  <c r="J423" i="70"/>
  <c r="J431" i="70"/>
  <c r="J144" i="61"/>
  <c r="J442" i="66"/>
  <c r="J443" i="70"/>
  <c r="J432" i="70"/>
  <c r="J7" i="62"/>
  <c r="J498" i="64"/>
  <c r="J552" i="68"/>
  <c r="J66" i="62"/>
  <c r="J450" i="67"/>
  <c r="J465" i="66"/>
  <c r="J450" i="65"/>
  <c r="J523" i="64"/>
  <c r="J439" i="69"/>
  <c r="J429" i="69"/>
  <c r="J467" i="64"/>
  <c r="J424" i="65"/>
  <c r="J427" i="70"/>
  <c r="J413" i="71"/>
  <c r="J446" i="66"/>
  <c r="J432" i="65"/>
  <c r="J162" i="61"/>
  <c r="J429" i="66"/>
  <c r="J444" i="70"/>
  <c r="J562" i="68"/>
  <c r="J478" i="64"/>
  <c r="J458" i="65"/>
  <c r="J458" i="67"/>
  <c r="J556" i="68"/>
  <c r="J431" i="67"/>
  <c r="J403" i="71"/>
  <c r="J446" i="65"/>
  <c r="J423" i="72"/>
  <c r="J437" i="71"/>
  <c r="J109" i="62"/>
  <c r="J470" i="64"/>
  <c r="J430" i="66"/>
  <c r="J144" i="62"/>
  <c r="J476" i="64"/>
  <c r="J439" i="70"/>
  <c r="J451" i="70"/>
  <c r="J432" i="71"/>
  <c r="J488" i="64"/>
  <c r="J450" i="69"/>
  <c r="J456" i="69"/>
  <c r="J454" i="67"/>
  <c r="J428" i="65"/>
  <c r="J560" i="68"/>
  <c r="J414" i="71"/>
  <c r="J444" i="65"/>
  <c r="J536" i="68"/>
  <c r="J428" i="66"/>
  <c r="J450" i="66"/>
  <c r="J442" i="70"/>
  <c r="J432" i="69"/>
  <c r="J444" i="67"/>
  <c r="J462" i="67"/>
  <c r="J528" i="68"/>
  <c r="J454" i="70"/>
  <c r="J63" i="63"/>
  <c r="J106" i="61"/>
  <c r="J480" i="64"/>
  <c r="J434" i="65"/>
  <c r="J62" i="63"/>
  <c r="J161" i="62"/>
  <c r="J549" i="68"/>
  <c r="J438" i="65"/>
  <c r="J465" i="64"/>
  <c r="J546" i="68"/>
  <c r="J81" i="63"/>
  <c r="J81" i="61"/>
  <c r="J422" i="65"/>
  <c r="J438" i="70"/>
  <c r="J422" i="67"/>
  <c r="J81" i="62"/>
  <c r="J161" i="61"/>
  <c r="J422" i="69"/>
  <c r="J419" i="66"/>
  <c r="J24" i="61"/>
  <c r="J570" i="68"/>
  <c r="J438" i="67"/>
  <c r="J62" i="62"/>
  <c r="J489" i="64"/>
  <c r="J419" i="65"/>
  <c r="J457" i="67"/>
  <c r="J422" i="66"/>
  <c r="J457" i="66"/>
  <c r="J441" i="69"/>
  <c r="J3" i="61"/>
  <c r="J62" i="61"/>
  <c r="J143" i="62"/>
  <c r="J522" i="68"/>
  <c r="J457" i="65"/>
  <c r="J105" i="62"/>
  <c r="J43" i="63"/>
  <c r="J3" i="62"/>
  <c r="J422" i="71"/>
  <c r="J124" i="61"/>
  <c r="J441" i="65"/>
  <c r="J468" i="64"/>
  <c r="J402" i="72"/>
  <c r="J404" i="72"/>
  <c r="J402" i="71"/>
  <c r="J441" i="66"/>
  <c r="J422" i="70"/>
  <c r="J420" i="72"/>
  <c r="J404" i="71"/>
  <c r="J422" i="72"/>
  <c r="J124" i="62"/>
  <c r="J486" i="64"/>
  <c r="J43" i="62"/>
  <c r="J24" i="62"/>
  <c r="J419" i="70"/>
  <c r="J438" i="66"/>
  <c r="J43" i="61"/>
  <c r="J441" i="67"/>
  <c r="J143" i="61"/>
  <c r="J525" i="68"/>
  <c r="J438" i="69"/>
  <c r="J507" i="64"/>
  <c r="J419" i="69"/>
  <c r="J441" i="70"/>
  <c r="J3" i="63"/>
  <c r="J420" i="71"/>
  <c r="J419" i="67"/>
  <c r="J105" i="61"/>
  <c r="J24" i="63"/>
  <c r="J456" i="65"/>
  <c r="J437" i="66"/>
  <c r="J437" i="65"/>
  <c r="J521" i="68"/>
  <c r="J485" i="64"/>
  <c r="J419" i="71"/>
  <c r="J456" i="67"/>
  <c r="J418" i="70"/>
  <c r="J401" i="72"/>
  <c r="J418" i="69"/>
  <c r="J437" i="69"/>
  <c r="J419" i="72"/>
  <c r="J545" i="68"/>
  <c r="J569" i="68"/>
  <c r="J464" i="64"/>
  <c r="J418" i="67"/>
  <c r="J437" i="67"/>
  <c r="J418" i="65"/>
  <c r="J401" i="71"/>
  <c r="J506" i="64"/>
  <c r="J418" i="66"/>
  <c r="J437" i="70"/>
  <c r="J456" i="66"/>
  <c r="C79" i="63"/>
  <c r="C8" i="63"/>
  <c r="C168" i="63"/>
  <c r="C167" i="61"/>
  <c r="C53" i="63"/>
  <c r="C159" i="63"/>
  <c r="C152" i="61"/>
  <c r="C14" i="62"/>
  <c r="C572" i="68"/>
  <c r="C409" i="71"/>
  <c r="C466" i="67"/>
  <c r="C591" i="68"/>
  <c r="C542" i="68"/>
  <c r="C509" i="64"/>
  <c r="C587" i="68"/>
  <c r="C139" i="63"/>
  <c r="C99" i="63"/>
  <c r="C113" i="62"/>
  <c r="C107" i="63"/>
  <c r="C140" i="63"/>
  <c r="C13" i="61"/>
  <c r="C176" i="61"/>
  <c r="C12" i="62"/>
  <c r="C55" i="63"/>
  <c r="C459" i="65"/>
  <c r="C94" i="62"/>
  <c r="C119" i="63"/>
  <c r="C518" i="64"/>
  <c r="C467" i="65"/>
  <c r="C579" i="68"/>
  <c r="C467" i="69"/>
  <c r="C470" i="66"/>
  <c r="C580" i="68"/>
  <c r="C447" i="71"/>
  <c r="C73" i="63"/>
  <c r="C153" i="63"/>
  <c r="C95" i="61"/>
  <c r="C168" i="62"/>
  <c r="C114" i="62"/>
  <c r="C13" i="63"/>
  <c r="C173" i="63"/>
  <c r="C473" i="65"/>
  <c r="C584" i="68"/>
  <c r="C453" i="71"/>
  <c r="C467" i="67"/>
  <c r="C127" i="63"/>
  <c r="C48" i="63"/>
  <c r="C121" i="61"/>
  <c r="C170" i="62"/>
  <c r="C428" i="69"/>
  <c r="C136" i="63"/>
  <c r="C410" i="72"/>
  <c r="C93" i="61"/>
  <c r="C97" i="63"/>
  <c r="C133" i="63"/>
  <c r="C470" i="67"/>
  <c r="C475" i="64"/>
  <c r="C535" i="68"/>
  <c r="C141" i="63"/>
  <c r="C583" i="68"/>
  <c r="C37" i="63"/>
  <c r="C98" i="63"/>
  <c r="C446" i="71"/>
  <c r="C534" i="68"/>
  <c r="C112" i="61"/>
  <c r="C167" i="63"/>
  <c r="C149" i="62"/>
  <c r="C470" i="69"/>
  <c r="C445" i="72"/>
  <c r="C532" i="68"/>
  <c r="C126" i="63"/>
  <c r="C117" i="63"/>
  <c r="C453" i="69"/>
  <c r="C84" i="63"/>
  <c r="C14" i="61"/>
  <c r="C469" i="70"/>
  <c r="C468" i="66"/>
  <c r="C450" i="71"/>
  <c r="C470" i="65"/>
  <c r="C447" i="72"/>
  <c r="C466" i="69"/>
  <c r="C149" i="63"/>
  <c r="C473" i="66"/>
  <c r="C27" i="63"/>
  <c r="C92" i="63"/>
  <c r="C443" i="71"/>
  <c r="C65" i="63"/>
  <c r="C149" i="61"/>
  <c r="C150" i="62"/>
  <c r="C157" i="63"/>
  <c r="C170" i="63"/>
  <c r="C93" i="63"/>
  <c r="C36" i="63"/>
  <c r="C140" i="62"/>
  <c r="C138" i="63"/>
  <c r="C495" i="64"/>
  <c r="C12" i="61"/>
  <c r="C165" i="63"/>
  <c r="C129" i="63"/>
  <c r="C108" i="63"/>
  <c r="C54" i="63"/>
  <c r="C169" i="61"/>
  <c r="C156" i="63"/>
  <c r="C100" i="63"/>
  <c r="C122" i="63"/>
  <c r="C91" i="63"/>
  <c r="C112" i="62"/>
  <c r="C458" i="69"/>
  <c r="C15" i="63"/>
  <c r="C56" i="63"/>
  <c r="C458" i="70"/>
  <c r="C459" i="67"/>
  <c r="C446" i="69"/>
  <c r="C444" i="69"/>
  <c r="C167" i="62"/>
  <c r="C94" i="61"/>
  <c r="C516" i="64"/>
  <c r="C114" i="61"/>
  <c r="C450" i="72"/>
  <c r="C151" i="62"/>
  <c r="C154" i="63"/>
  <c r="C427" i="72"/>
  <c r="C151" i="63"/>
  <c r="C115" i="63"/>
  <c r="C467" i="66"/>
  <c r="C7" i="63"/>
  <c r="C152" i="63"/>
  <c r="C151" i="61"/>
  <c r="C114" i="63"/>
  <c r="C147" i="63"/>
  <c r="C6" i="63"/>
  <c r="C439" i="72"/>
  <c r="C38" i="63"/>
  <c r="C102" i="61"/>
  <c r="C86" i="63"/>
  <c r="C29" i="63"/>
  <c r="C115" i="62"/>
  <c r="C158" i="61"/>
  <c r="C556" i="68"/>
  <c r="C416" i="72"/>
  <c r="C171" i="63"/>
  <c r="C459" i="69"/>
  <c r="C466" i="70"/>
  <c r="C158" i="63"/>
  <c r="C434" i="72"/>
  <c r="C35" i="63"/>
  <c r="C145" i="63"/>
  <c r="C407" i="71"/>
  <c r="C152" i="62"/>
  <c r="C150" i="61"/>
  <c r="C113" i="63"/>
  <c r="C170" i="61"/>
  <c r="C425" i="71"/>
  <c r="C169" i="62"/>
  <c r="C459" i="66"/>
  <c r="C519" i="64"/>
  <c r="C169" i="63"/>
  <c r="C473" i="70"/>
  <c r="C101" i="63"/>
  <c r="C112" i="63"/>
  <c r="C559" i="68"/>
  <c r="C470" i="70"/>
  <c r="C163" i="63"/>
  <c r="C102" i="63"/>
  <c r="C135" i="63"/>
  <c r="C74" i="63"/>
  <c r="C14" i="63"/>
  <c r="C17" i="63"/>
  <c r="C103" i="63"/>
  <c r="C13" i="62"/>
  <c r="C94" i="63"/>
  <c r="C92" i="62"/>
  <c r="C465" i="70"/>
  <c r="C453" i="70"/>
  <c r="C434" i="69"/>
  <c r="C95" i="62"/>
  <c r="C110" i="63"/>
  <c r="C12" i="63"/>
  <c r="C533" i="68"/>
  <c r="C467" i="70"/>
  <c r="C95" i="63"/>
  <c r="C102" i="62"/>
  <c r="C177" i="63"/>
  <c r="C459" i="70"/>
  <c r="C41" i="63"/>
  <c r="C172" i="63"/>
  <c r="C469" i="66"/>
  <c r="C113" i="61"/>
  <c r="C449" i="71"/>
  <c r="C18" i="63"/>
  <c r="C452" i="72"/>
  <c r="C466" i="66"/>
  <c r="C96" i="63"/>
  <c r="C140" i="61"/>
  <c r="C428" i="72"/>
  <c r="C121" i="62"/>
  <c r="C451" i="72"/>
  <c r="C121" i="63"/>
  <c r="C468" i="70"/>
  <c r="C131" i="63"/>
  <c r="C525" i="64"/>
  <c r="C57" i="63"/>
  <c r="C115" i="61"/>
  <c r="C448" i="71"/>
  <c r="C515" i="64"/>
  <c r="C176" i="62"/>
  <c r="C473" i="69"/>
  <c r="C446" i="72"/>
  <c r="C76" i="63"/>
  <c r="C520" i="64"/>
  <c r="C72" i="63"/>
  <c r="C134" i="63"/>
  <c r="C473" i="67"/>
  <c r="C521" i="64"/>
  <c r="C496" i="64"/>
  <c r="C407" i="72"/>
  <c r="C176" i="63"/>
  <c r="C118" i="63"/>
  <c r="C469" i="65"/>
  <c r="C590" i="68"/>
  <c r="C120" i="63"/>
  <c r="C75" i="63"/>
  <c r="C517" i="64"/>
  <c r="C47" i="63"/>
  <c r="C92" i="61"/>
  <c r="C158" i="62"/>
  <c r="C67" i="63"/>
  <c r="C34" i="63"/>
  <c r="C427" i="71"/>
  <c r="C175" i="63"/>
  <c r="C137" i="63"/>
  <c r="C116" i="63"/>
  <c r="C174" i="63"/>
  <c r="C466" i="65"/>
  <c r="C463" i="69"/>
  <c r="C453" i="72"/>
  <c r="C46" i="63"/>
  <c r="C447" i="69"/>
  <c r="C441" i="71"/>
  <c r="C22" i="63"/>
  <c r="C155" i="63"/>
  <c r="C461" i="65"/>
  <c r="C60" i="63"/>
  <c r="C130" i="61"/>
  <c r="C70" i="62"/>
  <c r="C136" i="62"/>
  <c r="C582" i="68"/>
  <c r="C462" i="70"/>
  <c r="C428" i="71"/>
  <c r="C468" i="69"/>
  <c r="C109" i="63"/>
  <c r="C494" i="64"/>
  <c r="C409" i="72"/>
  <c r="C130" i="63"/>
  <c r="C471" i="69"/>
  <c r="C471" i="70"/>
  <c r="C574" i="68"/>
  <c r="C469" i="67"/>
  <c r="C416" i="71"/>
  <c r="C474" i="64"/>
  <c r="C448" i="72"/>
  <c r="C457" i="70"/>
  <c r="C461" i="66"/>
  <c r="C66" i="63"/>
  <c r="C32" i="61"/>
  <c r="C117" i="62"/>
  <c r="C426" i="71"/>
  <c r="C410" i="71"/>
  <c r="C468" i="67"/>
  <c r="C449" i="72"/>
  <c r="C125" i="63"/>
  <c r="C566" i="68"/>
  <c r="C464" i="70"/>
  <c r="C472" i="70"/>
  <c r="C465" i="69"/>
  <c r="C463" i="70"/>
  <c r="C444" i="72"/>
  <c r="C589" i="68"/>
  <c r="C162" i="63"/>
  <c r="C128" i="63"/>
  <c r="C586" i="68"/>
  <c r="C132" i="63"/>
  <c r="C93" i="62"/>
  <c r="C441" i="72"/>
  <c r="C461" i="67"/>
  <c r="C451" i="71"/>
  <c r="C425" i="69"/>
  <c r="C55" i="62"/>
  <c r="C106" i="63"/>
  <c r="C439" i="71"/>
  <c r="C440" i="71"/>
  <c r="C425" i="72"/>
  <c r="C452" i="71"/>
  <c r="C164" i="63"/>
  <c r="C585" i="68"/>
  <c r="C443" i="72"/>
  <c r="C581" i="68"/>
  <c r="C461" i="69"/>
  <c r="C144" i="63"/>
  <c r="C426" i="72"/>
  <c r="C588" i="68"/>
  <c r="C111" i="63"/>
  <c r="C445" i="71"/>
  <c r="C460" i="65"/>
  <c r="C427" i="69"/>
  <c r="C68" i="62"/>
  <c r="C16" i="62"/>
  <c r="C434" i="70"/>
  <c r="C461" i="70"/>
  <c r="C85" i="63"/>
  <c r="C28" i="63"/>
  <c r="C558" i="68"/>
  <c r="C438" i="72"/>
  <c r="C148" i="63"/>
  <c r="C166" i="63"/>
  <c r="C146" i="63"/>
  <c r="C150" i="63"/>
  <c r="C457" i="69"/>
  <c r="C472" i="69"/>
  <c r="C445" i="69"/>
  <c r="C469" i="69"/>
  <c r="C49" i="63"/>
  <c r="C434" i="71"/>
  <c r="C511" i="64"/>
  <c r="C16" i="63"/>
  <c r="C168" i="61"/>
  <c r="C468" i="65"/>
  <c r="C443" i="69"/>
  <c r="C462" i="66"/>
  <c r="C89" i="63"/>
  <c r="C30" i="62"/>
  <c r="C96" i="62"/>
  <c r="C33" i="62"/>
  <c r="C452" i="69"/>
  <c r="C20" i="61"/>
  <c r="C424" i="65"/>
  <c r="C38" i="62"/>
  <c r="C84" i="61"/>
  <c r="C171" i="62"/>
  <c r="C97" i="62"/>
  <c r="C78" i="62"/>
  <c r="C8" i="62"/>
  <c r="C105" i="63"/>
  <c r="C108" i="62"/>
  <c r="C87" i="61"/>
  <c r="C64" i="62"/>
  <c r="C138" i="62"/>
  <c r="C76" i="62"/>
  <c r="C33" i="61"/>
  <c r="C26" i="63"/>
  <c r="C50" i="62"/>
  <c r="C70" i="63"/>
  <c r="C73" i="62"/>
  <c r="C39" i="62"/>
  <c r="C153" i="61"/>
  <c r="C9" i="62"/>
  <c r="C89" i="62"/>
  <c r="C110" i="62"/>
  <c r="C22" i="62"/>
  <c r="C156" i="62"/>
  <c r="C31" i="63"/>
  <c r="C577" i="68"/>
  <c r="C460" i="66"/>
  <c r="C480" i="64"/>
  <c r="C68" i="61"/>
  <c r="C426" i="65"/>
  <c r="C172" i="62"/>
  <c r="C163" i="61"/>
  <c r="C171" i="61"/>
  <c r="C117" i="61"/>
  <c r="C90" i="62"/>
  <c r="C141" i="62"/>
  <c r="C29" i="61"/>
  <c r="C177" i="61"/>
  <c r="C103" i="61"/>
  <c r="C75" i="62"/>
  <c r="C175" i="61"/>
  <c r="C53" i="61"/>
  <c r="C11" i="63"/>
  <c r="C174" i="61"/>
  <c r="C133" i="62"/>
  <c r="C430" i="67"/>
  <c r="C99" i="62"/>
  <c r="C408" i="72"/>
  <c r="C135" i="61"/>
  <c r="C19" i="63"/>
  <c r="C10" i="61"/>
  <c r="C74" i="62"/>
  <c r="C163" i="62"/>
  <c r="C119" i="61"/>
  <c r="C90" i="61"/>
  <c r="C69" i="62"/>
  <c r="C15" i="61"/>
  <c r="C108" i="61"/>
  <c r="C71" i="61"/>
  <c r="C74" i="61"/>
  <c r="C111" i="61"/>
  <c r="C87" i="62"/>
  <c r="C67" i="61"/>
  <c r="C33" i="63"/>
  <c r="C17" i="62"/>
  <c r="C143" i="63"/>
  <c r="C155" i="62"/>
  <c r="C52" i="63"/>
  <c r="C19" i="61"/>
  <c r="C58" i="63"/>
  <c r="C10" i="62"/>
  <c r="C27" i="62"/>
  <c r="C45" i="62"/>
  <c r="C156" i="61"/>
  <c r="C49" i="62"/>
  <c r="C134" i="62"/>
  <c r="C424" i="71"/>
  <c r="C424" i="72"/>
  <c r="C100" i="61"/>
  <c r="C440" i="72"/>
  <c r="C136" i="61"/>
  <c r="C41" i="62"/>
  <c r="C147" i="61"/>
  <c r="C470" i="64"/>
  <c r="C139" i="61"/>
  <c r="C107" i="61"/>
  <c r="C51" i="62"/>
  <c r="C130" i="62"/>
  <c r="C8" i="61"/>
  <c r="C433" i="67"/>
  <c r="C57" i="61"/>
  <c r="C426" i="66"/>
  <c r="C45" i="63"/>
  <c r="C412" i="72"/>
  <c r="C438" i="71"/>
  <c r="C84" i="62"/>
  <c r="C159" i="61"/>
  <c r="C118" i="61"/>
  <c r="C90" i="63"/>
  <c r="C69" i="63"/>
  <c r="C35" i="61"/>
  <c r="C442" i="72"/>
  <c r="C177" i="62"/>
  <c r="C103" i="62"/>
  <c r="C442" i="71"/>
  <c r="C18" i="61"/>
  <c r="C175" i="62"/>
  <c r="C135" i="62"/>
  <c r="C60" i="62"/>
  <c r="C31" i="61"/>
  <c r="C134" i="61"/>
  <c r="C58" i="62"/>
  <c r="C32" i="62"/>
  <c r="C445" i="67"/>
  <c r="C471" i="67"/>
  <c r="C75" i="61"/>
  <c r="C18" i="62"/>
  <c r="C11" i="62"/>
  <c r="C174" i="62"/>
  <c r="C522" i="64"/>
  <c r="C540" i="68"/>
  <c r="C30" i="61"/>
  <c r="C89" i="61"/>
  <c r="C118" i="62"/>
  <c r="C77" i="61"/>
  <c r="C56" i="61"/>
  <c r="C100" i="62"/>
  <c r="C408" i="71"/>
  <c r="C138" i="61"/>
  <c r="C67" i="62"/>
  <c r="C120" i="61"/>
  <c r="C155" i="61"/>
  <c r="C73" i="61"/>
  <c r="C58" i="61"/>
  <c r="C10" i="63"/>
  <c r="C471" i="66"/>
  <c r="C6" i="62"/>
  <c r="C65" i="61"/>
  <c r="C88" i="61"/>
  <c r="C27" i="61"/>
  <c r="C60" i="61"/>
  <c r="C5" i="63"/>
  <c r="C55" i="61"/>
  <c r="C141" i="61"/>
  <c r="C36" i="61"/>
  <c r="C148" i="62"/>
  <c r="C116" i="61"/>
  <c r="C88" i="63"/>
  <c r="C21" i="61"/>
  <c r="C40" i="62"/>
  <c r="C20" i="63"/>
  <c r="C148" i="61"/>
  <c r="C173" i="61"/>
  <c r="C59" i="63"/>
  <c r="C37" i="61"/>
  <c r="C527" i="68"/>
  <c r="C119" i="62"/>
  <c r="C473" i="64"/>
  <c r="C471" i="65"/>
  <c r="C110" i="61"/>
  <c r="C48" i="62"/>
  <c r="C173" i="62"/>
  <c r="C97" i="61"/>
  <c r="C129" i="62"/>
  <c r="C166" i="61"/>
  <c r="C464" i="69"/>
  <c r="C107" i="62"/>
  <c r="C537" i="68"/>
  <c r="C462" i="65"/>
  <c r="C449" i="70"/>
  <c r="C71" i="62"/>
  <c r="C122" i="62"/>
  <c r="C460" i="69"/>
  <c r="C91" i="61"/>
  <c r="C57" i="62"/>
  <c r="C71" i="63"/>
  <c r="C460" i="67"/>
  <c r="C464" i="66"/>
  <c r="C445" i="66"/>
  <c r="C145" i="61"/>
  <c r="C157" i="62"/>
  <c r="C96" i="61"/>
  <c r="C54" i="61"/>
  <c r="C172" i="61"/>
  <c r="C426" i="69"/>
  <c r="C161" i="63"/>
  <c r="C127" i="61"/>
  <c r="C154" i="61"/>
  <c r="C52" i="62"/>
  <c r="C19" i="62"/>
  <c r="C111" i="62"/>
  <c r="C36" i="62"/>
  <c r="C78" i="61"/>
  <c r="C430" i="72"/>
  <c r="C437" i="72"/>
  <c r="C157" i="61"/>
  <c r="C21" i="62"/>
  <c r="C460" i="70"/>
  <c r="C126" i="62"/>
  <c r="C79" i="62"/>
  <c r="C529" i="68"/>
  <c r="C51" i="61"/>
  <c r="C83" i="61"/>
  <c r="C98" i="62"/>
  <c r="C15" i="62"/>
  <c r="C70" i="61"/>
  <c r="C49" i="61"/>
  <c r="C34" i="61"/>
  <c r="C444" i="71"/>
  <c r="C50" i="63"/>
  <c r="C68" i="63"/>
  <c r="C154" i="62"/>
  <c r="C39" i="61"/>
  <c r="C165" i="62"/>
  <c r="C59" i="61"/>
  <c r="C159" i="62"/>
  <c r="C77" i="62"/>
  <c r="C101" i="62"/>
  <c r="C137" i="61"/>
  <c r="C41" i="61"/>
  <c r="C26" i="62"/>
  <c r="C9" i="63"/>
  <c r="C53" i="62"/>
  <c r="C133" i="61"/>
  <c r="C16" i="61"/>
  <c r="C83" i="63"/>
  <c r="C139" i="62"/>
  <c r="C98" i="61"/>
  <c r="C56" i="62"/>
  <c r="C101" i="61"/>
  <c r="C65" i="62"/>
  <c r="C137" i="62"/>
  <c r="C76" i="61"/>
  <c r="C120" i="62"/>
  <c r="C127" i="62"/>
  <c r="C122" i="61"/>
  <c r="C40" i="61"/>
  <c r="C11" i="61"/>
  <c r="C165" i="61"/>
  <c r="C452" i="66"/>
  <c r="C83" i="62"/>
  <c r="C145" i="62"/>
  <c r="C39" i="63"/>
  <c r="C6" i="61"/>
  <c r="C78" i="63"/>
  <c r="C29" i="62"/>
  <c r="C88" i="62"/>
  <c r="C45" i="61"/>
  <c r="C52" i="61"/>
  <c r="C38" i="61"/>
  <c r="C69" i="61"/>
  <c r="C573" i="68"/>
  <c r="C5" i="61"/>
  <c r="C91" i="62"/>
  <c r="C48" i="61"/>
  <c r="C72" i="61"/>
  <c r="C132" i="61"/>
  <c r="C54" i="62"/>
  <c r="C126" i="61"/>
  <c r="C46" i="62"/>
  <c r="C557" i="68"/>
  <c r="C99" i="61"/>
  <c r="C22" i="61"/>
  <c r="C72" i="62"/>
  <c r="C46" i="61"/>
  <c r="C86" i="62"/>
  <c r="C51" i="63"/>
  <c r="C9" i="61"/>
  <c r="C64" i="61"/>
  <c r="C86" i="61"/>
  <c r="C166" i="62"/>
  <c r="C87" i="63"/>
  <c r="C30" i="63"/>
  <c r="C20" i="62"/>
  <c r="C37" i="62"/>
  <c r="C40" i="63"/>
  <c r="C131" i="61"/>
  <c r="C124" i="63"/>
  <c r="C129" i="61"/>
  <c r="C26" i="61"/>
  <c r="C147" i="62"/>
  <c r="C116" i="62"/>
  <c r="C21" i="63"/>
  <c r="C17" i="61"/>
  <c r="C430" i="65"/>
  <c r="C35" i="62"/>
  <c r="C34" i="62"/>
  <c r="C59" i="62"/>
  <c r="C510" i="64"/>
  <c r="C5" i="62"/>
  <c r="C77" i="63"/>
  <c r="C50" i="61"/>
  <c r="C132" i="62"/>
  <c r="C79" i="61"/>
  <c r="C153" i="62"/>
  <c r="C131" i="62"/>
  <c r="C32" i="63"/>
  <c r="C31" i="62"/>
  <c r="C564" i="68"/>
  <c r="C64" i="63"/>
  <c r="C445" i="65"/>
  <c r="C543" i="68"/>
  <c r="C443" i="67"/>
  <c r="C424" i="66"/>
  <c r="C425" i="66"/>
  <c r="C465" i="66"/>
  <c r="C66" i="61"/>
  <c r="C417" i="72"/>
  <c r="C431" i="71"/>
  <c r="C481" i="64"/>
  <c r="C450" i="66"/>
  <c r="C415" i="71"/>
  <c r="C553" i="68"/>
  <c r="C435" i="66"/>
  <c r="C431" i="70"/>
  <c r="C425" i="67"/>
  <c r="C571" i="68"/>
  <c r="C428" i="67"/>
  <c r="C414" i="72"/>
  <c r="C433" i="65"/>
  <c r="C458" i="65"/>
  <c r="C427" i="65"/>
  <c r="C452" i="70"/>
  <c r="C462" i="69"/>
  <c r="C430" i="66"/>
  <c r="C528" i="68"/>
  <c r="C452" i="67"/>
  <c r="C434" i="66"/>
  <c r="C431" i="72"/>
  <c r="C439" i="65"/>
  <c r="C447" i="70"/>
  <c r="C443" i="70"/>
  <c r="C448" i="66"/>
  <c r="C531" i="68"/>
  <c r="C429" i="72"/>
  <c r="C444" i="66"/>
  <c r="C538" i="68"/>
  <c r="C448" i="70"/>
  <c r="C450" i="70"/>
  <c r="C448" i="65"/>
  <c r="C550" i="68"/>
  <c r="C412" i="71"/>
  <c r="C478" i="64"/>
  <c r="C464" i="65"/>
  <c r="C439" i="69"/>
  <c r="C469" i="64"/>
  <c r="C82" i="61"/>
  <c r="C483" i="64"/>
  <c r="C440" i="67"/>
  <c r="C498" i="64"/>
  <c r="C429" i="67"/>
  <c r="C85" i="62"/>
  <c r="C435" i="72"/>
  <c r="C4" i="63"/>
  <c r="C512" i="64"/>
  <c r="C450" i="65"/>
  <c r="C85" i="61"/>
  <c r="C430" i="70"/>
  <c r="C7" i="61"/>
  <c r="C547" i="68"/>
  <c r="C472" i="66"/>
  <c r="C432" i="71"/>
  <c r="C454" i="70"/>
  <c r="C146" i="61"/>
  <c r="C449" i="66"/>
  <c r="C406" i="71"/>
  <c r="C28" i="62"/>
  <c r="C47" i="62"/>
  <c r="C446" i="70"/>
  <c r="C421" i="66"/>
  <c r="C144" i="62"/>
  <c r="C466" i="64"/>
  <c r="C429" i="65"/>
  <c r="C435" i="67"/>
  <c r="C493" i="64"/>
  <c r="C44" i="61"/>
  <c r="C503" i="64"/>
  <c r="C420" i="67"/>
  <c r="C578" i="68"/>
  <c r="C421" i="72"/>
  <c r="C423" i="71"/>
  <c r="C25" i="63"/>
  <c r="C552" i="68"/>
  <c r="C4" i="62"/>
  <c r="C428" i="66"/>
  <c r="C452" i="65"/>
  <c r="C405" i="71"/>
  <c r="C414" i="71"/>
  <c r="C445" i="70"/>
  <c r="C423" i="67"/>
  <c r="C508" i="64"/>
  <c r="C125" i="62"/>
  <c r="C164" i="62"/>
  <c r="C536" i="68"/>
  <c r="C434" i="65"/>
  <c r="C450" i="67"/>
  <c r="C424" i="70"/>
  <c r="C442" i="67"/>
  <c r="C426" i="70"/>
  <c r="C411" i="72"/>
  <c r="C405" i="72"/>
  <c r="C472" i="67"/>
  <c r="C128" i="62"/>
  <c r="C453" i="65"/>
  <c r="C423" i="65"/>
  <c r="C432" i="66"/>
  <c r="C415" i="72"/>
  <c r="C431" i="65"/>
  <c r="C433" i="71"/>
  <c r="C454" i="66"/>
  <c r="C554" i="68"/>
  <c r="C563" i="68"/>
  <c r="C429" i="70"/>
  <c r="C66" i="62"/>
  <c r="C453" i="67"/>
  <c r="C447" i="67"/>
  <c r="C454" i="69"/>
  <c r="C465" i="65"/>
  <c r="C420" i="69"/>
  <c r="C4" i="61"/>
  <c r="C439" i="67"/>
  <c r="C490" i="64"/>
  <c r="C526" i="68"/>
  <c r="C432" i="67"/>
  <c r="C442" i="66"/>
  <c r="C530" i="68"/>
  <c r="C562" i="68"/>
  <c r="C425" i="65"/>
  <c r="C420" i="70"/>
  <c r="C462" i="67"/>
  <c r="C421" i="71"/>
  <c r="C575" i="68"/>
  <c r="C434" i="67"/>
  <c r="C424" i="67"/>
  <c r="C464" i="67"/>
  <c r="C453" i="66"/>
  <c r="C413" i="71"/>
  <c r="C465" i="67"/>
  <c r="C476" i="64"/>
  <c r="C472" i="64"/>
  <c r="C442" i="65"/>
  <c r="C428" i="65"/>
  <c r="C565" i="68"/>
  <c r="C423" i="66"/>
  <c r="C458" i="67"/>
  <c r="C454" i="67"/>
  <c r="C514" i="64"/>
  <c r="C425" i="70"/>
  <c r="C491" i="64"/>
  <c r="C429" i="71"/>
  <c r="C411" i="71"/>
  <c r="C25" i="62"/>
  <c r="C63" i="63"/>
  <c r="C555" i="68"/>
  <c r="C448" i="69"/>
  <c r="C146" i="62"/>
  <c r="C125" i="61"/>
  <c r="C403" i="71"/>
  <c r="C541" i="68"/>
  <c r="C444" i="70"/>
  <c r="C539" i="68"/>
  <c r="C513" i="64"/>
  <c r="C548" i="68"/>
  <c r="C501" i="64"/>
  <c r="C500" i="64"/>
  <c r="C423" i="69"/>
  <c r="C109" i="61"/>
  <c r="C82" i="62"/>
  <c r="C450" i="69"/>
  <c r="C446" i="66"/>
  <c r="C458" i="66"/>
  <c r="C467" i="64"/>
  <c r="C449" i="65"/>
  <c r="C427" i="66"/>
  <c r="C426" i="67"/>
  <c r="C449" i="67"/>
  <c r="C492" i="64"/>
  <c r="C449" i="69"/>
  <c r="C451" i="70"/>
  <c r="C429" i="69"/>
  <c r="C406" i="72"/>
  <c r="C164" i="61"/>
  <c r="C82" i="63"/>
  <c r="C442" i="70"/>
  <c r="C479" i="64"/>
  <c r="C447" i="65"/>
  <c r="C448" i="67"/>
  <c r="C429" i="66"/>
  <c r="C432" i="69"/>
  <c r="C551" i="68"/>
  <c r="C403" i="72"/>
  <c r="C432" i="65"/>
  <c r="C433" i="69"/>
  <c r="C463" i="65"/>
  <c r="C440" i="70"/>
  <c r="C560" i="68"/>
  <c r="C63" i="61"/>
  <c r="C106" i="62"/>
  <c r="C417" i="71"/>
  <c r="C456" i="70"/>
  <c r="C433" i="66"/>
  <c r="C430" i="71"/>
  <c r="C106" i="61"/>
  <c r="C497" i="64"/>
  <c r="C440" i="65"/>
  <c r="C431" i="67"/>
  <c r="C504" i="64"/>
  <c r="C471" i="64"/>
  <c r="C440" i="66"/>
  <c r="C451" i="66"/>
  <c r="C424" i="69"/>
  <c r="C427" i="67"/>
  <c r="C435" i="69"/>
  <c r="C144" i="61"/>
  <c r="C440" i="69"/>
  <c r="C421" i="67"/>
  <c r="C430" i="69"/>
  <c r="C63" i="62"/>
  <c r="C433" i="70"/>
  <c r="C431" i="69"/>
  <c r="C162" i="62"/>
  <c r="C423" i="72"/>
  <c r="C451" i="65"/>
  <c r="C447" i="66"/>
  <c r="C454" i="65"/>
  <c r="C435" i="71"/>
  <c r="C162" i="61"/>
  <c r="C435" i="70"/>
  <c r="C109" i="62"/>
  <c r="C413" i="72"/>
  <c r="C523" i="64"/>
  <c r="C443" i="66"/>
  <c r="C451" i="67"/>
  <c r="C442" i="69"/>
  <c r="C7" i="62"/>
  <c r="C428" i="70"/>
  <c r="C576" i="68"/>
  <c r="C431" i="66"/>
  <c r="C472" i="65"/>
  <c r="C427" i="70"/>
  <c r="C439" i="66"/>
  <c r="C488" i="64"/>
  <c r="C44" i="62"/>
  <c r="C451" i="69"/>
  <c r="C463" i="66"/>
  <c r="C561" i="68"/>
  <c r="C444" i="65"/>
  <c r="C439" i="70"/>
  <c r="C463" i="67"/>
  <c r="C523" i="68"/>
  <c r="C432" i="72"/>
  <c r="C502" i="64"/>
  <c r="C499" i="64"/>
  <c r="C446" i="65"/>
  <c r="C421" i="69"/>
  <c r="C420" i="66"/>
  <c r="C487" i="64"/>
  <c r="C433" i="72"/>
  <c r="C567" i="68"/>
  <c r="C421" i="70"/>
  <c r="C477" i="64"/>
  <c r="C432" i="70"/>
  <c r="C47" i="61"/>
  <c r="C437" i="71"/>
  <c r="C443" i="65"/>
  <c r="C44" i="63"/>
  <c r="C423" i="70"/>
  <c r="C28" i="61"/>
  <c r="C524" i="68"/>
  <c r="C420" i="65"/>
  <c r="C482" i="64"/>
  <c r="C444" i="67"/>
  <c r="C446" i="67"/>
  <c r="C421" i="65"/>
  <c r="C524" i="64"/>
  <c r="C128" i="61"/>
  <c r="C25" i="61"/>
  <c r="C435" i="65"/>
  <c r="C402" i="71"/>
  <c r="C62" i="63"/>
  <c r="C24" i="62"/>
  <c r="C457" i="67"/>
  <c r="C422" i="66"/>
  <c r="C489" i="64"/>
  <c r="C143" i="61"/>
  <c r="C43" i="62"/>
  <c r="C468" i="64"/>
  <c r="C161" i="62"/>
  <c r="C438" i="65"/>
  <c r="C570" i="68"/>
  <c r="C486" i="64"/>
  <c r="C143" i="62"/>
  <c r="C81" i="63"/>
  <c r="C419" i="67"/>
  <c r="C422" i="65"/>
  <c r="C404" i="72"/>
  <c r="C422" i="70"/>
  <c r="C422" i="69"/>
  <c r="C422" i="67"/>
  <c r="C422" i="71"/>
  <c r="C438" i="70"/>
  <c r="C441" i="65"/>
  <c r="C161" i="61"/>
  <c r="C456" i="69"/>
  <c r="C465" i="64"/>
  <c r="C507" i="64"/>
  <c r="C420" i="72"/>
  <c r="C24" i="61"/>
  <c r="C419" i="69"/>
  <c r="C402" i="72"/>
  <c r="C546" i="68"/>
  <c r="C457" i="65"/>
  <c r="C419" i="66"/>
  <c r="C441" i="70"/>
  <c r="C124" i="61"/>
  <c r="C105" i="62"/>
  <c r="C419" i="70"/>
  <c r="C3" i="63"/>
  <c r="C81" i="61"/>
  <c r="C422" i="72"/>
  <c r="C420" i="71"/>
  <c r="C441" i="66"/>
  <c r="C124" i="62"/>
  <c r="C525" i="68"/>
  <c r="C438" i="67"/>
  <c r="C3" i="61"/>
  <c r="C522" i="68"/>
  <c r="C441" i="69"/>
  <c r="C438" i="69"/>
  <c r="C62" i="61"/>
  <c r="C105" i="61"/>
  <c r="C441" i="67"/>
  <c r="C457" i="66"/>
  <c r="C81" i="62"/>
  <c r="C404" i="71"/>
  <c r="C3" i="62"/>
  <c r="C24" i="63"/>
  <c r="C43" i="61"/>
  <c r="C438" i="66"/>
  <c r="C549" i="68"/>
  <c r="C62" i="62"/>
  <c r="C419" i="65"/>
  <c r="C43" i="63"/>
  <c r="C456" i="65"/>
  <c r="C545" i="68"/>
  <c r="C437" i="67"/>
  <c r="C418" i="67"/>
  <c r="C401" i="71"/>
  <c r="C419" i="71"/>
  <c r="C506" i="64"/>
  <c r="C464" i="64"/>
  <c r="C437" i="70"/>
  <c r="C418" i="66"/>
  <c r="C401" i="72"/>
  <c r="C437" i="65"/>
  <c r="C418" i="65"/>
  <c r="C437" i="66"/>
  <c r="C456" i="66"/>
  <c r="C418" i="69"/>
  <c r="C437" i="69"/>
  <c r="C521" i="68"/>
  <c r="C419" i="72"/>
  <c r="C485" i="64"/>
  <c r="C569" i="68"/>
  <c r="C456" i="67"/>
  <c r="C418" i="70"/>
  <c r="G94" i="63"/>
  <c r="G158" i="61"/>
  <c r="G167" i="62"/>
  <c r="G136" i="63"/>
  <c r="G152" i="62"/>
  <c r="G94" i="61"/>
  <c r="G27" i="63"/>
  <c r="G140" i="63"/>
  <c r="G459" i="65"/>
  <c r="G14" i="63"/>
  <c r="G132" i="63"/>
  <c r="G158" i="62"/>
  <c r="G17" i="63"/>
  <c r="G115" i="63"/>
  <c r="G176" i="62"/>
  <c r="G509" i="64"/>
  <c r="G524" i="64"/>
  <c r="G467" i="65"/>
  <c r="G149" i="63"/>
  <c r="G98" i="63"/>
  <c r="G168" i="63"/>
  <c r="G76" i="63"/>
  <c r="G169" i="61"/>
  <c r="G518" i="64"/>
  <c r="G446" i="72"/>
  <c r="G470" i="69"/>
  <c r="G525" i="64"/>
  <c r="G584" i="68"/>
  <c r="G470" i="70"/>
  <c r="G470" i="67"/>
  <c r="G121" i="63"/>
  <c r="G22" i="63"/>
  <c r="G155" i="63"/>
  <c r="G453" i="71"/>
  <c r="G466" i="67"/>
  <c r="G559" i="68"/>
  <c r="G141" i="63"/>
  <c r="G139" i="63"/>
  <c r="G519" i="64"/>
  <c r="G416" i="72"/>
  <c r="G21" i="62"/>
  <c r="G459" i="67"/>
  <c r="G60" i="63"/>
  <c r="G35" i="63"/>
  <c r="G459" i="70"/>
  <c r="G473" i="70"/>
  <c r="G93" i="62"/>
  <c r="G157" i="63"/>
  <c r="G465" i="69"/>
  <c r="G145" i="63"/>
  <c r="G446" i="71"/>
  <c r="G127" i="63"/>
  <c r="G156" i="63"/>
  <c r="G168" i="62"/>
  <c r="G74" i="63"/>
  <c r="G36" i="63"/>
  <c r="G53" i="63"/>
  <c r="G434" i="69"/>
  <c r="G148" i="63"/>
  <c r="G67" i="63"/>
  <c r="G450" i="72"/>
  <c r="G163" i="63"/>
  <c r="G112" i="63"/>
  <c r="G107" i="63"/>
  <c r="G177" i="63"/>
  <c r="G18" i="63"/>
  <c r="G170" i="61"/>
  <c r="G114" i="61"/>
  <c r="G6" i="63"/>
  <c r="G140" i="62"/>
  <c r="G427" i="71"/>
  <c r="G117" i="63"/>
  <c r="G94" i="62"/>
  <c r="G467" i="66"/>
  <c r="G171" i="63"/>
  <c r="G428" i="72"/>
  <c r="G95" i="61"/>
  <c r="G176" i="63"/>
  <c r="G100" i="63"/>
  <c r="G461" i="65"/>
  <c r="G138" i="63"/>
  <c r="G110" i="63"/>
  <c r="G425" i="71"/>
  <c r="G118" i="63"/>
  <c r="G535" i="68"/>
  <c r="G591" i="68"/>
  <c r="G468" i="65"/>
  <c r="G579" i="68"/>
  <c r="G16" i="63"/>
  <c r="G428" i="69"/>
  <c r="G152" i="61"/>
  <c r="G15" i="63"/>
  <c r="G587" i="68"/>
  <c r="G466" i="69"/>
  <c r="G115" i="62"/>
  <c r="G101" i="63"/>
  <c r="G453" i="70"/>
  <c r="G447" i="69"/>
  <c r="G407" i="71"/>
  <c r="G149" i="62"/>
  <c r="G102" i="63"/>
  <c r="G54" i="63"/>
  <c r="G38" i="63"/>
  <c r="G102" i="61"/>
  <c r="G151" i="61"/>
  <c r="G135" i="63"/>
  <c r="G116" i="63"/>
  <c r="G96" i="63"/>
  <c r="G150" i="63"/>
  <c r="G434" i="72"/>
  <c r="G133" i="63"/>
  <c r="G114" i="63"/>
  <c r="G174" i="63"/>
  <c r="G29" i="63"/>
  <c r="G102" i="62"/>
  <c r="G473" i="69"/>
  <c r="G467" i="67"/>
  <c r="G72" i="63"/>
  <c r="G511" i="64"/>
  <c r="G95" i="62"/>
  <c r="G86" i="63"/>
  <c r="G151" i="62"/>
  <c r="G175" i="63"/>
  <c r="G129" i="63"/>
  <c r="G566" i="68"/>
  <c r="G121" i="62"/>
  <c r="G453" i="72"/>
  <c r="G151" i="63"/>
  <c r="G169" i="63"/>
  <c r="G473" i="67"/>
  <c r="G170" i="63"/>
  <c r="G21" i="63"/>
  <c r="G56" i="63"/>
  <c r="G137" i="63"/>
  <c r="G583" i="68"/>
  <c r="G73" i="63"/>
  <c r="G134" i="63"/>
  <c r="G122" i="63"/>
  <c r="G167" i="61"/>
  <c r="G410" i="71"/>
  <c r="G112" i="61"/>
  <c r="G459" i="66"/>
  <c r="G520" i="64"/>
  <c r="G114" i="62"/>
  <c r="G165" i="63"/>
  <c r="G131" i="63"/>
  <c r="G8" i="63"/>
  <c r="G79" i="63"/>
  <c r="G572" i="68"/>
  <c r="G126" i="63"/>
  <c r="G149" i="61"/>
  <c r="G65" i="63"/>
  <c r="G466" i="70"/>
  <c r="G41" i="63"/>
  <c r="G167" i="63"/>
  <c r="G159" i="63"/>
  <c r="G447" i="72"/>
  <c r="G99" i="63"/>
  <c r="G173" i="63"/>
  <c r="G103" i="63"/>
  <c r="G409" i="71"/>
  <c r="G121" i="61"/>
  <c r="G97" i="63"/>
  <c r="G91" i="63"/>
  <c r="G470" i="65"/>
  <c r="G115" i="61"/>
  <c r="G153" i="63"/>
  <c r="G176" i="61"/>
  <c r="G473" i="66"/>
  <c r="G112" i="62"/>
  <c r="G108" i="63"/>
  <c r="G467" i="69"/>
  <c r="G95" i="63"/>
  <c r="G84" i="63"/>
  <c r="G75" i="63"/>
  <c r="G158" i="63"/>
  <c r="G57" i="63"/>
  <c r="G521" i="64"/>
  <c r="G410" i="72"/>
  <c r="G447" i="71"/>
  <c r="G48" i="63"/>
  <c r="G37" i="63"/>
  <c r="G169" i="62"/>
  <c r="G152" i="63"/>
  <c r="G459" i="69"/>
  <c r="G469" i="65"/>
  <c r="G113" i="61"/>
  <c r="G170" i="62"/>
  <c r="G21" i="61"/>
  <c r="G34" i="63"/>
  <c r="G590" i="68"/>
  <c r="G120" i="63"/>
  <c r="G46" i="63"/>
  <c r="G466" i="66"/>
  <c r="G450" i="71"/>
  <c r="G473" i="65"/>
  <c r="G154" i="63"/>
  <c r="G467" i="70"/>
  <c r="G503" i="64"/>
  <c r="G147" i="63"/>
  <c r="G119" i="63"/>
  <c r="G130" i="63"/>
  <c r="G140" i="61"/>
  <c r="G458" i="69"/>
  <c r="G470" i="66"/>
  <c r="G136" i="62"/>
  <c r="G427" i="69"/>
  <c r="G469" i="70"/>
  <c r="G70" i="63"/>
  <c r="G409" i="72"/>
  <c r="G425" i="72"/>
  <c r="G128" i="63"/>
  <c r="G407" i="72"/>
  <c r="G106" i="63"/>
  <c r="G468" i="66"/>
  <c r="G452" i="71"/>
  <c r="G468" i="69"/>
  <c r="G113" i="62"/>
  <c r="G74" i="62"/>
  <c r="G448" i="72"/>
  <c r="G117" i="62"/>
  <c r="G9" i="63"/>
  <c r="G469" i="69"/>
  <c r="G146" i="63"/>
  <c r="G85" i="63"/>
  <c r="G585" i="68"/>
  <c r="G144" i="63"/>
  <c r="G589" i="68"/>
  <c r="G461" i="67"/>
  <c r="G472" i="69"/>
  <c r="G125" i="63"/>
  <c r="G542" i="68"/>
  <c r="G466" i="65"/>
  <c r="G113" i="63"/>
  <c r="G154" i="61"/>
  <c r="G445" i="72"/>
  <c r="G439" i="72"/>
  <c r="G465" i="70"/>
  <c r="G458" i="70"/>
  <c r="G469" i="66"/>
  <c r="G408" i="71"/>
  <c r="G574" i="68"/>
  <c r="G460" i="65"/>
  <c r="G586" i="68"/>
  <c r="G68" i="62"/>
  <c r="G117" i="61"/>
  <c r="G132" i="61"/>
  <c r="G172" i="61"/>
  <c r="G463" i="69"/>
  <c r="G461" i="70"/>
  <c r="G451" i="72"/>
  <c r="G582" i="68"/>
  <c r="G449" i="72"/>
  <c r="G533" i="68"/>
  <c r="G446" i="69"/>
  <c r="G461" i="69"/>
  <c r="G162" i="63"/>
  <c r="G444" i="69"/>
  <c r="G55" i="63"/>
  <c r="G453" i="69"/>
  <c r="G130" i="62"/>
  <c r="G427" i="72"/>
  <c r="G416" i="71"/>
  <c r="G471" i="69"/>
  <c r="G441" i="71"/>
  <c r="G434" i="70"/>
  <c r="G109" i="63"/>
  <c r="G111" i="63"/>
  <c r="G517" i="64"/>
  <c r="G168" i="61"/>
  <c r="G464" i="70"/>
  <c r="G451" i="71"/>
  <c r="G448" i="71"/>
  <c r="G408" i="72"/>
  <c r="G482" i="64"/>
  <c r="G150" i="61"/>
  <c r="G12" i="61"/>
  <c r="G457" i="69"/>
  <c r="G534" i="68"/>
  <c r="G164" i="63"/>
  <c r="G464" i="69"/>
  <c r="G463" i="70"/>
  <c r="G443" i="72"/>
  <c r="G471" i="70"/>
  <c r="G89" i="62"/>
  <c r="G558" i="68"/>
  <c r="G150" i="62"/>
  <c r="G434" i="71"/>
  <c r="G130" i="61"/>
  <c r="G439" i="71"/>
  <c r="G445" i="71"/>
  <c r="G469" i="67"/>
  <c r="G581" i="68"/>
  <c r="G428" i="71"/>
  <c r="G425" i="69"/>
  <c r="G97" i="62"/>
  <c r="G452" i="72"/>
  <c r="G461" i="66"/>
  <c r="G468" i="67"/>
  <c r="G462" i="70"/>
  <c r="G172" i="63"/>
  <c r="G7" i="63"/>
  <c r="G93" i="61"/>
  <c r="G472" i="70"/>
  <c r="G468" i="70"/>
  <c r="G93" i="63"/>
  <c r="G588" i="68"/>
  <c r="G510" i="64"/>
  <c r="G449" i="71"/>
  <c r="G28" i="63"/>
  <c r="G87" i="62"/>
  <c r="G154" i="62"/>
  <c r="G47" i="63"/>
  <c r="G166" i="63"/>
  <c r="G443" i="71"/>
  <c r="G66" i="63"/>
  <c r="G441" i="72"/>
  <c r="G424" i="72"/>
  <c r="G551" i="68"/>
  <c r="G512" i="64"/>
  <c r="G5" i="62"/>
  <c r="G491" i="64"/>
  <c r="G553" i="68"/>
  <c r="G438" i="71"/>
  <c r="G52" i="61"/>
  <c r="G8" i="62"/>
  <c r="G449" i="69"/>
  <c r="G68" i="61"/>
  <c r="G462" i="69"/>
  <c r="G147" i="61"/>
  <c r="G137" i="61"/>
  <c r="G92" i="63"/>
  <c r="G83" i="62"/>
  <c r="G69" i="62"/>
  <c r="G64" i="62"/>
  <c r="G50" i="63"/>
  <c r="G40" i="61"/>
  <c r="G26" i="62"/>
  <c r="G6" i="61"/>
  <c r="G430" i="67"/>
  <c r="G136" i="61"/>
  <c r="G460" i="70"/>
  <c r="G131" i="61"/>
  <c r="G34" i="62"/>
  <c r="G29" i="61"/>
  <c r="G68" i="63"/>
  <c r="G65" i="62"/>
  <c r="G17" i="62"/>
  <c r="G426" i="72"/>
  <c r="G131" i="62"/>
  <c r="G127" i="62"/>
  <c r="G71" i="61"/>
  <c r="G124" i="63"/>
  <c r="G445" i="70"/>
  <c r="G165" i="62"/>
  <c r="G118" i="61"/>
  <c r="G103" i="62"/>
  <c r="G78" i="63"/>
  <c r="G59" i="63"/>
  <c r="G50" i="62"/>
  <c r="G31" i="62"/>
  <c r="G12" i="63"/>
  <c r="G70" i="61"/>
  <c r="G166" i="61"/>
  <c r="G135" i="61"/>
  <c r="G116" i="62"/>
  <c r="G107" i="62"/>
  <c r="G75" i="61"/>
  <c r="G60" i="62"/>
  <c r="G53" i="62"/>
  <c r="G41" i="61"/>
  <c r="G36" i="62"/>
  <c r="G59" i="61"/>
  <c r="G31" i="63"/>
  <c r="G12" i="62"/>
  <c r="G449" i="70"/>
  <c r="G51" i="63"/>
  <c r="G477" i="64"/>
  <c r="G20" i="61"/>
  <c r="G457" i="70"/>
  <c r="G449" i="67"/>
  <c r="G174" i="62"/>
  <c r="G159" i="61"/>
  <c r="G129" i="62"/>
  <c r="G101" i="61"/>
  <c r="G96" i="62"/>
  <c r="G78" i="62"/>
  <c r="G64" i="63"/>
  <c r="G59" i="62"/>
  <c r="G54" i="61"/>
  <c r="G31" i="61"/>
  <c r="G14" i="61"/>
  <c r="G561" i="68"/>
  <c r="G444" i="72"/>
  <c r="G153" i="62"/>
  <c r="G72" i="62"/>
  <c r="G52" i="62"/>
  <c r="G19" i="62"/>
  <c r="G163" i="61"/>
  <c r="G148" i="61"/>
  <c r="G90" i="62"/>
  <c r="G86" i="62"/>
  <c r="G87" i="63"/>
  <c r="G18" i="61"/>
  <c r="G175" i="61"/>
  <c r="G58" i="61"/>
  <c r="G45" i="61"/>
  <c r="G17" i="61"/>
  <c r="G161" i="63"/>
  <c r="G145" i="61"/>
  <c r="G40" i="62"/>
  <c r="G108" i="61"/>
  <c r="G445" i="67"/>
  <c r="G173" i="61"/>
  <c r="G58" i="63"/>
  <c r="G46" i="62"/>
  <c r="G40" i="63"/>
  <c r="G26" i="63"/>
  <c r="G426" i="70"/>
  <c r="G133" i="61"/>
  <c r="G49" i="63"/>
  <c r="G39" i="61"/>
  <c r="G30" i="63"/>
  <c r="G163" i="62"/>
  <c r="G72" i="61"/>
  <c r="G29" i="62"/>
  <c r="G11" i="61"/>
  <c r="G480" i="64"/>
  <c r="G119" i="61"/>
  <c r="G110" i="62"/>
  <c r="G100" i="61"/>
  <c r="G88" i="61"/>
  <c r="G77" i="62"/>
  <c r="G30" i="61"/>
  <c r="G13" i="62"/>
  <c r="G89" i="63"/>
  <c r="G442" i="71"/>
  <c r="G175" i="62"/>
  <c r="G126" i="62"/>
  <c r="G120" i="62"/>
  <c r="G116" i="61"/>
  <c r="G99" i="61"/>
  <c r="G91" i="62"/>
  <c r="G48" i="61"/>
  <c r="G33" i="62"/>
  <c r="G46" i="61"/>
  <c r="G13" i="61"/>
  <c r="G145" i="62"/>
  <c r="G120" i="61"/>
  <c r="G76" i="62"/>
  <c r="G37" i="61"/>
  <c r="G20" i="62"/>
  <c r="G449" i="65"/>
  <c r="G143" i="63"/>
  <c r="G537" i="68"/>
  <c r="G138" i="62"/>
  <c r="G134" i="61"/>
  <c r="G110" i="61"/>
  <c r="G92" i="62"/>
  <c r="G88" i="62"/>
  <c r="G84" i="62"/>
  <c r="G77" i="61"/>
  <c r="G69" i="63"/>
  <c r="G65" i="61"/>
  <c r="G54" i="62"/>
  <c r="G14" i="62"/>
  <c r="G10" i="61"/>
  <c r="G87" i="61"/>
  <c r="G126" i="61"/>
  <c r="G71" i="63"/>
  <c r="G38" i="62"/>
  <c r="G33" i="61"/>
  <c r="G20" i="63"/>
  <c r="G15" i="61"/>
  <c r="G122" i="62"/>
  <c r="G157" i="61"/>
  <c r="G148" i="62"/>
  <c r="G573" i="68"/>
  <c r="G430" i="66"/>
  <c r="G9" i="61"/>
  <c r="G165" i="61"/>
  <c r="G137" i="62"/>
  <c r="G134" i="62"/>
  <c r="G118" i="62"/>
  <c r="G103" i="61"/>
  <c r="G73" i="61"/>
  <c r="G69" i="61"/>
  <c r="G45" i="62"/>
  <c r="G26" i="61"/>
  <c r="G16" i="61"/>
  <c r="G440" i="72"/>
  <c r="G99" i="62"/>
  <c r="G60" i="61"/>
  <c r="G424" i="67"/>
  <c r="G433" i="66"/>
  <c r="G426" i="66"/>
  <c r="G32" i="63"/>
  <c r="G460" i="69"/>
  <c r="G157" i="62"/>
  <c r="G108" i="62"/>
  <c r="G37" i="62"/>
  <c r="G22" i="61"/>
  <c r="G10" i="62"/>
  <c r="G132" i="62"/>
  <c r="G100" i="62"/>
  <c r="G18" i="62"/>
  <c r="G173" i="62"/>
  <c r="G92" i="61"/>
  <c r="G89" i="61"/>
  <c r="G522" i="64"/>
  <c r="G30" i="62"/>
  <c r="G174" i="61"/>
  <c r="G155" i="62"/>
  <c r="G83" i="61"/>
  <c r="G78" i="61"/>
  <c r="G64" i="61"/>
  <c r="G58" i="62"/>
  <c r="G10" i="63"/>
  <c r="G139" i="61"/>
  <c r="G76" i="61"/>
  <c r="G71" i="62"/>
  <c r="G67" i="61"/>
  <c r="G57" i="62"/>
  <c r="G51" i="61"/>
  <c r="G41" i="62"/>
  <c r="G19" i="63"/>
  <c r="G426" i="67"/>
  <c r="G5" i="63"/>
  <c r="G464" i="67"/>
  <c r="G98" i="62"/>
  <c r="G471" i="67"/>
  <c r="G111" i="62"/>
  <c r="G177" i="62"/>
  <c r="G156" i="62"/>
  <c r="G147" i="62"/>
  <c r="G141" i="61"/>
  <c r="G129" i="61"/>
  <c r="G27" i="62"/>
  <c r="G36" i="61"/>
  <c r="G442" i="72"/>
  <c r="G426" i="71"/>
  <c r="G445" i="69"/>
  <c r="G57" i="61"/>
  <c r="G22" i="62"/>
  <c r="G11" i="62"/>
  <c r="G111" i="61"/>
  <c r="G460" i="66"/>
  <c r="G155" i="61"/>
  <c r="G73" i="62"/>
  <c r="G50" i="61"/>
  <c r="G501" i="64"/>
  <c r="G171" i="62"/>
  <c r="G91" i="61"/>
  <c r="G56" i="61"/>
  <c r="G433" i="65"/>
  <c r="G438" i="72"/>
  <c r="G97" i="61"/>
  <c r="G32" i="61"/>
  <c r="G177" i="61"/>
  <c r="G141" i="62"/>
  <c r="G88" i="63"/>
  <c r="G49" i="62"/>
  <c r="G45" i="63"/>
  <c r="G39" i="62"/>
  <c r="G35" i="62"/>
  <c r="G16" i="62"/>
  <c r="G5" i="61"/>
  <c r="G445" i="65"/>
  <c r="G426" i="69"/>
  <c r="G449" i="66"/>
  <c r="G171" i="61"/>
  <c r="G135" i="62"/>
  <c r="G56" i="62"/>
  <c r="G38" i="61"/>
  <c r="G15" i="62"/>
  <c r="G8" i="61"/>
  <c r="G96" i="61"/>
  <c r="G27" i="61"/>
  <c r="G48" i="62"/>
  <c r="G440" i="71"/>
  <c r="G133" i="62"/>
  <c r="G49" i="61"/>
  <c r="G529" i="68"/>
  <c r="G52" i="63"/>
  <c r="G32" i="62"/>
  <c r="G452" i="69"/>
  <c r="G460" i="67"/>
  <c r="G35" i="61"/>
  <c r="G6" i="62"/>
  <c r="G90" i="61"/>
  <c r="G86" i="61"/>
  <c r="G51" i="62"/>
  <c r="G77" i="63"/>
  <c r="G90" i="63"/>
  <c r="G74" i="61"/>
  <c r="G39" i="63"/>
  <c r="G166" i="62"/>
  <c r="G53" i="61"/>
  <c r="G19" i="61"/>
  <c r="G105" i="63"/>
  <c r="G138" i="61"/>
  <c r="G172" i="62"/>
  <c r="G122" i="61"/>
  <c r="G79" i="62"/>
  <c r="G34" i="61"/>
  <c r="G11" i="63"/>
  <c r="G153" i="61"/>
  <c r="G139" i="62"/>
  <c r="G159" i="62"/>
  <c r="G98" i="61"/>
  <c r="G67" i="62"/>
  <c r="G79" i="61"/>
  <c r="G33" i="63"/>
  <c r="G55" i="62"/>
  <c r="G156" i="61"/>
  <c r="G84" i="61"/>
  <c r="G55" i="61"/>
  <c r="G75" i="62"/>
  <c r="G70" i="62"/>
  <c r="G444" i="71"/>
  <c r="G119" i="62"/>
  <c r="G101" i="62"/>
  <c r="G83" i="63"/>
  <c r="G557" i="68"/>
  <c r="G13" i="63"/>
  <c r="G9" i="62"/>
  <c r="G127" i="61"/>
  <c r="G107" i="61"/>
  <c r="G483" i="64"/>
  <c r="G532" i="68"/>
  <c r="G458" i="65"/>
  <c r="G458" i="66"/>
  <c r="G413" i="71"/>
  <c r="G465" i="67"/>
  <c r="G430" i="65"/>
  <c r="G563" i="68"/>
  <c r="G125" i="61"/>
  <c r="G439" i="65"/>
  <c r="G434" i="67"/>
  <c r="G420" i="66"/>
  <c r="G426" i="65"/>
  <c r="G442" i="69"/>
  <c r="G445" i="66"/>
  <c r="G430" i="70"/>
  <c r="G439" i="67"/>
  <c r="G548" i="68"/>
  <c r="G412" i="71"/>
  <c r="G463" i="67"/>
  <c r="G431" i="67"/>
  <c r="G531" i="68"/>
  <c r="G106" i="62"/>
  <c r="G474" i="64"/>
  <c r="G471" i="65"/>
  <c r="G446" i="70"/>
  <c r="G446" i="66"/>
  <c r="G530" i="68"/>
  <c r="G490" i="64"/>
  <c r="G580" i="68"/>
  <c r="G565" i="68"/>
  <c r="G430" i="71"/>
  <c r="G421" i="66"/>
  <c r="G528" i="68"/>
  <c r="G423" i="67"/>
  <c r="G526" i="68"/>
  <c r="G4" i="63"/>
  <c r="G493" i="64"/>
  <c r="G450" i="66"/>
  <c r="G411" i="72"/>
  <c r="G469" i="64"/>
  <c r="G427" i="70"/>
  <c r="G146" i="61"/>
  <c r="G454" i="66"/>
  <c r="G437" i="71"/>
  <c r="G414" i="71"/>
  <c r="G578" i="68"/>
  <c r="G25" i="62"/>
  <c r="G454" i="65"/>
  <c r="G162" i="61"/>
  <c r="G492" i="64"/>
  <c r="G25" i="61"/>
  <c r="G471" i="66"/>
  <c r="G412" i="72"/>
  <c r="G440" i="66"/>
  <c r="G66" i="62"/>
  <c r="G85" i="61"/>
  <c r="G403" i="71"/>
  <c r="G523" i="68"/>
  <c r="G497" i="64"/>
  <c r="G446" i="67"/>
  <c r="G555" i="68"/>
  <c r="G575" i="68"/>
  <c r="G499" i="64"/>
  <c r="G448" i="67"/>
  <c r="G109" i="62"/>
  <c r="G25" i="63"/>
  <c r="G440" i="67"/>
  <c r="G523" i="64"/>
  <c r="G451" i="67"/>
  <c r="G421" i="72"/>
  <c r="G429" i="72"/>
  <c r="G495" i="64"/>
  <c r="G453" i="65"/>
  <c r="G543" i="68"/>
  <c r="G433" i="71"/>
  <c r="G538" i="68"/>
  <c r="G462" i="67"/>
  <c r="G4" i="61"/>
  <c r="G516" i="64"/>
  <c r="G541" i="68"/>
  <c r="G144" i="62"/>
  <c r="G540" i="68"/>
  <c r="G424" i="70"/>
  <c r="G448" i="66"/>
  <c r="G443" i="70"/>
  <c r="G443" i="67"/>
  <c r="G456" i="70"/>
  <c r="G417" i="72"/>
  <c r="G421" i="69"/>
  <c r="G405" i="71"/>
  <c r="G435" i="71"/>
  <c r="G4" i="62"/>
  <c r="G164" i="62"/>
  <c r="G462" i="65"/>
  <c r="G428" i="67"/>
  <c r="G415" i="71"/>
  <c r="G567" i="68"/>
  <c r="G450" i="65"/>
  <c r="G472" i="67"/>
  <c r="G433" i="69"/>
  <c r="G433" i="70"/>
  <c r="G442" i="67"/>
  <c r="G109" i="61"/>
  <c r="G406" i="71"/>
  <c r="G478" i="64"/>
  <c r="G451" i="70"/>
  <c r="G427" i="66"/>
  <c r="G162" i="62"/>
  <c r="G456" i="69"/>
  <c r="G429" i="69"/>
  <c r="G564" i="68"/>
  <c r="G432" i="65"/>
  <c r="G472" i="66"/>
  <c r="G527" i="68"/>
  <c r="G415" i="72"/>
  <c r="G44" i="63"/>
  <c r="G63" i="63"/>
  <c r="G429" i="65"/>
  <c r="G425" i="66"/>
  <c r="G432" i="67"/>
  <c r="G7" i="62"/>
  <c r="G85" i="62"/>
  <c r="G448" i="69"/>
  <c r="G452" i="66"/>
  <c r="G556" i="68"/>
  <c r="G515" i="64"/>
  <c r="G430" i="72"/>
  <c r="G414" i="72"/>
  <c r="G447" i="65"/>
  <c r="G444" i="70"/>
  <c r="G421" i="71"/>
  <c r="G433" i="72"/>
  <c r="G429" i="70"/>
  <c r="G472" i="64"/>
  <c r="G423" i="70"/>
  <c r="G423" i="72"/>
  <c r="G424" i="66"/>
  <c r="G488" i="64"/>
  <c r="G475" i="64"/>
  <c r="G432" i="69"/>
  <c r="G450" i="70"/>
  <c r="G28" i="62"/>
  <c r="G420" i="67"/>
  <c r="G571" i="68"/>
  <c r="G514" i="64"/>
  <c r="G432" i="70"/>
  <c r="G7" i="61"/>
  <c r="G453" i="67"/>
  <c r="G439" i="66"/>
  <c r="G428" i="65"/>
  <c r="G439" i="69"/>
  <c r="G425" i="70"/>
  <c r="G443" i="65"/>
  <c r="G128" i="61"/>
  <c r="G448" i="70"/>
  <c r="G444" i="67"/>
  <c r="G447" i="67"/>
  <c r="G435" i="67"/>
  <c r="G405" i="72"/>
  <c r="G472" i="65"/>
  <c r="G429" i="67"/>
  <c r="G82" i="61"/>
  <c r="G431" i="70"/>
  <c r="G428" i="66"/>
  <c r="G435" i="70"/>
  <c r="G442" i="70"/>
  <c r="G443" i="69"/>
  <c r="G434" i="65"/>
  <c r="G63" i="62"/>
  <c r="G447" i="70"/>
  <c r="G411" i="71"/>
  <c r="G539" i="68"/>
  <c r="G562" i="68"/>
  <c r="G443" i="66"/>
  <c r="G442" i="65"/>
  <c r="G44" i="62"/>
  <c r="G431" i="72"/>
  <c r="G464" i="65"/>
  <c r="G427" i="65"/>
  <c r="G144" i="61"/>
  <c r="G428" i="70"/>
  <c r="G470" i="64"/>
  <c r="G465" i="65"/>
  <c r="G423" i="71"/>
  <c r="G125" i="62"/>
  <c r="G421" i="70"/>
  <c r="G454" i="70"/>
  <c r="G429" i="66"/>
  <c r="G440" i="65"/>
  <c r="G476" i="64"/>
  <c r="G450" i="67"/>
  <c r="G500" i="64"/>
  <c r="G421" i="67"/>
  <c r="G146" i="62"/>
  <c r="G421" i="65"/>
  <c r="G434" i="66"/>
  <c r="G452" i="67"/>
  <c r="G446" i="65"/>
  <c r="G431" i="65"/>
  <c r="G440" i="69"/>
  <c r="G423" i="65"/>
  <c r="G442" i="66"/>
  <c r="G439" i="70"/>
  <c r="G403" i="72"/>
  <c r="G424" i="71"/>
  <c r="G435" i="65"/>
  <c r="G471" i="64"/>
  <c r="G420" i="65"/>
  <c r="G423" i="66"/>
  <c r="G82" i="63"/>
  <c r="G552" i="68"/>
  <c r="G423" i="69"/>
  <c r="G424" i="69"/>
  <c r="G452" i="65"/>
  <c r="G444" i="66"/>
  <c r="G458" i="67"/>
  <c r="G550" i="68"/>
  <c r="G432" i="66"/>
  <c r="G427" i="67"/>
  <c r="G454" i="67"/>
  <c r="G479" i="64"/>
  <c r="G425" i="65"/>
  <c r="G44" i="61"/>
  <c r="G560" i="68"/>
  <c r="G435" i="66"/>
  <c r="G429" i="71"/>
  <c r="G425" i="67"/>
  <c r="G481" i="64"/>
  <c r="G451" i="66"/>
  <c r="G498" i="64"/>
  <c r="G451" i="69"/>
  <c r="G513" i="64"/>
  <c r="G453" i="66"/>
  <c r="G413" i="72"/>
  <c r="G463" i="66"/>
  <c r="G432" i="71"/>
  <c r="G502" i="64"/>
  <c r="G28" i="61"/>
  <c r="G577" i="68"/>
  <c r="G420" i="70"/>
  <c r="G496" i="64"/>
  <c r="G63" i="61"/>
  <c r="G431" i="69"/>
  <c r="G447" i="66"/>
  <c r="G66" i="61"/>
  <c r="G464" i="66"/>
  <c r="G487" i="64"/>
  <c r="G494" i="64"/>
  <c r="G463" i="65"/>
  <c r="G82" i="62"/>
  <c r="G454" i="69"/>
  <c r="G465" i="66"/>
  <c r="G451" i="65"/>
  <c r="G504" i="64"/>
  <c r="G164" i="61"/>
  <c r="G576" i="68"/>
  <c r="G435" i="72"/>
  <c r="G420" i="69"/>
  <c r="G547" i="68"/>
  <c r="G431" i="71"/>
  <c r="G431" i="66"/>
  <c r="G440" i="70"/>
  <c r="G466" i="64"/>
  <c r="G444" i="65"/>
  <c r="G450" i="69"/>
  <c r="G47" i="62"/>
  <c r="G452" i="70"/>
  <c r="G128" i="62"/>
  <c r="G437" i="72"/>
  <c r="G462" i="66"/>
  <c r="G432" i="72"/>
  <c r="G473" i="64"/>
  <c r="G106" i="61"/>
  <c r="G47" i="61"/>
  <c r="G554" i="68"/>
  <c r="G508" i="64"/>
  <c r="G417" i="71"/>
  <c r="G424" i="65"/>
  <c r="G406" i="72"/>
  <c r="G467" i="64"/>
  <c r="G524" i="68"/>
  <c r="G536" i="68"/>
  <c r="G433" i="67"/>
  <c r="G430" i="69"/>
  <c r="G448" i="65"/>
  <c r="G435" i="69"/>
  <c r="G465" i="64"/>
  <c r="G422" i="69"/>
  <c r="G81" i="63"/>
  <c r="G402" i="72"/>
  <c r="G24" i="63"/>
  <c r="G438" i="66"/>
  <c r="G419" i="67"/>
  <c r="G124" i="62"/>
  <c r="G422" i="65"/>
  <c r="G489" i="64"/>
  <c r="G438" i="67"/>
  <c r="G438" i="65"/>
  <c r="G457" i="66"/>
  <c r="G62" i="61"/>
  <c r="G422" i="66"/>
  <c r="G43" i="62"/>
  <c r="G404" i="71"/>
  <c r="G507" i="64"/>
  <c r="G81" i="62"/>
  <c r="G419" i="70"/>
  <c r="G438" i="70"/>
  <c r="G161" i="61"/>
  <c r="G457" i="65"/>
  <c r="G143" i="62"/>
  <c r="G81" i="61"/>
  <c r="G105" i="62"/>
  <c r="G420" i="72"/>
  <c r="G441" i="65"/>
  <c r="G62" i="62"/>
  <c r="G161" i="62"/>
  <c r="G62" i="63"/>
  <c r="G419" i="69"/>
  <c r="G124" i="61"/>
  <c r="G24" i="61"/>
  <c r="G24" i="62"/>
  <c r="G422" i="67"/>
  <c r="G546" i="68"/>
  <c r="G422" i="71"/>
  <c r="G441" i="70"/>
  <c r="G404" i="72"/>
  <c r="G402" i="71"/>
  <c r="G468" i="64"/>
  <c r="G419" i="66"/>
  <c r="G549" i="68"/>
  <c r="G3" i="62"/>
  <c r="G570" i="68"/>
  <c r="G422" i="72"/>
  <c r="G43" i="61"/>
  <c r="G43" i="63"/>
  <c r="G3" i="61"/>
  <c r="G457" i="67"/>
  <c r="G525" i="68"/>
  <c r="G441" i="69"/>
  <c r="G3" i="63"/>
  <c r="G441" i="66"/>
  <c r="G522" i="68"/>
  <c r="G441" i="67"/>
  <c r="G143" i="61"/>
  <c r="G438" i="69"/>
  <c r="G422" i="70"/>
  <c r="G105" i="61"/>
  <c r="G420" i="71"/>
  <c r="G486" i="64"/>
  <c r="G419" i="65"/>
  <c r="G506" i="64"/>
  <c r="G545" i="68"/>
  <c r="G419" i="72"/>
  <c r="G437" i="65"/>
  <c r="G437" i="67"/>
  <c r="G401" i="72"/>
  <c r="G456" i="67"/>
  <c r="G418" i="65"/>
  <c r="G485" i="64"/>
  <c r="G456" i="65"/>
  <c r="G401" i="71"/>
  <c r="G437" i="70"/>
  <c r="G437" i="69"/>
  <c r="G456" i="66"/>
  <c r="G464" i="64"/>
  <c r="G418" i="67"/>
  <c r="G418" i="70"/>
  <c r="G521" i="68"/>
  <c r="G569" i="68"/>
  <c r="G418" i="66"/>
  <c r="G419" i="71"/>
  <c r="G418" i="69"/>
  <c r="G437" i="66"/>
  <c r="K152" i="62"/>
  <c r="K38" i="63"/>
  <c r="K102" i="62"/>
  <c r="K11" i="63"/>
  <c r="K12" i="63"/>
  <c r="K155" i="63"/>
  <c r="K159" i="63"/>
  <c r="K409" i="71"/>
  <c r="K470" i="67"/>
  <c r="K453" i="71"/>
  <c r="K514" i="64"/>
  <c r="K517" i="64"/>
  <c r="K466" i="67"/>
  <c r="K582" i="68"/>
  <c r="K466" i="69"/>
  <c r="K100" i="63"/>
  <c r="K170" i="62"/>
  <c r="K41" i="63"/>
  <c r="K158" i="61"/>
  <c r="K149" i="62"/>
  <c r="K168" i="63"/>
  <c r="K176" i="63"/>
  <c r="K94" i="61"/>
  <c r="K93" i="63"/>
  <c r="K53" i="63"/>
  <c r="K459" i="65"/>
  <c r="K475" i="64"/>
  <c r="K113" i="63"/>
  <c r="K140" i="62"/>
  <c r="K134" i="63"/>
  <c r="K8" i="63"/>
  <c r="K112" i="62"/>
  <c r="K509" i="64"/>
  <c r="K472" i="64"/>
  <c r="K467" i="65"/>
  <c r="K140" i="63"/>
  <c r="K169" i="61"/>
  <c r="K518" i="64"/>
  <c r="K584" i="68"/>
  <c r="K446" i="72"/>
  <c r="K470" i="69"/>
  <c r="K470" i="70"/>
  <c r="K525" i="64"/>
  <c r="K428" i="69"/>
  <c r="K95" i="63"/>
  <c r="K470" i="66"/>
  <c r="K566" i="68"/>
  <c r="K121" i="62"/>
  <c r="K59" i="62"/>
  <c r="K587" i="68"/>
  <c r="K94" i="63"/>
  <c r="K22" i="63"/>
  <c r="K176" i="61"/>
  <c r="K11" i="61"/>
  <c r="K139" i="63"/>
  <c r="K473" i="67"/>
  <c r="K15" i="63"/>
  <c r="K133" i="63"/>
  <c r="K114" i="63"/>
  <c r="K149" i="63"/>
  <c r="K470" i="65"/>
  <c r="K516" i="64"/>
  <c r="K72" i="63"/>
  <c r="K165" i="63"/>
  <c r="K467" i="70"/>
  <c r="K112" i="61"/>
  <c r="K453" i="72"/>
  <c r="K102" i="61"/>
  <c r="K151" i="61"/>
  <c r="K169" i="63"/>
  <c r="K95" i="62"/>
  <c r="K13" i="62"/>
  <c r="K428" i="71"/>
  <c r="K101" i="63"/>
  <c r="K407" i="71"/>
  <c r="K59" i="63"/>
  <c r="K14" i="61"/>
  <c r="K12" i="62"/>
  <c r="K122" i="63"/>
  <c r="K117" i="63"/>
  <c r="K167" i="63"/>
  <c r="K107" i="63"/>
  <c r="K459" i="69"/>
  <c r="K11" i="62"/>
  <c r="K129" i="63"/>
  <c r="K591" i="68"/>
  <c r="K467" i="69"/>
  <c r="K7" i="63"/>
  <c r="K434" i="72"/>
  <c r="K14" i="62"/>
  <c r="K73" i="63"/>
  <c r="K102" i="63"/>
  <c r="K447" i="71"/>
  <c r="K446" i="71"/>
  <c r="K115" i="62"/>
  <c r="K141" i="63"/>
  <c r="K467" i="67"/>
  <c r="K168" i="62"/>
  <c r="K473" i="69"/>
  <c r="K95" i="61"/>
  <c r="K14" i="63"/>
  <c r="K114" i="61"/>
  <c r="K147" i="63"/>
  <c r="K96" i="63"/>
  <c r="K29" i="63"/>
  <c r="K169" i="62"/>
  <c r="K112" i="63"/>
  <c r="K103" i="63"/>
  <c r="K520" i="64"/>
  <c r="K94" i="62"/>
  <c r="K450" i="71"/>
  <c r="K91" i="63"/>
  <c r="K427" i="71"/>
  <c r="K158" i="63"/>
  <c r="K18" i="63"/>
  <c r="K167" i="61"/>
  <c r="K152" i="61"/>
  <c r="K493" i="64"/>
  <c r="K74" i="63"/>
  <c r="K434" i="69"/>
  <c r="K467" i="66"/>
  <c r="K118" i="63"/>
  <c r="K114" i="62"/>
  <c r="K170" i="63"/>
  <c r="K60" i="63"/>
  <c r="K121" i="61"/>
  <c r="K473" i="66"/>
  <c r="K453" i="70"/>
  <c r="K86" i="63"/>
  <c r="K172" i="63"/>
  <c r="K428" i="72"/>
  <c r="K98" i="63"/>
  <c r="K137" i="63"/>
  <c r="K515" i="64"/>
  <c r="K542" i="68"/>
  <c r="K157" i="63"/>
  <c r="K59" i="61"/>
  <c r="K171" i="63"/>
  <c r="K559" i="68"/>
  <c r="K121" i="63"/>
  <c r="K416" i="72"/>
  <c r="K76" i="63"/>
  <c r="K156" i="63"/>
  <c r="K58" i="63"/>
  <c r="K590" i="68"/>
  <c r="K459" i="67"/>
  <c r="K46" i="63"/>
  <c r="K119" i="63"/>
  <c r="K149" i="61"/>
  <c r="K163" i="63"/>
  <c r="K99" i="63"/>
  <c r="K459" i="66"/>
  <c r="K495" i="64"/>
  <c r="K37" i="63"/>
  <c r="K175" i="63"/>
  <c r="K108" i="63"/>
  <c r="K13" i="63"/>
  <c r="K473" i="70"/>
  <c r="K97" i="63"/>
  <c r="K93" i="62"/>
  <c r="K115" i="61"/>
  <c r="K170" i="61"/>
  <c r="K34" i="63"/>
  <c r="K468" i="65"/>
  <c r="K132" i="63"/>
  <c r="K55" i="63"/>
  <c r="K450" i="72"/>
  <c r="K447" i="72"/>
  <c r="K511" i="64"/>
  <c r="K167" i="62"/>
  <c r="K116" i="63"/>
  <c r="K153" i="63"/>
  <c r="K158" i="62"/>
  <c r="K469" i="65"/>
  <c r="K84" i="63"/>
  <c r="K79" i="63"/>
  <c r="K131" i="63"/>
  <c r="K410" i="72"/>
  <c r="K174" i="63"/>
  <c r="K453" i="66"/>
  <c r="K120" i="63"/>
  <c r="K56" i="63"/>
  <c r="K151" i="62"/>
  <c r="K496" i="64"/>
  <c r="K150" i="63"/>
  <c r="K67" i="63"/>
  <c r="K168" i="61"/>
  <c r="K93" i="61"/>
  <c r="K115" i="63"/>
  <c r="K126" i="63"/>
  <c r="K466" i="70"/>
  <c r="K13" i="61"/>
  <c r="K176" i="62"/>
  <c r="K111" i="63"/>
  <c r="K138" i="63"/>
  <c r="K173" i="63"/>
  <c r="K466" i="66"/>
  <c r="K425" i="71"/>
  <c r="K140" i="61"/>
  <c r="K473" i="65"/>
  <c r="K57" i="63"/>
  <c r="K151" i="63"/>
  <c r="K447" i="69"/>
  <c r="K6" i="63"/>
  <c r="K65" i="63"/>
  <c r="K152" i="63"/>
  <c r="K113" i="61"/>
  <c r="K54" i="63"/>
  <c r="K127" i="63"/>
  <c r="K461" i="65"/>
  <c r="K35" i="63"/>
  <c r="K36" i="63"/>
  <c r="K145" i="63"/>
  <c r="K27" i="63"/>
  <c r="K17" i="63"/>
  <c r="K135" i="63"/>
  <c r="K459" i="70"/>
  <c r="K110" i="63"/>
  <c r="K75" i="63"/>
  <c r="K177" i="63"/>
  <c r="K535" i="68"/>
  <c r="K48" i="63"/>
  <c r="K111" i="61"/>
  <c r="K36" i="62"/>
  <c r="K441" i="71"/>
  <c r="K588" i="68"/>
  <c r="K32" i="63"/>
  <c r="K150" i="61"/>
  <c r="K47" i="63"/>
  <c r="K458" i="70"/>
  <c r="K446" i="69"/>
  <c r="K443" i="72"/>
  <c r="K410" i="71"/>
  <c r="K583" i="68"/>
  <c r="K445" i="72"/>
  <c r="K448" i="72"/>
  <c r="K443" i="71"/>
  <c r="K28" i="63"/>
  <c r="K574" i="68"/>
  <c r="K461" i="66"/>
  <c r="K427" i="69"/>
  <c r="K461" i="69"/>
  <c r="K427" i="72"/>
  <c r="K534" i="68"/>
  <c r="K449" i="72"/>
  <c r="K154" i="63"/>
  <c r="K453" i="69"/>
  <c r="K572" i="68"/>
  <c r="K469" i="67"/>
  <c r="K128" i="63"/>
  <c r="K125" i="63"/>
  <c r="K12" i="61"/>
  <c r="K451" i="71"/>
  <c r="K579" i="68"/>
  <c r="K519" i="64"/>
  <c r="K465" i="69"/>
  <c r="K494" i="64"/>
  <c r="K469" i="70"/>
  <c r="K444" i="71"/>
  <c r="K434" i="71"/>
  <c r="K16" i="63"/>
  <c r="K442" i="72"/>
  <c r="K585" i="68"/>
  <c r="K444" i="69"/>
  <c r="K471" i="70"/>
  <c r="K113" i="62"/>
  <c r="K16" i="61"/>
  <c r="K68" i="62"/>
  <c r="K473" i="64"/>
  <c r="K468" i="69"/>
  <c r="K472" i="69"/>
  <c r="K136" i="62"/>
  <c r="K448" i="71"/>
  <c r="K144" i="63"/>
  <c r="K469" i="66"/>
  <c r="K130" i="63"/>
  <c r="K463" i="69"/>
  <c r="K441" i="72"/>
  <c r="K521" i="64"/>
  <c r="K452" i="72"/>
  <c r="K426" i="69"/>
  <c r="K471" i="69"/>
  <c r="K434" i="70"/>
  <c r="K445" i="71"/>
  <c r="K468" i="70"/>
  <c r="K409" i="72"/>
  <c r="K32" i="62"/>
  <c r="K106" i="63"/>
  <c r="K426" i="71"/>
  <c r="K416" i="71"/>
  <c r="K68" i="63"/>
  <c r="K117" i="62"/>
  <c r="K132" i="61"/>
  <c r="K172" i="62"/>
  <c r="K461" i="67"/>
  <c r="K16" i="62"/>
  <c r="K55" i="62"/>
  <c r="K154" i="61"/>
  <c r="K434" i="66"/>
  <c r="K474" i="64"/>
  <c r="K162" i="63"/>
  <c r="K465" i="70"/>
  <c r="K451" i="72"/>
  <c r="K425" i="72"/>
  <c r="K146" i="63"/>
  <c r="K586" i="68"/>
  <c r="K472" i="70"/>
  <c r="K449" i="71"/>
  <c r="K66" i="63"/>
  <c r="K464" i="70"/>
  <c r="K166" i="63"/>
  <c r="K442" i="71"/>
  <c r="K472" i="66"/>
  <c r="K109" i="63"/>
  <c r="K510" i="64"/>
  <c r="K460" i="65"/>
  <c r="K589" i="68"/>
  <c r="K425" i="69"/>
  <c r="K533" i="68"/>
  <c r="K439" i="71"/>
  <c r="K439" i="72"/>
  <c r="K164" i="63"/>
  <c r="K85" i="63"/>
  <c r="K581" i="68"/>
  <c r="K463" i="70"/>
  <c r="K452" i="71"/>
  <c r="K136" i="63"/>
  <c r="K148" i="63"/>
  <c r="K87" i="61"/>
  <c r="K558" i="68"/>
  <c r="K461" i="70"/>
  <c r="K471" i="66"/>
  <c r="K458" i="69"/>
  <c r="K407" i="72"/>
  <c r="K469" i="69"/>
  <c r="K444" i="72"/>
  <c r="K466" i="65"/>
  <c r="K150" i="62"/>
  <c r="K408" i="72"/>
  <c r="K415" i="71"/>
  <c r="K512" i="64"/>
  <c r="K477" i="64"/>
  <c r="K445" i="69"/>
  <c r="K156" i="61"/>
  <c r="K141" i="62"/>
  <c r="K133" i="61"/>
  <c r="K40" i="63"/>
  <c r="K72" i="61"/>
  <c r="K60" i="61"/>
  <c r="K56" i="61"/>
  <c r="K408" i="71"/>
  <c r="K159" i="61"/>
  <c r="K119" i="61"/>
  <c r="K100" i="62"/>
  <c r="K88" i="61"/>
  <c r="K78" i="62"/>
  <c r="K65" i="62"/>
  <c r="K45" i="62"/>
  <c r="K31" i="61"/>
  <c r="K9" i="63"/>
  <c r="K166" i="62"/>
  <c r="K175" i="61"/>
  <c r="K148" i="62"/>
  <c r="K120" i="62"/>
  <c r="K99" i="62"/>
  <c r="K90" i="61"/>
  <c r="K79" i="61"/>
  <c r="K71" i="62"/>
  <c r="K51" i="63"/>
  <c r="K20" i="62"/>
  <c r="K172" i="61"/>
  <c r="K27" i="62"/>
  <c r="K148" i="61"/>
  <c r="K135" i="61"/>
  <c r="K462" i="65"/>
  <c r="K573" i="68"/>
  <c r="K147" i="61"/>
  <c r="K137" i="61"/>
  <c r="K134" i="62"/>
  <c r="K92" i="63"/>
  <c r="K87" i="63"/>
  <c r="K83" i="63"/>
  <c r="K69" i="63"/>
  <c r="K64" i="61"/>
  <c r="K18" i="61"/>
  <c r="K426" i="67"/>
  <c r="K529" i="68"/>
  <c r="K130" i="62"/>
  <c r="K97" i="61"/>
  <c r="K157" i="62"/>
  <c r="K131" i="61"/>
  <c r="K127" i="62"/>
  <c r="K33" i="63"/>
  <c r="K165" i="62"/>
  <c r="K46" i="62"/>
  <c r="K21" i="62"/>
  <c r="K18" i="62"/>
  <c r="K470" i="64"/>
  <c r="K107" i="62"/>
  <c r="K53" i="62"/>
  <c r="K38" i="61"/>
  <c r="K424" i="67"/>
  <c r="K30" i="63"/>
  <c r="K137" i="62"/>
  <c r="K134" i="61"/>
  <c r="K118" i="62"/>
  <c r="K103" i="61"/>
  <c r="K84" i="62"/>
  <c r="K30" i="61"/>
  <c r="K17" i="61"/>
  <c r="K105" i="63"/>
  <c r="K126" i="61"/>
  <c r="K98" i="62"/>
  <c r="K60" i="62"/>
  <c r="K57" i="61"/>
  <c r="K41" i="62"/>
  <c r="K32" i="61"/>
  <c r="K135" i="62"/>
  <c r="K116" i="62"/>
  <c r="K107" i="61"/>
  <c r="K67" i="62"/>
  <c r="K57" i="62"/>
  <c r="K34" i="62"/>
  <c r="K15" i="61"/>
  <c r="K501" i="64"/>
  <c r="K430" i="72"/>
  <c r="K452" i="66"/>
  <c r="K424" i="65"/>
  <c r="K156" i="62"/>
  <c r="K73" i="62"/>
  <c r="K27" i="61"/>
  <c r="K449" i="65"/>
  <c r="K131" i="62"/>
  <c r="K126" i="62"/>
  <c r="K108" i="62"/>
  <c r="K97" i="62"/>
  <c r="K48" i="62"/>
  <c r="K34" i="61"/>
  <c r="K561" i="68"/>
  <c r="K87" i="62"/>
  <c r="K78" i="61"/>
  <c r="K50" i="61"/>
  <c r="K45" i="61"/>
  <c r="K551" i="68"/>
  <c r="K491" i="64"/>
  <c r="K537" i="68"/>
  <c r="K122" i="61"/>
  <c r="K9" i="61"/>
  <c r="K161" i="63"/>
  <c r="K171" i="61"/>
  <c r="K153" i="62"/>
  <c r="K19" i="61"/>
  <c r="K440" i="72"/>
  <c r="K557" i="68"/>
  <c r="K70" i="62"/>
  <c r="K173" i="62"/>
  <c r="K96" i="61"/>
  <c r="K49" i="63"/>
  <c r="K46" i="61"/>
  <c r="K21" i="61"/>
  <c r="K10" i="61"/>
  <c r="K163" i="62"/>
  <c r="K145" i="61"/>
  <c r="K76" i="61"/>
  <c r="K71" i="63"/>
  <c r="K55" i="61"/>
  <c r="K52" i="61"/>
  <c r="K37" i="61"/>
  <c r="K19" i="63"/>
  <c r="K8" i="62"/>
  <c r="K430" i="69"/>
  <c r="K154" i="62"/>
  <c r="K118" i="61"/>
  <c r="K96" i="62"/>
  <c r="K73" i="61"/>
  <c r="K31" i="62"/>
  <c r="K166" i="61"/>
  <c r="K553" i="68"/>
  <c r="K155" i="61"/>
  <c r="K26" i="62"/>
  <c r="K21" i="63"/>
  <c r="K10" i="62"/>
  <c r="K5" i="63"/>
  <c r="K74" i="62"/>
  <c r="K70" i="63"/>
  <c r="K117" i="61"/>
  <c r="K175" i="62"/>
  <c r="K90" i="63"/>
  <c r="K67" i="61"/>
  <c r="K56" i="62"/>
  <c r="K52" i="62"/>
  <c r="K22" i="61"/>
  <c r="K577" i="68"/>
  <c r="K438" i="72"/>
  <c r="K103" i="62"/>
  <c r="K445" i="67"/>
  <c r="K462" i="67"/>
  <c r="K98" i="61"/>
  <c r="K445" i="65"/>
  <c r="K89" i="62"/>
  <c r="K177" i="61"/>
  <c r="K141" i="61"/>
  <c r="K88" i="63"/>
  <c r="K69" i="61"/>
  <c r="K64" i="62"/>
  <c r="K40" i="62"/>
  <c r="K35" i="61"/>
  <c r="K70" i="61"/>
  <c r="K53" i="61"/>
  <c r="K37" i="62"/>
  <c r="K39" i="62"/>
  <c r="K51" i="62"/>
  <c r="K449" i="66"/>
  <c r="K430" i="67"/>
  <c r="K111" i="62"/>
  <c r="K460" i="66"/>
  <c r="K110" i="62"/>
  <c r="K30" i="62"/>
  <c r="K445" i="66"/>
  <c r="K452" i="65"/>
  <c r="K159" i="62"/>
  <c r="K129" i="62"/>
  <c r="K68" i="61"/>
  <c r="K64" i="63"/>
  <c r="K35" i="62"/>
  <c r="K426" i="72"/>
  <c r="K75" i="62"/>
  <c r="K33" i="61"/>
  <c r="K460" i="67"/>
  <c r="K464" i="67"/>
  <c r="K143" i="63"/>
  <c r="K133" i="62"/>
  <c r="K122" i="62"/>
  <c r="K84" i="61"/>
  <c r="K49" i="61"/>
  <c r="K40" i="61"/>
  <c r="K17" i="62"/>
  <c r="K36" i="61"/>
  <c r="K468" i="67"/>
  <c r="K157" i="61"/>
  <c r="K29" i="61"/>
  <c r="K92" i="62"/>
  <c r="K77" i="62"/>
  <c r="K49" i="62"/>
  <c r="K449" i="67"/>
  <c r="K86" i="61"/>
  <c r="K79" i="62"/>
  <c r="K527" i="68"/>
  <c r="K424" i="71"/>
  <c r="K406" i="72"/>
  <c r="K460" i="69"/>
  <c r="K174" i="62"/>
  <c r="K101" i="61"/>
  <c r="K77" i="61"/>
  <c r="K58" i="61"/>
  <c r="K50" i="63"/>
  <c r="K39" i="61"/>
  <c r="K31" i="63"/>
  <c r="K6" i="61"/>
  <c r="K462" i="70"/>
  <c r="K139" i="62"/>
  <c r="K99" i="61"/>
  <c r="K91" i="61"/>
  <c r="K51" i="61"/>
  <c r="K138" i="61"/>
  <c r="K100" i="61"/>
  <c r="K83" i="61"/>
  <c r="K9" i="62"/>
  <c r="K433" i="65"/>
  <c r="K163" i="61"/>
  <c r="K15" i="62"/>
  <c r="K8" i="61"/>
  <c r="K464" i="65"/>
  <c r="K174" i="61"/>
  <c r="K155" i="62"/>
  <c r="K129" i="61"/>
  <c r="K83" i="62"/>
  <c r="K77" i="63"/>
  <c r="K65" i="61"/>
  <c r="K50" i="62"/>
  <c r="K45" i="63"/>
  <c r="K10" i="63"/>
  <c r="K5" i="62"/>
  <c r="K457" i="69"/>
  <c r="K130" i="61"/>
  <c r="K89" i="61"/>
  <c r="K139" i="61"/>
  <c r="K76" i="62"/>
  <c r="K71" i="61"/>
  <c r="K52" i="63"/>
  <c r="K22" i="62"/>
  <c r="K20" i="61"/>
  <c r="K452" i="70"/>
  <c r="K127" i="61"/>
  <c r="K90" i="62"/>
  <c r="K138" i="62"/>
  <c r="K92" i="61"/>
  <c r="K69" i="62"/>
  <c r="K6" i="62"/>
  <c r="K171" i="62"/>
  <c r="K89" i="63"/>
  <c r="K426" i="65"/>
  <c r="K119" i="62"/>
  <c r="K468" i="66"/>
  <c r="K457" i="70"/>
  <c r="K38" i="62"/>
  <c r="K29" i="62"/>
  <c r="K438" i="71"/>
  <c r="K173" i="61"/>
  <c r="K26" i="63"/>
  <c r="K20" i="63"/>
  <c r="K136" i="61"/>
  <c r="K91" i="62"/>
  <c r="K116" i="61"/>
  <c r="K452" i="69"/>
  <c r="K108" i="61"/>
  <c r="K75" i="61"/>
  <c r="K48" i="61"/>
  <c r="K440" i="71"/>
  <c r="K54" i="61"/>
  <c r="K101" i="62"/>
  <c r="K78" i="63"/>
  <c r="K54" i="62"/>
  <c r="K462" i="69"/>
  <c r="K460" i="70"/>
  <c r="K120" i="61"/>
  <c r="K41" i="61"/>
  <c r="K33" i="62"/>
  <c r="K19" i="62"/>
  <c r="K433" i="71"/>
  <c r="K74" i="61"/>
  <c r="K88" i="62"/>
  <c r="K39" i="63"/>
  <c r="K5" i="61"/>
  <c r="K464" i="69"/>
  <c r="K165" i="61"/>
  <c r="K147" i="62"/>
  <c r="K132" i="62"/>
  <c r="K58" i="62"/>
  <c r="K153" i="61"/>
  <c r="K86" i="62"/>
  <c r="K124" i="63"/>
  <c r="K145" i="62"/>
  <c r="K72" i="62"/>
  <c r="K177" i="62"/>
  <c r="K110" i="61"/>
  <c r="K26" i="61"/>
  <c r="K463" i="65"/>
  <c r="K490" i="64"/>
  <c r="K465" i="65"/>
  <c r="K426" i="66"/>
  <c r="K472" i="65"/>
  <c r="K82" i="63"/>
  <c r="K429" i="70"/>
  <c r="K66" i="62"/>
  <c r="K106" i="61"/>
  <c r="K550" i="68"/>
  <c r="K447" i="70"/>
  <c r="K437" i="72"/>
  <c r="K403" i="72"/>
  <c r="K513" i="64"/>
  <c r="K458" i="66"/>
  <c r="K540" i="68"/>
  <c r="K109" i="62"/>
  <c r="K450" i="66"/>
  <c r="K431" i="65"/>
  <c r="K454" i="66"/>
  <c r="K439" i="65"/>
  <c r="K443" i="69"/>
  <c r="K440" i="67"/>
  <c r="K432" i="72"/>
  <c r="K423" i="65"/>
  <c r="K450" i="67"/>
  <c r="K464" i="66"/>
  <c r="K420" i="70"/>
  <c r="K445" i="70"/>
  <c r="K571" i="68"/>
  <c r="K429" i="72"/>
  <c r="K564" i="68"/>
  <c r="K439" i="67"/>
  <c r="K63" i="63"/>
  <c r="K424" i="66"/>
  <c r="K448" i="65"/>
  <c r="K421" i="67"/>
  <c r="K578" i="68"/>
  <c r="K85" i="62"/>
  <c r="K424" i="72"/>
  <c r="K443" i="66"/>
  <c r="K488" i="64"/>
  <c r="K425" i="67"/>
  <c r="K528" i="68"/>
  <c r="K435" i="65"/>
  <c r="K502" i="64"/>
  <c r="K28" i="62"/>
  <c r="K538" i="68"/>
  <c r="K456" i="70"/>
  <c r="K25" i="62"/>
  <c r="K439" i="66"/>
  <c r="K125" i="62"/>
  <c r="K429" i="66"/>
  <c r="K454" i="70"/>
  <c r="K4" i="63"/>
  <c r="K434" i="65"/>
  <c r="K421" i="65"/>
  <c r="K435" i="72"/>
  <c r="K431" i="70"/>
  <c r="K444" i="70"/>
  <c r="K465" i="66"/>
  <c r="K428" i="70"/>
  <c r="K426" i="70"/>
  <c r="K456" i="69"/>
  <c r="K449" i="70"/>
  <c r="K425" i="65"/>
  <c r="K442" i="70"/>
  <c r="K448" i="67"/>
  <c r="K414" i="72"/>
  <c r="K429" i="71"/>
  <c r="K452" i="67"/>
  <c r="K492" i="64"/>
  <c r="K560" i="68"/>
  <c r="K28" i="61"/>
  <c r="K44" i="62"/>
  <c r="K428" i="65"/>
  <c r="K508" i="64"/>
  <c r="K4" i="62"/>
  <c r="K446" i="70"/>
  <c r="K523" i="64"/>
  <c r="K432" i="66"/>
  <c r="K450" i="65"/>
  <c r="K420" i="65"/>
  <c r="K443" i="65"/>
  <c r="K500" i="64"/>
  <c r="K435" i="70"/>
  <c r="K447" i="66"/>
  <c r="K523" i="68"/>
  <c r="K428" i="67"/>
  <c r="K144" i="62"/>
  <c r="K478" i="64"/>
  <c r="K476" i="64"/>
  <c r="K47" i="62"/>
  <c r="K458" i="65"/>
  <c r="K421" i="71"/>
  <c r="K463" i="66"/>
  <c r="K164" i="62"/>
  <c r="K522" i="64"/>
  <c r="K427" i="67"/>
  <c r="K482" i="64"/>
  <c r="K44" i="63"/>
  <c r="K580" i="68"/>
  <c r="K421" i="72"/>
  <c r="K526" i="68"/>
  <c r="K552" i="68"/>
  <c r="K454" i="65"/>
  <c r="K63" i="61"/>
  <c r="K451" i="65"/>
  <c r="K448" i="66"/>
  <c r="K446" i="65"/>
  <c r="K425" i="70"/>
  <c r="K467" i="64"/>
  <c r="K524" i="64"/>
  <c r="K444" i="67"/>
  <c r="K424" i="69"/>
  <c r="K440" i="70"/>
  <c r="K406" i="71"/>
  <c r="K465" i="67"/>
  <c r="K430" i="70"/>
  <c r="K435" i="69"/>
  <c r="K435" i="71"/>
  <c r="K421" i="69"/>
  <c r="K432" i="70"/>
  <c r="K125" i="61"/>
  <c r="K415" i="72"/>
  <c r="K487" i="64"/>
  <c r="K444" i="65"/>
  <c r="K576" i="68"/>
  <c r="K128" i="61"/>
  <c r="K427" i="66"/>
  <c r="K423" i="72"/>
  <c r="K498" i="64"/>
  <c r="K471" i="65"/>
  <c r="K421" i="66"/>
  <c r="K146" i="61"/>
  <c r="K451" i="69"/>
  <c r="K440" i="69"/>
  <c r="K462" i="66"/>
  <c r="K440" i="65"/>
  <c r="K543" i="68"/>
  <c r="K412" i="71"/>
  <c r="K417" i="71"/>
  <c r="K450" i="69"/>
  <c r="K423" i="71"/>
  <c r="K146" i="62"/>
  <c r="K25" i="63"/>
  <c r="K548" i="68"/>
  <c r="K481" i="64"/>
  <c r="K47" i="61"/>
  <c r="K405" i="72"/>
  <c r="K423" i="69"/>
  <c r="K504" i="64"/>
  <c r="K420" i="67"/>
  <c r="K453" i="67"/>
  <c r="K421" i="70"/>
  <c r="K563" i="68"/>
  <c r="K554" i="68"/>
  <c r="K439" i="69"/>
  <c r="K442" i="67"/>
  <c r="K109" i="61"/>
  <c r="K164" i="61"/>
  <c r="K424" i="70"/>
  <c r="K428" i="66"/>
  <c r="K411" i="72"/>
  <c r="K432" i="65"/>
  <c r="K433" i="69"/>
  <c r="K162" i="61"/>
  <c r="K447" i="67"/>
  <c r="K539" i="68"/>
  <c r="K442" i="69"/>
  <c r="K434" i="67"/>
  <c r="K433" i="66"/>
  <c r="K531" i="68"/>
  <c r="K449" i="69"/>
  <c r="K454" i="67"/>
  <c r="K431" i="72"/>
  <c r="K420" i="69"/>
  <c r="K162" i="62"/>
  <c r="K423" i="67"/>
  <c r="K432" i="67"/>
  <c r="K469" i="64"/>
  <c r="K471" i="67"/>
  <c r="K524" i="68"/>
  <c r="K435" i="67"/>
  <c r="K429" i="67"/>
  <c r="K497" i="64"/>
  <c r="K430" i="71"/>
  <c r="K450" i="70"/>
  <c r="K427" i="65"/>
  <c r="K431" i="67"/>
  <c r="K403" i="71"/>
  <c r="K433" i="72"/>
  <c r="K443" i="67"/>
  <c r="K575" i="68"/>
  <c r="K556" i="68"/>
  <c r="K446" i="66"/>
  <c r="K480" i="64"/>
  <c r="K66" i="61"/>
  <c r="K562" i="68"/>
  <c r="K479" i="64"/>
  <c r="K453" i="65"/>
  <c r="K440" i="66"/>
  <c r="K536" i="68"/>
  <c r="K448" i="70"/>
  <c r="K144" i="61"/>
  <c r="K442" i="65"/>
  <c r="K429" i="65"/>
  <c r="K567" i="68"/>
  <c r="K413" i="71"/>
  <c r="K442" i="66"/>
  <c r="K85" i="61"/>
  <c r="K503" i="64"/>
  <c r="K444" i="66"/>
  <c r="K82" i="62"/>
  <c r="K7" i="61"/>
  <c r="K106" i="62"/>
  <c r="K423" i="70"/>
  <c r="K547" i="68"/>
  <c r="K82" i="61"/>
  <c r="K412" i="72"/>
  <c r="K413" i="72"/>
  <c r="K435" i="66"/>
  <c r="K411" i="71"/>
  <c r="K431" i="71"/>
  <c r="K417" i="72"/>
  <c r="K458" i="67"/>
  <c r="K128" i="62"/>
  <c r="K541" i="68"/>
  <c r="K431" i="66"/>
  <c r="K483" i="64"/>
  <c r="K472" i="67"/>
  <c r="K447" i="65"/>
  <c r="K451" i="67"/>
  <c r="K555" i="68"/>
  <c r="K405" i="71"/>
  <c r="K466" i="64"/>
  <c r="K425" i="66"/>
  <c r="K63" i="62"/>
  <c r="K532" i="68"/>
  <c r="K430" i="66"/>
  <c r="K429" i="69"/>
  <c r="K4" i="61"/>
  <c r="K427" i="70"/>
  <c r="K437" i="71"/>
  <c r="K446" i="67"/>
  <c r="K433" i="67"/>
  <c r="K471" i="64"/>
  <c r="K423" i="66"/>
  <c r="K565" i="68"/>
  <c r="K451" i="66"/>
  <c r="K7" i="62"/>
  <c r="K430" i="65"/>
  <c r="K414" i="71"/>
  <c r="K463" i="67"/>
  <c r="K433" i="70"/>
  <c r="K530" i="68"/>
  <c r="K443" i="70"/>
  <c r="K25" i="61"/>
  <c r="K499" i="64"/>
  <c r="K44" i="61"/>
  <c r="K432" i="69"/>
  <c r="K448" i="69"/>
  <c r="K420" i="66"/>
  <c r="K454" i="69"/>
  <c r="K451" i="70"/>
  <c r="K439" i="70"/>
  <c r="K431" i="69"/>
  <c r="K432" i="71"/>
  <c r="K422" i="69"/>
  <c r="K404" i="72"/>
  <c r="K422" i="71"/>
  <c r="K465" i="64"/>
  <c r="K441" i="65"/>
  <c r="K62" i="62"/>
  <c r="K419" i="70"/>
  <c r="K402" i="72"/>
  <c r="K489" i="64"/>
  <c r="K124" i="62"/>
  <c r="K105" i="61"/>
  <c r="K438" i="66"/>
  <c r="K457" i="65"/>
  <c r="K419" i="69"/>
  <c r="K161" i="61"/>
  <c r="K124" i="61"/>
  <c r="K43" i="61"/>
  <c r="K419" i="65"/>
  <c r="K419" i="66"/>
  <c r="K62" i="61"/>
  <c r="K441" i="66"/>
  <c r="K24" i="62"/>
  <c r="K161" i="62"/>
  <c r="K3" i="63"/>
  <c r="K441" i="67"/>
  <c r="K422" i="66"/>
  <c r="K81" i="61"/>
  <c r="K143" i="62"/>
  <c r="K24" i="61"/>
  <c r="K525" i="68"/>
  <c r="K420" i="72"/>
  <c r="K43" i="63"/>
  <c r="K62" i="63"/>
  <c r="K570" i="68"/>
  <c r="K143" i="61"/>
  <c r="K81" i="63"/>
  <c r="K404" i="71"/>
  <c r="K457" i="67"/>
  <c r="K81" i="62"/>
  <c r="K3" i="61"/>
  <c r="K438" i="65"/>
  <c r="K438" i="70"/>
  <c r="K507" i="64"/>
  <c r="K402" i="71"/>
  <c r="K24" i="63"/>
  <c r="K422" i="72"/>
  <c r="K486" i="64"/>
  <c r="K468" i="64"/>
  <c r="K438" i="67"/>
  <c r="K105" i="62"/>
  <c r="K457" i="66"/>
  <c r="K549" i="68"/>
  <c r="K546" i="68"/>
  <c r="K422" i="70"/>
  <c r="K422" i="67"/>
  <c r="K522" i="68"/>
  <c r="K441" i="69"/>
  <c r="K3" i="62"/>
  <c r="K43" i="62"/>
  <c r="K441" i="70"/>
  <c r="K419" i="67"/>
  <c r="K420" i="71"/>
  <c r="K422" i="65"/>
  <c r="K438" i="69"/>
  <c r="K521" i="68"/>
  <c r="K456" i="66"/>
  <c r="K456" i="67"/>
  <c r="K437" i="66"/>
  <c r="K464" i="64"/>
  <c r="K418" i="69"/>
  <c r="K401" i="72"/>
  <c r="K418" i="70"/>
  <c r="K437" i="70"/>
  <c r="K545" i="68"/>
  <c r="K437" i="67"/>
  <c r="K485" i="64"/>
  <c r="K418" i="66"/>
  <c r="K418" i="65"/>
  <c r="K456" i="65"/>
  <c r="K506" i="64"/>
  <c r="K437" i="65"/>
  <c r="K419" i="71"/>
  <c r="K418" i="67"/>
  <c r="K401" i="71"/>
  <c r="K569" i="68"/>
  <c r="K419" i="72"/>
  <c r="K437" i="69"/>
  <c r="O12" i="63"/>
  <c r="O136" i="63"/>
  <c r="O112" i="62"/>
  <c r="O53" i="63"/>
  <c r="O117" i="63"/>
  <c r="O86" i="63"/>
  <c r="O169" i="61"/>
  <c r="O176" i="63"/>
  <c r="O518" i="64"/>
  <c r="O446" i="72"/>
  <c r="O470" i="69"/>
  <c r="O525" i="64"/>
  <c r="O584" i="68"/>
  <c r="O470" i="70"/>
  <c r="O514" i="64"/>
  <c r="O466" i="67"/>
  <c r="O18" i="63"/>
  <c r="O21" i="63"/>
  <c r="O521" i="64"/>
  <c r="O168" i="63"/>
  <c r="O145" i="63"/>
  <c r="O470" i="67"/>
  <c r="O453" i="71"/>
  <c r="O517" i="64"/>
  <c r="O158" i="61"/>
  <c r="O170" i="63"/>
  <c r="O151" i="62"/>
  <c r="O6" i="63"/>
  <c r="O119" i="63"/>
  <c r="O29" i="63"/>
  <c r="O115" i="62"/>
  <c r="O459" i="65"/>
  <c r="O475" i="64"/>
  <c r="O580" i="68"/>
  <c r="O466" i="69"/>
  <c r="O13" i="63"/>
  <c r="O509" i="64"/>
  <c r="O524" i="64"/>
  <c r="O102" i="63"/>
  <c r="O12" i="62"/>
  <c r="O72" i="63"/>
  <c r="O467" i="65"/>
  <c r="O158" i="62"/>
  <c r="O472" i="64"/>
  <c r="O167" i="62"/>
  <c r="O35" i="63"/>
  <c r="O85" i="63"/>
  <c r="O176" i="61"/>
  <c r="O176" i="62"/>
  <c r="O496" i="64"/>
  <c r="O108" i="63"/>
  <c r="O159" i="63"/>
  <c r="O152" i="62"/>
  <c r="O13" i="62"/>
  <c r="O459" i="67"/>
  <c r="O428" i="72"/>
  <c r="O175" i="63"/>
  <c r="O473" i="69"/>
  <c r="O67" i="63"/>
  <c r="O467" i="67"/>
  <c r="O166" i="63"/>
  <c r="O138" i="63"/>
  <c r="O8" i="63"/>
  <c r="O447" i="72"/>
  <c r="O163" i="63"/>
  <c r="O434" i="72"/>
  <c r="O135" i="63"/>
  <c r="O466" i="66"/>
  <c r="O520" i="64"/>
  <c r="O556" i="68"/>
  <c r="O409" i="71"/>
  <c r="O116" i="63"/>
  <c r="O97" i="63"/>
  <c r="O16" i="63"/>
  <c r="O144" i="63"/>
  <c r="O21" i="61"/>
  <c r="O473" i="65"/>
  <c r="O102" i="61"/>
  <c r="O100" i="63"/>
  <c r="O470" i="66"/>
  <c r="O495" i="64"/>
  <c r="O467" i="66"/>
  <c r="O14" i="62"/>
  <c r="O171" i="63"/>
  <c r="O466" i="70"/>
  <c r="O41" i="63"/>
  <c r="O170" i="62"/>
  <c r="O493" i="64"/>
  <c r="O169" i="62"/>
  <c r="O141" i="63"/>
  <c r="O46" i="63"/>
  <c r="O112" i="61"/>
  <c r="O147" i="63"/>
  <c r="O149" i="62"/>
  <c r="O99" i="63"/>
  <c r="O459" i="66"/>
  <c r="O173" i="63"/>
  <c r="O103" i="63"/>
  <c r="O92" i="62"/>
  <c r="O450" i="71"/>
  <c r="O91" i="63"/>
  <c r="O84" i="63"/>
  <c r="O115" i="61"/>
  <c r="O75" i="63"/>
  <c r="O410" i="71"/>
  <c r="O113" i="62"/>
  <c r="O22" i="63"/>
  <c r="O57" i="63"/>
  <c r="O446" i="71"/>
  <c r="O15" i="63"/>
  <c r="O132" i="63"/>
  <c r="O425" i="71"/>
  <c r="O519" i="64"/>
  <c r="O27" i="63"/>
  <c r="O459" i="69"/>
  <c r="O473" i="70"/>
  <c r="O177" i="63"/>
  <c r="O587" i="68"/>
  <c r="O120" i="63"/>
  <c r="O566" i="68"/>
  <c r="O149" i="63"/>
  <c r="O28" i="63"/>
  <c r="O121" i="62"/>
  <c r="O453" i="72"/>
  <c r="O169" i="63"/>
  <c r="O165" i="63"/>
  <c r="O102" i="62"/>
  <c r="O11" i="62"/>
  <c r="O151" i="61"/>
  <c r="O473" i="67"/>
  <c r="O56" i="63"/>
  <c r="O121" i="61"/>
  <c r="O137" i="63"/>
  <c r="O583" i="68"/>
  <c r="O73" i="63"/>
  <c r="O134" i="63"/>
  <c r="O122" i="63"/>
  <c r="O13" i="61"/>
  <c r="O150" i="63"/>
  <c r="O130" i="63"/>
  <c r="O408" i="71"/>
  <c r="O174" i="63"/>
  <c r="O101" i="63"/>
  <c r="O407" i="71"/>
  <c r="O470" i="65"/>
  <c r="O118" i="63"/>
  <c r="O114" i="62"/>
  <c r="O127" i="63"/>
  <c r="O156" i="63"/>
  <c r="O434" i="69"/>
  <c r="O152" i="61"/>
  <c r="O48" i="63"/>
  <c r="O60" i="63"/>
  <c r="O459" i="70"/>
  <c r="O466" i="65"/>
  <c r="O153" i="63"/>
  <c r="O151" i="63"/>
  <c r="O79" i="63"/>
  <c r="O17" i="63"/>
  <c r="O467" i="69"/>
  <c r="O95" i="63"/>
  <c r="O515" i="64"/>
  <c r="O572" i="68"/>
  <c r="O542" i="68"/>
  <c r="O157" i="63"/>
  <c r="O55" i="63"/>
  <c r="O410" i="72"/>
  <c r="O447" i="71"/>
  <c r="O92" i="61"/>
  <c r="O121" i="63"/>
  <c r="O11" i="63"/>
  <c r="O149" i="61"/>
  <c r="O154" i="63"/>
  <c r="O152" i="63"/>
  <c r="O469" i="65"/>
  <c r="O113" i="61"/>
  <c r="O516" i="64"/>
  <c r="O107" i="63"/>
  <c r="O98" i="63"/>
  <c r="O129" i="63"/>
  <c r="O591" i="68"/>
  <c r="O114" i="61"/>
  <c r="O447" i="69"/>
  <c r="O590" i="68"/>
  <c r="O158" i="63"/>
  <c r="O532" i="68"/>
  <c r="O37" i="63"/>
  <c r="O110" i="63"/>
  <c r="O14" i="61"/>
  <c r="O427" i="71"/>
  <c r="O12" i="61"/>
  <c r="O167" i="63"/>
  <c r="O115" i="63"/>
  <c r="O76" i="63"/>
  <c r="O14" i="63"/>
  <c r="O467" i="70"/>
  <c r="O503" i="64"/>
  <c r="O38" i="63"/>
  <c r="O473" i="66"/>
  <c r="O155" i="63"/>
  <c r="O21" i="62"/>
  <c r="O65" i="63"/>
  <c r="O133" i="63"/>
  <c r="O92" i="63"/>
  <c r="O114" i="63"/>
  <c r="O126" i="63"/>
  <c r="O450" i="72"/>
  <c r="O34" i="63"/>
  <c r="O11" i="61"/>
  <c r="O112" i="63"/>
  <c r="O416" i="72"/>
  <c r="O170" i="61"/>
  <c r="O468" i="65"/>
  <c r="O579" i="68"/>
  <c r="O428" i="69"/>
  <c r="O482" i="64"/>
  <c r="O131" i="63"/>
  <c r="O96" i="63"/>
  <c r="O54" i="63"/>
  <c r="O167" i="61"/>
  <c r="O49" i="61"/>
  <c r="O87" i="62"/>
  <c r="O154" i="61"/>
  <c r="O425" i="72"/>
  <c r="O428" i="71"/>
  <c r="O111" i="63"/>
  <c r="O464" i="69"/>
  <c r="O464" i="70"/>
  <c r="O441" i="72"/>
  <c r="O146" i="63"/>
  <c r="O443" i="71"/>
  <c r="O434" i="71"/>
  <c r="O463" i="70"/>
  <c r="O444" i="69"/>
  <c r="O93" i="62"/>
  <c r="O461" i="70"/>
  <c r="O439" i="71"/>
  <c r="O128" i="63"/>
  <c r="O449" i="71"/>
  <c r="O588" i="68"/>
  <c r="O469" i="69"/>
  <c r="O448" i="71"/>
  <c r="O465" i="69"/>
  <c r="O452" i="71"/>
  <c r="O461" i="65"/>
  <c r="O461" i="67"/>
  <c r="O168" i="62"/>
  <c r="O511" i="64"/>
  <c r="O117" i="61"/>
  <c r="O74" i="61"/>
  <c r="O463" i="69"/>
  <c r="O7" i="63"/>
  <c r="O469" i="66"/>
  <c r="O589" i="68"/>
  <c r="O16" i="61"/>
  <c r="O136" i="61"/>
  <c r="O97" i="61"/>
  <c r="O444" i="72"/>
  <c r="O445" i="71"/>
  <c r="O150" i="61"/>
  <c r="O132" i="62"/>
  <c r="O172" i="63"/>
  <c r="O458" i="69"/>
  <c r="O469" i="70"/>
  <c r="O451" i="71"/>
  <c r="O51" i="63"/>
  <c r="O36" i="61"/>
  <c r="O407" i="72"/>
  <c r="O472" i="69"/>
  <c r="O449" i="72"/>
  <c r="O451" i="72"/>
  <c r="O162" i="63"/>
  <c r="O66" i="63"/>
  <c r="O426" i="71"/>
  <c r="O458" i="70"/>
  <c r="O452" i="72"/>
  <c r="O586" i="68"/>
  <c r="O465" i="70"/>
  <c r="O47" i="63"/>
  <c r="O468" i="70"/>
  <c r="O109" i="63"/>
  <c r="O441" i="71"/>
  <c r="O132" i="61"/>
  <c r="O445" i="72"/>
  <c r="O471" i="69"/>
  <c r="O468" i="67"/>
  <c r="O125" i="63"/>
  <c r="O469" i="67"/>
  <c r="O574" i="68"/>
  <c r="O36" i="63"/>
  <c r="O474" i="64"/>
  <c r="O106" i="63"/>
  <c r="O453" i="69"/>
  <c r="O427" i="72"/>
  <c r="O439" i="72"/>
  <c r="O32" i="63"/>
  <c r="O443" i="72"/>
  <c r="O36" i="62"/>
  <c r="O164" i="63"/>
  <c r="O427" i="69"/>
  <c r="O448" i="72"/>
  <c r="O113" i="63"/>
  <c r="O468" i="66"/>
  <c r="O55" i="62"/>
  <c r="O425" i="69"/>
  <c r="O150" i="62"/>
  <c r="O461" i="66"/>
  <c r="O446" i="69"/>
  <c r="O473" i="64"/>
  <c r="O74" i="63"/>
  <c r="O168" i="61"/>
  <c r="O172" i="62"/>
  <c r="O416" i="71"/>
  <c r="O148" i="63"/>
  <c r="O461" i="69"/>
  <c r="O408" i="72"/>
  <c r="O494" i="64"/>
  <c r="O409" i="72"/>
  <c r="O585" i="68"/>
  <c r="O468" i="69"/>
  <c r="O470" i="64"/>
  <c r="O501" i="64"/>
  <c r="O177" i="62"/>
  <c r="O129" i="62"/>
  <c r="O445" i="66"/>
  <c r="O553" i="68"/>
  <c r="O445" i="70"/>
  <c r="O457" i="70"/>
  <c r="O174" i="61"/>
  <c r="O103" i="62"/>
  <c r="O96" i="61"/>
  <c r="O88" i="63"/>
  <c r="O50" i="63"/>
  <c r="O40" i="61"/>
  <c r="O30" i="63"/>
  <c r="O18" i="62"/>
  <c r="O153" i="62"/>
  <c r="O76" i="61"/>
  <c r="O60" i="62"/>
  <c r="O56" i="61"/>
  <c r="O38" i="61"/>
  <c r="O33" i="63"/>
  <c r="O84" i="61"/>
  <c r="O54" i="62"/>
  <c r="O6" i="61"/>
  <c r="O19" i="63"/>
  <c r="O510" i="64"/>
  <c r="O445" i="69"/>
  <c r="O406" i="71"/>
  <c r="O438" i="71"/>
  <c r="O156" i="62"/>
  <c r="O122" i="62"/>
  <c r="O68" i="62"/>
  <c r="O39" i="61"/>
  <c r="O10" i="63"/>
  <c r="O111" i="62"/>
  <c r="O87" i="61"/>
  <c r="O175" i="61"/>
  <c r="O171" i="62"/>
  <c r="O148" i="61"/>
  <c r="O94" i="61"/>
  <c r="O91" i="61"/>
  <c r="O52" i="63"/>
  <c r="O430" i="70"/>
  <c r="O452" i="65"/>
  <c r="O69" i="63"/>
  <c r="O153" i="61"/>
  <c r="O126" i="61"/>
  <c r="O99" i="62"/>
  <c r="O90" i="62"/>
  <c r="O30" i="61"/>
  <c r="O156" i="61"/>
  <c r="O88" i="62"/>
  <c r="O78" i="61"/>
  <c r="O68" i="61"/>
  <c r="O45" i="63"/>
  <c r="O39" i="62"/>
  <c r="O70" i="62"/>
  <c r="O460" i="69"/>
  <c r="O175" i="62"/>
  <c r="O140" i="62"/>
  <c r="O120" i="62"/>
  <c r="O116" i="62"/>
  <c r="O107" i="62"/>
  <c r="O71" i="63"/>
  <c r="O53" i="61"/>
  <c r="O38" i="62"/>
  <c r="O33" i="61"/>
  <c r="O127" i="61"/>
  <c r="O91" i="62"/>
  <c r="O75" i="62"/>
  <c r="O71" i="62"/>
  <c r="O22" i="62"/>
  <c r="O67" i="61"/>
  <c r="O9" i="61"/>
  <c r="O177" i="61"/>
  <c r="O148" i="62"/>
  <c r="O72" i="62"/>
  <c r="O52" i="62"/>
  <c r="O19" i="61"/>
  <c r="O430" i="66"/>
  <c r="O449" i="70"/>
  <c r="O460" i="70"/>
  <c r="O64" i="61"/>
  <c r="O10" i="61"/>
  <c r="O5" i="63"/>
  <c r="O433" i="71"/>
  <c r="O426" i="67"/>
  <c r="O471" i="70"/>
  <c r="O93" i="63"/>
  <c r="O165" i="62"/>
  <c r="O415" i="71"/>
  <c r="O135" i="61"/>
  <c r="O440" i="71"/>
  <c r="O161" i="63"/>
  <c r="O172" i="61"/>
  <c r="O136" i="62"/>
  <c r="O133" i="62"/>
  <c r="O129" i="61"/>
  <c r="O122" i="61"/>
  <c r="O83" i="62"/>
  <c r="O69" i="61"/>
  <c r="O65" i="62"/>
  <c r="O58" i="62"/>
  <c r="O39" i="63"/>
  <c r="O35" i="61"/>
  <c r="O166" i="62"/>
  <c r="O32" i="62"/>
  <c r="O93" i="61"/>
  <c r="O139" i="61"/>
  <c r="O135" i="62"/>
  <c r="O86" i="61"/>
  <c r="O110" i="62"/>
  <c r="O58" i="63"/>
  <c r="O143" i="63"/>
  <c r="O438" i="72"/>
  <c r="O140" i="63"/>
  <c r="O60" i="61"/>
  <c r="O460" i="67"/>
  <c r="O442" i="72"/>
  <c r="O173" i="62"/>
  <c r="O159" i="62"/>
  <c r="O117" i="62"/>
  <c r="O101" i="61"/>
  <c r="O96" i="62"/>
  <c r="O78" i="62"/>
  <c r="O73" i="61"/>
  <c r="O59" i="63"/>
  <c r="O49" i="62"/>
  <c r="O45" i="61"/>
  <c r="O40" i="63"/>
  <c r="O31" i="63"/>
  <c r="O145" i="62"/>
  <c r="O139" i="62"/>
  <c r="O99" i="61"/>
  <c r="O70" i="61"/>
  <c r="O48" i="61"/>
  <c r="O29" i="61"/>
  <c r="O20" i="61"/>
  <c r="O8" i="61"/>
  <c r="O433" i="72"/>
  <c r="O460" i="66"/>
  <c r="O155" i="61"/>
  <c r="O147" i="62"/>
  <c r="O5" i="62"/>
  <c r="O577" i="68"/>
  <c r="O140" i="61"/>
  <c r="O130" i="61"/>
  <c r="O57" i="62"/>
  <c r="O424" i="71"/>
  <c r="O442" i="71"/>
  <c r="O89" i="63"/>
  <c r="O174" i="62"/>
  <c r="O147" i="61"/>
  <c r="O110" i="61"/>
  <c r="O77" i="62"/>
  <c r="O59" i="61"/>
  <c r="O50" i="61"/>
  <c r="O26" i="63"/>
  <c r="O124" i="63"/>
  <c r="O139" i="63"/>
  <c r="O131" i="62"/>
  <c r="O48" i="62"/>
  <c r="O19" i="62"/>
  <c r="O444" i="71"/>
  <c r="O449" i="67"/>
  <c r="O573" i="68"/>
  <c r="O77" i="61"/>
  <c r="O10" i="62"/>
  <c r="O6" i="62"/>
  <c r="O457" i="69"/>
  <c r="O163" i="62"/>
  <c r="O79" i="62"/>
  <c r="O88" i="61"/>
  <c r="O116" i="61"/>
  <c r="O581" i="68"/>
  <c r="O154" i="62"/>
  <c r="O83" i="63"/>
  <c r="O27" i="61"/>
  <c r="O529" i="68"/>
  <c r="O119" i="61"/>
  <c r="O103" i="61"/>
  <c r="O27" i="62"/>
  <c r="O18" i="61"/>
  <c r="O433" i="69"/>
  <c r="O22" i="61"/>
  <c r="O426" i="69"/>
  <c r="O165" i="61"/>
  <c r="O155" i="62"/>
  <c r="O141" i="62"/>
  <c r="O138" i="61"/>
  <c r="O73" i="62"/>
  <c r="O69" i="62"/>
  <c r="O54" i="61"/>
  <c r="O45" i="62"/>
  <c r="O26" i="61"/>
  <c r="O171" i="61"/>
  <c r="O130" i="62"/>
  <c r="O127" i="62"/>
  <c r="O107" i="61"/>
  <c r="O98" i="61"/>
  <c r="O95" i="61"/>
  <c r="O90" i="63"/>
  <c r="O20" i="62"/>
  <c r="O15" i="61"/>
  <c r="O426" i="65"/>
  <c r="O426" i="66"/>
  <c r="O137" i="61"/>
  <c r="O101" i="62"/>
  <c r="O40" i="62"/>
  <c r="O9" i="63"/>
  <c r="O522" i="64"/>
  <c r="O111" i="61"/>
  <c r="O33" i="62"/>
  <c r="O460" i="65"/>
  <c r="O412" i="72"/>
  <c r="O449" i="69"/>
  <c r="O406" i="72"/>
  <c r="O426" i="72"/>
  <c r="O51" i="62"/>
  <c r="O134" i="62"/>
  <c r="O118" i="62"/>
  <c r="O87" i="63"/>
  <c r="O26" i="62"/>
  <c r="O557" i="68"/>
  <c r="O462" i="69"/>
  <c r="O74" i="62"/>
  <c r="O440" i="72"/>
  <c r="O163" i="61"/>
  <c r="O120" i="61"/>
  <c r="O108" i="62"/>
  <c r="O79" i="61"/>
  <c r="O75" i="61"/>
  <c r="O71" i="61"/>
  <c r="O37" i="62"/>
  <c r="O34" i="62"/>
  <c r="O20" i="63"/>
  <c r="O424" i="69"/>
  <c r="O173" i="61"/>
  <c r="O134" i="61"/>
  <c r="O78" i="63"/>
  <c r="O50" i="62"/>
  <c r="O35" i="62"/>
  <c r="O30" i="62"/>
  <c r="O462" i="70"/>
  <c r="O105" i="63"/>
  <c r="O415" i="72"/>
  <c r="O86" i="62"/>
  <c r="O76" i="62"/>
  <c r="O72" i="61"/>
  <c r="O41" i="61"/>
  <c r="O34" i="61"/>
  <c r="O137" i="62"/>
  <c r="O133" i="61"/>
  <c r="O100" i="62"/>
  <c r="O59" i="62"/>
  <c r="O9" i="62"/>
  <c r="O533" i="68"/>
  <c r="O157" i="62"/>
  <c r="O145" i="61"/>
  <c r="O97" i="62"/>
  <c r="O94" i="62"/>
  <c r="O90" i="61"/>
  <c r="O29" i="62"/>
  <c r="O462" i="67"/>
  <c r="O430" i="69"/>
  <c r="O77" i="63"/>
  <c r="O53" i="62"/>
  <c r="O430" i="71"/>
  <c r="O159" i="61"/>
  <c r="O118" i="61"/>
  <c r="O100" i="61"/>
  <c r="O83" i="61"/>
  <c r="O64" i="63"/>
  <c r="O55" i="61"/>
  <c r="O8" i="62"/>
  <c r="O537" i="68"/>
  <c r="O95" i="62"/>
  <c r="O15" i="62"/>
  <c r="O89" i="61"/>
  <c r="O138" i="62"/>
  <c r="O16" i="62"/>
  <c r="O68" i="63"/>
  <c r="O17" i="61"/>
  <c r="O108" i="61"/>
  <c r="O471" i="66"/>
  <c r="O471" i="67"/>
  <c r="O70" i="63"/>
  <c r="O46" i="62"/>
  <c r="O5" i="61"/>
  <c r="O141" i="61"/>
  <c r="O46" i="61"/>
  <c r="O32" i="61"/>
  <c r="O56" i="62"/>
  <c r="O65" i="61"/>
  <c r="O31" i="62"/>
  <c r="O94" i="63"/>
  <c r="O37" i="61"/>
  <c r="O49" i="63"/>
  <c r="O64" i="62"/>
  <c r="O31" i="61"/>
  <c r="O41" i="62"/>
  <c r="O157" i="61"/>
  <c r="O131" i="61"/>
  <c r="O89" i="62"/>
  <c r="O51" i="61"/>
  <c r="O119" i="62"/>
  <c r="O430" i="67"/>
  <c r="O98" i="62"/>
  <c r="O57" i="61"/>
  <c r="O52" i="61"/>
  <c r="O166" i="61"/>
  <c r="O126" i="62"/>
  <c r="O58" i="61"/>
  <c r="O445" i="65"/>
  <c r="O17" i="62"/>
  <c r="O84" i="62"/>
  <c r="O67" i="62"/>
  <c r="O454" i="66"/>
  <c r="O492" i="64"/>
  <c r="O471" i="65"/>
  <c r="O463" i="66"/>
  <c r="O448" i="67"/>
  <c r="O417" i="71"/>
  <c r="O543" i="68"/>
  <c r="O478" i="64"/>
  <c r="O551" i="68"/>
  <c r="O47" i="62"/>
  <c r="O433" i="67"/>
  <c r="O440" i="65"/>
  <c r="O560" i="68"/>
  <c r="O431" i="69"/>
  <c r="O435" i="71"/>
  <c r="O450" i="66"/>
  <c r="O429" i="70"/>
  <c r="O448" i="65"/>
  <c r="O439" i="67"/>
  <c r="O424" i="70"/>
  <c r="O427" i="67"/>
  <c r="O437" i="72"/>
  <c r="O7" i="62"/>
  <c r="O464" i="65"/>
  <c r="O466" i="64"/>
  <c r="O63" i="63"/>
  <c r="O539" i="68"/>
  <c r="O444" i="70"/>
  <c r="O458" i="66"/>
  <c r="O428" i="66"/>
  <c r="O465" i="65"/>
  <c r="O576" i="68"/>
  <c r="O420" i="69"/>
  <c r="O429" i="72"/>
  <c r="O442" i="65"/>
  <c r="O412" i="71"/>
  <c r="O531" i="68"/>
  <c r="O450" i="67"/>
  <c r="O25" i="62"/>
  <c r="O458" i="67"/>
  <c r="O548" i="68"/>
  <c r="O449" i="65"/>
  <c r="O446" i="67"/>
  <c r="O446" i="65"/>
  <c r="O435" i="65"/>
  <c r="O488" i="64"/>
  <c r="O498" i="64"/>
  <c r="O452" i="66"/>
  <c r="O472" i="67"/>
  <c r="O565" i="68"/>
  <c r="O445" i="67"/>
  <c r="O430" i="65"/>
  <c r="O440" i="69"/>
  <c r="O423" i="67"/>
  <c r="O550" i="68"/>
  <c r="O443" i="65"/>
  <c r="O490" i="64"/>
  <c r="O575" i="68"/>
  <c r="O125" i="61"/>
  <c r="O477" i="64"/>
  <c r="O421" i="65"/>
  <c r="O554" i="68"/>
  <c r="O7" i="61"/>
  <c r="O451" i="66"/>
  <c r="O429" i="66"/>
  <c r="O421" i="67"/>
  <c r="O523" i="68"/>
  <c r="O450" i="70"/>
  <c r="O417" i="72"/>
  <c r="O443" i="69"/>
  <c r="O454" i="65"/>
  <c r="O434" i="70"/>
  <c r="O467" i="64"/>
  <c r="O434" i="66"/>
  <c r="O541" i="68"/>
  <c r="O128" i="61"/>
  <c r="O432" i="72"/>
  <c r="O66" i="61"/>
  <c r="O439" i="69"/>
  <c r="O164" i="62"/>
  <c r="O435" i="70"/>
  <c r="O428" i="65"/>
  <c r="O469" i="64"/>
  <c r="O82" i="62"/>
  <c r="O451" i="65"/>
  <c r="O423" i="66"/>
  <c r="O536" i="68"/>
  <c r="O439" i="65"/>
  <c r="O144" i="61"/>
  <c r="O442" i="70"/>
  <c r="O451" i="67"/>
  <c r="O413" i="72"/>
  <c r="O403" i="72"/>
  <c r="O424" i="65"/>
  <c r="O555" i="68"/>
  <c r="O144" i="62"/>
  <c r="O4" i="63"/>
  <c r="O427" i="66"/>
  <c r="O504" i="64"/>
  <c r="O453" i="70"/>
  <c r="O425" i="65"/>
  <c r="O82" i="61"/>
  <c r="O421" i="66"/>
  <c r="O463" i="67"/>
  <c r="O444" i="66"/>
  <c r="O162" i="61"/>
  <c r="O429" i="65"/>
  <c r="O435" i="72"/>
  <c r="O437" i="71"/>
  <c r="O538" i="68"/>
  <c r="O428" i="67"/>
  <c r="O450" i="65"/>
  <c r="O443" i="70"/>
  <c r="O502" i="64"/>
  <c r="O464" i="66"/>
  <c r="O449" i="66"/>
  <c r="O453" i="67"/>
  <c r="O562" i="68"/>
  <c r="O28" i="62"/>
  <c r="O85" i="62"/>
  <c r="O424" i="67"/>
  <c r="O421" i="70"/>
  <c r="O405" i="72"/>
  <c r="O403" i="71"/>
  <c r="O432" i="66"/>
  <c r="O428" i="70"/>
  <c r="O447" i="67"/>
  <c r="O420" i="66"/>
  <c r="O481" i="64"/>
  <c r="O423" i="70"/>
  <c r="O25" i="63"/>
  <c r="O454" i="69"/>
  <c r="O146" i="61"/>
  <c r="O4" i="62"/>
  <c r="O146" i="62"/>
  <c r="O47" i="61"/>
  <c r="O435" i="66"/>
  <c r="O429" i="71"/>
  <c r="O571" i="68"/>
  <c r="O82" i="63"/>
  <c r="O567" i="68"/>
  <c r="O447" i="70"/>
  <c r="O447" i="65"/>
  <c r="O528" i="68"/>
  <c r="O540" i="68"/>
  <c r="O431" i="72"/>
  <c r="O442" i="69"/>
  <c r="O534" i="68"/>
  <c r="O472" i="66"/>
  <c r="O454" i="67"/>
  <c r="O452" i="69"/>
  <c r="O472" i="65"/>
  <c r="O450" i="69"/>
  <c r="O413" i="71"/>
  <c r="O443" i="67"/>
  <c r="O405" i="71"/>
  <c r="O431" i="66"/>
  <c r="O106" i="62"/>
  <c r="O431" i="70"/>
  <c r="O527" i="68"/>
  <c r="O465" i="66"/>
  <c r="O427" i="65"/>
  <c r="O582" i="68"/>
  <c r="O125" i="62"/>
  <c r="O512" i="64"/>
  <c r="O443" i="66"/>
  <c r="O500" i="64"/>
  <c r="O444" i="65"/>
  <c r="O414" i="72"/>
  <c r="O456" i="70"/>
  <c r="O442" i="66"/>
  <c r="O433" i="70"/>
  <c r="O452" i="67"/>
  <c r="O420" i="70"/>
  <c r="O421" i="72"/>
  <c r="O523" i="64"/>
  <c r="O66" i="62"/>
  <c r="O423" i="72"/>
  <c r="O471" i="64"/>
  <c r="O432" i="69"/>
  <c r="O491" i="64"/>
  <c r="O425" i="66"/>
  <c r="O432" i="67"/>
  <c r="O446" i="66"/>
  <c r="O479" i="64"/>
  <c r="O432" i="71"/>
  <c r="O453" i="65"/>
  <c r="O547" i="68"/>
  <c r="O162" i="62"/>
  <c r="O431" i="65"/>
  <c r="O429" i="69"/>
  <c r="O433" i="66"/>
  <c r="O430" i="72"/>
  <c r="O44" i="63"/>
  <c r="O578" i="68"/>
  <c r="O472" i="70"/>
  <c r="O164" i="61"/>
  <c r="O452" i="70"/>
  <c r="O563" i="68"/>
  <c r="O109" i="61"/>
  <c r="O456" i="69"/>
  <c r="O480" i="64"/>
  <c r="O458" i="65"/>
  <c r="O561" i="68"/>
  <c r="O451" i="69"/>
  <c r="O530" i="68"/>
  <c r="O497" i="64"/>
  <c r="O448" i="66"/>
  <c r="O564" i="68"/>
  <c r="O421" i="69"/>
  <c r="O63" i="62"/>
  <c r="O106" i="61"/>
  <c r="O424" i="72"/>
  <c r="O431" i="67"/>
  <c r="O440" i="67"/>
  <c r="O425" i="67"/>
  <c r="O432" i="70"/>
  <c r="O85" i="61"/>
  <c r="O535" i="68"/>
  <c r="O462" i="65"/>
  <c r="O487" i="64"/>
  <c r="O453" i="66"/>
  <c r="O434" i="67"/>
  <c r="O432" i="65"/>
  <c r="O451" i="70"/>
  <c r="O463" i="65"/>
  <c r="O128" i="62"/>
  <c r="O423" i="65"/>
  <c r="O435" i="69"/>
  <c r="O411" i="71"/>
  <c r="O462" i="66"/>
  <c r="O442" i="67"/>
  <c r="O444" i="67"/>
  <c r="O526" i="68"/>
  <c r="O454" i="70"/>
  <c r="O447" i="66"/>
  <c r="O508" i="64"/>
  <c r="O25" i="61"/>
  <c r="O44" i="62"/>
  <c r="O552" i="68"/>
  <c r="O424" i="66"/>
  <c r="O425" i="70"/>
  <c r="O427" i="70"/>
  <c r="O559" i="68"/>
  <c r="O440" i="70"/>
  <c r="O433" i="65"/>
  <c r="O4" i="61"/>
  <c r="O420" i="65"/>
  <c r="O429" i="67"/>
  <c r="O414" i="71"/>
  <c r="O421" i="71"/>
  <c r="O476" i="64"/>
  <c r="O44" i="61"/>
  <c r="O420" i="67"/>
  <c r="O524" i="68"/>
  <c r="O426" i="70"/>
  <c r="O465" i="67"/>
  <c r="O109" i="62"/>
  <c r="O423" i="69"/>
  <c r="O448" i="70"/>
  <c r="O435" i="67"/>
  <c r="O439" i="70"/>
  <c r="O431" i="71"/>
  <c r="O423" i="71"/>
  <c r="O28" i="61"/>
  <c r="O63" i="61"/>
  <c r="O499" i="64"/>
  <c r="O513" i="64"/>
  <c r="O446" i="70"/>
  <c r="O483" i="64"/>
  <c r="O440" i="66"/>
  <c r="O411" i="72"/>
  <c r="O434" i="65"/>
  <c r="O464" i="67"/>
  <c r="O558" i="68"/>
  <c r="O448" i="69"/>
  <c r="O439" i="66"/>
  <c r="O507" i="64"/>
  <c r="O24" i="63"/>
  <c r="O422" i="70"/>
  <c r="O422" i="69"/>
  <c r="O105" i="61"/>
  <c r="O420" i="71"/>
  <c r="O105" i="62"/>
  <c r="O546" i="68"/>
  <c r="O143" i="62"/>
  <c r="O43" i="61"/>
  <c r="O422" i="71"/>
  <c r="O441" i="70"/>
  <c r="O419" i="67"/>
  <c r="O441" i="67"/>
  <c r="O468" i="64"/>
  <c r="O522" i="68"/>
  <c r="O457" i="67"/>
  <c r="O419" i="69"/>
  <c r="O457" i="66"/>
  <c r="O438" i="65"/>
  <c r="O419" i="70"/>
  <c r="O441" i="66"/>
  <c r="O441" i="69"/>
  <c r="O3" i="63"/>
  <c r="O402" i="71"/>
  <c r="O486" i="64"/>
  <c r="O549" i="68"/>
  <c r="O465" i="64"/>
  <c r="O419" i="65"/>
  <c r="O43" i="62"/>
  <c r="O457" i="65"/>
  <c r="O124" i="62"/>
  <c r="O43" i="63"/>
  <c r="O3" i="62"/>
  <c r="O402" i="72"/>
  <c r="O404" i="71"/>
  <c r="O161" i="62"/>
  <c r="O438" i="70"/>
  <c r="O143" i="61"/>
  <c r="O422" i="72"/>
  <c r="O420" i="72"/>
  <c r="O161" i="61"/>
  <c r="O81" i="63"/>
  <c r="O419" i="66"/>
  <c r="O404" i="72"/>
  <c r="O525" i="68"/>
  <c r="O3" i="61"/>
  <c r="O489" i="64"/>
  <c r="O422" i="67"/>
  <c r="O24" i="62"/>
  <c r="O62" i="63"/>
  <c r="O81" i="61"/>
  <c r="O438" i="67"/>
  <c r="O124" i="61"/>
  <c r="O422" i="65"/>
  <c r="O422" i="66"/>
  <c r="O438" i="69"/>
  <c r="O24" i="61"/>
  <c r="O62" i="62"/>
  <c r="O570" i="68"/>
  <c r="O441" i="65"/>
  <c r="O438" i="66"/>
  <c r="O62" i="61"/>
  <c r="O81" i="62"/>
  <c r="O545" i="68"/>
  <c r="O418" i="70"/>
  <c r="O437" i="69"/>
  <c r="O419" i="71"/>
  <c r="O437" i="70"/>
  <c r="O456" i="66"/>
  <c r="O521" i="68"/>
  <c r="O401" i="72"/>
  <c r="O401" i="71"/>
  <c r="O419" i="72"/>
  <c r="O437" i="65"/>
  <c r="O456" i="65"/>
  <c r="O418" i="65"/>
  <c r="O464" i="64"/>
  <c r="O506" i="64"/>
  <c r="O437" i="67"/>
  <c r="O418" i="66"/>
  <c r="O437" i="66"/>
  <c r="O418" i="69"/>
  <c r="O456" i="67"/>
  <c r="O485" i="64"/>
  <c r="O569" i="68"/>
  <c r="O418" i="67"/>
  <c r="C40" i="39"/>
  <c r="O71" i="6"/>
  <c r="E85" i="6"/>
  <c r="E84" i="6" s="1"/>
  <c r="E71" i="6"/>
  <c r="I71" i="6"/>
  <c r="M71" i="6"/>
  <c r="B71" i="6"/>
  <c r="E75" i="6"/>
  <c r="I75" i="6"/>
  <c r="M75" i="6"/>
  <c r="Q75" i="6"/>
  <c r="F75" i="6"/>
  <c r="J75" i="6"/>
  <c r="N75" i="6"/>
  <c r="C75" i="6"/>
  <c r="G75" i="6"/>
  <c r="K75" i="6"/>
  <c r="O75" i="6"/>
  <c r="B85" i="6"/>
  <c r="B84" i="6" s="1"/>
  <c r="Q71" i="6"/>
  <c r="B75" i="6"/>
  <c r="D71" i="6"/>
  <c r="H71" i="6"/>
  <c r="L71" i="6"/>
  <c r="P71" i="6"/>
  <c r="C85" i="6"/>
  <c r="C84" i="6" s="1"/>
  <c r="G85" i="6"/>
  <c r="G84" i="6" s="1"/>
  <c r="K85" i="6"/>
  <c r="K84" i="6" s="1"/>
  <c r="O85" i="6"/>
  <c r="O84" i="6" s="1"/>
  <c r="D85" i="6"/>
  <c r="D84" i="6" s="1"/>
  <c r="H85" i="6"/>
  <c r="H84" i="6" s="1"/>
  <c r="L85" i="6"/>
  <c r="L84" i="6" s="1"/>
  <c r="P85" i="6"/>
  <c r="P84" i="6" s="1"/>
  <c r="I85" i="6"/>
  <c r="I84" i="6" s="1"/>
  <c r="M85" i="6"/>
  <c r="M84" i="6" s="1"/>
  <c r="Q85" i="6"/>
  <c r="Q84" i="6" s="1"/>
  <c r="C71" i="6"/>
  <c r="G71" i="6"/>
  <c r="K71" i="6"/>
  <c r="F71" i="6"/>
  <c r="J71" i="6"/>
  <c r="N71" i="6"/>
  <c r="D75" i="6"/>
  <c r="H75" i="6"/>
  <c r="L75" i="6"/>
  <c r="P75" i="6"/>
  <c r="F85" i="6"/>
  <c r="F84" i="6" s="1"/>
  <c r="J85" i="6"/>
  <c r="J84" i="6" s="1"/>
  <c r="N85" i="6"/>
  <c r="N84" i="6" s="1"/>
  <c r="N69" i="6"/>
  <c r="C48" i="39" l="1"/>
  <c r="O69" i="6"/>
  <c r="Q69" i="6"/>
  <c r="G69" i="6"/>
  <c r="J69" i="6"/>
  <c r="D69" i="6"/>
  <c r="M69" i="6"/>
  <c r="B69" i="6"/>
  <c r="I69" i="6"/>
  <c r="L69" i="6"/>
  <c r="E69" i="6"/>
  <c r="K69" i="6"/>
  <c r="C69" i="6"/>
  <c r="P69" i="6"/>
  <c r="H69" i="6"/>
  <c r="F69" i="6"/>
  <c r="Q38" i="6"/>
  <c r="P38" i="6"/>
  <c r="O38" i="6"/>
  <c r="N38" i="6"/>
  <c r="M38" i="6"/>
  <c r="L38" i="6"/>
  <c r="K38" i="6"/>
  <c r="J38" i="6"/>
  <c r="I38" i="6"/>
  <c r="H38" i="6"/>
  <c r="G38" i="6"/>
  <c r="F38" i="6"/>
  <c r="E38" i="6"/>
  <c r="D38" i="6"/>
  <c r="C38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C50" i="39" l="1"/>
  <c r="B17" i="34"/>
  <c r="B17" i="31"/>
  <c r="B17" i="32"/>
  <c r="B17" i="37"/>
  <c r="B18" i="30"/>
  <c r="B18" i="31"/>
  <c r="B17" i="36"/>
  <c r="B18" i="33"/>
  <c r="B16" i="37"/>
  <c r="B18" i="34"/>
  <c r="B18" i="35"/>
  <c r="B18" i="32"/>
  <c r="B18" i="37"/>
  <c r="B18" i="36"/>
  <c r="B17" i="33"/>
  <c r="B16" i="30"/>
  <c r="B17" i="35"/>
  <c r="B16" i="33"/>
  <c r="B16" i="31"/>
  <c r="B16" i="36"/>
  <c r="B16" i="34"/>
  <c r="B16" i="32"/>
  <c r="B17" i="30"/>
  <c r="B16" i="35"/>
  <c r="B136" i="29"/>
  <c r="B144" i="29"/>
  <c r="B110" i="29"/>
  <c r="B137" i="29"/>
  <c r="B143" i="29"/>
  <c r="B141" i="29"/>
  <c r="B135" i="29"/>
  <c r="B114" i="29"/>
  <c r="B112" i="29"/>
  <c r="B111" i="29"/>
  <c r="B140" i="29"/>
  <c r="B115" i="29"/>
  <c r="B138" i="29"/>
  <c r="B109" i="29"/>
  <c r="B118" i="29"/>
  <c r="B117" i="29"/>
  <c r="P42" i="6"/>
  <c r="P36" i="6" s="1"/>
  <c r="B42" i="6"/>
  <c r="F42" i="6"/>
  <c r="F36" i="6" s="1"/>
  <c r="J42" i="6"/>
  <c r="J36" i="6" s="1"/>
  <c r="N42" i="6"/>
  <c r="N36" i="6" s="1"/>
  <c r="L42" i="6"/>
  <c r="L36" i="6" s="1"/>
  <c r="C42" i="6"/>
  <c r="C36" i="6" s="1"/>
  <c r="G42" i="6"/>
  <c r="G36" i="6" s="1"/>
  <c r="K42" i="6"/>
  <c r="K36" i="6" s="1"/>
  <c r="O42" i="6"/>
  <c r="O36" i="6" s="1"/>
  <c r="D42" i="6"/>
  <c r="D36" i="6" s="1"/>
  <c r="H42" i="6"/>
  <c r="H36" i="6" s="1"/>
  <c r="E42" i="6"/>
  <c r="E36" i="6" s="1"/>
  <c r="I42" i="6"/>
  <c r="I36" i="6" s="1"/>
  <c r="M42" i="6"/>
  <c r="M36" i="6" s="1"/>
  <c r="Q42" i="6"/>
  <c r="Q36" i="6" s="1"/>
  <c r="B38" i="6"/>
  <c r="C52" i="39" l="1"/>
  <c r="B139" i="29"/>
  <c r="B134" i="29"/>
  <c r="B36" i="6"/>
  <c r="B142" i="29"/>
  <c r="C54" i="39" l="1"/>
  <c r="B133" i="29"/>
  <c r="C60" i="39" l="1"/>
  <c r="C64" i="39" l="1"/>
  <c r="C13" i="56"/>
  <c r="L56" i="56"/>
  <c r="O92" i="56"/>
  <c r="D102" i="56"/>
  <c r="Q112" i="56"/>
  <c r="D115" i="56"/>
  <c r="M116" i="56"/>
  <c r="N121" i="56"/>
  <c r="P152" i="56"/>
  <c r="F167" i="56"/>
  <c r="G176" i="56"/>
  <c r="I11" i="56"/>
  <c r="J11" i="56"/>
  <c r="K11" i="56"/>
  <c r="L11" i="56"/>
  <c r="M11" i="56"/>
  <c r="N11" i="56"/>
  <c r="O11" i="56"/>
  <c r="P11" i="56"/>
  <c r="Q11" i="56"/>
  <c r="C12" i="56"/>
  <c r="E12" i="56"/>
  <c r="F12" i="56"/>
  <c r="I12" i="56"/>
  <c r="J12" i="56"/>
  <c r="K12" i="56"/>
  <c r="M12" i="56"/>
  <c r="N12" i="56"/>
  <c r="O12" i="56"/>
  <c r="P12" i="56"/>
  <c r="Q12" i="56"/>
  <c r="E13" i="56"/>
  <c r="I13" i="56"/>
  <c r="J13" i="56"/>
  <c r="K13" i="56"/>
  <c r="M13" i="56"/>
  <c r="N13" i="56"/>
  <c r="O13" i="56"/>
  <c r="P13" i="56"/>
  <c r="Q13" i="56"/>
  <c r="C14" i="56"/>
  <c r="D14" i="56"/>
  <c r="E14" i="56"/>
  <c r="I14" i="56"/>
  <c r="J14" i="56"/>
  <c r="K14" i="56"/>
  <c r="M14" i="56"/>
  <c r="N14" i="56"/>
  <c r="O14" i="56"/>
  <c r="P14" i="56"/>
  <c r="Q14" i="56"/>
  <c r="N16" i="56"/>
  <c r="I19" i="56"/>
  <c r="G21" i="56"/>
  <c r="I21" i="56"/>
  <c r="J21" i="56"/>
  <c r="O21" i="56"/>
  <c r="Q21" i="56"/>
  <c r="O28" i="56"/>
  <c r="G28" i="56"/>
  <c r="I45" i="56"/>
  <c r="Q45" i="56"/>
  <c r="J46" i="56"/>
  <c r="E59" i="56"/>
  <c r="H59" i="56"/>
  <c r="J59" i="56"/>
  <c r="K59" i="56"/>
  <c r="M59" i="56"/>
  <c r="N59" i="56"/>
  <c r="G66" i="56"/>
  <c r="O66" i="56"/>
  <c r="O72" i="56"/>
  <c r="I83" i="56"/>
  <c r="Q83" i="56"/>
  <c r="J84" i="56"/>
  <c r="D87" i="56"/>
  <c r="H87" i="56"/>
  <c r="L87" i="56"/>
  <c r="P87" i="56"/>
  <c r="E88" i="56"/>
  <c r="I88" i="56"/>
  <c r="M88" i="56"/>
  <c r="Q88" i="56"/>
  <c r="F89" i="56"/>
  <c r="J89" i="56"/>
  <c r="N89" i="56"/>
  <c r="C90" i="56"/>
  <c r="G90" i="56"/>
  <c r="K90" i="56"/>
  <c r="O90" i="56"/>
  <c r="D91" i="56"/>
  <c r="H91" i="56"/>
  <c r="L91" i="56"/>
  <c r="P91" i="56"/>
  <c r="C92" i="56"/>
  <c r="D92" i="56"/>
  <c r="E92" i="56"/>
  <c r="I92" i="56"/>
  <c r="L92" i="56"/>
  <c r="M92" i="56"/>
  <c r="N92" i="56"/>
  <c r="Q92" i="56"/>
  <c r="C93" i="56"/>
  <c r="D93" i="56"/>
  <c r="E93" i="56"/>
  <c r="F93" i="56"/>
  <c r="G93" i="56"/>
  <c r="J93" i="56"/>
  <c r="K93" i="56"/>
  <c r="L93" i="56"/>
  <c r="M93" i="56"/>
  <c r="N93" i="56"/>
  <c r="C94" i="56"/>
  <c r="D94" i="56"/>
  <c r="E94" i="56"/>
  <c r="F94" i="56"/>
  <c r="G94" i="56"/>
  <c r="J94" i="56"/>
  <c r="K94" i="56"/>
  <c r="L94" i="56"/>
  <c r="M94" i="56"/>
  <c r="O94" i="56"/>
  <c r="C95" i="56"/>
  <c r="D95" i="56"/>
  <c r="E95" i="56"/>
  <c r="F95" i="56"/>
  <c r="G95" i="56"/>
  <c r="H95" i="56"/>
  <c r="J95" i="56"/>
  <c r="K95" i="56"/>
  <c r="L95" i="56"/>
  <c r="M95" i="56"/>
  <c r="P95" i="56"/>
  <c r="E96" i="56"/>
  <c r="I96" i="56"/>
  <c r="M96" i="56"/>
  <c r="Q96" i="56"/>
  <c r="F97" i="56"/>
  <c r="J97" i="56"/>
  <c r="N97" i="56"/>
  <c r="C98" i="56"/>
  <c r="G98" i="56"/>
  <c r="K98" i="56"/>
  <c r="O98" i="56"/>
  <c r="D99" i="56"/>
  <c r="H99" i="56"/>
  <c r="L99" i="56"/>
  <c r="P99" i="56"/>
  <c r="E100" i="56"/>
  <c r="I100" i="56"/>
  <c r="M100" i="56"/>
  <c r="Q100" i="56"/>
  <c r="F101" i="56"/>
  <c r="J101" i="56"/>
  <c r="N101" i="56"/>
  <c r="C102" i="56"/>
  <c r="E102" i="56"/>
  <c r="F102" i="56"/>
  <c r="G102" i="56"/>
  <c r="H102" i="56"/>
  <c r="I102" i="56"/>
  <c r="J102" i="56"/>
  <c r="K102" i="56"/>
  <c r="L102" i="56"/>
  <c r="M102" i="56"/>
  <c r="N102" i="56"/>
  <c r="O102" i="56"/>
  <c r="P102" i="56"/>
  <c r="Q102" i="56"/>
  <c r="D103" i="56"/>
  <c r="H103" i="56"/>
  <c r="L103" i="56"/>
  <c r="P103" i="56"/>
  <c r="D107" i="56"/>
  <c r="C112" i="56"/>
  <c r="D112" i="56"/>
  <c r="E112" i="56"/>
  <c r="F112" i="56"/>
  <c r="G112" i="56"/>
  <c r="H112" i="56"/>
  <c r="I112" i="56"/>
  <c r="J112" i="56"/>
  <c r="K112" i="56"/>
  <c r="L112" i="56"/>
  <c r="M112" i="56"/>
  <c r="N112" i="56"/>
  <c r="O112" i="56"/>
  <c r="P112" i="56"/>
  <c r="C113" i="56"/>
  <c r="D113" i="56"/>
  <c r="E113" i="56"/>
  <c r="F113" i="56"/>
  <c r="G113" i="56"/>
  <c r="H113" i="56"/>
  <c r="I113" i="56"/>
  <c r="J113" i="56"/>
  <c r="K113" i="56"/>
  <c r="L113" i="56"/>
  <c r="M113" i="56"/>
  <c r="N113" i="56"/>
  <c r="O113" i="56"/>
  <c r="P113" i="56"/>
  <c r="Q113" i="56"/>
  <c r="C114" i="56"/>
  <c r="D114" i="56"/>
  <c r="E114" i="56"/>
  <c r="F114" i="56"/>
  <c r="G114" i="56"/>
  <c r="H114" i="56"/>
  <c r="I114" i="56"/>
  <c r="J114" i="56"/>
  <c r="K114" i="56"/>
  <c r="L114" i="56"/>
  <c r="M114" i="56"/>
  <c r="N114" i="56"/>
  <c r="O114" i="56"/>
  <c r="P114" i="56"/>
  <c r="Q114" i="56"/>
  <c r="C115" i="56"/>
  <c r="E115" i="56"/>
  <c r="F115" i="56"/>
  <c r="G115" i="56"/>
  <c r="H115" i="56"/>
  <c r="I115" i="56"/>
  <c r="J115" i="56"/>
  <c r="K115" i="56"/>
  <c r="L115" i="56"/>
  <c r="M115" i="56"/>
  <c r="N115" i="56"/>
  <c r="O115" i="56"/>
  <c r="P115" i="56"/>
  <c r="Q115" i="56"/>
  <c r="C121" i="56"/>
  <c r="D121" i="56"/>
  <c r="E121" i="56"/>
  <c r="F121" i="56"/>
  <c r="G121" i="56"/>
  <c r="H121" i="56"/>
  <c r="I121" i="56"/>
  <c r="J121" i="56"/>
  <c r="K121" i="56"/>
  <c r="L121" i="56"/>
  <c r="M121" i="56"/>
  <c r="O121" i="56"/>
  <c r="P121" i="56"/>
  <c r="Q121" i="56"/>
  <c r="D130" i="56"/>
  <c r="H130" i="56"/>
  <c r="L130" i="56"/>
  <c r="N130" i="56"/>
  <c r="P130" i="56"/>
  <c r="E131" i="56"/>
  <c r="I131" i="56"/>
  <c r="M131" i="56"/>
  <c r="Q131" i="56"/>
  <c r="F132" i="56"/>
  <c r="J132" i="56"/>
  <c r="N132" i="56"/>
  <c r="C133" i="56"/>
  <c r="G133" i="56"/>
  <c r="K133" i="56"/>
  <c r="O133" i="56"/>
  <c r="D134" i="56"/>
  <c r="H134" i="56"/>
  <c r="L134" i="56"/>
  <c r="P134" i="56"/>
  <c r="E135" i="56"/>
  <c r="I135" i="56"/>
  <c r="M135" i="56"/>
  <c r="Q135" i="56"/>
  <c r="F136" i="56"/>
  <c r="H136" i="56"/>
  <c r="J136" i="56"/>
  <c r="N136" i="56"/>
  <c r="C137" i="56"/>
  <c r="G137" i="56"/>
  <c r="K137" i="56"/>
  <c r="O137" i="56"/>
  <c r="D138" i="56"/>
  <c r="H138" i="56"/>
  <c r="L138" i="56"/>
  <c r="P138" i="56"/>
  <c r="E139" i="56"/>
  <c r="I139" i="56"/>
  <c r="M139" i="56"/>
  <c r="Q139" i="56"/>
  <c r="C140" i="56"/>
  <c r="D140" i="56"/>
  <c r="F140" i="56"/>
  <c r="G140" i="56"/>
  <c r="I140" i="56"/>
  <c r="J140" i="56"/>
  <c r="K140" i="56"/>
  <c r="L140" i="56"/>
  <c r="M140" i="56"/>
  <c r="N140" i="56"/>
  <c r="C141" i="56"/>
  <c r="G141" i="56"/>
  <c r="I141" i="56"/>
  <c r="K141" i="56"/>
  <c r="O141" i="56"/>
  <c r="C148" i="56"/>
  <c r="G148" i="56"/>
  <c r="K148" i="56"/>
  <c r="O148" i="56"/>
  <c r="C149" i="56"/>
  <c r="D149" i="56"/>
  <c r="E149" i="56"/>
  <c r="F149" i="56"/>
  <c r="G149" i="56"/>
  <c r="H149" i="56"/>
  <c r="I149" i="56"/>
  <c r="J149" i="56"/>
  <c r="K149" i="56"/>
  <c r="L149" i="56"/>
  <c r="M149" i="56"/>
  <c r="N149" i="56"/>
  <c r="O149" i="56"/>
  <c r="P149" i="56"/>
  <c r="Q149" i="56"/>
  <c r="C150" i="56"/>
  <c r="D150" i="56"/>
  <c r="E150" i="56"/>
  <c r="F150" i="56"/>
  <c r="G150" i="56"/>
  <c r="H150" i="56"/>
  <c r="I150" i="56"/>
  <c r="J150" i="56"/>
  <c r="K150" i="56"/>
  <c r="L150" i="56"/>
  <c r="M150" i="56"/>
  <c r="N150" i="56"/>
  <c r="O150" i="56"/>
  <c r="P150" i="56"/>
  <c r="Q150" i="56"/>
  <c r="C151" i="56"/>
  <c r="D151" i="56"/>
  <c r="E151" i="56"/>
  <c r="F151" i="56"/>
  <c r="G151" i="56"/>
  <c r="H151" i="56"/>
  <c r="I151" i="56"/>
  <c r="J151" i="56"/>
  <c r="K151" i="56"/>
  <c r="L151" i="56"/>
  <c r="M151" i="56"/>
  <c r="N151" i="56"/>
  <c r="O151" i="56"/>
  <c r="P151" i="56"/>
  <c r="Q151" i="56"/>
  <c r="C152" i="56"/>
  <c r="D152" i="56"/>
  <c r="E152" i="56"/>
  <c r="F152" i="56"/>
  <c r="G152" i="56"/>
  <c r="H152" i="56"/>
  <c r="I152" i="56"/>
  <c r="J152" i="56"/>
  <c r="K152" i="56"/>
  <c r="L152" i="56"/>
  <c r="M152" i="56"/>
  <c r="N152" i="56"/>
  <c r="O152" i="56"/>
  <c r="Q152" i="56"/>
  <c r="D153" i="56"/>
  <c r="H153" i="56"/>
  <c r="L153" i="56"/>
  <c r="P153" i="56"/>
  <c r="E154" i="56"/>
  <c r="I154" i="56"/>
  <c r="M154" i="56"/>
  <c r="Q154" i="56"/>
  <c r="F155" i="56"/>
  <c r="J155" i="56"/>
  <c r="N155" i="56"/>
  <c r="C156" i="56"/>
  <c r="G156" i="56"/>
  <c r="K156" i="56"/>
  <c r="O156" i="56"/>
  <c r="D157" i="56"/>
  <c r="H157" i="56"/>
  <c r="L157" i="56"/>
  <c r="P157" i="56"/>
  <c r="C158" i="56"/>
  <c r="D158" i="56"/>
  <c r="E158" i="56"/>
  <c r="F158" i="56"/>
  <c r="G158" i="56"/>
  <c r="H158" i="56"/>
  <c r="I158" i="56"/>
  <c r="J158" i="56"/>
  <c r="K158" i="56"/>
  <c r="L158" i="56"/>
  <c r="M158" i="56"/>
  <c r="N158" i="56"/>
  <c r="O158" i="56"/>
  <c r="P158" i="56"/>
  <c r="Q158" i="56"/>
  <c r="F159" i="56"/>
  <c r="J159" i="56"/>
  <c r="N159" i="56"/>
  <c r="C167" i="56"/>
  <c r="D167" i="56"/>
  <c r="E167" i="56"/>
  <c r="G167" i="56"/>
  <c r="H167" i="56"/>
  <c r="I167" i="56"/>
  <c r="J167" i="56"/>
  <c r="K167" i="56"/>
  <c r="L167" i="56"/>
  <c r="M167" i="56"/>
  <c r="N167" i="56"/>
  <c r="O167" i="56"/>
  <c r="P167" i="56"/>
  <c r="Q167" i="56"/>
  <c r="C168" i="56"/>
  <c r="D168" i="56"/>
  <c r="E168" i="56"/>
  <c r="F168" i="56"/>
  <c r="G168" i="56"/>
  <c r="H168" i="56"/>
  <c r="I168" i="56"/>
  <c r="J168" i="56"/>
  <c r="K168" i="56"/>
  <c r="L168" i="56"/>
  <c r="M168" i="56"/>
  <c r="N168" i="56"/>
  <c r="O168" i="56"/>
  <c r="P168" i="56"/>
  <c r="Q168" i="56"/>
  <c r="C169" i="56"/>
  <c r="D169" i="56"/>
  <c r="E169" i="56"/>
  <c r="F169" i="56"/>
  <c r="G169" i="56"/>
  <c r="H169" i="56"/>
  <c r="I169" i="56"/>
  <c r="J169" i="56"/>
  <c r="K169" i="56"/>
  <c r="L169" i="56"/>
  <c r="M169" i="56"/>
  <c r="N169" i="56"/>
  <c r="O169" i="56"/>
  <c r="P169" i="56"/>
  <c r="Q169" i="56"/>
  <c r="C170" i="56"/>
  <c r="D170" i="56"/>
  <c r="E170" i="56"/>
  <c r="F170" i="56"/>
  <c r="G170" i="56"/>
  <c r="H170" i="56"/>
  <c r="I170" i="56"/>
  <c r="J170" i="56"/>
  <c r="K170" i="56"/>
  <c r="L170" i="56"/>
  <c r="M170" i="56"/>
  <c r="N170" i="56"/>
  <c r="O170" i="56"/>
  <c r="P170" i="56"/>
  <c r="Q170" i="56"/>
  <c r="C176" i="56"/>
  <c r="D176" i="56"/>
  <c r="E176" i="56"/>
  <c r="F176" i="56"/>
  <c r="H176" i="56"/>
  <c r="I176" i="56"/>
  <c r="J176" i="56"/>
  <c r="K176" i="56"/>
  <c r="L176" i="56"/>
  <c r="M176" i="56"/>
  <c r="N176" i="56"/>
  <c r="O176" i="56"/>
  <c r="P176" i="56"/>
  <c r="Q176" i="56"/>
  <c r="D6" i="56"/>
  <c r="H6" i="56"/>
  <c r="L6" i="56"/>
  <c r="P6" i="56"/>
  <c r="D9" i="56"/>
  <c r="H9" i="56"/>
  <c r="L9" i="56"/>
  <c r="P9" i="56"/>
  <c r="E10" i="56"/>
  <c r="I10" i="56"/>
  <c r="M10" i="56"/>
  <c r="Q10" i="56"/>
  <c r="F11" i="56"/>
  <c r="G12" i="56"/>
  <c r="D13" i="56"/>
  <c r="H13" i="56"/>
  <c r="L13" i="56"/>
  <c r="F15" i="56"/>
  <c r="J15" i="56"/>
  <c r="N15" i="56"/>
  <c r="C16" i="56"/>
  <c r="G16" i="56"/>
  <c r="K16" i="56"/>
  <c r="O16" i="56"/>
  <c r="D17" i="56"/>
  <c r="H17" i="56"/>
  <c r="L17" i="56"/>
  <c r="P17" i="56"/>
  <c r="E18" i="56"/>
  <c r="I18" i="56"/>
  <c r="M18" i="56"/>
  <c r="Q18" i="56"/>
  <c r="F19" i="56"/>
  <c r="J19" i="56"/>
  <c r="N19" i="56"/>
  <c r="C20" i="56"/>
  <c r="G20" i="56"/>
  <c r="K20" i="56"/>
  <c r="O20" i="56"/>
  <c r="D21" i="56"/>
  <c r="H21" i="56"/>
  <c r="L21" i="56"/>
  <c r="P21" i="56"/>
  <c r="E22" i="56"/>
  <c r="I22" i="56"/>
  <c r="M22" i="56"/>
  <c r="Q22" i="56"/>
  <c r="D27" i="56"/>
  <c r="H27" i="56"/>
  <c r="L27" i="56"/>
  <c r="F28" i="56"/>
  <c r="C30" i="56"/>
  <c r="D30" i="56"/>
  <c r="G30" i="56"/>
  <c r="H30" i="56"/>
  <c r="L30" i="56"/>
  <c r="O30" i="56"/>
  <c r="P30" i="56"/>
  <c r="E31" i="56"/>
  <c r="H31" i="56"/>
  <c r="I31" i="56"/>
  <c r="L31" i="56"/>
  <c r="M31" i="56"/>
  <c r="P31" i="56"/>
  <c r="Q31" i="56"/>
  <c r="E32" i="56"/>
  <c r="F32" i="56"/>
  <c r="I32" i="56"/>
  <c r="J32" i="56"/>
  <c r="N32" i="56"/>
  <c r="Q32" i="56"/>
  <c r="C33" i="56"/>
  <c r="F33" i="56"/>
  <c r="G33" i="56"/>
  <c r="J33" i="56"/>
  <c r="K33" i="56"/>
  <c r="O33" i="56"/>
  <c r="C34" i="56"/>
  <c r="D34" i="56"/>
  <c r="G34" i="56"/>
  <c r="H34" i="56"/>
  <c r="K34" i="56"/>
  <c r="L34" i="56"/>
  <c r="P34" i="56"/>
  <c r="D35" i="56"/>
  <c r="E35" i="56"/>
  <c r="H35" i="56"/>
  <c r="I35" i="56"/>
  <c r="L35" i="56"/>
  <c r="M35" i="56"/>
  <c r="P35" i="56"/>
  <c r="Q35" i="56"/>
  <c r="E36" i="56"/>
  <c r="F36" i="56"/>
  <c r="J36" i="56"/>
  <c r="M36" i="56"/>
  <c r="N36" i="56"/>
  <c r="C37" i="56"/>
  <c r="F37" i="56"/>
  <c r="G37" i="56"/>
  <c r="J37" i="56"/>
  <c r="K37" i="56"/>
  <c r="N37" i="56"/>
  <c r="O37" i="56"/>
  <c r="C38" i="56"/>
  <c r="D38" i="56"/>
  <c r="G38" i="56"/>
  <c r="H38" i="56"/>
  <c r="K38" i="56"/>
  <c r="L38" i="56"/>
  <c r="O38" i="56"/>
  <c r="P38" i="56"/>
  <c r="E39" i="56"/>
  <c r="H39" i="56"/>
  <c r="I39" i="56"/>
  <c r="M39" i="56"/>
  <c r="P39" i="56"/>
  <c r="Q39" i="56"/>
  <c r="E40" i="56"/>
  <c r="F40" i="56"/>
  <c r="I40" i="56"/>
  <c r="J40" i="56"/>
  <c r="N40" i="56"/>
  <c r="Q40" i="56"/>
  <c r="C41" i="56"/>
  <c r="G41" i="56"/>
  <c r="J41" i="56"/>
  <c r="K41" i="56"/>
  <c r="N41" i="56"/>
  <c r="O41" i="56"/>
  <c r="F45" i="56"/>
  <c r="N45" i="56"/>
  <c r="D48" i="56"/>
  <c r="H47" i="56"/>
  <c r="I49" i="56"/>
  <c r="Q49" i="56"/>
  <c r="J50" i="56"/>
  <c r="N50" i="56"/>
  <c r="C51" i="56"/>
  <c r="K51" i="56"/>
  <c r="D52" i="56"/>
  <c r="L52" i="56"/>
  <c r="E53" i="56"/>
  <c r="I53" i="56"/>
  <c r="M53" i="56"/>
  <c r="F54" i="56"/>
  <c r="N54" i="56"/>
  <c r="G55" i="56"/>
  <c r="O55" i="56"/>
  <c r="H56" i="56"/>
  <c r="P56" i="56"/>
  <c r="I57" i="56"/>
  <c r="Q57" i="56"/>
  <c r="J58" i="56"/>
  <c r="C59" i="56"/>
  <c r="G59" i="56"/>
  <c r="O59" i="56"/>
  <c r="H60" i="56"/>
  <c r="P60" i="56"/>
  <c r="H64" i="56"/>
  <c r="P64" i="56"/>
  <c r="D65" i="56"/>
  <c r="H65" i="56"/>
  <c r="L65" i="56"/>
  <c r="P65" i="56"/>
  <c r="F66" i="56"/>
  <c r="G68" i="56"/>
  <c r="O68" i="56"/>
  <c r="H69" i="56"/>
  <c r="P69" i="56"/>
  <c r="E70" i="56"/>
  <c r="I70" i="56"/>
  <c r="Q70" i="56"/>
  <c r="J71" i="56"/>
  <c r="C72" i="56"/>
  <c r="K72" i="56"/>
  <c r="D73" i="56"/>
  <c r="L73" i="56"/>
  <c r="E74" i="56"/>
  <c r="M74" i="56"/>
  <c r="F75" i="56"/>
  <c r="J75" i="56"/>
  <c r="N75" i="56"/>
  <c r="G76" i="56"/>
  <c r="O76" i="56"/>
  <c r="H77" i="56"/>
  <c r="P77" i="56"/>
  <c r="I78" i="56"/>
  <c r="M78" i="56"/>
  <c r="Q78" i="56"/>
  <c r="J79" i="56"/>
  <c r="H85" i="56"/>
  <c r="I87" i="56"/>
  <c r="Q87" i="56"/>
  <c r="J88" i="56"/>
  <c r="C89" i="56"/>
  <c r="K89" i="56"/>
  <c r="D90" i="56"/>
  <c r="L90" i="56"/>
  <c r="E91" i="56"/>
  <c r="I91" i="56"/>
  <c r="M91" i="56"/>
  <c r="J92" i="56"/>
  <c r="O93" i="56"/>
  <c r="P94" i="56"/>
  <c r="Q95" i="56"/>
  <c r="F96" i="56"/>
  <c r="J96" i="56"/>
  <c r="C97" i="56"/>
  <c r="K97" i="56"/>
  <c r="D98" i="56"/>
  <c r="L98" i="56"/>
  <c r="E99" i="56"/>
  <c r="M99" i="56"/>
  <c r="F100" i="56"/>
  <c r="N100" i="56"/>
  <c r="G101" i="56"/>
  <c r="O101" i="56"/>
  <c r="I103" i="56"/>
  <c r="Q103" i="56"/>
  <c r="L119" i="56"/>
  <c r="C126" i="56"/>
  <c r="K126" i="56"/>
  <c r="B144" i="48"/>
  <c r="B162" i="48"/>
  <c r="D112" i="46"/>
  <c r="D114" i="46"/>
  <c r="D115" i="46"/>
  <c r="B112" i="46"/>
  <c r="C112" i="46"/>
  <c r="E112" i="46"/>
  <c r="F112" i="46"/>
  <c r="G112" i="46"/>
  <c r="H112" i="46"/>
  <c r="I112" i="46"/>
  <c r="J112" i="46"/>
  <c r="K112" i="46"/>
  <c r="L112" i="46"/>
  <c r="M112" i="46"/>
  <c r="N112" i="46"/>
  <c r="O112" i="46"/>
  <c r="P112" i="46"/>
  <c r="Q112" i="46"/>
  <c r="B113" i="46"/>
  <c r="C113" i="46"/>
  <c r="D113" i="46"/>
  <c r="E113" i="46"/>
  <c r="F113" i="46"/>
  <c r="G113" i="46"/>
  <c r="H113" i="46"/>
  <c r="I113" i="46"/>
  <c r="J113" i="46"/>
  <c r="K113" i="46"/>
  <c r="L113" i="46"/>
  <c r="M113" i="46"/>
  <c r="N113" i="46"/>
  <c r="O113" i="46"/>
  <c r="P113" i="46"/>
  <c r="Q113" i="46"/>
  <c r="B114" i="46"/>
  <c r="C114" i="46"/>
  <c r="E114" i="46"/>
  <c r="F114" i="46"/>
  <c r="G114" i="46"/>
  <c r="H114" i="46"/>
  <c r="I114" i="46"/>
  <c r="J114" i="46"/>
  <c r="K114" i="46"/>
  <c r="L114" i="46"/>
  <c r="M114" i="46"/>
  <c r="N114" i="46"/>
  <c r="O114" i="46"/>
  <c r="P114" i="46"/>
  <c r="Q114" i="46"/>
  <c r="B115" i="46"/>
  <c r="C115" i="46"/>
  <c r="E115" i="46"/>
  <c r="F115" i="46"/>
  <c r="G115" i="46"/>
  <c r="H115" i="46"/>
  <c r="I115" i="46"/>
  <c r="J115" i="46"/>
  <c r="K115" i="46"/>
  <c r="L115" i="46"/>
  <c r="M115" i="46"/>
  <c r="N115" i="46"/>
  <c r="O115" i="46"/>
  <c r="P115" i="46"/>
  <c r="Q115" i="46"/>
  <c r="F6" i="46"/>
  <c r="H6" i="46"/>
  <c r="N6" i="46"/>
  <c r="P6" i="46"/>
  <c r="P8" i="46"/>
  <c r="F9" i="46"/>
  <c r="H9" i="46"/>
  <c r="N9" i="46"/>
  <c r="P9" i="46"/>
  <c r="F10" i="46"/>
  <c r="H10" i="46"/>
  <c r="N10" i="46"/>
  <c r="P10" i="46"/>
  <c r="F11" i="46"/>
  <c r="H11" i="46"/>
  <c r="N11" i="46"/>
  <c r="P11" i="46"/>
  <c r="F12" i="46"/>
  <c r="H12" i="46"/>
  <c r="N12" i="46"/>
  <c r="P12" i="46"/>
  <c r="F13" i="46"/>
  <c r="H13" i="46"/>
  <c r="N13" i="46"/>
  <c r="F14" i="46"/>
  <c r="H14" i="46"/>
  <c r="N14" i="46"/>
  <c r="P14" i="46"/>
  <c r="F15" i="46"/>
  <c r="H15" i="46"/>
  <c r="J15" i="46"/>
  <c r="L15" i="46"/>
  <c r="N15" i="46"/>
  <c r="P15" i="46"/>
  <c r="B16" i="46"/>
  <c r="D16" i="46"/>
  <c r="F16" i="46"/>
  <c r="H16" i="46"/>
  <c r="J16" i="46"/>
  <c r="L16" i="46"/>
  <c r="N16" i="46"/>
  <c r="P16" i="46"/>
  <c r="B17" i="46"/>
  <c r="D17" i="46"/>
  <c r="F17" i="46"/>
  <c r="H17" i="46"/>
  <c r="J17" i="46"/>
  <c r="L17" i="46"/>
  <c r="N17" i="46"/>
  <c r="P17" i="46"/>
  <c r="B18" i="46"/>
  <c r="D18" i="46"/>
  <c r="F18" i="46"/>
  <c r="H18" i="46"/>
  <c r="J18" i="46"/>
  <c r="L18" i="46"/>
  <c r="N18" i="46"/>
  <c r="P18" i="46"/>
  <c r="B19" i="46"/>
  <c r="D19" i="46"/>
  <c r="F19" i="46"/>
  <c r="H19" i="46"/>
  <c r="J19" i="46"/>
  <c r="L19" i="46"/>
  <c r="N19" i="46"/>
  <c r="P19" i="46"/>
  <c r="B20" i="46"/>
  <c r="D20" i="46"/>
  <c r="F20" i="46"/>
  <c r="H20" i="46"/>
  <c r="J20" i="46"/>
  <c r="L20" i="46"/>
  <c r="N20" i="46"/>
  <c r="P20" i="46"/>
  <c r="B21" i="46"/>
  <c r="D21" i="46"/>
  <c r="F21" i="46"/>
  <c r="H21" i="46"/>
  <c r="J21" i="46"/>
  <c r="L21" i="46"/>
  <c r="N21" i="46"/>
  <c r="P21" i="46"/>
  <c r="B22" i="46"/>
  <c r="D22" i="46"/>
  <c r="F22" i="46"/>
  <c r="H22" i="46"/>
  <c r="J22" i="46"/>
  <c r="L22" i="46"/>
  <c r="N22" i="46"/>
  <c r="P22" i="46"/>
  <c r="B26" i="46"/>
  <c r="D26" i="46"/>
  <c r="F26" i="46"/>
  <c r="J26" i="46"/>
  <c r="L26" i="46"/>
  <c r="B27" i="46"/>
  <c r="D27" i="46"/>
  <c r="F27" i="46"/>
  <c r="H27" i="46"/>
  <c r="J27" i="46"/>
  <c r="L27" i="46"/>
  <c r="N27" i="46"/>
  <c r="P27" i="46"/>
  <c r="D29" i="46"/>
  <c r="B30" i="46"/>
  <c r="D30" i="46"/>
  <c r="F30" i="46"/>
  <c r="H30" i="46"/>
  <c r="J30" i="46"/>
  <c r="L30" i="46"/>
  <c r="N30" i="46"/>
  <c r="P30" i="46"/>
  <c r="B31" i="46"/>
  <c r="D31" i="46"/>
  <c r="F31" i="46"/>
  <c r="H31" i="46"/>
  <c r="J31" i="46"/>
  <c r="L31" i="46"/>
  <c r="N31" i="46"/>
  <c r="P31" i="46"/>
  <c r="B32" i="46"/>
  <c r="D32" i="46"/>
  <c r="F32" i="46"/>
  <c r="H32" i="46"/>
  <c r="J32" i="46"/>
  <c r="L32" i="46"/>
  <c r="N32" i="46"/>
  <c r="P32" i="46"/>
  <c r="B33" i="46"/>
  <c r="D33" i="46"/>
  <c r="F33" i="46"/>
  <c r="H33" i="46"/>
  <c r="J33" i="46"/>
  <c r="L33" i="46"/>
  <c r="N33" i="46"/>
  <c r="P33" i="46"/>
  <c r="B34" i="46"/>
  <c r="D34" i="46"/>
  <c r="F34" i="46"/>
  <c r="H34" i="46"/>
  <c r="J34" i="46"/>
  <c r="L34" i="46"/>
  <c r="N34" i="46"/>
  <c r="P34" i="46"/>
  <c r="B35" i="46"/>
  <c r="D35" i="46"/>
  <c r="F35" i="46"/>
  <c r="H35" i="46"/>
  <c r="J35" i="46"/>
  <c r="L35" i="46"/>
  <c r="N35" i="46"/>
  <c r="P35" i="46"/>
  <c r="B36" i="46"/>
  <c r="D36" i="46"/>
  <c r="F36" i="46"/>
  <c r="H36" i="46"/>
  <c r="J36" i="46"/>
  <c r="L36" i="46"/>
  <c r="N36" i="46"/>
  <c r="P36" i="46"/>
  <c r="B37" i="46"/>
  <c r="D37" i="46"/>
  <c r="F37" i="46"/>
  <c r="H37" i="46"/>
  <c r="J37" i="46"/>
  <c r="L37" i="46"/>
  <c r="N37" i="46"/>
  <c r="P37" i="46"/>
  <c r="B38" i="46"/>
  <c r="D38" i="46"/>
  <c r="F38" i="46"/>
  <c r="H38" i="46"/>
  <c r="J38" i="46"/>
  <c r="L38" i="46"/>
  <c r="N38" i="46"/>
  <c r="P38" i="46"/>
  <c r="B39" i="46"/>
  <c r="D39" i="46"/>
  <c r="F39" i="46"/>
  <c r="H39" i="46"/>
  <c r="J39" i="46"/>
  <c r="L39" i="46"/>
  <c r="N39" i="46"/>
  <c r="P39" i="46"/>
  <c r="B40" i="46"/>
  <c r="D40" i="46"/>
  <c r="F40" i="46"/>
  <c r="H40" i="46"/>
  <c r="J40" i="46"/>
  <c r="L40" i="46"/>
  <c r="N40" i="46"/>
  <c r="P40" i="46"/>
  <c r="B41" i="46"/>
  <c r="D41" i="46"/>
  <c r="F41" i="46"/>
  <c r="H41" i="46"/>
  <c r="J41" i="46"/>
  <c r="L41" i="46"/>
  <c r="N41" i="46"/>
  <c r="P41" i="46"/>
  <c r="B64" i="46"/>
  <c r="D64" i="46"/>
  <c r="J64" i="46"/>
  <c r="L64" i="46"/>
  <c r="B65" i="46"/>
  <c r="D65" i="46"/>
  <c r="F65" i="46"/>
  <c r="H65" i="46"/>
  <c r="J65" i="46"/>
  <c r="L65" i="46"/>
  <c r="N65" i="46"/>
  <c r="P65" i="46"/>
  <c r="D67" i="46"/>
  <c r="B68" i="46"/>
  <c r="D68" i="46"/>
  <c r="F68" i="46"/>
  <c r="H68" i="46"/>
  <c r="J68" i="46"/>
  <c r="L68" i="46"/>
  <c r="N68" i="46"/>
  <c r="P68" i="46"/>
  <c r="B69" i="46"/>
  <c r="D69" i="46"/>
  <c r="F69" i="46"/>
  <c r="H69" i="46"/>
  <c r="J69" i="46"/>
  <c r="L69" i="46"/>
  <c r="N69" i="46"/>
  <c r="P69" i="46"/>
  <c r="B70" i="46"/>
  <c r="D70" i="46"/>
  <c r="F70" i="46"/>
  <c r="H70" i="46"/>
  <c r="J70" i="46"/>
  <c r="L70" i="46"/>
  <c r="N70" i="46"/>
  <c r="P70" i="46"/>
  <c r="B71" i="46"/>
  <c r="D71" i="46"/>
  <c r="F71" i="46"/>
  <c r="H71" i="46"/>
  <c r="J71" i="46"/>
  <c r="L71" i="46"/>
  <c r="N71" i="46"/>
  <c r="P71" i="46"/>
  <c r="B72" i="46"/>
  <c r="D72" i="46"/>
  <c r="F72" i="46"/>
  <c r="H72" i="46"/>
  <c r="J72" i="46"/>
  <c r="L72" i="46"/>
  <c r="N72" i="46"/>
  <c r="P72" i="46"/>
  <c r="B73" i="46"/>
  <c r="D73" i="46"/>
  <c r="F73" i="46"/>
  <c r="H73" i="46"/>
  <c r="J73" i="46"/>
  <c r="L73" i="46"/>
  <c r="N73" i="46"/>
  <c r="P73" i="46"/>
  <c r="B74" i="46"/>
  <c r="D74" i="46"/>
  <c r="F74" i="46"/>
  <c r="H74" i="46"/>
  <c r="J74" i="46"/>
  <c r="L74" i="46"/>
  <c r="N74" i="46"/>
  <c r="P74" i="46"/>
  <c r="B75" i="46"/>
  <c r="D75" i="46"/>
  <c r="F75" i="46"/>
  <c r="H75" i="46"/>
  <c r="J75" i="46"/>
  <c r="L75" i="46"/>
  <c r="N75" i="46"/>
  <c r="P75" i="46"/>
  <c r="B76" i="46"/>
  <c r="D76" i="46"/>
  <c r="F76" i="46"/>
  <c r="H76" i="46"/>
  <c r="J76" i="46"/>
  <c r="L76" i="46"/>
  <c r="N76" i="46"/>
  <c r="P76" i="46"/>
  <c r="B77" i="46"/>
  <c r="D77" i="46"/>
  <c r="F77" i="46"/>
  <c r="H77" i="46"/>
  <c r="J77" i="46"/>
  <c r="L77" i="46"/>
  <c r="N77" i="46"/>
  <c r="P77" i="46"/>
  <c r="B78" i="46"/>
  <c r="D78" i="46"/>
  <c r="F78" i="46"/>
  <c r="H78" i="46"/>
  <c r="J78" i="46"/>
  <c r="L78" i="46"/>
  <c r="N78" i="46"/>
  <c r="P78" i="46"/>
  <c r="B79" i="46"/>
  <c r="D79" i="46"/>
  <c r="F79" i="46"/>
  <c r="H79" i="46"/>
  <c r="J79" i="46"/>
  <c r="L79" i="46"/>
  <c r="N79" i="46"/>
  <c r="P79" i="46"/>
  <c r="B83" i="46"/>
  <c r="D83" i="46"/>
  <c r="F83" i="46"/>
  <c r="J83" i="46"/>
  <c r="L83" i="46"/>
  <c r="B84" i="46"/>
  <c r="D84" i="46"/>
  <c r="F84" i="46"/>
  <c r="H84" i="46"/>
  <c r="J84" i="46"/>
  <c r="L84" i="46"/>
  <c r="N84" i="46"/>
  <c r="P84" i="46"/>
  <c r="D86" i="46"/>
  <c r="B87" i="46"/>
  <c r="D87" i="46"/>
  <c r="F87" i="46"/>
  <c r="H87" i="46"/>
  <c r="J87" i="46"/>
  <c r="L87" i="46"/>
  <c r="N87" i="46"/>
  <c r="P87" i="46"/>
  <c r="B88" i="46"/>
  <c r="D88" i="46"/>
  <c r="F88" i="46"/>
  <c r="H88" i="46"/>
  <c r="J88" i="46"/>
  <c r="L88" i="46"/>
  <c r="N88" i="46"/>
  <c r="P88" i="46"/>
  <c r="B89" i="46"/>
  <c r="D89" i="46"/>
  <c r="F89" i="46"/>
  <c r="H89" i="46"/>
  <c r="J89" i="46"/>
  <c r="L89" i="46"/>
  <c r="N89" i="46"/>
  <c r="P89" i="46"/>
  <c r="B90" i="46"/>
  <c r="D90" i="46"/>
  <c r="F90" i="46"/>
  <c r="H90" i="46"/>
  <c r="J90" i="46"/>
  <c r="L90" i="46"/>
  <c r="N90" i="46"/>
  <c r="P90" i="46"/>
  <c r="B91" i="46"/>
  <c r="D91" i="46"/>
  <c r="F91" i="46"/>
  <c r="H91" i="46"/>
  <c r="J91" i="46"/>
  <c r="L91" i="46"/>
  <c r="N91" i="46"/>
  <c r="P91" i="46"/>
  <c r="B92" i="46"/>
  <c r="D92" i="46"/>
  <c r="F92" i="46"/>
  <c r="H92" i="46"/>
  <c r="J92" i="46"/>
  <c r="L92" i="46"/>
  <c r="N92" i="46"/>
  <c r="P92" i="46"/>
  <c r="B93" i="46"/>
  <c r="D93" i="46"/>
  <c r="F93" i="46"/>
  <c r="H93" i="46"/>
  <c r="J93" i="46"/>
  <c r="L93" i="46"/>
  <c r="N93" i="46"/>
  <c r="P93" i="46"/>
  <c r="B94" i="46"/>
  <c r="D94" i="46"/>
  <c r="F94" i="46"/>
  <c r="H94" i="46"/>
  <c r="J94" i="46"/>
  <c r="L94" i="46"/>
  <c r="N94" i="46"/>
  <c r="P94" i="46"/>
  <c r="B95" i="46"/>
  <c r="D95" i="46"/>
  <c r="F95" i="46"/>
  <c r="H95" i="46"/>
  <c r="J95" i="46"/>
  <c r="L95" i="46"/>
  <c r="N95" i="46"/>
  <c r="P95" i="46"/>
  <c r="B96" i="46"/>
  <c r="D96" i="46"/>
  <c r="F96" i="46"/>
  <c r="H96" i="46"/>
  <c r="J96" i="46"/>
  <c r="L96" i="46"/>
  <c r="N96" i="46"/>
  <c r="P96" i="46"/>
  <c r="B97" i="46"/>
  <c r="D97" i="46"/>
  <c r="F97" i="46"/>
  <c r="H97" i="46"/>
  <c r="J97" i="46"/>
  <c r="L97" i="46"/>
  <c r="N97" i="46"/>
  <c r="P97" i="46"/>
  <c r="B98" i="46"/>
  <c r="D98" i="46"/>
  <c r="F98" i="46"/>
  <c r="H98" i="46"/>
  <c r="J98" i="46"/>
  <c r="L98" i="46"/>
  <c r="N98" i="46"/>
  <c r="P98" i="46"/>
  <c r="B99" i="46"/>
  <c r="D99" i="46"/>
  <c r="F99" i="46"/>
  <c r="H99" i="46"/>
  <c r="J99" i="46"/>
  <c r="L99" i="46"/>
  <c r="N99" i="46"/>
  <c r="P99" i="46"/>
  <c r="B100" i="46"/>
  <c r="D100" i="46"/>
  <c r="F100" i="46"/>
  <c r="H100" i="46"/>
  <c r="J100" i="46"/>
  <c r="L100" i="46"/>
  <c r="N100" i="46"/>
  <c r="P100" i="46"/>
  <c r="B101" i="46"/>
  <c r="D101" i="46"/>
  <c r="F101" i="46"/>
  <c r="H101" i="46"/>
  <c r="J101" i="46"/>
  <c r="L101" i="46"/>
  <c r="N101" i="46"/>
  <c r="P101" i="46"/>
  <c r="B102" i="46"/>
  <c r="D102" i="46"/>
  <c r="F102" i="46"/>
  <c r="H102" i="46"/>
  <c r="J102" i="46"/>
  <c r="L102" i="46"/>
  <c r="N102" i="46"/>
  <c r="P102" i="46"/>
  <c r="B103" i="46"/>
  <c r="D103" i="46"/>
  <c r="F103" i="46"/>
  <c r="H103" i="46"/>
  <c r="J103" i="46"/>
  <c r="L103" i="46"/>
  <c r="N103" i="46"/>
  <c r="P103" i="46"/>
  <c r="B107" i="46"/>
  <c r="D107" i="46"/>
  <c r="F107" i="46"/>
  <c r="J107" i="46"/>
  <c r="L107" i="46"/>
  <c r="B108" i="46"/>
  <c r="D108" i="46"/>
  <c r="F108" i="46"/>
  <c r="H108" i="46"/>
  <c r="J108" i="46"/>
  <c r="L108" i="46"/>
  <c r="N108" i="46"/>
  <c r="P108" i="46"/>
  <c r="D110" i="46"/>
  <c r="D111" i="46"/>
  <c r="H111" i="46"/>
  <c r="L111" i="46"/>
  <c r="P111" i="46"/>
  <c r="D116" i="46"/>
  <c r="H116" i="46"/>
  <c r="L116" i="46"/>
  <c r="P116" i="46"/>
  <c r="D117" i="46"/>
  <c r="H117" i="46"/>
  <c r="L117" i="46"/>
  <c r="P117" i="46"/>
  <c r="D118" i="46"/>
  <c r="H118" i="46"/>
  <c r="L118" i="46"/>
  <c r="P118" i="46"/>
  <c r="D119" i="46"/>
  <c r="H119" i="46"/>
  <c r="L119" i="46"/>
  <c r="P119" i="46"/>
  <c r="D120" i="46"/>
  <c r="H120" i="46"/>
  <c r="L120" i="46"/>
  <c r="P120" i="46"/>
  <c r="D121" i="46"/>
  <c r="H121" i="46"/>
  <c r="L121" i="46"/>
  <c r="P121" i="46"/>
  <c r="D122" i="46"/>
  <c r="H122" i="46"/>
  <c r="L122" i="46"/>
  <c r="P122" i="46"/>
  <c r="B126" i="46"/>
  <c r="F126" i="46"/>
  <c r="J126" i="46"/>
  <c r="B127" i="46"/>
  <c r="F127" i="46"/>
  <c r="J127" i="46"/>
  <c r="N127" i="46"/>
  <c r="D129" i="46"/>
  <c r="B130" i="46"/>
  <c r="D130" i="46"/>
  <c r="F130" i="46"/>
  <c r="H130" i="46"/>
  <c r="J130" i="46"/>
  <c r="L130" i="46"/>
  <c r="N130" i="46"/>
  <c r="P130" i="46"/>
  <c r="B131" i="46"/>
  <c r="D131" i="46"/>
  <c r="F131" i="46"/>
  <c r="H131" i="46"/>
  <c r="J131" i="46"/>
  <c r="L131" i="46"/>
  <c r="N131" i="46"/>
  <c r="P131" i="46"/>
  <c r="B132" i="46"/>
  <c r="D132" i="46"/>
  <c r="F132" i="46"/>
  <c r="H132" i="46"/>
  <c r="J132" i="46"/>
  <c r="L132" i="46"/>
  <c r="N132" i="46"/>
  <c r="P132" i="46"/>
  <c r="B133" i="46"/>
  <c r="D133" i="46"/>
  <c r="F133" i="46"/>
  <c r="H133" i="46"/>
  <c r="J133" i="46"/>
  <c r="L133" i="46"/>
  <c r="N133" i="46"/>
  <c r="P133" i="46"/>
  <c r="B134" i="46"/>
  <c r="D134" i="46"/>
  <c r="F134" i="46"/>
  <c r="H134" i="46"/>
  <c r="J134" i="46"/>
  <c r="L134" i="46"/>
  <c r="N134" i="46"/>
  <c r="P134" i="46"/>
  <c r="B135" i="46"/>
  <c r="D135" i="46"/>
  <c r="F135" i="46"/>
  <c r="H135" i="46"/>
  <c r="J135" i="46"/>
  <c r="L135" i="46"/>
  <c r="N135" i="46"/>
  <c r="P135" i="46"/>
  <c r="B136" i="46"/>
  <c r="D136" i="46"/>
  <c r="F136" i="46"/>
  <c r="H136" i="46"/>
  <c r="J136" i="46"/>
  <c r="L136" i="46"/>
  <c r="N136" i="46"/>
  <c r="P136" i="46"/>
  <c r="B137" i="46"/>
  <c r="D137" i="46"/>
  <c r="F137" i="46"/>
  <c r="H137" i="46"/>
  <c r="J137" i="46"/>
  <c r="L137" i="46"/>
  <c r="N137" i="46"/>
  <c r="P137" i="46"/>
  <c r="B138" i="46"/>
  <c r="D138" i="46"/>
  <c r="F138" i="46"/>
  <c r="H138" i="46"/>
  <c r="J138" i="46"/>
  <c r="L138" i="46"/>
  <c r="N138" i="46"/>
  <c r="P138" i="46"/>
  <c r="B139" i="46"/>
  <c r="D139" i="46"/>
  <c r="F139" i="46"/>
  <c r="H139" i="46"/>
  <c r="J139" i="46"/>
  <c r="L139" i="46"/>
  <c r="N139" i="46"/>
  <c r="P139" i="46"/>
  <c r="B140" i="46"/>
  <c r="D140" i="46"/>
  <c r="F140" i="46"/>
  <c r="H140" i="46"/>
  <c r="J140" i="46"/>
  <c r="L140" i="46"/>
  <c r="N140" i="46"/>
  <c r="P140" i="46"/>
  <c r="B141" i="46"/>
  <c r="D141" i="46"/>
  <c r="F141" i="46"/>
  <c r="H141" i="46"/>
  <c r="J141" i="46"/>
  <c r="L141" i="46"/>
  <c r="N141" i="46"/>
  <c r="P141" i="46"/>
  <c r="B145" i="46"/>
  <c r="D145" i="46"/>
  <c r="J145" i="46"/>
  <c r="L145" i="46"/>
  <c r="D147" i="46"/>
  <c r="B148" i="46"/>
  <c r="D148" i="46"/>
  <c r="F148" i="46"/>
  <c r="H148" i="46"/>
  <c r="J148" i="46"/>
  <c r="L148" i="46"/>
  <c r="N148" i="46"/>
  <c r="P148" i="46"/>
  <c r="B149" i="46"/>
  <c r="D149" i="46"/>
  <c r="F149" i="46"/>
  <c r="H149" i="46"/>
  <c r="J149" i="46"/>
  <c r="L149" i="46"/>
  <c r="N149" i="46"/>
  <c r="P149" i="46"/>
  <c r="B150" i="46"/>
  <c r="D150" i="46"/>
  <c r="F150" i="46"/>
  <c r="H150" i="46"/>
  <c r="J150" i="46"/>
  <c r="L150" i="46"/>
  <c r="N150" i="46"/>
  <c r="P150" i="46"/>
  <c r="B151" i="46"/>
  <c r="D151" i="46"/>
  <c r="F151" i="46"/>
  <c r="H151" i="46"/>
  <c r="J151" i="46"/>
  <c r="L151" i="46"/>
  <c r="N151" i="46"/>
  <c r="P151" i="46"/>
  <c r="B152" i="46"/>
  <c r="D152" i="46"/>
  <c r="F152" i="46"/>
  <c r="H152" i="46"/>
  <c r="J152" i="46"/>
  <c r="L152" i="46"/>
  <c r="N152" i="46"/>
  <c r="P152" i="46"/>
  <c r="B153" i="46"/>
  <c r="D153" i="46"/>
  <c r="F153" i="46"/>
  <c r="H153" i="46"/>
  <c r="J153" i="46"/>
  <c r="L153" i="46"/>
  <c r="N153" i="46"/>
  <c r="P153" i="46"/>
  <c r="B154" i="46"/>
  <c r="D154" i="46"/>
  <c r="F154" i="46"/>
  <c r="H154" i="46"/>
  <c r="J154" i="46"/>
  <c r="L154" i="46"/>
  <c r="N154" i="46"/>
  <c r="P154" i="46"/>
  <c r="B155" i="46"/>
  <c r="D155" i="46"/>
  <c r="F155" i="46"/>
  <c r="H155" i="46"/>
  <c r="J155" i="46"/>
  <c r="L155" i="46"/>
  <c r="N155" i="46"/>
  <c r="P155" i="46"/>
  <c r="B156" i="46"/>
  <c r="D156" i="46"/>
  <c r="F156" i="46"/>
  <c r="H156" i="46"/>
  <c r="J156" i="46"/>
  <c r="L156" i="46"/>
  <c r="N156" i="46"/>
  <c r="P156" i="46"/>
  <c r="B157" i="46"/>
  <c r="D157" i="46"/>
  <c r="F157" i="46"/>
  <c r="H157" i="46"/>
  <c r="J157" i="46"/>
  <c r="L157" i="46"/>
  <c r="N157" i="46"/>
  <c r="P157" i="46"/>
  <c r="B158" i="46"/>
  <c r="D158" i="46"/>
  <c r="F158" i="46"/>
  <c r="H158" i="46"/>
  <c r="J158" i="46"/>
  <c r="L158" i="46"/>
  <c r="N158" i="46"/>
  <c r="P158" i="46"/>
  <c r="B159" i="46"/>
  <c r="D159" i="46"/>
  <c r="F159" i="46"/>
  <c r="H159" i="46"/>
  <c r="J159" i="46"/>
  <c r="L159" i="46"/>
  <c r="N159" i="46"/>
  <c r="P159" i="46"/>
  <c r="B163" i="46"/>
  <c r="D163" i="46"/>
  <c r="F163" i="46"/>
  <c r="J163" i="46"/>
  <c r="L163" i="46"/>
  <c r="L165" i="46"/>
  <c r="B166" i="46"/>
  <c r="D166" i="46"/>
  <c r="F166" i="46"/>
  <c r="H166" i="46"/>
  <c r="J166" i="46"/>
  <c r="L166" i="46"/>
  <c r="N166" i="46"/>
  <c r="P166" i="46"/>
  <c r="B167" i="46"/>
  <c r="D167" i="46"/>
  <c r="F167" i="46"/>
  <c r="H167" i="46"/>
  <c r="J167" i="46"/>
  <c r="L167" i="46"/>
  <c r="N167" i="46"/>
  <c r="P167" i="46"/>
  <c r="B168" i="46"/>
  <c r="D168" i="46"/>
  <c r="F168" i="46"/>
  <c r="H168" i="46"/>
  <c r="J168" i="46"/>
  <c r="L168" i="46"/>
  <c r="N168" i="46"/>
  <c r="P168" i="46"/>
  <c r="B169" i="46"/>
  <c r="D169" i="46"/>
  <c r="F169" i="46"/>
  <c r="H169" i="46"/>
  <c r="J169" i="46"/>
  <c r="L169" i="46"/>
  <c r="N169" i="46"/>
  <c r="P169" i="46"/>
  <c r="B170" i="46"/>
  <c r="D170" i="46"/>
  <c r="F170" i="46"/>
  <c r="H170" i="46"/>
  <c r="J170" i="46"/>
  <c r="L170" i="46"/>
  <c r="N170" i="46"/>
  <c r="P170" i="46"/>
  <c r="B171" i="46"/>
  <c r="D171" i="46"/>
  <c r="F171" i="46"/>
  <c r="H171" i="46"/>
  <c r="J171" i="46"/>
  <c r="L171" i="46"/>
  <c r="N171" i="46"/>
  <c r="P171" i="46"/>
  <c r="B172" i="46"/>
  <c r="D172" i="46"/>
  <c r="F172" i="46"/>
  <c r="H172" i="46"/>
  <c r="J172" i="46"/>
  <c r="L172" i="46"/>
  <c r="N172" i="46"/>
  <c r="P172" i="46"/>
  <c r="B173" i="46"/>
  <c r="D173" i="46"/>
  <c r="F173" i="46"/>
  <c r="H173" i="46"/>
  <c r="J173" i="46"/>
  <c r="L173" i="46"/>
  <c r="N173" i="46"/>
  <c r="P173" i="46"/>
  <c r="B174" i="46"/>
  <c r="D174" i="46"/>
  <c r="F174" i="46"/>
  <c r="H174" i="46"/>
  <c r="J174" i="46"/>
  <c r="L174" i="46"/>
  <c r="N174" i="46"/>
  <c r="P174" i="46"/>
  <c r="B175" i="46"/>
  <c r="D175" i="46"/>
  <c r="F175" i="46"/>
  <c r="H175" i="46"/>
  <c r="J175" i="46"/>
  <c r="L175" i="46"/>
  <c r="N175" i="46"/>
  <c r="P175" i="46"/>
  <c r="B176" i="46"/>
  <c r="D176" i="46"/>
  <c r="F176" i="46"/>
  <c r="H176" i="46"/>
  <c r="J176" i="46"/>
  <c r="L176" i="46"/>
  <c r="N176" i="46"/>
  <c r="P176" i="46"/>
  <c r="B177" i="46"/>
  <c r="D177" i="46"/>
  <c r="F177" i="46"/>
  <c r="H177" i="46"/>
  <c r="J177" i="46"/>
  <c r="L177" i="46"/>
  <c r="N177" i="46"/>
  <c r="P177" i="46"/>
  <c r="B122" i="29"/>
  <c r="B123" i="29"/>
  <c r="B124" i="29"/>
  <c r="B125" i="29"/>
  <c r="B127" i="29"/>
  <c r="B128" i="29"/>
  <c r="B130" i="29"/>
  <c r="B131" i="29"/>
  <c r="L10" i="25"/>
  <c r="L10" i="28" s="1"/>
  <c r="O11" i="25"/>
  <c r="O11" i="28" s="1"/>
  <c r="C12" i="25"/>
  <c r="C12" i="28" s="1"/>
  <c r="D12" i="25"/>
  <c r="D12" i="28" s="1"/>
  <c r="E12" i="25"/>
  <c r="E12" i="28" s="1"/>
  <c r="F12" i="25"/>
  <c r="F12" i="28" s="1"/>
  <c r="G12" i="25"/>
  <c r="G12" i="28" s="1"/>
  <c r="H12" i="25"/>
  <c r="H12" i="28" s="1"/>
  <c r="I12" i="25"/>
  <c r="I12" i="28" s="1"/>
  <c r="J12" i="25"/>
  <c r="J12" i="28" s="1"/>
  <c r="K12" i="25"/>
  <c r="K12" i="28" s="1"/>
  <c r="L12" i="25"/>
  <c r="L12" i="28" s="1"/>
  <c r="M12" i="25"/>
  <c r="M12" i="28" s="1"/>
  <c r="N12" i="25"/>
  <c r="N12" i="28" s="1"/>
  <c r="O12" i="25"/>
  <c r="O12" i="28" s="1"/>
  <c r="P12" i="25"/>
  <c r="P12" i="28" s="1"/>
  <c r="Q12" i="25"/>
  <c r="Q12" i="28" s="1"/>
  <c r="C13" i="25"/>
  <c r="C13" i="28" s="1"/>
  <c r="D13" i="25"/>
  <c r="D13" i="28" s="1"/>
  <c r="E13" i="25"/>
  <c r="E13" i="28" s="1"/>
  <c r="F13" i="25"/>
  <c r="F13" i="28" s="1"/>
  <c r="G13" i="25"/>
  <c r="G13" i="28" s="1"/>
  <c r="H13" i="25"/>
  <c r="H13" i="28" s="1"/>
  <c r="I13" i="25"/>
  <c r="I13" i="28" s="1"/>
  <c r="J13" i="25"/>
  <c r="J13" i="28" s="1"/>
  <c r="K13" i="25"/>
  <c r="K13" i="28" s="1"/>
  <c r="L13" i="25"/>
  <c r="L13" i="28" s="1"/>
  <c r="M13" i="25"/>
  <c r="M13" i="28" s="1"/>
  <c r="N13" i="25"/>
  <c r="N13" i="28" s="1"/>
  <c r="O13" i="25"/>
  <c r="O13" i="28" s="1"/>
  <c r="P13" i="25"/>
  <c r="P13" i="28" s="1"/>
  <c r="Q13" i="25"/>
  <c r="Q13" i="28" s="1"/>
  <c r="C14" i="25"/>
  <c r="C14" i="28" s="1"/>
  <c r="D14" i="25"/>
  <c r="D14" i="28" s="1"/>
  <c r="E14" i="25"/>
  <c r="E14" i="28" s="1"/>
  <c r="F14" i="25"/>
  <c r="F14" i="28" s="1"/>
  <c r="G14" i="25"/>
  <c r="G14" i="28" s="1"/>
  <c r="H14" i="25"/>
  <c r="H14" i="28" s="1"/>
  <c r="I14" i="25"/>
  <c r="I14" i="28" s="1"/>
  <c r="J14" i="25"/>
  <c r="J14" i="28" s="1"/>
  <c r="K14" i="25"/>
  <c r="K14" i="28" s="1"/>
  <c r="L14" i="25"/>
  <c r="L14" i="28" s="1"/>
  <c r="M14" i="25"/>
  <c r="M14" i="28" s="1"/>
  <c r="N14" i="25"/>
  <c r="N14" i="28" s="1"/>
  <c r="O14" i="25"/>
  <c r="O14" i="28" s="1"/>
  <c r="P14" i="25"/>
  <c r="P14" i="28" s="1"/>
  <c r="Q14" i="25"/>
  <c r="Q14" i="28" s="1"/>
  <c r="C16" i="25"/>
  <c r="D16" i="25"/>
  <c r="D16" i="28" s="1"/>
  <c r="E16" i="25"/>
  <c r="E16" i="28" s="1"/>
  <c r="F16" i="25"/>
  <c r="F16" i="28" s="1"/>
  <c r="G16" i="25"/>
  <c r="H16" i="25"/>
  <c r="H16" i="28" s="1"/>
  <c r="I16" i="25"/>
  <c r="I16" i="28" s="1"/>
  <c r="J16" i="25"/>
  <c r="J15" i="25" s="1"/>
  <c r="J15" i="28" s="1"/>
  <c r="K16" i="25"/>
  <c r="K16" i="28" s="1"/>
  <c r="L16" i="25"/>
  <c r="L15" i="25" s="1"/>
  <c r="L15" i="28" s="1"/>
  <c r="M16" i="25"/>
  <c r="M16" i="28" s="1"/>
  <c r="N16" i="25"/>
  <c r="N16" i="28" s="1"/>
  <c r="O16" i="25"/>
  <c r="P16" i="25"/>
  <c r="P15" i="25" s="1"/>
  <c r="P15" i="28" s="1"/>
  <c r="Q16" i="25"/>
  <c r="Q16" i="28" s="1"/>
  <c r="E23" i="25"/>
  <c r="E23" i="28" s="1"/>
  <c r="M23" i="25"/>
  <c r="M23" i="28" s="1"/>
  <c r="F24" i="25"/>
  <c r="F24" i="28" s="1"/>
  <c r="C25" i="25"/>
  <c r="C25" i="28" s="1"/>
  <c r="D25" i="25"/>
  <c r="D25" i="28" s="1"/>
  <c r="E25" i="25"/>
  <c r="E25" i="28" s="1"/>
  <c r="F25" i="25"/>
  <c r="F25" i="28" s="1"/>
  <c r="G25" i="25"/>
  <c r="G25" i="28" s="1"/>
  <c r="H25" i="25"/>
  <c r="H25" i="28" s="1"/>
  <c r="I25" i="25"/>
  <c r="I25" i="28" s="1"/>
  <c r="J25" i="25"/>
  <c r="J25" i="28" s="1"/>
  <c r="K25" i="25"/>
  <c r="K25" i="28" s="1"/>
  <c r="L25" i="25"/>
  <c r="L25" i="28" s="1"/>
  <c r="M25" i="25"/>
  <c r="M25" i="28" s="1"/>
  <c r="N25" i="25"/>
  <c r="N25" i="28" s="1"/>
  <c r="O25" i="25"/>
  <c r="O25" i="28" s="1"/>
  <c r="P25" i="25"/>
  <c r="P25" i="28" s="1"/>
  <c r="Q25" i="25"/>
  <c r="Q25" i="28" s="1"/>
  <c r="C26" i="25"/>
  <c r="C26" i="28" s="1"/>
  <c r="D26" i="25"/>
  <c r="D26" i="28" s="1"/>
  <c r="E26" i="25"/>
  <c r="E26" i="28" s="1"/>
  <c r="F26" i="25"/>
  <c r="F26" i="28" s="1"/>
  <c r="G26" i="25"/>
  <c r="G26" i="28" s="1"/>
  <c r="H26" i="25"/>
  <c r="H26" i="28" s="1"/>
  <c r="I26" i="25"/>
  <c r="I26" i="28" s="1"/>
  <c r="J26" i="25"/>
  <c r="J26" i="28" s="1"/>
  <c r="K26" i="25"/>
  <c r="K26" i="28" s="1"/>
  <c r="L26" i="25"/>
  <c r="L26" i="28" s="1"/>
  <c r="M26" i="25"/>
  <c r="M26" i="28" s="1"/>
  <c r="N26" i="25"/>
  <c r="N26" i="28" s="1"/>
  <c r="O26" i="25"/>
  <c r="O26" i="28" s="1"/>
  <c r="P26" i="25"/>
  <c r="P26" i="28" s="1"/>
  <c r="Q26" i="25"/>
  <c r="Q26" i="28" s="1"/>
  <c r="C31" i="25"/>
  <c r="C31" i="28" s="1"/>
  <c r="C32" i="25"/>
  <c r="C32" i="28" s="1"/>
  <c r="D32" i="25"/>
  <c r="D32" i="28" s="1"/>
  <c r="E32" i="25"/>
  <c r="E32" i="28" s="1"/>
  <c r="F32" i="25"/>
  <c r="F32" i="28" s="1"/>
  <c r="G32" i="25"/>
  <c r="G32" i="28" s="1"/>
  <c r="H32" i="25"/>
  <c r="H32" i="28" s="1"/>
  <c r="I32" i="25"/>
  <c r="I32" i="28" s="1"/>
  <c r="J32" i="25"/>
  <c r="J32" i="28" s="1"/>
  <c r="K32" i="25"/>
  <c r="K32" i="28" s="1"/>
  <c r="L32" i="25"/>
  <c r="L32" i="28" s="1"/>
  <c r="M32" i="25"/>
  <c r="M32" i="28" s="1"/>
  <c r="N32" i="25"/>
  <c r="N32" i="28" s="1"/>
  <c r="O32" i="25"/>
  <c r="O32" i="28" s="1"/>
  <c r="P32" i="25"/>
  <c r="P32" i="28" s="1"/>
  <c r="Q32" i="25"/>
  <c r="Q32" i="28" s="1"/>
  <c r="M18" i="24"/>
  <c r="F19" i="24"/>
  <c r="O20" i="24"/>
  <c r="Q22" i="24"/>
  <c r="D23" i="24"/>
  <c r="D23" i="27" s="1"/>
  <c r="L23" i="24"/>
  <c r="L23" i="27" s="1"/>
  <c r="K24" i="24"/>
  <c r="E26" i="24"/>
  <c r="M26" i="24"/>
  <c r="E19" i="23"/>
  <c r="M23" i="23"/>
  <c r="M23" i="26" s="1"/>
  <c r="N28" i="23"/>
  <c r="P30" i="23"/>
  <c r="C6" i="25"/>
  <c r="G6" i="25"/>
  <c r="K6" i="25"/>
  <c r="O6" i="25"/>
  <c r="D7" i="25"/>
  <c r="H7" i="25"/>
  <c r="L7" i="25"/>
  <c r="P7" i="25"/>
  <c r="E8" i="25"/>
  <c r="I8" i="25"/>
  <c r="M8" i="25"/>
  <c r="Q8" i="25"/>
  <c r="F9" i="25"/>
  <c r="J9" i="25"/>
  <c r="N9" i="25"/>
  <c r="C10" i="25"/>
  <c r="C10" i="28" s="1"/>
  <c r="D10" i="25"/>
  <c r="D10" i="28" s="1"/>
  <c r="E10" i="25"/>
  <c r="E10" i="28" s="1"/>
  <c r="F10" i="25"/>
  <c r="F10" i="28" s="1"/>
  <c r="G10" i="25"/>
  <c r="G10" i="28" s="1"/>
  <c r="H10" i="25"/>
  <c r="H10" i="28" s="1"/>
  <c r="I10" i="25"/>
  <c r="I10" i="28" s="1"/>
  <c r="J10" i="25"/>
  <c r="J10" i="28" s="1"/>
  <c r="K10" i="25"/>
  <c r="K10" i="28" s="1"/>
  <c r="M10" i="25"/>
  <c r="M10" i="28" s="1"/>
  <c r="N10" i="25"/>
  <c r="N10" i="28" s="1"/>
  <c r="O10" i="25"/>
  <c r="O10" i="28" s="1"/>
  <c r="P10" i="25"/>
  <c r="P10" i="28" s="1"/>
  <c r="Q10" i="25"/>
  <c r="Q10" i="28" s="1"/>
  <c r="C11" i="25"/>
  <c r="C11" i="28" s="1"/>
  <c r="D11" i="25"/>
  <c r="D11" i="28" s="1"/>
  <c r="E11" i="25"/>
  <c r="E11" i="28" s="1"/>
  <c r="F11" i="25"/>
  <c r="F11" i="28" s="1"/>
  <c r="G11" i="25"/>
  <c r="G11" i="28" s="1"/>
  <c r="H11" i="25"/>
  <c r="H11" i="28" s="1"/>
  <c r="I11" i="25"/>
  <c r="I11" i="28" s="1"/>
  <c r="J11" i="25"/>
  <c r="J11" i="28" s="1"/>
  <c r="K11" i="25"/>
  <c r="K11" i="28" s="1"/>
  <c r="L11" i="25"/>
  <c r="L11" i="28" s="1"/>
  <c r="M11" i="25"/>
  <c r="M11" i="28" s="1"/>
  <c r="N11" i="25"/>
  <c r="N11" i="28" s="1"/>
  <c r="P11" i="25"/>
  <c r="P11" i="28" s="1"/>
  <c r="Q11" i="25"/>
  <c r="Q11" i="28" s="1"/>
  <c r="C23" i="25"/>
  <c r="C23" i="28" s="1"/>
  <c r="D23" i="25"/>
  <c r="D23" i="28" s="1"/>
  <c r="F23" i="25"/>
  <c r="F23" i="28" s="1"/>
  <c r="G23" i="25"/>
  <c r="G23" i="28" s="1"/>
  <c r="H23" i="25"/>
  <c r="H23" i="28" s="1"/>
  <c r="I23" i="25"/>
  <c r="I23" i="28" s="1"/>
  <c r="J23" i="25"/>
  <c r="J23" i="28" s="1"/>
  <c r="K23" i="25"/>
  <c r="K23" i="28" s="1"/>
  <c r="L23" i="25"/>
  <c r="L23" i="28" s="1"/>
  <c r="N23" i="25"/>
  <c r="N23" i="28" s="1"/>
  <c r="O23" i="25"/>
  <c r="O23" i="28" s="1"/>
  <c r="P23" i="25"/>
  <c r="P23" i="28" s="1"/>
  <c r="Q23" i="25"/>
  <c r="Q23" i="28" s="1"/>
  <c r="C24" i="25"/>
  <c r="C24" i="28" s="1"/>
  <c r="D24" i="25"/>
  <c r="D24" i="28" s="1"/>
  <c r="E24" i="25"/>
  <c r="E24" i="28" s="1"/>
  <c r="G24" i="25"/>
  <c r="G24" i="28" s="1"/>
  <c r="H24" i="25"/>
  <c r="H24" i="28" s="1"/>
  <c r="I24" i="25"/>
  <c r="I24" i="28" s="1"/>
  <c r="J24" i="25"/>
  <c r="J24" i="28" s="1"/>
  <c r="K24" i="25"/>
  <c r="K24" i="28" s="1"/>
  <c r="L24" i="25"/>
  <c r="L24" i="28" s="1"/>
  <c r="M24" i="25"/>
  <c r="M24" i="28" s="1"/>
  <c r="N24" i="25"/>
  <c r="N24" i="28" s="1"/>
  <c r="O24" i="25"/>
  <c r="O24" i="28" s="1"/>
  <c r="P24" i="25"/>
  <c r="P24" i="28" s="1"/>
  <c r="Q24" i="25"/>
  <c r="Q24" i="28" s="1"/>
  <c r="E31" i="25"/>
  <c r="E31" i="28" s="1"/>
  <c r="F31" i="25"/>
  <c r="F31" i="28" s="1"/>
  <c r="G31" i="25"/>
  <c r="G31" i="28" s="1"/>
  <c r="I31" i="25"/>
  <c r="I31" i="28" s="1"/>
  <c r="J31" i="25"/>
  <c r="J31" i="28" s="1"/>
  <c r="K31" i="25"/>
  <c r="K31" i="28" s="1"/>
  <c r="L31" i="25"/>
  <c r="L31" i="28" s="1"/>
  <c r="M31" i="25"/>
  <c r="M31" i="28" s="1"/>
  <c r="N31" i="25"/>
  <c r="N31" i="28" s="1"/>
  <c r="O31" i="25"/>
  <c r="O31" i="28" s="1"/>
  <c r="Q31" i="25"/>
  <c r="Q31" i="28" s="1"/>
  <c r="L7" i="21"/>
  <c r="M8" i="21"/>
  <c r="P11" i="21"/>
  <c r="D19" i="21"/>
  <c r="H23" i="21"/>
  <c r="N23" i="21"/>
  <c r="P23" i="21"/>
  <c r="H21" i="24"/>
  <c r="C23" i="24"/>
  <c r="C23" i="27" s="1"/>
  <c r="D23" i="21"/>
  <c r="E23" i="24"/>
  <c r="E23" i="27" s="1"/>
  <c r="F23" i="24"/>
  <c r="F23" i="27" s="1"/>
  <c r="G23" i="24"/>
  <c r="G23" i="27" s="1"/>
  <c r="H23" i="24"/>
  <c r="H23" i="27" s="1"/>
  <c r="I23" i="24"/>
  <c r="I23" i="27" s="1"/>
  <c r="J23" i="21"/>
  <c r="K23" i="24"/>
  <c r="K23" i="27" s="1"/>
  <c r="L23" i="21"/>
  <c r="M23" i="24"/>
  <c r="M23" i="27" s="1"/>
  <c r="N23" i="24"/>
  <c r="N23" i="27" s="1"/>
  <c r="O23" i="24"/>
  <c r="O23" i="27" s="1"/>
  <c r="P23" i="24"/>
  <c r="P23" i="27" s="1"/>
  <c r="Q23" i="24"/>
  <c r="Q23" i="27" s="1"/>
  <c r="C24" i="24"/>
  <c r="C28" i="24"/>
  <c r="G28" i="24"/>
  <c r="I28" i="24"/>
  <c r="K28" i="24"/>
  <c r="M28" i="21"/>
  <c r="O28" i="24"/>
  <c r="D29" i="24"/>
  <c r="F29" i="24"/>
  <c r="H29" i="24"/>
  <c r="J29" i="24"/>
  <c r="L29" i="24"/>
  <c r="N29" i="21"/>
  <c r="P29" i="24"/>
  <c r="E30" i="24"/>
  <c r="G30" i="24"/>
  <c r="I30" i="24"/>
  <c r="K30" i="24"/>
  <c r="M30" i="24"/>
  <c r="Q30" i="24"/>
  <c r="F31" i="24"/>
  <c r="H31" i="21"/>
  <c r="J31" i="24"/>
  <c r="L31" i="24"/>
  <c r="N31" i="24"/>
  <c r="C32" i="24"/>
  <c r="E32" i="24"/>
  <c r="G32" i="24"/>
  <c r="K32" i="24"/>
  <c r="M32" i="24"/>
  <c r="O32" i="24"/>
  <c r="Q32" i="21"/>
  <c r="K5" i="23"/>
  <c r="D18" i="23"/>
  <c r="O18" i="21"/>
  <c r="P19" i="21"/>
  <c r="E20" i="21"/>
  <c r="F20" i="23"/>
  <c r="Q20" i="21"/>
  <c r="C22" i="21"/>
  <c r="G22" i="21"/>
  <c r="C23" i="23"/>
  <c r="C23" i="26" s="1"/>
  <c r="D23" i="23"/>
  <c r="D23" i="26" s="1"/>
  <c r="E23" i="23"/>
  <c r="E23" i="26" s="1"/>
  <c r="F23" i="23"/>
  <c r="F23" i="26" s="1"/>
  <c r="G23" i="23"/>
  <c r="G23" i="26" s="1"/>
  <c r="H23" i="23"/>
  <c r="H23" i="26" s="1"/>
  <c r="I23" i="23"/>
  <c r="I23" i="26" s="1"/>
  <c r="J23" i="23"/>
  <c r="J23" i="26" s="1"/>
  <c r="K23" i="23"/>
  <c r="K23" i="26" s="1"/>
  <c r="L23" i="23"/>
  <c r="L23" i="26" s="1"/>
  <c r="N23" i="23"/>
  <c r="N23" i="26" s="1"/>
  <c r="O23" i="23"/>
  <c r="O23" i="26" s="1"/>
  <c r="P23" i="23"/>
  <c r="P23" i="26" s="1"/>
  <c r="Q23" i="23"/>
  <c r="Q23" i="26" s="1"/>
  <c r="K25" i="23"/>
  <c r="O29" i="23"/>
  <c r="O9" i="25"/>
  <c r="P10" i="23"/>
  <c r="Q11" i="23"/>
  <c r="C13" i="23"/>
  <c r="O15" i="18"/>
  <c r="Q15" i="18"/>
  <c r="D15" i="18"/>
  <c r="E15" i="18"/>
  <c r="F15" i="18"/>
  <c r="G15" i="18"/>
  <c r="H15" i="18"/>
  <c r="I15" i="18"/>
  <c r="J15" i="18"/>
  <c r="K15" i="18"/>
  <c r="L15" i="18"/>
  <c r="M15" i="18"/>
  <c r="N15" i="18"/>
  <c r="P15" i="18"/>
  <c r="G18" i="24"/>
  <c r="H18" i="25"/>
  <c r="N18" i="25"/>
  <c r="O18" i="24"/>
  <c r="P18" i="25"/>
  <c r="E19" i="25"/>
  <c r="H19" i="24"/>
  <c r="I19" i="25"/>
  <c r="K19" i="25"/>
  <c r="M19" i="25"/>
  <c r="P19" i="24"/>
  <c r="Q19" i="25"/>
  <c r="F20" i="25"/>
  <c r="H20" i="25"/>
  <c r="I20" i="24"/>
  <c r="J20" i="25"/>
  <c r="N20" i="25"/>
  <c r="P20" i="25"/>
  <c r="Q20" i="24"/>
  <c r="C21" i="25"/>
  <c r="G21" i="25"/>
  <c r="J21" i="24"/>
  <c r="K21" i="25"/>
  <c r="O21" i="25"/>
  <c r="Q21" i="25"/>
  <c r="C22" i="24"/>
  <c r="D22" i="25"/>
  <c r="H22" i="25"/>
  <c r="J22" i="25"/>
  <c r="K22" i="24"/>
  <c r="L22" i="25"/>
  <c r="N22" i="25"/>
  <c r="P22" i="25"/>
  <c r="E24" i="24"/>
  <c r="M24" i="24"/>
  <c r="N24" i="23"/>
  <c r="F25" i="24"/>
  <c r="N25" i="24"/>
  <c r="O25" i="23"/>
  <c r="G26" i="24"/>
  <c r="L26" i="23"/>
  <c r="O26" i="24"/>
  <c r="P26" i="23"/>
  <c r="D28" i="25"/>
  <c r="I29" i="25"/>
  <c r="Q29" i="25"/>
  <c r="Q31" i="23"/>
  <c r="B12" i="14"/>
  <c r="B12" i="17" s="1"/>
  <c r="C12" i="14"/>
  <c r="C12" i="17" s="1"/>
  <c r="D12" i="14"/>
  <c r="D12" i="17" s="1"/>
  <c r="E12" i="14"/>
  <c r="E12" i="17" s="1"/>
  <c r="F12" i="14"/>
  <c r="F12" i="17" s="1"/>
  <c r="G12" i="14"/>
  <c r="G12" i="17" s="1"/>
  <c r="H12" i="14"/>
  <c r="H12" i="17" s="1"/>
  <c r="I12" i="14"/>
  <c r="I12" i="17" s="1"/>
  <c r="J12" i="14"/>
  <c r="J12" i="17" s="1"/>
  <c r="K12" i="14"/>
  <c r="K12" i="17" s="1"/>
  <c r="L12" i="14"/>
  <c r="L12" i="17" s="1"/>
  <c r="M12" i="14"/>
  <c r="M12" i="17" s="1"/>
  <c r="N12" i="14"/>
  <c r="N12" i="17" s="1"/>
  <c r="O12" i="14"/>
  <c r="O12" i="17" s="1"/>
  <c r="P12" i="14"/>
  <c r="P12" i="17" s="1"/>
  <c r="Q12" i="14"/>
  <c r="Q12" i="17" s="1"/>
  <c r="B13" i="14"/>
  <c r="B13" i="17" s="1"/>
  <c r="C13" i="14"/>
  <c r="C13" i="17" s="1"/>
  <c r="D13" i="14"/>
  <c r="D13" i="17" s="1"/>
  <c r="E13" i="14"/>
  <c r="E13" i="17" s="1"/>
  <c r="F13" i="14"/>
  <c r="F13" i="17" s="1"/>
  <c r="G13" i="14"/>
  <c r="G13" i="17" s="1"/>
  <c r="H13" i="14"/>
  <c r="H13" i="17" s="1"/>
  <c r="I13" i="14"/>
  <c r="I13" i="17" s="1"/>
  <c r="J13" i="14"/>
  <c r="J13" i="17" s="1"/>
  <c r="K13" i="14"/>
  <c r="K13" i="17" s="1"/>
  <c r="L13" i="14"/>
  <c r="L13" i="17" s="1"/>
  <c r="M13" i="14"/>
  <c r="M13" i="17" s="1"/>
  <c r="N13" i="14"/>
  <c r="N13" i="17" s="1"/>
  <c r="O13" i="14"/>
  <c r="O13" i="17" s="1"/>
  <c r="P13" i="14"/>
  <c r="P13" i="17" s="1"/>
  <c r="Q13" i="14"/>
  <c r="Q13" i="17" s="1"/>
  <c r="B14" i="14"/>
  <c r="B14" i="17" s="1"/>
  <c r="C14" i="14"/>
  <c r="C14" i="17" s="1"/>
  <c r="D14" i="14"/>
  <c r="D14" i="17" s="1"/>
  <c r="E14" i="14"/>
  <c r="E14" i="17" s="1"/>
  <c r="F14" i="14"/>
  <c r="F14" i="17" s="1"/>
  <c r="G14" i="14"/>
  <c r="G14" i="17" s="1"/>
  <c r="H14" i="14"/>
  <c r="H14" i="17" s="1"/>
  <c r="I14" i="14"/>
  <c r="I14" i="17" s="1"/>
  <c r="J14" i="14"/>
  <c r="J14" i="17" s="1"/>
  <c r="K14" i="14"/>
  <c r="K14" i="17" s="1"/>
  <c r="L14" i="14"/>
  <c r="L14" i="17" s="1"/>
  <c r="M14" i="14"/>
  <c r="M14" i="17" s="1"/>
  <c r="N14" i="14"/>
  <c r="N14" i="17" s="1"/>
  <c r="O14" i="14"/>
  <c r="O14" i="17" s="1"/>
  <c r="P14" i="14"/>
  <c r="P14" i="17" s="1"/>
  <c r="Q14" i="14"/>
  <c r="Q14" i="17" s="1"/>
  <c r="B16" i="14"/>
  <c r="B15" i="14" s="1"/>
  <c r="B15" i="17" s="1"/>
  <c r="C16" i="14"/>
  <c r="D16" i="14"/>
  <c r="D16" i="17" s="1"/>
  <c r="E16" i="14"/>
  <c r="E15" i="14" s="1"/>
  <c r="E15" i="17" s="1"/>
  <c r="F16" i="14"/>
  <c r="F16" i="17" s="1"/>
  <c r="G16" i="14"/>
  <c r="H16" i="14"/>
  <c r="H15" i="14" s="1"/>
  <c r="H15" i="17" s="1"/>
  <c r="I16" i="14"/>
  <c r="I15" i="14" s="1"/>
  <c r="I15" i="17" s="1"/>
  <c r="J16" i="14"/>
  <c r="J15" i="14" s="1"/>
  <c r="J15" i="17" s="1"/>
  <c r="K16" i="14"/>
  <c r="K15" i="14" s="1"/>
  <c r="K15" i="17" s="1"/>
  <c r="L16" i="14"/>
  <c r="L15" i="14" s="1"/>
  <c r="L15" i="17" s="1"/>
  <c r="M16" i="14"/>
  <c r="M15" i="14" s="1"/>
  <c r="M15" i="17" s="1"/>
  <c r="N16" i="14"/>
  <c r="N15" i="14" s="1"/>
  <c r="N15" i="17" s="1"/>
  <c r="O16" i="14"/>
  <c r="P16" i="14"/>
  <c r="P16" i="17" s="1"/>
  <c r="Q16" i="14"/>
  <c r="Q15" i="14" s="1"/>
  <c r="Q15" i="17" s="1"/>
  <c r="B25" i="14"/>
  <c r="B25" i="17" s="1"/>
  <c r="C25" i="14"/>
  <c r="C25" i="17" s="1"/>
  <c r="D25" i="14"/>
  <c r="D25" i="17" s="1"/>
  <c r="E25" i="14"/>
  <c r="E25" i="17" s="1"/>
  <c r="F25" i="14"/>
  <c r="F25" i="17" s="1"/>
  <c r="G25" i="14"/>
  <c r="G25" i="17" s="1"/>
  <c r="H25" i="14"/>
  <c r="H25" i="17" s="1"/>
  <c r="I25" i="14"/>
  <c r="I25" i="17" s="1"/>
  <c r="J25" i="14"/>
  <c r="J25" i="17" s="1"/>
  <c r="K25" i="14"/>
  <c r="K25" i="17" s="1"/>
  <c r="L25" i="14"/>
  <c r="L25" i="17" s="1"/>
  <c r="M25" i="14"/>
  <c r="M25" i="17" s="1"/>
  <c r="N25" i="14"/>
  <c r="N25" i="17" s="1"/>
  <c r="O25" i="14"/>
  <c r="O25" i="17" s="1"/>
  <c r="P25" i="14"/>
  <c r="P25" i="17" s="1"/>
  <c r="Q25" i="14"/>
  <c r="Q25" i="17" s="1"/>
  <c r="B26" i="14"/>
  <c r="B26" i="17" s="1"/>
  <c r="C26" i="14"/>
  <c r="C26" i="17" s="1"/>
  <c r="D26" i="14"/>
  <c r="D26" i="17" s="1"/>
  <c r="E26" i="14"/>
  <c r="E26" i="17" s="1"/>
  <c r="F26" i="14"/>
  <c r="F26" i="17" s="1"/>
  <c r="G26" i="14"/>
  <c r="G26" i="17" s="1"/>
  <c r="H26" i="14"/>
  <c r="H26" i="17" s="1"/>
  <c r="I26" i="14"/>
  <c r="I26" i="17" s="1"/>
  <c r="J26" i="14"/>
  <c r="J26" i="17" s="1"/>
  <c r="K26" i="14"/>
  <c r="K26" i="17" s="1"/>
  <c r="L26" i="14"/>
  <c r="L26" i="17" s="1"/>
  <c r="M26" i="14"/>
  <c r="M26" i="17" s="1"/>
  <c r="N26" i="14"/>
  <c r="N26" i="17" s="1"/>
  <c r="O26" i="14"/>
  <c r="O26" i="17" s="1"/>
  <c r="P26" i="14"/>
  <c r="P26" i="17" s="1"/>
  <c r="Q26" i="14"/>
  <c r="Q26" i="17" s="1"/>
  <c r="B32" i="14"/>
  <c r="B32" i="17" s="1"/>
  <c r="C32" i="14"/>
  <c r="C32" i="17" s="1"/>
  <c r="D32" i="14"/>
  <c r="D32" i="17" s="1"/>
  <c r="E32" i="14"/>
  <c r="E32" i="17" s="1"/>
  <c r="F32" i="14"/>
  <c r="F32" i="17" s="1"/>
  <c r="G32" i="14"/>
  <c r="G32" i="17" s="1"/>
  <c r="H32" i="14"/>
  <c r="H32" i="17" s="1"/>
  <c r="I32" i="14"/>
  <c r="I32" i="17" s="1"/>
  <c r="J32" i="14"/>
  <c r="J32" i="17" s="1"/>
  <c r="K32" i="14"/>
  <c r="K32" i="17" s="1"/>
  <c r="L32" i="14"/>
  <c r="L32" i="17" s="1"/>
  <c r="M32" i="14"/>
  <c r="M32" i="17" s="1"/>
  <c r="N32" i="14"/>
  <c r="N32" i="17" s="1"/>
  <c r="O32" i="14"/>
  <c r="O32" i="17" s="1"/>
  <c r="P32" i="14"/>
  <c r="P32" i="17" s="1"/>
  <c r="Q32" i="14"/>
  <c r="Q32" i="17" s="1"/>
  <c r="C5" i="14"/>
  <c r="G5" i="14"/>
  <c r="O5" i="14"/>
  <c r="C6" i="14"/>
  <c r="G6" i="14"/>
  <c r="K6" i="14"/>
  <c r="O6" i="14"/>
  <c r="C7" i="14"/>
  <c r="G7" i="14"/>
  <c r="K7" i="14"/>
  <c r="O7" i="14"/>
  <c r="C8" i="14"/>
  <c r="G8" i="14"/>
  <c r="K8" i="14"/>
  <c r="O8" i="14"/>
  <c r="B9" i="14"/>
  <c r="B9" i="17" s="1"/>
  <c r="C9" i="14"/>
  <c r="G9" i="14"/>
  <c r="K9" i="14"/>
  <c r="O9" i="14"/>
  <c r="B10" i="14"/>
  <c r="B10" i="17" s="1"/>
  <c r="C10" i="14"/>
  <c r="C10" i="17" s="1"/>
  <c r="D10" i="14"/>
  <c r="D10" i="17" s="1"/>
  <c r="E10" i="14"/>
  <c r="E10" i="17" s="1"/>
  <c r="F10" i="14"/>
  <c r="F10" i="17" s="1"/>
  <c r="G10" i="14"/>
  <c r="G10" i="17" s="1"/>
  <c r="H10" i="14"/>
  <c r="H10" i="17" s="1"/>
  <c r="I10" i="14"/>
  <c r="I10" i="17" s="1"/>
  <c r="J10" i="14"/>
  <c r="J10" i="17" s="1"/>
  <c r="K10" i="14"/>
  <c r="K10" i="17" s="1"/>
  <c r="L10" i="14"/>
  <c r="L10" i="17" s="1"/>
  <c r="M10" i="14"/>
  <c r="M10" i="17" s="1"/>
  <c r="N10" i="14"/>
  <c r="N10" i="17" s="1"/>
  <c r="O10" i="14"/>
  <c r="O10" i="17" s="1"/>
  <c r="P10" i="14"/>
  <c r="P10" i="17" s="1"/>
  <c r="Q10" i="14"/>
  <c r="Q10" i="17" s="1"/>
  <c r="B11" i="14"/>
  <c r="B11" i="17" s="1"/>
  <c r="C11" i="14"/>
  <c r="C11" i="17" s="1"/>
  <c r="D11" i="14"/>
  <c r="D11" i="17" s="1"/>
  <c r="E11" i="14"/>
  <c r="E11" i="17" s="1"/>
  <c r="F11" i="14"/>
  <c r="F11" i="17" s="1"/>
  <c r="G11" i="14"/>
  <c r="G11" i="17" s="1"/>
  <c r="H11" i="14"/>
  <c r="H11" i="17" s="1"/>
  <c r="I11" i="14"/>
  <c r="I11" i="17" s="1"/>
  <c r="J11" i="14"/>
  <c r="J11" i="17" s="1"/>
  <c r="K11" i="14"/>
  <c r="K11" i="17" s="1"/>
  <c r="L11" i="14"/>
  <c r="L11" i="17" s="1"/>
  <c r="M11" i="14"/>
  <c r="M11" i="17" s="1"/>
  <c r="N11" i="14"/>
  <c r="N11" i="17" s="1"/>
  <c r="O11" i="14"/>
  <c r="O11" i="17" s="1"/>
  <c r="P11" i="14"/>
  <c r="P11" i="17" s="1"/>
  <c r="Q11" i="14"/>
  <c r="Q11" i="17" s="1"/>
  <c r="C15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G18" i="14"/>
  <c r="K18" i="14"/>
  <c r="C19" i="14"/>
  <c r="G19" i="14"/>
  <c r="K19" i="14"/>
  <c r="O19" i="14"/>
  <c r="C20" i="14"/>
  <c r="G20" i="14"/>
  <c r="K20" i="14"/>
  <c r="O20" i="14"/>
  <c r="C21" i="14"/>
  <c r="G21" i="14"/>
  <c r="K21" i="14"/>
  <c r="O21" i="14"/>
  <c r="B22" i="14"/>
  <c r="B22" i="17" s="1"/>
  <c r="C22" i="14"/>
  <c r="G22" i="14"/>
  <c r="K22" i="14"/>
  <c r="O22" i="14"/>
  <c r="B23" i="14"/>
  <c r="B23" i="17" s="1"/>
  <c r="C23" i="14"/>
  <c r="C23" i="17" s="1"/>
  <c r="D23" i="14"/>
  <c r="D23" i="17" s="1"/>
  <c r="E23" i="14"/>
  <c r="E23" i="17" s="1"/>
  <c r="F23" i="14"/>
  <c r="F23" i="17" s="1"/>
  <c r="G23" i="14"/>
  <c r="G23" i="17" s="1"/>
  <c r="H23" i="14"/>
  <c r="H23" i="17" s="1"/>
  <c r="I23" i="14"/>
  <c r="I23" i="17" s="1"/>
  <c r="J23" i="14"/>
  <c r="J23" i="17" s="1"/>
  <c r="K23" i="14"/>
  <c r="K23" i="17" s="1"/>
  <c r="L23" i="14"/>
  <c r="L23" i="17" s="1"/>
  <c r="M23" i="14"/>
  <c r="M23" i="17" s="1"/>
  <c r="N23" i="14"/>
  <c r="N23" i="17" s="1"/>
  <c r="O23" i="14"/>
  <c r="O23" i="17" s="1"/>
  <c r="P23" i="14"/>
  <c r="P23" i="17" s="1"/>
  <c r="Q23" i="14"/>
  <c r="Q23" i="17" s="1"/>
  <c r="B24" i="14"/>
  <c r="B24" i="17" s="1"/>
  <c r="C24" i="14"/>
  <c r="C24" i="17" s="1"/>
  <c r="D24" i="14"/>
  <c r="D24" i="17" s="1"/>
  <c r="E24" i="14"/>
  <c r="E24" i="17" s="1"/>
  <c r="F24" i="14"/>
  <c r="F24" i="17" s="1"/>
  <c r="G24" i="14"/>
  <c r="G24" i="17" s="1"/>
  <c r="H24" i="14"/>
  <c r="H24" i="17" s="1"/>
  <c r="I24" i="14"/>
  <c r="I24" i="17" s="1"/>
  <c r="J24" i="14"/>
  <c r="J24" i="17" s="1"/>
  <c r="K24" i="14"/>
  <c r="K24" i="17" s="1"/>
  <c r="L24" i="14"/>
  <c r="L24" i="17" s="1"/>
  <c r="M24" i="14"/>
  <c r="M24" i="17" s="1"/>
  <c r="N24" i="14"/>
  <c r="N24" i="17" s="1"/>
  <c r="O24" i="14"/>
  <c r="O24" i="17" s="1"/>
  <c r="P24" i="14"/>
  <c r="P24" i="17" s="1"/>
  <c r="Q24" i="14"/>
  <c r="Q24" i="17" s="1"/>
  <c r="C28" i="14"/>
  <c r="K28" i="14"/>
  <c r="O28" i="14"/>
  <c r="C29" i="14"/>
  <c r="G29" i="14"/>
  <c r="K29" i="14"/>
  <c r="O29" i="14"/>
  <c r="C30" i="14"/>
  <c r="G30" i="14"/>
  <c r="K30" i="14"/>
  <c r="O30" i="14"/>
  <c r="B31" i="14"/>
  <c r="B31" i="17" s="1"/>
  <c r="C31" i="14"/>
  <c r="D31" i="14"/>
  <c r="E31" i="14"/>
  <c r="F31" i="14"/>
  <c r="G31" i="14"/>
  <c r="H31" i="14"/>
  <c r="I31" i="14"/>
  <c r="J31" i="14"/>
  <c r="K31" i="14"/>
  <c r="L31" i="14"/>
  <c r="M31" i="14"/>
  <c r="N31" i="14"/>
  <c r="O31" i="14"/>
  <c r="P31" i="14"/>
  <c r="Q31" i="14"/>
  <c r="B23" i="10"/>
  <c r="D5" i="10"/>
  <c r="H5" i="10"/>
  <c r="O5" i="13"/>
  <c r="D6" i="10"/>
  <c r="H6" i="10"/>
  <c r="K6" i="13"/>
  <c r="L6" i="10"/>
  <c r="C7" i="13"/>
  <c r="H7" i="10"/>
  <c r="L7" i="10"/>
  <c r="O7" i="13"/>
  <c r="D8" i="10"/>
  <c r="L8" i="10"/>
  <c r="D9" i="10"/>
  <c r="H9" i="10"/>
  <c r="D10" i="10"/>
  <c r="H10" i="10"/>
  <c r="L10" i="10"/>
  <c r="H11" i="10"/>
  <c r="L11" i="10"/>
  <c r="D12" i="10"/>
  <c r="K12" i="13"/>
  <c r="L12" i="10"/>
  <c r="D13" i="10"/>
  <c r="H13" i="10"/>
  <c r="D14" i="10"/>
  <c r="H14" i="10"/>
  <c r="L14" i="10"/>
  <c r="H16" i="10"/>
  <c r="L16" i="10"/>
  <c r="P16" i="10"/>
  <c r="C18" i="13"/>
  <c r="D18" i="10"/>
  <c r="L18" i="10"/>
  <c r="O18" i="13"/>
  <c r="D19" i="10"/>
  <c r="H19" i="10"/>
  <c r="O19" i="13"/>
  <c r="D20" i="10"/>
  <c r="G20" i="13"/>
  <c r="H20" i="10"/>
  <c r="L20" i="10"/>
  <c r="C21" i="13"/>
  <c r="H21" i="10"/>
  <c r="L21" i="10"/>
  <c r="O21" i="13"/>
  <c r="D22" i="10"/>
  <c r="K22" i="13"/>
  <c r="L22" i="10"/>
  <c r="B23" i="13"/>
  <c r="B23" i="16" s="1"/>
  <c r="C23" i="10"/>
  <c r="D23" i="13"/>
  <c r="D23" i="16" s="1"/>
  <c r="E23" i="10"/>
  <c r="F23" i="13"/>
  <c r="F23" i="16" s="1"/>
  <c r="G23" i="13"/>
  <c r="G23" i="16" s="1"/>
  <c r="H23" i="13"/>
  <c r="H23" i="16" s="1"/>
  <c r="I23" i="13"/>
  <c r="I23" i="16" s="1"/>
  <c r="J23" i="13"/>
  <c r="J23" i="16" s="1"/>
  <c r="K23" i="10"/>
  <c r="M23" i="10"/>
  <c r="N23" i="13"/>
  <c r="N23" i="16" s="1"/>
  <c r="O23" i="10"/>
  <c r="P23" i="13"/>
  <c r="P23" i="16" s="1"/>
  <c r="Q23" i="10"/>
  <c r="C24" i="13"/>
  <c r="H24" i="10"/>
  <c r="L24" i="10"/>
  <c r="O24" i="13"/>
  <c r="D25" i="10"/>
  <c r="K25" i="13"/>
  <c r="L25" i="10"/>
  <c r="D26" i="10"/>
  <c r="G26" i="13"/>
  <c r="H26" i="10"/>
  <c r="D28" i="10"/>
  <c r="H28" i="10"/>
  <c r="K28" i="13"/>
  <c r="L28" i="10"/>
  <c r="G29" i="13"/>
  <c r="H29" i="10"/>
  <c r="L29" i="10"/>
  <c r="C30" i="13"/>
  <c r="D30" i="10"/>
  <c r="L30" i="10"/>
  <c r="O30" i="13"/>
  <c r="D31" i="10"/>
  <c r="H31" i="10"/>
  <c r="O31" i="13"/>
  <c r="D32" i="10"/>
  <c r="H32" i="10"/>
  <c r="K32" i="13"/>
  <c r="L32" i="10"/>
  <c r="G5" i="12"/>
  <c r="K5" i="12"/>
  <c r="O5" i="12"/>
  <c r="C6" i="12"/>
  <c r="G6" i="12"/>
  <c r="K6" i="12"/>
  <c r="O6" i="12"/>
  <c r="C7" i="12"/>
  <c r="G7" i="12"/>
  <c r="K7" i="12"/>
  <c r="O7" i="12"/>
  <c r="C8" i="12"/>
  <c r="G8" i="12"/>
  <c r="K8" i="12"/>
  <c r="O8" i="12"/>
  <c r="C9" i="12"/>
  <c r="G9" i="12"/>
  <c r="K9" i="12"/>
  <c r="O9" i="12"/>
  <c r="C10" i="12"/>
  <c r="G10" i="12"/>
  <c r="K10" i="12"/>
  <c r="O10" i="12"/>
  <c r="C11" i="12"/>
  <c r="G11" i="12"/>
  <c r="K11" i="12"/>
  <c r="O11" i="12"/>
  <c r="C12" i="12"/>
  <c r="G12" i="12"/>
  <c r="K12" i="12"/>
  <c r="O12" i="12"/>
  <c r="C13" i="12"/>
  <c r="G13" i="12"/>
  <c r="K13" i="12"/>
  <c r="O13" i="12"/>
  <c r="D15" i="8"/>
  <c r="J15" i="8"/>
  <c r="C18" i="12"/>
  <c r="G18" i="12"/>
  <c r="K18" i="12"/>
  <c r="O18" i="12"/>
  <c r="C19" i="12"/>
  <c r="G19" i="12"/>
  <c r="K19" i="12"/>
  <c r="O19" i="12"/>
  <c r="C20" i="12"/>
  <c r="G20" i="12"/>
  <c r="K20" i="12"/>
  <c r="O20" i="12"/>
  <c r="C21" i="12"/>
  <c r="G21" i="12"/>
  <c r="K21" i="12"/>
  <c r="O21" i="12"/>
  <c r="C22" i="12"/>
  <c r="G22" i="12"/>
  <c r="K22" i="12"/>
  <c r="O22" i="12"/>
  <c r="B23" i="12"/>
  <c r="B23" i="15" s="1"/>
  <c r="C23" i="12"/>
  <c r="C23" i="15" s="1"/>
  <c r="D23" i="12"/>
  <c r="D23" i="15" s="1"/>
  <c r="E23" i="12"/>
  <c r="E23" i="15" s="1"/>
  <c r="F23" i="12"/>
  <c r="F23" i="15" s="1"/>
  <c r="G23" i="12"/>
  <c r="G23" i="15" s="1"/>
  <c r="H23" i="12"/>
  <c r="H23" i="15" s="1"/>
  <c r="I23" i="12"/>
  <c r="I23" i="15" s="1"/>
  <c r="J23" i="12"/>
  <c r="J23" i="15" s="1"/>
  <c r="K23" i="12"/>
  <c r="K23" i="15" s="1"/>
  <c r="L23" i="12"/>
  <c r="L23" i="15" s="1"/>
  <c r="M23" i="12"/>
  <c r="M23" i="15" s="1"/>
  <c r="N23" i="12"/>
  <c r="N23" i="15" s="1"/>
  <c r="O23" i="12"/>
  <c r="O23" i="15" s="1"/>
  <c r="P23" i="12"/>
  <c r="P23" i="15" s="1"/>
  <c r="Q23" i="12"/>
  <c r="Q23" i="15" s="1"/>
  <c r="C24" i="12"/>
  <c r="G24" i="12"/>
  <c r="K24" i="12"/>
  <c r="O24" i="12"/>
  <c r="C25" i="12"/>
  <c r="G25" i="12"/>
  <c r="K25" i="12"/>
  <c r="O25" i="12"/>
  <c r="C26" i="12"/>
  <c r="G26" i="12"/>
  <c r="K26" i="12"/>
  <c r="O26" i="12"/>
  <c r="C28" i="12"/>
  <c r="G28" i="12"/>
  <c r="K28" i="12"/>
  <c r="O28" i="12"/>
  <c r="C29" i="12"/>
  <c r="G29" i="12"/>
  <c r="K29" i="12"/>
  <c r="O29" i="12"/>
  <c r="C30" i="12"/>
  <c r="G30" i="12"/>
  <c r="K30" i="12"/>
  <c r="O30" i="12"/>
  <c r="C31" i="12"/>
  <c r="G31" i="12"/>
  <c r="K31" i="12"/>
  <c r="O31" i="12"/>
  <c r="C32" i="12"/>
  <c r="G32" i="12"/>
  <c r="K32" i="12"/>
  <c r="O32" i="12"/>
  <c r="J5" i="14"/>
  <c r="B6" i="14"/>
  <c r="F6" i="14"/>
  <c r="J6" i="14"/>
  <c r="N6" i="14"/>
  <c r="B7" i="14"/>
  <c r="F7" i="14"/>
  <c r="J7" i="14"/>
  <c r="N7" i="14"/>
  <c r="B8" i="14"/>
  <c r="F8" i="14"/>
  <c r="J8" i="14"/>
  <c r="N8" i="14"/>
  <c r="F9" i="14"/>
  <c r="J9" i="14"/>
  <c r="N9" i="14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F18" i="14"/>
  <c r="N18" i="14"/>
  <c r="B19" i="14"/>
  <c r="F19" i="14"/>
  <c r="J19" i="14"/>
  <c r="N19" i="14"/>
  <c r="B20" i="14"/>
  <c r="F20" i="14"/>
  <c r="J20" i="14"/>
  <c r="N20" i="14"/>
  <c r="B21" i="14"/>
  <c r="F21" i="14"/>
  <c r="J21" i="14"/>
  <c r="N21" i="14"/>
  <c r="F22" i="14"/>
  <c r="J22" i="14"/>
  <c r="N22" i="14"/>
  <c r="B28" i="14"/>
  <c r="J28" i="14"/>
  <c r="B29" i="14"/>
  <c r="F29" i="14"/>
  <c r="J29" i="14"/>
  <c r="N29" i="14"/>
  <c r="B30" i="14"/>
  <c r="F30" i="14"/>
  <c r="J30" i="14"/>
  <c r="N30" i="14"/>
  <c r="B17" i="6"/>
  <c r="B165" i="6" s="1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B19" i="6"/>
  <c r="B21" i="6"/>
  <c r="B20" i="6" s="1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B23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B104" i="6"/>
  <c r="B125" i="6" s="1"/>
  <c r="B105" i="6"/>
  <c r="B106" i="6"/>
  <c r="B107" i="6"/>
  <c r="B108" i="6"/>
  <c r="B118" i="6"/>
  <c r="B119" i="6"/>
  <c r="B149" i="6" s="1"/>
  <c r="B120" i="6"/>
  <c r="B121" i="6"/>
  <c r="B122" i="6"/>
  <c r="B152" i="6" s="1"/>
  <c r="B8" i="4"/>
  <c r="B52" i="4"/>
  <c r="B27" i="4"/>
  <c r="B58" i="4"/>
  <c r="B10" i="4"/>
  <c r="B13" i="4"/>
  <c r="B11" i="4"/>
  <c r="B53" i="4"/>
  <c r="B76" i="4"/>
  <c r="B77" i="4"/>
  <c r="B49" i="4"/>
  <c r="B47" i="4"/>
  <c r="B59" i="4"/>
  <c r="B9" i="4"/>
  <c r="B66" i="4"/>
  <c r="B68" i="4"/>
  <c r="B41" i="4"/>
  <c r="B14" i="4"/>
  <c r="B28" i="4"/>
  <c r="B44" i="4"/>
  <c r="B15" i="4"/>
  <c r="B23" i="4"/>
  <c r="B24" i="4"/>
  <c r="B67" i="4"/>
  <c r="B71" i="4"/>
  <c r="B48" i="4"/>
  <c r="B83" i="4"/>
  <c r="B21" i="4"/>
  <c r="B25" i="4"/>
  <c r="B45" i="4"/>
  <c r="B54" i="4"/>
  <c r="B70" i="4"/>
  <c r="B61" i="4"/>
  <c r="B20" i="4"/>
  <c r="B79" i="4"/>
  <c r="B37" i="4"/>
  <c r="B46" i="4"/>
  <c r="B69" i="4"/>
  <c r="B84" i="4"/>
  <c r="B72" i="4"/>
  <c r="B29" i="4"/>
  <c r="B64" i="4"/>
  <c r="B22" i="4"/>
  <c r="B38" i="4"/>
  <c r="B57" i="4"/>
  <c r="B33" i="4"/>
  <c r="B7" i="4"/>
  <c r="B4" i="4"/>
  <c r="B60" i="4"/>
  <c r="B73" i="4"/>
  <c r="B78" i="4"/>
  <c r="B34" i="4"/>
  <c r="B82" i="4"/>
  <c r="B26" i="4"/>
  <c r="B35" i="4"/>
  <c r="B17" i="4"/>
  <c r="B30" i="4"/>
  <c r="B12" i="4"/>
  <c r="B55" i="4"/>
  <c r="B65" i="4"/>
  <c r="B40" i="4"/>
  <c r="B16" i="4"/>
  <c r="B81" i="4"/>
  <c r="B39" i="4"/>
  <c r="B56" i="4"/>
  <c r="B36" i="4"/>
  <c r="B80" i="4"/>
  <c r="B345" i="68" l="1"/>
  <c r="B265" i="72"/>
  <c r="B46" i="53"/>
  <c r="B91" i="53"/>
  <c r="B297" i="64"/>
  <c r="B271" i="71"/>
  <c r="B115" i="51"/>
  <c r="B341" i="68"/>
  <c r="B113" i="53"/>
  <c r="B136" i="53"/>
  <c r="B67" i="53"/>
  <c r="B236" i="69"/>
  <c r="B267" i="66"/>
  <c r="B274" i="69"/>
  <c r="B349" i="68"/>
  <c r="B154" i="53"/>
  <c r="B275" i="65"/>
  <c r="B36" i="53"/>
  <c r="B281" i="67"/>
  <c r="B113" i="52"/>
  <c r="B306" i="64"/>
  <c r="B132" i="53"/>
  <c r="B6" i="53"/>
  <c r="B275" i="70"/>
  <c r="B174" i="53"/>
  <c r="B79" i="53"/>
  <c r="B116" i="53"/>
  <c r="B37" i="53"/>
  <c r="B107" i="53"/>
  <c r="B115" i="53"/>
  <c r="B165" i="53"/>
  <c r="B330" i="68"/>
  <c r="B274" i="65"/>
  <c r="B112" i="51"/>
  <c r="B278" i="69"/>
  <c r="B267" i="67"/>
  <c r="B137" i="53"/>
  <c r="B337" i="68"/>
  <c r="B56" i="53"/>
  <c r="B147" i="53"/>
  <c r="B54" i="53"/>
  <c r="B126" i="53"/>
  <c r="B268" i="72"/>
  <c r="B278" i="70"/>
  <c r="B15" i="53"/>
  <c r="B115" i="52"/>
  <c r="B274" i="66"/>
  <c r="B173" i="53"/>
  <c r="B133" i="53"/>
  <c r="B95" i="53"/>
  <c r="B97" i="53"/>
  <c r="B22" i="53"/>
  <c r="B73" i="53"/>
  <c r="B119" i="53"/>
  <c r="B145" i="53"/>
  <c r="B278" i="67"/>
  <c r="B29" i="53"/>
  <c r="B265" i="71"/>
  <c r="B75" i="53"/>
  <c r="B271" i="72"/>
  <c r="B163" i="53"/>
  <c r="B127" i="53"/>
  <c r="B38" i="53"/>
  <c r="B274" i="67"/>
  <c r="B84" i="53"/>
  <c r="B55" i="53"/>
  <c r="B255" i="69"/>
  <c r="B135" i="53"/>
  <c r="B114" i="52"/>
  <c r="B268" i="71"/>
  <c r="B34" i="53"/>
  <c r="B112" i="53"/>
  <c r="B53" i="53"/>
  <c r="B153" i="53"/>
  <c r="B98" i="53"/>
  <c r="B72" i="53"/>
  <c r="B281" i="69"/>
  <c r="B41" i="53"/>
  <c r="B96" i="53"/>
  <c r="B131" i="53"/>
  <c r="B17" i="53"/>
  <c r="B277" i="67"/>
  <c r="B271" i="70"/>
  <c r="B259" i="71"/>
  <c r="B76" i="53"/>
  <c r="B177" i="53"/>
  <c r="B129" i="53"/>
  <c r="B83" i="53"/>
  <c r="B254" i="69"/>
  <c r="B171" i="53"/>
  <c r="B266" i="70"/>
  <c r="B66" i="53"/>
  <c r="B110" i="53"/>
  <c r="B156" i="53"/>
  <c r="B108" i="53"/>
  <c r="B267" i="65"/>
  <c r="B313" i="64"/>
  <c r="B267" i="71"/>
  <c r="B114" i="53"/>
  <c r="B252" i="69"/>
  <c r="B235" i="69"/>
  <c r="B152" i="53"/>
  <c r="B74" i="53"/>
  <c r="B281" i="65"/>
  <c r="B172" i="53"/>
  <c r="B138" i="53"/>
  <c r="B35" i="53"/>
  <c r="B281" i="70"/>
  <c r="B60" i="53"/>
  <c r="B86" i="53"/>
  <c r="B334" i="68"/>
  <c r="B278" i="65"/>
  <c r="B14" i="53"/>
  <c r="B117" i="53"/>
  <c r="B275" i="67"/>
  <c r="B233" i="69"/>
  <c r="B234" i="69"/>
  <c r="B342" i="68"/>
  <c r="B134" i="53"/>
  <c r="B264" i="72"/>
  <c r="B159" i="53"/>
  <c r="B122" i="53"/>
  <c r="B27" i="53"/>
  <c r="B274" i="70"/>
  <c r="B18" i="53"/>
  <c r="B114" i="51"/>
  <c r="B103" i="53"/>
  <c r="B141" i="53"/>
  <c r="B275" i="66"/>
  <c r="B305" i="64"/>
  <c r="B88" i="53"/>
  <c r="B309" i="64"/>
  <c r="B278" i="66"/>
  <c r="B113" i="51"/>
  <c r="B99" i="53"/>
  <c r="B118" i="53"/>
  <c r="B267" i="69"/>
  <c r="B48" i="53"/>
  <c r="B8" i="53"/>
  <c r="B170" i="53"/>
  <c r="B267" i="70"/>
  <c r="B269" i="67"/>
  <c r="B16" i="53"/>
  <c r="B57" i="53"/>
  <c r="B101" i="53"/>
  <c r="B275" i="69"/>
  <c r="B89" i="53"/>
  <c r="B155" i="53"/>
  <c r="B112" i="52"/>
  <c r="B90" i="53"/>
  <c r="B65" i="53"/>
  <c r="B37" i="51"/>
  <c r="B51" i="53"/>
  <c r="B70" i="52"/>
  <c r="B30" i="52"/>
  <c r="B101" i="51"/>
  <c r="B89" i="51"/>
  <c r="B65" i="51"/>
  <c r="B257" i="71"/>
  <c r="B276" i="70"/>
  <c r="B51" i="51"/>
  <c r="B50" i="51"/>
  <c r="B162" i="53"/>
  <c r="B16" i="52"/>
  <c r="B7" i="53"/>
  <c r="B269" i="69"/>
  <c r="B277" i="66"/>
  <c r="B277" i="65"/>
  <c r="B73" i="51"/>
  <c r="B269" i="70"/>
  <c r="B146" i="53"/>
  <c r="B266" i="69"/>
  <c r="B41" i="51"/>
  <c r="B17" i="51"/>
  <c r="B172" i="51"/>
  <c r="B144" i="53"/>
  <c r="B157" i="51"/>
  <c r="B266" i="72"/>
  <c r="B259" i="72"/>
  <c r="B28" i="53"/>
  <c r="B276" i="67"/>
  <c r="B253" i="69"/>
  <c r="B276" i="69"/>
  <c r="B74" i="52"/>
  <c r="B97" i="52"/>
  <c r="B90" i="51"/>
  <c r="B45" i="51"/>
  <c r="B117" i="51"/>
  <c r="B157" i="52"/>
  <c r="B52" i="51"/>
  <c r="B87" i="53"/>
  <c r="B172" i="52"/>
  <c r="B265" i="70"/>
  <c r="B272" i="69"/>
  <c r="B106" i="53"/>
  <c r="B273" i="70"/>
  <c r="B277" i="70"/>
  <c r="B264" i="71"/>
  <c r="B307" i="64"/>
  <c r="B70" i="53"/>
  <c r="B109" i="53"/>
  <c r="B82" i="53"/>
  <c r="B164" i="53"/>
  <c r="B276" i="65"/>
  <c r="B271" i="69"/>
  <c r="B258" i="71"/>
  <c r="B332" i="68"/>
  <c r="B22" i="51"/>
  <c r="B343" i="68"/>
  <c r="B111" i="53"/>
  <c r="B54" i="51"/>
  <c r="B130" i="53"/>
  <c r="B277" i="69"/>
  <c r="B93" i="52"/>
  <c r="B175" i="53"/>
  <c r="B148" i="51"/>
  <c r="B10" i="51"/>
  <c r="B86" i="51"/>
  <c r="B154" i="51"/>
  <c r="B67" i="51"/>
  <c r="B329" i="68"/>
  <c r="B85" i="53"/>
  <c r="B269" i="65"/>
  <c r="B276" i="66"/>
  <c r="B299" i="64"/>
  <c r="B130" i="51"/>
  <c r="B150" i="51"/>
  <c r="B39" i="52"/>
  <c r="B47" i="53"/>
  <c r="B273" i="69"/>
  <c r="B267" i="72"/>
  <c r="B281" i="66"/>
  <c r="B266" i="71"/>
  <c r="B347" i="68"/>
  <c r="B335" i="68"/>
  <c r="B92" i="51"/>
  <c r="B19" i="51"/>
  <c r="B268" i="67"/>
  <c r="B78" i="51"/>
  <c r="B336" i="68"/>
  <c r="B125" i="53"/>
  <c r="B269" i="66"/>
  <c r="B12" i="51"/>
  <c r="B344" i="68"/>
  <c r="B257" i="72"/>
  <c r="B308" i="64"/>
  <c r="B128" i="53"/>
  <c r="B251" i="65"/>
  <c r="B310" i="64"/>
  <c r="B81" i="53"/>
  <c r="B244" i="71"/>
  <c r="B279" i="67"/>
  <c r="B68" i="52"/>
  <c r="B173" i="51"/>
  <c r="B65" i="52"/>
  <c r="B167" i="51"/>
  <c r="B145" i="51"/>
  <c r="B21" i="51"/>
  <c r="B240" i="65"/>
  <c r="B18" i="51"/>
  <c r="B150" i="52"/>
  <c r="B99" i="51"/>
  <c r="B136" i="51"/>
  <c r="B97" i="51"/>
  <c r="B86" i="52"/>
  <c r="B46" i="52"/>
  <c r="B27" i="52"/>
  <c r="B149" i="53"/>
  <c r="B289" i="68"/>
  <c r="B29" i="51"/>
  <c r="B58" i="51"/>
  <c r="B147" i="52"/>
  <c r="B111" i="52"/>
  <c r="B52" i="52"/>
  <c r="B94" i="53"/>
  <c r="B8" i="51"/>
  <c r="B270" i="70"/>
  <c r="B170" i="51"/>
  <c r="B133" i="52"/>
  <c r="B40" i="52"/>
  <c r="B79" i="51"/>
  <c r="B288" i="68"/>
  <c r="B53" i="51"/>
  <c r="B268" i="65"/>
  <c r="B279" i="66"/>
  <c r="B30" i="53"/>
  <c r="B118" i="51"/>
  <c r="B308" i="68"/>
  <c r="B286" i="68"/>
  <c r="B175" i="52"/>
  <c r="B135" i="51"/>
  <c r="B116" i="52"/>
  <c r="B91" i="51"/>
  <c r="B41" i="52"/>
  <c r="B176" i="51"/>
  <c r="B76" i="51"/>
  <c r="B256" i="71"/>
  <c r="B141" i="51"/>
  <c r="B12" i="52"/>
  <c r="B260" i="71"/>
  <c r="B261" i="64"/>
  <c r="B155" i="52"/>
  <c r="B45" i="53"/>
  <c r="B149" i="51"/>
  <c r="B32" i="52"/>
  <c r="B303" i="64"/>
  <c r="B20" i="53"/>
  <c r="B87" i="52"/>
  <c r="B159" i="51"/>
  <c r="B282" i="64"/>
  <c r="B233" i="65"/>
  <c r="B19" i="53"/>
  <c r="B173" i="52"/>
  <c r="B77" i="53"/>
  <c r="B48" i="52"/>
  <c r="B26" i="53"/>
  <c r="B149" i="52"/>
  <c r="B270" i="64"/>
  <c r="B292" i="68"/>
  <c r="B168" i="51"/>
  <c r="B39" i="51"/>
  <c r="B74" i="51"/>
  <c r="B108" i="51"/>
  <c r="B72" i="52"/>
  <c r="B121" i="53"/>
  <c r="B20" i="52"/>
  <c r="B100" i="51"/>
  <c r="B170" i="52"/>
  <c r="B152" i="52"/>
  <c r="B69" i="53"/>
  <c r="B5" i="52"/>
  <c r="B163" i="52"/>
  <c r="B135" i="52"/>
  <c r="B116" i="51"/>
  <c r="B258" i="72"/>
  <c r="B133" i="51"/>
  <c r="B59" i="53"/>
  <c r="B21" i="53"/>
  <c r="B140" i="53"/>
  <c r="B232" i="70"/>
  <c r="B83" i="52"/>
  <c r="B272" i="65"/>
  <c r="B254" i="64"/>
  <c r="B138" i="51"/>
  <c r="B101" i="52"/>
  <c r="B48" i="51"/>
  <c r="B56" i="51"/>
  <c r="B259" i="64"/>
  <c r="B163" i="51"/>
  <c r="B71" i="51"/>
  <c r="B121" i="52"/>
  <c r="B141" i="52"/>
  <c r="B8" i="52"/>
  <c r="B236" i="66"/>
  <c r="B9" i="53"/>
  <c r="B130" i="52"/>
  <c r="B137" i="52"/>
  <c r="B64" i="52"/>
  <c r="B10" i="53"/>
  <c r="B166" i="52"/>
  <c r="B137" i="51"/>
  <c r="B11" i="52"/>
  <c r="B110" i="51"/>
  <c r="B33" i="51"/>
  <c r="B255" i="64"/>
  <c r="B309" i="68"/>
  <c r="B331" i="68"/>
  <c r="B253" i="65"/>
  <c r="B10" i="52"/>
  <c r="B242" i="66"/>
  <c r="B31" i="51"/>
  <c r="B57" i="51"/>
  <c r="B49" i="53"/>
  <c r="B139" i="53"/>
  <c r="B171" i="51"/>
  <c r="B127" i="51"/>
  <c r="B176" i="53"/>
  <c r="B154" i="52"/>
  <c r="B70" i="51"/>
  <c r="B159" i="52"/>
  <c r="B122" i="51"/>
  <c r="B78" i="52"/>
  <c r="B31" i="52"/>
  <c r="B13" i="52"/>
  <c r="B102" i="52"/>
  <c r="B270" i="69"/>
  <c r="B15" i="52"/>
  <c r="B272" i="66"/>
  <c r="B76" i="52"/>
  <c r="B100" i="53"/>
  <c r="B140" i="52"/>
  <c r="B269" i="64"/>
  <c r="B265" i="69"/>
  <c r="B20" i="51"/>
  <c r="B268" i="70"/>
  <c r="B242" i="65"/>
  <c r="B100" i="52"/>
  <c r="B174" i="51"/>
  <c r="B46" i="51"/>
  <c r="B29" i="52"/>
  <c r="B102" i="51"/>
  <c r="B243" i="65"/>
  <c r="B60" i="51"/>
  <c r="B153" i="51"/>
  <c r="B108" i="52"/>
  <c r="B71" i="52"/>
  <c r="B33" i="53"/>
  <c r="B158" i="53"/>
  <c r="B272" i="70"/>
  <c r="B134" i="51"/>
  <c r="B88" i="52"/>
  <c r="B59" i="51"/>
  <c r="B260" i="69"/>
  <c r="B239" i="66"/>
  <c r="B257" i="65"/>
  <c r="B118" i="52"/>
  <c r="B45" i="52"/>
  <c r="B293" i="68"/>
  <c r="B131" i="51"/>
  <c r="B120" i="52"/>
  <c r="B242" i="67"/>
  <c r="B111" i="51"/>
  <c r="B36" i="51"/>
  <c r="B134" i="52"/>
  <c r="B6" i="52"/>
  <c r="B262" i="64"/>
  <c r="B228" i="65"/>
  <c r="B35" i="51"/>
  <c r="B236" i="67"/>
  <c r="B240" i="66"/>
  <c r="B155" i="51"/>
  <c r="B138" i="52"/>
  <c r="B92" i="52"/>
  <c r="B54" i="52"/>
  <c r="B35" i="52"/>
  <c r="B17" i="52"/>
  <c r="B55" i="51"/>
  <c r="B131" i="52"/>
  <c r="B55" i="52"/>
  <c r="B301" i="68"/>
  <c r="B5" i="51"/>
  <c r="B153" i="52"/>
  <c r="B98" i="52"/>
  <c r="B94" i="52"/>
  <c r="B151" i="52"/>
  <c r="B96" i="51"/>
  <c r="B237" i="66"/>
  <c r="B229" i="66"/>
  <c r="B168" i="53"/>
  <c r="B32" i="51"/>
  <c r="B64" i="53"/>
  <c r="B150" i="53"/>
  <c r="B34" i="51"/>
  <c r="B77" i="52"/>
  <c r="B257" i="64"/>
  <c r="B99" i="52"/>
  <c r="B14" i="52"/>
  <c r="B14" i="51"/>
  <c r="B257" i="66"/>
  <c r="B84" i="51"/>
  <c r="B132" i="51"/>
  <c r="B105" i="53"/>
  <c r="B239" i="65"/>
  <c r="B299" i="68"/>
  <c r="B224" i="71"/>
  <c r="B9" i="52"/>
  <c r="B233" i="67"/>
  <c r="B26" i="52"/>
  <c r="B229" i="65"/>
  <c r="B90" i="52"/>
  <c r="B279" i="69"/>
  <c r="B36" i="52"/>
  <c r="B238" i="65"/>
  <c r="B69" i="52"/>
  <c r="B282" i="68"/>
  <c r="B15" i="51"/>
  <c r="B238" i="66"/>
  <c r="B243" i="66"/>
  <c r="B156" i="51"/>
  <c r="B119" i="52"/>
  <c r="B300" i="68"/>
  <c r="B72" i="51"/>
  <c r="B139" i="51"/>
  <c r="B175" i="51"/>
  <c r="B129" i="51"/>
  <c r="B110" i="52"/>
  <c r="B91" i="52"/>
  <c r="B34" i="52"/>
  <c r="B158" i="52"/>
  <c r="B38" i="52"/>
  <c r="B294" i="68"/>
  <c r="B68" i="53"/>
  <c r="B151" i="51"/>
  <c r="B103" i="52"/>
  <c r="B92" i="53"/>
  <c r="B235" i="65"/>
  <c r="B69" i="51"/>
  <c r="B166" i="53"/>
  <c r="B169" i="53"/>
  <c r="B78" i="53"/>
  <c r="B322" i="68"/>
  <c r="B284" i="68"/>
  <c r="B319" i="68"/>
  <c r="B98" i="51"/>
  <c r="B228" i="66"/>
  <c r="B83" i="51"/>
  <c r="B120" i="53"/>
  <c r="B156" i="52"/>
  <c r="B64" i="51"/>
  <c r="B58" i="52"/>
  <c r="B18" i="52"/>
  <c r="B11" i="51"/>
  <c r="B171" i="52"/>
  <c r="B148" i="52"/>
  <c r="B126" i="52"/>
  <c r="B107" i="51"/>
  <c r="B60" i="52"/>
  <c r="B22" i="52"/>
  <c r="B121" i="51"/>
  <c r="B88" i="51"/>
  <c r="B103" i="51"/>
  <c r="B168" i="52"/>
  <c r="B169" i="52"/>
  <c r="B122" i="52"/>
  <c r="B50" i="53"/>
  <c r="B5" i="53"/>
  <c r="B140" i="51"/>
  <c r="B136" i="52"/>
  <c r="B73" i="52"/>
  <c r="B117" i="52"/>
  <c r="B71" i="53"/>
  <c r="B262" i="72"/>
  <c r="B257" i="69"/>
  <c r="B94" i="51"/>
  <c r="B96" i="52"/>
  <c r="B93" i="51"/>
  <c r="B57" i="52"/>
  <c r="B257" i="70"/>
  <c r="B95" i="51"/>
  <c r="B119" i="51"/>
  <c r="B84" i="52"/>
  <c r="B58" i="53"/>
  <c r="B26" i="51"/>
  <c r="B102" i="53"/>
  <c r="B32" i="53"/>
  <c r="B40" i="51"/>
  <c r="B16" i="51"/>
  <c r="B157" i="53"/>
  <c r="B126" i="51"/>
  <c r="B107" i="52"/>
  <c r="B89" i="52"/>
  <c r="B33" i="52"/>
  <c r="B176" i="52"/>
  <c r="B75" i="52"/>
  <c r="B19" i="52"/>
  <c r="B50" i="52"/>
  <c r="B233" i="66"/>
  <c r="B270" i="67"/>
  <c r="B151" i="53"/>
  <c r="B21" i="52"/>
  <c r="B272" i="67"/>
  <c r="B38" i="51"/>
  <c r="B174" i="52"/>
  <c r="B27" i="51"/>
  <c r="B167" i="53"/>
  <c r="B148" i="53"/>
  <c r="B265" i="64"/>
  <c r="B127" i="52"/>
  <c r="B39" i="53"/>
  <c r="B244" i="72"/>
  <c r="B268" i="69"/>
  <c r="B139" i="52"/>
  <c r="B152" i="51"/>
  <c r="B298" i="64"/>
  <c r="B177" i="52"/>
  <c r="B31" i="53"/>
  <c r="B328" i="68"/>
  <c r="B49" i="52"/>
  <c r="B145" i="52"/>
  <c r="B53" i="52"/>
  <c r="B158" i="51"/>
  <c r="B177" i="51"/>
  <c r="B52" i="53"/>
  <c r="B120" i="51"/>
  <c r="B169" i="51"/>
  <c r="B165" i="51"/>
  <c r="B147" i="51"/>
  <c r="B40" i="53"/>
  <c r="B13" i="51"/>
  <c r="B67" i="52"/>
  <c r="B167" i="52"/>
  <c r="B165" i="52"/>
  <c r="B129" i="52"/>
  <c r="B6" i="51"/>
  <c r="B13" i="53"/>
  <c r="B166" i="51"/>
  <c r="B75" i="51"/>
  <c r="B95" i="52"/>
  <c r="B93" i="53"/>
  <c r="B236" i="65"/>
  <c r="B11" i="53"/>
  <c r="B234" i="65"/>
  <c r="B132" i="52"/>
  <c r="B268" i="66"/>
  <c r="B77" i="51"/>
  <c r="B56" i="52"/>
  <c r="B12" i="53"/>
  <c r="B51" i="52"/>
  <c r="B59" i="52"/>
  <c r="B37" i="52"/>
  <c r="B79" i="52"/>
  <c r="B9" i="51"/>
  <c r="B256" i="72"/>
  <c r="B229" i="67"/>
  <c r="B226" i="72"/>
  <c r="B237" i="67"/>
  <c r="B264" i="70"/>
  <c r="B258" i="65"/>
  <c r="B234" i="67"/>
  <c r="B223" i="71"/>
  <c r="B261" i="67"/>
  <c r="B275" i="64"/>
  <c r="B254" i="67"/>
  <c r="B296" i="68"/>
  <c r="B231" i="67"/>
  <c r="B260" i="72"/>
  <c r="B162" i="52"/>
  <c r="B66" i="52"/>
  <c r="B260" i="70"/>
  <c r="B247" i="66"/>
  <c r="B263" i="71"/>
  <c r="B248" i="72"/>
  <c r="B316" i="68"/>
  <c r="B254" i="65"/>
  <c r="B228" i="70"/>
  <c r="B324" i="68"/>
  <c r="B266" i="65"/>
  <c r="B256" i="67"/>
  <c r="B291" i="64"/>
  <c r="B259" i="67"/>
  <c r="B250" i="72"/>
  <c r="B304" i="64"/>
  <c r="B284" i="64"/>
  <c r="B241" i="67"/>
  <c r="B240" i="69"/>
  <c r="B253" i="71"/>
  <c r="B243" i="67"/>
  <c r="B269" i="72"/>
  <c r="B235" i="66"/>
  <c r="B311" i="64"/>
  <c r="B255" i="67"/>
  <c r="B248" i="70"/>
  <c r="B250" i="67"/>
  <c r="B259" i="70"/>
  <c r="B261" i="69"/>
  <c r="B247" i="67"/>
  <c r="B252" i="67"/>
  <c r="B143" i="53"/>
  <c r="B263" i="72"/>
  <c r="B281" i="68"/>
  <c r="B243" i="69"/>
  <c r="B242" i="71"/>
  <c r="B144" i="52"/>
  <c r="B231" i="71"/>
  <c r="B241" i="71"/>
  <c r="B325" i="68"/>
  <c r="B311" i="68"/>
  <c r="B261" i="71"/>
  <c r="B248" i="66"/>
  <c r="B256" i="64"/>
  <c r="B261" i="70"/>
  <c r="B312" i="64"/>
  <c r="B279" i="70"/>
  <c r="B315" i="68"/>
  <c r="B255" i="65"/>
  <c r="B250" i="69"/>
  <c r="B239" i="71"/>
  <c r="B230" i="72"/>
  <c r="B262" i="67"/>
  <c r="B266" i="67"/>
  <c r="B260" i="64"/>
  <c r="B273" i="66"/>
  <c r="B281" i="64"/>
  <c r="B63" i="53"/>
  <c r="B231" i="72"/>
  <c r="B251" i="69"/>
  <c r="B49" i="51"/>
  <c r="B237" i="70"/>
  <c r="B279" i="68"/>
  <c r="B270" i="65"/>
  <c r="B232" i="71"/>
  <c r="B271" i="66"/>
  <c r="B44" i="52"/>
  <c r="B235" i="71"/>
  <c r="B253" i="67"/>
  <c r="B233" i="72"/>
  <c r="B296" i="64"/>
  <c r="B231" i="66"/>
  <c r="B221" i="72"/>
  <c r="B260" i="67"/>
  <c r="B253" i="66"/>
  <c r="B233" i="70"/>
  <c r="B262" i="65"/>
  <c r="B306" i="68"/>
  <c r="B271" i="65"/>
  <c r="B327" i="68"/>
  <c r="B228" i="69"/>
  <c r="B255" i="66"/>
  <c r="B109" i="52"/>
  <c r="B258" i="70"/>
  <c r="B231" i="69"/>
  <c r="B339" i="68"/>
  <c r="B280" i="65"/>
  <c r="B261" i="65"/>
  <c r="B238" i="67"/>
  <c r="B128" i="52"/>
  <c r="B247" i="72"/>
  <c r="B248" i="71"/>
  <c r="B256" i="70"/>
  <c r="B280" i="67"/>
  <c r="B28" i="52"/>
  <c r="B321" i="68"/>
  <c r="B270" i="71"/>
  <c r="B286" i="64"/>
  <c r="B246" i="72"/>
  <c r="B47" i="52"/>
  <c r="B289" i="64"/>
  <c r="B287" i="64"/>
  <c r="B312" i="68"/>
  <c r="B279" i="65"/>
  <c r="B280" i="64"/>
  <c r="B25" i="53"/>
  <c r="B253" i="70"/>
  <c r="B317" i="68"/>
  <c r="B229" i="70"/>
  <c r="B271" i="64"/>
  <c r="B251" i="70"/>
  <c r="B239" i="69"/>
  <c r="B303" i="68"/>
  <c r="B262" i="71"/>
  <c r="B267" i="64"/>
  <c r="B278" i="64"/>
  <c r="B259" i="65"/>
  <c r="B313" i="68"/>
  <c r="B264" i="69"/>
  <c r="B280" i="70"/>
  <c r="B7" i="52"/>
  <c r="B254" i="66"/>
  <c r="B252" i="70"/>
  <c r="B338" i="68"/>
  <c r="B87" i="51"/>
  <c r="B82" i="52"/>
  <c r="B227" i="66"/>
  <c r="B253" i="72"/>
  <c r="B242" i="69"/>
  <c r="B245" i="72"/>
  <c r="B124" i="53"/>
  <c r="B250" i="71"/>
  <c r="B251" i="72"/>
  <c r="B234" i="72"/>
  <c r="B233" i="71"/>
  <c r="B4" i="53"/>
  <c r="B255" i="71"/>
  <c r="B125" i="52"/>
  <c r="B225" i="72"/>
  <c r="B266" i="66"/>
  <c r="B246" i="71"/>
  <c r="B237" i="69"/>
  <c r="B256" i="66"/>
  <c r="B258" i="66"/>
  <c r="B251" i="67"/>
  <c r="B257" i="67"/>
  <c r="B264" i="64"/>
  <c r="B320" i="68"/>
  <c r="B146" i="52"/>
  <c r="B302" i="64"/>
  <c r="B249" i="72"/>
  <c r="B254" i="70"/>
  <c r="B252" i="71"/>
  <c r="B243" i="72"/>
  <c r="B256" i="65"/>
  <c r="B221" i="71"/>
  <c r="B248" i="65"/>
  <c r="B235" i="70"/>
  <c r="B234" i="71"/>
  <c r="B263" i="64"/>
  <c r="B228" i="72"/>
  <c r="B262" i="70"/>
  <c r="B287" i="68"/>
  <c r="B258" i="69"/>
  <c r="B232" i="67"/>
  <c r="B266" i="64"/>
  <c r="B250" i="70"/>
  <c r="B346" i="68"/>
  <c r="B247" i="69"/>
  <c r="B270" i="66"/>
  <c r="B261" i="72"/>
  <c r="B271" i="67"/>
  <c r="B227" i="65"/>
  <c r="B297" i="68"/>
  <c r="B235" i="72"/>
  <c r="B232" i="72"/>
  <c r="B231" i="70"/>
  <c r="B307" i="68"/>
  <c r="B68" i="51"/>
  <c r="B241" i="72"/>
  <c r="B305" i="68"/>
  <c r="B295" i="68"/>
  <c r="B245" i="71"/>
  <c r="B224" i="72"/>
  <c r="B259" i="66"/>
  <c r="B243" i="70"/>
  <c r="B44" i="53"/>
  <c r="B229" i="72"/>
  <c r="B241" i="70"/>
  <c r="B260" i="65"/>
  <c r="B161" i="53"/>
  <c r="B248" i="69"/>
  <c r="B251" i="66"/>
  <c r="B283" i="64"/>
  <c r="B230" i="71"/>
  <c r="B300" i="64"/>
  <c r="B106" i="52"/>
  <c r="B243" i="71"/>
  <c r="B226" i="71"/>
  <c r="B261" i="66"/>
  <c r="B240" i="70"/>
  <c r="B249" i="71"/>
  <c r="B268" i="64"/>
  <c r="B247" i="71"/>
  <c r="B288" i="64"/>
  <c r="B252" i="65"/>
  <c r="B229" i="69"/>
  <c r="B248" i="67"/>
  <c r="B256" i="69"/>
  <c r="B280" i="66"/>
  <c r="B273" i="67"/>
  <c r="B269" i="71"/>
  <c r="B260" i="66"/>
  <c r="B239" i="70"/>
  <c r="B279" i="64"/>
  <c r="B236" i="70"/>
  <c r="B242" i="72"/>
  <c r="B283" i="68"/>
  <c r="B241" i="66"/>
  <c r="B227" i="71"/>
  <c r="B223" i="72"/>
  <c r="B242" i="70"/>
  <c r="B276" i="64"/>
  <c r="B340" i="68"/>
  <c r="B273" i="65"/>
  <c r="B232" i="69"/>
  <c r="B239" i="72"/>
  <c r="B290" i="68"/>
  <c r="B348" i="68"/>
  <c r="B250" i="66"/>
  <c r="B314" i="68"/>
  <c r="B255" i="70"/>
  <c r="B25" i="52"/>
  <c r="B85" i="52"/>
  <c r="B237" i="65"/>
  <c r="B235" i="67"/>
  <c r="B227" i="72"/>
  <c r="B292" i="64"/>
  <c r="B164" i="52"/>
  <c r="B301" i="64"/>
  <c r="B259" i="69"/>
  <c r="B4" i="52"/>
  <c r="B252" i="72"/>
  <c r="B229" i="71"/>
  <c r="B250" i="65"/>
  <c r="B240" i="67"/>
  <c r="B234" i="66"/>
  <c r="B298" i="68"/>
  <c r="B228" i="67"/>
  <c r="B231" i="65"/>
  <c r="B228" i="71"/>
  <c r="B318" i="68"/>
  <c r="B290" i="64"/>
  <c r="B247" i="70"/>
  <c r="B247" i="65"/>
  <c r="B238" i="70"/>
  <c r="B253" i="64"/>
  <c r="B234" i="70"/>
  <c r="B280" i="69"/>
  <c r="B262" i="69"/>
  <c r="B239" i="67"/>
  <c r="B310" i="68"/>
  <c r="B238" i="69"/>
  <c r="B262" i="66"/>
  <c r="B270" i="72"/>
  <c r="B225" i="71"/>
  <c r="B323" i="68"/>
  <c r="B291" i="68"/>
  <c r="B241" i="69"/>
  <c r="B30" i="51"/>
  <c r="B333" i="68"/>
  <c r="B252" i="66"/>
  <c r="B241" i="65"/>
  <c r="B251" i="71"/>
  <c r="B63" i="52"/>
  <c r="B258" i="67"/>
  <c r="B285" i="64"/>
  <c r="B226" i="66"/>
  <c r="B285" i="68"/>
  <c r="B277" i="64"/>
  <c r="B227" i="67"/>
  <c r="B258" i="64"/>
  <c r="B143" i="52"/>
  <c r="B246" i="66"/>
  <c r="B230" i="67"/>
  <c r="B255" i="72"/>
  <c r="B222" i="72"/>
  <c r="B232" i="65"/>
  <c r="B227" i="69"/>
  <c r="B220" i="72"/>
  <c r="B230" i="66"/>
  <c r="B230" i="69"/>
  <c r="B295" i="64"/>
  <c r="B249" i="65"/>
  <c r="B3" i="52"/>
  <c r="B238" i="72"/>
  <c r="B249" i="70"/>
  <c r="B238" i="71"/>
  <c r="B240" i="71"/>
  <c r="B280" i="68"/>
  <c r="B265" i="65"/>
  <c r="B222" i="71"/>
  <c r="B230" i="65"/>
  <c r="B62" i="52"/>
  <c r="B249" i="66"/>
  <c r="B43" i="53"/>
  <c r="B265" i="67"/>
  <c r="B246" i="69"/>
  <c r="B220" i="71"/>
  <c r="B265" i="66"/>
  <c r="B3" i="53"/>
  <c r="B24" i="53"/>
  <c r="B252" i="64"/>
  <c r="B249" i="67"/>
  <c r="B227" i="70"/>
  <c r="B249" i="69"/>
  <c r="B304" i="68"/>
  <c r="B240" i="72"/>
  <c r="B124" i="52"/>
  <c r="B81" i="52"/>
  <c r="B246" i="65"/>
  <c r="B246" i="67"/>
  <c r="B161" i="52"/>
  <c r="B274" i="64"/>
  <c r="B246" i="70"/>
  <c r="B232" i="66"/>
  <c r="B62" i="53"/>
  <c r="B230" i="70"/>
  <c r="B24" i="52"/>
  <c r="B105" i="52"/>
  <c r="B43" i="52"/>
  <c r="B245" i="67"/>
  <c r="B294" i="64"/>
  <c r="B264" i="66"/>
  <c r="B226" i="65"/>
  <c r="B273" i="64"/>
  <c r="B226" i="69"/>
  <c r="B264" i="65"/>
  <c r="B237" i="72"/>
  <c r="B226" i="70"/>
  <c r="B226" i="67"/>
  <c r="B245" i="65"/>
  <c r="B219" i="71"/>
  <c r="B245" i="69"/>
  <c r="B245" i="66"/>
  <c r="B245" i="70"/>
  <c r="B237" i="71"/>
  <c r="B264" i="67"/>
  <c r="B219" i="72"/>
  <c r="B162" i="51"/>
  <c r="B144" i="51"/>
  <c r="C70" i="39"/>
  <c r="Q177" i="46"/>
  <c r="I177" i="46"/>
  <c r="Q176" i="46"/>
  <c r="I176" i="46"/>
  <c r="Q175" i="46"/>
  <c r="I175" i="46"/>
  <c r="Q174" i="46"/>
  <c r="I174" i="46"/>
  <c r="M173" i="46"/>
  <c r="E173" i="46"/>
  <c r="M172" i="46"/>
  <c r="E172" i="46"/>
  <c r="M171" i="46"/>
  <c r="E171" i="46"/>
  <c r="M170" i="46"/>
  <c r="Q169" i="46"/>
  <c r="I169" i="46"/>
  <c r="Q168" i="46"/>
  <c r="E168" i="46"/>
  <c r="M167" i="46"/>
  <c r="I167" i="46"/>
  <c r="Q166" i="46"/>
  <c r="I166" i="46"/>
  <c r="I145" i="46"/>
  <c r="Q103" i="46"/>
  <c r="I103" i="46"/>
  <c r="Q102" i="46"/>
  <c r="I102" i="46"/>
  <c r="Q101" i="46"/>
  <c r="E101" i="46"/>
  <c r="Q100" i="46"/>
  <c r="I100" i="46"/>
  <c r="M99" i="46"/>
  <c r="E99" i="46"/>
  <c r="Q98" i="46"/>
  <c r="I98" i="46"/>
  <c r="Q97" i="46"/>
  <c r="I97" i="46"/>
  <c r="Q96" i="46"/>
  <c r="I96" i="46"/>
  <c r="M95" i="46"/>
  <c r="E95" i="46"/>
  <c r="M94" i="46"/>
  <c r="E94" i="46"/>
  <c r="M93" i="46"/>
  <c r="E93" i="46"/>
  <c r="M92" i="46"/>
  <c r="E92" i="46"/>
  <c r="M91" i="46"/>
  <c r="E91" i="46"/>
  <c r="M90" i="46"/>
  <c r="E90" i="46"/>
  <c r="M89" i="46"/>
  <c r="E89" i="46"/>
  <c r="M88" i="46"/>
  <c r="Q87" i="46"/>
  <c r="O177" i="46"/>
  <c r="G177" i="46"/>
  <c r="O176" i="46"/>
  <c r="G176" i="46"/>
  <c r="O175" i="46"/>
  <c r="G175" i="46"/>
  <c r="K174" i="46"/>
  <c r="C174" i="46"/>
  <c r="K173" i="46"/>
  <c r="G173" i="46"/>
  <c r="O172" i="46"/>
  <c r="G172" i="46"/>
  <c r="O171" i="46"/>
  <c r="K171" i="46"/>
  <c r="C171" i="46"/>
  <c r="O170" i="46"/>
  <c r="K170" i="46"/>
  <c r="O140" i="46"/>
  <c r="M177" i="46"/>
  <c r="E177" i="46"/>
  <c r="M176" i="46"/>
  <c r="E176" i="46"/>
  <c r="M175" i="46"/>
  <c r="E175" i="46"/>
  <c r="M174" i="46"/>
  <c r="E174" i="46"/>
  <c r="Q173" i="46"/>
  <c r="I173" i="46"/>
  <c r="Q172" i="46"/>
  <c r="I172" i="46"/>
  <c r="Q171" i="46"/>
  <c r="I171" i="46"/>
  <c r="Q170" i="46"/>
  <c r="I170" i="46"/>
  <c r="E170" i="46"/>
  <c r="M169" i="46"/>
  <c r="E169" i="46"/>
  <c r="M168" i="46"/>
  <c r="I168" i="46"/>
  <c r="Q167" i="46"/>
  <c r="E167" i="46"/>
  <c r="M166" i="46"/>
  <c r="E166" i="46"/>
  <c r="Q145" i="46"/>
  <c r="M145" i="46"/>
  <c r="M103" i="46"/>
  <c r="E103" i="46"/>
  <c r="M102" i="46"/>
  <c r="E102" i="46"/>
  <c r="M101" i="46"/>
  <c r="I101" i="46"/>
  <c r="M100" i="46"/>
  <c r="E100" i="46"/>
  <c r="Q99" i="46"/>
  <c r="I99" i="46"/>
  <c r="M98" i="46"/>
  <c r="E98" i="46"/>
  <c r="M97" i="46"/>
  <c r="E97" i="46"/>
  <c r="M96" i="46"/>
  <c r="E96" i="46"/>
  <c r="Q95" i="46"/>
  <c r="I95" i="46"/>
  <c r="Q94" i="46"/>
  <c r="I94" i="46"/>
  <c r="Q93" i="46"/>
  <c r="I93" i="46"/>
  <c r="Q92" i="46"/>
  <c r="I92" i="46"/>
  <c r="Q91" i="46"/>
  <c r="I91" i="46"/>
  <c r="Q90" i="46"/>
  <c r="I90" i="46"/>
  <c r="Q89" i="46"/>
  <c r="I89" i="46"/>
  <c r="Q88" i="46"/>
  <c r="I88" i="46"/>
  <c r="E88" i="46"/>
  <c r="M87" i="46"/>
  <c r="I87" i="46"/>
  <c r="E87" i="46"/>
  <c r="K177" i="46"/>
  <c r="C177" i="46"/>
  <c r="K176" i="46"/>
  <c r="C176" i="46"/>
  <c r="K175" i="46"/>
  <c r="C175" i="46"/>
  <c r="O174" i="46"/>
  <c r="G174" i="46"/>
  <c r="O173" i="46"/>
  <c r="C173" i="46"/>
  <c r="K172" i="46"/>
  <c r="C172" i="46"/>
  <c r="G171" i="46"/>
  <c r="G170" i="46"/>
  <c r="C170" i="46"/>
  <c r="O169" i="46"/>
  <c r="K169" i="46"/>
  <c r="G169" i="46"/>
  <c r="C169" i="46"/>
  <c r="O168" i="46"/>
  <c r="K168" i="46"/>
  <c r="G168" i="46"/>
  <c r="C168" i="46"/>
  <c r="O167" i="46"/>
  <c r="K167" i="46"/>
  <c r="G167" i="46"/>
  <c r="C167" i="46"/>
  <c r="O166" i="46"/>
  <c r="K166" i="46"/>
  <c r="G166" i="46"/>
  <c r="C166" i="46"/>
  <c r="O165" i="46"/>
  <c r="K165" i="46"/>
  <c r="G165" i="46"/>
  <c r="C165" i="46"/>
  <c r="O163" i="46"/>
  <c r="K163" i="46"/>
  <c r="G163" i="46"/>
  <c r="C163" i="46"/>
  <c r="O159" i="46"/>
  <c r="K159" i="46"/>
  <c r="G159" i="46"/>
  <c r="C159" i="46"/>
  <c r="O158" i="46"/>
  <c r="K158" i="46"/>
  <c r="G158" i="46"/>
  <c r="C158" i="46"/>
  <c r="O157" i="46"/>
  <c r="K157" i="46"/>
  <c r="G157" i="46"/>
  <c r="C157" i="46"/>
  <c r="O156" i="46"/>
  <c r="K156" i="46"/>
  <c r="G156" i="46"/>
  <c r="C156" i="46"/>
  <c r="O155" i="46"/>
  <c r="K155" i="46"/>
  <c r="G155" i="46"/>
  <c r="C155" i="46"/>
  <c r="O154" i="46"/>
  <c r="K154" i="46"/>
  <c r="G154" i="46"/>
  <c r="C154" i="46"/>
  <c r="O153" i="46"/>
  <c r="K153" i="46"/>
  <c r="G153" i="46"/>
  <c r="C153" i="46"/>
  <c r="O152" i="46"/>
  <c r="K152" i="46"/>
  <c r="G152" i="46"/>
  <c r="C152" i="46"/>
  <c r="O151" i="46"/>
  <c r="K151" i="46"/>
  <c r="G151" i="46"/>
  <c r="C151" i="46"/>
  <c r="O150" i="46"/>
  <c r="K150" i="46"/>
  <c r="G150" i="46"/>
  <c r="C150" i="46"/>
  <c r="O149" i="46"/>
  <c r="K149" i="46"/>
  <c r="G149" i="46"/>
  <c r="C149" i="46"/>
  <c r="O148" i="46"/>
  <c r="K148" i="46"/>
  <c r="G148" i="46"/>
  <c r="C148" i="46"/>
  <c r="O147" i="46"/>
  <c r="K147" i="46"/>
  <c r="G147" i="46"/>
  <c r="C147" i="46"/>
  <c r="O145" i="46"/>
  <c r="K145" i="46"/>
  <c r="G145" i="46"/>
  <c r="C145" i="46"/>
  <c r="O141" i="46"/>
  <c r="K141" i="46"/>
  <c r="G141" i="46"/>
  <c r="C141" i="46"/>
  <c r="K140" i="46"/>
  <c r="G140" i="46"/>
  <c r="C140" i="46"/>
  <c r="O139" i="46"/>
  <c r="K139" i="46"/>
  <c r="G139" i="46"/>
  <c r="C139" i="46"/>
  <c r="O138" i="46"/>
  <c r="K138" i="46"/>
  <c r="G138" i="46"/>
  <c r="C138" i="46"/>
  <c r="O137" i="46"/>
  <c r="K137" i="46"/>
  <c r="G137" i="46"/>
  <c r="C137" i="46"/>
  <c r="O136" i="46"/>
  <c r="K136" i="46"/>
  <c r="G136" i="46"/>
  <c r="C136" i="46"/>
  <c r="O135" i="46"/>
  <c r="K135" i="46"/>
  <c r="G135" i="46"/>
  <c r="C135" i="46"/>
  <c r="O134" i="46"/>
  <c r="K134" i="46"/>
  <c r="G134" i="46"/>
  <c r="C134" i="46"/>
  <c r="O133" i="46"/>
  <c r="K133" i="46"/>
  <c r="G133" i="46"/>
  <c r="C133" i="46"/>
  <c r="O132" i="46"/>
  <c r="K132" i="46"/>
  <c r="G132" i="46"/>
  <c r="C132" i="46"/>
  <c r="O131" i="46"/>
  <c r="K131" i="46"/>
  <c r="G131" i="46"/>
  <c r="C131" i="46"/>
  <c r="O130" i="46"/>
  <c r="K130" i="46"/>
  <c r="G130" i="46"/>
  <c r="C130" i="46"/>
  <c r="O129" i="46"/>
  <c r="K129" i="46"/>
  <c r="G129" i="46"/>
  <c r="C129" i="46"/>
  <c r="O127" i="46"/>
  <c r="K127" i="46"/>
  <c r="G127" i="46"/>
  <c r="C127" i="46"/>
  <c r="O126" i="46"/>
  <c r="K126" i="46"/>
  <c r="G126" i="46"/>
  <c r="C126" i="46"/>
  <c r="O103" i="46"/>
  <c r="K103" i="46"/>
  <c r="G103" i="46"/>
  <c r="C103" i="46"/>
  <c r="O102" i="46"/>
  <c r="K102" i="46"/>
  <c r="G102" i="46"/>
  <c r="C102" i="46"/>
  <c r="O101" i="46"/>
  <c r="K101" i="46"/>
  <c r="G101" i="46"/>
  <c r="C101" i="46"/>
  <c r="O100" i="46"/>
  <c r="K100" i="46"/>
  <c r="G100" i="46"/>
  <c r="C100" i="46"/>
  <c r="O99" i="46"/>
  <c r="K99" i="46"/>
  <c r="G99" i="46"/>
  <c r="C99" i="46"/>
  <c r="O98" i="46"/>
  <c r="K98" i="46"/>
  <c r="G98" i="46"/>
  <c r="C98" i="46"/>
  <c r="O97" i="46"/>
  <c r="K97" i="46"/>
  <c r="G97" i="46"/>
  <c r="C97" i="46"/>
  <c r="O96" i="46"/>
  <c r="K96" i="46"/>
  <c r="G96" i="46"/>
  <c r="C96" i="46"/>
  <c r="O95" i="46"/>
  <c r="K95" i="46"/>
  <c r="G95" i="46"/>
  <c r="C95" i="46"/>
  <c r="O94" i="46"/>
  <c r="K94" i="46"/>
  <c r="G94" i="46"/>
  <c r="C94" i="46"/>
  <c r="O93" i="46"/>
  <c r="K93" i="46"/>
  <c r="G93" i="46"/>
  <c r="C93" i="46"/>
  <c r="O92" i="46"/>
  <c r="K92" i="46"/>
  <c r="G92" i="46"/>
  <c r="C92" i="46"/>
  <c r="O91" i="46"/>
  <c r="K91" i="46"/>
  <c r="G91" i="46"/>
  <c r="C91" i="46"/>
  <c r="O90" i="46"/>
  <c r="K90" i="46"/>
  <c r="G90" i="46"/>
  <c r="C90" i="46"/>
  <c r="O89" i="46"/>
  <c r="K89" i="46"/>
  <c r="G89" i="46"/>
  <c r="C89" i="46"/>
  <c r="O88" i="46"/>
  <c r="K88" i="46"/>
  <c r="G88" i="46"/>
  <c r="C88" i="46"/>
  <c r="O87" i="46"/>
  <c r="K87" i="46"/>
  <c r="G87" i="46"/>
  <c r="C87" i="46"/>
  <c r="O86" i="46"/>
  <c r="K86" i="46"/>
  <c r="G86" i="46"/>
  <c r="C86" i="46"/>
  <c r="O84" i="46"/>
  <c r="K84" i="46"/>
  <c r="G84" i="46"/>
  <c r="C84" i="46"/>
  <c r="O83" i="46"/>
  <c r="K83" i="46"/>
  <c r="G83" i="46"/>
  <c r="C83" i="46"/>
  <c r="O79" i="46"/>
  <c r="K79" i="46"/>
  <c r="G79" i="46"/>
  <c r="C79" i="46"/>
  <c r="O78" i="46"/>
  <c r="K78" i="46"/>
  <c r="G78" i="46"/>
  <c r="C78" i="46"/>
  <c r="O77" i="46"/>
  <c r="K77" i="46"/>
  <c r="G77" i="46"/>
  <c r="C77" i="46"/>
  <c r="O76" i="46"/>
  <c r="K76" i="46"/>
  <c r="G76" i="46"/>
  <c r="C76" i="46"/>
  <c r="O75" i="46"/>
  <c r="K75" i="46"/>
  <c r="G75" i="46"/>
  <c r="C75" i="46"/>
  <c r="O74" i="46"/>
  <c r="K74" i="46"/>
  <c r="G74" i="46"/>
  <c r="C74" i="46"/>
  <c r="O73" i="46"/>
  <c r="K73" i="46"/>
  <c r="G73" i="46"/>
  <c r="C73" i="46"/>
  <c r="O72" i="46"/>
  <c r="K72" i="46"/>
  <c r="G72" i="46"/>
  <c r="C72" i="46"/>
  <c r="O71" i="46"/>
  <c r="K71" i="46"/>
  <c r="G71" i="46"/>
  <c r="C71" i="46"/>
  <c r="O70" i="46"/>
  <c r="K70" i="46"/>
  <c r="G70" i="46"/>
  <c r="C70" i="46"/>
  <c r="O69" i="46"/>
  <c r="K69" i="46"/>
  <c r="G69" i="46"/>
  <c r="C69" i="46"/>
  <c r="O68" i="46"/>
  <c r="K68" i="46"/>
  <c r="G68" i="46"/>
  <c r="C68" i="46"/>
  <c r="O67" i="46"/>
  <c r="K67" i="46"/>
  <c r="G67" i="46"/>
  <c r="C67" i="46"/>
  <c r="O65" i="46"/>
  <c r="K65" i="46"/>
  <c r="G65" i="46"/>
  <c r="C65" i="46"/>
  <c r="O64" i="46"/>
  <c r="K64" i="46"/>
  <c r="G64" i="46"/>
  <c r="C64" i="46"/>
  <c r="O41" i="46"/>
  <c r="K41" i="46"/>
  <c r="G41" i="46"/>
  <c r="C41" i="46"/>
  <c r="O40" i="46"/>
  <c r="K40" i="46"/>
  <c r="G40" i="46"/>
  <c r="C40" i="46"/>
  <c r="O39" i="46"/>
  <c r="K39" i="46"/>
  <c r="G39" i="46"/>
  <c r="C39" i="46"/>
  <c r="O38" i="46"/>
  <c r="K38" i="46"/>
  <c r="G38" i="46"/>
  <c r="C38" i="46"/>
  <c r="O37" i="46"/>
  <c r="K37" i="46"/>
  <c r="G37" i="46"/>
  <c r="C37" i="46"/>
  <c r="O36" i="46"/>
  <c r="K36" i="46"/>
  <c r="G36" i="46"/>
  <c r="C36" i="46"/>
  <c r="O35" i="46"/>
  <c r="K35" i="46"/>
  <c r="G35" i="46"/>
  <c r="C35" i="46"/>
  <c r="O34" i="46"/>
  <c r="K34" i="46"/>
  <c r="G34" i="46"/>
  <c r="C34" i="46"/>
  <c r="O33" i="46"/>
  <c r="K33" i="46"/>
  <c r="G33" i="46"/>
  <c r="C33" i="46"/>
  <c r="O32" i="46"/>
  <c r="K32" i="46"/>
  <c r="G32" i="46"/>
  <c r="C32" i="46"/>
  <c r="O31" i="46"/>
  <c r="K31" i="46"/>
  <c r="G31" i="46"/>
  <c r="C31" i="46"/>
  <c r="O30" i="46"/>
  <c r="K30" i="46"/>
  <c r="G30" i="46"/>
  <c r="C30" i="46"/>
  <c r="O29" i="46"/>
  <c r="K29" i="46"/>
  <c r="G29" i="46"/>
  <c r="C29" i="46"/>
  <c r="O27" i="46"/>
  <c r="K27" i="46"/>
  <c r="G27" i="46"/>
  <c r="C27" i="46"/>
  <c r="O26" i="46"/>
  <c r="K26" i="46"/>
  <c r="G26" i="46"/>
  <c r="C26" i="46"/>
  <c r="N31" i="17"/>
  <c r="J31" i="17"/>
  <c r="F31" i="17"/>
  <c r="Q15" i="25"/>
  <c r="Q15" i="28" s="1"/>
  <c r="I15" i="25"/>
  <c r="I15" i="28" s="1"/>
  <c r="E15" i="25"/>
  <c r="E15" i="28" s="1"/>
  <c r="Q31" i="17"/>
  <c r="M31" i="17"/>
  <c r="I31" i="17"/>
  <c r="E31" i="17"/>
  <c r="P31" i="17"/>
  <c r="L31" i="17"/>
  <c r="H31" i="17"/>
  <c r="D31" i="17"/>
  <c r="O31" i="17"/>
  <c r="K31" i="17"/>
  <c r="G31" i="17"/>
  <c r="C31" i="17"/>
  <c r="O14" i="12"/>
  <c r="K14" i="12"/>
  <c r="G14" i="12"/>
  <c r="C14" i="12"/>
  <c r="O14" i="13"/>
  <c r="C14" i="13"/>
  <c r="M16" i="17"/>
  <c r="I16" i="17"/>
  <c r="B151" i="6"/>
  <c r="B150" i="6"/>
  <c r="B148" i="6"/>
  <c r="B138" i="6"/>
  <c r="B162" i="6"/>
  <c r="B174" i="6"/>
  <c r="B167" i="6"/>
  <c r="B166" i="6"/>
  <c r="B128" i="6"/>
  <c r="B137" i="6"/>
  <c r="B161" i="6"/>
  <c r="B136" i="6"/>
  <c r="B160" i="6"/>
  <c r="B127" i="6"/>
  <c r="B176" i="6"/>
  <c r="B168" i="6"/>
  <c r="B126" i="6"/>
  <c r="B135" i="6"/>
  <c r="B159" i="6"/>
  <c r="B134" i="6"/>
  <c r="B158" i="6"/>
  <c r="B141" i="6"/>
  <c r="B142" i="6"/>
  <c r="B143" i="6"/>
  <c r="B144" i="6"/>
  <c r="B175" i="6"/>
  <c r="B173" i="6"/>
  <c r="B172" i="6"/>
  <c r="B30" i="17"/>
  <c r="B29" i="17"/>
  <c r="B28" i="17"/>
  <c r="B21" i="17"/>
  <c r="B20" i="17"/>
  <c r="B19" i="17"/>
  <c r="B8" i="17"/>
  <c r="B7" i="17"/>
  <c r="B6" i="17"/>
  <c r="D18" i="26"/>
  <c r="K5" i="26"/>
  <c r="N31" i="27"/>
  <c r="J31" i="27"/>
  <c r="F31" i="27"/>
  <c r="F19" i="27"/>
  <c r="N24" i="26"/>
  <c r="N25" i="27"/>
  <c r="F25" i="27"/>
  <c r="J21" i="27"/>
  <c r="P10" i="26"/>
  <c r="F29" i="27"/>
  <c r="L23" i="13"/>
  <c r="L23" i="16" s="1"/>
  <c r="L23" i="10"/>
  <c r="O26" i="27"/>
  <c r="G26" i="27"/>
  <c r="K22" i="27"/>
  <c r="C22" i="27"/>
  <c r="O18" i="27"/>
  <c r="G18" i="27"/>
  <c r="C13" i="26"/>
  <c r="Q11" i="26"/>
  <c r="O9" i="28"/>
  <c r="I32" i="24"/>
  <c r="I32" i="27" s="1"/>
  <c r="I32" i="21"/>
  <c r="P31" i="21"/>
  <c r="P31" i="24"/>
  <c r="P31" i="27" s="1"/>
  <c r="D31" i="24"/>
  <c r="D31" i="27" s="1"/>
  <c r="D31" i="21"/>
  <c r="O30" i="21"/>
  <c r="O30" i="24"/>
  <c r="O30" i="27" s="1"/>
  <c r="C30" i="24"/>
  <c r="C30" i="21"/>
  <c r="Q28" i="24"/>
  <c r="Q28" i="27" s="1"/>
  <c r="Q28" i="21"/>
  <c r="E28" i="24"/>
  <c r="E28" i="27" s="1"/>
  <c r="E28" i="21"/>
  <c r="H31" i="24"/>
  <c r="H31" i="27" s="1"/>
  <c r="C16" i="28"/>
  <c r="C15" i="25"/>
  <c r="C15" i="28" s="1"/>
  <c r="J29" i="56"/>
  <c r="N32" i="10"/>
  <c r="J32" i="10"/>
  <c r="B32" i="10"/>
  <c r="J31" i="10"/>
  <c r="F31" i="10"/>
  <c r="B31" i="10"/>
  <c r="J30" i="10"/>
  <c r="B30" i="10"/>
  <c r="N29" i="10"/>
  <c r="F29" i="10"/>
  <c r="N28" i="10"/>
  <c r="F28" i="10"/>
  <c r="N26" i="10"/>
  <c r="J26" i="10"/>
  <c r="B26" i="10"/>
  <c r="N25" i="10"/>
  <c r="J25" i="10"/>
  <c r="F25" i="10"/>
  <c r="B25" i="10"/>
  <c r="N24" i="10"/>
  <c r="J24" i="10"/>
  <c r="F24" i="10"/>
  <c r="N22" i="10"/>
  <c r="F22" i="10"/>
  <c r="B22" i="10"/>
  <c r="J21" i="10"/>
  <c r="F21" i="10"/>
  <c r="B21" i="10"/>
  <c r="J20" i="10"/>
  <c r="B20" i="10"/>
  <c r="N19" i="10"/>
  <c r="J19" i="10"/>
  <c r="B19" i="10"/>
  <c r="J18" i="10"/>
  <c r="B18" i="10"/>
  <c r="N16" i="10"/>
  <c r="F16" i="10"/>
  <c r="N14" i="10"/>
  <c r="F14" i="10"/>
  <c r="J13" i="10"/>
  <c r="B13" i="10"/>
  <c r="N12" i="10"/>
  <c r="J12" i="10"/>
  <c r="B12" i="10"/>
  <c r="N11" i="10"/>
  <c r="J11" i="10"/>
  <c r="B11" i="10"/>
  <c r="J10" i="10"/>
  <c r="F10" i="10"/>
  <c r="B10" i="10"/>
  <c r="N9" i="10"/>
  <c r="J9" i="10"/>
  <c r="F9" i="10"/>
  <c r="N8" i="10"/>
  <c r="F8" i="10"/>
  <c r="N7" i="10"/>
  <c r="F7" i="10"/>
  <c r="N6" i="10"/>
  <c r="J6" i="10"/>
  <c r="F6" i="10"/>
  <c r="B6" i="10"/>
  <c r="N5" i="10"/>
  <c r="B5" i="10"/>
  <c r="O29" i="26"/>
  <c r="E32" i="21"/>
  <c r="N29" i="24"/>
  <c r="N29" i="27" s="1"/>
  <c r="N23" i="10"/>
  <c r="P30" i="14"/>
  <c r="L30" i="14"/>
  <c r="H30" i="14"/>
  <c r="D30" i="14"/>
  <c r="P29" i="14"/>
  <c r="L29" i="14"/>
  <c r="H29" i="14"/>
  <c r="D29" i="14"/>
  <c r="P22" i="14"/>
  <c r="L22" i="14"/>
  <c r="H22" i="14"/>
  <c r="D22" i="14"/>
  <c r="P21" i="14"/>
  <c r="L21" i="14"/>
  <c r="H21" i="14"/>
  <c r="D21" i="14"/>
  <c r="P20" i="14"/>
  <c r="L20" i="14"/>
  <c r="H20" i="14"/>
  <c r="D20" i="14"/>
  <c r="P19" i="14"/>
  <c r="L19" i="14"/>
  <c r="H19" i="14"/>
  <c r="D19" i="14"/>
  <c r="P9" i="14"/>
  <c r="L9" i="14"/>
  <c r="H9" i="14"/>
  <c r="D9" i="14"/>
  <c r="P8" i="14"/>
  <c r="L8" i="14"/>
  <c r="H8" i="14"/>
  <c r="D8" i="14"/>
  <c r="P7" i="14"/>
  <c r="L7" i="14"/>
  <c r="H7" i="14"/>
  <c r="D7" i="14"/>
  <c r="P6" i="14"/>
  <c r="L6" i="14"/>
  <c r="H6" i="14"/>
  <c r="D6" i="14"/>
  <c r="C15" i="14"/>
  <c r="C15" i="17" s="1"/>
  <c r="C16" i="17"/>
  <c r="K16" i="17"/>
  <c r="K25" i="26"/>
  <c r="O9" i="23"/>
  <c r="O9" i="26" s="1"/>
  <c r="O32" i="27"/>
  <c r="K32" i="27"/>
  <c r="G32" i="27"/>
  <c r="C32" i="27"/>
  <c r="O28" i="27"/>
  <c r="K28" i="27"/>
  <c r="G28" i="27"/>
  <c r="C28" i="27"/>
  <c r="G30" i="21"/>
  <c r="M28" i="24"/>
  <c r="M28" i="27" s="1"/>
  <c r="K15" i="25"/>
  <c r="K15" i="28" s="1"/>
  <c r="D23" i="10"/>
  <c r="P26" i="26"/>
  <c r="O25" i="26"/>
  <c r="L13" i="24"/>
  <c r="L13" i="27" s="1"/>
  <c r="D13" i="24"/>
  <c r="D13" i="27" s="1"/>
  <c r="K12" i="24"/>
  <c r="K12" i="27" s="1"/>
  <c r="C12" i="24"/>
  <c r="C12" i="27" s="1"/>
  <c r="J11" i="24"/>
  <c r="J11" i="27" s="1"/>
  <c r="Q10" i="24"/>
  <c r="Q10" i="27" s="1"/>
  <c r="I10" i="24"/>
  <c r="I10" i="27" s="1"/>
  <c r="P9" i="24"/>
  <c r="P9" i="27" s="1"/>
  <c r="H9" i="24"/>
  <c r="H9" i="27" s="1"/>
  <c r="O8" i="24"/>
  <c r="O8" i="27" s="1"/>
  <c r="G8" i="24"/>
  <c r="G8" i="27" s="1"/>
  <c r="N14" i="18"/>
  <c r="N14" i="23" s="1"/>
  <c r="N14" i="26" s="1"/>
  <c r="J14" i="18"/>
  <c r="J14" i="23" s="1"/>
  <c r="J14" i="26" s="1"/>
  <c r="M6" i="24"/>
  <c r="M6" i="27" s="1"/>
  <c r="E6" i="24"/>
  <c r="E6" i="27" s="1"/>
  <c r="L5" i="24"/>
  <c r="L5" i="27" s="1"/>
  <c r="D5" i="24"/>
  <c r="D5" i="27" s="1"/>
  <c r="O26" i="23"/>
  <c r="O26" i="26" s="1"/>
  <c r="G26" i="23"/>
  <c r="G26" i="26" s="1"/>
  <c r="N25" i="23"/>
  <c r="N25" i="26" s="1"/>
  <c r="F25" i="23"/>
  <c r="F25" i="26" s="1"/>
  <c r="M24" i="23"/>
  <c r="M24" i="26" s="1"/>
  <c r="E24" i="23"/>
  <c r="E24" i="26" s="1"/>
  <c r="F29" i="21"/>
  <c r="P30" i="26"/>
  <c r="H22" i="23"/>
  <c r="H22" i="26" s="1"/>
  <c r="Q32" i="24"/>
  <c r="Q32" i="27" s="1"/>
  <c r="O109" i="56"/>
  <c r="O110" i="56"/>
  <c r="K9" i="25"/>
  <c r="K9" i="28" s="1"/>
  <c r="G9" i="25"/>
  <c r="G9" i="28" s="1"/>
  <c r="C9" i="25"/>
  <c r="C9" i="28" s="1"/>
  <c r="N8" i="25"/>
  <c r="N8" i="28" s="1"/>
  <c r="J8" i="25"/>
  <c r="J8" i="28" s="1"/>
  <c r="F8" i="25"/>
  <c r="F8" i="28" s="1"/>
  <c r="Q7" i="25"/>
  <c r="Q7" i="28" s="1"/>
  <c r="M7" i="25"/>
  <c r="M7" i="28" s="1"/>
  <c r="I7" i="25"/>
  <c r="I7" i="28" s="1"/>
  <c r="E7" i="25"/>
  <c r="E7" i="28" s="1"/>
  <c r="P6" i="25"/>
  <c r="P6" i="28" s="1"/>
  <c r="L6" i="25"/>
  <c r="L6" i="28" s="1"/>
  <c r="H6" i="25"/>
  <c r="H6" i="28" s="1"/>
  <c r="D6" i="25"/>
  <c r="O5" i="25"/>
  <c r="O5" i="28" s="1"/>
  <c r="G5" i="25"/>
  <c r="G5" i="28" s="1"/>
  <c r="O32" i="23"/>
  <c r="O32" i="26" s="1"/>
  <c r="K32" i="21"/>
  <c r="G32" i="23"/>
  <c r="G32" i="26" s="1"/>
  <c r="C32" i="21"/>
  <c r="J31" i="21"/>
  <c r="Q30" i="23"/>
  <c r="Q30" i="26" s="1"/>
  <c r="M30" i="21"/>
  <c r="I30" i="21"/>
  <c r="E30" i="23"/>
  <c r="E30" i="26" s="1"/>
  <c r="P29" i="21"/>
  <c r="H29" i="21"/>
  <c r="O28" i="23"/>
  <c r="O28" i="26" s="1"/>
  <c r="K28" i="21"/>
  <c r="G28" i="23"/>
  <c r="G28" i="26" s="1"/>
  <c r="C28" i="21"/>
  <c r="E16" i="21"/>
  <c r="C24" i="27"/>
  <c r="H21" i="27"/>
  <c r="O30" i="25"/>
  <c r="O30" i="28" s="1"/>
  <c r="K30" i="25"/>
  <c r="K30" i="28" s="1"/>
  <c r="G30" i="25"/>
  <c r="G30" i="28" s="1"/>
  <c r="C30" i="25"/>
  <c r="C30" i="28" s="1"/>
  <c r="N29" i="25"/>
  <c r="N29" i="28" s="1"/>
  <c r="Q28" i="25"/>
  <c r="Q28" i="28" s="1"/>
  <c r="M28" i="25"/>
  <c r="M28" i="28" s="1"/>
  <c r="I28" i="25"/>
  <c r="I28" i="28" s="1"/>
  <c r="E28" i="25"/>
  <c r="E28" i="28" s="1"/>
  <c r="N60" i="46"/>
  <c r="J60" i="46"/>
  <c r="F60" i="46"/>
  <c r="B60" i="46"/>
  <c r="N59" i="46"/>
  <c r="J59" i="46"/>
  <c r="F59" i="46"/>
  <c r="B59" i="46"/>
  <c r="N58" i="46"/>
  <c r="J58" i="46"/>
  <c r="F58" i="46"/>
  <c r="B58" i="46"/>
  <c r="N57" i="46"/>
  <c r="J57" i="46"/>
  <c r="F57" i="46"/>
  <c r="B57" i="46"/>
  <c r="N56" i="46"/>
  <c r="J56" i="46"/>
  <c r="F56" i="46"/>
  <c r="B56" i="46"/>
  <c r="N55" i="46"/>
  <c r="J55" i="46"/>
  <c r="F55" i="46"/>
  <c r="B55" i="46"/>
  <c r="N54" i="46"/>
  <c r="J54" i="46"/>
  <c r="F54" i="46"/>
  <c r="B54" i="46"/>
  <c r="N53" i="46"/>
  <c r="J53" i="46"/>
  <c r="F53" i="46"/>
  <c r="B53" i="46"/>
  <c r="N52" i="46"/>
  <c r="J52" i="46"/>
  <c r="F52" i="46"/>
  <c r="B52" i="46"/>
  <c r="N51" i="46"/>
  <c r="J51" i="46"/>
  <c r="F51" i="46"/>
  <c r="B51" i="46"/>
  <c r="N50" i="46"/>
  <c r="J50" i="46"/>
  <c r="F50" i="46"/>
  <c r="B50" i="46"/>
  <c r="N49" i="46"/>
  <c r="J49" i="46"/>
  <c r="F49" i="46"/>
  <c r="B49" i="46"/>
  <c r="N46" i="46"/>
  <c r="J46" i="46"/>
  <c r="F46" i="46"/>
  <c r="B46" i="46"/>
  <c r="N45" i="46"/>
  <c r="J45" i="46"/>
  <c r="F45" i="46"/>
  <c r="B45" i="46"/>
  <c r="M108" i="56"/>
  <c r="O79" i="56"/>
  <c r="K79" i="56"/>
  <c r="G79" i="56"/>
  <c r="C79" i="56"/>
  <c r="N78" i="56"/>
  <c r="J78" i="56"/>
  <c r="F78" i="56"/>
  <c r="Q77" i="56"/>
  <c r="M77" i="56"/>
  <c r="I77" i="56"/>
  <c r="E77" i="56"/>
  <c r="P76" i="56"/>
  <c r="L76" i="56"/>
  <c r="H76" i="56"/>
  <c r="D76" i="56"/>
  <c r="O75" i="56"/>
  <c r="K75" i="56"/>
  <c r="G75" i="56"/>
  <c r="C75" i="56"/>
  <c r="N74" i="56"/>
  <c r="J74" i="56"/>
  <c r="F74" i="56"/>
  <c r="Q73" i="56"/>
  <c r="M73" i="56"/>
  <c r="I73" i="56"/>
  <c r="E73" i="56"/>
  <c r="P72" i="56"/>
  <c r="L72" i="56"/>
  <c r="H72" i="56"/>
  <c r="D72" i="56"/>
  <c r="O71" i="56"/>
  <c r="K71" i="56"/>
  <c r="G71" i="56"/>
  <c r="C71" i="56"/>
  <c r="N70" i="56"/>
  <c r="J70" i="56"/>
  <c r="F70" i="56"/>
  <c r="Q69" i="56"/>
  <c r="M69" i="56"/>
  <c r="I69" i="56"/>
  <c r="E69" i="56"/>
  <c r="P68" i="56"/>
  <c r="L68" i="56"/>
  <c r="H68" i="56"/>
  <c r="D68" i="56"/>
  <c r="K67" i="56"/>
  <c r="C67" i="56"/>
  <c r="Q60" i="56"/>
  <c r="M60" i="56"/>
  <c r="I60" i="56"/>
  <c r="E60" i="56"/>
  <c r="P59" i="56"/>
  <c r="L59" i="56"/>
  <c r="D59" i="56"/>
  <c r="O58" i="56"/>
  <c r="K58" i="56"/>
  <c r="G58" i="56"/>
  <c r="C58" i="56"/>
  <c r="N57" i="56"/>
  <c r="J57" i="56"/>
  <c r="F57" i="56"/>
  <c r="Q56" i="56"/>
  <c r="M56" i="56"/>
  <c r="I56" i="56"/>
  <c r="E56" i="56"/>
  <c r="P55" i="56"/>
  <c r="L55" i="56"/>
  <c r="H55" i="56"/>
  <c r="D55" i="56"/>
  <c r="O54" i="56"/>
  <c r="K54" i="56"/>
  <c r="G54" i="56"/>
  <c r="C54" i="56"/>
  <c r="N53" i="56"/>
  <c r="J53" i="56"/>
  <c r="F53" i="56"/>
  <c r="Q52" i="56"/>
  <c r="M52" i="56"/>
  <c r="I52" i="56"/>
  <c r="E52" i="56"/>
  <c r="P51" i="56"/>
  <c r="L51" i="56"/>
  <c r="H51" i="56"/>
  <c r="D51" i="56"/>
  <c r="O50" i="56"/>
  <c r="K50" i="56"/>
  <c r="G50" i="56"/>
  <c r="C50" i="56"/>
  <c r="N49" i="56"/>
  <c r="J49" i="56"/>
  <c r="F49" i="56"/>
  <c r="P22" i="56"/>
  <c r="H22" i="56"/>
  <c r="N20" i="56"/>
  <c r="F20" i="56"/>
  <c r="M19" i="56"/>
  <c r="L18" i="56"/>
  <c r="D18" i="56"/>
  <c r="K17" i="56"/>
  <c r="C17" i="56"/>
  <c r="J16" i="56"/>
  <c r="Q15" i="56"/>
  <c r="I15" i="56"/>
  <c r="E11" i="56"/>
  <c r="L10" i="56"/>
  <c r="D10" i="56"/>
  <c r="K9" i="56"/>
  <c r="C9" i="56"/>
  <c r="O122" i="56"/>
  <c r="Q120" i="56"/>
  <c r="G118" i="56"/>
  <c r="M9" i="25"/>
  <c r="M9" i="28" s="1"/>
  <c r="I9" i="25"/>
  <c r="I9" i="28" s="1"/>
  <c r="G7" i="25"/>
  <c r="G7" i="28" s="1"/>
  <c r="N6" i="25"/>
  <c r="N6" i="28" s="1"/>
  <c r="H26" i="23"/>
  <c r="H26" i="26" s="1"/>
  <c r="D26" i="23"/>
  <c r="D26" i="26" s="1"/>
  <c r="G25" i="23"/>
  <c r="G25" i="26" s="1"/>
  <c r="C25" i="23"/>
  <c r="C25" i="26" s="1"/>
  <c r="J24" i="23"/>
  <c r="J24" i="26" s="1"/>
  <c r="F24" i="23"/>
  <c r="F24" i="26" s="1"/>
  <c r="P22" i="23"/>
  <c r="P22" i="26" s="1"/>
  <c r="D22" i="23"/>
  <c r="D22" i="26" s="1"/>
  <c r="O21" i="23"/>
  <c r="O21" i="26" s="1"/>
  <c r="G21" i="23"/>
  <c r="G21" i="26" s="1"/>
  <c r="C21" i="23"/>
  <c r="C21" i="26" s="1"/>
  <c r="N20" i="23"/>
  <c r="N20" i="26" s="1"/>
  <c r="Q19" i="23"/>
  <c r="Q19" i="26" s="1"/>
  <c r="M19" i="23"/>
  <c r="M19" i="26" s="1"/>
  <c r="P18" i="23"/>
  <c r="P18" i="26" s="1"/>
  <c r="L18" i="23"/>
  <c r="L18" i="26" s="1"/>
  <c r="Q14" i="21"/>
  <c r="E14" i="21"/>
  <c r="P13" i="21"/>
  <c r="D13" i="21"/>
  <c r="K12" i="21"/>
  <c r="C12" i="21"/>
  <c r="J11" i="21"/>
  <c r="Q10" i="21"/>
  <c r="M10" i="21"/>
  <c r="P9" i="21"/>
  <c r="H9" i="21"/>
  <c r="O8" i="21"/>
  <c r="G8" i="21"/>
  <c r="N7" i="21"/>
  <c r="F7" i="21"/>
  <c r="I6" i="21"/>
  <c r="P5" i="21"/>
  <c r="L5" i="21"/>
  <c r="D5" i="21"/>
  <c r="K26" i="24"/>
  <c r="K26" i="27" s="1"/>
  <c r="C26" i="24"/>
  <c r="C26" i="27" s="1"/>
  <c r="J25" i="24"/>
  <c r="J25" i="27" s="1"/>
  <c r="Q24" i="24"/>
  <c r="Q24" i="27" s="1"/>
  <c r="I24" i="24"/>
  <c r="I24" i="27" s="1"/>
  <c r="O22" i="21"/>
  <c r="G22" i="24"/>
  <c r="G22" i="27" s="1"/>
  <c r="N21" i="21"/>
  <c r="F21" i="24"/>
  <c r="F21" i="27" s="1"/>
  <c r="F21" i="21"/>
  <c r="M20" i="21"/>
  <c r="E20" i="24"/>
  <c r="E20" i="27" s="1"/>
  <c r="L19" i="21"/>
  <c r="D19" i="24"/>
  <c r="D19" i="27" s="1"/>
  <c r="K18" i="21"/>
  <c r="C18" i="24"/>
  <c r="C18" i="27" s="1"/>
  <c r="C18" i="21"/>
  <c r="K24" i="27"/>
  <c r="O20" i="27"/>
  <c r="P60" i="46"/>
  <c r="L60" i="46"/>
  <c r="H60" i="46"/>
  <c r="D60" i="46"/>
  <c r="P59" i="46"/>
  <c r="L59" i="46"/>
  <c r="H59" i="46"/>
  <c r="D59" i="46"/>
  <c r="P58" i="46"/>
  <c r="L58" i="46"/>
  <c r="H58" i="46"/>
  <c r="D58" i="46"/>
  <c r="P57" i="46"/>
  <c r="L57" i="46"/>
  <c r="H57" i="46"/>
  <c r="D57" i="46"/>
  <c r="P56" i="46"/>
  <c r="L56" i="46"/>
  <c r="H56" i="46"/>
  <c r="D56" i="46"/>
  <c r="P55" i="46"/>
  <c r="L55" i="46"/>
  <c r="H55" i="46"/>
  <c r="D55" i="46"/>
  <c r="P54" i="46"/>
  <c r="L54" i="46"/>
  <c r="H54" i="46"/>
  <c r="D54" i="46"/>
  <c r="P53" i="46"/>
  <c r="L53" i="46"/>
  <c r="H53" i="46"/>
  <c r="D53" i="46"/>
  <c r="P52" i="46"/>
  <c r="L52" i="46"/>
  <c r="H52" i="46"/>
  <c r="D52" i="46"/>
  <c r="P51" i="46"/>
  <c r="L51" i="46"/>
  <c r="H51" i="46"/>
  <c r="D51" i="46"/>
  <c r="P50" i="46"/>
  <c r="L50" i="46"/>
  <c r="H50" i="46"/>
  <c r="D50" i="46"/>
  <c r="P49" i="46"/>
  <c r="L49" i="46"/>
  <c r="H49" i="46"/>
  <c r="D49" i="46"/>
  <c r="D48" i="46"/>
  <c r="P46" i="46"/>
  <c r="L46" i="46"/>
  <c r="H46" i="46"/>
  <c r="D46" i="46"/>
  <c r="L45" i="46"/>
  <c r="D45" i="46"/>
  <c r="P98" i="56"/>
  <c r="F88" i="56"/>
  <c r="M40" i="56"/>
  <c r="L39" i="56"/>
  <c r="I36" i="56"/>
  <c r="N33" i="56"/>
  <c r="D31" i="56"/>
  <c r="O60" i="46"/>
  <c r="K60" i="46"/>
  <c r="G60" i="46"/>
  <c r="C60" i="46"/>
  <c r="O59" i="46"/>
  <c r="K59" i="46"/>
  <c r="G59" i="46"/>
  <c r="C59" i="46"/>
  <c r="O58" i="46"/>
  <c r="K58" i="46"/>
  <c r="G58" i="46"/>
  <c r="C58" i="46"/>
  <c r="O57" i="46"/>
  <c r="K57" i="46"/>
  <c r="G57" i="46"/>
  <c r="C57" i="46"/>
  <c r="O56" i="46"/>
  <c r="K56" i="46"/>
  <c r="G56" i="46"/>
  <c r="C56" i="46"/>
  <c r="O55" i="46"/>
  <c r="K55" i="46"/>
  <c r="G55" i="46"/>
  <c r="C55" i="46"/>
  <c r="O54" i="46"/>
  <c r="K54" i="46"/>
  <c r="G54" i="46"/>
  <c r="C54" i="46"/>
  <c r="O53" i="46"/>
  <c r="K53" i="46"/>
  <c r="G53" i="46"/>
  <c r="C53" i="46"/>
  <c r="O52" i="46"/>
  <c r="K52" i="46"/>
  <c r="G52" i="46"/>
  <c r="C52" i="46"/>
  <c r="O51" i="46"/>
  <c r="K51" i="46"/>
  <c r="G51" i="46"/>
  <c r="C51" i="46"/>
  <c r="O50" i="46"/>
  <c r="K50" i="46"/>
  <c r="G50" i="46"/>
  <c r="C50" i="46"/>
  <c r="O49" i="46"/>
  <c r="K49" i="46"/>
  <c r="G49" i="46"/>
  <c r="C49" i="46"/>
  <c r="O48" i="46"/>
  <c r="K48" i="46"/>
  <c r="G48" i="46"/>
  <c r="C48" i="46"/>
  <c r="O46" i="46"/>
  <c r="K46" i="46"/>
  <c r="G46" i="46"/>
  <c r="C46" i="46"/>
  <c r="O45" i="46"/>
  <c r="K45" i="46"/>
  <c r="G45" i="46"/>
  <c r="C45" i="46"/>
  <c r="G139" i="56"/>
  <c r="M137" i="56"/>
  <c r="C135" i="56"/>
  <c r="I133" i="56"/>
  <c r="D132" i="56"/>
  <c r="M128" i="56"/>
  <c r="E129" i="56"/>
  <c r="P122" i="56"/>
  <c r="L122" i="56"/>
  <c r="H122" i="56"/>
  <c r="D122" i="56"/>
  <c r="N120" i="56"/>
  <c r="J120" i="56"/>
  <c r="F120" i="56"/>
  <c r="Q119" i="56"/>
  <c r="M119" i="56"/>
  <c r="I119" i="56"/>
  <c r="E119" i="56"/>
  <c r="P118" i="56"/>
  <c r="L118" i="56"/>
  <c r="H118" i="56"/>
  <c r="D118" i="56"/>
  <c r="O117" i="56"/>
  <c r="K117" i="56"/>
  <c r="G117" i="56"/>
  <c r="C117" i="56"/>
  <c r="N116" i="56"/>
  <c r="J116" i="56"/>
  <c r="F116" i="56"/>
  <c r="Q111" i="56"/>
  <c r="M111" i="56"/>
  <c r="I111" i="56"/>
  <c r="E111" i="56"/>
  <c r="G82" i="56"/>
  <c r="K122" i="56"/>
  <c r="G122" i="56"/>
  <c r="C122" i="56"/>
  <c r="M120" i="56"/>
  <c r="I120" i="56"/>
  <c r="E120" i="56"/>
  <c r="P119" i="56"/>
  <c r="H119" i="56"/>
  <c r="D119" i="56"/>
  <c r="O118" i="56"/>
  <c r="K118" i="56"/>
  <c r="C118" i="56"/>
  <c r="N117" i="56"/>
  <c r="J117" i="56"/>
  <c r="F117" i="56"/>
  <c r="Q116" i="56"/>
  <c r="I116" i="56"/>
  <c r="E116" i="56"/>
  <c r="P111" i="56"/>
  <c r="L111" i="56"/>
  <c r="H111" i="56"/>
  <c r="D111" i="56"/>
  <c r="K110" i="56"/>
  <c r="G110" i="56"/>
  <c r="C110" i="56"/>
  <c r="C109" i="56"/>
  <c r="O82" i="56"/>
  <c r="K43" i="56"/>
  <c r="C43" i="56"/>
  <c r="Q16" i="17"/>
  <c r="E16" i="17"/>
  <c r="Q31" i="26"/>
  <c r="P30" i="25"/>
  <c r="P30" i="28" s="1"/>
  <c r="L30" i="25"/>
  <c r="L30" i="28" s="1"/>
  <c r="H30" i="25"/>
  <c r="H30" i="28" s="1"/>
  <c r="D30" i="25"/>
  <c r="D30" i="28" s="1"/>
  <c r="O29" i="25"/>
  <c r="O29" i="28" s="1"/>
  <c r="K29" i="25"/>
  <c r="K29" i="28" s="1"/>
  <c r="G29" i="25"/>
  <c r="G29" i="28" s="1"/>
  <c r="C29" i="25"/>
  <c r="C29" i="28" s="1"/>
  <c r="N28" i="25"/>
  <c r="N28" i="28" s="1"/>
  <c r="F28" i="25"/>
  <c r="F28" i="28" s="1"/>
  <c r="N32" i="23"/>
  <c r="N32" i="26" s="1"/>
  <c r="J32" i="23"/>
  <c r="J32" i="26" s="1"/>
  <c r="F32" i="23"/>
  <c r="F32" i="26" s="1"/>
  <c r="M31" i="23"/>
  <c r="M31" i="26" s="1"/>
  <c r="I31" i="23"/>
  <c r="I31" i="26" s="1"/>
  <c r="E31" i="23"/>
  <c r="E31" i="26" s="1"/>
  <c r="L30" i="23"/>
  <c r="L30" i="26" s="1"/>
  <c r="H30" i="23"/>
  <c r="H30" i="26" s="1"/>
  <c r="D30" i="23"/>
  <c r="D30" i="26" s="1"/>
  <c r="K29" i="23"/>
  <c r="K29" i="26" s="1"/>
  <c r="G29" i="23"/>
  <c r="G29" i="26" s="1"/>
  <c r="C29" i="23"/>
  <c r="C29" i="26" s="1"/>
  <c r="J28" i="23"/>
  <c r="J28" i="26" s="1"/>
  <c r="F28" i="23"/>
  <c r="F28" i="26" s="1"/>
  <c r="N13" i="23"/>
  <c r="N13" i="26" s="1"/>
  <c r="J13" i="23"/>
  <c r="J13" i="26" s="1"/>
  <c r="F13" i="23"/>
  <c r="F13" i="26" s="1"/>
  <c r="Q12" i="23"/>
  <c r="Q12" i="26" s="1"/>
  <c r="M12" i="23"/>
  <c r="M12" i="26" s="1"/>
  <c r="I12" i="23"/>
  <c r="I12" i="26" s="1"/>
  <c r="E12" i="23"/>
  <c r="E12" i="26" s="1"/>
  <c r="P11" i="23"/>
  <c r="P11" i="26" s="1"/>
  <c r="L11" i="23"/>
  <c r="L11" i="26" s="1"/>
  <c r="H11" i="23"/>
  <c r="H11" i="26" s="1"/>
  <c r="D11" i="23"/>
  <c r="D11" i="26" s="1"/>
  <c r="O10" i="23"/>
  <c r="O10" i="26" s="1"/>
  <c r="K10" i="23"/>
  <c r="K10" i="26" s="1"/>
  <c r="G10" i="23"/>
  <c r="G10" i="26" s="1"/>
  <c r="C10" i="23"/>
  <c r="C10" i="26" s="1"/>
  <c r="N9" i="23"/>
  <c r="N9" i="26" s="1"/>
  <c r="J9" i="23"/>
  <c r="J9" i="26" s="1"/>
  <c r="F9" i="23"/>
  <c r="F9" i="26" s="1"/>
  <c r="Q8" i="23"/>
  <c r="Q8" i="26" s="1"/>
  <c r="M8" i="23"/>
  <c r="M8" i="26" s="1"/>
  <c r="I8" i="23"/>
  <c r="I8" i="26" s="1"/>
  <c r="E8" i="23"/>
  <c r="E8" i="26" s="1"/>
  <c r="P7" i="23"/>
  <c r="P7" i="26" s="1"/>
  <c r="L7" i="23"/>
  <c r="H7" i="23"/>
  <c r="H7" i="26" s="1"/>
  <c r="D7" i="23"/>
  <c r="D7" i="26" s="1"/>
  <c r="O6" i="23"/>
  <c r="O6" i="26" s="1"/>
  <c r="K6" i="23"/>
  <c r="K6" i="26" s="1"/>
  <c r="G6" i="23"/>
  <c r="G6" i="26" s="1"/>
  <c r="C6" i="23"/>
  <c r="C6" i="26" s="1"/>
  <c r="N5" i="23"/>
  <c r="N5" i="26" s="1"/>
  <c r="J5" i="23"/>
  <c r="J5" i="26" s="1"/>
  <c r="F5" i="23"/>
  <c r="F5" i="26" s="1"/>
  <c r="N32" i="24"/>
  <c r="N32" i="27" s="1"/>
  <c r="J32" i="24"/>
  <c r="J32" i="27" s="1"/>
  <c r="F32" i="24"/>
  <c r="F32" i="27" s="1"/>
  <c r="P30" i="24"/>
  <c r="P30" i="27" s="1"/>
  <c r="L30" i="24"/>
  <c r="L30" i="27" s="1"/>
  <c r="H30" i="24"/>
  <c r="H30" i="27" s="1"/>
  <c r="D30" i="24"/>
  <c r="D30" i="27" s="1"/>
  <c r="N28" i="24"/>
  <c r="N28" i="27" s="1"/>
  <c r="J28" i="24"/>
  <c r="J28" i="27" s="1"/>
  <c r="F28" i="24"/>
  <c r="F28" i="27" s="1"/>
  <c r="Q26" i="24"/>
  <c r="Q26" i="27" s="1"/>
  <c r="I26" i="24"/>
  <c r="I26" i="27" s="1"/>
  <c r="P25" i="24"/>
  <c r="P25" i="27" s="1"/>
  <c r="L25" i="24"/>
  <c r="L25" i="27" s="1"/>
  <c r="H25" i="24"/>
  <c r="H25" i="27" s="1"/>
  <c r="D25" i="24"/>
  <c r="D25" i="27" s="1"/>
  <c r="O24" i="24"/>
  <c r="O24" i="27" s="1"/>
  <c r="G24" i="24"/>
  <c r="G24" i="27" s="1"/>
  <c r="M22" i="24"/>
  <c r="M22" i="27" s="1"/>
  <c r="I22" i="24"/>
  <c r="I22" i="27" s="1"/>
  <c r="E22" i="24"/>
  <c r="E22" i="27" s="1"/>
  <c r="P21" i="24"/>
  <c r="P21" i="27" s="1"/>
  <c r="L21" i="24"/>
  <c r="L21" i="27" s="1"/>
  <c r="D21" i="24"/>
  <c r="D21" i="27" s="1"/>
  <c r="K20" i="24"/>
  <c r="K20" i="27" s="1"/>
  <c r="G20" i="24"/>
  <c r="G20" i="27" s="1"/>
  <c r="C20" i="24"/>
  <c r="C20" i="27" s="1"/>
  <c r="N19" i="24"/>
  <c r="N19" i="27" s="1"/>
  <c r="J19" i="24"/>
  <c r="J19" i="27" s="1"/>
  <c r="Q18" i="24"/>
  <c r="Q18" i="27" s="1"/>
  <c r="I18" i="24"/>
  <c r="I18" i="27" s="1"/>
  <c r="E18" i="24"/>
  <c r="E18" i="27" s="1"/>
  <c r="C14" i="21"/>
  <c r="Q12" i="24"/>
  <c r="Q12" i="27" s="1"/>
  <c r="P11" i="24"/>
  <c r="P11" i="27" s="1"/>
  <c r="O10" i="24"/>
  <c r="O10" i="27" s="1"/>
  <c r="N9" i="24"/>
  <c r="N9" i="27" s="1"/>
  <c r="M8" i="24"/>
  <c r="M8" i="27" s="1"/>
  <c r="L7" i="24"/>
  <c r="L7" i="27" s="1"/>
  <c r="K6" i="24"/>
  <c r="K6" i="27" s="1"/>
  <c r="J5" i="24"/>
  <c r="J5" i="27" s="1"/>
  <c r="Q12" i="21"/>
  <c r="M15" i="25"/>
  <c r="M15" i="28" s="1"/>
  <c r="O122" i="46"/>
  <c r="K122" i="46"/>
  <c r="G122" i="46"/>
  <c r="C122" i="46"/>
  <c r="O121" i="46"/>
  <c r="K121" i="46"/>
  <c r="G121" i="46"/>
  <c r="C121" i="46"/>
  <c r="O120" i="46"/>
  <c r="K120" i="46"/>
  <c r="G120" i="46"/>
  <c r="C120" i="46"/>
  <c r="O119" i="46"/>
  <c r="K119" i="46"/>
  <c r="G119" i="46"/>
  <c r="C119" i="46"/>
  <c r="O118" i="46"/>
  <c r="K118" i="46"/>
  <c r="G118" i="46"/>
  <c r="C118" i="46"/>
  <c r="O117" i="46"/>
  <c r="K117" i="46"/>
  <c r="G117" i="46"/>
  <c r="C117" i="46"/>
  <c r="O116" i="46"/>
  <c r="K116" i="46"/>
  <c r="G116" i="46"/>
  <c r="C116" i="46"/>
  <c r="O111" i="46"/>
  <c r="K111" i="46"/>
  <c r="G111" i="46"/>
  <c r="C111" i="46"/>
  <c r="O110" i="46"/>
  <c r="K110" i="46"/>
  <c r="G110" i="46"/>
  <c r="C110" i="46"/>
  <c r="O108" i="46"/>
  <c r="K108" i="46"/>
  <c r="G108" i="46"/>
  <c r="C108" i="46"/>
  <c r="O107" i="46"/>
  <c r="K107" i="46"/>
  <c r="G107" i="46"/>
  <c r="C107" i="46"/>
  <c r="Q60" i="46"/>
  <c r="M60" i="46"/>
  <c r="I60" i="46"/>
  <c r="E60" i="46"/>
  <c r="Q59" i="46"/>
  <c r="M59" i="46"/>
  <c r="I59" i="46"/>
  <c r="E59" i="46"/>
  <c r="Q58" i="46"/>
  <c r="M58" i="46"/>
  <c r="I58" i="46"/>
  <c r="E58" i="46"/>
  <c r="Q57" i="46"/>
  <c r="M57" i="46"/>
  <c r="I57" i="46"/>
  <c r="E57" i="46"/>
  <c r="Q56" i="46"/>
  <c r="M56" i="46"/>
  <c r="I56" i="46"/>
  <c r="E56" i="46"/>
  <c r="Q55" i="46"/>
  <c r="M55" i="46"/>
  <c r="I55" i="46"/>
  <c r="E55" i="46"/>
  <c r="Q54" i="46"/>
  <c r="M54" i="46"/>
  <c r="I54" i="46"/>
  <c r="E54" i="46"/>
  <c r="Q53" i="46"/>
  <c r="M53" i="46"/>
  <c r="I53" i="46"/>
  <c r="E53" i="46"/>
  <c r="Q52" i="46"/>
  <c r="M52" i="46"/>
  <c r="I52" i="46"/>
  <c r="E52" i="46"/>
  <c r="Q51" i="46"/>
  <c r="M51" i="46"/>
  <c r="I51" i="46"/>
  <c r="E51" i="46"/>
  <c r="Q50" i="46"/>
  <c r="M50" i="46"/>
  <c r="I50" i="46"/>
  <c r="E50" i="46"/>
  <c r="Q49" i="46"/>
  <c r="M49" i="46"/>
  <c r="I49" i="46"/>
  <c r="E49" i="46"/>
  <c r="O22" i="46"/>
  <c r="K22" i="46"/>
  <c r="G22" i="46"/>
  <c r="C22" i="46"/>
  <c r="O21" i="46"/>
  <c r="K21" i="46"/>
  <c r="G21" i="46"/>
  <c r="C21" i="46"/>
  <c r="O20" i="46"/>
  <c r="K20" i="46"/>
  <c r="G20" i="46"/>
  <c r="C20" i="46"/>
  <c r="O19" i="46"/>
  <c r="K19" i="46"/>
  <c r="G19" i="46"/>
  <c r="C19" i="46"/>
  <c r="O18" i="46"/>
  <c r="K18" i="46"/>
  <c r="G18" i="46"/>
  <c r="C18" i="46"/>
  <c r="O17" i="46"/>
  <c r="K17" i="46"/>
  <c r="G17" i="46"/>
  <c r="C17" i="46"/>
  <c r="O16" i="46"/>
  <c r="K16" i="46"/>
  <c r="G16" i="46"/>
  <c r="C16" i="46"/>
  <c r="O15" i="46"/>
  <c r="K15" i="46"/>
  <c r="G15" i="46"/>
  <c r="C15" i="46"/>
  <c r="O14" i="46"/>
  <c r="K14" i="46"/>
  <c r="G14" i="46"/>
  <c r="C14" i="46"/>
  <c r="O13" i="46"/>
  <c r="K13" i="46"/>
  <c r="G13" i="46"/>
  <c r="C13" i="46"/>
  <c r="O12" i="46"/>
  <c r="K12" i="46"/>
  <c r="G12" i="46"/>
  <c r="C12" i="46"/>
  <c r="O11" i="46"/>
  <c r="K11" i="46"/>
  <c r="G11" i="46"/>
  <c r="C11" i="46"/>
  <c r="O10" i="46"/>
  <c r="K10" i="46"/>
  <c r="G10" i="46"/>
  <c r="C10" i="46"/>
  <c r="O9" i="46"/>
  <c r="K9" i="46"/>
  <c r="G9" i="46"/>
  <c r="C9" i="46"/>
  <c r="O8" i="46"/>
  <c r="G8" i="46"/>
  <c r="O6" i="46"/>
  <c r="K6" i="46"/>
  <c r="G6" i="46"/>
  <c r="C6" i="46"/>
  <c r="O5" i="46"/>
  <c r="K5" i="46"/>
  <c r="G5" i="46"/>
  <c r="C5" i="46"/>
  <c r="P177" i="56"/>
  <c r="L177" i="56"/>
  <c r="H177" i="56"/>
  <c r="D177" i="56"/>
  <c r="N175" i="56"/>
  <c r="J175" i="56"/>
  <c r="F175" i="56"/>
  <c r="Q174" i="56"/>
  <c r="M174" i="56"/>
  <c r="I174" i="56"/>
  <c r="E174" i="56"/>
  <c r="P173" i="56"/>
  <c r="L173" i="56"/>
  <c r="H173" i="56"/>
  <c r="D173" i="56"/>
  <c r="O172" i="56"/>
  <c r="K172" i="56"/>
  <c r="G172" i="56"/>
  <c r="C172" i="56"/>
  <c r="N171" i="56"/>
  <c r="J171" i="56"/>
  <c r="F171" i="56"/>
  <c r="Q166" i="56"/>
  <c r="M166" i="56"/>
  <c r="I166" i="56"/>
  <c r="E166" i="56"/>
  <c r="K127" i="56"/>
  <c r="C127" i="56"/>
  <c r="N103" i="56"/>
  <c r="J103" i="56"/>
  <c r="F103" i="56"/>
  <c r="P101" i="56"/>
  <c r="L101" i="56"/>
  <c r="H101" i="56"/>
  <c r="D101" i="56"/>
  <c r="O100" i="56"/>
  <c r="K100" i="56"/>
  <c r="G100" i="56"/>
  <c r="C100" i="56"/>
  <c r="N99" i="56"/>
  <c r="J99" i="56"/>
  <c r="F99" i="56"/>
  <c r="Q98" i="56"/>
  <c r="M98" i="56"/>
  <c r="I98" i="56"/>
  <c r="E98" i="56"/>
  <c r="P97" i="56"/>
  <c r="L97" i="56"/>
  <c r="H97" i="56"/>
  <c r="D97" i="56"/>
  <c r="O96" i="56"/>
  <c r="K96" i="56"/>
  <c r="G96" i="56"/>
  <c r="C96" i="56"/>
  <c r="N95" i="56"/>
  <c r="Q94" i="56"/>
  <c r="I94" i="56"/>
  <c r="P93" i="56"/>
  <c r="H93" i="56"/>
  <c r="K92" i="56"/>
  <c r="G92" i="56"/>
  <c r="N91" i="56"/>
  <c r="J91" i="56"/>
  <c r="F91" i="56"/>
  <c r="Q90" i="56"/>
  <c r="M90" i="56"/>
  <c r="I90" i="56"/>
  <c r="E90" i="56"/>
  <c r="P89" i="56"/>
  <c r="L89" i="56"/>
  <c r="H89" i="56"/>
  <c r="D89" i="56"/>
  <c r="O88" i="56"/>
  <c r="K88" i="56"/>
  <c r="G88" i="56"/>
  <c r="C88" i="56"/>
  <c r="N87" i="56"/>
  <c r="J87" i="56"/>
  <c r="F87" i="56"/>
  <c r="O177" i="56"/>
  <c r="K177" i="56"/>
  <c r="G177" i="56"/>
  <c r="C177" i="56"/>
  <c r="Q175" i="56"/>
  <c r="M175" i="56"/>
  <c r="I175" i="56"/>
  <c r="E175" i="56"/>
  <c r="P174" i="56"/>
  <c r="L174" i="56"/>
  <c r="H174" i="56"/>
  <c r="D174" i="56"/>
  <c r="O173" i="56"/>
  <c r="K173" i="56"/>
  <c r="G173" i="56"/>
  <c r="C173" i="56"/>
  <c r="N172" i="56"/>
  <c r="J172" i="56"/>
  <c r="F172" i="56"/>
  <c r="Q171" i="56"/>
  <c r="M171" i="56"/>
  <c r="I171" i="56"/>
  <c r="E171" i="56"/>
  <c r="P166" i="56"/>
  <c r="L166" i="56"/>
  <c r="H166" i="56"/>
  <c r="D166" i="56"/>
  <c r="K165" i="56"/>
  <c r="K109" i="56"/>
  <c r="L66" i="56"/>
  <c r="I93" i="6"/>
  <c r="M52" i="6"/>
  <c r="M51" i="6" s="1"/>
  <c r="N27" i="7"/>
  <c r="F27" i="7"/>
  <c r="B17" i="14"/>
  <c r="B17" i="17" s="1"/>
  <c r="F4" i="7"/>
  <c r="F3" i="7" s="1"/>
  <c r="L27" i="11"/>
  <c r="P18" i="14"/>
  <c r="L4" i="11"/>
  <c r="D4" i="11"/>
  <c r="F14" i="18"/>
  <c r="F14" i="23" s="1"/>
  <c r="F14" i="26" s="1"/>
  <c r="C26" i="23"/>
  <c r="C26" i="26" s="1"/>
  <c r="C26" i="21"/>
  <c r="J25" i="23"/>
  <c r="J25" i="26" s="1"/>
  <c r="J25" i="21"/>
  <c r="F25" i="21"/>
  <c r="E24" i="21"/>
  <c r="H13" i="24"/>
  <c r="H13" i="27" s="1"/>
  <c r="M10" i="24"/>
  <c r="M10" i="27" s="1"/>
  <c r="D9" i="24"/>
  <c r="D9" i="27" s="1"/>
  <c r="Q6" i="24"/>
  <c r="Q6" i="27" s="1"/>
  <c r="H5" i="24"/>
  <c r="H5" i="27" s="1"/>
  <c r="O26" i="21"/>
  <c r="P93" i="6"/>
  <c r="P52" i="6"/>
  <c r="P51" i="6" s="1"/>
  <c r="Q27" i="7"/>
  <c r="M27" i="7"/>
  <c r="I27" i="7"/>
  <c r="E27" i="7"/>
  <c r="Q17" i="7"/>
  <c r="I17" i="7"/>
  <c r="Q4" i="7"/>
  <c r="Q3" i="7" s="1"/>
  <c r="N31" i="12"/>
  <c r="N20" i="12"/>
  <c r="F20" i="12"/>
  <c r="F18" i="12"/>
  <c r="J14" i="12"/>
  <c r="B14" i="12"/>
  <c r="B14" i="15" s="1"/>
  <c r="F12" i="12"/>
  <c r="F4" i="8"/>
  <c r="O32" i="10"/>
  <c r="C32" i="10"/>
  <c r="K31" i="10"/>
  <c r="G30" i="10"/>
  <c r="K29" i="10"/>
  <c r="C29" i="10"/>
  <c r="C25" i="10"/>
  <c r="G24" i="10"/>
  <c r="C22" i="10"/>
  <c r="G21" i="10"/>
  <c r="C20" i="10"/>
  <c r="G19" i="10"/>
  <c r="O16" i="10"/>
  <c r="C16" i="10"/>
  <c r="G13" i="10"/>
  <c r="O12" i="10"/>
  <c r="G12" i="10"/>
  <c r="O11" i="10"/>
  <c r="C11" i="10"/>
  <c r="K10" i="10"/>
  <c r="C10" i="10"/>
  <c r="G9" i="10"/>
  <c r="O8" i="10"/>
  <c r="G7" i="10"/>
  <c r="O6" i="10"/>
  <c r="G5" i="10"/>
  <c r="G27" i="11"/>
  <c r="K4" i="11"/>
  <c r="L28" i="14"/>
  <c r="L5" i="14"/>
  <c r="P32" i="23"/>
  <c r="P32" i="26" s="1"/>
  <c r="D32" i="23"/>
  <c r="D32" i="26" s="1"/>
  <c r="K31" i="23"/>
  <c r="K31" i="26" s="1"/>
  <c r="C31" i="23"/>
  <c r="C31" i="26" s="1"/>
  <c r="N30" i="23"/>
  <c r="N30" i="26" s="1"/>
  <c r="J30" i="23"/>
  <c r="J30" i="26" s="1"/>
  <c r="F30" i="23"/>
  <c r="F30" i="26" s="1"/>
  <c r="I29" i="28"/>
  <c r="P27" i="18"/>
  <c r="D28" i="28"/>
  <c r="M24" i="27"/>
  <c r="Q20" i="27"/>
  <c r="H19" i="27"/>
  <c r="D6" i="28"/>
  <c r="K4" i="18"/>
  <c r="K3" i="18" s="1"/>
  <c r="K16" i="23" s="1"/>
  <c r="O13" i="23"/>
  <c r="O13" i="26" s="1"/>
  <c r="G13" i="23"/>
  <c r="G13" i="26" s="1"/>
  <c r="F12" i="23"/>
  <c r="F12" i="26" s="1"/>
  <c r="E11" i="23"/>
  <c r="E11" i="26" s="1"/>
  <c r="H10" i="23"/>
  <c r="H10" i="26" s="1"/>
  <c r="K9" i="23"/>
  <c r="K9" i="26" s="1"/>
  <c r="J8" i="23"/>
  <c r="J8" i="26" s="1"/>
  <c r="Q7" i="23"/>
  <c r="Q7" i="26" s="1"/>
  <c r="P6" i="23"/>
  <c r="P6" i="26" s="1"/>
  <c r="D6" i="23"/>
  <c r="D6" i="26" s="1"/>
  <c r="G5" i="23"/>
  <c r="G5" i="26" s="1"/>
  <c r="Q30" i="27"/>
  <c r="I30" i="27"/>
  <c r="P29" i="27"/>
  <c r="H29" i="27"/>
  <c r="M16" i="21"/>
  <c r="E26" i="27"/>
  <c r="Q22" i="27"/>
  <c r="L127" i="46"/>
  <c r="D127" i="46"/>
  <c r="L126" i="46"/>
  <c r="D126" i="46"/>
  <c r="H82" i="46"/>
  <c r="P25" i="46"/>
  <c r="G52" i="6"/>
  <c r="G51" i="6" s="1"/>
  <c r="P27" i="7"/>
  <c r="L27" i="7"/>
  <c r="H27" i="7"/>
  <c r="D27" i="7"/>
  <c r="P17" i="7"/>
  <c r="P17" i="14" s="1"/>
  <c r="L17" i="7"/>
  <c r="L17" i="14" s="1"/>
  <c r="H17" i="7"/>
  <c r="D17" i="7"/>
  <c r="D17" i="14" s="1"/>
  <c r="P4" i="7"/>
  <c r="P3" i="7" s="1"/>
  <c r="L4" i="7"/>
  <c r="L3" i="7" s="1"/>
  <c r="H4" i="7"/>
  <c r="H3" i="7" s="1"/>
  <c r="D4" i="7"/>
  <c r="D3" i="7" s="1"/>
  <c r="Q32" i="12"/>
  <c r="M32" i="12"/>
  <c r="I32" i="12"/>
  <c r="E32" i="12"/>
  <c r="Q31" i="12"/>
  <c r="M31" i="12"/>
  <c r="I31" i="12"/>
  <c r="E31" i="12"/>
  <c r="Q30" i="12"/>
  <c r="M30" i="12"/>
  <c r="I30" i="12"/>
  <c r="E30" i="12"/>
  <c r="Q29" i="12"/>
  <c r="M29" i="12"/>
  <c r="I29" i="12"/>
  <c r="E29" i="12"/>
  <c r="Q28" i="12"/>
  <c r="M28" i="12"/>
  <c r="I28" i="12"/>
  <c r="E28" i="12"/>
  <c r="Q26" i="12"/>
  <c r="M26" i="12"/>
  <c r="I26" i="12"/>
  <c r="E26" i="12"/>
  <c r="Q25" i="12"/>
  <c r="M25" i="12"/>
  <c r="I25" i="12"/>
  <c r="E25" i="12"/>
  <c r="Q24" i="12"/>
  <c r="M24" i="12"/>
  <c r="I24" i="12"/>
  <c r="E24" i="12"/>
  <c r="Q22" i="12"/>
  <c r="M22" i="12"/>
  <c r="I22" i="12"/>
  <c r="E22" i="12"/>
  <c r="Q21" i="12"/>
  <c r="M21" i="12"/>
  <c r="I21" i="12"/>
  <c r="E21" i="12"/>
  <c r="Q20" i="12"/>
  <c r="M20" i="12"/>
  <c r="I20" i="12"/>
  <c r="E20" i="12"/>
  <c r="Q19" i="12"/>
  <c r="M19" i="12"/>
  <c r="I19" i="12"/>
  <c r="E19" i="12"/>
  <c r="Q18" i="12"/>
  <c r="M18" i="12"/>
  <c r="I18" i="12"/>
  <c r="E18" i="12"/>
  <c r="Q14" i="12"/>
  <c r="M14" i="12"/>
  <c r="I14" i="12"/>
  <c r="E14" i="12"/>
  <c r="Q13" i="12"/>
  <c r="M13" i="12"/>
  <c r="I13" i="12"/>
  <c r="E13" i="12"/>
  <c r="Q12" i="12"/>
  <c r="M12" i="12"/>
  <c r="I12" i="12"/>
  <c r="E12" i="12"/>
  <c r="Q11" i="12"/>
  <c r="M11" i="12"/>
  <c r="I11" i="12"/>
  <c r="E11" i="12"/>
  <c r="Q10" i="12"/>
  <c r="M10" i="12"/>
  <c r="I10" i="12"/>
  <c r="E10" i="12"/>
  <c r="Q9" i="12"/>
  <c r="M9" i="12"/>
  <c r="I9" i="12"/>
  <c r="E9" i="12"/>
  <c r="Q8" i="12"/>
  <c r="M8" i="12"/>
  <c r="I8" i="12"/>
  <c r="E8" i="12"/>
  <c r="Q7" i="12"/>
  <c r="M7" i="12"/>
  <c r="I7" i="12"/>
  <c r="E7" i="12"/>
  <c r="Q6" i="12"/>
  <c r="M6" i="12"/>
  <c r="I6" i="12"/>
  <c r="E6" i="12"/>
  <c r="Q5" i="12"/>
  <c r="M5" i="12"/>
  <c r="I5" i="12"/>
  <c r="E5" i="12"/>
  <c r="N32" i="13"/>
  <c r="J32" i="13"/>
  <c r="F32" i="13"/>
  <c r="B32" i="13"/>
  <c r="B32" i="16" s="1"/>
  <c r="N31" i="13"/>
  <c r="J31" i="13"/>
  <c r="F31" i="13"/>
  <c r="B31" i="13"/>
  <c r="B31" i="16" s="1"/>
  <c r="N30" i="13"/>
  <c r="J30" i="13"/>
  <c r="F30" i="13"/>
  <c r="B30" i="13"/>
  <c r="B30" i="16" s="1"/>
  <c r="N29" i="13"/>
  <c r="J29" i="13"/>
  <c r="F29" i="13"/>
  <c r="B29" i="13"/>
  <c r="B29" i="16" s="1"/>
  <c r="N28" i="13"/>
  <c r="J28" i="13"/>
  <c r="F28" i="13"/>
  <c r="B28" i="13"/>
  <c r="B28" i="16" s="1"/>
  <c r="N26" i="13"/>
  <c r="J26" i="13"/>
  <c r="F26" i="13"/>
  <c r="B26" i="13"/>
  <c r="B26" i="16" s="1"/>
  <c r="N25" i="13"/>
  <c r="J25" i="13"/>
  <c r="F25" i="13"/>
  <c r="B25" i="13"/>
  <c r="B25" i="16" s="1"/>
  <c r="N24" i="13"/>
  <c r="J24" i="13"/>
  <c r="F24" i="13"/>
  <c r="B24" i="13"/>
  <c r="B24" i="16" s="1"/>
  <c r="N22" i="13"/>
  <c r="J22" i="13"/>
  <c r="F22" i="13"/>
  <c r="B22" i="13"/>
  <c r="B22" i="16" s="1"/>
  <c r="N21" i="13"/>
  <c r="J21" i="13"/>
  <c r="F21" i="13"/>
  <c r="B21" i="13"/>
  <c r="B21" i="16" s="1"/>
  <c r="N20" i="13"/>
  <c r="J20" i="13"/>
  <c r="F20" i="13"/>
  <c r="B20" i="13"/>
  <c r="B20" i="16" s="1"/>
  <c r="N19" i="13"/>
  <c r="J19" i="13"/>
  <c r="F19" i="13"/>
  <c r="B19" i="13"/>
  <c r="B19" i="16" s="1"/>
  <c r="N18" i="13"/>
  <c r="J18" i="13"/>
  <c r="F18" i="13"/>
  <c r="B18" i="13"/>
  <c r="B18" i="16" s="1"/>
  <c r="N14" i="13"/>
  <c r="J14" i="13"/>
  <c r="F14" i="13"/>
  <c r="B14" i="13"/>
  <c r="B14" i="16" s="1"/>
  <c r="N13" i="13"/>
  <c r="J13" i="13"/>
  <c r="F13" i="13"/>
  <c r="B13" i="13"/>
  <c r="B13" i="16" s="1"/>
  <c r="N12" i="13"/>
  <c r="J12" i="13"/>
  <c r="F12" i="13"/>
  <c r="B12" i="13"/>
  <c r="B12" i="16" s="1"/>
  <c r="N11" i="13"/>
  <c r="J11" i="13"/>
  <c r="F11" i="13"/>
  <c r="B11" i="13"/>
  <c r="B11" i="16" s="1"/>
  <c r="N10" i="13"/>
  <c r="J10" i="13"/>
  <c r="F10" i="13"/>
  <c r="B10" i="13"/>
  <c r="B10" i="16" s="1"/>
  <c r="N9" i="13"/>
  <c r="J9" i="13"/>
  <c r="F9" i="13"/>
  <c r="B9" i="13"/>
  <c r="B9" i="16" s="1"/>
  <c r="N8" i="13"/>
  <c r="J8" i="13"/>
  <c r="F8" i="13"/>
  <c r="B8" i="13"/>
  <c r="B8" i="16" s="1"/>
  <c r="N7" i="13"/>
  <c r="J7" i="13"/>
  <c r="F7" i="13"/>
  <c r="B7" i="13"/>
  <c r="B7" i="16" s="1"/>
  <c r="N6" i="13"/>
  <c r="J6" i="13"/>
  <c r="F6" i="13"/>
  <c r="B6" i="13"/>
  <c r="B6" i="16" s="1"/>
  <c r="N5" i="13"/>
  <c r="J5" i="13"/>
  <c r="F5" i="13"/>
  <c r="B5" i="13"/>
  <c r="B5" i="16" s="1"/>
  <c r="J23" i="10"/>
  <c r="D18" i="14"/>
  <c r="O15" i="14"/>
  <c r="O15" i="17" s="1"/>
  <c r="O16" i="17"/>
  <c r="G15" i="14"/>
  <c r="G15" i="17" s="1"/>
  <c r="G16" i="17"/>
  <c r="N26" i="23"/>
  <c r="N26" i="26" s="1"/>
  <c r="J26" i="23"/>
  <c r="J26" i="26" s="1"/>
  <c r="F26" i="23"/>
  <c r="F26" i="26" s="1"/>
  <c r="Q25" i="23"/>
  <c r="Q25" i="26" s="1"/>
  <c r="M25" i="23"/>
  <c r="M25" i="26" s="1"/>
  <c r="I25" i="23"/>
  <c r="I25" i="26" s="1"/>
  <c r="E25" i="23"/>
  <c r="E25" i="26" s="1"/>
  <c r="P24" i="23"/>
  <c r="P24" i="26" s="1"/>
  <c r="L24" i="23"/>
  <c r="L24" i="26" s="1"/>
  <c r="H24" i="23"/>
  <c r="H24" i="26" s="1"/>
  <c r="D24" i="23"/>
  <c r="D24" i="26" s="1"/>
  <c r="N22" i="28"/>
  <c r="J22" i="28"/>
  <c r="F22" i="23"/>
  <c r="F22" i="26" s="1"/>
  <c r="Q21" i="28"/>
  <c r="M21" i="23"/>
  <c r="M21" i="26" s="1"/>
  <c r="I17" i="18"/>
  <c r="I17" i="25" s="1"/>
  <c r="I17" i="28" s="1"/>
  <c r="E21" i="23"/>
  <c r="E21" i="26" s="1"/>
  <c r="P20" i="28"/>
  <c r="L20" i="23"/>
  <c r="L20" i="26" s="1"/>
  <c r="H20" i="28"/>
  <c r="D20" i="23"/>
  <c r="D20" i="26" s="1"/>
  <c r="O17" i="18"/>
  <c r="O17" i="24" s="1"/>
  <c r="O17" i="27" s="1"/>
  <c r="K19" i="28"/>
  <c r="G19" i="23"/>
  <c r="G19" i="26" s="1"/>
  <c r="C19" i="23"/>
  <c r="C19" i="26" s="1"/>
  <c r="N18" i="28"/>
  <c r="J18" i="23"/>
  <c r="J18" i="26" s="1"/>
  <c r="F17" i="18"/>
  <c r="L7" i="26"/>
  <c r="O14" i="21"/>
  <c r="K14" i="21"/>
  <c r="G14" i="21"/>
  <c r="N13" i="24"/>
  <c r="N13" i="27" s="1"/>
  <c r="N13" i="21"/>
  <c r="J13" i="21"/>
  <c r="J13" i="24"/>
  <c r="J13" i="27" s="1"/>
  <c r="F13" i="24"/>
  <c r="F13" i="27" s="1"/>
  <c r="F13" i="21"/>
  <c r="M12" i="24"/>
  <c r="M12" i="27" s="1"/>
  <c r="M12" i="21"/>
  <c r="I12" i="21"/>
  <c r="I12" i="24"/>
  <c r="I12" i="27" s="1"/>
  <c r="E12" i="24"/>
  <c r="E12" i="27" s="1"/>
  <c r="E12" i="21"/>
  <c r="L11" i="24"/>
  <c r="L11" i="27" s="1"/>
  <c r="L11" i="21"/>
  <c r="H11" i="21"/>
  <c r="H11" i="24"/>
  <c r="H11" i="27" s="1"/>
  <c r="D11" i="24"/>
  <c r="D11" i="27" s="1"/>
  <c r="D11" i="21"/>
  <c r="K10" i="24"/>
  <c r="K10" i="27" s="1"/>
  <c r="K10" i="21"/>
  <c r="G10" i="21"/>
  <c r="G10" i="24"/>
  <c r="G10" i="27" s="1"/>
  <c r="C10" i="24"/>
  <c r="C10" i="27" s="1"/>
  <c r="C10" i="21"/>
  <c r="J9" i="24"/>
  <c r="J9" i="27" s="1"/>
  <c r="J9" i="21"/>
  <c r="F9" i="21"/>
  <c r="F9" i="24"/>
  <c r="F9" i="27" s="1"/>
  <c r="Q8" i="24"/>
  <c r="Q8" i="27" s="1"/>
  <c r="Q8" i="21"/>
  <c r="I8" i="24"/>
  <c r="I8" i="27" s="1"/>
  <c r="I8" i="21"/>
  <c r="E8" i="21"/>
  <c r="E8" i="24"/>
  <c r="E8" i="27" s="1"/>
  <c r="P7" i="24"/>
  <c r="P7" i="27" s="1"/>
  <c r="P7" i="21"/>
  <c r="H7" i="24"/>
  <c r="H7" i="27" s="1"/>
  <c r="H7" i="21"/>
  <c r="D7" i="21"/>
  <c r="D7" i="24"/>
  <c r="D7" i="27" s="1"/>
  <c r="O6" i="24"/>
  <c r="O6" i="27" s="1"/>
  <c r="O6" i="21"/>
  <c r="G6" i="24"/>
  <c r="G6" i="27" s="1"/>
  <c r="G6" i="21"/>
  <c r="C6" i="21"/>
  <c r="C6" i="24"/>
  <c r="C6" i="27" s="1"/>
  <c r="N5" i="24"/>
  <c r="N5" i="27" s="1"/>
  <c r="N5" i="21"/>
  <c r="F5" i="24"/>
  <c r="F5" i="27" s="1"/>
  <c r="F5" i="21"/>
  <c r="M24" i="21"/>
  <c r="O10" i="21"/>
  <c r="K6" i="21"/>
  <c r="N9" i="28"/>
  <c r="J9" i="28"/>
  <c r="F9" i="28"/>
  <c r="Q8" i="28"/>
  <c r="M8" i="28"/>
  <c r="I8" i="28"/>
  <c r="E8" i="28"/>
  <c r="P7" i="28"/>
  <c r="L7" i="28"/>
  <c r="H7" i="28"/>
  <c r="D7" i="28"/>
  <c r="O6" i="28"/>
  <c r="K6" i="28"/>
  <c r="G6" i="28"/>
  <c r="C6" i="28"/>
  <c r="N28" i="26"/>
  <c r="F20" i="26"/>
  <c r="M7" i="23"/>
  <c r="M7" i="26" s="1"/>
  <c r="N7" i="24"/>
  <c r="N7" i="27" s="1"/>
  <c r="O16" i="28"/>
  <c r="O15" i="25"/>
  <c r="O15" i="28" s="1"/>
  <c r="G16" i="28"/>
  <c r="G15" i="25"/>
  <c r="G15" i="28" s="1"/>
  <c r="E145" i="46"/>
  <c r="E144" i="46"/>
  <c r="M144" i="46"/>
  <c r="Q93" i="6"/>
  <c r="M93" i="6"/>
  <c r="Q52" i="6"/>
  <c r="E52" i="6"/>
  <c r="N17" i="7"/>
  <c r="N17" i="14" s="1"/>
  <c r="F17" i="7"/>
  <c r="F17" i="14" s="1"/>
  <c r="N4" i="7"/>
  <c r="N3" i="7" s="1"/>
  <c r="B16" i="12"/>
  <c r="B16" i="15" s="1"/>
  <c r="P27" i="11"/>
  <c r="P28" i="14"/>
  <c r="H27" i="11"/>
  <c r="H28" i="14"/>
  <c r="D27" i="11"/>
  <c r="H18" i="14"/>
  <c r="P4" i="11"/>
  <c r="P5" i="14"/>
  <c r="H4" i="11"/>
  <c r="H5" i="14"/>
  <c r="D28" i="14"/>
  <c r="N5" i="14"/>
  <c r="P13" i="24"/>
  <c r="P13" i="27" s="1"/>
  <c r="O12" i="24"/>
  <c r="O12" i="27" s="1"/>
  <c r="N11" i="24"/>
  <c r="N11" i="27" s="1"/>
  <c r="E10" i="24"/>
  <c r="E10" i="27" s="1"/>
  <c r="K8" i="24"/>
  <c r="K8" i="27" s="1"/>
  <c r="J7" i="24"/>
  <c r="J7" i="27" s="1"/>
  <c r="I6" i="24"/>
  <c r="I6" i="27" s="1"/>
  <c r="M26" i="27"/>
  <c r="L52" i="6"/>
  <c r="L51" i="6" s="1"/>
  <c r="L60" i="6" s="1"/>
  <c r="M17" i="7"/>
  <c r="M17" i="14" s="1"/>
  <c r="E17" i="7"/>
  <c r="M4" i="7"/>
  <c r="M3" i="7" s="1"/>
  <c r="I4" i="7"/>
  <c r="I3" i="7" s="1"/>
  <c r="E4" i="7"/>
  <c r="E3" i="7" s="1"/>
  <c r="F32" i="12"/>
  <c r="N30" i="12"/>
  <c r="F30" i="12"/>
  <c r="J29" i="12"/>
  <c r="B29" i="12"/>
  <c r="B29" i="15" s="1"/>
  <c r="J28" i="12"/>
  <c r="B28" i="12"/>
  <c r="B28" i="15" s="1"/>
  <c r="F26" i="12"/>
  <c r="B24" i="12"/>
  <c r="B24" i="15" s="1"/>
  <c r="J22" i="12"/>
  <c r="N21" i="12"/>
  <c r="F19" i="12"/>
  <c r="N18" i="12"/>
  <c r="N13" i="12"/>
  <c r="F13" i="12"/>
  <c r="F11" i="12"/>
  <c r="N10" i="12"/>
  <c r="B9" i="12"/>
  <c r="B9" i="15" s="1"/>
  <c r="J8" i="12"/>
  <c r="B8" i="12"/>
  <c r="B8" i="15" s="1"/>
  <c r="J7" i="12"/>
  <c r="B7" i="12"/>
  <c r="B7" i="15" s="1"/>
  <c r="J5" i="12"/>
  <c r="G32" i="10"/>
  <c r="G31" i="10"/>
  <c r="C31" i="10"/>
  <c r="K30" i="10"/>
  <c r="O29" i="10"/>
  <c r="O26" i="10"/>
  <c r="K26" i="10"/>
  <c r="C26" i="10"/>
  <c r="O25" i="10"/>
  <c r="G25" i="10"/>
  <c r="K24" i="10"/>
  <c r="O22" i="10"/>
  <c r="G22" i="10"/>
  <c r="K21" i="10"/>
  <c r="O20" i="10"/>
  <c r="K20" i="10"/>
  <c r="K19" i="10"/>
  <c r="C19" i="10"/>
  <c r="K18" i="10"/>
  <c r="K14" i="10"/>
  <c r="G14" i="10"/>
  <c r="O13" i="10"/>
  <c r="K13" i="10"/>
  <c r="C13" i="10"/>
  <c r="C12" i="10"/>
  <c r="K11" i="10"/>
  <c r="G11" i="10"/>
  <c r="O10" i="10"/>
  <c r="G10" i="10"/>
  <c r="O9" i="10"/>
  <c r="K9" i="10"/>
  <c r="C9" i="10"/>
  <c r="K8" i="10"/>
  <c r="G8" i="10"/>
  <c r="C8" i="10"/>
  <c r="K7" i="10"/>
  <c r="G6" i="10"/>
  <c r="C6" i="10"/>
  <c r="K5" i="10"/>
  <c r="B5" i="14"/>
  <c r="B5" i="17" s="1"/>
  <c r="L32" i="23"/>
  <c r="L32" i="26" s="1"/>
  <c r="H32" i="23"/>
  <c r="H32" i="26" s="1"/>
  <c r="O31" i="23"/>
  <c r="O31" i="26" s="1"/>
  <c r="G31" i="23"/>
  <c r="G31" i="26" s="1"/>
  <c r="Q29" i="28"/>
  <c r="M29" i="23"/>
  <c r="M29" i="26" s="1"/>
  <c r="E29" i="23"/>
  <c r="E29" i="26" s="1"/>
  <c r="L28" i="23"/>
  <c r="L28" i="26" s="1"/>
  <c r="H28" i="23"/>
  <c r="H28" i="26" s="1"/>
  <c r="E24" i="27"/>
  <c r="I20" i="27"/>
  <c r="P19" i="27"/>
  <c r="K13" i="23"/>
  <c r="K13" i="26" s="1"/>
  <c r="N12" i="23"/>
  <c r="N12" i="26" s="1"/>
  <c r="J12" i="23"/>
  <c r="J12" i="26" s="1"/>
  <c r="M11" i="23"/>
  <c r="M11" i="26" s="1"/>
  <c r="I11" i="23"/>
  <c r="I11" i="26" s="1"/>
  <c r="L10" i="23"/>
  <c r="L10" i="26" s="1"/>
  <c r="D10" i="23"/>
  <c r="D10" i="26" s="1"/>
  <c r="G9" i="23"/>
  <c r="G9" i="26" s="1"/>
  <c r="C9" i="23"/>
  <c r="C9" i="26" s="1"/>
  <c r="F8" i="23"/>
  <c r="F8" i="26" s="1"/>
  <c r="I7" i="23"/>
  <c r="I7" i="26" s="1"/>
  <c r="E7" i="23"/>
  <c r="E7" i="26" s="1"/>
  <c r="H6" i="23"/>
  <c r="H6" i="26" s="1"/>
  <c r="O5" i="23"/>
  <c r="O5" i="26" s="1"/>
  <c r="C5" i="23"/>
  <c r="C5" i="26" s="1"/>
  <c r="M30" i="27"/>
  <c r="E30" i="27"/>
  <c r="L29" i="27"/>
  <c r="D29" i="27"/>
  <c r="I16" i="21"/>
  <c r="N25" i="21"/>
  <c r="N8" i="23"/>
  <c r="N8" i="26" s="1"/>
  <c r="M18" i="27"/>
  <c r="P127" i="46"/>
  <c r="H127" i="46"/>
  <c r="H106" i="46"/>
  <c r="O52" i="6"/>
  <c r="K52" i="6"/>
  <c r="C52" i="6"/>
  <c r="C51" i="6" s="1"/>
  <c r="C60" i="6" s="1"/>
  <c r="B110" i="6"/>
  <c r="B140" i="6" s="1"/>
  <c r="N93" i="6"/>
  <c r="F117" i="6"/>
  <c r="B117" i="6"/>
  <c r="J52" i="6"/>
  <c r="B52" i="6"/>
  <c r="B103" i="6" s="1"/>
  <c r="O27" i="7"/>
  <c r="K27" i="7"/>
  <c r="G27" i="7"/>
  <c r="C27" i="7"/>
  <c r="C27" i="13" s="1"/>
  <c r="O17" i="7"/>
  <c r="O17" i="14" s="1"/>
  <c r="K17" i="7"/>
  <c r="G17" i="7"/>
  <c r="C17" i="7"/>
  <c r="O4" i="7"/>
  <c r="O3" i="7" s="1"/>
  <c r="K4" i="7"/>
  <c r="K3" i="7" s="1"/>
  <c r="G4" i="7"/>
  <c r="G3" i="7" s="1"/>
  <c r="C4" i="7"/>
  <c r="C3" i="7" s="1"/>
  <c r="P32" i="12"/>
  <c r="L32" i="12"/>
  <c r="H32" i="12"/>
  <c r="D32" i="12"/>
  <c r="P31" i="12"/>
  <c r="L31" i="12"/>
  <c r="H31" i="12"/>
  <c r="D31" i="12"/>
  <c r="P30" i="12"/>
  <c r="L30" i="12"/>
  <c r="H30" i="12"/>
  <c r="D30" i="12"/>
  <c r="P29" i="12"/>
  <c r="L29" i="12"/>
  <c r="H29" i="12"/>
  <c r="D29" i="12"/>
  <c r="P28" i="12"/>
  <c r="L28" i="12"/>
  <c r="H28" i="12"/>
  <c r="D28" i="12"/>
  <c r="P26" i="12"/>
  <c r="L26" i="12"/>
  <c r="H26" i="12"/>
  <c r="D26" i="12"/>
  <c r="P25" i="12"/>
  <c r="L25" i="12"/>
  <c r="H25" i="12"/>
  <c r="D25" i="12"/>
  <c r="P24" i="12"/>
  <c r="L24" i="12"/>
  <c r="H24" i="12"/>
  <c r="D24" i="12"/>
  <c r="P22" i="12"/>
  <c r="L22" i="12"/>
  <c r="H22" i="12"/>
  <c r="D22" i="12"/>
  <c r="P21" i="12"/>
  <c r="L21" i="12"/>
  <c r="H21" i="12"/>
  <c r="D21" i="12"/>
  <c r="P20" i="12"/>
  <c r="L20" i="12"/>
  <c r="H20" i="12"/>
  <c r="D20" i="12"/>
  <c r="P19" i="12"/>
  <c r="L19" i="12"/>
  <c r="H19" i="12"/>
  <c r="D19" i="12"/>
  <c r="P18" i="12"/>
  <c r="L18" i="12"/>
  <c r="H18" i="12"/>
  <c r="D18" i="12"/>
  <c r="P14" i="12"/>
  <c r="L14" i="12"/>
  <c r="H14" i="12"/>
  <c r="D14" i="12"/>
  <c r="P13" i="12"/>
  <c r="L13" i="12"/>
  <c r="H13" i="12"/>
  <c r="D13" i="12"/>
  <c r="P12" i="12"/>
  <c r="L12" i="12"/>
  <c r="H12" i="12"/>
  <c r="D12" i="12"/>
  <c r="P11" i="12"/>
  <c r="L11" i="12"/>
  <c r="H11" i="12"/>
  <c r="D11" i="12"/>
  <c r="P10" i="12"/>
  <c r="L10" i="12"/>
  <c r="H10" i="12"/>
  <c r="D10" i="12"/>
  <c r="P9" i="12"/>
  <c r="L9" i="12"/>
  <c r="H9" i="12"/>
  <c r="D9" i="12"/>
  <c r="P8" i="12"/>
  <c r="L8" i="12"/>
  <c r="H8" i="12"/>
  <c r="D8" i="12"/>
  <c r="P7" i="12"/>
  <c r="L7" i="12"/>
  <c r="H7" i="12"/>
  <c r="D7" i="12"/>
  <c r="P6" i="12"/>
  <c r="L6" i="12"/>
  <c r="H6" i="12"/>
  <c r="D6" i="12"/>
  <c r="P4" i="8"/>
  <c r="L5" i="12"/>
  <c r="H4" i="8"/>
  <c r="D5" i="12"/>
  <c r="Q32" i="10"/>
  <c r="M32" i="13"/>
  <c r="I32" i="10"/>
  <c r="E32" i="13"/>
  <c r="Q31" i="10"/>
  <c r="M31" i="13"/>
  <c r="I31" i="10"/>
  <c r="E31" i="10"/>
  <c r="Q30" i="13"/>
  <c r="M30" i="10"/>
  <c r="I30" i="13"/>
  <c r="E30" i="10"/>
  <c r="Q29" i="10"/>
  <c r="M29" i="13"/>
  <c r="I29" i="10"/>
  <c r="E29" i="13"/>
  <c r="Q28" i="10"/>
  <c r="M28" i="13"/>
  <c r="I28" i="10"/>
  <c r="E28" i="13"/>
  <c r="Q26" i="13"/>
  <c r="M26" i="10"/>
  <c r="I26" i="13"/>
  <c r="E26" i="10"/>
  <c r="Q25" i="13"/>
  <c r="M25" i="10"/>
  <c r="I25" i="10"/>
  <c r="E25" i="13"/>
  <c r="Q24" i="10"/>
  <c r="M24" i="13"/>
  <c r="I24" i="10"/>
  <c r="E24" i="13"/>
  <c r="Q22" i="13"/>
  <c r="M22" i="10"/>
  <c r="I22" i="13"/>
  <c r="E22" i="10"/>
  <c r="Q21" i="13"/>
  <c r="M21" i="10"/>
  <c r="I21" i="10"/>
  <c r="E21" i="13"/>
  <c r="Q20" i="13"/>
  <c r="M20" i="10"/>
  <c r="I20" i="13"/>
  <c r="E20" i="10"/>
  <c r="Q19" i="13"/>
  <c r="M19" i="10"/>
  <c r="I19" i="13"/>
  <c r="E19" i="10"/>
  <c r="Q18" i="13"/>
  <c r="M18" i="10"/>
  <c r="I18" i="10"/>
  <c r="E18" i="13"/>
  <c r="Q14" i="13"/>
  <c r="M14" i="10"/>
  <c r="I14" i="13"/>
  <c r="E14" i="13"/>
  <c r="Q13" i="10"/>
  <c r="M13" i="10"/>
  <c r="I13" i="13"/>
  <c r="E13" i="10"/>
  <c r="Q12" i="13"/>
  <c r="M12" i="10"/>
  <c r="I12" i="10"/>
  <c r="E12" i="13"/>
  <c r="Q11" i="10"/>
  <c r="M11" i="13"/>
  <c r="I11" i="10"/>
  <c r="E11" i="13"/>
  <c r="Q10" i="10"/>
  <c r="M10" i="13"/>
  <c r="I10" i="10"/>
  <c r="E10" i="13"/>
  <c r="Q9" i="10"/>
  <c r="M9" i="10"/>
  <c r="I9" i="13"/>
  <c r="E9" i="10"/>
  <c r="Q8" i="13"/>
  <c r="M8" i="10"/>
  <c r="I8" i="13"/>
  <c r="E8" i="10"/>
  <c r="Q7" i="10"/>
  <c r="M7" i="13"/>
  <c r="I7" i="10"/>
  <c r="E7" i="10"/>
  <c r="Q6" i="13"/>
  <c r="M6" i="10"/>
  <c r="I6" i="13"/>
  <c r="E6" i="10"/>
  <c r="Q5" i="13"/>
  <c r="M5" i="10"/>
  <c r="I5" i="10"/>
  <c r="E5" i="10"/>
  <c r="L31" i="10"/>
  <c r="H30" i="10"/>
  <c r="D29" i="10"/>
  <c r="L26" i="10"/>
  <c r="H25" i="10"/>
  <c r="D24" i="10"/>
  <c r="F23" i="10"/>
  <c r="H22" i="10"/>
  <c r="D21" i="10"/>
  <c r="L19" i="10"/>
  <c r="H18" i="10"/>
  <c r="D16" i="10"/>
  <c r="L13" i="10"/>
  <c r="H12" i="10"/>
  <c r="D11" i="10"/>
  <c r="L9" i="10"/>
  <c r="H8" i="10"/>
  <c r="D7" i="10"/>
  <c r="L5" i="10"/>
  <c r="Q30" i="14"/>
  <c r="M30" i="14"/>
  <c r="I30" i="14"/>
  <c r="E30" i="14"/>
  <c r="Q29" i="14"/>
  <c r="M29" i="14"/>
  <c r="I29" i="14"/>
  <c r="E29" i="14"/>
  <c r="Q27" i="11"/>
  <c r="M28" i="14"/>
  <c r="I27" i="11"/>
  <c r="E28" i="14"/>
  <c r="Q22" i="14"/>
  <c r="M22" i="14"/>
  <c r="I22" i="14"/>
  <c r="E22" i="14"/>
  <c r="Q21" i="14"/>
  <c r="M21" i="14"/>
  <c r="I21" i="14"/>
  <c r="E21" i="14"/>
  <c r="Q20" i="14"/>
  <c r="M20" i="14"/>
  <c r="I20" i="14"/>
  <c r="E20" i="14"/>
  <c r="Q19" i="14"/>
  <c r="M19" i="14"/>
  <c r="I19" i="14"/>
  <c r="E19" i="14"/>
  <c r="E18" i="14"/>
  <c r="M9" i="14"/>
  <c r="E9" i="14"/>
  <c r="M8" i="14"/>
  <c r="E8" i="14"/>
  <c r="M7" i="14"/>
  <c r="E7" i="14"/>
  <c r="M6" i="14"/>
  <c r="I6" i="14"/>
  <c r="Q4" i="11"/>
  <c r="I4" i="11"/>
  <c r="F28" i="14"/>
  <c r="L18" i="14"/>
  <c r="B18" i="14"/>
  <c r="B18" i="17" s="1"/>
  <c r="F5" i="14"/>
  <c r="M32" i="27"/>
  <c r="E32" i="27"/>
  <c r="L31" i="27"/>
  <c r="K30" i="27"/>
  <c r="C30" i="27"/>
  <c r="J29" i="27"/>
  <c r="I28" i="27"/>
  <c r="F23" i="21"/>
  <c r="N9" i="21"/>
  <c r="J5" i="21"/>
  <c r="L26" i="26"/>
  <c r="E19" i="26"/>
  <c r="L6" i="23"/>
  <c r="L6" i="26" s="1"/>
  <c r="G30" i="27"/>
  <c r="J23" i="24"/>
  <c r="J23" i="27" s="1"/>
  <c r="F7" i="24"/>
  <c r="F7" i="27" s="1"/>
  <c r="P13" i="46"/>
  <c r="P5" i="46"/>
  <c r="N147" i="56"/>
  <c r="J147" i="56"/>
  <c r="F147" i="56"/>
  <c r="E93" i="6"/>
  <c r="I52" i="6"/>
  <c r="I51" i="6" s="1"/>
  <c r="I60" i="6" s="1"/>
  <c r="J27" i="7"/>
  <c r="B27" i="14"/>
  <c r="B27" i="17" s="1"/>
  <c r="J17" i="7"/>
  <c r="J17" i="14" s="1"/>
  <c r="J4" i="7"/>
  <c r="J3" i="7" s="1"/>
  <c r="N28" i="14"/>
  <c r="J18" i="14"/>
  <c r="D5" i="14"/>
  <c r="K26" i="23"/>
  <c r="K26" i="26" s="1"/>
  <c r="K26" i="21"/>
  <c r="Q24" i="23"/>
  <c r="Q24" i="26" s="1"/>
  <c r="Q24" i="21"/>
  <c r="I24" i="23"/>
  <c r="I24" i="26" s="1"/>
  <c r="I24" i="21"/>
  <c r="G26" i="21"/>
  <c r="G12" i="24"/>
  <c r="G12" i="27" s="1"/>
  <c r="F11" i="24"/>
  <c r="F11" i="27" s="1"/>
  <c r="L9" i="24"/>
  <c r="L9" i="27" s="1"/>
  <c r="C8" i="24"/>
  <c r="C8" i="27" s="1"/>
  <c r="P5" i="24"/>
  <c r="P5" i="27" s="1"/>
  <c r="J27" i="18"/>
  <c r="Q26" i="21"/>
  <c r="M26" i="23"/>
  <c r="M26" i="26" s="1"/>
  <c r="I26" i="21"/>
  <c r="E26" i="23"/>
  <c r="E26" i="26" s="1"/>
  <c r="P25" i="21"/>
  <c r="L25" i="23"/>
  <c r="L25" i="26" s="1"/>
  <c r="H25" i="21"/>
  <c r="D25" i="23"/>
  <c r="D25" i="26" s="1"/>
  <c r="O24" i="21"/>
  <c r="K24" i="23"/>
  <c r="K24" i="26" s="1"/>
  <c r="G24" i="21"/>
  <c r="C24" i="23"/>
  <c r="C24" i="26" s="1"/>
  <c r="Q22" i="21"/>
  <c r="M22" i="23"/>
  <c r="M22" i="26" s="1"/>
  <c r="I22" i="21"/>
  <c r="E22" i="23"/>
  <c r="E22" i="26" s="1"/>
  <c r="P21" i="21"/>
  <c r="L21" i="23"/>
  <c r="L21" i="26" s="1"/>
  <c r="H21" i="21"/>
  <c r="D21" i="23"/>
  <c r="D21" i="26" s="1"/>
  <c r="O20" i="21"/>
  <c r="K20" i="23"/>
  <c r="K20" i="26" s="1"/>
  <c r="G20" i="21"/>
  <c r="C20" i="23"/>
  <c r="C20" i="26" s="1"/>
  <c r="N19" i="23"/>
  <c r="N19" i="26" s="1"/>
  <c r="J19" i="21"/>
  <c r="F19" i="21"/>
  <c r="Q18" i="23"/>
  <c r="Q18" i="26" s="1"/>
  <c r="M18" i="21"/>
  <c r="I18" i="23"/>
  <c r="I18" i="26" s="1"/>
  <c r="E18" i="21"/>
  <c r="P26" i="24"/>
  <c r="P26" i="27" s="1"/>
  <c r="L26" i="24"/>
  <c r="L26" i="27" s="1"/>
  <c r="H26" i="24"/>
  <c r="H26" i="27" s="1"/>
  <c r="D26" i="24"/>
  <c r="D26" i="27" s="1"/>
  <c r="O25" i="24"/>
  <c r="O25" i="27" s="1"/>
  <c r="K25" i="24"/>
  <c r="K25" i="27" s="1"/>
  <c r="G25" i="24"/>
  <c r="G25" i="27" s="1"/>
  <c r="C25" i="24"/>
  <c r="C25" i="27" s="1"/>
  <c r="N24" i="24"/>
  <c r="N24" i="27" s="1"/>
  <c r="J24" i="24"/>
  <c r="J24" i="27" s="1"/>
  <c r="F24" i="24"/>
  <c r="F24" i="27" s="1"/>
  <c r="P22" i="24"/>
  <c r="P22" i="27" s="1"/>
  <c r="L22" i="24"/>
  <c r="L22" i="27" s="1"/>
  <c r="H22" i="24"/>
  <c r="H22" i="27" s="1"/>
  <c r="D22" i="24"/>
  <c r="D22" i="27" s="1"/>
  <c r="G21" i="24"/>
  <c r="G21" i="27" s="1"/>
  <c r="N20" i="24"/>
  <c r="N20" i="27" s="1"/>
  <c r="J20" i="24"/>
  <c r="J20" i="27" s="1"/>
  <c r="F20" i="24"/>
  <c r="F20" i="27" s="1"/>
  <c r="M19" i="24"/>
  <c r="M19" i="27" s="1"/>
  <c r="E19" i="24"/>
  <c r="E19" i="27" s="1"/>
  <c r="P18" i="24"/>
  <c r="P18" i="27" s="1"/>
  <c r="L18" i="24"/>
  <c r="L18" i="27" s="1"/>
  <c r="H18" i="24"/>
  <c r="H18" i="27" s="1"/>
  <c r="D18" i="24"/>
  <c r="D18" i="27" s="1"/>
  <c r="Q13" i="24"/>
  <c r="Q13" i="27" s="1"/>
  <c r="M13" i="24"/>
  <c r="M13" i="27" s="1"/>
  <c r="I13" i="24"/>
  <c r="I13" i="27" s="1"/>
  <c r="E13" i="24"/>
  <c r="E13" i="27" s="1"/>
  <c r="P12" i="24"/>
  <c r="P12" i="27" s="1"/>
  <c r="L12" i="24"/>
  <c r="L12" i="27" s="1"/>
  <c r="H12" i="24"/>
  <c r="H12" i="27" s="1"/>
  <c r="D12" i="24"/>
  <c r="D12" i="27" s="1"/>
  <c r="O11" i="24"/>
  <c r="O11" i="27" s="1"/>
  <c r="K11" i="24"/>
  <c r="K11" i="27" s="1"/>
  <c r="G11" i="24"/>
  <c r="G11" i="27" s="1"/>
  <c r="C11" i="24"/>
  <c r="C11" i="27" s="1"/>
  <c r="N10" i="24"/>
  <c r="N10" i="27" s="1"/>
  <c r="J10" i="24"/>
  <c r="J10" i="27" s="1"/>
  <c r="F10" i="24"/>
  <c r="F10" i="27" s="1"/>
  <c r="Q9" i="24"/>
  <c r="Q9" i="27" s="1"/>
  <c r="M9" i="24"/>
  <c r="M9" i="27" s="1"/>
  <c r="I9" i="24"/>
  <c r="I9" i="27" s="1"/>
  <c r="E9" i="24"/>
  <c r="E9" i="27" s="1"/>
  <c r="P8" i="24"/>
  <c r="P8" i="27" s="1"/>
  <c r="L8" i="24"/>
  <c r="L8" i="27" s="1"/>
  <c r="H8" i="24"/>
  <c r="H8" i="27" s="1"/>
  <c r="D8" i="24"/>
  <c r="D8" i="27" s="1"/>
  <c r="O7" i="24"/>
  <c r="O7" i="27" s="1"/>
  <c r="K7" i="24"/>
  <c r="K7" i="27" s="1"/>
  <c r="G7" i="24"/>
  <c r="G7" i="27" s="1"/>
  <c r="C7" i="24"/>
  <c r="C7" i="27" s="1"/>
  <c r="N6" i="24"/>
  <c r="N6" i="27" s="1"/>
  <c r="J6" i="24"/>
  <c r="J6" i="27" s="1"/>
  <c r="F6" i="24"/>
  <c r="F6" i="27" s="1"/>
  <c r="Q5" i="24"/>
  <c r="Q5" i="27" s="1"/>
  <c r="M5" i="24"/>
  <c r="M5" i="27" s="1"/>
  <c r="I5" i="24"/>
  <c r="I5" i="27" s="1"/>
  <c r="E5" i="24"/>
  <c r="E5" i="27" s="1"/>
  <c r="Q16" i="21"/>
  <c r="Q22" i="25"/>
  <c r="Q22" i="28" s="1"/>
  <c r="M22" i="25"/>
  <c r="M22" i="28" s="1"/>
  <c r="I22" i="25"/>
  <c r="I22" i="28" s="1"/>
  <c r="E22" i="25"/>
  <c r="E22" i="28" s="1"/>
  <c r="P21" i="25"/>
  <c r="P21" i="28" s="1"/>
  <c r="H21" i="25"/>
  <c r="H21" i="28" s="1"/>
  <c r="D21" i="25"/>
  <c r="D21" i="28" s="1"/>
  <c r="O20" i="25"/>
  <c r="O20" i="28" s="1"/>
  <c r="K20" i="25"/>
  <c r="K20" i="28" s="1"/>
  <c r="G20" i="25"/>
  <c r="G20" i="28" s="1"/>
  <c r="C20" i="25"/>
  <c r="C20" i="28" s="1"/>
  <c r="J19" i="25"/>
  <c r="J19" i="28" s="1"/>
  <c r="Q18" i="25"/>
  <c r="Q18" i="28" s="1"/>
  <c r="M18" i="25"/>
  <c r="M18" i="28" s="1"/>
  <c r="I18" i="25"/>
  <c r="I18" i="28" s="1"/>
  <c r="E18" i="25"/>
  <c r="E18" i="28" s="1"/>
  <c r="O22" i="24"/>
  <c r="O22" i="27" s="1"/>
  <c r="N21" i="24"/>
  <c r="N21" i="27" s="1"/>
  <c r="M20" i="24"/>
  <c r="M20" i="27" s="1"/>
  <c r="L19" i="24"/>
  <c r="L19" i="27" s="1"/>
  <c r="K18" i="24"/>
  <c r="K18" i="27" s="1"/>
  <c r="Q163" i="46"/>
  <c r="M163" i="46"/>
  <c r="I163" i="46"/>
  <c r="E163" i="46"/>
  <c r="M162" i="46"/>
  <c r="Q122" i="46"/>
  <c r="M122" i="46"/>
  <c r="I122" i="46"/>
  <c r="E122" i="46"/>
  <c r="Q121" i="46"/>
  <c r="M121" i="46"/>
  <c r="I121" i="46"/>
  <c r="E121" i="46"/>
  <c r="Q120" i="46"/>
  <c r="M120" i="46"/>
  <c r="I120" i="46"/>
  <c r="E120" i="46"/>
  <c r="Q119" i="46"/>
  <c r="M119" i="46"/>
  <c r="I119" i="46"/>
  <c r="E119" i="46"/>
  <c r="Q118" i="46"/>
  <c r="M118" i="46"/>
  <c r="I118" i="46"/>
  <c r="E118" i="46"/>
  <c r="Q117" i="46"/>
  <c r="M117" i="46"/>
  <c r="I117" i="46"/>
  <c r="E117" i="46"/>
  <c r="Q116" i="46"/>
  <c r="M116" i="46"/>
  <c r="I116" i="46"/>
  <c r="E116" i="46"/>
  <c r="Q111" i="46"/>
  <c r="M111" i="46"/>
  <c r="I111" i="46"/>
  <c r="E111" i="46"/>
  <c r="Q84" i="46"/>
  <c r="M84" i="46"/>
  <c r="I84" i="46"/>
  <c r="E84" i="46"/>
  <c r="Q83" i="46"/>
  <c r="M83" i="46"/>
  <c r="I83" i="46"/>
  <c r="O164" i="56"/>
  <c r="O165" i="56"/>
  <c r="G165" i="56"/>
  <c r="C165" i="56"/>
  <c r="C5" i="12"/>
  <c r="P32" i="13"/>
  <c r="L32" i="13"/>
  <c r="H32" i="13"/>
  <c r="D32" i="13"/>
  <c r="P31" i="13"/>
  <c r="L31" i="13"/>
  <c r="H31" i="13"/>
  <c r="D31" i="13"/>
  <c r="P30" i="13"/>
  <c r="L30" i="13"/>
  <c r="H30" i="13"/>
  <c r="D30" i="13"/>
  <c r="P29" i="13"/>
  <c r="L29" i="13"/>
  <c r="H29" i="13"/>
  <c r="D29" i="13"/>
  <c r="P28" i="13"/>
  <c r="L28" i="13"/>
  <c r="H28" i="13"/>
  <c r="D28" i="13"/>
  <c r="P26" i="13"/>
  <c r="L26" i="13"/>
  <c r="H26" i="13"/>
  <c r="D26" i="13"/>
  <c r="P25" i="13"/>
  <c r="L25" i="13"/>
  <c r="H25" i="13"/>
  <c r="D25" i="13"/>
  <c r="P24" i="13"/>
  <c r="L24" i="13"/>
  <c r="H24" i="13"/>
  <c r="D24" i="13"/>
  <c r="P22" i="13"/>
  <c r="L22" i="13"/>
  <c r="H22" i="13"/>
  <c r="D22" i="13"/>
  <c r="P21" i="13"/>
  <c r="L21" i="13"/>
  <c r="H21" i="13"/>
  <c r="D21" i="13"/>
  <c r="P20" i="13"/>
  <c r="L20" i="13"/>
  <c r="H20" i="13"/>
  <c r="D20" i="13"/>
  <c r="P19" i="13"/>
  <c r="L19" i="13"/>
  <c r="H19" i="13"/>
  <c r="D19" i="13"/>
  <c r="P18" i="13"/>
  <c r="L18" i="13"/>
  <c r="H18" i="13"/>
  <c r="D18" i="13"/>
  <c r="P14" i="13"/>
  <c r="L14" i="13"/>
  <c r="H14" i="13"/>
  <c r="D14" i="13"/>
  <c r="P13" i="13"/>
  <c r="L13" i="13"/>
  <c r="H13" i="13"/>
  <c r="D13" i="13"/>
  <c r="P12" i="13"/>
  <c r="L12" i="13"/>
  <c r="H12" i="13"/>
  <c r="D12" i="13"/>
  <c r="P11" i="13"/>
  <c r="L11" i="13"/>
  <c r="H11" i="13"/>
  <c r="D11" i="13"/>
  <c r="P10" i="13"/>
  <c r="L10" i="13"/>
  <c r="H10" i="13"/>
  <c r="D10" i="13"/>
  <c r="P9" i="13"/>
  <c r="L9" i="13"/>
  <c r="H9" i="13"/>
  <c r="D9" i="13"/>
  <c r="P8" i="13"/>
  <c r="L8" i="13"/>
  <c r="H8" i="13"/>
  <c r="D8" i="13"/>
  <c r="P7" i="13"/>
  <c r="L7" i="13"/>
  <c r="H7" i="13"/>
  <c r="D7" i="13"/>
  <c r="P6" i="13"/>
  <c r="L6" i="13"/>
  <c r="H6" i="13"/>
  <c r="D6" i="13"/>
  <c r="P5" i="13"/>
  <c r="L5" i="13"/>
  <c r="H5" i="13"/>
  <c r="D5" i="13"/>
  <c r="P32" i="10"/>
  <c r="P31" i="10"/>
  <c r="P30" i="10"/>
  <c r="P29" i="10"/>
  <c r="P28" i="10"/>
  <c r="P26" i="10"/>
  <c r="P25" i="10"/>
  <c r="P24" i="10"/>
  <c r="P23" i="10"/>
  <c r="H23" i="10"/>
  <c r="P22" i="10"/>
  <c r="P21" i="10"/>
  <c r="P20" i="10"/>
  <c r="P19" i="10"/>
  <c r="P18" i="10"/>
  <c r="P14" i="10"/>
  <c r="P13" i="10"/>
  <c r="P12" i="10"/>
  <c r="P11" i="10"/>
  <c r="P10" i="10"/>
  <c r="P9" i="10"/>
  <c r="P8" i="10"/>
  <c r="P7" i="10"/>
  <c r="P6" i="10"/>
  <c r="P5" i="10"/>
  <c r="N27" i="11"/>
  <c r="J27" i="11"/>
  <c r="F27" i="11"/>
  <c r="N4" i="11"/>
  <c r="J4" i="11"/>
  <c r="F4" i="11"/>
  <c r="P22" i="28"/>
  <c r="L22" i="28"/>
  <c r="H22" i="28"/>
  <c r="D22" i="28"/>
  <c r="O21" i="28"/>
  <c r="K21" i="28"/>
  <c r="G21" i="28"/>
  <c r="C21" i="28"/>
  <c r="N20" i="28"/>
  <c r="J20" i="28"/>
  <c r="F20" i="28"/>
  <c r="Q19" i="28"/>
  <c r="M19" i="28"/>
  <c r="I19" i="28"/>
  <c r="E19" i="28"/>
  <c r="P18" i="28"/>
  <c r="L17" i="18"/>
  <c r="H18" i="28"/>
  <c r="D17" i="18"/>
  <c r="Q13" i="23"/>
  <c r="Q13" i="26" s="1"/>
  <c r="M13" i="23"/>
  <c r="M13" i="26" s="1"/>
  <c r="I13" i="23"/>
  <c r="I13" i="26" s="1"/>
  <c r="E13" i="23"/>
  <c r="E13" i="26" s="1"/>
  <c r="P12" i="23"/>
  <c r="P12" i="26" s="1"/>
  <c r="L12" i="23"/>
  <c r="L12" i="26" s="1"/>
  <c r="H12" i="23"/>
  <c r="H12" i="26" s="1"/>
  <c r="D12" i="23"/>
  <c r="D12" i="26" s="1"/>
  <c r="O11" i="23"/>
  <c r="O11" i="26" s="1"/>
  <c r="K11" i="23"/>
  <c r="K11" i="26" s="1"/>
  <c r="G11" i="23"/>
  <c r="G11" i="26" s="1"/>
  <c r="C11" i="23"/>
  <c r="C11" i="26" s="1"/>
  <c r="N10" i="23"/>
  <c r="N10" i="26" s="1"/>
  <c r="J10" i="23"/>
  <c r="J10" i="26" s="1"/>
  <c r="F10" i="23"/>
  <c r="F10" i="26" s="1"/>
  <c r="Q9" i="23"/>
  <c r="Q9" i="26" s="1"/>
  <c r="E9" i="23"/>
  <c r="E9" i="26" s="1"/>
  <c r="P14" i="18"/>
  <c r="P14" i="23" s="1"/>
  <c r="P14" i="26" s="1"/>
  <c r="L8" i="23"/>
  <c r="L8" i="26" s="1"/>
  <c r="H14" i="18"/>
  <c r="H14" i="23" s="1"/>
  <c r="H14" i="26" s="1"/>
  <c r="D8" i="23"/>
  <c r="D8" i="26" s="1"/>
  <c r="O7" i="23"/>
  <c r="O7" i="26" s="1"/>
  <c r="K7" i="23"/>
  <c r="K7" i="26" s="1"/>
  <c r="C7" i="23"/>
  <c r="C7" i="26" s="1"/>
  <c r="J6" i="23"/>
  <c r="J6" i="26" s="1"/>
  <c r="F4" i="18"/>
  <c r="F3" i="18" s="1"/>
  <c r="F16" i="23" s="1"/>
  <c r="Q5" i="23"/>
  <c r="Q5" i="26" s="1"/>
  <c r="M14" i="18"/>
  <c r="M14" i="24" s="1"/>
  <c r="M14" i="27" s="1"/>
  <c r="I14" i="18"/>
  <c r="I14" i="24" s="1"/>
  <c r="I14" i="27" s="1"/>
  <c r="E5" i="23"/>
  <c r="E5" i="26" s="1"/>
  <c r="Q32" i="23"/>
  <c r="Q32" i="26" s="1"/>
  <c r="M32" i="23"/>
  <c r="M32" i="26" s="1"/>
  <c r="I32" i="23"/>
  <c r="I32" i="26" s="1"/>
  <c r="E32" i="23"/>
  <c r="E32" i="26" s="1"/>
  <c r="P31" i="23"/>
  <c r="P31" i="26" s="1"/>
  <c r="L31" i="23"/>
  <c r="L31" i="26" s="1"/>
  <c r="H31" i="23"/>
  <c r="H31" i="26" s="1"/>
  <c r="D31" i="23"/>
  <c r="D31" i="26" s="1"/>
  <c r="O30" i="23"/>
  <c r="O30" i="26" s="1"/>
  <c r="K30" i="23"/>
  <c r="K30" i="26" s="1"/>
  <c r="G30" i="23"/>
  <c r="G30" i="26" s="1"/>
  <c r="C30" i="23"/>
  <c r="C30" i="26" s="1"/>
  <c r="N29" i="23"/>
  <c r="N29" i="26" s="1"/>
  <c r="J29" i="23"/>
  <c r="J29" i="26" s="1"/>
  <c r="F29" i="23"/>
  <c r="F29" i="26" s="1"/>
  <c r="Q28" i="23"/>
  <c r="Q28" i="26" s="1"/>
  <c r="M28" i="23"/>
  <c r="M28" i="26" s="1"/>
  <c r="I28" i="23"/>
  <c r="I28" i="26" s="1"/>
  <c r="E28" i="23"/>
  <c r="E28" i="26" s="1"/>
  <c r="O16" i="21"/>
  <c r="G16" i="21"/>
  <c r="L13" i="23"/>
  <c r="L13" i="26" s="1"/>
  <c r="H13" i="23"/>
  <c r="H13" i="26" s="1"/>
  <c r="O12" i="23"/>
  <c r="O12" i="26" s="1"/>
  <c r="G12" i="23"/>
  <c r="G12" i="26" s="1"/>
  <c r="N11" i="23"/>
  <c r="N11" i="26" s="1"/>
  <c r="F11" i="23"/>
  <c r="F11" i="26" s="1"/>
  <c r="I10" i="23"/>
  <c r="I10" i="26" s="1"/>
  <c r="E10" i="23"/>
  <c r="E10" i="26" s="1"/>
  <c r="L9" i="23"/>
  <c r="L9" i="26" s="1"/>
  <c r="D9" i="23"/>
  <c r="D9" i="26" s="1"/>
  <c r="C4" i="23"/>
  <c r="C4" i="26" s="1"/>
  <c r="J7" i="23"/>
  <c r="J7" i="26" s="1"/>
  <c r="Q6" i="23"/>
  <c r="Q6" i="26" s="1"/>
  <c r="E6" i="23"/>
  <c r="E6" i="26" s="1"/>
  <c r="H5" i="23"/>
  <c r="H5" i="26" s="1"/>
  <c r="P32" i="24"/>
  <c r="P32" i="27" s="1"/>
  <c r="L32" i="24"/>
  <c r="L32" i="27" s="1"/>
  <c r="H32" i="24"/>
  <c r="H32" i="27" s="1"/>
  <c r="D32" i="24"/>
  <c r="D32" i="27" s="1"/>
  <c r="O31" i="24"/>
  <c r="O31" i="27" s="1"/>
  <c r="K31" i="24"/>
  <c r="K31" i="27" s="1"/>
  <c r="G31" i="24"/>
  <c r="G31" i="27" s="1"/>
  <c r="C31" i="24"/>
  <c r="C31" i="27" s="1"/>
  <c r="N30" i="24"/>
  <c r="N30" i="27" s="1"/>
  <c r="J30" i="24"/>
  <c r="J30" i="27" s="1"/>
  <c r="F30" i="24"/>
  <c r="F30" i="27" s="1"/>
  <c r="Q29" i="24"/>
  <c r="Q29" i="27" s="1"/>
  <c r="M29" i="24"/>
  <c r="M29" i="27" s="1"/>
  <c r="I29" i="24"/>
  <c r="I29" i="27" s="1"/>
  <c r="E29" i="24"/>
  <c r="E29" i="27" s="1"/>
  <c r="P28" i="24"/>
  <c r="P28" i="27" s="1"/>
  <c r="L28" i="24"/>
  <c r="L28" i="27" s="1"/>
  <c r="H28" i="24"/>
  <c r="H28" i="27" s="1"/>
  <c r="D28" i="24"/>
  <c r="D28" i="27" s="1"/>
  <c r="M32" i="21"/>
  <c r="L31" i="21"/>
  <c r="K30" i="21"/>
  <c r="J29" i="21"/>
  <c r="I28" i="21"/>
  <c r="Q30" i="25"/>
  <c r="Q30" i="28" s="1"/>
  <c r="M30" i="25"/>
  <c r="M30" i="28" s="1"/>
  <c r="I30" i="25"/>
  <c r="I30" i="28" s="1"/>
  <c r="E30" i="25"/>
  <c r="E30" i="28" s="1"/>
  <c r="P29" i="25"/>
  <c r="P29" i="28" s="1"/>
  <c r="L29" i="25"/>
  <c r="L29" i="28" s="1"/>
  <c r="H29" i="25"/>
  <c r="H29" i="28" s="1"/>
  <c r="D29" i="25"/>
  <c r="D29" i="28" s="1"/>
  <c r="O28" i="25"/>
  <c r="O28" i="28" s="1"/>
  <c r="K28" i="25"/>
  <c r="K28" i="28" s="1"/>
  <c r="G28" i="25"/>
  <c r="G28" i="28" s="1"/>
  <c r="C28" i="25"/>
  <c r="C28" i="28" s="1"/>
  <c r="P9" i="25"/>
  <c r="P9" i="28" s="1"/>
  <c r="L9" i="25"/>
  <c r="L9" i="28" s="1"/>
  <c r="H9" i="25"/>
  <c r="H9" i="28" s="1"/>
  <c r="D9" i="25"/>
  <c r="D9" i="28" s="1"/>
  <c r="O8" i="25"/>
  <c r="O8" i="28" s="1"/>
  <c r="G8" i="25"/>
  <c r="G8" i="28" s="1"/>
  <c r="N7" i="25"/>
  <c r="N7" i="28" s="1"/>
  <c r="J7" i="25"/>
  <c r="J7" i="28" s="1"/>
  <c r="F7" i="25"/>
  <c r="F7" i="28" s="1"/>
  <c r="M6" i="25"/>
  <c r="M6" i="28" s="1"/>
  <c r="I6" i="25"/>
  <c r="I6" i="28" s="1"/>
  <c r="P5" i="25"/>
  <c r="P5" i="28" s="1"/>
  <c r="L5" i="25"/>
  <c r="L5" i="28" s="1"/>
  <c r="H5" i="25"/>
  <c r="H5" i="28" s="1"/>
  <c r="D5" i="25"/>
  <c r="D5" i="28" s="1"/>
  <c r="B128" i="48"/>
  <c r="B128" i="51" s="1"/>
  <c r="N122" i="46"/>
  <c r="J122" i="46"/>
  <c r="F122" i="46"/>
  <c r="B122" i="46"/>
  <c r="N121" i="46"/>
  <c r="J121" i="46"/>
  <c r="F121" i="46"/>
  <c r="B121" i="46"/>
  <c r="N120" i="46"/>
  <c r="J120" i="46"/>
  <c r="F120" i="46"/>
  <c r="B120" i="46"/>
  <c r="N119" i="46"/>
  <c r="J119" i="46"/>
  <c r="F119" i="46"/>
  <c r="B119" i="46"/>
  <c r="N118" i="46"/>
  <c r="J118" i="46"/>
  <c r="F118" i="46"/>
  <c r="B118" i="46"/>
  <c r="N117" i="46"/>
  <c r="J117" i="46"/>
  <c r="F117" i="46"/>
  <c r="B117" i="46"/>
  <c r="N116" i="46"/>
  <c r="J116" i="46"/>
  <c r="F116" i="46"/>
  <c r="B116" i="46"/>
  <c r="N111" i="46"/>
  <c r="J111" i="46"/>
  <c r="F111" i="46"/>
  <c r="B111" i="46"/>
  <c r="B66" i="48"/>
  <c r="B66" i="51" s="1"/>
  <c r="B47" i="48"/>
  <c r="B47" i="51" s="1"/>
  <c r="B28" i="48"/>
  <c r="B28" i="51" s="1"/>
  <c r="N25" i="46"/>
  <c r="B4" i="44"/>
  <c r="E162" i="46"/>
  <c r="Q141" i="46"/>
  <c r="M141" i="46"/>
  <c r="I141" i="46"/>
  <c r="E141" i="46"/>
  <c r="Q140" i="46"/>
  <c r="M140" i="46"/>
  <c r="I140" i="46"/>
  <c r="E140" i="46"/>
  <c r="Q139" i="46"/>
  <c r="M139" i="46"/>
  <c r="I139" i="46"/>
  <c r="E139" i="46"/>
  <c r="Q138" i="46"/>
  <c r="M138" i="46"/>
  <c r="I138" i="46"/>
  <c r="E138" i="46"/>
  <c r="Q137" i="46"/>
  <c r="M137" i="46"/>
  <c r="I137" i="46"/>
  <c r="E137" i="46"/>
  <c r="Q136" i="46"/>
  <c r="M136" i="46"/>
  <c r="I136" i="46"/>
  <c r="E136" i="46"/>
  <c r="Q135" i="46"/>
  <c r="M135" i="46"/>
  <c r="I135" i="46"/>
  <c r="E135" i="46"/>
  <c r="Q134" i="46"/>
  <c r="M134" i="46"/>
  <c r="I134" i="46"/>
  <c r="E134" i="46"/>
  <c r="Q133" i="46"/>
  <c r="M133" i="46"/>
  <c r="I133" i="46"/>
  <c r="E133" i="46"/>
  <c r="Q132" i="46"/>
  <c r="M132" i="46"/>
  <c r="I132" i="46"/>
  <c r="E132" i="46"/>
  <c r="Q131" i="46"/>
  <c r="M131" i="46"/>
  <c r="I131" i="46"/>
  <c r="E131" i="46"/>
  <c r="Q130" i="46"/>
  <c r="M130" i="46"/>
  <c r="I130" i="46"/>
  <c r="E130" i="46"/>
  <c r="Q108" i="46"/>
  <c r="M108" i="46"/>
  <c r="I108" i="46"/>
  <c r="E108" i="46"/>
  <c r="Q107" i="46"/>
  <c r="M107" i="46"/>
  <c r="I107" i="46"/>
  <c r="E107" i="46"/>
  <c r="Q79" i="46"/>
  <c r="M79" i="46"/>
  <c r="I79" i="46"/>
  <c r="E79" i="46"/>
  <c r="Q78" i="46"/>
  <c r="M78" i="46"/>
  <c r="I78" i="46"/>
  <c r="E78" i="46"/>
  <c r="Q77" i="46"/>
  <c r="M77" i="46"/>
  <c r="I77" i="46"/>
  <c r="E77" i="46"/>
  <c r="Q76" i="46"/>
  <c r="M76" i="46"/>
  <c r="I76" i="46"/>
  <c r="E76" i="46"/>
  <c r="Q75" i="46"/>
  <c r="M75" i="46"/>
  <c r="I75" i="46"/>
  <c r="E75" i="46"/>
  <c r="Q74" i="46"/>
  <c r="M74" i="46"/>
  <c r="I74" i="46"/>
  <c r="E74" i="46"/>
  <c r="Q73" i="46"/>
  <c r="M73" i="46"/>
  <c r="I73" i="46"/>
  <c r="E73" i="46"/>
  <c r="Q72" i="46"/>
  <c r="M72" i="46"/>
  <c r="I72" i="46"/>
  <c r="E72" i="46"/>
  <c r="Q71" i="46"/>
  <c r="M71" i="46"/>
  <c r="I71" i="46"/>
  <c r="E71" i="46"/>
  <c r="Q70" i="46"/>
  <c r="M70" i="46"/>
  <c r="I70" i="46"/>
  <c r="E70" i="46"/>
  <c r="Q69" i="46"/>
  <c r="M69" i="46"/>
  <c r="I69" i="46"/>
  <c r="E69" i="46"/>
  <c r="Q68" i="46"/>
  <c r="M68" i="46"/>
  <c r="I68" i="46"/>
  <c r="E68" i="46"/>
  <c r="Q41" i="46"/>
  <c r="M41" i="46"/>
  <c r="I41" i="46"/>
  <c r="E41" i="46"/>
  <c r="Q40" i="46"/>
  <c r="M40" i="46"/>
  <c r="I109" i="56"/>
  <c r="O22" i="23"/>
  <c r="O22" i="26" s="1"/>
  <c r="K22" i="23"/>
  <c r="K22" i="26" s="1"/>
  <c r="G22" i="23"/>
  <c r="G22" i="26" s="1"/>
  <c r="C22" i="23"/>
  <c r="C22" i="26" s="1"/>
  <c r="N21" i="23"/>
  <c r="N21" i="26" s="1"/>
  <c r="J21" i="23"/>
  <c r="J21" i="26" s="1"/>
  <c r="F21" i="23"/>
  <c r="F21" i="26" s="1"/>
  <c r="Q20" i="23"/>
  <c r="Q20" i="26" s="1"/>
  <c r="M20" i="23"/>
  <c r="M20" i="26" s="1"/>
  <c r="I20" i="23"/>
  <c r="I20" i="26" s="1"/>
  <c r="E20" i="23"/>
  <c r="E20" i="26" s="1"/>
  <c r="P19" i="23"/>
  <c r="P19" i="26" s="1"/>
  <c r="L19" i="23"/>
  <c r="L19" i="26" s="1"/>
  <c r="H19" i="23"/>
  <c r="H19" i="26" s="1"/>
  <c r="D19" i="23"/>
  <c r="D19" i="26" s="1"/>
  <c r="O18" i="23"/>
  <c r="O18" i="26" s="1"/>
  <c r="K18" i="23"/>
  <c r="K18" i="26" s="1"/>
  <c r="G18" i="23"/>
  <c r="G18" i="26" s="1"/>
  <c r="C18" i="23"/>
  <c r="C18" i="26" s="1"/>
  <c r="N26" i="24"/>
  <c r="N26" i="27" s="1"/>
  <c r="J26" i="24"/>
  <c r="J26" i="27" s="1"/>
  <c r="F26" i="24"/>
  <c r="F26" i="27" s="1"/>
  <c r="Q25" i="24"/>
  <c r="Q25" i="27" s="1"/>
  <c r="M25" i="24"/>
  <c r="M25" i="27" s="1"/>
  <c r="I25" i="24"/>
  <c r="I25" i="27" s="1"/>
  <c r="E25" i="24"/>
  <c r="E25" i="27" s="1"/>
  <c r="P24" i="24"/>
  <c r="P24" i="27" s="1"/>
  <c r="L24" i="24"/>
  <c r="L24" i="27" s="1"/>
  <c r="H24" i="24"/>
  <c r="H24" i="27" s="1"/>
  <c r="D24" i="24"/>
  <c r="D24" i="27" s="1"/>
  <c r="N22" i="24"/>
  <c r="N22" i="27" s="1"/>
  <c r="J22" i="24"/>
  <c r="J22" i="27" s="1"/>
  <c r="F22" i="24"/>
  <c r="F22" i="27" s="1"/>
  <c r="Q21" i="24"/>
  <c r="Q21" i="27" s="1"/>
  <c r="M21" i="24"/>
  <c r="M21" i="27" s="1"/>
  <c r="I21" i="24"/>
  <c r="I21" i="27" s="1"/>
  <c r="E21" i="24"/>
  <c r="E21" i="27" s="1"/>
  <c r="P20" i="24"/>
  <c r="P20" i="27" s="1"/>
  <c r="L20" i="24"/>
  <c r="L20" i="27" s="1"/>
  <c r="H20" i="24"/>
  <c r="H20" i="27" s="1"/>
  <c r="D20" i="24"/>
  <c r="D20" i="27" s="1"/>
  <c r="O19" i="24"/>
  <c r="O19" i="27" s="1"/>
  <c r="K19" i="24"/>
  <c r="K19" i="27" s="1"/>
  <c r="G19" i="24"/>
  <c r="G19" i="27" s="1"/>
  <c r="C19" i="24"/>
  <c r="C19" i="27" s="1"/>
  <c r="N18" i="24"/>
  <c r="N18" i="27" s="1"/>
  <c r="J18" i="24"/>
  <c r="J18" i="27" s="1"/>
  <c r="F18" i="24"/>
  <c r="F18" i="27" s="1"/>
  <c r="O13" i="24"/>
  <c r="O13" i="27" s="1"/>
  <c r="K13" i="24"/>
  <c r="K13" i="27" s="1"/>
  <c r="G13" i="24"/>
  <c r="G13" i="27" s="1"/>
  <c r="C13" i="24"/>
  <c r="C13" i="27" s="1"/>
  <c r="N12" i="24"/>
  <c r="N12" i="27" s="1"/>
  <c r="J12" i="24"/>
  <c r="J12" i="27" s="1"/>
  <c r="F12" i="24"/>
  <c r="F12" i="27" s="1"/>
  <c r="Q11" i="24"/>
  <c r="Q11" i="27" s="1"/>
  <c r="M11" i="24"/>
  <c r="M11" i="27" s="1"/>
  <c r="I11" i="24"/>
  <c r="I11" i="27" s="1"/>
  <c r="E11" i="24"/>
  <c r="E11" i="27" s="1"/>
  <c r="P10" i="24"/>
  <c r="P10" i="27" s="1"/>
  <c r="L10" i="24"/>
  <c r="L10" i="27" s="1"/>
  <c r="H10" i="24"/>
  <c r="H10" i="27" s="1"/>
  <c r="D10" i="24"/>
  <c r="D10" i="27" s="1"/>
  <c r="O9" i="24"/>
  <c r="O9" i="27" s="1"/>
  <c r="K9" i="24"/>
  <c r="K9" i="27" s="1"/>
  <c r="G9" i="24"/>
  <c r="G9" i="27" s="1"/>
  <c r="C9" i="24"/>
  <c r="C9" i="27" s="1"/>
  <c r="N8" i="24"/>
  <c r="N8" i="27" s="1"/>
  <c r="J4" i="20"/>
  <c r="F4" i="20"/>
  <c r="Q7" i="24"/>
  <c r="Q7" i="27" s="1"/>
  <c r="M7" i="24"/>
  <c r="M7" i="27" s="1"/>
  <c r="I7" i="24"/>
  <c r="I7" i="27" s="1"/>
  <c r="E7" i="24"/>
  <c r="E7" i="27" s="1"/>
  <c r="P4" i="20"/>
  <c r="L6" i="24"/>
  <c r="L6" i="27" s="1"/>
  <c r="H4" i="20"/>
  <c r="H4" i="21" s="1"/>
  <c r="D6" i="24"/>
  <c r="D6" i="27" s="1"/>
  <c r="O5" i="24"/>
  <c r="O5" i="27" s="1"/>
  <c r="K5" i="24"/>
  <c r="K5" i="27" s="1"/>
  <c r="G5" i="24"/>
  <c r="G5" i="27" s="1"/>
  <c r="C5" i="24"/>
  <c r="C5" i="27" s="1"/>
  <c r="K22" i="21"/>
  <c r="J21" i="21"/>
  <c r="I20" i="21"/>
  <c r="H19" i="21"/>
  <c r="G18" i="21"/>
  <c r="O22" i="25"/>
  <c r="O22" i="28" s="1"/>
  <c r="K22" i="25"/>
  <c r="K22" i="28" s="1"/>
  <c r="G22" i="25"/>
  <c r="G22" i="28" s="1"/>
  <c r="C22" i="25"/>
  <c r="C22" i="28" s="1"/>
  <c r="N21" i="25"/>
  <c r="N21" i="28" s="1"/>
  <c r="J21" i="25"/>
  <c r="J21" i="28" s="1"/>
  <c r="F21" i="25"/>
  <c r="F21" i="28" s="1"/>
  <c r="Q20" i="25"/>
  <c r="Q20" i="28" s="1"/>
  <c r="M20" i="25"/>
  <c r="M20" i="28" s="1"/>
  <c r="I20" i="25"/>
  <c r="I20" i="28" s="1"/>
  <c r="E20" i="25"/>
  <c r="E20" i="28" s="1"/>
  <c r="P19" i="25"/>
  <c r="P19" i="28" s="1"/>
  <c r="L19" i="25"/>
  <c r="L19" i="28" s="1"/>
  <c r="H19" i="25"/>
  <c r="H19" i="28" s="1"/>
  <c r="D19" i="25"/>
  <c r="D19" i="28" s="1"/>
  <c r="L22" i="23"/>
  <c r="L22" i="26" s="1"/>
  <c r="K21" i="23"/>
  <c r="K21" i="26" s="1"/>
  <c r="J20" i="23"/>
  <c r="J20" i="26" s="1"/>
  <c r="I19" i="23"/>
  <c r="I19" i="26" s="1"/>
  <c r="H18" i="23"/>
  <c r="H18" i="26" s="1"/>
  <c r="E125" i="46"/>
  <c r="E63" i="46"/>
  <c r="E44" i="46"/>
  <c r="E25" i="46"/>
  <c r="Q159" i="46"/>
  <c r="M159" i="46"/>
  <c r="I159" i="46"/>
  <c r="E159" i="46"/>
  <c r="Q158" i="46"/>
  <c r="M158" i="46"/>
  <c r="I158" i="46"/>
  <c r="E158" i="46"/>
  <c r="Q157" i="46"/>
  <c r="M157" i="46"/>
  <c r="I157" i="46"/>
  <c r="E157" i="46"/>
  <c r="Q156" i="46"/>
  <c r="M156" i="46"/>
  <c r="I156" i="46"/>
  <c r="E156" i="46"/>
  <c r="Q155" i="46"/>
  <c r="M155" i="46"/>
  <c r="I155" i="46"/>
  <c r="E155" i="46"/>
  <c r="Q154" i="46"/>
  <c r="M154" i="46"/>
  <c r="I154" i="46"/>
  <c r="E154" i="46"/>
  <c r="Q153" i="46"/>
  <c r="M153" i="46"/>
  <c r="I153" i="46"/>
  <c r="E153" i="46"/>
  <c r="Q152" i="46"/>
  <c r="M152" i="46"/>
  <c r="I152" i="46"/>
  <c r="E152" i="46"/>
  <c r="Q151" i="46"/>
  <c r="M151" i="46"/>
  <c r="I151" i="46"/>
  <c r="E151" i="46"/>
  <c r="Q150" i="46"/>
  <c r="M150" i="46"/>
  <c r="I150" i="46"/>
  <c r="E150" i="46"/>
  <c r="Q149" i="46"/>
  <c r="M149" i="46"/>
  <c r="I149" i="46"/>
  <c r="E149" i="46"/>
  <c r="Q148" i="46"/>
  <c r="M148" i="46"/>
  <c r="I148" i="46"/>
  <c r="E148" i="46"/>
  <c r="Q127" i="46"/>
  <c r="M127" i="46"/>
  <c r="I127" i="46"/>
  <c r="E127" i="46"/>
  <c r="Q126" i="46"/>
  <c r="M126" i="46"/>
  <c r="I126" i="46"/>
  <c r="E126" i="46"/>
  <c r="E106" i="46"/>
  <c r="E4" i="46"/>
  <c r="Q163" i="56"/>
  <c r="Q162" i="56"/>
  <c r="M162" i="56"/>
  <c r="M163" i="56"/>
  <c r="I163" i="56"/>
  <c r="I162" i="56"/>
  <c r="E163" i="56"/>
  <c r="E162" i="56"/>
  <c r="I40" i="46"/>
  <c r="E40" i="46"/>
  <c r="Q39" i="46"/>
  <c r="M39" i="46"/>
  <c r="I39" i="46"/>
  <c r="E39" i="46"/>
  <c r="Q38" i="46"/>
  <c r="M38" i="46"/>
  <c r="I38" i="46"/>
  <c r="E38" i="46"/>
  <c r="Q37" i="46"/>
  <c r="M37" i="46"/>
  <c r="I37" i="46"/>
  <c r="E37" i="46"/>
  <c r="Q36" i="46"/>
  <c r="M36" i="46"/>
  <c r="I36" i="46"/>
  <c r="E36" i="46"/>
  <c r="Q35" i="46"/>
  <c r="M35" i="46"/>
  <c r="I35" i="46"/>
  <c r="E35" i="46"/>
  <c r="Q34" i="46"/>
  <c r="M34" i="46"/>
  <c r="I34" i="46"/>
  <c r="E34" i="46"/>
  <c r="Q33" i="46"/>
  <c r="M33" i="46"/>
  <c r="I33" i="46"/>
  <c r="E33" i="46"/>
  <c r="Q32" i="46"/>
  <c r="M32" i="46"/>
  <c r="I32" i="46"/>
  <c r="E32" i="46"/>
  <c r="Q31" i="46"/>
  <c r="M31" i="46"/>
  <c r="I31" i="46"/>
  <c r="E31" i="46"/>
  <c r="Q30" i="46"/>
  <c r="M30" i="46"/>
  <c r="I30" i="46"/>
  <c r="E30" i="46"/>
  <c r="Q22" i="46"/>
  <c r="M22" i="46"/>
  <c r="I22" i="46"/>
  <c r="E22" i="46"/>
  <c r="Q21" i="46"/>
  <c r="M21" i="46"/>
  <c r="I21" i="46"/>
  <c r="E21" i="46"/>
  <c r="Q20" i="46"/>
  <c r="M20" i="46"/>
  <c r="I20" i="46"/>
  <c r="E20" i="46"/>
  <c r="Q19" i="46"/>
  <c r="M19" i="46"/>
  <c r="I19" i="46"/>
  <c r="E19" i="46"/>
  <c r="Q18" i="46"/>
  <c r="M18" i="46"/>
  <c r="I18" i="46"/>
  <c r="E18" i="46"/>
  <c r="Q17" i="46"/>
  <c r="M17" i="46"/>
  <c r="I17" i="46"/>
  <c r="E17" i="46"/>
  <c r="Q16" i="46"/>
  <c r="M16" i="46"/>
  <c r="I16" i="46"/>
  <c r="E16" i="46"/>
  <c r="Q15" i="46"/>
  <c r="M15" i="46"/>
  <c r="I15" i="46"/>
  <c r="E15" i="46"/>
  <c r="Q14" i="46"/>
  <c r="M14" i="46"/>
  <c r="I14" i="46"/>
  <c r="E14" i="46"/>
  <c r="Q13" i="46"/>
  <c r="M13" i="46"/>
  <c r="I13" i="46"/>
  <c r="E13" i="46"/>
  <c r="Q12" i="46"/>
  <c r="M12" i="46"/>
  <c r="I12" i="46"/>
  <c r="E12" i="46"/>
  <c r="Q11" i="46"/>
  <c r="M11" i="46"/>
  <c r="I11" i="46"/>
  <c r="E11" i="46"/>
  <c r="Q10" i="46"/>
  <c r="M10" i="46"/>
  <c r="I10" i="46"/>
  <c r="E10" i="46"/>
  <c r="Q9" i="46"/>
  <c r="M9" i="46"/>
  <c r="I9" i="46"/>
  <c r="E9" i="46"/>
  <c r="B125" i="48"/>
  <c r="B125" i="51" s="1"/>
  <c r="B106" i="48"/>
  <c r="B106" i="51" s="1"/>
  <c r="B82" i="48"/>
  <c r="B82" i="51" s="1"/>
  <c r="B63" i="48"/>
  <c r="B63" i="51" s="1"/>
  <c r="B44" i="48"/>
  <c r="B44" i="51" s="1"/>
  <c r="B25" i="48"/>
  <c r="B25" i="51" s="1"/>
  <c r="B4" i="48"/>
  <c r="B4" i="51" s="1"/>
  <c r="N141" i="56"/>
  <c r="J141" i="56"/>
  <c r="F141" i="56"/>
  <c r="Q140" i="56"/>
  <c r="E140" i="56"/>
  <c r="P139" i="56"/>
  <c r="L139" i="56"/>
  <c r="H139" i="56"/>
  <c r="D139" i="56"/>
  <c r="O138" i="56"/>
  <c r="K138" i="56"/>
  <c r="G138" i="56"/>
  <c r="C138" i="56"/>
  <c r="N137" i="56"/>
  <c r="J137" i="56"/>
  <c r="F137" i="56"/>
  <c r="Q136" i="56"/>
  <c r="M136" i="56"/>
  <c r="I136" i="56"/>
  <c r="E136" i="56"/>
  <c r="P135" i="56"/>
  <c r="L135" i="56"/>
  <c r="H135" i="56"/>
  <c r="D135" i="56"/>
  <c r="O134" i="56"/>
  <c r="K134" i="56"/>
  <c r="G134" i="56"/>
  <c r="C134" i="56"/>
  <c r="N133" i="56"/>
  <c r="J133" i="56"/>
  <c r="F133" i="56"/>
  <c r="Q132" i="56"/>
  <c r="M132" i="56"/>
  <c r="I132" i="56"/>
  <c r="E132" i="56"/>
  <c r="P131" i="56"/>
  <c r="L131" i="56"/>
  <c r="H131" i="56"/>
  <c r="D131" i="56"/>
  <c r="O130" i="56"/>
  <c r="K130" i="56"/>
  <c r="G130" i="56"/>
  <c r="C130" i="56"/>
  <c r="Q128" i="56"/>
  <c r="N177" i="56"/>
  <c r="J177" i="56"/>
  <c r="F177" i="56"/>
  <c r="P175" i="56"/>
  <c r="L175" i="56"/>
  <c r="H175" i="56"/>
  <c r="D175" i="56"/>
  <c r="O174" i="56"/>
  <c r="K174" i="56"/>
  <c r="G174" i="56"/>
  <c r="C174" i="56"/>
  <c r="N173" i="56"/>
  <c r="J173" i="56"/>
  <c r="F173" i="56"/>
  <c r="Q172" i="56"/>
  <c r="M172" i="56"/>
  <c r="I172" i="56"/>
  <c r="E172" i="56"/>
  <c r="P171" i="56"/>
  <c r="L171" i="56"/>
  <c r="H171" i="56"/>
  <c r="D171" i="56"/>
  <c r="O166" i="56"/>
  <c r="K166" i="56"/>
  <c r="G166" i="56"/>
  <c r="C166" i="56"/>
  <c r="D145" i="56"/>
  <c r="Q141" i="56"/>
  <c r="E141" i="56"/>
  <c r="P140" i="56"/>
  <c r="H140" i="56"/>
  <c r="O139" i="56"/>
  <c r="K139" i="56"/>
  <c r="N138" i="56"/>
  <c r="J138" i="56"/>
  <c r="F138" i="56"/>
  <c r="I137" i="56"/>
  <c r="E137" i="56"/>
  <c r="L136" i="56"/>
  <c r="D136" i="56"/>
  <c r="K135" i="56"/>
  <c r="G135" i="56"/>
  <c r="J134" i="56"/>
  <c r="F134" i="56"/>
  <c r="Q133" i="56"/>
  <c r="E133" i="56"/>
  <c r="P132" i="56"/>
  <c r="H132" i="56"/>
  <c r="O131" i="56"/>
  <c r="G131" i="56"/>
  <c r="C131" i="56"/>
  <c r="F130" i="56"/>
  <c r="Q129" i="56"/>
  <c r="M129" i="56"/>
  <c r="M103" i="56"/>
  <c r="E103" i="56"/>
  <c r="C101" i="56"/>
  <c r="J100" i="56"/>
  <c r="Q99" i="56"/>
  <c r="H98" i="56"/>
  <c r="O97" i="56"/>
  <c r="N96" i="56"/>
  <c r="I95" i="56"/>
  <c r="H94" i="56"/>
  <c r="Q91" i="56"/>
  <c r="H90" i="56"/>
  <c r="O89" i="56"/>
  <c r="G89" i="56"/>
  <c r="M87" i="56"/>
  <c r="E87" i="56"/>
  <c r="D86" i="56"/>
  <c r="Q62" i="56"/>
  <c r="N47" i="56"/>
  <c r="L7" i="56"/>
  <c r="N8" i="56"/>
  <c r="N63" i="46"/>
  <c r="Q177" i="56"/>
  <c r="M177" i="56"/>
  <c r="I177" i="56"/>
  <c r="E177" i="56"/>
  <c r="O175" i="56"/>
  <c r="K175" i="56"/>
  <c r="G175" i="56"/>
  <c r="C175" i="56"/>
  <c r="N174" i="56"/>
  <c r="J174" i="56"/>
  <c r="F174" i="56"/>
  <c r="Q173" i="56"/>
  <c r="M173" i="56"/>
  <c r="I173" i="56"/>
  <c r="E173" i="56"/>
  <c r="P172" i="56"/>
  <c r="L172" i="56"/>
  <c r="H172" i="56"/>
  <c r="D172" i="56"/>
  <c r="O171" i="56"/>
  <c r="K171" i="56"/>
  <c r="G171" i="56"/>
  <c r="C171" i="56"/>
  <c r="N166" i="56"/>
  <c r="J166" i="56"/>
  <c r="F166" i="56"/>
  <c r="O163" i="56"/>
  <c r="K163" i="56"/>
  <c r="G163" i="56"/>
  <c r="C163" i="56"/>
  <c r="G127" i="56"/>
  <c r="F126" i="56"/>
  <c r="Q108" i="56"/>
  <c r="E108" i="56"/>
  <c r="P107" i="56"/>
  <c r="L107" i="56"/>
  <c r="N79" i="56"/>
  <c r="F79" i="56"/>
  <c r="L77" i="56"/>
  <c r="D77" i="56"/>
  <c r="K76" i="56"/>
  <c r="Q74" i="56"/>
  <c r="I74" i="56"/>
  <c r="H73" i="56"/>
  <c r="G72" i="56"/>
  <c r="F71" i="56"/>
  <c r="M70" i="56"/>
  <c r="D69" i="56"/>
  <c r="K68" i="56"/>
  <c r="C68" i="56"/>
  <c r="P41" i="56"/>
  <c r="L41" i="56"/>
  <c r="H41" i="56"/>
  <c r="D41" i="56"/>
  <c r="O40" i="56"/>
  <c r="K40" i="56"/>
  <c r="G40" i="56"/>
  <c r="C40" i="56"/>
  <c r="N39" i="56"/>
  <c r="J39" i="56"/>
  <c r="F39" i="56"/>
  <c r="Q38" i="56"/>
  <c r="M38" i="56"/>
  <c r="I38" i="56"/>
  <c r="E38" i="56"/>
  <c r="P37" i="56"/>
  <c r="L37" i="56"/>
  <c r="H37" i="56"/>
  <c r="D37" i="56"/>
  <c r="O36" i="56"/>
  <c r="K36" i="56"/>
  <c r="G36" i="56"/>
  <c r="C36" i="56"/>
  <c r="N35" i="56"/>
  <c r="J35" i="56"/>
  <c r="F35" i="56"/>
  <c r="Q34" i="56"/>
  <c r="M34" i="56"/>
  <c r="I34" i="56"/>
  <c r="E34" i="56"/>
  <c r="P33" i="56"/>
  <c r="L33" i="56"/>
  <c r="H33" i="56"/>
  <c r="D33" i="56"/>
  <c r="O32" i="56"/>
  <c r="K32" i="56"/>
  <c r="G32" i="56"/>
  <c r="C32" i="56"/>
  <c r="N31" i="56"/>
  <c r="J31" i="56"/>
  <c r="F31" i="56"/>
  <c r="Q30" i="56"/>
  <c r="M30" i="56"/>
  <c r="I30" i="56"/>
  <c r="E30" i="56"/>
  <c r="P28" i="56"/>
  <c r="L28" i="56"/>
  <c r="N6" i="56"/>
  <c r="J6" i="56"/>
  <c r="F6" i="56"/>
  <c r="Q5" i="56"/>
  <c r="M5" i="56"/>
  <c r="I5" i="56"/>
  <c r="E5" i="56"/>
  <c r="E4" i="56"/>
  <c r="E83" i="46"/>
  <c r="Q65" i="46"/>
  <c r="M65" i="46"/>
  <c r="I65" i="46"/>
  <c r="E65" i="46"/>
  <c r="Q64" i="46"/>
  <c r="M64" i="46"/>
  <c r="I64" i="46"/>
  <c r="E64" i="46"/>
  <c r="Q46" i="46"/>
  <c r="M46" i="46"/>
  <c r="I46" i="46"/>
  <c r="E46" i="46"/>
  <c r="Q45" i="46"/>
  <c r="M45" i="46"/>
  <c r="I45" i="46"/>
  <c r="E45" i="46"/>
  <c r="Q27" i="46"/>
  <c r="M27" i="46"/>
  <c r="I27" i="46"/>
  <c r="E27" i="46"/>
  <c r="Q26" i="46"/>
  <c r="M26" i="46"/>
  <c r="I26" i="46"/>
  <c r="E26" i="46"/>
  <c r="Q6" i="46"/>
  <c r="M6" i="46"/>
  <c r="I6" i="46"/>
  <c r="E6" i="46"/>
  <c r="Q5" i="46"/>
  <c r="M5" i="46"/>
  <c r="I5" i="46"/>
  <c r="E5" i="46"/>
  <c r="N145" i="56"/>
  <c r="J145" i="56"/>
  <c r="F145" i="56"/>
  <c r="O128" i="56"/>
  <c r="Q109" i="56"/>
  <c r="M109" i="56"/>
  <c r="J85" i="56"/>
  <c r="Q79" i="56"/>
  <c r="M79" i="56"/>
  <c r="I79" i="56"/>
  <c r="E79" i="56"/>
  <c r="P78" i="56"/>
  <c r="L78" i="56"/>
  <c r="H78" i="56"/>
  <c r="D78" i="56"/>
  <c r="O77" i="56"/>
  <c r="K77" i="56"/>
  <c r="G77" i="56"/>
  <c r="C77" i="56"/>
  <c r="N76" i="56"/>
  <c r="J76" i="56"/>
  <c r="F76" i="56"/>
  <c r="Q75" i="56"/>
  <c r="M75" i="56"/>
  <c r="I75" i="56"/>
  <c r="E75" i="56"/>
  <c r="P74" i="56"/>
  <c r="L74" i="56"/>
  <c r="H74" i="56"/>
  <c r="D74" i="56"/>
  <c r="O73" i="56"/>
  <c r="K73" i="56"/>
  <c r="G73" i="56"/>
  <c r="C73" i="56"/>
  <c r="N72" i="56"/>
  <c r="J72" i="56"/>
  <c r="F72" i="56"/>
  <c r="Q71" i="56"/>
  <c r="M71" i="56"/>
  <c r="I71" i="56"/>
  <c r="E71" i="56"/>
  <c r="P70" i="56"/>
  <c r="L70" i="56"/>
  <c r="H70" i="56"/>
  <c r="D70" i="56"/>
  <c r="O69" i="56"/>
  <c r="K69" i="56"/>
  <c r="G69" i="56"/>
  <c r="C69" i="56"/>
  <c r="N68" i="56"/>
  <c r="J68" i="56"/>
  <c r="F68" i="56"/>
  <c r="L60" i="56"/>
  <c r="D60" i="56"/>
  <c r="N58" i="56"/>
  <c r="M57" i="56"/>
  <c r="E57" i="56"/>
  <c r="K55" i="56"/>
  <c r="C55" i="56"/>
  <c r="J54" i="56"/>
  <c r="P52" i="56"/>
  <c r="H52" i="56"/>
  <c r="G51" i="56"/>
  <c r="F50" i="56"/>
  <c r="E49" i="56"/>
  <c r="L48" i="56"/>
  <c r="P27" i="56"/>
  <c r="L22" i="56"/>
  <c r="D22" i="56"/>
  <c r="K21" i="56"/>
  <c r="C21" i="56"/>
  <c r="J20" i="56"/>
  <c r="Q19" i="56"/>
  <c r="P18" i="56"/>
  <c r="H18" i="56"/>
  <c r="O17" i="56"/>
  <c r="G17" i="56"/>
  <c r="F16" i="56"/>
  <c r="M15" i="56"/>
  <c r="E15" i="56"/>
  <c r="L14" i="56"/>
  <c r="H14" i="56"/>
  <c r="G13" i="56"/>
  <c r="P10" i="56"/>
  <c r="H10" i="56"/>
  <c r="O9" i="56"/>
  <c r="G9" i="56"/>
  <c r="F7" i="56"/>
  <c r="F8" i="56"/>
  <c r="P145" i="56"/>
  <c r="Q159" i="56"/>
  <c r="M159" i="56"/>
  <c r="I159" i="56"/>
  <c r="E159" i="56"/>
  <c r="O157" i="56"/>
  <c r="K157" i="56"/>
  <c r="G157" i="56"/>
  <c r="C157" i="56"/>
  <c r="N156" i="56"/>
  <c r="J156" i="56"/>
  <c r="F156" i="56"/>
  <c r="Q155" i="56"/>
  <c r="M155" i="56"/>
  <c r="I155" i="56"/>
  <c r="E155" i="56"/>
  <c r="P154" i="56"/>
  <c r="L154" i="56"/>
  <c r="H154" i="56"/>
  <c r="D154" i="56"/>
  <c r="O153" i="56"/>
  <c r="K153" i="56"/>
  <c r="G153" i="56"/>
  <c r="C153" i="56"/>
  <c r="N148" i="56"/>
  <c r="J148" i="56"/>
  <c r="F148" i="56"/>
  <c r="M141" i="56"/>
  <c r="C139" i="56"/>
  <c r="Q137" i="56"/>
  <c r="P136" i="56"/>
  <c r="O135" i="56"/>
  <c r="N134" i="56"/>
  <c r="M133" i="56"/>
  <c r="L132" i="56"/>
  <c r="K131" i="56"/>
  <c r="J130" i="56"/>
  <c r="I129" i="56"/>
  <c r="I128" i="56"/>
  <c r="Q127" i="56"/>
  <c r="M127" i="56"/>
  <c r="I127" i="56"/>
  <c r="E127" i="56"/>
  <c r="P126" i="56"/>
  <c r="L126" i="56"/>
  <c r="H126" i="56"/>
  <c r="D126" i="56"/>
  <c r="I108" i="56"/>
  <c r="H107" i="56"/>
  <c r="O103" i="56"/>
  <c r="K103" i="56"/>
  <c r="G103" i="56"/>
  <c r="C103" i="56"/>
  <c r="Q101" i="56"/>
  <c r="M101" i="56"/>
  <c r="I101" i="56"/>
  <c r="E101" i="56"/>
  <c r="P100" i="56"/>
  <c r="L100" i="56"/>
  <c r="H100" i="56"/>
  <c r="D100" i="56"/>
  <c r="O99" i="56"/>
  <c r="K99" i="56"/>
  <c r="G99" i="56"/>
  <c r="C99" i="56"/>
  <c r="N98" i="56"/>
  <c r="J98" i="56"/>
  <c r="F98" i="56"/>
  <c r="Q97" i="56"/>
  <c r="M97" i="56"/>
  <c r="I97" i="56"/>
  <c r="E97" i="56"/>
  <c r="P96" i="56"/>
  <c r="L96" i="56"/>
  <c r="H96" i="56"/>
  <c r="D96" i="56"/>
  <c r="O95" i="56"/>
  <c r="N94" i="56"/>
  <c r="Q93" i="56"/>
  <c r="I93" i="56"/>
  <c r="P92" i="56"/>
  <c r="H92" i="56"/>
  <c r="O91" i="56"/>
  <c r="K91" i="56"/>
  <c r="G91" i="56"/>
  <c r="C91" i="56"/>
  <c r="N90" i="56"/>
  <c r="J90" i="56"/>
  <c r="F90" i="56"/>
  <c r="Q89" i="56"/>
  <c r="M89" i="56"/>
  <c r="I89" i="56"/>
  <c r="E89" i="56"/>
  <c r="P88" i="56"/>
  <c r="L88" i="56"/>
  <c r="H88" i="56"/>
  <c r="D88" i="56"/>
  <c r="O87" i="56"/>
  <c r="K87" i="56"/>
  <c r="G87" i="56"/>
  <c r="C87" i="56"/>
  <c r="N85" i="56"/>
  <c r="Q85" i="56"/>
  <c r="P79" i="56"/>
  <c r="L79" i="56"/>
  <c r="H79" i="56"/>
  <c r="D79" i="56"/>
  <c r="O78" i="56"/>
  <c r="K78" i="56"/>
  <c r="G78" i="56"/>
  <c r="C78" i="56"/>
  <c r="N77" i="56"/>
  <c r="J77" i="56"/>
  <c r="F77" i="56"/>
  <c r="Q76" i="56"/>
  <c r="M76" i="56"/>
  <c r="I76" i="56"/>
  <c r="E76" i="56"/>
  <c r="P75" i="56"/>
  <c r="L75" i="56"/>
  <c r="H75" i="56"/>
  <c r="D75" i="56"/>
  <c r="O74" i="56"/>
  <c r="K74" i="56"/>
  <c r="G74" i="56"/>
  <c r="C74" i="56"/>
  <c r="N73" i="56"/>
  <c r="J73" i="56"/>
  <c r="F73" i="56"/>
  <c r="Q72" i="56"/>
  <c r="M72" i="56"/>
  <c r="I72" i="56"/>
  <c r="E72" i="56"/>
  <c r="P71" i="56"/>
  <c r="L71" i="56"/>
  <c r="H71" i="56"/>
  <c r="D71" i="56"/>
  <c r="O70" i="56"/>
  <c r="K70" i="56"/>
  <c r="G70" i="56"/>
  <c r="C70" i="56"/>
  <c r="N69" i="56"/>
  <c r="J69" i="56"/>
  <c r="F69" i="56"/>
  <c r="Q68" i="56"/>
  <c r="M68" i="56"/>
  <c r="I68" i="56"/>
  <c r="E68" i="56"/>
  <c r="P66" i="56"/>
  <c r="F58" i="56"/>
  <c r="D56" i="56"/>
  <c r="Q53" i="56"/>
  <c r="O51" i="56"/>
  <c r="M49" i="56"/>
  <c r="O26" i="56"/>
  <c r="O22" i="56"/>
  <c r="K22" i="56"/>
  <c r="G22" i="56"/>
  <c r="C22" i="56"/>
  <c r="N21" i="56"/>
  <c r="F21" i="56"/>
  <c r="Q20" i="56"/>
  <c r="M20" i="56"/>
  <c r="I20" i="56"/>
  <c r="E20" i="56"/>
  <c r="P19" i="56"/>
  <c r="L19" i="56"/>
  <c r="H19" i="56"/>
  <c r="D19" i="56"/>
  <c r="O18" i="56"/>
  <c r="K18" i="56"/>
  <c r="G18" i="56"/>
  <c r="C18" i="56"/>
  <c r="N17" i="56"/>
  <c r="J17" i="56"/>
  <c r="F17" i="56"/>
  <c r="Q16" i="56"/>
  <c r="M16" i="56"/>
  <c r="I16" i="56"/>
  <c r="E16" i="56"/>
  <c r="P15" i="56"/>
  <c r="L15" i="56"/>
  <c r="H15" i="56"/>
  <c r="D15" i="56"/>
  <c r="G14" i="56"/>
  <c r="F13" i="56"/>
  <c r="H11" i="56"/>
  <c r="D11" i="56"/>
  <c r="O10" i="56"/>
  <c r="K10" i="56"/>
  <c r="G10" i="56"/>
  <c r="C10" i="56"/>
  <c r="N9" i="56"/>
  <c r="J9" i="56"/>
  <c r="F9" i="56"/>
  <c r="H145" i="56"/>
  <c r="O127" i="56"/>
  <c r="O159" i="56"/>
  <c r="K159" i="56"/>
  <c r="G159" i="56"/>
  <c r="C159" i="56"/>
  <c r="Q157" i="56"/>
  <c r="M157" i="56"/>
  <c r="I157" i="56"/>
  <c r="E157" i="56"/>
  <c r="P156" i="56"/>
  <c r="L156" i="56"/>
  <c r="H156" i="56"/>
  <c r="D156" i="56"/>
  <c r="O155" i="56"/>
  <c r="K155" i="56"/>
  <c r="G155" i="56"/>
  <c r="C155" i="56"/>
  <c r="N154" i="56"/>
  <c r="J154" i="56"/>
  <c r="F154" i="56"/>
  <c r="Q153" i="56"/>
  <c r="M153" i="56"/>
  <c r="I153" i="56"/>
  <c r="E153" i="56"/>
  <c r="P148" i="56"/>
  <c r="L148" i="56"/>
  <c r="H148" i="56"/>
  <c r="D148" i="56"/>
  <c r="N84" i="56"/>
  <c r="F84" i="56"/>
  <c r="N46" i="56"/>
  <c r="F46" i="56"/>
  <c r="P159" i="56"/>
  <c r="L159" i="56"/>
  <c r="H159" i="56"/>
  <c r="D159" i="56"/>
  <c r="N157" i="56"/>
  <c r="J157" i="56"/>
  <c r="F157" i="56"/>
  <c r="Q156" i="56"/>
  <c r="M156" i="56"/>
  <c r="I156" i="56"/>
  <c r="E156" i="56"/>
  <c r="P155" i="56"/>
  <c r="L155" i="56"/>
  <c r="H155" i="56"/>
  <c r="D155" i="56"/>
  <c r="O154" i="56"/>
  <c r="K154" i="56"/>
  <c r="G154" i="56"/>
  <c r="C154" i="56"/>
  <c r="N153" i="56"/>
  <c r="J153" i="56"/>
  <c r="F153" i="56"/>
  <c r="Q148" i="56"/>
  <c r="M148" i="56"/>
  <c r="I148" i="56"/>
  <c r="E148" i="56"/>
  <c r="L145" i="56"/>
  <c r="P141" i="56"/>
  <c r="L141" i="56"/>
  <c r="H141" i="56"/>
  <c r="D141" i="56"/>
  <c r="O140" i="56"/>
  <c r="N139" i="56"/>
  <c r="J139" i="56"/>
  <c r="F139" i="56"/>
  <c r="Q138" i="56"/>
  <c r="M138" i="56"/>
  <c r="I138" i="56"/>
  <c r="E138" i="56"/>
  <c r="P137" i="56"/>
  <c r="L137" i="56"/>
  <c r="H137" i="56"/>
  <c r="D137" i="56"/>
  <c r="O136" i="56"/>
  <c r="K136" i="56"/>
  <c r="G136" i="56"/>
  <c r="C136" i="56"/>
  <c r="N135" i="56"/>
  <c r="J135" i="56"/>
  <c r="F135" i="56"/>
  <c r="Q134" i="56"/>
  <c r="M134" i="56"/>
  <c r="I134" i="56"/>
  <c r="E134" i="56"/>
  <c r="P133" i="56"/>
  <c r="L133" i="56"/>
  <c r="H133" i="56"/>
  <c r="D133" i="56"/>
  <c r="O132" i="56"/>
  <c r="K132" i="56"/>
  <c r="G132" i="56"/>
  <c r="C132" i="56"/>
  <c r="N131" i="56"/>
  <c r="J131" i="56"/>
  <c r="F131" i="56"/>
  <c r="Q130" i="56"/>
  <c r="M130" i="56"/>
  <c r="I130" i="56"/>
  <c r="E130" i="56"/>
  <c r="N122" i="56"/>
  <c r="J122" i="56"/>
  <c r="F122" i="56"/>
  <c r="P120" i="56"/>
  <c r="L120" i="56"/>
  <c r="H120" i="56"/>
  <c r="D120" i="56"/>
  <c r="O119" i="56"/>
  <c r="K119" i="56"/>
  <c r="G119" i="56"/>
  <c r="C119" i="56"/>
  <c r="N118" i="56"/>
  <c r="J118" i="56"/>
  <c r="F118" i="56"/>
  <c r="Q117" i="56"/>
  <c r="M117" i="56"/>
  <c r="I117" i="56"/>
  <c r="E117" i="56"/>
  <c r="P116" i="56"/>
  <c r="L116" i="56"/>
  <c r="H116" i="56"/>
  <c r="D116" i="56"/>
  <c r="O111" i="56"/>
  <c r="K111" i="56"/>
  <c r="G111" i="56"/>
  <c r="C111" i="56"/>
  <c r="O60" i="56"/>
  <c r="K60" i="56"/>
  <c r="G60" i="56"/>
  <c r="C60" i="56"/>
  <c r="F59" i="56"/>
  <c r="Q58" i="56"/>
  <c r="M58" i="56"/>
  <c r="I58" i="56"/>
  <c r="E58" i="56"/>
  <c r="P57" i="56"/>
  <c r="L57" i="56"/>
  <c r="H57" i="56"/>
  <c r="D57" i="56"/>
  <c r="O56" i="56"/>
  <c r="K56" i="56"/>
  <c r="G56" i="56"/>
  <c r="C56" i="56"/>
  <c r="N55" i="56"/>
  <c r="J55" i="56"/>
  <c r="F55" i="56"/>
  <c r="Q54" i="56"/>
  <c r="M54" i="56"/>
  <c r="I54" i="56"/>
  <c r="E54" i="56"/>
  <c r="P53" i="56"/>
  <c r="L53" i="56"/>
  <c r="H53" i="56"/>
  <c r="D53" i="56"/>
  <c r="O52" i="56"/>
  <c r="K52" i="56"/>
  <c r="G52" i="56"/>
  <c r="C52" i="56"/>
  <c r="N51" i="56"/>
  <c r="J51" i="56"/>
  <c r="F51" i="56"/>
  <c r="Q50" i="56"/>
  <c r="M50" i="56"/>
  <c r="I50" i="56"/>
  <c r="E50" i="56"/>
  <c r="P49" i="56"/>
  <c r="L49" i="56"/>
  <c r="H49" i="56"/>
  <c r="D49" i="56"/>
  <c r="P46" i="56"/>
  <c r="L46" i="56"/>
  <c r="H46" i="56"/>
  <c r="D46" i="56"/>
  <c r="O45" i="56"/>
  <c r="K45" i="56"/>
  <c r="G45" i="56"/>
  <c r="C45" i="56"/>
  <c r="F41" i="56"/>
  <c r="D39" i="56"/>
  <c r="Q36" i="56"/>
  <c r="O34" i="56"/>
  <c r="M32" i="56"/>
  <c r="K30" i="56"/>
  <c r="N22" i="56"/>
  <c r="J22" i="56"/>
  <c r="F22" i="56"/>
  <c r="M21" i="56"/>
  <c r="E21" i="56"/>
  <c r="P20" i="56"/>
  <c r="L20" i="56"/>
  <c r="H20" i="56"/>
  <c r="D20" i="56"/>
  <c r="O19" i="56"/>
  <c r="K19" i="56"/>
  <c r="G19" i="56"/>
  <c r="C19" i="56"/>
  <c r="N18" i="56"/>
  <c r="J18" i="56"/>
  <c r="F18" i="56"/>
  <c r="Q17" i="56"/>
  <c r="M17" i="56"/>
  <c r="I17" i="56"/>
  <c r="E17" i="56"/>
  <c r="P16" i="56"/>
  <c r="L16" i="56"/>
  <c r="H16" i="56"/>
  <c r="D16" i="56"/>
  <c r="O15" i="56"/>
  <c r="K15" i="56"/>
  <c r="G15" i="56"/>
  <c r="C15" i="56"/>
  <c r="F14" i="56"/>
  <c r="L12" i="56"/>
  <c r="H12" i="56"/>
  <c r="D12" i="56"/>
  <c r="G11" i="56"/>
  <c r="C11" i="56"/>
  <c r="N10" i="56"/>
  <c r="J10" i="56"/>
  <c r="F10" i="56"/>
  <c r="Q9" i="56"/>
  <c r="M9" i="56"/>
  <c r="I9" i="56"/>
  <c r="E9" i="56"/>
  <c r="P7" i="56"/>
  <c r="C5" i="56"/>
  <c r="N126" i="56"/>
  <c r="Q122" i="56"/>
  <c r="M122" i="56"/>
  <c r="I122" i="56"/>
  <c r="E122" i="56"/>
  <c r="O120" i="56"/>
  <c r="K120" i="56"/>
  <c r="G120" i="56"/>
  <c r="C120" i="56"/>
  <c r="N119" i="56"/>
  <c r="J119" i="56"/>
  <c r="F119" i="56"/>
  <c r="Q118" i="56"/>
  <c r="M118" i="56"/>
  <c r="I118" i="56"/>
  <c r="E118" i="56"/>
  <c r="P117" i="56"/>
  <c r="L117" i="56"/>
  <c r="H117" i="56"/>
  <c r="D117" i="56"/>
  <c r="O116" i="56"/>
  <c r="K116" i="56"/>
  <c r="G116" i="56"/>
  <c r="C116" i="56"/>
  <c r="N111" i="56"/>
  <c r="J111" i="56"/>
  <c r="F111" i="56"/>
  <c r="O108" i="56"/>
  <c r="K108" i="56"/>
  <c r="G108" i="56"/>
  <c r="C108" i="56"/>
  <c r="K101" i="56"/>
  <c r="I99" i="56"/>
  <c r="G97" i="56"/>
  <c r="F92" i="56"/>
  <c r="P90" i="56"/>
  <c r="N88" i="56"/>
  <c r="L86" i="56"/>
  <c r="P84" i="56"/>
  <c r="L84" i="56"/>
  <c r="H84" i="56"/>
  <c r="D84" i="56"/>
  <c r="O83" i="56"/>
  <c r="K83" i="56"/>
  <c r="G83" i="56"/>
  <c r="C83" i="56"/>
  <c r="E78" i="56"/>
  <c r="C76" i="56"/>
  <c r="P73" i="56"/>
  <c r="N71" i="56"/>
  <c r="L69" i="56"/>
  <c r="J67" i="56"/>
  <c r="N65" i="56"/>
  <c r="J65" i="56"/>
  <c r="F65" i="56"/>
  <c r="Q64" i="56"/>
  <c r="M64" i="56"/>
  <c r="I64" i="56"/>
  <c r="E64" i="56"/>
  <c r="N60" i="56"/>
  <c r="J60" i="56"/>
  <c r="F60" i="56"/>
  <c r="Q59" i="56"/>
  <c r="I59" i="56"/>
  <c r="P58" i="56"/>
  <c r="L58" i="56"/>
  <c r="H58" i="56"/>
  <c r="D58" i="56"/>
  <c r="O57" i="56"/>
  <c r="K57" i="56"/>
  <c r="G57" i="56"/>
  <c r="C57" i="56"/>
  <c r="N56" i="56"/>
  <c r="J56" i="56"/>
  <c r="F56" i="56"/>
  <c r="Q55" i="56"/>
  <c r="M55" i="56"/>
  <c r="I55" i="56"/>
  <c r="E55" i="56"/>
  <c r="P54" i="56"/>
  <c r="L54" i="56"/>
  <c r="H54" i="56"/>
  <c r="D54" i="56"/>
  <c r="O53" i="56"/>
  <c r="K53" i="56"/>
  <c r="G53" i="56"/>
  <c r="C53" i="56"/>
  <c r="N52" i="56"/>
  <c r="J52" i="56"/>
  <c r="F52" i="56"/>
  <c r="Q51" i="56"/>
  <c r="M51" i="56"/>
  <c r="I51" i="56"/>
  <c r="E51" i="56"/>
  <c r="P50" i="56"/>
  <c r="L50" i="56"/>
  <c r="H50" i="56"/>
  <c r="D50" i="56"/>
  <c r="O49" i="56"/>
  <c r="K49" i="56"/>
  <c r="G49" i="56"/>
  <c r="C49" i="56"/>
  <c r="Q41" i="56"/>
  <c r="M41" i="56"/>
  <c r="I41" i="56"/>
  <c r="E41" i="56"/>
  <c r="P40" i="56"/>
  <c r="L40" i="56"/>
  <c r="H40" i="56"/>
  <c r="D40" i="56"/>
  <c r="O39" i="56"/>
  <c r="K39" i="56"/>
  <c r="G39" i="56"/>
  <c r="C39" i="56"/>
  <c r="N38" i="56"/>
  <c r="J38" i="56"/>
  <c r="F38" i="56"/>
  <c r="Q37" i="56"/>
  <c r="M37" i="56"/>
  <c r="I37" i="56"/>
  <c r="E37" i="56"/>
  <c r="P36" i="56"/>
  <c r="L36" i="56"/>
  <c r="H36" i="56"/>
  <c r="D36" i="56"/>
  <c r="O35" i="56"/>
  <c r="K35" i="56"/>
  <c r="G35" i="56"/>
  <c r="C35" i="56"/>
  <c r="N34" i="56"/>
  <c r="J34" i="56"/>
  <c r="F34" i="56"/>
  <c r="Q33" i="56"/>
  <c r="M33" i="56"/>
  <c r="I33" i="56"/>
  <c r="E33" i="56"/>
  <c r="P32" i="56"/>
  <c r="L32" i="56"/>
  <c r="H32" i="56"/>
  <c r="D32" i="56"/>
  <c r="O31" i="56"/>
  <c r="K31" i="56"/>
  <c r="G31" i="56"/>
  <c r="C31" i="56"/>
  <c r="N30" i="56"/>
  <c r="J30" i="56"/>
  <c r="F30" i="56"/>
  <c r="N27" i="56"/>
  <c r="J27" i="56"/>
  <c r="F27" i="56"/>
  <c r="Q26" i="56"/>
  <c r="M26" i="56"/>
  <c r="I26" i="56"/>
  <c r="E26" i="56"/>
  <c r="J93" i="6"/>
  <c r="C16" i="24"/>
  <c r="C27" i="24"/>
  <c r="C27" i="27" s="1"/>
  <c r="F93" i="6"/>
  <c r="C16" i="23"/>
  <c r="C4" i="25"/>
  <c r="C4" i="28" s="1"/>
  <c r="N162" i="46"/>
  <c r="N144" i="46"/>
  <c r="F144" i="46"/>
  <c r="H52" i="6"/>
  <c r="D52" i="6"/>
  <c r="J27" i="8"/>
  <c r="F17" i="8"/>
  <c r="F15" i="8"/>
  <c r="J4" i="8"/>
  <c r="M27" i="11"/>
  <c r="E27" i="11"/>
  <c r="M4" i="11"/>
  <c r="E4" i="11"/>
  <c r="N32" i="12"/>
  <c r="B32" i="12"/>
  <c r="B32" i="15" s="1"/>
  <c r="F31" i="12"/>
  <c r="J30" i="12"/>
  <c r="N29" i="12"/>
  <c r="F29" i="12"/>
  <c r="F28" i="12"/>
  <c r="N26" i="12"/>
  <c r="B26" i="12"/>
  <c r="B26" i="15" s="1"/>
  <c r="F25" i="12"/>
  <c r="N24" i="12"/>
  <c r="F24" i="12"/>
  <c r="N22" i="12"/>
  <c r="B22" i="12"/>
  <c r="B22" i="15" s="1"/>
  <c r="F21" i="12"/>
  <c r="J20" i="12"/>
  <c r="N19" i="12"/>
  <c r="B19" i="12"/>
  <c r="B19" i="15" s="1"/>
  <c r="J18" i="12"/>
  <c r="F14" i="12"/>
  <c r="J13" i="12"/>
  <c r="N12" i="12"/>
  <c r="N11" i="12"/>
  <c r="B11" i="12"/>
  <c r="B11" i="15" s="1"/>
  <c r="F10" i="12"/>
  <c r="J9" i="12"/>
  <c r="N8" i="12"/>
  <c r="N7" i="12"/>
  <c r="N6" i="12"/>
  <c r="B6" i="12"/>
  <c r="B6" i="15" s="1"/>
  <c r="F5" i="12"/>
  <c r="O32" i="13"/>
  <c r="G32" i="13"/>
  <c r="K31" i="13"/>
  <c r="C31" i="13"/>
  <c r="G30" i="13"/>
  <c r="K29" i="13"/>
  <c r="O28" i="13"/>
  <c r="C28" i="13"/>
  <c r="K26" i="13"/>
  <c r="O25" i="13"/>
  <c r="C25" i="13"/>
  <c r="G24" i="13"/>
  <c r="K23" i="13"/>
  <c r="K23" i="16" s="1"/>
  <c r="O22" i="13"/>
  <c r="C22" i="13"/>
  <c r="K21" i="13"/>
  <c r="K20" i="13"/>
  <c r="K19" i="13"/>
  <c r="C19" i="13"/>
  <c r="G18" i="13"/>
  <c r="K14" i="13"/>
  <c r="O13" i="13"/>
  <c r="G13" i="13"/>
  <c r="O12" i="13"/>
  <c r="C12" i="13"/>
  <c r="K11" i="13"/>
  <c r="C11" i="13"/>
  <c r="K10" i="13"/>
  <c r="C10" i="13"/>
  <c r="G9" i="13"/>
  <c r="C9" i="13"/>
  <c r="O8" i="13"/>
  <c r="G8" i="13"/>
  <c r="G7" i="13"/>
  <c r="O6" i="13"/>
  <c r="C6" i="13"/>
  <c r="G5" i="13"/>
  <c r="P15" i="14"/>
  <c r="P15" i="17" s="1"/>
  <c r="D15" i="14"/>
  <c r="D15" i="17" s="1"/>
  <c r="K27" i="18"/>
  <c r="K27" i="24" s="1"/>
  <c r="K27" i="27" s="1"/>
  <c r="M17" i="18"/>
  <c r="P4" i="18"/>
  <c r="P3" i="18" s="1"/>
  <c r="H4" i="18"/>
  <c r="H3" i="18" s="1"/>
  <c r="H16" i="24" s="1"/>
  <c r="N4" i="20"/>
  <c r="J30" i="25"/>
  <c r="J30" i="28" s="1"/>
  <c r="M29" i="25"/>
  <c r="M29" i="28" s="1"/>
  <c r="P28" i="25"/>
  <c r="P28" i="28" s="1"/>
  <c r="H28" i="25"/>
  <c r="H28" i="28" s="1"/>
  <c r="F22" i="25"/>
  <c r="F22" i="28" s="1"/>
  <c r="I21" i="25"/>
  <c r="I21" i="28" s="1"/>
  <c r="L20" i="25"/>
  <c r="L20" i="28" s="1"/>
  <c r="O19" i="25"/>
  <c r="O19" i="28" s="1"/>
  <c r="G19" i="25"/>
  <c r="G19" i="28" s="1"/>
  <c r="F18" i="25"/>
  <c r="F18" i="28" s="1"/>
  <c r="E9" i="25"/>
  <c r="E9" i="28" s="1"/>
  <c r="L8" i="25"/>
  <c r="L8" i="28" s="1"/>
  <c r="O7" i="25"/>
  <c r="O7" i="28" s="1"/>
  <c r="C7" i="25"/>
  <c r="C7" i="28" s="1"/>
  <c r="F6" i="25"/>
  <c r="F6" i="28" s="1"/>
  <c r="I5" i="25"/>
  <c r="I5" i="28" s="1"/>
  <c r="P16" i="28"/>
  <c r="B109" i="44"/>
  <c r="B82" i="44"/>
  <c r="F165" i="46"/>
  <c r="N147" i="46"/>
  <c r="F145" i="46"/>
  <c r="N129" i="46"/>
  <c r="N86" i="46"/>
  <c r="N67" i="46"/>
  <c r="F64" i="46"/>
  <c r="K8" i="46"/>
  <c r="F5" i="46"/>
  <c r="N52" i="6"/>
  <c r="F52" i="6"/>
  <c r="P27" i="8"/>
  <c r="H27" i="8"/>
  <c r="P17" i="8"/>
  <c r="L17" i="8"/>
  <c r="D17" i="8"/>
  <c r="L15" i="8"/>
  <c r="H15" i="8"/>
  <c r="L4" i="8"/>
  <c r="D4" i="8"/>
  <c r="F32" i="10"/>
  <c r="N31" i="10"/>
  <c r="N30" i="10"/>
  <c r="F30" i="10"/>
  <c r="J29" i="10"/>
  <c r="B29" i="10"/>
  <c r="J28" i="10"/>
  <c r="B28" i="10"/>
  <c r="F26" i="10"/>
  <c r="B24" i="10"/>
  <c r="J22" i="10"/>
  <c r="N21" i="10"/>
  <c r="N20" i="10"/>
  <c r="F20" i="10"/>
  <c r="F19" i="10"/>
  <c r="N18" i="10"/>
  <c r="F18" i="10"/>
  <c r="J16" i="10"/>
  <c r="B16" i="10"/>
  <c r="J14" i="10"/>
  <c r="B14" i="10"/>
  <c r="N13" i="10"/>
  <c r="F13" i="10"/>
  <c r="F12" i="10"/>
  <c r="F11" i="10"/>
  <c r="N10" i="10"/>
  <c r="B9" i="10"/>
  <c r="J8" i="10"/>
  <c r="B8" i="10"/>
  <c r="J7" i="10"/>
  <c r="B7" i="10"/>
  <c r="J5" i="10"/>
  <c r="F5" i="10"/>
  <c r="O27" i="11"/>
  <c r="K27" i="11"/>
  <c r="C27" i="11"/>
  <c r="O4" i="11"/>
  <c r="G4" i="11"/>
  <c r="C4" i="11"/>
  <c r="P5" i="12"/>
  <c r="H5" i="12"/>
  <c r="Q32" i="13"/>
  <c r="I32" i="13"/>
  <c r="Q31" i="13"/>
  <c r="I31" i="13"/>
  <c r="E31" i="13"/>
  <c r="M30" i="13"/>
  <c r="E30" i="13"/>
  <c r="Q29" i="13"/>
  <c r="I29" i="13"/>
  <c r="Q28" i="13"/>
  <c r="I28" i="13"/>
  <c r="M26" i="13"/>
  <c r="E26" i="13"/>
  <c r="M25" i="13"/>
  <c r="I25" i="13"/>
  <c r="Q24" i="13"/>
  <c r="I24" i="13"/>
  <c r="Q23" i="13"/>
  <c r="Q23" i="16" s="1"/>
  <c r="M23" i="13"/>
  <c r="M23" i="16" s="1"/>
  <c r="E23" i="13"/>
  <c r="E23" i="16" s="1"/>
  <c r="M22" i="13"/>
  <c r="E22" i="13"/>
  <c r="M21" i="13"/>
  <c r="I21" i="13"/>
  <c r="M20" i="13"/>
  <c r="E20" i="13"/>
  <c r="M19" i="13"/>
  <c r="E19" i="13"/>
  <c r="M18" i="13"/>
  <c r="I18" i="13"/>
  <c r="M14" i="13"/>
  <c r="Q13" i="13"/>
  <c r="M13" i="13"/>
  <c r="E13" i="13"/>
  <c r="M12" i="13"/>
  <c r="I12" i="13"/>
  <c r="Q11" i="13"/>
  <c r="I11" i="13"/>
  <c r="Q10" i="13"/>
  <c r="I10" i="13"/>
  <c r="Q9" i="13"/>
  <c r="M9" i="13"/>
  <c r="E9" i="13"/>
  <c r="M8" i="13"/>
  <c r="E8" i="13"/>
  <c r="Q7" i="13"/>
  <c r="I7" i="13"/>
  <c r="E7" i="13"/>
  <c r="M6" i="13"/>
  <c r="E6" i="13"/>
  <c r="M5" i="13"/>
  <c r="I5" i="13"/>
  <c r="E5" i="13"/>
  <c r="F15" i="14"/>
  <c r="F15" i="17" s="1"/>
  <c r="Q27" i="18"/>
  <c r="Q27" i="24" s="1"/>
  <c r="Q27" i="27" s="1"/>
  <c r="I27" i="18"/>
  <c r="I27" i="25" s="1"/>
  <c r="I27" i="28" s="1"/>
  <c r="E27" i="18"/>
  <c r="E27" i="24" s="1"/>
  <c r="E27" i="27" s="1"/>
  <c r="K17" i="18"/>
  <c r="C17" i="25"/>
  <c r="C17" i="28" s="1"/>
  <c r="L14" i="18"/>
  <c r="L14" i="23" s="1"/>
  <c r="L14" i="26" s="1"/>
  <c r="D14" i="18"/>
  <c r="D14" i="23" s="1"/>
  <c r="D14" i="26" s="1"/>
  <c r="N4" i="18"/>
  <c r="N3" i="18" s="1"/>
  <c r="J4" i="18"/>
  <c r="J3" i="18" s="1"/>
  <c r="L4" i="20"/>
  <c r="D4" i="20"/>
  <c r="O32" i="21"/>
  <c r="G32" i="21"/>
  <c r="N31" i="21"/>
  <c r="F31" i="21"/>
  <c r="Q30" i="21"/>
  <c r="E30" i="21"/>
  <c r="L29" i="21"/>
  <c r="D29" i="21"/>
  <c r="O28" i="21"/>
  <c r="G28" i="21"/>
  <c r="M26" i="21"/>
  <c r="E26" i="21"/>
  <c r="L25" i="21"/>
  <c r="D25" i="21"/>
  <c r="K24" i="21"/>
  <c r="C24" i="21"/>
  <c r="M22" i="21"/>
  <c r="E22" i="21"/>
  <c r="L21" i="21"/>
  <c r="D21" i="21"/>
  <c r="K20" i="21"/>
  <c r="C20" i="21"/>
  <c r="N19" i="21"/>
  <c r="Q18" i="21"/>
  <c r="I18" i="21"/>
  <c r="K16" i="21"/>
  <c r="C16" i="21"/>
  <c r="M14" i="21"/>
  <c r="I14" i="21"/>
  <c r="L13" i="21"/>
  <c r="H13" i="21"/>
  <c r="O12" i="21"/>
  <c r="G12" i="21"/>
  <c r="N11" i="21"/>
  <c r="F11" i="21"/>
  <c r="I10" i="21"/>
  <c r="E10" i="21"/>
  <c r="L9" i="21"/>
  <c r="D9" i="21"/>
  <c r="K8" i="21"/>
  <c r="C8" i="21"/>
  <c r="J7" i="21"/>
  <c r="Q6" i="21"/>
  <c r="M6" i="21"/>
  <c r="E6" i="21"/>
  <c r="H5" i="21"/>
  <c r="Q29" i="23"/>
  <c r="Q29" i="26" s="1"/>
  <c r="I29" i="23"/>
  <c r="I29" i="26" s="1"/>
  <c r="P28" i="23"/>
  <c r="P28" i="26" s="1"/>
  <c r="D28" i="23"/>
  <c r="D28" i="26" s="1"/>
  <c r="N22" i="23"/>
  <c r="N22" i="26" s="1"/>
  <c r="J22" i="23"/>
  <c r="J22" i="26" s="1"/>
  <c r="Q21" i="23"/>
  <c r="Q21" i="26" s="1"/>
  <c r="I21" i="23"/>
  <c r="I21" i="26" s="1"/>
  <c r="P20" i="23"/>
  <c r="P20" i="26" s="1"/>
  <c r="H20" i="23"/>
  <c r="H20" i="26" s="1"/>
  <c r="O19" i="23"/>
  <c r="O19" i="26" s="1"/>
  <c r="K19" i="23"/>
  <c r="K19" i="26" s="1"/>
  <c r="N18" i="23"/>
  <c r="N18" i="26" s="1"/>
  <c r="F18" i="23"/>
  <c r="F18" i="26" s="1"/>
  <c r="M9" i="23"/>
  <c r="M9" i="26" s="1"/>
  <c r="I9" i="23"/>
  <c r="I9" i="26" s="1"/>
  <c r="P8" i="23"/>
  <c r="P8" i="26" s="1"/>
  <c r="H8" i="23"/>
  <c r="H8" i="26" s="1"/>
  <c r="G7" i="23"/>
  <c r="G7" i="26" s="1"/>
  <c r="N6" i="23"/>
  <c r="N6" i="26" s="1"/>
  <c r="F6" i="23"/>
  <c r="F6" i="26" s="1"/>
  <c r="M5" i="23"/>
  <c r="M5" i="26" s="1"/>
  <c r="I5" i="23"/>
  <c r="I5" i="26" s="1"/>
  <c r="J28" i="25"/>
  <c r="J28" i="28" s="1"/>
  <c r="L18" i="25"/>
  <c r="L18" i="28" s="1"/>
  <c r="D18" i="25"/>
  <c r="D18" i="28" s="1"/>
  <c r="K5" i="25"/>
  <c r="K5" i="28" s="1"/>
  <c r="C5" i="25"/>
  <c r="C5" i="28" s="1"/>
  <c r="L16" i="28"/>
  <c r="Q165" i="46"/>
  <c r="I165" i="46"/>
  <c r="Q147" i="46"/>
  <c r="I147" i="46"/>
  <c r="M129" i="46"/>
  <c r="E129" i="46"/>
  <c r="M110" i="46"/>
  <c r="E110" i="46"/>
  <c r="Q86" i="46"/>
  <c r="O27" i="8"/>
  <c r="K27" i="8"/>
  <c r="G27" i="8"/>
  <c r="C27" i="8"/>
  <c r="O17" i="8"/>
  <c r="K17" i="8"/>
  <c r="G17" i="8"/>
  <c r="C17" i="8"/>
  <c r="O15" i="8"/>
  <c r="K15" i="8"/>
  <c r="G15" i="8"/>
  <c r="C15" i="8"/>
  <c r="O4" i="8"/>
  <c r="K4" i="8"/>
  <c r="G4" i="8"/>
  <c r="C4" i="8"/>
  <c r="D15" i="10"/>
  <c r="M32" i="10"/>
  <c r="E32" i="10"/>
  <c r="M31" i="10"/>
  <c r="Q30" i="10"/>
  <c r="I30" i="10"/>
  <c r="M29" i="10"/>
  <c r="E29" i="10"/>
  <c r="M28" i="10"/>
  <c r="E28" i="10"/>
  <c r="Q26" i="10"/>
  <c r="I26" i="10"/>
  <c r="Q25" i="10"/>
  <c r="E25" i="10"/>
  <c r="M24" i="10"/>
  <c r="E24" i="10"/>
  <c r="I23" i="10"/>
  <c r="Q22" i="10"/>
  <c r="I22" i="10"/>
  <c r="Q21" i="10"/>
  <c r="E21" i="10"/>
  <c r="Q20" i="10"/>
  <c r="I20" i="10"/>
  <c r="Q19" i="10"/>
  <c r="I19" i="10"/>
  <c r="Q18" i="10"/>
  <c r="E18" i="10"/>
  <c r="Q16" i="10"/>
  <c r="M16" i="10"/>
  <c r="I16" i="10"/>
  <c r="E16" i="10"/>
  <c r="Q14" i="10"/>
  <c r="I14" i="10"/>
  <c r="E14" i="10"/>
  <c r="I13" i="10"/>
  <c r="Q12" i="10"/>
  <c r="E12" i="10"/>
  <c r="M11" i="10"/>
  <c r="E11" i="10"/>
  <c r="M10" i="10"/>
  <c r="E10" i="10"/>
  <c r="I9" i="10"/>
  <c r="Q8" i="10"/>
  <c r="I8" i="10"/>
  <c r="M7" i="10"/>
  <c r="Q6" i="10"/>
  <c r="I6" i="10"/>
  <c r="Q5" i="10"/>
  <c r="Q28" i="14"/>
  <c r="I28" i="14"/>
  <c r="Q18" i="14"/>
  <c r="M18" i="14"/>
  <c r="I18" i="14"/>
  <c r="Q9" i="14"/>
  <c r="I9" i="14"/>
  <c r="Q8" i="14"/>
  <c r="I8" i="14"/>
  <c r="Q7" i="14"/>
  <c r="I7" i="14"/>
  <c r="Q6" i="14"/>
  <c r="E6" i="14"/>
  <c r="Q5" i="14"/>
  <c r="M5" i="14"/>
  <c r="I5" i="14"/>
  <c r="E5" i="14"/>
  <c r="L16" i="17"/>
  <c r="H16" i="17"/>
  <c r="L27" i="18"/>
  <c r="L27" i="23" s="1"/>
  <c r="L27" i="26" s="1"/>
  <c r="H27" i="18"/>
  <c r="H27" i="25" s="1"/>
  <c r="H27" i="28" s="1"/>
  <c r="D27" i="18"/>
  <c r="D27" i="23" s="1"/>
  <c r="D27" i="26" s="1"/>
  <c r="N17" i="18"/>
  <c r="J17" i="18"/>
  <c r="O14" i="18"/>
  <c r="O14" i="24" s="1"/>
  <c r="O14" i="27" s="1"/>
  <c r="K14" i="18"/>
  <c r="K14" i="24" s="1"/>
  <c r="K14" i="27" s="1"/>
  <c r="G14" i="18"/>
  <c r="G14" i="24" s="1"/>
  <c r="G14" i="27" s="1"/>
  <c r="C14" i="24"/>
  <c r="C14" i="27" s="1"/>
  <c r="Q4" i="18"/>
  <c r="Q3" i="18" s="1"/>
  <c r="M4" i="18"/>
  <c r="M3" i="18" s="1"/>
  <c r="M16" i="23" s="1"/>
  <c r="I4" i="18"/>
  <c r="I3" i="18" s="1"/>
  <c r="I16" i="23" s="1"/>
  <c r="E4" i="18"/>
  <c r="E3" i="18" s="1"/>
  <c r="C27" i="23"/>
  <c r="C27" i="26" s="1"/>
  <c r="O15" i="21"/>
  <c r="K15" i="21"/>
  <c r="G15" i="21"/>
  <c r="C15" i="21"/>
  <c r="N15" i="21"/>
  <c r="J15" i="21"/>
  <c r="F15" i="21"/>
  <c r="O4" i="20"/>
  <c r="K4" i="20"/>
  <c r="G4" i="20"/>
  <c r="N32" i="21"/>
  <c r="J32" i="21"/>
  <c r="F32" i="21"/>
  <c r="Q31" i="21"/>
  <c r="M31" i="21"/>
  <c r="I31" i="21"/>
  <c r="E31" i="21"/>
  <c r="P30" i="21"/>
  <c r="L30" i="21"/>
  <c r="H30" i="21"/>
  <c r="D30" i="21"/>
  <c r="O29" i="21"/>
  <c r="K29" i="21"/>
  <c r="G29" i="21"/>
  <c r="C29" i="21"/>
  <c r="N28" i="21"/>
  <c r="J28" i="21"/>
  <c r="F28" i="21"/>
  <c r="P26" i="21"/>
  <c r="L26" i="21"/>
  <c r="H26" i="21"/>
  <c r="D26" i="21"/>
  <c r="O25" i="21"/>
  <c r="K25" i="21"/>
  <c r="G25" i="21"/>
  <c r="C25" i="21"/>
  <c r="N24" i="21"/>
  <c r="J24" i="21"/>
  <c r="F24" i="21"/>
  <c r="Q23" i="21"/>
  <c r="M23" i="21"/>
  <c r="I23" i="21"/>
  <c r="E23" i="21"/>
  <c r="P22" i="21"/>
  <c r="L22" i="21"/>
  <c r="H22" i="21"/>
  <c r="D22" i="21"/>
  <c r="O21" i="21"/>
  <c r="K21" i="21"/>
  <c r="G21" i="21"/>
  <c r="C21" i="21"/>
  <c r="N20" i="21"/>
  <c r="J20" i="21"/>
  <c r="F20" i="21"/>
  <c r="Q19" i="21"/>
  <c r="M19" i="21"/>
  <c r="I19" i="21"/>
  <c r="E19" i="21"/>
  <c r="P18" i="21"/>
  <c r="L18" i="21"/>
  <c r="H18" i="21"/>
  <c r="D18" i="21"/>
  <c r="N16" i="21"/>
  <c r="J16" i="21"/>
  <c r="F16" i="21"/>
  <c r="P14" i="21"/>
  <c r="L14" i="21"/>
  <c r="H14" i="21"/>
  <c r="D14" i="21"/>
  <c r="O13" i="21"/>
  <c r="K13" i="21"/>
  <c r="G13" i="21"/>
  <c r="C13" i="21"/>
  <c r="N12" i="21"/>
  <c r="J12" i="21"/>
  <c r="F12" i="21"/>
  <c r="Q11" i="21"/>
  <c r="M11" i="21"/>
  <c r="I11" i="21"/>
  <c r="E11" i="21"/>
  <c r="P10" i="21"/>
  <c r="L10" i="21"/>
  <c r="H10" i="21"/>
  <c r="D10" i="21"/>
  <c r="O9" i="21"/>
  <c r="K9" i="21"/>
  <c r="G9" i="21"/>
  <c r="C9" i="21"/>
  <c r="N8" i="21"/>
  <c r="J8" i="21"/>
  <c r="F8" i="21"/>
  <c r="Q7" i="21"/>
  <c r="M7" i="21"/>
  <c r="I7" i="21"/>
  <c r="E7" i="21"/>
  <c r="P6" i="21"/>
  <c r="L6" i="21"/>
  <c r="H6" i="21"/>
  <c r="D6" i="21"/>
  <c r="O5" i="21"/>
  <c r="K5" i="21"/>
  <c r="G5" i="21"/>
  <c r="C5" i="21"/>
  <c r="K32" i="23"/>
  <c r="K32" i="26" s="1"/>
  <c r="C32" i="23"/>
  <c r="C32" i="26" s="1"/>
  <c r="N31" i="23"/>
  <c r="N31" i="26" s="1"/>
  <c r="J31" i="23"/>
  <c r="J31" i="26" s="1"/>
  <c r="F31" i="23"/>
  <c r="F31" i="26" s="1"/>
  <c r="M30" i="23"/>
  <c r="M30" i="26" s="1"/>
  <c r="I30" i="23"/>
  <c r="I30" i="26" s="1"/>
  <c r="P29" i="23"/>
  <c r="P29" i="26" s="1"/>
  <c r="L29" i="23"/>
  <c r="L29" i="26" s="1"/>
  <c r="H29" i="23"/>
  <c r="H29" i="26" s="1"/>
  <c r="D29" i="23"/>
  <c r="D29" i="26" s="1"/>
  <c r="K28" i="23"/>
  <c r="K28" i="26" s="1"/>
  <c r="C28" i="23"/>
  <c r="C28" i="26" s="1"/>
  <c r="Q26" i="23"/>
  <c r="Q26" i="26" s="1"/>
  <c r="I26" i="23"/>
  <c r="I26" i="26" s="1"/>
  <c r="P25" i="23"/>
  <c r="P25" i="26" s="1"/>
  <c r="H25" i="23"/>
  <c r="H25" i="26" s="1"/>
  <c r="O24" i="23"/>
  <c r="O24" i="26" s="1"/>
  <c r="G24" i="23"/>
  <c r="G24" i="26" s="1"/>
  <c r="Q22" i="23"/>
  <c r="Q22" i="26" s="1"/>
  <c r="I22" i="23"/>
  <c r="I22" i="26" s="1"/>
  <c r="P21" i="23"/>
  <c r="P21" i="26" s="1"/>
  <c r="H21" i="23"/>
  <c r="H21" i="26" s="1"/>
  <c r="O20" i="23"/>
  <c r="O20" i="26" s="1"/>
  <c r="G20" i="23"/>
  <c r="G20" i="26" s="1"/>
  <c r="J19" i="23"/>
  <c r="J19" i="26" s="1"/>
  <c r="F19" i="23"/>
  <c r="F19" i="26" s="1"/>
  <c r="M18" i="23"/>
  <c r="M18" i="26" s="1"/>
  <c r="E18" i="23"/>
  <c r="E18" i="26" s="1"/>
  <c r="P13" i="23"/>
  <c r="P13" i="26" s="1"/>
  <c r="D13" i="23"/>
  <c r="D13" i="26" s="1"/>
  <c r="K12" i="23"/>
  <c r="K12" i="26" s="1"/>
  <c r="C12" i="23"/>
  <c r="C12" i="26" s="1"/>
  <c r="J11" i="23"/>
  <c r="J11" i="26" s="1"/>
  <c r="Q10" i="23"/>
  <c r="Q10" i="26" s="1"/>
  <c r="M10" i="23"/>
  <c r="M10" i="26" s="1"/>
  <c r="P9" i="23"/>
  <c r="P9" i="26" s="1"/>
  <c r="H9" i="23"/>
  <c r="H9" i="26" s="1"/>
  <c r="O8" i="23"/>
  <c r="O8" i="26" s="1"/>
  <c r="K8" i="23"/>
  <c r="K8" i="26" s="1"/>
  <c r="G8" i="23"/>
  <c r="G8" i="26" s="1"/>
  <c r="C8" i="23"/>
  <c r="C8" i="26" s="1"/>
  <c r="N7" i="23"/>
  <c r="N7" i="26" s="1"/>
  <c r="F7" i="23"/>
  <c r="F7" i="26" s="1"/>
  <c r="M6" i="23"/>
  <c r="M6" i="26" s="1"/>
  <c r="I6" i="23"/>
  <c r="I6" i="26" s="1"/>
  <c r="P5" i="23"/>
  <c r="P5" i="26" s="1"/>
  <c r="L5" i="23"/>
  <c r="L5" i="26" s="1"/>
  <c r="D5" i="23"/>
  <c r="D5" i="26" s="1"/>
  <c r="Q31" i="24"/>
  <c r="Q31" i="27" s="1"/>
  <c r="M31" i="24"/>
  <c r="M31" i="27" s="1"/>
  <c r="I31" i="24"/>
  <c r="I31" i="27" s="1"/>
  <c r="E31" i="24"/>
  <c r="E31" i="27" s="1"/>
  <c r="O29" i="24"/>
  <c r="O29" i="27" s="1"/>
  <c r="K29" i="24"/>
  <c r="K29" i="27" s="1"/>
  <c r="G29" i="24"/>
  <c r="G29" i="27" s="1"/>
  <c r="C29" i="24"/>
  <c r="C29" i="27" s="1"/>
  <c r="O21" i="24"/>
  <c r="O21" i="27" s="1"/>
  <c r="K21" i="24"/>
  <c r="K21" i="27" s="1"/>
  <c r="C21" i="24"/>
  <c r="C21" i="27" s="1"/>
  <c r="Q19" i="24"/>
  <c r="Q19" i="27" s="1"/>
  <c r="I19" i="24"/>
  <c r="I19" i="27" s="1"/>
  <c r="J8" i="24"/>
  <c r="J8" i="27" s="1"/>
  <c r="F8" i="24"/>
  <c r="F8" i="27" s="1"/>
  <c r="P6" i="24"/>
  <c r="P6" i="27" s="1"/>
  <c r="H6" i="24"/>
  <c r="H6" i="27" s="1"/>
  <c r="P31" i="25"/>
  <c r="P31" i="28" s="1"/>
  <c r="H31" i="25"/>
  <c r="H31" i="28" s="1"/>
  <c r="D31" i="25"/>
  <c r="D31" i="28" s="1"/>
  <c r="J29" i="25"/>
  <c r="J29" i="28" s="1"/>
  <c r="F29" i="25"/>
  <c r="F29" i="28" s="1"/>
  <c r="O18" i="25"/>
  <c r="O18" i="28" s="1"/>
  <c r="K18" i="25"/>
  <c r="K18" i="28" s="1"/>
  <c r="G18" i="25"/>
  <c r="G18" i="28" s="1"/>
  <c r="C18" i="25"/>
  <c r="C18" i="28" s="1"/>
  <c r="H15" i="25"/>
  <c r="H15" i="28" s="1"/>
  <c r="D15" i="25"/>
  <c r="D15" i="28" s="1"/>
  <c r="N5" i="25"/>
  <c r="N5" i="28" s="1"/>
  <c r="J5" i="25"/>
  <c r="J5" i="28" s="1"/>
  <c r="F5" i="25"/>
  <c r="F5" i="28" s="1"/>
  <c r="J16" i="28"/>
  <c r="L144" i="46"/>
  <c r="D144" i="46"/>
  <c r="D125" i="46"/>
  <c r="L106" i="46"/>
  <c r="L63" i="46"/>
  <c r="D44" i="46"/>
  <c r="L25" i="46"/>
  <c r="D15" i="46"/>
  <c r="L14" i="46"/>
  <c r="D14" i="46"/>
  <c r="L13" i="46"/>
  <c r="D13" i="46"/>
  <c r="L12" i="46"/>
  <c r="D12" i="46"/>
  <c r="L11" i="46"/>
  <c r="D11" i="46"/>
  <c r="L10" i="46"/>
  <c r="D10" i="46"/>
  <c r="L9" i="46"/>
  <c r="D9" i="46"/>
  <c r="L8" i="46"/>
  <c r="L6" i="46"/>
  <c r="D6" i="46"/>
  <c r="D5" i="46"/>
  <c r="P165" i="46"/>
  <c r="H165" i="46"/>
  <c r="P163" i="46"/>
  <c r="H163" i="46"/>
  <c r="P162" i="46"/>
  <c r="H162" i="46"/>
  <c r="P147" i="46"/>
  <c r="H147" i="46"/>
  <c r="P145" i="46"/>
  <c r="H145" i="46"/>
  <c r="P144" i="46"/>
  <c r="H144" i="46"/>
  <c r="P129" i="46"/>
  <c r="H129" i="46"/>
  <c r="P126" i="46"/>
  <c r="H126" i="46"/>
  <c r="H125" i="46"/>
  <c r="P110" i="46"/>
  <c r="H110" i="46"/>
  <c r="P107" i="46"/>
  <c r="H107" i="46"/>
  <c r="P86" i="46"/>
  <c r="H86" i="46"/>
  <c r="P83" i="46"/>
  <c r="H83" i="46"/>
  <c r="P67" i="46"/>
  <c r="H67" i="46"/>
  <c r="P64" i="46"/>
  <c r="H64" i="46"/>
  <c r="H63" i="46"/>
  <c r="P48" i="46"/>
  <c r="H48" i="46"/>
  <c r="P45" i="46"/>
  <c r="H45" i="46"/>
  <c r="H44" i="46"/>
  <c r="P29" i="46"/>
  <c r="H29" i="46"/>
  <c r="P26" i="46"/>
  <c r="H26" i="46"/>
  <c r="N8" i="46"/>
  <c r="C8" i="46"/>
  <c r="H5" i="46"/>
  <c r="K26" i="56"/>
  <c r="C26" i="56"/>
  <c r="K162" i="56"/>
  <c r="O47" i="56"/>
  <c r="O48" i="56"/>
  <c r="K47" i="56"/>
  <c r="K48" i="56"/>
  <c r="G47" i="56"/>
  <c r="G48" i="56"/>
  <c r="C47" i="56"/>
  <c r="C48" i="56"/>
  <c r="G26" i="56"/>
  <c r="K5" i="56"/>
  <c r="F27" i="8"/>
  <c r="J17" i="8"/>
  <c r="N15" i="8"/>
  <c r="N4" i="8"/>
  <c r="J31" i="12"/>
  <c r="B30" i="12"/>
  <c r="B30" i="15" s="1"/>
  <c r="N25" i="12"/>
  <c r="B25" i="12"/>
  <c r="B25" i="15" s="1"/>
  <c r="F22" i="12"/>
  <c r="J21" i="12"/>
  <c r="B20" i="12"/>
  <c r="B20" i="15" s="1"/>
  <c r="B13" i="12"/>
  <c r="B13" i="15" s="1"/>
  <c r="B12" i="12"/>
  <c r="B12" i="15" s="1"/>
  <c r="J10" i="12"/>
  <c r="N9" i="12"/>
  <c r="F8" i="12"/>
  <c r="F6" i="12"/>
  <c r="C32" i="13"/>
  <c r="G31" i="13"/>
  <c r="K30" i="13"/>
  <c r="O29" i="13"/>
  <c r="C29" i="13"/>
  <c r="G28" i="13"/>
  <c r="O26" i="13"/>
  <c r="C26" i="13"/>
  <c r="G25" i="13"/>
  <c r="K24" i="13"/>
  <c r="O23" i="13"/>
  <c r="O23" i="16" s="1"/>
  <c r="C23" i="13"/>
  <c r="C23" i="16" s="1"/>
  <c r="G22" i="13"/>
  <c r="G21" i="13"/>
  <c r="O20" i="13"/>
  <c r="C20" i="13"/>
  <c r="G19" i="13"/>
  <c r="K18" i="13"/>
  <c r="G14" i="13"/>
  <c r="K13" i="13"/>
  <c r="C13" i="13"/>
  <c r="G12" i="13"/>
  <c r="O11" i="13"/>
  <c r="G11" i="13"/>
  <c r="O10" i="13"/>
  <c r="G10" i="13"/>
  <c r="O9" i="13"/>
  <c r="K9" i="13"/>
  <c r="K8" i="13"/>
  <c r="C8" i="13"/>
  <c r="K7" i="13"/>
  <c r="G6" i="13"/>
  <c r="K5" i="13"/>
  <c r="C5" i="13"/>
  <c r="Q17" i="18"/>
  <c r="Q17" i="24" s="1"/>
  <c r="Q17" i="27" s="1"/>
  <c r="E17" i="18"/>
  <c r="N30" i="25"/>
  <c r="N30" i="28" s="1"/>
  <c r="F30" i="25"/>
  <c r="F30" i="28" s="1"/>
  <c r="E21" i="25"/>
  <c r="E21" i="28" s="1"/>
  <c r="C19" i="25"/>
  <c r="C19" i="28" s="1"/>
  <c r="J18" i="25"/>
  <c r="J18" i="28" s="1"/>
  <c r="Q9" i="25"/>
  <c r="Q9" i="28" s="1"/>
  <c r="H8" i="25"/>
  <c r="H8" i="28" s="1"/>
  <c r="K7" i="25"/>
  <c r="K7" i="28" s="1"/>
  <c r="Q5" i="25"/>
  <c r="Q5" i="28" s="1"/>
  <c r="M5" i="25"/>
  <c r="M5" i="28" s="1"/>
  <c r="B128" i="44"/>
  <c r="B125" i="44"/>
  <c r="B106" i="44"/>
  <c r="N165" i="46"/>
  <c r="F147" i="46"/>
  <c r="N126" i="46"/>
  <c r="F110" i="46"/>
  <c r="N107" i="46"/>
  <c r="F86" i="46"/>
  <c r="F67" i="46"/>
  <c r="N64" i="46"/>
  <c r="F48" i="46"/>
  <c r="F29" i="46"/>
  <c r="P165" i="56"/>
  <c r="L165" i="56"/>
  <c r="H165" i="56"/>
  <c r="D164" i="56"/>
  <c r="D165" i="56"/>
  <c r="Q145" i="56"/>
  <c r="M145" i="56"/>
  <c r="I145" i="56"/>
  <c r="E144" i="56"/>
  <c r="E145" i="56"/>
  <c r="P110" i="56"/>
  <c r="L110" i="56"/>
  <c r="H110" i="56"/>
  <c r="D109" i="56"/>
  <c r="D110" i="56"/>
  <c r="P146" i="56"/>
  <c r="L146" i="56"/>
  <c r="M144" i="56"/>
  <c r="N109" i="56"/>
  <c r="N110" i="56"/>
  <c r="J109" i="56"/>
  <c r="J110" i="56"/>
  <c r="F109" i="56"/>
  <c r="F110" i="56"/>
  <c r="O85" i="56"/>
  <c r="O86" i="56"/>
  <c r="K85" i="56"/>
  <c r="K86" i="56"/>
  <c r="G85" i="56"/>
  <c r="G86" i="56"/>
  <c r="C85" i="56"/>
  <c r="C86" i="56"/>
  <c r="G81" i="56"/>
  <c r="Q66" i="56"/>
  <c r="Q67" i="56"/>
  <c r="M66" i="56"/>
  <c r="M67" i="56"/>
  <c r="I66" i="56"/>
  <c r="I67" i="56"/>
  <c r="E66" i="56"/>
  <c r="E67" i="56"/>
  <c r="M62" i="56"/>
  <c r="E62" i="56"/>
  <c r="D28" i="56"/>
  <c r="O27" i="56"/>
  <c r="K27" i="56"/>
  <c r="G27" i="56"/>
  <c r="C27" i="56"/>
  <c r="N26" i="56"/>
  <c r="J26" i="56"/>
  <c r="F26" i="56"/>
  <c r="Q25" i="56"/>
  <c r="I25" i="56"/>
  <c r="Q7" i="56"/>
  <c r="Q8" i="56"/>
  <c r="M7" i="56"/>
  <c r="M8" i="56"/>
  <c r="I7" i="56"/>
  <c r="I8" i="56"/>
  <c r="E7" i="56"/>
  <c r="E8" i="56"/>
  <c r="M4" i="56"/>
  <c r="Q27" i="8"/>
  <c r="M27" i="8"/>
  <c r="I27" i="8"/>
  <c r="E27" i="8"/>
  <c r="Q17" i="8"/>
  <c r="M17" i="8"/>
  <c r="I17" i="8"/>
  <c r="E17" i="8"/>
  <c r="Q15" i="8"/>
  <c r="M15" i="8"/>
  <c r="I15" i="8"/>
  <c r="E15" i="8"/>
  <c r="Q4" i="8"/>
  <c r="M4" i="8"/>
  <c r="I4" i="8"/>
  <c r="E4" i="8"/>
  <c r="J15" i="10"/>
  <c r="K32" i="10"/>
  <c r="O31" i="10"/>
  <c r="O30" i="10"/>
  <c r="C30" i="10"/>
  <c r="G29" i="10"/>
  <c r="O28" i="10"/>
  <c r="K28" i="10"/>
  <c r="G28" i="10"/>
  <c r="C28" i="10"/>
  <c r="G26" i="10"/>
  <c r="K25" i="10"/>
  <c r="O24" i="10"/>
  <c r="C24" i="10"/>
  <c r="G23" i="10"/>
  <c r="K22" i="10"/>
  <c r="O21" i="10"/>
  <c r="C21" i="10"/>
  <c r="G20" i="10"/>
  <c r="O19" i="10"/>
  <c r="O18" i="10"/>
  <c r="G18" i="10"/>
  <c r="C18" i="10"/>
  <c r="K16" i="10"/>
  <c r="G16" i="10"/>
  <c r="O14" i="10"/>
  <c r="C14" i="10"/>
  <c r="K12" i="10"/>
  <c r="O7" i="10"/>
  <c r="C7" i="10"/>
  <c r="K6" i="10"/>
  <c r="O5" i="10"/>
  <c r="C5" i="10"/>
  <c r="G28" i="14"/>
  <c r="O18" i="14"/>
  <c r="C18" i="14"/>
  <c r="K5" i="14"/>
  <c r="N16" i="17"/>
  <c r="J16" i="17"/>
  <c r="B16" i="17"/>
  <c r="N27" i="18"/>
  <c r="N27" i="23" s="1"/>
  <c r="N27" i="26" s="1"/>
  <c r="F27" i="18"/>
  <c r="P17" i="18"/>
  <c r="H17" i="18"/>
  <c r="Q14" i="18"/>
  <c r="Q14" i="24" s="1"/>
  <c r="Q14" i="27" s="1"/>
  <c r="E14" i="18"/>
  <c r="E14" i="24" s="1"/>
  <c r="E14" i="27" s="1"/>
  <c r="O4" i="18"/>
  <c r="O3" i="18" s="1"/>
  <c r="G4" i="18"/>
  <c r="G3" i="18" s="1"/>
  <c r="Q15" i="21"/>
  <c r="M15" i="21"/>
  <c r="E15" i="21"/>
  <c r="P15" i="21"/>
  <c r="L15" i="21"/>
  <c r="H15" i="21"/>
  <c r="D15" i="21"/>
  <c r="Q4" i="20"/>
  <c r="M4" i="20"/>
  <c r="I4" i="20"/>
  <c r="E4" i="20"/>
  <c r="P32" i="21"/>
  <c r="L32" i="21"/>
  <c r="H32" i="21"/>
  <c r="D32" i="21"/>
  <c r="O31" i="21"/>
  <c r="K31" i="21"/>
  <c r="G31" i="21"/>
  <c r="C31" i="21"/>
  <c r="N30" i="21"/>
  <c r="J30" i="21"/>
  <c r="F30" i="21"/>
  <c r="Q29" i="21"/>
  <c r="M29" i="21"/>
  <c r="I29" i="21"/>
  <c r="E29" i="21"/>
  <c r="P28" i="21"/>
  <c r="L28" i="21"/>
  <c r="H28" i="21"/>
  <c r="D28" i="21"/>
  <c r="N26" i="21"/>
  <c r="J26" i="21"/>
  <c r="F26" i="21"/>
  <c r="Q25" i="21"/>
  <c r="M25" i="21"/>
  <c r="I25" i="21"/>
  <c r="E25" i="21"/>
  <c r="P24" i="21"/>
  <c r="L24" i="21"/>
  <c r="H24" i="21"/>
  <c r="D24" i="21"/>
  <c r="O23" i="21"/>
  <c r="K23" i="21"/>
  <c r="G23" i="21"/>
  <c r="C23" i="21"/>
  <c r="N22" i="21"/>
  <c r="J22" i="21"/>
  <c r="F22" i="21"/>
  <c r="Q21" i="21"/>
  <c r="M21" i="21"/>
  <c r="I21" i="21"/>
  <c r="E21" i="21"/>
  <c r="P20" i="21"/>
  <c r="L20" i="21"/>
  <c r="H20" i="21"/>
  <c r="D20" i="21"/>
  <c r="O19" i="21"/>
  <c r="K19" i="21"/>
  <c r="G19" i="21"/>
  <c r="C19" i="21"/>
  <c r="N18" i="21"/>
  <c r="J18" i="21"/>
  <c r="F18" i="21"/>
  <c r="P16" i="21"/>
  <c r="L16" i="21"/>
  <c r="H16" i="21"/>
  <c r="D16" i="21"/>
  <c r="N14" i="21"/>
  <c r="J14" i="21"/>
  <c r="F14" i="21"/>
  <c r="Q13" i="21"/>
  <c r="M13" i="21"/>
  <c r="I13" i="21"/>
  <c r="E13" i="21"/>
  <c r="P12" i="21"/>
  <c r="L12" i="21"/>
  <c r="H12" i="21"/>
  <c r="D12" i="21"/>
  <c r="O11" i="21"/>
  <c r="K11" i="21"/>
  <c r="G11" i="21"/>
  <c r="C11" i="21"/>
  <c r="N10" i="21"/>
  <c r="J10" i="21"/>
  <c r="F10" i="21"/>
  <c r="Q9" i="21"/>
  <c r="M9" i="21"/>
  <c r="I9" i="21"/>
  <c r="E9" i="21"/>
  <c r="P8" i="21"/>
  <c r="L8" i="21"/>
  <c r="H8" i="21"/>
  <c r="D8" i="21"/>
  <c r="O7" i="21"/>
  <c r="K7" i="21"/>
  <c r="G7" i="21"/>
  <c r="C7" i="21"/>
  <c r="N6" i="21"/>
  <c r="J6" i="21"/>
  <c r="F6" i="21"/>
  <c r="Q5" i="21"/>
  <c r="M5" i="21"/>
  <c r="I5" i="21"/>
  <c r="E5" i="21"/>
  <c r="C27" i="25"/>
  <c r="C27" i="28" s="1"/>
  <c r="L21" i="25"/>
  <c r="L21" i="28" s="1"/>
  <c r="N19" i="25"/>
  <c r="N19" i="28" s="1"/>
  <c r="F19" i="25"/>
  <c r="F19" i="28" s="1"/>
  <c r="N15" i="25"/>
  <c r="N15" i="28" s="1"/>
  <c r="F15" i="25"/>
  <c r="F15" i="28" s="1"/>
  <c r="K8" i="25"/>
  <c r="K8" i="28" s="1"/>
  <c r="C8" i="25"/>
  <c r="C8" i="28" s="1"/>
  <c r="Q6" i="25"/>
  <c r="Q6" i="28" s="1"/>
  <c r="E6" i="25"/>
  <c r="E6" i="28" s="1"/>
  <c r="B15" i="46"/>
  <c r="J14" i="46"/>
  <c r="B14" i="46"/>
  <c r="J13" i="46"/>
  <c r="B13" i="46"/>
  <c r="J12" i="46"/>
  <c r="B12" i="46"/>
  <c r="J11" i="46"/>
  <c r="B11" i="46"/>
  <c r="J10" i="46"/>
  <c r="B10" i="46"/>
  <c r="J9" i="46"/>
  <c r="B9" i="46"/>
  <c r="J6" i="46"/>
  <c r="B6" i="46"/>
  <c r="J5" i="46"/>
  <c r="B5" i="46"/>
  <c r="D165" i="46"/>
  <c r="L162" i="46"/>
  <c r="D162" i="46"/>
  <c r="L147" i="46"/>
  <c r="L129" i="46"/>
  <c r="L110" i="46"/>
  <c r="L86" i="46"/>
  <c r="D82" i="46"/>
  <c r="L67" i="46"/>
  <c r="L48" i="46"/>
  <c r="L29" i="46"/>
  <c r="H8" i="46"/>
  <c r="N5" i="46"/>
  <c r="J47" i="56"/>
  <c r="O64" i="56"/>
  <c r="N27" i="8"/>
  <c r="N17" i="8"/>
  <c r="J32" i="12"/>
  <c r="B31" i="12"/>
  <c r="B31" i="15" s="1"/>
  <c r="N28" i="12"/>
  <c r="J26" i="12"/>
  <c r="J25" i="12"/>
  <c r="J24" i="12"/>
  <c r="B21" i="12"/>
  <c r="B21" i="15" s="1"/>
  <c r="J19" i="12"/>
  <c r="B18" i="12"/>
  <c r="B18" i="15" s="1"/>
  <c r="N14" i="12"/>
  <c r="J12" i="12"/>
  <c r="J11" i="12"/>
  <c r="B10" i="12"/>
  <c r="B10" i="15" s="1"/>
  <c r="F9" i="12"/>
  <c r="F7" i="12"/>
  <c r="J6" i="12"/>
  <c r="N5" i="12"/>
  <c r="B5" i="12"/>
  <c r="B5" i="15" s="1"/>
  <c r="O27" i="18"/>
  <c r="G27" i="18"/>
  <c r="G27" i="24" s="1"/>
  <c r="G27" i="27" s="1"/>
  <c r="L4" i="18"/>
  <c r="L3" i="18" s="1"/>
  <c r="D4" i="18"/>
  <c r="D3" i="18" s="1"/>
  <c r="E29" i="25"/>
  <c r="E29" i="28" s="1"/>
  <c r="L28" i="25"/>
  <c r="L28" i="28" s="1"/>
  <c r="M21" i="25"/>
  <c r="M21" i="28" s="1"/>
  <c r="D20" i="25"/>
  <c r="D20" i="28" s="1"/>
  <c r="P8" i="25"/>
  <c r="P8" i="28" s="1"/>
  <c r="D8" i="25"/>
  <c r="D8" i="28" s="1"/>
  <c r="J6" i="25"/>
  <c r="J6" i="28" s="1"/>
  <c r="E5" i="25"/>
  <c r="E5" i="28" s="1"/>
  <c r="B85" i="44"/>
  <c r="B7" i="44"/>
  <c r="N163" i="46"/>
  <c r="N145" i="46"/>
  <c r="F129" i="46"/>
  <c r="N110" i="46"/>
  <c r="N83" i="46"/>
  <c r="N48" i="46"/>
  <c r="N29" i="46"/>
  <c r="N26" i="46"/>
  <c r="L27" i="8"/>
  <c r="D27" i="8"/>
  <c r="H17" i="8"/>
  <c r="P15" i="8"/>
  <c r="M27" i="18"/>
  <c r="M27" i="24" s="1"/>
  <c r="M27" i="27" s="1"/>
  <c r="G17" i="18"/>
  <c r="G17" i="25" s="1"/>
  <c r="G17" i="28" s="1"/>
  <c r="M165" i="46"/>
  <c r="E165" i="46"/>
  <c r="M147" i="46"/>
  <c r="E147" i="46"/>
  <c r="Q129" i="46"/>
  <c r="I129" i="46"/>
  <c r="Q110" i="46"/>
  <c r="I110" i="46"/>
  <c r="M86" i="46"/>
  <c r="I86" i="46"/>
  <c r="E86" i="46"/>
  <c r="Q67" i="46"/>
  <c r="M67" i="46"/>
  <c r="I67" i="46"/>
  <c r="E67" i="46"/>
  <c r="Q48" i="46"/>
  <c r="M48" i="46"/>
  <c r="I48" i="46"/>
  <c r="E48" i="46"/>
  <c r="Q29" i="46"/>
  <c r="M29" i="46"/>
  <c r="I29" i="46"/>
  <c r="E29" i="46"/>
  <c r="Q8" i="46"/>
  <c r="M8" i="46"/>
  <c r="I8" i="46"/>
  <c r="E8" i="46"/>
  <c r="J165" i="46"/>
  <c r="B165" i="46"/>
  <c r="J147" i="46"/>
  <c r="B147" i="46"/>
  <c r="J129" i="46"/>
  <c r="B129" i="46"/>
  <c r="J110" i="46"/>
  <c r="B110" i="46"/>
  <c r="J86" i="46"/>
  <c r="B86" i="46"/>
  <c r="J67" i="46"/>
  <c r="B67" i="46"/>
  <c r="J48" i="46"/>
  <c r="B48" i="46"/>
  <c r="J29" i="46"/>
  <c r="B29" i="46"/>
  <c r="F8" i="46"/>
  <c r="K164" i="56"/>
  <c r="O147" i="56"/>
  <c r="K147" i="56"/>
  <c r="G147" i="56"/>
  <c r="C147" i="56"/>
  <c r="D144" i="56"/>
  <c r="K64" i="56"/>
  <c r="C64" i="56"/>
  <c r="O5" i="56"/>
  <c r="G5" i="56"/>
  <c r="M164" i="56"/>
  <c r="O146" i="56"/>
  <c r="J144" i="56"/>
  <c r="G128" i="56"/>
  <c r="Q84" i="56"/>
  <c r="M84" i="56"/>
  <c r="I84" i="56"/>
  <c r="E84" i="56"/>
  <c r="P83" i="56"/>
  <c r="L83" i="56"/>
  <c r="H83" i="56"/>
  <c r="D83" i="56"/>
  <c r="K82" i="56"/>
  <c r="C81" i="56"/>
  <c r="C82" i="56"/>
  <c r="D66" i="56"/>
  <c r="O65" i="56"/>
  <c r="K65" i="56"/>
  <c r="G65" i="56"/>
  <c r="C65" i="56"/>
  <c r="N64" i="56"/>
  <c r="J64" i="56"/>
  <c r="F64" i="56"/>
  <c r="Q63" i="56"/>
  <c r="I63" i="56"/>
  <c r="M25" i="56"/>
  <c r="D7" i="56"/>
  <c r="O6" i="56"/>
  <c r="K6" i="56"/>
  <c r="G6" i="56"/>
  <c r="C6" i="56"/>
  <c r="N5" i="56"/>
  <c r="J5" i="56"/>
  <c r="F5" i="56"/>
  <c r="G64" i="56"/>
  <c r="E164" i="46"/>
  <c r="M109" i="46"/>
  <c r="E109" i="46"/>
  <c r="M66" i="46"/>
  <c r="M47" i="46"/>
  <c r="E7" i="46"/>
  <c r="F164" i="46"/>
  <c r="F146" i="46"/>
  <c r="J128" i="46"/>
  <c r="N109" i="46"/>
  <c r="N28" i="46"/>
  <c r="B8" i="46"/>
  <c r="L5" i="46"/>
  <c r="N146" i="56"/>
  <c r="J146" i="56"/>
  <c r="N128" i="56"/>
  <c r="N129" i="56"/>
  <c r="J128" i="56"/>
  <c r="J129" i="56"/>
  <c r="F128" i="56"/>
  <c r="F129" i="56"/>
  <c r="N108" i="56"/>
  <c r="J108" i="56"/>
  <c r="F108" i="56"/>
  <c r="Q107" i="56"/>
  <c r="M107" i="56"/>
  <c r="I107" i="56"/>
  <c r="E107" i="56"/>
  <c r="L85" i="56"/>
  <c r="D85" i="56"/>
  <c r="J66" i="56"/>
  <c r="L47" i="56"/>
  <c r="D47" i="56"/>
  <c r="J28" i="56"/>
  <c r="J7" i="56"/>
  <c r="Q165" i="56"/>
  <c r="M165" i="56"/>
  <c r="I165" i="56"/>
  <c r="E165" i="56"/>
  <c r="H164" i="56"/>
  <c r="C162" i="56"/>
  <c r="Q147" i="56"/>
  <c r="M146" i="56"/>
  <c r="M147" i="56"/>
  <c r="I147" i="56"/>
  <c r="E147" i="56"/>
  <c r="I105" i="56"/>
  <c r="Q46" i="56"/>
  <c r="M46" i="56"/>
  <c r="I46" i="56"/>
  <c r="E46" i="56"/>
  <c r="P45" i="56"/>
  <c r="L45" i="56"/>
  <c r="H45" i="56"/>
  <c r="D45" i="56"/>
  <c r="K44" i="56"/>
  <c r="C44" i="56"/>
  <c r="Q28" i="56"/>
  <c r="Q29" i="56"/>
  <c r="M28" i="56"/>
  <c r="M29" i="56"/>
  <c r="I28" i="56"/>
  <c r="I29" i="56"/>
  <c r="E28" i="56"/>
  <c r="E29" i="56"/>
  <c r="J126" i="56"/>
  <c r="P86" i="56"/>
  <c r="M83" i="56"/>
  <c r="N67" i="56"/>
  <c r="P48" i="56"/>
  <c r="M45" i="56"/>
  <c r="N29" i="56"/>
  <c r="E19" i="56"/>
  <c r="H164" i="46"/>
  <c r="P146" i="46"/>
  <c r="P128" i="46"/>
  <c r="P109" i="46"/>
  <c r="P85" i="46"/>
  <c r="P66" i="46"/>
  <c r="P47" i="46"/>
  <c r="H47" i="46"/>
  <c r="P28" i="46"/>
  <c r="H7" i="46"/>
  <c r="J8" i="46"/>
  <c r="D8" i="46"/>
  <c r="N163" i="56"/>
  <c r="J163" i="56"/>
  <c r="F163" i="56"/>
  <c r="P144" i="56"/>
  <c r="H144" i="56"/>
  <c r="L144" i="56"/>
  <c r="P85" i="56"/>
  <c r="N66" i="56"/>
  <c r="P47" i="56"/>
  <c r="N28" i="56"/>
  <c r="N7" i="56"/>
  <c r="P163" i="56"/>
  <c r="L163" i="56"/>
  <c r="H163" i="56"/>
  <c r="D163" i="56"/>
  <c r="D146" i="56"/>
  <c r="D143" i="56"/>
  <c r="O145" i="56"/>
  <c r="K145" i="56"/>
  <c r="G145" i="56"/>
  <c r="C145" i="56"/>
  <c r="O129" i="56"/>
  <c r="K129" i="56"/>
  <c r="G129" i="56"/>
  <c r="C129" i="56"/>
  <c r="N107" i="56"/>
  <c r="J107" i="56"/>
  <c r="F107" i="56"/>
  <c r="Q106" i="56"/>
  <c r="M85" i="56"/>
  <c r="O43" i="56"/>
  <c r="O44" i="56"/>
  <c r="G43" i="56"/>
  <c r="G44" i="56"/>
  <c r="H86" i="56"/>
  <c r="E83" i="56"/>
  <c r="F67" i="56"/>
  <c r="H48" i="56"/>
  <c r="E45" i="56"/>
  <c r="F29" i="56"/>
  <c r="J8" i="56"/>
  <c r="G109" i="56"/>
  <c r="E85" i="56"/>
  <c r="C28" i="56"/>
  <c r="P24" i="56"/>
  <c r="O7" i="56"/>
  <c r="G7" i="56"/>
  <c r="N164" i="56"/>
  <c r="N165" i="56"/>
  <c r="J165" i="56"/>
  <c r="F165" i="56"/>
  <c r="L164" i="56"/>
  <c r="J162" i="56"/>
  <c r="I144" i="56"/>
  <c r="Q110" i="56"/>
  <c r="M110" i="56"/>
  <c r="I110" i="56"/>
  <c r="E110" i="56"/>
  <c r="P109" i="56"/>
  <c r="E109" i="56"/>
  <c r="P108" i="56"/>
  <c r="L108" i="56"/>
  <c r="H108" i="56"/>
  <c r="D108" i="56"/>
  <c r="O107" i="56"/>
  <c r="K107" i="56"/>
  <c r="G107" i="56"/>
  <c r="C107" i="56"/>
  <c r="I85" i="56"/>
  <c r="N82" i="56"/>
  <c r="N48" i="56"/>
  <c r="J48" i="56"/>
  <c r="F48" i="56"/>
  <c r="Q47" i="56"/>
  <c r="P29" i="56"/>
  <c r="L29" i="56"/>
  <c r="H29" i="56"/>
  <c r="D29" i="56"/>
  <c r="H25" i="56"/>
  <c r="K7" i="56"/>
  <c r="L4" i="56"/>
  <c r="L127" i="56"/>
  <c r="D127" i="56"/>
  <c r="M86" i="56"/>
  <c r="E86" i="56"/>
  <c r="K84" i="56"/>
  <c r="C84" i="56"/>
  <c r="J83" i="56"/>
  <c r="Q65" i="56"/>
  <c r="I65" i="56"/>
  <c r="Q48" i="56"/>
  <c r="I48" i="56"/>
  <c r="O46" i="56"/>
  <c r="G46" i="56"/>
  <c r="O29" i="56"/>
  <c r="G29" i="56"/>
  <c r="M27" i="56"/>
  <c r="E27" i="56"/>
  <c r="L26" i="56"/>
  <c r="D26" i="56"/>
  <c r="K8" i="56"/>
  <c r="C8" i="56"/>
  <c r="Q6" i="56"/>
  <c r="I6" i="56"/>
  <c r="P5" i="56"/>
  <c r="H5" i="56"/>
  <c r="E128" i="56"/>
  <c r="K66" i="56"/>
  <c r="C66" i="56"/>
  <c r="P62" i="56"/>
  <c r="M47" i="56"/>
  <c r="P147" i="56"/>
  <c r="L147" i="56"/>
  <c r="H147" i="56"/>
  <c r="D147" i="56"/>
  <c r="C146" i="56"/>
  <c r="P128" i="56"/>
  <c r="P129" i="56"/>
  <c r="L128" i="56"/>
  <c r="L129" i="56"/>
  <c r="H128" i="56"/>
  <c r="H129" i="56"/>
  <c r="D128" i="56"/>
  <c r="D129" i="56"/>
  <c r="N127" i="56"/>
  <c r="J127" i="56"/>
  <c r="F127" i="56"/>
  <c r="Q126" i="56"/>
  <c r="M126" i="56"/>
  <c r="I126" i="56"/>
  <c r="E126" i="56"/>
  <c r="O125" i="56"/>
  <c r="H109" i="56"/>
  <c r="N86" i="56"/>
  <c r="J86" i="56"/>
  <c r="F86" i="56"/>
  <c r="P67" i="56"/>
  <c r="L67" i="56"/>
  <c r="H67" i="56"/>
  <c r="D67" i="56"/>
  <c r="P63" i="56"/>
  <c r="H63" i="56"/>
  <c r="I47" i="56"/>
  <c r="N44" i="56"/>
  <c r="K28" i="56"/>
  <c r="L25" i="56"/>
  <c r="P8" i="56"/>
  <c r="L8" i="56"/>
  <c r="H8" i="56"/>
  <c r="D8" i="56"/>
  <c r="C7" i="56"/>
  <c r="H4" i="56"/>
  <c r="P127" i="56"/>
  <c r="H127" i="56"/>
  <c r="O126" i="56"/>
  <c r="G126" i="56"/>
  <c r="Q86" i="56"/>
  <c r="I86" i="56"/>
  <c r="O84" i="56"/>
  <c r="G84" i="56"/>
  <c r="N83" i="56"/>
  <c r="F83" i="56"/>
  <c r="O67" i="56"/>
  <c r="G67" i="56"/>
  <c r="M65" i="56"/>
  <c r="E65" i="56"/>
  <c r="L64" i="56"/>
  <c r="D64" i="56"/>
  <c r="M48" i="56"/>
  <c r="E48" i="56"/>
  <c r="K46" i="56"/>
  <c r="C46" i="56"/>
  <c r="J45" i="56"/>
  <c r="K29" i="56"/>
  <c r="C29" i="56"/>
  <c r="Q27" i="56"/>
  <c r="I27" i="56"/>
  <c r="P26" i="56"/>
  <c r="H26" i="56"/>
  <c r="O8" i="56"/>
  <c r="G8" i="56"/>
  <c r="M6" i="56"/>
  <c r="E6" i="56"/>
  <c r="L5" i="56"/>
  <c r="D5" i="56"/>
  <c r="N14" i="24" l="1"/>
  <c r="N14" i="27" s="1"/>
  <c r="Q27" i="23"/>
  <c r="Q27" i="26" s="1"/>
  <c r="G27" i="14"/>
  <c r="G27" i="17" s="1"/>
  <c r="G18" i="34"/>
  <c r="G16" i="32"/>
  <c r="G18" i="30"/>
  <c r="G17" i="36"/>
  <c r="G17" i="31"/>
  <c r="G136" i="29"/>
  <c r="G111" i="29"/>
  <c r="G110" i="29"/>
  <c r="G16" i="30"/>
  <c r="G140" i="29"/>
  <c r="G141" i="29"/>
  <c r="G109" i="29"/>
  <c r="G138" i="29"/>
  <c r="G18" i="36"/>
  <c r="G16" i="36"/>
  <c r="G144" i="29"/>
  <c r="G114" i="29"/>
  <c r="G117" i="29"/>
  <c r="G18" i="33"/>
  <c r="G112" i="29"/>
  <c r="G143" i="29"/>
  <c r="G18" i="37"/>
  <c r="G17" i="33"/>
  <c r="G17" i="37"/>
  <c r="G16" i="35"/>
  <c r="G18" i="35"/>
  <c r="G17" i="35"/>
  <c r="G17" i="34"/>
  <c r="G16" i="31"/>
  <c r="G18" i="31"/>
  <c r="G137" i="29"/>
  <c r="G17" i="32"/>
  <c r="G115" i="29"/>
  <c r="G135" i="29"/>
  <c r="G16" i="37"/>
  <c r="G17" i="30"/>
  <c r="G16" i="34"/>
  <c r="G118" i="29"/>
  <c r="G18" i="32"/>
  <c r="G16" i="33"/>
  <c r="G17" i="6"/>
  <c r="G20" i="6" s="1"/>
  <c r="G19" i="6"/>
  <c r="G13" i="16" s="1"/>
  <c r="G23" i="6"/>
  <c r="G104" i="6"/>
  <c r="G105" i="6"/>
  <c r="G106" i="6"/>
  <c r="G107" i="6"/>
  <c r="G108" i="6"/>
  <c r="G118" i="6"/>
  <c r="G119" i="6"/>
  <c r="G120" i="6"/>
  <c r="G121" i="6"/>
  <c r="G122" i="6"/>
  <c r="I16" i="13"/>
  <c r="I15" i="13" s="1"/>
  <c r="J16" i="12"/>
  <c r="J103" i="6"/>
  <c r="M117" i="29"/>
  <c r="M17" i="34"/>
  <c r="M110" i="29"/>
  <c r="M17" i="37"/>
  <c r="M16" i="36"/>
  <c r="M18" i="37"/>
  <c r="M16" i="35"/>
  <c r="M135" i="29"/>
  <c r="M114" i="29"/>
  <c r="M16" i="37"/>
  <c r="M115" i="29"/>
  <c r="M17" i="36"/>
  <c r="M136" i="29"/>
  <c r="M144" i="29"/>
  <c r="M17" i="31"/>
  <c r="M18" i="35"/>
  <c r="M17" i="35"/>
  <c r="M17" i="32"/>
  <c r="M109" i="29"/>
  <c r="M17" i="30"/>
  <c r="M137" i="29"/>
  <c r="M18" i="30"/>
  <c r="M138" i="29"/>
  <c r="M111" i="29"/>
  <c r="M16" i="34"/>
  <c r="M18" i="31"/>
  <c r="M16" i="30"/>
  <c r="M16" i="32"/>
  <c r="M143" i="29"/>
  <c r="M17" i="33"/>
  <c r="M112" i="29"/>
  <c r="M18" i="34"/>
  <c r="M140" i="29"/>
  <c r="M18" i="36"/>
  <c r="M18" i="32"/>
  <c r="M118" i="29"/>
  <c r="M16" i="33"/>
  <c r="M141" i="29"/>
  <c r="M16" i="31"/>
  <c r="M18" i="33"/>
  <c r="M17" i="6"/>
  <c r="M20" i="6" s="1"/>
  <c r="M19" i="6"/>
  <c r="M19" i="17" s="1"/>
  <c r="M23" i="6"/>
  <c r="M104" i="6"/>
  <c r="M105" i="6"/>
  <c r="M106" i="6"/>
  <c r="M107" i="6"/>
  <c r="M108" i="6"/>
  <c r="M118" i="6"/>
  <c r="M119" i="6"/>
  <c r="M120" i="6"/>
  <c r="M121" i="6"/>
  <c r="M122" i="6"/>
  <c r="Q16" i="13"/>
  <c r="Q15" i="13" s="1"/>
  <c r="M22" i="17"/>
  <c r="O16" i="13"/>
  <c r="K103" i="6"/>
  <c r="E16" i="13"/>
  <c r="E116" i="6"/>
  <c r="N16" i="12"/>
  <c r="N15" i="12" s="1"/>
  <c r="Q103" i="6"/>
  <c r="F18" i="33"/>
  <c r="F17" i="35"/>
  <c r="F137" i="29"/>
  <c r="F17" i="37"/>
  <c r="F112" i="29"/>
  <c r="F17" i="30"/>
  <c r="F17" i="33"/>
  <c r="F111" i="29"/>
  <c r="F18" i="36"/>
  <c r="F16" i="33"/>
  <c r="F136" i="29"/>
  <c r="F18" i="32"/>
  <c r="F16" i="30"/>
  <c r="F138" i="29"/>
  <c r="F118" i="29"/>
  <c r="F18" i="34"/>
  <c r="F143" i="29"/>
  <c r="F18" i="31"/>
  <c r="F17" i="36"/>
  <c r="F16" i="32"/>
  <c r="F115" i="29"/>
  <c r="F141" i="29"/>
  <c r="F18" i="37"/>
  <c r="F110" i="29"/>
  <c r="F17" i="34"/>
  <c r="F16" i="36"/>
  <c r="F17" i="32"/>
  <c r="F16" i="35"/>
  <c r="F135" i="29"/>
  <c r="F16" i="31"/>
  <c r="F18" i="35"/>
  <c r="F144" i="29"/>
  <c r="F18" i="30"/>
  <c r="F114" i="29"/>
  <c r="F117" i="29"/>
  <c r="F17" i="31"/>
  <c r="F16" i="34"/>
  <c r="F140" i="29"/>
  <c r="F109" i="29"/>
  <c r="F16" i="37"/>
  <c r="F23" i="6"/>
  <c r="F104" i="6"/>
  <c r="F105" i="6"/>
  <c r="F106" i="6"/>
  <c r="F107" i="6"/>
  <c r="F108" i="6"/>
  <c r="F118" i="6"/>
  <c r="F119" i="6"/>
  <c r="F120" i="6"/>
  <c r="F121" i="6"/>
  <c r="F122" i="6"/>
  <c r="F17" i="6"/>
  <c r="F20" i="6" s="1"/>
  <c r="F19" i="6"/>
  <c r="F10" i="15" s="1"/>
  <c r="G16" i="13"/>
  <c r="B62" i="48"/>
  <c r="B62" i="51" s="1"/>
  <c r="B124" i="48"/>
  <c r="B124" i="51" s="1"/>
  <c r="B43" i="48"/>
  <c r="B43" i="51" s="1"/>
  <c r="B24" i="48"/>
  <c r="B24" i="51" s="1"/>
  <c r="H146" i="46"/>
  <c r="M146" i="46"/>
  <c r="B105" i="44"/>
  <c r="B81" i="44"/>
  <c r="B124" i="44"/>
  <c r="M128" i="46"/>
  <c r="M124" i="46"/>
  <c r="H128" i="46"/>
  <c r="H109" i="46"/>
  <c r="J109" i="46"/>
  <c r="E85" i="46"/>
  <c r="E81" i="46"/>
  <c r="J85" i="46"/>
  <c r="N47" i="46"/>
  <c r="P44" i="46"/>
  <c r="E28" i="46"/>
  <c r="E24" i="46"/>
  <c r="B7" i="46"/>
  <c r="B3" i="44"/>
  <c r="L3" i="11"/>
  <c r="L125" i="46"/>
  <c r="B66" i="46"/>
  <c r="B164" i="46"/>
  <c r="E43" i="46"/>
  <c r="E124" i="46"/>
  <c r="I164" i="46"/>
  <c r="M44" i="46"/>
  <c r="L7" i="46"/>
  <c r="L28" i="46"/>
  <c r="L47" i="46"/>
  <c r="L66" i="46"/>
  <c r="L85" i="46"/>
  <c r="L109" i="46"/>
  <c r="L128" i="46"/>
  <c r="L146" i="46"/>
  <c r="L164" i="46"/>
  <c r="J47" i="46"/>
  <c r="J146" i="46"/>
  <c r="N4" i="46"/>
  <c r="N82" i="46"/>
  <c r="L44" i="46"/>
  <c r="L82" i="46"/>
  <c r="C72" i="39"/>
  <c r="I17" i="24"/>
  <c r="I17" i="27" s="1"/>
  <c r="P3" i="11"/>
  <c r="D63" i="46"/>
  <c r="J164" i="46"/>
  <c r="P7" i="46"/>
  <c r="P164" i="46"/>
  <c r="N164" i="46"/>
  <c r="D106" i="46"/>
  <c r="D25" i="46"/>
  <c r="J7" i="46"/>
  <c r="B28" i="46"/>
  <c r="B47" i="46"/>
  <c r="B85" i="46"/>
  <c r="B109" i="46"/>
  <c r="B128" i="46"/>
  <c r="B146" i="46"/>
  <c r="N106" i="46"/>
  <c r="N125" i="46"/>
  <c r="Q3" i="11"/>
  <c r="B164" i="48"/>
  <c r="B146" i="48"/>
  <c r="B85" i="48"/>
  <c r="B7" i="48"/>
  <c r="J3" i="11"/>
  <c r="J3" i="14" s="1"/>
  <c r="K27" i="25"/>
  <c r="K27" i="28" s="1"/>
  <c r="L4" i="14"/>
  <c r="P27" i="12"/>
  <c r="P17" i="12"/>
  <c r="P27" i="14"/>
  <c r="F17" i="12"/>
  <c r="P14" i="24"/>
  <c r="P14" i="27" s="1"/>
  <c r="D3" i="11"/>
  <c r="D3" i="14" s="1"/>
  <c r="J27" i="23"/>
  <c r="J27" i="26" s="1"/>
  <c r="I27" i="23"/>
  <c r="I27" i="26" s="1"/>
  <c r="J27" i="25"/>
  <c r="J27" i="28" s="1"/>
  <c r="Q27" i="25"/>
  <c r="Q27" i="28" s="1"/>
  <c r="H27" i="23"/>
  <c r="H27" i="26" s="1"/>
  <c r="K27" i="23"/>
  <c r="K27" i="26" s="1"/>
  <c r="O17" i="23"/>
  <c r="O17" i="26" s="1"/>
  <c r="O17" i="25"/>
  <c r="O17" i="28" s="1"/>
  <c r="H17" i="23"/>
  <c r="H17" i="26" s="1"/>
  <c r="K17" i="23"/>
  <c r="K17" i="26" s="1"/>
  <c r="M17" i="23"/>
  <c r="M17" i="26" s="1"/>
  <c r="K17" i="24"/>
  <c r="K17" i="27" s="1"/>
  <c r="L17" i="23"/>
  <c r="L17" i="26" s="1"/>
  <c r="F16" i="24"/>
  <c r="F16" i="27" s="1"/>
  <c r="F4" i="24"/>
  <c r="F4" i="27" s="1"/>
  <c r="K4" i="25"/>
  <c r="K4" i="28" s="1"/>
  <c r="K4" i="23"/>
  <c r="K4" i="26" s="1"/>
  <c r="K16" i="24"/>
  <c r="K16" i="27" s="1"/>
  <c r="H14" i="24"/>
  <c r="H14" i="27" s="1"/>
  <c r="F14" i="24"/>
  <c r="F14" i="27" s="1"/>
  <c r="F4" i="25"/>
  <c r="F4" i="28" s="1"/>
  <c r="J14" i="24"/>
  <c r="J14" i="27" s="1"/>
  <c r="N15" i="10"/>
  <c r="L16" i="13"/>
  <c r="I27" i="14"/>
  <c r="H3" i="11"/>
  <c r="N3" i="11"/>
  <c r="N3" i="14" s="1"/>
  <c r="F27" i="14"/>
  <c r="D27" i="14"/>
  <c r="Q27" i="14"/>
  <c r="O27" i="10"/>
  <c r="F15" i="10"/>
  <c r="K15" i="10"/>
  <c r="O27" i="13"/>
  <c r="O27" i="14"/>
  <c r="Q17" i="14"/>
  <c r="F27" i="12"/>
  <c r="C27" i="14"/>
  <c r="E27" i="14"/>
  <c r="L16" i="12"/>
  <c r="L27" i="12"/>
  <c r="B27" i="12"/>
  <c r="B27" i="15" s="1"/>
  <c r="C16" i="12"/>
  <c r="C15" i="12" s="1"/>
  <c r="E17" i="14"/>
  <c r="J17" i="12"/>
  <c r="B17" i="12"/>
  <c r="B17" i="15" s="1"/>
  <c r="D17" i="12"/>
  <c r="I17" i="14"/>
  <c r="Q4" i="14"/>
  <c r="P16" i="12"/>
  <c r="P15" i="12" s="1"/>
  <c r="K16" i="12"/>
  <c r="K4" i="14"/>
  <c r="D16" i="12"/>
  <c r="D15" i="12" s="1"/>
  <c r="D16" i="13"/>
  <c r="D15" i="13" s="1"/>
  <c r="K16" i="13"/>
  <c r="K15" i="13" s="1"/>
  <c r="I16" i="12"/>
  <c r="I15" i="12" s="1"/>
  <c r="H16" i="12"/>
  <c r="I4" i="14"/>
  <c r="F16" i="13"/>
  <c r="P16" i="13"/>
  <c r="O16" i="12"/>
  <c r="O15" i="12" s="1"/>
  <c r="J16" i="13"/>
  <c r="H4" i="12"/>
  <c r="F4" i="14"/>
  <c r="F4" i="17" s="1"/>
  <c r="C4" i="13"/>
  <c r="F16" i="12"/>
  <c r="E16" i="12"/>
  <c r="J4" i="14"/>
  <c r="H16" i="13"/>
  <c r="G16" i="12"/>
  <c r="P4" i="12"/>
  <c r="P4" i="14"/>
  <c r="B16" i="13"/>
  <c r="B15" i="13" s="1"/>
  <c r="B15" i="16" s="1"/>
  <c r="G103" i="6"/>
  <c r="G133" i="6" s="1"/>
  <c r="C103" i="6"/>
  <c r="P103" i="6"/>
  <c r="K51" i="6"/>
  <c r="K60" i="6" s="1"/>
  <c r="L103" i="6"/>
  <c r="O51" i="6"/>
  <c r="O60" i="6" s="1"/>
  <c r="B51" i="6"/>
  <c r="B63" i="6" s="1"/>
  <c r="B164" i="6"/>
  <c r="B124" i="6"/>
  <c r="D117" i="6"/>
  <c r="Q117" i="6"/>
  <c r="O117" i="6"/>
  <c r="H93" i="6"/>
  <c r="I117" i="6"/>
  <c r="K93" i="6"/>
  <c r="N117" i="6"/>
  <c r="P117" i="6"/>
  <c r="M117" i="6"/>
  <c r="M171" i="6" s="1"/>
  <c r="E51" i="6"/>
  <c r="E60" i="6" s="1"/>
  <c r="M103" i="6"/>
  <c r="M157" i="6" s="1"/>
  <c r="Q51" i="6"/>
  <c r="Q60" i="6" s="1"/>
  <c r="G60" i="6"/>
  <c r="M60" i="6"/>
  <c r="P60" i="6"/>
  <c r="L62" i="56"/>
  <c r="I3" i="56"/>
  <c r="L4" i="46"/>
  <c r="J82" i="56"/>
  <c r="N43" i="56"/>
  <c r="P25" i="56"/>
  <c r="C164" i="56"/>
  <c r="G146" i="56"/>
  <c r="F28" i="46"/>
  <c r="F66" i="46"/>
  <c r="F109" i="46"/>
  <c r="Q4" i="56"/>
  <c r="K81" i="56"/>
  <c r="O27" i="24"/>
  <c r="O27" i="27" s="1"/>
  <c r="C17" i="23"/>
  <c r="C17" i="26" s="1"/>
  <c r="E27" i="23"/>
  <c r="E27" i="26" s="1"/>
  <c r="M63" i="56"/>
  <c r="C16" i="13"/>
  <c r="M17" i="25"/>
  <c r="M17" i="28" s="1"/>
  <c r="I27" i="24"/>
  <c r="I27" i="27" s="1"/>
  <c r="K17" i="14"/>
  <c r="L17" i="12"/>
  <c r="N16" i="13"/>
  <c r="O93" i="6"/>
  <c r="L116" i="6"/>
  <c r="P82" i="46"/>
  <c r="F4" i="46"/>
  <c r="F63" i="46"/>
  <c r="P4" i="46"/>
  <c r="P27" i="25"/>
  <c r="P27" i="28" s="1"/>
  <c r="C17" i="14"/>
  <c r="G17" i="13"/>
  <c r="G27" i="13"/>
  <c r="G27" i="16" s="1"/>
  <c r="J81" i="56"/>
  <c r="H3" i="8"/>
  <c r="H3" i="12" s="1"/>
  <c r="L27" i="14"/>
  <c r="Q144" i="56"/>
  <c r="Q105" i="56"/>
  <c r="N7" i="46"/>
  <c r="N85" i="46"/>
  <c r="N128" i="46"/>
  <c r="D27" i="12"/>
  <c r="N17" i="12"/>
  <c r="L109" i="56"/>
  <c r="G27" i="21"/>
  <c r="Q164" i="46"/>
  <c r="K17" i="25"/>
  <c r="K17" i="28" s="1"/>
  <c r="K27" i="14"/>
  <c r="M27" i="14"/>
  <c r="I14" i="23"/>
  <c r="I14" i="26" s="1"/>
  <c r="N4" i="14"/>
  <c r="D4" i="14"/>
  <c r="H25" i="46"/>
  <c r="P106" i="46"/>
  <c r="M43" i="46"/>
  <c r="P125" i="46"/>
  <c r="H4" i="46"/>
  <c r="P63" i="46"/>
  <c r="H17" i="14"/>
  <c r="H27" i="14"/>
  <c r="C125" i="56"/>
  <c r="F7" i="46"/>
  <c r="F85" i="46"/>
  <c r="F128" i="46"/>
  <c r="I62" i="56"/>
  <c r="G124" i="56"/>
  <c r="J143" i="56"/>
  <c r="P27" i="23"/>
  <c r="P27" i="26" s="1"/>
  <c r="H17" i="12"/>
  <c r="N27" i="12"/>
  <c r="P164" i="56"/>
  <c r="Q17" i="23"/>
  <c r="Q17" i="26" s="1"/>
  <c r="J17" i="23"/>
  <c r="J17" i="26" s="1"/>
  <c r="M16" i="13"/>
  <c r="M15" i="13" s="1"/>
  <c r="H27" i="12"/>
  <c r="B109" i="48"/>
  <c r="D17" i="23"/>
  <c r="D17" i="26" s="1"/>
  <c r="F3" i="11"/>
  <c r="J27" i="14"/>
  <c r="I103" i="6"/>
  <c r="C17" i="24"/>
  <c r="C17" i="27" s="1"/>
  <c r="C117" i="6"/>
  <c r="G117" i="6"/>
  <c r="L14" i="24"/>
  <c r="L14" i="27" s="1"/>
  <c r="M4" i="46"/>
  <c r="M63" i="46"/>
  <c r="M125" i="46"/>
  <c r="M106" i="46"/>
  <c r="M82" i="46"/>
  <c r="E161" i="46"/>
  <c r="D25" i="56"/>
  <c r="F82" i="56"/>
  <c r="F162" i="56"/>
  <c r="D7" i="46"/>
  <c r="D28" i="46"/>
  <c r="D47" i="46"/>
  <c r="D66" i="46"/>
  <c r="D85" i="46"/>
  <c r="D109" i="46"/>
  <c r="D128" i="46"/>
  <c r="D146" i="46"/>
  <c r="D164" i="46"/>
  <c r="J66" i="46"/>
  <c r="M3" i="46"/>
  <c r="M24" i="46"/>
  <c r="M81" i="46"/>
  <c r="M105" i="46"/>
  <c r="I4" i="56"/>
  <c r="E25" i="56"/>
  <c r="D62" i="56"/>
  <c r="O81" i="56"/>
  <c r="H15" i="10"/>
  <c r="G27" i="10"/>
  <c r="G17" i="14"/>
  <c r="N27" i="14"/>
  <c r="J51" i="6"/>
  <c r="J59" i="6" s="1"/>
  <c r="M16" i="12"/>
  <c r="M15" i="12" s="1"/>
  <c r="C93" i="6"/>
  <c r="G93" i="6"/>
  <c r="I3" i="11"/>
  <c r="B15" i="12"/>
  <c r="B15" i="15" s="1"/>
  <c r="F17" i="25"/>
  <c r="F17" i="28" s="1"/>
  <c r="F44" i="56"/>
  <c r="G125" i="56"/>
  <c r="D4" i="56"/>
  <c r="D63" i="56"/>
  <c r="H28" i="46"/>
  <c r="H66" i="46"/>
  <c r="N66" i="46"/>
  <c r="N146" i="46"/>
  <c r="I7" i="46"/>
  <c r="I28" i="46"/>
  <c r="I47" i="46"/>
  <c r="I66" i="46"/>
  <c r="I85" i="46"/>
  <c r="I128" i="46"/>
  <c r="F17" i="23"/>
  <c r="F17" i="26" s="1"/>
  <c r="F3" i="46"/>
  <c r="I15" i="21"/>
  <c r="G17" i="23"/>
  <c r="G17" i="26" s="1"/>
  <c r="E63" i="56"/>
  <c r="D17" i="25"/>
  <c r="D17" i="28" s="1"/>
  <c r="I17" i="23"/>
  <c r="I17" i="26" s="1"/>
  <c r="N17" i="25"/>
  <c r="N17" i="28" s="1"/>
  <c r="J27" i="12"/>
  <c r="M14" i="23"/>
  <c r="M14" i="26" s="1"/>
  <c r="B4" i="14"/>
  <c r="B4" i="17" s="1"/>
  <c r="H4" i="14"/>
  <c r="Q16" i="12"/>
  <c r="F4" i="12"/>
  <c r="M25" i="46"/>
  <c r="E82" i="46"/>
  <c r="L17" i="25"/>
  <c r="L17" i="28" s="1"/>
  <c r="E3" i="25"/>
  <c r="I15" i="23"/>
  <c r="I15" i="26" s="1"/>
  <c r="I16" i="26"/>
  <c r="M16" i="26"/>
  <c r="M15" i="23"/>
  <c r="M15" i="26" s="1"/>
  <c r="N143" i="56"/>
  <c r="N144" i="56"/>
  <c r="P124" i="56"/>
  <c r="P125" i="56"/>
  <c r="D4" i="46"/>
  <c r="E43" i="56"/>
  <c r="E44" i="56"/>
  <c r="L124" i="56"/>
  <c r="L125" i="56"/>
  <c r="J4" i="46"/>
  <c r="Q81" i="56"/>
  <c r="Q82" i="56"/>
  <c r="I106" i="46"/>
  <c r="I162" i="46"/>
  <c r="I161" i="46"/>
  <c r="B44" i="46"/>
  <c r="J63" i="46"/>
  <c r="J144" i="46"/>
  <c r="D16" i="23"/>
  <c r="B4" i="12"/>
  <c r="B4" i="15" s="1"/>
  <c r="N161" i="56"/>
  <c r="K25" i="46"/>
  <c r="K24" i="46"/>
  <c r="N24" i="46"/>
  <c r="K44" i="46"/>
  <c r="K63" i="46"/>
  <c r="K62" i="46"/>
  <c r="K82" i="46"/>
  <c r="K106" i="46"/>
  <c r="K125" i="46"/>
  <c r="K144" i="46"/>
  <c r="K143" i="46"/>
  <c r="N143" i="46"/>
  <c r="K162" i="46"/>
  <c r="K161" i="46"/>
  <c r="N161" i="46"/>
  <c r="Q4" i="24"/>
  <c r="Q4" i="27" s="1"/>
  <c r="Q4" i="21"/>
  <c r="Q3" i="20"/>
  <c r="D27" i="21"/>
  <c r="D27" i="24"/>
  <c r="D27" i="27" s="1"/>
  <c r="F4" i="23"/>
  <c r="F4" i="26" s="1"/>
  <c r="O16" i="24"/>
  <c r="J4" i="13"/>
  <c r="J4" i="10"/>
  <c r="J17" i="13"/>
  <c r="J17" i="10"/>
  <c r="J27" i="13"/>
  <c r="J27" i="10"/>
  <c r="M4" i="12"/>
  <c r="M3" i="8"/>
  <c r="M17" i="12"/>
  <c r="M27" i="12"/>
  <c r="I24" i="56"/>
  <c r="F24" i="56"/>
  <c r="F25" i="56"/>
  <c r="N25" i="56"/>
  <c r="E105" i="56"/>
  <c r="M7" i="46"/>
  <c r="B162" i="46"/>
  <c r="G4" i="25"/>
  <c r="G4" i="28" s="1"/>
  <c r="P17" i="23"/>
  <c r="P17" i="26" s="1"/>
  <c r="O4" i="13"/>
  <c r="O4" i="10"/>
  <c r="O7" i="46"/>
  <c r="O25" i="46"/>
  <c r="O44" i="46"/>
  <c r="P43" i="46"/>
  <c r="O63" i="46"/>
  <c r="P62" i="46"/>
  <c r="O82" i="46"/>
  <c r="P81" i="46"/>
  <c r="O106" i="46"/>
  <c r="P105" i="46"/>
  <c r="O125" i="46"/>
  <c r="P124" i="46"/>
  <c r="O144" i="46"/>
  <c r="O143" i="46"/>
  <c r="P143" i="46"/>
  <c r="O162" i="46"/>
  <c r="O161" i="46"/>
  <c r="P161" i="46"/>
  <c r="O16" i="23"/>
  <c r="L4" i="25"/>
  <c r="L4" i="28" s="1"/>
  <c r="M27" i="25"/>
  <c r="M27" i="28" s="1"/>
  <c r="G4" i="21"/>
  <c r="G4" i="24"/>
  <c r="G4" i="27" s="1"/>
  <c r="G3" i="20"/>
  <c r="L17" i="24"/>
  <c r="L17" i="27" s="1"/>
  <c r="L17" i="21"/>
  <c r="N27" i="24"/>
  <c r="N27" i="27" s="1"/>
  <c r="N27" i="21"/>
  <c r="P4" i="23"/>
  <c r="P4" i="26" s="1"/>
  <c r="O27" i="23"/>
  <c r="O27" i="26" s="1"/>
  <c r="Q16" i="24"/>
  <c r="D4" i="10"/>
  <c r="D4" i="13"/>
  <c r="D17" i="13"/>
  <c r="D17" i="10"/>
  <c r="D27" i="10"/>
  <c r="D27" i="13"/>
  <c r="C4" i="12"/>
  <c r="C3" i="8"/>
  <c r="C17" i="12"/>
  <c r="C27" i="12"/>
  <c r="Q146" i="46"/>
  <c r="F25" i="46"/>
  <c r="F106" i="46"/>
  <c r="M4" i="25"/>
  <c r="M4" i="28" s="1"/>
  <c r="M17" i="24"/>
  <c r="M17" i="27" s="1"/>
  <c r="M17" i="21"/>
  <c r="O3" i="11"/>
  <c r="O4" i="14"/>
  <c r="I4" i="10"/>
  <c r="I4" i="13"/>
  <c r="I17" i="13"/>
  <c r="I17" i="10"/>
  <c r="Q27" i="10"/>
  <c r="Q27" i="13"/>
  <c r="M62" i="46"/>
  <c r="E146" i="46"/>
  <c r="B82" i="46"/>
  <c r="J125" i="46"/>
  <c r="H17" i="25"/>
  <c r="H17" i="28" s="1"/>
  <c r="O4" i="23"/>
  <c r="O4" i="26" s="1"/>
  <c r="P16" i="23"/>
  <c r="O15" i="13"/>
  <c r="C15" i="10"/>
  <c r="J3" i="8"/>
  <c r="J4" i="12"/>
  <c r="D103" i="6"/>
  <c r="D51" i="6"/>
  <c r="C15" i="23"/>
  <c r="C15" i="26" s="1"/>
  <c r="C16" i="26"/>
  <c r="F171" i="6"/>
  <c r="P3" i="8"/>
  <c r="J3" i="25"/>
  <c r="F27" i="25"/>
  <c r="F27" i="28" s="1"/>
  <c r="H16" i="27"/>
  <c r="H15" i="24"/>
  <c r="H15" i="27" s="1"/>
  <c r="G14" i="23"/>
  <c r="G14" i="26" s="1"/>
  <c r="L3" i="14"/>
  <c r="P4" i="24"/>
  <c r="P4" i="27" s="1"/>
  <c r="J3" i="20"/>
  <c r="C4" i="10"/>
  <c r="C27" i="10"/>
  <c r="E15" i="10"/>
  <c r="B92" i="6"/>
  <c r="B96" i="6"/>
  <c r="B97" i="6"/>
  <c r="B94" i="6"/>
  <c r="B116" i="6"/>
  <c r="H7" i="56"/>
  <c r="H146" i="56"/>
  <c r="H143" i="56"/>
  <c r="H106" i="56"/>
  <c r="H105" i="56"/>
  <c r="O161" i="56"/>
  <c r="O162" i="56"/>
  <c r="L161" i="56"/>
  <c r="L162" i="56"/>
  <c r="P3" i="56"/>
  <c r="J4" i="56"/>
  <c r="C63" i="56"/>
  <c r="I81" i="56"/>
  <c r="I82" i="56"/>
  <c r="M27" i="10"/>
  <c r="M27" i="13"/>
  <c r="M27" i="16" s="1"/>
  <c r="E125" i="56"/>
  <c r="M124" i="56"/>
  <c r="M125" i="56"/>
  <c r="F144" i="56"/>
  <c r="G162" i="56"/>
  <c r="L63" i="56"/>
  <c r="G106" i="56"/>
  <c r="O105" i="56"/>
  <c r="O106" i="56"/>
  <c r="K125" i="56"/>
  <c r="K146" i="56"/>
  <c r="J105" i="56"/>
  <c r="J106" i="56"/>
  <c r="C128" i="56"/>
  <c r="C124" i="56"/>
  <c r="C143" i="56"/>
  <c r="C144" i="56"/>
  <c r="K143" i="56"/>
  <c r="K144" i="56"/>
  <c r="L24" i="56"/>
  <c r="D44" i="56"/>
  <c r="L43" i="56"/>
  <c r="L44" i="56"/>
  <c r="E146" i="56"/>
  <c r="E143" i="56"/>
  <c r="G4" i="56"/>
  <c r="O4" i="56"/>
  <c r="J63" i="56"/>
  <c r="H81" i="56"/>
  <c r="H82" i="56"/>
  <c r="P82" i="56"/>
  <c r="Q7" i="46"/>
  <c r="Q28" i="46"/>
  <c r="Q47" i="46"/>
  <c r="Q66" i="46"/>
  <c r="Q85" i="46"/>
  <c r="I109" i="46"/>
  <c r="Q128" i="46"/>
  <c r="Q4" i="13"/>
  <c r="Q4" i="10"/>
  <c r="M28" i="46"/>
  <c r="J106" i="46"/>
  <c r="L16" i="23"/>
  <c r="N162" i="56"/>
  <c r="C4" i="46"/>
  <c r="K7" i="46"/>
  <c r="C28" i="46"/>
  <c r="C47" i="46"/>
  <c r="C66" i="46"/>
  <c r="C85" i="46"/>
  <c r="C109" i="46"/>
  <c r="C128" i="46"/>
  <c r="C146" i="46"/>
  <c r="B161" i="46"/>
  <c r="C164" i="46"/>
  <c r="E105" i="46"/>
  <c r="G27" i="25"/>
  <c r="G27" i="28" s="1"/>
  <c r="E4" i="24"/>
  <c r="E4" i="27" s="1"/>
  <c r="E4" i="21"/>
  <c r="E3" i="20"/>
  <c r="F17" i="24"/>
  <c r="F17" i="27" s="1"/>
  <c r="F17" i="21"/>
  <c r="H27" i="24"/>
  <c r="H27" i="27" s="1"/>
  <c r="H27" i="21"/>
  <c r="J4" i="23"/>
  <c r="J4" i="26" s="1"/>
  <c r="M27" i="23"/>
  <c r="M27" i="26" s="1"/>
  <c r="N4" i="13"/>
  <c r="N4" i="10"/>
  <c r="N17" i="13"/>
  <c r="N17" i="10"/>
  <c r="N27" i="10"/>
  <c r="N27" i="13"/>
  <c r="Q4" i="12"/>
  <c r="Q3" i="8"/>
  <c r="Q17" i="12"/>
  <c r="Q27" i="12"/>
  <c r="M3" i="56"/>
  <c r="C25" i="56"/>
  <c r="K25" i="56"/>
  <c r="D24" i="56"/>
  <c r="E106" i="56"/>
  <c r="L143" i="56"/>
  <c r="E47" i="46"/>
  <c r="E128" i="46"/>
  <c r="K161" i="56"/>
  <c r="G28" i="46"/>
  <c r="G47" i="46"/>
  <c r="G66" i="46"/>
  <c r="G85" i="46"/>
  <c r="G109" i="46"/>
  <c r="G128" i="46"/>
  <c r="G146" i="46"/>
  <c r="D161" i="46"/>
  <c r="G164" i="46"/>
  <c r="E14" i="23"/>
  <c r="E14" i="26" s="1"/>
  <c r="P4" i="25"/>
  <c r="P4" i="28" s="1"/>
  <c r="Q17" i="25"/>
  <c r="Q17" i="28" s="1"/>
  <c r="K4" i="21"/>
  <c r="K3" i="20"/>
  <c r="K4" i="24"/>
  <c r="K4" i="27" s="1"/>
  <c r="P17" i="24"/>
  <c r="P17" i="27" s="1"/>
  <c r="P17" i="21"/>
  <c r="D4" i="23"/>
  <c r="D4" i="26" s="1"/>
  <c r="E17" i="23"/>
  <c r="E17" i="26" s="1"/>
  <c r="E16" i="24"/>
  <c r="H4" i="13"/>
  <c r="H4" i="10"/>
  <c r="H17" i="10"/>
  <c r="H17" i="13"/>
  <c r="H27" i="13"/>
  <c r="H27" i="10"/>
  <c r="G4" i="12"/>
  <c r="G3" i="8"/>
  <c r="G17" i="12"/>
  <c r="G27" i="12"/>
  <c r="G27" i="15" s="1"/>
  <c r="Q106" i="46"/>
  <c r="Q162" i="46"/>
  <c r="Q161" i="46"/>
  <c r="F162" i="46"/>
  <c r="J17" i="25"/>
  <c r="J17" i="28" s="1"/>
  <c r="D4" i="24"/>
  <c r="D4" i="27" s="1"/>
  <c r="D4" i="21"/>
  <c r="D3" i="20"/>
  <c r="E4" i="23"/>
  <c r="E4" i="26" s="1"/>
  <c r="N17" i="23"/>
  <c r="N17" i="26" s="1"/>
  <c r="M4" i="10"/>
  <c r="M4" i="13"/>
  <c r="M17" i="10"/>
  <c r="M17" i="13"/>
  <c r="D4" i="12"/>
  <c r="D3" i="8"/>
  <c r="E66" i="46"/>
  <c r="B25" i="46"/>
  <c r="B63" i="46"/>
  <c r="L27" i="25"/>
  <c r="L27" i="28" s="1"/>
  <c r="J15" i="12"/>
  <c r="E3" i="11"/>
  <c r="E4" i="14"/>
  <c r="O15" i="10"/>
  <c r="H51" i="6"/>
  <c r="H103" i="6"/>
  <c r="C7" i="46"/>
  <c r="Q4" i="25"/>
  <c r="Q4" i="28" s="1"/>
  <c r="F15" i="24"/>
  <c r="F15" i="27" s="1"/>
  <c r="M4" i="23"/>
  <c r="M4" i="26" s="1"/>
  <c r="K15" i="23"/>
  <c r="K15" i="26" s="1"/>
  <c r="K16" i="26"/>
  <c r="B3" i="14"/>
  <c r="O17" i="21"/>
  <c r="Q17" i="21"/>
  <c r="J4" i="25"/>
  <c r="J4" i="28" s="1"/>
  <c r="L16" i="24"/>
  <c r="O27" i="21"/>
  <c r="I27" i="21"/>
  <c r="Q27" i="21"/>
  <c r="K14" i="23"/>
  <c r="K14" i="26" s="1"/>
  <c r="F27" i="23"/>
  <c r="F27" i="26" s="1"/>
  <c r="K97" i="6"/>
  <c r="L64" i="6"/>
  <c r="L63" i="6"/>
  <c r="L59" i="6"/>
  <c r="L61" i="6"/>
  <c r="L62" i="6"/>
  <c r="L65" i="6"/>
  <c r="L102" i="6"/>
  <c r="H96" i="6"/>
  <c r="H97" i="6"/>
  <c r="H92" i="6"/>
  <c r="H94" i="6"/>
  <c r="H116" i="6"/>
  <c r="H4" i="24"/>
  <c r="H4" i="27" s="1"/>
  <c r="F3" i="20"/>
  <c r="J4" i="21"/>
  <c r="D94" i="6"/>
  <c r="D116" i="6"/>
  <c r="D96" i="6"/>
  <c r="D92" i="6"/>
  <c r="D97" i="6"/>
  <c r="I17" i="21"/>
  <c r="K3" i="11"/>
  <c r="F125" i="56"/>
  <c r="F124" i="56"/>
  <c r="P106" i="56"/>
  <c r="P105" i="56"/>
  <c r="D161" i="56"/>
  <c r="D162" i="56"/>
  <c r="M44" i="56"/>
  <c r="M24" i="56"/>
  <c r="K63" i="56"/>
  <c r="P4" i="56"/>
  <c r="H66" i="56"/>
  <c r="H62" i="56"/>
  <c r="J125" i="56"/>
  <c r="H28" i="56"/>
  <c r="H24" i="56"/>
  <c r="D106" i="56"/>
  <c r="D105" i="56"/>
  <c r="L106" i="56"/>
  <c r="L105" i="56"/>
  <c r="J161" i="56"/>
  <c r="J164" i="56"/>
  <c r="G164" i="56"/>
  <c r="E47" i="56"/>
  <c r="O124" i="56"/>
  <c r="K128" i="56"/>
  <c r="K124" i="56"/>
  <c r="H161" i="56"/>
  <c r="H162" i="56"/>
  <c r="P161" i="56"/>
  <c r="P162" i="56"/>
  <c r="H85" i="46"/>
  <c r="I44" i="56"/>
  <c r="I43" i="56"/>
  <c r="Q44" i="56"/>
  <c r="Q43" i="56"/>
  <c r="I106" i="56"/>
  <c r="F47" i="46"/>
  <c r="F4" i="56"/>
  <c r="N4" i="56"/>
  <c r="E24" i="56"/>
  <c r="G62" i="56"/>
  <c r="G63" i="56"/>
  <c r="O62" i="56"/>
  <c r="O63" i="56"/>
  <c r="E82" i="56"/>
  <c r="E81" i="56"/>
  <c r="M82" i="56"/>
  <c r="M81" i="56"/>
  <c r="M105" i="56"/>
  <c r="M161" i="56"/>
  <c r="I4" i="46"/>
  <c r="I25" i="46"/>
  <c r="I44" i="46"/>
  <c r="I63" i="46"/>
  <c r="I82" i="46"/>
  <c r="Q109" i="46"/>
  <c r="Q144" i="46"/>
  <c r="Q143" i="46"/>
  <c r="E17" i="10"/>
  <c r="E17" i="13"/>
  <c r="M85" i="46"/>
  <c r="M164" i="46"/>
  <c r="J43" i="56"/>
  <c r="K4" i="46"/>
  <c r="F24" i="46"/>
  <c r="K28" i="46"/>
  <c r="K47" i="46"/>
  <c r="K66" i="46"/>
  <c r="K85" i="46"/>
  <c r="K109" i="46"/>
  <c r="K128" i="46"/>
  <c r="F143" i="46"/>
  <c r="K146" i="46"/>
  <c r="K164" i="46"/>
  <c r="I4" i="24"/>
  <c r="I4" i="27" s="1"/>
  <c r="I4" i="21"/>
  <c r="I3" i="20"/>
  <c r="J17" i="24"/>
  <c r="J17" i="27" s="1"/>
  <c r="J17" i="21"/>
  <c r="L27" i="24"/>
  <c r="L27" i="27" s="1"/>
  <c r="L27" i="21"/>
  <c r="N4" i="23"/>
  <c r="N4" i="26" s="1"/>
  <c r="B4" i="13"/>
  <c r="B4" i="16" s="1"/>
  <c r="B4" i="10"/>
  <c r="B15" i="10"/>
  <c r="B17" i="13"/>
  <c r="B17" i="16" s="1"/>
  <c r="B17" i="10"/>
  <c r="B27" i="10"/>
  <c r="B27" i="13"/>
  <c r="B27" i="16" s="1"/>
  <c r="E4" i="12"/>
  <c r="E3" i="8"/>
  <c r="E17" i="12"/>
  <c r="E27" i="12"/>
  <c r="Q24" i="56"/>
  <c r="J24" i="56"/>
  <c r="J25" i="56"/>
  <c r="J44" i="46"/>
  <c r="J82" i="46"/>
  <c r="B106" i="46"/>
  <c r="B125" i="46"/>
  <c r="P17" i="25"/>
  <c r="P17" i="28" s="1"/>
  <c r="K17" i="10"/>
  <c r="K17" i="13"/>
  <c r="G4" i="46"/>
  <c r="H24" i="46"/>
  <c r="O28" i="46"/>
  <c r="H43" i="46"/>
  <c r="O47" i="46"/>
  <c r="H62" i="46"/>
  <c r="O66" i="46"/>
  <c r="O85" i="46"/>
  <c r="H105" i="46"/>
  <c r="O109" i="46"/>
  <c r="O128" i="46"/>
  <c r="H143" i="46"/>
  <c r="O146" i="46"/>
  <c r="H161" i="46"/>
  <c r="O164" i="46"/>
  <c r="Q14" i="23"/>
  <c r="Q14" i="26" s="1"/>
  <c r="D4" i="25"/>
  <c r="D4" i="28" s="1"/>
  <c r="E17" i="25"/>
  <c r="E17" i="28" s="1"/>
  <c r="E27" i="25"/>
  <c r="E27" i="28" s="1"/>
  <c r="O4" i="24"/>
  <c r="O4" i="27" s="1"/>
  <c r="O4" i="21"/>
  <c r="O3" i="20"/>
  <c r="D17" i="24"/>
  <c r="D17" i="27" s="1"/>
  <c r="D17" i="21"/>
  <c r="F27" i="24"/>
  <c r="F27" i="27" s="1"/>
  <c r="F27" i="21"/>
  <c r="H4" i="23"/>
  <c r="H4" i="26" s="1"/>
  <c r="G27" i="23"/>
  <c r="G27" i="26" s="1"/>
  <c r="I16" i="24"/>
  <c r="L4" i="10"/>
  <c r="L4" i="13"/>
  <c r="L15" i="10"/>
  <c r="L17" i="13"/>
  <c r="L17" i="10"/>
  <c r="L27" i="10"/>
  <c r="L27" i="13"/>
  <c r="K4" i="12"/>
  <c r="K3" i="8"/>
  <c r="K17" i="12"/>
  <c r="K27" i="12"/>
  <c r="I125" i="46"/>
  <c r="F44" i="46"/>
  <c r="F82" i="46"/>
  <c r="F125" i="46"/>
  <c r="N27" i="25"/>
  <c r="N27" i="28" s="1"/>
  <c r="L4" i="24"/>
  <c r="L4" i="27" s="1"/>
  <c r="L4" i="21"/>
  <c r="L3" i="20"/>
  <c r="I4" i="23"/>
  <c r="I4" i="26" s="1"/>
  <c r="J16" i="23"/>
  <c r="C3" i="11"/>
  <c r="C4" i="14"/>
  <c r="I15" i="10"/>
  <c r="E27" i="10"/>
  <c r="E27" i="13"/>
  <c r="L4" i="12"/>
  <c r="L3" i="8"/>
  <c r="F51" i="6"/>
  <c r="F103" i="6"/>
  <c r="J162" i="46"/>
  <c r="N4" i="24"/>
  <c r="N4" i="27" s="1"/>
  <c r="N4" i="21"/>
  <c r="N3" i="20"/>
  <c r="M4" i="14"/>
  <c r="M3" i="11"/>
  <c r="G4" i="10"/>
  <c r="G4" i="13"/>
  <c r="C17" i="13"/>
  <c r="C17" i="10"/>
  <c r="J16" i="24"/>
  <c r="F16" i="26"/>
  <c r="F15" i="23"/>
  <c r="F15" i="26" s="1"/>
  <c r="M59" i="6"/>
  <c r="M61" i="6"/>
  <c r="M62" i="6"/>
  <c r="M63" i="6"/>
  <c r="M64" i="6"/>
  <c r="M65" i="6"/>
  <c r="M102" i="6"/>
  <c r="I92" i="6"/>
  <c r="I94" i="6"/>
  <c r="I96" i="6"/>
  <c r="I97" i="6"/>
  <c r="I116" i="6"/>
  <c r="Q92" i="6"/>
  <c r="Q94" i="6"/>
  <c r="Q96" i="6"/>
  <c r="Q97" i="6"/>
  <c r="Q116" i="6"/>
  <c r="F94" i="6"/>
  <c r="F116" i="6"/>
  <c r="F92" i="6"/>
  <c r="F96" i="6"/>
  <c r="F97" i="6"/>
  <c r="M15" i="10"/>
  <c r="D27" i="25"/>
  <c r="D27" i="28" s="1"/>
  <c r="P16" i="24"/>
  <c r="O14" i="23"/>
  <c r="O14" i="26" s="1"/>
  <c r="Q16" i="23"/>
  <c r="C59" i="6"/>
  <c r="C61" i="6"/>
  <c r="C62" i="6"/>
  <c r="C63" i="6"/>
  <c r="C64" i="6"/>
  <c r="C65" i="6"/>
  <c r="C102" i="6"/>
  <c r="G59" i="6"/>
  <c r="G61" i="6"/>
  <c r="G62" i="6"/>
  <c r="G63" i="6"/>
  <c r="G64" i="6"/>
  <c r="G65" i="6"/>
  <c r="G102" i="6"/>
  <c r="K61" i="6"/>
  <c r="C92" i="6"/>
  <c r="C94" i="6"/>
  <c r="C96" i="6"/>
  <c r="C97" i="6"/>
  <c r="C116" i="6"/>
  <c r="G92" i="6"/>
  <c r="G94" i="6"/>
  <c r="G96" i="6"/>
  <c r="G97" i="6"/>
  <c r="G116" i="6"/>
  <c r="O92" i="6"/>
  <c r="O96" i="6"/>
  <c r="O116" i="6"/>
  <c r="G17" i="10"/>
  <c r="F3" i="8"/>
  <c r="J96" i="6"/>
  <c r="J97" i="6"/>
  <c r="J92" i="6"/>
  <c r="J94" i="6"/>
  <c r="J116" i="6"/>
  <c r="P3" i="20"/>
  <c r="F4" i="21"/>
  <c r="J4" i="24"/>
  <c r="J4" i="27" s="1"/>
  <c r="P116" i="6"/>
  <c r="P92" i="6"/>
  <c r="P94" i="6"/>
  <c r="P96" i="6"/>
  <c r="P97" i="6"/>
  <c r="B147" i="6"/>
  <c r="B171" i="6"/>
  <c r="F85" i="56"/>
  <c r="F81" i="56"/>
  <c r="N125" i="56"/>
  <c r="N124" i="56"/>
  <c r="F47" i="56"/>
  <c r="F43" i="56"/>
  <c r="Q143" i="56"/>
  <c r="Q146" i="56"/>
  <c r="Q164" i="56"/>
  <c r="Q161" i="56"/>
  <c r="Q3" i="56"/>
  <c r="I124" i="56"/>
  <c r="I125" i="56"/>
  <c r="Q124" i="56"/>
  <c r="Q125" i="56"/>
  <c r="F146" i="56"/>
  <c r="J44" i="56"/>
  <c r="C105" i="56"/>
  <c r="C106" i="56"/>
  <c r="K105" i="56"/>
  <c r="K106" i="56"/>
  <c r="F164" i="56"/>
  <c r="F161" i="56"/>
  <c r="N81" i="56"/>
  <c r="F105" i="56"/>
  <c r="F106" i="56"/>
  <c r="N105" i="56"/>
  <c r="N106" i="56"/>
  <c r="H124" i="56"/>
  <c r="H125" i="56"/>
  <c r="G143" i="56"/>
  <c r="G144" i="56"/>
  <c r="O143" i="56"/>
  <c r="O144" i="56"/>
  <c r="E164" i="56"/>
  <c r="E161" i="56"/>
  <c r="L3" i="56"/>
  <c r="H43" i="56"/>
  <c r="H44" i="56"/>
  <c r="P43" i="56"/>
  <c r="P44" i="56"/>
  <c r="D124" i="56"/>
  <c r="D125" i="56"/>
  <c r="I143" i="56"/>
  <c r="I146" i="56"/>
  <c r="C161" i="56"/>
  <c r="I164" i="56"/>
  <c r="I161" i="56"/>
  <c r="B4" i="46"/>
  <c r="J28" i="46"/>
  <c r="C4" i="56"/>
  <c r="K4" i="56"/>
  <c r="D3" i="56"/>
  <c r="F62" i="56"/>
  <c r="F63" i="56"/>
  <c r="N62" i="56"/>
  <c r="N63" i="56"/>
  <c r="D81" i="56"/>
  <c r="D82" i="56"/>
  <c r="L81" i="56"/>
  <c r="L82" i="56"/>
  <c r="M106" i="56"/>
  <c r="Q4" i="46"/>
  <c r="Q25" i="46"/>
  <c r="Q44" i="46"/>
  <c r="Q63" i="46"/>
  <c r="Q82" i="46"/>
  <c r="Q125" i="46"/>
  <c r="I146" i="46"/>
  <c r="Q17" i="10"/>
  <c r="Q17" i="13"/>
  <c r="E62" i="46"/>
  <c r="E143" i="46"/>
  <c r="J25" i="46"/>
  <c r="K27" i="10"/>
  <c r="K27" i="13"/>
  <c r="C25" i="46"/>
  <c r="C24" i="46"/>
  <c r="J24" i="46"/>
  <c r="C44" i="46"/>
  <c r="C63" i="46"/>
  <c r="C62" i="46"/>
  <c r="C82" i="46"/>
  <c r="C106" i="46"/>
  <c r="C125" i="46"/>
  <c r="C144" i="46"/>
  <c r="C143" i="46"/>
  <c r="C162" i="46"/>
  <c r="C161" i="46"/>
  <c r="E3" i="46"/>
  <c r="O27" i="25"/>
  <c r="O27" i="28" s="1"/>
  <c r="M3" i="20"/>
  <c r="M4" i="24"/>
  <c r="M4" i="27" s="1"/>
  <c r="M4" i="21"/>
  <c r="N17" i="24"/>
  <c r="N17" i="27" s="1"/>
  <c r="N17" i="21"/>
  <c r="P27" i="24"/>
  <c r="P27" i="27" s="1"/>
  <c r="P27" i="21"/>
  <c r="G16" i="24"/>
  <c r="F4" i="10"/>
  <c r="F4" i="13"/>
  <c r="F17" i="10"/>
  <c r="F17" i="13"/>
  <c r="F27" i="10"/>
  <c r="F27" i="13"/>
  <c r="I4" i="12"/>
  <c r="I3" i="8"/>
  <c r="I17" i="12"/>
  <c r="I27" i="12"/>
  <c r="E3" i="56"/>
  <c r="G25" i="56"/>
  <c r="G24" i="56"/>
  <c r="O25" i="56"/>
  <c r="O24" i="56"/>
  <c r="P143" i="56"/>
  <c r="M161" i="46"/>
  <c r="B144" i="46"/>
  <c r="G4" i="23"/>
  <c r="G4" i="26" s="1"/>
  <c r="N3" i="8"/>
  <c r="N4" i="12"/>
  <c r="O4" i="46"/>
  <c r="G7" i="46"/>
  <c r="G25" i="46"/>
  <c r="G24" i="46"/>
  <c r="G44" i="46"/>
  <c r="G43" i="46"/>
  <c r="G63" i="46"/>
  <c r="G62" i="46"/>
  <c r="G82" i="46"/>
  <c r="G81" i="46"/>
  <c r="G106" i="46"/>
  <c r="G105" i="46"/>
  <c r="G125" i="46"/>
  <c r="G144" i="46"/>
  <c r="G143" i="46"/>
  <c r="G162" i="46"/>
  <c r="G161" i="46"/>
  <c r="G16" i="23"/>
  <c r="H4" i="25"/>
  <c r="H4" i="28" s="1"/>
  <c r="C4" i="21"/>
  <c r="C4" i="24"/>
  <c r="C4" i="27" s="1"/>
  <c r="H17" i="24"/>
  <c r="H17" i="27" s="1"/>
  <c r="H17" i="21"/>
  <c r="J27" i="24"/>
  <c r="J27" i="27" s="1"/>
  <c r="J27" i="21"/>
  <c r="L4" i="23"/>
  <c r="L4" i="26" s="1"/>
  <c r="M16" i="24"/>
  <c r="P4" i="10"/>
  <c r="P4" i="13"/>
  <c r="P15" i="10"/>
  <c r="P17" i="10"/>
  <c r="P17" i="13"/>
  <c r="P27" i="10"/>
  <c r="P27" i="13"/>
  <c r="O4" i="12"/>
  <c r="O3" i="8"/>
  <c r="O17" i="12"/>
  <c r="O27" i="12"/>
  <c r="I144" i="46"/>
  <c r="I143" i="46"/>
  <c r="N44" i="46"/>
  <c r="I4" i="25"/>
  <c r="I4" i="28" s="1"/>
  <c r="E17" i="24"/>
  <c r="E17" i="27" s="1"/>
  <c r="E17" i="21"/>
  <c r="Q4" i="23"/>
  <c r="Q4" i="26" s="1"/>
  <c r="N16" i="23"/>
  <c r="E15" i="13"/>
  <c r="G4" i="14"/>
  <c r="G3" i="11"/>
  <c r="E4" i="10"/>
  <c r="E4" i="13"/>
  <c r="Q15" i="10"/>
  <c r="I27" i="13"/>
  <c r="I27" i="10"/>
  <c r="N51" i="6"/>
  <c r="N60" i="6" s="1"/>
  <c r="N103" i="6"/>
  <c r="O4" i="25"/>
  <c r="O4" i="28" s="1"/>
  <c r="G17" i="24"/>
  <c r="G17" i="27" s="1"/>
  <c r="G17" i="21"/>
  <c r="H16" i="23"/>
  <c r="G15" i="13"/>
  <c r="K4" i="10"/>
  <c r="K4" i="13"/>
  <c r="O17" i="10"/>
  <c r="O17" i="13"/>
  <c r="E4" i="25"/>
  <c r="E4" i="28" s="1"/>
  <c r="N16" i="24"/>
  <c r="I59" i="6"/>
  <c r="I61" i="6"/>
  <c r="I62" i="6"/>
  <c r="I63" i="6"/>
  <c r="I64" i="6"/>
  <c r="I65" i="6"/>
  <c r="I102" i="6"/>
  <c r="E92" i="6"/>
  <c r="E94" i="6"/>
  <c r="E96" i="6"/>
  <c r="E97" i="6"/>
  <c r="M92" i="6"/>
  <c r="M94" i="6"/>
  <c r="M96" i="6"/>
  <c r="M97" i="6"/>
  <c r="M116" i="6"/>
  <c r="C17" i="21"/>
  <c r="N92" i="6"/>
  <c r="N94" i="6"/>
  <c r="N116" i="6"/>
  <c r="N96" i="6"/>
  <c r="N97" i="6"/>
  <c r="M143" i="56"/>
  <c r="F3" i="25"/>
  <c r="N4" i="25"/>
  <c r="N4" i="28" s="1"/>
  <c r="D16" i="24"/>
  <c r="C27" i="21"/>
  <c r="K27" i="21"/>
  <c r="E27" i="21"/>
  <c r="M27" i="21"/>
  <c r="C14" i="23"/>
  <c r="C14" i="26" s="1"/>
  <c r="E16" i="23"/>
  <c r="C16" i="27"/>
  <c r="C15" i="24"/>
  <c r="C15" i="27" s="1"/>
  <c r="H3" i="20"/>
  <c r="P4" i="21"/>
  <c r="D14" i="24"/>
  <c r="D14" i="27" s="1"/>
  <c r="G15" i="10"/>
  <c r="P63" i="6"/>
  <c r="P59" i="6"/>
  <c r="P62" i="6"/>
  <c r="P65" i="6"/>
  <c r="P102" i="6"/>
  <c r="P61" i="6"/>
  <c r="P64" i="6"/>
  <c r="D93" i="6"/>
  <c r="K17" i="21"/>
  <c r="B133" i="6"/>
  <c r="B157" i="6"/>
  <c r="B93" i="6"/>
  <c r="G16" i="16" l="1"/>
  <c r="G4" i="17"/>
  <c r="F17" i="16"/>
  <c r="G4" i="16"/>
  <c r="M20" i="17"/>
  <c r="M4" i="15"/>
  <c r="M15" i="16"/>
  <c r="M27" i="17"/>
  <c r="G14" i="15"/>
  <c r="M29" i="17"/>
  <c r="M4" i="17"/>
  <c r="M4" i="16"/>
  <c r="F147" i="6"/>
  <c r="M27" i="15"/>
  <c r="M15" i="15"/>
  <c r="F139" i="29"/>
  <c r="M17" i="17"/>
  <c r="M30" i="17"/>
  <c r="M21" i="17"/>
  <c r="M17" i="16"/>
  <c r="M17" i="15"/>
  <c r="F134" i="29"/>
  <c r="M28" i="17"/>
  <c r="G15" i="16"/>
  <c r="F4" i="16"/>
  <c r="F4" i="15"/>
  <c r="G17" i="17"/>
  <c r="F16" i="16"/>
  <c r="F27" i="17"/>
  <c r="G4" i="15"/>
  <c r="G147" i="6"/>
  <c r="G17" i="16"/>
  <c r="G16" i="15"/>
  <c r="F27" i="15"/>
  <c r="F17" i="15"/>
  <c r="F27" i="16"/>
  <c r="G17" i="15"/>
  <c r="F16" i="15"/>
  <c r="G139" i="29"/>
  <c r="F174" i="6"/>
  <c r="F150" i="6"/>
  <c r="F161" i="6"/>
  <c r="F137" i="6"/>
  <c r="F127" i="29"/>
  <c r="F142" i="6"/>
  <c r="F166" i="6"/>
  <c r="F126" i="6"/>
  <c r="F125" i="29"/>
  <c r="F32" i="16"/>
  <c r="F28" i="16"/>
  <c r="F22" i="16"/>
  <c r="F18" i="16"/>
  <c r="F11" i="16"/>
  <c r="F7" i="16"/>
  <c r="N114" i="29"/>
  <c r="N18" i="34"/>
  <c r="N112" i="29"/>
  <c r="N136" i="29"/>
  <c r="N18" i="32"/>
  <c r="N16" i="37"/>
  <c r="N16" i="32"/>
  <c r="N17" i="30"/>
  <c r="N18" i="31"/>
  <c r="N111" i="29"/>
  <c r="N117" i="29"/>
  <c r="N17" i="37"/>
  <c r="N110" i="29"/>
  <c r="N17" i="36"/>
  <c r="N16" i="30"/>
  <c r="N17" i="32"/>
  <c r="N143" i="29"/>
  <c r="N17" i="31"/>
  <c r="N16" i="33"/>
  <c r="N135" i="29"/>
  <c r="N138" i="29"/>
  <c r="N118" i="29"/>
  <c r="N109" i="29"/>
  <c r="N18" i="36"/>
  <c r="N18" i="35"/>
  <c r="N16" i="34"/>
  <c r="N144" i="29"/>
  <c r="N18" i="33"/>
  <c r="N17" i="33"/>
  <c r="N16" i="36"/>
  <c r="N141" i="29"/>
  <c r="N17" i="34"/>
  <c r="N17" i="35"/>
  <c r="N115" i="29"/>
  <c r="N137" i="29"/>
  <c r="N16" i="35"/>
  <c r="N18" i="30"/>
  <c r="N16" i="31"/>
  <c r="N18" i="37"/>
  <c r="N140" i="29"/>
  <c r="N23" i="6"/>
  <c r="N104" i="6"/>
  <c r="N105" i="6"/>
  <c r="N106" i="6"/>
  <c r="N107" i="6"/>
  <c r="N108" i="6"/>
  <c r="N118" i="6"/>
  <c r="N119" i="6"/>
  <c r="N120" i="6"/>
  <c r="N121" i="6"/>
  <c r="N122" i="6"/>
  <c r="N17" i="6"/>
  <c r="N20" i="6" s="1"/>
  <c r="N19" i="6"/>
  <c r="N4" i="16" s="1"/>
  <c r="E118" i="29"/>
  <c r="E17" i="36"/>
  <c r="E117" i="29"/>
  <c r="E144" i="29"/>
  <c r="E16" i="37"/>
  <c r="E16" i="31"/>
  <c r="E17" i="37"/>
  <c r="E16" i="35"/>
  <c r="E115" i="29"/>
  <c r="E135" i="29"/>
  <c r="E141" i="29"/>
  <c r="E18" i="37"/>
  <c r="E16" i="30"/>
  <c r="E18" i="30"/>
  <c r="E18" i="36"/>
  <c r="E17" i="31"/>
  <c r="E114" i="29"/>
  <c r="E136" i="29"/>
  <c r="E16" i="32"/>
  <c r="E17" i="35"/>
  <c r="E17" i="34"/>
  <c r="E18" i="35"/>
  <c r="E137" i="29"/>
  <c r="E18" i="34"/>
  <c r="E18" i="31"/>
  <c r="E16" i="34"/>
  <c r="E143" i="29"/>
  <c r="E140" i="29"/>
  <c r="E16" i="33"/>
  <c r="E18" i="32"/>
  <c r="E17" i="33"/>
  <c r="E17" i="30"/>
  <c r="E112" i="29"/>
  <c r="E138" i="29"/>
  <c r="E17" i="32"/>
  <c r="E18" i="33"/>
  <c r="E110" i="29"/>
  <c r="E111" i="29"/>
  <c r="E109" i="29"/>
  <c r="E16" i="36"/>
  <c r="E17" i="6"/>
  <c r="E20" i="6" s="1"/>
  <c r="E19" i="6"/>
  <c r="E17" i="17" s="1"/>
  <c r="E23" i="6"/>
  <c r="E104" i="6"/>
  <c r="E105" i="6"/>
  <c r="E106" i="6"/>
  <c r="E107" i="6"/>
  <c r="E108" i="6"/>
  <c r="E118" i="6"/>
  <c r="E119" i="6"/>
  <c r="E120" i="6"/>
  <c r="E121" i="6"/>
  <c r="E122" i="6"/>
  <c r="E117" i="6"/>
  <c r="F19" i="15"/>
  <c r="C17" i="37"/>
  <c r="C18" i="36"/>
  <c r="C112" i="29"/>
  <c r="C18" i="35"/>
  <c r="C144" i="29"/>
  <c r="C17" i="32"/>
  <c r="C111" i="29"/>
  <c r="C16" i="35"/>
  <c r="C143" i="29"/>
  <c r="C16" i="30"/>
  <c r="C17" i="31"/>
  <c r="C16" i="36"/>
  <c r="C18" i="33"/>
  <c r="C118" i="29"/>
  <c r="C17" i="36"/>
  <c r="C141" i="29"/>
  <c r="C18" i="31"/>
  <c r="C16" i="32"/>
  <c r="C16" i="37"/>
  <c r="C18" i="34"/>
  <c r="C17" i="35"/>
  <c r="C115" i="29"/>
  <c r="C17" i="34"/>
  <c r="C110" i="29"/>
  <c r="C16" i="34"/>
  <c r="C137" i="29"/>
  <c r="C16" i="33"/>
  <c r="C18" i="32"/>
  <c r="C117" i="29"/>
  <c r="C18" i="37"/>
  <c r="C138" i="29"/>
  <c r="C18" i="30"/>
  <c r="C135" i="29"/>
  <c r="C114" i="29"/>
  <c r="C140" i="29"/>
  <c r="C109" i="29"/>
  <c r="C17" i="30"/>
  <c r="C17" i="33"/>
  <c r="C136" i="29"/>
  <c r="C16" i="31"/>
  <c r="C17" i="6"/>
  <c r="C20" i="6" s="1"/>
  <c r="C19" i="6"/>
  <c r="C17" i="16" s="1"/>
  <c r="C23" i="6"/>
  <c r="C104" i="6"/>
  <c r="C105" i="6"/>
  <c r="C106" i="6"/>
  <c r="C107" i="6"/>
  <c r="C108" i="6"/>
  <c r="C118" i="6"/>
  <c r="C119" i="6"/>
  <c r="C120" i="6"/>
  <c r="C121" i="6"/>
  <c r="C122" i="6"/>
  <c r="F20" i="15"/>
  <c r="E103" i="6"/>
  <c r="F32" i="15"/>
  <c r="Q118" i="29"/>
  <c r="Q17" i="30"/>
  <c r="Q109" i="29"/>
  <c r="Q18" i="34"/>
  <c r="Q115" i="29"/>
  <c r="Q111" i="29"/>
  <c r="Q16" i="32"/>
  <c r="Q17" i="34"/>
  <c r="Q16" i="37"/>
  <c r="Q135" i="29"/>
  <c r="Q17" i="32"/>
  <c r="Q18" i="37"/>
  <c r="Q17" i="35"/>
  <c r="Q112" i="29"/>
  <c r="Q138" i="29"/>
  <c r="Q18" i="33"/>
  <c r="Q18" i="36"/>
  <c r="Q18" i="32"/>
  <c r="Q17" i="31"/>
  <c r="Q18" i="31"/>
  <c r="Q16" i="30"/>
  <c r="Q18" i="35"/>
  <c r="Q16" i="34"/>
  <c r="Q117" i="29"/>
  <c r="Q140" i="29"/>
  <c r="Q141" i="29"/>
  <c r="Q17" i="37"/>
  <c r="Q16" i="36"/>
  <c r="Q16" i="35"/>
  <c r="Q143" i="29"/>
  <c r="Q136" i="29"/>
  <c r="Q16" i="31"/>
  <c r="Q137" i="29"/>
  <c r="Q18" i="30"/>
  <c r="Q110" i="29"/>
  <c r="Q144" i="29"/>
  <c r="Q17" i="36"/>
  <c r="Q114" i="29"/>
  <c r="Q17" i="33"/>
  <c r="Q16" i="33"/>
  <c r="Q17" i="6"/>
  <c r="Q171" i="6" s="1"/>
  <c r="Q19" i="6"/>
  <c r="Q16" i="15" s="1"/>
  <c r="Q23" i="6"/>
  <c r="Q104" i="6"/>
  <c r="Q105" i="6"/>
  <c r="Q106" i="6"/>
  <c r="Q107" i="6"/>
  <c r="Q108" i="6"/>
  <c r="Q118" i="6"/>
  <c r="Q119" i="6"/>
  <c r="Q120" i="6"/>
  <c r="Q121" i="6"/>
  <c r="Q122" i="6"/>
  <c r="P117" i="29"/>
  <c r="P18" i="30"/>
  <c r="P111" i="29"/>
  <c r="P18" i="35"/>
  <c r="P112" i="29"/>
  <c r="P143" i="29"/>
  <c r="P18" i="37"/>
  <c r="P16" i="30"/>
  <c r="P118" i="29"/>
  <c r="P141" i="29"/>
  <c r="P16" i="36"/>
  <c r="P17" i="30"/>
  <c r="P18" i="36"/>
  <c r="P17" i="32"/>
  <c r="P16" i="35"/>
  <c r="P138" i="29"/>
  <c r="P110" i="29"/>
  <c r="P18" i="31"/>
  <c r="P16" i="37"/>
  <c r="P16" i="31"/>
  <c r="P16" i="32"/>
  <c r="P17" i="36"/>
  <c r="P18" i="33"/>
  <c r="P115" i="29"/>
  <c r="P137" i="29"/>
  <c r="P109" i="29"/>
  <c r="P18" i="34"/>
  <c r="P17" i="31"/>
  <c r="P16" i="34"/>
  <c r="P18" i="32"/>
  <c r="P135" i="29"/>
  <c r="P17" i="34"/>
  <c r="P136" i="29"/>
  <c r="P17" i="35"/>
  <c r="P144" i="29"/>
  <c r="P114" i="29"/>
  <c r="P17" i="37"/>
  <c r="P17" i="33"/>
  <c r="P16" i="33"/>
  <c r="P140" i="29"/>
  <c r="P17" i="6"/>
  <c r="P20" i="6" s="1"/>
  <c r="P19" i="6"/>
  <c r="P133" i="6" s="1"/>
  <c r="P23" i="6"/>
  <c r="P104" i="6"/>
  <c r="P105" i="6"/>
  <c r="P106" i="6"/>
  <c r="P107" i="6"/>
  <c r="P108" i="6"/>
  <c r="P118" i="6"/>
  <c r="P119" i="6"/>
  <c r="P120" i="6"/>
  <c r="P121" i="6"/>
  <c r="P122" i="6"/>
  <c r="M173" i="6"/>
  <c r="M149" i="6"/>
  <c r="M127" i="6"/>
  <c r="M160" i="6"/>
  <c r="M136" i="6"/>
  <c r="M126" i="53"/>
  <c r="M113" i="53"/>
  <c r="M55" i="53"/>
  <c r="M297" i="64"/>
  <c r="M147" i="53"/>
  <c r="M277" i="66"/>
  <c r="M101" i="53"/>
  <c r="M134" i="53"/>
  <c r="M274" i="66"/>
  <c r="M48" i="53"/>
  <c r="M146" i="53"/>
  <c r="M17" i="53"/>
  <c r="M54" i="53"/>
  <c r="M265" i="71"/>
  <c r="M138" i="53"/>
  <c r="M115" i="53"/>
  <c r="M53" i="53"/>
  <c r="M14" i="53"/>
  <c r="M171" i="53"/>
  <c r="M252" i="69"/>
  <c r="M172" i="53"/>
  <c r="M114" i="51"/>
  <c r="M274" i="70"/>
  <c r="M116" i="53"/>
  <c r="M117" i="53"/>
  <c r="M118" i="53"/>
  <c r="M84" i="53"/>
  <c r="M278" i="67"/>
  <c r="M37" i="53"/>
  <c r="M281" i="65"/>
  <c r="M267" i="70"/>
  <c r="M127" i="53"/>
  <c r="M173" i="53"/>
  <c r="M132" i="53"/>
  <c r="M330" i="68"/>
  <c r="M234" i="69"/>
  <c r="M332" i="68"/>
  <c r="M235" i="69"/>
  <c r="M163" i="53"/>
  <c r="M152" i="53"/>
  <c r="M267" i="66"/>
  <c r="M72" i="53"/>
  <c r="M278" i="70"/>
  <c r="M236" i="69"/>
  <c r="M275" i="69"/>
  <c r="M156" i="53"/>
  <c r="M73" i="53"/>
  <c r="M113" i="52"/>
  <c r="M6" i="53"/>
  <c r="M36" i="53"/>
  <c r="M35" i="53"/>
  <c r="M274" i="65"/>
  <c r="M267" i="72"/>
  <c r="M278" i="69"/>
  <c r="M76" i="53"/>
  <c r="M349" i="68"/>
  <c r="M34" i="53"/>
  <c r="M278" i="66"/>
  <c r="M91" i="53"/>
  <c r="M114" i="52"/>
  <c r="M112" i="53"/>
  <c r="M271" i="71"/>
  <c r="M264" i="71"/>
  <c r="M281" i="66"/>
  <c r="M306" i="64"/>
  <c r="M278" i="65"/>
  <c r="M119" i="53"/>
  <c r="M22" i="53"/>
  <c r="M122" i="53"/>
  <c r="M281" i="67"/>
  <c r="M154" i="53"/>
  <c r="M159" i="53"/>
  <c r="M153" i="53"/>
  <c r="M271" i="72"/>
  <c r="M275" i="66"/>
  <c r="M264" i="72"/>
  <c r="M277" i="70"/>
  <c r="M165" i="53"/>
  <c r="M155" i="53"/>
  <c r="M342" i="68"/>
  <c r="M38" i="53"/>
  <c r="M29" i="53"/>
  <c r="M41" i="53"/>
  <c r="M268" i="72"/>
  <c r="M56" i="53"/>
  <c r="M344" i="68"/>
  <c r="M108" i="53"/>
  <c r="M274" i="69"/>
  <c r="M99" i="53"/>
  <c r="M170" i="53"/>
  <c r="M267" i="69"/>
  <c r="M274" i="67"/>
  <c r="M96" i="53"/>
  <c r="M275" i="67"/>
  <c r="M15" i="53"/>
  <c r="M67" i="53"/>
  <c r="M281" i="69"/>
  <c r="M233" i="69"/>
  <c r="M341" i="68"/>
  <c r="M27" i="51"/>
  <c r="M109" i="53"/>
  <c r="M13" i="51"/>
  <c r="M308" i="64"/>
  <c r="M39" i="51"/>
  <c r="M266" i="71"/>
  <c r="M92" i="51"/>
  <c r="M39" i="53"/>
  <c r="M58" i="51"/>
  <c r="M11" i="51"/>
  <c r="M106" i="53"/>
  <c r="M266" i="69"/>
  <c r="M49" i="52"/>
  <c r="M18" i="51"/>
  <c r="M70" i="53"/>
  <c r="M7" i="53"/>
  <c r="M150" i="51"/>
  <c r="M128" i="53"/>
  <c r="M175" i="53"/>
  <c r="M345" i="68"/>
  <c r="M98" i="51"/>
  <c r="M235" i="67"/>
  <c r="M100" i="52"/>
  <c r="M260" i="72"/>
  <c r="M265" i="69"/>
  <c r="M149" i="52"/>
  <c r="M46" i="51"/>
  <c r="M293" i="68"/>
  <c r="M148" i="51"/>
  <c r="M174" i="51"/>
  <c r="M72" i="51"/>
  <c r="M172" i="52"/>
  <c r="M240" i="65"/>
  <c r="M158" i="51"/>
  <c r="M159" i="52"/>
  <c r="M135" i="52"/>
  <c r="M21" i="53"/>
  <c r="M272" i="65"/>
  <c r="M30" i="52"/>
  <c r="M150" i="52"/>
  <c r="M153" i="52"/>
  <c r="M262" i="71"/>
  <c r="M176" i="52"/>
  <c r="M238" i="65"/>
  <c r="M169" i="52"/>
  <c r="M256" i="71"/>
  <c r="M53" i="51"/>
  <c r="M69" i="53"/>
  <c r="M235" i="66"/>
  <c r="M158" i="52"/>
  <c r="M20" i="51"/>
  <c r="M117" i="52"/>
  <c r="M241" i="70"/>
  <c r="M10" i="52"/>
  <c r="M233" i="66"/>
  <c r="M242" i="65"/>
  <c r="M174" i="52"/>
  <c r="M236" i="66"/>
  <c r="M74" i="51"/>
  <c r="M95" i="52"/>
  <c r="M137" i="52"/>
  <c r="M6" i="51"/>
  <c r="M11" i="52"/>
  <c r="M233" i="71"/>
  <c r="M19" i="52"/>
  <c r="M260" i="71"/>
  <c r="M51" i="52"/>
  <c r="M64" i="53"/>
  <c r="M272" i="69"/>
  <c r="M152" i="51"/>
  <c r="M116" i="52"/>
  <c r="M232" i="69"/>
  <c r="M97" i="51"/>
  <c r="M233" i="67"/>
  <c r="M59" i="52"/>
  <c r="M50" i="51"/>
  <c r="M58" i="53"/>
  <c r="M92" i="52"/>
  <c r="M16" i="51"/>
  <c r="M107" i="52"/>
  <c r="M244" i="71"/>
  <c r="M55" i="51"/>
  <c r="M157" i="53"/>
  <c r="M229" i="65"/>
  <c r="M157" i="51"/>
  <c r="M90" i="53"/>
  <c r="M29" i="51"/>
  <c r="M242" i="67"/>
  <c r="M88" i="53"/>
  <c r="M234" i="66"/>
  <c r="M90" i="52"/>
  <c r="M65" i="52"/>
  <c r="M155" i="51"/>
  <c r="M248" i="71"/>
  <c r="M94" i="52"/>
  <c r="M92" i="53"/>
  <c r="M141" i="51"/>
  <c r="M20" i="52"/>
  <c r="M59" i="51"/>
  <c r="M103" i="51"/>
  <c r="M240" i="66"/>
  <c r="M89" i="51"/>
  <c r="M10" i="53"/>
  <c r="M12" i="52"/>
  <c r="M98" i="52"/>
  <c r="M69" i="52"/>
  <c r="M147" i="52"/>
  <c r="M103" i="52"/>
  <c r="M6" i="52"/>
  <c r="M78" i="52"/>
  <c r="M154" i="52"/>
  <c r="M22" i="52"/>
  <c r="M177" i="52"/>
  <c r="M39" i="52"/>
  <c r="M171" i="51"/>
  <c r="M64" i="51"/>
  <c r="M289" i="64"/>
  <c r="M50" i="52"/>
  <c r="M312" i="68"/>
  <c r="M230" i="72"/>
  <c r="M164" i="52"/>
  <c r="M262" i="67"/>
  <c r="M229" i="72"/>
  <c r="M305" i="68"/>
  <c r="M242" i="66"/>
  <c r="M85" i="52"/>
  <c r="M259" i="69"/>
  <c r="M229" i="66"/>
  <c r="M253" i="71"/>
  <c r="M143" i="53"/>
  <c r="M243" i="70"/>
  <c r="M236" i="67"/>
  <c r="M235" i="70"/>
  <c r="M253" i="65"/>
  <c r="M63" i="51"/>
  <c r="M270" i="67"/>
  <c r="M252" i="65"/>
  <c r="M235" i="65"/>
  <c r="M233" i="70"/>
  <c r="M236" i="70"/>
  <c r="M30" i="51"/>
  <c r="M319" i="68"/>
  <c r="M254" i="70"/>
  <c r="M231" i="72"/>
  <c r="M109" i="52"/>
  <c r="M241" i="71"/>
  <c r="M49" i="51"/>
  <c r="M238" i="66"/>
  <c r="M254" i="64"/>
  <c r="M241" i="66"/>
  <c r="M223" i="72"/>
  <c r="M263" i="72"/>
  <c r="M313" i="68"/>
  <c r="M240" i="69"/>
  <c r="M279" i="64"/>
  <c r="M257" i="67"/>
  <c r="M66" i="52"/>
  <c r="M262" i="65"/>
  <c r="M307" i="68"/>
  <c r="M228" i="69"/>
  <c r="M225" i="72"/>
  <c r="M255" i="71"/>
  <c r="M262" i="72"/>
  <c r="M243" i="71"/>
  <c r="M224" i="71"/>
  <c r="M242" i="72"/>
  <c r="M264" i="70"/>
  <c r="M253" i="72"/>
  <c r="M255" i="70"/>
  <c r="M257" i="65"/>
  <c r="M128" i="51"/>
  <c r="M257" i="70"/>
  <c r="M273" i="66"/>
  <c r="M234" i="65"/>
  <c r="M247" i="65"/>
  <c r="M248" i="65"/>
  <c r="M306" i="68"/>
  <c r="M260" i="64"/>
  <c r="M256" i="70"/>
  <c r="M252" i="67"/>
  <c r="M280" i="69"/>
  <c r="M254" i="65"/>
  <c r="M164" i="51"/>
  <c r="M234" i="70"/>
  <c r="M253" i="70"/>
  <c r="M314" i="68"/>
  <c r="M4" i="51"/>
  <c r="M228" i="72"/>
  <c r="M231" i="69"/>
  <c r="M255" i="72"/>
  <c r="M254" i="67"/>
  <c r="M261" i="64"/>
  <c r="M303" i="68"/>
  <c r="M249" i="69"/>
  <c r="M253" i="64"/>
  <c r="M43" i="53"/>
  <c r="M62" i="51"/>
  <c r="M43" i="51"/>
  <c r="M328" i="68"/>
  <c r="M124" i="52"/>
  <c r="M230" i="67"/>
  <c r="M24" i="52"/>
  <c r="M247" i="67"/>
  <c r="M283" i="68"/>
  <c r="M229" i="67"/>
  <c r="M232" i="67"/>
  <c r="M3" i="51"/>
  <c r="M265" i="67"/>
  <c r="M246" i="67"/>
  <c r="M237" i="72"/>
  <c r="M264" i="66"/>
  <c r="M226" i="66"/>
  <c r="M245" i="67"/>
  <c r="M137" i="53"/>
  <c r="M266" i="72"/>
  <c r="M18" i="53"/>
  <c r="M111" i="53"/>
  <c r="M115" i="52"/>
  <c r="M57" i="53"/>
  <c r="M110" i="53"/>
  <c r="M276" i="66"/>
  <c r="M267" i="65"/>
  <c r="M305" i="64"/>
  <c r="M113" i="51"/>
  <c r="M74" i="53"/>
  <c r="M276" i="70"/>
  <c r="M265" i="72"/>
  <c r="M79" i="53"/>
  <c r="M103" i="53"/>
  <c r="M337" i="68"/>
  <c r="M8" i="51"/>
  <c r="M21" i="51"/>
  <c r="M277" i="69"/>
  <c r="M75" i="51"/>
  <c r="M269" i="65"/>
  <c r="M257" i="71"/>
  <c r="M57" i="51"/>
  <c r="M154" i="51"/>
  <c r="M307" i="64"/>
  <c r="M66" i="53"/>
  <c r="M77" i="52"/>
  <c r="M267" i="71"/>
  <c r="M269" i="69"/>
  <c r="M269" i="70"/>
  <c r="M58" i="52"/>
  <c r="M68" i="53"/>
  <c r="M162" i="53"/>
  <c r="M164" i="53"/>
  <c r="M277" i="65"/>
  <c r="M132" i="52"/>
  <c r="M125" i="53"/>
  <c r="M299" i="64"/>
  <c r="M286" i="68"/>
  <c r="M35" i="52"/>
  <c r="M145" i="51"/>
  <c r="M269" i="71"/>
  <c r="M94" i="51"/>
  <c r="M268" i="67"/>
  <c r="M256" i="72"/>
  <c r="M153" i="51"/>
  <c r="M272" i="67"/>
  <c r="M94" i="53"/>
  <c r="M268" i="65"/>
  <c r="M289" i="68"/>
  <c r="M308" i="68"/>
  <c r="M38" i="52"/>
  <c r="M120" i="53"/>
  <c r="M13" i="52"/>
  <c r="M30" i="53"/>
  <c r="M136" i="52"/>
  <c r="M34" i="51"/>
  <c r="M120" i="51"/>
  <c r="M271" i="64"/>
  <c r="M167" i="51"/>
  <c r="M248" i="72"/>
  <c r="M141" i="52"/>
  <c r="M165" i="51"/>
  <c r="M37" i="52"/>
  <c r="M59" i="53"/>
  <c r="M130" i="52"/>
  <c r="M83" i="51"/>
  <c r="M270" i="69"/>
  <c r="M298" i="68"/>
  <c r="M119" i="51"/>
  <c r="M14" i="51"/>
  <c r="M281" i="68"/>
  <c r="M31" i="51"/>
  <c r="M7" i="51"/>
  <c r="M260" i="70"/>
  <c r="M140" i="51"/>
  <c r="M83" i="53"/>
  <c r="M71" i="52"/>
  <c r="M22" i="51"/>
  <c r="M288" i="68"/>
  <c r="M262" i="64"/>
  <c r="M173" i="51"/>
  <c r="M265" i="70"/>
  <c r="M121" i="53"/>
  <c r="M137" i="51"/>
  <c r="M77" i="51"/>
  <c r="M34" i="52"/>
  <c r="M108" i="52"/>
  <c r="M89" i="53"/>
  <c r="M84" i="52"/>
  <c r="M86" i="51"/>
  <c r="M251" i="72"/>
  <c r="M100" i="51"/>
  <c r="M26" i="53"/>
  <c r="M297" i="68"/>
  <c r="M122" i="51"/>
  <c r="M91" i="52"/>
  <c r="M176" i="53"/>
  <c r="M171" i="52"/>
  <c r="M238" i="70"/>
  <c r="M88" i="51"/>
  <c r="M32" i="52"/>
  <c r="M243" i="67"/>
  <c r="M243" i="66"/>
  <c r="M130" i="51"/>
  <c r="M75" i="52"/>
  <c r="M69" i="51"/>
  <c r="M78" i="53"/>
  <c r="M250" i="65"/>
  <c r="M260" i="67"/>
  <c r="M5" i="51"/>
  <c r="M45" i="51"/>
  <c r="M97" i="52"/>
  <c r="M134" i="52"/>
  <c r="M60" i="52"/>
  <c r="M173" i="52"/>
  <c r="M170" i="51"/>
  <c r="M267" i="64"/>
  <c r="M158" i="53"/>
  <c r="M136" i="51"/>
  <c r="M99" i="51"/>
  <c r="M266" i="64"/>
  <c r="M236" i="65"/>
  <c r="M116" i="51"/>
  <c r="M11" i="53"/>
  <c r="M91" i="51"/>
  <c r="M51" i="53"/>
  <c r="M96" i="52"/>
  <c r="M13" i="53"/>
  <c r="M151" i="52"/>
  <c r="M172" i="51"/>
  <c r="M301" i="68"/>
  <c r="M71" i="53"/>
  <c r="M119" i="52"/>
  <c r="M118" i="52"/>
  <c r="M221" i="71"/>
  <c r="M228" i="71"/>
  <c r="M291" i="68"/>
  <c r="M248" i="69"/>
  <c r="M292" i="64"/>
  <c r="M284" i="68"/>
  <c r="M229" i="71"/>
  <c r="M291" i="64"/>
  <c r="M247" i="69"/>
  <c r="M162" i="51"/>
  <c r="M340" i="68"/>
  <c r="M234" i="71"/>
  <c r="M338" i="68"/>
  <c r="M266" i="66"/>
  <c r="M256" i="67"/>
  <c r="M247" i="70"/>
  <c r="M329" i="68"/>
  <c r="M302" i="64"/>
  <c r="M261" i="66"/>
  <c r="M231" i="67"/>
  <c r="M44" i="52"/>
  <c r="M322" i="68"/>
  <c r="M315" i="68"/>
  <c r="M243" i="72"/>
  <c r="M232" i="71"/>
  <c r="M281" i="64"/>
  <c r="M249" i="65"/>
  <c r="M231" i="65"/>
  <c r="M235" i="72"/>
  <c r="M232" i="66"/>
  <c r="M257" i="69"/>
  <c r="M270" i="64"/>
  <c r="M228" i="66"/>
  <c r="M234" i="67"/>
  <c r="M250" i="70"/>
  <c r="M260" i="65"/>
  <c r="M247" i="66"/>
  <c r="M310" i="68"/>
  <c r="M162" i="52"/>
  <c r="M251" i="67"/>
  <c r="M44" i="53"/>
  <c r="M255" i="65"/>
  <c r="M234" i="72"/>
  <c r="M270" i="65"/>
  <c r="M324" i="68"/>
  <c r="M237" i="70"/>
  <c r="M82" i="51"/>
  <c r="M231" i="71"/>
  <c r="M87" i="51"/>
  <c r="M280" i="70"/>
  <c r="M241" i="65"/>
  <c r="M348" i="68"/>
  <c r="M287" i="68"/>
  <c r="M259" i="70"/>
  <c r="M25" i="53"/>
  <c r="M25" i="51"/>
  <c r="M261" i="69"/>
  <c r="M256" i="64"/>
  <c r="M280" i="65"/>
  <c r="M286" i="64"/>
  <c r="M239" i="72"/>
  <c r="M249" i="71"/>
  <c r="M241" i="67"/>
  <c r="M28" i="51"/>
  <c r="M282" i="68"/>
  <c r="M310" i="64"/>
  <c r="M85" i="51"/>
  <c r="M301" i="64"/>
  <c r="M25" i="52"/>
  <c r="M231" i="70"/>
  <c r="M63" i="53"/>
  <c r="M44" i="51"/>
  <c r="M270" i="66"/>
  <c r="M246" i="69"/>
  <c r="M249" i="70"/>
  <c r="M24" i="51"/>
  <c r="M295" i="64"/>
  <c r="M161" i="52"/>
  <c r="M124" i="51"/>
  <c r="M246" i="66"/>
  <c r="M246" i="70"/>
  <c r="M3" i="53"/>
  <c r="M143" i="51"/>
  <c r="M240" i="71"/>
  <c r="M230" i="69"/>
  <c r="M304" i="68"/>
  <c r="M43" i="52"/>
  <c r="M222" i="71"/>
  <c r="M265" i="66"/>
  <c r="M264" i="65"/>
  <c r="M245" i="65"/>
  <c r="M245" i="70"/>
  <c r="M219" i="72"/>
  <c r="M226" i="69"/>
  <c r="M141" i="53"/>
  <c r="M75" i="53"/>
  <c r="M281" i="70"/>
  <c r="M309" i="64"/>
  <c r="M112" i="51"/>
  <c r="M114" i="53"/>
  <c r="M133" i="53"/>
  <c r="M275" i="70"/>
  <c r="M275" i="65"/>
  <c r="M177" i="53"/>
  <c r="M98" i="53"/>
  <c r="M65" i="53"/>
  <c r="M95" i="53"/>
  <c r="M129" i="53"/>
  <c r="M107" i="53"/>
  <c r="M86" i="53"/>
  <c r="M135" i="53"/>
  <c r="M132" i="51"/>
  <c r="M12" i="53"/>
  <c r="M139" i="52"/>
  <c r="M266" i="70"/>
  <c r="M271" i="70"/>
  <c r="M96" i="51"/>
  <c r="M102" i="51"/>
  <c r="M10" i="51"/>
  <c r="M85" i="53"/>
  <c r="M136" i="53"/>
  <c r="M55" i="52"/>
  <c r="M276" i="65"/>
  <c r="M144" i="53"/>
  <c r="M258" i="71"/>
  <c r="M67" i="51"/>
  <c r="M28" i="53"/>
  <c r="M347" i="68"/>
  <c r="M255" i="69"/>
  <c r="M259" i="72"/>
  <c r="M276" i="67"/>
  <c r="M150" i="53"/>
  <c r="M276" i="69"/>
  <c r="M161" i="53"/>
  <c r="M151" i="51"/>
  <c r="M79" i="52"/>
  <c r="M19" i="53"/>
  <c r="M77" i="53"/>
  <c r="M101" i="52"/>
  <c r="M152" i="52"/>
  <c r="M129" i="52"/>
  <c r="M79" i="51"/>
  <c r="M45" i="53"/>
  <c r="M268" i="64"/>
  <c r="M9" i="53"/>
  <c r="M258" i="72"/>
  <c r="M244" i="72"/>
  <c r="M90" i="51"/>
  <c r="M118" i="51"/>
  <c r="M111" i="51"/>
  <c r="M239" i="65"/>
  <c r="M237" i="66"/>
  <c r="M52" i="52"/>
  <c r="M84" i="51"/>
  <c r="M27" i="52"/>
  <c r="M60" i="51"/>
  <c r="M133" i="52"/>
  <c r="M108" i="51"/>
  <c r="M40" i="51"/>
  <c r="M93" i="53"/>
  <c r="M73" i="51"/>
  <c r="M26" i="52"/>
  <c r="M133" i="51"/>
  <c r="M70" i="52"/>
  <c r="M148" i="52"/>
  <c r="M240" i="67"/>
  <c r="M239" i="66"/>
  <c r="M169" i="53"/>
  <c r="M68" i="52"/>
  <c r="M300" i="64"/>
  <c r="M121" i="52"/>
  <c r="M250" i="67"/>
  <c r="M278" i="64"/>
  <c r="M169" i="51"/>
  <c r="M41" i="52"/>
  <c r="M127" i="51"/>
  <c r="M124" i="53"/>
  <c r="M264" i="64"/>
  <c r="M102" i="52"/>
  <c r="M72" i="52"/>
  <c r="M177" i="51"/>
  <c r="M166" i="51"/>
  <c r="M50" i="53"/>
  <c r="M56" i="51"/>
  <c r="M73" i="52"/>
  <c r="M318" i="68"/>
  <c r="M239" i="67"/>
  <c r="M149" i="53"/>
  <c r="M16" i="52"/>
  <c r="M9" i="52"/>
  <c r="M76" i="51"/>
  <c r="M40" i="52"/>
  <c r="M15" i="51"/>
  <c r="M255" i="64"/>
  <c r="M339" i="68"/>
  <c r="M131" i="52"/>
  <c r="M226" i="71"/>
  <c r="M257" i="64"/>
  <c r="M48" i="52"/>
  <c r="M93" i="51"/>
  <c r="M272" i="66"/>
  <c r="M163" i="51"/>
  <c r="M52" i="53"/>
  <c r="M17" i="52"/>
  <c r="M147" i="51"/>
  <c r="M176" i="51"/>
  <c r="M29" i="52"/>
  <c r="M303" i="64"/>
  <c r="M88" i="52"/>
  <c r="M165" i="52"/>
  <c r="M64" i="52"/>
  <c r="M163" i="52"/>
  <c r="M139" i="53"/>
  <c r="M67" i="52"/>
  <c r="M71" i="51"/>
  <c r="M78" i="51"/>
  <c r="M38" i="51"/>
  <c r="M87" i="53"/>
  <c r="M14" i="52"/>
  <c r="M45" i="52"/>
  <c r="M156" i="52"/>
  <c r="M12" i="51"/>
  <c r="M253" i="66"/>
  <c r="M93" i="52"/>
  <c r="M20" i="53"/>
  <c r="M122" i="52"/>
  <c r="M279" i="67"/>
  <c r="M117" i="51"/>
  <c r="M155" i="52"/>
  <c r="M256" i="69"/>
  <c r="M284" i="64"/>
  <c r="M247" i="72"/>
  <c r="M288" i="64"/>
  <c r="M231" i="66"/>
  <c r="M258" i="66"/>
  <c r="M255" i="67"/>
  <c r="M245" i="71"/>
  <c r="M221" i="72"/>
  <c r="M258" i="65"/>
  <c r="M325" i="68"/>
  <c r="M68" i="51"/>
  <c r="M144" i="52"/>
  <c r="M242" i="71"/>
  <c r="M309" i="68"/>
  <c r="M229" i="70"/>
  <c r="M241" i="69"/>
  <c r="M232" i="72"/>
  <c r="M287" i="64"/>
  <c r="M106" i="51"/>
  <c r="M266" i="65"/>
  <c r="M327" i="68"/>
  <c r="M251" i="66"/>
  <c r="M312" i="64"/>
  <c r="M82" i="52"/>
  <c r="M296" i="64"/>
  <c r="M263" i="71"/>
  <c r="M238" i="69"/>
  <c r="M237" i="65"/>
  <c r="M249" i="66"/>
  <c r="M125" i="51"/>
  <c r="M321" i="68"/>
  <c r="M253" i="67"/>
  <c r="M334" i="68"/>
  <c r="M242" i="70"/>
  <c r="M265" i="64"/>
  <c r="M271" i="67"/>
  <c r="M270" i="72"/>
  <c r="M246" i="72"/>
  <c r="M9" i="51"/>
  <c r="M232" i="70"/>
  <c r="M271" i="65"/>
  <c r="M252" i="70"/>
  <c r="M311" i="64"/>
  <c r="M237" i="69"/>
  <c r="M239" i="71"/>
  <c r="M252" i="72"/>
  <c r="M270" i="71"/>
  <c r="M316" i="68"/>
  <c r="M320" i="68"/>
  <c r="M237" i="67"/>
  <c r="M283" i="64"/>
  <c r="M279" i="68"/>
  <c r="M259" i="67"/>
  <c r="M4" i="53"/>
  <c r="M261" i="65"/>
  <c r="M273" i="65"/>
  <c r="M261" i="72"/>
  <c r="M144" i="51"/>
  <c r="M243" i="69"/>
  <c r="M227" i="65"/>
  <c r="M285" i="64"/>
  <c r="M259" i="65"/>
  <c r="M47" i="51"/>
  <c r="M282" i="64"/>
  <c r="M258" i="67"/>
  <c r="M317" i="68"/>
  <c r="M252" i="71"/>
  <c r="M223" i="71"/>
  <c r="M259" i="66"/>
  <c r="M240" i="70"/>
  <c r="M252" i="66"/>
  <c r="M261" i="67"/>
  <c r="M250" i="72"/>
  <c r="M228" i="67"/>
  <c r="M81" i="52"/>
  <c r="M248" i="67"/>
  <c r="M62" i="53"/>
  <c r="M230" i="66"/>
  <c r="M230" i="65"/>
  <c r="M274" i="64"/>
  <c r="M161" i="51"/>
  <c r="M238" i="72"/>
  <c r="M143" i="52"/>
  <c r="M81" i="51"/>
  <c r="M227" i="66"/>
  <c r="M81" i="53"/>
  <c r="M227" i="70"/>
  <c r="M62" i="52"/>
  <c r="M230" i="70"/>
  <c r="M219" i="71"/>
  <c r="M245" i="69"/>
  <c r="M227" i="67"/>
  <c r="M245" i="66"/>
  <c r="M264" i="67"/>
  <c r="M46" i="53"/>
  <c r="M27" i="53"/>
  <c r="M313" i="64"/>
  <c r="M60" i="53"/>
  <c r="M16" i="53"/>
  <c r="M115" i="51"/>
  <c r="M174" i="53"/>
  <c r="M97" i="53"/>
  <c r="M131" i="53"/>
  <c r="M145" i="53"/>
  <c r="M268" i="71"/>
  <c r="M112" i="52"/>
  <c r="M254" i="69"/>
  <c r="M267" i="67"/>
  <c r="M269" i="66"/>
  <c r="M8" i="53"/>
  <c r="M259" i="71"/>
  <c r="M168" i="52"/>
  <c r="M271" i="69"/>
  <c r="M65" i="51"/>
  <c r="M47" i="53"/>
  <c r="M273" i="70"/>
  <c r="M270" i="70"/>
  <c r="M32" i="53"/>
  <c r="M17" i="51"/>
  <c r="M273" i="69"/>
  <c r="M257" i="72"/>
  <c r="M269" i="67"/>
  <c r="M277" i="67"/>
  <c r="M268" i="66"/>
  <c r="M37" i="51"/>
  <c r="M100" i="53"/>
  <c r="M253" i="69"/>
  <c r="M343" i="68"/>
  <c r="M331" i="68"/>
  <c r="M54" i="51"/>
  <c r="M272" i="70"/>
  <c r="M89" i="52"/>
  <c r="M35" i="51"/>
  <c r="M140" i="53"/>
  <c r="M134" i="51"/>
  <c r="M268" i="69"/>
  <c r="M19" i="51"/>
  <c r="M54" i="52"/>
  <c r="M5" i="52"/>
  <c r="M156" i="51"/>
  <c r="M33" i="51"/>
  <c r="M48" i="51"/>
  <c r="M5" i="53"/>
  <c r="M228" i="65"/>
  <c r="M167" i="52"/>
  <c r="M166" i="52"/>
  <c r="M70" i="51"/>
  <c r="M40" i="53"/>
  <c r="M53" i="52"/>
  <c r="M149" i="51"/>
  <c r="M148" i="53"/>
  <c r="M120" i="52"/>
  <c r="M15" i="52"/>
  <c r="M36" i="51"/>
  <c r="M138" i="51"/>
  <c r="M268" i="70"/>
  <c r="M33" i="52"/>
  <c r="M21" i="52"/>
  <c r="M157" i="52"/>
  <c r="M41" i="51"/>
  <c r="M167" i="53"/>
  <c r="M224" i="72"/>
  <c r="M33" i="53"/>
  <c r="M233" i="72"/>
  <c r="M251" i="71"/>
  <c r="M269" i="64"/>
  <c r="M232" i="65"/>
  <c r="M36" i="52"/>
  <c r="M111" i="52"/>
  <c r="M243" i="65"/>
  <c r="M102" i="53"/>
  <c r="M18" i="52"/>
  <c r="M175" i="52"/>
  <c r="M151" i="53"/>
  <c r="M26" i="51"/>
  <c r="M107" i="51"/>
  <c r="M31" i="53"/>
  <c r="M130" i="53"/>
  <c r="M95" i="51"/>
  <c r="M279" i="70"/>
  <c r="M170" i="52"/>
  <c r="M127" i="52"/>
  <c r="M66" i="51"/>
  <c r="M300" i="68"/>
  <c r="M269" i="72"/>
  <c r="M126" i="51"/>
  <c r="M257" i="66"/>
  <c r="M121" i="51"/>
  <c r="M230" i="71"/>
  <c r="M32" i="51"/>
  <c r="M139" i="51"/>
  <c r="M31" i="52"/>
  <c r="M159" i="51"/>
  <c r="M86" i="52"/>
  <c r="M279" i="69"/>
  <c r="M250" i="66"/>
  <c r="M99" i="52"/>
  <c r="M49" i="53"/>
  <c r="M292" i="68"/>
  <c r="M168" i="53"/>
  <c r="M51" i="51"/>
  <c r="M110" i="51"/>
  <c r="M263" i="64"/>
  <c r="M101" i="51"/>
  <c r="M110" i="52"/>
  <c r="M140" i="52"/>
  <c r="M138" i="52"/>
  <c r="M168" i="51"/>
  <c r="M76" i="52"/>
  <c r="M145" i="52"/>
  <c r="M346" i="68"/>
  <c r="M129" i="51"/>
  <c r="M105" i="53"/>
  <c r="M46" i="52"/>
  <c r="M8" i="52"/>
  <c r="M135" i="51"/>
  <c r="M74" i="52"/>
  <c r="M57" i="52"/>
  <c r="M87" i="52"/>
  <c r="M52" i="51"/>
  <c r="M296" i="68"/>
  <c r="M299" i="68"/>
  <c r="M298" i="64"/>
  <c r="M166" i="53"/>
  <c r="M175" i="51"/>
  <c r="M56" i="52"/>
  <c r="M83" i="52"/>
  <c r="M126" i="52"/>
  <c r="M131" i="51"/>
  <c r="M248" i="70"/>
  <c r="M260" i="69"/>
  <c r="M273" i="67"/>
  <c r="M261" i="71"/>
  <c r="M125" i="52"/>
  <c r="M245" i="72"/>
  <c r="M249" i="72"/>
  <c r="M4" i="52"/>
  <c r="M262" i="70"/>
  <c r="M249" i="67"/>
  <c r="M295" i="68"/>
  <c r="M250" i="69"/>
  <c r="M256" i="66"/>
  <c r="M239" i="69"/>
  <c r="M333" i="68"/>
  <c r="M254" i="66"/>
  <c r="M258" i="70"/>
  <c r="M259" i="64"/>
  <c r="M290" i="64"/>
  <c r="M294" i="68"/>
  <c r="M82" i="53"/>
  <c r="M290" i="68"/>
  <c r="M248" i="66"/>
  <c r="M280" i="64"/>
  <c r="M238" i="67"/>
  <c r="M7" i="52"/>
  <c r="M251" i="70"/>
  <c r="M251" i="65"/>
  <c r="M256" i="65"/>
  <c r="M242" i="69"/>
  <c r="M262" i="69"/>
  <c r="M247" i="71"/>
  <c r="M106" i="52"/>
  <c r="M235" i="71"/>
  <c r="M233" i="65"/>
  <c r="M275" i="64"/>
  <c r="M251" i="69"/>
  <c r="M260" i="66"/>
  <c r="M239" i="70"/>
  <c r="M311" i="68"/>
  <c r="M323" i="68"/>
  <c r="M280" i="66"/>
  <c r="M264" i="69"/>
  <c r="M109" i="51"/>
  <c r="M262" i="66"/>
  <c r="M246" i="71"/>
  <c r="M241" i="72"/>
  <c r="M227" i="71"/>
  <c r="M225" i="71"/>
  <c r="M146" i="52"/>
  <c r="M28" i="52"/>
  <c r="M229" i="69"/>
  <c r="M255" i="66"/>
  <c r="M226" i="72"/>
  <c r="M258" i="69"/>
  <c r="M336" i="68"/>
  <c r="M277" i="64"/>
  <c r="M279" i="65"/>
  <c r="M304" i="64"/>
  <c r="M63" i="52"/>
  <c r="M285" i="68"/>
  <c r="M279" i="66"/>
  <c r="M47" i="52"/>
  <c r="M128" i="52"/>
  <c r="M280" i="67"/>
  <c r="M227" i="72"/>
  <c r="M261" i="70"/>
  <c r="M276" i="64"/>
  <c r="M250" i="71"/>
  <c r="M280" i="68"/>
  <c r="M271" i="66"/>
  <c r="M146" i="51"/>
  <c r="M228" i="70"/>
  <c r="M335" i="68"/>
  <c r="M227" i="69"/>
  <c r="M265" i="65"/>
  <c r="M266" i="67"/>
  <c r="M240" i="72"/>
  <c r="M220" i="71"/>
  <c r="M258" i="64"/>
  <c r="M222" i="72"/>
  <c r="M220" i="72"/>
  <c r="M24" i="53"/>
  <c r="M246" i="65"/>
  <c r="M226" i="65"/>
  <c r="M3" i="52"/>
  <c r="M105" i="51"/>
  <c r="M105" i="52"/>
  <c r="M238" i="71"/>
  <c r="M294" i="64"/>
  <c r="M273" i="64"/>
  <c r="M237" i="71"/>
  <c r="M226" i="70"/>
  <c r="M252" i="64"/>
  <c r="M226" i="67"/>
  <c r="M125" i="29"/>
  <c r="M124" i="29"/>
  <c r="M125" i="6"/>
  <c r="M165" i="6"/>
  <c r="M110" i="6"/>
  <c r="M124" i="6" s="1"/>
  <c r="M141" i="6"/>
  <c r="M31" i="16"/>
  <c r="M11" i="16"/>
  <c r="M6" i="17"/>
  <c r="M32" i="15"/>
  <c r="M28" i="15"/>
  <c r="M22" i="15"/>
  <c r="M18" i="15"/>
  <c r="M11" i="15"/>
  <c r="M7" i="15"/>
  <c r="G174" i="6"/>
  <c r="G150" i="6"/>
  <c r="G128" i="6"/>
  <c r="G161" i="6"/>
  <c r="G137" i="6"/>
  <c r="G142" i="29"/>
  <c r="G130" i="29"/>
  <c r="G144" i="6"/>
  <c r="G168" i="6"/>
  <c r="G124" i="29"/>
  <c r="F31" i="15"/>
  <c r="G18" i="16"/>
  <c r="M18" i="16"/>
  <c r="G10" i="16"/>
  <c r="F14" i="15"/>
  <c r="M30" i="16"/>
  <c r="M9" i="16"/>
  <c r="M12" i="16"/>
  <c r="M5" i="16"/>
  <c r="M5" i="17"/>
  <c r="G11" i="16"/>
  <c r="F25" i="15"/>
  <c r="C4" i="17"/>
  <c r="E17" i="16"/>
  <c r="F149" i="6"/>
  <c r="F173" i="6"/>
  <c r="F136" i="6"/>
  <c r="F160" i="6"/>
  <c r="F125" i="6"/>
  <c r="F110" i="6"/>
  <c r="F124" i="6" s="1"/>
  <c r="F141" i="6"/>
  <c r="F165" i="6"/>
  <c r="F131" i="29"/>
  <c r="F124" i="29"/>
  <c r="F31" i="16"/>
  <c r="F26" i="16"/>
  <c r="F21" i="16"/>
  <c r="F14" i="16"/>
  <c r="F10" i="16"/>
  <c r="F6" i="16"/>
  <c r="F11" i="15"/>
  <c r="F12" i="15"/>
  <c r="O18" i="36"/>
  <c r="O114" i="29"/>
  <c r="O16" i="36"/>
  <c r="O112" i="29"/>
  <c r="O17" i="35"/>
  <c r="O136" i="29"/>
  <c r="O16" i="32"/>
  <c r="O17" i="31"/>
  <c r="O111" i="29"/>
  <c r="O16" i="34"/>
  <c r="O17" i="33"/>
  <c r="O17" i="34"/>
  <c r="O17" i="37"/>
  <c r="O141" i="29"/>
  <c r="O118" i="29"/>
  <c r="O18" i="37"/>
  <c r="O144" i="29"/>
  <c r="O18" i="33"/>
  <c r="O16" i="30"/>
  <c r="O117" i="29"/>
  <c r="O115" i="29"/>
  <c r="O135" i="29"/>
  <c r="O18" i="35"/>
  <c r="O143" i="29"/>
  <c r="O18" i="34"/>
  <c r="O18" i="31"/>
  <c r="O17" i="32"/>
  <c r="O16" i="31"/>
  <c r="O140" i="29"/>
  <c r="O16" i="35"/>
  <c r="O18" i="30"/>
  <c r="O110" i="29"/>
  <c r="O17" i="36"/>
  <c r="O137" i="29"/>
  <c r="O109" i="29"/>
  <c r="O16" i="33"/>
  <c r="O138" i="29"/>
  <c r="O18" i="32"/>
  <c r="O17" i="30"/>
  <c r="O16" i="37"/>
  <c r="O17" i="6"/>
  <c r="O20" i="6" s="1"/>
  <c r="O19" i="6"/>
  <c r="O4" i="15" s="1"/>
  <c r="O23" i="6"/>
  <c r="O104" i="6"/>
  <c r="O105" i="6"/>
  <c r="O106" i="6"/>
  <c r="O107" i="6"/>
  <c r="O108" i="6"/>
  <c r="O118" i="6"/>
  <c r="O119" i="6"/>
  <c r="O120" i="6"/>
  <c r="O121" i="6"/>
  <c r="O122" i="6"/>
  <c r="F28" i="17"/>
  <c r="M152" i="6"/>
  <c r="M176" i="6"/>
  <c r="M172" i="6"/>
  <c r="M148" i="6"/>
  <c r="M135" i="6"/>
  <c r="M159" i="6"/>
  <c r="M144" i="6"/>
  <c r="M168" i="6"/>
  <c r="M128" i="6"/>
  <c r="M127" i="29"/>
  <c r="M130" i="29"/>
  <c r="M29" i="16"/>
  <c r="M10" i="16"/>
  <c r="M9" i="17"/>
  <c r="M31" i="15"/>
  <c r="M26" i="15"/>
  <c r="M21" i="15"/>
  <c r="M14" i="15"/>
  <c r="M10" i="15"/>
  <c r="M6" i="15"/>
  <c r="F30" i="15"/>
  <c r="G173" i="6"/>
  <c r="G149" i="6"/>
  <c r="G127" i="6"/>
  <c r="G136" i="6"/>
  <c r="G160" i="6"/>
  <c r="G265" i="71"/>
  <c r="G342" i="68"/>
  <c r="G17" i="53"/>
  <c r="G264" i="72"/>
  <c r="G275" i="67"/>
  <c r="G141" i="53"/>
  <c r="G313" i="64"/>
  <c r="G252" i="69"/>
  <c r="G96" i="53"/>
  <c r="G35" i="53"/>
  <c r="G84" i="53"/>
  <c r="G255" i="69"/>
  <c r="G267" i="67"/>
  <c r="G119" i="53"/>
  <c r="G118" i="53"/>
  <c r="G349" i="68"/>
  <c r="G281" i="66"/>
  <c r="G266" i="69"/>
  <c r="G46" i="53"/>
  <c r="G233" i="69"/>
  <c r="G155" i="53"/>
  <c r="G133" i="53"/>
  <c r="G22" i="53"/>
  <c r="G115" i="53"/>
  <c r="G103" i="53"/>
  <c r="G234" i="69"/>
  <c r="G274" i="67"/>
  <c r="G337" i="68"/>
  <c r="G54" i="53"/>
  <c r="G269" i="69"/>
  <c r="G114" i="51"/>
  <c r="G177" i="53"/>
  <c r="G147" i="53"/>
  <c r="G114" i="53"/>
  <c r="G109" i="53"/>
  <c r="G175" i="52"/>
  <c r="G21" i="51"/>
  <c r="G276" i="70"/>
  <c r="G54" i="51"/>
  <c r="G144" i="53"/>
  <c r="G273" i="69"/>
  <c r="G113" i="53"/>
  <c r="G96" i="51"/>
  <c r="G271" i="69"/>
  <c r="G78" i="51"/>
  <c r="G64" i="51"/>
  <c r="G259" i="72"/>
  <c r="G15" i="51"/>
  <c r="G276" i="67"/>
  <c r="G343" i="68"/>
  <c r="G162" i="53"/>
  <c r="G125" i="53"/>
  <c r="G60" i="51"/>
  <c r="G36" i="52"/>
  <c r="G269" i="67"/>
  <c r="G99" i="51"/>
  <c r="G111" i="51"/>
  <c r="G157" i="53"/>
  <c r="G269" i="64"/>
  <c r="G235" i="66"/>
  <c r="G94" i="53"/>
  <c r="G145" i="52"/>
  <c r="G20" i="53"/>
  <c r="G174" i="52"/>
  <c r="G167" i="53"/>
  <c r="G10" i="52"/>
  <c r="G136" i="51"/>
  <c r="G32" i="52"/>
  <c r="G271" i="64"/>
  <c r="G175" i="51"/>
  <c r="G69" i="53"/>
  <c r="G270" i="70"/>
  <c r="G101" i="52"/>
  <c r="G22" i="52"/>
  <c r="G73" i="52"/>
  <c r="G147" i="52"/>
  <c r="G103" i="52"/>
  <c r="G97" i="52"/>
  <c r="G119" i="51"/>
  <c r="G87" i="52"/>
  <c r="G169" i="53"/>
  <c r="G158" i="53"/>
  <c r="G18" i="52"/>
  <c r="G300" i="64"/>
  <c r="G33" i="51"/>
  <c r="G141" i="52"/>
  <c r="G90" i="52"/>
  <c r="G39" i="53"/>
  <c r="G236" i="67"/>
  <c r="G64" i="53"/>
  <c r="G16" i="52"/>
  <c r="G98" i="52"/>
  <c r="G100" i="51"/>
  <c r="G158" i="51"/>
  <c r="G251" i="72"/>
  <c r="G58" i="52"/>
  <c r="G145" i="51"/>
  <c r="G72" i="51"/>
  <c r="G159" i="52"/>
  <c r="G45" i="53"/>
  <c r="G152" i="51"/>
  <c r="G34" i="52"/>
  <c r="G176" i="52"/>
  <c r="G133" i="52"/>
  <c r="G110" i="52"/>
  <c r="G76" i="52"/>
  <c r="G87" i="53"/>
  <c r="G103" i="51"/>
  <c r="G161" i="53"/>
  <c r="G102" i="51"/>
  <c r="G171" i="52"/>
  <c r="G150" i="52"/>
  <c r="G238" i="69"/>
  <c r="G30" i="53"/>
  <c r="G171" i="51"/>
  <c r="G9" i="53"/>
  <c r="G138" i="51"/>
  <c r="G73" i="51"/>
  <c r="G29" i="51"/>
  <c r="G239" i="65"/>
  <c r="G34" i="51"/>
  <c r="G126" i="51"/>
  <c r="G40" i="53"/>
  <c r="G139" i="51"/>
  <c r="G56" i="51"/>
  <c r="G121" i="51"/>
  <c r="G132" i="52"/>
  <c r="G55" i="51"/>
  <c r="G265" i="70"/>
  <c r="G54" i="52"/>
  <c r="G288" i="68"/>
  <c r="G120" i="51"/>
  <c r="G71" i="52"/>
  <c r="G56" i="52"/>
  <c r="G233" i="67"/>
  <c r="G77" i="52"/>
  <c r="G169" i="52"/>
  <c r="G268" i="66"/>
  <c r="G31" i="53"/>
  <c r="G13" i="53"/>
  <c r="G10" i="53"/>
  <c r="G51" i="53"/>
  <c r="G122" i="52"/>
  <c r="G140" i="51"/>
  <c r="G84" i="51"/>
  <c r="G76" i="51"/>
  <c r="G40" i="52"/>
  <c r="G133" i="51"/>
  <c r="G264" i="70"/>
  <c r="G255" i="66"/>
  <c r="G256" i="69"/>
  <c r="G261" i="72"/>
  <c r="G231" i="67"/>
  <c r="G239" i="66"/>
  <c r="G122" i="53"/>
  <c r="G132" i="53"/>
  <c r="G274" i="70"/>
  <c r="G278" i="65"/>
  <c r="G265" i="72"/>
  <c r="G235" i="69"/>
  <c r="G267" i="70"/>
  <c r="G117" i="53"/>
  <c r="G165" i="53"/>
  <c r="G163" i="53"/>
  <c r="G114" i="52"/>
  <c r="G56" i="53"/>
  <c r="G159" i="53"/>
  <c r="G278" i="66"/>
  <c r="G101" i="53"/>
  <c r="G112" i="51"/>
  <c r="G79" i="53"/>
  <c r="G15" i="53"/>
  <c r="G153" i="53"/>
  <c r="G116" i="53"/>
  <c r="G99" i="53"/>
  <c r="G281" i="67"/>
  <c r="G156" i="53"/>
  <c r="G135" i="53"/>
  <c r="G6" i="53"/>
  <c r="G75" i="53"/>
  <c r="G174" i="53"/>
  <c r="G171" i="53"/>
  <c r="G330" i="68"/>
  <c r="G136" i="53"/>
  <c r="G341" i="68"/>
  <c r="G73" i="53"/>
  <c r="G8" i="53"/>
  <c r="G271" i="72"/>
  <c r="G154" i="53"/>
  <c r="G60" i="53"/>
  <c r="G5" i="51"/>
  <c r="G58" i="53"/>
  <c r="G347" i="68"/>
  <c r="G100" i="53"/>
  <c r="G7" i="53"/>
  <c r="G277" i="67"/>
  <c r="G265" i="69"/>
  <c r="G164" i="53"/>
  <c r="G307" i="64"/>
  <c r="G120" i="53"/>
  <c r="G259" i="71"/>
  <c r="G45" i="51"/>
  <c r="G269" i="70"/>
  <c r="G93" i="51"/>
  <c r="G277" i="66"/>
  <c r="G130" i="52"/>
  <c r="G344" i="68"/>
  <c r="G71" i="51"/>
  <c r="G26" i="51"/>
  <c r="G113" i="52"/>
  <c r="G14" i="51"/>
  <c r="G68" i="53"/>
  <c r="G86" i="51"/>
  <c r="G44" i="51"/>
  <c r="G138" i="52"/>
  <c r="G84" i="52"/>
  <c r="G107" i="51"/>
  <c r="G94" i="51"/>
  <c r="G118" i="52"/>
  <c r="G86" i="52"/>
  <c r="G85" i="51"/>
  <c r="G165" i="52"/>
  <c r="G5" i="52"/>
  <c r="G256" i="72"/>
  <c r="G248" i="71"/>
  <c r="G13" i="52"/>
  <c r="G8" i="51"/>
  <c r="G92" i="52"/>
  <c r="G177" i="52"/>
  <c r="G36" i="51"/>
  <c r="G21" i="53"/>
  <c r="G148" i="51"/>
  <c r="G31" i="51"/>
  <c r="G52" i="53"/>
  <c r="G102" i="53"/>
  <c r="G150" i="51"/>
  <c r="G93" i="53"/>
  <c r="G150" i="53"/>
  <c r="G69" i="52"/>
  <c r="G166" i="51"/>
  <c r="G20" i="51"/>
  <c r="G244" i="71"/>
  <c r="G242" i="65"/>
  <c r="G270" i="67"/>
  <c r="G296" i="68"/>
  <c r="G53" i="51"/>
  <c r="G91" i="52"/>
  <c r="G156" i="51"/>
  <c r="G149" i="51"/>
  <c r="G49" i="53"/>
  <c r="G118" i="51"/>
  <c r="G116" i="51"/>
  <c r="G46" i="51"/>
  <c r="G96" i="52"/>
  <c r="G17" i="52"/>
  <c r="G37" i="51"/>
  <c r="G141" i="51"/>
  <c r="G308" i="68"/>
  <c r="G166" i="53"/>
  <c r="G89" i="53"/>
  <c r="G38" i="52"/>
  <c r="G27" i="51"/>
  <c r="G94" i="52"/>
  <c r="G224" i="71"/>
  <c r="G290" i="68"/>
  <c r="G136" i="52"/>
  <c r="G163" i="51"/>
  <c r="G10" i="51"/>
  <c r="G122" i="51"/>
  <c r="G157" i="52"/>
  <c r="G237" i="65"/>
  <c r="G53" i="52"/>
  <c r="G49" i="52"/>
  <c r="G232" i="70"/>
  <c r="G257" i="70"/>
  <c r="G70" i="51"/>
  <c r="G98" i="51"/>
  <c r="G276" i="66"/>
  <c r="G174" i="51"/>
  <c r="G9" i="52"/>
  <c r="G83" i="53"/>
  <c r="G127" i="51"/>
  <c r="G310" i="64"/>
  <c r="G331" i="68"/>
  <c r="G48" i="52"/>
  <c r="G153" i="51"/>
  <c r="G168" i="51"/>
  <c r="G33" i="53"/>
  <c r="G111" i="53"/>
  <c r="G110" i="51"/>
  <c r="G139" i="53"/>
  <c r="G134" i="52"/>
  <c r="G154" i="52"/>
  <c r="G298" i="64"/>
  <c r="G67" i="51"/>
  <c r="G151" i="51"/>
  <c r="G148" i="53"/>
  <c r="G12" i="51"/>
  <c r="G131" i="52"/>
  <c r="G292" i="68"/>
  <c r="G132" i="51"/>
  <c r="G253" i="69"/>
  <c r="G156" i="52"/>
  <c r="G270" i="71"/>
  <c r="G270" i="64"/>
  <c r="G310" i="68"/>
  <c r="G270" i="66"/>
  <c r="G97" i="53"/>
  <c r="G274" i="65"/>
  <c r="G281" i="70"/>
  <c r="G268" i="72"/>
  <c r="G275" i="66"/>
  <c r="G112" i="53"/>
  <c r="G113" i="51"/>
  <c r="G274" i="69"/>
  <c r="G267" i="69"/>
  <c r="G275" i="70"/>
  <c r="G48" i="53"/>
  <c r="G57" i="53"/>
  <c r="G173" i="53"/>
  <c r="G27" i="53"/>
  <c r="G281" i="69"/>
  <c r="G145" i="53"/>
  <c r="G115" i="51"/>
  <c r="G297" i="64"/>
  <c r="G274" i="66"/>
  <c r="G38" i="53"/>
  <c r="G308" i="64"/>
  <c r="G41" i="53"/>
  <c r="G278" i="70"/>
  <c r="G55" i="53"/>
  <c r="G67" i="53"/>
  <c r="G126" i="53"/>
  <c r="G137" i="53"/>
  <c r="G170" i="53"/>
  <c r="G267" i="66"/>
  <c r="G236" i="69"/>
  <c r="G129" i="53"/>
  <c r="G305" i="64"/>
  <c r="G53" i="53"/>
  <c r="G278" i="67"/>
  <c r="G127" i="53"/>
  <c r="G41" i="51"/>
  <c r="G11" i="51"/>
  <c r="G22" i="51"/>
  <c r="G269" i="66"/>
  <c r="G106" i="53"/>
  <c r="G77" i="51"/>
  <c r="G271" i="70"/>
  <c r="G309" i="64"/>
  <c r="G267" i="71"/>
  <c r="G254" i="69"/>
  <c r="G19" i="51"/>
  <c r="G117" i="52"/>
  <c r="G130" i="53"/>
  <c r="G272" i="69"/>
  <c r="G172" i="51"/>
  <c r="G273" i="70"/>
  <c r="G95" i="51"/>
  <c r="G66" i="53"/>
  <c r="G40" i="51"/>
  <c r="G65" i="51"/>
  <c r="G266" i="70"/>
  <c r="G277" i="70"/>
  <c r="G139" i="52"/>
  <c r="G128" i="53"/>
  <c r="G251" i="66"/>
  <c r="G55" i="52"/>
  <c r="G175" i="53"/>
  <c r="G91" i="51"/>
  <c r="G268" i="70"/>
  <c r="G79" i="51"/>
  <c r="G65" i="52"/>
  <c r="G152" i="52"/>
  <c r="G127" i="52"/>
  <c r="G226" i="72"/>
  <c r="G258" i="64"/>
  <c r="G59" i="51"/>
  <c r="G168" i="52"/>
  <c r="G143" i="53"/>
  <c r="G79" i="52"/>
  <c r="G301" i="68"/>
  <c r="G298" i="68"/>
  <c r="G92" i="51"/>
  <c r="G75" i="51"/>
  <c r="G30" i="52"/>
  <c r="G11" i="53"/>
  <c r="G83" i="52"/>
  <c r="G177" i="51"/>
  <c r="G64" i="52"/>
  <c r="G134" i="51"/>
  <c r="G31" i="52"/>
  <c r="G70" i="52"/>
  <c r="G260" i="69"/>
  <c r="G48" i="51"/>
  <c r="G248" i="72"/>
  <c r="G99" i="52"/>
  <c r="G335" i="68"/>
  <c r="G165" i="51"/>
  <c r="G59" i="53"/>
  <c r="G72" i="52"/>
  <c r="G131" i="51"/>
  <c r="G50" i="51"/>
  <c r="G237" i="67"/>
  <c r="G78" i="52"/>
  <c r="G71" i="53"/>
  <c r="G167" i="51"/>
  <c r="G63" i="51"/>
  <c r="G39" i="51"/>
  <c r="G256" i="71"/>
  <c r="G38" i="51"/>
  <c r="G129" i="52"/>
  <c r="G78" i="53"/>
  <c r="G17" i="51"/>
  <c r="G170" i="52"/>
  <c r="G286" i="68"/>
  <c r="G259" i="64"/>
  <c r="G33" i="52"/>
  <c r="G18" i="51"/>
  <c r="G20" i="52"/>
  <c r="G294" i="68"/>
  <c r="G243" i="66"/>
  <c r="G50" i="53"/>
  <c r="G74" i="52"/>
  <c r="G6" i="52"/>
  <c r="G35" i="52"/>
  <c r="G25" i="51"/>
  <c r="G233" i="65"/>
  <c r="G166" i="52"/>
  <c r="G59" i="52"/>
  <c r="G75" i="52"/>
  <c r="G119" i="52"/>
  <c r="G77" i="53"/>
  <c r="G111" i="52"/>
  <c r="G107" i="52"/>
  <c r="G155" i="51"/>
  <c r="G167" i="52"/>
  <c r="G26" i="52"/>
  <c r="G147" i="51"/>
  <c r="G101" i="51"/>
  <c r="G15" i="52"/>
  <c r="G83" i="51"/>
  <c r="G89" i="51"/>
  <c r="G88" i="53"/>
  <c r="G129" i="51"/>
  <c r="G149" i="53"/>
  <c r="G170" i="51"/>
  <c r="G140" i="53"/>
  <c r="G268" i="65"/>
  <c r="G16" i="51"/>
  <c r="G137" i="52"/>
  <c r="G102" i="52"/>
  <c r="G153" i="52"/>
  <c r="G19" i="52"/>
  <c r="G173" i="52"/>
  <c r="G46" i="52"/>
  <c r="G225" i="72"/>
  <c r="G257" i="64"/>
  <c r="G247" i="72"/>
  <c r="G252" i="66"/>
  <c r="G255" i="67"/>
  <c r="G16" i="53"/>
  <c r="G110" i="53"/>
  <c r="G36" i="53"/>
  <c r="G271" i="71"/>
  <c r="G112" i="52"/>
  <c r="G34" i="53"/>
  <c r="G29" i="53"/>
  <c r="G275" i="65"/>
  <c r="G65" i="53"/>
  <c r="G306" i="64"/>
  <c r="G91" i="53"/>
  <c r="G95" i="53"/>
  <c r="G107" i="53"/>
  <c r="G74" i="53"/>
  <c r="G345" i="68"/>
  <c r="G108" i="53"/>
  <c r="G264" i="71"/>
  <c r="G76" i="53"/>
  <c r="G134" i="53"/>
  <c r="G152" i="53"/>
  <c r="G14" i="53"/>
  <c r="G37" i="53"/>
  <c r="G131" i="53"/>
  <c r="G267" i="65"/>
  <c r="G172" i="53"/>
  <c r="G72" i="53"/>
  <c r="G278" i="69"/>
  <c r="G138" i="53"/>
  <c r="G275" i="69"/>
  <c r="G98" i="53"/>
  <c r="G86" i="53"/>
  <c r="G115" i="52"/>
  <c r="G281" i="65"/>
  <c r="G268" i="71"/>
  <c r="G18" i="53"/>
  <c r="G69" i="51"/>
  <c r="G13" i="51"/>
  <c r="G266" i="72"/>
  <c r="G58" i="51"/>
  <c r="G277" i="69"/>
  <c r="G268" i="69"/>
  <c r="G257" i="72"/>
  <c r="G146" i="53"/>
  <c r="G267" i="72"/>
  <c r="G154" i="51"/>
  <c r="G277" i="65"/>
  <c r="G28" i="53"/>
  <c r="G117" i="51"/>
  <c r="G85" i="53"/>
  <c r="G276" i="69"/>
  <c r="G47" i="53"/>
  <c r="G266" i="71"/>
  <c r="G269" i="65"/>
  <c r="G90" i="51"/>
  <c r="G332" i="68"/>
  <c r="G257" i="71"/>
  <c r="G299" i="64"/>
  <c r="G276" i="65"/>
  <c r="G272" i="66"/>
  <c r="G235" i="67"/>
  <c r="G243" i="67"/>
  <c r="G70" i="53"/>
  <c r="G14" i="52"/>
  <c r="G97" i="51"/>
  <c r="G74" i="51"/>
  <c r="G29" i="52"/>
  <c r="G322" i="68"/>
  <c r="G12" i="53"/>
  <c r="G268" i="67"/>
  <c r="G260" i="72"/>
  <c r="G89" i="52"/>
  <c r="G120" i="52"/>
  <c r="G155" i="52"/>
  <c r="G32" i="53"/>
  <c r="G176" i="51"/>
  <c r="G235" i="65"/>
  <c r="G51" i="52"/>
  <c r="G163" i="52"/>
  <c r="G137" i="51"/>
  <c r="G68" i="52"/>
  <c r="G45" i="52"/>
  <c r="G159" i="51"/>
  <c r="G39" i="52"/>
  <c r="G289" i="68"/>
  <c r="G100" i="52"/>
  <c r="G92" i="53"/>
  <c r="G108" i="51"/>
  <c r="G52" i="51"/>
  <c r="G251" i="65"/>
  <c r="G51" i="51"/>
  <c r="G35" i="51"/>
  <c r="G108" i="52"/>
  <c r="G172" i="52"/>
  <c r="G237" i="66"/>
  <c r="G95" i="52"/>
  <c r="G37" i="52"/>
  <c r="G4" i="51"/>
  <c r="G57" i="51"/>
  <c r="G5" i="53"/>
  <c r="G67" i="52"/>
  <c r="G168" i="53"/>
  <c r="G130" i="51"/>
  <c r="G240" i="66"/>
  <c r="G232" i="69"/>
  <c r="G116" i="52"/>
  <c r="G88" i="51"/>
  <c r="G243" i="65"/>
  <c r="G151" i="53"/>
  <c r="G239" i="67"/>
  <c r="G299" i="68"/>
  <c r="G57" i="52"/>
  <c r="G251" i="71"/>
  <c r="G279" i="69"/>
  <c r="G60" i="52"/>
  <c r="G32" i="51"/>
  <c r="G21" i="52"/>
  <c r="G19" i="53"/>
  <c r="G258" i="72"/>
  <c r="G88" i="52"/>
  <c r="G151" i="52"/>
  <c r="G148" i="52"/>
  <c r="G135" i="51"/>
  <c r="G50" i="52"/>
  <c r="G6" i="51"/>
  <c r="G41" i="52"/>
  <c r="G158" i="52"/>
  <c r="G169" i="51"/>
  <c r="G90" i="53"/>
  <c r="G105" i="53"/>
  <c r="G140" i="52"/>
  <c r="G260" i="64"/>
  <c r="G135" i="52"/>
  <c r="G173" i="51"/>
  <c r="G8" i="52"/>
  <c r="G176" i="53"/>
  <c r="G11" i="52"/>
  <c r="G258" i="71"/>
  <c r="G262" i="71"/>
  <c r="G157" i="51"/>
  <c r="G12" i="52"/>
  <c r="G27" i="52"/>
  <c r="G272" i="70"/>
  <c r="G149" i="52"/>
  <c r="G52" i="52"/>
  <c r="G93" i="52"/>
  <c r="G121" i="53"/>
  <c r="G126" i="52"/>
  <c r="G121" i="52"/>
  <c r="G26" i="53"/>
  <c r="G47" i="52"/>
  <c r="G261" i="71"/>
  <c r="G270" i="69"/>
  <c r="G248" i="69"/>
  <c r="G47" i="51"/>
  <c r="G254" i="65"/>
  <c r="G289" i="64"/>
  <c r="G255" i="64"/>
  <c r="G239" i="69"/>
  <c r="G245" i="72"/>
  <c r="G234" i="65"/>
  <c r="G63" i="52"/>
  <c r="G254" i="67"/>
  <c r="G269" i="71"/>
  <c r="G253" i="65"/>
  <c r="G346" i="68"/>
  <c r="G262" i="65"/>
  <c r="G297" i="68"/>
  <c r="G257" i="66"/>
  <c r="G271" i="66"/>
  <c r="G296" i="64"/>
  <c r="G28" i="51"/>
  <c r="G227" i="71"/>
  <c r="G256" i="70"/>
  <c r="G238" i="67"/>
  <c r="G259" i="67"/>
  <c r="G325" i="68"/>
  <c r="G270" i="65"/>
  <c r="G243" i="71"/>
  <c r="G261" i="67"/>
  <c r="G260" i="65"/>
  <c r="G272" i="65"/>
  <c r="G164" i="52"/>
  <c r="G256" i="67"/>
  <c r="G235" i="70"/>
  <c r="G262" i="70"/>
  <c r="G287" i="68"/>
  <c r="G288" i="64"/>
  <c r="G44" i="52"/>
  <c r="G336" i="68"/>
  <c r="G258" i="66"/>
  <c r="G304" i="64"/>
  <c r="G229" i="72"/>
  <c r="G82" i="52"/>
  <c r="G245" i="71"/>
  <c r="G273" i="65"/>
  <c r="G236" i="65"/>
  <c r="G312" i="64"/>
  <c r="G224" i="72"/>
  <c r="G223" i="72"/>
  <c r="G68" i="51"/>
  <c r="G311" i="64"/>
  <c r="G128" i="52"/>
  <c r="G339" i="68"/>
  <c r="G233" i="71"/>
  <c r="G280" i="70"/>
  <c r="G234" i="66"/>
  <c r="G232" i="67"/>
  <c r="G265" i="64"/>
  <c r="G239" i="72"/>
  <c r="G316" i="68"/>
  <c r="G255" i="65"/>
  <c r="G228" i="72"/>
  <c r="G293" i="68"/>
  <c r="G280" i="66"/>
  <c r="G253" i="66"/>
  <c r="G250" i="69"/>
  <c r="G249" i="72"/>
  <c r="G124" i="53"/>
  <c r="G242" i="70"/>
  <c r="G262" i="69"/>
  <c r="G319" i="68"/>
  <c r="G109" i="52"/>
  <c r="G250" i="70"/>
  <c r="G240" i="72"/>
  <c r="G222" i="71"/>
  <c r="G220" i="72"/>
  <c r="G230" i="67"/>
  <c r="G249" i="65"/>
  <c r="G306" i="68"/>
  <c r="G247" i="67"/>
  <c r="G105" i="52"/>
  <c r="G264" i="69"/>
  <c r="G105" i="51"/>
  <c r="G43" i="52"/>
  <c r="G238" i="71"/>
  <c r="G143" i="52"/>
  <c r="G246" i="69"/>
  <c r="G279" i="68"/>
  <c r="G247" i="66"/>
  <c r="G229" i="66"/>
  <c r="G248" i="65"/>
  <c r="G81" i="51"/>
  <c r="G226" i="70"/>
  <c r="G304" i="68"/>
  <c r="G219" i="71"/>
  <c r="G237" i="72"/>
  <c r="G252" i="64"/>
  <c r="G226" i="65"/>
  <c r="G245" i="65"/>
  <c r="G245" i="66"/>
  <c r="G26" i="16"/>
  <c r="G18" i="17"/>
  <c r="G5" i="17"/>
  <c r="G252" i="71"/>
  <c r="G247" i="70"/>
  <c r="G303" i="64"/>
  <c r="G290" i="64"/>
  <c r="G237" i="69"/>
  <c r="G238" i="70"/>
  <c r="G28" i="52"/>
  <c r="G106" i="51"/>
  <c r="G268" i="64"/>
  <c r="G258" i="67"/>
  <c r="G261" i="69"/>
  <c r="G248" i="70"/>
  <c r="G241" i="66"/>
  <c r="G233" i="66"/>
  <c r="G303" i="68"/>
  <c r="G258" i="69"/>
  <c r="G313" i="68"/>
  <c r="G273" i="67"/>
  <c r="G242" i="69"/>
  <c r="G43" i="51"/>
  <c r="G229" i="71"/>
  <c r="G234" i="70"/>
  <c r="G228" i="70"/>
  <c r="G333" i="68"/>
  <c r="G311" i="68"/>
  <c r="G255" i="71"/>
  <c r="G44" i="53"/>
  <c r="G315" i="68"/>
  <c r="G253" i="72"/>
  <c r="G270" i="72"/>
  <c r="G229" i="69"/>
  <c r="G273" i="66"/>
  <c r="G239" i="70"/>
  <c r="G243" i="69"/>
  <c r="G284" i="64"/>
  <c r="G233" i="70"/>
  <c r="G247" i="69"/>
  <c r="G4" i="53"/>
  <c r="G82" i="53"/>
  <c r="G228" i="71"/>
  <c r="G241" i="65"/>
  <c r="G281" i="64"/>
  <c r="G280" i="64"/>
  <c r="G348" i="68"/>
  <c r="G231" i="65"/>
  <c r="G323" i="68"/>
  <c r="G25" i="52"/>
  <c r="G279" i="64"/>
  <c r="G242" i="66"/>
  <c r="G254" i="70"/>
  <c r="G271" i="65"/>
  <c r="G231" i="72"/>
  <c r="G249" i="71"/>
  <c r="G246" i="71"/>
  <c r="G282" i="64"/>
  <c r="G279" i="67"/>
  <c r="G231" i="69"/>
  <c r="G262" i="66"/>
  <c r="G7" i="51"/>
  <c r="G231" i="70"/>
  <c r="G264" i="64"/>
  <c r="G233" i="72"/>
  <c r="G256" i="65"/>
  <c r="G128" i="51"/>
  <c r="G256" i="66"/>
  <c r="G250" i="71"/>
  <c r="G254" i="64"/>
  <c r="G338" i="68"/>
  <c r="G250" i="72"/>
  <c r="G259" i="70"/>
  <c r="G227" i="69"/>
  <c r="G266" i="67"/>
  <c r="G249" i="66"/>
  <c r="G240" i="71"/>
  <c r="G256" i="64"/>
  <c r="G295" i="64"/>
  <c r="G232" i="66"/>
  <c r="G62" i="51"/>
  <c r="G229" i="67"/>
  <c r="G266" i="66"/>
  <c r="G62" i="53"/>
  <c r="G274" i="64"/>
  <c r="G124" i="51"/>
  <c r="G230" i="65"/>
  <c r="G24" i="52"/>
  <c r="G247" i="65"/>
  <c r="G24" i="53"/>
  <c r="G143" i="51"/>
  <c r="G62" i="52"/>
  <c r="G280" i="68"/>
  <c r="G227" i="65"/>
  <c r="G245" i="69"/>
  <c r="G245" i="70"/>
  <c r="G265" i="67"/>
  <c r="G246" i="66"/>
  <c r="G245" i="67"/>
  <c r="G226" i="67"/>
  <c r="G32" i="15"/>
  <c r="G31" i="15"/>
  <c r="G30" i="15"/>
  <c r="G29" i="15"/>
  <c r="G28" i="15"/>
  <c r="G26" i="15"/>
  <c r="G25" i="15"/>
  <c r="G24" i="15"/>
  <c r="G22" i="15"/>
  <c r="G21" i="15"/>
  <c r="G20" i="15"/>
  <c r="G22" i="17"/>
  <c r="G21" i="17"/>
  <c r="G20" i="17"/>
  <c r="G19" i="17"/>
  <c r="G8" i="17"/>
  <c r="G7" i="17"/>
  <c r="G6" i="17"/>
  <c r="G280" i="65"/>
  <c r="G244" i="72"/>
  <c r="G262" i="64"/>
  <c r="G146" i="51"/>
  <c r="G146" i="52"/>
  <c r="G229" i="70"/>
  <c r="G241" i="70"/>
  <c r="G7" i="52"/>
  <c r="G234" i="67"/>
  <c r="G221" i="72"/>
  <c r="G241" i="67"/>
  <c r="G231" i="66"/>
  <c r="G312" i="68"/>
  <c r="G240" i="69"/>
  <c r="G254" i="66"/>
  <c r="G267" i="64"/>
  <c r="G286" i="64"/>
  <c r="G106" i="52"/>
  <c r="G260" i="71"/>
  <c r="G272" i="67"/>
  <c r="G63" i="53"/>
  <c r="G324" i="68"/>
  <c r="G227" i="72"/>
  <c r="G235" i="72"/>
  <c r="G250" i="67"/>
  <c r="G235" i="71"/>
  <c r="G279" i="66"/>
  <c r="G302" i="64"/>
  <c r="G252" i="65"/>
  <c r="G261" i="64"/>
  <c r="G241" i="72"/>
  <c r="G280" i="67"/>
  <c r="G291" i="64"/>
  <c r="G252" i="72"/>
  <c r="G283" i="64"/>
  <c r="G318" i="68"/>
  <c r="G125" i="52"/>
  <c r="G162" i="51"/>
  <c r="G263" i="64"/>
  <c r="G279" i="70"/>
  <c r="G252" i="67"/>
  <c r="G85" i="52"/>
  <c r="G251" i="70"/>
  <c r="G276" i="64"/>
  <c r="G109" i="51"/>
  <c r="G242" i="71"/>
  <c r="G253" i="67"/>
  <c r="G300" i="68"/>
  <c r="G271" i="67"/>
  <c r="G242" i="72"/>
  <c r="G321" i="68"/>
  <c r="G226" i="71"/>
  <c r="G257" i="65"/>
  <c r="G232" i="71"/>
  <c r="G309" i="68"/>
  <c r="G285" i="64"/>
  <c r="G125" i="51"/>
  <c r="G258" i="65"/>
  <c r="G223" i="71"/>
  <c r="G25" i="53"/>
  <c r="G238" i="66"/>
  <c r="G238" i="65"/>
  <c r="G257" i="69"/>
  <c r="G144" i="51"/>
  <c r="G261" i="70"/>
  <c r="G240" i="70"/>
  <c r="G243" i="70"/>
  <c r="G162" i="52"/>
  <c r="G284" i="68"/>
  <c r="G263" i="72"/>
  <c r="G3" i="51"/>
  <c r="G81" i="53"/>
  <c r="G238" i="72"/>
  <c r="G266" i="65"/>
  <c r="G3" i="53"/>
  <c r="G81" i="52"/>
  <c r="G161" i="52"/>
  <c r="G249" i="69"/>
  <c r="G249" i="67"/>
  <c r="G124" i="52"/>
  <c r="G248" i="66"/>
  <c r="G227" i="70"/>
  <c r="G246" i="70"/>
  <c r="G255" i="72"/>
  <c r="G229" i="65"/>
  <c r="G282" i="68"/>
  <c r="G230" i="69"/>
  <c r="G249" i="70"/>
  <c r="G220" i="71"/>
  <c r="G227" i="67"/>
  <c r="G265" i="65"/>
  <c r="G219" i="72"/>
  <c r="G273" i="64"/>
  <c r="G226" i="69"/>
  <c r="G246" i="67"/>
  <c r="G264" i="67"/>
  <c r="G264" i="66"/>
  <c r="G18" i="15"/>
  <c r="G13" i="15"/>
  <c r="G12" i="15"/>
  <c r="G11" i="15"/>
  <c r="G10" i="15"/>
  <c r="G9" i="15"/>
  <c r="G8" i="15"/>
  <c r="G7" i="15"/>
  <c r="G6" i="15"/>
  <c r="G5" i="15"/>
  <c r="G29" i="16"/>
  <c r="G30" i="17"/>
  <c r="G29" i="17"/>
  <c r="G258" i="70"/>
  <c r="G260" i="66"/>
  <c r="G301" i="64"/>
  <c r="G327" i="68"/>
  <c r="G30" i="51"/>
  <c r="G241" i="71"/>
  <c r="G291" i="68"/>
  <c r="G292" i="64"/>
  <c r="G239" i="71"/>
  <c r="G257" i="67"/>
  <c r="G87" i="51"/>
  <c r="G9" i="51"/>
  <c r="G261" i="66"/>
  <c r="G251" i="67"/>
  <c r="G66" i="52"/>
  <c r="G287" i="64"/>
  <c r="G234" i="71"/>
  <c r="G250" i="65"/>
  <c r="G230" i="72"/>
  <c r="G225" i="71"/>
  <c r="G82" i="51"/>
  <c r="G279" i="65"/>
  <c r="G232" i="72"/>
  <c r="G66" i="51"/>
  <c r="G307" i="68"/>
  <c r="G275" i="64"/>
  <c r="G246" i="72"/>
  <c r="G260" i="70"/>
  <c r="G317" i="68"/>
  <c r="G247" i="71"/>
  <c r="G262" i="72"/>
  <c r="G237" i="70"/>
  <c r="G4" i="52"/>
  <c r="G230" i="71"/>
  <c r="G252" i="70"/>
  <c r="G295" i="68"/>
  <c r="G253" i="70"/>
  <c r="G259" i="65"/>
  <c r="G269" i="72"/>
  <c r="G240" i="67"/>
  <c r="G49" i="51"/>
  <c r="G231" i="71"/>
  <c r="G260" i="67"/>
  <c r="G334" i="68"/>
  <c r="G240" i="65"/>
  <c r="G255" i="70"/>
  <c r="G259" i="69"/>
  <c r="G314" i="68"/>
  <c r="G228" i="69"/>
  <c r="G242" i="67"/>
  <c r="G241" i="69"/>
  <c r="G280" i="69"/>
  <c r="G164" i="51"/>
  <c r="G236" i="66"/>
  <c r="G221" i="71"/>
  <c r="G261" i="65"/>
  <c r="G250" i="66"/>
  <c r="G144" i="52"/>
  <c r="G266" i="64"/>
  <c r="G243" i="72"/>
  <c r="G278" i="64"/>
  <c r="G236" i="70"/>
  <c r="G320" i="68"/>
  <c r="G340" i="68"/>
  <c r="G234" i="72"/>
  <c r="G253" i="71"/>
  <c r="G251" i="69"/>
  <c r="G259" i="66"/>
  <c r="G262" i="67"/>
  <c r="G263" i="71"/>
  <c r="G24" i="51"/>
  <c r="G232" i="65"/>
  <c r="G248" i="67"/>
  <c r="G329" i="68"/>
  <c r="G283" i="68"/>
  <c r="G228" i="65"/>
  <c r="G285" i="68"/>
  <c r="G230" i="66"/>
  <c r="G228" i="67"/>
  <c r="G277" i="64"/>
  <c r="G161" i="51"/>
  <c r="G222" i="72"/>
  <c r="G230" i="70"/>
  <c r="G228" i="66"/>
  <c r="G281" i="68"/>
  <c r="G43" i="53"/>
  <c r="G305" i="68"/>
  <c r="G3" i="52"/>
  <c r="G253" i="64"/>
  <c r="G237" i="71"/>
  <c r="G246" i="65"/>
  <c r="G265" i="66"/>
  <c r="G328" i="68"/>
  <c r="G294" i="64"/>
  <c r="G227" i="66"/>
  <c r="G226" i="66"/>
  <c r="G264" i="65"/>
  <c r="G19" i="15"/>
  <c r="G20" i="16"/>
  <c r="G9" i="17"/>
  <c r="G167" i="6"/>
  <c r="G143" i="6"/>
  <c r="G127" i="29"/>
  <c r="F28" i="15"/>
  <c r="M13" i="16"/>
  <c r="M6" i="16"/>
  <c r="G21" i="16"/>
  <c r="G8" i="16"/>
  <c r="M21" i="16"/>
  <c r="M18" i="17"/>
  <c r="G25" i="16"/>
  <c r="E4" i="16"/>
  <c r="E27" i="16"/>
  <c r="O171" i="6"/>
  <c r="F236" i="69"/>
  <c r="F16" i="53"/>
  <c r="F131" i="53"/>
  <c r="F274" i="66"/>
  <c r="F278" i="66"/>
  <c r="F268" i="71"/>
  <c r="F115" i="51"/>
  <c r="F112" i="53"/>
  <c r="F274" i="67"/>
  <c r="F267" i="71"/>
  <c r="F135" i="53"/>
  <c r="F267" i="70"/>
  <c r="F281" i="65"/>
  <c r="F112" i="51"/>
  <c r="F264" i="71"/>
  <c r="F264" i="72"/>
  <c r="F60" i="53"/>
  <c r="F349" i="68"/>
  <c r="F107" i="53"/>
  <c r="F171" i="53"/>
  <c r="F163" i="53"/>
  <c r="F271" i="72"/>
  <c r="F165" i="53"/>
  <c r="F265" i="71"/>
  <c r="F330" i="68"/>
  <c r="F73" i="53"/>
  <c r="F57" i="53"/>
  <c r="F309" i="64"/>
  <c r="F65" i="53"/>
  <c r="F99" i="53"/>
  <c r="F103" i="53"/>
  <c r="F173" i="53"/>
  <c r="F275" i="67"/>
  <c r="F268" i="72"/>
  <c r="F275" i="70"/>
  <c r="F306" i="64"/>
  <c r="F76" i="53"/>
  <c r="F141" i="53"/>
  <c r="F153" i="53"/>
  <c r="F122" i="53"/>
  <c r="F27" i="53"/>
  <c r="F257" i="72"/>
  <c r="F177" i="53"/>
  <c r="F129" i="53"/>
  <c r="F29" i="53"/>
  <c r="F170" i="53"/>
  <c r="F313" i="64"/>
  <c r="F275" i="66"/>
  <c r="F79" i="53"/>
  <c r="F152" i="53"/>
  <c r="F114" i="53"/>
  <c r="F110" i="53"/>
  <c r="F96" i="53"/>
  <c r="F35" i="53"/>
  <c r="F48" i="53"/>
  <c r="F17" i="53"/>
  <c r="F265" i="72"/>
  <c r="F259" i="72"/>
  <c r="F37" i="53"/>
  <c r="F277" i="65"/>
  <c r="F114" i="52"/>
  <c r="F112" i="52"/>
  <c r="F126" i="53"/>
  <c r="F113" i="53"/>
  <c r="F274" i="65"/>
  <c r="F118" i="53"/>
  <c r="F97" i="52"/>
  <c r="F40" i="51"/>
  <c r="F277" i="67"/>
  <c r="F66" i="53"/>
  <c r="F132" i="52"/>
  <c r="F257" i="71"/>
  <c r="F168" i="51"/>
  <c r="F269" i="67"/>
  <c r="F57" i="51"/>
  <c r="F109" i="53"/>
  <c r="F252" i="69"/>
  <c r="F332" i="68"/>
  <c r="F20" i="51"/>
  <c r="F130" i="52"/>
  <c r="F150" i="53"/>
  <c r="F235" i="69"/>
  <c r="F343" i="68"/>
  <c r="F268" i="65"/>
  <c r="F344" i="68"/>
  <c r="F308" i="64"/>
  <c r="F113" i="52"/>
  <c r="F93" i="53"/>
  <c r="F243" i="67"/>
  <c r="F64" i="51"/>
  <c r="F270" i="65"/>
  <c r="F78" i="52"/>
  <c r="F281" i="68"/>
  <c r="F231" i="65"/>
  <c r="F32" i="51"/>
  <c r="F272" i="65"/>
  <c r="F14" i="51"/>
  <c r="F127" i="52"/>
  <c r="F84" i="51"/>
  <c r="F310" i="64"/>
  <c r="F70" i="52"/>
  <c r="F237" i="67"/>
  <c r="F260" i="71"/>
  <c r="F134" i="51"/>
  <c r="F94" i="51"/>
  <c r="F234" i="65"/>
  <c r="F84" i="52"/>
  <c r="F51" i="53"/>
  <c r="F86" i="52"/>
  <c r="F92" i="53"/>
  <c r="F102" i="53"/>
  <c r="F165" i="51"/>
  <c r="F136" i="51"/>
  <c r="F64" i="53"/>
  <c r="F155" i="51"/>
  <c r="F96" i="52"/>
  <c r="F243" i="65"/>
  <c r="F239" i="67"/>
  <c r="F236" i="66"/>
  <c r="F166" i="51"/>
  <c r="F133" i="51"/>
  <c r="F157" i="51"/>
  <c r="F166" i="53"/>
  <c r="F52" i="52"/>
  <c r="F45" i="53"/>
  <c r="F11" i="53"/>
  <c r="F91" i="51"/>
  <c r="F308" i="68"/>
  <c r="F67" i="51"/>
  <c r="F88" i="53"/>
  <c r="F26" i="51"/>
  <c r="F145" i="51"/>
  <c r="F167" i="52"/>
  <c r="F258" i="71"/>
  <c r="F138" i="51"/>
  <c r="F20" i="52"/>
  <c r="F119" i="52"/>
  <c r="F289" i="68"/>
  <c r="F158" i="52"/>
  <c r="F75" i="51"/>
  <c r="F233" i="67"/>
  <c r="F105" i="53"/>
  <c r="F27" i="51"/>
  <c r="F122" i="51"/>
  <c r="F233" i="65"/>
  <c r="F167" i="53"/>
  <c r="F29" i="51"/>
  <c r="F73" i="51"/>
  <c r="F59" i="51"/>
  <c r="F107" i="52"/>
  <c r="F60" i="51"/>
  <c r="F46" i="51"/>
  <c r="F135" i="52"/>
  <c r="F136" i="52"/>
  <c r="F301" i="68"/>
  <c r="F151" i="53"/>
  <c r="F139" i="51"/>
  <c r="F163" i="51"/>
  <c r="F139" i="52"/>
  <c r="F5" i="52"/>
  <c r="F267" i="64"/>
  <c r="F129" i="51"/>
  <c r="F242" i="65"/>
  <c r="F26" i="52"/>
  <c r="F68" i="52"/>
  <c r="F121" i="51"/>
  <c r="F163" i="52"/>
  <c r="F110" i="52"/>
  <c r="F149" i="53"/>
  <c r="F41" i="51"/>
  <c r="F20" i="53"/>
  <c r="F67" i="52"/>
  <c r="F300" i="64"/>
  <c r="F53" i="52"/>
  <c r="F120" i="52"/>
  <c r="F64" i="52"/>
  <c r="F58" i="53"/>
  <c r="F127" i="51"/>
  <c r="F266" i="64"/>
  <c r="F77" i="52"/>
  <c r="F5" i="51"/>
  <c r="F122" i="52"/>
  <c r="F45" i="52"/>
  <c r="F232" i="65"/>
  <c r="F151" i="52"/>
  <c r="F253" i="72"/>
  <c r="F340" i="68"/>
  <c r="F238" i="65"/>
  <c r="F301" i="64"/>
  <c r="F252" i="67"/>
  <c r="F261" i="66"/>
  <c r="F243" i="71"/>
  <c r="F256" i="67"/>
  <c r="F242" i="69"/>
  <c r="F251" i="66"/>
  <c r="F311" i="64"/>
  <c r="F221" i="72"/>
  <c r="F251" i="65"/>
  <c r="F47" i="52"/>
  <c r="F258" i="67"/>
  <c r="F239" i="71"/>
  <c r="F231" i="72"/>
  <c r="F336" i="68"/>
  <c r="F225" i="72"/>
  <c r="F234" i="71"/>
  <c r="F302" i="64"/>
  <c r="F259" i="67"/>
  <c r="F30" i="51"/>
  <c r="F143" i="53"/>
  <c r="F44" i="51"/>
  <c r="F46" i="53"/>
  <c r="F281" i="70"/>
  <c r="F137" i="53"/>
  <c r="F267" i="65"/>
  <c r="F275" i="69"/>
  <c r="F271" i="71"/>
  <c r="F145" i="53"/>
  <c r="F8" i="53"/>
  <c r="F34" i="53"/>
  <c r="F127" i="53"/>
  <c r="F134" i="53"/>
  <c r="F281" i="67"/>
  <c r="F266" i="71"/>
  <c r="F255" i="69"/>
  <c r="F274" i="69"/>
  <c r="F84" i="53"/>
  <c r="F267" i="69"/>
  <c r="F98" i="53"/>
  <c r="F15" i="53"/>
  <c r="F56" i="53"/>
  <c r="F113" i="51"/>
  <c r="F274" i="70"/>
  <c r="F297" i="64"/>
  <c r="F119" i="53"/>
  <c r="F305" i="64"/>
  <c r="F233" i="69"/>
  <c r="F116" i="53"/>
  <c r="F36" i="52"/>
  <c r="F168" i="53"/>
  <c r="F259" i="71"/>
  <c r="F276" i="67"/>
  <c r="F98" i="51"/>
  <c r="F258" i="72"/>
  <c r="F276" i="66"/>
  <c r="F144" i="53"/>
  <c r="F32" i="52"/>
  <c r="F56" i="51"/>
  <c r="F273" i="69"/>
  <c r="F269" i="70"/>
  <c r="F47" i="53"/>
  <c r="F175" i="51"/>
  <c r="F10" i="51"/>
  <c r="F154" i="53"/>
  <c r="F99" i="51"/>
  <c r="F139" i="53"/>
  <c r="F276" i="69"/>
  <c r="F272" i="70"/>
  <c r="F307" i="64"/>
  <c r="F284" i="68"/>
  <c r="F257" i="64"/>
  <c r="F286" i="64"/>
  <c r="F168" i="52"/>
  <c r="F69" i="52"/>
  <c r="F33" i="51"/>
  <c r="F131" i="51"/>
  <c r="F229" i="66"/>
  <c r="F177" i="51"/>
  <c r="F17" i="51"/>
  <c r="F91" i="52"/>
  <c r="F229" i="67"/>
  <c r="F238" i="69"/>
  <c r="F60" i="52"/>
  <c r="F165" i="52"/>
  <c r="F138" i="52"/>
  <c r="F88" i="52"/>
  <c r="F237" i="66"/>
  <c r="F175" i="52"/>
  <c r="F55" i="51"/>
  <c r="F176" i="52"/>
  <c r="F10" i="52"/>
  <c r="F22" i="52"/>
  <c r="F69" i="51"/>
  <c r="F14" i="52"/>
  <c r="F72" i="51"/>
  <c r="F150" i="52"/>
  <c r="F269" i="64"/>
  <c r="F49" i="53"/>
  <c r="F235" i="66"/>
  <c r="F234" i="69"/>
  <c r="F268" i="70"/>
  <c r="F117" i="52"/>
  <c r="F57" i="52"/>
  <c r="F233" i="71"/>
  <c r="F228" i="66"/>
  <c r="F45" i="51"/>
  <c r="F27" i="52"/>
  <c r="F235" i="65"/>
  <c r="F40" i="52"/>
  <c r="F257" i="65"/>
  <c r="F32" i="53"/>
  <c r="F75" i="52"/>
  <c r="F39" i="52"/>
  <c r="F107" i="51"/>
  <c r="F100" i="52"/>
  <c r="F58" i="52"/>
  <c r="F79" i="52"/>
  <c r="F50" i="51"/>
  <c r="F176" i="53"/>
  <c r="F83" i="51"/>
  <c r="F157" i="52"/>
  <c r="F51" i="52"/>
  <c r="F166" i="52"/>
  <c r="F130" i="51"/>
  <c r="F18" i="52"/>
  <c r="F253" i="70"/>
  <c r="F290" i="68"/>
  <c r="F34" i="52"/>
  <c r="F265" i="69"/>
  <c r="F74" i="51"/>
  <c r="F279" i="66"/>
  <c r="F83" i="52"/>
  <c r="F8" i="52"/>
  <c r="F140" i="52"/>
  <c r="F126" i="51"/>
  <c r="F265" i="70"/>
  <c r="F30" i="52"/>
  <c r="F55" i="52"/>
  <c r="F289" i="64"/>
  <c r="F153" i="52"/>
  <c r="F117" i="51"/>
  <c r="F77" i="53"/>
  <c r="F170" i="51"/>
  <c r="F31" i="53"/>
  <c r="F70" i="51"/>
  <c r="F111" i="52"/>
  <c r="F177" i="52"/>
  <c r="F35" i="52"/>
  <c r="F147" i="52"/>
  <c r="F98" i="52"/>
  <c r="F229" i="65"/>
  <c r="F240" i="67"/>
  <c r="F176" i="51"/>
  <c r="F257" i="70"/>
  <c r="F99" i="52"/>
  <c r="F100" i="51"/>
  <c r="F118" i="52"/>
  <c r="F151" i="51"/>
  <c r="F71" i="52"/>
  <c r="F78" i="51"/>
  <c r="F282" i="64"/>
  <c r="F156" i="51"/>
  <c r="F68" i="53"/>
  <c r="F153" i="51"/>
  <c r="F242" i="72"/>
  <c r="F335" i="68"/>
  <c r="F148" i="52"/>
  <c r="F260" i="65"/>
  <c r="F231" i="69"/>
  <c r="F254" i="70"/>
  <c r="F279" i="69"/>
  <c r="F25" i="51"/>
  <c r="F227" i="72"/>
  <c r="F228" i="69"/>
  <c r="F253" i="67"/>
  <c r="F125" i="52"/>
  <c r="F324" i="68"/>
  <c r="F242" i="66"/>
  <c r="F7" i="51"/>
  <c r="F241" i="70"/>
  <c r="F323" i="68"/>
  <c r="F234" i="70"/>
  <c r="F124" i="53"/>
  <c r="F241" i="71"/>
  <c r="F256" i="70"/>
  <c r="F253" i="65"/>
  <c r="F263" i="72"/>
  <c r="F66" i="51"/>
  <c r="F128" i="51"/>
  <c r="F246" i="72"/>
  <c r="F224" i="72"/>
  <c r="F277" i="64"/>
  <c r="F115" i="52"/>
  <c r="F278" i="65"/>
  <c r="F97" i="53"/>
  <c r="F111" i="53"/>
  <c r="F72" i="53"/>
  <c r="F132" i="53"/>
  <c r="F174" i="53"/>
  <c r="F337" i="68"/>
  <c r="F278" i="69"/>
  <c r="F86" i="53"/>
  <c r="F345" i="68"/>
  <c r="F341" i="68"/>
  <c r="F278" i="70"/>
  <c r="F159" i="53"/>
  <c r="F147" i="53"/>
  <c r="F53" i="53"/>
  <c r="F18" i="53"/>
  <c r="F67" i="53"/>
  <c r="F299" i="64"/>
  <c r="F115" i="53"/>
  <c r="F41" i="53"/>
  <c r="F281" i="69"/>
  <c r="F75" i="53"/>
  <c r="F101" i="53"/>
  <c r="F156" i="53"/>
  <c r="F271" i="69"/>
  <c r="F162" i="53"/>
  <c r="F37" i="51"/>
  <c r="F71" i="51"/>
  <c r="F7" i="53"/>
  <c r="F276" i="70"/>
  <c r="F19" i="53"/>
  <c r="F266" i="70"/>
  <c r="F128" i="53"/>
  <c r="F85" i="53"/>
  <c r="F21" i="51"/>
  <c r="F11" i="51"/>
  <c r="F106" i="53"/>
  <c r="F266" i="69"/>
  <c r="F276" i="65"/>
  <c r="F103" i="51"/>
  <c r="F18" i="51"/>
  <c r="F97" i="51"/>
  <c r="F125" i="53"/>
  <c r="F22" i="51"/>
  <c r="F146" i="53"/>
  <c r="F76" i="51"/>
  <c r="F260" i="64"/>
  <c r="F87" i="53"/>
  <c r="F270" i="69"/>
  <c r="F11" i="52"/>
  <c r="F129" i="52"/>
  <c r="F50" i="53"/>
  <c r="F173" i="51"/>
  <c r="F39" i="53"/>
  <c r="F148" i="51"/>
  <c r="F141" i="52"/>
  <c r="F74" i="52"/>
  <c r="F257" i="69"/>
  <c r="F236" i="67"/>
  <c r="F228" i="67"/>
  <c r="F33" i="53"/>
  <c r="F78" i="53"/>
  <c r="F92" i="52"/>
  <c r="F56" i="52"/>
  <c r="F268" i="69"/>
  <c r="F126" i="52"/>
  <c r="F137" i="52"/>
  <c r="F102" i="51"/>
  <c r="F272" i="69"/>
  <c r="F65" i="52"/>
  <c r="F76" i="52"/>
  <c r="F167" i="51"/>
  <c r="F278" i="64"/>
  <c r="F103" i="52"/>
  <c r="F16" i="52"/>
  <c r="F294" i="68"/>
  <c r="F51" i="51"/>
  <c r="F69" i="53"/>
  <c r="F228" i="65"/>
  <c r="F169" i="51"/>
  <c r="F100" i="53"/>
  <c r="F90" i="53"/>
  <c r="F12" i="51"/>
  <c r="F102" i="52"/>
  <c r="F236" i="65"/>
  <c r="F86" i="51"/>
  <c r="F21" i="52"/>
  <c r="F231" i="66"/>
  <c r="F154" i="51"/>
  <c r="F121" i="52"/>
  <c r="F311" i="68"/>
  <c r="F59" i="53"/>
  <c r="F10" i="53"/>
  <c r="F16" i="51"/>
  <c r="F94" i="53"/>
  <c r="F110" i="51"/>
  <c r="F250" i="67"/>
  <c r="F36" i="51"/>
  <c r="F92" i="51"/>
  <c r="F5" i="53"/>
  <c r="F292" i="68"/>
  <c r="F31" i="52"/>
  <c r="F157" i="53"/>
  <c r="F251" i="72"/>
  <c r="F339" i="68"/>
  <c r="F6" i="52"/>
  <c r="F270" i="70"/>
  <c r="F152" i="52"/>
  <c r="F171" i="52"/>
  <c r="F30" i="53"/>
  <c r="F111" i="51"/>
  <c r="F172" i="51"/>
  <c r="F268" i="66"/>
  <c r="F264" i="64"/>
  <c r="F169" i="53"/>
  <c r="F230" i="72"/>
  <c r="F279" i="65"/>
  <c r="F50" i="52"/>
  <c r="F9" i="51"/>
  <c r="F270" i="64"/>
  <c r="F224" i="71"/>
  <c r="F12" i="53"/>
  <c r="F15" i="52"/>
  <c r="F49" i="52"/>
  <c r="F169" i="52"/>
  <c r="F12" i="52"/>
  <c r="F135" i="51"/>
  <c r="F89" i="52"/>
  <c r="F156" i="52"/>
  <c r="F331" i="68"/>
  <c r="F251" i="71"/>
  <c r="F90" i="51"/>
  <c r="F6" i="51"/>
  <c r="F175" i="53"/>
  <c r="F101" i="52"/>
  <c r="F90" i="52"/>
  <c r="F270" i="66"/>
  <c r="F93" i="51"/>
  <c r="F270" i="67"/>
  <c r="F52" i="53"/>
  <c r="F268" i="64"/>
  <c r="F59" i="52"/>
  <c r="F140" i="51"/>
  <c r="F173" i="52"/>
  <c r="F262" i="66"/>
  <c r="F255" i="71"/>
  <c r="F309" i="68"/>
  <c r="F249" i="67"/>
  <c r="F235" i="72"/>
  <c r="F290" i="64"/>
  <c r="F44" i="53"/>
  <c r="F256" i="69"/>
  <c r="F261" i="70"/>
  <c r="F317" i="68"/>
  <c r="F252" i="72"/>
  <c r="F255" i="67"/>
  <c r="F87" i="51"/>
  <c r="F240" i="65"/>
  <c r="F238" i="66"/>
  <c r="F109" i="51"/>
  <c r="F63" i="53"/>
  <c r="F333" i="68"/>
  <c r="F259" i="65"/>
  <c r="F229" i="72"/>
  <c r="F244" i="72"/>
  <c r="F329" i="68"/>
  <c r="F240" i="66"/>
  <c r="F306" i="68"/>
  <c r="F279" i="67"/>
  <c r="F260" i="70"/>
  <c r="F267" i="67"/>
  <c r="F138" i="53"/>
  <c r="F14" i="53"/>
  <c r="F172" i="53"/>
  <c r="F36" i="53"/>
  <c r="F95" i="53"/>
  <c r="F136" i="53"/>
  <c r="F275" i="65"/>
  <c r="F164" i="53"/>
  <c r="F281" i="66"/>
  <c r="F114" i="51"/>
  <c r="F254" i="69"/>
  <c r="F91" i="53"/>
  <c r="F74" i="53"/>
  <c r="F108" i="53"/>
  <c r="F55" i="53"/>
  <c r="F117" i="53"/>
  <c r="F54" i="53"/>
  <c r="F38" i="53"/>
  <c r="F269" i="65"/>
  <c r="F22" i="53"/>
  <c r="F267" i="66"/>
  <c r="F155" i="53"/>
  <c r="F342" i="68"/>
  <c r="F278" i="67"/>
  <c r="F6" i="53"/>
  <c r="F133" i="53"/>
  <c r="F150" i="51"/>
  <c r="F273" i="70"/>
  <c r="F253" i="69"/>
  <c r="F347" i="68"/>
  <c r="F271" i="70"/>
  <c r="F266" i="72"/>
  <c r="F269" i="69"/>
  <c r="F120" i="53"/>
  <c r="F15" i="51"/>
  <c r="F88" i="51"/>
  <c r="F277" i="66"/>
  <c r="F298" i="64"/>
  <c r="F277" i="70"/>
  <c r="F132" i="51"/>
  <c r="F28" i="53"/>
  <c r="F269" i="66"/>
  <c r="F256" i="72"/>
  <c r="F53" i="51"/>
  <c r="F267" i="72"/>
  <c r="F277" i="69"/>
  <c r="F297" i="68"/>
  <c r="F13" i="51"/>
  <c r="F89" i="51"/>
  <c r="F121" i="53"/>
  <c r="F108" i="52"/>
  <c r="F21" i="53"/>
  <c r="F137" i="51"/>
  <c r="F148" i="53"/>
  <c r="F174" i="51"/>
  <c r="F140" i="53"/>
  <c r="F154" i="52"/>
  <c r="F149" i="52"/>
  <c r="F9" i="53"/>
  <c r="F38" i="51"/>
  <c r="F19" i="52"/>
  <c r="F244" i="71"/>
  <c r="F159" i="51"/>
  <c r="F37" i="52"/>
  <c r="F87" i="52"/>
  <c r="F108" i="51"/>
  <c r="F118" i="51"/>
  <c r="F93" i="52"/>
  <c r="F29" i="52"/>
  <c r="F48" i="52"/>
  <c r="F34" i="51"/>
  <c r="F272" i="67"/>
  <c r="F58" i="51"/>
  <c r="F39" i="51"/>
  <c r="F248" i="72"/>
  <c r="F259" i="64"/>
  <c r="F158" i="53"/>
  <c r="F300" i="68"/>
  <c r="F265" i="64"/>
  <c r="F152" i="51"/>
  <c r="F17" i="52"/>
  <c r="F40" i="53"/>
  <c r="F119" i="51"/>
  <c r="F95" i="52"/>
  <c r="F133" i="52"/>
  <c r="F172" i="52"/>
  <c r="F232" i="67"/>
  <c r="F48" i="51"/>
  <c r="F256" i="71"/>
  <c r="F35" i="51"/>
  <c r="F19" i="51"/>
  <c r="F13" i="53"/>
  <c r="F299" i="68"/>
  <c r="F174" i="52"/>
  <c r="F26" i="53"/>
  <c r="F79" i="51"/>
  <c r="F243" i="66"/>
  <c r="F170" i="52"/>
  <c r="F89" i="53"/>
  <c r="F65" i="51"/>
  <c r="F158" i="51"/>
  <c r="F101" i="51"/>
  <c r="F235" i="67"/>
  <c r="F271" i="64"/>
  <c r="F288" i="68"/>
  <c r="F54" i="52"/>
  <c r="F8" i="51"/>
  <c r="F96" i="51"/>
  <c r="F147" i="51"/>
  <c r="F155" i="52"/>
  <c r="F241" i="67"/>
  <c r="F293" i="68"/>
  <c r="F149" i="51"/>
  <c r="F130" i="53"/>
  <c r="F159" i="52"/>
  <c r="F52" i="51"/>
  <c r="F171" i="51"/>
  <c r="F70" i="53"/>
  <c r="F72" i="52"/>
  <c r="F315" i="68"/>
  <c r="F145" i="52"/>
  <c r="F95" i="51"/>
  <c r="F46" i="52"/>
  <c r="F233" i="66"/>
  <c r="F268" i="67"/>
  <c r="F31" i="51"/>
  <c r="F116" i="52"/>
  <c r="F13" i="52"/>
  <c r="F116" i="51"/>
  <c r="F141" i="51"/>
  <c r="F120" i="51"/>
  <c r="F134" i="52"/>
  <c r="F9" i="52"/>
  <c r="F73" i="52"/>
  <c r="F131" i="52"/>
  <c r="F83" i="53"/>
  <c r="F77" i="51"/>
  <c r="F33" i="52"/>
  <c r="F94" i="52"/>
  <c r="F38" i="52"/>
  <c r="F242" i="67"/>
  <c r="F41" i="52"/>
  <c r="F54" i="51"/>
  <c r="F71" i="53"/>
  <c r="F164" i="52"/>
  <c r="F243" i="70"/>
  <c r="F260" i="72"/>
  <c r="F292" i="64"/>
  <c r="F271" i="65"/>
  <c r="F66" i="52"/>
  <c r="F239" i="69"/>
  <c r="F164" i="51"/>
  <c r="F273" i="66"/>
  <c r="F260" i="69"/>
  <c r="F272" i="66"/>
  <c r="F146" i="51"/>
  <c r="F283" i="68"/>
  <c r="F63" i="51"/>
  <c r="F247" i="72"/>
  <c r="F258" i="70"/>
  <c r="F273" i="67"/>
  <c r="F255" i="65"/>
  <c r="F304" i="64"/>
  <c r="F262" i="65"/>
  <c r="F260" i="66"/>
  <c r="F146" i="52"/>
  <c r="F238" i="70"/>
  <c r="F237" i="70"/>
  <c r="F235" i="71"/>
  <c r="F255" i="70"/>
  <c r="F280" i="68"/>
  <c r="F228" i="71"/>
  <c r="F303" i="68"/>
  <c r="F239" i="66"/>
  <c r="F248" i="71"/>
  <c r="F228" i="72"/>
  <c r="F232" i="70"/>
  <c r="F310" i="68"/>
  <c r="F162" i="52"/>
  <c r="F252" i="65"/>
  <c r="F263" i="64"/>
  <c r="F258" i="69"/>
  <c r="F28" i="51"/>
  <c r="F256" i="65"/>
  <c r="F334" i="68"/>
  <c r="F252" i="70"/>
  <c r="F4" i="51"/>
  <c r="F280" i="65"/>
  <c r="F223" i="72"/>
  <c r="F227" i="65"/>
  <c r="F270" i="71"/>
  <c r="F232" i="72"/>
  <c r="F257" i="66"/>
  <c r="F298" i="68"/>
  <c r="F259" i="70"/>
  <c r="F261" i="71"/>
  <c r="F85" i="52"/>
  <c r="F296" i="68"/>
  <c r="F144" i="51"/>
  <c r="F85" i="51"/>
  <c r="F254" i="66"/>
  <c r="F262" i="67"/>
  <c r="F44" i="52"/>
  <c r="F237" i="65"/>
  <c r="F227" i="71"/>
  <c r="F237" i="69"/>
  <c r="F261" i="69"/>
  <c r="F259" i="69"/>
  <c r="F261" i="72"/>
  <c r="F251" i="67"/>
  <c r="F305" i="68"/>
  <c r="F258" i="66"/>
  <c r="F307" i="68"/>
  <c r="F280" i="66"/>
  <c r="F225" i="71"/>
  <c r="F286" i="68"/>
  <c r="F269" i="72"/>
  <c r="F245" i="72"/>
  <c r="F325" i="68"/>
  <c r="F62" i="52"/>
  <c r="F24" i="52"/>
  <c r="F220" i="71"/>
  <c r="F3" i="51"/>
  <c r="F246" i="66"/>
  <c r="F249" i="66"/>
  <c r="F81" i="53"/>
  <c r="F276" i="64"/>
  <c r="F43" i="51"/>
  <c r="F232" i="66"/>
  <c r="F249" i="69"/>
  <c r="F296" i="64"/>
  <c r="F62" i="51"/>
  <c r="F230" i="67"/>
  <c r="F246" i="69"/>
  <c r="F226" i="70"/>
  <c r="F264" i="65"/>
  <c r="F264" i="66"/>
  <c r="F219" i="72"/>
  <c r="F245" i="69"/>
  <c r="F271" i="67"/>
  <c r="F109" i="52"/>
  <c r="F313" i="68"/>
  <c r="F125" i="51"/>
  <c r="F280" i="67"/>
  <c r="F287" i="64"/>
  <c r="F338" i="68"/>
  <c r="F239" i="72"/>
  <c r="F230" i="71"/>
  <c r="F318" i="68"/>
  <c r="F228" i="70"/>
  <c r="F256" i="66"/>
  <c r="F279" i="70"/>
  <c r="F255" i="66"/>
  <c r="F106" i="52"/>
  <c r="F248" i="66"/>
  <c r="F266" i="65"/>
  <c r="F25" i="53"/>
  <c r="F239" i="70"/>
  <c r="F258" i="64"/>
  <c r="F227" i="67"/>
  <c r="F241" i="65"/>
  <c r="F348" i="68"/>
  <c r="F248" i="65"/>
  <c r="F261" i="64"/>
  <c r="F261" i="67"/>
  <c r="F247" i="69"/>
  <c r="F271" i="66"/>
  <c r="F239" i="65"/>
  <c r="F252" i="71"/>
  <c r="F248" i="67"/>
  <c r="F284" i="64"/>
  <c r="F238" i="67"/>
  <c r="F251" i="69"/>
  <c r="F262" i="72"/>
  <c r="F262" i="64"/>
  <c r="F128" i="52"/>
  <c r="F226" i="71"/>
  <c r="F247" i="71"/>
  <c r="F82" i="51"/>
  <c r="F247" i="67"/>
  <c r="F253" i="66"/>
  <c r="F262" i="70"/>
  <c r="F254" i="67"/>
  <c r="F264" i="69"/>
  <c r="F248" i="69"/>
  <c r="F243" i="72"/>
  <c r="F241" i="66"/>
  <c r="F229" i="69"/>
  <c r="F280" i="69"/>
  <c r="F227" i="70"/>
  <c r="F255" i="64"/>
  <c r="F161" i="51"/>
  <c r="F222" i="72"/>
  <c r="F254" i="64"/>
  <c r="F24" i="51"/>
  <c r="F265" i="65"/>
  <c r="F3" i="53"/>
  <c r="F265" i="66"/>
  <c r="F238" i="72"/>
  <c r="F222" i="71"/>
  <c r="F227" i="69"/>
  <c r="F285" i="68"/>
  <c r="F105" i="51"/>
  <c r="F81" i="52"/>
  <c r="F245" i="66"/>
  <c r="F295" i="64"/>
  <c r="F245" i="67"/>
  <c r="F226" i="66"/>
  <c r="F273" i="64"/>
  <c r="F243" i="69"/>
  <c r="F144" i="52"/>
  <c r="F250" i="70"/>
  <c r="F235" i="70"/>
  <c r="F106" i="51"/>
  <c r="F246" i="71"/>
  <c r="F249" i="72"/>
  <c r="F250" i="71"/>
  <c r="F233" i="70"/>
  <c r="F226" i="72"/>
  <c r="F281" i="64"/>
  <c r="F230" i="65"/>
  <c r="F258" i="65"/>
  <c r="F231" i="71"/>
  <c r="F269" i="71"/>
  <c r="F247" i="65"/>
  <c r="F247" i="66"/>
  <c r="F63" i="52"/>
  <c r="F257" i="67"/>
  <c r="F231" i="67"/>
  <c r="F312" i="64"/>
  <c r="F312" i="68"/>
  <c r="F291" i="64"/>
  <c r="F82" i="52"/>
  <c r="F234" i="67"/>
  <c r="F264" i="70"/>
  <c r="F234" i="66"/>
  <c r="F232" i="69"/>
  <c r="F319" i="68"/>
  <c r="F47" i="51"/>
  <c r="F273" i="65"/>
  <c r="F254" i="65"/>
  <c r="F236" i="70"/>
  <c r="F280" i="64"/>
  <c r="F221" i="71"/>
  <c r="F285" i="64"/>
  <c r="F223" i="71"/>
  <c r="F49" i="51"/>
  <c r="F252" i="66"/>
  <c r="F250" i="69"/>
  <c r="F240" i="69"/>
  <c r="F25" i="52"/>
  <c r="F241" i="69"/>
  <c r="F161" i="53"/>
  <c r="F327" i="68"/>
  <c r="F68" i="51"/>
  <c r="F28" i="52"/>
  <c r="F250" i="66"/>
  <c r="F303" i="64"/>
  <c r="F240" i="72"/>
  <c r="F249" i="70"/>
  <c r="F255" i="72"/>
  <c r="F240" i="71"/>
  <c r="F279" i="68"/>
  <c r="F249" i="65"/>
  <c r="F328" i="68"/>
  <c r="F246" i="65"/>
  <c r="F265" i="67"/>
  <c r="F143" i="51"/>
  <c r="F124" i="51"/>
  <c r="F81" i="51"/>
  <c r="F43" i="53"/>
  <c r="F62" i="53"/>
  <c r="F105" i="52"/>
  <c r="F226" i="67"/>
  <c r="F245" i="70"/>
  <c r="F237" i="72"/>
  <c r="F274" i="64"/>
  <c r="F237" i="71"/>
  <c r="F294" i="64"/>
  <c r="F247" i="70"/>
  <c r="F287" i="68"/>
  <c r="F346" i="68"/>
  <c r="F250" i="65"/>
  <c r="F248" i="70"/>
  <c r="F230" i="66"/>
  <c r="F242" i="71"/>
  <c r="F229" i="71"/>
  <c r="F295" i="68"/>
  <c r="F253" i="71"/>
  <c r="F263" i="71"/>
  <c r="F7" i="52"/>
  <c r="F279" i="64"/>
  <c r="F259" i="66"/>
  <c r="F283" i="64"/>
  <c r="F266" i="66"/>
  <c r="F82" i="53"/>
  <c r="F234" i="72"/>
  <c r="F316" i="68"/>
  <c r="F242" i="70"/>
  <c r="F162" i="51"/>
  <c r="F256" i="64"/>
  <c r="F232" i="71"/>
  <c r="F270" i="72"/>
  <c r="F4" i="52"/>
  <c r="F266" i="67"/>
  <c r="F249" i="71"/>
  <c r="F240" i="70"/>
  <c r="F261" i="65"/>
  <c r="F321" i="68"/>
  <c r="F227" i="66"/>
  <c r="F4" i="53"/>
  <c r="F233" i="72"/>
  <c r="F241" i="72"/>
  <c r="F288" i="64"/>
  <c r="F250" i="72"/>
  <c r="F260" i="67"/>
  <c r="F320" i="68"/>
  <c r="F251" i="70"/>
  <c r="F229" i="70"/>
  <c r="F291" i="68"/>
  <c r="F262" i="71"/>
  <c r="F262" i="69"/>
  <c r="F231" i="70"/>
  <c r="F314" i="68"/>
  <c r="F282" i="68"/>
  <c r="F322" i="68"/>
  <c r="F245" i="71"/>
  <c r="F280" i="70"/>
  <c r="F124" i="52"/>
  <c r="F143" i="52"/>
  <c r="F43" i="52"/>
  <c r="F24" i="53"/>
  <c r="F275" i="64"/>
  <c r="F3" i="52"/>
  <c r="F304" i="68"/>
  <c r="F238" i="71"/>
  <c r="F161" i="52"/>
  <c r="F226" i="65"/>
  <c r="F246" i="67"/>
  <c r="F220" i="72"/>
  <c r="F230" i="69"/>
  <c r="F230" i="70"/>
  <c r="F246" i="70"/>
  <c r="F219" i="71"/>
  <c r="F264" i="67"/>
  <c r="F253" i="64"/>
  <c r="F226" i="69"/>
  <c r="F245" i="65"/>
  <c r="F252" i="64"/>
  <c r="F20" i="17"/>
  <c r="F9" i="17"/>
  <c r="F21" i="17"/>
  <c r="F18" i="17"/>
  <c r="F6" i="17"/>
  <c r="F29" i="17"/>
  <c r="F22" i="17"/>
  <c r="F7" i="17"/>
  <c r="F30" i="17"/>
  <c r="F19" i="17"/>
  <c r="F8" i="17"/>
  <c r="F152" i="6"/>
  <c r="F176" i="6"/>
  <c r="F148" i="6"/>
  <c r="F172" i="6"/>
  <c r="F135" i="6"/>
  <c r="F159" i="6"/>
  <c r="F128" i="29"/>
  <c r="F144" i="6"/>
  <c r="F168" i="6"/>
  <c r="F128" i="6"/>
  <c r="F30" i="16"/>
  <c r="F25" i="16"/>
  <c r="F20" i="16"/>
  <c r="F13" i="16"/>
  <c r="F9" i="16"/>
  <c r="F5" i="16"/>
  <c r="F5" i="17"/>
  <c r="F18" i="15"/>
  <c r="M151" i="6"/>
  <c r="M175" i="6"/>
  <c r="M138" i="6"/>
  <c r="M162" i="6"/>
  <c r="M158" i="6"/>
  <c r="M134" i="6"/>
  <c r="M143" i="6"/>
  <c r="M167" i="6"/>
  <c r="M139" i="29"/>
  <c r="M122" i="29"/>
  <c r="M128" i="29"/>
  <c r="M134" i="29"/>
  <c r="K114" i="29"/>
  <c r="K141" i="29"/>
  <c r="K18" i="34"/>
  <c r="K17" i="32"/>
  <c r="K18" i="33"/>
  <c r="K140" i="29"/>
  <c r="K16" i="35"/>
  <c r="K118" i="29"/>
  <c r="K18" i="31"/>
  <c r="K144" i="29"/>
  <c r="K16" i="34"/>
  <c r="K17" i="31"/>
  <c r="K143" i="29"/>
  <c r="K109" i="29"/>
  <c r="K16" i="32"/>
  <c r="K16" i="31"/>
  <c r="K17" i="30"/>
  <c r="K16" i="37"/>
  <c r="K115" i="29"/>
  <c r="K16" i="33"/>
  <c r="K135" i="29"/>
  <c r="K18" i="35"/>
  <c r="K137" i="29"/>
  <c r="K17" i="35"/>
  <c r="K138" i="29"/>
  <c r="K18" i="32"/>
  <c r="K17" i="37"/>
  <c r="K136" i="29"/>
  <c r="K18" i="30"/>
  <c r="K17" i="33"/>
  <c r="K110" i="29"/>
  <c r="K17" i="36"/>
  <c r="K112" i="29"/>
  <c r="K18" i="37"/>
  <c r="K18" i="36"/>
  <c r="K16" i="30"/>
  <c r="K16" i="36"/>
  <c r="K117" i="29"/>
  <c r="K17" i="34"/>
  <c r="K111" i="29"/>
  <c r="K17" i="6"/>
  <c r="K19" i="6"/>
  <c r="K27" i="15" s="1"/>
  <c r="K23" i="6"/>
  <c r="K104" i="6"/>
  <c r="K105" i="6"/>
  <c r="K106" i="6"/>
  <c r="K107" i="6"/>
  <c r="K108" i="6"/>
  <c r="K118" i="6"/>
  <c r="K119" i="6"/>
  <c r="K120" i="6"/>
  <c r="K121" i="6"/>
  <c r="K122" i="6"/>
  <c r="K117" i="6"/>
  <c r="M28" i="16"/>
  <c r="M7" i="16"/>
  <c r="M8" i="17"/>
  <c r="J17" i="36"/>
  <c r="J136" i="29"/>
  <c r="J144" i="29"/>
  <c r="J18" i="30"/>
  <c r="J16" i="32"/>
  <c r="J17" i="37"/>
  <c r="J17" i="34"/>
  <c r="J114" i="29"/>
  <c r="J18" i="31"/>
  <c r="J16" i="37"/>
  <c r="J109" i="29"/>
  <c r="J18" i="36"/>
  <c r="J18" i="35"/>
  <c r="J17" i="31"/>
  <c r="J110" i="29"/>
  <c r="J16" i="30"/>
  <c r="J135" i="29"/>
  <c r="J18" i="34"/>
  <c r="J16" i="31"/>
  <c r="J17" i="32"/>
  <c r="J17" i="35"/>
  <c r="J137" i="29"/>
  <c r="J18" i="32"/>
  <c r="J18" i="37"/>
  <c r="J141" i="29"/>
  <c r="J18" i="33"/>
  <c r="J140" i="29"/>
  <c r="J16" i="36"/>
  <c r="J143" i="29"/>
  <c r="J16" i="34"/>
  <c r="J112" i="29"/>
  <c r="J115" i="29"/>
  <c r="J16" i="33"/>
  <c r="J17" i="30"/>
  <c r="J118" i="29"/>
  <c r="J16" i="35"/>
  <c r="J117" i="29"/>
  <c r="J111" i="29"/>
  <c r="J138" i="29"/>
  <c r="J17" i="33"/>
  <c r="J23" i="6"/>
  <c r="J104" i="6"/>
  <c r="J105" i="6"/>
  <c r="J106" i="6"/>
  <c r="J107" i="6"/>
  <c r="J108" i="6"/>
  <c r="J118" i="6"/>
  <c r="J119" i="6"/>
  <c r="J120" i="6"/>
  <c r="J121" i="6"/>
  <c r="J122" i="6"/>
  <c r="J17" i="6"/>
  <c r="J20" i="6" s="1"/>
  <c r="J19" i="6"/>
  <c r="J4" i="16" s="1"/>
  <c r="J117" i="6"/>
  <c r="L17" i="35"/>
  <c r="L144" i="29"/>
  <c r="L17" i="36"/>
  <c r="L17" i="37"/>
  <c r="L140" i="29"/>
  <c r="L16" i="30"/>
  <c r="L18" i="30"/>
  <c r="L16" i="34"/>
  <c r="L17" i="32"/>
  <c r="L18" i="32"/>
  <c r="L136" i="29"/>
  <c r="L18" i="35"/>
  <c r="L138" i="29"/>
  <c r="L143" i="29"/>
  <c r="L18" i="37"/>
  <c r="L117" i="29"/>
  <c r="L16" i="37"/>
  <c r="L18" i="33"/>
  <c r="L118" i="29"/>
  <c r="L16" i="32"/>
  <c r="L111" i="29"/>
  <c r="L16" i="35"/>
  <c r="L109" i="29"/>
  <c r="L110" i="29"/>
  <c r="L18" i="31"/>
  <c r="L17" i="30"/>
  <c r="L141" i="29"/>
  <c r="L16" i="36"/>
  <c r="L18" i="36"/>
  <c r="L112" i="29"/>
  <c r="L115" i="29"/>
  <c r="L137" i="29"/>
  <c r="L114" i="29"/>
  <c r="L18" i="34"/>
  <c r="L135" i="29"/>
  <c r="L17" i="33"/>
  <c r="L17" i="34"/>
  <c r="L16" i="33"/>
  <c r="L17" i="31"/>
  <c r="L16" i="31"/>
  <c r="L17" i="6"/>
  <c r="L20" i="6" s="1"/>
  <c r="L19" i="6"/>
  <c r="L146" i="6" s="1"/>
  <c r="L23" i="6"/>
  <c r="L104" i="6"/>
  <c r="L105" i="6"/>
  <c r="L106" i="6"/>
  <c r="L107" i="6"/>
  <c r="L108" i="6"/>
  <c r="L118" i="6"/>
  <c r="L119" i="6"/>
  <c r="L120" i="6"/>
  <c r="L121" i="6"/>
  <c r="L122" i="6"/>
  <c r="L117" i="6"/>
  <c r="M30" i="15"/>
  <c r="M25" i="15"/>
  <c r="M20" i="15"/>
  <c r="M13" i="15"/>
  <c r="M9" i="15"/>
  <c r="M5" i="15"/>
  <c r="O103" i="6"/>
  <c r="G152" i="6"/>
  <c r="G176" i="6"/>
  <c r="G148" i="6"/>
  <c r="G172" i="6"/>
  <c r="G126" i="6"/>
  <c r="G135" i="6"/>
  <c r="G159" i="6"/>
  <c r="G131" i="29"/>
  <c r="G134" i="29"/>
  <c r="G142" i="6"/>
  <c r="G166" i="6"/>
  <c r="G125" i="29"/>
  <c r="G122" i="29"/>
  <c r="G24" i="16"/>
  <c r="M22" i="16"/>
  <c r="G31" i="16"/>
  <c r="F7" i="15"/>
  <c r="F24" i="15"/>
  <c r="G5" i="16"/>
  <c r="M25" i="16"/>
  <c r="G9" i="16"/>
  <c r="M19" i="16"/>
  <c r="F22" i="15"/>
  <c r="G6" i="16"/>
  <c r="M8" i="16"/>
  <c r="G22" i="16"/>
  <c r="Q147" i="6"/>
  <c r="F151" i="6"/>
  <c r="F175" i="6"/>
  <c r="F162" i="6"/>
  <c r="F138" i="6"/>
  <c r="F134" i="6"/>
  <c r="F158" i="6"/>
  <c r="F122" i="29"/>
  <c r="F130" i="29"/>
  <c r="F123" i="29"/>
  <c r="F167" i="6"/>
  <c r="F127" i="6"/>
  <c r="F143" i="6"/>
  <c r="F142" i="29"/>
  <c r="H109" i="29"/>
  <c r="H110" i="29"/>
  <c r="H18" i="31"/>
  <c r="H117" i="29"/>
  <c r="H111" i="29"/>
  <c r="H16" i="33"/>
  <c r="H136" i="29"/>
  <c r="H118" i="29"/>
  <c r="H17" i="33"/>
  <c r="H112" i="29"/>
  <c r="H137" i="29"/>
  <c r="H114" i="29"/>
  <c r="H18" i="34"/>
  <c r="H17" i="34"/>
  <c r="H17" i="30"/>
  <c r="H18" i="33"/>
  <c r="H115" i="29"/>
  <c r="H18" i="35"/>
  <c r="H17" i="36"/>
  <c r="H16" i="30"/>
  <c r="H144" i="29"/>
  <c r="H17" i="32"/>
  <c r="H17" i="37"/>
  <c r="H140" i="29"/>
  <c r="H18" i="30"/>
  <c r="H16" i="35"/>
  <c r="H141" i="29"/>
  <c r="H18" i="32"/>
  <c r="H17" i="31"/>
  <c r="H16" i="37"/>
  <c r="H138" i="29"/>
  <c r="H143" i="29"/>
  <c r="H18" i="37"/>
  <c r="H16" i="31"/>
  <c r="H18" i="36"/>
  <c r="H16" i="34"/>
  <c r="H135" i="29"/>
  <c r="H16" i="32"/>
  <c r="H17" i="35"/>
  <c r="H16" i="36"/>
  <c r="H17" i="6"/>
  <c r="H20" i="6" s="1"/>
  <c r="H19" i="6"/>
  <c r="H27" i="16" s="1"/>
  <c r="H23" i="6"/>
  <c r="H104" i="6"/>
  <c r="H105" i="6"/>
  <c r="H106" i="6"/>
  <c r="H107" i="6"/>
  <c r="H108" i="6"/>
  <c r="H118" i="6"/>
  <c r="H119" i="6"/>
  <c r="H120" i="6"/>
  <c r="H121" i="6"/>
  <c r="H122" i="6"/>
  <c r="H117" i="6"/>
  <c r="F29" i="16"/>
  <c r="F24" i="16"/>
  <c r="F19" i="16"/>
  <c r="F12" i="16"/>
  <c r="F8" i="16"/>
  <c r="F26" i="15"/>
  <c r="D16" i="31"/>
  <c r="D18" i="30"/>
  <c r="D136" i="29"/>
  <c r="D18" i="35"/>
  <c r="D109" i="29"/>
  <c r="D112" i="29"/>
  <c r="D16" i="37"/>
  <c r="D18" i="34"/>
  <c r="D16" i="36"/>
  <c r="D17" i="32"/>
  <c r="D18" i="37"/>
  <c r="D117" i="29"/>
  <c r="D18" i="36"/>
  <c r="D111" i="29"/>
  <c r="D18" i="32"/>
  <c r="D114" i="29"/>
  <c r="D110" i="29"/>
  <c r="D137" i="29"/>
  <c r="D17" i="37"/>
  <c r="D16" i="33"/>
  <c r="D17" i="34"/>
  <c r="D17" i="30"/>
  <c r="D18" i="33"/>
  <c r="D115" i="29"/>
  <c r="D16" i="34"/>
  <c r="D17" i="31"/>
  <c r="D17" i="33"/>
  <c r="D144" i="29"/>
  <c r="D18" i="31"/>
  <c r="D118" i="29"/>
  <c r="D140" i="29"/>
  <c r="D17" i="36"/>
  <c r="D135" i="29"/>
  <c r="D17" i="35"/>
  <c r="D141" i="29"/>
  <c r="D16" i="32"/>
  <c r="D16" i="30"/>
  <c r="D143" i="29"/>
  <c r="D16" i="35"/>
  <c r="D138" i="29"/>
  <c r="D17" i="6"/>
  <c r="D20" i="6" s="1"/>
  <c r="D19" i="6"/>
  <c r="D4" i="17" s="1"/>
  <c r="D23" i="6"/>
  <c r="D104" i="6"/>
  <c r="D105" i="6"/>
  <c r="D106" i="6"/>
  <c r="D107" i="6"/>
  <c r="D108" i="6"/>
  <c r="D118" i="6"/>
  <c r="D119" i="6"/>
  <c r="D120" i="6"/>
  <c r="D121" i="6"/>
  <c r="D122" i="6"/>
  <c r="M150" i="6"/>
  <c r="M174" i="6"/>
  <c r="M161" i="6"/>
  <c r="M137" i="6"/>
  <c r="M131" i="29"/>
  <c r="M142" i="29"/>
  <c r="M142" i="6"/>
  <c r="M126" i="6"/>
  <c r="M166" i="6"/>
  <c r="M123" i="29"/>
  <c r="M32" i="16"/>
  <c r="M24" i="16"/>
  <c r="M7" i="17"/>
  <c r="M29" i="15"/>
  <c r="M24" i="15"/>
  <c r="M19" i="15"/>
  <c r="M12" i="15"/>
  <c r="M8" i="15"/>
  <c r="F17" i="17"/>
  <c r="I115" i="29"/>
  <c r="I17" i="37"/>
  <c r="I18" i="33"/>
  <c r="I118" i="29"/>
  <c r="I17" i="36"/>
  <c r="I135" i="29"/>
  <c r="I16" i="37"/>
  <c r="I114" i="29"/>
  <c r="I18" i="32"/>
  <c r="I143" i="29"/>
  <c r="I136" i="29"/>
  <c r="I144" i="29"/>
  <c r="I17" i="35"/>
  <c r="I141" i="29"/>
  <c r="I18" i="37"/>
  <c r="I17" i="32"/>
  <c r="I112" i="29"/>
  <c r="I18" i="31"/>
  <c r="I137" i="29"/>
  <c r="I16" i="31"/>
  <c r="I138" i="29"/>
  <c r="I111" i="29"/>
  <c r="I17" i="31"/>
  <c r="I17" i="34"/>
  <c r="I18" i="35"/>
  <c r="I18" i="34"/>
  <c r="I18" i="30"/>
  <c r="I16" i="35"/>
  <c r="I117" i="29"/>
  <c r="I16" i="36"/>
  <c r="I140" i="29"/>
  <c r="I18" i="36"/>
  <c r="I16" i="34"/>
  <c r="I17" i="33"/>
  <c r="I17" i="30"/>
  <c r="I16" i="32"/>
  <c r="I16" i="30"/>
  <c r="I16" i="33"/>
  <c r="I110" i="29"/>
  <c r="I109" i="29"/>
  <c r="I17" i="6"/>
  <c r="I20" i="6" s="1"/>
  <c r="I19" i="6"/>
  <c r="I17" i="17" s="1"/>
  <c r="I23" i="6"/>
  <c r="I104" i="6"/>
  <c r="I105" i="6"/>
  <c r="I106" i="6"/>
  <c r="I107" i="6"/>
  <c r="I108" i="6"/>
  <c r="I118" i="6"/>
  <c r="I119" i="6"/>
  <c r="I120" i="6"/>
  <c r="I121" i="6"/>
  <c r="I122" i="6"/>
  <c r="F13" i="15"/>
  <c r="G151" i="6"/>
  <c r="G175" i="6"/>
  <c r="G138" i="6"/>
  <c r="G162" i="6"/>
  <c r="G158" i="6"/>
  <c r="G134" i="6"/>
  <c r="G125" i="6"/>
  <c r="G165" i="6"/>
  <c r="G110" i="6"/>
  <c r="G124" i="6" s="1"/>
  <c r="G141" i="6"/>
  <c r="G128" i="29"/>
  <c r="G123" i="29"/>
  <c r="F21" i="15"/>
  <c r="F5" i="15"/>
  <c r="M20" i="16"/>
  <c r="G28" i="16"/>
  <c r="G12" i="16"/>
  <c r="G28" i="17"/>
  <c r="G30" i="16"/>
  <c r="F8" i="15"/>
  <c r="G14" i="16"/>
  <c r="G32" i="16"/>
  <c r="G7" i="16"/>
  <c r="M14" i="16"/>
  <c r="F6" i="15"/>
  <c r="F29" i="15"/>
  <c r="M26" i="16"/>
  <c r="G19" i="16"/>
  <c r="F9" i="15"/>
  <c r="B105" i="48"/>
  <c r="B105" i="51" s="1"/>
  <c r="B109" i="51"/>
  <c r="B143" i="48"/>
  <c r="B143" i="51" s="1"/>
  <c r="B146" i="51"/>
  <c r="B161" i="48"/>
  <c r="B161" i="51" s="1"/>
  <c r="B164" i="51"/>
  <c r="B3" i="48"/>
  <c r="B3" i="51" s="1"/>
  <c r="B7" i="51"/>
  <c r="B81" i="48"/>
  <c r="B81" i="51" s="1"/>
  <c r="B85" i="51"/>
  <c r="J124" i="46"/>
  <c r="H124" i="46"/>
  <c r="G124" i="46"/>
  <c r="K124" i="46"/>
  <c r="C124" i="46"/>
  <c r="D124" i="46"/>
  <c r="N124" i="46"/>
  <c r="Q124" i="46"/>
  <c r="F105" i="46"/>
  <c r="C105" i="46"/>
  <c r="K105" i="46"/>
  <c r="N81" i="46"/>
  <c r="K81" i="46"/>
  <c r="H81" i="46"/>
  <c r="D81" i="46"/>
  <c r="C81" i="46"/>
  <c r="Q81" i="46"/>
  <c r="K43" i="46"/>
  <c r="D43" i="46"/>
  <c r="C43" i="46"/>
  <c r="Q43" i="46"/>
  <c r="P24" i="46"/>
  <c r="L161" i="46"/>
  <c r="L81" i="46"/>
  <c r="I105" i="46"/>
  <c r="L124" i="46"/>
  <c r="L43" i="46"/>
  <c r="F161" i="46"/>
  <c r="L15" i="13"/>
  <c r="C74" i="39"/>
  <c r="P3" i="14"/>
  <c r="J81" i="46"/>
  <c r="I62" i="46"/>
  <c r="I24" i="46"/>
  <c r="Q105" i="46"/>
  <c r="O62" i="46"/>
  <c r="N62" i="46"/>
  <c r="J43" i="46"/>
  <c r="O105" i="46"/>
  <c r="O24" i="46"/>
  <c r="N105" i="46"/>
  <c r="H3" i="14"/>
  <c r="Q3" i="14"/>
  <c r="O102" i="6"/>
  <c r="O156" i="6" s="1"/>
  <c r="O62" i="6"/>
  <c r="Q102" i="6"/>
  <c r="Q63" i="6"/>
  <c r="K15" i="24"/>
  <c r="K15" i="27" s="1"/>
  <c r="I3" i="14"/>
  <c r="F3" i="14"/>
  <c r="H15" i="13"/>
  <c r="K15" i="12"/>
  <c r="L15" i="12"/>
  <c r="Q15" i="12"/>
  <c r="G157" i="6"/>
  <c r="B61" i="6"/>
  <c r="C157" i="6"/>
  <c r="P15" i="13"/>
  <c r="F15" i="12"/>
  <c r="F15" i="15" s="1"/>
  <c r="H15" i="12"/>
  <c r="M16" i="15"/>
  <c r="G15" i="12"/>
  <c r="G15" i="15" s="1"/>
  <c r="F15" i="13"/>
  <c r="F15" i="16" s="1"/>
  <c r="N15" i="13"/>
  <c r="B16" i="16"/>
  <c r="E15" i="12"/>
  <c r="E15" i="15" s="1"/>
  <c r="J15" i="13"/>
  <c r="M16" i="16"/>
  <c r="C15" i="13"/>
  <c r="B60" i="6"/>
  <c r="K65" i="6"/>
  <c r="B59" i="6"/>
  <c r="K59" i="6"/>
  <c r="Q62" i="6"/>
  <c r="K63" i="6"/>
  <c r="B102" i="6"/>
  <c r="B132" i="6" s="1"/>
  <c r="B64" i="6"/>
  <c r="L157" i="6"/>
  <c r="K64" i="6"/>
  <c r="B65" i="6"/>
  <c r="K102" i="6"/>
  <c r="K62" i="6"/>
  <c r="B62" i="6"/>
  <c r="E65" i="6"/>
  <c r="Q65" i="6"/>
  <c r="Q61" i="6"/>
  <c r="O65" i="6"/>
  <c r="O61" i="6"/>
  <c r="Q64" i="6"/>
  <c r="Q59" i="6"/>
  <c r="O64" i="6"/>
  <c r="O59" i="6"/>
  <c r="O63" i="6"/>
  <c r="M147" i="6"/>
  <c r="M133" i="6"/>
  <c r="E61" i="6"/>
  <c r="E64" i="6"/>
  <c r="E59" i="6"/>
  <c r="E63" i="6"/>
  <c r="E102" i="6"/>
  <c r="E62" i="6"/>
  <c r="K94" i="6"/>
  <c r="K116" i="6"/>
  <c r="K92" i="6"/>
  <c r="K96" i="6"/>
  <c r="L96" i="6"/>
  <c r="G171" i="6"/>
  <c r="L93" i="6"/>
  <c r="L92" i="6"/>
  <c r="C171" i="6"/>
  <c r="J61" i="6"/>
  <c r="J105" i="46"/>
  <c r="O94" i="6"/>
  <c r="I124" i="46"/>
  <c r="L94" i="6"/>
  <c r="B43" i="46"/>
  <c r="O124" i="46"/>
  <c r="O43" i="46"/>
  <c r="L105" i="46"/>
  <c r="L24" i="46"/>
  <c r="J143" i="46"/>
  <c r="Q62" i="46"/>
  <c r="Q24" i="46"/>
  <c r="O97" i="6"/>
  <c r="F62" i="46"/>
  <c r="I81" i="46"/>
  <c r="I43" i="46"/>
  <c r="L97" i="6"/>
  <c r="J62" i="6"/>
  <c r="D105" i="46"/>
  <c r="D24" i="46"/>
  <c r="P81" i="56"/>
  <c r="N24" i="56"/>
  <c r="J60" i="6"/>
  <c r="J62" i="46"/>
  <c r="J124" i="56"/>
  <c r="J102" i="6"/>
  <c r="J156" i="6" s="1"/>
  <c r="J65" i="6"/>
  <c r="D143" i="46"/>
  <c r="D62" i="46"/>
  <c r="J63" i="6"/>
  <c r="J64" i="6"/>
  <c r="O81" i="46"/>
  <c r="O3" i="25"/>
  <c r="M16" i="27"/>
  <c r="M15" i="24"/>
  <c r="M15" i="27" s="1"/>
  <c r="H3" i="25"/>
  <c r="C3" i="56"/>
  <c r="E16" i="26"/>
  <c r="E15" i="23"/>
  <c r="E15" i="26" s="1"/>
  <c r="C3" i="25"/>
  <c r="H15" i="23"/>
  <c r="H15" i="26" s="1"/>
  <c r="H16" i="26"/>
  <c r="N61" i="6"/>
  <c r="N65" i="6"/>
  <c r="N102" i="6"/>
  <c r="N59" i="6"/>
  <c r="N62" i="6"/>
  <c r="N63" i="6"/>
  <c r="N64" i="6"/>
  <c r="P3" i="10"/>
  <c r="P3" i="13"/>
  <c r="J170" i="6"/>
  <c r="M3" i="14"/>
  <c r="I3" i="23"/>
  <c r="H3" i="23"/>
  <c r="D16" i="27"/>
  <c r="D15" i="24"/>
  <c r="D15" i="27" s="1"/>
  <c r="K3" i="10"/>
  <c r="K3" i="13"/>
  <c r="E3" i="10"/>
  <c r="E3" i="13"/>
  <c r="L143" i="46"/>
  <c r="L62" i="46"/>
  <c r="N3" i="12"/>
  <c r="F3" i="10"/>
  <c r="F3" i="13"/>
  <c r="G15" i="24"/>
  <c r="G15" i="27" s="1"/>
  <c r="G16" i="27"/>
  <c r="J161" i="46"/>
  <c r="P170" i="6"/>
  <c r="G146" i="6"/>
  <c r="G170" i="6"/>
  <c r="F146" i="6"/>
  <c r="F170" i="6"/>
  <c r="N3" i="21"/>
  <c r="N3" i="24"/>
  <c r="F60" i="6"/>
  <c r="L3" i="21"/>
  <c r="L3" i="24"/>
  <c r="D3" i="25"/>
  <c r="E3" i="12"/>
  <c r="B3" i="13"/>
  <c r="B3" i="10"/>
  <c r="I3" i="24"/>
  <c r="I3" i="21"/>
  <c r="F124" i="46"/>
  <c r="F81" i="46"/>
  <c r="F43" i="46"/>
  <c r="I3" i="46"/>
  <c r="M43" i="56"/>
  <c r="C3" i="13"/>
  <c r="C3" i="10"/>
  <c r="L170" i="6"/>
  <c r="H59" i="6"/>
  <c r="H62" i="6"/>
  <c r="H65" i="6"/>
  <c r="H102" i="6"/>
  <c r="H61" i="6"/>
  <c r="H64" i="6"/>
  <c r="H63" i="6"/>
  <c r="G3" i="12"/>
  <c r="D3" i="23"/>
  <c r="P3" i="25"/>
  <c r="K24" i="56"/>
  <c r="J3" i="23"/>
  <c r="B143" i="46"/>
  <c r="B105" i="46"/>
  <c r="B62" i="46"/>
  <c r="B24" i="46"/>
  <c r="G105" i="56"/>
  <c r="G161" i="56"/>
  <c r="B170" i="6"/>
  <c r="B146" i="6"/>
  <c r="J3" i="28"/>
  <c r="M3" i="23"/>
  <c r="J3" i="12"/>
  <c r="Q15" i="24"/>
  <c r="Q15" i="27" s="1"/>
  <c r="Q16" i="27"/>
  <c r="P3" i="23"/>
  <c r="J3" i="13"/>
  <c r="J3" i="10"/>
  <c r="Q3" i="24"/>
  <c r="Q3" i="21"/>
  <c r="N43" i="46"/>
  <c r="M143" i="46"/>
  <c r="P3" i="24"/>
  <c r="P3" i="21"/>
  <c r="C170" i="6"/>
  <c r="Q16" i="26"/>
  <c r="Q15" i="23"/>
  <c r="Q15" i="26" s="1"/>
  <c r="N3" i="25"/>
  <c r="C3" i="23"/>
  <c r="L3" i="12"/>
  <c r="J16" i="26"/>
  <c r="J15" i="23"/>
  <c r="J15" i="26" s="1"/>
  <c r="G3" i="46"/>
  <c r="K3" i="46"/>
  <c r="N3" i="56"/>
  <c r="K3" i="25"/>
  <c r="D3" i="12"/>
  <c r="M3" i="10"/>
  <c r="M3" i="13"/>
  <c r="D3" i="24"/>
  <c r="D3" i="21"/>
  <c r="E16" i="27"/>
  <c r="E15" i="24"/>
  <c r="E15" i="27" s="1"/>
  <c r="K3" i="24"/>
  <c r="K3" i="21"/>
  <c r="H3" i="46"/>
  <c r="Q3" i="12"/>
  <c r="N3" i="10"/>
  <c r="N3" i="13"/>
  <c r="O3" i="56"/>
  <c r="E124" i="56"/>
  <c r="P3" i="12"/>
  <c r="D61" i="6"/>
  <c r="D63" i="6"/>
  <c r="D59" i="6"/>
  <c r="D62" i="6"/>
  <c r="D65" i="6"/>
  <c r="D64" i="6"/>
  <c r="D102" i="6"/>
  <c r="P15" i="23"/>
  <c r="P15" i="26" s="1"/>
  <c r="P16" i="26"/>
  <c r="I3" i="10"/>
  <c r="I3" i="13"/>
  <c r="O3" i="14"/>
  <c r="D3" i="13"/>
  <c r="D3" i="10"/>
  <c r="G3" i="24"/>
  <c r="G3" i="21"/>
  <c r="G3" i="25"/>
  <c r="M3" i="12"/>
  <c r="F3" i="23"/>
  <c r="D15" i="23"/>
  <c r="D15" i="26" s="1"/>
  <c r="D16" i="26"/>
  <c r="D3" i="46"/>
  <c r="Q3" i="23"/>
  <c r="I3" i="12"/>
  <c r="C3" i="24"/>
  <c r="C3" i="21"/>
  <c r="L3" i="46"/>
  <c r="B3" i="46"/>
  <c r="F3" i="12"/>
  <c r="J16" i="27"/>
  <c r="J15" i="24"/>
  <c r="J15" i="27" s="1"/>
  <c r="F59" i="6"/>
  <c r="F62" i="6"/>
  <c r="F65" i="6"/>
  <c r="F102" i="6"/>
  <c r="F61" i="6"/>
  <c r="F63" i="6"/>
  <c r="F64" i="6"/>
  <c r="K62" i="56"/>
  <c r="K3" i="14"/>
  <c r="F3" i="21"/>
  <c r="F3" i="24"/>
  <c r="B3" i="17"/>
  <c r="H60" i="6"/>
  <c r="E3" i="14"/>
  <c r="C24" i="56"/>
  <c r="E3" i="24"/>
  <c r="E3" i="21"/>
  <c r="B124" i="46"/>
  <c r="B81" i="46"/>
  <c r="L15" i="23"/>
  <c r="L15" i="26" s="1"/>
  <c r="L16" i="26"/>
  <c r="Q3" i="10"/>
  <c r="Q3" i="13"/>
  <c r="D43" i="56"/>
  <c r="F143" i="56"/>
  <c r="J3" i="56"/>
  <c r="D133" i="6"/>
  <c r="O3" i="23"/>
  <c r="C3" i="12"/>
  <c r="L3" i="25"/>
  <c r="B3" i="12"/>
  <c r="J3" i="46"/>
  <c r="N16" i="27"/>
  <c r="N15" i="24"/>
  <c r="N15" i="27" s="1"/>
  <c r="H3" i="24"/>
  <c r="H3" i="21"/>
  <c r="I3" i="25"/>
  <c r="G15" i="23"/>
  <c r="G15" i="26" s="1"/>
  <c r="G16" i="26"/>
  <c r="F3" i="28"/>
  <c r="M146" i="6"/>
  <c r="M170" i="6"/>
  <c r="G3" i="14"/>
  <c r="N16" i="26"/>
  <c r="N15" i="23"/>
  <c r="N15" i="26" s="1"/>
  <c r="O3" i="12"/>
  <c r="L3" i="23"/>
  <c r="O3" i="46"/>
  <c r="G3" i="23"/>
  <c r="M3" i="24"/>
  <c r="M3" i="21"/>
  <c r="Q3" i="46"/>
  <c r="K3" i="56"/>
  <c r="G132" i="6"/>
  <c r="G156" i="6"/>
  <c r="C156" i="6"/>
  <c r="P16" i="27"/>
  <c r="P15" i="24"/>
  <c r="P15" i="27" s="1"/>
  <c r="M132" i="6"/>
  <c r="M156" i="6"/>
  <c r="Q3" i="25"/>
  <c r="G3" i="10"/>
  <c r="G3" i="13"/>
  <c r="F133" i="6"/>
  <c r="F157" i="6"/>
  <c r="C3" i="14"/>
  <c r="K3" i="12"/>
  <c r="L3" i="13"/>
  <c r="L3" i="10"/>
  <c r="I16" i="27"/>
  <c r="I15" i="24"/>
  <c r="I15" i="27" s="1"/>
  <c r="O3" i="24"/>
  <c r="O3" i="21"/>
  <c r="N3" i="23"/>
  <c r="N3" i="46"/>
  <c r="F3" i="56"/>
  <c r="L16" i="27"/>
  <c r="L15" i="24"/>
  <c r="L15" i="27" s="1"/>
  <c r="E3" i="23"/>
  <c r="H3" i="10"/>
  <c r="H3" i="13"/>
  <c r="C3" i="46"/>
  <c r="J62" i="56"/>
  <c r="G3" i="56"/>
  <c r="C62" i="56"/>
  <c r="H3" i="56"/>
  <c r="J3" i="21"/>
  <c r="J3" i="24"/>
  <c r="K3" i="23"/>
  <c r="D60" i="6"/>
  <c r="M3" i="25"/>
  <c r="O15" i="23"/>
  <c r="O15" i="26" s="1"/>
  <c r="O16" i="26"/>
  <c r="P3" i="46"/>
  <c r="O3" i="10"/>
  <c r="O3" i="13"/>
  <c r="O15" i="24"/>
  <c r="O15" i="27" s="1"/>
  <c r="O16" i="27"/>
  <c r="E3" i="28"/>
  <c r="Q132" i="6" l="1"/>
  <c r="Q27" i="17"/>
  <c r="N27" i="16"/>
  <c r="Q17" i="15"/>
  <c r="P171" i="6"/>
  <c r="L132" i="6"/>
  <c r="L133" i="6"/>
  <c r="N15" i="15"/>
  <c r="N4" i="17"/>
  <c r="N15" i="16"/>
  <c r="H15" i="15"/>
  <c r="N27" i="15"/>
  <c r="P146" i="6"/>
  <c r="N157" i="6"/>
  <c r="P132" i="6"/>
  <c r="P3" i="17"/>
  <c r="K146" i="6"/>
  <c r="N171" i="6"/>
  <c r="K16" i="16"/>
  <c r="P27" i="17"/>
  <c r="K27" i="16"/>
  <c r="P15" i="15"/>
  <c r="Q4" i="15"/>
  <c r="H170" i="6"/>
  <c r="Q146" i="6"/>
  <c r="N170" i="6"/>
  <c r="P15" i="16"/>
  <c r="D16" i="16"/>
  <c r="Q4" i="17"/>
  <c r="Q27" i="16"/>
  <c r="P4" i="16"/>
  <c r="P4" i="15"/>
  <c r="Q15" i="16"/>
  <c r="P17" i="16"/>
  <c r="P27" i="15"/>
  <c r="H157" i="6"/>
  <c r="D3" i="17"/>
  <c r="P147" i="6"/>
  <c r="Q15" i="15"/>
  <c r="Q3" i="17"/>
  <c r="K15" i="16"/>
  <c r="Q4" i="16"/>
  <c r="P4" i="17"/>
  <c r="H133" i="6"/>
  <c r="O146" i="6"/>
  <c r="H146" i="6"/>
  <c r="D147" i="6"/>
  <c r="L16" i="15"/>
  <c r="H15" i="16"/>
  <c r="C15" i="15"/>
  <c r="C147" i="6"/>
  <c r="P16" i="16"/>
  <c r="C27" i="15"/>
  <c r="C132" i="6"/>
  <c r="J3" i="17"/>
  <c r="O27" i="16"/>
  <c r="H3" i="15"/>
  <c r="L3" i="17"/>
  <c r="D146" i="6"/>
  <c r="D16" i="15"/>
  <c r="O4" i="16"/>
  <c r="O27" i="15"/>
  <c r="O132" i="6"/>
  <c r="I132" i="6"/>
  <c r="N3" i="17"/>
  <c r="E146" i="6"/>
  <c r="J146" i="6"/>
  <c r="I133" i="6"/>
  <c r="O147" i="6"/>
  <c r="E132" i="6"/>
  <c r="P157" i="6"/>
  <c r="C15" i="16"/>
  <c r="O16" i="15"/>
  <c r="I16" i="15"/>
  <c r="F133" i="29"/>
  <c r="N17" i="15"/>
  <c r="N17" i="16"/>
  <c r="N27" i="17"/>
  <c r="E4" i="15"/>
  <c r="I146" i="6"/>
  <c r="N133" i="6"/>
  <c r="N146" i="6"/>
  <c r="P156" i="6"/>
  <c r="I147" i="6"/>
  <c r="L15" i="15"/>
  <c r="L15" i="16"/>
  <c r="E16" i="15"/>
  <c r="C17" i="15"/>
  <c r="E4" i="17"/>
  <c r="N16" i="16"/>
  <c r="E17" i="15"/>
  <c r="E15" i="16"/>
  <c r="C27" i="17"/>
  <c r="N147" i="6"/>
  <c r="N4" i="15"/>
  <c r="C16" i="16"/>
  <c r="C4" i="16"/>
  <c r="C146" i="6"/>
  <c r="C16" i="15"/>
  <c r="C4" i="15"/>
  <c r="C17" i="17"/>
  <c r="Q170" i="6"/>
  <c r="I156" i="6"/>
  <c r="L156" i="6"/>
  <c r="O170" i="6"/>
  <c r="D157" i="6"/>
  <c r="I170" i="6"/>
  <c r="D170" i="6"/>
  <c r="E170" i="6"/>
  <c r="H4" i="16"/>
  <c r="G133" i="29"/>
  <c r="J15" i="16"/>
  <c r="J17" i="15"/>
  <c r="H4" i="17"/>
  <c r="I157" i="6"/>
  <c r="K4" i="15"/>
  <c r="K132" i="6"/>
  <c r="K15" i="15"/>
  <c r="J16" i="16"/>
  <c r="I152" i="6"/>
  <c r="I176" i="6"/>
  <c r="I148" i="6"/>
  <c r="I172" i="6"/>
  <c r="I159" i="6"/>
  <c r="I135" i="6"/>
  <c r="I168" i="6"/>
  <c r="I144" i="6"/>
  <c r="I128" i="29"/>
  <c r="D174" i="6"/>
  <c r="D150" i="6"/>
  <c r="D128" i="6"/>
  <c r="D161" i="6"/>
  <c r="D137" i="6"/>
  <c r="D124" i="29"/>
  <c r="D168" i="6"/>
  <c r="D144" i="6"/>
  <c r="H147" i="6"/>
  <c r="H171" i="6"/>
  <c r="H173" i="6"/>
  <c r="H149" i="6"/>
  <c r="H127" i="6"/>
  <c r="H136" i="6"/>
  <c r="H160" i="6"/>
  <c r="H142" i="29"/>
  <c r="H128" i="6"/>
  <c r="H144" i="6"/>
  <c r="H168" i="6"/>
  <c r="D17" i="16"/>
  <c r="L147" i="6"/>
  <c r="L171" i="6"/>
  <c r="L149" i="6"/>
  <c r="L173" i="6"/>
  <c r="L136" i="6"/>
  <c r="L160" i="6"/>
  <c r="L265" i="72"/>
  <c r="L267" i="67"/>
  <c r="L313" i="64"/>
  <c r="L309" i="64"/>
  <c r="L236" i="69"/>
  <c r="L274" i="69"/>
  <c r="L113" i="51"/>
  <c r="L38" i="53"/>
  <c r="L165" i="53"/>
  <c r="L278" i="66"/>
  <c r="L177" i="53"/>
  <c r="L152" i="53"/>
  <c r="L156" i="53"/>
  <c r="L155" i="53"/>
  <c r="L277" i="67"/>
  <c r="L267" i="70"/>
  <c r="L265" i="71"/>
  <c r="L73" i="53"/>
  <c r="L41" i="53"/>
  <c r="L173" i="53"/>
  <c r="L342" i="68"/>
  <c r="L84" i="53"/>
  <c r="L264" i="71"/>
  <c r="L274" i="65"/>
  <c r="L29" i="53"/>
  <c r="L281" i="65"/>
  <c r="L18" i="53"/>
  <c r="L67" i="53"/>
  <c r="L65" i="53"/>
  <c r="L153" i="53"/>
  <c r="L349" i="68"/>
  <c r="L345" i="68"/>
  <c r="L129" i="53"/>
  <c r="L114" i="52"/>
  <c r="L122" i="53"/>
  <c r="L255" i="69"/>
  <c r="L168" i="53"/>
  <c r="L55" i="52"/>
  <c r="L113" i="53"/>
  <c r="L299" i="64"/>
  <c r="L60" i="51"/>
  <c r="L17" i="51"/>
  <c r="L73" i="51"/>
  <c r="L139" i="52"/>
  <c r="L171" i="53"/>
  <c r="L154" i="53"/>
  <c r="L281" i="70"/>
  <c r="L132" i="53"/>
  <c r="L267" i="65"/>
  <c r="L271" i="72"/>
  <c r="L108" i="53"/>
  <c r="L281" i="69"/>
  <c r="L273" i="70"/>
  <c r="L118" i="53"/>
  <c r="L297" i="64"/>
  <c r="L95" i="53"/>
  <c r="L259" i="72"/>
  <c r="L306" i="64"/>
  <c r="L274" i="67"/>
  <c r="L99" i="53"/>
  <c r="L275" i="69"/>
  <c r="L27" i="53"/>
  <c r="L112" i="53"/>
  <c r="L96" i="53"/>
  <c r="L281" i="67"/>
  <c r="L116" i="53"/>
  <c r="L341" i="68"/>
  <c r="L278" i="70"/>
  <c r="L134" i="53"/>
  <c r="L112" i="52"/>
  <c r="L103" i="53"/>
  <c r="L60" i="53"/>
  <c r="L48" i="53"/>
  <c r="L278" i="67"/>
  <c r="L112" i="51"/>
  <c r="L35" i="53"/>
  <c r="L163" i="53"/>
  <c r="L137" i="53"/>
  <c r="L35" i="51"/>
  <c r="L273" i="69"/>
  <c r="L87" i="53"/>
  <c r="L22" i="51"/>
  <c r="L267" i="72"/>
  <c r="L266" i="69"/>
  <c r="L164" i="53"/>
  <c r="L271" i="69"/>
  <c r="L117" i="51"/>
  <c r="L16" i="53"/>
  <c r="L115" i="53"/>
  <c r="L141" i="53"/>
  <c r="L79" i="53"/>
  <c r="L275" i="70"/>
  <c r="L15" i="53"/>
  <c r="L252" i="69"/>
  <c r="L275" i="66"/>
  <c r="L126" i="53"/>
  <c r="L76" i="53"/>
  <c r="L107" i="53"/>
  <c r="L36" i="53"/>
  <c r="L6" i="53"/>
  <c r="L337" i="68"/>
  <c r="L268" i="72"/>
  <c r="L170" i="53"/>
  <c r="L267" i="66"/>
  <c r="L74" i="53"/>
  <c r="L264" i="72"/>
  <c r="L135" i="53"/>
  <c r="L55" i="53"/>
  <c r="L271" i="71"/>
  <c r="L97" i="53"/>
  <c r="L131" i="53"/>
  <c r="L14" i="53"/>
  <c r="L174" i="53"/>
  <c r="L278" i="65"/>
  <c r="L54" i="53"/>
  <c r="L127" i="53"/>
  <c r="L34" i="53"/>
  <c r="L56" i="53"/>
  <c r="L37" i="53"/>
  <c r="L172" i="53"/>
  <c r="L75" i="53"/>
  <c r="L172" i="52"/>
  <c r="L32" i="52"/>
  <c r="L269" i="70"/>
  <c r="L7" i="53"/>
  <c r="L146" i="53"/>
  <c r="L277" i="69"/>
  <c r="L39" i="53"/>
  <c r="L136" i="53"/>
  <c r="L154" i="51"/>
  <c r="L278" i="69"/>
  <c r="L22" i="53"/>
  <c r="L275" i="65"/>
  <c r="L117" i="53"/>
  <c r="L305" i="64"/>
  <c r="L267" i="69"/>
  <c r="L276" i="67"/>
  <c r="L98" i="53"/>
  <c r="L275" i="67"/>
  <c r="L147" i="53"/>
  <c r="L72" i="53"/>
  <c r="L268" i="71"/>
  <c r="L8" i="53"/>
  <c r="L281" i="66"/>
  <c r="L133" i="53"/>
  <c r="L114" i="51"/>
  <c r="L330" i="68"/>
  <c r="L235" i="69"/>
  <c r="L138" i="53"/>
  <c r="L17" i="53"/>
  <c r="L53" i="53"/>
  <c r="L274" i="66"/>
  <c r="L115" i="52"/>
  <c r="L86" i="53"/>
  <c r="L145" i="53"/>
  <c r="L115" i="51"/>
  <c r="L91" i="53"/>
  <c r="L46" i="53"/>
  <c r="L119" i="53"/>
  <c r="L101" i="53"/>
  <c r="L114" i="53"/>
  <c r="L57" i="53"/>
  <c r="L233" i="69"/>
  <c r="L159" i="53"/>
  <c r="L110" i="53"/>
  <c r="L5" i="51"/>
  <c r="L154" i="52"/>
  <c r="L269" i="66"/>
  <c r="L266" i="70"/>
  <c r="L254" i="69"/>
  <c r="L258" i="72"/>
  <c r="L96" i="51"/>
  <c r="L277" i="65"/>
  <c r="L56" i="51"/>
  <c r="L106" i="53"/>
  <c r="L102" i="51"/>
  <c r="L257" i="72"/>
  <c r="L66" i="53"/>
  <c r="L308" i="64"/>
  <c r="L51" i="52"/>
  <c r="L113" i="52"/>
  <c r="L15" i="51"/>
  <c r="L276" i="70"/>
  <c r="L100" i="52"/>
  <c r="L136" i="51"/>
  <c r="L269" i="67"/>
  <c r="L307" i="64"/>
  <c r="L277" i="66"/>
  <c r="L128" i="53"/>
  <c r="L269" i="64"/>
  <c r="L92" i="53"/>
  <c r="L121" i="51"/>
  <c r="L229" i="66"/>
  <c r="L8" i="52"/>
  <c r="L145" i="52"/>
  <c r="L167" i="51"/>
  <c r="L37" i="52"/>
  <c r="L147" i="52"/>
  <c r="L111" i="52"/>
  <c r="L255" i="64"/>
  <c r="L265" i="69"/>
  <c r="L174" i="52"/>
  <c r="L235" i="67"/>
  <c r="L58" i="53"/>
  <c r="L172" i="51"/>
  <c r="L91" i="51"/>
  <c r="L139" i="51"/>
  <c r="L276" i="65"/>
  <c r="L173" i="51"/>
  <c r="L69" i="52"/>
  <c r="L131" i="51"/>
  <c r="L116" i="51"/>
  <c r="L20" i="53"/>
  <c r="L129" i="52"/>
  <c r="L253" i="70"/>
  <c r="L100" i="51"/>
  <c r="L248" i="72"/>
  <c r="L159" i="52"/>
  <c r="L253" i="65"/>
  <c r="L236" i="65"/>
  <c r="L244" i="71"/>
  <c r="L15" i="52"/>
  <c r="L127" i="51"/>
  <c r="L138" i="51"/>
  <c r="L48" i="51"/>
  <c r="L121" i="52"/>
  <c r="L93" i="51"/>
  <c r="L110" i="52"/>
  <c r="L19" i="52"/>
  <c r="L45" i="51"/>
  <c r="L242" i="66"/>
  <c r="L50" i="51"/>
  <c r="L83" i="53"/>
  <c r="L90" i="52"/>
  <c r="L75" i="52"/>
  <c r="L272" i="66"/>
  <c r="L272" i="69"/>
  <c r="L239" i="67"/>
  <c r="L167" i="52"/>
  <c r="L83" i="52"/>
  <c r="L175" i="51"/>
  <c r="L89" i="53"/>
  <c r="L4" i="51"/>
  <c r="L251" i="71"/>
  <c r="L60" i="52"/>
  <c r="L77" i="52"/>
  <c r="L84" i="51"/>
  <c r="L33" i="53"/>
  <c r="L16" i="52"/>
  <c r="L102" i="53"/>
  <c r="L39" i="52"/>
  <c r="L132" i="52"/>
  <c r="L141" i="51"/>
  <c r="L13" i="52"/>
  <c r="L74" i="51"/>
  <c r="L14" i="52"/>
  <c r="L55" i="51"/>
  <c r="L145" i="51"/>
  <c r="L254" i="64"/>
  <c r="L26" i="52"/>
  <c r="L70" i="51"/>
  <c r="L50" i="52"/>
  <c r="L94" i="51"/>
  <c r="L306" i="68"/>
  <c r="L260" i="65"/>
  <c r="L29" i="51"/>
  <c r="L73" i="52"/>
  <c r="L49" i="52"/>
  <c r="L236" i="66"/>
  <c r="L268" i="69"/>
  <c r="L294" i="68"/>
  <c r="L165" i="52"/>
  <c r="L84" i="52"/>
  <c r="L241" i="65"/>
  <c r="L103" i="51"/>
  <c r="L89" i="51"/>
  <c r="L12" i="53"/>
  <c r="L148" i="52"/>
  <c r="L328" i="68"/>
  <c r="L127" i="52"/>
  <c r="L176" i="53"/>
  <c r="L36" i="51"/>
  <c r="L125" i="51"/>
  <c r="L261" i="70"/>
  <c r="L282" i="64"/>
  <c r="L280" i="69"/>
  <c r="L338" i="68"/>
  <c r="L265" i="64"/>
  <c r="L245" i="71"/>
  <c r="L270" i="72"/>
  <c r="L313" i="68"/>
  <c r="L292" i="64"/>
  <c r="L319" i="68"/>
  <c r="L263" i="71"/>
  <c r="L260" i="69"/>
  <c r="L241" i="70"/>
  <c r="L63" i="53"/>
  <c r="L264" i="64"/>
  <c r="L227" i="67"/>
  <c r="L128" i="51"/>
  <c r="L235" i="70"/>
  <c r="L231" i="69"/>
  <c r="L261" i="65"/>
  <c r="L262" i="66"/>
  <c r="L252" i="66"/>
  <c r="L238" i="67"/>
  <c r="L252" i="65"/>
  <c r="L303" i="68"/>
  <c r="L49" i="51"/>
  <c r="L7" i="52"/>
  <c r="L271" i="66"/>
  <c r="L125" i="52"/>
  <c r="L257" i="66"/>
  <c r="L226" i="71"/>
  <c r="L241" i="66"/>
  <c r="L251" i="65"/>
  <c r="L255" i="66"/>
  <c r="L62" i="51"/>
  <c r="L109" i="52"/>
  <c r="L231" i="66"/>
  <c r="L283" i="64"/>
  <c r="L237" i="69"/>
  <c r="L234" i="72"/>
  <c r="L260" i="67"/>
  <c r="L285" i="68"/>
  <c r="L233" i="67"/>
  <c r="L221" i="71"/>
  <c r="L311" i="64"/>
  <c r="L278" i="64"/>
  <c r="L25" i="53"/>
  <c r="L237" i="70"/>
  <c r="L287" i="64"/>
  <c r="L144" i="51"/>
  <c r="L291" i="68"/>
  <c r="L28" i="52"/>
  <c r="L273" i="66"/>
  <c r="L283" i="68"/>
  <c r="L272" i="67"/>
  <c r="L325" i="68"/>
  <c r="L230" i="71"/>
  <c r="L256" i="65"/>
  <c r="L268" i="64"/>
  <c r="L273" i="67"/>
  <c r="L232" i="66"/>
  <c r="L225" i="72"/>
  <c r="L334" i="68"/>
  <c r="L82" i="51"/>
  <c r="L224" i="71"/>
  <c r="L258" i="67"/>
  <c r="L238" i="66"/>
  <c r="L295" i="68"/>
  <c r="L87" i="51"/>
  <c r="L286" i="68"/>
  <c r="L82" i="52"/>
  <c r="L231" i="71"/>
  <c r="L25" i="52"/>
  <c r="L232" i="71"/>
  <c r="L235" i="72"/>
  <c r="L339" i="68"/>
  <c r="L249" i="67"/>
  <c r="L230" i="66"/>
  <c r="L230" i="69"/>
  <c r="L226" i="66"/>
  <c r="L247" i="70"/>
  <c r="L240" i="72"/>
  <c r="L274" i="64"/>
  <c r="L24" i="53"/>
  <c r="L3" i="53"/>
  <c r="L62" i="53"/>
  <c r="L256" i="64"/>
  <c r="L228" i="69"/>
  <c r="L226" i="65"/>
  <c r="L105" i="51"/>
  <c r="L246" i="66"/>
  <c r="L237" i="72"/>
  <c r="L264" i="67"/>
  <c r="L279" i="68"/>
  <c r="L273" i="64"/>
  <c r="L219" i="71"/>
  <c r="L226" i="69"/>
  <c r="L98" i="51"/>
  <c r="L343" i="68"/>
  <c r="L259" i="71"/>
  <c r="L58" i="52"/>
  <c r="L39" i="51"/>
  <c r="L144" i="53"/>
  <c r="L125" i="53"/>
  <c r="L31" i="51"/>
  <c r="L100" i="53"/>
  <c r="L32" i="53"/>
  <c r="L276" i="69"/>
  <c r="L51" i="51"/>
  <c r="L19" i="53"/>
  <c r="L269" i="65"/>
  <c r="L272" i="70"/>
  <c r="L85" i="53"/>
  <c r="L260" i="66"/>
  <c r="L161" i="53"/>
  <c r="L163" i="51"/>
  <c r="L256" i="71"/>
  <c r="L77" i="51"/>
  <c r="L282" i="68"/>
  <c r="L243" i="65"/>
  <c r="L86" i="51"/>
  <c r="L50" i="53"/>
  <c r="L168" i="52"/>
  <c r="L88" i="52"/>
  <c r="L148" i="53"/>
  <c r="L231" i="65"/>
  <c r="L156" i="51"/>
  <c r="L165" i="51"/>
  <c r="L135" i="52"/>
  <c r="L151" i="51"/>
  <c r="L153" i="52"/>
  <c r="L53" i="52"/>
  <c r="L117" i="52"/>
  <c r="L138" i="52"/>
  <c r="L31" i="52"/>
  <c r="L46" i="52"/>
  <c r="L9" i="53"/>
  <c r="L107" i="52"/>
  <c r="L57" i="51"/>
  <c r="L228" i="65"/>
  <c r="L157" i="53"/>
  <c r="L327" i="68"/>
  <c r="L103" i="52"/>
  <c r="L130" i="53"/>
  <c r="L300" i="68"/>
  <c r="L239" i="65"/>
  <c r="L237" i="67"/>
  <c r="L59" i="52"/>
  <c r="L70" i="52"/>
  <c r="L240" i="67"/>
  <c r="L95" i="52"/>
  <c r="L169" i="51"/>
  <c r="L59" i="53"/>
  <c r="L170" i="51"/>
  <c r="L30" i="53"/>
  <c r="L71" i="53"/>
  <c r="L301" i="68"/>
  <c r="L67" i="52"/>
  <c r="L169" i="53"/>
  <c r="L120" i="53"/>
  <c r="L229" i="67"/>
  <c r="L119" i="52"/>
  <c r="L37" i="51"/>
  <c r="L158" i="53"/>
  <c r="L64" i="52"/>
  <c r="L75" i="51"/>
  <c r="L6" i="52"/>
  <c r="L118" i="51"/>
  <c r="L233" i="65"/>
  <c r="L240" i="66"/>
  <c r="L35" i="52"/>
  <c r="L83" i="51"/>
  <c r="L148" i="51"/>
  <c r="L46" i="51"/>
  <c r="L86" i="52"/>
  <c r="L10" i="52"/>
  <c r="L177" i="51"/>
  <c r="L134" i="52"/>
  <c r="L268" i="65"/>
  <c r="L171" i="51"/>
  <c r="L244" i="72"/>
  <c r="L137" i="51"/>
  <c r="L98" i="52"/>
  <c r="L276" i="66"/>
  <c r="L116" i="52"/>
  <c r="L177" i="52"/>
  <c r="L303" i="64"/>
  <c r="L27" i="52"/>
  <c r="L333" i="68"/>
  <c r="L155" i="52"/>
  <c r="L111" i="51"/>
  <c r="L126" i="51"/>
  <c r="L16" i="51"/>
  <c r="L56" i="52"/>
  <c r="L126" i="52"/>
  <c r="L298" i="64"/>
  <c r="L31" i="53"/>
  <c r="L97" i="51"/>
  <c r="L242" i="67"/>
  <c r="L40" i="52"/>
  <c r="L78" i="51"/>
  <c r="L22" i="52"/>
  <c r="L51" i="53"/>
  <c r="L40" i="53"/>
  <c r="L99" i="51"/>
  <c r="L64" i="53"/>
  <c r="L170" i="52"/>
  <c r="L290" i="64"/>
  <c r="L106" i="51"/>
  <c r="L247" i="71"/>
  <c r="L3" i="51"/>
  <c r="L238" i="70"/>
  <c r="L105" i="53"/>
  <c r="L257" i="65"/>
  <c r="L309" i="68"/>
  <c r="L261" i="67"/>
  <c r="L253" i="64"/>
  <c r="L146" i="51"/>
  <c r="L264" i="69"/>
  <c r="L225" i="71"/>
  <c r="L85" i="51"/>
  <c r="L253" i="66"/>
  <c r="L238" i="65"/>
  <c r="L256" i="69"/>
  <c r="L223" i="71"/>
  <c r="L312" i="64"/>
  <c r="L271" i="64"/>
  <c r="L239" i="72"/>
  <c r="L227" i="65"/>
  <c r="L247" i="65"/>
  <c r="L82" i="53"/>
  <c r="L63" i="52"/>
  <c r="L250" i="72"/>
  <c r="L250" i="71"/>
  <c r="L292" i="68"/>
  <c r="L229" i="72"/>
  <c r="L44" i="52"/>
  <c r="L258" i="69"/>
  <c r="L261" i="66"/>
  <c r="L255" i="72"/>
  <c r="L253" i="72"/>
  <c r="L259" i="66"/>
  <c r="L254" i="65"/>
  <c r="L247" i="66"/>
  <c r="L315" i="68"/>
  <c r="L281" i="64"/>
  <c r="L287" i="68"/>
  <c r="L164" i="51"/>
  <c r="L266" i="66"/>
  <c r="L9" i="51"/>
  <c r="L232" i="65"/>
  <c r="L241" i="72"/>
  <c r="L234" i="66"/>
  <c r="L260" i="70"/>
  <c r="L323" i="68"/>
  <c r="L4" i="53"/>
  <c r="L324" i="68"/>
  <c r="L284" i="64"/>
  <c r="L66" i="52"/>
  <c r="L257" i="69"/>
  <c r="L239" i="69"/>
  <c r="L293" i="68"/>
  <c r="L232" i="72"/>
  <c r="L253" i="71"/>
  <c r="L250" i="70"/>
  <c r="L248" i="67"/>
  <c r="L239" i="71"/>
  <c r="L249" i="72"/>
  <c r="L235" i="71"/>
  <c r="L233" i="71"/>
  <c r="L85" i="52"/>
  <c r="L68" i="51"/>
  <c r="L243" i="71"/>
  <c r="L321" i="68"/>
  <c r="L251" i="67"/>
  <c r="L241" i="71"/>
  <c r="L314" i="68"/>
  <c r="L308" i="68"/>
  <c r="L246" i="72"/>
  <c r="L335" i="68"/>
  <c r="L258" i="66"/>
  <c r="L311" i="68"/>
  <c r="L251" i="70"/>
  <c r="L271" i="65"/>
  <c r="L277" i="64"/>
  <c r="L249" i="65"/>
  <c r="L81" i="51"/>
  <c r="L222" i="71"/>
  <c r="L229" i="69"/>
  <c r="L3" i="52"/>
  <c r="L24" i="51"/>
  <c r="L238" i="72"/>
  <c r="L226" i="67"/>
  <c r="L161" i="52"/>
  <c r="L249" i="70"/>
  <c r="L240" i="71"/>
  <c r="L246" i="67"/>
  <c r="L43" i="51"/>
  <c r="L230" i="70"/>
  <c r="L264" i="66"/>
  <c r="L227" i="69"/>
  <c r="L237" i="71"/>
  <c r="L252" i="64"/>
  <c r="L264" i="65"/>
  <c r="L245" i="70"/>
  <c r="L157" i="52"/>
  <c r="L30" i="52"/>
  <c r="L271" i="70"/>
  <c r="L269" i="69"/>
  <c r="L267" i="71"/>
  <c r="L257" i="71"/>
  <c r="L41" i="51"/>
  <c r="L89" i="52"/>
  <c r="L92" i="51"/>
  <c r="L166" i="52"/>
  <c r="L274" i="70"/>
  <c r="L64" i="51"/>
  <c r="L270" i="70"/>
  <c r="L344" i="68"/>
  <c r="L329" i="68"/>
  <c r="L162" i="53"/>
  <c r="L124" i="53"/>
  <c r="L279" i="70"/>
  <c r="L18" i="51"/>
  <c r="L79" i="51"/>
  <c r="L173" i="52"/>
  <c r="L281" i="68"/>
  <c r="L256" i="72"/>
  <c r="L258" i="71"/>
  <c r="L97" i="52"/>
  <c r="L256" i="67"/>
  <c r="L257" i="70"/>
  <c r="L120" i="51"/>
  <c r="L270" i="69"/>
  <c r="L70" i="53"/>
  <c r="L237" i="65"/>
  <c r="L21" i="52"/>
  <c r="L122" i="52"/>
  <c r="L108" i="51"/>
  <c r="L10" i="53"/>
  <c r="L93" i="52"/>
  <c r="L92" i="52"/>
  <c r="L65" i="51"/>
  <c r="L29" i="52"/>
  <c r="L133" i="51"/>
  <c r="L45" i="52"/>
  <c r="L38" i="51"/>
  <c r="L266" i="71"/>
  <c r="L167" i="53"/>
  <c r="L65" i="52"/>
  <c r="L11" i="53"/>
  <c r="L71" i="51"/>
  <c r="L289" i="68"/>
  <c r="L71" i="52"/>
  <c r="L90" i="51"/>
  <c r="L262" i="64"/>
  <c r="L66" i="51"/>
  <c r="L87" i="52"/>
  <c r="L91" i="52"/>
  <c r="L150" i="53"/>
  <c r="L259" i="64"/>
  <c r="L38" i="52"/>
  <c r="L166" i="51"/>
  <c r="L41" i="52"/>
  <c r="L10" i="51"/>
  <c r="L265" i="70"/>
  <c r="L141" i="52"/>
  <c r="L137" i="52"/>
  <c r="L263" i="64"/>
  <c r="L33" i="52"/>
  <c r="L14" i="51"/>
  <c r="L149" i="53"/>
  <c r="L12" i="51"/>
  <c r="L176" i="52"/>
  <c r="L11" i="51"/>
  <c r="L63" i="51"/>
  <c r="L231" i="67"/>
  <c r="L149" i="51"/>
  <c r="L152" i="52"/>
  <c r="L119" i="51"/>
  <c r="L69" i="51"/>
  <c r="L168" i="51"/>
  <c r="L54" i="52"/>
  <c r="L171" i="52"/>
  <c r="L169" i="52"/>
  <c r="L76" i="52"/>
  <c r="L260" i="64"/>
  <c r="L133" i="52"/>
  <c r="L297" i="68"/>
  <c r="L52" i="51"/>
  <c r="L69" i="53"/>
  <c r="L149" i="52"/>
  <c r="L253" i="69"/>
  <c r="L96" i="52"/>
  <c r="L279" i="67"/>
  <c r="L139" i="53"/>
  <c r="L279" i="69"/>
  <c r="L72" i="52"/>
  <c r="L121" i="53"/>
  <c r="L262" i="72"/>
  <c r="L150" i="52"/>
  <c r="L163" i="52"/>
  <c r="L122" i="51"/>
  <c r="L111" i="53"/>
  <c r="L88" i="51"/>
  <c r="L108" i="52"/>
  <c r="L90" i="53"/>
  <c r="L18" i="52"/>
  <c r="L151" i="52"/>
  <c r="L26" i="51"/>
  <c r="L240" i="65"/>
  <c r="L102" i="52"/>
  <c r="L6" i="51"/>
  <c r="L78" i="52"/>
  <c r="L94" i="53"/>
  <c r="L242" i="72"/>
  <c r="L243" i="66"/>
  <c r="L270" i="66"/>
  <c r="L291" i="64"/>
  <c r="L316" i="68"/>
  <c r="L275" i="64"/>
  <c r="L245" i="72"/>
  <c r="L269" i="71"/>
  <c r="L241" i="69"/>
  <c r="L230" i="67"/>
  <c r="L254" i="66"/>
  <c r="L312" i="68"/>
  <c r="L252" i="71"/>
  <c r="L257" i="67"/>
  <c r="L230" i="72"/>
  <c r="L232" i="70"/>
  <c r="L279" i="66"/>
  <c r="L44" i="51"/>
  <c r="L231" i="70"/>
  <c r="L248" i="66"/>
  <c r="L270" i="71"/>
  <c r="L317" i="68"/>
  <c r="L4" i="52"/>
  <c r="L280" i="70"/>
  <c r="L162" i="52"/>
  <c r="L242" i="71"/>
  <c r="L252" i="67"/>
  <c r="L252" i="70"/>
  <c r="L234" i="70"/>
  <c r="L227" i="71"/>
  <c r="L270" i="64"/>
  <c r="L302" i="64"/>
  <c r="L250" i="65"/>
  <c r="L224" i="72"/>
  <c r="L310" i="64"/>
  <c r="L242" i="65"/>
  <c r="L261" i="71"/>
  <c r="L261" i="64"/>
  <c r="L296" i="68"/>
  <c r="L258" i="65"/>
  <c r="L230" i="65"/>
  <c r="L247" i="67"/>
  <c r="L280" i="67"/>
  <c r="L266" i="65"/>
  <c r="L255" i="67"/>
  <c r="L25" i="51"/>
  <c r="L336" i="68"/>
  <c r="L298" i="68"/>
  <c r="L280" i="64"/>
  <c r="L242" i="69"/>
  <c r="L256" i="70"/>
  <c r="L28" i="51"/>
  <c r="L320" i="68"/>
  <c r="L235" i="65"/>
  <c r="L266" i="67"/>
  <c r="L44" i="53"/>
  <c r="L261" i="69"/>
  <c r="L271" i="67"/>
  <c r="L47" i="51"/>
  <c r="L233" i="72"/>
  <c r="L288" i="68"/>
  <c r="L228" i="72"/>
  <c r="L289" i="64"/>
  <c r="L280" i="68"/>
  <c r="L288" i="64"/>
  <c r="L229" i="71"/>
  <c r="L296" i="64"/>
  <c r="L260" i="72"/>
  <c r="L255" i="65"/>
  <c r="L240" i="70"/>
  <c r="L259" i="67"/>
  <c r="L266" i="64"/>
  <c r="L234" i="71"/>
  <c r="L272" i="65"/>
  <c r="L250" i="69"/>
  <c r="L259" i="65"/>
  <c r="L295" i="64"/>
  <c r="L220" i="71"/>
  <c r="L248" i="69"/>
  <c r="L143" i="52"/>
  <c r="L81" i="52"/>
  <c r="L43" i="52"/>
  <c r="L248" i="70"/>
  <c r="L24" i="52"/>
  <c r="L255" i="71"/>
  <c r="L222" i="72"/>
  <c r="L265" i="67"/>
  <c r="L220" i="72"/>
  <c r="L258" i="64"/>
  <c r="L232" i="67"/>
  <c r="L249" i="69"/>
  <c r="L143" i="51"/>
  <c r="L294" i="64"/>
  <c r="L245" i="67"/>
  <c r="L245" i="65"/>
  <c r="L227" i="70"/>
  <c r="L226" i="70"/>
  <c r="L20" i="51"/>
  <c r="L28" i="53"/>
  <c r="L34" i="51"/>
  <c r="L332" i="68"/>
  <c r="L67" i="51"/>
  <c r="L234" i="69"/>
  <c r="L101" i="51"/>
  <c r="L54" i="51"/>
  <c r="L136" i="52"/>
  <c r="L95" i="51"/>
  <c r="L53" i="51"/>
  <c r="L77" i="53"/>
  <c r="L109" i="53"/>
  <c r="L47" i="53"/>
  <c r="L277" i="70"/>
  <c r="L266" i="72"/>
  <c r="L251" i="72"/>
  <c r="L101" i="52"/>
  <c r="L58" i="51"/>
  <c r="L150" i="51"/>
  <c r="L52" i="53"/>
  <c r="L175" i="53"/>
  <c r="L49" i="53"/>
  <c r="L76" i="51"/>
  <c r="L305" i="68"/>
  <c r="L232" i="69"/>
  <c r="L78" i="53"/>
  <c r="L36" i="52"/>
  <c r="L32" i="51"/>
  <c r="L21" i="51"/>
  <c r="L59" i="51"/>
  <c r="L268" i="66"/>
  <c r="L20" i="52"/>
  <c r="L72" i="51"/>
  <c r="L228" i="66"/>
  <c r="L9" i="52"/>
  <c r="L147" i="51"/>
  <c r="L40" i="51"/>
  <c r="L17" i="52"/>
  <c r="L88" i="53"/>
  <c r="L68" i="53"/>
  <c r="L270" i="67"/>
  <c r="L279" i="64"/>
  <c r="L236" i="67"/>
  <c r="L26" i="53"/>
  <c r="L267" i="64"/>
  <c r="L243" i="67"/>
  <c r="L300" i="64"/>
  <c r="L34" i="52"/>
  <c r="L158" i="51"/>
  <c r="L156" i="52"/>
  <c r="L99" i="52"/>
  <c r="L19" i="51"/>
  <c r="L8" i="51"/>
  <c r="L57" i="52"/>
  <c r="L118" i="52"/>
  <c r="L166" i="53"/>
  <c r="L229" i="65"/>
  <c r="L33" i="51"/>
  <c r="L158" i="52"/>
  <c r="L129" i="51"/>
  <c r="L134" i="51"/>
  <c r="L45" i="53"/>
  <c r="L132" i="51"/>
  <c r="L5" i="53"/>
  <c r="L331" i="68"/>
  <c r="L140" i="52"/>
  <c r="L152" i="51"/>
  <c r="L130" i="51"/>
  <c r="L159" i="51"/>
  <c r="L27" i="51"/>
  <c r="L155" i="51"/>
  <c r="L140" i="51"/>
  <c r="L107" i="51"/>
  <c r="L79" i="52"/>
  <c r="L13" i="51"/>
  <c r="L176" i="51"/>
  <c r="L48" i="52"/>
  <c r="L135" i="51"/>
  <c r="L151" i="53"/>
  <c r="L153" i="51"/>
  <c r="L174" i="51"/>
  <c r="L74" i="52"/>
  <c r="L248" i="71"/>
  <c r="L5" i="52"/>
  <c r="L130" i="52"/>
  <c r="L94" i="52"/>
  <c r="L268" i="70"/>
  <c r="L11" i="52"/>
  <c r="L284" i="68"/>
  <c r="L226" i="72"/>
  <c r="L233" i="66"/>
  <c r="L175" i="52"/>
  <c r="L93" i="53"/>
  <c r="L239" i="66"/>
  <c r="L237" i="66"/>
  <c r="L140" i="53"/>
  <c r="L120" i="52"/>
  <c r="L52" i="52"/>
  <c r="L131" i="52"/>
  <c r="L260" i="71"/>
  <c r="L21" i="53"/>
  <c r="L268" i="67"/>
  <c r="L13" i="53"/>
  <c r="L12" i="52"/>
  <c r="L110" i="51"/>
  <c r="L68" i="52"/>
  <c r="L157" i="51"/>
  <c r="L228" i="67"/>
  <c r="L261" i="72"/>
  <c r="L247" i="72"/>
  <c r="L263" i="72"/>
  <c r="L223" i="72"/>
  <c r="L144" i="52"/>
  <c r="L109" i="51"/>
  <c r="L238" i="69"/>
  <c r="L256" i="66"/>
  <c r="L164" i="52"/>
  <c r="L233" i="70"/>
  <c r="L243" i="69"/>
  <c r="L143" i="53"/>
  <c r="L304" i="68"/>
  <c r="L257" i="64"/>
  <c r="L128" i="52"/>
  <c r="L299" i="68"/>
  <c r="L228" i="71"/>
  <c r="L227" i="72"/>
  <c r="L270" i="65"/>
  <c r="L30" i="51"/>
  <c r="L262" i="67"/>
  <c r="L234" i="67"/>
  <c r="L262" i="65"/>
  <c r="L254" i="70"/>
  <c r="L280" i="65"/>
  <c r="L258" i="70"/>
  <c r="L246" i="71"/>
  <c r="L47" i="52"/>
  <c r="L304" i="64"/>
  <c r="L310" i="68"/>
  <c r="L262" i="70"/>
  <c r="L252" i="72"/>
  <c r="L231" i="72"/>
  <c r="L290" i="68"/>
  <c r="L348" i="68"/>
  <c r="L243" i="72"/>
  <c r="L255" i="70"/>
  <c r="L347" i="68"/>
  <c r="L162" i="51"/>
  <c r="L240" i="69"/>
  <c r="L322" i="68"/>
  <c r="L236" i="70"/>
  <c r="L251" i="69"/>
  <c r="L285" i="64"/>
  <c r="L248" i="65"/>
  <c r="L259" i="69"/>
  <c r="L241" i="67"/>
  <c r="L250" i="67"/>
  <c r="L262" i="69"/>
  <c r="L7" i="51"/>
  <c r="L242" i="70"/>
  <c r="L262" i="71"/>
  <c r="L253" i="67"/>
  <c r="L318" i="68"/>
  <c r="L250" i="66"/>
  <c r="L235" i="66"/>
  <c r="L280" i="66"/>
  <c r="L273" i="65"/>
  <c r="L269" i="72"/>
  <c r="L251" i="66"/>
  <c r="L276" i="64"/>
  <c r="L227" i="66"/>
  <c r="L301" i="64"/>
  <c r="L146" i="52"/>
  <c r="L259" i="70"/>
  <c r="L340" i="68"/>
  <c r="L106" i="52"/>
  <c r="L254" i="67"/>
  <c r="L279" i="65"/>
  <c r="L249" i="71"/>
  <c r="L286" i="64"/>
  <c r="L234" i="65"/>
  <c r="L264" i="70"/>
  <c r="L239" i="70"/>
  <c r="L221" i="72"/>
  <c r="L243" i="70"/>
  <c r="L346" i="68"/>
  <c r="L229" i="70"/>
  <c r="L265" i="66"/>
  <c r="L238" i="71"/>
  <c r="L124" i="52"/>
  <c r="L307" i="68"/>
  <c r="L247" i="69"/>
  <c r="L43" i="53"/>
  <c r="L62" i="52"/>
  <c r="L228" i="70"/>
  <c r="L124" i="51"/>
  <c r="L105" i="52"/>
  <c r="L81" i="53"/>
  <c r="L249" i="66"/>
  <c r="L161" i="51"/>
  <c r="L265" i="65"/>
  <c r="L246" i="65"/>
  <c r="L246" i="69"/>
  <c r="L246" i="70"/>
  <c r="L219" i="72"/>
  <c r="L245" i="66"/>
  <c r="L245" i="69"/>
  <c r="L5" i="16"/>
  <c r="L9" i="16"/>
  <c r="L13" i="16"/>
  <c r="L20" i="16"/>
  <c r="L25" i="16"/>
  <c r="L30" i="16"/>
  <c r="L8" i="15"/>
  <c r="L12" i="15"/>
  <c r="L19" i="15"/>
  <c r="L24" i="15"/>
  <c r="L29" i="15"/>
  <c r="L8" i="17"/>
  <c r="L21" i="17"/>
  <c r="L6" i="16"/>
  <c r="L10" i="16"/>
  <c r="L14" i="16"/>
  <c r="L21" i="16"/>
  <c r="L26" i="16"/>
  <c r="L5" i="15"/>
  <c r="L9" i="15"/>
  <c r="L13" i="15"/>
  <c r="L20" i="15"/>
  <c r="L25" i="15"/>
  <c r="L30" i="15"/>
  <c r="L9" i="17"/>
  <c r="L22" i="17"/>
  <c r="L5" i="17"/>
  <c r="L7" i="16"/>
  <c r="L11" i="16"/>
  <c r="L18" i="16"/>
  <c r="L22" i="16"/>
  <c r="L28" i="16"/>
  <c r="L17" i="17"/>
  <c r="L18" i="17"/>
  <c r="L6" i="15"/>
  <c r="L10" i="15"/>
  <c r="L14" i="15"/>
  <c r="L21" i="15"/>
  <c r="L26" i="15"/>
  <c r="L31" i="15"/>
  <c r="L6" i="17"/>
  <c r="L19" i="17"/>
  <c r="L29" i="17"/>
  <c r="L31" i="16"/>
  <c r="L8" i="16"/>
  <c r="L12" i="16"/>
  <c r="L19" i="16"/>
  <c r="L24" i="16"/>
  <c r="L29" i="16"/>
  <c r="L28" i="17"/>
  <c r="L7" i="15"/>
  <c r="L11" i="15"/>
  <c r="L18" i="15"/>
  <c r="L22" i="15"/>
  <c r="L28" i="15"/>
  <c r="L32" i="15"/>
  <c r="L7" i="17"/>
  <c r="L20" i="17"/>
  <c r="L30" i="17"/>
  <c r="L32" i="16"/>
  <c r="L134" i="29"/>
  <c r="L128" i="29"/>
  <c r="L123" i="29"/>
  <c r="L167" i="6"/>
  <c r="L143" i="6"/>
  <c r="L127" i="6"/>
  <c r="J152" i="6"/>
  <c r="J176" i="6"/>
  <c r="J148" i="6"/>
  <c r="J172" i="6"/>
  <c r="J135" i="6"/>
  <c r="J159" i="6"/>
  <c r="J125" i="6"/>
  <c r="J165" i="6"/>
  <c r="J141" i="6"/>
  <c r="J110" i="6"/>
  <c r="J130" i="29"/>
  <c r="J123" i="29"/>
  <c r="J122" i="29"/>
  <c r="J127" i="29"/>
  <c r="K176" i="6"/>
  <c r="K152" i="6"/>
  <c r="K172" i="6"/>
  <c r="K148" i="6"/>
  <c r="K126" i="6"/>
  <c r="K159" i="6"/>
  <c r="K135" i="6"/>
  <c r="K20" i="6"/>
  <c r="K157" i="6"/>
  <c r="K130" i="29"/>
  <c r="K142" i="6"/>
  <c r="K166" i="6"/>
  <c r="K127" i="29"/>
  <c r="I15" i="15"/>
  <c r="J17" i="16"/>
  <c r="J4" i="15"/>
  <c r="I4" i="15"/>
  <c r="O173" i="6"/>
  <c r="O149" i="6"/>
  <c r="O160" i="6"/>
  <c r="O136" i="6"/>
  <c r="O118" i="53"/>
  <c r="O54" i="53"/>
  <c r="O107" i="53"/>
  <c r="O342" i="68"/>
  <c r="O306" i="64"/>
  <c r="O278" i="69"/>
  <c r="O110" i="53"/>
  <c r="O98" i="53"/>
  <c r="O116" i="53"/>
  <c r="O115" i="51"/>
  <c r="O266" i="69"/>
  <c r="O76" i="53"/>
  <c r="O14" i="53"/>
  <c r="O41" i="53"/>
  <c r="O135" i="53"/>
  <c r="O233" i="69"/>
  <c r="O55" i="53"/>
  <c r="O29" i="53"/>
  <c r="O156" i="53"/>
  <c r="O267" i="69"/>
  <c r="O330" i="68"/>
  <c r="O274" i="67"/>
  <c r="O113" i="52"/>
  <c r="O122" i="53"/>
  <c r="O177" i="53"/>
  <c r="O281" i="65"/>
  <c r="O137" i="53"/>
  <c r="O267" i="67"/>
  <c r="O114" i="51"/>
  <c r="O349" i="68"/>
  <c r="O129" i="53"/>
  <c r="O274" i="66"/>
  <c r="O18" i="53"/>
  <c r="O60" i="53"/>
  <c r="O57" i="53"/>
  <c r="O51" i="51"/>
  <c r="O120" i="51"/>
  <c r="O277" i="65"/>
  <c r="O28" i="53"/>
  <c r="O269" i="65"/>
  <c r="O78" i="51"/>
  <c r="O117" i="51"/>
  <c r="O157" i="53"/>
  <c r="O46" i="51"/>
  <c r="O257" i="71"/>
  <c r="O41" i="51"/>
  <c r="O19" i="51"/>
  <c r="O267" i="71"/>
  <c r="O266" i="70"/>
  <c r="O17" i="51"/>
  <c r="O95" i="51"/>
  <c r="O21" i="51"/>
  <c r="O128" i="53"/>
  <c r="O162" i="53"/>
  <c r="O266" i="72"/>
  <c r="O277" i="70"/>
  <c r="O347" i="68"/>
  <c r="O47" i="53"/>
  <c r="O99" i="51"/>
  <c r="O232" i="70"/>
  <c r="O265" i="64"/>
  <c r="O315" i="68"/>
  <c r="O298" i="64"/>
  <c r="O145" i="51"/>
  <c r="O18" i="51"/>
  <c r="O102" i="51"/>
  <c r="O50" i="53"/>
  <c r="O57" i="52"/>
  <c r="O268" i="69"/>
  <c r="O126" i="52"/>
  <c r="O169" i="53"/>
  <c r="O118" i="51"/>
  <c r="O29" i="51"/>
  <c r="O14" i="52"/>
  <c r="O119" i="52"/>
  <c r="O176" i="51"/>
  <c r="O272" i="69"/>
  <c r="O9" i="53"/>
  <c r="O16" i="51"/>
  <c r="O12" i="52"/>
  <c r="O137" i="51"/>
  <c r="O88" i="52"/>
  <c r="O268" i="67"/>
  <c r="O152" i="52"/>
  <c r="O56" i="51"/>
  <c r="O159" i="51"/>
  <c r="O158" i="53"/>
  <c r="O12" i="51"/>
  <c r="O236" i="65"/>
  <c r="O166" i="53"/>
  <c r="O31" i="53"/>
  <c r="O173" i="52"/>
  <c r="O270" i="70"/>
  <c r="O70" i="51"/>
  <c r="O291" i="68"/>
  <c r="O93" i="52"/>
  <c r="O120" i="52"/>
  <c r="O91" i="52"/>
  <c r="O233" i="65"/>
  <c r="O33" i="52"/>
  <c r="O20" i="52"/>
  <c r="O140" i="53"/>
  <c r="O10" i="52"/>
  <c r="O170" i="52"/>
  <c r="O257" i="69"/>
  <c r="O157" i="52"/>
  <c r="O44" i="51"/>
  <c r="O19" i="53"/>
  <c r="O272" i="66"/>
  <c r="O169" i="52"/>
  <c r="O133" i="52"/>
  <c r="O149" i="51"/>
  <c r="O121" i="51"/>
  <c r="O122" i="52"/>
  <c r="O294" i="68"/>
  <c r="O36" i="51"/>
  <c r="O156" i="51"/>
  <c r="O163" i="51"/>
  <c r="O38" i="51"/>
  <c r="O5" i="52"/>
  <c r="O102" i="53"/>
  <c r="O39" i="52"/>
  <c r="O129" i="51"/>
  <c r="O167" i="52"/>
  <c r="O105" i="53"/>
  <c r="O83" i="51"/>
  <c r="O69" i="53"/>
  <c r="O64" i="51"/>
  <c r="O92" i="53"/>
  <c r="O75" i="52"/>
  <c r="O58" i="52"/>
  <c r="O111" i="52"/>
  <c r="O168" i="52"/>
  <c r="O91" i="51"/>
  <c r="O110" i="51"/>
  <c r="O22" i="51"/>
  <c r="O51" i="53"/>
  <c r="O290" i="68"/>
  <c r="O139" i="52"/>
  <c r="O237" i="67"/>
  <c r="O84" i="52"/>
  <c r="O78" i="53"/>
  <c r="O141" i="52"/>
  <c r="O90" i="52"/>
  <c r="O71" i="53"/>
  <c r="O258" i="72"/>
  <c r="O21" i="52"/>
  <c r="O173" i="51"/>
  <c r="O29" i="52"/>
  <c r="O148" i="51"/>
  <c r="O40" i="53"/>
  <c r="O53" i="51"/>
  <c r="O235" i="66"/>
  <c r="O128" i="52"/>
  <c r="O314" i="68"/>
  <c r="O267" i="64"/>
  <c r="O109" i="51"/>
  <c r="O233" i="71"/>
  <c r="O25" i="52"/>
  <c r="O255" i="72"/>
  <c r="O245" i="72"/>
  <c r="O253" i="64"/>
  <c r="O225" i="71"/>
  <c r="O146" i="51"/>
  <c r="O236" i="70"/>
  <c r="O239" i="72"/>
  <c r="O229" i="70"/>
  <c r="O270" i="67"/>
  <c r="O63" i="53"/>
  <c r="O283" i="64"/>
  <c r="O250" i="70"/>
  <c r="O242" i="70"/>
  <c r="O241" i="65"/>
  <c r="O239" i="71"/>
  <c r="O276" i="64"/>
  <c r="O253" i="67"/>
  <c r="O240" i="69"/>
  <c r="O255" i="70"/>
  <c r="O290" i="64"/>
  <c r="O261" i="70"/>
  <c r="O243" i="69"/>
  <c r="O252" i="66"/>
  <c r="O262" i="69"/>
  <c r="O231" i="69"/>
  <c r="O43" i="51"/>
  <c r="O259" i="66"/>
  <c r="O242" i="65"/>
  <c r="O228" i="72"/>
  <c r="O44" i="52"/>
  <c r="O232" i="71"/>
  <c r="O250" i="72"/>
  <c r="O246" i="72"/>
  <c r="O251" i="72"/>
  <c r="O228" i="71"/>
  <c r="O47" i="52"/>
  <c r="O256" i="70"/>
  <c r="O227" i="72"/>
  <c r="O327" i="68"/>
  <c r="O279" i="69"/>
  <c r="O308" i="68"/>
  <c r="O228" i="70"/>
  <c r="O258" i="69"/>
  <c r="O282" i="64"/>
  <c r="O226" i="71"/>
  <c r="O24" i="51"/>
  <c r="O262" i="70"/>
  <c r="O261" i="72"/>
  <c r="O311" i="68"/>
  <c r="O231" i="67"/>
  <c r="O109" i="52"/>
  <c r="O234" i="67"/>
  <c r="O251" i="67"/>
  <c r="O257" i="65"/>
  <c r="O259" i="70"/>
  <c r="O273" i="66"/>
  <c r="O30" i="51"/>
  <c r="O334" i="68"/>
  <c r="O250" i="67"/>
  <c r="O263" i="71"/>
  <c r="O312" i="68"/>
  <c r="O253" i="72"/>
  <c r="O233" i="70"/>
  <c r="O291" i="64"/>
  <c r="O7" i="51"/>
  <c r="O237" i="70"/>
  <c r="O230" i="71"/>
  <c r="O249" i="67"/>
  <c r="O240" i="71"/>
  <c r="O266" i="66"/>
  <c r="O246" i="69"/>
  <c r="O228" i="67"/>
  <c r="O266" i="65"/>
  <c r="O329" i="68"/>
  <c r="O24" i="52"/>
  <c r="O228" i="65"/>
  <c r="O295" i="64"/>
  <c r="O124" i="52"/>
  <c r="O307" i="68"/>
  <c r="O249" i="69"/>
  <c r="O3" i="52"/>
  <c r="O220" i="72"/>
  <c r="O248" i="66"/>
  <c r="O62" i="53"/>
  <c r="O245" i="69"/>
  <c r="O219" i="71"/>
  <c r="O304" i="68"/>
  <c r="O294" i="64"/>
  <c r="O237" i="72"/>
  <c r="O265" i="65"/>
  <c r="O226" i="67"/>
  <c r="O264" i="67"/>
  <c r="O268" i="72"/>
  <c r="O174" i="53"/>
  <c r="O265" i="72"/>
  <c r="O36" i="53"/>
  <c r="O264" i="71"/>
  <c r="O103" i="53"/>
  <c r="O271" i="72"/>
  <c r="O281" i="66"/>
  <c r="O86" i="53"/>
  <c r="O72" i="53"/>
  <c r="O112" i="53"/>
  <c r="O101" i="53"/>
  <c r="O275" i="66"/>
  <c r="O37" i="53"/>
  <c r="O267" i="65"/>
  <c r="O127" i="53"/>
  <c r="O267" i="70"/>
  <c r="O8" i="53"/>
  <c r="O275" i="65"/>
  <c r="O16" i="53"/>
  <c r="O267" i="66"/>
  <c r="O114" i="52"/>
  <c r="O173" i="53"/>
  <c r="O73" i="53"/>
  <c r="O126" i="53"/>
  <c r="O153" i="53"/>
  <c r="O38" i="53"/>
  <c r="O27" i="53"/>
  <c r="O275" i="67"/>
  <c r="O65" i="53"/>
  <c r="O154" i="53"/>
  <c r="O172" i="53"/>
  <c r="O15" i="53"/>
  <c r="O159" i="53"/>
  <c r="O70" i="53"/>
  <c r="O7" i="53"/>
  <c r="O13" i="51"/>
  <c r="O66" i="53"/>
  <c r="O146" i="53"/>
  <c r="O265" i="69"/>
  <c r="O175" i="51"/>
  <c r="O59" i="51"/>
  <c r="O76" i="51"/>
  <c r="O35" i="51"/>
  <c r="O97" i="53"/>
  <c r="O175" i="52"/>
  <c r="O100" i="53"/>
  <c r="O113" i="53"/>
  <c r="O272" i="70"/>
  <c r="O269" i="67"/>
  <c r="O271" i="70"/>
  <c r="O276" i="69"/>
  <c r="O267" i="72"/>
  <c r="O276" i="70"/>
  <c r="O276" i="67"/>
  <c r="O276" i="66"/>
  <c r="O154" i="52"/>
  <c r="O111" i="53"/>
  <c r="O254" i="69"/>
  <c r="O262" i="64"/>
  <c r="O165" i="51"/>
  <c r="O30" i="53"/>
  <c r="O49" i="52"/>
  <c r="O127" i="52"/>
  <c r="O119" i="51"/>
  <c r="O73" i="51"/>
  <c r="O137" i="52"/>
  <c r="O231" i="66"/>
  <c r="O96" i="51"/>
  <c r="O98" i="51"/>
  <c r="O94" i="51"/>
  <c r="O54" i="51"/>
  <c r="O38" i="52"/>
  <c r="O74" i="52"/>
  <c r="O60" i="52"/>
  <c r="O45" i="52"/>
  <c r="O265" i="70"/>
  <c r="O148" i="53"/>
  <c r="O165" i="52"/>
  <c r="O25" i="51"/>
  <c r="O71" i="52"/>
  <c r="O231" i="65"/>
  <c r="O103" i="51"/>
  <c r="O100" i="51"/>
  <c r="O39" i="53"/>
  <c r="O257" i="64"/>
  <c r="O240" i="65"/>
  <c r="O224" i="71"/>
  <c r="O79" i="52"/>
  <c r="O262" i="71"/>
  <c r="O177" i="51"/>
  <c r="O92" i="52"/>
  <c r="O48" i="51"/>
  <c r="O30" i="52"/>
  <c r="O11" i="51"/>
  <c r="O256" i="72"/>
  <c r="O74" i="51"/>
  <c r="O31" i="52"/>
  <c r="O55" i="52"/>
  <c r="O8" i="52"/>
  <c r="O253" i="69"/>
  <c r="O67" i="52"/>
  <c r="O260" i="64"/>
  <c r="O32" i="52"/>
  <c r="O102" i="52"/>
  <c r="O171" i="51"/>
  <c r="O118" i="52"/>
  <c r="O121" i="53"/>
  <c r="O75" i="51"/>
  <c r="O258" i="71"/>
  <c r="O20" i="53"/>
  <c r="O11" i="53"/>
  <c r="O93" i="51"/>
  <c r="O257" i="67"/>
  <c r="O339" i="68"/>
  <c r="O108" i="51"/>
  <c r="O140" i="52"/>
  <c r="O135" i="52"/>
  <c r="O96" i="52"/>
  <c r="O150" i="53"/>
  <c r="O93" i="53"/>
  <c r="O10" i="53"/>
  <c r="O116" i="52"/>
  <c r="O103" i="52"/>
  <c r="O257" i="70"/>
  <c r="O172" i="52"/>
  <c r="O21" i="53"/>
  <c r="O33" i="51"/>
  <c r="O36" i="52"/>
  <c r="O176" i="53"/>
  <c r="O135" i="51"/>
  <c r="O240" i="67"/>
  <c r="O83" i="52"/>
  <c r="O71" i="51"/>
  <c r="O98" i="52"/>
  <c r="O68" i="52"/>
  <c r="O97" i="51"/>
  <c r="O86" i="51"/>
  <c r="O116" i="51"/>
  <c r="O20" i="51"/>
  <c r="O27" i="52"/>
  <c r="O9" i="52"/>
  <c r="O131" i="51"/>
  <c r="O16" i="52"/>
  <c r="O167" i="53"/>
  <c r="O270" i="64"/>
  <c r="O170" i="51"/>
  <c r="O134" i="51"/>
  <c r="O130" i="52"/>
  <c r="O86" i="52"/>
  <c r="O52" i="52"/>
  <c r="O52" i="51"/>
  <c r="O94" i="52"/>
  <c r="O269" i="71"/>
  <c r="O280" i="67"/>
  <c r="O235" i="67"/>
  <c r="O263" i="72"/>
  <c r="O63" i="52"/>
  <c r="O66" i="52"/>
  <c r="O242" i="69"/>
  <c r="O288" i="64"/>
  <c r="O250" i="65"/>
  <c r="O251" i="70"/>
  <c r="O9" i="51"/>
  <c r="O235" i="71"/>
  <c r="O280" i="69"/>
  <c r="O244" i="72"/>
  <c r="O258" i="65"/>
  <c r="O243" i="72"/>
  <c r="O241" i="71"/>
  <c r="O296" i="64"/>
  <c r="O234" i="72"/>
  <c r="O320" i="68"/>
  <c r="O249" i="71"/>
  <c r="O336" i="68"/>
  <c r="O260" i="65"/>
  <c r="O255" i="66"/>
  <c r="O285" i="64"/>
  <c r="O144" i="52"/>
  <c r="O251" i="69"/>
  <c r="O253" i="66"/>
  <c r="O233" i="67"/>
  <c r="O243" i="71"/>
  <c r="O270" i="65"/>
  <c r="O304" i="64"/>
  <c r="O348" i="68"/>
  <c r="O262" i="72"/>
  <c r="O271" i="66"/>
  <c r="O324" i="68"/>
  <c r="O228" i="69"/>
  <c r="O295" i="68"/>
  <c r="O221" i="71"/>
  <c r="O270" i="69"/>
  <c r="O239" i="70"/>
  <c r="O322" i="68"/>
  <c r="O261" i="69"/>
  <c r="O264" i="64"/>
  <c r="O311" i="64"/>
  <c r="O262" i="65"/>
  <c r="O303" i="68"/>
  <c r="O262" i="67"/>
  <c r="O271" i="67"/>
  <c r="O233" i="72"/>
  <c r="O258" i="70"/>
  <c r="O258" i="67"/>
  <c r="O4" i="52"/>
  <c r="O260" i="69"/>
  <c r="O252" i="65"/>
  <c r="O49" i="51"/>
  <c r="O224" i="72"/>
  <c r="O234" i="70"/>
  <c r="O87" i="51"/>
  <c r="O82" i="53"/>
  <c r="O281" i="64"/>
  <c r="O272" i="67"/>
  <c r="O321" i="68"/>
  <c r="O68" i="51"/>
  <c r="O312" i="64"/>
  <c r="O300" i="64"/>
  <c r="O258" i="64"/>
  <c r="O247" i="69"/>
  <c r="O236" i="67"/>
  <c r="O227" i="71"/>
  <c r="O241" i="69"/>
  <c r="O270" i="72"/>
  <c r="O317" i="68"/>
  <c r="O229" i="67"/>
  <c r="O81" i="51"/>
  <c r="O247" i="65"/>
  <c r="O248" i="65"/>
  <c r="O247" i="67"/>
  <c r="O222" i="72"/>
  <c r="O220" i="71"/>
  <c r="O238" i="71"/>
  <c r="O232" i="66"/>
  <c r="O249" i="65"/>
  <c r="O3" i="51"/>
  <c r="O81" i="52"/>
  <c r="O43" i="53"/>
  <c r="O249" i="70"/>
  <c r="O306" i="68"/>
  <c r="O161" i="51"/>
  <c r="O240" i="72"/>
  <c r="O280" i="68"/>
  <c r="O237" i="71"/>
  <c r="O219" i="72"/>
  <c r="O265" i="67"/>
  <c r="O226" i="69"/>
  <c r="O245" i="67"/>
  <c r="O245" i="66"/>
  <c r="O264" i="65"/>
  <c r="O271" i="71"/>
  <c r="O264" i="72"/>
  <c r="O278" i="65"/>
  <c r="O274" i="70"/>
  <c r="O35" i="53"/>
  <c r="O278" i="66"/>
  <c r="O275" i="70"/>
  <c r="O132" i="53"/>
  <c r="O17" i="53"/>
  <c r="O170" i="53"/>
  <c r="O22" i="53"/>
  <c r="O99" i="53"/>
  <c r="O155" i="53"/>
  <c r="O278" i="70"/>
  <c r="O133" i="53"/>
  <c r="O84" i="53"/>
  <c r="O345" i="68"/>
  <c r="O108" i="53"/>
  <c r="O235" i="69"/>
  <c r="O138" i="53"/>
  <c r="O275" i="69"/>
  <c r="O341" i="68"/>
  <c r="O113" i="51"/>
  <c r="O305" i="64"/>
  <c r="O163" i="53"/>
  <c r="O117" i="53"/>
  <c r="O34" i="53"/>
  <c r="O112" i="52"/>
  <c r="O48" i="53"/>
  <c r="O145" i="53"/>
  <c r="O6" i="53"/>
  <c r="O67" i="53"/>
  <c r="O297" i="64"/>
  <c r="O141" i="53"/>
  <c r="O5" i="51"/>
  <c r="O273" i="69"/>
  <c r="O27" i="51"/>
  <c r="O307" i="64"/>
  <c r="O269" i="69"/>
  <c r="O14" i="51"/>
  <c r="O269" i="70"/>
  <c r="O69" i="51"/>
  <c r="O88" i="51"/>
  <c r="O97" i="52"/>
  <c r="O109" i="53"/>
  <c r="O85" i="53"/>
  <c r="O136" i="51"/>
  <c r="O344" i="68"/>
  <c r="O150" i="51"/>
  <c r="O269" i="66"/>
  <c r="O34" i="51"/>
  <c r="O101" i="51"/>
  <c r="O277" i="67"/>
  <c r="O277" i="66"/>
  <c r="O164" i="53"/>
  <c r="O343" i="68"/>
  <c r="O273" i="70"/>
  <c r="O309" i="64"/>
  <c r="O234" i="69"/>
  <c r="O289" i="68"/>
  <c r="O174" i="52"/>
  <c r="O11" i="52"/>
  <c r="O19" i="52"/>
  <c r="O108" i="52"/>
  <c r="O53" i="52"/>
  <c r="O45" i="53"/>
  <c r="O132" i="52"/>
  <c r="O87" i="53"/>
  <c r="O289" i="64"/>
  <c r="O59" i="53"/>
  <c r="O58" i="51"/>
  <c r="O158" i="52"/>
  <c r="O239" i="66"/>
  <c r="O150" i="52"/>
  <c r="O32" i="53"/>
  <c r="O26" i="53"/>
  <c r="O130" i="53"/>
  <c r="O235" i="65"/>
  <c r="O145" i="52"/>
  <c r="O122" i="51"/>
  <c r="O33" i="53"/>
  <c r="O176" i="52"/>
  <c r="O52" i="53"/>
  <c r="O149" i="53"/>
  <c r="O243" i="65"/>
  <c r="O155" i="52"/>
  <c r="O319" i="68"/>
  <c r="O124" i="53"/>
  <c r="O4" i="51"/>
  <c r="O255" i="64"/>
  <c r="O141" i="51"/>
  <c r="O34" i="52"/>
  <c r="O175" i="53"/>
  <c r="O37" i="52"/>
  <c r="O130" i="51"/>
  <c r="O271" i="64"/>
  <c r="O153" i="52"/>
  <c r="O12" i="53"/>
  <c r="O138" i="52"/>
  <c r="O151" i="52"/>
  <c r="O240" i="66"/>
  <c r="O35" i="52"/>
  <c r="O147" i="52"/>
  <c r="O5" i="53"/>
  <c r="O230" i="72"/>
  <c r="O126" i="51"/>
  <c r="O79" i="51"/>
  <c r="O64" i="53"/>
  <c r="O39" i="51"/>
  <c r="O8" i="51"/>
  <c r="O37" i="51"/>
  <c r="O260" i="71"/>
  <c r="O171" i="52"/>
  <c r="O299" i="68"/>
  <c r="O87" i="52"/>
  <c r="O63" i="51"/>
  <c r="O254" i="64"/>
  <c r="O90" i="53"/>
  <c r="O15" i="51"/>
  <c r="O89" i="51"/>
  <c r="O100" i="52"/>
  <c r="O56" i="52"/>
  <c r="O99" i="52"/>
  <c r="O268" i="65"/>
  <c r="O136" i="52"/>
  <c r="O147" i="51"/>
  <c r="O13" i="53"/>
  <c r="O58" i="53"/>
  <c r="O152" i="51"/>
  <c r="O73" i="52"/>
  <c r="O31" i="51"/>
  <c r="O232" i="67"/>
  <c r="O57" i="51"/>
  <c r="O70" i="52"/>
  <c r="O169" i="51"/>
  <c r="O6" i="51"/>
  <c r="O32" i="51"/>
  <c r="O168" i="53"/>
  <c r="O59" i="52"/>
  <c r="O244" i="71"/>
  <c r="O237" i="65"/>
  <c r="O94" i="53"/>
  <c r="O64" i="52"/>
  <c r="O279" i="66"/>
  <c r="O48" i="52"/>
  <c r="O272" i="65"/>
  <c r="O268" i="66"/>
  <c r="O131" i="52"/>
  <c r="O22" i="52"/>
  <c r="O89" i="52"/>
  <c r="O251" i="65"/>
  <c r="O158" i="51"/>
  <c r="O17" i="52"/>
  <c r="O255" i="65"/>
  <c r="O254" i="66"/>
  <c r="O292" i="64"/>
  <c r="O260" i="70"/>
  <c r="O231" i="70"/>
  <c r="O85" i="52"/>
  <c r="O253" i="71"/>
  <c r="O252" i="70"/>
  <c r="O261" i="66"/>
  <c r="O275" i="64"/>
  <c r="O234" i="66"/>
  <c r="O164" i="51"/>
  <c r="O254" i="70"/>
  <c r="O254" i="67"/>
  <c r="O230" i="65"/>
  <c r="O245" i="71"/>
  <c r="O247" i="71"/>
  <c r="O254" i="65"/>
  <c r="O235" i="70"/>
  <c r="O318" i="68"/>
  <c r="O250" i="66"/>
  <c r="O28" i="51"/>
  <c r="O287" i="68"/>
  <c r="O248" i="69"/>
  <c r="O255" i="67"/>
  <c r="O82" i="52"/>
  <c r="O301" i="64"/>
  <c r="O242" i="72"/>
  <c r="O266" i="64"/>
  <c r="O340" i="68"/>
  <c r="O297" i="68"/>
  <c r="O241" i="67"/>
  <c r="O273" i="65"/>
  <c r="O252" i="72"/>
  <c r="O256" i="66"/>
  <c r="O288" i="68"/>
  <c r="O287" i="64"/>
  <c r="O238" i="65"/>
  <c r="O242" i="71"/>
  <c r="O143" i="53"/>
  <c r="O4" i="53"/>
  <c r="O279" i="68"/>
  <c r="O309" i="68"/>
  <c r="O259" i="65"/>
  <c r="O302" i="64"/>
  <c r="O313" i="68"/>
  <c r="O325" i="68"/>
  <c r="O256" i="65"/>
  <c r="O106" i="52"/>
  <c r="O223" i="71"/>
  <c r="O229" i="72"/>
  <c r="O284" i="64"/>
  <c r="O144" i="51"/>
  <c r="O226" i="72"/>
  <c r="O280" i="66"/>
  <c r="O259" i="67"/>
  <c r="O231" i="71"/>
  <c r="O231" i="72"/>
  <c r="O85" i="51"/>
  <c r="O323" i="68"/>
  <c r="O258" i="66"/>
  <c r="O280" i="65"/>
  <c r="O250" i="69"/>
  <c r="O235" i="72"/>
  <c r="O234" i="65"/>
  <c r="O293" i="68"/>
  <c r="O7" i="52"/>
  <c r="O237" i="69"/>
  <c r="O247" i="70"/>
  <c r="O223" i="72"/>
  <c r="O241" i="72"/>
  <c r="O261" i="64"/>
  <c r="O249" i="72"/>
  <c r="O43" i="52"/>
  <c r="O238" i="72"/>
  <c r="O143" i="51"/>
  <c r="O222" i="71"/>
  <c r="O105" i="51"/>
  <c r="O24" i="53"/>
  <c r="O229" i="65"/>
  <c r="O266" i="67"/>
  <c r="O229" i="66"/>
  <c r="O230" i="70"/>
  <c r="O227" i="69"/>
  <c r="O161" i="52"/>
  <c r="O105" i="52"/>
  <c r="O274" i="64"/>
  <c r="O255" i="71"/>
  <c r="O228" i="66"/>
  <c r="O249" i="66"/>
  <c r="O246" i="65"/>
  <c r="O273" i="64"/>
  <c r="O226" i="70"/>
  <c r="O246" i="66"/>
  <c r="O328" i="68"/>
  <c r="O245" i="65"/>
  <c r="O226" i="66"/>
  <c r="O114" i="53"/>
  <c r="O265" i="71"/>
  <c r="O274" i="65"/>
  <c r="O281" i="70"/>
  <c r="O112" i="51"/>
  <c r="O74" i="53"/>
  <c r="O171" i="53"/>
  <c r="O46" i="53"/>
  <c r="O79" i="53"/>
  <c r="O95" i="53"/>
  <c r="O96" i="53"/>
  <c r="O308" i="64"/>
  <c r="O281" i="67"/>
  <c r="O131" i="53"/>
  <c r="O115" i="53"/>
  <c r="O56" i="53"/>
  <c r="O119" i="53"/>
  <c r="O274" i="69"/>
  <c r="O255" i="69"/>
  <c r="O337" i="68"/>
  <c r="O236" i="69"/>
  <c r="O75" i="53"/>
  <c r="O134" i="53"/>
  <c r="O252" i="69"/>
  <c r="O152" i="53"/>
  <c r="O91" i="53"/>
  <c r="O313" i="64"/>
  <c r="O147" i="53"/>
  <c r="O268" i="71"/>
  <c r="O53" i="53"/>
  <c r="O278" i="67"/>
  <c r="O165" i="53"/>
  <c r="O115" i="52"/>
  <c r="O281" i="69"/>
  <c r="O89" i="53"/>
  <c r="O271" i="69"/>
  <c r="O84" i="51"/>
  <c r="O65" i="51"/>
  <c r="O257" i="72"/>
  <c r="O144" i="53"/>
  <c r="O299" i="64"/>
  <c r="O139" i="51"/>
  <c r="O168" i="51"/>
  <c r="O10" i="51"/>
  <c r="O166" i="52"/>
  <c r="O259" i="71"/>
  <c r="O26" i="51"/>
  <c r="O136" i="53"/>
  <c r="O77" i="52"/>
  <c r="O45" i="51"/>
  <c r="O166" i="51"/>
  <c r="O90" i="51"/>
  <c r="O277" i="69"/>
  <c r="O125" i="53"/>
  <c r="O332" i="68"/>
  <c r="O148" i="52"/>
  <c r="O106" i="53"/>
  <c r="O259" i="72"/>
  <c r="O266" i="71"/>
  <c r="O242" i="66"/>
  <c r="O134" i="52"/>
  <c r="O68" i="53"/>
  <c r="O153" i="51"/>
  <c r="O40" i="52"/>
  <c r="O346" i="68"/>
  <c r="O239" i="65"/>
  <c r="O276" i="65"/>
  <c r="O243" i="66"/>
  <c r="O172" i="51"/>
  <c r="O50" i="51"/>
  <c r="O155" i="51"/>
  <c r="O121" i="52"/>
  <c r="O251" i="66"/>
  <c r="O77" i="51"/>
  <c r="O151" i="51"/>
  <c r="O260" i="72"/>
  <c r="O60" i="51"/>
  <c r="O251" i="71"/>
  <c r="O50" i="52"/>
  <c r="O156" i="52"/>
  <c r="O159" i="52"/>
  <c r="O83" i="53"/>
  <c r="O268" i="70"/>
  <c r="O140" i="51"/>
  <c r="O92" i="51"/>
  <c r="O151" i="53"/>
  <c r="O301" i="68"/>
  <c r="O232" i="69"/>
  <c r="O279" i="65"/>
  <c r="O69" i="52"/>
  <c r="O248" i="72"/>
  <c r="O278" i="64"/>
  <c r="O259" i="64"/>
  <c r="O269" i="64"/>
  <c r="O55" i="51"/>
  <c r="O243" i="67"/>
  <c r="O107" i="51"/>
  <c r="O132" i="51"/>
  <c r="O41" i="52"/>
  <c r="O133" i="51"/>
  <c r="O149" i="52"/>
  <c r="O26" i="52"/>
  <c r="O248" i="71"/>
  <c r="O270" i="66"/>
  <c r="O333" i="68"/>
  <c r="O107" i="52"/>
  <c r="O15" i="52"/>
  <c r="O46" i="52"/>
  <c r="O117" i="52"/>
  <c r="O72" i="52"/>
  <c r="O77" i="53"/>
  <c r="O6" i="52"/>
  <c r="O120" i="53"/>
  <c r="O242" i="67"/>
  <c r="O49" i="53"/>
  <c r="O331" i="68"/>
  <c r="O263" i="64"/>
  <c r="O13" i="52"/>
  <c r="O138" i="51"/>
  <c r="O167" i="51"/>
  <c r="O65" i="52"/>
  <c r="O233" i="66"/>
  <c r="O300" i="68"/>
  <c r="O237" i="66"/>
  <c r="O40" i="51"/>
  <c r="O127" i="51"/>
  <c r="O51" i="52"/>
  <c r="O174" i="51"/>
  <c r="O88" i="53"/>
  <c r="O54" i="52"/>
  <c r="O296" i="68"/>
  <c r="O286" i="64"/>
  <c r="O236" i="66"/>
  <c r="O129" i="52"/>
  <c r="O284" i="68"/>
  <c r="O154" i="51"/>
  <c r="O95" i="52"/>
  <c r="O72" i="51"/>
  <c r="O238" i="69"/>
  <c r="O256" i="71"/>
  <c r="O163" i="52"/>
  <c r="O303" i="64"/>
  <c r="O111" i="51"/>
  <c r="O139" i="53"/>
  <c r="O18" i="52"/>
  <c r="O268" i="64"/>
  <c r="O157" i="51"/>
  <c r="O67" i="51"/>
  <c r="O101" i="52"/>
  <c r="O110" i="52"/>
  <c r="O78" i="52"/>
  <c r="O177" i="52"/>
  <c r="O76" i="52"/>
  <c r="O280" i="64"/>
  <c r="O164" i="52"/>
  <c r="O271" i="65"/>
  <c r="O259" i="69"/>
  <c r="O146" i="52"/>
  <c r="O221" i="72"/>
  <c r="O239" i="67"/>
  <c r="O232" i="72"/>
  <c r="O229" i="71"/>
  <c r="O125" i="52"/>
  <c r="O44" i="53"/>
  <c r="O256" i="69"/>
  <c r="O262" i="66"/>
  <c r="O62" i="51"/>
  <c r="O260" i="66"/>
  <c r="O338" i="68"/>
  <c r="O261" i="71"/>
  <c r="O162" i="52"/>
  <c r="O277" i="64"/>
  <c r="O261" i="65"/>
  <c r="O260" i="67"/>
  <c r="O229" i="69"/>
  <c r="O246" i="71"/>
  <c r="O280" i="70"/>
  <c r="O162" i="51"/>
  <c r="O238" i="67"/>
  <c r="O28" i="52"/>
  <c r="O47" i="51"/>
  <c r="O252" i="67"/>
  <c r="O128" i="51"/>
  <c r="O238" i="70"/>
  <c r="O279" i="64"/>
  <c r="O250" i="71"/>
  <c r="O279" i="67"/>
  <c r="O25" i="53"/>
  <c r="O310" i="64"/>
  <c r="O270" i="71"/>
  <c r="O285" i="68"/>
  <c r="O286" i="68"/>
  <c r="O279" i="70"/>
  <c r="O247" i="72"/>
  <c r="O106" i="51"/>
  <c r="O273" i="67"/>
  <c r="O283" i="68"/>
  <c r="O252" i="71"/>
  <c r="O241" i="70"/>
  <c r="O253" i="70"/>
  <c r="O256" i="67"/>
  <c r="O238" i="66"/>
  <c r="O264" i="70"/>
  <c r="O225" i="72"/>
  <c r="O257" i="66"/>
  <c r="O66" i="51"/>
  <c r="O240" i="70"/>
  <c r="O292" i="68"/>
  <c r="O261" i="67"/>
  <c r="O316" i="68"/>
  <c r="O248" i="70"/>
  <c r="O310" i="68"/>
  <c r="O239" i="69"/>
  <c r="O253" i="65"/>
  <c r="O230" i="66"/>
  <c r="O269" i="72"/>
  <c r="O82" i="51"/>
  <c r="O298" i="68"/>
  <c r="O125" i="51"/>
  <c r="O241" i="66"/>
  <c r="O234" i="71"/>
  <c r="O256" i="64"/>
  <c r="O243" i="70"/>
  <c r="O335" i="68"/>
  <c r="O161" i="53"/>
  <c r="O248" i="67"/>
  <c r="O305" i="68"/>
  <c r="O81" i="53"/>
  <c r="O281" i="68"/>
  <c r="O232" i="65"/>
  <c r="O143" i="52"/>
  <c r="O282" i="68"/>
  <c r="O247" i="66"/>
  <c r="O264" i="69"/>
  <c r="O62" i="52"/>
  <c r="O230" i="67"/>
  <c r="O227" i="70"/>
  <c r="O124" i="51"/>
  <c r="O230" i="69"/>
  <c r="O252" i="64"/>
  <c r="O3" i="53"/>
  <c r="O246" i="70"/>
  <c r="O227" i="65"/>
  <c r="O227" i="66"/>
  <c r="O227" i="67"/>
  <c r="O245" i="70"/>
  <c r="O246" i="67"/>
  <c r="O265" i="66"/>
  <c r="O226" i="65"/>
  <c r="O264" i="66"/>
  <c r="O18" i="15"/>
  <c r="O13" i="15"/>
  <c r="O12" i="15"/>
  <c r="O11" i="15"/>
  <c r="O10" i="15"/>
  <c r="O9" i="15"/>
  <c r="O8" i="15"/>
  <c r="O7" i="15"/>
  <c r="O6" i="15"/>
  <c r="O5" i="15"/>
  <c r="O30" i="16"/>
  <c r="O19" i="16"/>
  <c r="O5" i="16"/>
  <c r="O30" i="17"/>
  <c r="O29" i="17"/>
  <c r="O28" i="17"/>
  <c r="O21" i="16"/>
  <c r="O18" i="16"/>
  <c r="O7" i="16"/>
  <c r="O9" i="17"/>
  <c r="O8" i="17"/>
  <c r="O19" i="15"/>
  <c r="O24" i="16"/>
  <c r="O32" i="15"/>
  <c r="O31" i="15"/>
  <c r="O30" i="15"/>
  <c r="O29" i="15"/>
  <c r="O28" i="15"/>
  <c r="O26" i="15"/>
  <c r="O25" i="15"/>
  <c r="O24" i="15"/>
  <c r="O22" i="15"/>
  <c r="O21" i="15"/>
  <c r="O20" i="15"/>
  <c r="O31" i="16"/>
  <c r="O22" i="17"/>
  <c r="O21" i="17"/>
  <c r="O20" i="17"/>
  <c r="O19" i="17"/>
  <c r="O7" i="17"/>
  <c r="O6" i="17"/>
  <c r="O5" i="17"/>
  <c r="O6" i="16"/>
  <c r="O18" i="17"/>
  <c r="O8" i="16"/>
  <c r="O22" i="16"/>
  <c r="O20" i="16"/>
  <c r="O32" i="16"/>
  <c r="O16" i="16"/>
  <c r="O10" i="16"/>
  <c r="O25" i="16"/>
  <c r="O9" i="16"/>
  <c r="O26" i="16"/>
  <c r="O12" i="16"/>
  <c r="O14" i="16"/>
  <c r="O28" i="16"/>
  <c r="O29" i="16"/>
  <c r="O13" i="16"/>
  <c r="O11" i="16"/>
  <c r="O17" i="17"/>
  <c r="O14" i="15"/>
  <c r="O123" i="29"/>
  <c r="O139" i="29"/>
  <c r="O128" i="29"/>
  <c r="O144" i="6"/>
  <c r="O168" i="6"/>
  <c r="F164" i="6"/>
  <c r="F140" i="6"/>
  <c r="D15" i="15"/>
  <c r="L4" i="15"/>
  <c r="P149" i="6"/>
  <c r="P173" i="6"/>
  <c r="P127" i="6"/>
  <c r="P160" i="6"/>
  <c r="P136" i="6"/>
  <c r="P141" i="6"/>
  <c r="P117" i="53"/>
  <c r="P267" i="69"/>
  <c r="P278" i="69"/>
  <c r="P313" i="64"/>
  <c r="P305" i="64"/>
  <c r="P267" i="65"/>
  <c r="P114" i="52"/>
  <c r="P115" i="53"/>
  <c r="P18" i="53"/>
  <c r="P274" i="65"/>
  <c r="P16" i="53"/>
  <c r="P174" i="53"/>
  <c r="P112" i="52"/>
  <c r="P36" i="53"/>
  <c r="P135" i="53"/>
  <c r="P115" i="52"/>
  <c r="P342" i="68"/>
  <c r="P153" i="53"/>
  <c r="P264" i="72"/>
  <c r="P14" i="53"/>
  <c r="P113" i="51"/>
  <c r="P268" i="71"/>
  <c r="P267" i="66"/>
  <c r="P330" i="68"/>
  <c r="P8" i="53"/>
  <c r="P278" i="65"/>
  <c r="P112" i="53"/>
  <c r="P173" i="53"/>
  <c r="P73" i="53"/>
  <c r="P147" i="53"/>
  <c r="P118" i="53"/>
  <c r="P155" i="53"/>
  <c r="P56" i="53"/>
  <c r="P337" i="68"/>
  <c r="P76" i="53"/>
  <c r="P297" i="64"/>
  <c r="P53" i="51"/>
  <c r="P10" i="51"/>
  <c r="P46" i="51"/>
  <c r="P255" i="69"/>
  <c r="P277" i="66"/>
  <c r="P267" i="72"/>
  <c r="P86" i="51"/>
  <c r="P96" i="51"/>
  <c r="P271" i="70"/>
  <c r="P49" i="53"/>
  <c r="P100" i="52"/>
  <c r="P144" i="53"/>
  <c r="P164" i="53"/>
  <c r="P106" i="53"/>
  <c r="P307" i="64"/>
  <c r="P18" i="51"/>
  <c r="P277" i="65"/>
  <c r="P79" i="51"/>
  <c r="P332" i="68"/>
  <c r="P27" i="51"/>
  <c r="P301" i="68"/>
  <c r="P95" i="52"/>
  <c r="P117" i="52"/>
  <c r="P100" i="51"/>
  <c r="P272" i="70"/>
  <c r="P78" i="53"/>
  <c r="P148" i="51"/>
  <c r="P37" i="51"/>
  <c r="P22" i="52"/>
  <c r="P176" i="52"/>
  <c r="P68" i="52"/>
  <c r="P150" i="52"/>
  <c r="P141" i="51"/>
  <c r="P173" i="52"/>
  <c r="P242" i="65"/>
  <c r="P240" i="65"/>
  <c r="P34" i="52"/>
  <c r="P73" i="51"/>
  <c r="P140" i="53"/>
  <c r="P153" i="51"/>
  <c r="P141" i="52"/>
  <c r="P147" i="52"/>
  <c r="P250" i="65"/>
  <c r="P90" i="52"/>
  <c r="P97" i="51"/>
  <c r="P12" i="52"/>
  <c r="P131" i="51"/>
  <c r="P130" i="51"/>
  <c r="P50" i="53"/>
  <c r="P286" i="68"/>
  <c r="P5" i="53"/>
  <c r="P133" i="51"/>
  <c r="P118" i="52"/>
  <c r="P120" i="53"/>
  <c r="P83" i="52"/>
  <c r="P10" i="52"/>
  <c r="P145" i="52"/>
  <c r="P236" i="65"/>
  <c r="P13" i="52"/>
  <c r="P235" i="65"/>
  <c r="P48" i="51"/>
  <c r="P52" i="52"/>
  <c r="P149" i="51"/>
  <c r="P111" i="51"/>
  <c r="P11" i="52"/>
  <c r="P93" i="53"/>
  <c r="P176" i="53"/>
  <c r="P127" i="51"/>
  <c r="P154" i="52"/>
  <c r="P51" i="52"/>
  <c r="P64" i="53"/>
  <c r="P60" i="51"/>
  <c r="P167" i="51"/>
  <c r="P269" i="71"/>
  <c r="P71" i="53"/>
  <c r="P237" i="66"/>
  <c r="P90" i="51"/>
  <c r="P87" i="52"/>
  <c r="P260" i="72"/>
  <c r="P300" i="64"/>
  <c r="P60" i="52"/>
  <c r="P168" i="52"/>
  <c r="P65" i="52"/>
  <c r="P11" i="53"/>
  <c r="P33" i="52"/>
  <c r="P71" i="51"/>
  <c r="P33" i="51"/>
  <c r="P339" i="68"/>
  <c r="P168" i="51"/>
  <c r="P236" i="66"/>
  <c r="P121" i="53"/>
  <c r="P93" i="51"/>
  <c r="P54" i="51"/>
  <c r="P231" i="66"/>
  <c r="P30" i="52"/>
  <c r="P166" i="51"/>
  <c r="P169" i="52"/>
  <c r="P290" i="68"/>
  <c r="P70" i="52"/>
  <c r="P155" i="51"/>
  <c r="P45" i="52"/>
  <c r="P70" i="53"/>
  <c r="P175" i="53"/>
  <c r="P129" i="51"/>
  <c r="P139" i="53"/>
  <c r="P26" i="53"/>
  <c r="P50" i="51"/>
  <c r="P10" i="53"/>
  <c r="P38" i="51"/>
  <c r="P265" i="69"/>
  <c r="P92" i="51"/>
  <c r="P20" i="51"/>
  <c r="P88" i="52"/>
  <c r="P31" i="52"/>
  <c r="P17" i="52"/>
  <c r="P108" i="52"/>
  <c r="P320" i="68"/>
  <c r="P85" i="52"/>
  <c r="P255" i="71"/>
  <c r="P258" i="66"/>
  <c r="P288" i="64"/>
  <c r="P273" i="67"/>
  <c r="P261" i="70"/>
  <c r="P262" i="69"/>
  <c r="P287" i="64"/>
  <c r="P247" i="67"/>
  <c r="P266" i="66"/>
  <c r="P259" i="65"/>
  <c r="P232" i="71"/>
  <c r="P47" i="52"/>
  <c r="P273" i="66"/>
  <c r="P235" i="66"/>
  <c r="P226" i="72"/>
  <c r="P272" i="67"/>
  <c r="P262" i="66"/>
  <c r="P312" i="68"/>
  <c r="P263" i="64"/>
  <c r="P231" i="69"/>
  <c r="P4" i="53"/>
  <c r="P231" i="71"/>
  <c r="P245" i="72"/>
  <c r="P227" i="72"/>
  <c r="P259" i="66"/>
  <c r="P235" i="72"/>
  <c r="P259" i="67"/>
  <c r="P109" i="51"/>
  <c r="P315" i="68"/>
  <c r="P254" i="70"/>
  <c r="P238" i="65"/>
  <c r="P255" i="72"/>
  <c r="P275" i="64"/>
  <c r="P283" i="68"/>
  <c r="P241" i="69"/>
  <c r="P231" i="70"/>
  <c r="P44" i="52"/>
  <c r="P245" i="71"/>
  <c r="P233" i="67"/>
  <c r="P313" i="68"/>
  <c r="P251" i="67"/>
  <c r="P161" i="53"/>
  <c r="P283" i="64"/>
  <c r="P322" i="68"/>
  <c r="P296" i="64"/>
  <c r="P233" i="70"/>
  <c r="P323" i="68"/>
  <c r="P240" i="70"/>
  <c r="P338" i="68"/>
  <c r="P49" i="51"/>
  <c r="P270" i="67"/>
  <c r="P248" i="72"/>
  <c r="P164" i="52"/>
  <c r="P258" i="70"/>
  <c r="P280" i="67"/>
  <c r="P68" i="51"/>
  <c r="P28" i="51"/>
  <c r="P128" i="52"/>
  <c r="P311" i="68"/>
  <c r="P264" i="70"/>
  <c r="P248" i="65"/>
  <c r="P248" i="71"/>
  <c r="P228" i="71"/>
  <c r="P340" i="68"/>
  <c r="P290" i="64"/>
  <c r="P162" i="52"/>
  <c r="P269" i="72"/>
  <c r="P235" i="71"/>
  <c r="P252" i="66"/>
  <c r="P241" i="65"/>
  <c r="P252" i="71"/>
  <c r="P106" i="52"/>
  <c r="P258" i="65"/>
  <c r="P30" i="51"/>
  <c r="P257" i="65"/>
  <c r="P244" i="72"/>
  <c r="P43" i="53"/>
  <c r="P227" i="67"/>
  <c r="P265" i="65"/>
  <c r="P43" i="51"/>
  <c r="P3" i="51"/>
  <c r="P240" i="71"/>
  <c r="P105" i="51"/>
  <c r="P295" i="64"/>
  <c r="P274" i="64"/>
  <c r="P161" i="51"/>
  <c r="P246" i="66"/>
  <c r="P124" i="52"/>
  <c r="P230" i="67"/>
  <c r="P81" i="51"/>
  <c r="P280" i="68"/>
  <c r="P219" i="71"/>
  <c r="P246" i="69"/>
  <c r="P252" i="64"/>
  <c r="P226" i="65"/>
  <c r="P294" i="64"/>
  <c r="P226" i="69"/>
  <c r="P75" i="53"/>
  <c r="P271" i="72"/>
  <c r="P265" i="72"/>
  <c r="P281" i="70"/>
  <c r="P65" i="53"/>
  <c r="P278" i="70"/>
  <c r="P29" i="53"/>
  <c r="P171" i="53"/>
  <c r="P37" i="53"/>
  <c r="P91" i="53"/>
  <c r="P269" i="70"/>
  <c r="P115" i="51"/>
  <c r="P267" i="70"/>
  <c r="P281" i="66"/>
  <c r="P235" i="69"/>
  <c r="P345" i="68"/>
  <c r="P159" i="53"/>
  <c r="P97" i="53"/>
  <c r="P110" i="53"/>
  <c r="P281" i="69"/>
  <c r="P101" i="53"/>
  <c r="P264" i="71"/>
  <c r="P133" i="53"/>
  <c r="P137" i="53"/>
  <c r="P74" i="53"/>
  <c r="P34" i="53"/>
  <c r="P57" i="53"/>
  <c r="P98" i="53"/>
  <c r="P145" i="53"/>
  <c r="P15" i="53"/>
  <c r="P38" i="53"/>
  <c r="P131" i="53"/>
  <c r="P116" i="53"/>
  <c r="P274" i="70"/>
  <c r="P72" i="53"/>
  <c r="P138" i="53"/>
  <c r="P72" i="51"/>
  <c r="P344" i="68"/>
  <c r="P146" i="53"/>
  <c r="P277" i="70"/>
  <c r="P15" i="51"/>
  <c r="P269" i="66"/>
  <c r="P41" i="51"/>
  <c r="P136" i="51"/>
  <c r="P109" i="53"/>
  <c r="P172" i="51"/>
  <c r="P277" i="69"/>
  <c r="P276" i="69"/>
  <c r="P77" i="52"/>
  <c r="P276" i="66"/>
  <c r="P269" i="67"/>
  <c r="P47" i="53"/>
  <c r="P28" i="53"/>
  <c r="P162" i="53"/>
  <c r="P257" i="72"/>
  <c r="P65" i="51"/>
  <c r="P9" i="53"/>
  <c r="P239" i="66"/>
  <c r="P26" i="51"/>
  <c r="P121" i="52"/>
  <c r="P169" i="53"/>
  <c r="P256" i="72"/>
  <c r="P131" i="52"/>
  <c r="P118" i="51"/>
  <c r="P5" i="52"/>
  <c r="P158" i="51"/>
  <c r="P148" i="53"/>
  <c r="P30" i="53"/>
  <c r="P134" i="52"/>
  <c r="P119" i="51"/>
  <c r="P74" i="52"/>
  <c r="P310" i="64"/>
  <c r="P231" i="65"/>
  <c r="P167" i="53"/>
  <c r="P77" i="53"/>
  <c r="P83" i="51"/>
  <c r="P122" i="51"/>
  <c r="P126" i="51"/>
  <c r="P74" i="51"/>
  <c r="P31" i="53"/>
  <c r="P270" i="69"/>
  <c r="P228" i="67"/>
  <c r="P78" i="51"/>
  <c r="P148" i="52"/>
  <c r="P67" i="51"/>
  <c r="P233" i="65"/>
  <c r="P135" i="51"/>
  <c r="P22" i="51"/>
  <c r="P92" i="52"/>
  <c r="P89" i="53"/>
  <c r="P73" i="52"/>
  <c r="P69" i="51"/>
  <c r="P139" i="52"/>
  <c r="P171" i="51"/>
  <c r="P19" i="51"/>
  <c r="P268" i="66"/>
  <c r="P76" i="51"/>
  <c r="P107" i="52"/>
  <c r="P256" i="67"/>
  <c r="P177" i="52"/>
  <c r="P98" i="52"/>
  <c r="P257" i="64"/>
  <c r="P270" i="70"/>
  <c r="P78" i="52"/>
  <c r="P29" i="51"/>
  <c r="P110" i="51"/>
  <c r="P96" i="52"/>
  <c r="P45" i="53"/>
  <c r="P88" i="51"/>
  <c r="P130" i="52"/>
  <c r="P120" i="52"/>
  <c r="P228" i="66"/>
  <c r="P335" i="68"/>
  <c r="P170" i="51"/>
  <c r="P56" i="51"/>
  <c r="P172" i="52"/>
  <c r="P135" i="52"/>
  <c r="P333" i="68"/>
  <c r="P163" i="52"/>
  <c r="P126" i="52"/>
  <c r="P243" i="65"/>
  <c r="P232" i="65"/>
  <c r="P100" i="53"/>
  <c r="P102" i="53"/>
  <c r="P152" i="51"/>
  <c r="P41" i="52"/>
  <c r="P83" i="53"/>
  <c r="P253" i="65"/>
  <c r="P51" i="51"/>
  <c r="P50" i="52"/>
  <c r="P176" i="51"/>
  <c r="P69" i="53"/>
  <c r="P233" i="66"/>
  <c r="P173" i="51"/>
  <c r="P140" i="52"/>
  <c r="P14" i="51"/>
  <c r="P35" i="52"/>
  <c r="P137" i="51"/>
  <c r="P132" i="51"/>
  <c r="P26" i="52"/>
  <c r="P129" i="52"/>
  <c r="P59" i="53"/>
  <c r="P174" i="51"/>
  <c r="P5" i="51"/>
  <c r="P70" i="51"/>
  <c r="P18" i="52"/>
  <c r="P278" i="64"/>
  <c r="P102" i="52"/>
  <c r="P122" i="52"/>
  <c r="P56" i="52"/>
  <c r="P102" i="51"/>
  <c r="P255" i="70"/>
  <c r="P264" i="64"/>
  <c r="P243" i="72"/>
  <c r="P239" i="69"/>
  <c r="P260" i="66"/>
  <c r="P250" i="66"/>
  <c r="P261" i="67"/>
  <c r="P238" i="69"/>
  <c r="P242" i="71"/>
  <c r="P234" i="67"/>
  <c r="P255" i="67"/>
  <c r="P280" i="70"/>
  <c r="P304" i="64"/>
  <c r="P233" i="71"/>
  <c r="P232" i="67"/>
  <c r="P125" i="51"/>
  <c r="P277" i="64"/>
  <c r="P234" i="66"/>
  <c r="P238" i="70"/>
  <c r="P250" i="70"/>
  <c r="P144" i="52"/>
  <c r="P233" i="72"/>
  <c r="P249" i="71"/>
  <c r="P238" i="67"/>
  <c r="P254" i="66"/>
  <c r="P266" i="65"/>
  <c r="P229" i="65"/>
  <c r="P247" i="72"/>
  <c r="P261" i="72"/>
  <c r="P273" i="65"/>
  <c r="P263" i="72"/>
  <c r="P242" i="70"/>
  <c r="P44" i="51"/>
  <c r="P251" i="72"/>
  <c r="P128" i="51"/>
  <c r="P87" i="51"/>
  <c r="P240" i="69"/>
  <c r="P250" i="71"/>
  <c r="P258" i="67"/>
  <c r="P63" i="51"/>
  <c r="P228" i="72"/>
  <c r="P66" i="52"/>
  <c r="P224" i="72"/>
  <c r="P252" i="67"/>
  <c r="P300" i="68"/>
  <c r="P224" i="71"/>
  <c r="P7" i="51"/>
  <c r="P259" i="70"/>
  <c r="P66" i="51"/>
  <c r="P261" i="71"/>
  <c r="P256" i="64"/>
  <c r="P336" i="68"/>
  <c r="P305" i="68"/>
  <c r="P82" i="53"/>
  <c r="P237" i="70"/>
  <c r="P286" i="64"/>
  <c r="P254" i="67"/>
  <c r="P281" i="64"/>
  <c r="P227" i="66"/>
  <c r="P271" i="65"/>
  <c r="P4" i="51"/>
  <c r="P309" i="68"/>
  <c r="P7" i="52"/>
  <c r="P44" i="53"/>
  <c r="P285" i="64"/>
  <c r="P239" i="70"/>
  <c r="P252" i="70"/>
  <c r="P243" i="69"/>
  <c r="P252" i="72"/>
  <c r="P229" i="66"/>
  <c r="P292" i="64"/>
  <c r="P280" i="66"/>
  <c r="P282" i="64"/>
  <c r="P109" i="52"/>
  <c r="P311" i="64"/>
  <c r="P82" i="52"/>
  <c r="P271" i="66"/>
  <c r="P229" i="72"/>
  <c r="P227" i="65"/>
  <c r="P249" i="70"/>
  <c r="P62" i="52"/>
  <c r="P62" i="51"/>
  <c r="P62" i="53"/>
  <c r="P143" i="51"/>
  <c r="P265" i="67"/>
  <c r="P222" i="71"/>
  <c r="P249" i="67"/>
  <c r="P220" i="72"/>
  <c r="P247" i="69"/>
  <c r="P24" i="53"/>
  <c r="P222" i="72"/>
  <c r="P229" i="70"/>
  <c r="P3" i="52"/>
  <c r="P230" i="70"/>
  <c r="P264" i="65"/>
  <c r="P245" i="66"/>
  <c r="P264" i="67"/>
  <c r="P245" i="65"/>
  <c r="P237" i="72"/>
  <c r="P245" i="70"/>
  <c r="P119" i="53"/>
  <c r="P55" i="53"/>
  <c r="P129" i="53"/>
  <c r="P309" i="64"/>
  <c r="P236" i="69"/>
  <c r="P165" i="53"/>
  <c r="P341" i="68"/>
  <c r="P134" i="53"/>
  <c r="P265" i="71"/>
  <c r="P128" i="53"/>
  <c r="P60" i="53"/>
  <c r="P275" i="69"/>
  <c r="P275" i="67"/>
  <c r="P275" i="66"/>
  <c r="P274" i="66"/>
  <c r="P22" i="53"/>
  <c r="P48" i="53"/>
  <c r="P271" i="71"/>
  <c r="P86" i="53"/>
  <c r="P234" i="69"/>
  <c r="P163" i="53"/>
  <c r="P277" i="67"/>
  <c r="P278" i="66"/>
  <c r="P276" i="67"/>
  <c r="P278" i="67"/>
  <c r="P114" i="53"/>
  <c r="P84" i="53"/>
  <c r="P96" i="53"/>
  <c r="P259" i="72"/>
  <c r="P6" i="53"/>
  <c r="P113" i="52"/>
  <c r="P170" i="53"/>
  <c r="P268" i="72"/>
  <c r="P53" i="53"/>
  <c r="P103" i="53"/>
  <c r="P141" i="53"/>
  <c r="P12" i="53"/>
  <c r="P17" i="51"/>
  <c r="P299" i="64"/>
  <c r="P254" i="69"/>
  <c r="P258" i="72"/>
  <c r="P130" i="53"/>
  <c r="P175" i="51"/>
  <c r="P233" i="69"/>
  <c r="P267" i="71"/>
  <c r="P19" i="53"/>
  <c r="P101" i="51"/>
  <c r="P266" i="71"/>
  <c r="P7" i="53"/>
  <c r="P154" i="51"/>
  <c r="P32" i="53"/>
  <c r="P259" i="71"/>
  <c r="P276" i="65"/>
  <c r="P125" i="53"/>
  <c r="P34" i="51"/>
  <c r="P66" i="53"/>
  <c r="P260" i="64"/>
  <c r="P97" i="52"/>
  <c r="P157" i="53"/>
  <c r="P94" i="52"/>
  <c r="P151" i="52"/>
  <c r="P331" i="68"/>
  <c r="P48" i="52"/>
  <c r="P52" i="51"/>
  <c r="P91" i="51"/>
  <c r="P94" i="51"/>
  <c r="P153" i="52"/>
  <c r="P103" i="51"/>
  <c r="P127" i="52"/>
  <c r="P167" i="52"/>
  <c r="P268" i="67"/>
  <c r="P120" i="51"/>
  <c r="P49" i="52"/>
  <c r="P158" i="53"/>
  <c r="P45" i="51"/>
  <c r="P16" i="51"/>
  <c r="P57" i="52"/>
  <c r="P116" i="51"/>
  <c r="P169" i="51"/>
  <c r="P259" i="64"/>
  <c r="P299" i="68"/>
  <c r="P110" i="52"/>
  <c r="P150" i="51"/>
  <c r="P327" i="68"/>
  <c r="P132" i="52"/>
  <c r="P268" i="64"/>
  <c r="P253" i="70"/>
  <c r="P89" i="51"/>
  <c r="P52" i="53"/>
  <c r="P265" i="70"/>
  <c r="P58" i="53"/>
  <c r="P134" i="51"/>
  <c r="P9" i="52"/>
  <c r="P108" i="51"/>
  <c r="P296" i="68"/>
  <c r="P237" i="67"/>
  <c r="P174" i="52"/>
  <c r="P268" i="69"/>
  <c r="P29" i="52"/>
  <c r="P151" i="51"/>
  <c r="P346" i="68"/>
  <c r="P92" i="53"/>
  <c r="P87" i="53"/>
  <c r="P271" i="64"/>
  <c r="P155" i="52"/>
  <c r="P121" i="51"/>
  <c r="P76" i="52"/>
  <c r="P116" i="52"/>
  <c r="P99" i="52"/>
  <c r="P267" i="64"/>
  <c r="P243" i="66"/>
  <c r="P279" i="70"/>
  <c r="P258" i="64"/>
  <c r="P91" i="52"/>
  <c r="P19" i="52"/>
  <c r="P156" i="51"/>
  <c r="P111" i="52"/>
  <c r="P55" i="51"/>
  <c r="P6" i="51"/>
  <c r="P124" i="53"/>
  <c r="P298" i="64"/>
  <c r="P262" i="64"/>
  <c r="P101" i="52"/>
  <c r="P67" i="52"/>
  <c r="P88" i="53"/>
  <c r="P21" i="52"/>
  <c r="P64" i="52"/>
  <c r="P139" i="51"/>
  <c r="P51" i="53"/>
  <c r="P21" i="53"/>
  <c r="P84" i="52"/>
  <c r="P14" i="52"/>
  <c r="P292" i="68"/>
  <c r="P93" i="52"/>
  <c r="P40" i="53"/>
  <c r="P279" i="69"/>
  <c r="P58" i="52"/>
  <c r="P59" i="51"/>
  <c r="P150" i="53"/>
  <c r="P13" i="53"/>
  <c r="P166" i="52"/>
  <c r="P240" i="67"/>
  <c r="P32" i="52"/>
  <c r="P165" i="51"/>
  <c r="P168" i="53"/>
  <c r="P11" i="51"/>
  <c r="P303" i="64"/>
  <c r="P40" i="52"/>
  <c r="P20" i="53"/>
  <c r="P253" i="69"/>
  <c r="P157" i="52"/>
  <c r="P241" i="67"/>
  <c r="P261" i="64"/>
  <c r="P230" i="66"/>
  <c r="P303" i="68"/>
  <c r="P266" i="64"/>
  <c r="P253" i="71"/>
  <c r="P241" i="66"/>
  <c r="P230" i="72"/>
  <c r="P298" i="68"/>
  <c r="P291" i="64"/>
  <c r="P251" i="70"/>
  <c r="P256" i="70"/>
  <c r="P25" i="51"/>
  <c r="P262" i="70"/>
  <c r="P270" i="71"/>
  <c r="P256" i="65"/>
  <c r="P244" i="71"/>
  <c r="P164" i="51"/>
  <c r="P144" i="51"/>
  <c r="P318" i="68"/>
  <c r="P295" i="68"/>
  <c r="P266" i="67"/>
  <c r="P241" i="71"/>
  <c r="P287" i="68"/>
  <c r="P82" i="51"/>
  <c r="P249" i="65"/>
  <c r="P232" i="69"/>
  <c r="P253" i="66"/>
  <c r="P281" i="68"/>
  <c r="P247" i="65"/>
  <c r="P221" i="72"/>
  <c r="P257" i="66"/>
  <c r="P279" i="65"/>
  <c r="P247" i="66"/>
  <c r="P279" i="68"/>
  <c r="P239" i="67"/>
  <c r="P232" i="72"/>
  <c r="P251" i="69"/>
  <c r="P234" i="70"/>
  <c r="P282" i="68"/>
  <c r="P257" i="70"/>
  <c r="P260" i="70"/>
  <c r="P63" i="52"/>
  <c r="P306" i="68"/>
  <c r="P260" i="67"/>
  <c r="P301" i="64"/>
  <c r="P262" i="71"/>
  <c r="P162" i="51"/>
  <c r="P228" i="65"/>
  <c r="P321" i="68"/>
  <c r="P248" i="66"/>
  <c r="P251" i="66"/>
  <c r="P255" i="65"/>
  <c r="P248" i="67"/>
  <c r="P259" i="69"/>
  <c r="P254" i="65"/>
  <c r="P251" i="65"/>
  <c r="P262" i="67"/>
  <c r="P270" i="64"/>
  <c r="P246" i="71"/>
  <c r="P225" i="72"/>
  <c r="P284" i="64"/>
  <c r="P105" i="53"/>
  <c r="P232" i="66"/>
  <c r="P242" i="72"/>
  <c r="P285" i="68"/>
  <c r="P250" i="72"/>
  <c r="P247" i="71"/>
  <c r="P236" i="67"/>
  <c r="P289" i="64"/>
  <c r="P310" i="68"/>
  <c r="P229" i="71"/>
  <c r="P261" i="65"/>
  <c r="P308" i="68"/>
  <c r="P250" i="67"/>
  <c r="P234" i="71"/>
  <c r="P258" i="69"/>
  <c r="P291" i="68"/>
  <c r="P247" i="70"/>
  <c r="P229" i="69"/>
  <c r="P248" i="69"/>
  <c r="P43" i="52"/>
  <c r="P161" i="52"/>
  <c r="P3" i="53"/>
  <c r="P246" i="67"/>
  <c r="P143" i="52"/>
  <c r="P265" i="66"/>
  <c r="P24" i="51"/>
  <c r="P81" i="53"/>
  <c r="P228" i="70"/>
  <c r="P238" i="71"/>
  <c r="P220" i="71"/>
  <c r="P230" i="69"/>
  <c r="P307" i="68"/>
  <c r="P273" i="64"/>
  <c r="P219" i="72"/>
  <c r="P237" i="71"/>
  <c r="P264" i="66"/>
  <c r="P245" i="69"/>
  <c r="P274" i="69"/>
  <c r="P108" i="53"/>
  <c r="P267" i="67"/>
  <c r="P275" i="65"/>
  <c r="P275" i="70"/>
  <c r="P46" i="53"/>
  <c r="P281" i="65"/>
  <c r="P177" i="53"/>
  <c r="P113" i="53"/>
  <c r="P114" i="51"/>
  <c r="P54" i="53"/>
  <c r="P112" i="51"/>
  <c r="P152" i="53"/>
  <c r="P99" i="53"/>
  <c r="P41" i="53"/>
  <c r="P126" i="53"/>
  <c r="P67" i="53"/>
  <c r="P27" i="53"/>
  <c r="P17" i="53"/>
  <c r="P136" i="53"/>
  <c r="P281" i="67"/>
  <c r="P35" i="53"/>
  <c r="P172" i="53"/>
  <c r="P132" i="53"/>
  <c r="P274" i="67"/>
  <c r="P79" i="53"/>
  <c r="P107" i="53"/>
  <c r="P252" i="69"/>
  <c r="P154" i="53"/>
  <c r="P156" i="53"/>
  <c r="P127" i="53"/>
  <c r="P95" i="53"/>
  <c r="P122" i="53"/>
  <c r="P347" i="68"/>
  <c r="P306" i="64"/>
  <c r="P16" i="52"/>
  <c r="P21" i="51"/>
  <c r="P269" i="65"/>
  <c r="P266" i="72"/>
  <c r="P269" i="69"/>
  <c r="P343" i="68"/>
  <c r="P257" i="71"/>
  <c r="P272" i="69"/>
  <c r="P276" i="70"/>
  <c r="P85" i="53"/>
  <c r="P39" i="53"/>
  <c r="P266" i="70"/>
  <c r="P349" i="68"/>
  <c r="P273" i="70"/>
  <c r="P36" i="51"/>
  <c r="P268" i="70"/>
  <c r="P308" i="64"/>
  <c r="P266" i="69"/>
  <c r="P271" i="69"/>
  <c r="P273" i="69"/>
  <c r="P235" i="67"/>
  <c r="P107" i="51"/>
  <c r="P138" i="51"/>
  <c r="P68" i="53"/>
  <c r="P237" i="65"/>
  <c r="P55" i="52"/>
  <c r="P35" i="51"/>
  <c r="P99" i="51"/>
  <c r="P33" i="53"/>
  <c r="P157" i="51"/>
  <c r="P86" i="52"/>
  <c r="P268" i="65"/>
  <c r="P170" i="52"/>
  <c r="P293" i="68"/>
  <c r="P175" i="52"/>
  <c r="P147" i="51"/>
  <c r="P119" i="52"/>
  <c r="P171" i="52"/>
  <c r="P149" i="53"/>
  <c r="P39" i="52"/>
  <c r="P152" i="52"/>
  <c r="P37" i="52"/>
  <c r="P85" i="51"/>
  <c r="P133" i="52"/>
  <c r="P243" i="67"/>
  <c r="P258" i="71"/>
  <c r="P89" i="52"/>
  <c r="P31" i="51"/>
  <c r="P15" i="52"/>
  <c r="P257" i="69"/>
  <c r="P137" i="52"/>
  <c r="P294" i="68"/>
  <c r="P39" i="51"/>
  <c r="P8" i="52"/>
  <c r="P77" i="51"/>
  <c r="P27" i="52"/>
  <c r="P75" i="51"/>
  <c r="P289" i="68"/>
  <c r="P165" i="52"/>
  <c r="P256" i="71"/>
  <c r="P136" i="52"/>
  <c r="P138" i="52"/>
  <c r="P284" i="68"/>
  <c r="P163" i="51"/>
  <c r="P57" i="51"/>
  <c r="P98" i="51"/>
  <c r="P242" i="67"/>
  <c r="P151" i="53"/>
  <c r="P272" i="65"/>
  <c r="P72" i="52"/>
  <c r="P94" i="53"/>
  <c r="P269" i="64"/>
  <c r="P279" i="64"/>
  <c r="P251" i="71"/>
  <c r="P166" i="53"/>
  <c r="P242" i="66"/>
  <c r="P53" i="52"/>
  <c r="P288" i="68"/>
  <c r="P111" i="53"/>
  <c r="P117" i="51"/>
  <c r="P71" i="52"/>
  <c r="P13" i="51"/>
  <c r="P140" i="51"/>
  <c r="P159" i="52"/>
  <c r="P156" i="52"/>
  <c r="P158" i="52"/>
  <c r="P270" i="65"/>
  <c r="P79" i="52"/>
  <c r="P69" i="52"/>
  <c r="P75" i="52"/>
  <c r="P149" i="52"/>
  <c r="P40" i="51"/>
  <c r="P36" i="52"/>
  <c r="P6" i="52"/>
  <c r="P64" i="51"/>
  <c r="P46" i="52"/>
  <c r="P58" i="51"/>
  <c r="P262" i="72"/>
  <c r="P59" i="52"/>
  <c r="P240" i="66"/>
  <c r="P12" i="51"/>
  <c r="P95" i="51"/>
  <c r="P32" i="51"/>
  <c r="P20" i="52"/>
  <c r="P159" i="51"/>
  <c r="P260" i="65"/>
  <c r="P234" i="65"/>
  <c r="P177" i="51"/>
  <c r="P84" i="51"/>
  <c r="P145" i="51"/>
  <c r="P38" i="52"/>
  <c r="P297" i="68"/>
  <c r="P103" i="52"/>
  <c r="P90" i="53"/>
  <c r="P8" i="51"/>
  <c r="P54" i="52"/>
  <c r="P279" i="67"/>
  <c r="P227" i="71"/>
  <c r="P253" i="72"/>
  <c r="P256" i="66"/>
  <c r="P223" i="72"/>
  <c r="P255" i="64"/>
  <c r="P270" i="66"/>
  <c r="P47" i="51"/>
  <c r="P229" i="67"/>
  <c r="P125" i="52"/>
  <c r="P261" i="66"/>
  <c r="P4" i="52"/>
  <c r="P260" i="69"/>
  <c r="P255" i="66"/>
  <c r="P230" i="71"/>
  <c r="P319" i="68"/>
  <c r="P325" i="68"/>
  <c r="P25" i="53"/>
  <c r="P260" i="71"/>
  <c r="P106" i="51"/>
  <c r="P257" i="67"/>
  <c r="P234" i="72"/>
  <c r="P243" i="70"/>
  <c r="P279" i="66"/>
  <c r="P252" i="65"/>
  <c r="P63" i="53"/>
  <c r="P348" i="68"/>
  <c r="P280" i="65"/>
  <c r="P314" i="68"/>
  <c r="P312" i="64"/>
  <c r="P28" i="52"/>
  <c r="P25" i="52"/>
  <c r="P242" i="69"/>
  <c r="P316" i="68"/>
  <c r="P143" i="53"/>
  <c r="P317" i="68"/>
  <c r="P241" i="72"/>
  <c r="P9" i="51"/>
  <c r="P236" i="70"/>
  <c r="P334" i="68"/>
  <c r="P276" i="64"/>
  <c r="P324" i="68"/>
  <c r="P225" i="71"/>
  <c r="P272" i="66"/>
  <c r="P239" i="65"/>
  <c r="P302" i="64"/>
  <c r="P264" i="69"/>
  <c r="P280" i="69"/>
  <c r="P226" i="71"/>
  <c r="P254" i="64"/>
  <c r="P261" i="69"/>
  <c r="P232" i="70"/>
  <c r="P230" i="65"/>
  <c r="P146" i="52"/>
  <c r="P231" i="72"/>
  <c r="P271" i="67"/>
  <c r="P239" i="72"/>
  <c r="P250" i="69"/>
  <c r="P280" i="64"/>
  <c r="P246" i="72"/>
  <c r="P238" i="66"/>
  <c r="P243" i="71"/>
  <c r="P223" i="71"/>
  <c r="P329" i="68"/>
  <c r="P146" i="51"/>
  <c r="P265" i="64"/>
  <c r="P241" i="70"/>
  <c r="P256" i="69"/>
  <c r="P249" i="72"/>
  <c r="P235" i="70"/>
  <c r="P263" i="71"/>
  <c r="P239" i="71"/>
  <c r="P253" i="67"/>
  <c r="P221" i="71"/>
  <c r="P237" i="69"/>
  <c r="P270" i="72"/>
  <c r="P262" i="65"/>
  <c r="P231" i="67"/>
  <c r="P105" i="52"/>
  <c r="P328" i="68"/>
  <c r="P304" i="68"/>
  <c r="P253" i="64"/>
  <c r="P238" i="72"/>
  <c r="P124" i="51"/>
  <c r="P249" i="66"/>
  <c r="P24" i="52"/>
  <c r="P240" i="72"/>
  <c r="P249" i="69"/>
  <c r="P81" i="52"/>
  <c r="P228" i="69"/>
  <c r="P226" i="66"/>
  <c r="P248" i="70"/>
  <c r="P246" i="65"/>
  <c r="P245" i="67"/>
  <c r="P227" i="69"/>
  <c r="P227" i="70"/>
  <c r="P226" i="67"/>
  <c r="P246" i="70"/>
  <c r="P226" i="70"/>
  <c r="P5" i="16"/>
  <c r="P9" i="16"/>
  <c r="P13" i="16"/>
  <c r="P20" i="16"/>
  <c r="P17" i="17"/>
  <c r="P18" i="17"/>
  <c r="P7" i="15"/>
  <c r="P11" i="15"/>
  <c r="P18" i="15"/>
  <c r="P22" i="15"/>
  <c r="P28" i="15"/>
  <c r="P32" i="15"/>
  <c r="P9" i="17"/>
  <c r="P22" i="17"/>
  <c r="P29" i="16"/>
  <c r="P6" i="16"/>
  <c r="P10" i="16"/>
  <c r="P14" i="16"/>
  <c r="P21" i="16"/>
  <c r="P8" i="15"/>
  <c r="P12" i="15"/>
  <c r="P19" i="15"/>
  <c r="P24" i="15"/>
  <c r="P29" i="15"/>
  <c r="P5" i="17"/>
  <c r="P6" i="17"/>
  <c r="P19" i="17"/>
  <c r="P29" i="17"/>
  <c r="P25" i="16"/>
  <c r="P30" i="16"/>
  <c r="P16" i="15"/>
  <c r="P7" i="16"/>
  <c r="P11" i="16"/>
  <c r="P18" i="16"/>
  <c r="P22" i="16"/>
  <c r="P9" i="15"/>
  <c r="P13" i="15"/>
  <c r="P20" i="15"/>
  <c r="P25" i="15"/>
  <c r="P30" i="15"/>
  <c r="P7" i="17"/>
  <c r="P20" i="17"/>
  <c r="P30" i="17"/>
  <c r="P26" i="16"/>
  <c r="P31" i="16"/>
  <c r="P5" i="15"/>
  <c r="P8" i="16"/>
  <c r="P12" i="16"/>
  <c r="P19" i="16"/>
  <c r="P24" i="16"/>
  <c r="P28" i="17"/>
  <c r="P6" i="15"/>
  <c r="P10" i="15"/>
  <c r="P14" i="15"/>
  <c r="P21" i="15"/>
  <c r="P26" i="15"/>
  <c r="P31" i="15"/>
  <c r="P8" i="17"/>
  <c r="P21" i="17"/>
  <c r="P28" i="16"/>
  <c r="P32" i="16"/>
  <c r="P134" i="29"/>
  <c r="P128" i="29"/>
  <c r="P167" i="6"/>
  <c r="P143" i="6"/>
  <c r="P123" i="29"/>
  <c r="P142" i="29"/>
  <c r="Q173" i="6"/>
  <c r="Q149" i="6"/>
  <c r="Q127" i="6"/>
  <c r="Q136" i="6"/>
  <c r="Q160" i="6"/>
  <c r="Q113" i="52"/>
  <c r="Q275" i="69"/>
  <c r="Q72" i="53"/>
  <c r="Q112" i="52"/>
  <c r="Q274" i="70"/>
  <c r="Q76" i="53"/>
  <c r="Q97" i="53"/>
  <c r="Q267" i="69"/>
  <c r="Q144" i="53"/>
  <c r="Q342" i="68"/>
  <c r="Q86" i="53"/>
  <c r="Q146" i="53"/>
  <c r="Q174" i="53"/>
  <c r="Q126" i="53"/>
  <c r="Q110" i="53"/>
  <c r="Q156" i="53"/>
  <c r="Q267" i="72"/>
  <c r="Q254" i="69"/>
  <c r="Q129" i="53"/>
  <c r="Q330" i="68"/>
  <c r="Q349" i="68"/>
  <c r="Q117" i="53"/>
  <c r="Q274" i="69"/>
  <c r="Q17" i="53"/>
  <c r="Q278" i="67"/>
  <c r="Q127" i="53"/>
  <c r="Q235" i="69"/>
  <c r="Q281" i="69"/>
  <c r="Q154" i="53"/>
  <c r="Q108" i="53"/>
  <c r="Q103" i="53"/>
  <c r="Q234" i="69"/>
  <c r="Q274" i="67"/>
  <c r="Q170" i="53"/>
  <c r="Q313" i="64"/>
  <c r="Q173" i="53"/>
  <c r="Q274" i="66"/>
  <c r="Q150" i="52"/>
  <c r="Q29" i="51"/>
  <c r="Q18" i="51"/>
  <c r="Q267" i="71"/>
  <c r="Q337" i="68"/>
  <c r="Q66" i="53"/>
  <c r="Q128" i="53"/>
  <c r="Q9" i="52"/>
  <c r="Q27" i="51"/>
  <c r="Q256" i="71"/>
  <c r="Q164" i="53"/>
  <c r="Q347" i="68"/>
  <c r="Q255" i="69"/>
  <c r="Q100" i="53"/>
  <c r="Q264" i="72"/>
  <c r="Q45" i="51"/>
  <c r="Q277" i="69"/>
  <c r="Q111" i="53"/>
  <c r="Q271" i="70"/>
  <c r="Q26" i="51"/>
  <c r="Q332" i="68"/>
  <c r="Q28" i="53"/>
  <c r="Q47" i="53"/>
  <c r="Q276" i="66"/>
  <c r="Q234" i="65"/>
  <c r="Q130" i="51"/>
  <c r="Q322" i="68"/>
  <c r="Q140" i="53"/>
  <c r="Q17" i="52"/>
  <c r="Q32" i="53"/>
  <c r="Q111" i="51"/>
  <c r="Q98" i="52"/>
  <c r="Q49" i="52"/>
  <c r="Q110" i="52"/>
  <c r="Q5" i="51"/>
  <c r="Q308" i="68"/>
  <c r="Q154" i="52"/>
  <c r="Q151" i="52"/>
  <c r="Q163" i="52"/>
  <c r="Q50" i="52"/>
  <c r="Q100" i="52"/>
  <c r="Q138" i="51"/>
  <c r="Q6" i="51"/>
  <c r="Q121" i="53"/>
  <c r="Q70" i="53"/>
  <c r="Q152" i="52"/>
  <c r="Q38" i="52"/>
  <c r="Q39" i="52"/>
  <c r="Q171" i="52"/>
  <c r="Q59" i="53"/>
  <c r="Q72" i="52"/>
  <c r="Q147" i="52"/>
  <c r="Q122" i="52"/>
  <c r="Q149" i="51"/>
  <c r="Q174" i="52"/>
  <c r="Q236" i="65"/>
  <c r="Q268" i="69"/>
  <c r="Q14" i="51"/>
  <c r="Q237" i="66"/>
  <c r="Q226" i="71"/>
  <c r="Q108" i="51"/>
  <c r="Q257" i="69"/>
  <c r="Q250" i="65"/>
  <c r="Q21" i="51"/>
  <c r="Q119" i="51"/>
  <c r="Q157" i="52"/>
  <c r="Q65" i="52"/>
  <c r="Q33" i="52"/>
  <c r="Q270" i="65"/>
  <c r="Q32" i="52"/>
  <c r="Q140" i="52"/>
  <c r="Q96" i="51"/>
  <c r="Q99" i="51"/>
  <c r="Q59" i="52"/>
  <c r="Q237" i="65"/>
  <c r="Q244" i="72"/>
  <c r="Q231" i="66"/>
  <c r="Q40" i="51"/>
  <c r="Q102" i="53"/>
  <c r="Q256" i="65"/>
  <c r="Q22" i="52"/>
  <c r="Q119" i="52"/>
  <c r="Q64" i="52"/>
  <c r="Q70" i="51"/>
  <c r="Q268" i="64"/>
  <c r="Q242" i="65"/>
  <c r="Q292" i="64"/>
  <c r="Q272" i="69"/>
  <c r="Q176" i="51"/>
  <c r="Q83" i="52"/>
  <c r="Q150" i="53"/>
  <c r="Q260" i="69"/>
  <c r="Q163" i="51"/>
  <c r="Q83" i="51"/>
  <c r="Q89" i="53"/>
  <c r="Q58" i="52"/>
  <c r="Q242" i="67"/>
  <c r="Q11" i="53"/>
  <c r="Q32" i="51"/>
  <c r="Q78" i="53"/>
  <c r="Q256" i="72"/>
  <c r="Q297" i="68"/>
  <c r="Q118" i="51"/>
  <c r="Q279" i="67"/>
  <c r="Q235" i="65"/>
  <c r="Q174" i="51"/>
  <c r="Q36" i="51"/>
  <c r="Q165" i="51"/>
  <c r="Q236" i="67"/>
  <c r="Q234" i="70"/>
  <c r="Q129" i="51"/>
  <c r="Q151" i="53"/>
  <c r="Q21" i="53"/>
  <c r="Q243" i="67"/>
  <c r="Q38" i="51"/>
  <c r="Q262" i="72"/>
  <c r="Q26" i="52"/>
  <c r="Q13" i="52"/>
  <c r="Q170" i="52"/>
  <c r="Q253" i="65"/>
  <c r="Q21" i="52"/>
  <c r="Q88" i="53"/>
  <c r="Q46" i="51"/>
  <c r="Q232" i="70"/>
  <c r="Q228" i="66"/>
  <c r="Q25" i="52"/>
  <c r="Q230" i="66"/>
  <c r="Q238" i="66"/>
  <c r="Q262" i="70"/>
  <c r="Q241" i="72"/>
  <c r="Q242" i="66"/>
  <c r="Q261" i="70"/>
  <c r="Q44" i="53"/>
  <c r="Q7" i="51"/>
  <c r="Q232" i="72"/>
  <c r="Q223" i="72"/>
  <c r="Q264" i="64"/>
  <c r="Q164" i="52"/>
  <c r="Q66" i="51"/>
  <c r="Q280" i="65"/>
  <c r="Q270" i="72"/>
  <c r="Q287" i="64"/>
  <c r="Q128" i="51"/>
  <c r="Q235" i="71"/>
  <c r="Q231" i="69"/>
  <c r="Q292" i="68"/>
  <c r="Q224" i="72"/>
  <c r="Q301" i="64"/>
  <c r="Q333" i="68"/>
  <c r="Q273" i="66"/>
  <c r="Q236" i="70"/>
  <c r="Q247" i="70"/>
  <c r="Q255" i="70"/>
  <c r="Q128" i="52"/>
  <c r="Q237" i="67"/>
  <c r="Q49" i="51"/>
  <c r="Q248" i="65"/>
  <c r="Q231" i="70"/>
  <c r="Q298" i="68"/>
  <c r="Q265" i="64"/>
  <c r="Q85" i="52"/>
  <c r="Q231" i="71"/>
  <c r="Q261" i="65"/>
  <c r="Q250" i="70"/>
  <c r="Q259" i="70"/>
  <c r="Q24" i="51"/>
  <c r="Q243" i="65"/>
  <c r="Q270" i="64"/>
  <c r="Q254" i="64"/>
  <c r="Q229" i="70"/>
  <c r="Q257" i="65"/>
  <c r="Q251" i="65"/>
  <c r="Q245" i="72"/>
  <c r="Q227" i="71"/>
  <c r="Q109" i="52"/>
  <c r="Q262" i="71"/>
  <c r="Q250" i="71"/>
  <c r="Q239" i="70"/>
  <c r="Q272" i="66"/>
  <c r="Q232" i="65"/>
  <c r="Q258" i="67"/>
  <c r="Q259" i="69"/>
  <c r="Q276" i="64"/>
  <c r="Q315" i="68"/>
  <c r="Q250" i="66"/>
  <c r="Q249" i="71"/>
  <c r="Q243" i="71"/>
  <c r="Q262" i="69"/>
  <c r="Q304" i="64"/>
  <c r="Q248" i="70"/>
  <c r="Q286" i="64"/>
  <c r="Q283" i="64"/>
  <c r="Q265" i="65"/>
  <c r="Q24" i="52"/>
  <c r="Q274" i="64"/>
  <c r="Q328" i="68"/>
  <c r="Q227" i="69"/>
  <c r="Q124" i="52"/>
  <c r="Q81" i="51"/>
  <c r="Q81" i="53"/>
  <c r="Q43" i="51"/>
  <c r="Q246" i="70"/>
  <c r="Q280" i="68"/>
  <c r="Q43" i="52"/>
  <c r="Q222" i="72"/>
  <c r="Q246" i="69"/>
  <c r="Q81" i="52"/>
  <c r="Q253" i="64"/>
  <c r="Q226" i="66"/>
  <c r="Q227" i="67"/>
  <c r="Q245" i="70"/>
  <c r="Q237" i="71"/>
  <c r="Q245" i="65"/>
  <c r="Q226" i="67"/>
  <c r="Q46" i="53"/>
  <c r="Q297" i="64"/>
  <c r="Q113" i="53"/>
  <c r="Q267" i="66"/>
  <c r="Q278" i="70"/>
  <c r="Q147" i="53"/>
  <c r="Q95" i="53"/>
  <c r="Q114" i="52"/>
  <c r="Q259" i="71"/>
  <c r="Q55" i="53"/>
  <c r="Q15" i="53"/>
  <c r="Q141" i="53"/>
  <c r="Q99" i="53"/>
  <c r="Q344" i="68"/>
  <c r="Q278" i="65"/>
  <c r="Q119" i="53"/>
  <c r="Q60" i="53"/>
  <c r="Q135" i="53"/>
  <c r="Q278" i="69"/>
  <c r="Q27" i="53"/>
  <c r="Q267" i="65"/>
  <c r="Q267" i="70"/>
  <c r="Q48" i="53"/>
  <c r="Q41" i="53"/>
  <c r="Q54" i="53"/>
  <c r="Q345" i="68"/>
  <c r="Q6" i="53"/>
  <c r="Q275" i="67"/>
  <c r="Q115" i="51"/>
  <c r="Q65" i="53"/>
  <c r="Q53" i="53"/>
  <c r="Q75" i="53"/>
  <c r="Q268" i="72"/>
  <c r="Q257" i="71"/>
  <c r="Q18" i="53"/>
  <c r="Q276" i="70"/>
  <c r="Q137" i="53"/>
  <c r="Q35" i="51"/>
  <c r="Q273" i="69"/>
  <c r="Q277" i="65"/>
  <c r="Q269" i="69"/>
  <c r="Q36" i="52"/>
  <c r="Q106" i="53"/>
  <c r="Q269" i="65"/>
  <c r="Q88" i="51"/>
  <c r="Q54" i="51"/>
  <c r="Q11" i="51"/>
  <c r="Q276" i="67"/>
  <c r="Q91" i="51"/>
  <c r="Q103" i="51"/>
  <c r="Q150" i="51"/>
  <c r="Q299" i="64"/>
  <c r="Q58" i="53"/>
  <c r="Q259" i="72"/>
  <c r="Q271" i="69"/>
  <c r="Q265" i="70"/>
  <c r="Q93" i="52"/>
  <c r="Q258" i="71"/>
  <c r="Q125" i="53"/>
  <c r="Q266" i="71"/>
  <c r="Q310" i="64"/>
  <c r="Q331" i="68"/>
  <c r="Q101" i="51"/>
  <c r="Q13" i="51"/>
  <c r="Q121" i="51"/>
  <c r="Q53" i="51"/>
  <c r="Q92" i="52"/>
  <c r="Q93" i="51"/>
  <c r="Q8" i="51"/>
  <c r="Q52" i="53"/>
  <c r="Q69" i="53"/>
  <c r="Q121" i="52"/>
  <c r="Q45" i="53"/>
  <c r="Q111" i="52"/>
  <c r="Q132" i="51"/>
  <c r="Q153" i="52"/>
  <c r="Q137" i="52"/>
  <c r="Q172" i="51"/>
  <c r="Q93" i="53"/>
  <c r="Q279" i="70"/>
  <c r="Q68" i="53"/>
  <c r="Q89" i="52"/>
  <c r="Q122" i="51"/>
  <c r="Q233" i="71"/>
  <c r="Q51" i="52"/>
  <c r="Q127" i="52"/>
  <c r="Q40" i="52"/>
  <c r="Q50" i="51"/>
  <c r="Q335" i="68"/>
  <c r="Q71" i="51"/>
  <c r="Q94" i="52"/>
  <c r="Q151" i="51"/>
  <c r="Q126" i="51"/>
  <c r="Q294" i="68"/>
  <c r="Q89" i="51"/>
  <c r="Q149" i="53"/>
  <c r="Q251" i="69"/>
  <c r="Q51" i="53"/>
  <c r="Q263" i="64"/>
  <c r="Q30" i="52"/>
  <c r="Q139" i="53"/>
  <c r="Q101" i="52"/>
  <c r="Q78" i="52"/>
  <c r="Q118" i="52"/>
  <c r="Q124" i="53"/>
  <c r="Q31" i="51"/>
  <c r="Q346" i="68"/>
  <c r="Q173" i="51"/>
  <c r="Q133" i="51"/>
  <c r="Q67" i="51"/>
  <c r="Q262" i="64"/>
  <c r="Q262" i="66"/>
  <c r="Q92" i="53"/>
  <c r="Q248" i="72"/>
  <c r="Q260" i="70"/>
  <c r="Q64" i="53"/>
  <c r="Q10" i="53"/>
  <c r="Q130" i="52"/>
  <c r="Q49" i="53"/>
  <c r="Q27" i="52"/>
  <c r="Q87" i="52"/>
  <c r="Q168" i="53"/>
  <c r="Q267" i="64"/>
  <c r="Q126" i="52"/>
  <c r="Q37" i="51"/>
  <c r="Q167" i="51"/>
  <c r="Q250" i="67"/>
  <c r="Q134" i="52"/>
  <c r="Q265" i="69"/>
  <c r="Q14" i="52"/>
  <c r="Q45" i="52"/>
  <c r="Q242" i="71"/>
  <c r="Q87" i="53"/>
  <c r="Q53" i="52"/>
  <c r="Q117" i="52"/>
  <c r="Q171" i="51"/>
  <c r="Q155" i="51"/>
  <c r="Q284" i="68"/>
  <c r="Q148" i="52"/>
  <c r="Q15" i="52"/>
  <c r="Q268" i="70"/>
  <c r="Q241" i="69"/>
  <c r="Q120" i="53"/>
  <c r="Q177" i="51"/>
  <c r="Q50" i="53"/>
  <c r="Q229" i="66"/>
  <c r="Q166" i="53"/>
  <c r="Q107" i="51"/>
  <c r="Q76" i="52"/>
  <c r="Q78" i="51"/>
  <c r="Q268" i="65"/>
  <c r="Q233" i="67"/>
  <c r="Q6" i="52"/>
  <c r="Q248" i="71"/>
  <c r="Q137" i="51"/>
  <c r="Q159" i="51"/>
  <c r="Q159" i="52"/>
  <c r="Q68" i="52"/>
  <c r="Q173" i="52"/>
  <c r="Q176" i="53"/>
  <c r="Q255" i="65"/>
  <c r="Q280" i="67"/>
  <c r="Q63" i="53"/>
  <c r="Q85" i="51"/>
  <c r="Q225" i="71"/>
  <c r="Q230" i="72"/>
  <c r="Q339" i="68"/>
  <c r="Q334" i="68"/>
  <c r="Q9" i="51"/>
  <c r="Q259" i="66"/>
  <c r="Q106" i="52"/>
  <c r="Q280" i="64"/>
  <c r="Q241" i="67"/>
  <c r="Q247" i="71"/>
  <c r="Q255" i="67"/>
  <c r="Q338" i="68"/>
  <c r="Q271" i="66"/>
  <c r="Q7" i="52"/>
  <c r="Q336" i="68"/>
  <c r="Q231" i="67"/>
  <c r="Q316" i="68"/>
  <c r="Q164" i="51"/>
  <c r="Q249" i="67"/>
  <c r="Q250" i="69"/>
  <c r="Q243" i="70"/>
  <c r="Q273" i="67"/>
  <c r="Q312" i="64"/>
  <c r="Q227" i="72"/>
  <c r="Q223" i="71"/>
  <c r="Q162" i="52"/>
  <c r="Q248" i="66"/>
  <c r="Q240" i="69"/>
  <c r="Q327" i="68"/>
  <c r="Q310" i="68"/>
  <c r="Q82" i="51"/>
  <c r="Q255" i="66"/>
  <c r="Q253" i="71"/>
  <c r="Q253" i="72"/>
  <c r="Q284" i="64"/>
  <c r="Q252" i="66"/>
  <c r="Q256" i="70"/>
  <c r="Q146" i="51"/>
  <c r="Q279" i="64"/>
  <c r="Q246" i="71"/>
  <c r="Q261" i="66"/>
  <c r="Q243" i="66"/>
  <c r="Q311" i="64"/>
  <c r="Q289" i="68"/>
  <c r="Q244" i="71"/>
  <c r="Q109" i="51"/>
  <c r="Q283" i="68"/>
  <c r="Q238" i="65"/>
  <c r="Q246" i="72"/>
  <c r="Q82" i="53"/>
  <c r="Q252" i="67"/>
  <c r="Q261" i="69"/>
  <c r="Q228" i="71"/>
  <c r="Q260" i="72"/>
  <c r="Q229" i="72"/>
  <c r="Q234" i="72"/>
  <c r="Q229" i="69"/>
  <c r="Q329" i="68"/>
  <c r="Q320" i="68"/>
  <c r="Q234" i="67"/>
  <c r="Q250" i="72"/>
  <c r="Q251" i="67"/>
  <c r="Q260" i="71"/>
  <c r="Q66" i="52"/>
  <c r="Q252" i="70"/>
  <c r="Q230" i="70"/>
  <c r="Q258" i="64"/>
  <c r="Q255" i="71"/>
  <c r="Q161" i="52"/>
  <c r="Q249" i="69"/>
  <c r="Q249" i="70"/>
  <c r="Q105" i="51"/>
  <c r="Q227" i="66"/>
  <c r="Q248" i="67"/>
  <c r="Q279" i="68"/>
  <c r="Q304" i="68"/>
  <c r="Q232" i="67"/>
  <c r="Q220" i="72"/>
  <c r="Q3" i="51"/>
  <c r="Q247" i="67"/>
  <c r="Q230" i="67"/>
  <c r="Q246" i="67"/>
  <c r="Q219" i="71"/>
  <c r="Q245" i="66"/>
  <c r="Q237" i="72"/>
  <c r="Q273" i="64"/>
  <c r="Q264" i="67"/>
  <c r="Q98" i="53"/>
  <c r="Q56" i="53"/>
  <c r="Q236" i="69"/>
  <c r="Q271" i="71"/>
  <c r="Q145" i="53"/>
  <c r="Q115" i="53"/>
  <c r="Q266" i="70"/>
  <c r="Q275" i="65"/>
  <c r="Q133" i="53"/>
  <c r="Q233" i="69"/>
  <c r="Q114" i="51"/>
  <c r="Q67" i="53"/>
  <c r="Q38" i="53"/>
  <c r="Q265" i="72"/>
  <c r="Q152" i="53"/>
  <c r="Q84" i="53"/>
  <c r="Q268" i="71"/>
  <c r="Q79" i="53"/>
  <c r="Q96" i="53"/>
  <c r="Q29" i="53"/>
  <c r="Q281" i="70"/>
  <c r="Q113" i="51"/>
  <c r="Q131" i="53"/>
  <c r="Q37" i="53"/>
  <c r="Q36" i="53"/>
  <c r="Q73" i="53"/>
  <c r="Q112" i="53"/>
  <c r="Q35" i="53"/>
  <c r="Q155" i="53"/>
  <c r="Q74" i="53"/>
  <c r="Q114" i="53"/>
  <c r="Q177" i="53"/>
  <c r="Q277" i="66"/>
  <c r="Q343" i="68"/>
  <c r="Q116" i="53"/>
  <c r="Q138" i="53"/>
  <c r="Q271" i="72"/>
  <c r="Q17" i="51"/>
  <c r="Q120" i="51"/>
  <c r="Q175" i="51"/>
  <c r="Q7" i="53"/>
  <c r="Q94" i="51"/>
  <c r="Q136" i="53"/>
  <c r="Q69" i="51"/>
  <c r="Q132" i="52"/>
  <c r="Q52" i="51"/>
  <c r="Q120" i="52"/>
  <c r="Q252" i="69"/>
  <c r="Q268" i="66"/>
  <c r="Q57" i="51"/>
  <c r="Q270" i="70"/>
  <c r="Q269" i="70"/>
  <c r="Q56" i="51"/>
  <c r="Q162" i="53"/>
  <c r="Q39" i="53"/>
  <c r="Q100" i="51"/>
  <c r="Q269" i="67"/>
  <c r="Q272" i="70"/>
  <c r="Q75" i="51"/>
  <c r="Q55" i="51"/>
  <c r="Q270" i="66"/>
  <c r="Q266" i="64"/>
  <c r="Q135" i="52"/>
  <c r="Q168" i="52"/>
  <c r="Q84" i="52"/>
  <c r="Q169" i="51"/>
  <c r="Q71" i="52"/>
  <c r="Q147" i="51"/>
  <c r="Q156" i="52"/>
  <c r="Q161" i="53"/>
  <c r="Q238" i="70"/>
  <c r="Q102" i="52"/>
  <c r="Q29" i="52"/>
  <c r="Q177" i="52"/>
  <c r="Q103" i="52"/>
  <c r="Q129" i="52"/>
  <c r="Q241" i="65"/>
  <c r="Q12" i="51"/>
  <c r="Q34" i="51"/>
  <c r="Q51" i="51"/>
  <c r="Q18" i="52"/>
  <c r="Q139" i="51"/>
  <c r="Q76" i="51"/>
  <c r="Q117" i="51"/>
  <c r="Q269" i="71"/>
  <c r="Q91" i="52"/>
  <c r="Q31" i="53"/>
  <c r="Q175" i="53"/>
  <c r="Q172" i="52"/>
  <c r="Q300" i="64"/>
  <c r="Q233" i="65"/>
  <c r="Q84" i="51"/>
  <c r="Q47" i="51"/>
  <c r="Q167" i="53"/>
  <c r="Q286" i="68"/>
  <c r="Q41" i="52"/>
  <c r="Q141" i="52"/>
  <c r="Q156" i="51"/>
  <c r="Q295" i="68"/>
  <c r="Q262" i="65"/>
  <c r="Q96" i="52"/>
  <c r="Q285" i="64"/>
  <c r="Q34" i="52"/>
  <c r="Q231" i="65"/>
  <c r="Q309" i="68"/>
  <c r="Q79" i="51"/>
  <c r="Q58" i="51"/>
  <c r="Q257" i="70"/>
  <c r="Q88" i="52"/>
  <c r="Q148" i="51"/>
  <c r="Q148" i="53"/>
  <c r="Q169" i="53"/>
  <c r="Q258" i="72"/>
  <c r="Q269" i="64"/>
  <c r="Q232" i="69"/>
  <c r="Q256" i="66"/>
  <c r="Q60" i="52"/>
  <c r="Q168" i="51"/>
  <c r="Q135" i="51"/>
  <c r="Q13" i="53"/>
  <c r="Q153" i="51"/>
  <c r="Q158" i="52"/>
  <c r="Q105" i="53"/>
  <c r="Q239" i="65"/>
  <c r="Q272" i="65"/>
  <c r="Q158" i="53"/>
  <c r="Q46" i="52"/>
  <c r="Q55" i="52"/>
  <c r="Q77" i="51"/>
  <c r="Q235" i="66"/>
  <c r="Q241" i="70"/>
  <c r="Q97" i="52"/>
  <c r="Q67" i="52"/>
  <c r="Q39" i="51"/>
  <c r="Q323" i="68"/>
  <c r="Q145" i="51"/>
  <c r="Q33" i="51"/>
  <c r="Q296" i="68"/>
  <c r="Q37" i="52"/>
  <c r="Q145" i="52"/>
  <c r="Q229" i="65"/>
  <c r="Q95" i="52"/>
  <c r="Q98" i="51"/>
  <c r="Q20" i="52"/>
  <c r="Q155" i="52"/>
  <c r="Q19" i="52"/>
  <c r="Q239" i="67"/>
  <c r="Q90" i="53"/>
  <c r="Q64" i="51"/>
  <c r="Q264" i="70"/>
  <c r="Q141" i="51"/>
  <c r="Q33" i="53"/>
  <c r="Q270" i="69"/>
  <c r="Q240" i="67"/>
  <c r="Q86" i="51"/>
  <c r="Q40" i="53"/>
  <c r="Q133" i="52"/>
  <c r="Q90" i="52"/>
  <c r="Q5" i="53"/>
  <c r="Q225" i="72"/>
  <c r="Q241" i="71"/>
  <c r="Q293" i="68"/>
  <c r="Q44" i="51"/>
  <c r="Q282" i="64"/>
  <c r="Q237" i="70"/>
  <c r="Q249" i="65"/>
  <c r="Q288" i="64"/>
  <c r="Q264" i="69"/>
  <c r="Q321" i="68"/>
  <c r="Q324" i="68"/>
  <c r="Q221" i="72"/>
  <c r="Q82" i="52"/>
  <c r="Q234" i="71"/>
  <c r="Q278" i="64"/>
  <c r="Q235" i="72"/>
  <c r="Q259" i="67"/>
  <c r="Q258" i="66"/>
  <c r="Q303" i="68"/>
  <c r="Q348" i="68"/>
  <c r="Q25" i="53"/>
  <c r="Q261" i="67"/>
  <c r="Q282" i="68"/>
  <c r="Q263" i="71"/>
  <c r="Q125" i="51"/>
  <c r="Q242" i="72"/>
  <c r="Q254" i="65"/>
  <c r="Q125" i="52"/>
  <c r="Q281" i="68"/>
  <c r="Q251" i="66"/>
  <c r="Q256" i="69"/>
  <c r="Q270" i="67"/>
  <c r="Q269" i="72"/>
  <c r="Q254" i="67"/>
  <c r="Q271" i="65"/>
  <c r="Q290" i="64"/>
  <c r="Q63" i="52"/>
  <c r="Q245" i="71"/>
  <c r="Q243" i="72"/>
  <c r="Q144" i="51"/>
  <c r="Q313" i="68"/>
  <c r="Q301" i="68"/>
  <c r="Q239" i="66"/>
  <c r="Q239" i="71"/>
  <c r="Q288" i="68"/>
  <c r="Q255" i="72"/>
  <c r="Q291" i="68"/>
  <c r="Q227" i="65"/>
  <c r="Q290" i="68"/>
  <c r="Q260" i="66"/>
  <c r="Q306" i="68"/>
  <c r="Q259" i="64"/>
  <c r="Q249" i="72"/>
  <c r="Q242" i="70"/>
  <c r="Q275" i="64"/>
  <c r="Q224" i="71"/>
  <c r="Q4" i="52"/>
  <c r="Q226" i="72"/>
  <c r="Q307" i="68"/>
  <c r="Q317" i="68"/>
  <c r="Q271" i="67"/>
  <c r="Q248" i="69"/>
  <c r="Q247" i="66"/>
  <c r="Q266" i="65"/>
  <c r="Q296" i="64"/>
  <c r="Q291" i="64"/>
  <c r="Q47" i="52"/>
  <c r="Q144" i="52"/>
  <c r="Q256" i="67"/>
  <c r="Q231" i="72"/>
  <c r="Q295" i="64"/>
  <c r="Q246" i="66"/>
  <c r="Q226" i="65"/>
  <c r="Q143" i="52"/>
  <c r="Q105" i="52"/>
  <c r="Q143" i="51"/>
  <c r="Q265" i="66"/>
  <c r="Q240" i="71"/>
  <c r="Q24" i="53"/>
  <c r="Q3" i="52"/>
  <c r="Q266" i="67"/>
  <c r="Q161" i="51"/>
  <c r="Q3" i="53"/>
  <c r="Q238" i="72"/>
  <c r="Q222" i="71"/>
  <c r="Q62" i="51"/>
  <c r="Q245" i="69"/>
  <c r="Q219" i="72"/>
  <c r="Q294" i="64"/>
  <c r="Q226" i="70"/>
  <c r="Q252" i="64"/>
  <c r="Q306" i="64"/>
  <c r="Q172" i="53"/>
  <c r="Q112" i="51"/>
  <c r="Q264" i="71"/>
  <c r="Q281" i="66"/>
  <c r="Q34" i="53"/>
  <c r="Q275" i="70"/>
  <c r="Q8" i="53"/>
  <c r="Q115" i="52"/>
  <c r="Q134" i="53"/>
  <c r="Q341" i="68"/>
  <c r="Q274" i="65"/>
  <c r="Q267" i="67"/>
  <c r="Q118" i="53"/>
  <c r="Q266" i="72"/>
  <c r="Q163" i="53"/>
  <c r="Q281" i="65"/>
  <c r="Q171" i="53"/>
  <c r="Q91" i="53"/>
  <c r="Q277" i="70"/>
  <c r="Q132" i="53"/>
  <c r="Q281" i="67"/>
  <c r="Q107" i="53"/>
  <c r="Q101" i="53"/>
  <c r="Q22" i="53"/>
  <c r="Q305" i="64"/>
  <c r="Q57" i="53"/>
  <c r="Q165" i="53"/>
  <c r="Q122" i="53"/>
  <c r="Q309" i="64"/>
  <c r="Q14" i="53"/>
  <c r="Q153" i="53"/>
  <c r="Q269" i="66"/>
  <c r="Q275" i="66"/>
  <c r="Q16" i="53"/>
  <c r="Q159" i="53"/>
  <c r="Q265" i="71"/>
  <c r="Q48" i="51"/>
  <c r="Q12" i="53"/>
  <c r="Q85" i="53"/>
  <c r="Q253" i="69"/>
  <c r="Q72" i="51"/>
  <c r="Q273" i="70"/>
  <c r="Q307" i="64"/>
  <c r="Q10" i="51"/>
  <c r="Q60" i="51"/>
  <c r="Q20" i="51"/>
  <c r="Q266" i="69"/>
  <c r="Q276" i="69"/>
  <c r="Q65" i="51"/>
  <c r="Q74" i="52"/>
  <c r="Q73" i="51"/>
  <c r="Q278" i="66"/>
  <c r="Q308" i="64"/>
  <c r="Q277" i="67"/>
  <c r="Q102" i="51"/>
  <c r="Q257" i="72"/>
  <c r="Q109" i="53"/>
  <c r="Q77" i="52"/>
  <c r="Q276" i="65"/>
  <c r="Q228" i="65"/>
  <c r="Q16" i="52"/>
  <c r="Q136" i="52"/>
  <c r="Q253" i="66"/>
  <c r="Q73" i="52"/>
  <c r="Q11" i="52"/>
  <c r="Q5" i="52"/>
  <c r="Q107" i="52"/>
  <c r="Q138" i="52"/>
  <c r="Q157" i="53"/>
  <c r="Q260" i="65"/>
  <c r="Q94" i="53"/>
  <c r="Q41" i="51"/>
  <c r="Q170" i="51"/>
  <c r="Q318" i="68"/>
  <c r="Q116" i="52"/>
  <c r="Q257" i="64"/>
  <c r="Q31" i="52"/>
  <c r="Q236" i="66"/>
  <c r="Q149" i="52"/>
  <c r="Q92" i="51"/>
  <c r="Q97" i="51"/>
  <c r="Q57" i="52"/>
  <c r="Q70" i="52"/>
  <c r="Q230" i="71"/>
  <c r="Q69" i="52"/>
  <c r="Q262" i="67"/>
  <c r="Q116" i="51"/>
  <c r="Q136" i="51"/>
  <c r="Q28" i="51"/>
  <c r="Q22" i="51"/>
  <c r="Q154" i="51"/>
  <c r="Q12" i="52"/>
  <c r="Q83" i="53"/>
  <c r="Q255" i="64"/>
  <c r="Q299" i="68"/>
  <c r="Q8" i="52"/>
  <c r="Q234" i="66"/>
  <c r="Q77" i="53"/>
  <c r="Q240" i="65"/>
  <c r="Q75" i="52"/>
  <c r="Q30" i="53"/>
  <c r="Q140" i="51"/>
  <c r="Q99" i="52"/>
  <c r="Q289" i="64"/>
  <c r="Q157" i="51"/>
  <c r="Q176" i="52"/>
  <c r="Q238" i="67"/>
  <c r="Q71" i="53"/>
  <c r="Q108" i="52"/>
  <c r="Q268" i="67"/>
  <c r="Q134" i="51"/>
  <c r="Q253" i="70"/>
  <c r="Q257" i="67"/>
  <c r="Q158" i="51"/>
  <c r="Q48" i="52"/>
  <c r="Q52" i="52"/>
  <c r="Q325" i="68"/>
  <c r="Q110" i="51"/>
  <c r="Q279" i="65"/>
  <c r="Q59" i="51"/>
  <c r="Q54" i="52"/>
  <c r="Q95" i="51"/>
  <c r="Q279" i="66"/>
  <c r="Q175" i="52"/>
  <c r="Q131" i="52"/>
  <c r="Q74" i="51"/>
  <c r="Q251" i="71"/>
  <c r="Q16" i="51"/>
  <c r="Q272" i="67"/>
  <c r="Q15" i="51"/>
  <c r="Q166" i="51"/>
  <c r="Q35" i="52"/>
  <c r="Q56" i="52"/>
  <c r="Q9" i="53"/>
  <c r="Q139" i="52"/>
  <c r="Q311" i="68"/>
  <c r="Q10" i="52"/>
  <c r="Q20" i="53"/>
  <c r="Q166" i="52"/>
  <c r="Q298" i="64"/>
  <c r="Q86" i="52"/>
  <c r="Q130" i="53"/>
  <c r="Q279" i="69"/>
  <c r="Q240" i="66"/>
  <c r="Q26" i="53"/>
  <c r="Q169" i="52"/>
  <c r="Q303" i="64"/>
  <c r="Q152" i="51"/>
  <c r="Q19" i="51"/>
  <c r="Q319" i="68"/>
  <c r="Q25" i="51"/>
  <c r="Q131" i="51"/>
  <c r="Q19" i="53"/>
  <c r="Q165" i="52"/>
  <c r="Q79" i="52"/>
  <c r="Q90" i="51"/>
  <c r="Q167" i="52"/>
  <c r="Q127" i="51"/>
  <c r="Q247" i="69"/>
  <c r="Q221" i="71"/>
  <c r="Q254" i="70"/>
  <c r="Q237" i="69"/>
  <c r="Q257" i="66"/>
  <c r="Q258" i="69"/>
  <c r="Q30" i="51"/>
  <c r="Q261" i="71"/>
  <c r="Q235" i="70"/>
  <c r="Q28" i="52"/>
  <c r="Q252" i="72"/>
  <c r="Q243" i="69"/>
  <c r="Q280" i="66"/>
  <c r="Q146" i="52"/>
  <c r="Q302" i="64"/>
  <c r="Q261" i="72"/>
  <c r="Q253" i="67"/>
  <c r="Q242" i="69"/>
  <c r="Q251" i="72"/>
  <c r="Q258" i="70"/>
  <c r="Q247" i="72"/>
  <c r="Q263" i="72"/>
  <c r="Q232" i="71"/>
  <c r="Q228" i="72"/>
  <c r="Q238" i="69"/>
  <c r="Q305" i="68"/>
  <c r="Q87" i="51"/>
  <c r="Q270" i="71"/>
  <c r="Q280" i="70"/>
  <c r="Q260" i="64"/>
  <c r="Q228" i="70"/>
  <c r="Q314" i="68"/>
  <c r="Q340" i="68"/>
  <c r="Q266" i="66"/>
  <c r="Q106" i="51"/>
  <c r="Q259" i="65"/>
  <c r="Q254" i="66"/>
  <c r="Q233" i="72"/>
  <c r="Q256" i="64"/>
  <c r="Q233" i="70"/>
  <c r="Q240" i="70"/>
  <c r="Q261" i="64"/>
  <c r="Q258" i="65"/>
  <c r="Q260" i="67"/>
  <c r="Q239" i="69"/>
  <c r="Q271" i="64"/>
  <c r="Q230" i="65"/>
  <c r="Q44" i="52"/>
  <c r="Q233" i="66"/>
  <c r="Q4" i="51"/>
  <c r="Q229" i="71"/>
  <c r="Q247" i="65"/>
  <c r="Q4" i="53"/>
  <c r="Q241" i="66"/>
  <c r="Q280" i="69"/>
  <c r="Q235" i="67"/>
  <c r="Q68" i="51"/>
  <c r="Q251" i="70"/>
  <c r="Q252" i="65"/>
  <c r="Q312" i="68"/>
  <c r="Q162" i="51"/>
  <c r="Q281" i="64"/>
  <c r="Q273" i="65"/>
  <c r="Q63" i="51"/>
  <c r="Q239" i="72"/>
  <c r="Q300" i="68"/>
  <c r="Q143" i="53"/>
  <c r="Q287" i="68"/>
  <c r="Q228" i="69"/>
  <c r="Q252" i="71"/>
  <c r="Q277" i="64"/>
  <c r="Q249" i="66"/>
  <c r="Q124" i="51"/>
  <c r="Q62" i="53"/>
  <c r="Q246" i="65"/>
  <c r="Q62" i="52"/>
  <c r="Q227" i="70"/>
  <c r="Q285" i="68"/>
  <c r="Q229" i="67"/>
  <c r="Q240" i="72"/>
  <c r="Q238" i="71"/>
  <c r="Q43" i="53"/>
  <c r="Q220" i="71"/>
  <c r="Q228" i="67"/>
  <c r="Q230" i="69"/>
  <c r="Q232" i="66"/>
  <c r="Q265" i="67"/>
  <c r="Q226" i="69"/>
  <c r="Q264" i="65"/>
  <c r="Q264" i="66"/>
  <c r="Q245" i="67"/>
  <c r="Q6" i="17"/>
  <c r="Q13" i="16"/>
  <c r="Q28" i="17"/>
  <c r="Q9" i="16"/>
  <c r="Q6" i="15"/>
  <c r="Q10" i="15"/>
  <c r="Q14" i="15"/>
  <c r="Q21" i="15"/>
  <c r="Q26" i="15"/>
  <c r="Q31" i="15"/>
  <c r="Q8" i="16"/>
  <c r="Q19" i="16"/>
  <c r="Q25" i="16"/>
  <c r="Q21" i="17"/>
  <c r="Q16" i="16"/>
  <c r="Q133" i="6"/>
  <c r="Q8" i="17"/>
  <c r="Q29" i="16"/>
  <c r="Q5" i="17"/>
  <c r="Q11" i="16"/>
  <c r="Q7" i="15"/>
  <c r="Q11" i="15"/>
  <c r="Q18" i="15"/>
  <c r="Q22" i="15"/>
  <c r="Q28" i="15"/>
  <c r="Q32" i="15"/>
  <c r="Q12" i="16"/>
  <c r="Q20" i="16"/>
  <c r="Q26" i="16"/>
  <c r="Q22" i="17"/>
  <c r="Q18" i="17"/>
  <c r="Q10" i="16"/>
  <c r="Q31" i="16"/>
  <c r="Q7" i="17"/>
  <c r="Q7" i="16"/>
  <c r="Q28" i="16"/>
  <c r="Q32" i="16"/>
  <c r="Q8" i="15"/>
  <c r="Q12" i="15"/>
  <c r="Q19" i="15"/>
  <c r="Q24" i="15"/>
  <c r="Q29" i="15"/>
  <c r="Q5" i="16"/>
  <c r="Q14" i="16"/>
  <c r="Q21" i="16"/>
  <c r="Q30" i="16"/>
  <c r="Q19" i="17"/>
  <c r="Q29" i="17"/>
  <c r="Q24" i="16"/>
  <c r="Q9" i="17"/>
  <c r="Q5" i="15"/>
  <c r="Q9" i="15"/>
  <c r="Q13" i="15"/>
  <c r="Q20" i="15"/>
  <c r="Q25" i="15"/>
  <c r="Q30" i="15"/>
  <c r="Q6" i="16"/>
  <c r="Q18" i="16"/>
  <c r="Q22" i="16"/>
  <c r="Q20" i="17"/>
  <c r="Q30" i="17"/>
  <c r="Q123" i="29"/>
  <c r="Q130" i="29"/>
  <c r="Q125" i="6"/>
  <c r="Q165" i="6"/>
  <c r="Q110" i="6"/>
  <c r="Q141" i="6"/>
  <c r="Q134" i="29"/>
  <c r="Q124" i="29"/>
  <c r="C149" i="6"/>
  <c r="C173" i="6"/>
  <c r="C127" i="6"/>
  <c r="C160" i="6"/>
  <c r="C136" i="6"/>
  <c r="C281" i="70"/>
  <c r="C268" i="72"/>
  <c r="C342" i="68"/>
  <c r="C307" i="64"/>
  <c r="C341" i="68"/>
  <c r="C154" i="53"/>
  <c r="C141" i="53"/>
  <c r="C101" i="53"/>
  <c r="C152" i="53"/>
  <c r="C41" i="53"/>
  <c r="C18" i="53"/>
  <c r="C275" i="69"/>
  <c r="C278" i="69"/>
  <c r="C34" i="53"/>
  <c r="C110" i="53"/>
  <c r="C306" i="64"/>
  <c r="C271" i="72"/>
  <c r="C108" i="53"/>
  <c r="C267" i="66"/>
  <c r="C67" i="53"/>
  <c r="C274" i="70"/>
  <c r="C147" i="53"/>
  <c r="C309" i="64"/>
  <c r="C91" i="53"/>
  <c r="C79" i="53"/>
  <c r="C313" i="64"/>
  <c r="C278" i="70"/>
  <c r="C267" i="65"/>
  <c r="C115" i="52"/>
  <c r="C15" i="53"/>
  <c r="C275" i="65"/>
  <c r="C115" i="51"/>
  <c r="C14" i="53"/>
  <c r="C46" i="53"/>
  <c r="C120" i="52"/>
  <c r="C93" i="52"/>
  <c r="C276" i="70"/>
  <c r="C257" i="72"/>
  <c r="C6" i="51"/>
  <c r="C259" i="72"/>
  <c r="C78" i="51"/>
  <c r="C269" i="66"/>
  <c r="C276" i="69"/>
  <c r="C172" i="51"/>
  <c r="C47" i="53"/>
  <c r="C9" i="52"/>
  <c r="C265" i="69"/>
  <c r="C162" i="53"/>
  <c r="C332" i="68"/>
  <c r="C32" i="53"/>
  <c r="C52" i="51"/>
  <c r="C136" i="51"/>
  <c r="C150" i="52"/>
  <c r="C254" i="69"/>
  <c r="C277" i="70"/>
  <c r="C128" i="53"/>
  <c r="C277" i="67"/>
  <c r="C157" i="52"/>
  <c r="C46" i="51"/>
  <c r="C87" i="52"/>
  <c r="C105" i="53"/>
  <c r="C261" i="64"/>
  <c r="C151" i="51"/>
  <c r="C244" i="72"/>
  <c r="C69" i="53"/>
  <c r="C155" i="51"/>
  <c r="C15" i="52"/>
  <c r="C48" i="51"/>
  <c r="C231" i="67"/>
  <c r="C100" i="51"/>
  <c r="C244" i="71"/>
  <c r="C121" i="53"/>
  <c r="C260" i="70"/>
  <c r="C122" i="51"/>
  <c r="C256" i="72"/>
  <c r="C149" i="52"/>
  <c r="C84" i="52"/>
  <c r="C96" i="52"/>
  <c r="C286" i="68"/>
  <c r="C36" i="51"/>
  <c r="C45" i="53"/>
  <c r="C171" i="51"/>
  <c r="C294" i="68"/>
  <c r="C55" i="52"/>
  <c r="C140" i="53"/>
  <c r="C66" i="51"/>
  <c r="C103" i="51"/>
  <c r="C155" i="52"/>
  <c r="C237" i="65"/>
  <c r="C16" i="51"/>
  <c r="C73" i="51"/>
  <c r="C167" i="53"/>
  <c r="C279" i="70"/>
  <c r="C231" i="65"/>
  <c r="C12" i="53"/>
  <c r="C150" i="51"/>
  <c r="C272" i="66"/>
  <c r="C232" i="65"/>
  <c r="C303" i="64"/>
  <c r="C12" i="52"/>
  <c r="C54" i="51"/>
  <c r="C169" i="51"/>
  <c r="C102" i="51"/>
  <c r="C76" i="52"/>
  <c r="C137" i="51"/>
  <c r="C64" i="52"/>
  <c r="C5" i="51"/>
  <c r="C163" i="51"/>
  <c r="C13" i="53"/>
  <c r="C154" i="51"/>
  <c r="C32" i="52"/>
  <c r="C176" i="52"/>
  <c r="C38" i="52"/>
  <c r="C39" i="52"/>
  <c r="C41" i="52"/>
  <c r="C11" i="52"/>
  <c r="C262" i="72"/>
  <c r="C117" i="51"/>
  <c r="C102" i="52"/>
  <c r="C6" i="52"/>
  <c r="C9" i="53"/>
  <c r="C238" i="66"/>
  <c r="C265" i="70"/>
  <c r="C310" i="64"/>
  <c r="C118" i="51"/>
  <c r="C129" i="51"/>
  <c r="C59" i="53"/>
  <c r="C282" i="68"/>
  <c r="C174" i="52"/>
  <c r="C309" i="68"/>
  <c r="C131" i="52"/>
  <c r="C37" i="52"/>
  <c r="C107" i="52"/>
  <c r="C286" i="64"/>
  <c r="C29" i="51"/>
  <c r="C156" i="51"/>
  <c r="C134" i="52"/>
  <c r="C167" i="51"/>
  <c r="C75" i="52"/>
  <c r="C272" i="67"/>
  <c r="C157" i="53"/>
  <c r="C240" i="67"/>
  <c r="C291" i="68"/>
  <c r="C224" i="71"/>
  <c r="C137" i="52"/>
  <c r="C135" i="51"/>
  <c r="C45" i="52"/>
  <c r="C37" i="51"/>
  <c r="C20" i="52"/>
  <c r="C175" i="51"/>
  <c r="C19" i="52"/>
  <c r="C71" i="53"/>
  <c r="C169" i="53"/>
  <c r="C56" i="52"/>
  <c r="C100" i="53"/>
  <c r="C284" i="68"/>
  <c r="C255" i="64"/>
  <c r="C285" i="64"/>
  <c r="C231" i="71"/>
  <c r="C312" i="68"/>
  <c r="C300" i="68"/>
  <c r="C241" i="72"/>
  <c r="C146" i="51"/>
  <c r="C241" i="66"/>
  <c r="C25" i="53"/>
  <c r="C44" i="51"/>
  <c r="C252" i="72"/>
  <c r="C223" i="71"/>
  <c r="C280" i="68"/>
  <c r="C25" i="51"/>
  <c r="C266" i="67"/>
  <c r="C233" i="72"/>
  <c r="C251" i="71"/>
  <c r="C324" i="68"/>
  <c r="C260" i="71"/>
  <c r="C87" i="51"/>
  <c r="C234" i="70"/>
  <c r="C232" i="72"/>
  <c r="C228" i="71"/>
  <c r="C85" i="52"/>
  <c r="C237" i="66"/>
  <c r="C242" i="69"/>
  <c r="C334" i="68"/>
  <c r="C299" i="68"/>
  <c r="C259" i="70"/>
  <c r="C246" i="72"/>
  <c r="C239" i="72"/>
  <c r="C261" i="69"/>
  <c r="C254" i="67"/>
  <c r="C233" i="71"/>
  <c r="C280" i="70"/>
  <c r="C63" i="51"/>
  <c r="C229" i="71"/>
  <c r="C238" i="67"/>
  <c r="C85" i="51"/>
  <c r="C253" i="71"/>
  <c r="C256" i="66"/>
  <c r="C234" i="67"/>
  <c r="C252" i="67"/>
  <c r="C44" i="52"/>
  <c r="C254" i="66"/>
  <c r="C258" i="70"/>
  <c r="C327" i="68"/>
  <c r="C63" i="53"/>
  <c r="C247" i="72"/>
  <c r="C256" i="64"/>
  <c r="C245" i="72"/>
  <c r="C284" i="64"/>
  <c r="C296" i="64"/>
  <c r="C267" i="64"/>
  <c r="C296" i="68"/>
  <c r="C259" i="69"/>
  <c r="C238" i="70"/>
  <c r="C257" i="70"/>
  <c r="C338" i="68"/>
  <c r="C276" i="64"/>
  <c r="C239" i="71"/>
  <c r="C280" i="69"/>
  <c r="C252" i="65"/>
  <c r="C241" i="71"/>
  <c r="C250" i="66"/>
  <c r="C279" i="69"/>
  <c r="C264" i="70"/>
  <c r="C255" i="67"/>
  <c r="C235" i="67"/>
  <c r="C239" i="70"/>
  <c r="C255" i="72"/>
  <c r="C257" i="69"/>
  <c r="C235" i="65"/>
  <c r="C222" i="72"/>
  <c r="C62" i="53"/>
  <c r="C230" i="69"/>
  <c r="C227" i="69"/>
  <c r="C246" i="69"/>
  <c r="C249" i="65"/>
  <c r="C161" i="52"/>
  <c r="C227" i="70"/>
  <c r="C295" i="64"/>
  <c r="C24" i="52"/>
  <c r="C238" i="72"/>
  <c r="C105" i="52"/>
  <c r="C3" i="53"/>
  <c r="C3" i="52"/>
  <c r="C277" i="64"/>
  <c r="C227" i="65"/>
  <c r="C245" i="70"/>
  <c r="C246" i="65"/>
  <c r="C245" i="67"/>
  <c r="C226" i="67"/>
  <c r="C264" i="65"/>
  <c r="C19" i="15"/>
  <c r="C9" i="17"/>
  <c r="C275" i="66"/>
  <c r="C278" i="65"/>
  <c r="C271" i="71"/>
  <c r="C114" i="51"/>
  <c r="C17" i="53"/>
  <c r="C96" i="53"/>
  <c r="C252" i="69"/>
  <c r="C73" i="53"/>
  <c r="C22" i="53"/>
  <c r="C156" i="53"/>
  <c r="C274" i="67"/>
  <c r="C136" i="53"/>
  <c r="C98" i="53"/>
  <c r="C275" i="70"/>
  <c r="C53" i="53"/>
  <c r="C267" i="70"/>
  <c r="C86" i="53"/>
  <c r="C172" i="53"/>
  <c r="C117" i="53"/>
  <c r="C269" i="69"/>
  <c r="C278" i="66"/>
  <c r="C127" i="53"/>
  <c r="C112" i="53"/>
  <c r="C126" i="53"/>
  <c r="C56" i="53"/>
  <c r="C72" i="53"/>
  <c r="C274" i="69"/>
  <c r="C281" i="69"/>
  <c r="C153" i="53"/>
  <c r="C275" i="67"/>
  <c r="C118" i="53"/>
  <c r="C308" i="64"/>
  <c r="C112" i="52"/>
  <c r="C345" i="68"/>
  <c r="C235" i="69"/>
  <c r="C168" i="53"/>
  <c r="C17" i="51"/>
  <c r="C266" i="72"/>
  <c r="C347" i="68"/>
  <c r="C41" i="51"/>
  <c r="C276" i="66"/>
  <c r="C146" i="53"/>
  <c r="C257" i="71"/>
  <c r="C267" i="71"/>
  <c r="C89" i="53"/>
  <c r="C269" i="65"/>
  <c r="C266" i="71"/>
  <c r="C267" i="67"/>
  <c r="C53" i="51"/>
  <c r="C175" i="52"/>
  <c r="C270" i="69"/>
  <c r="C277" i="69"/>
  <c r="C14" i="51"/>
  <c r="C18" i="51"/>
  <c r="C33" i="51"/>
  <c r="C273" i="69"/>
  <c r="C270" i="70"/>
  <c r="C299" i="64"/>
  <c r="C113" i="53"/>
  <c r="C154" i="52"/>
  <c r="C236" i="69"/>
  <c r="C243" i="66"/>
  <c r="C141" i="51"/>
  <c r="C264" i="64"/>
  <c r="C240" i="66"/>
  <c r="C40" i="53"/>
  <c r="C92" i="53"/>
  <c r="C19" i="53"/>
  <c r="C76" i="51"/>
  <c r="C298" i="64"/>
  <c r="C145" i="51"/>
  <c r="C33" i="52"/>
  <c r="C86" i="52"/>
  <c r="C258" i="72"/>
  <c r="C35" i="51"/>
  <c r="C19" i="51"/>
  <c r="C140" i="52"/>
  <c r="C30" i="52"/>
  <c r="C20" i="53"/>
  <c r="C159" i="51"/>
  <c r="C279" i="65"/>
  <c r="C39" i="53"/>
  <c r="C127" i="51"/>
  <c r="C168" i="51"/>
  <c r="C156" i="52"/>
  <c r="C121" i="52"/>
  <c r="C97" i="52"/>
  <c r="C56" i="51"/>
  <c r="C27" i="52"/>
  <c r="C120" i="51"/>
  <c r="C51" i="52"/>
  <c r="C57" i="52"/>
  <c r="C177" i="51"/>
  <c r="C108" i="52"/>
  <c r="C242" i="66"/>
  <c r="C163" i="52"/>
  <c r="C230" i="72"/>
  <c r="C166" i="52"/>
  <c r="C333" i="68"/>
  <c r="C165" i="52"/>
  <c r="C303" i="68"/>
  <c r="C174" i="51"/>
  <c r="C49" i="53"/>
  <c r="C58" i="53"/>
  <c r="C90" i="52"/>
  <c r="C72" i="52"/>
  <c r="C239" i="66"/>
  <c r="C237" i="67"/>
  <c r="C153" i="51"/>
  <c r="C268" i="67"/>
  <c r="C119" i="51"/>
  <c r="C8" i="52"/>
  <c r="C308" i="68"/>
  <c r="C279" i="66"/>
  <c r="C272" i="65"/>
  <c r="C151" i="52"/>
  <c r="C98" i="51"/>
  <c r="C256" i="71"/>
  <c r="C52" i="53"/>
  <c r="C17" i="52"/>
  <c r="C240" i="65"/>
  <c r="C134" i="51"/>
  <c r="C99" i="52"/>
  <c r="C145" i="52"/>
  <c r="C265" i="64"/>
  <c r="C157" i="51"/>
  <c r="C110" i="51"/>
  <c r="C7" i="51"/>
  <c r="C130" i="51"/>
  <c r="C70" i="53"/>
  <c r="C268" i="65"/>
  <c r="C239" i="65"/>
  <c r="C87" i="53"/>
  <c r="C234" i="69"/>
  <c r="C257" i="64"/>
  <c r="C116" i="51"/>
  <c r="C136" i="52"/>
  <c r="C315" i="68"/>
  <c r="C48" i="52"/>
  <c r="C232" i="66"/>
  <c r="C69" i="51"/>
  <c r="C78" i="53"/>
  <c r="C138" i="52"/>
  <c r="C158" i="53"/>
  <c r="C50" i="51"/>
  <c r="C77" i="51"/>
  <c r="C50" i="53"/>
  <c r="C126" i="52"/>
  <c r="C153" i="52"/>
  <c r="C172" i="52"/>
  <c r="C158" i="52"/>
  <c r="C130" i="52"/>
  <c r="C34" i="52"/>
  <c r="C231" i="66"/>
  <c r="C260" i="64"/>
  <c r="C176" i="51"/>
  <c r="C96" i="51"/>
  <c r="C227" i="72"/>
  <c r="C260" i="65"/>
  <c r="C242" i="65"/>
  <c r="C9" i="51"/>
  <c r="C4" i="53"/>
  <c r="C283" i="64"/>
  <c r="C279" i="64"/>
  <c r="C161" i="53"/>
  <c r="C233" i="70"/>
  <c r="C258" i="64"/>
  <c r="C295" i="68"/>
  <c r="C106" i="51"/>
  <c r="C25" i="52"/>
  <c r="C313" i="68"/>
  <c r="C317" i="68"/>
  <c r="C4" i="51"/>
  <c r="C242" i="71"/>
  <c r="C320" i="68"/>
  <c r="C125" i="51"/>
  <c r="C109" i="52"/>
  <c r="C229" i="70"/>
  <c r="C235" i="71"/>
  <c r="C221" i="72"/>
  <c r="C234" i="71"/>
  <c r="C234" i="65"/>
  <c r="C247" i="66"/>
  <c r="C260" i="66"/>
  <c r="C232" i="71"/>
  <c r="C259" i="65"/>
  <c r="C255" i="71"/>
  <c r="C310" i="68"/>
  <c r="C242" i="70"/>
  <c r="C323" i="68"/>
  <c r="C241" i="65"/>
  <c r="C291" i="64"/>
  <c r="C232" i="69"/>
  <c r="C259" i="66"/>
  <c r="C241" i="69"/>
  <c r="C304" i="64"/>
  <c r="C231" i="70"/>
  <c r="C270" i="71"/>
  <c r="C250" i="67"/>
  <c r="C237" i="70"/>
  <c r="C66" i="52"/>
  <c r="C231" i="72"/>
  <c r="C128" i="51"/>
  <c r="C241" i="70"/>
  <c r="C250" i="71"/>
  <c r="C266" i="66"/>
  <c r="C248" i="66"/>
  <c r="C314" i="68"/>
  <c r="C30" i="51"/>
  <c r="C249" i="72"/>
  <c r="C254" i="70"/>
  <c r="C262" i="67"/>
  <c r="C281" i="64"/>
  <c r="C162" i="52"/>
  <c r="C319" i="68"/>
  <c r="C271" i="67"/>
  <c r="C47" i="52"/>
  <c r="C240" i="69"/>
  <c r="C143" i="53"/>
  <c r="C240" i="70"/>
  <c r="C243" i="67"/>
  <c r="C306" i="68"/>
  <c r="C230" i="66"/>
  <c r="C228" i="66"/>
  <c r="C269" i="71"/>
  <c r="C335" i="68"/>
  <c r="C261" i="67"/>
  <c r="C28" i="51"/>
  <c r="C228" i="67"/>
  <c r="C164" i="52"/>
  <c r="C124" i="51"/>
  <c r="C265" i="67"/>
  <c r="C161" i="51"/>
  <c r="C304" i="68"/>
  <c r="C249" i="66"/>
  <c r="C43" i="52"/>
  <c r="C240" i="71"/>
  <c r="C246" i="70"/>
  <c r="C228" i="65"/>
  <c r="C24" i="51"/>
  <c r="C328" i="68"/>
  <c r="C43" i="51"/>
  <c r="C220" i="72"/>
  <c r="C81" i="53"/>
  <c r="C81" i="52"/>
  <c r="C226" i="66"/>
  <c r="C226" i="70"/>
  <c r="C226" i="69"/>
  <c r="C264" i="66"/>
  <c r="C294" i="64"/>
  <c r="C245" i="65"/>
  <c r="C30" i="16"/>
  <c r="C5" i="17"/>
  <c r="C265" i="71"/>
  <c r="C122" i="53"/>
  <c r="C264" i="72"/>
  <c r="C165" i="53"/>
  <c r="C337" i="68"/>
  <c r="C138" i="53"/>
  <c r="C330" i="68"/>
  <c r="C135" i="53"/>
  <c r="C115" i="53"/>
  <c r="C99" i="53"/>
  <c r="C131" i="53"/>
  <c r="C281" i="65"/>
  <c r="C116" i="53"/>
  <c r="C103" i="53"/>
  <c r="C113" i="51"/>
  <c r="C84" i="53"/>
  <c r="C60" i="53"/>
  <c r="C278" i="67"/>
  <c r="C107" i="53"/>
  <c r="C37" i="53"/>
  <c r="C36" i="53"/>
  <c r="C35" i="53"/>
  <c r="C55" i="53"/>
  <c r="C76" i="53"/>
  <c r="C233" i="69"/>
  <c r="C174" i="53"/>
  <c r="C159" i="53"/>
  <c r="C97" i="53"/>
  <c r="C264" i="71"/>
  <c r="C114" i="53"/>
  <c r="C54" i="53"/>
  <c r="C170" i="53"/>
  <c r="C95" i="53"/>
  <c r="C133" i="53"/>
  <c r="C59" i="51"/>
  <c r="C51" i="51"/>
  <c r="C28" i="53"/>
  <c r="C85" i="53"/>
  <c r="C269" i="67"/>
  <c r="C60" i="51"/>
  <c r="C276" i="67"/>
  <c r="C117" i="52"/>
  <c r="C106" i="53"/>
  <c r="C34" i="51"/>
  <c r="C40" i="51"/>
  <c r="C344" i="68"/>
  <c r="C67" i="51"/>
  <c r="C269" i="70"/>
  <c r="C125" i="53"/>
  <c r="C93" i="51"/>
  <c r="C267" i="72"/>
  <c r="C164" i="53"/>
  <c r="C139" i="52"/>
  <c r="C343" i="68"/>
  <c r="C22" i="51"/>
  <c r="C101" i="51"/>
  <c r="C277" i="65"/>
  <c r="C277" i="66"/>
  <c r="C66" i="53"/>
  <c r="C271" i="70"/>
  <c r="C289" i="68"/>
  <c r="C254" i="64"/>
  <c r="C257" i="66"/>
  <c r="C68" i="53"/>
  <c r="C147" i="51"/>
  <c r="C150" i="53"/>
  <c r="C53" i="52"/>
  <c r="C152" i="52"/>
  <c r="C94" i="52"/>
  <c r="C166" i="51"/>
  <c r="C31" i="52"/>
  <c r="C120" i="53"/>
  <c r="C233" i="65"/>
  <c r="C74" i="51"/>
  <c r="C236" i="67"/>
  <c r="C51" i="53"/>
  <c r="C102" i="53"/>
  <c r="C10" i="52"/>
  <c r="C30" i="53"/>
  <c r="C38" i="51"/>
  <c r="C298" i="68"/>
  <c r="C83" i="51"/>
  <c r="C110" i="52"/>
  <c r="C301" i="68"/>
  <c r="C133" i="51"/>
  <c r="C26" i="52"/>
  <c r="C54" i="52"/>
  <c r="C290" i="68"/>
  <c r="C88" i="53"/>
  <c r="C297" i="68"/>
  <c r="C270" i="66"/>
  <c r="C21" i="51"/>
  <c r="C279" i="67"/>
  <c r="C59" i="52"/>
  <c r="C31" i="51"/>
  <c r="C129" i="52"/>
  <c r="C173" i="51"/>
  <c r="C260" i="69"/>
  <c r="C259" i="64"/>
  <c r="C135" i="52"/>
  <c r="C268" i="70"/>
  <c r="C119" i="52"/>
  <c r="C58" i="52"/>
  <c r="C10" i="53"/>
  <c r="C21" i="53"/>
  <c r="C140" i="51"/>
  <c r="C251" i="66"/>
  <c r="C300" i="64"/>
  <c r="C90" i="53"/>
  <c r="C97" i="51"/>
  <c r="C92" i="52"/>
  <c r="C292" i="68"/>
  <c r="C73" i="52"/>
  <c r="C253" i="66"/>
  <c r="C13" i="51"/>
  <c r="C11" i="51"/>
  <c r="C31" i="53"/>
  <c r="C26" i="51"/>
  <c r="C152" i="51"/>
  <c r="C229" i="67"/>
  <c r="C175" i="53"/>
  <c r="C83" i="52"/>
  <c r="C176" i="53"/>
  <c r="C40" i="52"/>
  <c r="C171" i="52"/>
  <c r="C331" i="68"/>
  <c r="C98" i="52"/>
  <c r="C159" i="52"/>
  <c r="C88" i="51"/>
  <c r="C168" i="52"/>
  <c r="C158" i="51"/>
  <c r="C257" i="65"/>
  <c r="C257" i="67"/>
  <c r="C79" i="51"/>
  <c r="C288" i="68"/>
  <c r="C78" i="52"/>
  <c r="C71" i="52"/>
  <c r="C293" i="68"/>
  <c r="C26" i="53"/>
  <c r="C74" i="52"/>
  <c r="C89" i="52"/>
  <c r="C141" i="52"/>
  <c r="C118" i="52"/>
  <c r="C83" i="53"/>
  <c r="C64" i="51"/>
  <c r="C12" i="51"/>
  <c r="C133" i="52"/>
  <c r="C233" i="67"/>
  <c r="C173" i="52"/>
  <c r="C121" i="51"/>
  <c r="C238" i="65"/>
  <c r="C50" i="52"/>
  <c r="C170" i="52"/>
  <c r="C5" i="53"/>
  <c r="C270" i="65"/>
  <c r="C64" i="53"/>
  <c r="C164" i="51"/>
  <c r="C256" i="69"/>
  <c r="C236" i="70"/>
  <c r="C280" i="65"/>
  <c r="C248" i="67"/>
  <c r="C255" i="66"/>
  <c r="C144" i="51"/>
  <c r="C259" i="67"/>
  <c r="C287" i="64"/>
  <c r="C236" i="66"/>
  <c r="C49" i="51"/>
  <c r="C246" i="71"/>
  <c r="C234" i="72"/>
  <c r="C228" i="72"/>
  <c r="C262" i="64"/>
  <c r="C260" i="72"/>
  <c r="C239" i="69"/>
  <c r="C262" i="70"/>
  <c r="C226" i="71"/>
  <c r="C261" i="71"/>
  <c r="C256" i="67"/>
  <c r="C251" i="65"/>
  <c r="C230" i="65"/>
  <c r="C268" i="64"/>
  <c r="C289" i="64"/>
  <c r="C232" i="67"/>
  <c r="C251" i="67"/>
  <c r="C243" i="65"/>
  <c r="C238" i="69"/>
  <c r="C329" i="68"/>
  <c r="C248" i="69"/>
  <c r="C248" i="72"/>
  <c r="C263" i="71"/>
  <c r="C263" i="64"/>
  <c r="C146" i="52"/>
  <c r="C258" i="65"/>
  <c r="C261" i="65"/>
  <c r="C235" i="72"/>
  <c r="C269" i="72"/>
  <c r="C312" i="64"/>
  <c r="C290" i="64"/>
  <c r="C233" i="66"/>
  <c r="C243" i="72"/>
  <c r="C283" i="68"/>
  <c r="C252" i="70"/>
  <c r="C261" i="70"/>
  <c r="C225" i="72"/>
  <c r="C243" i="69"/>
  <c r="C247" i="69"/>
  <c r="C348" i="68"/>
  <c r="C258" i="67"/>
  <c r="C228" i="69"/>
  <c r="C280" i="66"/>
  <c r="C340" i="68"/>
  <c r="C237" i="69"/>
  <c r="C221" i="71"/>
  <c r="C227" i="71"/>
  <c r="C287" i="68"/>
  <c r="C263" i="72"/>
  <c r="C336" i="68"/>
  <c r="C321" i="68"/>
  <c r="C106" i="52"/>
  <c r="C273" i="65"/>
  <c r="C269" i="64"/>
  <c r="C255" i="70"/>
  <c r="C249" i="71"/>
  <c r="C125" i="52"/>
  <c r="C256" i="65"/>
  <c r="C4" i="52"/>
  <c r="C275" i="64"/>
  <c r="C260" i="67"/>
  <c r="C28" i="52"/>
  <c r="C7" i="52"/>
  <c r="C247" i="65"/>
  <c r="C248" i="65"/>
  <c r="C222" i="71"/>
  <c r="C249" i="69"/>
  <c r="C265" i="66"/>
  <c r="C105" i="51"/>
  <c r="C227" i="67"/>
  <c r="C249" i="70"/>
  <c r="C143" i="51"/>
  <c r="C62" i="51"/>
  <c r="C62" i="52"/>
  <c r="C3" i="51"/>
  <c r="C285" i="68"/>
  <c r="C143" i="52"/>
  <c r="C81" i="51"/>
  <c r="C246" i="66"/>
  <c r="C279" i="68"/>
  <c r="C237" i="71"/>
  <c r="C265" i="65"/>
  <c r="C264" i="67"/>
  <c r="C252" i="64"/>
  <c r="C226" i="65"/>
  <c r="C32" i="15"/>
  <c r="C31" i="15"/>
  <c r="C30" i="15"/>
  <c r="C29" i="15"/>
  <c r="C28" i="15"/>
  <c r="C26" i="15"/>
  <c r="C25" i="15"/>
  <c r="C24" i="15"/>
  <c r="C22" i="15"/>
  <c r="C21" i="15"/>
  <c r="C20" i="15"/>
  <c r="C21" i="16"/>
  <c r="C18" i="16"/>
  <c r="C7" i="16"/>
  <c r="C28" i="17"/>
  <c r="C22" i="17"/>
  <c r="C21" i="17"/>
  <c r="C20" i="17"/>
  <c r="C19" i="17"/>
  <c r="C8" i="17"/>
  <c r="C7" i="17"/>
  <c r="C6" i="17"/>
  <c r="C274" i="65"/>
  <c r="C114" i="52"/>
  <c r="C265" i="72"/>
  <c r="C6" i="53"/>
  <c r="C281" i="66"/>
  <c r="C155" i="53"/>
  <c r="C57" i="53"/>
  <c r="C297" i="64"/>
  <c r="C74" i="53"/>
  <c r="C27" i="53"/>
  <c r="C119" i="53"/>
  <c r="C173" i="53"/>
  <c r="C266" i="69"/>
  <c r="C48" i="53"/>
  <c r="C268" i="71"/>
  <c r="C267" i="69"/>
  <c r="C75" i="53"/>
  <c r="C8" i="53"/>
  <c r="C274" i="66"/>
  <c r="C134" i="53"/>
  <c r="C137" i="53"/>
  <c r="C112" i="51"/>
  <c r="C29" i="53"/>
  <c r="C171" i="53"/>
  <c r="C349" i="68"/>
  <c r="C255" i="69"/>
  <c r="C129" i="53"/>
  <c r="C305" i="64"/>
  <c r="C145" i="53"/>
  <c r="C163" i="53"/>
  <c r="C177" i="53"/>
  <c r="C65" i="53"/>
  <c r="C38" i="53"/>
  <c r="C16" i="53"/>
  <c r="C99" i="51"/>
  <c r="C95" i="51"/>
  <c r="C111" i="53"/>
  <c r="C271" i="69"/>
  <c r="C32" i="51"/>
  <c r="C266" i="70"/>
  <c r="C94" i="51"/>
  <c r="C144" i="53"/>
  <c r="C281" i="67"/>
  <c r="C72" i="51"/>
  <c r="C15" i="51"/>
  <c r="C111" i="51"/>
  <c r="C7" i="53"/>
  <c r="C90" i="51"/>
  <c r="C132" i="53"/>
  <c r="C27" i="51"/>
  <c r="C272" i="70"/>
  <c r="C268" i="69"/>
  <c r="C132" i="51"/>
  <c r="C276" i="65"/>
  <c r="C273" i="70"/>
  <c r="C259" i="71"/>
  <c r="C272" i="69"/>
  <c r="C113" i="52"/>
  <c r="C109" i="53"/>
  <c r="C8" i="51"/>
  <c r="C235" i="66"/>
  <c r="C139" i="51"/>
  <c r="C57" i="51"/>
  <c r="C230" i="71"/>
  <c r="C108" i="51"/>
  <c r="C20" i="51"/>
  <c r="C33" i="53"/>
  <c r="C322" i="68"/>
  <c r="C29" i="52"/>
  <c r="C148" i="51"/>
  <c r="C253" i="67"/>
  <c r="C58" i="51"/>
  <c r="C271" i="64"/>
  <c r="C127" i="52"/>
  <c r="C45" i="51"/>
  <c r="C170" i="51"/>
  <c r="C93" i="53"/>
  <c r="C253" i="69"/>
  <c r="C111" i="52"/>
  <c r="C101" i="52"/>
  <c r="C100" i="52"/>
  <c r="C148" i="52"/>
  <c r="C13" i="52"/>
  <c r="C270" i="67"/>
  <c r="C149" i="53"/>
  <c r="C49" i="52"/>
  <c r="C46" i="52"/>
  <c r="C226" i="72"/>
  <c r="C248" i="71"/>
  <c r="C239" i="67"/>
  <c r="C77" i="53"/>
  <c r="C311" i="68"/>
  <c r="C270" i="64"/>
  <c r="C236" i="65"/>
  <c r="C148" i="53"/>
  <c r="C16" i="52"/>
  <c r="C22" i="52"/>
  <c r="C35" i="52"/>
  <c r="C139" i="53"/>
  <c r="C126" i="51"/>
  <c r="C36" i="52"/>
  <c r="C79" i="52"/>
  <c r="C167" i="52"/>
  <c r="C88" i="52"/>
  <c r="C339" i="68"/>
  <c r="C131" i="51"/>
  <c r="C130" i="53"/>
  <c r="C346" i="68"/>
  <c r="C69" i="52"/>
  <c r="C39" i="51"/>
  <c r="C60" i="52"/>
  <c r="C55" i="51"/>
  <c r="C77" i="52"/>
  <c r="C14" i="52"/>
  <c r="C92" i="51"/>
  <c r="C103" i="52"/>
  <c r="C122" i="52"/>
  <c r="C138" i="51"/>
  <c r="C84" i="51"/>
  <c r="C147" i="52"/>
  <c r="C116" i="52"/>
  <c r="C65" i="52"/>
  <c r="C71" i="51"/>
  <c r="C281" i="68"/>
  <c r="C107" i="51"/>
  <c r="C70" i="52"/>
  <c r="C91" i="52"/>
  <c r="C86" i="51"/>
  <c r="C268" i="66"/>
  <c r="C68" i="52"/>
  <c r="C149" i="51"/>
  <c r="C177" i="52"/>
  <c r="C258" i="71"/>
  <c r="C52" i="52"/>
  <c r="C70" i="51"/>
  <c r="C262" i="71"/>
  <c r="C166" i="53"/>
  <c r="C75" i="51"/>
  <c r="C18" i="52"/>
  <c r="C282" i="64"/>
  <c r="C165" i="51"/>
  <c r="C65" i="51"/>
  <c r="C5" i="52"/>
  <c r="C11" i="53"/>
  <c r="C89" i="51"/>
  <c r="C169" i="52"/>
  <c r="C67" i="52"/>
  <c r="C95" i="52"/>
  <c r="C318" i="68"/>
  <c r="C132" i="52"/>
  <c r="C251" i="72"/>
  <c r="C21" i="52"/>
  <c r="C94" i="53"/>
  <c r="C91" i="51"/>
  <c r="C10" i="51"/>
  <c r="C151" i="53"/>
  <c r="C251" i="69"/>
  <c r="C68" i="51"/>
  <c r="C232" i="70"/>
  <c r="C261" i="66"/>
  <c r="C258" i="66"/>
  <c r="C231" i="69"/>
  <c r="C109" i="51"/>
  <c r="C250" i="65"/>
  <c r="C247" i="67"/>
  <c r="C250" i="72"/>
  <c r="C230" i="67"/>
  <c r="C292" i="64"/>
  <c r="C243" i="70"/>
  <c r="C278" i="64"/>
  <c r="C124" i="53"/>
  <c r="C250" i="69"/>
  <c r="C302" i="64"/>
  <c r="C229" i="72"/>
  <c r="C253" i="65"/>
  <c r="C271" i="66"/>
  <c r="C261" i="72"/>
  <c r="C316" i="68"/>
  <c r="C47" i="51"/>
  <c r="C234" i="66"/>
  <c r="C229" i="66"/>
  <c r="C63" i="52"/>
  <c r="C82" i="53"/>
  <c r="C273" i="66"/>
  <c r="C254" i="65"/>
  <c r="C253" i="70"/>
  <c r="C248" i="70"/>
  <c r="C144" i="52"/>
  <c r="C255" i="65"/>
  <c r="C271" i="65"/>
  <c r="C258" i="69"/>
  <c r="C301" i="64"/>
  <c r="C82" i="51"/>
  <c r="C251" i="70"/>
  <c r="C311" i="64"/>
  <c r="C280" i="67"/>
  <c r="C245" i="71"/>
  <c r="C241" i="67"/>
  <c r="C235" i="70"/>
  <c r="C266" i="64"/>
  <c r="C242" i="67"/>
  <c r="C270" i="72"/>
  <c r="C307" i="68"/>
  <c r="C128" i="52"/>
  <c r="C44" i="53"/>
  <c r="C252" i="66"/>
  <c r="C305" i="68"/>
  <c r="C247" i="71"/>
  <c r="C288" i="64"/>
  <c r="C223" i="72"/>
  <c r="C224" i="72"/>
  <c r="C162" i="51"/>
  <c r="C252" i="71"/>
  <c r="C262" i="65"/>
  <c r="C262" i="66"/>
  <c r="C247" i="70"/>
  <c r="C250" i="70"/>
  <c r="C325" i="68"/>
  <c r="C273" i="67"/>
  <c r="C262" i="69"/>
  <c r="C280" i="64"/>
  <c r="C228" i="70"/>
  <c r="C253" i="72"/>
  <c r="C82" i="52"/>
  <c r="C229" i="69"/>
  <c r="C225" i="71"/>
  <c r="C256" i="70"/>
  <c r="C243" i="71"/>
  <c r="C242" i="72"/>
  <c r="C238" i="71"/>
  <c r="C249" i="67"/>
  <c r="C240" i="72"/>
  <c r="C229" i="65"/>
  <c r="C43" i="53"/>
  <c r="C24" i="53"/>
  <c r="C264" i="69"/>
  <c r="C246" i="67"/>
  <c r="C220" i="71"/>
  <c r="C227" i="66"/>
  <c r="C230" i="70"/>
  <c r="C266" i="65"/>
  <c r="C253" i="64"/>
  <c r="C274" i="64"/>
  <c r="C124" i="52"/>
  <c r="C219" i="72"/>
  <c r="C245" i="69"/>
  <c r="C245" i="66"/>
  <c r="C219" i="71"/>
  <c r="C273" i="64"/>
  <c r="C237" i="72"/>
  <c r="C18" i="15"/>
  <c r="C13" i="15"/>
  <c r="C12" i="15"/>
  <c r="C11" i="15"/>
  <c r="C10" i="15"/>
  <c r="C9" i="15"/>
  <c r="C8" i="15"/>
  <c r="C7" i="15"/>
  <c r="C6" i="15"/>
  <c r="C24" i="16"/>
  <c r="C14" i="16"/>
  <c r="C30" i="17"/>
  <c r="C29" i="17"/>
  <c r="C32" i="16"/>
  <c r="C19" i="16"/>
  <c r="C18" i="17"/>
  <c r="C12" i="16"/>
  <c r="C14" i="15"/>
  <c r="C27" i="16"/>
  <c r="C9" i="16"/>
  <c r="C22" i="16"/>
  <c r="C20" i="16"/>
  <c r="C5" i="16"/>
  <c r="C11" i="16"/>
  <c r="C25" i="16"/>
  <c r="C26" i="16"/>
  <c r="C8" i="16"/>
  <c r="C28" i="16"/>
  <c r="C13" i="16"/>
  <c r="C29" i="16"/>
  <c r="C10" i="16"/>
  <c r="C6" i="16"/>
  <c r="C31" i="16"/>
  <c r="C5" i="15"/>
  <c r="C122" i="29"/>
  <c r="C130" i="29"/>
  <c r="C131" i="29"/>
  <c r="C168" i="6"/>
  <c r="C144" i="6"/>
  <c r="C124" i="29"/>
  <c r="C125" i="29"/>
  <c r="E176" i="6"/>
  <c r="E152" i="6"/>
  <c r="E172" i="6"/>
  <c r="E148" i="6"/>
  <c r="E126" i="6"/>
  <c r="E135" i="6"/>
  <c r="E159" i="6"/>
  <c r="E124" i="29"/>
  <c r="E168" i="6"/>
  <c r="E144" i="6"/>
  <c r="E142" i="29"/>
  <c r="E128" i="29"/>
  <c r="E131" i="29"/>
  <c r="N151" i="6"/>
  <c r="N175" i="6"/>
  <c r="N138" i="6"/>
  <c r="N162" i="6"/>
  <c r="N158" i="6"/>
  <c r="N134" i="6"/>
  <c r="N127" i="6"/>
  <c r="N143" i="6"/>
  <c r="N167" i="6"/>
  <c r="N142" i="29"/>
  <c r="N123" i="29"/>
  <c r="N124" i="29"/>
  <c r="E27" i="17"/>
  <c r="I15" i="16"/>
  <c r="E27" i="15"/>
  <c r="Q17" i="16"/>
  <c r="O17" i="16"/>
  <c r="I151" i="6"/>
  <c r="I175" i="6"/>
  <c r="I162" i="6"/>
  <c r="I138" i="6"/>
  <c r="I158" i="6"/>
  <c r="I134" i="6"/>
  <c r="I143" i="6"/>
  <c r="I167" i="6"/>
  <c r="I124" i="29"/>
  <c r="I127" i="29"/>
  <c r="I131" i="29"/>
  <c r="D149" i="6"/>
  <c r="D173" i="6"/>
  <c r="D127" i="6"/>
  <c r="D160" i="6"/>
  <c r="D136" i="6"/>
  <c r="D267" i="65"/>
  <c r="D267" i="69"/>
  <c r="D305" i="64"/>
  <c r="D281" i="70"/>
  <c r="D107" i="53"/>
  <c r="D234" i="69"/>
  <c r="D67" i="53"/>
  <c r="D99" i="53"/>
  <c r="D131" i="53"/>
  <c r="D274" i="67"/>
  <c r="D268" i="72"/>
  <c r="D103" i="53"/>
  <c r="D95" i="53"/>
  <c r="D267" i="66"/>
  <c r="D297" i="64"/>
  <c r="D134" i="53"/>
  <c r="D18" i="53"/>
  <c r="D173" i="53"/>
  <c r="D54" i="53"/>
  <c r="D153" i="53"/>
  <c r="D113" i="51"/>
  <c r="D76" i="53"/>
  <c r="D235" i="69"/>
  <c r="D275" i="67"/>
  <c r="D55" i="53"/>
  <c r="D117" i="53"/>
  <c r="D36" i="53"/>
  <c r="D91" i="53"/>
  <c r="D75" i="53"/>
  <c r="D271" i="71"/>
  <c r="D274" i="66"/>
  <c r="D264" i="71"/>
  <c r="D138" i="53"/>
  <c r="D276" i="67"/>
  <c r="D57" i="53"/>
  <c r="D233" i="69"/>
  <c r="D344" i="68"/>
  <c r="D95" i="51"/>
  <c r="D154" i="51"/>
  <c r="D259" i="71"/>
  <c r="D74" i="51"/>
  <c r="D85" i="53"/>
  <c r="D269" i="66"/>
  <c r="D22" i="51"/>
  <c r="D164" i="53"/>
  <c r="D93" i="53"/>
  <c r="D106" i="53"/>
  <c r="D267" i="72"/>
  <c r="D272" i="69"/>
  <c r="D277" i="69"/>
  <c r="D172" i="52"/>
  <c r="D15" i="51"/>
  <c r="D125" i="53"/>
  <c r="D113" i="53"/>
  <c r="D270" i="70"/>
  <c r="D268" i="70"/>
  <c r="D18" i="51"/>
  <c r="D53" i="51"/>
  <c r="D78" i="51"/>
  <c r="D26" i="52"/>
  <c r="D126" i="51"/>
  <c r="D51" i="52"/>
  <c r="D59" i="51"/>
  <c r="D94" i="52"/>
  <c r="D99" i="51"/>
  <c r="D84" i="51"/>
  <c r="D229" i="67"/>
  <c r="D34" i="52"/>
  <c r="D56" i="51"/>
  <c r="D77" i="51"/>
  <c r="D78" i="52"/>
  <c r="D244" i="72"/>
  <c r="D84" i="52"/>
  <c r="D111" i="51"/>
  <c r="D270" i="69"/>
  <c r="D49" i="52"/>
  <c r="D10" i="52"/>
  <c r="D150" i="52"/>
  <c r="D57" i="52"/>
  <c r="D78" i="53"/>
  <c r="D116" i="52"/>
  <c r="D248" i="71"/>
  <c r="D170" i="51"/>
  <c r="D157" i="51"/>
  <c r="D90" i="52"/>
  <c r="D5" i="53"/>
  <c r="D36" i="51"/>
  <c r="D236" i="67"/>
  <c r="D242" i="65"/>
  <c r="D279" i="69"/>
  <c r="D88" i="51"/>
  <c r="D265" i="70"/>
  <c r="D242" i="66"/>
  <c r="D5" i="52"/>
  <c r="D12" i="53"/>
  <c r="D58" i="52"/>
  <c r="D163" i="52"/>
  <c r="D46" i="51"/>
  <c r="D17" i="52"/>
  <c r="D103" i="51"/>
  <c r="D119" i="52"/>
  <c r="D83" i="52"/>
  <c r="D88" i="52"/>
  <c r="D145" i="51"/>
  <c r="D256" i="71"/>
  <c r="D141" i="51"/>
  <c r="D77" i="53"/>
  <c r="D19" i="52"/>
  <c r="D17" i="51"/>
  <c r="D99" i="52"/>
  <c r="D265" i="69"/>
  <c r="D135" i="51"/>
  <c r="D268" i="69"/>
  <c r="D282" i="68"/>
  <c r="D260" i="66"/>
  <c r="D226" i="72"/>
  <c r="D244" i="71"/>
  <c r="D228" i="65"/>
  <c r="D173" i="51"/>
  <c r="D167" i="52"/>
  <c r="D26" i="53"/>
  <c r="D152" i="51"/>
  <c r="D300" i="68"/>
  <c r="D149" i="53"/>
  <c r="D172" i="51"/>
  <c r="D41" i="52"/>
  <c r="D102" i="51"/>
  <c r="D148" i="51"/>
  <c r="D331" i="68"/>
  <c r="D238" i="67"/>
  <c r="D118" i="51"/>
  <c r="D153" i="52"/>
  <c r="D268" i="66"/>
  <c r="D79" i="52"/>
  <c r="D132" i="51"/>
  <c r="D48" i="52"/>
  <c r="D134" i="51"/>
  <c r="D286" i="68"/>
  <c r="D53" i="52"/>
  <c r="D121" i="51"/>
  <c r="D75" i="52"/>
  <c r="D130" i="51"/>
  <c r="D150" i="51"/>
  <c r="D253" i="70"/>
  <c r="D253" i="69"/>
  <c r="D294" i="68"/>
  <c r="D158" i="51"/>
  <c r="D303" i="64"/>
  <c r="D165" i="51"/>
  <c r="D177" i="52"/>
  <c r="D145" i="52"/>
  <c r="D97" i="51"/>
  <c r="D102" i="52"/>
  <c r="D257" i="67"/>
  <c r="D151" i="53"/>
  <c r="D258" i="70"/>
  <c r="D280" i="64"/>
  <c r="D259" i="67"/>
  <c r="D346" i="68"/>
  <c r="D234" i="65"/>
  <c r="D262" i="70"/>
  <c r="D109" i="51"/>
  <c r="D314" i="68"/>
  <c r="D239" i="70"/>
  <c r="D306" i="68"/>
  <c r="D280" i="66"/>
  <c r="D240" i="66"/>
  <c r="D235" i="67"/>
  <c r="D281" i="64"/>
  <c r="D259" i="69"/>
  <c r="D304" i="64"/>
  <c r="D251" i="69"/>
  <c r="D261" i="71"/>
  <c r="D233" i="67"/>
  <c r="D241" i="70"/>
  <c r="D232" i="72"/>
  <c r="D261" i="72"/>
  <c r="D310" i="68"/>
  <c r="D258" i="69"/>
  <c r="D232" i="71"/>
  <c r="D24" i="51"/>
  <c r="D243" i="71"/>
  <c r="D241" i="72"/>
  <c r="D292" i="64"/>
  <c r="D229" i="71"/>
  <c r="D109" i="52"/>
  <c r="D242" i="67"/>
  <c r="D253" i="71"/>
  <c r="D287" i="64"/>
  <c r="D243" i="69"/>
  <c r="D272" i="66"/>
  <c r="D315" i="68"/>
  <c r="D273" i="66"/>
  <c r="D242" i="69"/>
  <c r="D256" i="69"/>
  <c r="D237" i="67"/>
  <c r="D316" i="68"/>
  <c r="D226" i="71"/>
  <c r="D258" i="64"/>
  <c r="D253" i="64"/>
  <c r="D301" i="64"/>
  <c r="D4" i="53"/>
  <c r="D128" i="51"/>
  <c r="D252" i="66"/>
  <c r="D234" i="71"/>
  <c r="D268" i="64"/>
  <c r="D241" i="71"/>
  <c r="D230" i="71"/>
  <c r="D240" i="70"/>
  <c r="D336" i="68"/>
  <c r="D327" i="68"/>
  <c r="D237" i="69"/>
  <c r="D229" i="72"/>
  <c r="D321" i="68"/>
  <c r="D271" i="66"/>
  <c r="D235" i="70"/>
  <c r="D289" i="64"/>
  <c r="D279" i="65"/>
  <c r="D125" i="51"/>
  <c r="D63" i="53"/>
  <c r="D334" i="68"/>
  <c r="D228" i="71"/>
  <c r="D251" i="66"/>
  <c r="D275" i="65"/>
  <c r="D275" i="70"/>
  <c r="D271" i="72"/>
  <c r="D267" i="67"/>
  <c r="D309" i="64"/>
  <c r="D126" i="53"/>
  <c r="D56" i="53"/>
  <c r="D53" i="53"/>
  <c r="D154" i="53"/>
  <c r="D277" i="67"/>
  <c r="D273" i="70"/>
  <c r="D38" i="53"/>
  <c r="D48" i="53"/>
  <c r="D37" i="53"/>
  <c r="D74" i="53"/>
  <c r="D16" i="53"/>
  <c r="D127" i="53"/>
  <c r="D112" i="53"/>
  <c r="D347" i="68"/>
  <c r="D8" i="53"/>
  <c r="D34" i="53"/>
  <c r="D122" i="53"/>
  <c r="D330" i="68"/>
  <c r="D115" i="53"/>
  <c r="D46" i="53"/>
  <c r="D35" i="53"/>
  <c r="D275" i="69"/>
  <c r="D6" i="53"/>
  <c r="D108" i="53"/>
  <c r="D65" i="53"/>
  <c r="D112" i="52"/>
  <c r="D119" i="53"/>
  <c r="D341" i="68"/>
  <c r="D272" i="70"/>
  <c r="D159" i="53"/>
  <c r="D337" i="68"/>
  <c r="D332" i="68"/>
  <c r="D277" i="65"/>
  <c r="D64" i="51"/>
  <c r="D47" i="53"/>
  <c r="D113" i="52"/>
  <c r="D168" i="53"/>
  <c r="D73" i="51"/>
  <c r="D258" i="72"/>
  <c r="D109" i="53"/>
  <c r="D271" i="70"/>
  <c r="D276" i="65"/>
  <c r="D266" i="70"/>
  <c r="D299" i="64"/>
  <c r="D267" i="71"/>
  <c r="D16" i="52"/>
  <c r="D41" i="51"/>
  <c r="D86" i="51"/>
  <c r="D269" i="65"/>
  <c r="D255" i="69"/>
  <c r="D257" i="71"/>
  <c r="D271" i="69"/>
  <c r="D10" i="51"/>
  <c r="D154" i="52"/>
  <c r="D266" i="71"/>
  <c r="D148" i="52"/>
  <c r="D262" i="64"/>
  <c r="D71" i="52"/>
  <c r="D89" i="52"/>
  <c r="D98" i="51"/>
  <c r="D31" i="52"/>
  <c r="D121" i="52"/>
  <c r="D263" i="64"/>
  <c r="D6" i="52"/>
  <c r="D149" i="52"/>
  <c r="D152" i="52"/>
  <c r="D31" i="53"/>
  <c r="D108" i="52"/>
  <c r="D116" i="51"/>
  <c r="D174" i="51"/>
  <c r="D39" i="53"/>
  <c r="D12" i="51"/>
  <c r="D148" i="53"/>
  <c r="D141" i="52"/>
  <c r="D38" i="52"/>
  <c r="D29" i="52"/>
  <c r="D66" i="51"/>
  <c r="D236" i="66"/>
  <c r="D239" i="67"/>
  <c r="D32" i="51"/>
  <c r="D157" i="52"/>
  <c r="D74" i="52"/>
  <c r="D65" i="51"/>
  <c r="D279" i="70"/>
  <c r="D22" i="52"/>
  <c r="D339" i="68"/>
  <c r="D85" i="51"/>
  <c r="D33" i="51"/>
  <c r="D71" i="51"/>
  <c r="D139" i="52"/>
  <c r="D100" i="53"/>
  <c r="D169" i="52"/>
  <c r="D147" i="51"/>
  <c r="D93" i="51"/>
  <c r="D59" i="53"/>
  <c r="D8" i="51"/>
  <c r="D71" i="53"/>
  <c r="D77" i="52"/>
  <c r="D76" i="52"/>
  <c r="D139" i="53"/>
  <c r="D107" i="52"/>
  <c r="D163" i="51"/>
  <c r="D229" i="66"/>
  <c r="D171" i="51"/>
  <c r="D260" i="72"/>
  <c r="D282" i="64"/>
  <c r="D91" i="51"/>
  <c r="D158" i="53"/>
  <c r="D60" i="52"/>
  <c r="D237" i="66"/>
  <c r="D72" i="51"/>
  <c r="D138" i="52"/>
  <c r="D268" i="65"/>
  <c r="D257" i="69"/>
  <c r="D118" i="52"/>
  <c r="D83" i="53"/>
  <c r="D18" i="52"/>
  <c r="D134" i="52"/>
  <c r="D83" i="51"/>
  <c r="D177" i="51"/>
  <c r="D174" i="52"/>
  <c r="D110" i="52"/>
  <c r="D45" i="51"/>
  <c r="D169" i="51"/>
  <c r="D166" i="52"/>
  <c r="D130" i="53"/>
  <c r="D140" i="53"/>
  <c r="D127" i="52"/>
  <c r="D155" i="51"/>
  <c r="D52" i="51"/>
  <c r="D240" i="67"/>
  <c r="D30" i="53"/>
  <c r="D20" i="52"/>
  <c r="D9" i="53"/>
  <c r="D69" i="51"/>
  <c r="D54" i="52"/>
  <c r="D153" i="51"/>
  <c r="D102" i="53"/>
  <c r="D243" i="66"/>
  <c r="D51" i="53"/>
  <c r="D168" i="51"/>
  <c r="D35" i="51"/>
  <c r="D149" i="51"/>
  <c r="D231" i="67"/>
  <c r="D231" i="66"/>
  <c r="D131" i="51"/>
  <c r="D151" i="51"/>
  <c r="D297" i="68"/>
  <c r="D13" i="52"/>
  <c r="D73" i="52"/>
  <c r="D60" i="51"/>
  <c r="D247" i="67"/>
  <c r="D290" i="68"/>
  <c r="D7" i="52"/>
  <c r="D340" i="68"/>
  <c r="D144" i="51"/>
  <c r="D270" i="64"/>
  <c r="D323" i="68"/>
  <c r="D254" i="65"/>
  <c r="D235" i="71"/>
  <c r="D225" i="72"/>
  <c r="D248" i="66"/>
  <c r="D231" i="69"/>
  <c r="D259" i="64"/>
  <c r="D28" i="52"/>
  <c r="D285" i="68"/>
  <c r="D256" i="66"/>
  <c r="D271" i="67"/>
  <c r="D298" i="68"/>
  <c r="D249" i="65"/>
  <c r="D247" i="65"/>
  <c r="D85" i="52"/>
  <c r="D237" i="65"/>
  <c r="D246" i="72"/>
  <c r="D144" i="52"/>
  <c r="D266" i="65"/>
  <c r="D311" i="68"/>
  <c r="D319" i="68"/>
  <c r="D257" i="65"/>
  <c r="D253" i="65"/>
  <c r="D233" i="72"/>
  <c r="D262" i="69"/>
  <c r="D25" i="52"/>
  <c r="D255" i="72"/>
  <c r="D242" i="70"/>
  <c r="D4" i="52"/>
  <c r="D325" i="68"/>
  <c r="D273" i="67"/>
  <c r="D234" i="67"/>
  <c r="D49" i="51"/>
  <c r="D318" i="68"/>
  <c r="D243" i="67"/>
  <c r="D233" i="70"/>
  <c r="D230" i="67"/>
  <c r="D241" i="67"/>
  <c r="D228" i="66"/>
  <c r="D253" i="66"/>
  <c r="D300" i="64"/>
  <c r="D261" i="65"/>
  <c r="D259" i="70"/>
  <c r="D30" i="51"/>
  <c r="D288" i="64"/>
  <c r="D280" i="70"/>
  <c r="D225" i="71"/>
  <c r="D290" i="64"/>
  <c r="D283" i="64"/>
  <c r="D280" i="65"/>
  <c r="D250" i="70"/>
  <c r="D221" i="72"/>
  <c r="D239" i="71"/>
  <c r="D262" i="65"/>
  <c r="D250" i="69"/>
  <c r="D231" i="71"/>
  <c r="D270" i="71"/>
  <c r="D251" i="70"/>
  <c r="D276" i="64"/>
  <c r="D227" i="72"/>
  <c r="D234" i="72"/>
  <c r="D256" i="65"/>
  <c r="D115" i="52"/>
  <c r="D79" i="53"/>
  <c r="D115" i="51"/>
  <c r="D313" i="64"/>
  <c r="D133" i="53"/>
  <c r="D137" i="53"/>
  <c r="D170" i="53"/>
  <c r="D41" i="53"/>
  <c r="D281" i="67"/>
  <c r="D278" i="69"/>
  <c r="D278" i="66"/>
  <c r="D275" i="66"/>
  <c r="D29" i="53"/>
  <c r="D114" i="51"/>
  <c r="D27" i="53"/>
  <c r="D114" i="52"/>
  <c r="D73" i="53"/>
  <c r="D174" i="53"/>
  <c r="D96" i="53"/>
  <c r="D278" i="70"/>
  <c r="D281" i="69"/>
  <c r="D267" i="70"/>
  <c r="D163" i="53"/>
  <c r="D281" i="65"/>
  <c r="D135" i="53"/>
  <c r="D22" i="53"/>
  <c r="D14" i="53"/>
  <c r="D114" i="53"/>
  <c r="D84" i="53"/>
  <c r="D72" i="53"/>
  <c r="D264" i="72"/>
  <c r="D116" i="53"/>
  <c r="D98" i="53"/>
  <c r="D274" i="70"/>
  <c r="D86" i="53"/>
  <c r="D6" i="51"/>
  <c r="D32" i="53"/>
  <c r="D146" i="53"/>
  <c r="D34" i="51"/>
  <c r="D277" i="70"/>
  <c r="D269" i="67"/>
  <c r="D277" i="66"/>
  <c r="D266" i="72"/>
  <c r="D29" i="51"/>
  <c r="D49" i="53"/>
  <c r="D19" i="51"/>
  <c r="D266" i="69"/>
  <c r="D136" i="53"/>
  <c r="D136" i="52"/>
  <c r="D20" i="51"/>
  <c r="D70" i="52"/>
  <c r="D13" i="51"/>
  <c r="D308" i="64"/>
  <c r="D257" i="72"/>
  <c r="D128" i="53"/>
  <c r="D269" i="69"/>
  <c r="D117" i="51"/>
  <c r="D276" i="69"/>
  <c r="D239" i="66"/>
  <c r="D52" i="52"/>
  <c r="D25" i="51"/>
  <c r="D266" i="64"/>
  <c r="D33" i="53"/>
  <c r="D176" i="51"/>
  <c r="D168" i="52"/>
  <c r="D47" i="51"/>
  <c r="D269" i="64"/>
  <c r="D156" i="51"/>
  <c r="D4" i="51"/>
  <c r="D46" i="52"/>
  <c r="D37" i="52"/>
  <c r="D255" i="64"/>
  <c r="D269" i="71"/>
  <c r="D90" i="53"/>
  <c r="D120" i="53"/>
  <c r="D31" i="51"/>
  <c r="D121" i="53"/>
  <c r="D40" i="52"/>
  <c r="D122" i="52"/>
  <c r="D165" i="52"/>
  <c r="D59" i="52"/>
  <c r="D129" i="51"/>
  <c r="D243" i="65"/>
  <c r="D110" i="51"/>
  <c r="D88" i="53"/>
  <c r="D33" i="52"/>
  <c r="D87" i="53"/>
  <c r="D14" i="51"/>
  <c r="D248" i="72"/>
  <c r="D335" i="68"/>
  <c r="D166" i="53"/>
  <c r="D298" i="64"/>
  <c r="D30" i="52"/>
  <c r="D137" i="51"/>
  <c r="D107" i="51"/>
  <c r="D140" i="51"/>
  <c r="D151" i="52"/>
  <c r="D28" i="51"/>
  <c r="D9" i="51"/>
  <c r="D36" i="52"/>
  <c r="D251" i="72"/>
  <c r="D176" i="53"/>
  <c r="D175" i="51"/>
  <c r="D56" i="52"/>
  <c r="D173" i="52"/>
  <c r="D167" i="51"/>
  <c r="D105" i="53"/>
  <c r="D224" i="72"/>
  <c r="D69" i="52"/>
  <c r="D70" i="51"/>
  <c r="D150" i="53"/>
  <c r="D57" i="51"/>
  <c r="D250" i="65"/>
  <c r="D69" i="53"/>
  <c r="D228" i="67"/>
  <c r="D270" i="65"/>
  <c r="D72" i="52"/>
  <c r="D133" i="52"/>
  <c r="D272" i="65"/>
  <c r="D27" i="51"/>
  <c r="D64" i="53"/>
  <c r="D111" i="53"/>
  <c r="D38" i="51"/>
  <c r="D299" i="68"/>
  <c r="D260" i="64"/>
  <c r="D137" i="52"/>
  <c r="D21" i="53"/>
  <c r="D39" i="52"/>
  <c r="D20" i="53"/>
  <c r="D126" i="52"/>
  <c r="D265" i="64"/>
  <c r="D256" i="67"/>
  <c r="D333" i="68"/>
  <c r="D138" i="51"/>
  <c r="D8" i="52"/>
  <c r="D176" i="52"/>
  <c r="D170" i="52"/>
  <c r="D147" i="52"/>
  <c r="D288" i="68"/>
  <c r="D166" i="51"/>
  <c r="D14" i="52"/>
  <c r="D79" i="51"/>
  <c r="D65" i="52"/>
  <c r="D54" i="51"/>
  <c r="D40" i="51"/>
  <c r="D13" i="53"/>
  <c r="D52" i="53"/>
  <c r="D140" i="52"/>
  <c r="D158" i="52"/>
  <c r="D260" i="71"/>
  <c r="D159" i="52"/>
  <c r="D103" i="52"/>
  <c r="D276" i="66"/>
  <c r="D94" i="53"/>
  <c r="D91" i="52"/>
  <c r="D21" i="52"/>
  <c r="D293" i="68"/>
  <c r="D280" i="69"/>
  <c r="D284" i="64"/>
  <c r="D251" i="65"/>
  <c r="D236" i="70"/>
  <c r="D261" i="66"/>
  <c r="D261" i="67"/>
  <c r="D272" i="67"/>
  <c r="D270" i="72"/>
  <c r="D243" i="70"/>
  <c r="D82" i="53"/>
  <c r="D223" i="72"/>
  <c r="D271" i="65"/>
  <c r="D248" i="67"/>
  <c r="D162" i="51"/>
  <c r="D261" i="70"/>
  <c r="D278" i="64"/>
  <c r="D291" i="68"/>
  <c r="D235" i="66"/>
  <c r="D348" i="68"/>
  <c r="D311" i="64"/>
  <c r="D262" i="66"/>
  <c r="D242" i="71"/>
  <c r="D263" i="71"/>
  <c r="D247" i="66"/>
  <c r="D281" i="68"/>
  <c r="D312" i="64"/>
  <c r="D305" i="68"/>
  <c r="D317" i="68"/>
  <c r="D238" i="69"/>
  <c r="D284" i="68"/>
  <c r="D254" i="67"/>
  <c r="D252" i="72"/>
  <c r="D260" i="69"/>
  <c r="D249" i="72"/>
  <c r="D221" i="71"/>
  <c r="D87" i="51"/>
  <c r="D254" i="70"/>
  <c r="D262" i="67"/>
  <c r="D248" i="65"/>
  <c r="D47" i="52"/>
  <c r="D295" i="68"/>
  <c r="D313" i="68"/>
  <c r="D82" i="52"/>
  <c r="D146" i="52"/>
  <c r="D329" i="68"/>
  <c r="D161" i="53"/>
  <c r="D82" i="51"/>
  <c r="D164" i="51"/>
  <c r="D291" i="64"/>
  <c r="D255" i="66"/>
  <c r="D239" i="69"/>
  <c r="D280" i="67"/>
  <c r="D246" i="71"/>
  <c r="D250" i="67"/>
  <c r="D279" i="66"/>
  <c r="D253" i="72"/>
  <c r="D287" i="68"/>
  <c r="D302" i="64"/>
  <c r="D227" i="71"/>
  <c r="D259" i="66"/>
  <c r="D231" i="70"/>
  <c r="D247" i="72"/>
  <c r="D250" i="66"/>
  <c r="D258" i="67"/>
  <c r="D236" i="65"/>
  <c r="D233" i="71"/>
  <c r="D237" i="70"/>
  <c r="D236" i="69"/>
  <c r="D274" i="69"/>
  <c r="D265" i="72"/>
  <c r="D101" i="53"/>
  <c r="D156" i="53"/>
  <c r="D147" i="53"/>
  <c r="D281" i="66"/>
  <c r="D342" i="68"/>
  <c r="D172" i="53"/>
  <c r="D278" i="67"/>
  <c r="D118" i="53"/>
  <c r="D145" i="53"/>
  <c r="D110" i="53"/>
  <c r="D278" i="65"/>
  <c r="D132" i="53"/>
  <c r="D129" i="53"/>
  <c r="D177" i="53"/>
  <c r="D141" i="53"/>
  <c r="D60" i="53"/>
  <c r="D268" i="71"/>
  <c r="D345" i="68"/>
  <c r="D15" i="53"/>
  <c r="D306" i="64"/>
  <c r="D17" i="53"/>
  <c r="D155" i="53"/>
  <c r="D265" i="71"/>
  <c r="D165" i="53"/>
  <c r="D349" i="68"/>
  <c r="D269" i="70"/>
  <c r="D252" i="69"/>
  <c r="D152" i="53"/>
  <c r="D171" i="53"/>
  <c r="D274" i="65"/>
  <c r="D259" i="72"/>
  <c r="D112" i="51"/>
  <c r="D50" i="51"/>
  <c r="D70" i="53"/>
  <c r="D55" i="52"/>
  <c r="D136" i="51"/>
  <c r="D307" i="64"/>
  <c r="D67" i="51"/>
  <c r="D97" i="53"/>
  <c r="D276" i="70"/>
  <c r="D48" i="51"/>
  <c r="D273" i="69"/>
  <c r="D58" i="51"/>
  <c r="D66" i="53"/>
  <c r="D144" i="53"/>
  <c r="D343" i="68"/>
  <c r="D254" i="69"/>
  <c r="D101" i="51"/>
  <c r="D120" i="51"/>
  <c r="D26" i="51"/>
  <c r="D7" i="53"/>
  <c r="D5" i="51"/>
  <c r="D162" i="53"/>
  <c r="D21" i="51"/>
  <c r="D28" i="53"/>
  <c r="D286" i="64"/>
  <c r="D171" i="52"/>
  <c r="D175" i="52"/>
  <c r="D269" i="72"/>
  <c r="D50" i="52"/>
  <c r="D131" i="52"/>
  <c r="D232" i="70"/>
  <c r="D271" i="64"/>
  <c r="D268" i="67"/>
  <c r="D92" i="52"/>
  <c r="D50" i="53"/>
  <c r="D12" i="52"/>
  <c r="D11" i="52"/>
  <c r="D11" i="51"/>
  <c r="D100" i="52"/>
  <c r="D143" i="53"/>
  <c r="D120" i="52"/>
  <c r="D90" i="51"/>
  <c r="D86" i="52"/>
  <c r="D89" i="51"/>
  <c r="D75" i="51"/>
  <c r="D127" i="51"/>
  <c r="D55" i="51"/>
  <c r="D124" i="53"/>
  <c r="D9" i="52"/>
  <c r="D68" i="52"/>
  <c r="D129" i="52"/>
  <c r="D15" i="52"/>
  <c r="D258" i="71"/>
  <c r="D51" i="51"/>
  <c r="D270" i="66"/>
  <c r="D39" i="51"/>
  <c r="D76" i="51"/>
  <c r="D267" i="64"/>
  <c r="D229" i="65"/>
  <c r="D92" i="51"/>
  <c r="D96" i="51"/>
  <c r="D67" i="52"/>
  <c r="D11" i="53"/>
  <c r="D19" i="53"/>
  <c r="D58" i="53"/>
  <c r="D261" i="64"/>
  <c r="D232" i="69"/>
  <c r="D95" i="52"/>
  <c r="D169" i="53"/>
  <c r="D68" i="53"/>
  <c r="D101" i="52"/>
  <c r="D256" i="72"/>
  <c r="D292" i="68"/>
  <c r="D119" i="51"/>
  <c r="D260" i="70"/>
  <c r="D94" i="51"/>
  <c r="D96" i="52"/>
  <c r="D175" i="53"/>
  <c r="D251" i="67"/>
  <c r="D157" i="53"/>
  <c r="D130" i="52"/>
  <c r="D93" i="52"/>
  <c r="D63" i="51"/>
  <c r="D235" i="65"/>
  <c r="D233" i="65"/>
  <c r="D16" i="51"/>
  <c r="D45" i="53"/>
  <c r="D100" i="51"/>
  <c r="D139" i="51"/>
  <c r="D262" i="72"/>
  <c r="D251" i="71"/>
  <c r="D117" i="52"/>
  <c r="D132" i="52"/>
  <c r="D40" i="53"/>
  <c r="D97" i="52"/>
  <c r="D98" i="52"/>
  <c r="D156" i="52"/>
  <c r="D122" i="51"/>
  <c r="D111" i="52"/>
  <c r="D92" i="53"/>
  <c r="D135" i="52"/>
  <c r="D64" i="52"/>
  <c r="D159" i="51"/>
  <c r="D239" i="65"/>
  <c r="D155" i="52"/>
  <c r="D89" i="53"/>
  <c r="D254" i="64"/>
  <c r="D241" i="66"/>
  <c r="D35" i="52"/>
  <c r="D289" i="68"/>
  <c r="D10" i="53"/>
  <c r="D233" i="66"/>
  <c r="D108" i="51"/>
  <c r="D133" i="51"/>
  <c r="D37" i="51"/>
  <c r="D32" i="52"/>
  <c r="D301" i="68"/>
  <c r="D87" i="52"/>
  <c r="D167" i="53"/>
  <c r="D27" i="52"/>
  <c r="D45" i="52"/>
  <c r="D68" i="51"/>
  <c r="D255" i="67"/>
  <c r="D238" i="65"/>
  <c r="D44" i="52"/>
  <c r="D234" i="66"/>
  <c r="D261" i="69"/>
  <c r="D252" i="71"/>
  <c r="D238" i="66"/>
  <c r="D240" i="69"/>
  <c r="D310" i="64"/>
  <c r="D235" i="72"/>
  <c r="D230" i="72"/>
  <c r="D164" i="52"/>
  <c r="D296" i="64"/>
  <c r="D253" i="67"/>
  <c r="D254" i="66"/>
  <c r="D296" i="68"/>
  <c r="D162" i="52"/>
  <c r="D239" i="72"/>
  <c r="D249" i="71"/>
  <c r="D264" i="69"/>
  <c r="D125" i="52"/>
  <c r="D44" i="53"/>
  <c r="D106" i="51"/>
  <c r="D224" i="71"/>
  <c r="D338" i="68"/>
  <c r="D25" i="53"/>
  <c r="D3" i="51"/>
  <c r="D66" i="52"/>
  <c r="D260" i="67"/>
  <c r="D255" i="70"/>
  <c r="D250" i="72"/>
  <c r="D258" i="65"/>
  <c r="D255" i="71"/>
  <c r="D128" i="52"/>
  <c r="D264" i="70"/>
  <c r="D263" i="72"/>
  <c r="D262" i="71"/>
  <c r="D44" i="51"/>
  <c r="D250" i="71"/>
  <c r="D256" i="70"/>
  <c r="D228" i="72"/>
  <c r="D260" i="65"/>
  <c r="D247" i="71"/>
  <c r="D258" i="66"/>
  <c r="D255" i="65"/>
  <c r="D257" i="66"/>
  <c r="D227" i="67"/>
  <c r="D257" i="70"/>
  <c r="D308" i="68"/>
  <c r="D257" i="64"/>
  <c r="D279" i="64"/>
  <c r="D245" i="71"/>
  <c r="D270" i="67"/>
  <c r="D106" i="52"/>
  <c r="D240" i="65"/>
  <c r="D63" i="52"/>
  <c r="D324" i="68"/>
  <c r="D227" i="65"/>
  <c r="D252" i="70"/>
  <c r="D223" i="71"/>
  <c r="D252" i="67"/>
  <c r="D264" i="64"/>
  <c r="D285" i="64"/>
  <c r="D266" i="66"/>
  <c r="D275" i="64"/>
  <c r="D238" i="70"/>
  <c r="D234" i="70"/>
  <c r="D231" i="72"/>
  <c r="D259" i="65"/>
  <c r="D146" i="51"/>
  <c r="D322" i="68"/>
  <c r="D241" i="69"/>
  <c r="D238" i="71"/>
  <c r="D283" i="68"/>
  <c r="D265" i="66"/>
  <c r="D328" i="68"/>
  <c r="D229" i="70"/>
  <c r="D43" i="51"/>
  <c r="D43" i="53"/>
  <c r="D62" i="52"/>
  <c r="D62" i="51"/>
  <c r="D240" i="71"/>
  <c r="D232" i="67"/>
  <c r="D246" i="65"/>
  <c r="D24" i="53"/>
  <c r="D161" i="51"/>
  <c r="D249" i="66"/>
  <c r="D230" i="65"/>
  <c r="D143" i="51"/>
  <c r="D273" i="64"/>
  <c r="D264" i="65"/>
  <c r="D245" i="67"/>
  <c r="D219" i="72"/>
  <c r="D245" i="70"/>
  <c r="D309" i="68"/>
  <c r="D312" i="68"/>
  <c r="D266" i="67"/>
  <c r="D252" i="65"/>
  <c r="D241" i="65"/>
  <c r="D252" i="64"/>
  <c r="D228" i="70"/>
  <c r="D307" i="68"/>
  <c r="D248" i="70"/>
  <c r="D161" i="52"/>
  <c r="D265" i="67"/>
  <c r="D295" i="64"/>
  <c r="D228" i="69"/>
  <c r="D230" i="70"/>
  <c r="D277" i="64"/>
  <c r="D3" i="52"/>
  <c r="D227" i="66"/>
  <c r="D81" i="51"/>
  <c r="D274" i="64"/>
  <c r="D220" i="72"/>
  <c r="D265" i="65"/>
  <c r="D249" i="70"/>
  <c r="D246" i="69"/>
  <c r="D237" i="72"/>
  <c r="D227" i="69"/>
  <c r="D226" i="66"/>
  <c r="D226" i="70"/>
  <c r="D242" i="72"/>
  <c r="D243" i="72"/>
  <c r="D279" i="67"/>
  <c r="D273" i="65"/>
  <c r="D320" i="68"/>
  <c r="D3" i="53"/>
  <c r="D230" i="69"/>
  <c r="D226" i="67"/>
  <c r="D248" i="69"/>
  <c r="D124" i="51"/>
  <c r="D232" i="66"/>
  <c r="D81" i="53"/>
  <c r="D256" i="64"/>
  <c r="D303" i="68"/>
  <c r="D232" i="65"/>
  <c r="D124" i="52"/>
  <c r="D238" i="72"/>
  <c r="D247" i="69"/>
  <c r="D105" i="52"/>
  <c r="D43" i="52"/>
  <c r="D143" i="52"/>
  <c r="D280" i="68"/>
  <c r="D219" i="71"/>
  <c r="D245" i="66"/>
  <c r="D245" i="65"/>
  <c r="D246" i="70"/>
  <c r="D245" i="69"/>
  <c r="D245" i="72"/>
  <c r="D7" i="51"/>
  <c r="D231" i="65"/>
  <c r="D230" i="66"/>
  <c r="D222" i="71"/>
  <c r="D24" i="52"/>
  <c r="D247" i="70"/>
  <c r="D246" i="66"/>
  <c r="D249" i="67"/>
  <c r="D304" i="68"/>
  <c r="D105" i="51"/>
  <c r="D279" i="68"/>
  <c r="D246" i="67"/>
  <c r="D226" i="65"/>
  <c r="D62" i="53"/>
  <c r="D249" i="69"/>
  <c r="D81" i="52"/>
  <c r="D229" i="69"/>
  <c r="D222" i="72"/>
  <c r="D240" i="72"/>
  <c r="D220" i="71"/>
  <c r="D237" i="71"/>
  <c r="D294" i="64"/>
  <c r="D264" i="67"/>
  <c r="D264" i="66"/>
  <c r="D227" i="70"/>
  <c r="D226" i="69"/>
  <c r="D8" i="16"/>
  <c r="D12" i="16"/>
  <c r="D19" i="16"/>
  <c r="D24" i="16"/>
  <c r="D25" i="16"/>
  <c r="D30" i="16"/>
  <c r="D5" i="17"/>
  <c r="D6" i="15"/>
  <c r="D10" i="15"/>
  <c r="D14" i="15"/>
  <c r="D21" i="15"/>
  <c r="D26" i="15"/>
  <c r="D31" i="15"/>
  <c r="D8" i="17"/>
  <c r="D21" i="17"/>
  <c r="D5" i="16"/>
  <c r="D9" i="16"/>
  <c r="D13" i="16"/>
  <c r="D20" i="16"/>
  <c r="D26" i="16"/>
  <c r="D31" i="16"/>
  <c r="D18" i="17"/>
  <c r="D17" i="17"/>
  <c r="D7" i="15"/>
  <c r="D11" i="15"/>
  <c r="D18" i="15"/>
  <c r="D22" i="15"/>
  <c r="D28" i="15"/>
  <c r="D32" i="15"/>
  <c r="D28" i="17"/>
  <c r="D9" i="17"/>
  <c r="D22" i="17"/>
  <c r="D6" i="16"/>
  <c r="D10" i="16"/>
  <c r="D14" i="16"/>
  <c r="D21" i="16"/>
  <c r="D28" i="16"/>
  <c r="D32" i="16"/>
  <c r="D8" i="15"/>
  <c r="D12" i="15"/>
  <c r="D19" i="15"/>
  <c r="D24" i="15"/>
  <c r="D29" i="15"/>
  <c r="D6" i="17"/>
  <c r="D19" i="17"/>
  <c r="D29" i="17"/>
  <c r="D7" i="16"/>
  <c r="D11" i="16"/>
  <c r="D18" i="16"/>
  <c r="D22" i="16"/>
  <c r="D29" i="16"/>
  <c r="D5" i="15"/>
  <c r="D9" i="15"/>
  <c r="D13" i="15"/>
  <c r="D20" i="15"/>
  <c r="D25" i="15"/>
  <c r="D30" i="15"/>
  <c r="D7" i="17"/>
  <c r="D20" i="17"/>
  <c r="D30" i="17"/>
  <c r="D139" i="29"/>
  <c r="D128" i="29"/>
  <c r="D143" i="6"/>
  <c r="D167" i="6"/>
  <c r="D123" i="29"/>
  <c r="D125" i="29"/>
  <c r="H176" i="6"/>
  <c r="H152" i="6"/>
  <c r="H148" i="6"/>
  <c r="H172" i="6"/>
  <c r="H126" i="6"/>
  <c r="H135" i="6"/>
  <c r="H159" i="6"/>
  <c r="H281" i="70"/>
  <c r="H236" i="69"/>
  <c r="H55" i="53"/>
  <c r="H275" i="65"/>
  <c r="H117" i="53"/>
  <c r="H18" i="53"/>
  <c r="H281" i="69"/>
  <c r="H268" i="72"/>
  <c r="H99" i="53"/>
  <c r="H269" i="70"/>
  <c r="H147" i="53"/>
  <c r="H53" i="53"/>
  <c r="H132" i="53"/>
  <c r="H159" i="53"/>
  <c r="H103" i="53"/>
  <c r="H153" i="53"/>
  <c r="H278" i="65"/>
  <c r="H15" i="53"/>
  <c r="H114" i="52"/>
  <c r="H133" i="53"/>
  <c r="H177" i="53"/>
  <c r="H172" i="53"/>
  <c r="H281" i="66"/>
  <c r="H131" i="53"/>
  <c r="H112" i="53"/>
  <c r="H107" i="53"/>
  <c r="H65" i="53"/>
  <c r="H330" i="68"/>
  <c r="H136" i="53"/>
  <c r="H281" i="67"/>
  <c r="H75" i="53"/>
  <c r="H127" i="53"/>
  <c r="H22" i="53"/>
  <c r="H173" i="53"/>
  <c r="H38" i="53"/>
  <c r="H235" i="69"/>
  <c r="H15" i="51"/>
  <c r="H139" i="53"/>
  <c r="H77" i="52"/>
  <c r="H168" i="52"/>
  <c r="H277" i="70"/>
  <c r="H53" i="51"/>
  <c r="H40" i="51"/>
  <c r="H344" i="68"/>
  <c r="H343" i="68"/>
  <c r="H77" i="51"/>
  <c r="H46" i="51"/>
  <c r="H271" i="69"/>
  <c r="H11" i="51"/>
  <c r="H267" i="72"/>
  <c r="H47" i="53"/>
  <c r="H85" i="53"/>
  <c r="H93" i="52"/>
  <c r="H273" i="69"/>
  <c r="H91" i="51"/>
  <c r="H8" i="51"/>
  <c r="H276" i="69"/>
  <c r="H277" i="66"/>
  <c r="H172" i="52"/>
  <c r="H164" i="53"/>
  <c r="H299" i="68"/>
  <c r="H251" i="72"/>
  <c r="H58" i="53"/>
  <c r="H235" i="65"/>
  <c r="H138" i="51"/>
  <c r="H240" i="66"/>
  <c r="H64" i="53"/>
  <c r="H49" i="53"/>
  <c r="H150" i="53"/>
  <c r="H228" i="65"/>
  <c r="H257" i="69"/>
  <c r="H268" i="66"/>
  <c r="H52" i="53"/>
  <c r="H237" i="65"/>
  <c r="H35" i="52"/>
  <c r="H98" i="52"/>
  <c r="H170" i="52"/>
  <c r="H90" i="53"/>
  <c r="H300" i="68"/>
  <c r="H139" i="51"/>
  <c r="H150" i="52"/>
  <c r="H13" i="53"/>
  <c r="H95" i="52"/>
  <c r="H286" i="68"/>
  <c r="H25" i="51"/>
  <c r="H31" i="52"/>
  <c r="H134" i="52"/>
  <c r="H94" i="52"/>
  <c r="H66" i="51"/>
  <c r="H236" i="65"/>
  <c r="H12" i="53"/>
  <c r="H288" i="68"/>
  <c r="H232" i="70"/>
  <c r="H177" i="52"/>
  <c r="H265" i="69"/>
  <c r="H167" i="53"/>
  <c r="H124" i="53"/>
  <c r="H266" i="64"/>
  <c r="H239" i="65"/>
  <c r="H289" i="68"/>
  <c r="H12" i="52"/>
  <c r="H22" i="52"/>
  <c r="H39" i="52"/>
  <c r="H39" i="51"/>
  <c r="H69" i="52"/>
  <c r="H53" i="52"/>
  <c r="H140" i="53"/>
  <c r="H76" i="52"/>
  <c r="H78" i="51"/>
  <c r="H92" i="52"/>
  <c r="H127" i="52"/>
  <c r="H26" i="52"/>
  <c r="H20" i="53"/>
  <c r="H76" i="51"/>
  <c r="H45" i="53"/>
  <c r="H141" i="52"/>
  <c r="H233" i="66"/>
  <c r="H145" i="52"/>
  <c r="H38" i="51"/>
  <c r="H6" i="52"/>
  <c r="H14" i="52"/>
  <c r="H27" i="52"/>
  <c r="H88" i="52"/>
  <c r="H163" i="51"/>
  <c r="H30" i="53"/>
  <c r="H269" i="71"/>
  <c r="H150" i="51"/>
  <c r="H87" i="53"/>
  <c r="H293" i="68"/>
  <c r="H129" i="51"/>
  <c r="H64" i="51"/>
  <c r="H256" i="67"/>
  <c r="H31" i="53"/>
  <c r="H133" i="51"/>
  <c r="H176" i="52"/>
  <c r="H88" i="53"/>
  <c r="H34" i="52"/>
  <c r="H260" i="71"/>
  <c r="H70" i="51"/>
  <c r="H140" i="51"/>
  <c r="H19" i="51"/>
  <c r="H270" i="70"/>
  <c r="H33" i="52"/>
  <c r="H176" i="51"/>
  <c r="H92" i="53"/>
  <c r="H74" i="51"/>
  <c r="H102" i="52"/>
  <c r="H11" i="52"/>
  <c r="H64" i="52"/>
  <c r="H270" i="64"/>
  <c r="H121" i="52"/>
  <c r="H93" i="53"/>
  <c r="H156" i="52"/>
  <c r="H147" i="51"/>
  <c r="H89" i="51"/>
  <c r="H239" i="72"/>
  <c r="H257" i="66"/>
  <c r="H44" i="52"/>
  <c r="H310" i="68"/>
  <c r="H269" i="64"/>
  <c r="H248" i="66"/>
  <c r="H146" i="52"/>
  <c r="H273" i="65"/>
  <c r="H290" i="64"/>
  <c r="H261" i="71"/>
  <c r="H321" i="68"/>
  <c r="H248" i="65"/>
  <c r="H238" i="70"/>
  <c r="H25" i="52"/>
  <c r="H250" i="70"/>
  <c r="H238" i="67"/>
  <c r="H241" i="71"/>
  <c r="H243" i="67"/>
  <c r="H243" i="72"/>
  <c r="H314" i="68"/>
  <c r="H255" i="71"/>
  <c r="H255" i="65"/>
  <c r="H256" i="69"/>
  <c r="H239" i="71"/>
  <c r="H273" i="66"/>
  <c r="H251" i="69"/>
  <c r="H285" i="68"/>
  <c r="H302" i="64"/>
  <c r="H228" i="67"/>
  <c r="H283" i="64"/>
  <c r="H266" i="66"/>
  <c r="H247" i="65"/>
  <c r="H66" i="52"/>
  <c r="H263" i="72"/>
  <c r="H229" i="71"/>
  <c r="H253" i="71"/>
  <c r="H305" i="68"/>
  <c r="H237" i="70"/>
  <c r="H227" i="65"/>
  <c r="H252" i="70"/>
  <c r="H281" i="64"/>
  <c r="H250" i="67"/>
  <c r="H226" i="72"/>
  <c r="H82" i="51"/>
  <c r="H279" i="68"/>
  <c r="H233" i="72"/>
  <c r="H311" i="68"/>
  <c r="H248" i="67"/>
  <c r="H319" i="68"/>
  <c r="H250" i="72"/>
  <c r="H256" i="65"/>
  <c r="H262" i="69"/>
  <c r="H242" i="66"/>
  <c r="H243" i="69"/>
  <c r="H247" i="72"/>
  <c r="H265" i="64"/>
  <c r="H85" i="52"/>
  <c r="H323" i="68"/>
  <c r="H280" i="68"/>
  <c r="H47" i="52"/>
  <c r="H254" i="65"/>
  <c r="H144" i="51"/>
  <c r="H242" i="72"/>
  <c r="H311" i="64"/>
  <c r="H233" i="71"/>
  <c r="H234" i="67"/>
  <c r="H247" i="66"/>
  <c r="H298" i="68"/>
  <c r="H260" i="65"/>
  <c r="H348" i="68"/>
  <c r="H245" i="72"/>
  <c r="H236" i="70"/>
  <c r="H272" i="67"/>
  <c r="H246" i="67"/>
  <c r="H265" i="66"/>
  <c r="H220" i="72"/>
  <c r="H246" i="66"/>
  <c r="H247" i="70"/>
  <c r="H246" i="65"/>
  <c r="H230" i="70"/>
  <c r="H249" i="67"/>
  <c r="H222" i="71"/>
  <c r="H256" i="64"/>
  <c r="H62" i="53"/>
  <c r="H228" i="70"/>
  <c r="H232" i="66"/>
  <c r="H240" i="71"/>
  <c r="H274" i="64"/>
  <c r="H249" i="65"/>
  <c r="H238" i="71"/>
  <c r="H264" i="66"/>
  <c r="H245" i="66"/>
  <c r="H226" i="66"/>
  <c r="H226" i="67"/>
  <c r="H245" i="70"/>
  <c r="H309" i="64"/>
  <c r="H267" i="65"/>
  <c r="H79" i="53"/>
  <c r="H267" i="69"/>
  <c r="H27" i="53"/>
  <c r="H275" i="69"/>
  <c r="H135" i="53"/>
  <c r="H134" i="53"/>
  <c r="H141" i="53"/>
  <c r="H347" i="68"/>
  <c r="H278" i="66"/>
  <c r="H281" i="65"/>
  <c r="H342" i="68"/>
  <c r="H66" i="53"/>
  <c r="H306" i="64"/>
  <c r="H98" i="53"/>
  <c r="H34" i="53"/>
  <c r="H275" i="67"/>
  <c r="H115" i="53"/>
  <c r="H97" i="53"/>
  <c r="H119" i="53"/>
  <c r="H46" i="53"/>
  <c r="H275" i="66"/>
  <c r="H14" i="53"/>
  <c r="H96" i="53"/>
  <c r="H116" i="53"/>
  <c r="H171" i="53"/>
  <c r="H113" i="53"/>
  <c r="H91" i="53"/>
  <c r="H122" i="53"/>
  <c r="H268" i="71"/>
  <c r="H267" i="66"/>
  <c r="H36" i="53"/>
  <c r="H113" i="51"/>
  <c r="H73" i="53"/>
  <c r="H39" i="53"/>
  <c r="H117" i="51"/>
  <c r="H157" i="51"/>
  <c r="H106" i="53"/>
  <c r="H28" i="53"/>
  <c r="H269" i="66"/>
  <c r="H72" i="51"/>
  <c r="H26" i="51"/>
  <c r="H101" i="51"/>
  <c r="H67" i="51"/>
  <c r="H276" i="65"/>
  <c r="H27" i="51"/>
  <c r="H233" i="69"/>
  <c r="H10" i="51"/>
  <c r="H255" i="69"/>
  <c r="H259" i="71"/>
  <c r="H257" i="71"/>
  <c r="H58" i="52"/>
  <c r="H32" i="52"/>
  <c r="H308" i="64"/>
  <c r="H113" i="52"/>
  <c r="H269" i="67"/>
  <c r="H7" i="53"/>
  <c r="H59" i="51"/>
  <c r="H277" i="65"/>
  <c r="H297" i="68"/>
  <c r="H118" i="52"/>
  <c r="H7" i="51"/>
  <c r="H258" i="71"/>
  <c r="H244" i="71"/>
  <c r="H96" i="51"/>
  <c r="H90" i="51"/>
  <c r="H157" i="53"/>
  <c r="H122" i="52"/>
  <c r="H127" i="51"/>
  <c r="H103" i="52"/>
  <c r="H51" i="53"/>
  <c r="H15" i="52"/>
  <c r="H176" i="53"/>
  <c r="H18" i="52"/>
  <c r="H84" i="51"/>
  <c r="H56" i="52"/>
  <c r="H40" i="52"/>
  <c r="H263" i="64"/>
  <c r="H69" i="51"/>
  <c r="H168" i="51"/>
  <c r="H233" i="67"/>
  <c r="H54" i="52"/>
  <c r="H71" i="51"/>
  <c r="H148" i="53"/>
  <c r="H260" i="64"/>
  <c r="H240" i="65"/>
  <c r="H169" i="53"/>
  <c r="H155" i="51"/>
  <c r="H137" i="51"/>
  <c r="H251" i="67"/>
  <c r="H4" i="51"/>
  <c r="H235" i="66"/>
  <c r="H159" i="52"/>
  <c r="H174" i="52"/>
  <c r="H17" i="52"/>
  <c r="H154" i="52"/>
  <c r="H231" i="66"/>
  <c r="H56" i="51"/>
  <c r="H241" i="66"/>
  <c r="H346" i="68"/>
  <c r="H157" i="52"/>
  <c r="H147" i="52"/>
  <c r="H152" i="52"/>
  <c r="H228" i="66"/>
  <c r="H33" i="53"/>
  <c r="H50" i="52"/>
  <c r="H255" i="64"/>
  <c r="H111" i="52"/>
  <c r="H70" i="52"/>
  <c r="H292" i="68"/>
  <c r="H107" i="52"/>
  <c r="H120" i="51"/>
  <c r="H136" i="51"/>
  <c r="H98" i="51"/>
  <c r="H156" i="51"/>
  <c r="H41" i="52"/>
  <c r="H242" i="71"/>
  <c r="H49" i="52"/>
  <c r="H68" i="53"/>
  <c r="H121" i="51"/>
  <c r="H36" i="52"/>
  <c r="H57" i="52"/>
  <c r="H135" i="52"/>
  <c r="H72" i="52"/>
  <c r="H167" i="51"/>
  <c r="H57" i="51"/>
  <c r="H301" i="68"/>
  <c r="H272" i="65"/>
  <c r="H9" i="52"/>
  <c r="H93" i="51"/>
  <c r="H77" i="53"/>
  <c r="H139" i="52"/>
  <c r="H75" i="51"/>
  <c r="H120" i="53"/>
  <c r="H251" i="66"/>
  <c r="H232" i="69"/>
  <c r="H132" i="52"/>
  <c r="H167" i="52"/>
  <c r="H45" i="52"/>
  <c r="H173" i="52"/>
  <c r="H270" i="65"/>
  <c r="H129" i="52"/>
  <c r="H151" i="53"/>
  <c r="H83" i="53"/>
  <c r="H19" i="52"/>
  <c r="H163" i="52"/>
  <c r="H26" i="53"/>
  <c r="H262" i="71"/>
  <c r="H253" i="70"/>
  <c r="H67" i="52"/>
  <c r="H331" i="68"/>
  <c r="H30" i="52"/>
  <c r="H10" i="52"/>
  <c r="H152" i="51"/>
  <c r="H109" i="51"/>
  <c r="H223" i="72"/>
  <c r="H312" i="64"/>
  <c r="H261" i="72"/>
  <c r="H259" i="65"/>
  <c r="H291" i="64"/>
  <c r="H316" i="68"/>
  <c r="H230" i="66"/>
  <c r="H247" i="71"/>
  <c r="H4" i="53"/>
  <c r="H235" i="72"/>
  <c r="H313" i="68"/>
  <c r="H325" i="68"/>
  <c r="H63" i="53"/>
  <c r="H30" i="51"/>
  <c r="H231" i="70"/>
  <c r="H260" i="67"/>
  <c r="H237" i="69"/>
  <c r="H336" i="68"/>
  <c r="H260" i="69"/>
  <c r="H233" i="70"/>
  <c r="H301" i="64"/>
  <c r="H257" i="65"/>
  <c r="H243" i="70"/>
  <c r="H87" i="51"/>
  <c r="H82" i="52"/>
  <c r="H303" i="68"/>
  <c r="H279" i="66"/>
  <c r="H229" i="72"/>
  <c r="H238" i="69"/>
  <c r="H250" i="66"/>
  <c r="H24" i="51"/>
  <c r="H234" i="72"/>
  <c r="H227" i="66"/>
  <c r="H259" i="70"/>
  <c r="H231" i="65"/>
  <c r="H235" i="67"/>
  <c r="H317" i="68"/>
  <c r="H162" i="51"/>
  <c r="H240" i="69"/>
  <c r="H259" i="66"/>
  <c r="H238" i="65"/>
  <c r="H256" i="70"/>
  <c r="H261" i="70"/>
  <c r="H238" i="66"/>
  <c r="H287" i="68"/>
  <c r="H291" i="68"/>
  <c r="H4" i="52"/>
  <c r="H258" i="67"/>
  <c r="H125" i="52"/>
  <c r="H340" i="68"/>
  <c r="H262" i="65"/>
  <c r="H106" i="52"/>
  <c r="H82" i="53"/>
  <c r="H241" i="69"/>
  <c r="H47" i="51"/>
  <c r="H258" i="65"/>
  <c r="H232" i="71"/>
  <c r="H224" i="72"/>
  <c r="H261" i="69"/>
  <c r="H257" i="67"/>
  <c r="H259" i="69"/>
  <c r="H230" i="72"/>
  <c r="H226" i="71"/>
  <c r="H335" i="68"/>
  <c r="H227" i="72"/>
  <c r="H164" i="52"/>
  <c r="H315" i="68"/>
  <c r="H261" i="66"/>
  <c r="H255" i="70"/>
  <c r="H164" i="51"/>
  <c r="H246" i="71"/>
  <c r="H44" i="53"/>
  <c r="H43" i="53"/>
  <c r="H229" i="69"/>
  <c r="H81" i="53"/>
  <c r="H249" i="70"/>
  <c r="H143" i="52"/>
  <c r="H124" i="52"/>
  <c r="H307" i="68"/>
  <c r="H248" i="70"/>
  <c r="H62" i="51"/>
  <c r="H43" i="51"/>
  <c r="H62" i="52"/>
  <c r="H295" i="64"/>
  <c r="H161" i="51"/>
  <c r="H24" i="52"/>
  <c r="H232" i="65"/>
  <c r="H81" i="51"/>
  <c r="H237" i="72"/>
  <c r="H273" i="64"/>
  <c r="H245" i="67"/>
  <c r="H227" i="69"/>
  <c r="H264" i="65"/>
  <c r="H226" i="70"/>
  <c r="H154" i="53"/>
  <c r="H305" i="64"/>
  <c r="H275" i="70"/>
  <c r="H67" i="53"/>
  <c r="H271" i="72"/>
  <c r="H278" i="69"/>
  <c r="H174" i="53"/>
  <c r="H57" i="53"/>
  <c r="H265" i="71"/>
  <c r="H41" i="53"/>
  <c r="H130" i="53"/>
  <c r="H29" i="53"/>
  <c r="H274" i="70"/>
  <c r="H76" i="53"/>
  <c r="H278" i="70"/>
  <c r="H297" i="64"/>
  <c r="H278" i="67"/>
  <c r="H271" i="71"/>
  <c r="H145" i="53"/>
  <c r="H170" i="53"/>
  <c r="H54" i="53"/>
  <c r="H264" i="72"/>
  <c r="H234" i="69"/>
  <c r="H48" i="53"/>
  <c r="H267" i="70"/>
  <c r="H156" i="53"/>
  <c r="H337" i="68"/>
  <c r="H17" i="53"/>
  <c r="H165" i="53"/>
  <c r="H112" i="51"/>
  <c r="H252" i="69"/>
  <c r="H152" i="53"/>
  <c r="H35" i="53"/>
  <c r="H274" i="65"/>
  <c r="H6" i="53"/>
  <c r="H155" i="53"/>
  <c r="H45" i="51"/>
  <c r="H154" i="51"/>
  <c r="H55" i="51"/>
  <c r="H276" i="70"/>
  <c r="H258" i="72"/>
  <c r="H144" i="53"/>
  <c r="H79" i="51"/>
  <c r="H22" i="51"/>
  <c r="H270" i="69"/>
  <c r="H92" i="51"/>
  <c r="H16" i="52"/>
  <c r="H65" i="51"/>
  <c r="H266" i="71"/>
  <c r="H276" i="66"/>
  <c r="H266" i="69"/>
  <c r="H299" i="64"/>
  <c r="H267" i="71"/>
  <c r="H266" i="72"/>
  <c r="H60" i="51"/>
  <c r="H102" i="51"/>
  <c r="H332" i="68"/>
  <c r="H268" i="70"/>
  <c r="H17" i="51"/>
  <c r="H132" i="51"/>
  <c r="H273" i="70"/>
  <c r="H244" i="72"/>
  <c r="H78" i="53"/>
  <c r="H265" i="70"/>
  <c r="H168" i="53"/>
  <c r="H116" i="52"/>
  <c r="H140" i="52"/>
  <c r="H145" i="51"/>
  <c r="H51" i="51"/>
  <c r="H11" i="53"/>
  <c r="H97" i="51"/>
  <c r="H165" i="51"/>
  <c r="H264" i="64"/>
  <c r="H116" i="51"/>
  <c r="H65" i="52"/>
  <c r="H260" i="72"/>
  <c r="H130" i="52"/>
  <c r="H279" i="70"/>
  <c r="H281" i="68"/>
  <c r="H37" i="51"/>
  <c r="H248" i="71"/>
  <c r="H118" i="51"/>
  <c r="H21" i="51"/>
  <c r="H110" i="51"/>
  <c r="H169" i="51"/>
  <c r="H175" i="51"/>
  <c r="H169" i="52"/>
  <c r="H29" i="51"/>
  <c r="H141" i="51"/>
  <c r="H138" i="52"/>
  <c r="H101" i="52"/>
  <c r="H229" i="65"/>
  <c r="H242" i="65"/>
  <c r="H10" i="53"/>
  <c r="H298" i="64"/>
  <c r="H52" i="51"/>
  <c r="H107" i="51"/>
  <c r="H111" i="51"/>
  <c r="H251" i="71"/>
  <c r="H236" i="67"/>
  <c r="H171" i="52"/>
  <c r="H12" i="51"/>
  <c r="H20" i="51"/>
  <c r="H166" i="51"/>
  <c r="H20" i="52"/>
  <c r="H253" i="69"/>
  <c r="H153" i="51"/>
  <c r="H170" i="51"/>
  <c r="H32" i="53"/>
  <c r="H294" i="68"/>
  <c r="H60" i="52"/>
  <c r="H166" i="52"/>
  <c r="H55" i="52"/>
  <c r="H242" i="67"/>
  <c r="H71" i="52"/>
  <c r="H177" i="51"/>
  <c r="H100" i="52"/>
  <c r="H5" i="53"/>
  <c r="H267" i="64"/>
  <c r="H155" i="52"/>
  <c r="H90" i="52"/>
  <c r="H94" i="51"/>
  <c r="H51" i="52"/>
  <c r="H89" i="52"/>
  <c r="H69" i="53"/>
  <c r="H279" i="64"/>
  <c r="H94" i="53"/>
  <c r="H87" i="52"/>
  <c r="H272" i="70"/>
  <c r="H71" i="53"/>
  <c r="H231" i="67"/>
  <c r="H158" i="53"/>
  <c r="H48" i="52"/>
  <c r="H130" i="51"/>
  <c r="H85" i="51"/>
  <c r="H151" i="52"/>
  <c r="H6" i="51"/>
  <c r="H126" i="52"/>
  <c r="H284" i="68"/>
  <c r="H158" i="51"/>
  <c r="H111" i="53"/>
  <c r="H73" i="51"/>
  <c r="H279" i="69"/>
  <c r="H18" i="51"/>
  <c r="H133" i="52"/>
  <c r="H38" i="52"/>
  <c r="H149" i="51"/>
  <c r="H173" i="51"/>
  <c r="H310" i="64"/>
  <c r="H239" i="66"/>
  <c r="H8" i="52"/>
  <c r="H99" i="52"/>
  <c r="H13" i="52"/>
  <c r="H84" i="52"/>
  <c r="H75" i="52"/>
  <c r="H34" i="51"/>
  <c r="H271" i="67"/>
  <c r="H280" i="70"/>
  <c r="H63" i="52"/>
  <c r="H230" i="67"/>
  <c r="H231" i="71"/>
  <c r="H260" i="70"/>
  <c r="H225" i="72"/>
  <c r="H225" i="71"/>
  <c r="H253" i="67"/>
  <c r="H221" i="72"/>
  <c r="H257" i="70"/>
  <c r="H296" i="64"/>
  <c r="H235" i="70"/>
  <c r="H255" i="72"/>
  <c r="H338" i="68"/>
  <c r="H258" i="66"/>
  <c r="H257" i="64"/>
  <c r="H241" i="72"/>
  <c r="H273" i="67"/>
  <c r="H270" i="71"/>
  <c r="H241" i="70"/>
  <c r="H271" i="65"/>
  <c r="H253" i="72"/>
  <c r="H68" i="51"/>
  <c r="H231" i="72"/>
  <c r="H252" i="71"/>
  <c r="H280" i="67"/>
  <c r="H105" i="53"/>
  <c r="H254" i="70"/>
  <c r="H329" i="68"/>
  <c r="H283" i="68"/>
  <c r="H276" i="64"/>
  <c r="H292" i="64"/>
  <c r="H327" i="68"/>
  <c r="H28" i="52"/>
  <c r="H261" i="67"/>
  <c r="H251" i="65"/>
  <c r="H324" i="68"/>
  <c r="H280" i="64"/>
  <c r="H306" i="68"/>
  <c r="H228" i="71"/>
  <c r="H7" i="52"/>
  <c r="H318" i="68"/>
  <c r="H125" i="51"/>
  <c r="H288" i="64"/>
  <c r="H304" i="64"/>
  <c r="H234" i="70"/>
  <c r="H271" i="64"/>
  <c r="H252" i="66"/>
  <c r="H233" i="65"/>
  <c r="H241" i="65"/>
  <c r="H247" i="67"/>
  <c r="H322" i="68"/>
  <c r="H242" i="70"/>
  <c r="H128" i="52"/>
  <c r="H253" i="65"/>
  <c r="H245" i="71"/>
  <c r="H296" i="68"/>
  <c r="H282" i="64"/>
  <c r="H63" i="51"/>
  <c r="H235" i="71"/>
  <c r="H252" i="65"/>
  <c r="H261" i="65"/>
  <c r="H252" i="67"/>
  <c r="H286" i="64"/>
  <c r="H221" i="71"/>
  <c r="H334" i="68"/>
  <c r="H280" i="65"/>
  <c r="H289" i="64"/>
  <c r="H109" i="52"/>
  <c r="H256" i="66"/>
  <c r="H146" i="51"/>
  <c r="H262" i="67"/>
  <c r="H81" i="52"/>
  <c r="H229" i="70"/>
  <c r="H253" i="64"/>
  <c r="H43" i="52"/>
  <c r="H228" i="69"/>
  <c r="H249" i="69"/>
  <c r="H328" i="68"/>
  <c r="H226" i="65"/>
  <c r="H247" i="69"/>
  <c r="H105" i="52"/>
  <c r="H277" i="64"/>
  <c r="H3" i="53"/>
  <c r="H161" i="52"/>
  <c r="H143" i="51"/>
  <c r="H238" i="72"/>
  <c r="H258" i="64"/>
  <c r="H246" i="69"/>
  <c r="H246" i="70"/>
  <c r="H219" i="71"/>
  <c r="H252" i="64"/>
  <c r="H264" i="67"/>
  <c r="H245" i="69"/>
  <c r="H313" i="64"/>
  <c r="H137" i="53"/>
  <c r="H16" i="53"/>
  <c r="H274" i="69"/>
  <c r="H265" i="72"/>
  <c r="H267" i="67"/>
  <c r="H115" i="51"/>
  <c r="H108" i="53"/>
  <c r="H341" i="68"/>
  <c r="H56" i="53"/>
  <c r="H259" i="72"/>
  <c r="H276" i="67"/>
  <c r="H101" i="53"/>
  <c r="H72" i="53"/>
  <c r="H74" i="53"/>
  <c r="H114" i="51"/>
  <c r="H274" i="67"/>
  <c r="H8" i="53"/>
  <c r="H349" i="68"/>
  <c r="H345" i="68"/>
  <c r="H84" i="53"/>
  <c r="H37" i="53"/>
  <c r="H126" i="53"/>
  <c r="H274" i="66"/>
  <c r="H86" i="53"/>
  <c r="H110" i="53"/>
  <c r="H114" i="53"/>
  <c r="H60" i="53"/>
  <c r="H112" i="52"/>
  <c r="H163" i="53"/>
  <c r="H129" i="53"/>
  <c r="H277" i="67"/>
  <c r="H138" i="53"/>
  <c r="H115" i="52"/>
  <c r="H118" i="53"/>
  <c r="H95" i="53"/>
  <c r="H86" i="51"/>
  <c r="H97" i="52"/>
  <c r="H100" i="51"/>
  <c r="H271" i="70"/>
  <c r="H162" i="53"/>
  <c r="H264" i="71"/>
  <c r="H13" i="51"/>
  <c r="H146" i="53"/>
  <c r="H254" i="69"/>
  <c r="H136" i="52"/>
  <c r="H269" i="65"/>
  <c r="H125" i="53"/>
  <c r="H128" i="53"/>
  <c r="H257" i="72"/>
  <c r="H277" i="69"/>
  <c r="H272" i="69"/>
  <c r="H54" i="51"/>
  <c r="H307" i="64"/>
  <c r="H5" i="51"/>
  <c r="H266" i="70"/>
  <c r="H269" i="69"/>
  <c r="H32" i="51"/>
  <c r="H35" i="51"/>
  <c r="H109" i="53"/>
  <c r="H270" i="66"/>
  <c r="H143" i="53"/>
  <c r="H237" i="66"/>
  <c r="H44" i="51"/>
  <c r="H9" i="53"/>
  <c r="H256" i="72"/>
  <c r="H86" i="52"/>
  <c r="H120" i="52"/>
  <c r="H16" i="51"/>
  <c r="H175" i="52"/>
  <c r="H83" i="52"/>
  <c r="H135" i="51"/>
  <c r="H117" i="52"/>
  <c r="H89" i="53"/>
  <c r="H46" i="52"/>
  <c r="H108" i="52"/>
  <c r="H148" i="51"/>
  <c r="H79" i="52"/>
  <c r="H158" i="52"/>
  <c r="H14" i="51"/>
  <c r="H333" i="68"/>
  <c r="H78" i="52"/>
  <c r="H148" i="52"/>
  <c r="H33" i="51"/>
  <c r="H103" i="51"/>
  <c r="H50" i="53"/>
  <c r="H159" i="51"/>
  <c r="H102" i="53"/>
  <c r="H74" i="52"/>
  <c r="H240" i="67"/>
  <c r="H126" i="51"/>
  <c r="H229" i="66"/>
  <c r="H279" i="67"/>
  <c r="H269" i="72"/>
  <c r="H172" i="51"/>
  <c r="H153" i="52"/>
  <c r="H239" i="67"/>
  <c r="H37" i="52"/>
  <c r="H58" i="51"/>
  <c r="H29" i="52"/>
  <c r="H262" i="64"/>
  <c r="H174" i="51"/>
  <c r="H339" i="68"/>
  <c r="H83" i="51"/>
  <c r="H165" i="52"/>
  <c r="H119" i="52"/>
  <c r="H268" i="69"/>
  <c r="H122" i="51"/>
  <c r="H100" i="53"/>
  <c r="H137" i="52"/>
  <c r="H52" i="52"/>
  <c r="H131" i="52"/>
  <c r="H88" i="51"/>
  <c r="H256" i="71"/>
  <c r="H36" i="51"/>
  <c r="H268" i="67"/>
  <c r="H19" i="53"/>
  <c r="H59" i="53"/>
  <c r="H261" i="64"/>
  <c r="H70" i="53"/>
  <c r="H40" i="53"/>
  <c r="H73" i="52"/>
  <c r="H96" i="52"/>
  <c r="H268" i="65"/>
  <c r="H21" i="53"/>
  <c r="H166" i="53"/>
  <c r="H99" i="51"/>
  <c r="H21" i="52"/>
  <c r="H236" i="66"/>
  <c r="H5" i="52"/>
  <c r="H48" i="51"/>
  <c r="H131" i="51"/>
  <c r="H108" i="51"/>
  <c r="H151" i="51"/>
  <c r="H161" i="53"/>
  <c r="H134" i="51"/>
  <c r="H279" i="65"/>
  <c r="H59" i="52"/>
  <c r="H95" i="51"/>
  <c r="H149" i="52"/>
  <c r="H31" i="51"/>
  <c r="H110" i="52"/>
  <c r="H119" i="51"/>
  <c r="H68" i="52"/>
  <c r="H260" i="66"/>
  <c r="H41" i="51"/>
  <c r="H121" i="53"/>
  <c r="H91" i="52"/>
  <c r="H149" i="53"/>
  <c r="H237" i="67"/>
  <c r="H50" i="51"/>
  <c r="H175" i="53"/>
  <c r="H270" i="67"/>
  <c r="H282" i="68"/>
  <c r="H171" i="51"/>
  <c r="H9" i="51"/>
  <c r="H224" i="71"/>
  <c r="H254" i="64"/>
  <c r="H243" i="65"/>
  <c r="H234" i="71"/>
  <c r="H246" i="72"/>
  <c r="H229" i="67"/>
  <c r="H275" i="64"/>
  <c r="H234" i="66"/>
  <c r="H231" i="69"/>
  <c r="H262" i="72"/>
  <c r="H272" i="66"/>
  <c r="H254" i="67"/>
  <c r="H250" i="69"/>
  <c r="H253" i="66"/>
  <c r="H255" i="66"/>
  <c r="H259" i="64"/>
  <c r="H309" i="68"/>
  <c r="H266" i="65"/>
  <c r="H262" i="66"/>
  <c r="H254" i="66"/>
  <c r="H232" i="72"/>
  <c r="H263" i="71"/>
  <c r="H228" i="72"/>
  <c r="H287" i="64"/>
  <c r="H234" i="65"/>
  <c r="H144" i="52"/>
  <c r="H278" i="64"/>
  <c r="H248" i="72"/>
  <c r="H250" i="65"/>
  <c r="H243" i="66"/>
  <c r="H249" i="71"/>
  <c r="H223" i="71"/>
  <c r="H162" i="52"/>
  <c r="H242" i="69"/>
  <c r="H259" i="67"/>
  <c r="H239" i="69"/>
  <c r="H230" i="71"/>
  <c r="H239" i="70"/>
  <c r="H258" i="69"/>
  <c r="H249" i="72"/>
  <c r="H270" i="72"/>
  <c r="H250" i="71"/>
  <c r="H300" i="64"/>
  <c r="H243" i="71"/>
  <c r="H280" i="69"/>
  <c r="H251" i="70"/>
  <c r="H284" i="64"/>
  <c r="H290" i="68"/>
  <c r="H266" i="67"/>
  <c r="H285" i="64"/>
  <c r="H320" i="68"/>
  <c r="H227" i="71"/>
  <c r="H295" i="68"/>
  <c r="H255" i="67"/>
  <c r="H264" i="69"/>
  <c r="H240" i="70"/>
  <c r="H308" i="68"/>
  <c r="H49" i="51"/>
  <c r="H106" i="51"/>
  <c r="H128" i="51"/>
  <c r="H271" i="66"/>
  <c r="H264" i="70"/>
  <c r="H280" i="66"/>
  <c r="H303" i="64"/>
  <c r="H252" i="72"/>
  <c r="H25" i="53"/>
  <c r="H262" i="70"/>
  <c r="H258" i="70"/>
  <c r="H28" i="51"/>
  <c r="H268" i="64"/>
  <c r="H312" i="68"/>
  <c r="H241" i="67"/>
  <c r="H24" i="53"/>
  <c r="H304" i="68"/>
  <c r="H105" i="51"/>
  <c r="H3" i="51"/>
  <c r="H265" i="67"/>
  <c r="H248" i="69"/>
  <c r="H232" i="67"/>
  <c r="H227" i="67"/>
  <c r="H230" i="65"/>
  <c r="H240" i="72"/>
  <c r="H222" i="72"/>
  <c r="H3" i="52"/>
  <c r="H124" i="51"/>
  <c r="H249" i="66"/>
  <c r="H230" i="69"/>
  <c r="H220" i="71"/>
  <c r="H265" i="65"/>
  <c r="H219" i="72"/>
  <c r="H227" i="70"/>
  <c r="H294" i="64"/>
  <c r="H237" i="71"/>
  <c r="H245" i="65"/>
  <c r="H226" i="69"/>
  <c r="H5" i="16"/>
  <c r="H9" i="16"/>
  <c r="H13" i="16"/>
  <c r="H20" i="16"/>
  <c r="H7" i="15"/>
  <c r="H11" i="15"/>
  <c r="H18" i="15"/>
  <c r="H22" i="15"/>
  <c r="H28" i="15"/>
  <c r="H32" i="15"/>
  <c r="H8" i="17"/>
  <c r="H21" i="17"/>
  <c r="H29" i="16"/>
  <c r="H6" i="16"/>
  <c r="H10" i="16"/>
  <c r="H14" i="16"/>
  <c r="H21" i="16"/>
  <c r="H8" i="15"/>
  <c r="H12" i="15"/>
  <c r="H19" i="15"/>
  <c r="H24" i="15"/>
  <c r="H29" i="15"/>
  <c r="H5" i="17"/>
  <c r="H9" i="17"/>
  <c r="H22" i="17"/>
  <c r="H25" i="16"/>
  <c r="H30" i="16"/>
  <c r="H7" i="16"/>
  <c r="H11" i="16"/>
  <c r="H18" i="16"/>
  <c r="H22" i="16"/>
  <c r="H9" i="15"/>
  <c r="H13" i="15"/>
  <c r="H20" i="15"/>
  <c r="H25" i="15"/>
  <c r="H30" i="15"/>
  <c r="H18" i="17"/>
  <c r="H6" i="17"/>
  <c r="H19" i="17"/>
  <c r="H29" i="17"/>
  <c r="H26" i="16"/>
  <c r="H31" i="16"/>
  <c r="H28" i="17"/>
  <c r="H5" i="15"/>
  <c r="H8" i="16"/>
  <c r="H12" i="16"/>
  <c r="H19" i="16"/>
  <c r="H24" i="16"/>
  <c r="H6" i="15"/>
  <c r="H10" i="15"/>
  <c r="H14" i="15"/>
  <c r="H21" i="15"/>
  <c r="H26" i="15"/>
  <c r="H31" i="15"/>
  <c r="H7" i="17"/>
  <c r="H20" i="17"/>
  <c r="H30" i="17"/>
  <c r="H28" i="16"/>
  <c r="H32" i="16"/>
  <c r="H139" i="29"/>
  <c r="H143" i="6"/>
  <c r="H167" i="6"/>
  <c r="H128" i="29"/>
  <c r="H125" i="29"/>
  <c r="H123" i="29"/>
  <c r="I27" i="17"/>
  <c r="L152" i="6"/>
  <c r="L176" i="6"/>
  <c r="L148" i="6"/>
  <c r="L172" i="6"/>
  <c r="L126" i="6"/>
  <c r="L135" i="6"/>
  <c r="L159" i="6"/>
  <c r="L142" i="6"/>
  <c r="L166" i="6"/>
  <c r="L122" i="29"/>
  <c r="L130" i="29"/>
  <c r="L139" i="29"/>
  <c r="J275" i="70"/>
  <c r="J264" i="72"/>
  <c r="J337" i="68"/>
  <c r="J281" i="65"/>
  <c r="J162" i="53"/>
  <c r="J345" i="68"/>
  <c r="J130" i="53"/>
  <c r="J278" i="70"/>
  <c r="J53" i="53"/>
  <c r="J138" i="53"/>
  <c r="J101" i="53"/>
  <c r="J35" i="53"/>
  <c r="J112" i="52"/>
  <c r="J275" i="69"/>
  <c r="J18" i="53"/>
  <c r="J74" i="53"/>
  <c r="J107" i="53"/>
  <c r="J306" i="64"/>
  <c r="J135" i="53"/>
  <c r="J342" i="68"/>
  <c r="J274" i="69"/>
  <c r="J103" i="53"/>
  <c r="J266" i="72"/>
  <c r="J75" i="53"/>
  <c r="J281" i="66"/>
  <c r="J267" i="71"/>
  <c r="J14" i="53"/>
  <c r="J115" i="51"/>
  <c r="J136" i="53"/>
  <c r="J275" i="66"/>
  <c r="J36" i="53"/>
  <c r="J95" i="53"/>
  <c r="J6" i="53"/>
  <c r="J8" i="53"/>
  <c r="J278" i="65"/>
  <c r="J46" i="53"/>
  <c r="J11" i="51"/>
  <c r="J347" i="68"/>
  <c r="J281" i="69"/>
  <c r="J128" i="53"/>
  <c r="J113" i="51"/>
  <c r="J28" i="53"/>
  <c r="J259" i="71"/>
  <c r="J13" i="51"/>
  <c r="J47" i="53"/>
  <c r="J271" i="71"/>
  <c r="J308" i="64"/>
  <c r="J272" i="70"/>
  <c r="J31" i="51"/>
  <c r="J277" i="69"/>
  <c r="J8" i="51"/>
  <c r="J257" i="71"/>
  <c r="J56" i="51"/>
  <c r="J94" i="51"/>
  <c r="J85" i="53"/>
  <c r="J99" i="51"/>
  <c r="J266" i="70"/>
  <c r="J277" i="70"/>
  <c r="J270" i="70"/>
  <c r="J235" i="65"/>
  <c r="J13" i="53"/>
  <c r="J258" i="64"/>
  <c r="J79" i="51"/>
  <c r="J134" i="51"/>
  <c r="J48" i="52"/>
  <c r="J91" i="52"/>
  <c r="J27" i="52"/>
  <c r="J77" i="51"/>
  <c r="J51" i="53"/>
  <c r="J166" i="53"/>
  <c r="J268" i="69"/>
  <c r="J117" i="51"/>
  <c r="J77" i="52"/>
  <c r="J69" i="53"/>
  <c r="J29" i="51"/>
  <c r="J52" i="52"/>
  <c r="J244" i="72"/>
  <c r="J52" i="51"/>
  <c r="J310" i="64"/>
  <c r="J68" i="51"/>
  <c r="J168" i="53"/>
  <c r="J86" i="52"/>
  <c r="J9" i="52"/>
  <c r="J140" i="52"/>
  <c r="J155" i="51"/>
  <c r="J92" i="52"/>
  <c r="J101" i="52"/>
  <c r="J97" i="52"/>
  <c r="J270" i="64"/>
  <c r="J11" i="52"/>
  <c r="J91" i="53"/>
  <c r="J115" i="52"/>
  <c r="J274" i="66"/>
  <c r="J268" i="71"/>
  <c r="J264" i="71"/>
  <c r="J163" i="53"/>
  <c r="J98" i="53"/>
  <c r="J297" i="64"/>
  <c r="J116" i="53"/>
  <c r="J141" i="53"/>
  <c r="J54" i="53"/>
  <c r="J41" i="53"/>
  <c r="J67" i="53"/>
  <c r="J60" i="53"/>
  <c r="J174" i="53"/>
  <c r="J38" i="53"/>
  <c r="J277" i="65"/>
  <c r="J278" i="67"/>
  <c r="J48" i="53"/>
  <c r="J155" i="53"/>
  <c r="J177" i="53"/>
  <c r="J170" i="53"/>
  <c r="J72" i="53"/>
  <c r="J267" i="72"/>
  <c r="J99" i="53"/>
  <c r="J171" i="53"/>
  <c r="J114" i="52"/>
  <c r="J114" i="51"/>
  <c r="J133" i="53"/>
  <c r="J34" i="53"/>
  <c r="J309" i="64"/>
  <c r="J22" i="53"/>
  <c r="J57" i="53"/>
  <c r="J274" i="67"/>
  <c r="J274" i="65"/>
  <c r="J12" i="52"/>
  <c r="J73" i="51"/>
  <c r="J273" i="70"/>
  <c r="J277" i="66"/>
  <c r="J50" i="51"/>
  <c r="J277" i="67"/>
  <c r="J113" i="53"/>
  <c r="J132" i="52"/>
  <c r="J307" i="64"/>
  <c r="J269" i="67"/>
  <c r="J37" i="51"/>
  <c r="J271" i="69"/>
  <c r="J89" i="51"/>
  <c r="J276" i="67"/>
  <c r="J66" i="53"/>
  <c r="J175" i="52"/>
  <c r="J144" i="53"/>
  <c r="J39" i="53"/>
  <c r="J55" i="51"/>
  <c r="J7" i="53"/>
  <c r="J344" i="68"/>
  <c r="J235" i="69"/>
  <c r="J109" i="53"/>
  <c r="J298" i="64"/>
  <c r="J234" i="70"/>
  <c r="J120" i="53"/>
  <c r="J226" i="71"/>
  <c r="J248" i="71"/>
  <c r="J56" i="52"/>
  <c r="J236" i="67"/>
  <c r="J40" i="53"/>
  <c r="J172" i="51"/>
  <c r="J224" i="71"/>
  <c r="J262" i="71"/>
  <c r="J267" i="64"/>
  <c r="J260" i="66"/>
  <c r="J239" i="66"/>
  <c r="J26" i="51"/>
  <c r="J40" i="52"/>
  <c r="J55" i="52"/>
  <c r="J5" i="52"/>
  <c r="J241" i="66"/>
  <c r="J147" i="51"/>
  <c r="J262" i="64"/>
  <c r="J319" i="68"/>
  <c r="J152" i="52"/>
  <c r="J54" i="52"/>
  <c r="J90" i="53"/>
  <c r="J29" i="52"/>
  <c r="J121" i="52"/>
  <c r="J72" i="51"/>
  <c r="J33" i="52"/>
  <c r="J140" i="53"/>
  <c r="J270" i="67"/>
  <c r="J278" i="66"/>
  <c r="J330" i="68"/>
  <c r="J97" i="53"/>
  <c r="J117" i="53"/>
  <c r="J267" i="70"/>
  <c r="J127" i="53"/>
  <c r="J265" i="71"/>
  <c r="J255" i="69"/>
  <c r="J73" i="53"/>
  <c r="J313" i="64"/>
  <c r="J129" i="53"/>
  <c r="J172" i="53"/>
  <c r="J257" i="72"/>
  <c r="J137" i="53"/>
  <c r="J145" i="53"/>
  <c r="J281" i="70"/>
  <c r="J156" i="53"/>
  <c r="J114" i="53"/>
  <c r="J233" i="69"/>
  <c r="J55" i="53"/>
  <c r="J84" i="53"/>
  <c r="J110" i="53"/>
  <c r="J29" i="53"/>
  <c r="J299" i="64"/>
  <c r="J86" i="53"/>
  <c r="J134" i="53"/>
  <c r="J254" i="69"/>
  <c r="J147" i="53"/>
  <c r="J267" i="66"/>
  <c r="J275" i="65"/>
  <c r="J56" i="53"/>
  <c r="J115" i="53"/>
  <c r="J281" i="67"/>
  <c r="J132" i="53"/>
  <c r="J112" i="53"/>
  <c r="J159" i="53"/>
  <c r="J69" i="51"/>
  <c r="J36" i="51"/>
  <c r="J88" i="51"/>
  <c r="J120" i="51"/>
  <c r="J273" i="69"/>
  <c r="J269" i="69"/>
  <c r="J276" i="69"/>
  <c r="J150" i="51"/>
  <c r="J269" i="70"/>
  <c r="J164" i="53"/>
  <c r="J20" i="51"/>
  <c r="J266" i="69"/>
  <c r="J272" i="69"/>
  <c r="J70" i="52"/>
  <c r="J175" i="53"/>
  <c r="J111" i="51"/>
  <c r="J125" i="53"/>
  <c r="J45" i="51"/>
  <c r="J130" i="52"/>
  <c r="J253" i="69"/>
  <c r="J92" i="51"/>
  <c r="J113" i="52"/>
  <c r="J256" i="72"/>
  <c r="J139" i="51"/>
  <c r="J150" i="53"/>
  <c r="J19" i="51"/>
  <c r="J269" i="71"/>
  <c r="J170" i="51"/>
  <c r="J73" i="52"/>
  <c r="J19" i="52"/>
  <c r="J140" i="51"/>
  <c r="J118" i="52"/>
  <c r="J257" i="65"/>
  <c r="J169" i="51"/>
  <c r="J232" i="66"/>
  <c r="J279" i="66"/>
  <c r="J151" i="52"/>
  <c r="J130" i="51"/>
  <c r="J13" i="52"/>
  <c r="J173" i="52"/>
  <c r="J102" i="51"/>
  <c r="J242" i="72"/>
  <c r="J135" i="52"/>
  <c r="J119" i="52"/>
  <c r="J268" i="64"/>
  <c r="J141" i="51"/>
  <c r="J15" i="51"/>
  <c r="J12" i="53"/>
  <c r="J9" i="53"/>
  <c r="J100" i="52"/>
  <c r="J5" i="53"/>
  <c r="J229" i="66"/>
  <c r="J137" i="52"/>
  <c r="J236" i="66"/>
  <c r="J349" i="68"/>
  <c r="J341" i="68"/>
  <c r="J236" i="69"/>
  <c r="J16" i="53"/>
  <c r="J271" i="72"/>
  <c r="J268" i="72"/>
  <c r="J275" i="67"/>
  <c r="J126" i="53"/>
  <c r="J153" i="53"/>
  <c r="J265" i="72"/>
  <c r="J119" i="53"/>
  <c r="J15" i="53"/>
  <c r="J96" i="53"/>
  <c r="J266" i="71"/>
  <c r="J267" i="69"/>
  <c r="J278" i="69"/>
  <c r="J131" i="53"/>
  <c r="J267" i="67"/>
  <c r="J118" i="53"/>
  <c r="J108" i="53"/>
  <c r="J37" i="53"/>
  <c r="J305" i="64"/>
  <c r="J112" i="51"/>
  <c r="J17" i="53"/>
  <c r="J76" i="53"/>
  <c r="J259" i="72"/>
  <c r="J122" i="53"/>
  <c r="J267" i="65"/>
  <c r="J165" i="53"/>
  <c r="J65" i="53"/>
  <c r="J79" i="53"/>
  <c r="J152" i="53"/>
  <c r="J269" i="65"/>
  <c r="J173" i="53"/>
  <c r="J27" i="53"/>
  <c r="J274" i="70"/>
  <c r="J168" i="51"/>
  <c r="J268" i="65"/>
  <c r="J166" i="52"/>
  <c r="J106" i="53"/>
  <c r="J276" i="65"/>
  <c r="J276" i="70"/>
  <c r="J343" i="68"/>
  <c r="J70" i="51"/>
  <c r="J5" i="51"/>
  <c r="J154" i="53"/>
  <c r="J103" i="51"/>
  <c r="J258" i="72"/>
  <c r="J271" i="70"/>
  <c r="J269" i="66"/>
  <c r="J64" i="51"/>
  <c r="J332" i="68"/>
  <c r="J120" i="52"/>
  <c r="J100" i="53"/>
  <c r="J157" i="51"/>
  <c r="J74" i="52"/>
  <c r="J146" i="53"/>
  <c r="J252" i="69"/>
  <c r="J10" i="51"/>
  <c r="J235" i="67"/>
  <c r="J154" i="52"/>
  <c r="J156" i="52"/>
  <c r="J260" i="67"/>
  <c r="J152" i="51"/>
  <c r="J64" i="52"/>
  <c r="J107" i="51"/>
  <c r="J131" i="51"/>
  <c r="J8" i="52"/>
  <c r="J265" i="70"/>
  <c r="J9" i="51"/>
  <c r="J229" i="67"/>
  <c r="J75" i="51"/>
  <c r="J75" i="52"/>
  <c r="J145" i="52"/>
  <c r="J35" i="52"/>
  <c r="J138" i="51"/>
  <c r="J248" i="72"/>
  <c r="J101" i="51"/>
  <c r="J127" i="51"/>
  <c r="J22" i="52"/>
  <c r="J100" i="51"/>
  <c r="J94" i="53"/>
  <c r="J51" i="52"/>
  <c r="J16" i="51"/>
  <c r="J16" i="52"/>
  <c r="J136" i="52"/>
  <c r="J49" i="53"/>
  <c r="J230" i="71"/>
  <c r="J167" i="53"/>
  <c r="J263" i="64"/>
  <c r="J94" i="52"/>
  <c r="J74" i="51"/>
  <c r="J176" i="53"/>
  <c r="J309" i="68"/>
  <c r="J250" i="66"/>
  <c r="J299" i="68"/>
  <c r="J89" i="52"/>
  <c r="J38" i="51"/>
  <c r="J48" i="51"/>
  <c r="J135" i="51"/>
  <c r="J60" i="51"/>
  <c r="J37" i="52"/>
  <c r="J131" i="52"/>
  <c r="J59" i="51"/>
  <c r="J134" i="52"/>
  <c r="J95" i="52"/>
  <c r="J45" i="53"/>
  <c r="J129" i="52"/>
  <c r="J26" i="52"/>
  <c r="J51" i="51"/>
  <c r="J49" i="52"/>
  <c r="J271" i="64"/>
  <c r="J287" i="68"/>
  <c r="J99" i="52"/>
  <c r="J169" i="53"/>
  <c r="J170" i="52"/>
  <c r="J108" i="52"/>
  <c r="J158" i="53"/>
  <c r="J67" i="52"/>
  <c r="J253" i="70"/>
  <c r="J282" i="64"/>
  <c r="J243" i="67"/>
  <c r="J177" i="51"/>
  <c r="J30" i="53"/>
  <c r="J95" i="51"/>
  <c r="J76" i="52"/>
  <c r="J31" i="53"/>
  <c r="J35" i="51"/>
  <c r="J7" i="51"/>
  <c r="J168" i="52"/>
  <c r="J228" i="67"/>
  <c r="J83" i="53"/>
  <c r="J22" i="51"/>
  <c r="J18" i="51"/>
  <c r="J155" i="52"/>
  <c r="J151" i="53"/>
  <c r="J238" i="70"/>
  <c r="J91" i="51"/>
  <c r="J17" i="51"/>
  <c r="J308" i="68"/>
  <c r="J148" i="51"/>
  <c r="J78" i="51"/>
  <c r="J158" i="51"/>
  <c r="J138" i="52"/>
  <c r="J231" i="65"/>
  <c r="J150" i="52"/>
  <c r="J148" i="52"/>
  <c r="J20" i="53"/>
  <c r="J93" i="52"/>
  <c r="J53" i="52"/>
  <c r="J60" i="52"/>
  <c r="J34" i="51"/>
  <c r="J295" i="68"/>
  <c r="J253" i="65"/>
  <c r="J251" i="66"/>
  <c r="J36" i="52"/>
  <c r="J119" i="51"/>
  <c r="J159" i="51"/>
  <c r="J163" i="52"/>
  <c r="J290" i="64"/>
  <c r="J333" i="68"/>
  <c r="J271" i="67"/>
  <c r="J237" i="66"/>
  <c r="J106" i="52"/>
  <c r="J270" i="71"/>
  <c r="J4" i="51"/>
  <c r="J306" i="68"/>
  <c r="J280" i="70"/>
  <c r="J258" i="65"/>
  <c r="J106" i="51"/>
  <c r="J229" i="69"/>
  <c r="J273" i="67"/>
  <c r="J255" i="71"/>
  <c r="J236" i="65"/>
  <c r="J284" i="68"/>
  <c r="J241" i="72"/>
  <c r="J262" i="72"/>
  <c r="J289" i="68"/>
  <c r="J230" i="65"/>
  <c r="J307" i="68"/>
  <c r="J266" i="66"/>
  <c r="J293" i="68"/>
  <c r="J321" i="68"/>
  <c r="J243" i="72"/>
  <c r="J229" i="70"/>
  <c r="J261" i="64"/>
  <c r="J239" i="71"/>
  <c r="J28" i="52"/>
  <c r="J312" i="68"/>
  <c r="J4" i="53"/>
  <c r="J252" i="70"/>
  <c r="J66" i="52"/>
  <c r="J227" i="67"/>
  <c r="J283" i="64"/>
  <c r="J228" i="71"/>
  <c r="J260" i="65"/>
  <c r="J253" i="72"/>
  <c r="J47" i="52"/>
  <c r="J304" i="64"/>
  <c r="J232" i="72"/>
  <c r="J44" i="51"/>
  <c r="J253" i="66"/>
  <c r="J259" i="66"/>
  <c r="J238" i="65"/>
  <c r="J250" i="70"/>
  <c r="J247" i="72"/>
  <c r="J231" i="72"/>
  <c r="J233" i="71"/>
  <c r="J25" i="51"/>
  <c r="J226" i="72"/>
  <c r="J323" i="68"/>
  <c r="J272" i="65"/>
  <c r="J105" i="53"/>
  <c r="J260" i="70"/>
  <c r="J82" i="53"/>
  <c r="J250" i="67"/>
  <c r="J279" i="65"/>
  <c r="J285" i="64"/>
  <c r="J264" i="70"/>
  <c r="J125" i="52"/>
  <c r="J240" i="70"/>
  <c r="J221" i="71"/>
  <c r="J263" i="71"/>
  <c r="J261" i="70"/>
  <c r="J228" i="72"/>
  <c r="J225" i="72"/>
  <c r="J250" i="69"/>
  <c r="J240" i="69"/>
  <c r="J346" i="68"/>
  <c r="J248" i="69"/>
  <c r="J255" i="72"/>
  <c r="J227" i="70"/>
  <c r="J246" i="70"/>
  <c r="J226" i="66"/>
  <c r="J255" i="64"/>
  <c r="J238" i="71"/>
  <c r="J246" i="69"/>
  <c r="J161" i="52"/>
  <c r="J296" i="64"/>
  <c r="J280" i="68"/>
  <c r="J230" i="70"/>
  <c r="J265" i="67"/>
  <c r="J240" i="71"/>
  <c r="J227" i="69"/>
  <c r="J238" i="72"/>
  <c r="J222" i="71"/>
  <c r="J226" i="69"/>
  <c r="J245" i="69"/>
  <c r="J219" i="72"/>
  <c r="J245" i="67"/>
  <c r="J273" i="64"/>
  <c r="J84" i="52"/>
  <c r="J145" i="51"/>
  <c r="J237" i="65"/>
  <c r="J32" i="52"/>
  <c r="J244" i="71"/>
  <c r="J259" i="64"/>
  <c r="J266" i="64"/>
  <c r="J229" i="65"/>
  <c r="J124" i="53"/>
  <c r="J268" i="70"/>
  <c r="J300" i="68"/>
  <c r="J157" i="53"/>
  <c r="J39" i="52"/>
  <c r="J239" i="65"/>
  <c r="J57" i="52"/>
  <c r="J84" i="51"/>
  <c r="J10" i="53"/>
  <c r="J50" i="53"/>
  <c r="J71" i="53"/>
  <c r="J59" i="53"/>
  <c r="J172" i="52"/>
  <c r="J58" i="51"/>
  <c r="J331" i="68"/>
  <c r="J174" i="52"/>
  <c r="J122" i="51"/>
  <c r="J132" i="51"/>
  <c r="J90" i="52"/>
  <c r="J265" i="69"/>
  <c r="J136" i="51"/>
  <c r="J157" i="52"/>
  <c r="J282" i="68"/>
  <c r="J294" i="68"/>
  <c r="J165" i="51"/>
  <c r="J72" i="52"/>
  <c r="J57" i="51"/>
  <c r="J38" i="52"/>
  <c r="J14" i="52"/>
  <c r="J137" i="51"/>
  <c r="J121" i="51"/>
  <c r="J251" i="71"/>
  <c r="J269" i="64"/>
  <c r="J243" i="66"/>
  <c r="J110" i="51"/>
  <c r="J158" i="52"/>
  <c r="J118" i="51"/>
  <c r="J133" i="51"/>
  <c r="J14" i="51"/>
  <c r="J290" i="68"/>
  <c r="J270" i="69"/>
  <c r="J68" i="53"/>
  <c r="J153" i="52"/>
  <c r="J59" i="52"/>
  <c r="J30" i="52"/>
  <c r="J167" i="51"/>
  <c r="J39" i="51"/>
  <c r="J165" i="52"/>
  <c r="J52" i="53"/>
  <c r="J11" i="53"/>
  <c r="J335" i="68"/>
  <c r="J33" i="53"/>
  <c r="J46" i="52"/>
  <c r="J243" i="65"/>
  <c r="J133" i="52"/>
  <c r="J88" i="53"/>
  <c r="J242" i="66"/>
  <c r="J256" i="71"/>
  <c r="J102" i="52"/>
  <c r="J98" i="51"/>
  <c r="J279" i="69"/>
  <c r="J252" i="67"/>
  <c r="J248" i="70"/>
  <c r="J143" i="53"/>
  <c r="J25" i="52"/>
  <c r="J261" i="72"/>
  <c r="J262" i="67"/>
  <c r="J231" i="69"/>
  <c r="J257" i="69"/>
  <c r="J228" i="70"/>
  <c r="J263" i="72"/>
  <c r="J247" i="71"/>
  <c r="J164" i="51"/>
  <c r="J288" i="64"/>
  <c r="J109" i="52"/>
  <c r="J266" i="67"/>
  <c r="J262" i="65"/>
  <c r="J227" i="66"/>
  <c r="J258" i="69"/>
  <c r="J229" i="71"/>
  <c r="J233" i="65"/>
  <c r="J248" i="67"/>
  <c r="J311" i="64"/>
  <c r="J231" i="67"/>
  <c r="J262" i="70"/>
  <c r="J254" i="66"/>
  <c r="J249" i="66"/>
  <c r="J266" i="65"/>
  <c r="J246" i="71"/>
  <c r="J252" i="72"/>
  <c r="J280" i="65"/>
  <c r="J261" i="65"/>
  <c r="J240" i="65"/>
  <c r="J248" i="65"/>
  <c r="J254" i="65"/>
  <c r="J128" i="51"/>
  <c r="J146" i="51"/>
  <c r="J231" i="66"/>
  <c r="J234" i="71"/>
  <c r="J243" i="71"/>
  <c r="J247" i="66"/>
  <c r="J270" i="72"/>
  <c r="J261" i="67"/>
  <c r="J225" i="71"/>
  <c r="J280" i="67"/>
  <c r="J234" i="72"/>
  <c r="J259" i="69"/>
  <c r="J254" i="67"/>
  <c r="J239" i="67"/>
  <c r="J284" i="64"/>
  <c r="J232" i="70"/>
  <c r="J269" i="72"/>
  <c r="J300" i="64"/>
  <c r="J44" i="53"/>
  <c r="J273" i="65"/>
  <c r="J310" i="68"/>
  <c r="J227" i="72"/>
  <c r="J334" i="68"/>
  <c r="J227" i="71"/>
  <c r="J109" i="51"/>
  <c r="J223" i="72"/>
  <c r="J287" i="64"/>
  <c r="J231" i="71"/>
  <c r="J234" i="66"/>
  <c r="J238" i="66"/>
  <c r="J241" i="71"/>
  <c r="J291" i="68"/>
  <c r="J280" i="66"/>
  <c r="J281" i="64"/>
  <c r="J297" i="68"/>
  <c r="J224" i="72"/>
  <c r="J81" i="53"/>
  <c r="J240" i="72"/>
  <c r="J230" i="69"/>
  <c r="J249" i="69"/>
  <c r="J62" i="51"/>
  <c r="J304" i="68"/>
  <c r="J222" i="72"/>
  <c r="J265" i="65"/>
  <c r="J24" i="51"/>
  <c r="J43" i="53"/>
  <c r="J246" i="66"/>
  <c r="J161" i="51"/>
  <c r="J124" i="52"/>
  <c r="J249" i="67"/>
  <c r="J230" i="67"/>
  <c r="J232" i="67"/>
  <c r="J237" i="71"/>
  <c r="J245" i="65"/>
  <c r="J226" i="70"/>
  <c r="J219" i="71"/>
  <c r="J264" i="67"/>
  <c r="J294" i="64"/>
  <c r="J10" i="52"/>
  <c r="J69" i="52"/>
  <c r="J15" i="52"/>
  <c r="J272" i="67"/>
  <c r="J311" i="68"/>
  <c r="J65" i="51"/>
  <c r="J92" i="53"/>
  <c r="J33" i="51"/>
  <c r="J139" i="52"/>
  <c r="J265" i="64"/>
  <c r="J87" i="53"/>
  <c r="J32" i="53"/>
  <c r="J264" i="64"/>
  <c r="J86" i="51"/>
  <c r="J235" i="66"/>
  <c r="J65" i="52"/>
  <c r="J171" i="52"/>
  <c r="J111" i="52"/>
  <c r="J17" i="52"/>
  <c r="J260" i="69"/>
  <c r="J40" i="51"/>
  <c r="J177" i="52"/>
  <c r="J171" i="51"/>
  <c r="J240" i="66"/>
  <c r="J173" i="51"/>
  <c r="J279" i="70"/>
  <c r="J78" i="52"/>
  <c r="J286" i="64"/>
  <c r="J26" i="53"/>
  <c r="J103" i="52"/>
  <c r="J161" i="53"/>
  <c r="J41" i="51"/>
  <c r="J126" i="51"/>
  <c r="J58" i="52"/>
  <c r="J260" i="64"/>
  <c r="J20" i="52"/>
  <c r="J83" i="51"/>
  <c r="J71" i="52"/>
  <c r="J251" i="70"/>
  <c r="J121" i="53"/>
  <c r="J169" i="52"/>
  <c r="J288" i="68"/>
  <c r="J98" i="52"/>
  <c r="J257" i="64"/>
  <c r="J71" i="51"/>
  <c r="J234" i="65"/>
  <c r="J175" i="51"/>
  <c r="J166" i="51"/>
  <c r="J12" i="51"/>
  <c r="J45" i="52"/>
  <c r="J129" i="51"/>
  <c r="J93" i="51"/>
  <c r="J70" i="53"/>
  <c r="J301" i="68"/>
  <c r="J268" i="66"/>
  <c r="J87" i="52"/>
  <c r="J41" i="52"/>
  <c r="J19" i="53"/>
  <c r="J64" i="53"/>
  <c r="J89" i="53"/>
  <c r="J237" i="67"/>
  <c r="J268" i="67"/>
  <c r="J127" i="52"/>
  <c r="J233" i="72"/>
  <c r="J77" i="53"/>
  <c r="J139" i="53"/>
  <c r="J322" i="68"/>
  <c r="J79" i="52"/>
  <c r="J97" i="51"/>
  <c r="J125" i="51"/>
  <c r="J234" i="67"/>
  <c r="J257" i="67"/>
  <c r="J236" i="70"/>
  <c r="J47" i="51"/>
  <c r="J247" i="69"/>
  <c r="J270" i="65"/>
  <c r="J4" i="52"/>
  <c r="J144" i="52"/>
  <c r="J239" i="69"/>
  <c r="J63" i="52"/>
  <c r="J339" i="68"/>
  <c r="J239" i="70"/>
  <c r="J128" i="52"/>
  <c r="J254" i="70"/>
  <c r="J264" i="69"/>
  <c r="J238" i="67"/>
  <c r="J250" i="65"/>
  <c r="J281" i="68"/>
  <c r="J28" i="51"/>
  <c r="J250" i="71"/>
  <c r="J44" i="52"/>
  <c r="J82" i="52"/>
  <c r="J313" i="68"/>
  <c r="J227" i="65"/>
  <c r="J259" i="65"/>
  <c r="J235" i="72"/>
  <c r="J259" i="70"/>
  <c r="J280" i="69"/>
  <c r="J237" i="70"/>
  <c r="J245" i="71"/>
  <c r="J223" i="71"/>
  <c r="J164" i="52"/>
  <c r="J231" i="70"/>
  <c r="J248" i="66"/>
  <c r="J318" i="68"/>
  <c r="J261" i="66"/>
  <c r="J316" i="68"/>
  <c r="J255" i="67"/>
  <c r="J63" i="53"/>
  <c r="J271" i="66"/>
  <c r="J237" i="69"/>
  <c r="J30" i="51"/>
  <c r="J255" i="66"/>
  <c r="J233" i="70"/>
  <c r="J291" i="64"/>
  <c r="J256" i="65"/>
  <c r="J232" i="71"/>
  <c r="J305" i="68"/>
  <c r="J247" i="65"/>
  <c r="J162" i="52"/>
  <c r="J242" i="70"/>
  <c r="J245" i="72"/>
  <c r="J273" i="66"/>
  <c r="J243" i="69"/>
  <c r="J49" i="51"/>
  <c r="J252" i="71"/>
  <c r="J250" i="72"/>
  <c r="J255" i="70"/>
  <c r="J261" i="71"/>
  <c r="J258" i="70"/>
  <c r="J240" i="67"/>
  <c r="J302" i="64"/>
  <c r="J243" i="70"/>
  <c r="J162" i="51"/>
  <c r="J255" i="65"/>
  <c r="J320" i="68"/>
  <c r="J7" i="52"/>
  <c r="J246" i="72"/>
  <c r="J144" i="51"/>
  <c r="J43" i="51"/>
  <c r="J105" i="51"/>
  <c r="J105" i="52"/>
  <c r="J254" i="64"/>
  <c r="J249" i="70"/>
  <c r="J143" i="51"/>
  <c r="J62" i="52"/>
  <c r="J328" i="68"/>
  <c r="J220" i="72"/>
  <c r="J226" i="65"/>
  <c r="J230" i="66"/>
  <c r="J24" i="52"/>
  <c r="J232" i="65"/>
  <c r="J62" i="53"/>
  <c r="J24" i="53"/>
  <c r="J81" i="52"/>
  <c r="J226" i="67"/>
  <c r="J245" i="70"/>
  <c r="J274" i="64"/>
  <c r="J253" i="64"/>
  <c r="J245" i="66"/>
  <c r="J252" i="64"/>
  <c r="J117" i="52"/>
  <c r="J21" i="53"/>
  <c r="J18" i="52"/>
  <c r="J141" i="52"/>
  <c r="J238" i="69"/>
  <c r="J233" i="67"/>
  <c r="J67" i="51"/>
  <c r="J58" i="53"/>
  <c r="J289" i="64"/>
  <c r="J156" i="51"/>
  <c r="J159" i="52"/>
  <c r="J107" i="52"/>
  <c r="J258" i="71"/>
  <c r="J151" i="51"/>
  <c r="J149" i="52"/>
  <c r="J54" i="51"/>
  <c r="J163" i="51"/>
  <c r="J176" i="52"/>
  <c r="J83" i="52"/>
  <c r="J234" i="69"/>
  <c r="J6" i="51"/>
  <c r="J21" i="51"/>
  <c r="J147" i="52"/>
  <c r="J296" i="68"/>
  <c r="J111" i="53"/>
  <c r="J116" i="51"/>
  <c r="J242" i="65"/>
  <c r="J93" i="53"/>
  <c r="J6" i="52"/>
  <c r="J27" i="51"/>
  <c r="J230" i="72"/>
  <c r="J148" i="53"/>
  <c r="J78" i="53"/>
  <c r="J46" i="51"/>
  <c r="J276" i="66"/>
  <c r="J126" i="52"/>
  <c r="J303" i="64"/>
  <c r="J34" i="52"/>
  <c r="J228" i="65"/>
  <c r="J272" i="66"/>
  <c r="J96" i="51"/>
  <c r="J154" i="51"/>
  <c r="J21" i="52"/>
  <c r="J68" i="52"/>
  <c r="J270" i="66"/>
  <c r="J149" i="53"/>
  <c r="J116" i="52"/>
  <c r="J122" i="52"/>
  <c r="J149" i="51"/>
  <c r="J53" i="51"/>
  <c r="J108" i="51"/>
  <c r="J176" i="51"/>
  <c r="J257" i="70"/>
  <c r="J260" i="71"/>
  <c r="J228" i="66"/>
  <c r="J174" i="51"/>
  <c r="J102" i="53"/>
  <c r="J167" i="52"/>
  <c r="J90" i="51"/>
  <c r="J31" i="52"/>
  <c r="J260" i="72"/>
  <c r="J76" i="51"/>
  <c r="J110" i="52"/>
  <c r="J153" i="51"/>
  <c r="J96" i="52"/>
  <c r="J50" i="52"/>
  <c r="J32" i="51"/>
  <c r="J278" i="64"/>
  <c r="J88" i="52"/>
  <c r="J252" i="66"/>
  <c r="J271" i="65"/>
  <c r="J249" i="72"/>
  <c r="J242" i="71"/>
  <c r="J279" i="67"/>
  <c r="J253" i="67"/>
  <c r="J259" i="67"/>
  <c r="J241" i="67"/>
  <c r="J247" i="67"/>
  <c r="J82" i="51"/>
  <c r="J292" i="68"/>
  <c r="J251" i="69"/>
  <c r="J146" i="52"/>
  <c r="J221" i="72"/>
  <c r="J279" i="64"/>
  <c r="J241" i="70"/>
  <c r="J256" i="66"/>
  <c r="J292" i="64"/>
  <c r="J317" i="68"/>
  <c r="J242" i="67"/>
  <c r="J233" i="66"/>
  <c r="J256" i="70"/>
  <c r="J228" i="69"/>
  <c r="J256" i="69"/>
  <c r="J301" i="64"/>
  <c r="J232" i="69"/>
  <c r="J303" i="68"/>
  <c r="J241" i="65"/>
  <c r="J256" i="64"/>
  <c r="J87" i="51"/>
  <c r="J242" i="69"/>
  <c r="J25" i="53"/>
  <c r="J251" i="65"/>
  <c r="J262" i="69"/>
  <c r="J258" i="66"/>
  <c r="J261" i="69"/>
  <c r="J253" i="71"/>
  <c r="J235" i="70"/>
  <c r="J249" i="71"/>
  <c r="J258" i="67"/>
  <c r="J329" i="68"/>
  <c r="J348" i="68"/>
  <c r="J280" i="64"/>
  <c r="J85" i="52"/>
  <c r="J327" i="68"/>
  <c r="J251" i="67"/>
  <c r="J252" i="65"/>
  <c r="J286" i="68"/>
  <c r="J239" i="72"/>
  <c r="J229" i="72"/>
  <c r="J257" i="66"/>
  <c r="J336" i="68"/>
  <c r="J85" i="51"/>
  <c r="J314" i="68"/>
  <c r="J340" i="68"/>
  <c r="J338" i="68"/>
  <c r="J312" i="64"/>
  <c r="J298" i="68"/>
  <c r="J315" i="68"/>
  <c r="J324" i="68"/>
  <c r="J262" i="66"/>
  <c r="J241" i="69"/>
  <c r="J325" i="68"/>
  <c r="J251" i="72"/>
  <c r="J256" i="67"/>
  <c r="J63" i="51"/>
  <c r="J235" i="71"/>
  <c r="J247" i="70"/>
  <c r="J277" i="64"/>
  <c r="J66" i="51"/>
  <c r="J3" i="53"/>
  <c r="J246" i="67"/>
  <c r="J285" i="68"/>
  <c r="J220" i="71"/>
  <c r="J276" i="64"/>
  <c r="J249" i="65"/>
  <c r="J3" i="51"/>
  <c r="J3" i="52"/>
  <c r="J81" i="51"/>
  <c r="J246" i="65"/>
  <c r="J275" i="64"/>
  <c r="J283" i="68"/>
  <c r="J124" i="51"/>
  <c r="J43" i="52"/>
  <c r="J265" i="66"/>
  <c r="J143" i="52"/>
  <c r="J279" i="68"/>
  <c r="J264" i="66"/>
  <c r="J295" i="64"/>
  <c r="J264" i="65"/>
  <c r="J237" i="72"/>
  <c r="J21" i="17"/>
  <c r="J6" i="17"/>
  <c r="J29" i="17"/>
  <c r="J22" i="17"/>
  <c r="J7" i="17"/>
  <c r="J30" i="17"/>
  <c r="J19" i="17"/>
  <c r="J8" i="17"/>
  <c r="J5" i="17"/>
  <c r="J28" i="17"/>
  <c r="J20" i="17"/>
  <c r="J9" i="17"/>
  <c r="J6" i="15"/>
  <c r="J20" i="15"/>
  <c r="J7" i="16"/>
  <c r="J11" i="16"/>
  <c r="J18" i="16"/>
  <c r="J22" i="16"/>
  <c r="J28" i="16"/>
  <c r="J32" i="16"/>
  <c r="J14" i="15"/>
  <c r="J28" i="15"/>
  <c r="J7" i="15"/>
  <c r="J18" i="17"/>
  <c r="J10" i="15"/>
  <c r="J9" i="15"/>
  <c r="J11" i="15"/>
  <c r="J8" i="16"/>
  <c r="J12" i="16"/>
  <c r="J19" i="16"/>
  <c r="J24" i="16"/>
  <c r="J29" i="16"/>
  <c r="J17" i="17"/>
  <c r="J29" i="15"/>
  <c r="J24" i="15"/>
  <c r="J21" i="15"/>
  <c r="J25" i="15"/>
  <c r="J31" i="15"/>
  <c r="J19" i="15"/>
  <c r="J12" i="15"/>
  <c r="J5" i="15"/>
  <c r="J5" i="16"/>
  <c r="J9" i="16"/>
  <c r="J13" i="16"/>
  <c r="J20" i="16"/>
  <c r="J25" i="16"/>
  <c r="J30" i="16"/>
  <c r="J16" i="15"/>
  <c r="J32" i="15"/>
  <c r="J13" i="15"/>
  <c r="J26" i="15"/>
  <c r="J30" i="15"/>
  <c r="J18" i="15"/>
  <c r="J8" i="15"/>
  <c r="J6" i="16"/>
  <c r="J10" i="16"/>
  <c r="J14" i="16"/>
  <c r="J21" i="16"/>
  <c r="J26" i="16"/>
  <c r="J31" i="16"/>
  <c r="J22" i="15"/>
  <c r="J151" i="6"/>
  <c r="J175" i="6"/>
  <c r="J138" i="6"/>
  <c r="J162" i="6"/>
  <c r="J158" i="6"/>
  <c r="J134" i="6"/>
  <c r="J128" i="29"/>
  <c r="J142" i="29"/>
  <c r="J168" i="6"/>
  <c r="J128" i="6"/>
  <c r="J144" i="6"/>
  <c r="K175" i="6"/>
  <c r="K151" i="6"/>
  <c r="K138" i="6"/>
  <c r="K162" i="6"/>
  <c r="K134" i="6"/>
  <c r="K158" i="6"/>
  <c r="K125" i="6"/>
  <c r="K141" i="6"/>
  <c r="K165" i="6"/>
  <c r="K110" i="6"/>
  <c r="K125" i="29"/>
  <c r="K128" i="29"/>
  <c r="K131" i="29"/>
  <c r="H17" i="17"/>
  <c r="L4" i="16"/>
  <c r="K4" i="16"/>
  <c r="O152" i="6"/>
  <c r="O176" i="6"/>
  <c r="O148" i="6"/>
  <c r="O172" i="6"/>
  <c r="O126" i="6"/>
  <c r="O135" i="6"/>
  <c r="O159" i="6"/>
  <c r="O122" i="29"/>
  <c r="O142" i="29"/>
  <c r="O167" i="6"/>
  <c r="O143" i="6"/>
  <c r="O127" i="6"/>
  <c r="O127" i="29"/>
  <c r="L27" i="15"/>
  <c r="H16" i="15"/>
  <c r="L27" i="17"/>
  <c r="H27" i="17"/>
  <c r="O4" i="17"/>
  <c r="M140" i="6"/>
  <c r="M164" i="6"/>
  <c r="P152" i="6"/>
  <c r="P176" i="6"/>
  <c r="P148" i="6"/>
  <c r="P172" i="6"/>
  <c r="P126" i="6"/>
  <c r="P159" i="6"/>
  <c r="P135" i="6"/>
  <c r="P142" i="6"/>
  <c r="P166" i="6"/>
  <c r="P131" i="29"/>
  <c r="P125" i="29"/>
  <c r="P130" i="29"/>
  <c r="Q152" i="6"/>
  <c r="Q176" i="6"/>
  <c r="Q172" i="6"/>
  <c r="Q148" i="6"/>
  <c r="Q126" i="6"/>
  <c r="Q159" i="6"/>
  <c r="Q135" i="6"/>
  <c r="Q20" i="6"/>
  <c r="Q157" i="6"/>
  <c r="Q127" i="29"/>
  <c r="Q144" i="6"/>
  <c r="Q128" i="6"/>
  <c r="Q168" i="6"/>
  <c r="Q128" i="29"/>
  <c r="Q131" i="29"/>
  <c r="C152" i="6"/>
  <c r="C176" i="6"/>
  <c r="C148" i="6"/>
  <c r="C172" i="6"/>
  <c r="C126" i="6"/>
  <c r="C159" i="6"/>
  <c r="C135" i="6"/>
  <c r="C139" i="29"/>
  <c r="C123" i="29"/>
  <c r="C167" i="6"/>
  <c r="C143" i="6"/>
  <c r="E175" i="6"/>
  <c r="E151" i="6"/>
  <c r="E162" i="6"/>
  <c r="E138" i="6"/>
  <c r="E158" i="6"/>
  <c r="E134" i="6"/>
  <c r="E143" i="6"/>
  <c r="E127" i="6"/>
  <c r="E167" i="6"/>
  <c r="E123" i="29"/>
  <c r="E125" i="29"/>
  <c r="N150" i="6"/>
  <c r="N174" i="6"/>
  <c r="N161" i="6"/>
  <c r="N137" i="6"/>
  <c r="N128" i="29"/>
  <c r="N142" i="6"/>
  <c r="N166" i="6"/>
  <c r="N122" i="29"/>
  <c r="N134" i="29"/>
  <c r="N127" i="29"/>
  <c r="P17" i="15"/>
  <c r="O15" i="15"/>
  <c r="D171" i="6"/>
  <c r="J27" i="16"/>
  <c r="Q27" i="15"/>
  <c r="K17" i="16"/>
  <c r="P27" i="16"/>
  <c r="J133" i="6"/>
  <c r="I150" i="6"/>
  <c r="I174" i="6"/>
  <c r="I128" i="6"/>
  <c r="I137" i="6"/>
  <c r="I161" i="6"/>
  <c r="I122" i="29"/>
  <c r="I130" i="29"/>
  <c r="I166" i="6"/>
  <c r="I126" i="6"/>
  <c r="I142" i="6"/>
  <c r="D152" i="6"/>
  <c r="D176" i="6"/>
  <c r="D148" i="6"/>
  <c r="D172" i="6"/>
  <c r="D126" i="6"/>
  <c r="D135" i="6"/>
  <c r="D159" i="6"/>
  <c r="D142" i="29"/>
  <c r="D166" i="6"/>
  <c r="D142" i="6"/>
  <c r="D127" i="29"/>
  <c r="D130" i="29"/>
  <c r="D122" i="29"/>
  <c r="H151" i="6"/>
  <c r="H175" i="6"/>
  <c r="H162" i="6"/>
  <c r="H138" i="6"/>
  <c r="H134" i="6"/>
  <c r="H158" i="6"/>
  <c r="H142" i="6"/>
  <c r="H166" i="6"/>
  <c r="H127" i="29"/>
  <c r="H124" i="29"/>
  <c r="H122" i="29"/>
  <c r="D27" i="17"/>
  <c r="I4" i="16"/>
  <c r="O133" i="6"/>
  <c r="O157" i="6"/>
  <c r="L151" i="6"/>
  <c r="L175" i="6"/>
  <c r="L162" i="6"/>
  <c r="L138" i="6"/>
  <c r="L158" i="6"/>
  <c r="L134" i="6"/>
  <c r="L125" i="6"/>
  <c r="L141" i="6"/>
  <c r="L110" i="6"/>
  <c r="L165" i="6"/>
  <c r="L127" i="29"/>
  <c r="L125" i="29"/>
  <c r="L131" i="29"/>
  <c r="J171" i="6"/>
  <c r="J147" i="6"/>
  <c r="J150" i="6"/>
  <c r="J174" i="6"/>
  <c r="J137" i="6"/>
  <c r="J161" i="6"/>
  <c r="J131" i="29"/>
  <c r="J125" i="29"/>
  <c r="J143" i="6"/>
  <c r="J167" i="6"/>
  <c r="J127" i="6"/>
  <c r="J134" i="29"/>
  <c r="K174" i="6"/>
  <c r="K150" i="6"/>
  <c r="K128" i="6"/>
  <c r="K161" i="6"/>
  <c r="K137" i="6"/>
  <c r="K124" i="29"/>
  <c r="K134" i="29"/>
  <c r="K122" i="29"/>
  <c r="K168" i="6"/>
  <c r="K144" i="6"/>
  <c r="J4" i="17"/>
  <c r="K17" i="17"/>
  <c r="J27" i="15"/>
  <c r="O175" i="6"/>
  <c r="O151" i="6"/>
  <c r="O138" i="6"/>
  <c r="O162" i="6"/>
  <c r="O158" i="6"/>
  <c r="O134" i="6"/>
  <c r="O166" i="6"/>
  <c r="O142" i="6"/>
  <c r="O130" i="29"/>
  <c r="O124" i="29"/>
  <c r="D17" i="15"/>
  <c r="D27" i="15"/>
  <c r="O15" i="16"/>
  <c r="L27" i="16"/>
  <c r="I27" i="15"/>
  <c r="P175" i="6"/>
  <c r="P151" i="6"/>
  <c r="P162" i="6"/>
  <c r="P138" i="6"/>
  <c r="P158" i="6"/>
  <c r="P134" i="6"/>
  <c r="P125" i="6"/>
  <c r="P165" i="6"/>
  <c r="P110" i="6"/>
  <c r="P122" i="29"/>
  <c r="Q151" i="6"/>
  <c r="Q175" i="6"/>
  <c r="Q162" i="6"/>
  <c r="Q138" i="6"/>
  <c r="Q158" i="6"/>
  <c r="Q134" i="6"/>
  <c r="Q143" i="6"/>
  <c r="Q167" i="6"/>
  <c r="Q142" i="29"/>
  <c r="C175" i="6"/>
  <c r="C151" i="6"/>
  <c r="C162" i="6"/>
  <c r="C138" i="6"/>
  <c r="C158" i="6"/>
  <c r="C134" i="6"/>
  <c r="C127" i="29"/>
  <c r="C166" i="6"/>
  <c r="C142" i="6"/>
  <c r="C142" i="29"/>
  <c r="E150" i="6"/>
  <c r="E174" i="6"/>
  <c r="E128" i="6"/>
  <c r="E137" i="6"/>
  <c r="E161" i="6"/>
  <c r="E166" i="6"/>
  <c r="E142" i="6"/>
  <c r="E130" i="29"/>
  <c r="N29" i="53"/>
  <c r="N8" i="53"/>
  <c r="N275" i="70"/>
  <c r="N73" i="53"/>
  <c r="N236" i="69"/>
  <c r="N281" i="65"/>
  <c r="N264" i="71"/>
  <c r="N274" i="70"/>
  <c r="N115" i="52"/>
  <c r="N267" i="65"/>
  <c r="N34" i="53"/>
  <c r="N117" i="53"/>
  <c r="N233" i="69"/>
  <c r="N112" i="51"/>
  <c r="N267" i="71"/>
  <c r="N122" i="53"/>
  <c r="N281" i="67"/>
  <c r="N96" i="53"/>
  <c r="N35" i="53"/>
  <c r="N17" i="53"/>
  <c r="N27" i="53"/>
  <c r="N145" i="53"/>
  <c r="N281" i="69"/>
  <c r="N119" i="53"/>
  <c r="N135" i="53"/>
  <c r="N114" i="52"/>
  <c r="N281" i="66"/>
  <c r="N28" i="53"/>
  <c r="N278" i="67"/>
  <c r="N297" i="64"/>
  <c r="N116" i="53"/>
  <c r="N141" i="53"/>
  <c r="N115" i="53"/>
  <c r="N275" i="65"/>
  <c r="N15" i="53"/>
  <c r="N137" i="53"/>
  <c r="N86" i="53"/>
  <c r="N67" i="51"/>
  <c r="N12" i="52"/>
  <c r="N37" i="51"/>
  <c r="N150" i="53"/>
  <c r="N269" i="70"/>
  <c r="N58" i="53"/>
  <c r="N271" i="69"/>
  <c r="N168" i="53"/>
  <c r="N12" i="53"/>
  <c r="N253" i="69"/>
  <c r="N257" i="71"/>
  <c r="N125" i="53"/>
  <c r="N276" i="67"/>
  <c r="N128" i="53"/>
  <c r="N273" i="70"/>
  <c r="N298" i="64"/>
  <c r="N276" i="65"/>
  <c r="N120" i="53"/>
  <c r="N66" i="53"/>
  <c r="N20" i="51"/>
  <c r="N335" i="68"/>
  <c r="N36" i="52"/>
  <c r="N166" i="52"/>
  <c r="N229" i="65"/>
  <c r="N157" i="51"/>
  <c r="N268" i="66"/>
  <c r="N163" i="52"/>
  <c r="N45" i="52"/>
  <c r="N32" i="52"/>
  <c r="N6" i="52"/>
  <c r="N262" i="72"/>
  <c r="N91" i="51"/>
  <c r="N244" i="71"/>
  <c r="N73" i="51"/>
  <c r="N170" i="52"/>
  <c r="N21" i="51"/>
  <c r="N108" i="52"/>
  <c r="N154" i="52"/>
  <c r="N177" i="51"/>
  <c r="N248" i="72"/>
  <c r="N282" i="68"/>
  <c r="N20" i="52"/>
  <c r="N171" i="52"/>
  <c r="N99" i="52"/>
  <c r="N102" i="51"/>
  <c r="N174" i="52"/>
  <c r="N260" i="65"/>
  <c r="N26" i="52"/>
  <c r="N149" i="51"/>
  <c r="N131" i="52"/>
  <c r="N93" i="53"/>
  <c r="N238" i="69"/>
  <c r="N56" i="52"/>
  <c r="N72" i="51"/>
  <c r="N51" i="52"/>
  <c r="N76" i="52"/>
  <c r="N272" i="67"/>
  <c r="N90" i="53"/>
  <c r="N6" i="51"/>
  <c r="N33" i="52"/>
  <c r="N293" i="68"/>
  <c r="N237" i="65"/>
  <c r="N93" i="51"/>
  <c r="N167" i="51"/>
  <c r="N165" i="51"/>
  <c r="N21" i="52"/>
  <c r="N68" i="53"/>
  <c r="N158" i="51"/>
  <c r="N289" i="64"/>
  <c r="N169" i="52"/>
  <c r="N278" i="64"/>
  <c r="N281" i="68"/>
  <c r="N176" i="51"/>
  <c r="N158" i="52"/>
  <c r="N129" i="52"/>
  <c r="N27" i="52"/>
  <c r="N240" i="66"/>
  <c r="N131" i="51"/>
  <c r="N268" i="64"/>
  <c r="N177" i="52"/>
  <c r="N134" i="51"/>
  <c r="N148" i="52"/>
  <c r="N78" i="52"/>
  <c r="N48" i="51"/>
  <c r="N41" i="52"/>
  <c r="N29" i="52"/>
  <c r="N167" i="52"/>
  <c r="N13" i="52"/>
  <c r="N286" i="68"/>
  <c r="N20" i="53"/>
  <c r="N145" i="51"/>
  <c r="N339" i="68"/>
  <c r="N70" i="52"/>
  <c r="N149" i="52"/>
  <c r="N235" i="67"/>
  <c r="N159" i="52"/>
  <c r="N19" i="53"/>
  <c r="N101" i="51"/>
  <c r="N248" i="71"/>
  <c r="N265" i="64"/>
  <c r="N96" i="51"/>
  <c r="N100" i="51"/>
  <c r="N50" i="52"/>
  <c r="N46" i="51"/>
  <c r="N284" i="68"/>
  <c r="N5" i="51"/>
  <c r="N119" i="51"/>
  <c r="N151" i="51"/>
  <c r="N148" i="53"/>
  <c r="N107" i="51"/>
  <c r="N83" i="52"/>
  <c r="N155" i="52"/>
  <c r="N140" i="52"/>
  <c r="N102" i="53"/>
  <c r="N276" i="70"/>
  <c r="N270" i="70"/>
  <c r="N15" i="52"/>
  <c r="N286" i="64"/>
  <c r="N110" i="52"/>
  <c r="N66" i="51"/>
  <c r="N139" i="53"/>
  <c r="N322" i="68"/>
  <c r="N238" i="66"/>
  <c r="N280" i="68"/>
  <c r="N323" i="68"/>
  <c r="N304" i="64"/>
  <c r="N233" i="71"/>
  <c r="N248" i="65"/>
  <c r="N146" i="51"/>
  <c r="N238" i="70"/>
  <c r="N284" i="64"/>
  <c r="N28" i="52"/>
  <c r="N241" i="71"/>
  <c r="N268" i="71"/>
  <c r="N265" i="71"/>
  <c r="N330" i="68"/>
  <c r="N264" i="72"/>
  <c r="N341" i="68"/>
  <c r="N274" i="66"/>
  <c r="N173" i="53"/>
  <c r="N275" i="66"/>
  <c r="N274" i="69"/>
  <c r="N48" i="53"/>
  <c r="N254" i="69"/>
  <c r="N174" i="53"/>
  <c r="N55" i="53"/>
  <c r="N170" i="53"/>
  <c r="N165" i="53"/>
  <c r="N305" i="64"/>
  <c r="N269" i="65"/>
  <c r="N60" i="53"/>
  <c r="N108" i="53"/>
  <c r="N53" i="53"/>
  <c r="N309" i="64"/>
  <c r="N110" i="53"/>
  <c r="N267" i="66"/>
  <c r="N101" i="53"/>
  <c r="N127" i="53"/>
  <c r="N36" i="53"/>
  <c r="N159" i="53"/>
  <c r="N155" i="53"/>
  <c r="N274" i="65"/>
  <c r="N162" i="53"/>
  <c r="N98" i="53"/>
  <c r="N133" i="53"/>
  <c r="N103" i="53"/>
  <c r="N152" i="53"/>
  <c r="N16" i="53"/>
  <c r="N118" i="53"/>
  <c r="N76" i="51"/>
  <c r="N98" i="51"/>
  <c r="N252" i="69"/>
  <c r="N22" i="51"/>
  <c r="N106" i="53"/>
  <c r="N273" i="69"/>
  <c r="N111" i="52"/>
  <c r="N154" i="53"/>
  <c r="N154" i="51"/>
  <c r="N269" i="69"/>
  <c r="N168" i="51"/>
  <c r="N47" i="53"/>
  <c r="N266" i="72"/>
  <c r="N269" i="67"/>
  <c r="N266" i="69"/>
  <c r="N90" i="51"/>
  <c r="N271" i="70"/>
  <c r="N146" i="53"/>
  <c r="N32" i="53"/>
  <c r="N268" i="65"/>
  <c r="N130" i="52"/>
  <c r="N239" i="65"/>
  <c r="N88" i="52"/>
  <c r="N91" i="52"/>
  <c r="N258" i="71"/>
  <c r="N39" i="52"/>
  <c r="N83" i="51"/>
  <c r="N135" i="51"/>
  <c r="N18" i="52"/>
  <c r="N156" i="51"/>
  <c r="N161" i="53"/>
  <c r="N319" i="68"/>
  <c r="N59" i="53"/>
  <c r="N33" i="53"/>
  <c r="N93" i="52"/>
  <c r="N134" i="52"/>
  <c r="N51" i="53"/>
  <c r="N279" i="65"/>
  <c r="N117" i="52"/>
  <c r="N171" i="51"/>
  <c r="N77" i="51"/>
  <c r="N69" i="51"/>
  <c r="N234" i="69"/>
  <c r="N175" i="53"/>
  <c r="N69" i="53"/>
  <c r="N64" i="51"/>
  <c r="N92" i="52"/>
  <c r="N26" i="51"/>
  <c r="N133" i="51"/>
  <c r="N331" i="68"/>
  <c r="N95" i="52"/>
  <c r="N132" i="52"/>
  <c r="N239" i="67"/>
  <c r="N231" i="67"/>
  <c r="N148" i="51"/>
  <c r="N233" i="66"/>
  <c r="N37" i="52"/>
  <c r="N175" i="52"/>
  <c r="N14" i="52"/>
  <c r="N79" i="51"/>
  <c r="N30" i="53"/>
  <c r="N257" i="64"/>
  <c r="N150" i="51"/>
  <c r="N169" i="51"/>
  <c r="N237" i="66"/>
  <c r="N157" i="52"/>
  <c r="N228" i="67"/>
  <c r="N137" i="52"/>
  <c r="N39" i="53"/>
  <c r="N166" i="53"/>
  <c r="N288" i="68"/>
  <c r="N289" i="68"/>
  <c r="N49" i="53"/>
  <c r="N175" i="51"/>
  <c r="N83" i="53"/>
  <c r="N73" i="52"/>
  <c r="N33" i="51"/>
  <c r="N38" i="51"/>
  <c r="N99" i="51"/>
  <c r="N105" i="53"/>
  <c r="N169" i="53"/>
  <c r="N176" i="53"/>
  <c r="N127" i="51"/>
  <c r="N59" i="52"/>
  <c r="N19" i="52"/>
  <c r="N22" i="52"/>
  <c r="N240" i="67"/>
  <c r="N251" i="71"/>
  <c r="N264" i="64"/>
  <c r="N266" i="64"/>
  <c r="N11" i="53"/>
  <c r="N116" i="52"/>
  <c r="N94" i="53"/>
  <c r="N172" i="52"/>
  <c r="N84" i="52"/>
  <c r="N261" i="64"/>
  <c r="N141" i="52"/>
  <c r="N92" i="51"/>
  <c r="N173" i="51"/>
  <c r="N124" i="53"/>
  <c r="N315" i="68"/>
  <c r="N172" i="51"/>
  <c r="N165" i="52"/>
  <c r="N21" i="53"/>
  <c r="N100" i="53"/>
  <c r="N38" i="52"/>
  <c r="N50" i="51"/>
  <c r="N45" i="51"/>
  <c r="N48" i="52"/>
  <c r="N251" i="69"/>
  <c r="N268" i="67"/>
  <c r="N121" i="53"/>
  <c r="N79" i="52"/>
  <c r="N96" i="52"/>
  <c r="N141" i="51"/>
  <c r="N54" i="51"/>
  <c r="N30" i="52"/>
  <c r="N13" i="51"/>
  <c r="N147" i="52"/>
  <c r="N130" i="53"/>
  <c r="N103" i="52"/>
  <c r="N121" i="52"/>
  <c r="N249" i="72"/>
  <c r="N47" i="51"/>
  <c r="N260" i="67"/>
  <c r="N240" i="70"/>
  <c r="N255" i="67"/>
  <c r="N230" i="67"/>
  <c r="N258" i="69"/>
  <c r="N164" i="52"/>
  <c r="N231" i="71"/>
  <c r="N336" i="68"/>
  <c r="N320" i="68"/>
  <c r="N281" i="64"/>
  <c r="N275" i="67"/>
  <c r="N268" i="72"/>
  <c r="N74" i="53"/>
  <c r="N163" i="53"/>
  <c r="N84" i="53"/>
  <c r="N267" i="70"/>
  <c r="N138" i="53"/>
  <c r="N38" i="53"/>
  <c r="N107" i="53"/>
  <c r="N278" i="69"/>
  <c r="N147" i="53"/>
  <c r="N177" i="53"/>
  <c r="N22" i="53"/>
  <c r="N7" i="53"/>
  <c r="N271" i="71"/>
  <c r="N114" i="51"/>
  <c r="N266" i="71"/>
  <c r="N255" i="69"/>
  <c r="N131" i="53"/>
  <c r="N267" i="69"/>
  <c r="N72" i="53"/>
  <c r="N46" i="53"/>
  <c r="N112" i="52"/>
  <c r="N342" i="68"/>
  <c r="N41" i="53"/>
  <c r="N65" i="53"/>
  <c r="N112" i="53"/>
  <c r="N171" i="53"/>
  <c r="N313" i="64"/>
  <c r="N257" i="72"/>
  <c r="N153" i="53"/>
  <c r="N129" i="53"/>
  <c r="N134" i="53"/>
  <c r="N91" i="53"/>
  <c r="N99" i="53"/>
  <c r="N75" i="53"/>
  <c r="N88" i="51"/>
  <c r="N56" i="51"/>
  <c r="N277" i="70"/>
  <c r="N277" i="69"/>
  <c r="N347" i="68"/>
  <c r="N281" i="70"/>
  <c r="N8" i="51"/>
  <c r="N277" i="66"/>
  <c r="N276" i="69"/>
  <c r="N256" i="72"/>
  <c r="N34" i="51"/>
  <c r="N272" i="70"/>
  <c r="N332" i="68"/>
  <c r="N277" i="67"/>
  <c r="N308" i="64"/>
  <c r="N117" i="51"/>
  <c r="N32" i="51"/>
  <c r="N259" i="72"/>
  <c r="N113" i="52"/>
  <c r="N120" i="51"/>
  <c r="N166" i="51"/>
  <c r="N279" i="66"/>
  <c r="N235" i="65"/>
  <c r="N5" i="52"/>
  <c r="N300" i="68"/>
  <c r="N55" i="51"/>
  <c r="N40" i="51"/>
  <c r="N110" i="51"/>
  <c r="N41" i="51"/>
  <c r="N71" i="53"/>
  <c r="N236" i="67"/>
  <c r="N108" i="51"/>
  <c r="N64" i="53"/>
  <c r="N9" i="52"/>
  <c r="N168" i="52"/>
  <c r="N55" i="52"/>
  <c r="N97" i="51"/>
  <c r="N64" i="52"/>
  <c r="N84" i="51"/>
  <c r="N86" i="51"/>
  <c r="N233" i="72"/>
  <c r="N291" i="68"/>
  <c r="N167" i="53"/>
  <c r="N147" i="51"/>
  <c r="N40" i="53"/>
  <c r="N271" i="64"/>
  <c r="N72" i="52"/>
  <c r="N137" i="51"/>
  <c r="N228" i="65"/>
  <c r="N88" i="53"/>
  <c r="N86" i="52"/>
  <c r="N140" i="51"/>
  <c r="N244" i="72"/>
  <c r="N50" i="53"/>
  <c r="N257" i="69"/>
  <c r="N12" i="51"/>
  <c r="N287" i="68"/>
  <c r="N153" i="51"/>
  <c r="N231" i="66"/>
  <c r="N138" i="52"/>
  <c r="N122" i="52"/>
  <c r="N52" i="51"/>
  <c r="N75" i="51"/>
  <c r="N303" i="64"/>
  <c r="N253" i="65"/>
  <c r="N126" i="52"/>
  <c r="N46" i="52"/>
  <c r="N119" i="52"/>
  <c r="N346" i="68"/>
  <c r="N241" i="65"/>
  <c r="N129" i="51"/>
  <c r="N26" i="53"/>
  <c r="N170" i="51"/>
  <c r="N94" i="51"/>
  <c r="N149" i="53"/>
  <c r="N7" i="51"/>
  <c r="N74" i="51"/>
  <c r="N75" i="52"/>
  <c r="N36" i="51"/>
  <c r="N226" i="72"/>
  <c r="N159" i="51"/>
  <c r="N74" i="52"/>
  <c r="N116" i="51"/>
  <c r="N95" i="51"/>
  <c r="N173" i="52"/>
  <c r="N158" i="53"/>
  <c r="N242" i="66"/>
  <c r="N270" i="67"/>
  <c r="N9" i="53"/>
  <c r="N9" i="51"/>
  <c r="N299" i="68"/>
  <c r="N90" i="52"/>
  <c r="N17" i="52"/>
  <c r="N70" i="53"/>
  <c r="N250" i="65"/>
  <c r="N224" i="72"/>
  <c r="N310" i="64"/>
  <c r="N45" i="53"/>
  <c r="N71" i="52"/>
  <c r="N262" i="64"/>
  <c r="N16" i="51"/>
  <c r="N17" i="51"/>
  <c r="N139" i="51"/>
  <c r="N94" i="52"/>
  <c r="N236" i="65"/>
  <c r="N145" i="52"/>
  <c r="N268" i="69"/>
  <c r="N301" i="68"/>
  <c r="N39" i="51"/>
  <c r="N71" i="51"/>
  <c r="N51" i="51"/>
  <c r="N31" i="51"/>
  <c r="N135" i="52"/>
  <c r="N258" i="72"/>
  <c r="N13" i="53"/>
  <c r="N10" i="52"/>
  <c r="N270" i="69"/>
  <c r="N295" i="68"/>
  <c r="N58" i="52"/>
  <c r="N65" i="51"/>
  <c r="N265" i="69"/>
  <c r="N258" i="70"/>
  <c r="N227" i="71"/>
  <c r="N300" i="64"/>
  <c r="N277" i="64"/>
  <c r="N242" i="71"/>
  <c r="N252" i="66"/>
  <c r="N234" i="70"/>
  <c r="N66" i="52"/>
  <c r="N232" i="70"/>
  <c r="N270" i="66"/>
  <c r="N247" i="71"/>
  <c r="N247" i="72"/>
  <c r="N235" i="70"/>
  <c r="N345" i="68"/>
  <c r="N278" i="66"/>
  <c r="N115" i="51"/>
  <c r="N97" i="53"/>
  <c r="N337" i="68"/>
  <c r="N271" i="72"/>
  <c r="N156" i="53"/>
  <c r="N111" i="53"/>
  <c r="N14" i="53"/>
  <c r="N95" i="53"/>
  <c r="N79" i="53"/>
  <c r="N57" i="53"/>
  <c r="N306" i="64"/>
  <c r="N76" i="53"/>
  <c r="N132" i="53"/>
  <c r="N113" i="53"/>
  <c r="N278" i="70"/>
  <c r="N37" i="53"/>
  <c r="N277" i="65"/>
  <c r="N267" i="67"/>
  <c r="N113" i="51"/>
  <c r="N67" i="53"/>
  <c r="N18" i="53"/>
  <c r="N299" i="64"/>
  <c r="N274" i="67"/>
  <c r="N275" i="69"/>
  <c r="N6" i="53"/>
  <c r="N126" i="53"/>
  <c r="N349" i="68"/>
  <c r="N265" i="72"/>
  <c r="N136" i="53"/>
  <c r="N54" i="53"/>
  <c r="N56" i="53"/>
  <c r="N114" i="53"/>
  <c r="N278" i="65"/>
  <c r="N172" i="53"/>
  <c r="N132" i="51"/>
  <c r="N15" i="51"/>
  <c r="N266" i="70"/>
  <c r="N276" i="66"/>
  <c r="N164" i="53"/>
  <c r="N103" i="51"/>
  <c r="N343" i="68"/>
  <c r="N14" i="51"/>
  <c r="N19" i="51"/>
  <c r="N269" i="66"/>
  <c r="N85" i="53"/>
  <c r="N259" i="71"/>
  <c r="N307" i="64"/>
  <c r="N267" i="72"/>
  <c r="N144" i="53"/>
  <c r="N120" i="52"/>
  <c r="N344" i="68"/>
  <c r="N11" i="51"/>
  <c r="N235" i="69"/>
  <c r="N57" i="51"/>
  <c r="N109" i="53"/>
  <c r="N231" i="65"/>
  <c r="N59" i="51"/>
  <c r="N35" i="52"/>
  <c r="N256" i="71"/>
  <c r="N122" i="51"/>
  <c r="N68" i="52"/>
  <c r="N102" i="52"/>
  <c r="N272" i="69"/>
  <c r="N60" i="51"/>
  <c r="N176" i="52"/>
  <c r="N98" i="52"/>
  <c r="N35" i="51"/>
  <c r="N268" i="70"/>
  <c r="N70" i="51"/>
  <c r="N242" i="67"/>
  <c r="N127" i="52"/>
  <c r="N267" i="64"/>
  <c r="N257" i="70"/>
  <c r="N54" i="52"/>
  <c r="N230" i="72"/>
  <c r="N151" i="52"/>
  <c r="N10" i="51"/>
  <c r="N126" i="51"/>
  <c r="N31" i="52"/>
  <c r="N77" i="53"/>
  <c r="N8" i="52"/>
  <c r="N118" i="51"/>
  <c r="N130" i="51"/>
  <c r="N57" i="52"/>
  <c r="N163" i="51"/>
  <c r="N27" i="51"/>
  <c r="N143" i="53"/>
  <c r="N49" i="52"/>
  <c r="N157" i="53"/>
  <c r="N152" i="52"/>
  <c r="N77" i="52"/>
  <c r="N107" i="52"/>
  <c r="N87" i="53"/>
  <c r="N53" i="52"/>
  <c r="N139" i="52"/>
  <c r="N92" i="53"/>
  <c r="N290" i="68"/>
  <c r="N111" i="51"/>
  <c r="N272" i="65"/>
  <c r="N97" i="52"/>
  <c r="N265" i="70"/>
  <c r="N5" i="53"/>
  <c r="N53" i="51"/>
  <c r="N292" i="68"/>
  <c r="N121" i="51"/>
  <c r="N243" i="65"/>
  <c r="N11" i="52"/>
  <c r="N78" i="51"/>
  <c r="N243" i="67"/>
  <c r="N140" i="53"/>
  <c r="N100" i="52"/>
  <c r="N239" i="66"/>
  <c r="N16" i="52"/>
  <c r="N89" i="51"/>
  <c r="N151" i="53"/>
  <c r="N282" i="64"/>
  <c r="N89" i="52"/>
  <c r="N65" i="52"/>
  <c r="N101" i="52"/>
  <c r="N87" i="52"/>
  <c r="N150" i="52"/>
  <c r="N153" i="52"/>
  <c r="N263" i="64"/>
  <c r="N152" i="51"/>
  <c r="N58" i="51"/>
  <c r="N31" i="53"/>
  <c r="N29" i="51"/>
  <c r="N60" i="52"/>
  <c r="N270" i="64"/>
  <c r="N136" i="51"/>
  <c r="N279" i="70"/>
  <c r="N243" i="66"/>
  <c r="N262" i="71"/>
  <c r="N297" i="68"/>
  <c r="N133" i="52"/>
  <c r="N270" i="65"/>
  <c r="N89" i="53"/>
  <c r="N67" i="52"/>
  <c r="N52" i="52"/>
  <c r="N118" i="52"/>
  <c r="N156" i="52"/>
  <c r="N136" i="52"/>
  <c r="N52" i="53"/>
  <c r="N234" i="65"/>
  <c r="N155" i="51"/>
  <c r="N238" i="65"/>
  <c r="N174" i="51"/>
  <c r="N78" i="53"/>
  <c r="N18" i="51"/>
  <c r="N40" i="52"/>
  <c r="N69" i="52"/>
  <c r="N138" i="51"/>
  <c r="N34" i="52"/>
  <c r="N10" i="53"/>
  <c r="N230" i="71"/>
  <c r="N237" i="67"/>
  <c r="N228" i="72"/>
  <c r="N246" i="72"/>
  <c r="N4" i="53"/>
  <c r="N316" i="68"/>
  <c r="N262" i="70"/>
  <c r="N271" i="65"/>
  <c r="N241" i="69"/>
  <c r="N255" i="65"/>
  <c r="N324" i="68"/>
  <c r="N253" i="71"/>
  <c r="N4" i="52"/>
  <c r="N314" i="68"/>
  <c r="N82" i="51"/>
  <c r="N237" i="70"/>
  <c r="N262" i="65"/>
  <c r="N232" i="65"/>
  <c r="N248" i="67"/>
  <c r="N63" i="51"/>
  <c r="N230" i="65"/>
  <c r="N231" i="70"/>
  <c r="N340" i="68"/>
  <c r="N236" i="70"/>
  <c r="N252" i="67"/>
  <c r="N4" i="51"/>
  <c r="N333" i="68"/>
  <c r="N262" i="66"/>
  <c r="N259" i="66"/>
  <c r="N261" i="65"/>
  <c r="N247" i="69"/>
  <c r="N223" i="72"/>
  <c r="N44" i="51"/>
  <c r="N221" i="71"/>
  <c r="N311" i="64"/>
  <c r="N290" i="64"/>
  <c r="N272" i="66"/>
  <c r="N229" i="69"/>
  <c r="N258" i="65"/>
  <c r="N248" i="70"/>
  <c r="N234" i="67"/>
  <c r="N228" i="69"/>
  <c r="N259" i="70"/>
  <c r="N270" i="72"/>
  <c r="N270" i="71"/>
  <c r="N257" i="66"/>
  <c r="N271" i="66"/>
  <c r="N266" i="66"/>
  <c r="N263" i="71"/>
  <c r="N128" i="52"/>
  <c r="N44" i="53"/>
  <c r="N25" i="52"/>
  <c r="N254" i="67"/>
  <c r="N309" i="68"/>
  <c r="N236" i="66"/>
  <c r="N109" i="52"/>
  <c r="N235" i="72"/>
  <c r="N325" i="68"/>
  <c r="N231" i="72"/>
  <c r="N87" i="51"/>
  <c r="N234" i="66"/>
  <c r="N109" i="51"/>
  <c r="N261" i="70"/>
  <c r="N229" i="67"/>
  <c r="N259" i="67"/>
  <c r="N280" i="66"/>
  <c r="N306" i="68"/>
  <c r="N248" i="66"/>
  <c r="N245" i="71"/>
  <c r="N229" i="70"/>
  <c r="N260" i="72"/>
  <c r="N243" i="70"/>
  <c r="N256" i="67"/>
  <c r="N3" i="52"/>
  <c r="N255" i="72"/>
  <c r="N255" i="64"/>
  <c r="N24" i="51"/>
  <c r="N238" i="72"/>
  <c r="N230" i="70"/>
  <c r="N81" i="51"/>
  <c r="N254" i="64"/>
  <c r="N62" i="52"/>
  <c r="N62" i="51"/>
  <c r="N3" i="53"/>
  <c r="N24" i="53"/>
  <c r="N227" i="70"/>
  <c r="N222" i="72"/>
  <c r="N105" i="51"/>
  <c r="N161" i="51"/>
  <c r="N249" i="67"/>
  <c r="N264" i="66"/>
  <c r="N245" i="69"/>
  <c r="N237" i="71"/>
  <c r="N219" i="72"/>
  <c r="N294" i="64"/>
  <c r="N260" i="66"/>
  <c r="N25" i="53"/>
  <c r="N162" i="51"/>
  <c r="N242" i="65"/>
  <c r="N283" i="68"/>
  <c r="N249" i="71"/>
  <c r="N327" i="68"/>
  <c r="N259" i="65"/>
  <c r="N280" i="67"/>
  <c r="N232" i="72"/>
  <c r="N256" i="65"/>
  <c r="N312" i="64"/>
  <c r="N144" i="51"/>
  <c r="N68" i="51"/>
  <c r="N253" i="72"/>
  <c r="N251" i="66"/>
  <c r="N250" i="70"/>
  <c r="N260" i="71"/>
  <c r="N243" i="71"/>
  <c r="N235" i="66"/>
  <c r="N252" i="72"/>
  <c r="N242" i="72"/>
  <c r="N258" i="67"/>
  <c r="N303" i="68"/>
  <c r="N262" i="69"/>
  <c r="N239" i="71"/>
  <c r="N162" i="52"/>
  <c r="N128" i="51"/>
  <c r="N232" i="71"/>
  <c r="N228" i="70"/>
  <c r="N261" i="66"/>
  <c r="N254" i="65"/>
  <c r="N223" i="71"/>
  <c r="N82" i="53"/>
  <c r="N164" i="51"/>
  <c r="N298" i="68"/>
  <c r="N241" i="70"/>
  <c r="N25" i="51"/>
  <c r="N254" i="70"/>
  <c r="N279" i="69"/>
  <c r="N224" i="71"/>
  <c r="N125" i="52"/>
  <c r="N233" i="65"/>
  <c r="N280" i="64"/>
  <c r="N231" i="69"/>
  <c r="N271" i="67"/>
  <c r="N225" i="71"/>
  <c r="N225" i="72"/>
  <c r="N269" i="64"/>
  <c r="N259" i="69"/>
  <c r="N308" i="68"/>
  <c r="N261" i="67"/>
  <c r="N253" i="67"/>
  <c r="N280" i="65"/>
  <c r="N263" i="72"/>
  <c r="N255" i="66"/>
  <c r="N329" i="68"/>
  <c r="N247" i="65"/>
  <c r="N251" i="65"/>
  <c r="N226" i="65"/>
  <c r="N238" i="71"/>
  <c r="N307" i="68"/>
  <c r="N81" i="53"/>
  <c r="N246" i="65"/>
  <c r="N227" i="66"/>
  <c r="N255" i="71"/>
  <c r="N226" i="67"/>
  <c r="N304" i="68"/>
  <c r="N265" i="65"/>
  <c r="N24" i="52"/>
  <c r="N124" i="52"/>
  <c r="N232" i="67"/>
  <c r="N249" i="70"/>
  <c r="N81" i="52"/>
  <c r="N143" i="52"/>
  <c r="N245" i="65"/>
  <c r="N245" i="67"/>
  <c r="N295" i="64"/>
  <c r="N226" i="66"/>
  <c r="N226" i="69"/>
  <c r="N273" i="64"/>
  <c r="N285" i="64"/>
  <c r="N233" i="67"/>
  <c r="N338" i="68"/>
  <c r="N259" i="64"/>
  <c r="N240" i="69"/>
  <c r="N279" i="64"/>
  <c r="N253" i="70"/>
  <c r="N63" i="53"/>
  <c r="N296" i="68"/>
  <c r="N250" i="72"/>
  <c r="N85" i="52"/>
  <c r="N144" i="52"/>
  <c r="N248" i="69"/>
  <c r="N229" i="71"/>
  <c r="N301" i="64"/>
  <c r="N146" i="52"/>
  <c r="N250" i="71"/>
  <c r="N234" i="72"/>
  <c r="N247" i="67"/>
  <c r="N228" i="66"/>
  <c r="N305" i="68"/>
  <c r="N256" i="69"/>
  <c r="N245" i="72"/>
  <c r="N229" i="66"/>
  <c r="N273" i="67"/>
  <c r="N243" i="72"/>
  <c r="N280" i="70"/>
  <c r="N292" i="64"/>
  <c r="N317" i="68"/>
  <c r="N227" i="65"/>
  <c r="N249" i="65"/>
  <c r="N264" i="70"/>
  <c r="N226" i="71"/>
  <c r="N250" i="66"/>
  <c r="N251" i="70"/>
  <c r="N49" i="51"/>
  <c r="N30" i="51"/>
  <c r="N227" i="67"/>
  <c r="N239" i="69"/>
  <c r="N238" i="67"/>
  <c r="N269" i="72"/>
  <c r="N252" i="70"/>
  <c r="N262" i="67"/>
  <c r="N232" i="69"/>
  <c r="N221" i="72"/>
  <c r="N82" i="52"/>
  <c r="N241" i="67"/>
  <c r="N247" i="66"/>
  <c r="N287" i="64"/>
  <c r="N288" i="64"/>
  <c r="N44" i="52"/>
  <c r="N240" i="65"/>
  <c r="N261" i="69"/>
  <c r="N269" i="71"/>
  <c r="N250" i="67"/>
  <c r="N252" i="65"/>
  <c r="N256" i="66"/>
  <c r="N260" i="69"/>
  <c r="N241" i="66"/>
  <c r="N3" i="51"/>
  <c r="N265" i="67"/>
  <c r="N246" i="66"/>
  <c r="N246" i="70"/>
  <c r="N62" i="53"/>
  <c r="N246" i="67"/>
  <c r="N43" i="52"/>
  <c r="N227" i="69"/>
  <c r="N43" i="51"/>
  <c r="N264" i="69"/>
  <c r="N275" i="64"/>
  <c r="N222" i="71"/>
  <c r="N285" i="68"/>
  <c r="N143" i="51"/>
  <c r="N230" i="69"/>
  <c r="N265" i="66"/>
  <c r="N274" i="64"/>
  <c r="N245" i="70"/>
  <c r="N237" i="72"/>
  <c r="N264" i="67"/>
  <c r="N245" i="66"/>
  <c r="N106" i="51"/>
  <c r="N260" i="70"/>
  <c r="N261" i="72"/>
  <c r="N232" i="66"/>
  <c r="N260" i="64"/>
  <c r="N247" i="70"/>
  <c r="N246" i="71"/>
  <c r="N252" i="71"/>
  <c r="N254" i="66"/>
  <c r="N227" i="72"/>
  <c r="N321" i="68"/>
  <c r="N255" i="70"/>
  <c r="N266" i="65"/>
  <c r="N250" i="69"/>
  <c r="N273" i="66"/>
  <c r="N257" i="67"/>
  <c r="N47" i="52"/>
  <c r="N256" i="64"/>
  <c r="N242" i="69"/>
  <c r="N251" i="67"/>
  <c r="N279" i="67"/>
  <c r="N256" i="70"/>
  <c r="N85" i="51"/>
  <c r="N63" i="52"/>
  <c r="N266" i="67"/>
  <c r="N318" i="68"/>
  <c r="N257" i="65"/>
  <c r="N273" i="65"/>
  <c r="N313" i="68"/>
  <c r="N283" i="64"/>
  <c r="N294" i="68"/>
  <c r="N312" i="68"/>
  <c r="N233" i="70"/>
  <c r="N239" i="72"/>
  <c r="N235" i="71"/>
  <c r="N7" i="52"/>
  <c r="N241" i="72"/>
  <c r="N310" i="68"/>
  <c r="N311" i="68"/>
  <c r="N228" i="71"/>
  <c r="N251" i="72"/>
  <c r="N243" i="69"/>
  <c r="N106" i="52"/>
  <c r="N280" i="69"/>
  <c r="N258" i="66"/>
  <c r="N28" i="51"/>
  <c r="N261" i="71"/>
  <c r="N291" i="64"/>
  <c r="N242" i="70"/>
  <c r="N237" i="69"/>
  <c r="N348" i="68"/>
  <c r="N334" i="68"/>
  <c r="N229" i="72"/>
  <c r="N239" i="70"/>
  <c r="N230" i="66"/>
  <c r="N302" i="64"/>
  <c r="N125" i="51"/>
  <c r="N234" i="71"/>
  <c r="N253" i="66"/>
  <c r="N161" i="52"/>
  <c r="N220" i="71"/>
  <c r="N220" i="72"/>
  <c r="N279" i="68"/>
  <c r="N296" i="64"/>
  <c r="N246" i="69"/>
  <c r="N328" i="68"/>
  <c r="N258" i="64"/>
  <c r="N249" i="69"/>
  <c r="N240" i="71"/>
  <c r="N249" i="66"/>
  <c r="N240" i="72"/>
  <c r="N276" i="64"/>
  <c r="N105" i="52"/>
  <c r="N43" i="53"/>
  <c r="N124" i="51"/>
  <c r="N264" i="65"/>
  <c r="N253" i="64"/>
  <c r="N219" i="71"/>
  <c r="N226" i="70"/>
  <c r="N252" i="64"/>
  <c r="N29" i="17"/>
  <c r="N22" i="17"/>
  <c r="N18" i="17"/>
  <c r="N7" i="17"/>
  <c r="N30" i="17"/>
  <c r="N19" i="17"/>
  <c r="N8" i="17"/>
  <c r="N20" i="17"/>
  <c r="N9" i="17"/>
  <c r="N21" i="17"/>
  <c r="N6" i="17"/>
  <c r="N19" i="15"/>
  <c r="N28" i="17"/>
  <c r="N5" i="16"/>
  <c r="N9" i="16"/>
  <c r="N13" i="16"/>
  <c r="N20" i="16"/>
  <c r="N25" i="16"/>
  <c r="N30" i="16"/>
  <c r="N5" i="17"/>
  <c r="N14" i="15"/>
  <c r="N5" i="15"/>
  <c r="N6" i="15"/>
  <c r="N22" i="15"/>
  <c r="N8" i="15"/>
  <c r="N24" i="15"/>
  <c r="N21" i="15"/>
  <c r="N31" i="15"/>
  <c r="N30" i="15"/>
  <c r="N6" i="16"/>
  <c r="N10" i="16"/>
  <c r="N14" i="16"/>
  <c r="N21" i="16"/>
  <c r="N26" i="16"/>
  <c r="N31" i="16"/>
  <c r="N10" i="15"/>
  <c r="N12" i="15"/>
  <c r="N29" i="15"/>
  <c r="N7" i="15"/>
  <c r="N26" i="15"/>
  <c r="N9" i="15"/>
  <c r="N11" i="15"/>
  <c r="N13" i="15"/>
  <c r="N7" i="16"/>
  <c r="N11" i="16"/>
  <c r="N18" i="16"/>
  <c r="N22" i="16"/>
  <c r="N28" i="16"/>
  <c r="N32" i="16"/>
  <c r="N18" i="15"/>
  <c r="N20" i="15"/>
  <c r="N32" i="15"/>
  <c r="N28" i="15"/>
  <c r="N25" i="15"/>
  <c r="N17" i="17"/>
  <c r="N8" i="16"/>
  <c r="N12" i="16"/>
  <c r="N19" i="16"/>
  <c r="N24" i="16"/>
  <c r="N29" i="16"/>
  <c r="N16" i="15"/>
  <c r="N149" i="6"/>
  <c r="N173" i="6"/>
  <c r="N136" i="6"/>
  <c r="N160" i="6"/>
  <c r="N125" i="6"/>
  <c r="N110" i="6"/>
  <c r="N165" i="6"/>
  <c r="N141" i="6"/>
  <c r="N131" i="29"/>
  <c r="N130" i="29"/>
  <c r="L16" i="16"/>
  <c r="H4" i="15"/>
  <c r="H27" i="15"/>
  <c r="D4" i="16"/>
  <c r="H17" i="16"/>
  <c r="L17" i="16"/>
  <c r="O17" i="15"/>
  <c r="J157" i="6"/>
  <c r="G140" i="6"/>
  <c r="G164" i="6"/>
  <c r="I149" i="6"/>
  <c r="I173" i="6"/>
  <c r="I127" i="6"/>
  <c r="I160" i="6"/>
  <c r="I136" i="6"/>
  <c r="I281" i="66"/>
  <c r="I154" i="53"/>
  <c r="I236" i="69"/>
  <c r="I271" i="71"/>
  <c r="I114" i="51"/>
  <c r="I267" i="69"/>
  <c r="I125" i="53"/>
  <c r="I79" i="53"/>
  <c r="I107" i="53"/>
  <c r="I115" i="52"/>
  <c r="I233" i="69"/>
  <c r="I146" i="53"/>
  <c r="I34" i="53"/>
  <c r="I257" i="71"/>
  <c r="I74" i="53"/>
  <c r="I137" i="53"/>
  <c r="I153" i="53"/>
  <c r="I115" i="53"/>
  <c r="I174" i="53"/>
  <c r="I173" i="53"/>
  <c r="I281" i="67"/>
  <c r="I165" i="53"/>
  <c r="I171" i="53"/>
  <c r="I108" i="53"/>
  <c r="I14" i="53"/>
  <c r="I278" i="66"/>
  <c r="I275" i="65"/>
  <c r="I41" i="53"/>
  <c r="I145" i="53"/>
  <c r="I38" i="53"/>
  <c r="I345" i="68"/>
  <c r="I18" i="53"/>
  <c r="I275" i="67"/>
  <c r="I152" i="53"/>
  <c r="I112" i="51"/>
  <c r="I177" i="53"/>
  <c r="I155" i="53"/>
  <c r="I17" i="53"/>
  <c r="I34" i="51"/>
  <c r="I272" i="70"/>
  <c r="I276" i="69"/>
  <c r="I67" i="51"/>
  <c r="I132" i="52"/>
  <c r="I269" i="67"/>
  <c r="I269" i="65"/>
  <c r="I37" i="51"/>
  <c r="I15" i="51"/>
  <c r="I14" i="51"/>
  <c r="I332" i="68"/>
  <c r="I66" i="53"/>
  <c r="I26" i="51"/>
  <c r="I269" i="69"/>
  <c r="I113" i="51"/>
  <c r="I276" i="65"/>
  <c r="I268" i="66"/>
  <c r="I255" i="69"/>
  <c r="I276" i="67"/>
  <c r="I288" i="68"/>
  <c r="I163" i="52"/>
  <c r="I167" i="53"/>
  <c r="I22" i="52"/>
  <c r="I133" i="52"/>
  <c r="I163" i="51"/>
  <c r="I60" i="51"/>
  <c r="I259" i="64"/>
  <c r="I169" i="53"/>
  <c r="I139" i="51"/>
  <c r="I276" i="66"/>
  <c r="I156" i="52"/>
  <c r="I56" i="52"/>
  <c r="I165" i="52"/>
  <c r="I79" i="52"/>
  <c r="I235" i="65"/>
  <c r="I145" i="51"/>
  <c r="I256" i="72"/>
  <c r="I131" i="51"/>
  <c r="I298" i="64"/>
  <c r="I150" i="53"/>
  <c r="I165" i="51"/>
  <c r="I19" i="53"/>
  <c r="I153" i="51"/>
  <c r="I279" i="66"/>
  <c r="I127" i="51"/>
  <c r="I68" i="53"/>
  <c r="I170" i="52"/>
  <c r="I5" i="51"/>
  <c r="I236" i="67"/>
  <c r="I176" i="51"/>
  <c r="I238" i="66"/>
  <c r="I51" i="52"/>
  <c r="I149" i="52"/>
  <c r="I174" i="51"/>
  <c r="I108" i="51"/>
  <c r="I52" i="51"/>
  <c r="I248" i="72"/>
  <c r="I75" i="51"/>
  <c r="I158" i="51"/>
  <c r="I234" i="70"/>
  <c r="I242" i="72"/>
  <c r="I126" i="52"/>
  <c r="I268" i="69"/>
  <c r="I93" i="53"/>
  <c r="I118" i="51"/>
  <c r="I151" i="51"/>
  <c r="I90" i="51"/>
  <c r="I262" i="72"/>
  <c r="I78" i="51"/>
  <c r="I100" i="52"/>
  <c r="I239" i="65"/>
  <c r="I134" i="51"/>
  <c r="I172" i="53"/>
  <c r="I138" i="53"/>
  <c r="I113" i="52"/>
  <c r="I297" i="64"/>
  <c r="I264" i="71"/>
  <c r="I48" i="53"/>
  <c r="I281" i="70"/>
  <c r="I277" i="70"/>
  <c r="I27" i="53"/>
  <c r="I117" i="53"/>
  <c r="I36" i="53"/>
  <c r="I72" i="53"/>
  <c r="I274" i="66"/>
  <c r="I15" i="53"/>
  <c r="I349" i="68"/>
  <c r="I278" i="65"/>
  <c r="I57" i="53"/>
  <c r="I274" i="67"/>
  <c r="I252" i="69"/>
  <c r="I99" i="53"/>
  <c r="I266" i="72"/>
  <c r="I119" i="53"/>
  <c r="I267" i="72"/>
  <c r="I278" i="69"/>
  <c r="I91" i="53"/>
  <c r="I118" i="53"/>
  <c r="I268" i="72"/>
  <c r="I110" i="53"/>
  <c r="I37" i="53"/>
  <c r="I101" i="53"/>
  <c r="I22" i="53"/>
  <c r="I73" i="53"/>
  <c r="I141" i="53"/>
  <c r="I35" i="53"/>
  <c r="I342" i="68"/>
  <c r="I234" i="69"/>
  <c r="I277" i="66"/>
  <c r="I98" i="53"/>
  <c r="I56" i="51"/>
  <c r="I154" i="51"/>
  <c r="I168" i="51"/>
  <c r="I28" i="53"/>
  <c r="I13" i="51"/>
  <c r="I10" i="51"/>
  <c r="I299" i="64"/>
  <c r="I120" i="53"/>
  <c r="I17" i="51"/>
  <c r="I22" i="51"/>
  <c r="I111" i="53"/>
  <c r="I128" i="53"/>
  <c r="I257" i="72"/>
  <c r="I97" i="51"/>
  <c r="I12" i="53"/>
  <c r="I57" i="51"/>
  <c r="I39" i="52"/>
  <c r="I253" i="69"/>
  <c r="I258" i="71"/>
  <c r="I16" i="52"/>
  <c r="I64" i="51"/>
  <c r="I71" i="53"/>
  <c r="I158" i="53"/>
  <c r="I169" i="51"/>
  <c r="I57" i="52"/>
  <c r="I129" i="52"/>
  <c r="I72" i="52"/>
  <c r="I149" i="53"/>
  <c r="I150" i="51"/>
  <c r="I13" i="52"/>
  <c r="I230" i="71"/>
  <c r="I20" i="51"/>
  <c r="I260" i="72"/>
  <c r="I107" i="51"/>
  <c r="I8" i="51"/>
  <c r="I88" i="51"/>
  <c r="I69" i="53"/>
  <c r="I233" i="67"/>
  <c r="I86" i="52"/>
  <c r="I239" i="66"/>
  <c r="I53" i="52"/>
  <c r="I147" i="52"/>
  <c r="I47" i="51"/>
  <c r="I21" i="53"/>
  <c r="I124" i="53"/>
  <c r="I41" i="52"/>
  <c r="I10" i="52"/>
  <c r="I88" i="53"/>
  <c r="I135" i="52"/>
  <c r="I30" i="52"/>
  <c r="I94" i="52"/>
  <c r="I237" i="67"/>
  <c r="I260" i="65"/>
  <c r="I64" i="52"/>
  <c r="I137" i="52"/>
  <c r="I172" i="51"/>
  <c r="I159" i="51"/>
  <c r="I296" i="68"/>
  <c r="I231" i="66"/>
  <c r="I68" i="52"/>
  <c r="I29" i="51"/>
  <c r="I46" i="51"/>
  <c r="I40" i="52"/>
  <c r="I60" i="52"/>
  <c r="I233" i="72"/>
  <c r="I34" i="52"/>
  <c r="I76" i="51"/>
  <c r="I31" i="52"/>
  <c r="I18" i="51"/>
  <c r="I176" i="53"/>
  <c r="I73" i="52"/>
  <c r="I130" i="51"/>
  <c r="I136" i="52"/>
  <c r="I274" i="70"/>
  <c r="I147" i="53"/>
  <c r="I114" i="52"/>
  <c r="I275" i="69"/>
  <c r="I306" i="64"/>
  <c r="I265" i="72"/>
  <c r="I276" i="70"/>
  <c r="I274" i="69"/>
  <c r="I56" i="53"/>
  <c r="I344" i="68"/>
  <c r="I95" i="53"/>
  <c r="I341" i="68"/>
  <c r="I76" i="53"/>
  <c r="I122" i="53"/>
  <c r="I271" i="72"/>
  <c r="I267" i="70"/>
  <c r="I65" i="53"/>
  <c r="I343" i="68"/>
  <c r="I67" i="53"/>
  <c r="I112" i="53"/>
  <c r="I156" i="53"/>
  <c r="I60" i="53"/>
  <c r="I268" i="71"/>
  <c r="I96" i="53"/>
  <c r="I330" i="68"/>
  <c r="I75" i="53"/>
  <c r="I267" i="67"/>
  <c r="I254" i="69"/>
  <c r="I103" i="53"/>
  <c r="I278" i="67"/>
  <c r="I29" i="53"/>
  <c r="I305" i="64"/>
  <c r="I6" i="53"/>
  <c r="I163" i="53"/>
  <c r="I259" i="71"/>
  <c r="I85" i="53"/>
  <c r="I170" i="53"/>
  <c r="I313" i="64"/>
  <c r="I65" i="51"/>
  <c r="I91" i="51"/>
  <c r="I50" i="51"/>
  <c r="I307" i="64"/>
  <c r="I273" i="69"/>
  <c r="I35" i="51"/>
  <c r="I36" i="51"/>
  <c r="I106" i="53"/>
  <c r="I86" i="51"/>
  <c r="I271" i="70"/>
  <c r="I256" i="71"/>
  <c r="I47" i="53"/>
  <c r="I7" i="53"/>
  <c r="I102" i="51"/>
  <c r="I27" i="51"/>
  <c r="I74" i="51"/>
  <c r="I277" i="69"/>
  <c r="I265" i="70"/>
  <c r="I337" i="68"/>
  <c r="I277" i="65"/>
  <c r="I173" i="51"/>
  <c r="I73" i="51"/>
  <c r="I83" i="53"/>
  <c r="I159" i="52"/>
  <c r="I174" i="52"/>
  <c r="I116" i="52"/>
  <c r="I5" i="53"/>
  <c r="I66" i="51"/>
  <c r="I84" i="51"/>
  <c r="I130" i="53"/>
  <c r="I237" i="65"/>
  <c r="I151" i="52"/>
  <c r="I120" i="51"/>
  <c r="I78" i="52"/>
  <c r="I236" i="65"/>
  <c r="I45" i="51"/>
  <c r="I229" i="65"/>
  <c r="I132" i="51"/>
  <c r="I242" i="67"/>
  <c r="I269" i="72"/>
  <c r="I111" i="52"/>
  <c r="I90" i="53"/>
  <c r="I85" i="51"/>
  <c r="I92" i="52"/>
  <c r="I102" i="52"/>
  <c r="I267" i="64"/>
  <c r="I32" i="53"/>
  <c r="I76" i="52"/>
  <c r="I91" i="52"/>
  <c r="I226" i="71"/>
  <c r="I84" i="52"/>
  <c r="I248" i="71"/>
  <c r="I260" i="64"/>
  <c r="I69" i="51"/>
  <c r="I33" i="51"/>
  <c r="I54" i="52"/>
  <c r="I279" i="69"/>
  <c r="I269" i="71"/>
  <c r="I70" i="52"/>
  <c r="I48" i="52"/>
  <c r="I103" i="52"/>
  <c r="I100" i="51"/>
  <c r="I21" i="52"/>
  <c r="I240" i="67"/>
  <c r="I46" i="52"/>
  <c r="I270" i="65"/>
  <c r="I244" i="71"/>
  <c r="I25" i="51"/>
  <c r="I36" i="52"/>
  <c r="I167" i="51"/>
  <c r="I67" i="52"/>
  <c r="I169" i="52"/>
  <c r="I224" i="72"/>
  <c r="I278" i="70"/>
  <c r="I86" i="53"/>
  <c r="I126" i="53"/>
  <c r="I267" i="66"/>
  <c r="I8" i="53"/>
  <c r="I266" i="70"/>
  <c r="I275" i="70"/>
  <c r="I266" i="71"/>
  <c r="I129" i="53"/>
  <c r="I309" i="64"/>
  <c r="I134" i="53"/>
  <c r="I16" i="53"/>
  <c r="I133" i="53"/>
  <c r="I97" i="53"/>
  <c r="I265" i="71"/>
  <c r="I112" i="52"/>
  <c r="I46" i="53"/>
  <c r="I275" i="66"/>
  <c r="I159" i="53"/>
  <c r="I235" i="69"/>
  <c r="I267" i="71"/>
  <c r="I84" i="53"/>
  <c r="I281" i="65"/>
  <c r="I274" i="65"/>
  <c r="I55" i="53"/>
  <c r="I269" i="66"/>
  <c r="I132" i="53"/>
  <c r="I131" i="53"/>
  <c r="I267" i="65"/>
  <c r="I54" i="53"/>
  <c r="I127" i="53"/>
  <c r="I116" i="53"/>
  <c r="I281" i="69"/>
  <c r="I271" i="69"/>
  <c r="I53" i="53"/>
  <c r="I115" i="51"/>
  <c r="I114" i="53"/>
  <c r="I135" i="53"/>
  <c r="I54" i="51"/>
  <c r="I269" i="70"/>
  <c r="I162" i="53"/>
  <c r="I89" i="51"/>
  <c r="I277" i="67"/>
  <c r="I117" i="51"/>
  <c r="I259" i="72"/>
  <c r="I308" i="64"/>
  <c r="I48" i="51"/>
  <c r="I264" i="72"/>
  <c r="I144" i="53"/>
  <c r="I109" i="53"/>
  <c r="I74" i="52"/>
  <c r="I150" i="52"/>
  <c r="I164" i="53"/>
  <c r="I273" i="70"/>
  <c r="I266" i="69"/>
  <c r="I136" i="53"/>
  <c r="I136" i="51"/>
  <c r="I113" i="53"/>
  <c r="I148" i="52"/>
  <c r="I176" i="52"/>
  <c r="I155" i="52"/>
  <c r="I141" i="51"/>
  <c r="I171" i="51"/>
  <c r="I12" i="52"/>
  <c r="I257" i="64"/>
  <c r="I232" i="69"/>
  <c r="I153" i="52"/>
  <c r="I240" i="65"/>
  <c r="I10" i="53"/>
  <c r="I122" i="52"/>
  <c r="I243" i="65"/>
  <c r="I19" i="52"/>
  <c r="I166" i="51"/>
  <c r="I171" i="52"/>
  <c r="I224" i="71"/>
  <c r="I301" i="68"/>
  <c r="I175" i="53"/>
  <c r="I177" i="51"/>
  <c r="I79" i="51"/>
  <c r="I50" i="53"/>
  <c r="I268" i="67"/>
  <c r="I8" i="52"/>
  <c r="I55" i="52"/>
  <c r="I235" i="66"/>
  <c r="I331" i="68"/>
  <c r="I20" i="52"/>
  <c r="I41" i="51"/>
  <c r="I94" i="51"/>
  <c r="I27" i="52"/>
  <c r="I241" i="69"/>
  <c r="I70" i="53"/>
  <c r="I96" i="51"/>
  <c r="I87" i="53"/>
  <c r="I9" i="52"/>
  <c r="I239" i="67"/>
  <c r="I166" i="53"/>
  <c r="I167" i="52"/>
  <c r="I98" i="51"/>
  <c r="I38" i="51"/>
  <c r="I135" i="51"/>
  <c r="I13" i="53"/>
  <c r="I257" i="69"/>
  <c r="I29" i="52"/>
  <c r="I228" i="66"/>
  <c r="I31" i="51"/>
  <c r="I257" i="66"/>
  <c r="I6" i="51"/>
  <c r="I95" i="52"/>
  <c r="I268" i="65"/>
  <c r="I152" i="52"/>
  <c r="I251" i="71"/>
  <c r="I129" i="51"/>
  <c r="I31" i="53"/>
  <c r="I253" i="65"/>
  <c r="I19" i="51"/>
  <c r="I250" i="67"/>
  <c r="I257" i="67"/>
  <c r="I58" i="51"/>
  <c r="I295" i="68"/>
  <c r="I121" i="53"/>
  <c r="I26" i="52"/>
  <c r="I151" i="53"/>
  <c r="I253" i="67"/>
  <c r="I139" i="52"/>
  <c r="I32" i="51"/>
  <c r="I37" i="52"/>
  <c r="I269" i="64"/>
  <c r="I266" i="64"/>
  <c r="I121" i="52"/>
  <c r="I33" i="53"/>
  <c r="I172" i="52"/>
  <c r="I99" i="51"/>
  <c r="I6" i="52"/>
  <c r="I140" i="53"/>
  <c r="I238" i="65"/>
  <c r="I278" i="64"/>
  <c r="I168" i="52"/>
  <c r="I18" i="52"/>
  <c r="I11" i="52"/>
  <c r="I89" i="52"/>
  <c r="I339" i="68"/>
  <c r="I118" i="52"/>
  <c r="I148" i="53"/>
  <c r="I138" i="52"/>
  <c r="I140" i="52"/>
  <c r="I141" i="52"/>
  <c r="I107" i="52"/>
  <c r="I33" i="52"/>
  <c r="I243" i="66"/>
  <c r="I53" i="51"/>
  <c r="I293" i="68"/>
  <c r="I77" i="52"/>
  <c r="I71" i="52"/>
  <c r="I88" i="52"/>
  <c r="I130" i="52"/>
  <c r="I70" i="51"/>
  <c r="I258" i="69"/>
  <c r="I231" i="71"/>
  <c r="I264" i="69"/>
  <c r="I311" i="64"/>
  <c r="I242" i="70"/>
  <c r="I230" i="66"/>
  <c r="I247" i="71"/>
  <c r="I346" i="68"/>
  <c r="I233" i="70"/>
  <c r="I324" i="68"/>
  <c r="I228" i="69"/>
  <c r="I164" i="51"/>
  <c r="I237" i="69"/>
  <c r="I28" i="51"/>
  <c r="I262" i="65"/>
  <c r="I254" i="70"/>
  <c r="I292" i="68"/>
  <c r="I162" i="52"/>
  <c r="I287" i="68"/>
  <c r="I250" i="66"/>
  <c r="I234" i="71"/>
  <c r="I241" i="67"/>
  <c r="I25" i="52"/>
  <c r="I237" i="70"/>
  <c r="I315" i="68"/>
  <c r="I271" i="65"/>
  <c r="I235" i="72"/>
  <c r="I146" i="52"/>
  <c r="I271" i="67"/>
  <c r="I279" i="67"/>
  <c r="I249" i="72"/>
  <c r="I49" i="51"/>
  <c r="I256" i="66"/>
  <c r="I270" i="66"/>
  <c r="I164" i="52"/>
  <c r="I229" i="71"/>
  <c r="I335" i="68"/>
  <c r="I262" i="66"/>
  <c r="I259" i="69"/>
  <c r="I4" i="51"/>
  <c r="I258" i="70"/>
  <c r="I231" i="72"/>
  <c r="I239" i="72"/>
  <c r="I262" i="69"/>
  <c r="I248" i="70"/>
  <c r="I297" i="68"/>
  <c r="I239" i="71"/>
  <c r="I286" i="68"/>
  <c r="I144" i="51"/>
  <c r="I319" i="68"/>
  <c r="I128" i="52"/>
  <c r="I243" i="72"/>
  <c r="I263" i="72"/>
  <c r="I236" i="66"/>
  <c r="I303" i="68"/>
  <c r="I223" i="71"/>
  <c r="I312" i="64"/>
  <c r="I252" i="72"/>
  <c r="I246" i="72"/>
  <c r="I338" i="68"/>
  <c r="I82" i="52"/>
  <c r="I109" i="52"/>
  <c r="I66" i="52"/>
  <c r="I125" i="52"/>
  <c r="I321" i="68"/>
  <c r="I288" i="64"/>
  <c r="I260" i="71"/>
  <c r="I28" i="52"/>
  <c r="I300" i="68"/>
  <c r="I247" i="72"/>
  <c r="I284" i="68"/>
  <c r="I4" i="52"/>
  <c r="I295" i="64"/>
  <c r="I62" i="53"/>
  <c r="I246" i="69"/>
  <c r="I285" i="68"/>
  <c r="I222" i="72"/>
  <c r="I62" i="51"/>
  <c r="I226" i="66"/>
  <c r="I3" i="53"/>
  <c r="I252" i="64"/>
  <c r="I3" i="52"/>
  <c r="I161" i="52"/>
  <c r="I246" i="66"/>
  <c r="I230" i="69"/>
  <c r="I246" i="70"/>
  <c r="I249" i="66"/>
  <c r="I105" i="52"/>
  <c r="I81" i="51"/>
  <c r="I304" i="68"/>
  <c r="I294" i="64"/>
  <c r="I219" i="72"/>
  <c r="I264" i="66"/>
  <c r="I328" i="68"/>
  <c r="I226" i="67"/>
  <c r="I110" i="51"/>
  <c r="I272" i="66"/>
  <c r="I148" i="51"/>
  <c r="I72" i="51"/>
  <c r="I289" i="64"/>
  <c r="I237" i="66"/>
  <c r="I147" i="51"/>
  <c r="I166" i="52"/>
  <c r="I102" i="53"/>
  <c r="I111" i="51"/>
  <c r="I122" i="51"/>
  <c r="I52" i="52"/>
  <c r="I59" i="53"/>
  <c r="I155" i="51"/>
  <c r="I52" i="53"/>
  <c r="I49" i="52"/>
  <c r="I157" i="53"/>
  <c r="I83" i="51"/>
  <c r="I233" i="65"/>
  <c r="I154" i="52"/>
  <c r="I50" i="52"/>
  <c r="I303" i="64"/>
  <c r="I95" i="51"/>
  <c r="I21" i="51"/>
  <c r="I229" i="66"/>
  <c r="I149" i="51"/>
  <c r="I156" i="51"/>
  <c r="I137" i="51"/>
  <c r="I157" i="51"/>
  <c r="I39" i="53"/>
  <c r="I97" i="52"/>
  <c r="I263" i="64"/>
  <c r="I5" i="52"/>
  <c r="I35" i="52"/>
  <c r="I233" i="71"/>
  <c r="I58" i="53"/>
  <c r="I11" i="51"/>
  <c r="I99" i="52"/>
  <c r="I272" i="67"/>
  <c r="I168" i="53"/>
  <c r="I119" i="51"/>
  <c r="I75" i="52"/>
  <c r="I138" i="51"/>
  <c r="I45" i="52"/>
  <c r="I134" i="52"/>
  <c r="I231" i="67"/>
  <c r="I280" i="66"/>
  <c r="I327" i="68"/>
  <c r="I239" i="69"/>
  <c r="I298" i="68"/>
  <c r="I289" i="68"/>
  <c r="I320" i="68"/>
  <c r="I257" i="70"/>
  <c r="I264" i="64"/>
  <c r="I336" i="68"/>
  <c r="I271" i="66"/>
  <c r="I261" i="67"/>
  <c r="I230" i="72"/>
  <c r="I250" i="65"/>
  <c r="I282" i="64"/>
  <c r="I44" i="53"/>
  <c r="I254" i="66"/>
  <c r="I234" i="72"/>
  <c r="I280" i="65"/>
  <c r="I244" i="72"/>
  <c r="I257" i="65"/>
  <c r="I256" i="64"/>
  <c r="I290" i="64"/>
  <c r="I233" i="66"/>
  <c r="I260" i="67"/>
  <c r="I63" i="52"/>
  <c r="I106" i="51"/>
  <c r="I277" i="64"/>
  <c r="I255" i="70"/>
  <c r="I227" i="66"/>
  <c r="I245" i="72"/>
  <c r="I272" i="65"/>
  <c r="I238" i="69"/>
  <c r="I255" i="72"/>
  <c r="I242" i="71"/>
  <c r="I258" i="65"/>
  <c r="I242" i="69"/>
  <c r="I240" i="66"/>
  <c r="I280" i="64"/>
  <c r="I238" i="70"/>
  <c r="I256" i="67"/>
  <c r="I249" i="67"/>
  <c r="I256" i="70"/>
  <c r="I241" i="66"/>
  <c r="I285" i="64"/>
  <c r="I162" i="51"/>
  <c r="I260" i="66"/>
  <c r="I240" i="70"/>
  <c r="I256" i="69"/>
  <c r="I251" i="65"/>
  <c r="I242" i="65"/>
  <c r="I261" i="66"/>
  <c r="I47" i="52"/>
  <c r="I284" i="64"/>
  <c r="I232" i="65"/>
  <c r="I240" i="69"/>
  <c r="I250" i="69"/>
  <c r="I255" i="66"/>
  <c r="I251" i="70"/>
  <c r="I308" i="68"/>
  <c r="I252" i="65"/>
  <c r="I310" i="68"/>
  <c r="I291" i="64"/>
  <c r="I221" i="72"/>
  <c r="I248" i="69"/>
  <c r="I24" i="51"/>
  <c r="I128" i="51"/>
  <c r="I347" i="68"/>
  <c r="I7" i="52"/>
  <c r="I228" i="72"/>
  <c r="I302" i="64"/>
  <c r="I276" i="64"/>
  <c r="I249" i="65"/>
  <c r="I62" i="52"/>
  <c r="I281" i="68"/>
  <c r="I329" i="68"/>
  <c r="I238" i="71"/>
  <c r="I265" i="66"/>
  <c r="I258" i="64"/>
  <c r="I81" i="52"/>
  <c r="I282" i="68"/>
  <c r="I43" i="51"/>
  <c r="I227" i="69"/>
  <c r="I228" i="67"/>
  <c r="I220" i="72"/>
  <c r="I3" i="51"/>
  <c r="I306" i="68"/>
  <c r="I81" i="53"/>
  <c r="I248" i="67"/>
  <c r="I245" i="65"/>
  <c r="I237" i="71"/>
  <c r="I245" i="69"/>
  <c r="I237" i="72"/>
  <c r="I226" i="69"/>
  <c r="I245" i="67"/>
  <c r="I69" i="52"/>
  <c r="I271" i="64"/>
  <c r="I105" i="53"/>
  <c r="I235" i="67"/>
  <c r="I30" i="53"/>
  <c r="I270" i="67"/>
  <c r="I59" i="52"/>
  <c r="I9" i="51"/>
  <c r="I94" i="53"/>
  <c r="I9" i="53"/>
  <c r="I96" i="52"/>
  <c r="I262" i="64"/>
  <c r="I101" i="52"/>
  <c r="I103" i="51"/>
  <c r="I241" i="70"/>
  <c r="I228" i="65"/>
  <c r="I93" i="51"/>
  <c r="I64" i="53"/>
  <c r="I55" i="51"/>
  <c r="I145" i="52"/>
  <c r="I51" i="51"/>
  <c r="I265" i="69"/>
  <c r="I17" i="52"/>
  <c r="I133" i="51"/>
  <c r="I120" i="52"/>
  <c r="I121" i="51"/>
  <c r="I325" i="68"/>
  <c r="I139" i="53"/>
  <c r="I40" i="53"/>
  <c r="I175" i="51"/>
  <c r="I152" i="51"/>
  <c r="I251" i="72"/>
  <c r="I241" i="65"/>
  <c r="I119" i="52"/>
  <c r="I77" i="53"/>
  <c r="I26" i="53"/>
  <c r="I92" i="51"/>
  <c r="I11" i="53"/>
  <c r="I268" i="70"/>
  <c r="I270" i="69"/>
  <c r="I127" i="52"/>
  <c r="I20" i="53"/>
  <c r="I126" i="51"/>
  <c r="I51" i="53"/>
  <c r="I15" i="52"/>
  <c r="I260" i="70"/>
  <c r="I270" i="72"/>
  <c r="I313" i="68"/>
  <c r="I250" i="71"/>
  <c r="I231" i="69"/>
  <c r="I275" i="64"/>
  <c r="I254" i="65"/>
  <c r="I268" i="64"/>
  <c r="I294" i="68"/>
  <c r="I286" i="64"/>
  <c r="I30" i="51"/>
  <c r="I243" i="69"/>
  <c r="I262" i="71"/>
  <c r="I243" i="71"/>
  <c r="I241" i="71"/>
  <c r="I252" i="66"/>
  <c r="I291" i="68"/>
  <c r="I333" i="68"/>
  <c r="I311" i="68"/>
  <c r="I253" i="66"/>
  <c r="I292" i="64"/>
  <c r="I247" i="69"/>
  <c r="I258" i="66"/>
  <c r="I266" i="65"/>
  <c r="I261" i="65"/>
  <c r="I256" i="65"/>
  <c r="I273" i="67"/>
  <c r="I250" i="72"/>
  <c r="I234" i="65"/>
  <c r="I340" i="68"/>
  <c r="I250" i="70"/>
  <c r="I236" i="70"/>
  <c r="I249" i="71"/>
  <c r="I7" i="51"/>
  <c r="I283" i="64"/>
  <c r="I255" i="65"/>
  <c r="I296" i="64"/>
  <c r="I258" i="67"/>
  <c r="I44" i="52"/>
  <c r="I87" i="51"/>
  <c r="I270" i="71"/>
  <c r="I279" i="64"/>
  <c r="I252" i="71"/>
  <c r="I254" i="67"/>
  <c r="I109" i="51"/>
  <c r="I232" i="71"/>
  <c r="I348" i="68"/>
  <c r="I259" i="67"/>
  <c r="I317" i="68"/>
  <c r="I227" i="65"/>
  <c r="I261" i="64"/>
  <c r="I273" i="66"/>
  <c r="I225" i="71"/>
  <c r="I229" i="69"/>
  <c r="I63" i="53"/>
  <c r="I280" i="70"/>
  <c r="I232" i="66"/>
  <c r="I232" i="72"/>
  <c r="I279" i="65"/>
  <c r="I235" i="70"/>
  <c r="I287" i="64"/>
  <c r="I25" i="53"/>
  <c r="I106" i="52"/>
  <c r="I314" i="68"/>
  <c r="I251" i="66"/>
  <c r="I261" i="72"/>
  <c r="I259" i="66"/>
  <c r="I279" i="70"/>
  <c r="I255" i="67"/>
  <c r="I300" i="64"/>
  <c r="I265" i="64"/>
  <c r="I247" i="70"/>
  <c r="I266" i="67"/>
  <c r="I283" i="68"/>
  <c r="I230" i="65"/>
  <c r="I24" i="53"/>
  <c r="I265" i="65"/>
  <c r="I105" i="51"/>
  <c r="I232" i="67"/>
  <c r="I240" i="71"/>
  <c r="I246" i="65"/>
  <c r="I143" i="51"/>
  <c r="I264" i="70"/>
  <c r="I249" i="69"/>
  <c r="I161" i="51"/>
  <c r="I43" i="52"/>
  <c r="I124" i="51"/>
  <c r="I240" i="72"/>
  <c r="I255" i="71"/>
  <c r="I279" i="68"/>
  <c r="I227" i="67"/>
  <c r="I245" i="66"/>
  <c r="I246" i="67"/>
  <c r="I226" i="70"/>
  <c r="I264" i="67"/>
  <c r="I59" i="51"/>
  <c r="I260" i="69"/>
  <c r="I45" i="53"/>
  <c r="I16" i="51"/>
  <c r="I40" i="51"/>
  <c r="I83" i="52"/>
  <c r="I32" i="52"/>
  <c r="I140" i="51"/>
  <c r="I87" i="52"/>
  <c r="I243" i="67"/>
  <c r="I255" i="64"/>
  <c r="I157" i="52"/>
  <c r="I49" i="53"/>
  <c r="I175" i="52"/>
  <c r="I116" i="51"/>
  <c r="I234" i="66"/>
  <c r="I131" i="52"/>
  <c r="I117" i="52"/>
  <c r="I177" i="52"/>
  <c r="I108" i="52"/>
  <c r="I92" i="53"/>
  <c r="I12" i="51"/>
  <c r="I253" i="70"/>
  <c r="I101" i="51"/>
  <c r="I93" i="52"/>
  <c r="I65" i="52"/>
  <c r="I38" i="52"/>
  <c r="I58" i="52"/>
  <c r="I299" i="68"/>
  <c r="I39" i="51"/>
  <c r="I78" i="53"/>
  <c r="I100" i="53"/>
  <c r="I77" i="51"/>
  <c r="I170" i="51"/>
  <c r="I254" i="64"/>
  <c r="I258" i="72"/>
  <c r="I173" i="52"/>
  <c r="I98" i="52"/>
  <c r="I71" i="51"/>
  <c r="I158" i="52"/>
  <c r="I14" i="52"/>
  <c r="I272" i="69"/>
  <c r="I90" i="52"/>
  <c r="I89" i="53"/>
  <c r="I110" i="52"/>
  <c r="I251" i="69"/>
  <c r="I235" i="71"/>
  <c r="I241" i="72"/>
  <c r="I247" i="65"/>
  <c r="I259" i="70"/>
  <c r="I229" i="70"/>
  <c r="I334" i="68"/>
  <c r="I316" i="68"/>
  <c r="I161" i="53"/>
  <c r="I4" i="53"/>
  <c r="I262" i="67"/>
  <c r="I253" i="64"/>
  <c r="I226" i="72"/>
  <c r="I312" i="68"/>
  <c r="I259" i="65"/>
  <c r="I251" i="67"/>
  <c r="I248" i="65"/>
  <c r="I253" i="71"/>
  <c r="I238" i="67"/>
  <c r="I322" i="68"/>
  <c r="I231" i="70"/>
  <c r="I228" i="70"/>
  <c r="I242" i="66"/>
  <c r="I253" i="72"/>
  <c r="I280" i="69"/>
  <c r="I85" i="52"/>
  <c r="I245" i="71"/>
  <c r="I227" i="72"/>
  <c r="I231" i="65"/>
  <c r="I229" i="72"/>
  <c r="I261" i="69"/>
  <c r="I273" i="65"/>
  <c r="I266" i="66"/>
  <c r="I221" i="71"/>
  <c r="I252" i="67"/>
  <c r="I261" i="71"/>
  <c r="I280" i="67"/>
  <c r="I232" i="70"/>
  <c r="I261" i="70"/>
  <c r="I234" i="67"/>
  <c r="I44" i="51"/>
  <c r="I262" i="70"/>
  <c r="I228" i="71"/>
  <c r="I125" i="51"/>
  <c r="I301" i="64"/>
  <c r="I270" i="64"/>
  <c r="I309" i="68"/>
  <c r="I248" i="66"/>
  <c r="I290" i="68"/>
  <c r="I82" i="51"/>
  <c r="I252" i="70"/>
  <c r="I227" i="71"/>
  <c r="I310" i="64"/>
  <c r="I223" i="72"/>
  <c r="I304" i="64"/>
  <c r="I270" i="70"/>
  <c r="I239" i="70"/>
  <c r="I246" i="71"/>
  <c r="I68" i="51"/>
  <c r="I146" i="51"/>
  <c r="I82" i="53"/>
  <c r="I247" i="66"/>
  <c r="I323" i="68"/>
  <c r="I143" i="53"/>
  <c r="I281" i="64"/>
  <c r="I318" i="68"/>
  <c r="I243" i="70"/>
  <c r="I263" i="71"/>
  <c r="I144" i="52"/>
  <c r="I63" i="51"/>
  <c r="I225" i="72"/>
  <c r="I229" i="67"/>
  <c r="I222" i="71"/>
  <c r="I227" i="70"/>
  <c r="I238" i="72"/>
  <c r="I274" i="64"/>
  <c r="I230" i="70"/>
  <c r="I249" i="70"/>
  <c r="I43" i="53"/>
  <c r="I124" i="52"/>
  <c r="I305" i="68"/>
  <c r="I307" i="68"/>
  <c r="I220" i="71"/>
  <c r="I226" i="65"/>
  <c r="I247" i="67"/>
  <c r="I24" i="52"/>
  <c r="I143" i="52"/>
  <c r="I230" i="67"/>
  <c r="I219" i="71"/>
  <c r="I265" i="67"/>
  <c r="I273" i="64"/>
  <c r="I245" i="70"/>
  <c r="I280" i="68"/>
  <c r="I264" i="65"/>
  <c r="I7" i="17"/>
  <c r="I7" i="16"/>
  <c r="I28" i="16"/>
  <c r="I28" i="17"/>
  <c r="I11" i="16"/>
  <c r="I32" i="16"/>
  <c r="I29" i="16"/>
  <c r="I13" i="16"/>
  <c r="I22" i="16"/>
  <c r="I20" i="17"/>
  <c r="I30" i="17"/>
  <c r="I5" i="15"/>
  <c r="I9" i="15"/>
  <c r="I13" i="15"/>
  <c r="I20" i="15"/>
  <c r="I25" i="15"/>
  <c r="I30" i="15"/>
  <c r="I9" i="17"/>
  <c r="I6" i="17"/>
  <c r="I6" i="16"/>
  <c r="I14" i="16"/>
  <c r="I26" i="16"/>
  <c r="I21" i="17"/>
  <c r="I6" i="15"/>
  <c r="I10" i="15"/>
  <c r="I14" i="15"/>
  <c r="I21" i="15"/>
  <c r="I26" i="15"/>
  <c r="I31" i="15"/>
  <c r="I10" i="16"/>
  <c r="I21" i="16"/>
  <c r="I31" i="16"/>
  <c r="I18" i="16"/>
  <c r="I8" i="17"/>
  <c r="I24" i="16"/>
  <c r="I8" i="16"/>
  <c r="I19" i="16"/>
  <c r="I30" i="16"/>
  <c r="I22" i="17"/>
  <c r="I7" i="15"/>
  <c r="I11" i="15"/>
  <c r="I18" i="15"/>
  <c r="I22" i="15"/>
  <c r="I28" i="15"/>
  <c r="I32" i="15"/>
  <c r="I16" i="16"/>
  <c r="I5" i="17"/>
  <c r="I5" i="16"/>
  <c r="I12" i="16"/>
  <c r="I25" i="16"/>
  <c r="I18" i="17"/>
  <c r="I9" i="16"/>
  <c r="I20" i="16"/>
  <c r="I19" i="17"/>
  <c r="I29" i="17"/>
  <c r="I8" i="15"/>
  <c r="I12" i="15"/>
  <c r="I19" i="15"/>
  <c r="I24" i="15"/>
  <c r="I29" i="15"/>
  <c r="I123" i="29"/>
  <c r="I139" i="29"/>
  <c r="I125" i="6"/>
  <c r="I165" i="6"/>
  <c r="I110" i="6"/>
  <c r="I141" i="6"/>
  <c r="I125" i="29"/>
  <c r="I142" i="29"/>
  <c r="I134" i="29"/>
  <c r="D175" i="6"/>
  <c r="D151" i="6"/>
  <c r="D162" i="6"/>
  <c r="D138" i="6"/>
  <c r="D158" i="6"/>
  <c r="D134" i="6"/>
  <c r="D125" i="6"/>
  <c r="D165" i="6"/>
  <c r="D141" i="6"/>
  <c r="D110" i="6"/>
  <c r="D134" i="29"/>
  <c r="D131" i="29"/>
  <c r="H174" i="6"/>
  <c r="H150" i="6"/>
  <c r="H137" i="6"/>
  <c r="H161" i="6"/>
  <c r="H125" i="6"/>
  <c r="H141" i="6"/>
  <c r="H165" i="6"/>
  <c r="H110" i="6"/>
  <c r="H134" i="29"/>
  <c r="H131" i="29"/>
  <c r="H130" i="29"/>
  <c r="I4" i="17"/>
  <c r="I171" i="6"/>
  <c r="I17" i="15"/>
  <c r="L174" i="6"/>
  <c r="L150" i="6"/>
  <c r="L137" i="6"/>
  <c r="L161" i="6"/>
  <c r="L124" i="29"/>
  <c r="L142" i="29"/>
  <c r="L144" i="6"/>
  <c r="L168" i="6"/>
  <c r="L128" i="6"/>
  <c r="J149" i="6"/>
  <c r="J173" i="6"/>
  <c r="J136" i="6"/>
  <c r="J160" i="6"/>
  <c r="J124" i="29"/>
  <c r="J126" i="6"/>
  <c r="J142" i="6"/>
  <c r="J166" i="6"/>
  <c r="J139" i="29"/>
  <c r="K147" i="6"/>
  <c r="K171" i="6"/>
  <c r="K149" i="6"/>
  <c r="K173" i="6"/>
  <c r="K127" i="6"/>
  <c r="K136" i="6"/>
  <c r="K160" i="6"/>
  <c r="K264" i="72"/>
  <c r="K274" i="65"/>
  <c r="K16" i="53"/>
  <c r="K271" i="71"/>
  <c r="K27" i="53"/>
  <c r="K130" i="53"/>
  <c r="K41" i="53"/>
  <c r="K267" i="65"/>
  <c r="K134" i="53"/>
  <c r="K55" i="53"/>
  <c r="K73" i="53"/>
  <c r="K136" i="53"/>
  <c r="K96" i="53"/>
  <c r="K147" i="53"/>
  <c r="K113" i="51"/>
  <c r="K79" i="53"/>
  <c r="K115" i="52"/>
  <c r="K267" i="69"/>
  <c r="K278" i="70"/>
  <c r="K172" i="53"/>
  <c r="K306" i="64"/>
  <c r="K54" i="53"/>
  <c r="K101" i="53"/>
  <c r="K95" i="53"/>
  <c r="K275" i="69"/>
  <c r="K15" i="53"/>
  <c r="K8" i="53"/>
  <c r="K48" i="53"/>
  <c r="K274" i="69"/>
  <c r="K141" i="53"/>
  <c r="K264" i="71"/>
  <c r="K131" i="53"/>
  <c r="K281" i="65"/>
  <c r="K103" i="53"/>
  <c r="K67" i="53"/>
  <c r="K157" i="53"/>
  <c r="K54" i="51"/>
  <c r="K276" i="69"/>
  <c r="K162" i="53"/>
  <c r="K19" i="52"/>
  <c r="K273" i="70"/>
  <c r="K66" i="53"/>
  <c r="K47" i="53"/>
  <c r="K99" i="51"/>
  <c r="K11" i="51"/>
  <c r="K273" i="69"/>
  <c r="K113" i="53"/>
  <c r="K16" i="51"/>
  <c r="K106" i="53"/>
  <c r="K276" i="65"/>
  <c r="K172" i="52"/>
  <c r="K57" i="51"/>
  <c r="K6" i="51"/>
  <c r="K277" i="65"/>
  <c r="K89" i="53"/>
  <c r="K266" i="71"/>
  <c r="K175" i="52"/>
  <c r="K236" i="69"/>
  <c r="K164" i="53"/>
  <c r="K255" i="64"/>
  <c r="K77" i="51"/>
  <c r="K30" i="53"/>
  <c r="K243" i="66"/>
  <c r="K38" i="51"/>
  <c r="K71" i="52"/>
  <c r="K158" i="53"/>
  <c r="K88" i="52"/>
  <c r="K135" i="51"/>
  <c r="K140" i="53"/>
  <c r="K268" i="65"/>
  <c r="K165" i="51"/>
  <c r="K159" i="51"/>
  <c r="K226" i="72"/>
  <c r="K60" i="52"/>
  <c r="K167" i="51"/>
  <c r="K17" i="52"/>
  <c r="K108" i="52"/>
  <c r="K65" i="52"/>
  <c r="K279" i="67"/>
  <c r="K116" i="51"/>
  <c r="K150" i="53"/>
  <c r="K9" i="53"/>
  <c r="K94" i="53"/>
  <c r="K268" i="66"/>
  <c r="K153" i="52"/>
  <c r="K279" i="65"/>
  <c r="K51" i="51"/>
  <c r="K5" i="53"/>
  <c r="K84" i="52"/>
  <c r="K270" i="67"/>
  <c r="K154" i="51"/>
  <c r="K117" i="51"/>
  <c r="K102" i="51"/>
  <c r="K153" i="51"/>
  <c r="K21" i="52"/>
  <c r="K101" i="51"/>
  <c r="K16" i="52"/>
  <c r="K73" i="51"/>
  <c r="K244" i="71"/>
  <c r="K173" i="52"/>
  <c r="K5" i="51"/>
  <c r="K59" i="53"/>
  <c r="K130" i="51"/>
  <c r="K158" i="51"/>
  <c r="K7" i="51"/>
  <c r="K134" i="52"/>
  <c r="K22" i="52"/>
  <c r="K175" i="51"/>
  <c r="K11" i="53"/>
  <c r="K72" i="52"/>
  <c r="K45" i="53"/>
  <c r="K20" i="52"/>
  <c r="K91" i="52"/>
  <c r="K167" i="52"/>
  <c r="K315" i="68"/>
  <c r="K13" i="52"/>
  <c r="K270" i="66"/>
  <c r="K251" i="71"/>
  <c r="K19" i="53"/>
  <c r="K121" i="52"/>
  <c r="K108" i="51"/>
  <c r="K133" i="52"/>
  <c r="K13" i="51"/>
  <c r="K46" i="51"/>
  <c r="K258" i="71"/>
  <c r="K111" i="53"/>
  <c r="K88" i="53"/>
  <c r="K100" i="53"/>
  <c r="K90" i="53"/>
  <c r="K100" i="52"/>
  <c r="K137" i="52"/>
  <c r="K237" i="66"/>
  <c r="K131" i="52"/>
  <c r="K10" i="52"/>
  <c r="K69" i="51"/>
  <c r="K56" i="52"/>
  <c r="K6" i="52"/>
  <c r="K94" i="52"/>
  <c r="K132" i="52"/>
  <c r="K55" i="51"/>
  <c r="K110" i="52"/>
  <c r="K79" i="52"/>
  <c r="K149" i="53"/>
  <c r="K124" i="53"/>
  <c r="K10" i="53"/>
  <c r="K92" i="51"/>
  <c r="K96" i="51"/>
  <c r="K33" i="53"/>
  <c r="K253" i="69"/>
  <c r="K155" i="52"/>
  <c r="K79" i="51"/>
  <c r="K58" i="51"/>
  <c r="K270" i="70"/>
  <c r="K67" i="51"/>
  <c r="K269" i="72"/>
  <c r="K4" i="52"/>
  <c r="K269" i="64"/>
  <c r="K262" i="70"/>
  <c r="K291" i="64"/>
  <c r="K256" i="69"/>
  <c r="K223" i="72"/>
  <c r="K252" i="71"/>
  <c r="K128" i="51"/>
  <c r="K146" i="51"/>
  <c r="K238" i="70"/>
  <c r="K289" i="68"/>
  <c r="K146" i="52"/>
  <c r="K225" i="71"/>
  <c r="K290" i="68"/>
  <c r="K228" i="69"/>
  <c r="K301" i="68"/>
  <c r="K292" i="64"/>
  <c r="K241" i="72"/>
  <c r="K106" i="51"/>
  <c r="K243" i="70"/>
  <c r="K233" i="71"/>
  <c r="K44" i="52"/>
  <c r="K257" i="65"/>
  <c r="K340" i="68"/>
  <c r="K250" i="72"/>
  <c r="K109" i="52"/>
  <c r="K245" i="71"/>
  <c r="K258" i="65"/>
  <c r="K230" i="67"/>
  <c r="K261" i="72"/>
  <c r="K303" i="68"/>
  <c r="K44" i="53"/>
  <c r="K229" i="72"/>
  <c r="K273" i="66"/>
  <c r="K47" i="52"/>
  <c r="K240" i="69"/>
  <c r="K233" i="70"/>
  <c r="K231" i="70"/>
  <c r="K254" i="66"/>
  <c r="K25" i="51"/>
  <c r="K221" i="72"/>
  <c r="K231" i="72"/>
  <c r="K269" i="71"/>
  <c r="K254" i="65"/>
  <c r="K314" i="68"/>
  <c r="K253" i="64"/>
  <c r="K284" i="64"/>
  <c r="K228" i="71"/>
  <c r="K310" i="68"/>
  <c r="K232" i="69"/>
  <c r="K262" i="67"/>
  <c r="K87" i="51"/>
  <c r="K259" i="66"/>
  <c r="K280" i="69"/>
  <c r="K242" i="65"/>
  <c r="K105" i="53"/>
  <c r="K164" i="51"/>
  <c r="K260" i="66"/>
  <c r="K268" i="64"/>
  <c r="K25" i="52"/>
  <c r="K221" i="71"/>
  <c r="K260" i="67"/>
  <c r="K250" i="71"/>
  <c r="K257" i="70"/>
  <c r="K9" i="51"/>
  <c r="K338" i="68"/>
  <c r="K294" i="68"/>
  <c r="K259" i="70"/>
  <c r="K273" i="65"/>
  <c r="K241" i="70"/>
  <c r="K277" i="64"/>
  <c r="K3" i="53"/>
  <c r="K143" i="52"/>
  <c r="K285" i="68"/>
  <c r="K305" i="68"/>
  <c r="K228" i="65"/>
  <c r="K255" i="72"/>
  <c r="K143" i="51"/>
  <c r="K240" i="72"/>
  <c r="K229" i="65"/>
  <c r="K228" i="67"/>
  <c r="K230" i="69"/>
  <c r="K230" i="70"/>
  <c r="K248" i="66"/>
  <c r="K249" i="66"/>
  <c r="K161" i="52"/>
  <c r="K238" i="71"/>
  <c r="K220" i="71"/>
  <c r="K265" i="65"/>
  <c r="K328" i="68"/>
  <c r="K246" i="65"/>
  <c r="K227" i="65"/>
  <c r="K237" i="71"/>
  <c r="K226" i="67"/>
  <c r="K264" i="67"/>
  <c r="K245" i="67"/>
  <c r="K265" i="71"/>
  <c r="K132" i="53"/>
  <c r="K274" i="70"/>
  <c r="K268" i="72"/>
  <c r="K76" i="53"/>
  <c r="K99" i="53"/>
  <c r="K37" i="53"/>
  <c r="K126" i="53"/>
  <c r="K6" i="53"/>
  <c r="K145" i="53"/>
  <c r="K129" i="53"/>
  <c r="K60" i="53"/>
  <c r="K35" i="53"/>
  <c r="K112" i="53"/>
  <c r="K91" i="53"/>
  <c r="K278" i="66"/>
  <c r="K135" i="53"/>
  <c r="K74" i="53"/>
  <c r="K281" i="69"/>
  <c r="K278" i="67"/>
  <c r="K98" i="53"/>
  <c r="K275" i="65"/>
  <c r="K65" i="53"/>
  <c r="K75" i="53"/>
  <c r="K341" i="68"/>
  <c r="K297" i="64"/>
  <c r="K156" i="53"/>
  <c r="K255" i="69"/>
  <c r="K137" i="53"/>
  <c r="K46" i="53"/>
  <c r="K14" i="53"/>
  <c r="K18" i="53"/>
  <c r="K112" i="52"/>
  <c r="K57" i="53"/>
  <c r="K117" i="52"/>
  <c r="K166" i="52"/>
  <c r="K68" i="52"/>
  <c r="K277" i="67"/>
  <c r="K259" i="72"/>
  <c r="K70" i="52"/>
  <c r="K144" i="53"/>
  <c r="K269" i="66"/>
  <c r="K109" i="53"/>
  <c r="K175" i="53"/>
  <c r="K30" i="52"/>
  <c r="K347" i="68"/>
  <c r="K272" i="70"/>
  <c r="K94" i="51"/>
  <c r="K281" i="67"/>
  <c r="K272" i="69"/>
  <c r="K78" i="51"/>
  <c r="K12" i="51"/>
  <c r="K146" i="53"/>
  <c r="K254" i="69"/>
  <c r="K39" i="52"/>
  <c r="K276" i="70"/>
  <c r="K257" i="72"/>
  <c r="K90" i="51"/>
  <c r="K267" i="71"/>
  <c r="K263" i="64"/>
  <c r="K52" i="53"/>
  <c r="K272" i="66"/>
  <c r="K91" i="51"/>
  <c r="K238" i="67"/>
  <c r="K300" i="68"/>
  <c r="K149" i="51"/>
  <c r="K76" i="52"/>
  <c r="K40" i="52"/>
  <c r="K27" i="52"/>
  <c r="K297" i="68"/>
  <c r="K147" i="52"/>
  <c r="K151" i="51"/>
  <c r="K282" i="64"/>
  <c r="K74" i="51"/>
  <c r="K95" i="52"/>
  <c r="K254" i="64"/>
  <c r="K260" i="69"/>
  <c r="K284" i="68"/>
  <c r="K34" i="51"/>
  <c r="K120" i="51"/>
  <c r="K174" i="51"/>
  <c r="K139" i="51"/>
  <c r="K86" i="52"/>
  <c r="K64" i="53"/>
  <c r="K129" i="52"/>
  <c r="K102" i="52"/>
  <c r="K145" i="52"/>
  <c r="K48" i="52"/>
  <c r="K97" i="52"/>
  <c r="K279" i="70"/>
  <c r="K335" i="68"/>
  <c r="K41" i="52"/>
  <c r="K49" i="52"/>
  <c r="K157" i="52"/>
  <c r="K68" i="53"/>
  <c r="K118" i="51"/>
  <c r="K265" i="70"/>
  <c r="K67" i="52"/>
  <c r="K234" i="69"/>
  <c r="K103" i="52"/>
  <c r="K139" i="53"/>
  <c r="K272" i="65"/>
  <c r="K173" i="51"/>
  <c r="K121" i="53"/>
  <c r="K265" i="64"/>
  <c r="K22" i="51"/>
  <c r="K268" i="67"/>
  <c r="K135" i="52"/>
  <c r="K45" i="51"/>
  <c r="K32" i="53"/>
  <c r="K96" i="52"/>
  <c r="K36" i="52"/>
  <c r="K14" i="52"/>
  <c r="K68" i="51"/>
  <c r="K286" i="68"/>
  <c r="K258" i="72"/>
  <c r="K150" i="52"/>
  <c r="K151" i="52"/>
  <c r="K47" i="51"/>
  <c r="K139" i="52"/>
  <c r="K69" i="53"/>
  <c r="K111" i="52"/>
  <c r="K92" i="52"/>
  <c r="K89" i="52"/>
  <c r="K83" i="52"/>
  <c r="K147" i="51"/>
  <c r="K143" i="53"/>
  <c r="K333" i="68"/>
  <c r="K132" i="51"/>
  <c r="K10" i="51"/>
  <c r="K5" i="52"/>
  <c r="K89" i="51"/>
  <c r="K83" i="53"/>
  <c r="K177" i="52"/>
  <c r="K70" i="53"/>
  <c r="K231" i="67"/>
  <c r="K168" i="53"/>
  <c r="K271" i="64"/>
  <c r="K243" i="65"/>
  <c r="K163" i="51"/>
  <c r="K40" i="53"/>
  <c r="K52" i="52"/>
  <c r="K140" i="52"/>
  <c r="K138" i="52"/>
  <c r="K110" i="51"/>
  <c r="K230" i="72"/>
  <c r="K270" i="64"/>
  <c r="K38" i="52"/>
  <c r="K99" i="52"/>
  <c r="K92" i="53"/>
  <c r="K141" i="52"/>
  <c r="K134" i="51"/>
  <c r="K73" i="52"/>
  <c r="K102" i="53"/>
  <c r="K250" i="70"/>
  <c r="K234" i="66"/>
  <c r="K257" i="69"/>
  <c r="K232" i="67"/>
  <c r="K161" i="53"/>
  <c r="K228" i="70"/>
  <c r="K224" i="71"/>
  <c r="K66" i="51"/>
  <c r="K255" i="67"/>
  <c r="K82" i="52"/>
  <c r="K279" i="64"/>
  <c r="K243" i="71"/>
  <c r="K242" i="70"/>
  <c r="K243" i="69"/>
  <c r="K256" i="65"/>
  <c r="K238" i="65"/>
  <c r="K252" i="65"/>
  <c r="K323" i="68"/>
  <c r="K229" i="71"/>
  <c r="K229" i="70"/>
  <c r="K280" i="64"/>
  <c r="K260" i="71"/>
  <c r="K231" i="69"/>
  <c r="K66" i="52"/>
  <c r="K321" i="68"/>
  <c r="K234" i="67"/>
  <c r="K252" i="66"/>
  <c r="K325" i="68"/>
  <c r="K250" i="66"/>
  <c r="K162" i="51"/>
  <c r="K246" i="72"/>
  <c r="K304" i="64"/>
  <c r="K225" i="72"/>
  <c r="K287" i="64"/>
  <c r="K251" i="69"/>
  <c r="K234" i="65"/>
  <c r="K271" i="66"/>
  <c r="K262" i="64"/>
  <c r="K63" i="52"/>
  <c r="K232" i="71"/>
  <c r="K249" i="71"/>
  <c r="K242" i="71"/>
  <c r="K312" i="64"/>
  <c r="K316" i="68"/>
  <c r="K275" i="64"/>
  <c r="K261" i="69"/>
  <c r="K262" i="65"/>
  <c r="K256" i="64"/>
  <c r="K320" i="68"/>
  <c r="K7" i="52"/>
  <c r="K263" i="72"/>
  <c r="K236" i="66"/>
  <c r="K281" i="64"/>
  <c r="K263" i="71"/>
  <c r="K236" i="67"/>
  <c r="K251" i="70"/>
  <c r="K283" i="68"/>
  <c r="K259" i="65"/>
  <c r="K261" i="70"/>
  <c r="K324" i="68"/>
  <c r="K63" i="53"/>
  <c r="K242" i="67"/>
  <c r="K255" i="66"/>
  <c r="K302" i="64"/>
  <c r="K224" i="72"/>
  <c r="K262" i="66"/>
  <c r="K235" i="71"/>
  <c r="K162" i="52"/>
  <c r="K261" i="65"/>
  <c r="K236" i="70"/>
  <c r="K256" i="66"/>
  <c r="K266" i="65"/>
  <c r="K282" i="68"/>
  <c r="K249" i="65"/>
  <c r="K62" i="52"/>
  <c r="K329" i="68"/>
  <c r="K249" i="67"/>
  <c r="K247" i="67"/>
  <c r="K222" i="72"/>
  <c r="K3" i="51"/>
  <c r="K306" i="68"/>
  <c r="K246" i="69"/>
  <c r="K247" i="65"/>
  <c r="K124" i="52"/>
  <c r="K24" i="53"/>
  <c r="K252" i="64"/>
  <c r="K248" i="67"/>
  <c r="K266" i="67"/>
  <c r="K249" i="69"/>
  <c r="K219" i="72"/>
  <c r="K304" i="68"/>
  <c r="K219" i="71"/>
  <c r="K227" i="66"/>
  <c r="K245" i="70"/>
  <c r="K245" i="66"/>
  <c r="K264" i="65"/>
  <c r="K265" i="72"/>
  <c r="K278" i="65"/>
  <c r="K281" i="70"/>
  <c r="K127" i="53"/>
  <c r="K171" i="53"/>
  <c r="K267" i="66"/>
  <c r="K53" i="53"/>
  <c r="K233" i="69"/>
  <c r="K330" i="68"/>
  <c r="K159" i="53"/>
  <c r="K110" i="53"/>
  <c r="K97" i="53"/>
  <c r="K114" i="51"/>
  <c r="K309" i="64"/>
  <c r="K56" i="53"/>
  <c r="K278" i="69"/>
  <c r="K29" i="53"/>
  <c r="K177" i="53"/>
  <c r="K133" i="53"/>
  <c r="K275" i="67"/>
  <c r="K271" i="72"/>
  <c r="K308" i="64"/>
  <c r="K115" i="51"/>
  <c r="K155" i="53"/>
  <c r="K113" i="52"/>
  <c r="K275" i="66"/>
  <c r="K118" i="53"/>
  <c r="K152" i="53"/>
  <c r="K119" i="53"/>
  <c r="K235" i="69"/>
  <c r="K34" i="53"/>
  <c r="K115" i="53"/>
  <c r="K252" i="69"/>
  <c r="K22" i="53"/>
  <c r="K21" i="51"/>
  <c r="K29" i="51"/>
  <c r="K344" i="68"/>
  <c r="K48" i="51"/>
  <c r="K85" i="53"/>
  <c r="K58" i="53"/>
  <c r="K71" i="51"/>
  <c r="K266" i="72"/>
  <c r="K269" i="69"/>
  <c r="K12" i="53"/>
  <c r="K259" i="71"/>
  <c r="K7" i="53"/>
  <c r="K277" i="69"/>
  <c r="K64" i="51"/>
  <c r="K59" i="51"/>
  <c r="K269" i="67"/>
  <c r="K120" i="53"/>
  <c r="K52" i="51"/>
  <c r="K332" i="68"/>
  <c r="K271" i="69"/>
  <c r="K271" i="70"/>
  <c r="K14" i="51"/>
  <c r="K269" i="70"/>
  <c r="K276" i="66"/>
  <c r="K266" i="69"/>
  <c r="K239" i="65"/>
  <c r="K167" i="53"/>
  <c r="K233" i="66"/>
  <c r="K87" i="53"/>
  <c r="K39" i="51"/>
  <c r="K168" i="52"/>
  <c r="K87" i="52"/>
  <c r="K166" i="53"/>
  <c r="K95" i="51"/>
  <c r="K331" i="68"/>
  <c r="K157" i="51"/>
  <c r="K126" i="51"/>
  <c r="K56" i="51"/>
  <c r="K70" i="51"/>
  <c r="K231" i="66"/>
  <c r="K308" i="68"/>
  <c r="K296" i="68"/>
  <c r="K262" i="72"/>
  <c r="K270" i="65"/>
  <c r="K40" i="51"/>
  <c r="K90" i="52"/>
  <c r="K8" i="52"/>
  <c r="K158" i="52"/>
  <c r="K18" i="52"/>
  <c r="K235" i="67"/>
  <c r="K136" i="51"/>
  <c r="K310" i="64"/>
  <c r="K12" i="52"/>
  <c r="K17" i="51"/>
  <c r="K69" i="52"/>
  <c r="K236" i="65"/>
  <c r="K288" i="68"/>
  <c r="K169" i="53"/>
  <c r="K171" i="52"/>
  <c r="K107" i="51"/>
  <c r="K159" i="52"/>
  <c r="K53" i="52"/>
  <c r="K148" i="51"/>
  <c r="K35" i="51"/>
  <c r="K232" i="66"/>
  <c r="K292" i="68"/>
  <c r="K126" i="52"/>
  <c r="K39" i="53"/>
  <c r="K119" i="52"/>
  <c r="K45" i="52"/>
  <c r="K136" i="52"/>
  <c r="K156" i="51"/>
  <c r="K268" i="69"/>
  <c r="K50" i="51"/>
  <c r="K100" i="51"/>
  <c r="K37" i="52"/>
  <c r="K239" i="67"/>
  <c r="K293" i="68"/>
  <c r="K15" i="52"/>
  <c r="K279" i="66"/>
  <c r="K107" i="52"/>
  <c r="K233" i="67"/>
  <c r="K31" i="52"/>
  <c r="K26" i="51"/>
  <c r="K262" i="71"/>
  <c r="K299" i="68"/>
  <c r="K31" i="53"/>
  <c r="K240" i="67"/>
  <c r="K34" i="52"/>
  <c r="K231" i="65"/>
  <c r="K54" i="52"/>
  <c r="K19" i="51"/>
  <c r="K309" i="68"/>
  <c r="K298" i="68"/>
  <c r="K257" i="67"/>
  <c r="K20" i="51"/>
  <c r="K170" i="52"/>
  <c r="K149" i="52"/>
  <c r="K64" i="52"/>
  <c r="K253" i="66"/>
  <c r="K93" i="51"/>
  <c r="K84" i="51"/>
  <c r="K242" i="66"/>
  <c r="K148" i="52"/>
  <c r="K240" i="66"/>
  <c r="K145" i="51"/>
  <c r="K27" i="51"/>
  <c r="K9" i="52"/>
  <c r="K121" i="51"/>
  <c r="K237" i="65"/>
  <c r="K152" i="52"/>
  <c r="K77" i="53"/>
  <c r="K265" i="69"/>
  <c r="K97" i="51"/>
  <c r="K57" i="52"/>
  <c r="K176" i="53"/>
  <c r="K137" i="51"/>
  <c r="K138" i="51"/>
  <c r="K50" i="52"/>
  <c r="K233" i="65"/>
  <c r="K235" i="72"/>
  <c r="K271" i="65"/>
  <c r="K336" i="68"/>
  <c r="K232" i="72"/>
  <c r="K317" i="68"/>
  <c r="K261" i="71"/>
  <c r="K253" i="65"/>
  <c r="K235" i="70"/>
  <c r="K311" i="68"/>
  <c r="K242" i="69"/>
  <c r="K227" i="71"/>
  <c r="K312" i="68"/>
  <c r="K230" i="65"/>
  <c r="K237" i="67"/>
  <c r="K227" i="72"/>
  <c r="K242" i="72"/>
  <c r="K250" i="69"/>
  <c r="K239" i="72"/>
  <c r="K339" i="68"/>
  <c r="K128" i="52"/>
  <c r="K250" i="67"/>
  <c r="K252" i="67"/>
  <c r="K241" i="71"/>
  <c r="K251" i="72"/>
  <c r="K280" i="67"/>
  <c r="K253" i="70"/>
  <c r="K290" i="64"/>
  <c r="K272" i="67"/>
  <c r="K258" i="70"/>
  <c r="K260" i="64"/>
  <c r="K247" i="72"/>
  <c r="K239" i="71"/>
  <c r="K234" i="70"/>
  <c r="K273" i="67"/>
  <c r="K318" i="68"/>
  <c r="K82" i="51"/>
  <c r="K247" i="71"/>
  <c r="K49" i="51"/>
  <c r="K230" i="66"/>
  <c r="K240" i="70"/>
  <c r="K260" i="65"/>
  <c r="K85" i="52"/>
  <c r="K258" i="64"/>
  <c r="K237" i="70"/>
  <c r="K234" i="72"/>
  <c r="K244" i="72"/>
  <c r="K30" i="51"/>
  <c r="K280" i="70"/>
  <c r="K241" i="67"/>
  <c r="K247" i="69"/>
  <c r="K44" i="51"/>
  <c r="K279" i="68"/>
  <c r="K250" i="65"/>
  <c r="K144" i="52"/>
  <c r="K248" i="70"/>
  <c r="K229" i="69"/>
  <c r="K307" i="68"/>
  <c r="K231" i="71"/>
  <c r="K252" i="72"/>
  <c r="K259" i="67"/>
  <c r="K255" i="65"/>
  <c r="K286" i="64"/>
  <c r="K251" i="65"/>
  <c r="K109" i="51"/>
  <c r="K226" i="71"/>
  <c r="K255" i="70"/>
  <c r="K238" i="69"/>
  <c r="K125" i="52"/>
  <c r="K300" i="64"/>
  <c r="K261" i="66"/>
  <c r="K241" i="66"/>
  <c r="K222" i="71"/>
  <c r="K229" i="66"/>
  <c r="K238" i="72"/>
  <c r="K81" i="51"/>
  <c r="K295" i="64"/>
  <c r="K266" i="66"/>
  <c r="K264" i="69"/>
  <c r="K248" i="65"/>
  <c r="K247" i="66"/>
  <c r="K62" i="53"/>
  <c r="K105" i="51"/>
  <c r="K62" i="51"/>
  <c r="K229" i="67"/>
  <c r="K3" i="52"/>
  <c r="K255" i="71"/>
  <c r="K246" i="70"/>
  <c r="K227" i="69"/>
  <c r="K246" i="66"/>
  <c r="K265" i="67"/>
  <c r="K280" i="68"/>
  <c r="K226" i="70"/>
  <c r="K245" i="69"/>
  <c r="K273" i="64"/>
  <c r="K245" i="65"/>
  <c r="K226" i="66"/>
  <c r="K342" i="68"/>
  <c r="K122" i="53"/>
  <c r="K170" i="53"/>
  <c r="K114" i="53"/>
  <c r="K112" i="51"/>
  <c r="K36" i="53"/>
  <c r="K307" i="64"/>
  <c r="K305" i="64"/>
  <c r="K38" i="53"/>
  <c r="K337" i="68"/>
  <c r="K267" i="70"/>
  <c r="K17" i="53"/>
  <c r="K153" i="53"/>
  <c r="K163" i="53"/>
  <c r="K72" i="53"/>
  <c r="K349" i="68"/>
  <c r="K274" i="67"/>
  <c r="K268" i="71"/>
  <c r="K107" i="53"/>
  <c r="K114" i="52"/>
  <c r="K165" i="53"/>
  <c r="K174" i="53"/>
  <c r="K116" i="53"/>
  <c r="K173" i="53"/>
  <c r="K138" i="53"/>
  <c r="K345" i="68"/>
  <c r="K313" i="64"/>
  <c r="K108" i="53"/>
  <c r="K117" i="53"/>
  <c r="K281" i="66"/>
  <c r="K86" i="53"/>
  <c r="K154" i="53"/>
  <c r="K274" i="66"/>
  <c r="K275" i="70"/>
  <c r="K84" i="53"/>
  <c r="K130" i="52"/>
  <c r="K72" i="51"/>
  <c r="K299" i="64"/>
  <c r="K267" i="67"/>
  <c r="K49" i="53"/>
  <c r="K269" i="65"/>
  <c r="K51" i="52"/>
  <c r="K51" i="53"/>
  <c r="K277" i="66"/>
  <c r="K31" i="51"/>
  <c r="K266" i="70"/>
  <c r="K343" i="68"/>
  <c r="K257" i="71"/>
  <c r="K28" i="53"/>
  <c r="K270" i="69"/>
  <c r="K53" i="51"/>
  <c r="K8" i="51"/>
  <c r="K33" i="51"/>
  <c r="K276" i="67"/>
  <c r="K18" i="51"/>
  <c r="K128" i="53"/>
  <c r="K32" i="52"/>
  <c r="K267" i="72"/>
  <c r="K277" i="70"/>
  <c r="K125" i="53"/>
  <c r="K93" i="52"/>
  <c r="K346" i="68"/>
  <c r="K58" i="52"/>
  <c r="K59" i="52"/>
  <c r="K156" i="52"/>
  <c r="K148" i="53"/>
  <c r="K26" i="53"/>
  <c r="K268" i="70"/>
  <c r="K76" i="51"/>
  <c r="K28" i="51"/>
  <c r="K171" i="51"/>
  <c r="K78" i="53"/>
  <c r="K11" i="52"/>
  <c r="K71" i="53"/>
  <c r="K298" i="64"/>
  <c r="K65" i="51"/>
  <c r="K256" i="72"/>
  <c r="K86" i="51"/>
  <c r="K264" i="64"/>
  <c r="K129" i="51"/>
  <c r="K78" i="52"/>
  <c r="K169" i="52"/>
  <c r="K131" i="51"/>
  <c r="K75" i="51"/>
  <c r="K93" i="53"/>
  <c r="K33" i="52"/>
  <c r="K111" i="51"/>
  <c r="K174" i="52"/>
  <c r="K74" i="52"/>
  <c r="K133" i="51"/>
  <c r="K267" i="64"/>
  <c r="K116" i="52"/>
  <c r="K46" i="52"/>
  <c r="K165" i="52"/>
  <c r="K50" i="53"/>
  <c r="K256" i="71"/>
  <c r="K37" i="51"/>
  <c r="K83" i="51"/>
  <c r="K177" i="51"/>
  <c r="K168" i="51"/>
  <c r="K327" i="68"/>
  <c r="K98" i="51"/>
  <c r="K41" i="51"/>
  <c r="K169" i="51"/>
  <c r="K75" i="52"/>
  <c r="K163" i="52"/>
  <c r="K119" i="51"/>
  <c r="K166" i="51"/>
  <c r="K151" i="53"/>
  <c r="K154" i="52"/>
  <c r="K176" i="51"/>
  <c r="K251" i="66"/>
  <c r="K261" i="64"/>
  <c r="K170" i="51"/>
  <c r="K257" i="66"/>
  <c r="K21" i="53"/>
  <c r="K243" i="67"/>
  <c r="K13" i="53"/>
  <c r="K101" i="52"/>
  <c r="K176" i="52"/>
  <c r="K127" i="51"/>
  <c r="K152" i="51"/>
  <c r="K172" i="51"/>
  <c r="K141" i="51"/>
  <c r="K291" i="68"/>
  <c r="K120" i="52"/>
  <c r="K238" i="66"/>
  <c r="K15" i="51"/>
  <c r="K322" i="68"/>
  <c r="K60" i="51"/>
  <c r="K88" i="51"/>
  <c r="K122" i="52"/>
  <c r="K140" i="51"/>
  <c r="K35" i="52"/>
  <c r="K55" i="52"/>
  <c r="K98" i="52"/>
  <c r="K32" i="51"/>
  <c r="K235" i="65"/>
  <c r="K295" i="68"/>
  <c r="K150" i="51"/>
  <c r="K127" i="52"/>
  <c r="K155" i="51"/>
  <c r="K122" i="51"/>
  <c r="K20" i="53"/>
  <c r="K77" i="52"/>
  <c r="K257" i="64"/>
  <c r="K36" i="51"/>
  <c r="K118" i="52"/>
  <c r="K29" i="52"/>
  <c r="K26" i="52"/>
  <c r="K259" i="64"/>
  <c r="K235" i="66"/>
  <c r="K103" i="51"/>
  <c r="K248" i="72"/>
  <c r="K248" i="71"/>
  <c r="K271" i="67"/>
  <c r="K260" i="70"/>
  <c r="K279" i="69"/>
  <c r="K283" i="64"/>
  <c r="K264" i="70"/>
  <c r="K261" i="67"/>
  <c r="K280" i="65"/>
  <c r="K303" i="64"/>
  <c r="K241" i="69"/>
  <c r="K289" i="64"/>
  <c r="K237" i="69"/>
  <c r="K125" i="51"/>
  <c r="K239" i="70"/>
  <c r="K301" i="64"/>
  <c r="K253" i="71"/>
  <c r="K334" i="68"/>
  <c r="K348" i="68"/>
  <c r="K270" i="71"/>
  <c r="K258" i="69"/>
  <c r="K249" i="72"/>
  <c r="K256" i="67"/>
  <c r="K240" i="65"/>
  <c r="K232" i="65"/>
  <c r="K234" i="71"/>
  <c r="K239" i="66"/>
  <c r="K280" i="66"/>
  <c r="K239" i="69"/>
  <c r="K296" i="64"/>
  <c r="K260" i="72"/>
  <c r="K85" i="51"/>
  <c r="K287" i="68"/>
  <c r="K258" i="66"/>
  <c r="K248" i="69"/>
  <c r="K276" i="64"/>
  <c r="K230" i="71"/>
  <c r="K251" i="67"/>
  <c r="K246" i="71"/>
  <c r="K288" i="64"/>
  <c r="K285" i="64"/>
  <c r="K247" i="70"/>
  <c r="K256" i="70"/>
  <c r="K245" i="72"/>
  <c r="K254" i="67"/>
  <c r="K262" i="69"/>
  <c r="K253" i="72"/>
  <c r="K241" i="65"/>
  <c r="K243" i="72"/>
  <c r="K270" i="72"/>
  <c r="K63" i="51"/>
  <c r="K82" i="53"/>
  <c r="K254" i="70"/>
  <c r="K106" i="52"/>
  <c r="K4" i="53"/>
  <c r="K313" i="68"/>
  <c r="K233" i="72"/>
  <c r="K144" i="51"/>
  <c r="K223" i="71"/>
  <c r="K25" i="53"/>
  <c r="K319" i="68"/>
  <c r="K253" i="67"/>
  <c r="K232" i="70"/>
  <c r="K28" i="52"/>
  <c r="K4" i="51"/>
  <c r="K278" i="64"/>
  <c r="K164" i="52"/>
  <c r="K258" i="67"/>
  <c r="K228" i="72"/>
  <c r="K311" i="64"/>
  <c r="K259" i="69"/>
  <c r="K266" i="64"/>
  <c r="K252" i="70"/>
  <c r="K24" i="52"/>
  <c r="K124" i="51"/>
  <c r="K24" i="51"/>
  <c r="K240" i="71"/>
  <c r="K227" i="70"/>
  <c r="K281" i="68"/>
  <c r="K81" i="52"/>
  <c r="K43" i="51"/>
  <c r="K274" i="64"/>
  <c r="K105" i="52"/>
  <c r="K228" i="66"/>
  <c r="K220" i="72"/>
  <c r="K161" i="51"/>
  <c r="K81" i="53"/>
  <c r="K43" i="52"/>
  <c r="K43" i="53"/>
  <c r="K249" i="70"/>
  <c r="K265" i="66"/>
  <c r="K294" i="64"/>
  <c r="K237" i="72"/>
  <c r="K226" i="69"/>
  <c r="K227" i="67"/>
  <c r="K246" i="67"/>
  <c r="K264" i="66"/>
  <c r="K226" i="65"/>
  <c r="K32" i="15"/>
  <c r="K31" i="15"/>
  <c r="K30" i="15"/>
  <c r="K29" i="15"/>
  <c r="K28" i="15"/>
  <c r="K26" i="15"/>
  <c r="K25" i="15"/>
  <c r="K24" i="15"/>
  <c r="K22" i="15"/>
  <c r="K21" i="15"/>
  <c r="K20" i="15"/>
  <c r="K22" i="16"/>
  <c r="K12" i="16"/>
  <c r="K22" i="17"/>
  <c r="K21" i="17"/>
  <c r="K20" i="17"/>
  <c r="K19" i="17"/>
  <c r="K8" i="17"/>
  <c r="K7" i="17"/>
  <c r="K6" i="17"/>
  <c r="K18" i="15"/>
  <c r="K13" i="15"/>
  <c r="K12" i="15"/>
  <c r="K11" i="15"/>
  <c r="K10" i="15"/>
  <c r="K9" i="15"/>
  <c r="K8" i="15"/>
  <c r="K7" i="15"/>
  <c r="K6" i="15"/>
  <c r="K5" i="15"/>
  <c r="K25" i="16"/>
  <c r="K30" i="17"/>
  <c r="K29" i="17"/>
  <c r="K28" i="17"/>
  <c r="K32" i="16"/>
  <c r="K9" i="17"/>
  <c r="K19" i="15"/>
  <c r="K28" i="16"/>
  <c r="K6" i="16"/>
  <c r="K18" i="17"/>
  <c r="K5" i="16"/>
  <c r="K31" i="16"/>
  <c r="K13" i="16"/>
  <c r="K19" i="16"/>
  <c r="K21" i="16"/>
  <c r="K14" i="15"/>
  <c r="K8" i="16"/>
  <c r="K7" i="16"/>
  <c r="K14" i="16"/>
  <c r="K18" i="16"/>
  <c r="K10" i="16"/>
  <c r="K9" i="16"/>
  <c r="K11" i="16"/>
  <c r="K20" i="16"/>
  <c r="K5" i="17"/>
  <c r="K29" i="16"/>
  <c r="K30" i="16"/>
  <c r="K26" i="16"/>
  <c r="K24" i="16"/>
  <c r="K133" i="6"/>
  <c r="K123" i="29"/>
  <c r="K167" i="6"/>
  <c r="K143" i="6"/>
  <c r="K142" i="29"/>
  <c r="K139" i="29"/>
  <c r="M133" i="29"/>
  <c r="L4" i="17"/>
  <c r="K4" i="17"/>
  <c r="H17" i="15"/>
  <c r="I17" i="16"/>
  <c r="J15" i="15"/>
  <c r="O174" i="6"/>
  <c r="O150" i="6"/>
  <c r="O128" i="6"/>
  <c r="O161" i="6"/>
  <c r="O137" i="6"/>
  <c r="O125" i="6"/>
  <c r="O141" i="6"/>
  <c r="O165" i="6"/>
  <c r="O110" i="6"/>
  <c r="O134" i="29"/>
  <c r="O131" i="29"/>
  <c r="O125" i="29"/>
  <c r="O27" i="17"/>
  <c r="K16" i="15"/>
  <c r="H16" i="16"/>
  <c r="L17" i="15"/>
  <c r="K27" i="17"/>
  <c r="P150" i="6"/>
  <c r="P174" i="6"/>
  <c r="P128" i="6"/>
  <c r="P161" i="6"/>
  <c r="P137" i="6"/>
  <c r="P139" i="29"/>
  <c r="P127" i="29"/>
  <c r="P168" i="6"/>
  <c r="P144" i="6"/>
  <c r="P124" i="29"/>
  <c r="Q150" i="6"/>
  <c r="Q174" i="6"/>
  <c r="Q137" i="6"/>
  <c r="Q161" i="6"/>
  <c r="Q139" i="29"/>
  <c r="Q125" i="29"/>
  <c r="Q142" i="6"/>
  <c r="Q166" i="6"/>
  <c r="Q122" i="29"/>
  <c r="E133" i="6"/>
  <c r="E157" i="6"/>
  <c r="C174" i="6"/>
  <c r="C150" i="6"/>
  <c r="C128" i="6"/>
  <c r="C137" i="6"/>
  <c r="C161" i="6"/>
  <c r="C125" i="6"/>
  <c r="C110" i="6"/>
  <c r="C141" i="6"/>
  <c r="C165" i="6"/>
  <c r="C134" i="29"/>
  <c r="C128" i="29"/>
  <c r="E147" i="6"/>
  <c r="E171" i="6"/>
  <c r="E149" i="6"/>
  <c r="E173" i="6"/>
  <c r="E136" i="6"/>
  <c r="E160" i="6"/>
  <c r="E134" i="53"/>
  <c r="E172" i="53"/>
  <c r="E275" i="69"/>
  <c r="E271" i="71"/>
  <c r="E281" i="66"/>
  <c r="E252" i="69"/>
  <c r="E257" i="71"/>
  <c r="E129" i="53"/>
  <c r="E275" i="66"/>
  <c r="E122" i="53"/>
  <c r="E170" i="53"/>
  <c r="E171" i="53"/>
  <c r="E27" i="53"/>
  <c r="E8" i="53"/>
  <c r="E275" i="65"/>
  <c r="E132" i="53"/>
  <c r="E113" i="51"/>
  <c r="E111" i="53"/>
  <c r="E265" i="71"/>
  <c r="E34" i="53"/>
  <c r="E85" i="53"/>
  <c r="E115" i="53"/>
  <c r="E145" i="53"/>
  <c r="E277" i="70"/>
  <c r="E113" i="53"/>
  <c r="E268" i="71"/>
  <c r="E74" i="53"/>
  <c r="E108" i="53"/>
  <c r="E156" i="53"/>
  <c r="E113" i="52"/>
  <c r="E267" i="69"/>
  <c r="E146" i="53"/>
  <c r="E17" i="53"/>
  <c r="E274" i="69"/>
  <c r="E99" i="53"/>
  <c r="E119" i="53"/>
  <c r="E276" i="70"/>
  <c r="E107" i="53"/>
  <c r="E92" i="51"/>
  <c r="E86" i="51"/>
  <c r="E144" i="53"/>
  <c r="E276" i="67"/>
  <c r="E269" i="69"/>
  <c r="E257" i="72"/>
  <c r="E18" i="51"/>
  <c r="E132" i="52"/>
  <c r="E109" i="53"/>
  <c r="E93" i="51"/>
  <c r="E35" i="51"/>
  <c r="E266" i="72"/>
  <c r="E77" i="53"/>
  <c r="E299" i="64"/>
  <c r="E66" i="53"/>
  <c r="E47" i="53"/>
  <c r="E162" i="53"/>
  <c r="E106" i="53"/>
  <c r="E343" i="68"/>
  <c r="E253" i="69"/>
  <c r="E277" i="69"/>
  <c r="E27" i="52"/>
  <c r="E30" i="52"/>
  <c r="E229" i="66"/>
  <c r="E289" i="68"/>
  <c r="E79" i="52"/>
  <c r="E88" i="53"/>
  <c r="E135" i="52"/>
  <c r="E258" i="72"/>
  <c r="E257" i="66"/>
  <c r="E84" i="51"/>
  <c r="E83" i="51"/>
  <c r="E132" i="51"/>
  <c r="E97" i="51"/>
  <c r="E89" i="52"/>
  <c r="E238" i="66"/>
  <c r="E35" i="52"/>
  <c r="E241" i="70"/>
  <c r="E34" i="51"/>
  <c r="E57" i="51"/>
  <c r="E319" i="68"/>
  <c r="E25" i="51"/>
  <c r="E138" i="52"/>
  <c r="E74" i="52"/>
  <c r="E157" i="52"/>
  <c r="E50" i="52"/>
  <c r="E6" i="51"/>
  <c r="E140" i="51"/>
  <c r="E118" i="52"/>
  <c r="E279" i="67"/>
  <c r="E121" i="53"/>
  <c r="E268" i="67"/>
  <c r="E46" i="51"/>
  <c r="E20" i="53"/>
  <c r="E137" i="51"/>
  <c r="E233" i="72"/>
  <c r="E176" i="51"/>
  <c r="E46" i="52"/>
  <c r="E169" i="53"/>
  <c r="E30" i="53"/>
  <c r="E52" i="51"/>
  <c r="E71" i="53"/>
  <c r="E272" i="66"/>
  <c r="E156" i="52"/>
  <c r="E295" i="68"/>
  <c r="E239" i="65"/>
  <c r="E136" i="51"/>
  <c r="E90" i="52"/>
  <c r="E52" i="53"/>
  <c r="E286" i="68"/>
  <c r="E22" i="51"/>
  <c r="E135" i="51"/>
  <c r="E55" i="51"/>
  <c r="E58" i="52"/>
  <c r="E177" i="51"/>
  <c r="E31" i="52"/>
  <c r="E233" i="67"/>
  <c r="E59" i="53"/>
  <c r="E233" i="66"/>
  <c r="E74" i="51"/>
  <c r="E170" i="52"/>
  <c r="E172" i="52"/>
  <c r="E5" i="51"/>
  <c r="E234" i="70"/>
  <c r="E254" i="64"/>
  <c r="E126" i="51"/>
  <c r="E5" i="53"/>
  <c r="E140" i="53"/>
  <c r="E157" i="51"/>
  <c r="E166" i="51"/>
  <c r="E65" i="52"/>
  <c r="E270" i="69"/>
  <c r="E163" i="51"/>
  <c r="E137" i="52"/>
  <c r="E253" i="67"/>
  <c r="E59" i="51"/>
  <c r="E176" i="53"/>
  <c r="E169" i="52"/>
  <c r="E165" i="51"/>
  <c r="E94" i="51"/>
  <c r="E100" i="52"/>
  <c r="E228" i="65"/>
  <c r="E92" i="52"/>
  <c r="E145" i="51"/>
  <c r="E166" i="52"/>
  <c r="E242" i="67"/>
  <c r="E40" i="53"/>
  <c r="E243" i="66"/>
  <c r="E51" i="51"/>
  <c r="E270" i="70"/>
  <c r="E19" i="52"/>
  <c r="E37" i="51"/>
  <c r="E226" i="71"/>
  <c r="E159" i="52"/>
  <c r="E31" i="51"/>
  <c r="E37" i="52"/>
  <c r="E83" i="53"/>
  <c r="E293" i="68"/>
  <c r="E279" i="65"/>
  <c r="E284" i="68"/>
  <c r="E266" i="64"/>
  <c r="E66" i="51"/>
  <c r="E317" i="68"/>
  <c r="E252" i="65"/>
  <c r="E299" i="68"/>
  <c r="E231" i="71"/>
  <c r="E227" i="66"/>
  <c r="E258" i="70"/>
  <c r="E260" i="70"/>
  <c r="E310" i="64"/>
  <c r="E256" i="65"/>
  <c r="E234" i="72"/>
  <c r="E254" i="65"/>
  <c r="E291" i="68"/>
  <c r="E234" i="71"/>
  <c r="E231" i="72"/>
  <c r="E30" i="51"/>
  <c r="E270" i="65"/>
  <c r="E280" i="66"/>
  <c r="E255" i="66"/>
  <c r="E235" i="70"/>
  <c r="E241" i="67"/>
  <c r="E241" i="72"/>
  <c r="E237" i="65"/>
  <c r="E240" i="69"/>
  <c r="E228" i="72"/>
  <c r="E270" i="71"/>
  <c r="E260" i="64"/>
  <c r="E247" i="66"/>
  <c r="E237" i="70"/>
  <c r="E340" i="68"/>
  <c r="E320" i="68"/>
  <c r="E338" i="68"/>
  <c r="E257" i="69"/>
  <c r="E258" i="67"/>
  <c r="E125" i="52"/>
  <c r="E4" i="53"/>
  <c r="E239" i="71"/>
  <c r="E255" i="72"/>
  <c r="E44" i="52"/>
  <c r="E259" i="64"/>
  <c r="E248" i="66"/>
  <c r="E275" i="64"/>
  <c r="E261" i="66"/>
  <c r="E55" i="53"/>
  <c r="E297" i="64"/>
  <c r="E306" i="64"/>
  <c r="E264" i="71"/>
  <c r="E116" i="53"/>
  <c r="E16" i="53"/>
  <c r="E155" i="53"/>
  <c r="E274" i="67"/>
  <c r="E330" i="68"/>
  <c r="E153" i="53"/>
  <c r="E281" i="65"/>
  <c r="E18" i="53"/>
  <c r="E57" i="53"/>
  <c r="E233" i="69"/>
  <c r="E173" i="53"/>
  <c r="E131" i="53"/>
  <c r="E165" i="53"/>
  <c r="E73" i="53"/>
  <c r="E133" i="53"/>
  <c r="E56" i="53"/>
  <c r="E137" i="53"/>
  <c r="E141" i="53"/>
  <c r="E234" i="69"/>
  <c r="E53" i="53"/>
  <c r="E14" i="53"/>
  <c r="E254" i="69"/>
  <c r="E79" i="53"/>
  <c r="E110" i="53"/>
  <c r="E274" i="66"/>
  <c r="E46" i="53"/>
  <c r="E29" i="53"/>
  <c r="E344" i="68"/>
  <c r="E97" i="53"/>
  <c r="E114" i="51"/>
  <c r="E277" i="66"/>
  <c r="E276" i="66"/>
  <c r="E112" i="53"/>
  <c r="E102" i="51"/>
  <c r="E12" i="51"/>
  <c r="E17" i="51"/>
  <c r="E266" i="70"/>
  <c r="E7" i="53"/>
  <c r="E100" i="53"/>
  <c r="E276" i="65"/>
  <c r="E45" i="51"/>
  <c r="E28" i="53"/>
  <c r="E271" i="70"/>
  <c r="E148" i="53"/>
  <c r="E103" i="51"/>
  <c r="E27" i="51"/>
  <c r="E21" i="51"/>
  <c r="E125" i="53"/>
  <c r="E271" i="69"/>
  <c r="E77" i="51"/>
  <c r="E331" i="68"/>
  <c r="E16" i="51"/>
  <c r="E269" i="67"/>
  <c r="E272" i="69"/>
  <c r="E232" i="65"/>
  <c r="E253" i="66"/>
  <c r="E116" i="52"/>
  <c r="E267" i="64"/>
  <c r="E251" i="67"/>
  <c r="E168" i="52"/>
  <c r="E76" i="52"/>
  <c r="E78" i="53"/>
  <c r="E12" i="52"/>
  <c r="E85" i="51"/>
  <c r="E176" i="52"/>
  <c r="E64" i="51"/>
  <c r="E75" i="52"/>
  <c r="E39" i="51"/>
  <c r="E59" i="52"/>
  <c r="E130" i="52"/>
  <c r="E141" i="52"/>
  <c r="E165" i="52"/>
  <c r="E272" i="67"/>
  <c r="E96" i="52"/>
  <c r="E171" i="52"/>
  <c r="E268" i="65"/>
  <c r="E71" i="51"/>
  <c r="E29" i="51"/>
  <c r="E129" i="52"/>
  <c r="E34" i="52"/>
  <c r="E124" i="53"/>
  <c r="E121" i="51"/>
  <c r="E287" i="68"/>
  <c r="E172" i="51"/>
  <c r="E235" i="66"/>
  <c r="E251" i="72"/>
  <c r="E152" i="52"/>
  <c r="E119" i="52"/>
  <c r="E161" i="53"/>
  <c r="E88" i="51"/>
  <c r="E167" i="51"/>
  <c r="E297" i="68"/>
  <c r="E141" i="51"/>
  <c r="E163" i="52"/>
  <c r="E19" i="51"/>
  <c r="E253" i="65"/>
  <c r="E168" i="53"/>
  <c r="E72" i="52"/>
  <c r="E300" i="68"/>
  <c r="E41" i="52"/>
  <c r="E118" i="51"/>
  <c r="E78" i="52"/>
  <c r="E6" i="52"/>
  <c r="E260" i="66"/>
  <c r="E19" i="53"/>
  <c r="E69" i="53"/>
  <c r="E102" i="52"/>
  <c r="E26" i="52"/>
  <c r="E148" i="52"/>
  <c r="E271" i="64"/>
  <c r="E236" i="67"/>
  <c r="E52" i="52"/>
  <c r="E108" i="52"/>
  <c r="E269" i="71"/>
  <c r="E88" i="52"/>
  <c r="E232" i="69"/>
  <c r="E149" i="52"/>
  <c r="E150" i="51"/>
  <c r="E101" i="52"/>
  <c r="E91" i="52"/>
  <c r="E257" i="70"/>
  <c r="E48" i="52"/>
  <c r="E98" i="52"/>
  <c r="E167" i="53"/>
  <c r="E29" i="52"/>
  <c r="E38" i="52"/>
  <c r="E126" i="52"/>
  <c r="E33" i="52"/>
  <c r="E56" i="52"/>
  <c r="E174" i="52"/>
  <c r="E167" i="52"/>
  <c r="E150" i="52"/>
  <c r="E153" i="51"/>
  <c r="E10" i="53"/>
  <c r="E91" i="51"/>
  <c r="E117" i="51"/>
  <c r="E238" i="70"/>
  <c r="E50" i="53"/>
  <c r="E99" i="51"/>
  <c r="E175" i="51"/>
  <c r="E255" i="64"/>
  <c r="E260" i="69"/>
  <c r="E149" i="53"/>
  <c r="E169" i="51"/>
  <c r="E69" i="52"/>
  <c r="E323" i="68"/>
  <c r="E17" i="52"/>
  <c r="E151" i="53"/>
  <c r="E31" i="53"/>
  <c r="E13" i="51"/>
  <c r="E9" i="52"/>
  <c r="E280" i="67"/>
  <c r="E346" i="68"/>
  <c r="E47" i="52"/>
  <c r="E253" i="70"/>
  <c r="E262" i="69"/>
  <c r="E281" i="64"/>
  <c r="E280" i="65"/>
  <c r="E292" i="64"/>
  <c r="E241" i="65"/>
  <c r="E268" i="64"/>
  <c r="E4" i="51"/>
  <c r="E240" i="66"/>
  <c r="E229" i="71"/>
  <c r="E348" i="68"/>
  <c r="E232" i="72"/>
  <c r="E284" i="64"/>
  <c r="E262" i="65"/>
  <c r="E251" i="70"/>
  <c r="E162" i="52"/>
  <c r="E44" i="51"/>
  <c r="E288" i="64"/>
  <c r="E270" i="66"/>
  <c r="E241" i="66"/>
  <c r="E242" i="70"/>
  <c r="E250" i="72"/>
  <c r="E264" i="70"/>
  <c r="E312" i="68"/>
  <c r="E252" i="67"/>
  <c r="E260" i="67"/>
  <c r="E229" i="69"/>
  <c r="E239" i="69"/>
  <c r="E242" i="71"/>
  <c r="E310" i="68"/>
  <c r="E225" i="71"/>
  <c r="E144" i="52"/>
  <c r="E261" i="69"/>
  <c r="E271" i="65"/>
  <c r="E280" i="69"/>
  <c r="E262" i="70"/>
  <c r="E230" i="72"/>
  <c r="E250" i="71"/>
  <c r="E252" i="66"/>
  <c r="E146" i="52"/>
  <c r="E239" i="70"/>
  <c r="E273" i="66"/>
  <c r="E109" i="51"/>
  <c r="E233" i="70"/>
  <c r="E147" i="53"/>
  <c r="E159" i="53"/>
  <c r="E86" i="53"/>
  <c r="E274" i="70"/>
  <c r="E177" i="53"/>
  <c r="E305" i="64"/>
  <c r="E267" i="72"/>
  <c r="E114" i="52"/>
  <c r="E22" i="53"/>
  <c r="E84" i="53"/>
  <c r="E135" i="53"/>
  <c r="E281" i="69"/>
  <c r="E126" i="53"/>
  <c r="E115" i="51"/>
  <c r="E112" i="52"/>
  <c r="E265" i="72"/>
  <c r="E127" i="53"/>
  <c r="E163" i="53"/>
  <c r="E278" i="69"/>
  <c r="E35" i="53"/>
  <c r="E112" i="51"/>
  <c r="E274" i="65"/>
  <c r="E267" i="65"/>
  <c r="E36" i="53"/>
  <c r="E235" i="69"/>
  <c r="E15" i="53"/>
  <c r="E95" i="53"/>
  <c r="E281" i="70"/>
  <c r="E152" i="53"/>
  <c r="E267" i="70"/>
  <c r="E6" i="53"/>
  <c r="E115" i="52"/>
  <c r="E48" i="53"/>
  <c r="E332" i="68"/>
  <c r="E103" i="53"/>
  <c r="E275" i="67"/>
  <c r="E278" i="65"/>
  <c r="E41" i="51"/>
  <c r="E120" i="51"/>
  <c r="E269" i="70"/>
  <c r="E120" i="52"/>
  <c r="E276" i="69"/>
  <c r="E308" i="64"/>
  <c r="E347" i="68"/>
  <c r="E269" i="65"/>
  <c r="E277" i="65"/>
  <c r="E48" i="51"/>
  <c r="E96" i="51"/>
  <c r="E136" i="53"/>
  <c r="E273" i="70"/>
  <c r="E75" i="51"/>
  <c r="E100" i="51"/>
  <c r="E266" i="69"/>
  <c r="E128" i="53"/>
  <c r="E20" i="51"/>
  <c r="E39" i="52"/>
  <c r="E268" i="72"/>
  <c r="E10" i="51"/>
  <c r="E237" i="67"/>
  <c r="E15" i="51"/>
  <c r="E278" i="64"/>
  <c r="E296" i="68"/>
  <c r="E95" i="52"/>
  <c r="E51" i="52"/>
  <c r="E20" i="52"/>
  <c r="E148" i="51"/>
  <c r="E33" i="51"/>
  <c r="E270" i="67"/>
  <c r="E140" i="52"/>
  <c r="E68" i="52"/>
  <c r="E265" i="70"/>
  <c r="E153" i="52"/>
  <c r="E14" i="52"/>
  <c r="E70" i="51"/>
  <c r="E101" i="51"/>
  <c r="E127" i="51"/>
  <c r="E158" i="51"/>
  <c r="E175" i="52"/>
  <c r="E99" i="52"/>
  <c r="E111" i="51"/>
  <c r="E32" i="52"/>
  <c r="E157" i="53"/>
  <c r="E116" i="51"/>
  <c r="E47" i="51"/>
  <c r="E269" i="64"/>
  <c r="E95" i="51"/>
  <c r="E89" i="51"/>
  <c r="E93" i="53"/>
  <c r="E260" i="72"/>
  <c r="E234" i="67"/>
  <c r="E133" i="51"/>
  <c r="E257" i="64"/>
  <c r="E239" i="66"/>
  <c r="E79" i="51"/>
  <c r="E158" i="52"/>
  <c r="E60" i="52"/>
  <c r="E57" i="52"/>
  <c r="E145" i="52"/>
  <c r="E156" i="51"/>
  <c r="E94" i="53"/>
  <c r="E151" i="52"/>
  <c r="E53" i="51"/>
  <c r="E84" i="52"/>
  <c r="E98" i="51"/>
  <c r="E50" i="51"/>
  <c r="E173" i="51"/>
  <c r="E279" i="70"/>
  <c r="E143" i="53"/>
  <c r="E22" i="52"/>
  <c r="E8" i="52"/>
  <c r="E86" i="52"/>
  <c r="E238" i="65"/>
  <c r="E53" i="52"/>
  <c r="E298" i="64"/>
  <c r="E166" i="53"/>
  <c r="E250" i="65"/>
  <c r="E131" i="51"/>
  <c r="E237" i="66"/>
  <c r="E108" i="51"/>
  <c r="E150" i="53"/>
  <c r="E131" i="52"/>
  <c r="E170" i="51"/>
  <c r="E242" i="66"/>
  <c r="E173" i="52"/>
  <c r="E311" i="68"/>
  <c r="E68" i="53"/>
  <c r="E9" i="53"/>
  <c r="E158" i="53"/>
  <c r="E16" i="52"/>
  <c r="E11" i="53"/>
  <c r="E40" i="51"/>
  <c r="E15" i="52"/>
  <c r="E147" i="51"/>
  <c r="E229" i="65"/>
  <c r="E94" i="52"/>
  <c r="E134" i="51"/>
  <c r="E110" i="52"/>
  <c r="E248" i="72"/>
  <c r="E122" i="52"/>
  <c r="E250" i="66"/>
  <c r="E177" i="52"/>
  <c r="E155" i="51"/>
  <c r="E121" i="52"/>
  <c r="E147" i="52"/>
  <c r="E78" i="51"/>
  <c r="E159" i="51"/>
  <c r="E18" i="52"/>
  <c r="E11" i="52"/>
  <c r="E154" i="52"/>
  <c r="E51" i="53"/>
  <c r="E244" i="71"/>
  <c r="E130" i="51"/>
  <c r="E97" i="52"/>
  <c r="E129" i="51"/>
  <c r="E164" i="51"/>
  <c r="E252" i="70"/>
  <c r="E24" i="51"/>
  <c r="E247" i="65"/>
  <c r="E232" i="70"/>
  <c r="E227" i="72"/>
  <c r="E309" i="68"/>
  <c r="E231" i="69"/>
  <c r="E228" i="71"/>
  <c r="E259" i="67"/>
  <c r="E308" i="68"/>
  <c r="E261" i="64"/>
  <c r="E246" i="72"/>
  <c r="E318" i="68"/>
  <c r="E231" i="70"/>
  <c r="E261" i="65"/>
  <c r="E285" i="64"/>
  <c r="E63" i="53"/>
  <c r="E315" i="68"/>
  <c r="E227" i="71"/>
  <c r="E251" i="65"/>
  <c r="E312" i="64"/>
  <c r="E336" i="68"/>
  <c r="E240" i="65"/>
  <c r="E254" i="66"/>
  <c r="E237" i="69"/>
  <c r="E235" i="65"/>
  <c r="E223" i="72"/>
  <c r="E333" i="68"/>
  <c r="E259" i="70"/>
  <c r="E28" i="52"/>
  <c r="E235" i="71"/>
  <c r="E243" i="72"/>
  <c r="E243" i="70"/>
  <c r="E260" i="71"/>
  <c r="E248" i="65"/>
  <c r="E262" i="66"/>
  <c r="E256" i="69"/>
  <c r="E234" i="66"/>
  <c r="E263" i="72"/>
  <c r="E241" i="69"/>
  <c r="E235" i="72"/>
  <c r="E321" i="68"/>
  <c r="E4" i="52"/>
  <c r="E106" i="52"/>
  <c r="E223" i="71"/>
  <c r="E270" i="72"/>
  <c r="E236" i="69"/>
  <c r="E76" i="53"/>
  <c r="E60" i="53"/>
  <c r="E267" i="66"/>
  <c r="E278" i="70"/>
  <c r="E54" i="53"/>
  <c r="E41" i="53"/>
  <c r="E75" i="53"/>
  <c r="E118" i="53"/>
  <c r="E278" i="67"/>
  <c r="E349" i="68"/>
  <c r="E72" i="53"/>
  <c r="E91" i="53"/>
  <c r="E342" i="68"/>
  <c r="E337" i="68"/>
  <c r="E341" i="68"/>
  <c r="E114" i="53"/>
  <c r="E101" i="53"/>
  <c r="E271" i="72"/>
  <c r="E38" i="53"/>
  <c r="E278" i="66"/>
  <c r="E264" i="72"/>
  <c r="E281" i="67"/>
  <c r="E269" i="66"/>
  <c r="E98" i="53"/>
  <c r="E65" i="53"/>
  <c r="E96" i="53"/>
  <c r="E275" i="70"/>
  <c r="E67" i="53"/>
  <c r="E313" i="64"/>
  <c r="E154" i="53"/>
  <c r="E259" i="71"/>
  <c r="E309" i="64"/>
  <c r="E117" i="53"/>
  <c r="E174" i="53"/>
  <c r="E37" i="53"/>
  <c r="E267" i="67"/>
  <c r="E138" i="53"/>
  <c r="E60" i="51"/>
  <c r="E65" i="51"/>
  <c r="E255" i="69"/>
  <c r="E258" i="71"/>
  <c r="E259" i="72"/>
  <c r="E268" i="66"/>
  <c r="E345" i="68"/>
  <c r="E256" i="71"/>
  <c r="E273" i="69"/>
  <c r="E73" i="51"/>
  <c r="E54" i="51"/>
  <c r="E266" i="71"/>
  <c r="E277" i="67"/>
  <c r="E307" i="64"/>
  <c r="E58" i="53"/>
  <c r="E26" i="51"/>
  <c r="E164" i="53"/>
  <c r="E14" i="51"/>
  <c r="E38" i="51"/>
  <c r="E267" i="71"/>
  <c r="E111" i="52"/>
  <c r="E256" i="72"/>
  <c r="E76" i="51"/>
  <c r="E265" i="69"/>
  <c r="E264" i="64"/>
  <c r="E10" i="52"/>
  <c r="E151" i="51"/>
  <c r="E154" i="51"/>
  <c r="E251" i="69"/>
  <c r="E49" i="53"/>
  <c r="E70" i="52"/>
  <c r="E93" i="52"/>
  <c r="E152" i="51"/>
  <c r="E105" i="53"/>
  <c r="E127" i="52"/>
  <c r="E71" i="52"/>
  <c r="E102" i="53"/>
  <c r="E89" i="53"/>
  <c r="E13" i="52"/>
  <c r="E54" i="52"/>
  <c r="E39" i="53"/>
  <c r="E12" i="53"/>
  <c r="E155" i="52"/>
  <c r="E5" i="52"/>
  <c r="E49" i="52"/>
  <c r="E90" i="51"/>
  <c r="E21" i="52"/>
  <c r="E87" i="52"/>
  <c r="E26" i="53"/>
  <c r="E244" i="72"/>
  <c r="E303" i="64"/>
  <c r="E228" i="66"/>
  <c r="E269" i="72"/>
  <c r="E103" i="52"/>
  <c r="E32" i="51"/>
  <c r="E139" i="52"/>
  <c r="E257" i="65"/>
  <c r="E64" i="52"/>
  <c r="E58" i="51"/>
  <c r="E32" i="53"/>
  <c r="E13" i="53"/>
  <c r="E136" i="52"/>
  <c r="E56" i="51"/>
  <c r="E288" i="68"/>
  <c r="E262" i="64"/>
  <c r="E45" i="53"/>
  <c r="E133" i="52"/>
  <c r="E120" i="53"/>
  <c r="E138" i="51"/>
  <c r="E67" i="52"/>
  <c r="E272" i="70"/>
  <c r="E171" i="51"/>
  <c r="E55" i="52"/>
  <c r="E250" i="67"/>
  <c r="E11" i="51"/>
  <c r="E174" i="51"/>
  <c r="E122" i="51"/>
  <c r="E110" i="51"/>
  <c r="E279" i="66"/>
  <c r="E233" i="65"/>
  <c r="E149" i="51"/>
  <c r="E40" i="52"/>
  <c r="E175" i="53"/>
  <c r="E45" i="52"/>
  <c r="E134" i="52"/>
  <c r="E36" i="51"/>
  <c r="E33" i="53"/>
  <c r="E243" i="65"/>
  <c r="E139" i="53"/>
  <c r="E139" i="51"/>
  <c r="E73" i="52"/>
  <c r="E268" i="69"/>
  <c r="E130" i="53"/>
  <c r="E21" i="53"/>
  <c r="E263" i="64"/>
  <c r="E90" i="53"/>
  <c r="E69" i="51"/>
  <c r="E92" i="53"/>
  <c r="E119" i="51"/>
  <c r="E322" i="68"/>
  <c r="E77" i="52"/>
  <c r="E268" i="70"/>
  <c r="E87" i="53"/>
  <c r="E168" i="51"/>
  <c r="E248" i="71"/>
  <c r="E64" i="53"/>
  <c r="E107" i="52"/>
  <c r="E67" i="51"/>
  <c r="E72" i="51"/>
  <c r="E224" i="72"/>
  <c r="E117" i="52"/>
  <c r="E107" i="51"/>
  <c r="E8" i="51"/>
  <c r="E279" i="69"/>
  <c r="E70" i="53"/>
  <c r="E83" i="52"/>
  <c r="E36" i="52"/>
  <c r="E224" i="71"/>
  <c r="E226" i="72"/>
  <c r="E255" i="70"/>
  <c r="E291" i="64"/>
  <c r="E82" i="52"/>
  <c r="E231" i="66"/>
  <c r="E87" i="51"/>
  <c r="E229" i="72"/>
  <c r="E253" i="71"/>
  <c r="E252" i="72"/>
  <c r="E313" i="68"/>
  <c r="E162" i="51"/>
  <c r="E339" i="68"/>
  <c r="E279" i="64"/>
  <c r="E314" i="68"/>
  <c r="E259" i="65"/>
  <c r="E239" i="67"/>
  <c r="E261" i="70"/>
  <c r="E227" i="65"/>
  <c r="E266" i="65"/>
  <c r="E231" i="65"/>
  <c r="E250" i="70"/>
  <c r="E256" i="66"/>
  <c r="E287" i="64"/>
  <c r="E262" i="72"/>
  <c r="E301" i="64"/>
  <c r="E335" i="68"/>
  <c r="E238" i="67"/>
  <c r="E255" i="67"/>
  <c r="E221" i="72"/>
  <c r="E82" i="51"/>
  <c r="E28" i="51"/>
  <c r="E106" i="51"/>
  <c r="E44" i="53"/>
  <c r="E238" i="69"/>
  <c r="E289" i="64"/>
  <c r="E316" i="68"/>
  <c r="E245" i="71"/>
  <c r="E280" i="70"/>
  <c r="E258" i="69"/>
  <c r="E125" i="51"/>
  <c r="E242" i="69"/>
  <c r="E229" i="70"/>
  <c r="E109" i="52"/>
  <c r="E327" i="68"/>
  <c r="E259" i="66"/>
  <c r="E283" i="64"/>
  <c r="E68" i="51"/>
  <c r="E249" i="72"/>
  <c r="E266" i="66"/>
  <c r="E228" i="70"/>
  <c r="E128" i="52"/>
  <c r="E271" i="66"/>
  <c r="E243" i="69"/>
  <c r="E225" i="72"/>
  <c r="E240" i="70"/>
  <c r="E280" i="64"/>
  <c r="E247" i="70"/>
  <c r="E251" i="66"/>
  <c r="E146" i="51"/>
  <c r="E262" i="67"/>
  <c r="E325" i="68"/>
  <c r="E277" i="64"/>
  <c r="E290" i="68"/>
  <c r="E304" i="64"/>
  <c r="E7" i="52"/>
  <c r="E245" i="72"/>
  <c r="E259" i="69"/>
  <c r="E63" i="52"/>
  <c r="E257" i="67"/>
  <c r="E25" i="52"/>
  <c r="E246" i="71"/>
  <c r="E285" i="68"/>
  <c r="E249" i="65"/>
  <c r="E24" i="52"/>
  <c r="E266" i="67"/>
  <c r="E161" i="51"/>
  <c r="E43" i="52"/>
  <c r="E105" i="52"/>
  <c r="E247" i="67"/>
  <c r="E3" i="52"/>
  <c r="E105" i="51"/>
  <c r="E329" i="68"/>
  <c r="E161" i="52"/>
  <c r="E258" i="64"/>
  <c r="E24" i="53"/>
  <c r="E246" i="66"/>
  <c r="E43" i="51"/>
  <c r="E227" i="70"/>
  <c r="E230" i="69"/>
  <c r="E279" i="68"/>
  <c r="E265" i="67"/>
  <c r="E219" i="71"/>
  <c r="E304" i="68"/>
  <c r="E294" i="64"/>
  <c r="E245" i="67"/>
  <c r="E144" i="51"/>
  <c r="E271" i="67"/>
  <c r="E292" i="68"/>
  <c r="E231" i="67"/>
  <c r="E85" i="52"/>
  <c r="E258" i="65"/>
  <c r="E241" i="71"/>
  <c r="E256" i="70"/>
  <c r="E301" i="68"/>
  <c r="E247" i="71"/>
  <c r="E270" i="64"/>
  <c r="E242" i="65"/>
  <c r="E252" i="71"/>
  <c r="E63" i="51"/>
  <c r="E263" i="71"/>
  <c r="E265" i="64"/>
  <c r="E254" i="67"/>
  <c r="E294" i="68"/>
  <c r="E66" i="52"/>
  <c r="E236" i="66"/>
  <c r="E248" i="70"/>
  <c r="E324" i="68"/>
  <c r="E230" i="71"/>
  <c r="E249" i="67"/>
  <c r="E261" i="71"/>
  <c r="E286" i="64"/>
  <c r="E248" i="67"/>
  <c r="E62" i="52"/>
  <c r="E230" i="66"/>
  <c r="E3" i="51"/>
  <c r="E3" i="53"/>
  <c r="E282" i="68"/>
  <c r="E43" i="53"/>
  <c r="E305" i="68"/>
  <c r="E81" i="53"/>
  <c r="E246" i="65"/>
  <c r="E281" i="68"/>
  <c r="E306" i="68"/>
  <c r="E124" i="51"/>
  <c r="E62" i="53"/>
  <c r="E249" i="70"/>
  <c r="E143" i="51"/>
  <c r="E226" i="69"/>
  <c r="E237" i="71"/>
  <c r="E246" i="67"/>
  <c r="E237" i="72"/>
  <c r="E280" i="68"/>
  <c r="E226" i="66"/>
  <c r="E226" i="67"/>
  <c r="E240" i="67"/>
  <c r="E232" i="71"/>
  <c r="E49" i="51"/>
  <c r="E128" i="51"/>
  <c r="E248" i="69"/>
  <c r="E303" i="68"/>
  <c r="E298" i="68"/>
  <c r="E247" i="72"/>
  <c r="E239" i="72"/>
  <c r="E9" i="51"/>
  <c r="E256" i="64"/>
  <c r="E235" i="67"/>
  <c r="E290" i="64"/>
  <c r="E302" i="64"/>
  <c r="E300" i="64"/>
  <c r="E260" i="65"/>
  <c r="E236" i="65"/>
  <c r="E233" i="71"/>
  <c r="E261" i="72"/>
  <c r="E249" i="66"/>
  <c r="E221" i="71"/>
  <c r="E273" i="65"/>
  <c r="E164" i="52"/>
  <c r="E82" i="53"/>
  <c r="E282" i="64"/>
  <c r="E261" i="67"/>
  <c r="E222" i="71"/>
  <c r="E230" i="70"/>
  <c r="E283" i="68"/>
  <c r="E246" i="70"/>
  <c r="E265" i="66"/>
  <c r="E230" i="67"/>
  <c r="E274" i="64"/>
  <c r="E238" i="71"/>
  <c r="E81" i="51"/>
  <c r="E81" i="52"/>
  <c r="E220" i="72"/>
  <c r="E143" i="52"/>
  <c r="E229" i="67"/>
  <c r="E232" i="66"/>
  <c r="E222" i="72"/>
  <c r="E240" i="71"/>
  <c r="E328" i="68"/>
  <c r="E227" i="67"/>
  <c r="E245" i="65"/>
  <c r="E226" i="65"/>
  <c r="E245" i="69"/>
  <c r="E273" i="64"/>
  <c r="E264" i="67"/>
  <c r="E255" i="65"/>
  <c r="E254" i="70"/>
  <c r="E276" i="64"/>
  <c r="E273" i="67"/>
  <c r="E243" i="71"/>
  <c r="E234" i="65"/>
  <c r="E258" i="66"/>
  <c r="E253" i="64"/>
  <c r="E311" i="64"/>
  <c r="E296" i="64"/>
  <c r="E253" i="72"/>
  <c r="E262" i="71"/>
  <c r="E334" i="68"/>
  <c r="E250" i="69"/>
  <c r="E264" i="69"/>
  <c r="E251" i="71"/>
  <c r="E243" i="67"/>
  <c r="E236" i="70"/>
  <c r="E7" i="51"/>
  <c r="E242" i="72"/>
  <c r="E25" i="53"/>
  <c r="E249" i="71"/>
  <c r="E272" i="65"/>
  <c r="E247" i="69"/>
  <c r="E228" i="69"/>
  <c r="E256" i="67"/>
  <c r="E124" i="52"/>
  <c r="E249" i="69"/>
  <c r="E220" i="71"/>
  <c r="E265" i="65"/>
  <c r="E246" i="69"/>
  <c r="E227" i="69"/>
  <c r="E230" i="65"/>
  <c r="E238" i="72"/>
  <c r="E295" i="64"/>
  <c r="E252" i="64"/>
  <c r="E228" i="67"/>
  <c r="E240" i="72"/>
  <c r="E255" i="71"/>
  <c r="E62" i="51"/>
  <c r="E232" i="67"/>
  <c r="E307" i="68"/>
  <c r="E264" i="65"/>
  <c r="E226" i="70"/>
  <c r="E245" i="70"/>
  <c r="E219" i="72"/>
  <c r="E245" i="66"/>
  <c r="E264" i="66"/>
  <c r="E7" i="16"/>
  <c r="E22" i="16"/>
  <c r="E5" i="17"/>
  <c r="E21" i="17"/>
  <c r="E30" i="17"/>
  <c r="E5" i="15"/>
  <c r="E9" i="15"/>
  <c r="E13" i="15"/>
  <c r="E20" i="15"/>
  <c r="E25" i="15"/>
  <c r="E30" i="15"/>
  <c r="E9" i="17"/>
  <c r="E10" i="16"/>
  <c r="E18" i="16"/>
  <c r="E28" i="16"/>
  <c r="E16" i="16"/>
  <c r="E19" i="16"/>
  <c r="E9" i="16"/>
  <c r="E30" i="16"/>
  <c r="E6" i="16"/>
  <c r="E13" i="16"/>
  <c r="E6" i="17"/>
  <c r="E5" i="16"/>
  <c r="E31" i="16"/>
  <c r="E22" i="17"/>
  <c r="E6" i="15"/>
  <c r="E10" i="15"/>
  <c r="E14" i="15"/>
  <c r="E21" i="15"/>
  <c r="E26" i="15"/>
  <c r="E31" i="15"/>
  <c r="E18" i="17"/>
  <c r="E11" i="16"/>
  <c r="E21" i="16"/>
  <c r="E29" i="16"/>
  <c r="E19" i="17"/>
  <c r="E28" i="17"/>
  <c r="E7" i="15"/>
  <c r="E11" i="15"/>
  <c r="E18" i="15"/>
  <c r="E22" i="15"/>
  <c r="E28" i="15"/>
  <c r="E32" i="15"/>
  <c r="E7" i="17"/>
  <c r="E12" i="16"/>
  <c r="E24" i="16"/>
  <c r="E32" i="16"/>
  <c r="E20" i="16"/>
  <c r="E8" i="16"/>
  <c r="E26" i="16"/>
  <c r="E20" i="17"/>
  <c r="E29" i="17"/>
  <c r="E8" i="15"/>
  <c r="E12" i="15"/>
  <c r="E19" i="15"/>
  <c r="E24" i="15"/>
  <c r="E29" i="15"/>
  <c r="E8" i="17"/>
  <c r="E14" i="16"/>
  <c r="E25" i="16"/>
  <c r="E122" i="29"/>
  <c r="E139" i="29"/>
  <c r="E125" i="6"/>
  <c r="E141" i="6"/>
  <c r="E110" i="6"/>
  <c r="E165" i="6"/>
  <c r="E127" i="29"/>
  <c r="E134" i="29"/>
  <c r="N152" i="6"/>
  <c r="N176" i="6"/>
  <c r="N148" i="6"/>
  <c r="N172" i="6"/>
  <c r="N126" i="6"/>
  <c r="N135" i="6"/>
  <c r="N159" i="6"/>
  <c r="N139" i="29"/>
  <c r="N128" i="6"/>
  <c r="N144" i="6"/>
  <c r="N168" i="6"/>
  <c r="N125" i="29"/>
  <c r="Q17" i="17"/>
  <c r="D15" i="16"/>
  <c r="C133" i="6"/>
  <c r="J27" i="17"/>
  <c r="D27" i="16"/>
  <c r="D4" i="15"/>
  <c r="K17" i="15"/>
  <c r="I27" i="16"/>
  <c r="K156" i="6"/>
  <c r="H3" i="17"/>
  <c r="B156" i="6"/>
  <c r="C78" i="39"/>
  <c r="Q156" i="6"/>
  <c r="I3" i="17"/>
  <c r="F3" i="17"/>
  <c r="E156" i="6"/>
  <c r="K170" i="6"/>
  <c r="J132" i="6"/>
  <c r="L3" i="16"/>
  <c r="H3" i="27"/>
  <c r="L3" i="28"/>
  <c r="O3" i="26"/>
  <c r="Q3" i="16"/>
  <c r="E3" i="17"/>
  <c r="F156" i="6"/>
  <c r="F132" i="6"/>
  <c r="Q3" i="26"/>
  <c r="F3" i="26"/>
  <c r="D3" i="27"/>
  <c r="M3" i="26"/>
  <c r="D3" i="26"/>
  <c r="H132" i="6"/>
  <c r="H156" i="6"/>
  <c r="I3" i="27"/>
  <c r="B3" i="16"/>
  <c r="O3" i="28"/>
  <c r="Q3" i="28"/>
  <c r="G3" i="17"/>
  <c r="B3" i="15"/>
  <c r="G3" i="27"/>
  <c r="D3" i="16"/>
  <c r="I3" i="16"/>
  <c r="K3" i="28"/>
  <c r="L3" i="15"/>
  <c r="Q3" i="27"/>
  <c r="J3" i="26"/>
  <c r="P3" i="28"/>
  <c r="N3" i="27"/>
  <c r="M3" i="17"/>
  <c r="P3" i="16"/>
  <c r="N156" i="6"/>
  <c r="N132" i="6"/>
  <c r="K3" i="26"/>
  <c r="O3" i="16"/>
  <c r="H3" i="16"/>
  <c r="N3" i="26"/>
  <c r="O3" i="27"/>
  <c r="K3" i="15"/>
  <c r="G3" i="16"/>
  <c r="O3" i="15"/>
  <c r="I3" i="28"/>
  <c r="C3" i="15"/>
  <c r="E3" i="27"/>
  <c r="F3" i="27"/>
  <c r="K3" i="17"/>
  <c r="F3" i="15"/>
  <c r="I3" i="15"/>
  <c r="G3" i="28"/>
  <c r="P3" i="15"/>
  <c r="N3" i="16"/>
  <c r="Q3" i="15"/>
  <c r="K3" i="27"/>
  <c r="M3" i="16"/>
  <c r="P3" i="27"/>
  <c r="J3" i="16"/>
  <c r="P3" i="26"/>
  <c r="J3" i="15"/>
  <c r="G3" i="15"/>
  <c r="C3" i="16"/>
  <c r="L3" i="27"/>
  <c r="N3" i="15"/>
  <c r="E3" i="16"/>
  <c r="I3" i="26"/>
  <c r="C3" i="28"/>
  <c r="M3" i="28"/>
  <c r="J3" i="27"/>
  <c r="E3" i="26"/>
  <c r="C3" i="17"/>
  <c r="M3" i="27"/>
  <c r="G3" i="26"/>
  <c r="L3" i="26"/>
  <c r="C3" i="27"/>
  <c r="M3" i="15"/>
  <c r="O3" i="17"/>
  <c r="D132" i="6"/>
  <c r="D156" i="6"/>
  <c r="D3" i="15"/>
  <c r="C3" i="26"/>
  <c r="N3" i="28"/>
  <c r="E3" i="15"/>
  <c r="D3" i="28"/>
  <c r="F3" i="16"/>
  <c r="K3" i="16"/>
  <c r="H3" i="26"/>
  <c r="H3" i="28"/>
  <c r="D133" i="29" l="1"/>
  <c r="O133" i="29"/>
  <c r="C133" i="29"/>
  <c r="N133" i="29"/>
  <c r="E140" i="6"/>
  <c r="E124" i="6"/>
  <c r="E164" i="6"/>
  <c r="E133" i="29"/>
  <c r="D140" i="6"/>
  <c r="D164" i="6"/>
  <c r="D124" i="6"/>
  <c r="N140" i="6"/>
  <c r="N164" i="6"/>
  <c r="N124" i="6"/>
  <c r="K133" i="29"/>
  <c r="J133" i="29"/>
  <c r="Q164" i="6"/>
  <c r="Q124" i="6"/>
  <c r="Q140" i="6"/>
  <c r="I140" i="6"/>
  <c r="I164" i="6"/>
  <c r="I124" i="6"/>
  <c r="C140" i="6"/>
  <c r="C164" i="6"/>
  <c r="C124" i="6"/>
  <c r="H140" i="6"/>
  <c r="H164" i="6"/>
  <c r="H124" i="6"/>
  <c r="P164" i="6"/>
  <c r="P140" i="6"/>
  <c r="P124" i="6"/>
  <c r="L164" i="6"/>
  <c r="L140" i="6"/>
  <c r="L124" i="6"/>
  <c r="H133" i="29"/>
  <c r="Q133" i="29"/>
  <c r="L133" i="29"/>
  <c r="P133" i="29"/>
  <c r="O140" i="6"/>
  <c r="O164" i="6"/>
  <c r="O124" i="6"/>
  <c r="I133" i="29"/>
  <c r="K140" i="6"/>
  <c r="K124" i="6"/>
  <c r="K164" i="6"/>
  <c r="J140" i="6"/>
  <c r="J164" i="6"/>
  <c r="J124" i="6"/>
  <c r="C86" i="39" l="1"/>
  <c r="C88" i="39" l="1"/>
  <c r="C90" i="39" l="1"/>
  <c r="C92" i="39"/>
  <c r="C94" i="39" l="1"/>
  <c r="C96" i="39" l="1"/>
  <c r="C102" i="39" l="1"/>
  <c r="C110" i="39" l="1"/>
  <c r="C112" i="39"/>
  <c r="C114" i="39" l="1"/>
  <c r="C116" i="39" l="1"/>
  <c r="C122" i="39" l="1"/>
  <c r="C126" i="39" l="1"/>
  <c r="C132" i="39" l="1"/>
  <c r="C134" i="39" l="1"/>
  <c r="C136" i="39" l="1"/>
  <c r="C140" i="39" l="1"/>
  <c r="C150" i="39" l="1"/>
  <c r="C152" i="39" l="1"/>
  <c r="C154" i="39" l="1"/>
  <c r="C158" i="39" l="1"/>
  <c r="C168" i="39" l="1"/>
  <c r="C170" i="39" l="1"/>
  <c r="C172" i="39" l="1"/>
  <c r="C176" i="39" l="1"/>
</calcChain>
</file>

<file path=xl/sharedStrings.xml><?xml version="1.0" encoding="utf-8"?>
<sst xmlns="http://schemas.openxmlformats.org/spreadsheetml/2006/main" count="9674" uniqueCount="289">
  <si>
    <t>Conventional electric heating households</t>
  </si>
  <si>
    <t>Advanced electric heating households</t>
  </si>
  <si>
    <t>Derived heat households</t>
  </si>
  <si>
    <t>Geothermal households</t>
  </si>
  <si>
    <t>Biomass households</t>
  </si>
  <si>
    <t>Gas households</t>
  </si>
  <si>
    <t>Diesel oil households</t>
  </si>
  <si>
    <t>LPG  households</t>
  </si>
  <si>
    <t>Solid households</t>
  </si>
  <si>
    <t>Detailed information by household type</t>
  </si>
  <si>
    <t>Final energy consumption per surface area</t>
  </si>
  <si>
    <t>CO2 emissions per household</t>
  </si>
  <si>
    <t>Thermal energy service per household</t>
  </si>
  <si>
    <t>Final energy consumption per household</t>
  </si>
  <si>
    <t>CO2 emissions</t>
  </si>
  <si>
    <t>System efficiency indicator</t>
  </si>
  <si>
    <t>Thermal energy service</t>
  </si>
  <si>
    <t>Final energy consumption</t>
  </si>
  <si>
    <t>Thermal uses in new and renovated households - detailed structure</t>
  </si>
  <si>
    <t>Thermal uses - detailed structure</t>
  </si>
  <si>
    <t>Equipment installations in 2015 - vintage structure</t>
  </si>
  <si>
    <t>New equipment installations in new and renovated households</t>
  </si>
  <si>
    <t>New equipment installations</t>
  </si>
  <si>
    <t>Retired equipment</t>
  </si>
  <si>
    <t>Number of households</t>
  </si>
  <si>
    <t>Number of households - detailed structure</t>
  </si>
  <si>
    <t>Other appliances (vacuum cleaners, irons etc.)</t>
  </si>
  <si>
    <t>Lighting</t>
  </si>
  <si>
    <t>ICT equipment</t>
  </si>
  <si>
    <t>TV and multimedia</t>
  </si>
  <si>
    <t>Dishwashers</t>
  </si>
  <si>
    <t>Clothes dryers</t>
  </si>
  <si>
    <t>Washing machines</t>
  </si>
  <si>
    <t>Refrigerators and freezers</t>
  </si>
  <si>
    <t>Residential / specific electric uses</t>
  </si>
  <si>
    <t>Specific electric uses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</si>
  <si>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surface area</t>
    </r>
  </si>
  <si>
    <t>Thermal energy service per surface area</t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</si>
  <si>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 per household</t>
    </r>
  </si>
  <si>
    <r>
      <t>CO</t>
    </r>
    <r>
      <rPr>
        <vertAlign val="subscript"/>
        <sz val="9"/>
        <color theme="1"/>
        <rFont val="Calibri"/>
        <family val="2"/>
        <scheme val="minor"/>
      </rPr>
      <t>2</t>
    </r>
    <r>
      <rPr>
        <sz val="9"/>
        <color theme="1"/>
        <rFont val="Calibri"/>
        <family val="2"/>
        <scheme val="minor"/>
      </rPr>
      <t xml:space="preserve"> emissions</t>
    </r>
  </si>
  <si>
    <t>System efficiency indicator of total stock</t>
  </si>
  <si>
    <t>Number of new and renovated households</t>
  </si>
  <si>
    <t>Thermal uses in new and renovated households</t>
  </si>
  <si>
    <t>Thermal uses</t>
  </si>
  <si>
    <t>Residential sector summary</t>
  </si>
  <si>
    <t>Description</t>
  </si>
  <si>
    <t>Sheet</t>
  </si>
  <si>
    <t>Click on the link to jump to the sheet</t>
  </si>
  <si>
    <t>Specific electric appliances consumption per household (in kWh)</t>
  </si>
  <si>
    <t>W per representative household</t>
  </si>
  <si>
    <t xml:space="preserve">Lighting </t>
  </si>
  <si>
    <t>Dishwasher</t>
  </si>
  <si>
    <t>Clothes dryer</t>
  </si>
  <si>
    <t>Washing machine</t>
  </si>
  <si>
    <t>Ratio of energy service to energy consumption (system efficiency indicator)</t>
  </si>
  <si>
    <t>Biomass and wastes</t>
  </si>
  <si>
    <t>Gases</t>
  </si>
  <si>
    <t>LPG</t>
  </si>
  <si>
    <t>Solids</t>
  </si>
  <si>
    <t>Solar</t>
  </si>
  <si>
    <t>Electricity</t>
  </si>
  <si>
    <t>Derived heat</t>
  </si>
  <si>
    <t>Cooking</t>
  </si>
  <si>
    <t>Water heating</t>
  </si>
  <si>
    <t>Cooling</t>
  </si>
  <si>
    <t>Space heating</t>
  </si>
  <si>
    <t>Specific electricity uses (appliances and lighting)</t>
  </si>
  <si>
    <t>Emissions per capita (kg CO2 / capita)</t>
  </si>
  <si>
    <t>Thermal energy service per capita (kWh useful / capita)</t>
  </si>
  <si>
    <t>Energy consumption per capita (kWh / capita)</t>
  </si>
  <si>
    <t>Emissions per surface area (kg CO2 / sqm)</t>
  </si>
  <si>
    <t>Thermal energy service per surface area (kWh useful / sqm)</t>
  </si>
  <si>
    <t>Energy consumption per surface area (kWh / sqm)</t>
  </si>
  <si>
    <t>Emissions per household (kg CO2 / household)</t>
  </si>
  <si>
    <t>Thermal energy service per household (kWh useful / household)</t>
  </si>
  <si>
    <t>Energy consumption per household (kWh / household)</t>
  </si>
  <si>
    <t>Additional household indicators</t>
  </si>
  <si>
    <t>Share of emissions in end-uses (in %)</t>
  </si>
  <si>
    <t>Emissions by end-uses (kt of CO2)</t>
  </si>
  <si>
    <t>Geothermal energy</t>
  </si>
  <si>
    <t>Liquid biofuels</t>
  </si>
  <si>
    <t>Biogas</t>
  </si>
  <si>
    <t>Renewable energies and wastes</t>
  </si>
  <si>
    <t>Gas/Diesel oil and other liquids (without biofuels)</t>
  </si>
  <si>
    <t>Liquified petroleum gas (LPG)</t>
  </si>
  <si>
    <t>Liquids</t>
  </si>
  <si>
    <t>Emissions by fuel - Eurostat structure (kt of CO2)</t>
  </si>
  <si>
    <t>Emissions</t>
  </si>
  <si>
    <t>Shares of energy consumption in end-uses (in %)</t>
  </si>
  <si>
    <t>Energy consumption by end-uses (ktoe)</t>
  </si>
  <si>
    <t>Energy consumption by fuel - Eurostat structure (ktoe)</t>
  </si>
  <si>
    <t>Energy consumption</t>
  </si>
  <si>
    <t>Avoided energy use (thermal integrity effect)</t>
  </si>
  <si>
    <t>(expressed in kWh/m2 of floor area and adjusted for weather conditions)</t>
  </si>
  <si>
    <t>Energy comfort for space heating purposes</t>
  </si>
  <si>
    <t>U-values (weighted average based on dwellings stock per floor area, W/m2K)</t>
  </si>
  <si>
    <t>Building Characteristics and Energy Comfort</t>
  </si>
  <si>
    <t>New and renovated households useful surface area (in sqm/household)</t>
  </si>
  <si>
    <t>New and renovated households useful surface area (in sqm/capita)</t>
  </si>
  <si>
    <t>Households useful surface area (in sqm/household)</t>
  </si>
  <si>
    <t>Households useful surface area (in sqm/capita)</t>
  </si>
  <si>
    <t>Households size (inhabitants/household)</t>
  </si>
  <si>
    <t>Indicators</t>
  </si>
  <si>
    <t>Relative heating degree-days</t>
  </si>
  <si>
    <t>Mean heating degree-days over period 1980 - 2015</t>
  </si>
  <si>
    <t>Actual heating degree-days</t>
  </si>
  <si>
    <t>New and renovated households useful surface area (in 000 sqm)</t>
  </si>
  <si>
    <t>Total households useful surface area (in 000 sqm)</t>
  </si>
  <si>
    <t>Population (inhabitants)</t>
  </si>
  <si>
    <t>Gases incl. biogas</t>
  </si>
  <si>
    <t>Gas/Diesel oil incl. biofuels (GDO)</t>
  </si>
  <si>
    <t>Air conditioning</t>
  </si>
  <si>
    <t>Space cooling</t>
  </si>
  <si>
    <t>Circulation</t>
  </si>
  <si>
    <t>Conventional electric heating</t>
  </si>
  <si>
    <t>Advanced electric heating</t>
  </si>
  <si>
    <t>Stock of households</t>
  </si>
  <si>
    <t>Electricity in circulation</t>
  </si>
  <si>
    <t>Final energy consumption (ktoe)</t>
  </si>
  <si>
    <t>Thermal energy service (ktoe useful)</t>
  </si>
  <si>
    <t>Ratio of energy service to energy consumption</t>
  </si>
  <si>
    <t>CO2 emissions (kt CO2)</t>
  </si>
  <si>
    <t>Final energy consumption (kWh / household)</t>
  </si>
  <si>
    <t>Thermal energy service (kWh useful / household)</t>
  </si>
  <si>
    <t>CO2 emissions (kg CO2 / household)</t>
  </si>
  <si>
    <t>Final energy consumption (kWh / sqm)</t>
  </si>
  <si>
    <t>Thermal energy service (kWh useful / sqm)</t>
  </si>
  <si>
    <t>CO2 emissions (kg CO2 / sqm)</t>
  </si>
  <si>
    <t>Lighting and other electricity uses</t>
  </si>
  <si>
    <t>Brown appliances</t>
  </si>
  <si>
    <t>White appliances</t>
  </si>
  <si>
    <t>Penetration factor (appliances per household)</t>
  </si>
  <si>
    <t>W per new appliance (in average operating mode)</t>
  </si>
  <si>
    <t>W per appliance (in average operating mode)</t>
  </si>
  <si>
    <t>Operating hours per appliance</t>
  </si>
  <si>
    <t>Number of replaced appliances</t>
  </si>
  <si>
    <t>Number of new appliances</t>
  </si>
  <si>
    <t>Total number of appliances</t>
  </si>
  <si>
    <t>Total MW installed (in average operating mode)</t>
  </si>
  <si>
    <t>Lumens per useful surface area (lumen per sqm)</t>
  </si>
  <si>
    <t>Electric</t>
  </si>
  <si>
    <t>Water heating: Electric + solar</t>
  </si>
  <si>
    <t>Water heating: Electric</t>
  </si>
  <si>
    <t>Water heating: LPG + solar</t>
  </si>
  <si>
    <t>Water heating: LPG</t>
  </si>
  <si>
    <t>Household type: Conventional electric heating</t>
  </si>
  <si>
    <t>Household type: Advanced electric heating</t>
  </si>
  <si>
    <t>Water heating: DHE shd + solar</t>
  </si>
  <si>
    <t>Water heating: DHE shd</t>
  </si>
  <si>
    <t>Derived heat (DHE)</t>
  </si>
  <si>
    <t>Household type: Derived heat</t>
  </si>
  <si>
    <t>Water heating: GEO shd + solar</t>
  </si>
  <si>
    <t>Water heating: GEO shd</t>
  </si>
  <si>
    <t>Geothermal energy (GEO)</t>
  </si>
  <si>
    <t>Household type: Geothermal Energy</t>
  </si>
  <si>
    <t>Water heating: BMS shd + solar</t>
  </si>
  <si>
    <t>Water heating: BMS shd</t>
  </si>
  <si>
    <t>Biomass and wastes (BMS)</t>
  </si>
  <si>
    <t>Household type: Biomass and wastes</t>
  </si>
  <si>
    <t>Water heating: NGS shd + solar</t>
  </si>
  <si>
    <t>Water heating: NGS shd</t>
  </si>
  <si>
    <t>Gases incl. biogas (NGS)</t>
  </si>
  <si>
    <t>Household type: Gas</t>
  </si>
  <si>
    <t>GDO</t>
  </si>
  <si>
    <t>Water heating: GDO shd + solar</t>
  </si>
  <si>
    <t>Water heating: GDO shd</t>
  </si>
  <si>
    <t>Gas/diesel oil incl. biofuels (GDO)</t>
  </si>
  <si>
    <t>Household type: Diesel oil</t>
  </si>
  <si>
    <t>Water heating: LPG shd + solar</t>
  </si>
  <si>
    <t>Water heating: LPG shd</t>
  </si>
  <si>
    <t>Household type: LPG</t>
  </si>
  <si>
    <t>Water heating: Solids</t>
  </si>
  <si>
    <t>Household type: Solids</t>
  </si>
  <si>
    <t>&lt;=2000</t>
  </si>
  <si>
    <t>Year of installation:</t>
  </si>
  <si>
    <t>[ktoe]</t>
  </si>
  <si>
    <t>[ratio of energy service to energy consumption]</t>
  </si>
  <si>
    <t>[kt CO2]</t>
  </si>
  <si>
    <t>[kWh / household]</t>
  </si>
  <si>
    <t>[kWh useful / household]</t>
  </si>
  <si>
    <t>[kg CO2 / household]</t>
  </si>
  <si>
    <t>[kWh / sqm]</t>
  </si>
  <si>
    <t>[kWh useful / sqm]</t>
  </si>
  <si>
    <t>[kg CO2 / sqm]</t>
  </si>
  <si>
    <t>CO2 emissions per surface area in new and renovated households (kg CO2 / sqm)</t>
  </si>
  <si>
    <t>Thermal energy service per surface area in new and renovated households (kWh useful / sqm)</t>
  </si>
  <si>
    <t>Final energy consumption per surface area in new and renovated households (kWh / sqm)</t>
  </si>
  <si>
    <t>CO2 emissions per household in new and renovated households (kg CO2 / household)</t>
  </si>
  <si>
    <t>Thermal energy service per household in new and renovated households (kWh useful / household)</t>
  </si>
  <si>
    <t>Final energy consumption per household in new and renovated households (kWh / household)</t>
  </si>
  <si>
    <t>CO2 emissions in new and renovated households (kt CO2)</t>
  </si>
  <si>
    <t>System efficiency indicator of new and renovated households (ratio of energy service to energy consumption)</t>
  </si>
  <si>
    <t>Thermal energy service in new and renovated households (ktoe useful)</t>
  </si>
  <si>
    <t>Final energy consumption in new and renovated households (ktoe)</t>
  </si>
  <si>
    <t>Thermal uses of new and renovated households</t>
  </si>
  <si>
    <t>CO2 emissions per surface area (kg CO2 / sqm)</t>
  </si>
  <si>
    <t>Final energy consumption per surface area (kWh / sqm)</t>
  </si>
  <si>
    <t>CO2 emissions per household (kg CO2 / household)</t>
  </si>
  <si>
    <t>Final energy consumption per household (kWh / household)</t>
  </si>
  <si>
    <t>System efficiency indicator (ratio of energy service to energy consumption)</t>
  </si>
  <si>
    <t>Thermal uses of total stock</t>
  </si>
  <si>
    <t>Year:</t>
  </si>
  <si>
    <t>New equipment installations via replacement</t>
  </si>
  <si>
    <t>Gases (incl biogas)</t>
  </si>
  <si>
    <t>JRC-IDEES - Integrated Database of the European Energy System (2000-2015)</t>
  </si>
  <si>
    <t>Residential sector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</si>
  <si>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</si>
  <si>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</si>
  <si>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</si>
  <si>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</si>
  <si>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</si>
  <si>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</si>
  <si>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CO2 emissions per surface area</t>
  </si>
  <si>
    <t>© European Union 2017-2018</t>
  </si>
  <si>
    <t>version 1.0</t>
  </si>
  <si>
    <t>Consumption expenditure per capita relative to EU28</t>
  </si>
  <si>
    <t>Household consumption expenditure (M€2010)</t>
  </si>
  <si>
    <t>Household consumption expenditure per capita (€2010)</t>
  </si>
  <si>
    <t>Household consumption expenditure per household (€2010)</t>
  </si>
  <si>
    <t>Prepared by JRC C.6</t>
  </si>
  <si>
    <t>The information made available is property of the Joint Research Centre of the European Commission.</t>
  </si>
  <si>
    <t>IE</t>
  </si>
  <si>
    <t>Ireland</t>
  </si>
  <si>
    <t>IE - Residential sector summary</t>
  </si>
  <si>
    <t>IE - Number of households</t>
  </si>
  <si>
    <t>IE - Final energy consumption</t>
  </si>
  <si>
    <t>IE - Thermal energy service</t>
  </si>
  <si>
    <t>IE - System efficiency indicator of total stock</t>
  </si>
  <si>
    <t>IE - CO2 emissions</t>
  </si>
  <si>
    <t>IE - Final energy consumption per household</t>
  </si>
  <si>
    <t>IE - Thermal energy service per household</t>
  </si>
  <si>
    <t>IE - CO2 emissions per household</t>
  </si>
  <si>
    <t>IE - Final energy consumption per surface area</t>
  </si>
  <si>
    <t>IE - Thermal energy service per surface area</t>
  </si>
  <si>
    <t>IE - CO2 emissions per surface area</t>
  </si>
  <si>
    <t>IE - Number of new and renovated households</t>
  </si>
  <si>
    <t>IE - Final energy consumption in new and renovated households</t>
  </si>
  <si>
    <t>IE - Thermal energy service in new and renovated households</t>
  </si>
  <si>
    <t>IE - System efficiency indicator of new and renovated households</t>
  </si>
  <si>
    <t>IE - CO2 emissions in new and renovated households</t>
  </si>
  <si>
    <t>IE - Final energy consumption of new and renovated households (per household)</t>
  </si>
  <si>
    <t>IE - Thermal energy service of new and renovated households (per household)</t>
  </si>
  <si>
    <t>IE - CO2 emissions in new and renovated households (per household)</t>
  </si>
  <si>
    <t>IE - Final energy consumption in new and renovated households per surface area</t>
  </si>
  <si>
    <t>IE - Thermal energy service in new and renovated households per surface area</t>
  </si>
  <si>
    <t>IE - CO2 emissions in new and renovated households per surface area</t>
  </si>
  <si>
    <t>IE - Residential / specific electric uses</t>
  </si>
  <si>
    <t>IE - Refrigerators and freezers</t>
  </si>
  <si>
    <t>IE - Washing machines</t>
  </si>
  <si>
    <t>IE - Clothes dryers</t>
  </si>
  <si>
    <t>IE - Dishwashers</t>
  </si>
  <si>
    <t>IE - TV and multimedia</t>
  </si>
  <si>
    <t>IE - ICT equipment</t>
  </si>
  <si>
    <t>IE - Lighting</t>
  </si>
  <si>
    <t>IE - Other appliances (vacuum cleaners, irons etc.)</t>
  </si>
  <si>
    <t>IE - Number of households (detailed structure)</t>
  </si>
  <si>
    <t>IE - Retired equipment (detailed structure)</t>
  </si>
  <si>
    <t>IE - New equipment installations (detailed structure)</t>
  </si>
  <si>
    <t>IE - New equipment installations in new and renovated households (detailed structure)</t>
  </si>
  <si>
    <t>IE - New equipment installations via replacement (detailed structure)</t>
  </si>
  <si>
    <t>IE - Equipment installations in 2015 - vintage structure</t>
  </si>
  <si>
    <t>IE - Final energy consumption (detailed structure)</t>
  </si>
  <si>
    <t>IE - Thermal energy service (detailed structure)</t>
  </si>
  <si>
    <t>IE - System efficiency indicator (detailed structure)</t>
  </si>
  <si>
    <t>IE - CO2 emissions (detailed structure)</t>
  </si>
  <si>
    <t>IE - Final energy consumption per household (detailed structure)</t>
  </si>
  <si>
    <t>IE - Thermal energy service per household (detailed structure)</t>
  </si>
  <si>
    <t>IE - CO2 emissions per household (detailed structure)</t>
  </si>
  <si>
    <t>IE - Final energy consumption per surface area (detailed structure)</t>
  </si>
  <si>
    <t>IE - Thermal energy service per surface area (detailed structure)</t>
  </si>
  <si>
    <t>IE - CO2 emissions per surface area (detailed structure)</t>
  </si>
  <si>
    <t>IE - Final energy consumption in new and renovated households (detailed structure)</t>
  </si>
  <si>
    <t>IE - Thermal energy service in new and renovated households (detailed structure)</t>
  </si>
  <si>
    <t>IE - System efficiency indicator of new and renovated households (detailed structure)</t>
  </si>
  <si>
    <t>IE - CO2 emissions in new and renovated households (detailed structure)</t>
  </si>
  <si>
    <t>IE - Final energy consumption of new and renovated households (detailed structure)</t>
  </si>
  <si>
    <t>IE - Thermal energy service of new and renovated households (detailed structure)</t>
  </si>
  <si>
    <t>IE - Final energy consumption of new and renovated households per surface area (detailed structure)</t>
  </si>
  <si>
    <t>IE - Thermal energy service of new and renovated households per surface area (detailed structure)</t>
  </si>
  <si>
    <t>IE - CO2 emissions in new and renovated households per surface area (detailed structure)</t>
  </si>
  <si>
    <t>IE - Household type: Solids</t>
  </si>
  <si>
    <t>IE - Household type: LPG</t>
  </si>
  <si>
    <t>IE - Household type: Diesel oil</t>
  </si>
  <si>
    <t>IE - Household type: Gas</t>
  </si>
  <si>
    <t>IE - Household type: Biomass and wastes</t>
  </si>
  <si>
    <t>IE - Household type: Geothermal Energy</t>
  </si>
  <si>
    <t>IE - Household type: Derived heat</t>
  </si>
  <si>
    <t>IE - Household type: Advanced electric heating</t>
  </si>
  <si>
    <t>IE - Household type: Conventional electric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</si>
</sst>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164" formatCode="_-* #,##0.00_-;\-* #,##0.00_-;_-* &quot;-&quot;??_-;_-@_-"/>
    <numFmt numFmtId="165" formatCode="#,##0.000;\-#,##0.000;&quot;-&quot;"/>
    <numFmt numFmtId="166" formatCode="#,##0.0;\-#,##0.0;&quot;-&quot;"/>
    <numFmt numFmtId="167" formatCode="#,##0.000;\-#,##0.000;&quot;&quot;"/>
    <numFmt numFmtId="168" formatCode="0.0%;\-0.0%;&quot;-&quot;"/>
    <numFmt numFmtId="169" formatCode="#,##0;\-#,##0;&quot;-&quot;"/>
    <numFmt numFmtId="170" formatCode="0.0;\-0.0;&quot;-&quot;"/>
    <numFmt numFmtId="171" formatCode="#,##0;\-#,##0;&quot;&quot;"/>
    <numFmt numFmtId="172" formatCode="#,##0.00;\-#,##0.00;&quot;-&quot;"/>
    <numFmt numFmtId="173" formatCode="mmmm\ yyyy"/>
    <numFmt numFmtId="174" formatCode="0.0;\-0.0;&quot;&quot;"/>
    <numFmt numFmtId="175" formatCode="0.000;\-0.000;&quot;&quot;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vertAlign val="subscript"/>
      <sz val="9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b/>
      <sz val="8"/>
      <color theme="3" tint="-0.499984740745262"/>
      <name val="Calibri"/>
      <family val="2"/>
      <scheme val="minor"/>
    </font>
    <font>
      <sz val="8"/>
      <color theme="3" tint="-0.499984740745262"/>
      <name val="Calibri"/>
      <family val="2"/>
      <scheme val="minor"/>
    </font>
    <font>
      <b/>
      <sz val="8"/>
      <color rgb="FFC00000"/>
      <name val="Calibri"/>
      <family val="2"/>
      <scheme val="minor"/>
    </font>
    <font>
      <sz val="9"/>
      <color rgb="FFC00000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0"/>
      <color rgb="FF002060"/>
      <name val="Calibri"/>
      <family val="2"/>
      <scheme val="minor"/>
    </font>
    <font>
      <sz val="8"/>
      <color rgb="FFC00000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b/>
      <sz val="10"/>
      <color theme="9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b/>
      <sz val="8"/>
      <color rgb="FF002060"/>
      <name val="Calibri"/>
      <family val="2"/>
      <scheme val="minor"/>
    </font>
    <font>
      <sz val="10"/>
      <color rgb="FFC00000"/>
      <name val="Calibri"/>
      <family val="2"/>
      <scheme val="minor"/>
    </font>
    <font>
      <sz val="9"/>
      <color theme="3" tint="-0.499984740745262"/>
      <name val="Calibri"/>
      <family val="2"/>
      <scheme val="minor"/>
    </font>
    <font>
      <b/>
      <sz val="9"/>
      <name val="Calibri"/>
      <family val="2"/>
      <scheme val="minor"/>
    </font>
    <font>
      <b/>
      <sz val="20"/>
      <name val="Arial"/>
      <family val="2"/>
    </font>
    <font>
      <b/>
      <sz val="24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</borders>
  <cellStyleXfs count="9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11" fillId="0" borderId="0"/>
    <xf numFmtId="0" fontId="12" fillId="0" borderId="0"/>
    <xf numFmtId="9" fontId="11" fillId="0" borderId="0" applyFont="0" applyFill="0" applyBorder="0" applyAlignment="0" applyProtection="0"/>
    <xf numFmtId="9" fontId="12" fillId="0" borderId="0" applyFont="0" applyFill="0" applyBorder="0" applyAlignment="0" applyProtection="0"/>
  </cellStyleXfs>
  <cellXfs count="216">
    <xf numFmtId="0" fontId="0" fillId="0" borderId="0" xfId="0"/>
    <xf numFmtId="0" fontId="3" fillId="0" borderId="0" xfId="0" applyFont="1" applyAlignment="1">
      <alignment horizontal="left"/>
    </xf>
    <xf numFmtId="0" fontId="5" fillId="0" borderId="0" xfId="3" applyFont="1" applyAlignment="1">
      <alignment horizontal="left" inden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left" indent="1"/>
    </xf>
    <xf numFmtId="0" fontId="5" fillId="0" borderId="0" xfId="3" applyFont="1"/>
    <xf numFmtId="0" fontId="5" fillId="0" borderId="0" xfId="3" applyFont="1" applyAlignment="1">
      <alignment horizontal="left" indent="2"/>
    </xf>
    <xf numFmtId="0" fontId="4" fillId="0" borderId="0" xfId="3"/>
    <xf numFmtId="0" fontId="5" fillId="0" borderId="0" xfId="3" applyFont="1" applyAlignment="1">
      <alignment horizontal="left"/>
    </xf>
    <xf numFmtId="0" fontId="3" fillId="0" borderId="0" xfId="0" applyFont="1"/>
    <xf numFmtId="0" fontId="8" fillId="0" borderId="0" xfId="0" applyFont="1"/>
    <xf numFmtId="0" fontId="9" fillId="0" borderId="1" xfId="0" applyFont="1" applyBorder="1"/>
    <xf numFmtId="0" fontId="9" fillId="0" borderId="0" xfId="0" applyFont="1" applyBorder="1"/>
    <xf numFmtId="0" fontId="10" fillId="0" borderId="0" xfId="0" applyFont="1"/>
    <xf numFmtId="0" fontId="9" fillId="0" borderId="0" xfId="0" applyFont="1"/>
    <xf numFmtId="1" fontId="13" fillId="3" borderId="2" xfId="5" applyNumberFormat="1" applyFont="1" applyFill="1" applyBorder="1" applyAlignment="1">
      <alignment horizontal="center" vertical="center"/>
    </xf>
    <xf numFmtId="0" fontId="14" fillId="2" borderId="0" xfId="5" applyFont="1" applyFill="1" applyAlignment="1">
      <alignment vertical="center"/>
    </xf>
    <xf numFmtId="0" fontId="14" fillId="0" borderId="0" xfId="5" applyFont="1" applyAlignment="1">
      <alignment vertical="center"/>
    </xf>
    <xf numFmtId="166" fontId="14" fillId="2" borderId="1" xfId="1" applyNumberFormat="1" applyFont="1" applyFill="1" applyBorder="1" applyAlignment="1">
      <alignment vertical="center"/>
    </xf>
    <xf numFmtId="0" fontId="14" fillId="0" borderId="1" xfId="5" applyFont="1" applyFill="1" applyBorder="1" applyAlignment="1">
      <alignment horizontal="left" vertical="center" indent="2"/>
    </xf>
    <xf numFmtId="166" fontId="14" fillId="2" borderId="4" xfId="1" applyNumberFormat="1" applyFont="1" applyFill="1" applyBorder="1" applyAlignment="1">
      <alignment vertical="center"/>
    </xf>
    <xf numFmtId="0" fontId="14" fillId="0" borderId="4" xfId="5" applyFont="1" applyFill="1" applyBorder="1" applyAlignment="1">
      <alignment horizontal="left" vertical="center" indent="3"/>
    </xf>
    <xf numFmtId="166" fontId="14" fillId="2" borderId="0" xfId="1" applyNumberFormat="1" applyFont="1" applyFill="1" applyBorder="1" applyAlignment="1">
      <alignment vertical="center"/>
    </xf>
    <xf numFmtId="0" fontId="14" fillId="0" borderId="0" xfId="5" applyFont="1" applyFill="1" applyBorder="1" applyAlignment="1">
      <alignment horizontal="left" vertical="center" indent="3"/>
    </xf>
    <xf numFmtId="166" fontId="14" fillId="2" borderId="5" xfId="1" applyNumberFormat="1" applyFont="1" applyFill="1" applyBorder="1" applyAlignment="1">
      <alignment vertical="center"/>
    </xf>
    <xf numFmtId="0" fontId="14" fillId="0" borderId="5" xfId="5" applyFont="1" applyBorder="1" applyAlignment="1">
      <alignment horizontal="left" vertical="center" indent="2"/>
    </xf>
    <xf numFmtId="166" fontId="15" fillId="4" borderId="3" xfId="5" applyNumberFormat="1" applyFont="1" applyFill="1" applyBorder="1" applyAlignment="1">
      <alignment vertical="center"/>
    </xf>
    <xf numFmtId="0" fontId="16" fillId="4" borderId="3" xfId="5" applyFont="1" applyFill="1" applyBorder="1" applyAlignment="1">
      <alignment horizontal="left" vertical="center" indent="1"/>
    </xf>
    <xf numFmtId="0" fontId="14" fillId="2" borderId="0" xfId="5" applyNumberFormat="1" applyFont="1" applyFill="1" applyAlignment="1">
      <alignment vertical="center"/>
    </xf>
    <xf numFmtId="0" fontId="14" fillId="0" borderId="1" xfId="5" applyFont="1" applyFill="1" applyBorder="1" applyAlignment="1">
      <alignment horizontal="left" vertical="center" indent="3"/>
    </xf>
    <xf numFmtId="166" fontId="14" fillId="0" borderId="0" xfId="1" applyNumberFormat="1" applyFont="1" applyFill="1" applyBorder="1" applyAlignment="1">
      <alignment vertical="center"/>
    </xf>
    <xf numFmtId="166" fontId="15" fillId="4" borderId="5" xfId="5" applyNumberFormat="1" applyFont="1" applyFill="1" applyBorder="1" applyAlignment="1">
      <alignment vertical="center"/>
    </xf>
    <xf numFmtId="0" fontId="16" fillId="4" borderId="5" xfId="5" applyFont="1" applyFill="1" applyBorder="1" applyAlignment="1">
      <alignment horizontal="left" vertical="center" indent="1"/>
    </xf>
    <xf numFmtId="0" fontId="14" fillId="0" borderId="0" xfId="5" applyNumberFormat="1" applyFont="1" applyAlignment="1">
      <alignment vertical="center"/>
    </xf>
    <xf numFmtId="0" fontId="17" fillId="5" borderId="2" xfId="5" applyNumberFormat="1" applyFont="1" applyFill="1" applyBorder="1" applyAlignment="1">
      <alignment vertical="center"/>
    </xf>
    <xf numFmtId="0" fontId="18" fillId="5" borderId="2" xfId="5" applyNumberFormat="1" applyFont="1" applyFill="1" applyBorder="1" applyAlignment="1">
      <alignment horizontal="left" vertical="center"/>
    </xf>
    <xf numFmtId="167" fontId="14" fillId="2" borderId="1" xfId="5" applyNumberFormat="1" applyFont="1" applyFill="1" applyBorder="1" applyAlignment="1">
      <alignment vertical="center"/>
    </xf>
    <xf numFmtId="167" fontId="14" fillId="2" borderId="0" xfId="5" applyNumberFormat="1" applyFont="1" applyFill="1" applyBorder="1" applyAlignment="1">
      <alignment vertical="center"/>
    </xf>
    <xf numFmtId="167" fontId="14" fillId="2" borderId="3" xfId="5" applyNumberFormat="1" applyFont="1" applyFill="1" applyBorder="1" applyAlignment="1">
      <alignment vertical="center"/>
    </xf>
    <xf numFmtId="167" fontId="19" fillId="4" borderId="2" xfId="1" applyNumberFormat="1" applyFont="1" applyFill="1" applyBorder="1" applyAlignment="1">
      <alignment vertical="center"/>
    </xf>
    <xf numFmtId="0" fontId="16" fillId="4" borderId="2" xfId="5" applyFont="1" applyFill="1" applyBorder="1" applyAlignment="1">
      <alignment horizontal="left" vertical="center" indent="1"/>
    </xf>
    <xf numFmtId="168" fontId="14" fillId="2" borderId="2" xfId="5" applyNumberFormat="1" applyFont="1" applyFill="1" applyBorder="1" applyAlignment="1">
      <alignment vertical="center"/>
    </xf>
    <xf numFmtId="0" fontId="20" fillId="0" borderId="2" xfId="5" applyFont="1" applyFill="1" applyBorder="1" applyAlignment="1">
      <alignment horizontal="left" vertical="center" indent="2"/>
    </xf>
    <xf numFmtId="168" fontId="14" fillId="2" borderId="1" xfId="5" applyNumberFormat="1" applyFont="1" applyFill="1" applyBorder="1" applyAlignment="1">
      <alignment vertical="center"/>
    </xf>
    <xf numFmtId="168" fontId="14" fillId="2" borderId="0" xfId="5" applyNumberFormat="1" applyFont="1" applyFill="1" applyBorder="1" applyAlignment="1">
      <alignment vertical="center"/>
    </xf>
    <xf numFmtId="168" fontId="14" fillId="2" borderId="3" xfId="5" applyNumberFormat="1" applyFont="1" applyFill="1" applyBorder="1" applyAlignment="1">
      <alignment vertical="center"/>
    </xf>
    <xf numFmtId="0" fontId="20" fillId="0" borderId="2" xfId="5" applyFont="1" applyBorder="1" applyAlignment="1">
      <alignment horizontal="left" vertical="center" indent="2"/>
    </xf>
    <xf numFmtId="168" fontId="19" fillId="4" borderId="2" xfId="2" applyNumberFormat="1" applyFont="1" applyFill="1" applyBorder="1" applyAlignment="1">
      <alignment vertical="center"/>
    </xf>
    <xf numFmtId="166" fontId="14" fillId="0" borderId="1" xfId="5" applyNumberFormat="1" applyFont="1" applyBorder="1" applyAlignment="1">
      <alignment vertical="center"/>
    </xf>
    <xf numFmtId="0" fontId="14" fillId="2" borderId="1" xfId="5" applyFont="1" applyFill="1" applyBorder="1" applyAlignment="1">
      <alignment horizontal="left" vertical="center" indent="2"/>
    </xf>
    <xf numFmtId="166" fontId="14" fillId="0" borderId="0" xfId="5" applyNumberFormat="1" applyFont="1" applyBorder="1" applyAlignment="1">
      <alignment vertical="center"/>
    </xf>
    <xf numFmtId="0" fontId="14" fillId="2" borderId="0" xfId="5" applyFont="1" applyFill="1" applyBorder="1" applyAlignment="1">
      <alignment horizontal="left" vertical="center" indent="2"/>
    </xf>
    <xf numFmtId="0" fontId="14" fillId="2" borderId="0" xfId="5" applyFont="1" applyFill="1" applyBorder="1" applyAlignment="1">
      <alignment horizontal="left" vertical="center" indent="3"/>
    </xf>
    <xf numFmtId="166" fontId="14" fillId="0" borderId="3" xfId="5" applyNumberFormat="1" applyFont="1" applyBorder="1" applyAlignment="1">
      <alignment vertical="center"/>
    </xf>
    <xf numFmtId="0" fontId="14" fillId="2" borderId="3" xfId="5" applyFont="1" applyFill="1" applyBorder="1" applyAlignment="1">
      <alignment horizontal="left" vertical="center" indent="2"/>
    </xf>
    <xf numFmtId="166" fontId="15" fillId="4" borderId="2" xfId="5" applyNumberFormat="1" applyFont="1" applyFill="1" applyBorder="1" applyAlignment="1">
      <alignment vertical="center"/>
    </xf>
    <xf numFmtId="166" fontId="14" fillId="2" borderId="0" xfId="5" applyNumberFormat="1" applyFont="1" applyFill="1" applyAlignment="1">
      <alignment vertical="center"/>
    </xf>
    <xf numFmtId="166" fontId="14" fillId="0" borderId="1" xfId="5" applyNumberFormat="1" applyFont="1" applyFill="1" applyBorder="1" applyAlignment="1">
      <alignment vertical="center"/>
    </xf>
    <xf numFmtId="166" fontId="14" fillId="0" borderId="3" xfId="5" applyNumberFormat="1" applyFont="1" applyFill="1" applyBorder="1" applyAlignment="1">
      <alignment vertical="center"/>
    </xf>
    <xf numFmtId="0" fontId="14" fillId="0" borderId="3" xfId="5" applyFont="1" applyFill="1" applyBorder="1" applyAlignment="1">
      <alignment horizontal="left" vertical="center" indent="2"/>
    </xf>
    <xf numFmtId="166" fontId="13" fillId="4" borderId="0" xfId="5" applyNumberFormat="1" applyFont="1" applyFill="1" applyBorder="1" applyAlignment="1">
      <alignment vertical="center"/>
    </xf>
    <xf numFmtId="0" fontId="20" fillId="4" borderId="0" xfId="5" applyFont="1" applyFill="1" applyBorder="1" applyAlignment="1">
      <alignment horizontal="left" vertical="center" indent="2"/>
    </xf>
    <xf numFmtId="169" fontId="14" fillId="4" borderId="3" xfId="5" applyNumberFormat="1" applyFont="1" applyFill="1" applyBorder="1" applyAlignment="1">
      <alignment vertical="center"/>
    </xf>
    <xf numFmtId="0" fontId="19" fillId="4" borderId="3" xfId="5" applyFont="1" applyFill="1" applyBorder="1" applyAlignment="1">
      <alignment horizontal="left" vertical="center" indent="1"/>
    </xf>
    <xf numFmtId="165" fontId="13" fillId="4" borderId="3" xfId="5" applyNumberFormat="1" applyFont="1" applyFill="1" applyBorder="1" applyAlignment="1">
      <alignment vertical="center"/>
    </xf>
    <xf numFmtId="165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 indent="1"/>
    </xf>
    <xf numFmtId="169" fontId="14" fillId="0" borderId="0" xfId="5" applyNumberFormat="1" applyFont="1" applyFill="1" applyBorder="1" applyAlignment="1">
      <alignment vertical="center"/>
    </xf>
    <xf numFmtId="0" fontId="13" fillId="0" borderId="0" xfId="5" applyFont="1" applyFill="1" applyBorder="1" applyAlignment="1">
      <alignment horizontal="left" vertical="center" indent="1"/>
    </xf>
    <xf numFmtId="169" fontId="14" fillId="0" borderId="3" xfId="5" applyNumberFormat="1" applyFont="1" applyFill="1" applyBorder="1" applyAlignment="1">
      <alignment vertical="center"/>
    </xf>
    <xf numFmtId="0" fontId="13" fillId="0" borderId="3" xfId="5" applyFont="1" applyFill="1" applyBorder="1" applyAlignment="1">
      <alignment horizontal="left" vertical="center" indent="1"/>
    </xf>
    <xf numFmtId="167" fontId="14" fillId="0" borderId="1" xfId="5" applyNumberFormat="1" applyFont="1" applyFill="1" applyBorder="1" applyAlignment="1">
      <alignment vertical="center"/>
    </xf>
    <xf numFmtId="167" fontId="14" fillId="0" borderId="0" xfId="5" applyNumberFormat="1" applyFont="1" applyFill="1" applyBorder="1" applyAlignment="1">
      <alignment vertical="center"/>
    </xf>
    <xf numFmtId="165" fontId="14" fillId="0" borderId="0" xfId="5" applyNumberFormat="1" applyFont="1" applyFill="1" applyBorder="1" applyAlignment="1">
      <alignment vertical="center"/>
    </xf>
    <xf numFmtId="165" fontId="14" fillId="0" borderId="3" xfId="5" applyNumberFormat="1" applyFont="1" applyFill="1" applyBorder="1" applyAlignment="1">
      <alignment vertical="center"/>
    </xf>
    <xf numFmtId="0" fontId="20" fillId="0" borderId="1" xfId="5" applyFont="1" applyFill="1" applyBorder="1" applyAlignment="1">
      <alignment horizontal="left" vertical="center"/>
    </xf>
    <xf numFmtId="0" fontId="13" fillId="0" borderId="0" xfId="5" applyFont="1" applyFill="1" applyBorder="1" applyAlignment="1">
      <alignment horizontal="left" vertical="center"/>
    </xf>
    <xf numFmtId="0" fontId="13" fillId="0" borderId="3" xfId="5" applyFont="1" applyFill="1" applyBorder="1" applyAlignment="1">
      <alignment horizontal="left" vertical="center"/>
    </xf>
    <xf numFmtId="171" fontId="14" fillId="0" borderId="1" xfId="5" applyNumberFormat="1" applyFont="1" applyFill="1" applyBorder="1" applyAlignment="1">
      <alignment vertical="center"/>
    </xf>
    <xf numFmtId="0" fontId="13" fillId="0" borderId="1" xfId="5" applyFont="1" applyFill="1" applyBorder="1" applyAlignment="1">
      <alignment horizontal="left" vertical="center"/>
    </xf>
    <xf numFmtId="171" fontId="14" fillId="0" borderId="0" xfId="5" applyNumberFormat="1" applyFont="1" applyFill="1" applyBorder="1" applyAlignment="1">
      <alignment vertical="center"/>
    </xf>
    <xf numFmtId="169" fontId="14" fillId="0" borderId="4" xfId="5" applyNumberFormat="1" applyFont="1" applyFill="1" applyBorder="1" applyAlignment="1">
      <alignment vertical="center"/>
    </xf>
    <xf numFmtId="0" fontId="13" fillId="0" borderId="4" xfId="5" applyFont="1" applyFill="1" applyBorder="1" applyAlignment="1">
      <alignment horizontal="left" vertical="center"/>
    </xf>
    <xf numFmtId="169" fontId="14" fillId="0" borderId="1" xfId="5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/>
    </xf>
    <xf numFmtId="169" fontId="14" fillId="2" borderId="1" xfId="1" applyNumberFormat="1" applyFont="1" applyFill="1" applyBorder="1" applyAlignment="1">
      <alignment vertical="center"/>
    </xf>
    <xf numFmtId="169" fontId="14" fillId="2" borderId="0" xfId="1" applyNumberFormat="1" applyFont="1" applyFill="1" applyAlignment="1">
      <alignment vertical="center"/>
    </xf>
    <xf numFmtId="0" fontId="14" fillId="2" borderId="0" xfId="5" applyFont="1" applyFill="1" applyAlignment="1">
      <alignment horizontal="left" vertical="center" indent="2"/>
    </xf>
    <xf numFmtId="169" fontId="22" fillId="4" borderId="2" xfId="1" applyNumberFormat="1" applyFont="1" applyFill="1" applyBorder="1" applyAlignment="1">
      <alignment vertical="center"/>
    </xf>
    <xf numFmtId="0" fontId="23" fillId="4" borderId="2" xfId="5" applyFont="1" applyFill="1" applyBorder="1" applyAlignment="1">
      <alignment horizontal="left" vertical="center" indent="1"/>
    </xf>
    <xf numFmtId="169" fontId="20" fillId="2" borderId="6" xfId="1" applyNumberFormat="1" applyFont="1" applyFill="1" applyBorder="1" applyAlignment="1">
      <alignment vertical="center"/>
    </xf>
    <xf numFmtId="0" fontId="20" fillId="2" borderId="6" xfId="5" applyFont="1" applyFill="1" applyBorder="1" applyAlignment="1">
      <alignment horizontal="left" vertical="center" indent="2"/>
    </xf>
    <xf numFmtId="169" fontId="14" fillId="2" borderId="0" xfId="1" applyNumberFormat="1" applyFont="1" applyFill="1" applyBorder="1" applyAlignment="1">
      <alignment vertical="center"/>
    </xf>
    <xf numFmtId="169" fontId="19" fillId="6" borderId="2" xfId="1" applyNumberFormat="1" applyFont="1" applyFill="1" applyBorder="1" applyAlignment="1">
      <alignment vertical="center"/>
    </xf>
    <xf numFmtId="0" fontId="24" fillId="6" borderId="2" xfId="5" applyFont="1" applyFill="1" applyBorder="1" applyAlignment="1">
      <alignment horizontal="left" vertical="center"/>
    </xf>
    <xf numFmtId="166" fontId="14" fillId="2" borderId="0" xfId="1" applyNumberFormat="1" applyFont="1" applyFill="1" applyAlignment="1">
      <alignment vertical="center"/>
    </xf>
    <xf numFmtId="166" fontId="22" fillId="4" borderId="2" xfId="1" applyNumberFormat="1" applyFont="1" applyFill="1" applyBorder="1" applyAlignment="1">
      <alignment vertical="center"/>
    </xf>
    <xf numFmtId="166" fontId="14" fillId="0" borderId="0" xfId="1" applyNumberFormat="1" applyFont="1" applyFill="1" applyAlignment="1">
      <alignment vertical="center"/>
    </xf>
    <xf numFmtId="166" fontId="14" fillId="2" borderId="6" xfId="1" applyNumberFormat="1" applyFont="1" applyFill="1" applyBorder="1" applyAlignment="1">
      <alignment vertical="center"/>
    </xf>
    <xf numFmtId="0" fontId="14" fillId="2" borderId="6" xfId="5" applyFont="1" applyFill="1" applyBorder="1" applyAlignment="1">
      <alignment horizontal="left" vertical="center" indent="2"/>
    </xf>
    <xf numFmtId="166" fontId="19" fillId="6" borderId="2" xfId="1" applyNumberFormat="1" applyFont="1" applyFill="1" applyBorder="1" applyAlignment="1">
      <alignment vertical="center"/>
    </xf>
    <xf numFmtId="165" fontId="14" fillId="2" borderId="1" xfId="1" applyNumberFormat="1" applyFont="1" applyFill="1" applyBorder="1" applyAlignment="1">
      <alignment vertical="center"/>
    </xf>
    <xf numFmtId="165" fontId="14" fillId="2" borderId="0" xfId="1" applyNumberFormat="1" applyFont="1" applyFill="1" applyAlignment="1">
      <alignment vertical="center"/>
    </xf>
    <xf numFmtId="165" fontId="22" fillId="4" borderId="2" xfId="1" applyNumberFormat="1" applyFont="1" applyFill="1" applyBorder="1" applyAlignment="1">
      <alignment vertical="center"/>
    </xf>
    <xf numFmtId="165" fontId="14" fillId="2" borderId="0" xfId="1" applyNumberFormat="1" applyFont="1" applyFill="1" applyBorder="1" applyAlignment="1">
      <alignment vertical="center"/>
    </xf>
    <xf numFmtId="165" fontId="14" fillId="0" borderId="0" xfId="1" applyNumberFormat="1" applyFont="1" applyFill="1" applyAlignment="1">
      <alignment vertical="center"/>
    </xf>
    <xf numFmtId="165" fontId="14" fillId="2" borderId="6" xfId="1" applyNumberFormat="1" applyFont="1" applyFill="1" applyBorder="1" applyAlignment="1">
      <alignment vertical="center"/>
    </xf>
    <xf numFmtId="165" fontId="19" fillId="6" borderId="2" xfId="1" applyNumberFormat="1" applyFont="1" applyFill="1" applyBorder="1" applyAlignment="1">
      <alignment vertical="center"/>
    </xf>
    <xf numFmtId="0" fontId="21" fillId="3" borderId="2" xfId="5" applyFont="1" applyFill="1" applyBorder="1" applyAlignment="1">
      <alignment horizontal="left" vertical="center" wrapText="1"/>
    </xf>
    <xf numFmtId="166" fontId="14" fillId="0" borderId="0" xfId="5" applyNumberFormat="1" applyFont="1" applyAlignment="1">
      <alignment vertical="center"/>
    </xf>
    <xf numFmtId="166" fontId="23" fillId="6" borderId="2" xfId="5" applyNumberFormat="1" applyFont="1" applyFill="1" applyBorder="1" applyAlignment="1">
      <alignment vertical="center"/>
    </xf>
    <xf numFmtId="0" fontId="18" fillId="6" borderId="2" xfId="5" applyFont="1" applyFill="1" applyBorder="1" applyAlignment="1">
      <alignment horizontal="left" vertical="center"/>
    </xf>
    <xf numFmtId="165" fontId="14" fillId="0" borderId="1" xfId="5" applyNumberFormat="1" applyFont="1" applyBorder="1" applyAlignment="1">
      <alignment vertical="center"/>
    </xf>
    <xf numFmtId="165" fontId="14" fillId="0" borderId="3" xfId="5" applyNumberFormat="1" applyFont="1" applyBorder="1" applyAlignment="1">
      <alignment vertical="center"/>
    </xf>
    <xf numFmtId="165" fontId="15" fillId="4" borderId="2" xfId="5" applyNumberFormat="1" applyFont="1" applyFill="1" applyBorder="1" applyAlignment="1">
      <alignment vertical="center"/>
    </xf>
    <xf numFmtId="165" fontId="14" fillId="0" borderId="0" xfId="5" applyNumberFormat="1" applyFont="1" applyAlignment="1">
      <alignment vertical="center"/>
    </xf>
    <xf numFmtId="165" fontId="23" fillId="6" borderId="2" xfId="2" applyNumberFormat="1" applyFont="1" applyFill="1" applyBorder="1" applyAlignment="1">
      <alignment vertical="center"/>
    </xf>
    <xf numFmtId="170" fontId="14" fillId="0" borderId="1" xfId="5" applyNumberFormat="1" applyFont="1" applyBorder="1" applyAlignment="1">
      <alignment vertical="center"/>
    </xf>
    <xf numFmtId="170" fontId="14" fillId="0" borderId="3" xfId="5" applyNumberFormat="1" applyFont="1" applyBorder="1" applyAlignment="1">
      <alignment vertical="center"/>
    </xf>
    <xf numFmtId="170" fontId="15" fillId="4" borderId="2" xfId="5" applyNumberFormat="1" applyFont="1" applyFill="1" applyBorder="1" applyAlignment="1">
      <alignment vertical="center"/>
    </xf>
    <xf numFmtId="170" fontId="14" fillId="0" borderId="0" xfId="5" applyNumberFormat="1" applyFont="1" applyAlignment="1">
      <alignment vertical="center"/>
    </xf>
    <xf numFmtId="170" fontId="23" fillId="6" borderId="2" xfId="5" applyNumberFormat="1" applyFont="1" applyFill="1" applyBorder="1" applyAlignment="1">
      <alignment vertical="center"/>
    </xf>
    <xf numFmtId="171" fontId="14" fillId="0" borderId="1" xfId="5" applyNumberFormat="1" applyFont="1" applyBorder="1" applyAlignment="1">
      <alignment vertical="center"/>
    </xf>
    <xf numFmtId="171" fontId="14" fillId="0" borderId="3" xfId="5" applyNumberFormat="1" applyFont="1" applyBorder="1" applyAlignment="1">
      <alignment vertical="center"/>
    </xf>
    <xf numFmtId="171" fontId="15" fillId="4" borderId="2" xfId="5" applyNumberFormat="1" applyFont="1" applyFill="1" applyBorder="1" applyAlignment="1">
      <alignment vertical="center"/>
    </xf>
    <xf numFmtId="171" fontId="14" fillId="0" borderId="0" xfId="5" applyNumberFormat="1" applyFont="1" applyAlignment="1">
      <alignment vertical="center"/>
    </xf>
    <xf numFmtId="169" fontId="14" fillId="0" borderId="1" xfId="5" applyNumberFormat="1" applyFont="1" applyBorder="1" applyAlignment="1">
      <alignment vertical="center"/>
    </xf>
    <xf numFmtId="169" fontId="14" fillId="0" borderId="3" xfId="5" applyNumberFormat="1" applyFont="1" applyBorder="1" applyAlignment="1">
      <alignment vertical="center"/>
    </xf>
    <xf numFmtId="169" fontId="15" fillId="4" borderId="2" xfId="5" applyNumberFormat="1" applyFont="1" applyFill="1" applyBorder="1" applyAlignment="1">
      <alignment vertical="center"/>
    </xf>
    <xf numFmtId="169" fontId="14" fillId="0" borderId="0" xfId="5" applyNumberFormat="1" applyFont="1" applyAlignment="1">
      <alignment vertical="center"/>
    </xf>
    <xf numFmtId="166" fontId="14" fillId="4" borderId="1" xfId="5" applyNumberFormat="1" applyFont="1" applyFill="1" applyBorder="1" applyAlignment="1">
      <alignment vertical="center"/>
    </xf>
    <xf numFmtId="0" fontId="25" fillId="4" borderId="1" xfId="5" applyFont="1" applyFill="1" applyBorder="1" applyAlignment="1">
      <alignment horizontal="left" vertical="center"/>
    </xf>
    <xf numFmtId="166" fontId="14" fillId="4" borderId="0" xfId="5" applyNumberFormat="1" applyFont="1" applyFill="1" applyBorder="1" applyAlignment="1">
      <alignment vertical="center"/>
    </xf>
    <xf numFmtId="0" fontId="25" fillId="4" borderId="0" xfId="5" applyFont="1" applyFill="1" applyBorder="1" applyAlignment="1">
      <alignment horizontal="left" vertical="center"/>
    </xf>
    <xf numFmtId="165" fontId="14" fillId="4" borderId="3" xfId="5" applyNumberFormat="1" applyFont="1" applyFill="1" applyBorder="1" applyAlignment="1">
      <alignment vertical="center"/>
    </xf>
    <xf numFmtId="0" fontId="25" fillId="4" borderId="3" xfId="5" applyFont="1" applyFill="1" applyBorder="1" applyAlignment="1">
      <alignment horizontal="left" vertical="center"/>
    </xf>
    <xf numFmtId="0" fontId="17" fillId="2" borderId="0" xfId="5" applyFont="1" applyFill="1" applyAlignment="1">
      <alignment horizontal="left" vertical="center"/>
    </xf>
    <xf numFmtId="166" fontId="14" fillId="4" borderId="3" xfId="5" applyNumberFormat="1" applyFont="1" applyFill="1" applyBorder="1" applyAlignment="1">
      <alignment vertical="center"/>
    </xf>
    <xf numFmtId="170" fontId="14" fillId="0" borderId="0" xfId="5" applyNumberFormat="1" applyFont="1" applyBorder="1" applyAlignment="1">
      <alignment vertical="center"/>
    </xf>
    <xf numFmtId="0" fontId="17" fillId="2" borderId="0" xfId="5" applyFont="1" applyFill="1" applyBorder="1" applyAlignment="1">
      <alignment horizontal="left" vertical="center"/>
    </xf>
    <xf numFmtId="170" fontId="14" fillId="4" borderId="2" xfId="5" applyNumberFormat="1" applyFont="1" applyFill="1" applyBorder="1" applyAlignment="1">
      <alignment vertical="center"/>
    </xf>
    <xf numFmtId="0" fontId="25" fillId="4" borderId="2" xfId="5" applyFont="1" applyFill="1" applyBorder="1" applyAlignment="1">
      <alignment horizontal="left" vertical="center"/>
    </xf>
    <xf numFmtId="169" fontId="14" fillId="4" borderId="1" xfId="5" applyNumberFormat="1" applyFont="1" applyFill="1" applyBorder="1" applyAlignment="1">
      <alignment vertical="center"/>
    </xf>
    <xf numFmtId="169" fontId="14" fillId="4" borderId="0" xfId="5" applyNumberFormat="1" applyFont="1" applyFill="1" applyBorder="1" applyAlignment="1">
      <alignment vertical="center"/>
    </xf>
    <xf numFmtId="166" fontId="14" fillId="4" borderId="2" xfId="5" applyNumberFormat="1" applyFont="1" applyFill="1" applyBorder="1" applyAlignment="1">
      <alignment vertical="center"/>
    </xf>
    <xf numFmtId="169" fontId="22" fillId="6" borderId="7" xfId="1" applyNumberFormat="1" applyFont="1" applyFill="1" applyBorder="1" applyAlignment="1">
      <alignment vertical="center"/>
    </xf>
    <xf numFmtId="0" fontId="23" fillId="6" borderId="7" xfId="5" applyFont="1" applyFill="1" applyBorder="1" applyAlignment="1">
      <alignment horizontal="left" vertical="center" indent="2"/>
    </xf>
    <xf numFmtId="0" fontId="14" fillId="0" borderId="4" xfId="5" applyFont="1" applyFill="1" applyBorder="1" applyAlignment="1">
      <alignment horizontal="left" vertical="center" indent="4"/>
    </xf>
    <xf numFmtId="0" fontId="14" fillId="0" borderId="0" xfId="5" applyFont="1" applyFill="1" applyBorder="1" applyAlignment="1">
      <alignment horizontal="left" vertical="center" indent="4"/>
    </xf>
    <xf numFmtId="169" fontId="22" fillId="6" borderId="5" xfId="1" applyNumberFormat="1" applyFont="1" applyFill="1" applyBorder="1" applyAlignment="1">
      <alignment vertical="center"/>
    </xf>
    <xf numFmtId="0" fontId="23" fillId="6" borderId="5" xfId="5" applyFont="1" applyFill="1" applyBorder="1" applyAlignment="1">
      <alignment horizontal="left" vertical="center" indent="2"/>
    </xf>
    <xf numFmtId="169" fontId="15" fillId="5" borderId="5" xfId="5" applyNumberFormat="1" applyFont="1" applyFill="1" applyBorder="1" applyAlignment="1">
      <alignment vertical="center"/>
    </xf>
    <xf numFmtId="0" fontId="16" fillId="5" borderId="5" xfId="5" applyFont="1" applyFill="1" applyBorder="1" applyAlignment="1">
      <alignment horizontal="left" vertical="center" indent="1"/>
    </xf>
    <xf numFmtId="169" fontId="14" fillId="2" borderId="0" xfId="5" applyNumberFormat="1" applyFont="1" applyFill="1" applyAlignment="1">
      <alignment vertical="center"/>
    </xf>
    <xf numFmtId="1" fontId="13" fillId="7" borderId="2" xfId="5" applyNumberFormat="1" applyFont="1" applyFill="1" applyBorder="1" applyAlignment="1">
      <alignment horizontal="center" vertical="center"/>
    </xf>
    <xf numFmtId="1" fontId="13" fillId="7" borderId="2" xfId="5" applyNumberFormat="1" applyFont="1" applyFill="1" applyBorder="1" applyAlignment="1">
      <alignment horizontal="right" vertical="center"/>
    </xf>
    <xf numFmtId="166" fontId="14" fillId="0" borderId="0" xfId="5" applyNumberFormat="1" applyFont="1" applyFill="1" applyBorder="1" applyAlignment="1">
      <alignment vertical="center"/>
    </xf>
    <xf numFmtId="166" fontId="22" fillId="6" borderId="2" xfId="1" applyNumberFormat="1" applyFont="1" applyFill="1" applyBorder="1" applyAlignment="1">
      <alignment vertical="center"/>
    </xf>
    <xf numFmtId="0" fontId="23" fillId="6" borderId="2" xfId="5" applyFont="1" applyFill="1" applyBorder="1" applyAlignment="1">
      <alignment horizontal="left" vertical="center" indent="2"/>
    </xf>
    <xf numFmtId="0" fontId="14" fillId="0" borderId="1" xfId="5" applyFont="1" applyFill="1" applyBorder="1" applyAlignment="1">
      <alignment horizontal="left" vertical="center" indent="4"/>
    </xf>
    <xf numFmtId="166" fontId="14" fillId="4" borderId="4" xfId="5" applyNumberFormat="1" applyFont="1" applyFill="1" applyBorder="1" applyAlignment="1">
      <alignment vertical="center"/>
    </xf>
    <xf numFmtId="0" fontId="14" fillId="4" borderId="4" xfId="5" applyFont="1" applyFill="1" applyBorder="1" applyAlignment="1">
      <alignment horizontal="left" vertical="center" indent="3"/>
    </xf>
    <xf numFmtId="166" fontId="14" fillId="4" borderId="8" xfId="5" applyNumberFormat="1" applyFont="1" applyFill="1" applyBorder="1" applyAlignment="1">
      <alignment vertical="center"/>
    </xf>
    <xf numFmtId="0" fontId="14" fillId="4" borderId="8" xfId="5" applyFont="1" applyFill="1" applyBorder="1" applyAlignment="1">
      <alignment horizontal="left" vertical="center" indent="3"/>
    </xf>
    <xf numFmtId="166" fontId="14" fillId="0" borderId="4" xfId="5" applyNumberFormat="1" applyFont="1" applyFill="1" applyBorder="1" applyAlignment="1">
      <alignment vertical="center"/>
    </xf>
    <xf numFmtId="166" fontId="14" fillId="0" borderId="8" xfId="5" applyNumberFormat="1" applyFont="1" applyFill="1" applyBorder="1" applyAlignment="1">
      <alignment vertical="center"/>
    </xf>
    <xf numFmtId="0" fontId="14" fillId="0" borderId="8" xfId="5" applyFont="1" applyFill="1" applyBorder="1" applyAlignment="1">
      <alignment horizontal="left" vertical="center" indent="4"/>
    </xf>
    <xf numFmtId="0" fontId="14" fillId="4" borderId="0" xfId="5" applyFont="1" applyFill="1" applyBorder="1" applyAlignment="1">
      <alignment horizontal="left" vertical="center" indent="3"/>
    </xf>
    <xf numFmtId="166" fontId="15" fillId="5" borderId="5" xfId="5" applyNumberFormat="1" applyFont="1" applyFill="1" applyBorder="1" applyAlignment="1">
      <alignment vertical="center"/>
    </xf>
    <xf numFmtId="165" fontId="22" fillId="6" borderId="2" xfId="1" applyNumberFormat="1" applyFont="1" applyFill="1" applyBorder="1" applyAlignment="1">
      <alignment vertical="center"/>
    </xf>
    <xf numFmtId="165" fontId="14" fillId="4" borderId="4" xfId="5" applyNumberFormat="1" applyFont="1" applyFill="1" applyBorder="1" applyAlignment="1">
      <alignment vertical="center"/>
    </xf>
    <xf numFmtId="165" fontId="14" fillId="4" borderId="8" xfId="5" applyNumberFormat="1" applyFont="1" applyFill="1" applyBorder="1" applyAlignment="1">
      <alignment vertical="center"/>
    </xf>
    <xf numFmtId="165" fontId="14" fillId="0" borderId="4" xfId="5" applyNumberFormat="1" applyFont="1" applyFill="1" applyBorder="1" applyAlignment="1">
      <alignment vertical="center"/>
    </xf>
    <xf numFmtId="165" fontId="14" fillId="0" borderId="8" xfId="5" applyNumberFormat="1" applyFont="1" applyFill="1" applyBorder="1" applyAlignment="1">
      <alignment vertical="center"/>
    </xf>
    <xf numFmtId="165" fontId="14" fillId="4" borderId="0" xfId="5" applyNumberFormat="1" applyFont="1" applyFill="1" applyBorder="1" applyAlignment="1">
      <alignment vertical="center"/>
    </xf>
    <xf numFmtId="165" fontId="15" fillId="5" borderId="5" xfId="5" applyNumberFormat="1" applyFont="1" applyFill="1" applyBorder="1" applyAlignment="1">
      <alignment vertical="center"/>
    </xf>
    <xf numFmtId="172" fontId="14" fillId="0" borderId="1" xfId="5" applyNumberFormat="1" applyFont="1" applyFill="1" applyBorder="1" applyAlignment="1">
      <alignment vertical="center"/>
    </xf>
    <xf numFmtId="172" fontId="14" fillId="0" borderId="0" xfId="5" applyNumberFormat="1" applyFont="1" applyFill="1" applyBorder="1" applyAlignment="1">
      <alignment vertical="center"/>
    </xf>
    <xf numFmtId="172" fontId="22" fillId="6" borderId="2" xfId="1" applyNumberFormat="1" applyFont="1" applyFill="1" applyBorder="1" applyAlignment="1">
      <alignment vertical="center"/>
    </xf>
    <xf numFmtId="172" fontId="14" fillId="4" borderId="4" xfId="5" applyNumberFormat="1" applyFont="1" applyFill="1" applyBorder="1" applyAlignment="1">
      <alignment vertical="center"/>
    </xf>
    <xf numFmtId="172" fontId="14" fillId="4" borderId="8" xfId="5" applyNumberFormat="1" applyFont="1" applyFill="1" applyBorder="1" applyAlignment="1">
      <alignment vertical="center"/>
    </xf>
    <xf numFmtId="172" fontId="14" fillId="0" borderId="4" xfId="5" applyNumberFormat="1" applyFont="1" applyFill="1" applyBorder="1" applyAlignment="1">
      <alignment vertical="center"/>
    </xf>
    <xf numFmtId="172" fontId="14" fillId="0" borderId="8" xfId="5" applyNumberFormat="1" applyFont="1" applyFill="1" applyBorder="1" applyAlignment="1">
      <alignment vertical="center"/>
    </xf>
    <xf numFmtId="172" fontId="14" fillId="4" borderId="0" xfId="5" applyNumberFormat="1" applyFont="1" applyFill="1" applyBorder="1" applyAlignment="1">
      <alignment vertical="center"/>
    </xf>
    <xf numFmtId="172" fontId="15" fillId="5" borderId="5" xfId="5" applyNumberFormat="1" applyFont="1" applyFill="1" applyBorder="1" applyAlignment="1">
      <alignment vertical="center"/>
    </xf>
    <xf numFmtId="0" fontId="14" fillId="8" borderId="2" xfId="5" applyNumberFormat="1" applyFont="1" applyFill="1" applyBorder="1" applyAlignment="1">
      <alignment vertical="center"/>
    </xf>
    <xf numFmtId="169" fontId="14" fillId="8" borderId="2" xfId="5" applyNumberFormat="1" applyFont="1" applyFill="1" applyBorder="1" applyAlignment="1">
      <alignment vertical="center"/>
    </xf>
    <xf numFmtId="0" fontId="26" fillId="8" borderId="2" xfId="5" applyFont="1" applyFill="1" applyBorder="1" applyAlignment="1">
      <alignment horizontal="left" vertical="center"/>
    </xf>
    <xf numFmtId="171" fontId="22" fillId="6" borderId="7" xfId="1" applyNumberFormat="1" applyFont="1" applyFill="1" applyBorder="1" applyAlignment="1">
      <alignment vertical="center"/>
    </xf>
    <xf numFmtId="171" fontId="22" fillId="6" borderId="5" xfId="1" applyNumberFormat="1" applyFont="1" applyFill="1" applyBorder="1" applyAlignment="1">
      <alignment vertical="center"/>
    </xf>
    <xf numFmtId="1" fontId="13" fillId="3" borderId="2" xfId="5" applyNumberFormat="1" applyFont="1" applyFill="1" applyBorder="1" applyAlignment="1">
      <alignment horizontal="right" vertical="center"/>
    </xf>
    <xf numFmtId="0" fontId="23" fillId="6" borderId="7" xfId="5" applyFont="1" applyFill="1" applyBorder="1" applyAlignment="1">
      <alignment horizontal="left" vertical="center" indent="3"/>
    </xf>
    <xf numFmtId="0" fontId="23" fillId="6" borderId="5" xfId="5" applyFont="1" applyFill="1" applyBorder="1" applyAlignment="1">
      <alignment horizontal="left" vertical="center" indent="3"/>
    </xf>
    <xf numFmtId="0" fontId="16" fillId="5" borderId="5" xfId="5" applyFont="1" applyFill="1" applyBorder="1" applyAlignment="1">
      <alignment horizontal="left" vertical="center" indent="2"/>
    </xf>
    <xf numFmtId="0" fontId="27" fillId="0" borderId="2" xfId="6" applyFont="1" applyBorder="1" applyAlignment="1">
      <alignment vertical="center"/>
    </xf>
    <xf numFmtId="0" fontId="28" fillId="0" borderId="2" xfId="6" applyFont="1" applyBorder="1" applyAlignment="1">
      <alignment vertical="center"/>
    </xf>
    <xf numFmtId="0" fontId="29" fillId="0" borderId="2" xfId="6" applyFont="1" applyBorder="1" applyAlignment="1">
      <alignment vertical="center"/>
    </xf>
    <xf numFmtId="0" fontId="29" fillId="0" borderId="0" xfId="6" applyFont="1" applyAlignment="1">
      <alignment vertical="center"/>
    </xf>
    <xf numFmtId="0" fontId="30" fillId="0" borderId="0" xfId="6" applyFont="1" applyAlignment="1">
      <alignment vertical="center"/>
    </xf>
    <xf numFmtId="0" fontId="29" fillId="0" borderId="0" xfId="6" applyFont="1" applyAlignment="1">
      <alignment horizontal="center" vertical="center"/>
    </xf>
    <xf numFmtId="0" fontId="27" fillId="0" borderId="0" xfId="6" applyFont="1" applyBorder="1" applyAlignment="1">
      <alignment horizontal="left" vertical="center"/>
    </xf>
    <xf numFmtId="0" fontId="31" fillId="0" borderId="0" xfId="6" applyFont="1" applyBorder="1" applyAlignment="1">
      <alignment horizontal="left" vertical="center"/>
    </xf>
    <xf numFmtId="0" fontId="27" fillId="0" borderId="0" xfId="6" applyFont="1" applyBorder="1" applyAlignment="1">
      <alignment horizontal="right" vertical="center"/>
    </xf>
    <xf numFmtId="0" fontId="31" fillId="0" borderId="0" xfId="6" applyFont="1" applyAlignment="1">
      <alignment vertical="center"/>
    </xf>
    <xf numFmtId="0" fontId="28" fillId="0" borderId="0" xfId="6" applyFont="1" applyAlignment="1">
      <alignment vertical="center"/>
    </xf>
    <xf numFmtId="0" fontId="32" fillId="0" borderId="0" xfId="6" applyFont="1" applyAlignment="1">
      <alignment horizontal="left" vertical="center"/>
    </xf>
    <xf numFmtId="173" fontId="33" fillId="0" borderId="0" xfId="6" quotePrefix="1" applyNumberFormat="1" applyFont="1" applyAlignment="1">
      <alignment horizontal="left" vertical="center"/>
    </xf>
    <xf numFmtId="0" fontId="12" fillId="0" borderId="0" xfId="6" applyFont="1" applyAlignment="1">
      <alignment vertical="center"/>
    </xf>
    <xf numFmtId="0" fontId="2" fillId="0" borderId="0" xfId="0" applyFont="1" applyAlignment="1">
      <alignment vertical="center"/>
    </xf>
    <xf numFmtId="0" fontId="12" fillId="0" borderId="0" xfId="6" applyFont="1" applyAlignment="1">
      <alignment horizontal="center" vertical="center"/>
    </xf>
    <xf numFmtId="0" fontId="12" fillId="0" borderId="0" xfId="6" applyFont="1" applyAlignment="1">
      <alignment horizontal="right" vertical="center"/>
    </xf>
    <xf numFmtId="174" fontId="14" fillId="0" borderId="3" xfId="5" applyNumberFormat="1" applyFont="1" applyFill="1" applyBorder="1" applyAlignment="1">
      <alignment vertical="center"/>
    </xf>
    <xf numFmtId="174" fontId="14" fillId="0" borderId="0" xfId="5" applyNumberFormat="1" applyFont="1" applyFill="1" applyBorder="1" applyAlignment="1">
      <alignment vertical="center"/>
    </xf>
    <xf numFmtId="175" fontId="14" fillId="0" borderId="1" xfId="5" applyNumberFormat="1" applyFont="1" applyFill="1" applyBorder="1" applyAlignment="1">
      <alignment vertical="center"/>
    </xf>
    <xf numFmtId="0" fontId="12" fillId="0" borderId="0" xfId="6" applyFont="1" applyAlignment="1">
      <alignment horizontal="center" vertical="center"/>
    </xf>
    <xf numFmtId="1" fontId="13" fillId="3" borderId="2" xfId="5" applyNumberFormat="1" applyFont="1" applyFill="1" applyBorder="1" applyAlignment="1">
      <alignment horizontal="center" vertical="center"/>
    </xf>
  </cellXfs>
  <cellStyles count="9">
    <cellStyle name="Comma" xfId="1" builtinId="3"/>
    <cellStyle name="Comma 2" xfId="4"/>
    <cellStyle name="Hyperlink" xfId="3" builtinId="8"/>
    <cellStyle name="Normal" xfId="0" builtinId="0"/>
    <cellStyle name="Normal 2" xfId="5"/>
    <cellStyle name="Normal 3" xfId="6"/>
    <cellStyle name="Percent" xfId="2" builtinId="5"/>
    <cellStyle name="Percent 2" xfId="7"/>
    <cellStyle name="Percent 3" xfId="8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" Type="http://schemas.openxmlformats.org/officeDocument/2006/relationships/worksheet" Target="worksheets/sheet7.xml"/><Relationship Id="rId71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98" customWidth="1"/>
    <col min="2" max="2" width="9.7109375" style="199" customWidth="1"/>
    <col min="3" max="3" width="107.42578125" style="197" customWidth="1"/>
    <col min="4" max="4" width="44.7109375" style="197" customWidth="1"/>
    <col min="5" max="6" width="9.7109375" style="197" customWidth="1"/>
    <col min="7" max="16384" width="9.140625" style="197"/>
  </cols>
  <sheetData>
    <row r="9" spans="1:10" ht="30" x14ac:dyDescent="0.25">
      <c r="A9" s="194"/>
      <c r="B9" s="195" t="s">
        <v>204</v>
      </c>
      <c r="C9" s="196"/>
      <c r="D9" s="196"/>
      <c r="E9" s="196"/>
      <c r="F9" s="196"/>
    </row>
    <row r="10" spans="1:10" hidden="1" x14ac:dyDescent="0.25"/>
    <row r="11" spans="1:10" hidden="1" x14ac:dyDescent="0.25">
      <c r="B11" s="198"/>
      <c r="C11" s="198"/>
    </row>
    <row r="12" spans="1:10" ht="11.25" hidden="1" customHeight="1" x14ac:dyDescent="0.25">
      <c r="B12" s="198"/>
      <c r="C12" s="198"/>
    </row>
    <row r="13" spans="1:10" s="198" customFormat="1" ht="11.25" hidden="1" customHeight="1" x14ac:dyDescent="0.25">
      <c r="D13" s="197"/>
      <c r="E13" s="197"/>
      <c r="F13" s="197"/>
      <c r="G13" s="197"/>
      <c r="H13" s="197"/>
      <c r="I13" s="197"/>
      <c r="J13" s="197"/>
    </row>
    <row r="14" spans="1:10" s="198" customFormat="1" ht="12.75" customHeight="1" x14ac:dyDescent="0.25">
      <c r="D14" s="197"/>
      <c r="E14" s="197"/>
      <c r="F14" s="197"/>
      <c r="G14" s="197"/>
      <c r="H14" s="197"/>
      <c r="I14" s="197"/>
      <c r="J14" s="197"/>
    </row>
    <row r="15" spans="1:10" s="198" customFormat="1" ht="12.75" customHeight="1" x14ac:dyDescent="0.25">
      <c r="D15" s="197"/>
      <c r="E15" s="197"/>
      <c r="F15" s="197"/>
      <c r="G15" s="197"/>
      <c r="H15" s="197"/>
      <c r="I15" s="197"/>
      <c r="J15" s="197"/>
    </row>
    <row r="16" spans="1:10" s="198" customFormat="1" ht="12.75" customHeight="1" x14ac:dyDescent="0.25">
      <c r="D16" s="197"/>
      <c r="E16" s="197"/>
      <c r="F16" s="197"/>
      <c r="G16" s="197"/>
      <c r="H16" s="197"/>
      <c r="I16" s="197"/>
      <c r="J16" s="197"/>
    </row>
    <row r="17" spans="1:10" s="198" customFormat="1" ht="12.75" customHeight="1" x14ac:dyDescent="0.25">
      <c r="D17" s="197"/>
      <c r="E17" s="197"/>
      <c r="F17" s="197"/>
      <c r="G17" s="197"/>
      <c r="H17" s="197"/>
      <c r="I17" s="197"/>
      <c r="J17" s="197"/>
    </row>
    <row r="18" spans="1:10" s="198" customFormat="1" ht="12.75" customHeight="1" x14ac:dyDescent="0.25">
      <c r="D18" s="197"/>
      <c r="E18" s="197"/>
      <c r="F18" s="197"/>
      <c r="G18" s="197"/>
      <c r="H18" s="197"/>
      <c r="I18" s="197"/>
      <c r="J18" s="197"/>
    </row>
    <row r="19" spans="1:10" s="198" customFormat="1" x14ac:dyDescent="0.25">
      <c r="D19" s="197"/>
      <c r="E19" s="197"/>
      <c r="F19" s="197"/>
      <c r="G19" s="197"/>
      <c r="H19" s="197"/>
      <c r="I19" s="197"/>
      <c r="J19" s="197"/>
    </row>
    <row r="20" spans="1:10" s="198" customFormat="1" ht="11.25" customHeight="1" x14ac:dyDescent="0.25">
      <c r="D20" s="197"/>
      <c r="E20" s="197"/>
      <c r="F20" s="197"/>
      <c r="G20" s="197"/>
      <c r="H20" s="197"/>
      <c r="I20" s="197"/>
      <c r="J20" s="197"/>
    </row>
    <row r="21" spans="1:10" s="198" customFormat="1" ht="11.25" customHeight="1" x14ac:dyDescent="0.25">
      <c r="D21" s="197"/>
      <c r="E21" s="197"/>
      <c r="F21" s="197"/>
      <c r="G21" s="197"/>
      <c r="H21" s="197"/>
      <c r="I21" s="197"/>
      <c r="J21" s="197"/>
    </row>
    <row r="22" spans="1:10" s="198" customFormat="1" ht="11.25" customHeight="1" x14ac:dyDescent="0.25">
      <c r="B22" s="199"/>
      <c r="C22" s="197"/>
      <c r="D22" s="197"/>
      <c r="E22" s="197"/>
      <c r="F22" s="197"/>
      <c r="G22" s="197"/>
      <c r="H22" s="197"/>
      <c r="I22" s="197"/>
      <c r="J22" s="197"/>
    </row>
    <row r="23" spans="1:10" s="198" customFormat="1" ht="27.75" x14ac:dyDescent="0.25">
      <c r="B23" s="200"/>
      <c r="C23" s="201" t="s">
        <v>222</v>
      </c>
      <c r="D23" s="202"/>
      <c r="E23" s="197"/>
      <c r="F23" s="197"/>
      <c r="G23" s="197"/>
      <c r="H23" s="197"/>
      <c r="I23" s="197"/>
      <c r="J23" s="197"/>
    </row>
    <row r="24" spans="1:10" s="198" customFormat="1" ht="11.25" customHeight="1" x14ac:dyDescent="0.25">
      <c r="B24" s="199"/>
      <c r="C24" s="197"/>
      <c r="D24" s="197"/>
      <c r="E24" s="197"/>
      <c r="F24" s="197"/>
      <c r="G24" s="197"/>
      <c r="H24" s="197"/>
      <c r="I24" s="197"/>
      <c r="J24" s="197"/>
    </row>
    <row r="25" spans="1:10" s="198" customFormat="1" ht="13.5" customHeight="1" x14ac:dyDescent="0.25">
      <c r="B25" s="199"/>
      <c r="C25" s="197"/>
      <c r="D25" s="197"/>
      <c r="E25" s="197"/>
      <c r="F25" s="197"/>
      <c r="G25" s="197"/>
      <c r="H25" s="197"/>
      <c r="I25" s="197"/>
      <c r="J25" s="197"/>
    </row>
    <row r="26" spans="1:10" s="198" customFormat="1" ht="10.5" customHeight="1" x14ac:dyDescent="0.25">
      <c r="B26" s="199"/>
      <c r="C26" s="197"/>
      <c r="D26" s="197"/>
      <c r="E26" s="197"/>
      <c r="F26" s="197"/>
      <c r="G26" s="197"/>
      <c r="H26" s="197"/>
      <c r="I26" s="197"/>
      <c r="J26" s="197"/>
    </row>
    <row r="27" spans="1:10" x14ac:dyDescent="0.25">
      <c r="A27" s="197"/>
    </row>
    <row r="28" spans="1:10" s="198" customFormat="1" ht="11.25" customHeight="1" x14ac:dyDescent="0.25">
      <c r="B28" s="199"/>
      <c r="C28" s="197"/>
      <c r="D28" s="197"/>
      <c r="E28" s="197"/>
      <c r="F28" s="197"/>
      <c r="G28" s="197"/>
      <c r="H28" s="197"/>
      <c r="I28" s="197"/>
      <c r="J28" s="197"/>
    </row>
    <row r="29" spans="1:10" s="198" customFormat="1" x14ac:dyDescent="0.25">
      <c r="B29" s="199"/>
      <c r="C29" s="197"/>
      <c r="D29" s="197"/>
      <c r="E29" s="197"/>
      <c r="F29" s="197"/>
      <c r="G29" s="197"/>
      <c r="H29" s="197"/>
      <c r="I29" s="197"/>
      <c r="J29" s="197"/>
    </row>
    <row r="30" spans="1:10" s="198" customFormat="1" ht="27.75" x14ac:dyDescent="0.25">
      <c r="B30" s="199"/>
      <c r="C30" s="203" t="s">
        <v>205</v>
      </c>
      <c r="D30" s="197"/>
      <c r="E30" s="197"/>
      <c r="F30" s="197"/>
      <c r="G30" s="197"/>
      <c r="H30" s="197"/>
      <c r="I30" s="197"/>
      <c r="J30" s="197"/>
    </row>
    <row r="31" spans="1:10" s="198" customFormat="1" ht="11.25" customHeight="1" x14ac:dyDescent="0.25">
      <c r="B31" s="199"/>
      <c r="C31" s="204"/>
      <c r="D31" s="197"/>
      <c r="E31" s="197"/>
      <c r="F31" s="197"/>
      <c r="G31" s="197"/>
      <c r="H31" s="197"/>
      <c r="I31" s="197"/>
      <c r="J31" s="197"/>
    </row>
    <row r="32" spans="1:10" s="198" customFormat="1" ht="11.25" customHeight="1" x14ac:dyDescent="0.25">
      <c r="B32" s="199"/>
      <c r="C32" s="204"/>
      <c r="D32" s="197"/>
      <c r="E32" s="197"/>
      <c r="F32" s="197"/>
      <c r="G32" s="197"/>
      <c r="H32" s="197"/>
      <c r="I32" s="197"/>
      <c r="J32" s="197"/>
    </row>
    <row r="33" spans="1:12" s="198" customFormat="1" ht="11.25" customHeight="1" x14ac:dyDescent="0.25">
      <c r="B33" s="199"/>
      <c r="C33" s="197"/>
      <c r="D33" s="197"/>
      <c r="E33" s="197"/>
      <c r="F33" s="197"/>
      <c r="G33" s="197"/>
      <c r="H33" s="197"/>
      <c r="I33" s="197"/>
      <c r="J33" s="197"/>
    </row>
    <row r="34" spans="1:12" s="198" customFormat="1" ht="11.25" customHeight="1" x14ac:dyDescent="0.25">
      <c r="B34" s="199"/>
      <c r="C34" s="197"/>
      <c r="D34" s="197"/>
      <c r="E34" s="197"/>
      <c r="F34" s="197"/>
      <c r="G34" s="197"/>
      <c r="H34" s="197"/>
      <c r="I34" s="197"/>
      <c r="J34" s="197"/>
    </row>
    <row r="35" spans="1:12" s="198" customFormat="1" ht="11.25" customHeight="1" x14ac:dyDescent="0.25">
      <c r="B35" s="199"/>
      <c r="C35" s="197"/>
      <c r="D35" s="197"/>
      <c r="E35" s="197"/>
      <c r="F35" s="197"/>
      <c r="G35" s="197"/>
      <c r="H35" s="197"/>
      <c r="I35" s="197"/>
      <c r="J35" s="197"/>
    </row>
    <row r="36" spans="1:12" s="198" customFormat="1" ht="13.5" customHeight="1" x14ac:dyDescent="0.25">
      <c r="B36" s="199"/>
      <c r="C36" s="197"/>
      <c r="D36" s="197"/>
      <c r="E36" s="197"/>
      <c r="F36" s="197"/>
      <c r="G36" s="197"/>
      <c r="H36" s="197"/>
      <c r="I36" s="197"/>
      <c r="J36" s="197"/>
    </row>
    <row r="37" spans="1:12" s="198" customFormat="1" ht="10.5" customHeight="1" x14ac:dyDescent="0.25">
      <c r="B37" s="199"/>
      <c r="C37" s="197"/>
      <c r="D37" s="197"/>
      <c r="E37" s="197"/>
      <c r="F37" s="197"/>
      <c r="G37" s="197"/>
      <c r="H37" s="197"/>
      <c r="I37" s="197"/>
      <c r="J37" s="197"/>
    </row>
    <row r="38" spans="1:12" x14ac:dyDescent="0.25">
      <c r="A38" s="197"/>
    </row>
    <row r="39" spans="1:12" s="198" customFormat="1" ht="12.75" customHeight="1" x14ac:dyDescent="0.25">
      <c r="B39" s="199"/>
      <c r="C39" s="197"/>
      <c r="E39" s="197"/>
      <c r="F39" s="197"/>
      <c r="G39" s="197"/>
      <c r="H39" s="197"/>
      <c r="I39" s="197"/>
      <c r="J39" s="197"/>
    </row>
    <row r="40" spans="1:12" s="198" customFormat="1" x14ac:dyDescent="0.25">
      <c r="B40" s="199"/>
      <c r="C40" s="197"/>
      <c r="E40" s="197"/>
      <c r="F40" s="197"/>
      <c r="G40" s="197"/>
      <c r="H40" s="197"/>
      <c r="I40" s="197"/>
      <c r="J40" s="197"/>
    </row>
    <row r="41" spans="1:12" s="198" customFormat="1" x14ac:dyDescent="0.25">
      <c r="B41" s="199"/>
      <c r="C41" s="197"/>
      <c r="D41" s="197"/>
      <c r="E41" s="197"/>
      <c r="F41" s="197"/>
      <c r="G41" s="197"/>
      <c r="H41" s="197"/>
      <c r="I41" s="197"/>
      <c r="J41" s="197"/>
    </row>
    <row r="42" spans="1:12" s="198" customFormat="1" ht="12.75" customHeight="1" x14ac:dyDescent="0.25">
      <c r="B42" s="199"/>
      <c r="C42" s="197"/>
      <c r="D42" s="197"/>
      <c r="E42" s="197"/>
      <c r="F42" s="197"/>
      <c r="G42" s="197"/>
      <c r="H42" s="197"/>
      <c r="I42" s="197"/>
      <c r="J42" s="197"/>
    </row>
    <row r="43" spans="1:12" ht="20.25" x14ac:dyDescent="0.25">
      <c r="D43" s="205" t="s">
        <v>219</v>
      </c>
    </row>
    <row r="44" spans="1:12" x14ac:dyDescent="0.25">
      <c r="A44" s="197"/>
      <c r="B44" s="197"/>
    </row>
    <row r="45" spans="1:12" ht="18" x14ac:dyDescent="0.25">
      <c r="A45" s="197"/>
      <c r="B45" s="197"/>
      <c r="D45" s="206">
        <v>43297.737175925926</v>
      </c>
    </row>
    <row r="46" spans="1:12" ht="12.75" x14ac:dyDescent="0.25">
      <c r="A46" s="197"/>
      <c r="B46" s="197"/>
      <c r="G46" s="207"/>
      <c r="H46" s="207"/>
      <c r="I46" s="207"/>
      <c r="J46" s="207"/>
      <c r="K46" s="207"/>
      <c r="L46" s="207"/>
    </row>
    <row r="47" spans="1:12" x14ac:dyDescent="0.25">
      <c r="A47" s="197"/>
      <c r="B47" s="197"/>
    </row>
    <row r="48" spans="1:12" x14ac:dyDescent="0.25">
      <c r="A48" s="197"/>
      <c r="B48" s="197"/>
    </row>
    <row r="49" spans="1:12" ht="15" x14ac:dyDescent="0.25">
      <c r="B49" s="208" t="s">
        <v>213</v>
      </c>
    </row>
    <row r="50" spans="1:12" ht="15" x14ac:dyDescent="0.25">
      <c r="B50" s="208"/>
    </row>
    <row r="51" spans="1:12" ht="15" x14ac:dyDescent="0.25">
      <c r="A51" s="207"/>
      <c r="B51" s="208" t="s">
        <v>206</v>
      </c>
      <c r="C51" s="207"/>
      <c r="D51" s="207"/>
      <c r="E51" s="207"/>
      <c r="F51" s="207"/>
    </row>
    <row r="52" spans="1:12" ht="15" x14ac:dyDescent="0.25">
      <c r="B52" s="208"/>
    </row>
    <row r="53" spans="1:12" ht="15" x14ac:dyDescent="0.25">
      <c r="B53" s="208" t="s">
        <v>220</v>
      </c>
    </row>
    <row r="54" spans="1:12" ht="15" x14ac:dyDescent="0.25">
      <c r="B54" s="208" t="s">
        <v>207</v>
      </c>
    </row>
    <row r="55" spans="1:12" ht="12.75" x14ac:dyDescent="0.25">
      <c r="B55" s="198"/>
      <c r="G55" s="207"/>
      <c r="H55" s="207"/>
      <c r="I55" s="207"/>
      <c r="J55" s="207"/>
      <c r="K55" s="207"/>
      <c r="L55" s="207"/>
    </row>
    <row r="56" spans="1:12" ht="15" x14ac:dyDescent="0.25">
      <c r="B56" s="208" t="s">
        <v>208</v>
      </c>
    </row>
    <row r="57" spans="1:12" ht="15" x14ac:dyDescent="0.25">
      <c r="B57" s="208" t="s">
        <v>209</v>
      </c>
    </row>
    <row r="62" spans="1:12" ht="12.75" x14ac:dyDescent="0.25">
      <c r="A62" s="207" t="s">
        <v>210</v>
      </c>
      <c r="B62" s="209"/>
      <c r="C62" s="214" t="s">
        <v>214</v>
      </c>
      <c r="D62" s="214"/>
      <c r="E62" s="210"/>
      <c r="F62" s="210" t="s">
        <v>211</v>
      </c>
    </row>
    <row r="65" spans="1:10" s="198" customFormat="1" ht="11.25" customHeight="1" x14ac:dyDescent="0.25">
      <c r="B65" s="199"/>
      <c r="C65" s="197"/>
      <c r="D65" s="197"/>
      <c r="E65" s="197"/>
      <c r="F65" s="197"/>
      <c r="G65" s="197"/>
      <c r="H65" s="197"/>
      <c r="I65" s="197"/>
      <c r="J65" s="197"/>
    </row>
    <row r="69" spans="1:10" x14ac:dyDescent="0.25">
      <c r="A69" s="197"/>
      <c r="B69" s="197"/>
    </row>
    <row r="70" spans="1:10" x14ac:dyDescent="0.25">
      <c r="A70" s="197"/>
      <c r="B70" s="197"/>
    </row>
    <row r="71" spans="1:10" x14ac:dyDescent="0.25">
      <c r="A71" s="197"/>
      <c r="B71" s="197"/>
    </row>
    <row r="72" spans="1:10" x14ac:dyDescent="0.25">
      <c r="A72" s="197"/>
      <c r="B72" s="197"/>
    </row>
    <row r="73" spans="1:10" x14ac:dyDescent="0.25">
      <c r="A73" s="197"/>
      <c r="B73" s="197"/>
    </row>
    <row r="74" spans="1:10" x14ac:dyDescent="0.25">
      <c r="A74" s="197"/>
      <c r="B74" s="197"/>
    </row>
    <row r="75" spans="1:10" x14ac:dyDescent="0.25">
      <c r="A75" s="197"/>
      <c r="B75" s="197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84"/>
  <sheetViews>
    <sheetView showGridLines="0" zoomScale="115" zoomScaleNormal="115" workbookViewId="0">
      <selection activeCell="D1" sqref="D1"/>
    </sheetView>
  </sheetViews>
  <sheetFormatPr defaultRowHeight="15" x14ac:dyDescent="0.25"/>
  <cols>
    <col min="1" max="1" width="3.7109375" customWidth="1"/>
    <col min="2" max="2" width="15.85546875" customWidth="1"/>
    <col min="3" max="3" width="2.85546875" customWidth="1"/>
    <col min="4" max="4" width="54.7109375" customWidth="1"/>
  </cols>
  <sheetData>
    <row r="1" spans="1:4" ht="18.75" x14ac:dyDescent="0.3">
      <c r="A1" s="13" t="s">
        <v>221</v>
      </c>
      <c r="B1" s="9"/>
      <c r="C1" s="9"/>
      <c r="D1" s="14" t="s">
        <v>47</v>
      </c>
    </row>
    <row r="2" spans="1:4" ht="18.75" x14ac:dyDescent="0.3">
      <c r="A2" s="13"/>
      <c r="B2" s="9"/>
      <c r="C2" s="9"/>
      <c r="D2" s="14"/>
    </row>
    <row r="3" spans="1:4" ht="18.75" x14ac:dyDescent="0.3">
      <c r="A3" s="13"/>
      <c r="B3" s="11" t="s">
        <v>46</v>
      </c>
      <c r="C3" s="12"/>
      <c r="D3" s="11" t="s">
        <v>45</v>
      </c>
    </row>
    <row r="4" spans="1:4" ht="15" customHeight="1" x14ac:dyDescent="0.3">
      <c r="A4" s="10"/>
      <c r="B4" s="5" t="str">
        <f ca="1">HYPERLINK("#"&amp;CELL("address",RES_summary!$B$2),MID(CELL("filename",RES_summary!$B$2),FIND("]",CELL("filename",RES_summary!$B$2))+1,256))</f>
        <v>RES_summary</v>
      </c>
      <c r="C4" s="5"/>
      <c r="D4" s="9" t="s">
        <v>44</v>
      </c>
    </row>
    <row r="5" spans="1:4" x14ac:dyDescent="0.25">
      <c r="A5" s="7"/>
      <c r="B5" s="8"/>
      <c r="C5" s="2"/>
      <c r="D5" s="1"/>
    </row>
    <row r="6" spans="1:4" x14ac:dyDescent="0.25">
      <c r="A6" s="7"/>
      <c r="B6" s="3" t="s">
        <v>43</v>
      </c>
      <c r="C6" s="2"/>
      <c r="D6" s="1"/>
    </row>
    <row r="7" spans="1:4" x14ac:dyDescent="0.25">
      <c r="A7" s="7"/>
      <c r="B7" s="2" t="str">
        <f ca="1">HYPERLINK("#"&amp;CELL("address",RES_hh_num!$B$2),MID(CELL("filename",RES_hh_num!$B$2),FIND("]",CELL("filename",RES_hh_num!$B$2))+1,256))</f>
        <v>RES_hh_num</v>
      </c>
      <c r="C7" s="2"/>
      <c r="D7" s="1" t="s">
        <v>24</v>
      </c>
    </row>
    <row r="8" spans="1:4" x14ac:dyDescent="0.25">
      <c r="B8" s="2" t="e">
        <f ca="1">HYPERLINK("#"&amp;CELL("address",RES_hh_fec!#REF!),MID(CELL("filename",RES_hh_fec!#REF!),FIND("]",CELL("filename",RES_hh_fec!#REF!))+1,256))</f>
        <v>#REF!</v>
      </c>
      <c r="C8" s="2"/>
      <c r="D8" s="1" t="s">
        <v>17</v>
      </c>
    </row>
    <row r="9" spans="1:4" x14ac:dyDescent="0.25">
      <c r="B9" s="2" t="str">
        <f ca="1">HYPERLINK("#"&amp;CELL("address",RES_hh_tes!$B$2),MID(CELL("filename",RES_hh_tes!$B$2),FIND("]",CELL("filename",RES_hh_tes!$B$2))+1,256))</f>
        <v>RES_hh_tes</v>
      </c>
      <c r="C9" s="2"/>
      <c r="D9" s="1" t="s">
        <v>16</v>
      </c>
    </row>
    <row r="10" spans="1:4" x14ac:dyDescent="0.25">
      <c r="B10" s="2" t="str">
        <f ca="1">HYPERLINK("#"&amp;CELL("address",RES_hh_eff!$B$2),MID(CELL("filename",RES_hh_eff!$B$2),FIND("]",CELL("filename",RES_hh_eff!$B$2))+1,256))</f>
        <v>RES_hh_eff</v>
      </c>
      <c r="C10" s="2"/>
      <c r="D10" s="1" t="s">
        <v>40</v>
      </c>
    </row>
    <row r="11" spans="1:4" x14ac:dyDescent="0.25">
      <c r="B11" s="2" t="str">
        <f ca="1">HYPERLINK("#"&amp;CELL("address",RES_hh_emi!$B$2),MID(CELL("filename",RES_hh_emi!$B$2),FIND("]",CELL("filename",RES_hh_emi!$B$2))+1,256))</f>
        <v>RES_hh_emi</v>
      </c>
      <c r="C11" s="2"/>
      <c r="D11" s="1" t="s">
        <v>39</v>
      </c>
    </row>
    <row r="12" spans="1:4" x14ac:dyDescent="0.25">
      <c r="B12" s="2" t="str">
        <f ca="1">HYPERLINK("#"&amp;CELL("address",RES_hh_fech!$B$2),MID(CELL("filename",RES_hh_fech!$B$2),FIND("]",CELL("filename",RES_hh_fech!$B$2))+1,256))</f>
        <v>RES_hh_fech</v>
      </c>
      <c r="C12" s="2"/>
      <c r="D12" s="1" t="s">
        <v>13</v>
      </c>
    </row>
    <row r="13" spans="1:4" x14ac:dyDescent="0.25">
      <c r="B13" s="2" t="str">
        <f ca="1">HYPERLINK("#"&amp;CELL("address",RES_hh_tesh!$B$2),MID(CELL("filename",RES_hh_tesh!$B$2),FIND("]",CELL("filename",RES_hh_tesh!$B$2))+1,256))</f>
        <v>RES_hh_tesh</v>
      </c>
      <c r="C13" s="2"/>
      <c r="D13" s="1" t="s">
        <v>12</v>
      </c>
    </row>
    <row r="14" spans="1:4" x14ac:dyDescent="0.25">
      <c r="B14" s="2" t="str">
        <f ca="1">HYPERLINK("#"&amp;CELL("address",RES_hh_emih!$B$2),MID(CELL("filename",RES_hh_emih!$B$2),FIND("]",CELL("filename",RES_hh_emih!$B$2))+1,256))</f>
        <v>RES_hh_emih</v>
      </c>
      <c r="C14" s="2"/>
      <c r="D14" s="1" t="s">
        <v>38</v>
      </c>
    </row>
    <row r="15" spans="1:4" x14ac:dyDescent="0.25">
      <c r="B15" s="2" t="str">
        <f ca="1">HYPERLINK("#"&amp;CELL("address",RES_hh_fecs!$B$2),MID(CELL("filename",RES_hh_fecs!$B$2),FIND("]",CELL("filename",RES_hh_fecs!$B$2))+1,256))</f>
        <v>RES_hh_fecs</v>
      </c>
      <c r="C15" s="2"/>
      <c r="D15" s="1" t="s">
        <v>10</v>
      </c>
    </row>
    <row r="16" spans="1:4" x14ac:dyDescent="0.25">
      <c r="B16" s="2" t="str">
        <f ca="1">HYPERLINK("#"&amp;CELL("address",RES_hh_tess!$B$2),MID(CELL("filename",RES_hh_tess!$B$2),FIND("]",CELL("filename",RES_hh_tess!$B$2))+1,256))</f>
        <v>RES_hh_tess</v>
      </c>
      <c r="C16" s="2"/>
      <c r="D16" s="1" t="s">
        <v>37</v>
      </c>
    </row>
    <row r="17" spans="1:4" x14ac:dyDescent="0.25">
      <c r="B17" s="2" t="str">
        <f ca="1">HYPERLINK("#"&amp;CELL("address",RES_hh_emis!$B$2),MID(CELL("filename",RES_hh_emis!$B$2),FIND("]",CELL("filename",RES_hh_emis!$B$2))+1,256))</f>
        <v>RES_hh_emis</v>
      </c>
      <c r="C17" s="2"/>
      <c r="D17" s="1" t="s">
        <v>36</v>
      </c>
    </row>
    <row r="18" spans="1:4" x14ac:dyDescent="0.25">
      <c r="B18" s="2"/>
      <c r="C18" s="2"/>
      <c r="D18" s="4"/>
    </row>
    <row r="19" spans="1:4" x14ac:dyDescent="0.25">
      <c r="A19" s="7"/>
      <c r="B19" s="3" t="s">
        <v>42</v>
      </c>
      <c r="C19" s="2"/>
      <c r="D19" s="1"/>
    </row>
    <row r="20" spans="1:4" x14ac:dyDescent="0.25">
      <c r="A20" s="7"/>
      <c r="B20" s="2" t="str">
        <f ca="1">HYPERLINK("#"&amp;CELL("address",RES_hh_num_in!$B$2),MID(CELL("filename",RES_hh_num_in!$B$2),FIND("]",CELL("filename",RES_hh_num_in!$B$2))+1,256))</f>
        <v>RES_hh_num_in</v>
      </c>
      <c r="C20" s="2"/>
      <c r="D20" s="1" t="s">
        <v>41</v>
      </c>
    </row>
    <row r="21" spans="1:4" x14ac:dyDescent="0.25">
      <c r="B21" s="2" t="str">
        <f ca="1">HYPERLINK("#"&amp;CELL("address",RES_hh_fec_in!$B$2),MID(CELL("filename",RES_hh_fec_in!$B$2),FIND("]",CELL("filename",RES_hh_fec_in!$B$2))+1,256))</f>
        <v>RES_hh_fec_in</v>
      </c>
      <c r="C21" s="2"/>
      <c r="D21" s="1" t="s">
        <v>17</v>
      </c>
    </row>
    <row r="22" spans="1:4" x14ac:dyDescent="0.25">
      <c r="B22" s="2" t="str">
        <f ca="1">HYPERLINK("#"&amp;CELL("address",RES_hh_tes_in!$B$2),MID(CELL("filename",RES_hh_tes_in!$B$2),FIND("]",CELL("filename",RES_hh_tes_in!$B$2))+1,256))</f>
        <v>RES_hh_tes_in</v>
      </c>
      <c r="C22" s="2"/>
      <c r="D22" s="1" t="s">
        <v>16</v>
      </c>
    </row>
    <row r="23" spans="1:4" x14ac:dyDescent="0.25">
      <c r="B23" s="2" t="str">
        <f ca="1">HYPERLINK("#"&amp;CELL("address",RES_hh_eff_in!$B$2),MID(CELL("filename",RES_hh_eff_in!$B$2),FIND("]",CELL("filename",RES_hh_eff_in!$B$2))+1,256))</f>
        <v>RES_hh_eff_in</v>
      </c>
      <c r="C23" s="2"/>
      <c r="D23" s="1" t="s">
        <v>40</v>
      </c>
    </row>
    <row r="24" spans="1:4" x14ac:dyDescent="0.25">
      <c r="B24" s="2" t="str">
        <f ca="1">HYPERLINK("#"&amp;CELL("address",RES_hh_emi_in!$B$2),MID(CELL("filename",RES_hh_emi_in!$B$2),FIND("]",CELL("filename",RES_hh_emi_in!$B$2))+1,256))</f>
        <v>RES_hh_emi_in</v>
      </c>
      <c r="C24" s="2"/>
      <c r="D24" s="1" t="s">
        <v>39</v>
      </c>
    </row>
    <row r="25" spans="1:4" x14ac:dyDescent="0.25">
      <c r="B25" s="2" t="str">
        <f ca="1">HYPERLINK("#"&amp;CELL("address",RES_hh_fech_in!$B$2),MID(CELL("filename",RES_hh_fech_in!$B$2),FIND("]",CELL("filename",RES_hh_fech_in!$B$2))+1,256))</f>
        <v>RES_hh_fech_in</v>
      </c>
      <c r="C25" s="2"/>
      <c r="D25" s="1" t="s">
        <v>13</v>
      </c>
    </row>
    <row r="26" spans="1:4" x14ac:dyDescent="0.25">
      <c r="B26" s="2" t="str">
        <f ca="1">HYPERLINK("#"&amp;CELL("address",RES_hh_tesh_in!$B$2),MID(CELL("filename",RES_hh_tesh_in!$B$2),FIND("]",CELL("filename",RES_hh_tesh_in!$B$2))+1,256))</f>
        <v>RES_hh_tesh_in</v>
      </c>
      <c r="C26" s="2"/>
      <c r="D26" s="1" t="s">
        <v>12</v>
      </c>
    </row>
    <row r="27" spans="1:4" x14ac:dyDescent="0.25">
      <c r="B27" s="2" t="str">
        <f ca="1">HYPERLINK("#"&amp;CELL("address",RES_hh_emih_in!$B$2),MID(CELL("filename",RES_hh_emih_in!$B$2),FIND("]",CELL("filename",RES_hh_emih_in!$B$2))+1,256))</f>
        <v>RES_hh_emih_in</v>
      </c>
      <c r="C27" s="2"/>
      <c r="D27" s="1" t="s">
        <v>38</v>
      </c>
    </row>
    <row r="28" spans="1:4" x14ac:dyDescent="0.25">
      <c r="B28" s="2" t="str">
        <f ca="1">HYPERLINK("#"&amp;CELL("address",RES_hh_fecs_in!$B$2),MID(CELL("filename",RES_hh_fecs_in!$B$2),FIND("]",CELL("filename",RES_hh_fecs_in!$B$2))+1,256))</f>
        <v>RES_hh_fecs_in</v>
      </c>
      <c r="C28" s="2"/>
      <c r="D28" s="1" t="s">
        <v>10</v>
      </c>
    </row>
    <row r="29" spans="1:4" x14ac:dyDescent="0.25">
      <c r="B29" s="2" t="str">
        <f ca="1">HYPERLINK("#"&amp;CELL("address",RES_hh_tess_in!$B$2),MID(CELL("filename",RES_hh_tess_in!$B$2),FIND("]",CELL("filename",RES_hh_tess_in!$B$2))+1,256))</f>
        <v>RES_hh_tess_in</v>
      </c>
      <c r="C29" s="2"/>
      <c r="D29" s="1" t="s">
        <v>37</v>
      </c>
    </row>
    <row r="30" spans="1:4" x14ac:dyDescent="0.25">
      <c r="B30" s="2" t="str">
        <f ca="1">HYPERLINK("#"&amp;CELL("address",RES_hh_emis_in!$B$2),MID(CELL("filename",RES_hh_emis_in!$B$2),FIND("]",CELL("filename",RES_hh_emis_in!$B$2))+1,256))</f>
        <v>RES_hh_emis_in</v>
      </c>
      <c r="C30" s="2"/>
      <c r="D30" s="1" t="s">
        <v>36</v>
      </c>
    </row>
    <row r="31" spans="1:4" x14ac:dyDescent="0.25">
      <c r="B31" s="2"/>
      <c r="C31" s="2"/>
      <c r="D31" s="4"/>
    </row>
    <row r="32" spans="1:4" x14ac:dyDescent="0.25">
      <c r="B32" s="3" t="s">
        <v>35</v>
      </c>
      <c r="C32" s="2"/>
      <c r="D32" s="4"/>
    </row>
    <row r="33" spans="2:4" x14ac:dyDescent="0.25">
      <c r="B33" s="2" t="str">
        <f ca="1">HYPERLINK("#"&amp;CELL("address",'RES_se-appl'!$B$2),MID(CELL("filename",'RES_se-appl'!$B$2),FIND("]",CELL("filename",'RES_se-appl'!$B$2))+1,256))</f>
        <v>RES_se-appl</v>
      </c>
      <c r="C33" s="5"/>
      <c r="D33" s="1" t="s">
        <v>34</v>
      </c>
    </row>
    <row r="34" spans="2:4" x14ac:dyDescent="0.25">
      <c r="B34" s="2" t="str">
        <f ca="1">HYPERLINK("#"&amp;CELL("address",RES_RF!$B$2),MID(CELL("filename",RES_RF!$B$2),FIND("]",CELL("filename",RES_RF!$B$2))+1,256))</f>
        <v>RES_RF</v>
      </c>
      <c r="C34" s="5"/>
      <c r="D34" s="1" t="s">
        <v>33</v>
      </c>
    </row>
    <row r="35" spans="2:4" x14ac:dyDescent="0.25">
      <c r="B35" s="2" t="str">
        <f ca="1">HYPERLINK("#"&amp;CELL("address",RES_WM!$B$2),MID(CELL("filename",RES_WM!$B$2),FIND("]",CELL("filename",RES_WM!$B$2))+1,256))</f>
        <v>RES_WM</v>
      </c>
      <c r="C35" s="5"/>
      <c r="D35" s="1" t="s">
        <v>32</v>
      </c>
    </row>
    <row r="36" spans="2:4" x14ac:dyDescent="0.25">
      <c r="B36" s="2" t="str">
        <f ca="1">HYPERLINK("#"&amp;CELL("address",RES_DR!$B$2),MID(CELL("filename",RES_DR!$B$2),FIND("]",CELL("filename",RES_DR!$B$2))+1,256))</f>
        <v>RES_DR</v>
      </c>
      <c r="C36" s="5"/>
      <c r="D36" s="1" t="s">
        <v>31</v>
      </c>
    </row>
    <row r="37" spans="2:4" x14ac:dyDescent="0.25">
      <c r="B37" s="2" t="str">
        <f ca="1">HYPERLINK("#"&amp;CELL("address",RES_DW!$B$2),MID(CELL("filename",RES_DW!$B$2),FIND("]",CELL("filename",RES_DW!$B$2))+1,256))</f>
        <v>RES_DW</v>
      </c>
      <c r="C37" s="5"/>
      <c r="D37" s="1" t="s">
        <v>30</v>
      </c>
    </row>
    <row r="38" spans="2:4" x14ac:dyDescent="0.25">
      <c r="B38" s="2" t="str">
        <f ca="1">HYPERLINK("#"&amp;CELL("address",RES_TV!$B$2),MID(CELL("filename",RES_TV!$B$2),FIND("]",CELL("filename",RES_TV!$B$2))+1,256))</f>
        <v>RES_TV</v>
      </c>
      <c r="C38" s="5"/>
      <c r="D38" s="1" t="s">
        <v>29</v>
      </c>
    </row>
    <row r="39" spans="2:4" x14ac:dyDescent="0.25">
      <c r="B39" s="2" t="str">
        <f ca="1">HYPERLINK("#"&amp;CELL("address",RES_IT!$B$2),MID(CELL("filename",RES_IT!$B$2),FIND("]",CELL("filename",RES_IT!$B$2))+1,256))</f>
        <v>RES_IT</v>
      </c>
      <c r="C39" s="5"/>
      <c r="D39" s="1" t="s">
        <v>28</v>
      </c>
    </row>
    <row r="40" spans="2:4" x14ac:dyDescent="0.25">
      <c r="B40" s="2" t="str">
        <f ca="1">HYPERLINK("#"&amp;CELL("address",RES_LI!$B$2),MID(CELL("filename",RES_LI!$B$2),FIND("]",CELL("filename",RES_LI!$B$2))+1,256))</f>
        <v>RES_LI</v>
      </c>
      <c r="C40" s="5"/>
      <c r="D40" s="1" t="s">
        <v>27</v>
      </c>
    </row>
    <row r="41" spans="2:4" x14ac:dyDescent="0.25">
      <c r="B41" s="2" t="str">
        <f ca="1">HYPERLINK("#"&amp;CELL("address",RES_OA!$B$2),MID(CELL("filename",RES_OA!$B$2),FIND("]",CELL("filename",RES_OA!$B$2))+1,256))</f>
        <v>RES_OA</v>
      </c>
      <c r="C41" s="5"/>
      <c r="D41" s="1" t="s">
        <v>26</v>
      </c>
    </row>
    <row r="42" spans="2:4" x14ac:dyDescent="0.25">
      <c r="B42" s="2"/>
      <c r="C42" s="5"/>
      <c r="D42" s="4"/>
    </row>
    <row r="43" spans="2:4" x14ac:dyDescent="0.25">
      <c r="B43" s="3" t="s">
        <v>25</v>
      </c>
      <c r="C43" s="5"/>
      <c r="D43" s="4"/>
    </row>
    <row r="44" spans="2:4" x14ac:dyDescent="0.25">
      <c r="B44" s="2" t="str">
        <f ca="1">HYPERLINK("#"&amp;CELL("address",RES_hhdet_num!$B$2),MID(CELL("filename",RES_hhdet_num!$B$2),FIND("]",CELL("filename",RES_hhdet_num!$B$2))+1,256))</f>
        <v>RES_hhdet_num</v>
      </c>
      <c r="C44" s="2"/>
      <c r="D44" s="1" t="s">
        <v>24</v>
      </c>
    </row>
    <row r="45" spans="2:4" x14ac:dyDescent="0.25">
      <c r="B45" s="6" t="str">
        <f ca="1">HYPERLINK("#"&amp;CELL("address",RES_hhdet_out!$B$2),MID(CELL("filename",RES_hhdet_out!$B$2),FIND("]",CELL("filename",RES_hhdet_out!$B$2))+1,256))</f>
        <v>RES_hhdet_out</v>
      </c>
      <c r="C45" s="2"/>
      <c r="D45" s="4" t="s">
        <v>23</v>
      </c>
    </row>
    <row r="46" spans="2:4" x14ac:dyDescent="0.25">
      <c r="B46" s="6" t="str">
        <f ca="1">HYPERLINK("#"&amp;CELL("address",RES_hhdet_in!$B$2),MID(CELL("filename",RES_hhdet_in!$B$2),FIND("]",CELL("filename",RES_hhdet_in!$B$2))+1,256))</f>
        <v>RES_hhdet_in</v>
      </c>
      <c r="C46" s="2"/>
      <c r="D46" s="4" t="s">
        <v>22</v>
      </c>
    </row>
    <row r="47" spans="2:4" x14ac:dyDescent="0.25">
      <c r="B47" s="6" t="str">
        <f ca="1">HYPERLINK("#"&amp;CELL("address",RES_hhdet_in_new!$B$2),MID(CELL("filename",RES_hhdet_in_new!$B$2),FIND("]",CELL("filename",RES_hhdet_in_new!$B$2))+1,256))</f>
        <v>RES_hhdet_in_new</v>
      </c>
      <c r="C47" s="2"/>
      <c r="D47" s="4" t="s">
        <v>21</v>
      </c>
    </row>
    <row r="48" spans="2:4" x14ac:dyDescent="0.25">
      <c r="B48" s="6" t="str">
        <f ca="1">HYPERLINK("#"&amp;CELL("address",RES_hhdet_in_repl!$B$2),MID(CELL("filename",RES_hhdet_in_repl!$B$2),FIND("]",CELL("filename",RES_hhdet_in_repl!$B$2))+1,256))</f>
        <v>RES_hhdet_in_repl</v>
      </c>
      <c r="C48" s="2"/>
      <c r="D48" s="4" t="s">
        <v>202</v>
      </c>
    </row>
    <row r="49" spans="2:4" x14ac:dyDescent="0.25">
      <c r="B49" s="6" t="str">
        <f ca="1">HYPERLINK("#"&amp;CELL("address",RES_hhdet_numvin!$B$2),MID(CELL("filename",RES_hhdet_numvin!$B$2),FIND("]",CELL("filename",RES_hhdet_numvin!$B$2))+1,256))</f>
        <v>RES_hhdet_numvin</v>
      </c>
      <c r="C49" s="2"/>
      <c r="D49" s="4" t="s">
        <v>20</v>
      </c>
    </row>
    <row r="50" spans="2:4" x14ac:dyDescent="0.25">
      <c r="B50" s="2"/>
      <c r="C50" s="5"/>
      <c r="D50" s="4"/>
    </row>
    <row r="51" spans="2:4" x14ac:dyDescent="0.25">
      <c r="B51" s="3" t="s">
        <v>19</v>
      </c>
      <c r="C51" s="5"/>
      <c r="D51" s="4"/>
    </row>
    <row r="52" spans="2:4" x14ac:dyDescent="0.25">
      <c r="B52" s="2" t="e">
        <f ca="1">HYPERLINK("#"&amp;CELL("address",RES_hhdet_fec!#REF!),MID(CELL("filename",RES_hhdet_fec!#REF!),FIND("]",CELL("filename",RES_hhdet_fec!#REF!))+1,256))</f>
        <v>#REF!</v>
      </c>
      <c r="C52" s="2"/>
      <c r="D52" s="1" t="s">
        <v>17</v>
      </c>
    </row>
    <row r="53" spans="2:4" x14ac:dyDescent="0.25">
      <c r="B53" s="2" t="str">
        <f ca="1">HYPERLINK("#"&amp;CELL("address",RES_hhdet_tes!$B$2),MID(CELL("filename",RES_hhdet_tes!$B$2),FIND("]",CELL("filename",RES_hhdet_tes!$B$2))+1,256))</f>
        <v>RES_hhdet_tes</v>
      </c>
      <c r="C53" s="2"/>
      <c r="D53" s="1" t="s">
        <v>16</v>
      </c>
    </row>
    <row r="54" spans="2:4" x14ac:dyDescent="0.25">
      <c r="B54" s="2" t="str">
        <f ca="1">HYPERLINK("#"&amp;CELL("address",RES_hhdet_eff!$B$2),MID(CELL("filename",RES_hhdet_eff!$B$2),FIND("]",CELL("filename",RES_hhdet_eff!$B$2))+1,256))</f>
        <v>RES_hhdet_eff</v>
      </c>
      <c r="C54" s="2"/>
      <c r="D54" s="1" t="s">
        <v>15</v>
      </c>
    </row>
    <row r="55" spans="2:4" x14ac:dyDescent="0.25">
      <c r="B55" s="2" t="str">
        <f ca="1">HYPERLINK("#"&amp;CELL("address",RES_hhdet_emi!$B$2),MID(CELL("filename",RES_hhdet_emi!$B$2),FIND("]",CELL("filename",RES_hhdet_emi!$B$2))+1,256))</f>
        <v>RES_hhdet_emi</v>
      </c>
      <c r="C55" s="2"/>
      <c r="D55" s="1" t="s">
        <v>14</v>
      </c>
    </row>
    <row r="56" spans="2:4" x14ac:dyDescent="0.25">
      <c r="B56" s="2" t="str">
        <f ca="1">HYPERLINK("#"&amp;CELL("address",RES_hhdet_fech!$B$2),MID(CELL("filename",RES_hhdet_fech!$B$2),FIND("]",CELL("filename",RES_hhdet_fech!$B$2))+1,256))</f>
        <v>RES_hhdet_fech</v>
      </c>
      <c r="C56" s="2"/>
      <c r="D56" s="1" t="s">
        <v>13</v>
      </c>
    </row>
    <row r="57" spans="2:4" x14ac:dyDescent="0.25">
      <c r="B57" s="2" t="str">
        <f ca="1">HYPERLINK("#"&amp;CELL("address",RES_hhdet_tesh!$B$2),MID(CELL("filename",RES_hhdet_tesh!$B$2),FIND("]",CELL("filename",RES_hhdet_tesh!$B$2))+1,256))</f>
        <v>RES_hhdet_tesh</v>
      </c>
      <c r="C57" s="2"/>
      <c r="D57" s="1" t="s">
        <v>12</v>
      </c>
    </row>
    <row r="58" spans="2:4" x14ac:dyDescent="0.25">
      <c r="B58" s="2" t="str">
        <f ca="1">HYPERLINK("#"&amp;CELL("address",RES_hhdet_emih!$B$2),MID(CELL("filename",RES_hhdet_emih!$B$2),FIND("]",CELL("filename",RES_hhdet_emih!$B$2))+1,256))</f>
        <v>RES_hhdet_emih</v>
      </c>
      <c r="C58" s="2"/>
      <c r="D58" s="1" t="s">
        <v>11</v>
      </c>
    </row>
    <row r="59" spans="2:4" x14ac:dyDescent="0.25">
      <c r="B59" s="2" t="str">
        <f ca="1">HYPERLINK("#"&amp;CELL("address",RES_hhdet_fecs!$B$2),MID(CELL("filename",RES_hhdet_fecs!$B$2),FIND("]",CELL("filename",RES_hhdet_fecs!$B$2))+1,256))</f>
        <v>RES_hhdet_fecs</v>
      </c>
      <c r="C59" s="2"/>
      <c r="D59" s="1" t="s">
        <v>10</v>
      </c>
    </row>
    <row r="60" spans="2:4" x14ac:dyDescent="0.25">
      <c r="B60" s="2" t="str">
        <f ca="1">HYPERLINK("#"&amp;CELL("address",RES_hhdet_tess!$B$2),MID(CELL("filename",RES_hhdet_tess!$B$2),FIND("]",CELL("filename",RES_hhdet_tess!$B$2))+1,256))</f>
        <v>RES_hhdet_tess</v>
      </c>
      <c r="C60" s="2"/>
      <c r="D60" s="1" t="s">
        <v>37</v>
      </c>
    </row>
    <row r="61" spans="2:4" x14ac:dyDescent="0.25">
      <c r="B61" s="2" t="str">
        <f ca="1">HYPERLINK("#"&amp;CELL("address",RES_hhdet_emis!$B$2),MID(CELL("filename",RES_hhdet_emis!$B$2),FIND("]",CELL("filename",RES_hhdet_emis!$B$2))+1,256))</f>
        <v>RES_hhdet_emis</v>
      </c>
      <c r="C61" s="2"/>
      <c r="D61" s="1" t="s">
        <v>212</v>
      </c>
    </row>
    <row r="63" spans="2:4" x14ac:dyDescent="0.25">
      <c r="B63" s="3" t="s">
        <v>18</v>
      </c>
      <c r="C63" s="5"/>
      <c r="D63" s="4"/>
    </row>
    <row r="64" spans="2:4" x14ac:dyDescent="0.25">
      <c r="B64" s="2" t="str">
        <f ca="1">HYPERLINK("#"&amp;CELL("address",RES_hhdet_in_fec!$B$2),MID(CELL("filename",RES_hhdet_in_fec!$B$2),FIND("]",CELL("filename",RES_hhdet_in_fec!$B$2))+1,256))</f>
        <v>RES_hhdet_in_fec</v>
      </c>
      <c r="C64" s="2"/>
      <c r="D64" s="1" t="s">
        <v>17</v>
      </c>
    </row>
    <row r="65" spans="2:4" x14ac:dyDescent="0.25">
      <c r="B65" s="2" t="str">
        <f ca="1">HYPERLINK("#"&amp;CELL("address",RES_hhdet_in_tes!$B$2),MID(CELL("filename",RES_hhdet_in_tes!$B$2),FIND("]",CELL("filename",RES_hhdet_in_tes!$B$2))+1,256))</f>
        <v>RES_hhdet_in_tes</v>
      </c>
      <c r="C65" s="2"/>
      <c r="D65" s="1" t="s">
        <v>16</v>
      </c>
    </row>
    <row r="66" spans="2:4" x14ac:dyDescent="0.25">
      <c r="B66" s="2" t="str">
        <f ca="1">HYPERLINK("#"&amp;CELL("address",RES_hhdet_in_eff!$B$2),MID(CELL("filename",RES_hhdet_in_eff!$B$2),FIND("]",CELL("filename",RES_hhdet_in_eff!$B$2))+1,256))</f>
        <v>RES_hhdet_in_eff</v>
      </c>
      <c r="C66" s="2"/>
      <c r="D66" s="1" t="s">
        <v>15</v>
      </c>
    </row>
    <row r="67" spans="2:4" x14ac:dyDescent="0.25">
      <c r="B67" s="2" t="str">
        <f ca="1">HYPERLINK("#"&amp;CELL("address",RES_hhdet_in_emi!$B$2),MID(CELL("filename",RES_hhdet_in_emi!$B$2),FIND("]",CELL("filename",RES_hhdet_in_emi!$B$2))+1,256))</f>
        <v>RES_hhdet_in_emi</v>
      </c>
      <c r="C67" s="2"/>
      <c r="D67" s="1" t="s">
        <v>14</v>
      </c>
    </row>
    <row r="68" spans="2:4" x14ac:dyDescent="0.25">
      <c r="B68" s="2" t="str">
        <f ca="1">HYPERLINK("#"&amp;CELL("address",RES_hhdet_in_fech!$B$2),MID(CELL("filename",RES_hhdet_in_fech!$B$2),FIND("]",CELL("filename",RES_hhdet_in_fech!$B$2))+1,256))</f>
        <v>RES_hhdet_in_fech</v>
      </c>
      <c r="C68" s="2"/>
      <c r="D68" s="1" t="s">
        <v>13</v>
      </c>
    </row>
    <row r="69" spans="2:4" x14ac:dyDescent="0.25">
      <c r="B69" s="2" t="str">
        <f ca="1">HYPERLINK("#"&amp;CELL("address",RES_hhdet_in_tesh!$B$2),MID(CELL("filename",RES_hhdet_in_tesh!$B$2),FIND("]",CELL("filename",RES_hhdet_in_tesh!$B$2))+1,256))</f>
        <v>RES_hhdet_in_tesh</v>
      </c>
      <c r="C69" s="2"/>
      <c r="D69" s="1" t="s">
        <v>12</v>
      </c>
    </row>
    <row r="70" spans="2:4" x14ac:dyDescent="0.25">
      <c r="B70" s="2" t="str">
        <f ca="1">HYPERLINK("#"&amp;CELL("address",RES_hhdet_in_emih!$B$2),MID(CELL("filename",RES_hhdet_in_emih!$B$2),FIND("]",CELL("filename",RES_hhdet_in_emih!$B$2))+1,256))</f>
        <v>RES_hhdet_in_emih</v>
      </c>
      <c r="C70" s="2"/>
      <c r="D70" s="1" t="s">
        <v>11</v>
      </c>
    </row>
    <row r="71" spans="2:4" x14ac:dyDescent="0.25">
      <c r="B71" s="2" t="str">
        <f ca="1">HYPERLINK("#"&amp;CELL("address",RES_hhdet_in_fecs!$B$2),MID(CELL("filename",RES_hhdet_in_fecs!$B$2),FIND("]",CELL("filename",RES_hhdet_in_fecs!$B$2))+1,256))</f>
        <v>RES_hhdet_in_fecs</v>
      </c>
      <c r="C71" s="2"/>
      <c r="D71" s="1" t="s">
        <v>10</v>
      </c>
    </row>
    <row r="72" spans="2:4" x14ac:dyDescent="0.25">
      <c r="B72" s="2" t="str">
        <f ca="1">HYPERLINK("#"&amp;CELL("address",RES_hhdet_in_tess!$B$2),MID(CELL("filename",RES_hhdet_in_tess!$B$2),FIND("]",CELL("filename",RES_hhdet_in_tess!$B$2))+1,256))</f>
        <v>RES_hhdet_in_tess</v>
      </c>
      <c r="C72" s="2"/>
      <c r="D72" s="1" t="s">
        <v>37</v>
      </c>
    </row>
    <row r="73" spans="2:4" x14ac:dyDescent="0.25">
      <c r="B73" s="2" t="str">
        <f ca="1">HYPERLINK("#"&amp;CELL("address",RES_hhdet_in_emis!$B$2),MID(CELL("filename",RES_hhdet_in_emis!$B$2),FIND("]",CELL("filename",RES_hhdet_in_emis!$B$2))+1,256))</f>
        <v>RES_hhdet_in_emis</v>
      </c>
      <c r="C73" s="2"/>
      <c r="D73" s="1" t="s">
        <v>212</v>
      </c>
    </row>
    <row r="75" spans="2:4" x14ac:dyDescent="0.25">
      <c r="B75" s="3" t="s">
        <v>9</v>
      </c>
    </row>
    <row r="76" spans="2:4" x14ac:dyDescent="0.25">
      <c r="B76" s="2" t="str">
        <f ca="1">HYPERLINK("#"&amp;CELL("address",RES_hh_SLD!$B$2),MID(CELL("filename",RES_hh_SLD!$B$2),FIND("]",CELL("filename",RES_hh_SLD!$B$2))+1,256))</f>
        <v>RES_hh_SLD</v>
      </c>
      <c r="C76" s="2"/>
      <c r="D76" s="1" t="s">
        <v>8</v>
      </c>
    </row>
    <row r="77" spans="2:4" x14ac:dyDescent="0.25">
      <c r="B77" s="2" t="str">
        <f ca="1">HYPERLINK("#"&amp;CELL("address",RES_hh_LPG!$B$2),MID(CELL("filename",RES_hh_LPG!$B$2),FIND("]",CELL("filename",RES_hh_LPG!$B$2))+1,256))</f>
        <v>RES_hh_LPG</v>
      </c>
      <c r="C77" s="2"/>
      <c r="D77" s="1" t="s">
        <v>7</v>
      </c>
    </row>
    <row r="78" spans="2:4" x14ac:dyDescent="0.25">
      <c r="B78" s="2" t="str">
        <f ca="1">HYPERLINK("#"&amp;CELL("address",RES_hh_GDO!$B$2),MID(CELL("filename",RES_hh_GDO!$B$2),FIND("]",CELL("filename",RES_hh_GDO!$B$2))+1,256))</f>
        <v>RES_hh_GDO</v>
      </c>
      <c r="C78" s="2"/>
      <c r="D78" s="1" t="s">
        <v>6</v>
      </c>
    </row>
    <row r="79" spans="2:4" x14ac:dyDescent="0.25">
      <c r="B79" s="2" t="str">
        <f ca="1">HYPERLINK("#"&amp;CELL("address",RES_hh_NGS!$B$2),MID(CELL("filename",RES_hh_NGS!$B$2),FIND("]",CELL("filename",RES_hh_NGS!$B$2))+1,256))</f>
        <v>RES_hh_NGS</v>
      </c>
      <c r="C79" s="2"/>
      <c r="D79" s="1" t="s">
        <v>5</v>
      </c>
    </row>
    <row r="80" spans="2:4" x14ac:dyDescent="0.25">
      <c r="B80" s="2" t="str">
        <f ca="1">HYPERLINK("#"&amp;CELL("address",RES_hh_BMS!$B$2),MID(CELL("filename",RES_hh_BMS!$B$2),FIND("]",CELL("filename",RES_hh_BMS!$B$2))+1,256))</f>
        <v>RES_hh_BMS</v>
      </c>
      <c r="C80" s="2"/>
      <c r="D80" s="1" t="s">
        <v>4</v>
      </c>
    </row>
    <row r="81" spans="2:4" x14ac:dyDescent="0.25">
      <c r="B81" s="2" t="str">
        <f ca="1">HYPERLINK("#"&amp;CELL("address",RES_hh_GEO!$B$2),MID(CELL("filename",RES_hh_GEO!$B$2),FIND("]",CELL("filename",RES_hh_GEO!$B$2))+1,256))</f>
        <v>RES_hh_GEO</v>
      </c>
      <c r="C81" s="2"/>
      <c r="D81" s="1" t="s">
        <v>3</v>
      </c>
    </row>
    <row r="82" spans="2:4" x14ac:dyDescent="0.25">
      <c r="B82" s="2" t="str">
        <f ca="1">HYPERLINK("#"&amp;CELL("address",RES_hh_DHT!$B$2),MID(CELL("filename",RES_hh_DHT!$B$2),FIND("]",CELL("filename",RES_hh_DHT!$B$2))+1,256))</f>
        <v>RES_hh_DHT</v>
      </c>
      <c r="C82" s="2"/>
      <c r="D82" s="1" t="s">
        <v>2</v>
      </c>
    </row>
    <row r="83" spans="2:4" x14ac:dyDescent="0.25">
      <c r="B83" s="2" t="str">
        <f ca="1">HYPERLINK("#"&amp;CELL("address",RES_hh_AEL!$B$2),MID(CELL("filename",RES_hh_AEL!$B$2),FIND("]",CELL("filename",RES_hh_AEL!$B$2))+1,256))</f>
        <v>RES_hh_AEL</v>
      </c>
      <c r="C83" s="2"/>
      <c r="D83" s="1" t="s">
        <v>1</v>
      </c>
    </row>
    <row r="84" spans="2:4" x14ac:dyDescent="0.25">
      <c r="B84" s="2" t="str">
        <f ca="1">HYPERLINK("#"&amp;CELL("address",RES_hh_CEL!$B$2),MID(CELL("filename",RES_hh_CEL!$B$2),FIND("]",CELL("filename",RES_hh_CEL!$B$2))+1,256))</f>
        <v>RES_hh_CEL</v>
      </c>
      <c r="C84" s="2"/>
      <c r="D84" s="1" t="s">
        <v>0</v>
      </c>
    </row>
  </sheetData>
  <pageMargins left="0.39370078740157483" right="0.39370078740157483" top="0.39370078740157483" bottom="0.39370078740157483" header="0.31496062992125984" footer="0.31496062992125984"/>
  <pageSetup paperSize="9" scale="64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76"/>
  <sheetViews>
    <sheetView showGridLines="0" zoomScaleNormal="100" workbookViewId="0">
      <pane xSplit="1" ySplit="1" topLeftCell="B2" activePane="bottomRight" state="frozen"/>
      <selection activeCell="A3" sqref="A3"/>
      <selection pane="topRight" activeCell="A3" sqref="A3"/>
      <selection pane="bottomLeft" activeCell="A3" sqref="A3"/>
      <selection pane="bottomRight" activeCell="B2" sqref="B2"/>
    </sheetView>
  </sheetViews>
  <sheetFormatPr defaultRowHeight="12" customHeight="1" x14ac:dyDescent="0.25"/>
  <cols>
    <col min="1" max="1" width="6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" customHeight="1" x14ac:dyDescent="0.25">
      <c r="A3" s="77" t="s">
        <v>216</v>
      </c>
      <c r="B3" s="69">
        <v>56415.362888099386</v>
      </c>
      <c r="C3" s="69">
        <v>59338.944862475022</v>
      </c>
      <c r="D3" s="69">
        <v>61935.113028262153</v>
      </c>
      <c r="E3" s="69">
        <v>63996.421936282946</v>
      </c>
      <c r="F3" s="69">
        <v>66697.646864590308</v>
      </c>
      <c r="G3" s="69">
        <v>71793.621951102265</v>
      </c>
      <c r="H3" s="69">
        <v>76928.989233942746</v>
      </c>
      <c r="I3" s="69">
        <v>82464.407496254629</v>
      </c>
      <c r="J3" s="69">
        <v>82979.615925909107</v>
      </c>
      <c r="K3" s="69">
        <v>79099.987334742764</v>
      </c>
      <c r="L3" s="69">
        <v>79788.100000000006</v>
      </c>
      <c r="M3" s="69">
        <v>78525.425072331651</v>
      </c>
      <c r="N3" s="69">
        <v>77610.767055151897</v>
      </c>
      <c r="O3" s="69">
        <v>77446.873771890314</v>
      </c>
      <c r="P3" s="69">
        <v>79060.456742158625</v>
      </c>
      <c r="Q3" s="69">
        <v>82392.723704570322</v>
      </c>
    </row>
    <row r="4" spans="1:17" ht="12" customHeight="1" x14ac:dyDescent="0.25">
      <c r="A4" s="79" t="s">
        <v>108</v>
      </c>
      <c r="B4" s="83">
        <v>3777565</v>
      </c>
      <c r="C4" s="83">
        <v>3832783</v>
      </c>
      <c r="D4" s="83">
        <v>3899702</v>
      </c>
      <c r="E4" s="83">
        <v>3964191</v>
      </c>
      <c r="F4" s="83">
        <v>4028851</v>
      </c>
      <c r="G4" s="83">
        <v>4111672</v>
      </c>
      <c r="H4" s="83">
        <v>4208156</v>
      </c>
      <c r="I4" s="83">
        <v>4340118</v>
      </c>
      <c r="J4" s="83">
        <v>4457765</v>
      </c>
      <c r="K4" s="83">
        <v>4521322</v>
      </c>
      <c r="L4" s="83">
        <v>4549428</v>
      </c>
      <c r="M4" s="83">
        <v>4570881</v>
      </c>
      <c r="N4" s="83">
        <v>4582707</v>
      </c>
      <c r="O4" s="83">
        <v>4591087</v>
      </c>
      <c r="P4" s="83">
        <v>4605501</v>
      </c>
      <c r="Q4" s="83">
        <v>4628949</v>
      </c>
    </row>
    <row r="5" spans="1:17" s="28" customFormat="1" ht="12" customHeight="1" x14ac:dyDescent="0.25"/>
    <row r="6" spans="1:17" ht="12" customHeight="1" x14ac:dyDescent="0.25">
      <c r="A6" s="77" t="s">
        <v>24</v>
      </c>
      <c r="B6" s="69">
        <v>1295943</v>
      </c>
      <c r="C6" s="69">
        <v>1324568</v>
      </c>
      <c r="D6" s="69">
        <v>1357691</v>
      </c>
      <c r="E6" s="69">
        <v>1390456</v>
      </c>
      <c r="F6" s="69">
        <v>1413632</v>
      </c>
      <c r="G6" s="69">
        <v>1460111</v>
      </c>
      <c r="H6" s="69">
        <v>1491196</v>
      </c>
      <c r="I6" s="69">
        <v>1546177</v>
      </c>
      <c r="J6" s="69">
        <v>1610464</v>
      </c>
      <c r="K6" s="69">
        <v>1669617</v>
      </c>
      <c r="L6" s="69">
        <v>1700721</v>
      </c>
      <c r="M6" s="69">
        <v>1696060</v>
      </c>
      <c r="N6" s="69">
        <v>1707417</v>
      </c>
      <c r="O6" s="69">
        <v>1712453</v>
      </c>
      <c r="P6" s="69">
        <v>1687615</v>
      </c>
      <c r="Q6" s="69">
        <v>1704640</v>
      </c>
    </row>
    <row r="7" spans="1:17" ht="12" customHeight="1" x14ac:dyDescent="0.25">
      <c r="A7" s="82" t="s">
        <v>107</v>
      </c>
      <c r="B7" s="81">
        <v>101009.90849347247</v>
      </c>
      <c r="C7" s="81">
        <v>103314.40652472628</v>
      </c>
      <c r="D7" s="81">
        <v>106079.98052883639</v>
      </c>
      <c r="E7" s="81">
        <v>108871.59692455965</v>
      </c>
      <c r="F7" s="81">
        <v>110897.22940401408</v>
      </c>
      <c r="G7" s="81">
        <v>114880.15777916154</v>
      </c>
      <c r="H7" s="81">
        <v>117623.49139965544</v>
      </c>
      <c r="I7" s="81">
        <v>122402.67906905006</v>
      </c>
      <c r="J7" s="81">
        <v>128129.54399477482</v>
      </c>
      <c r="K7" s="81">
        <v>133514.76925941816</v>
      </c>
      <c r="L7" s="81">
        <v>136535.41190997363</v>
      </c>
      <c r="M7" s="81">
        <v>136533.59291838491</v>
      </c>
      <c r="N7" s="81">
        <v>137959.2936</v>
      </c>
      <c r="O7" s="81">
        <v>138841.11118641015</v>
      </c>
      <c r="P7" s="81">
        <v>137268.99739292869</v>
      </c>
      <c r="Q7" s="81">
        <v>139318.03910044846</v>
      </c>
    </row>
    <row r="8" spans="1:17" ht="12" customHeight="1" x14ac:dyDescent="0.25">
      <c r="A8" s="76" t="s">
        <v>41</v>
      </c>
      <c r="B8" s="80"/>
      <c r="C8" s="80">
        <v>56797.673913043473</v>
      </c>
      <c r="D8" s="80">
        <v>61917.956521739128</v>
      </c>
      <c r="E8" s="80">
        <v>62280.021739130432</v>
      </c>
      <c r="F8" s="80">
        <v>53403.304347826088</v>
      </c>
      <c r="G8" s="80">
        <v>77210.130434782608</v>
      </c>
      <c r="H8" s="80">
        <v>62826.543478260865</v>
      </c>
      <c r="I8" s="80">
        <v>87398.304347826081</v>
      </c>
      <c r="J8" s="80">
        <v>97899.543478260865</v>
      </c>
      <c r="K8" s="80">
        <v>94163.086956521729</v>
      </c>
      <c r="L8" s="80">
        <v>67400.021739130432</v>
      </c>
      <c r="M8" s="80">
        <v>36972.195652173912</v>
      </c>
      <c r="N8" s="80">
        <v>48227.869565217392</v>
      </c>
      <c r="O8" s="80">
        <v>42153.760869565216</v>
      </c>
      <c r="P8" s="80">
        <v>37227.239130434784</v>
      </c>
      <c r="Q8" s="80">
        <v>53712.282608695648</v>
      </c>
    </row>
    <row r="9" spans="1:17" ht="12" customHeight="1" x14ac:dyDescent="0.25">
      <c r="A9" s="79" t="s">
        <v>106</v>
      </c>
      <c r="B9" s="78"/>
      <c r="C9" s="78">
        <f>C8*C21/1000</f>
        <v>4500.3656071988644</v>
      </c>
      <c r="D9" s="78">
        <f t="shared" ref="D9:Q9" si="0">D8*D21/1000</f>
        <v>5011.5393633432832</v>
      </c>
      <c r="E9" s="78">
        <f t="shared" si="0"/>
        <v>5097.7029289588336</v>
      </c>
      <c r="F9" s="78">
        <f t="shared" si="0"/>
        <v>4392.4063256405143</v>
      </c>
      <c r="G9" s="78">
        <f t="shared" si="0"/>
        <v>6393.7377100173089</v>
      </c>
      <c r="H9" s="78">
        <f t="shared" si="0"/>
        <v>5240.7283548235146</v>
      </c>
      <c r="I9" s="78">
        <f t="shared" si="0"/>
        <v>7336.2200911262635</v>
      </c>
      <c r="J9" s="78">
        <f t="shared" si="0"/>
        <v>8387.7927315736561</v>
      </c>
      <c r="K9" s="78">
        <f t="shared" si="0"/>
        <v>8170.650134094969</v>
      </c>
      <c r="L9" s="78">
        <f t="shared" si="0"/>
        <v>5923.1376344558448</v>
      </c>
      <c r="M9" s="78">
        <f t="shared" si="0"/>
        <v>3340.5314100927262</v>
      </c>
      <c r="N9" s="78">
        <f t="shared" si="0"/>
        <v>4393.8222667973487</v>
      </c>
      <c r="O9" s="78">
        <f t="shared" si="0"/>
        <v>3880.932664671036</v>
      </c>
      <c r="P9" s="78">
        <f t="shared" si="0"/>
        <v>3459.969870665705</v>
      </c>
      <c r="Q9" s="78">
        <f t="shared" si="0"/>
        <v>5033.1503464964717</v>
      </c>
    </row>
    <row r="10" spans="1:17" s="28" customFormat="1" ht="12" customHeight="1" x14ac:dyDescent="0.25"/>
    <row r="11" spans="1:17" ht="12" customHeight="1" x14ac:dyDescent="0.25">
      <c r="A11" s="77" t="s">
        <v>105</v>
      </c>
      <c r="B11" s="211">
        <v>2796.56</v>
      </c>
      <c r="C11" s="211">
        <v>2797.07</v>
      </c>
      <c r="D11" s="211">
        <v>2696.69</v>
      </c>
      <c r="E11" s="211">
        <v>2629.23</v>
      </c>
      <c r="F11" s="211">
        <v>2702.73</v>
      </c>
      <c r="G11" s="211">
        <v>2609.73</v>
      </c>
      <c r="H11" s="211">
        <v>2602.91</v>
      </c>
      <c r="I11" s="211">
        <v>2525.79</v>
      </c>
      <c r="J11" s="211">
        <v>2803.66</v>
      </c>
      <c r="K11" s="211">
        <v>2811.19</v>
      </c>
      <c r="L11" s="211">
        <v>3168.56</v>
      </c>
      <c r="M11" s="211">
        <v>2764</v>
      </c>
      <c r="N11" s="211">
        <v>2862.89</v>
      </c>
      <c r="O11" s="211">
        <v>2835.7</v>
      </c>
      <c r="P11" s="211">
        <v>2630.44</v>
      </c>
      <c r="Q11" s="211">
        <v>2912.95</v>
      </c>
    </row>
    <row r="12" spans="1:17" ht="12" customHeight="1" x14ac:dyDescent="0.25">
      <c r="A12" s="76" t="s">
        <v>104</v>
      </c>
      <c r="B12" s="212">
        <v>2845.2497222222214</v>
      </c>
      <c r="C12" s="212">
        <v>2845.2497222222214</v>
      </c>
      <c r="D12" s="212">
        <v>2845.2497222222214</v>
      </c>
      <c r="E12" s="212">
        <v>2845.2497222222214</v>
      </c>
      <c r="F12" s="212">
        <v>2845.2497222222214</v>
      </c>
      <c r="G12" s="212">
        <v>2845.2497222222214</v>
      </c>
      <c r="H12" s="212">
        <v>2845.2497222222214</v>
      </c>
      <c r="I12" s="212">
        <v>2845.2497222222214</v>
      </c>
      <c r="J12" s="212">
        <v>2845.2497222222214</v>
      </c>
      <c r="K12" s="212">
        <v>2845.2497222222214</v>
      </c>
      <c r="L12" s="212">
        <v>2845.2497222222214</v>
      </c>
      <c r="M12" s="212">
        <v>2845.2497222222214</v>
      </c>
      <c r="N12" s="212">
        <v>2845.2497222222214</v>
      </c>
      <c r="O12" s="212">
        <v>2845.2497222222214</v>
      </c>
      <c r="P12" s="212">
        <v>2845.2497222222214</v>
      </c>
      <c r="Q12" s="212">
        <v>2845.2497222222214</v>
      </c>
    </row>
    <row r="13" spans="1:17" ht="12" customHeight="1" x14ac:dyDescent="0.25">
      <c r="A13" s="75" t="s">
        <v>103</v>
      </c>
      <c r="B13" s="213">
        <f>IF(B11=0,0,B11/B12)</f>
        <v>0.9828873642120266</v>
      </c>
      <c r="C13" s="213">
        <f t="shared" ref="C13:Q13" si="1">IF(C11=0,0,C11/C12)</f>
        <v>0.98306661034146714</v>
      </c>
      <c r="D13" s="213">
        <f t="shared" si="1"/>
        <v>0.94778675451158922</v>
      </c>
      <c r="E13" s="213">
        <f t="shared" si="1"/>
        <v>0.92407706060559636</v>
      </c>
      <c r="F13" s="213">
        <f t="shared" si="1"/>
        <v>0.94990959102496308</v>
      </c>
      <c r="G13" s="213">
        <f t="shared" si="1"/>
        <v>0.91722353212698893</v>
      </c>
      <c r="H13" s="213">
        <f t="shared" si="1"/>
        <v>0.91482655447447081</v>
      </c>
      <c r="I13" s="213">
        <f t="shared" si="1"/>
        <v>0.88772172799907545</v>
      </c>
      <c r="J13" s="213">
        <f t="shared" si="1"/>
        <v>0.98538275150423749</v>
      </c>
      <c r="K13" s="213">
        <f t="shared" si="1"/>
        <v>0.98802926788597667</v>
      </c>
      <c r="L13" s="213">
        <f t="shared" si="1"/>
        <v>1.113631599803923</v>
      </c>
      <c r="M13" s="213">
        <f t="shared" si="1"/>
        <v>0.97144372896774667</v>
      </c>
      <c r="N13" s="213">
        <f t="shared" si="1"/>
        <v>1.0061999049292591</v>
      </c>
      <c r="O13" s="213">
        <f t="shared" si="1"/>
        <v>0.99664362598908784</v>
      </c>
      <c r="P13" s="213">
        <f t="shared" si="1"/>
        <v>0.92450233083426903</v>
      </c>
      <c r="Q13" s="213">
        <f t="shared" si="1"/>
        <v>1.0237941426543407</v>
      </c>
    </row>
    <row r="14" spans="1:17" s="28" customFormat="1" ht="12" customHeight="1" x14ac:dyDescent="0.25"/>
    <row r="15" spans="1:17" s="28" customFormat="1" ht="12.95" customHeight="1" x14ac:dyDescent="0.25">
      <c r="A15" s="35" t="s">
        <v>102</v>
      </c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</row>
    <row r="16" spans="1:17" s="28" customFormat="1" ht="12" customHeight="1" x14ac:dyDescent="0.25"/>
    <row r="17" spans="1:17" ht="12" customHeight="1" x14ac:dyDescent="0.25">
      <c r="A17" s="70" t="s">
        <v>101</v>
      </c>
      <c r="B17" s="74">
        <f t="shared" ref="B17:Q17" si="2">B4/B6</f>
        <v>2.9149160109665315</v>
      </c>
      <c r="C17" s="74">
        <f t="shared" si="2"/>
        <v>2.893609841095361</v>
      </c>
      <c r="D17" s="74">
        <f t="shared" si="2"/>
        <v>2.8723045228995403</v>
      </c>
      <c r="E17" s="74">
        <f t="shared" si="2"/>
        <v>2.8510006789139677</v>
      </c>
      <c r="F17" s="74">
        <f t="shared" si="2"/>
        <v>2.8499998585204636</v>
      </c>
      <c r="G17" s="74">
        <f t="shared" si="2"/>
        <v>2.8159996055094441</v>
      </c>
      <c r="H17" s="74">
        <f t="shared" si="2"/>
        <v>2.8220005954951595</v>
      </c>
      <c r="I17" s="74">
        <f t="shared" si="2"/>
        <v>2.80699945737131</v>
      </c>
      <c r="J17" s="74">
        <f t="shared" si="2"/>
        <v>2.7680004023685099</v>
      </c>
      <c r="K17" s="74">
        <f t="shared" si="2"/>
        <v>2.7079994992863634</v>
      </c>
      <c r="L17" s="74">
        <f t="shared" si="2"/>
        <v>2.6749996031095047</v>
      </c>
      <c r="M17" s="74">
        <f t="shared" si="2"/>
        <v>2.694999587278752</v>
      </c>
      <c r="N17" s="74">
        <f t="shared" si="2"/>
        <v>2.6839998664649585</v>
      </c>
      <c r="O17" s="74">
        <f t="shared" si="2"/>
        <v>2.6810002960665198</v>
      </c>
      <c r="P17" s="74">
        <f t="shared" si="2"/>
        <v>2.7289998014950094</v>
      </c>
      <c r="Q17" s="74">
        <f t="shared" si="2"/>
        <v>2.7154994602966021</v>
      </c>
    </row>
    <row r="18" spans="1:17" ht="12" customHeight="1" x14ac:dyDescent="0.25">
      <c r="A18" s="68" t="s">
        <v>100</v>
      </c>
      <c r="B18" s="73">
        <f t="shared" ref="B18:Q18" si="3">B7*1000/B4</f>
        <v>26.739423012832994</v>
      </c>
      <c r="C18" s="73">
        <f t="shared" si="3"/>
        <v>26.955454176436881</v>
      </c>
      <c r="D18" s="73">
        <f t="shared" si="3"/>
        <v>27.202073524806867</v>
      </c>
      <c r="E18" s="73">
        <f t="shared" si="3"/>
        <v>27.463761691744836</v>
      </c>
      <c r="F18" s="73">
        <f t="shared" si="3"/>
        <v>27.52577084732448</v>
      </c>
      <c r="G18" s="73">
        <f t="shared" si="3"/>
        <v>27.940010238939667</v>
      </c>
      <c r="H18" s="73">
        <f t="shared" si="3"/>
        <v>27.951314399859566</v>
      </c>
      <c r="I18" s="73">
        <f t="shared" si="3"/>
        <v>28.202615474752083</v>
      </c>
      <c r="J18" s="73">
        <f t="shared" si="3"/>
        <v>28.743001031856732</v>
      </c>
      <c r="K18" s="73">
        <f t="shared" si="3"/>
        <v>29.530028885228294</v>
      </c>
      <c r="L18" s="73">
        <f t="shared" si="3"/>
        <v>30.011555718647184</v>
      </c>
      <c r="M18" s="73">
        <f t="shared" si="3"/>
        <v>29.870301352930628</v>
      </c>
      <c r="N18" s="73">
        <f t="shared" si="3"/>
        <v>30.104323405358446</v>
      </c>
      <c r="O18" s="73">
        <f t="shared" si="3"/>
        <v>30.241446347326931</v>
      </c>
      <c r="P18" s="73">
        <f t="shared" si="3"/>
        <v>29.805442967644279</v>
      </c>
      <c r="Q18" s="73">
        <f t="shared" si="3"/>
        <v>30.097121204067804</v>
      </c>
    </row>
    <row r="19" spans="1:17" ht="12" customHeight="1" x14ac:dyDescent="0.25">
      <c r="A19" s="66" t="s">
        <v>99</v>
      </c>
      <c r="B19" s="65">
        <f t="shared" ref="B19:Q19" si="4">B7*1000/B6</f>
        <v>77.943172264113826</v>
      </c>
      <c r="C19" s="65">
        <f t="shared" si="4"/>
        <v>77.998567476132806</v>
      </c>
      <c r="D19" s="65">
        <f t="shared" si="4"/>
        <v>78.13263881754861</v>
      </c>
      <c r="E19" s="65">
        <f t="shared" si="4"/>
        <v>78.299203228695944</v>
      </c>
      <c r="F19" s="65">
        <f t="shared" si="4"/>
        <v>78.448443020541475</v>
      </c>
      <c r="G19" s="65">
        <f t="shared" si="4"/>
        <v>78.679057810783931</v>
      </c>
      <c r="H19" s="65">
        <f t="shared" si="4"/>
        <v>78.878625881276122</v>
      </c>
      <c r="I19" s="65">
        <f t="shared" si="4"/>
        <v>79.164726334080811</v>
      </c>
      <c r="J19" s="65">
        <f t="shared" si="4"/>
        <v>79.560638421457924</v>
      </c>
      <c r="K19" s="65">
        <f t="shared" si="4"/>
        <v>79.967303435110068</v>
      </c>
      <c r="L19" s="65">
        <f t="shared" si="4"/>
        <v>80.280899636080008</v>
      </c>
      <c r="M19" s="65">
        <f t="shared" si="4"/>
        <v>80.500449818039996</v>
      </c>
      <c r="N19" s="65">
        <f t="shared" si="4"/>
        <v>80.8</v>
      </c>
      <c r="O19" s="65">
        <f t="shared" si="4"/>
        <v>81.077326610663278</v>
      </c>
      <c r="P19" s="65">
        <f t="shared" si="4"/>
        <v>81.339047942172058</v>
      </c>
      <c r="Q19" s="65">
        <f t="shared" si="4"/>
        <v>81.728716386127545</v>
      </c>
    </row>
    <row r="20" spans="1:17" ht="12" customHeight="1" x14ac:dyDescent="0.25">
      <c r="A20" s="68" t="s">
        <v>98</v>
      </c>
      <c r="B20" s="72" t="str">
        <f t="shared" ref="B20" si="5">IF(SUM(B21)=0,"",B21/B17)</f>
        <v/>
      </c>
      <c r="C20" s="72">
        <f>C21/C17</f>
        <v>27.382763420818879</v>
      </c>
      <c r="D20" s="72">
        <f t="shared" ref="D20:Q20" si="6">D21/D17</f>
        <v>28.178900847132329</v>
      </c>
      <c r="E20" s="72">
        <f t="shared" si="6"/>
        <v>28.709686286015959</v>
      </c>
      <c r="F20" s="72">
        <f t="shared" si="6"/>
        <v>28.859548998109769</v>
      </c>
      <c r="G20" s="72">
        <f t="shared" si="6"/>
        <v>29.406811689690624</v>
      </c>
      <c r="H20" s="72">
        <f t="shared" si="6"/>
        <v>29.559111886432749</v>
      </c>
      <c r="I20" s="72">
        <f t="shared" si="6"/>
        <v>29.903843865762727</v>
      </c>
      <c r="J20" s="72">
        <f t="shared" si="6"/>
        <v>30.952866504192357</v>
      </c>
      <c r="K20" s="72">
        <f t="shared" si="6"/>
        <v>32.042570401284159</v>
      </c>
      <c r="L20" s="72">
        <f t="shared" si="6"/>
        <v>32.852472907350943</v>
      </c>
      <c r="M20" s="72">
        <f t="shared" si="6"/>
        <v>33.525990224375697</v>
      </c>
      <c r="N20" s="72">
        <f t="shared" si="6"/>
        <v>33.943913955295777</v>
      </c>
      <c r="O20" s="72">
        <f t="shared" si="6"/>
        <v>34.340207749115805</v>
      </c>
      <c r="P20" s="72">
        <f t="shared" si="6"/>
        <v>34.057125044430897</v>
      </c>
      <c r="Q20" s="72">
        <f t="shared" si="6"/>
        <v>34.507744494590604</v>
      </c>
    </row>
    <row r="21" spans="1:17" ht="12" customHeight="1" x14ac:dyDescent="0.25">
      <c r="A21" s="66" t="s">
        <v>97</v>
      </c>
      <c r="B21" s="71" t="str">
        <f t="shared" ref="B21" si="7">IF(SUM(B9)=0,"",B9*1000/B8)</f>
        <v/>
      </c>
      <c r="C21" s="71">
        <v>79.235033710867583</v>
      </c>
      <c r="D21" s="71">
        <v>80.938384353555875</v>
      </c>
      <c r="E21" s="71">
        <v>81.851335092838525</v>
      </c>
      <c r="F21" s="71">
        <v>82.249710561577231</v>
      </c>
      <c r="G21" s="71">
        <v>82.809570117459302</v>
      </c>
      <c r="H21" s="71">
        <v>83.41583134582126</v>
      </c>
      <c r="I21" s="71">
        <v>83.940073504512355</v>
      </c>
      <c r="J21" s="71">
        <v>85.677546938063216</v>
      </c>
      <c r="K21" s="71">
        <v>86.771264602525548</v>
      </c>
      <c r="L21" s="71">
        <v>87.880351988329537</v>
      </c>
      <c r="M21" s="71">
        <v>90.352529817803983</v>
      </c>
      <c r="N21" s="71">
        <v>91.105460523311905</v>
      </c>
      <c r="O21" s="71">
        <v>92.066107142365269</v>
      </c>
      <c r="P21" s="71">
        <v>92.941887485742626</v>
      </c>
      <c r="Q21" s="71">
        <v>93.705761551113824</v>
      </c>
    </row>
    <row r="22" spans="1:17" ht="12" customHeight="1" x14ac:dyDescent="0.25">
      <c r="A22" s="70" t="s">
        <v>217</v>
      </c>
      <c r="B22" s="69">
        <f t="shared" ref="B22:Q22" si="8">B3*1000000/B4</f>
        <v>14934.319565142992</v>
      </c>
      <c r="C22" s="69">
        <f t="shared" si="8"/>
        <v>15481.947415879016</v>
      </c>
      <c r="D22" s="69">
        <f t="shared" si="8"/>
        <v>15882.011760965877</v>
      </c>
      <c r="E22" s="69">
        <f t="shared" si="8"/>
        <v>16143.627271310324</v>
      </c>
      <c r="F22" s="69">
        <f t="shared" si="8"/>
        <v>16555.004606670813</v>
      </c>
      <c r="G22" s="69">
        <f t="shared" si="8"/>
        <v>17460.931210247865</v>
      </c>
      <c r="H22" s="69">
        <f t="shared" si="8"/>
        <v>18280.926190460323</v>
      </c>
      <c r="I22" s="69">
        <f t="shared" si="8"/>
        <v>19000.498948704764</v>
      </c>
      <c r="J22" s="69">
        <f t="shared" si="8"/>
        <v>18614.623230679299</v>
      </c>
      <c r="K22" s="69">
        <f t="shared" si="8"/>
        <v>17494.880332509554</v>
      </c>
      <c r="L22" s="69">
        <f t="shared" si="8"/>
        <v>17538.050937392571</v>
      </c>
      <c r="M22" s="69">
        <f t="shared" si="8"/>
        <v>17179.494515900031</v>
      </c>
      <c r="N22" s="69">
        <f t="shared" si="8"/>
        <v>16935.572589552834</v>
      </c>
      <c r="O22" s="69">
        <f t="shared" si="8"/>
        <v>16868.962355078507</v>
      </c>
      <c r="P22" s="69">
        <f t="shared" si="8"/>
        <v>17166.526886468731</v>
      </c>
      <c r="Q22" s="69">
        <f t="shared" si="8"/>
        <v>17799.445123411453</v>
      </c>
    </row>
    <row r="23" spans="1:17" ht="12" customHeight="1" x14ac:dyDescent="0.25">
      <c r="A23" s="68" t="s">
        <v>218</v>
      </c>
      <c r="B23" s="67">
        <f t="shared" ref="B23:Q23" si="9">B3*1000000/B6</f>
        <v>43532.287213326039</v>
      </c>
      <c r="C23" s="67">
        <f t="shared" si="9"/>
        <v>44798.715401908412</v>
      </c>
      <c r="D23" s="67">
        <f t="shared" si="9"/>
        <v>45617.974213765985</v>
      </c>
      <c r="E23" s="67">
        <f t="shared" si="9"/>
        <v>46025.492310639776</v>
      </c>
      <c r="F23" s="67">
        <f t="shared" si="9"/>
        <v>47181.760786817438</v>
      </c>
      <c r="G23" s="67">
        <f t="shared" si="9"/>
        <v>49169.97539988553</v>
      </c>
      <c r="H23" s="67">
        <f t="shared" si="9"/>
        <v>51588.784595682089</v>
      </c>
      <c r="I23" s="67">
        <f t="shared" si="9"/>
        <v>53334.39023879842</v>
      </c>
      <c r="J23" s="67">
        <f t="shared" si="9"/>
        <v>51525.284592458513</v>
      </c>
      <c r="K23" s="67">
        <f t="shared" si="9"/>
        <v>47376.127180510717</v>
      </c>
      <c r="L23" s="67">
        <f t="shared" si="9"/>
        <v>46914.279296839399</v>
      </c>
      <c r="M23" s="67">
        <f t="shared" si="9"/>
        <v>46298.730630008169</v>
      </c>
      <c r="N23" s="67">
        <f t="shared" si="9"/>
        <v>45455.074568867421</v>
      </c>
      <c r="O23" s="67">
        <f t="shared" si="9"/>
        <v>45225.693068300454</v>
      </c>
      <c r="P23" s="67">
        <f t="shared" si="9"/>
        <v>46847.44846553191</v>
      </c>
      <c r="Q23" s="67">
        <f t="shared" si="9"/>
        <v>48334.383626202791</v>
      </c>
    </row>
    <row r="24" spans="1:17" ht="12" customHeight="1" x14ac:dyDescent="0.25">
      <c r="A24" s="66" t="s">
        <v>215</v>
      </c>
      <c r="B24" s="65">
        <v>1.3495293070172565</v>
      </c>
      <c r="C24" s="65">
        <v>1.3674149725014673</v>
      </c>
      <c r="D24" s="65">
        <v>1.3786370144255686</v>
      </c>
      <c r="E24" s="65">
        <v>1.3790477619683608</v>
      </c>
      <c r="F24" s="65">
        <v>1.3938853361926742</v>
      </c>
      <c r="G24" s="65">
        <v>1.431230276262254</v>
      </c>
      <c r="H24" s="65">
        <v>1.477060207288891</v>
      </c>
      <c r="I24" s="65">
        <v>1.5041876137820154</v>
      </c>
      <c r="J24" s="65">
        <v>1.4614762920987092</v>
      </c>
      <c r="K24" s="65">
        <v>1.374839578266883</v>
      </c>
      <c r="L24" s="65">
        <v>1.360866356078493</v>
      </c>
      <c r="M24" s="65">
        <v>1.3486672855482924</v>
      </c>
      <c r="N24" s="65">
        <v>1.3426047972261044</v>
      </c>
      <c r="O24" s="65">
        <v>1.3445038791127095</v>
      </c>
      <c r="P24" s="65">
        <v>1.3875617515556931</v>
      </c>
      <c r="Q24" s="65">
        <v>1.4114126139376979</v>
      </c>
    </row>
    <row r="25" spans="1:17" s="28" customFormat="1" ht="12" customHeight="1" x14ac:dyDescent="0.25"/>
    <row r="26" spans="1:17" s="28" customFormat="1" ht="12.95" hidden="1" customHeight="1" x14ac:dyDescent="0.25">
      <c r="A26" s="35" t="s">
        <v>96</v>
      </c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</row>
    <row r="27" spans="1:17" s="28" customFormat="1" ht="12" hidden="1" customHeight="1" x14ac:dyDescent="0.25"/>
    <row r="28" spans="1:17" ht="12" hidden="1" customHeight="1" x14ac:dyDescent="0.25">
      <c r="A28" s="63" t="s">
        <v>95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</row>
    <row r="29" spans="1:17" ht="12" hidden="1" customHeight="1" x14ac:dyDescent="0.25">
      <c r="A29" s="63" t="s">
        <v>94</v>
      </c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</row>
    <row r="30" spans="1:17" ht="12" hidden="1" customHeight="1" x14ac:dyDescent="0.25">
      <c r="A30" s="61" t="s">
        <v>93</v>
      </c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</row>
    <row r="31" spans="1:17" ht="12" hidden="1" customHeight="1" x14ac:dyDescent="0.25">
      <c r="A31" s="59" t="s">
        <v>16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</row>
    <row r="32" spans="1:17" ht="12" hidden="1" customHeight="1" x14ac:dyDescent="0.25">
      <c r="A32" s="19" t="s">
        <v>92</v>
      </c>
      <c r="B32" s="57"/>
      <c r="C32" s="57"/>
      <c r="D32" s="57"/>
      <c r="E32" s="57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</row>
    <row r="33" spans="1:17" s="28" customFormat="1" ht="12" hidden="1" customHeight="1" x14ac:dyDescent="0.25"/>
    <row r="34" spans="1:17" s="28" customFormat="1" ht="12.95" customHeight="1" x14ac:dyDescent="0.25">
      <c r="A34" s="35" t="s">
        <v>91</v>
      </c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</row>
    <row r="35" spans="1:17" s="28" customFormat="1" ht="12" customHeight="1" x14ac:dyDescent="0.25">
      <c r="B35" s="33"/>
    </row>
    <row r="36" spans="1:17" ht="12.95" customHeight="1" x14ac:dyDescent="0.25">
      <c r="A36" s="40" t="s">
        <v>90</v>
      </c>
      <c r="B36" s="55">
        <f>SUM(B37:B38,B41:B42,B48:B49)</f>
        <v>2512.9770808678454</v>
      </c>
      <c r="C36" s="55">
        <f t="shared" ref="C36:Q36" si="10">SUM(C37:C38,C41:C42,C48:C49)</f>
        <v>2661.5621199999996</v>
      </c>
      <c r="D36" s="55">
        <f t="shared" si="10"/>
        <v>2624.2052900000008</v>
      </c>
      <c r="E36" s="55">
        <f t="shared" si="10"/>
        <v>2746.7027699999999</v>
      </c>
      <c r="F36" s="55">
        <f t="shared" si="10"/>
        <v>2867.3379799999993</v>
      </c>
      <c r="G36" s="55">
        <f t="shared" si="10"/>
        <v>2954.1601295936621</v>
      </c>
      <c r="H36" s="55">
        <f t="shared" si="10"/>
        <v>3085.0607</v>
      </c>
      <c r="I36" s="55">
        <f t="shared" si="10"/>
        <v>2958.1886500000001</v>
      </c>
      <c r="J36" s="55">
        <f t="shared" si="10"/>
        <v>3205.6426399999991</v>
      </c>
      <c r="K36" s="55">
        <f t="shared" si="10"/>
        <v>3144.1527799999999</v>
      </c>
      <c r="L36" s="55">
        <f t="shared" si="10"/>
        <v>3296.1964483790152</v>
      </c>
      <c r="M36" s="55">
        <f t="shared" si="10"/>
        <v>2766.2718436859132</v>
      </c>
      <c r="N36" s="55">
        <f t="shared" si="10"/>
        <v>2743.1780708040196</v>
      </c>
      <c r="O36" s="55">
        <f t="shared" si="10"/>
        <v>2803.0550871303485</v>
      </c>
      <c r="P36" s="55">
        <f t="shared" si="10"/>
        <v>2590.2586255220572</v>
      </c>
      <c r="Q36" s="55">
        <f t="shared" si="10"/>
        <v>2711.7380060875985</v>
      </c>
    </row>
    <row r="37" spans="1:17" ht="12" customHeight="1" x14ac:dyDescent="0.25">
      <c r="A37" s="54" t="s">
        <v>58</v>
      </c>
      <c r="B37" s="53">
        <v>562.93408738939422</v>
      </c>
      <c r="C37" s="53">
        <v>534.29540999999995</v>
      </c>
      <c r="D37" s="53">
        <v>526.41170000000045</v>
      </c>
      <c r="E37" s="53">
        <v>499.62992999999949</v>
      </c>
      <c r="F37" s="53">
        <v>491.03768999999932</v>
      </c>
      <c r="G37" s="53">
        <v>513.58973614490515</v>
      </c>
      <c r="H37" s="53">
        <v>497.10521000000006</v>
      </c>
      <c r="I37" s="53">
        <v>474.59330000000011</v>
      </c>
      <c r="J37" s="53">
        <v>503.33634999999902</v>
      </c>
      <c r="K37" s="53">
        <v>524.37045999999998</v>
      </c>
      <c r="L37" s="53">
        <v>490.66757003831469</v>
      </c>
      <c r="M37" s="53">
        <v>457.19994450961144</v>
      </c>
      <c r="N37" s="53">
        <v>447.17762018112762</v>
      </c>
      <c r="O37" s="53">
        <v>474.26434932256819</v>
      </c>
      <c r="P37" s="53">
        <v>406.11085058605113</v>
      </c>
      <c r="Q37" s="53">
        <v>399.41725064232395</v>
      </c>
    </row>
    <row r="38" spans="1:17" ht="12" customHeight="1" x14ac:dyDescent="0.25">
      <c r="A38" s="51" t="s">
        <v>85</v>
      </c>
      <c r="B38" s="50">
        <f>SUM(B39:B40)</f>
        <v>946.80000266832189</v>
      </c>
      <c r="C38" s="50">
        <f t="shared" ref="C38:Q38" si="11">SUM(C39:C40)</f>
        <v>1051.3305299999997</v>
      </c>
      <c r="D38" s="50">
        <f t="shared" si="11"/>
        <v>1041.06709</v>
      </c>
      <c r="E38" s="50">
        <f t="shared" si="11"/>
        <v>1094.6200900000001</v>
      </c>
      <c r="F38" s="50">
        <f t="shared" si="11"/>
        <v>1129.4489000000001</v>
      </c>
      <c r="G38" s="50">
        <f t="shared" si="11"/>
        <v>1172.6811265557913</v>
      </c>
      <c r="H38" s="50">
        <f t="shared" si="11"/>
        <v>1244.7743999999998</v>
      </c>
      <c r="I38" s="50">
        <f t="shared" si="11"/>
        <v>1173.9386400000001</v>
      </c>
      <c r="J38" s="50">
        <f t="shared" si="11"/>
        <v>1278.20847</v>
      </c>
      <c r="K38" s="50">
        <f t="shared" si="11"/>
        <v>1265.94326</v>
      </c>
      <c r="L38" s="50">
        <f t="shared" si="11"/>
        <v>1328.3372587846725</v>
      </c>
      <c r="M38" s="50">
        <f t="shared" si="11"/>
        <v>997.31501202771346</v>
      </c>
      <c r="N38" s="50">
        <f t="shared" si="11"/>
        <v>960.8990345957975</v>
      </c>
      <c r="O38" s="50">
        <f t="shared" si="11"/>
        <v>1000.8856341511857</v>
      </c>
      <c r="P38" s="50">
        <f t="shared" si="11"/>
        <v>949.45742513670598</v>
      </c>
      <c r="Q38" s="50">
        <f t="shared" si="11"/>
        <v>1035.4854522327846</v>
      </c>
    </row>
    <row r="39" spans="1:17" ht="12" customHeight="1" x14ac:dyDescent="0.25">
      <c r="A39" s="52" t="s">
        <v>84</v>
      </c>
      <c r="B39" s="50">
        <v>73.196206154734398</v>
      </c>
      <c r="C39" s="50">
        <v>76.550740000000005</v>
      </c>
      <c r="D39" s="50">
        <v>72.010379999999998</v>
      </c>
      <c r="E39" s="50">
        <v>70.997779999999992</v>
      </c>
      <c r="F39" s="50">
        <v>73.197430000000011</v>
      </c>
      <c r="G39" s="50">
        <v>75.450520656884891</v>
      </c>
      <c r="H39" s="50">
        <v>83.382709999999989</v>
      </c>
      <c r="I39" s="50">
        <v>69.841509999999985</v>
      </c>
      <c r="J39" s="50">
        <v>73.241309999999984</v>
      </c>
      <c r="K39" s="50">
        <v>55.205029999999972</v>
      </c>
      <c r="L39" s="50">
        <v>61.955829865443967</v>
      </c>
      <c r="M39" s="50">
        <v>38.298506805003043</v>
      </c>
      <c r="N39" s="50">
        <v>27.036683154476691</v>
      </c>
      <c r="O39" s="50">
        <v>73.207758028811824</v>
      </c>
      <c r="P39" s="50">
        <v>61.946267523882661</v>
      </c>
      <c r="Q39" s="50">
        <v>61.936977606097571</v>
      </c>
    </row>
    <row r="40" spans="1:17" ht="12" customHeight="1" x14ac:dyDescent="0.25">
      <c r="A40" s="52" t="s">
        <v>83</v>
      </c>
      <c r="B40" s="50">
        <v>873.60379651358755</v>
      </c>
      <c r="C40" s="50">
        <v>974.77978999999971</v>
      </c>
      <c r="D40" s="50">
        <v>969.05670999999995</v>
      </c>
      <c r="E40" s="50">
        <v>1023.6223100000001</v>
      </c>
      <c r="F40" s="50">
        <v>1056.2514700000002</v>
      </c>
      <c r="G40" s="50">
        <v>1097.2306058989063</v>
      </c>
      <c r="H40" s="50">
        <v>1161.3916899999997</v>
      </c>
      <c r="I40" s="50">
        <v>1104.0971300000001</v>
      </c>
      <c r="J40" s="50">
        <v>1204.9671600000001</v>
      </c>
      <c r="K40" s="50">
        <v>1210.7382299999999</v>
      </c>
      <c r="L40" s="50">
        <v>1266.3814289192285</v>
      </c>
      <c r="M40" s="50">
        <v>959.01650522271041</v>
      </c>
      <c r="N40" s="50">
        <v>933.86235144132081</v>
      </c>
      <c r="O40" s="50">
        <v>927.67787612237396</v>
      </c>
      <c r="P40" s="50">
        <v>887.51115761282335</v>
      </c>
      <c r="Q40" s="50">
        <v>973.54847462668693</v>
      </c>
    </row>
    <row r="41" spans="1:17" ht="12" customHeight="1" x14ac:dyDescent="0.25">
      <c r="A41" s="51" t="s">
        <v>56</v>
      </c>
      <c r="B41" s="50">
        <v>437.77487505565307</v>
      </c>
      <c r="C41" s="50">
        <v>480.77548999999993</v>
      </c>
      <c r="D41" s="50">
        <v>474.55538000000001</v>
      </c>
      <c r="E41" s="50">
        <v>537.89248999999995</v>
      </c>
      <c r="F41" s="50">
        <v>599.91095000000018</v>
      </c>
      <c r="G41" s="50">
        <v>605.56869128886137</v>
      </c>
      <c r="H41" s="50">
        <v>630.79489000000001</v>
      </c>
      <c r="I41" s="50">
        <v>591.70750999999984</v>
      </c>
      <c r="J41" s="50">
        <v>667.48180999999988</v>
      </c>
      <c r="K41" s="50">
        <v>623.39497999999992</v>
      </c>
      <c r="L41" s="50">
        <v>708.29332816431793</v>
      </c>
      <c r="M41" s="50">
        <v>568.12633128519599</v>
      </c>
      <c r="N41" s="50">
        <v>599.26369349810034</v>
      </c>
      <c r="O41" s="50">
        <v>604.99625366205601</v>
      </c>
      <c r="P41" s="50">
        <v>534.57951725485498</v>
      </c>
      <c r="Q41" s="50">
        <v>553.99776128238761</v>
      </c>
    </row>
    <row r="42" spans="1:17" ht="12" customHeight="1" x14ac:dyDescent="0.25">
      <c r="A42" s="51" t="s">
        <v>82</v>
      </c>
      <c r="B42" s="50">
        <f>SUM(B43:B47)</f>
        <v>17.316233834965232</v>
      </c>
      <c r="C42" s="50">
        <f t="shared" ref="C42:Q42" si="12">SUM(C43:C47)</f>
        <v>16.598569999999999</v>
      </c>
      <c r="D42" s="50">
        <f t="shared" si="12"/>
        <v>16.499539999999996</v>
      </c>
      <c r="E42" s="50">
        <f t="shared" si="12"/>
        <v>15.574559999999995</v>
      </c>
      <c r="F42" s="50">
        <f t="shared" si="12"/>
        <v>15.310510000000004</v>
      </c>
      <c r="G42" s="50">
        <f t="shared" si="12"/>
        <v>16.410734252228394</v>
      </c>
      <c r="H42" s="50">
        <f t="shared" si="12"/>
        <v>17.399519999999995</v>
      </c>
      <c r="I42" s="50">
        <f t="shared" si="12"/>
        <v>24.62122999999999</v>
      </c>
      <c r="J42" s="50">
        <f t="shared" si="12"/>
        <v>23.554050000000004</v>
      </c>
      <c r="K42" s="50">
        <f t="shared" si="12"/>
        <v>31.999440000000003</v>
      </c>
      <c r="L42" s="50">
        <f t="shared" si="12"/>
        <v>34.083014672583012</v>
      </c>
      <c r="M42" s="50">
        <f t="shared" si="12"/>
        <v>31.408684311499506</v>
      </c>
      <c r="N42" s="50">
        <f t="shared" si="12"/>
        <v>37.642221258747782</v>
      </c>
      <c r="O42" s="50">
        <f t="shared" si="12"/>
        <v>39.50509701700868</v>
      </c>
      <c r="P42" s="50">
        <f t="shared" si="12"/>
        <v>37.691480411155709</v>
      </c>
      <c r="Q42" s="50">
        <f t="shared" si="12"/>
        <v>45.193448711203516</v>
      </c>
    </row>
    <row r="43" spans="1:17" ht="12" customHeight="1" x14ac:dyDescent="0.25">
      <c r="A43" s="52" t="s">
        <v>55</v>
      </c>
      <c r="B43" s="50">
        <v>17.19681088665148</v>
      </c>
      <c r="C43" s="50">
        <v>16.498569999999997</v>
      </c>
      <c r="D43" s="50">
        <v>16.299539999999997</v>
      </c>
      <c r="E43" s="50">
        <v>15.374559999999995</v>
      </c>
      <c r="F43" s="50">
        <v>15.010510000000004</v>
      </c>
      <c r="G43" s="50">
        <v>15.956927048636153</v>
      </c>
      <c r="H43" s="50">
        <v>16.799519999999994</v>
      </c>
      <c r="I43" s="50">
        <v>23.221229999999991</v>
      </c>
      <c r="J43" s="50">
        <v>20.451030000000003</v>
      </c>
      <c r="K43" s="50">
        <v>26.699440000000003</v>
      </c>
      <c r="L43" s="50">
        <v>26.726562075036323</v>
      </c>
      <c r="M43" s="50">
        <v>22.499729421249906</v>
      </c>
      <c r="N43" s="50">
        <v>27.61069654670268</v>
      </c>
      <c r="O43" s="50">
        <v>28.398762823830079</v>
      </c>
      <c r="P43" s="50">
        <v>25.653650406529838</v>
      </c>
      <c r="Q43" s="50">
        <v>32.367422349137833</v>
      </c>
    </row>
    <row r="44" spans="1:17" ht="12" customHeight="1" x14ac:dyDescent="0.25">
      <c r="A44" s="52" t="s">
        <v>81</v>
      </c>
      <c r="B44" s="50">
        <v>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0</v>
      </c>
      <c r="P44" s="50">
        <v>0</v>
      </c>
      <c r="Q44" s="50">
        <v>0</v>
      </c>
    </row>
    <row r="45" spans="1:17" ht="12" customHeight="1" x14ac:dyDescent="0.25">
      <c r="A45" s="52" t="s">
        <v>80</v>
      </c>
      <c r="B45" s="50">
        <v>0</v>
      </c>
      <c r="C45" s="50">
        <v>0</v>
      </c>
      <c r="D45" s="50">
        <v>0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</row>
    <row r="46" spans="1:17" ht="12" customHeight="1" x14ac:dyDescent="0.25">
      <c r="A46" s="52" t="s">
        <v>59</v>
      </c>
      <c r="B46" s="50">
        <v>0.11942294831375</v>
      </c>
      <c r="C46" s="50">
        <v>0.1</v>
      </c>
      <c r="D46" s="50">
        <v>0.19999999999999929</v>
      </c>
      <c r="E46" s="50">
        <v>0.19999999999999996</v>
      </c>
      <c r="F46" s="50">
        <v>0.3</v>
      </c>
      <c r="G46" s="50">
        <v>0.45380720359223997</v>
      </c>
      <c r="H46" s="50">
        <v>0.59999999999999987</v>
      </c>
      <c r="I46" s="50">
        <v>1.4000000000000001</v>
      </c>
      <c r="J46" s="50">
        <v>3.1030199999999994</v>
      </c>
      <c r="K46" s="50">
        <v>5.3000000000000007</v>
      </c>
      <c r="L46" s="50">
        <v>7.3564525975466895</v>
      </c>
      <c r="M46" s="50">
        <v>8.9089548902495999</v>
      </c>
      <c r="N46" s="50">
        <v>10.031524712045103</v>
      </c>
      <c r="O46" s="50">
        <v>11.106334193178597</v>
      </c>
      <c r="P46" s="50">
        <v>12.037830004625867</v>
      </c>
      <c r="Q46" s="50">
        <v>12.826026362065679</v>
      </c>
    </row>
    <row r="47" spans="1:17" ht="12" customHeight="1" x14ac:dyDescent="0.25">
      <c r="A47" s="52" t="s">
        <v>79</v>
      </c>
      <c r="B47" s="50">
        <v>0</v>
      </c>
      <c r="C47" s="50">
        <v>0</v>
      </c>
      <c r="D47" s="50">
        <v>0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</row>
    <row r="48" spans="1:17" ht="12" customHeight="1" x14ac:dyDescent="0.25">
      <c r="A48" s="51" t="s">
        <v>61</v>
      </c>
      <c r="B48" s="50">
        <v>0</v>
      </c>
      <c r="C48" s="50">
        <v>0</v>
      </c>
      <c r="D48" s="50">
        <v>0</v>
      </c>
      <c r="E48" s="50">
        <v>0</v>
      </c>
      <c r="F48" s="50">
        <v>0</v>
      </c>
      <c r="G48" s="50">
        <v>0</v>
      </c>
      <c r="H48" s="50">
        <v>0</v>
      </c>
      <c r="I48" s="50">
        <v>0</v>
      </c>
      <c r="J48" s="50">
        <v>0</v>
      </c>
      <c r="K48" s="50">
        <v>0</v>
      </c>
      <c r="L48" s="50">
        <v>0</v>
      </c>
      <c r="M48" s="50">
        <v>0</v>
      </c>
      <c r="N48" s="50">
        <v>0</v>
      </c>
      <c r="O48" s="50">
        <v>0</v>
      </c>
      <c r="P48" s="50">
        <v>0</v>
      </c>
      <c r="Q48" s="50">
        <v>0</v>
      </c>
    </row>
    <row r="49" spans="1:17" ht="12" customHeight="1" x14ac:dyDescent="0.25">
      <c r="A49" s="49" t="s">
        <v>60</v>
      </c>
      <c r="B49" s="48">
        <v>548.15188191951131</v>
      </c>
      <c r="C49" s="48">
        <v>578.56211999999982</v>
      </c>
      <c r="D49" s="48">
        <v>565.67157999999995</v>
      </c>
      <c r="E49" s="48">
        <v>598.98569999999995</v>
      </c>
      <c r="F49" s="48">
        <v>631.62992999999983</v>
      </c>
      <c r="G49" s="48">
        <v>645.90984135187603</v>
      </c>
      <c r="H49" s="48">
        <v>694.98667999999986</v>
      </c>
      <c r="I49" s="48">
        <v>693.32796999999971</v>
      </c>
      <c r="J49" s="48">
        <v>733.06195999999989</v>
      </c>
      <c r="K49" s="48">
        <v>698.44463999999982</v>
      </c>
      <c r="L49" s="48">
        <v>734.81527671912659</v>
      </c>
      <c r="M49" s="48">
        <v>712.22187155189238</v>
      </c>
      <c r="N49" s="48">
        <v>698.19550127024672</v>
      </c>
      <c r="O49" s="48">
        <v>683.40375297752939</v>
      </c>
      <c r="P49" s="48">
        <v>662.41935213328952</v>
      </c>
      <c r="Q49" s="48">
        <v>677.644093218899</v>
      </c>
    </row>
    <row r="50" spans="1:17" s="28" customFormat="1" ht="12" customHeight="1" x14ac:dyDescent="0.25">
      <c r="B50" s="56"/>
      <c r="C50" s="56"/>
      <c r="D50" s="56"/>
      <c r="E50" s="56"/>
      <c r="F50" s="56"/>
      <c r="G50" s="56"/>
      <c r="H50" s="56"/>
      <c r="I50" s="56"/>
      <c r="J50" s="56"/>
      <c r="K50" s="56"/>
      <c r="L50" s="56"/>
      <c r="M50" s="56"/>
      <c r="N50" s="56"/>
      <c r="O50" s="56"/>
      <c r="P50" s="56"/>
      <c r="Q50" s="56"/>
    </row>
    <row r="51" spans="1:17" ht="12.95" customHeight="1" x14ac:dyDescent="0.25">
      <c r="A51" s="27" t="s">
        <v>89</v>
      </c>
      <c r="B51" s="26">
        <f t="shared" ref="B51:Q51" si="13">SUM(B52,B57)</f>
        <v>2512.9770808678459</v>
      </c>
      <c r="C51" s="26">
        <f t="shared" si="13"/>
        <v>2661.56212</v>
      </c>
      <c r="D51" s="26">
        <f t="shared" si="13"/>
        <v>2624.2052899999999</v>
      </c>
      <c r="E51" s="26">
        <f t="shared" si="13"/>
        <v>2746.702769999999</v>
      </c>
      <c r="F51" s="26">
        <f t="shared" si="13"/>
        <v>2867.3379799999993</v>
      </c>
      <c r="G51" s="26">
        <f t="shared" si="13"/>
        <v>2954.1601295936621</v>
      </c>
      <c r="H51" s="26">
        <f t="shared" si="13"/>
        <v>3085.0606999999995</v>
      </c>
      <c r="I51" s="26">
        <f t="shared" si="13"/>
        <v>2958.1886499999991</v>
      </c>
      <c r="J51" s="26">
        <f t="shared" si="13"/>
        <v>3205.6426399999991</v>
      </c>
      <c r="K51" s="26">
        <f t="shared" si="13"/>
        <v>3144.1527800000003</v>
      </c>
      <c r="L51" s="26">
        <f t="shared" si="13"/>
        <v>3296.1964483790152</v>
      </c>
      <c r="M51" s="26">
        <f t="shared" si="13"/>
        <v>2766.2718436859122</v>
      </c>
      <c r="N51" s="26">
        <f t="shared" si="13"/>
        <v>2743.1780708040205</v>
      </c>
      <c r="O51" s="26">
        <f t="shared" si="13"/>
        <v>2803.055087130349</v>
      </c>
      <c r="P51" s="26">
        <f t="shared" si="13"/>
        <v>2590.2586255220572</v>
      </c>
      <c r="Q51" s="26">
        <f t="shared" si="13"/>
        <v>2711.7380060875985</v>
      </c>
    </row>
    <row r="52" spans="1:17" ht="12" customHeight="1" x14ac:dyDescent="0.25">
      <c r="A52" s="25" t="s">
        <v>43</v>
      </c>
      <c r="B52" s="24">
        <f t="shared" ref="B52:Q52" si="14">SUM(B53:B56)</f>
        <v>2291.834477563335</v>
      </c>
      <c r="C52" s="24">
        <f t="shared" si="14"/>
        <v>2424.3585292643511</v>
      </c>
      <c r="D52" s="24">
        <f t="shared" si="14"/>
        <v>2371.5096577352765</v>
      </c>
      <c r="E52" s="24">
        <f t="shared" si="14"/>
        <v>2476.610957909842</v>
      </c>
      <c r="F52" s="24">
        <f t="shared" si="14"/>
        <v>2584.7762471010265</v>
      </c>
      <c r="G52" s="24">
        <f t="shared" si="14"/>
        <v>2655.3730702183911</v>
      </c>
      <c r="H52" s="24">
        <f t="shared" si="14"/>
        <v>2771.0029108844737</v>
      </c>
      <c r="I52" s="24">
        <f t="shared" si="14"/>
        <v>2623.9396488194825</v>
      </c>
      <c r="J52" s="24">
        <f t="shared" si="14"/>
        <v>2849.1393259088941</v>
      </c>
      <c r="K52" s="24">
        <f t="shared" si="14"/>
        <v>2766.1596904192484</v>
      </c>
      <c r="L52" s="24">
        <f t="shared" si="14"/>
        <v>2907.4698417742279</v>
      </c>
      <c r="M52" s="24">
        <f t="shared" si="14"/>
        <v>2376.6900493338294</v>
      </c>
      <c r="N52" s="24">
        <f t="shared" si="14"/>
        <v>2355.9900929946321</v>
      </c>
      <c r="O52" s="24">
        <f t="shared" si="14"/>
        <v>2422.1512399036528</v>
      </c>
      <c r="P52" s="24">
        <f t="shared" si="14"/>
        <v>2220.1930147377793</v>
      </c>
      <c r="Q52" s="24">
        <f t="shared" si="14"/>
        <v>2347.76259146143</v>
      </c>
    </row>
    <row r="53" spans="1:17" ht="12" customHeight="1" x14ac:dyDescent="0.25">
      <c r="A53" s="23" t="s">
        <v>65</v>
      </c>
      <c r="B53" s="22">
        <v>1745.9898762180605</v>
      </c>
      <c r="C53" s="22">
        <v>1862.3548014405153</v>
      </c>
      <c r="D53" s="22">
        <v>1810.0260453607793</v>
      </c>
      <c r="E53" s="22">
        <v>1897.8380782928564</v>
      </c>
      <c r="F53" s="22">
        <v>1989.4329605230378</v>
      </c>
      <c r="G53" s="22">
        <v>2043.8170051094562</v>
      </c>
      <c r="H53" s="22">
        <v>2132.1732538297424</v>
      </c>
      <c r="I53" s="22">
        <v>1973.4168363568954</v>
      </c>
      <c r="J53" s="22">
        <v>2170.6874157598409</v>
      </c>
      <c r="K53" s="22">
        <v>2089.0744541063737</v>
      </c>
      <c r="L53" s="22">
        <v>2205.9776095690363</v>
      </c>
      <c r="M53" s="22">
        <v>1683.4508472772825</v>
      </c>
      <c r="N53" s="22">
        <v>1658.1463171961173</v>
      </c>
      <c r="O53" s="22">
        <v>1701.9010323135576</v>
      </c>
      <c r="P53" s="22">
        <v>1510.8479042902588</v>
      </c>
      <c r="Q53" s="22">
        <v>1628.7038646069984</v>
      </c>
    </row>
    <row r="54" spans="1:17" ht="12" customHeight="1" x14ac:dyDescent="0.25">
      <c r="A54" s="23" t="s">
        <v>64</v>
      </c>
      <c r="B54" s="30">
        <v>0.34383192854962996</v>
      </c>
      <c r="C54" s="30">
        <v>0.38141367151523858</v>
      </c>
      <c r="D54" s="30">
        <v>0.40723149618469823</v>
      </c>
      <c r="E54" s="30">
        <v>0.43410121981772842</v>
      </c>
      <c r="F54" s="30">
        <v>0.47565692313108809</v>
      </c>
      <c r="G54" s="30">
        <v>0.5707574087278775</v>
      </c>
      <c r="H54" s="30">
        <v>0.67252179647729893</v>
      </c>
      <c r="I54" s="30">
        <v>0.8176624889600369</v>
      </c>
      <c r="J54" s="30">
        <v>0.9362872227957747</v>
      </c>
      <c r="K54" s="30">
        <v>1.127937401260084</v>
      </c>
      <c r="L54" s="30">
        <v>1.2541226013336908</v>
      </c>
      <c r="M54" s="30">
        <v>1.3590014638420365</v>
      </c>
      <c r="N54" s="30">
        <v>1.5051039022186701</v>
      </c>
      <c r="O54" s="30">
        <v>1.6294598804871523</v>
      </c>
      <c r="P54" s="30">
        <v>1.7714015758860531</v>
      </c>
      <c r="Q54" s="30">
        <v>1.8188555878476265</v>
      </c>
    </row>
    <row r="55" spans="1:17" ht="12" customHeight="1" x14ac:dyDescent="0.25">
      <c r="A55" s="23" t="s">
        <v>63</v>
      </c>
      <c r="B55" s="22">
        <v>436.6219392440168</v>
      </c>
      <c r="C55" s="22">
        <v>448.07852055674084</v>
      </c>
      <c r="D55" s="22">
        <v>447.64874834667029</v>
      </c>
      <c r="E55" s="22">
        <v>459.64012399038251</v>
      </c>
      <c r="F55" s="22">
        <v>470.94735044860306</v>
      </c>
      <c r="G55" s="22">
        <v>484.02280015971064</v>
      </c>
      <c r="H55" s="22">
        <v>505.68652247934079</v>
      </c>
      <c r="I55" s="22">
        <v>513.83547399083</v>
      </c>
      <c r="J55" s="22">
        <v>534.75203426103815</v>
      </c>
      <c r="K55" s="22">
        <v>537.5407379528084</v>
      </c>
      <c r="L55" s="22">
        <v>552.88005839180062</v>
      </c>
      <c r="M55" s="22">
        <v>547.89341537836412</v>
      </c>
      <c r="N55" s="22">
        <v>551.15742427071507</v>
      </c>
      <c r="O55" s="22">
        <v>560.22331246704766</v>
      </c>
      <c r="P55" s="22">
        <v>551.15925852504574</v>
      </c>
      <c r="Q55" s="22">
        <v>554.77441667363473</v>
      </c>
    </row>
    <row r="56" spans="1:17" ht="12" customHeight="1" x14ac:dyDescent="0.25">
      <c r="A56" s="21" t="s">
        <v>62</v>
      </c>
      <c r="B56" s="20">
        <v>108.87883017270833</v>
      </c>
      <c r="C56" s="20">
        <v>113.5437935955797</v>
      </c>
      <c r="D56" s="20">
        <v>113.42763253164244</v>
      </c>
      <c r="E56" s="20">
        <v>118.69865440678562</v>
      </c>
      <c r="F56" s="20">
        <v>123.92027920625468</v>
      </c>
      <c r="G56" s="20">
        <v>126.9625075404965</v>
      </c>
      <c r="H56" s="20">
        <v>132.47061277891316</v>
      </c>
      <c r="I56" s="20">
        <v>135.86967598279716</v>
      </c>
      <c r="J56" s="20">
        <v>142.76358866521923</v>
      </c>
      <c r="K56" s="20">
        <v>138.41656095880614</v>
      </c>
      <c r="L56" s="20">
        <v>147.35805121205755</v>
      </c>
      <c r="M56" s="20">
        <v>143.98678521434078</v>
      </c>
      <c r="N56" s="20">
        <v>145.18124762558071</v>
      </c>
      <c r="O56" s="20">
        <v>158.39743524256042</v>
      </c>
      <c r="P56" s="20">
        <v>156.41445034658872</v>
      </c>
      <c r="Q56" s="20">
        <v>162.46545459294953</v>
      </c>
    </row>
    <row r="57" spans="1:17" ht="12" customHeight="1" x14ac:dyDescent="0.25">
      <c r="A57" s="19" t="s">
        <v>66</v>
      </c>
      <c r="B57" s="18">
        <v>221.1426033045108</v>
      </c>
      <c r="C57" s="18">
        <v>237.20359073564893</v>
      </c>
      <c r="D57" s="18">
        <v>252.69563226472357</v>
      </c>
      <c r="E57" s="18">
        <v>270.09181209015679</v>
      </c>
      <c r="F57" s="18">
        <v>282.5617328989731</v>
      </c>
      <c r="G57" s="18">
        <v>298.78705937527104</v>
      </c>
      <c r="H57" s="18">
        <v>314.05778911552585</v>
      </c>
      <c r="I57" s="18">
        <v>334.24900118051681</v>
      </c>
      <c r="J57" s="18">
        <v>356.5033140911051</v>
      </c>
      <c r="K57" s="18">
        <v>377.99308958075176</v>
      </c>
      <c r="L57" s="18">
        <v>388.72660660478732</v>
      </c>
      <c r="M57" s="18">
        <v>389.58179435208262</v>
      </c>
      <c r="N57" s="18">
        <v>387.1879778093886</v>
      </c>
      <c r="O57" s="18">
        <v>380.90384722669626</v>
      </c>
      <c r="P57" s="18">
        <v>370.06561078427791</v>
      </c>
      <c r="Q57" s="18">
        <v>363.97541462616834</v>
      </c>
    </row>
    <row r="58" spans="1:17" s="28" customFormat="1" ht="12" customHeight="1" x14ac:dyDescent="0.25">
      <c r="B58" s="33"/>
    </row>
    <row r="59" spans="1:17" ht="12.95" customHeight="1" x14ac:dyDescent="0.25">
      <c r="A59" s="40" t="s">
        <v>88</v>
      </c>
      <c r="B59" s="47">
        <f t="shared" ref="B59:Q59" si="15">IF(B51=0,0,B51/B$51)</f>
        <v>1</v>
      </c>
      <c r="C59" s="47">
        <f t="shared" si="15"/>
        <v>1</v>
      </c>
      <c r="D59" s="47">
        <f t="shared" si="15"/>
        <v>1</v>
      </c>
      <c r="E59" s="47">
        <f t="shared" si="15"/>
        <v>1</v>
      </c>
      <c r="F59" s="47">
        <f t="shared" si="15"/>
        <v>1</v>
      </c>
      <c r="G59" s="47">
        <f t="shared" si="15"/>
        <v>1</v>
      </c>
      <c r="H59" s="47">
        <f t="shared" si="15"/>
        <v>1</v>
      </c>
      <c r="I59" s="47">
        <f t="shared" si="15"/>
        <v>1</v>
      </c>
      <c r="J59" s="47">
        <f t="shared" si="15"/>
        <v>1</v>
      </c>
      <c r="K59" s="47">
        <f t="shared" si="15"/>
        <v>1</v>
      </c>
      <c r="L59" s="47">
        <f t="shared" si="15"/>
        <v>1</v>
      </c>
      <c r="M59" s="47">
        <f t="shared" si="15"/>
        <v>1</v>
      </c>
      <c r="N59" s="47">
        <f t="shared" si="15"/>
        <v>1</v>
      </c>
      <c r="O59" s="47">
        <f t="shared" si="15"/>
        <v>1</v>
      </c>
      <c r="P59" s="47">
        <f t="shared" si="15"/>
        <v>1</v>
      </c>
      <c r="Q59" s="47">
        <f t="shared" si="15"/>
        <v>1</v>
      </c>
    </row>
    <row r="60" spans="1:17" ht="12" customHeight="1" x14ac:dyDescent="0.25">
      <c r="A60" s="46" t="s">
        <v>43</v>
      </c>
      <c r="B60" s="41">
        <f t="shared" ref="B60:Q60" si="16">IF(B52=0,0,B52/B$51)</f>
        <v>0.91199975320581106</v>
      </c>
      <c r="C60" s="41">
        <f t="shared" si="16"/>
        <v>0.9108780558029399</v>
      </c>
      <c r="D60" s="41">
        <f t="shared" si="16"/>
        <v>0.9037058444978886</v>
      </c>
      <c r="E60" s="41">
        <f t="shared" si="16"/>
        <v>0.90166689492574503</v>
      </c>
      <c r="F60" s="41">
        <f t="shared" si="16"/>
        <v>0.90145503080910849</v>
      </c>
      <c r="G60" s="41">
        <f t="shared" si="16"/>
        <v>0.89885888162184069</v>
      </c>
      <c r="H60" s="41">
        <f t="shared" si="16"/>
        <v>0.89820045060522602</v>
      </c>
      <c r="I60" s="41">
        <f t="shared" si="16"/>
        <v>0.8870088960754694</v>
      </c>
      <c r="J60" s="41">
        <f t="shared" si="16"/>
        <v>0.88878881580789515</v>
      </c>
      <c r="K60" s="41">
        <f t="shared" si="16"/>
        <v>0.87977903237235444</v>
      </c>
      <c r="L60" s="41">
        <f t="shared" si="16"/>
        <v>0.88206813134697926</v>
      </c>
      <c r="M60" s="41">
        <f t="shared" si="16"/>
        <v>0.85916720540632563</v>
      </c>
      <c r="N60" s="41">
        <f t="shared" si="16"/>
        <v>0.85885423118160742</v>
      </c>
      <c r="O60" s="41">
        <f t="shared" si="16"/>
        <v>0.86411118034192835</v>
      </c>
      <c r="P60" s="41">
        <f t="shared" si="16"/>
        <v>0.85713179095786529</v>
      </c>
      <c r="Q60" s="41">
        <f t="shared" si="16"/>
        <v>0.86577780972605844</v>
      </c>
    </row>
    <row r="61" spans="1:17" ht="12" customHeight="1" x14ac:dyDescent="0.25">
      <c r="A61" s="23" t="s">
        <v>65</v>
      </c>
      <c r="B61" s="45">
        <f t="shared" ref="B61:Q61" si="17">IF(B53=0,0,B53/B$51)</f>
        <v>0.69478941511678671</v>
      </c>
      <c r="C61" s="45">
        <f t="shared" si="17"/>
        <v>0.69972246277705341</v>
      </c>
      <c r="D61" s="45">
        <f t="shared" si="17"/>
        <v>0.6897425488235257</v>
      </c>
      <c r="E61" s="45">
        <f t="shared" si="17"/>
        <v>0.69095138324444805</v>
      </c>
      <c r="F61" s="45">
        <f t="shared" si="17"/>
        <v>0.69382576257126072</v>
      </c>
      <c r="G61" s="45">
        <f t="shared" si="17"/>
        <v>0.69184367652764256</v>
      </c>
      <c r="H61" s="45">
        <f t="shared" si="17"/>
        <v>0.69112846104770087</v>
      </c>
      <c r="I61" s="45">
        <f t="shared" si="17"/>
        <v>0.66710310593507816</v>
      </c>
      <c r="J61" s="45">
        <f t="shared" si="17"/>
        <v>0.67714578932598724</v>
      </c>
      <c r="K61" s="45">
        <f t="shared" si="17"/>
        <v>0.6644315974067817</v>
      </c>
      <c r="L61" s="45">
        <f t="shared" si="17"/>
        <v>0.66924943464879938</v>
      </c>
      <c r="M61" s="45">
        <f t="shared" si="17"/>
        <v>0.60856305612906525</v>
      </c>
      <c r="N61" s="45">
        <f t="shared" si="17"/>
        <v>0.60446178643813586</v>
      </c>
      <c r="O61" s="45">
        <f t="shared" si="17"/>
        <v>0.60715932417007656</v>
      </c>
      <c r="P61" s="45">
        <f t="shared" si="17"/>
        <v>0.58328071544815452</v>
      </c>
      <c r="Q61" s="45">
        <f t="shared" si="17"/>
        <v>0.60061254477781789</v>
      </c>
    </row>
    <row r="62" spans="1:17" ht="12" customHeight="1" x14ac:dyDescent="0.25">
      <c r="A62" s="23" t="s">
        <v>64</v>
      </c>
      <c r="B62" s="44">
        <f t="shared" ref="B62:Q62" si="18">IF(B54=0,0,B54/B$51)</f>
        <v>1.3682254850923235E-4</v>
      </c>
      <c r="C62" s="44">
        <f t="shared" si="18"/>
        <v>1.4330444089549884E-4</v>
      </c>
      <c r="D62" s="44">
        <f t="shared" si="18"/>
        <v>1.5518278914249817E-4</v>
      </c>
      <c r="E62" s="44">
        <f t="shared" si="18"/>
        <v>1.5804448321058364E-4</v>
      </c>
      <c r="F62" s="44">
        <f t="shared" si="18"/>
        <v>1.6588798615609597E-4</v>
      </c>
      <c r="G62" s="44">
        <f t="shared" si="18"/>
        <v>1.9320462794492589E-4</v>
      </c>
      <c r="H62" s="44">
        <f t="shared" si="18"/>
        <v>2.1799305163664983E-4</v>
      </c>
      <c r="I62" s="44">
        <f t="shared" si="18"/>
        <v>2.7640647223767733E-4</v>
      </c>
      <c r="J62" s="44">
        <f t="shared" si="18"/>
        <v>2.9207473444256874E-4</v>
      </c>
      <c r="K62" s="44">
        <f t="shared" si="18"/>
        <v>3.5874128268667782E-4</v>
      </c>
      <c r="L62" s="44">
        <f t="shared" si="18"/>
        <v>3.8047568492176369E-4</v>
      </c>
      <c r="M62" s="44">
        <f t="shared" si="18"/>
        <v>4.9127545687311703E-4</v>
      </c>
      <c r="N62" s="44">
        <f t="shared" si="18"/>
        <v>5.4867160037391479E-4</v>
      </c>
      <c r="O62" s="44">
        <f t="shared" si="18"/>
        <v>5.8131568229553615E-4</v>
      </c>
      <c r="P62" s="44">
        <f t="shared" si="18"/>
        <v>6.8387054421217635E-4</v>
      </c>
      <c r="Q62" s="44">
        <f t="shared" si="18"/>
        <v>6.7073426111389286E-4</v>
      </c>
    </row>
    <row r="63" spans="1:17" ht="12" customHeight="1" x14ac:dyDescent="0.25">
      <c r="A63" s="23" t="s">
        <v>63</v>
      </c>
      <c r="B63" s="44">
        <f t="shared" ref="B63:Q63" si="19">IF(B55=0,0,B55/B$51)</f>
        <v>0.17374688474804206</v>
      </c>
      <c r="C63" s="44">
        <f t="shared" si="19"/>
        <v>0.16835170488402534</v>
      </c>
      <c r="D63" s="44">
        <f t="shared" si="19"/>
        <v>0.17058450040189893</v>
      </c>
      <c r="E63" s="44">
        <f t="shared" si="19"/>
        <v>0.1673425057165478</v>
      </c>
      <c r="F63" s="44">
        <f t="shared" si="19"/>
        <v>0.16424549660120749</v>
      </c>
      <c r="G63" s="44">
        <f t="shared" si="19"/>
        <v>0.16384446980749376</v>
      </c>
      <c r="H63" s="44">
        <f t="shared" si="19"/>
        <v>0.16391461032819901</v>
      </c>
      <c r="I63" s="44">
        <f t="shared" si="19"/>
        <v>0.17369935956952243</v>
      </c>
      <c r="J63" s="44">
        <f t="shared" si="19"/>
        <v>0.16681586013001071</v>
      </c>
      <c r="K63" s="44">
        <f t="shared" si="19"/>
        <v>0.17096520925195255</v>
      </c>
      <c r="L63" s="44">
        <f t="shared" si="19"/>
        <v>0.16773273894633703</v>
      </c>
      <c r="M63" s="44">
        <f t="shared" si="19"/>
        <v>0.19806202945272539</v>
      </c>
      <c r="N63" s="44">
        <f t="shared" si="19"/>
        <v>0.20091930237294869</v>
      </c>
      <c r="O63" s="44">
        <f t="shared" si="19"/>
        <v>0.19986168485920872</v>
      </c>
      <c r="P63" s="44">
        <f t="shared" si="19"/>
        <v>0.21278155512906036</v>
      </c>
      <c r="Q63" s="44">
        <f t="shared" si="19"/>
        <v>0.20458260179568158</v>
      </c>
    </row>
    <row r="64" spans="1:17" ht="12" customHeight="1" x14ac:dyDescent="0.25">
      <c r="A64" s="23" t="s">
        <v>62</v>
      </c>
      <c r="B64" s="43">
        <f t="shared" ref="B64:Q64" si="20">IF(B56=0,0,B56/B$51)</f>
        <v>4.3326630792473245E-2</v>
      </c>
      <c r="C64" s="43">
        <f t="shared" si="20"/>
        <v>4.2660583700965697E-2</v>
      </c>
      <c r="D64" s="43">
        <f t="shared" si="20"/>
        <v>4.3223612483321551E-2</v>
      </c>
      <c r="E64" s="43">
        <f t="shared" si="20"/>
        <v>4.3214961481538708E-2</v>
      </c>
      <c r="F64" s="43">
        <f t="shared" si="20"/>
        <v>4.3217883650484311E-2</v>
      </c>
      <c r="G64" s="43">
        <f t="shared" si="20"/>
        <v>4.2977530658759484E-2</v>
      </c>
      <c r="H64" s="43">
        <f t="shared" si="20"/>
        <v>4.2939386177689533E-2</v>
      </c>
      <c r="I64" s="43">
        <f t="shared" si="20"/>
        <v>4.5930024098631166E-2</v>
      </c>
      <c r="J64" s="43">
        <f t="shared" si="20"/>
        <v>4.4535091617454677E-2</v>
      </c>
      <c r="K64" s="43">
        <f t="shared" si="20"/>
        <v>4.402348443093345E-2</v>
      </c>
      <c r="L64" s="43">
        <f t="shared" si="20"/>
        <v>4.4705482066921237E-2</v>
      </c>
      <c r="M64" s="43">
        <f t="shared" si="20"/>
        <v>5.2050844367661976E-2</v>
      </c>
      <c r="N64" s="43">
        <f t="shared" si="20"/>
        <v>5.2924470770148856E-2</v>
      </c>
      <c r="O64" s="43">
        <f t="shared" si="20"/>
        <v>5.6508855630347639E-2</v>
      </c>
      <c r="P64" s="43">
        <f t="shared" si="20"/>
        <v>6.0385649836438231E-2</v>
      </c>
      <c r="Q64" s="43">
        <f t="shared" si="20"/>
        <v>5.9911928891445178E-2</v>
      </c>
    </row>
    <row r="65" spans="1:17" ht="12" customHeight="1" x14ac:dyDescent="0.25">
      <c r="A65" s="42" t="s">
        <v>66</v>
      </c>
      <c r="B65" s="41">
        <f t="shared" ref="B65:Q65" si="21">IF(B57=0,0,B57/B$51)</f>
        <v>8.8000246794188886E-2</v>
      </c>
      <c r="C65" s="41">
        <f t="shared" si="21"/>
        <v>8.9121944197060085E-2</v>
      </c>
      <c r="D65" s="41">
        <f t="shared" si="21"/>
        <v>9.6294155502111498E-2</v>
      </c>
      <c r="E65" s="41">
        <f t="shared" si="21"/>
        <v>9.833310507425487E-2</v>
      </c>
      <c r="F65" s="41">
        <f t="shared" si="21"/>
        <v>9.8544969190891535E-2</v>
      </c>
      <c r="G65" s="41">
        <f t="shared" si="21"/>
        <v>0.10114111837815931</v>
      </c>
      <c r="H65" s="41">
        <f t="shared" si="21"/>
        <v>0.10179954939477395</v>
      </c>
      <c r="I65" s="41">
        <f t="shared" si="21"/>
        <v>0.11299110392453061</v>
      </c>
      <c r="J65" s="41">
        <f t="shared" si="21"/>
        <v>0.11121118419210484</v>
      </c>
      <c r="K65" s="41">
        <f t="shared" si="21"/>
        <v>0.12022096762764553</v>
      </c>
      <c r="L65" s="41">
        <f t="shared" si="21"/>
        <v>0.11793186865302069</v>
      </c>
      <c r="M65" s="41">
        <f t="shared" si="21"/>
        <v>0.14083279459367423</v>
      </c>
      <c r="N65" s="41">
        <f t="shared" si="21"/>
        <v>0.14114576881839264</v>
      </c>
      <c r="O65" s="41">
        <f t="shared" si="21"/>
        <v>0.13588881965807162</v>
      </c>
      <c r="P65" s="41">
        <f t="shared" si="21"/>
        <v>0.14286820904213476</v>
      </c>
      <c r="Q65" s="41">
        <f t="shared" si="21"/>
        <v>0.1342221902739415</v>
      </c>
    </row>
    <row r="66" spans="1:17" s="28" customFormat="1" ht="12" customHeight="1" x14ac:dyDescent="0.25"/>
    <row r="67" spans="1:17" s="28" customFormat="1" ht="12.95" customHeight="1" x14ac:dyDescent="0.25">
      <c r="A67" s="35" t="s">
        <v>87</v>
      </c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</row>
    <row r="68" spans="1:17" s="28" customFormat="1" ht="12" customHeight="1" x14ac:dyDescent="0.25">
      <c r="B68" s="33"/>
    </row>
    <row r="69" spans="1:17" ht="12.95" customHeight="1" x14ac:dyDescent="0.25">
      <c r="A69" s="40" t="s">
        <v>86</v>
      </c>
      <c r="B69" s="55">
        <f>SUM(B70:B71,B74:B75,B81:B82)</f>
        <v>6322.163615948587</v>
      </c>
      <c r="C69" s="55">
        <f t="shared" ref="C69:Q69" si="22">SUM(C70:C71,C74:C75,C81:C82)</f>
        <v>6643.3829952485503</v>
      </c>
      <c r="D69" s="55">
        <f t="shared" si="22"/>
        <v>6542.6545050810164</v>
      </c>
      <c r="E69" s="55">
        <f t="shared" si="22"/>
        <v>6742.8658576108783</v>
      </c>
      <c r="F69" s="55">
        <f t="shared" si="22"/>
        <v>6932.1524237121594</v>
      </c>
      <c r="G69" s="55">
        <f t="shared" si="22"/>
        <v>7186.2310323098764</v>
      </c>
      <c r="H69" s="55">
        <f t="shared" si="22"/>
        <v>7381.2973952387529</v>
      </c>
      <c r="I69" s="55">
        <f t="shared" si="22"/>
        <v>6989.6171604055698</v>
      </c>
      <c r="J69" s="55">
        <f t="shared" si="22"/>
        <v>7589.0399827004248</v>
      </c>
      <c r="K69" s="55">
        <f t="shared" si="22"/>
        <v>7526.4399916136281</v>
      </c>
      <c r="L69" s="55">
        <f t="shared" si="22"/>
        <v>7772.3693304088192</v>
      </c>
      <c r="M69" s="55">
        <f t="shared" si="22"/>
        <v>6304.9508246622418</v>
      </c>
      <c r="N69" s="55">
        <f t="shared" si="22"/>
        <v>6222.7433531695569</v>
      </c>
      <c r="O69" s="55">
        <f t="shared" si="22"/>
        <v>6458.137764818508</v>
      </c>
      <c r="P69" s="55">
        <f t="shared" si="22"/>
        <v>5850.5623638110837</v>
      </c>
      <c r="Q69" s="55">
        <f t="shared" si="22"/>
        <v>6124.1193423054301</v>
      </c>
    </row>
    <row r="70" spans="1:17" ht="12" customHeight="1" x14ac:dyDescent="0.25">
      <c r="A70" s="54" t="s">
        <v>58</v>
      </c>
      <c r="B70" s="53">
        <v>2384.5229602504319</v>
      </c>
      <c r="C70" s="53">
        <v>2266.2182487655432</v>
      </c>
      <c r="D70" s="53">
        <v>2235.6976319036667</v>
      </c>
      <c r="E70" s="53">
        <v>2118.0529567522058</v>
      </c>
      <c r="F70" s="53">
        <v>2082.5077702119456</v>
      </c>
      <c r="G70" s="53">
        <v>2176.4022965561207</v>
      </c>
      <c r="H70" s="53">
        <v>2113.2068369471649</v>
      </c>
      <c r="I70" s="53">
        <v>2018.9661559146368</v>
      </c>
      <c r="J70" s="53">
        <v>2136.7211203378401</v>
      </c>
      <c r="K70" s="53">
        <v>2216.878710526044</v>
      </c>
      <c r="L70" s="53">
        <v>2073.613465073171</v>
      </c>
      <c r="M70" s="53">
        <v>1935.7049627602396</v>
      </c>
      <c r="N70" s="53">
        <v>1884.0787868944885</v>
      </c>
      <c r="O70" s="53">
        <v>1994.9449488186842</v>
      </c>
      <c r="P70" s="53">
        <v>1714.8828284764945</v>
      </c>
      <c r="Q70" s="53">
        <v>1688.9852013655061</v>
      </c>
    </row>
    <row r="71" spans="1:17" ht="12" customHeight="1" x14ac:dyDescent="0.25">
      <c r="A71" s="51" t="s">
        <v>85</v>
      </c>
      <c r="B71" s="50">
        <f>SUM(B72:B73)</f>
        <v>2909.3973055967863</v>
      </c>
      <c r="C71" s="50">
        <f t="shared" ref="C71:Q71" si="23">SUM(C72:C73)</f>
        <v>3247.9217756035559</v>
      </c>
      <c r="D71" s="50">
        <f t="shared" si="23"/>
        <v>3192.3236643213245</v>
      </c>
      <c r="E71" s="50">
        <f t="shared" si="23"/>
        <v>3361.4138173876208</v>
      </c>
      <c r="F71" s="50">
        <f t="shared" si="23"/>
        <v>3440.5769336771527</v>
      </c>
      <c r="G71" s="50">
        <f t="shared" si="23"/>
        <v>3587.4721426116721</v>
      </c>
      <c r="H71" s="50">
        <f t="shared" si="23"/>
        <v>3786.4828007930159</v>
      </c>
      <c r="I71" s="50">
        <f t="shared" si="23"/>
        <v>3580.8514818819849</v>
      </c>
      <c r="J71" s="50">
        <f t="shared" si="23"/>
        <v>3884.5410579399963</v>
      </c>
      <c r="K71" s="50">
        <f t="shared" si="23"/>
        <v>3845.33439371748</v>
      </c>
      <c r="L71" s="50">
        <f t="shared" si="23"/>
        <v>4035.1201792686043</v>
      </c>
      <c r="M71" s="50">
        <f t="shared" si="23"/>
        <v>3034.8336892362568</v>
      </c>
      <c r="N71" s="50">
        <f t="shared" si="23"/>
        <v>2931.1171191579351</v>
      </c>
      <c r="O71" s="50">
        <f t="shared" si="23"/>
        <v>3042.180761378906</v>
      </c>
      <c r="P71" s="50">
        <f t="shared" si="23"/>
        <v>2880.0619450198751</v>
      </c>
      <c r="Q71" s="50">
        <f t="shared" si="23"/>
        <v>3133.9070800282097</v>
      </c>
    </row>
    <row r="72" spans="1:17" ht="12" customHeight="1" x14ac:dyDescent="0.25">
      <c r="A72" s="52" t="s">
        <v>84</v>
      </c>
      <c r="B72" s="50">
        <v>193.37491971097319</v>
      </c>
      <c r="C72" s="50">
        <v>202.23716472439207</v>
      </c>
      <c r="D72" s="50">
        <v>190.24212021890406</v>
      </c>
      <c r="E72" s="50">
        <v>187.56696184682403</v>
      </c>
      <c r="F72" s="50">
        <v>193.37815295204405</v>
      </c>
      <c r="G72" s="50">
        <v>199.33052736822108</v>
      </c>
      <c r="H72" s="50">
        <v>220.28634677386802</v>
      </c>
      <c r="I72" s="50">
        <v>184.51224589690801</v>
      </c>
      <c r="J72" s="50">
        <v>193.49407824274803</v>
      </c>
      <c r="K72" s="50">
        <v>145.844556770124</v>
      </c>
      <c r="L72" s="50">
        <v>163.67929781128439</v>
      </c>
      <c r="M72" s="50">
        <v>101.17970681173884</v>
      </c>
      <c r="N72" s="50">
        <v>71.427423754663877</v>
      </c>
      <c r="O72" s="50">
        <v>193.40543826978359</v>
      </c>
      <c r="P72" s="50">
        <v>163.65403534033391</v>
      </c>
      <c r="Q72" s="50">
        <v>163.62949257780309</v>
      </c>
    </row>
    <row r="73" spans="1:17" ht="12" customHeight="1" x14ac:dyDescent="0.25">
      <c r="A73" s="52" t="s">
        <v>83</v>
      </c>
      <c r="B73" s="50">
        <v>2716.022385885813</v>
      </c>
      <c r="C73" s="50">
        <v>3045.6846108791638</v>
      </c>
      <c r="D73" s="50">
        <v>3002.0815441024206</v>
      </c>
      <c r="E73" s="50">
        <v>3173.8468555407967</v>
      </c>
      <c r="F73" s="50">
        <v>3247.1987807251089</v>
      </c>
      <c r="G73" s="50">
        <v>3388.1416152434508</v>
      </c>
      <c r="H73" s="50">
        <v>3566.196454019148</v>
      </c>
      <c r="I73" s="50">
        <v>3396.3392359850768</v>
      </c>
      <c r="J73" s="50">
        <v>3691.0469796972484</v>
      </c>
      <c r="K73" s="50">
        <v>3699.4898369473558</v>
      </c>
      <c r="L73" s="50">
        <v>3871.4408814573198</v>
      </c>
      <c r="M73" s="50">
        <v>2933.6539824245178</v>
      </c>
      <c r="N73" s="50">
        <v>2859.6896954032713</v>
      </c>
      <c r="O73" s="50">
        <v>2848.7753231091224</v>
      </c>
      <c r="P73" s="50">
        <v>2716.4079096795413</v>
      </c>
      <c r="Q73" s="50">
        <v>2970.2775874504068</v>
      </c>
    </row>
    <row r="74" spans="1:17" ht="12" customHeight="1" x14ac:dyDescent="0.25">
      <c r="A74" s="51" t="s">
        <v>56</v>
      </c>
      <c r="B74" s="50">
        <v>1028.2433501013684</v>
      </c>
      <c r="C74" s="50">
        <v>1129.2429708794521</v>
      </c>
      <c r="D74" s="50">
        <v>1114.6332088560243</v>
      </c>
      <c r="E74" s="50">
        <v>1263.3990834710523</v>
      </c>
      <c r="F74" s="50">
        <v>1409.0677198230605</v>
      </c>
      <c r="G74" s="50">
        <v>1422.3565931420833</v>
      </c>
      <c r="H74" s="50">
        <v>1481.6077574985725</v>
      </c>
      <c r="I74" s="50">
        <v>1389.7995226089479</v>
      </c>
      <c r="J74" s="50">
        <v>1567.7778044225877</v>
      </c>
      <c r="K74" s="50">
        <v>1464.2268873701041</v>
      </c>
      <c r="L74" s="50">
        <v>1663.6356860670444</v>
      </c>
      <c r="M74" s="50">
        <v>1334.4121726657461</v>
      </c>
      <c r="N74" s="50">
        <v>1407.5474471171324</v>
      </c>
      <c r="O74" s="50">
        <v>1421.0120546209184</v>
      </c>
      <c r="P74" s="50">
        <v>1255.6175903147139</v>
      </c>
      <c r="Q74" s="50">
        <v>1301.2270609117136</v>
      </c>
    </row>
    <row r="75" spans="1:17" ht="12" customHeight="1" x14ac:dyDescent="0.25">
      <c r="A75" s="51" t="s">
        <v>82</v>
      </c>
      <c r="B75" s="50">
        <f>SUM(B76:B80)</f>
        <v>0</v>
      </c>
      <c r="C75" s="50">
        <f t="shared" ref="C75:Q75" si="24">SUM(C76:C80)</f>
        <v>0</v>
      </c>
      <c r="D75" s="50">
        <f t="shared" si="24"/>
        <v>0</v>
      </c>
      <c r="E75" s="50">
        <f t="shared" si="24"/>
        <v>0</v>
      </c>
      <c r="F75" s="50">
        <f t="shared" si="24"/>
        <v>0</v>
      </c>
      <c r="G75" s="50">
        <f t="shared" si="24"/>
        <v>0</v>
      </c>
      <c r="H75" s="50">
        <f t="shared" si="24"/>
        <v>0</v>
      </c>
      <c r="I75" s="50">
        <f t="shared" si="24"/>
        <v>0</v>
      </c>
      <c r="J75" s="50">
        <f t="shared" si="24"/>
        <v>0</v>
      </c>
      <c r="K75" s="50">
        <f t="shared" si="24"/>
        <v>0</v>
      </c>
      <c r="L75" s="50">
        <f t="shared" si="24"/>
        <v>0</v>
      </c>
      <c r="M75" s="50">
        <f t="shared" si="24"/>
        <v>0</v>
      </c>
      <c r="N75" s="50">
        <f t="shared" si="24"/>
        <v>0</v>
      </c>
      <c r="O75" s="50">
        <f t="shared" si="24"/>
        <v>0</v>
      </c>
      <c r="P75" s="50">
        <f t="shared" si="24"/>
        <v>0</v>
      </c>
      <c r="Q75" s="50">
        <f t="shared" si="24"/>
        <v>0</v>
      </c>
    </row>
    <row r="76" spans="1:17" ht="12" customHeight="1" x14ac:dyDescent="0.25">
      <c r="A76" s="52" t="s">
        <v>55</v>
      </c>
      <c r="B76" s="50">
        <v>0</v>
      </c>
      <c r="C76" s="50">
        <v>0</v>
      </c>
      <c r="D76" s="50">
        <v>0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</row>
    <row r="77" spans="1:17" ht="12" customHeight="1" x14ac:dyDescent="0.25">
      <c r="A77" s="52" t="s">
        <v>81</v>
      </c>
      <c r="B77" s="50">
        <v>0</v>
      </c>
      <c r="C77" s="50">
        <v>0</v>
      </c>
      <c r="D77" s="50">
        <v>0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</row>
    <row r="78" spans="1:17" ht="12" customHeight="1" x14ac:dyDescent="0.25">
      <c r="A78" s="52" t="s">
        <v>80</v>
      </c>
      <c r="B78" s="50">
        <v>0</v>
      </c>
      <c r="C78" s="50">
        <v>0</v>
      </c>
      <c r="D78" s="50">
        <v>0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</row>
    <row r="79" spans="1:17" ht="12" customHeight="1" x14ac:dyDescent="0.25">
      <c r="A79" s="52" t="s">
        <v>59</v>
      </c>
      <c r="B79" s="50">
        <v>0</v>
      </c>
      <c r="C79" s="50">
        <v>0</v>
      </c>
      <c r="D79" s="50">
        <v>0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</row>
    <row r="80" spans="1:17" ht="12" customHeight="1" x14ac:dyDescent="0.25">
      <c r="A80" s="52" t="s">
        <v>79</v>
      </c>
      <c r="B80" s="50">
        <v>0</v>
      </c>
      <c r="C80" s="50">
        <v>0</v>
      </c>
      <c r="D80" s="50">
        <v>0</v>
      </c>
      <c r="E80" s="50">
        <v>0</v>
      </c>
      <c r="F80" s="50">
        <v>0</v>
      </c>
      <c r="G80" s="50">
        <v>0</v>
      </c>
      <c r="H80" s="50">
        <v>0</v>
      </c>
      <c r="I80" s="50">
        <v>0</v>
      </c>
      <c r="J80" s="50">
        <v>0</v>
      </c>
      <c r="K80" s="50">
        <v>0</v>
      </c>
      <c r="L80" s="50">
        <v>0</v>
      </c>
      <c r="M80" s="50">
        <v>0</v>
      </c>
      <c r="N80" s="50">
        <v>0</v>
      </c>
      <c r="O80" s="50">
        <v>0</v>
      </c>
      <c r="P80" s="50">
        <v>0</v>
      </c>
      <c r="Q80" s="50">
        <v>0</v>
      </c>
    </row>
    <row r="81" spans="1:17" ht="12" customHeight="1" x14ac:dyDescent="0.25">
      <c r="A81" s="51" t="s">
        <v>61</v>
      </c>
      <c r="B81" s="50">
        <v>0</v>
      </c>
      <c r="C81" s="50">
        <v>0</v>
      </c>
      <c r="D81" s="50">
        <v>0</v>
      </c>
      <c r="E81" s="50">
        <v>0</v>
      </c>
      <c r="F81" s="50">
        <v>0</v>
      </c>
      <c r="G81" s="50">
        <v>0</v>
      </c>
      <c r="H81" s="50">
        <v>0</v>
      </c>
      <c r="I81" s="50">
        <v>0</v>
      </c>
      <c r="J81" s="50">
        <v>0</v>
      </c>
      <c r="K81" s="50">
        <v>0</v>
      </c>
      <c r="L81" s="50">
        <v>0</v>
      </c>
      <c r="M81" s="50">
        <v>0</v>
      </c>
      <c r="N81" s="50">
        <v>0</v>
      </c>
      <c r="O81" s="50">
        <v>0</v>
      </c>
      <c r="P81" s="50">
        <v>0</v>
      </c>
      <c r="Q81" s="50">
        <v>0</v>
      </c>
    </row>
    <row r="82" spans="1:17" ht="12" customHeight="1" x14ac:dyDescent="0.25">
      <c r="A82" s="49" t="s">
        <v>60</v>
      </c>
      <c r="B82" s="48">
        <v>0</v>
      </c>
      <c r="C82" s="48">
        <v>0</v>
      </c>
      <c r="D82" s="48">
        <v>0</v>
      </c>
      <c r="E82" s="48">
        <v>0</v>
      </c>
      <c r="F82" s="48">
        <v>0</v>
      </c>
      <c r="G82" s="48">
        <v>0</v>
      </c>
      <c r="H82" s="48">
        <v>0</v>
      </c>
      <c r="I82" s="48">
        <v>0</v>
      </c>
      <c r="J82" s="48">
        <v>0</v>
      </c>
      <c r="K82" s="48">
        <v>0</v>
      </c>
      <c r="L82" s="48">
        <v>0</v>
      </c>
      <c r="M82" s="48">
        <v>0</v>
      </c>
      <c r="N82" s="48">
        <v>0</v>
      </c>
      <c r="O82" s="48">
        <v>0</v>
      </c>
      <c r="P82" s="48">
        <v>0</v>
      </c>
      <c r="Q82" s="48">
        <v>0</v>
      </c>
    </row>
    <row r="83" spans="1:17" s="28" customFormat="1" ht="12" customHeight="1" x14ac:dyDescent="0.25"/>
    <row r="84" spans="1:17" ht="12.95" customHeight="1" x14ac:dyDescent="0.25">
      <c r="A84" s="27" t="s">
        <v>78</v>
      </c>
      <c r="B84" s="26">
        <f t="shared" ref="B84:Q84" si="25">SUM(B85,B90)</f>
        <v>6322.1636159485861</v>
      </c>
      <c r="C84" s="26">
        <f t="shared" si="25"/>
        <v>6643.3829952485512</v>
      </c>
      <c r="D84" s="26">
        <f t="shared" si="25"/>
        <v>6542.6545050810164</v>
      </c>
      <c r="E84" s="26">
        <f t="shared" si="25"/>
        <v>6742.8658576108792</v>
      </c>
      <c r="F84" s="26">
        <f t="shared" si="25"/>
        <v>6932.1524237121575</v>
      </c>
      <c r="G84" s="26">
        <f t="shared" si="25"/>
        <v>7186.2310323098764</v>
      </c>
      <c r="H84" s="26">
        <f t="shared" si="25"/>
        <v>7381.297395238752</v>
      </c>
      <c r="I84" s="26">
        <f t="shared" si="25"/>
        <v>6989.6171604055708</v>
      </c>
      <c r="J84" s="26">
        <f t="shared" si="25"/>
        <v>7589.0399827004258</v>
      </c>
      <c r="K84" s="26">
        <f t="shared" si="25"/>
        <v>7526.439991613629</v>
      </c>
      <c r="L84" s="26">
        <f t="shared" si="25"/>
        <v>7772.3693304088183</v>
      </c>
      <c r="M84" s="26">
        <f t="shared" si="25"/>
        <v>6304.9508246622427</v>
      </c>
      <c r="N84" s="26">
        <f t="shared" si="25"/>
        <v>6222.743353169556</v>
      </c>
      <c r="O84" s="26">
        <f t="shared" si="25"/>
        <v>6458.1377648185098</v>
      </c>
      <c r="P84" s="26">
        <f t="shared" si="25"/>
        <v>5850.5623638110837</v>
      </c>
      <c r="Q84" s="26">
        <f t="shared" si="25"/>
        <v>6124.1193423054292</v>
      </c>
    </row>
    <row r="85" spans="1:17" ht="12" customHeight="1" x14ac:dyDescent="0.25">
      <c r="A85" s="25" t="s">
        <v>43</v>
      </c>
      <c r="B85" s="24">
        <f t="shared" ref="B85:Q85" si="26">SUM(B86:B89)</f>
        <v>6322.1636159485861</v>
      </c>
      <c r="C85" s="24">
        <f t="shared" si="26"/>
        <v>6643.3829952485512</v>
      </c>
      <c r="D85" s="24">
        <f t="shared" si="26"/>
        <v>6542.6545050810164</v>
      </c>
      <c r="E85" s="24">
        <f t="shared" si="26"/>
        <v>6742.8658576108792</v>
      </c>
      <c r="F85" s="24">
        <f t="shared" si="26"/>
        <v>6932.1524237121575</v>
      </c>
      <c r="G85" s="24">
        <f t="shared" si="26"/>
        <v>7186.2310323098764</v>
      </c>
      <c r="H85" s="24">
        <f t="shared" si="26"/>
        <v>7381.297395238752</v>
      </c>
      <c r="I85" s="24">
        <f t="shared" si="26"/>
        <v>6989.6171604055708</v>
      </c>
      <c r="J85" s="24">
        <f t="shared" si="26"/>
        <v>7589.0399827004258</v>
      </c>
      <c r="K85" s="24">
        <f t="shared" si="26"/>
        <v>7526.439991613629</v>
      </c>
      <c r="L85" s="24">
        <f t="shared" si="26"/>
        <v>7772.3693304088183</v>
      </c>
      <c r="M85" s="24">
        <f t="shared" si="26"/>
        <v>6304.9508246622427</v>
      </c>
      <c r="N85" s="24">
        <f t="shared" si="26"/>
        <v>6222.743353169556</v>
      </c>
      <c r="O85" s="24">
        <f t="shared" si="26"/>
        <v>6458.1377648185098</v>
      </c>
      <c r="P85" s="24">
        <f t="shared" si="26"/>
        <v>5850.5623638110837</v>
      </c>
      <c r="Q85" s="24">
        <f t="shared" si="26"/>
        <v>6124.1193423054292</v>
      </c>
    </row>
    <row r="86" spans="1:17" ht="12" customHeight="1" x14ac:dyDescent="0.25">
      <c r="A86" s="23" t="s">
        <v>65</v>
      </c>
      <c r="B86" s="22">
        <v>5335.0383362282428</v>
      </c>
      <c r="C86" s="22">
        <v>5597.6934167647396</v>
      </c>
      <c r="D86" s="22">
        <v>5477.3081821168689</v>
      </c>
      <c r="E86" s="22">
        <v>5634.327549909427</v>
      </c>
      <c r="F86" s="22">
        <v>5788.6449559296007</v>
      </c>
      <c r="G86" s="22">
        <v>5992.560894991796</v>
      </c>
      <c r="H86" s="22">
        <v>6131.4639979055883</v>
      </c>
      <c r="I86" s="22">
        <v>5712.4369283038923</v>
      </c>
      <c r="J86" s="22">
        <v>6254.9010101804124</v>
      </c>
      <c r="K86" s="22">
        <v>6155.2754691006739</v>
      </c>
      <c r="L86" s="22">
        <v>6340.9980361417329</v>
      </c>
      <c r="M86" s="22">
        <v>4905.0025236378242</v>
      </c>
      <c r="N86" s="22">
        <v>4786.1095805711257</v>
      </c>
      <c r="O86" s="22">
        <v>4892.8935675113853</v>
      </c>
      <c r="P86" s="22">
        <v>4302.469397414503</v>
      </c>
      <c r="Q86" s="22">
        <v>4561.7528359181933</v>
      </c>
    </row>
    <row r="87" spans="1:17" ht="12" customHeight="1" x14ac:dyDescent="0.25">
      <c r="A87" s="23" t="s">
        <v>64</v>
      </c>
      <c r="B87" s="22">
        <v>0</v>
      </c>
      <c r="C87" s="22">
        <v>0</v>
      </c>
      <c r="D87" s="22">
        <v>0</v>
      </c>
      <c r="E87" s="22">
        <v>0</v>
      </c>
      <c r="F87" s="22">
        <v>0</v>
      </c>
      <c r="G87" s="22">
        <v>0</v>
      </c>
      <c r="H87" s="22">
        <v>0</v>
      </c>
      <c r="I87" s="22">
        <v>0</v>
      </c>
      <c r="J87" s="22">
        <v>0</v>
      </c>
      <c r="K87" s="22">
        <v>0</v>
      </c>
      <c r="L87" s="22">
        <v>0</v>
      </c>
      <c r="M87" s="22">
        <v>0</v>
      </c>
      <c r="N87" s="22">
        <v>0</v>
      </c>
      <c r="O87" s="22">
        <v>0</v>
      </c>
      <c r="P87" s="22">
        <v>0</v>
      </c>
      <c r="Q87" s="22">
        <v>0</v>
      </c>
    </row>
    <row r="88" spans="1:17" ht="12" customHeight="1" x14ac:dyDescent="0.25">
      <c r="A88" s="23" t="s">
        <v>63</v>
      </c>
      <c r="B88" s="22">
        <v>882.91846661125874</v>
      </c>
      <c r="C88" s="22">
        <v>925.95163227540399</v>
      </c>
      <c r="D88" s="22">
        <v>951.43695050868166</v>
      </c>
      <c r="E88" s="22">
        <v>988.42204820466543</v>
      </c>
      <c r="F88" s="22">
        <v>1008.818630595342</v>
      </c>
      <c r="G88" s="22">
        <v>1049.5410655682126</v>
      </c>
      <c r="H88" s="22">
        <v>1083.58874640775</v>
      </c>
      <c r="I88" s="22">
        <v>1136.9888353849826</v>
      </c>
      <c r="J88" s="22">
        <v>1178.4570362847398</v>
      </c>
      <c r="K88" s="22">
        <v>1251.5617194299487</v>
      </c>
      <c r="L88" s="22">
        <v>1279.8199478386293</v>
      </c>
      <c r="M88" s="22">
        <v>1262.2043655318457</v>
      </c>
      <c r="N88" s="22">
        <v>1311.3850908933205</v>
      </c>
      <c r="O88" s="22">
        <v>1364.0482637420687</v>
      </c>
      <c r="P88" s="22">
        <v>1378.6794082191875</v>
      </c>
      <c r="Q88" s="22">
        <v>1395.2787665093988</v>
      </c>
    </row>
    <row r="89" spans="1:17" ht="12" customHeight="1" x14ac:dyDescent="0.25">
      <c r="A89" s="21" t="s">
        <v>62</v>
      </c>
      <c r="B89" s="20">
        <v>104.20681310908462</v>
      </c>
      <c r="C89" s="20">
        <v>119.73794620840718</v>
      </c>
      <c r="D89" s="20">
        <v>113.90937245546554</v>
      </c>
      <c r="E89" s="20">
        <v>120.1162594967861</v>
      </c>
      <c r="F89" s="20">
        <v>134.68883718721466</v>
      </c>
      <c r="G89" s="20">
        <v>144.12907174986807</v>
      </c>
      <c r="H89" s="20">
        <v>166.24465092541453</v>
      </c>
      <c r="I89" s="20">
        <v>140.19139671669549</v>
      </c>
      <c r="J89" s="20">
        <v>155.68193623527321</v>
      </c>
      <c r="K89" s="20">
        <v>119.60280308300679</v>
      </c>
      <c r="L89" s="20">
        <v>151.55134642845573</v>
      </c>
      <c r="M89" s="20">
        <v>137.74393549257269</v>
      </c>
      <c r="N89" s="20">
        <v>125.24868170510938</v>
      </c>
      <c r="O89" s="20">
        <v>201.19593356505558</v>
      </c>
      <c r="P89" s="20">
        <v>169.41355817739316</v>
      </c>
      <c r="Q89" s="20">
        <v>167.08773987783658</v>
      </c>
    </row>
    <row r="90" spans="1:17" ht="12" customHeight="1" x14ac:dyDescent="0.25">
      <c r="A90" s="19" t="s">
        <v>66</v>
      </c>
      <c r="B90" s="18">
        <v>0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</row>
    <row r="91" spans="1:17" s="28" customFormat="1" ht="12" customHeight="1" x14ac:dyDescent="0.25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</row>
    <row r="92" spans="1:17" ht="12.95" customHeight="1" x14ac:dyDescent="0.25">
      <c r="A92" s="40" t="s">
        <v>77</v>
      </c>
      <c r="B92" s="47">
        <f t="shared" ref="B92:Q92" si="27">IF(B84=0,0,B84/B$84)</f>
        <v>1</v>
      </c>
      <c r="C92" s="47">
        <f t="shared" si="27"/>
        <v>1</v>
      </c>
      <c r="D92" s="47">
        <f t="shared" si="27"/>
        <v>1</v>
      </c>
      <c r="E92" s="47">
        <f t="shared" si="27"/>
        <v>1</v>
      </c>
      <c r="F92" s="47">
        <f t="shared" si="27"/>
        <v>1</v>
      </c>
      <c r="G92" s="47">
        <f t="shared" si="27"/>
        <v>1</v>
      </c>
      <c r="H92" s="47">
        <f t="shared" si="27"/>
        <v>1</v>
      </c>
      <c r="I92" s="47">
        <f t="shared" si="27"/>
        <v>1</v>
      </c>
      <c r="J92" s="47">
        <f t="shared" si="27"/>
        <v>1</v>
      </c>
      <c r="K92" s="47">
        <f t="shared" si="27"/>
        <v>1</v>
      </c>
      <c r="L92" s="47">
        <f t="shared" si="27"/>
        <v>1</v>
      </c>
      <c r="M92" s="47">
        <f t="shared" si="27"/>
        <v>1</v>
      </c>
      <c r="N92" s="47">
        <f t="shared" si="27"/>
        <v>1</v>
      </c>
      <c r="O92" s="47">
        <f t="shared" si="27"/>
        <v>1</v>
      </c>
      <c r="P92" s="47">
        <f t="shared" si="27"/>
        <v>1</v>
      </c>
      <c r="Q92" s="47">
        <f t="shared" si="27"/>
        <v>1</v>
      </c>
    </row>
    <row r="93" spans="1:17" ht="12" customHeight="1" x14ac:dyDescent="0.25">
      <c r="A93" s="46" t="s">
        <v>43</v>
      </c>
      <c r="B93" s="41">
        <f t="shared" ref="B93:Q93" si="28">IF(B85=0,0,B85/B$84)</f>
        <v>1</v>
      </c>
      <c r="C93" s="41">
        <f t="shared" si="28"/>
        <v>1</v>
      </c>
      <c r="D93" s="41">
        <f t="shared" si="28"/>
        <v>1</v>
      </c>
      <c r="E93" s="41">
        <f t="shared" si="28"/>
        <v>1</v>
      </c>
      <c r="F93" s="41">
        <f t="shared" si="28"/>
        <v>1</v>
      </c>
      <c r="G93" s="41">
        <f t="shared" si="28"/>
        <v>1</v>
      </c>
      <c r="H93" s="41">
        <f t="shared" si="28"/>
        <v>1</v>
      </c>
      <c r="I93" s="41">
        <f t="shared" si="28"/>
        <v>1</v>
      </c>
      <c r="J93" s="41">
        <f t="shared" si="28"/>
        <v>1</v>
      </c>
      <c r="K93" s="41">
        <f t="shared" si="28"/>
        <v>1</v>
      </c>
      <c r="L93" s="41">
        <f t="shared" si="28"/>
        <v>1</v>
      </c>
      <c r="M93" s="41">
        <f t="shared" si="28"/>
        <v>1</v>
      </c>
      <c r="N93" s="41">
        <f t="shared" si="28"/>
        <v>1</v>
      </c>
      <c r="O93" s="41">
        <f t="shared" si="28"/>
        <v>1</v>
      </c>
      <c r="P93" s="41">
        <f t="shared" si="28"/>
        <v>1</v>
      </c>
      <c r="Q93" s="41">
        <f t="shared" si="28"/>
        <v>1</v>
      </c>
    </row>
    <row r="94" spans="1:17" ht="12" customHeight="1" x14ac:dyDescent="0.25">
      <c r="A94" s="23" t="s">
        <v>65</v>
      </c>
      <c r="B94" s="45">
        <f t="shared" ref="B94:Q94" si="29">IF(B86=0,0,B86/B$84)</f>
        <v>0.84386274388246219</v>
      </c>
      <c r="C94" s="45">
        <f t="shared" si="29"/>
        <v>0.84259682465519381</v>
      </c>
      <c r="D94" s="45">
        <f t="shared" si="29"/>
        <v>0.8371690997687864</v>
      </c>
      <c r="E94" s="45">
        <f t="shared" si="29"/>
        <v>0.83559834481206374</v>
      </c>
      <c r="F94" s="45">
        <f t="shared" si="29"/>
        <v>0.83504294223666098</v>
      </c>
      <c r="G94" s="45">
        <f t="shared" si="29"/>
        <v>0.83389482860330499</v>
      </c>
      <c r="H94" s="45">
        <f t="shared" si="29"/>
        <v>0.83067564814020922</v>
      </c>
      <c r="I94" s="45">
        <f t="shared" si="29"/>
        <v>0.81727465141630584</v>
      </c>
      <c r="J94" s="45">
        <f t="shared" si="29"/>
        <v>0.82420187855628035</v>
      </c>
      <c r="K94" s="45">
        <f t="shared" si="29"/>
        <v>0.817820307603491</v>
      </c>
      <c r="L94" s="45">
        <f t="shared" si="29"/>
        <v>0.81583848715642582</v>
      </c>
      <c r="M94" s="45">
        <f t="shared" si="29"/>
        <v>0.77796047265770485</v>
      </c>
      <c r="N94" s="45">
        <f t="shared" si="29"/>
        <v>0.76913176535447492</v>
      </c>
      <c r="O94" s="45">
        <f t="shared" si="29"/>
        <v>0.7576322688819086</v>
      </c>
      <c r="P94" s="45">
        <f t="shared" si="29"/>
        <v>0.73539416040201888</v>
      </c>
      <c r="Q94" s="45">
        <f t="shared" si="29"/>
        <v>0.74488307313111868</v>
      </c>
    </row>
    <row r="95" spans="1:17" ht="12" customHeight="1" x14ac:dyDescent="0.25">
      <c r="A95" s="23" t="s">
        <v>64</v>
      </c>
      <c r="B95" s="44">
        <f t="shared" ref="B95:Q95" si="30">IF(B87=0,0,B87/B$84)</f>
        <v>0</v>
      </c>
      <c r="C95" s="44">
        <f t="shared" si="30"/>
        <v>0</v>
      </c>
      <c r="D95" s="44">
        <f t="shared" si="30"/>
        <v>0</v>
      </c>
      <c r="E95" s="44">
        <f t="shared" si="30"/>
        <v>0</v>
      </c>
      <c r="F95" s="44">
        <f t="shared" si="30"/>
        <v>0</v>
      </c>
      <c r="G95" s="44">
        <f t="shared" si="30"/>
        <v>0</v>
      </c>
      <c r="H95" s="44">
        <f t="shared" si="30"/>
        <v>0</v>
      </c>
      <c r="I95" s="44">
        <f t="shared" si="30"/>
        <v>0</v>
      </c>
      <c r="J95" s="44">
        <f t="shared" si="30"/>
        <v>0</v>
      </c>
      <c r="K95" s="44">
        <f t="shared" si="30"/>
        <v>0</v>
      </c>
      <c r="L95" s="44">
        <f t="shared" si="30"/>
        <v>0</v>
      </c>
      <c r="M95" s="44">
        <f t="shared" si="30"/>
        <v>0</v>
      </c>
      <c r="N95" s="44">
        <f t="shared" si="30"/>
        <v>0</v>
      </c>
      <c r="O95" s="44">
        <f t="shared" si="30"/>
        <v>0</v>
      </c>
      <c r="P95" s="44">
        <f t="shared" si="30"/>
        <v>0</v>
      </c>
      <c r="Q95" s="44">
        <f t="shared" si="30"/>
        <v>0</v>
      </c>
    </row>
    <row r="96" spans="1:17" ht="12" customHeight="1" x14ac:dyDescent="0.25">
      <c r="A96" s="23" t="s">
        <v>63</v>
      </c>
      <c r="B96" s="44">
        <f t="shared" ref="B96:Q96" si="31">IF(B88=0,0,B88/B$84)</f>
        <v>0.13965447910648299</v>
      </c>
      <c r="C96" s="44">
        <f t="shared" si="31"/>
        <v>0.13937953493538741</v>
      </c>
      <c r="D96" s="44">
        <f t="shared" si="31"/>
        <v>0.14542063160599372</v>
      </c>
      <c r="E96" s="44">
        <f t="shared" si="31"/>
        <v>0.14658782616726732</v>
      </c>
      <c r="F96" s="44">
        <f t="shared" si="31"/>
        <v>0.1455274738542349</v>
      </c>
      <c r="G96" s="44">
        <f t="shared" si="31"/>
        <v>0.14604889000219878</v>
      </c>
      <c r="H96" s="44">
        <f t="shared" si="31"/>
        <v>0.14680193580964648</v>
      </c>
      <c r="I96" s="44">
        <f t="shared" si="31"/>
        <v>0.16266825625668591</v>
      </c>
      <c r="J96" s="44">
        <f t="shared" si="31"/>
        <v>0.15528407268522609</v>
      </c>
      <c r="K96" s="44">
        <f t="shared" si="31"/>
        <v>0.16628867310767204</v>
      </c>
      <c r="L96" s="44">
        <f t="shared" si="31"/>
        <v>0.16466278086289965</v>
      </c>
      <c r="M96" s="44">
        <f t="shared" si="31"/>
        <v>0.20019257891665829</v>
      </c>
      <c r="N96" s="44">
        <f t="shared" si="31"/>
        <v>0.21074066797650687</v>
      </c>
      <c r="O96" s="44">
        <f t="shared" si="31"/>
        <v>0.21121386898447528</v>
      </c>
      <c r="P96" s="44">
        <f t="shared" si="31"/>
        <v>0.23564904063702849</v>
      </c>
      <c r="Q96" s="44">
        <f t="shared" si="31"/>
        <v>0.22783337301590617</v>
      </c>
    </row>
    <row r="97" spans="1:17" ht="12" customHeight="1" x14ac:dyDescent="0.25">
      <c r="A97" s="23" t="s">
        <v>62</v>
      </c>
      <c r="B97" s="43">
        <f t="shared" ref="B97:Q97" si="32">IF(B89=0,0,B89/B$84)</f>
        <v>1.6482777011054828E-2</v>
      </c>
      <c r="C97" s="43">
        <f t="shared" si="32"/>
        <v>1.8023640409418753E-2</v>
      </c>
      <c r="D97" s="43">
        <f t="shared" si="32"/>
        <v>1.7410268625219882E-2</v>
      </c>
      <c r="E97" s="43">
        <f t="shared" si="32"/>
        <v>1.781382902066889E-2</v>
      </c>
      <c r="F97" s="43">
        <f t="shared" si="32"/>
        <v>1.9429583909104091E-2</v>
      </c>
      <c r="G97" s="43">
        <f t="shared" si="32"/>
        <v>2.005628139449624E-2</v>
      </c>
      <c r="H97" s="43">
        <f t="shared" si="32"/>
        <v>2.252241605014443E-2</v>
      </c>
      <c r="I97" s="43">
        <f t="shared" si="32"/>
        <v>2.0057092327008211E-2</v>
      </c>
      <c r="J97" s="43">
        <f t="shared" si="32"/>
        <v>2.0514048758493501E-2</v>
      </c>
      <c r="K97" s="43">
        <f t="shared" si="32"/>
        <v>1.5891019288837058E-2</v>
      </c>
      <c r="L97" s="43">
        <f t="shared" si="32"/>
        <v>1.9498731980674457E-2</v>
      </c>
      <c r="M97" s="43">
        <f t="shared" si="32"/>
        <v>2.1846948425636874E-2</v>
      </c>
      <c r="N97" s="43">
        <f t="shared" si="32"/>
        <v>2.0127566669018084E-2</v>
      </c>
      <c r="O97" s="43">
        <f t="shared" si="32"/>
        <v>3.1153862133616116E-2</v>
      </c>
      <c r="P97" s="43">
        <f t="shared" si="32"/>
        <v>2.8956798960952598E-2</v>
      </c>
      <c r="Q97" s="43">
        <f t="shared" si="32"/>
        <v>2.7283553852975092E-2</v>
      </c>
    </row>
    <row r="98" spans="1:17" ht="12" customHeight="1" x14ac:dyDescent="0.25">
      <c r="A98" s="42" t="s">
        <v>66</v>
      </c>
      <c r="B98" s="41">
        <f t="shared" ref="B98:Q98" si="33">IF(B90=0,0,B90/B$84)</f>
        <v>0</v>
      </c>
      <c r="C98" s="41">
        <f t="shared" si="33"/>
        <v>0</v>
      </c>
      <c r="D98" s="41">
        <f t="shared" si="33"/>
        <v>0</v>
      </c>
      <c r="E98" s="41">
        <f t="shared" si="33"/>
        <v>0</v>
      </c>
      <c r="F98" s="41">
        <f t="shared" si="33"/>
        <v>0</v>
      </c>
      <c r="G98" s="41">
        <f t="shared" si="33"/>
        <v>0</v>
      </c>
      <c r="H98" s="41">
        <f t="shared" si="33"/>
        <v>0</v>
      </c>
      <c r="I98" s="41">
        <f t="shared" si="33"/>
        <v>0</v>
      </c>
      <c r="J98" s="41">
        <f t="shared" si="33"/>
        <v>0</v>
      </c>
      <c r="K98" s="41">
        <f t="shared" si="33"/>
        <v>0</v>
      </c>
      <c r="L98" s="41">
        <f t="shared" si="33"/>
        <v>0</v>
      </c>
      <c r="M98" s="41">
        <f t="shared" si="33"/>
        <v>0</v>
      </c>
      <c r="N98" s="41">
        <f t="shared" si="33"/>
        <v>0</v>
      </c>
      <c r="O98" s="41">
        <f t="shared" si="33"/>
        <v>0</v>
      </c>
      <c r="P98" s="41">
        <f t="shared" si="33"/>
        <v>0</v>
      </c>
      <c r="Q98" s="41">
        <f t="shared" si="33"/>
        <v>0</v>
      </c>
    </row>
    <row r="99" spans="1:17" s="28" customFormat="1" ht="12" customHeight="1" x14ac:dyDescent="0.25"/>
    <row r="100" spans="1:17" s="28" customFormat="1" ht="12.95" customHeight="1" x14ac:dyDescent="0.25">
      <c r="A100" s="35" t="s">
        <v>76</v>
      </c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</row>
    <row r="101" spans="1:17" s="28" customFormat="1" ht="12" customHeight="1" x14ac:dyDescent="0.25">
      <c r="B101" s="33"/>
    </row>
    <row r="102" spans="1:17" ht="12.95" customHeight="1" x14ac:dyDescent="0.25">
      <c r="A102" s="27" t="s">
        <v>75</v>
      </c>
      <c r="B102" s="26">
        <f t="shared" ref="B102:Q102" si="34">B51/0.086*1000000/B$6</f>
        <v>22547.800120083572</v>
      </c>
      <c r="C102" s="26">
        <f t="shared" si="34"/>
        <v>23364.898400222603</v>
      </c>
      <c r="D102" s="26">
        <f t="shared" si="34"/>
        <v>22474.933545261771</v>
      </c>
      <c r="E102" s="26">
        <f t="shared" si="34"/>
        <v>22969.733887534429</v>
      </c>
      <c r="F102" s="26">
        <f t="shared" si="34"/>
        <v>23585.444657680055</v>
      </c>
      <c r="G102" s="26">
        <f t="shared" si="34"/>
        <v>23526.087524387975</v>
      </c>
      <c r="H102" s="26">
        <f t="shared" si="34"/>
        <v>24056.394221289022</v>
      </c>
      <c r="I102" s="26">
        <f t="shared" si="34"/>
        <v>22246.833604341842</v>
      </c>
      <c r="J102" s="26">
        <f t="shared" si="34"/>
        <v>23145.45026688249</v>
      </c>
      <c r="K102" s="26">
        <f t="shared" si="34"/>
        <v>21897.187227077608</v>
      </c>
      <c r="L102" s="26">
        <f t="shared" si="34"/>
        <v>22536.245321146602</v>
      </c>
      <c r="M102" s="26">
        <f t="shared" si="34"/>
        <v>18965.102455553708</v>
      </c>
      <c r="N102" s="26">
        <f t="shared" si="34"/>
        <v>18681.680824282368</v>
      </c>
      <c r="O102" s="26">
        <f t="shared" si="34"/>
        <v>19033.318756100911</v>
      </c>
      <c r="P102" s="26">
        <f t="shared" si="34"/>
        <v>17847.249724184567</v>
      </c>
      <c r="Q102" s="26">
        <f t="shared" si="34"/>
        <v>18497.651867894896</v>
      </c>
    </row>
    <row r="103" spans="1:17" ht="12" customHeight="1" x14ac:dyDescent="0.25">
      <c r="A103" s="25" t="s">
        <v>43</v>
      </c>
      <c r="B103" s="24">
        <f t="shared" ref="B103:Q103" si="35">B52/0.086*1000000/B$6</f>
        <v>20563.588144850175</v>
      </c>
      <c r="C103" s="24">
        <f t="shared" si="35"/>
        <v>21282.573228827983</v>
      </c>
      <c r="D103" s="24">
        <f t="shared" si="35"/>
        <v>20310.728799554716</v>
      </c>
      <c r="E103" s="24">
        <f t="shared" si="35"/>
        <v>20711.048631643833</v>
      </c>
      <c r="F103" s="24">
        <f t="shared" si="35"/>
        <v>21261.2177405355</v>
      </c>
      <c r="G103" s="24">
        <f t="shared" si="35"/>
        <v>21146.632721108916</v>
      </c>
      <c r="H103" s="24">
        <f t="shared" si="35"/>
        <v>21607.464129498756</v>
      </c>
      <c r="I103" s="24">
        <f t="shared" si="35"/>
        <v>19733.139316561916</v>
      </c>
      <c r="J103" s="24">
        <f t="shared" si="35"/>
        <v>20571.417334043024</v>
      </c>
      <c r="K103" s="24">
        <f t="shared" si="35"/>
        <v>19264.686190314616</v>
      </c>
      <c r="L103" s="24">
        <f t="shared" si="35"/>
        <v>19878.503798000886</v>
      </c>
      <c r="M103" s="24">
        <f t="shared" si="35"/>
        <v>16294.194076982725</v>
      </c>
      <c r="N103" s="24">
        <f t="shared" si="35"/>
        <v>16044.84062151921</v>
      </c>
      <c r="O103" s="24">
        <f t="shared" si="35"/>
        <v>16446.903536158523</v>
      </c>
      <c r="P103" s="24">
        <f t="shared" si="35"/>
        <v>15297.445119762586</v>
      </c>
      <c r="Q103" s="24">
        <f t="shared" si="35"/>
        <v>16014.85651926118</v>
      </c>
    </row>
    <row r="104" spans="1:17" ht="12" customHeight="1" x14ac:dyDescent="0.25">
      <c r="A104" s="23" t="s">
        <v>65</v>
      </c>
      <c r="B104" s="22">
        <f t="shared" ref="B104:Q104" si="36">B53/0.086*1000000/B$6</f>
        <v>15665.972857603078</v>
      </c>
      <c r="C104" s="22">
        <f t="shared" si="36"/>
        <v>16348.944251139394</v>
      </c>
      <c r="D104" s="22">
        <f t="shared" si="36"/>
        <v>15501.917948148213</v>
      </c>
      <c r="E104" s="22">
        <f t="shared" si="36"/>
        <v>15870.969402348788</v>
      </c>
      <c r="F104" s="22">
        <f t="shared" si="36"/>
        <v>16364.189125197134</v>
      </c>
      <c r="G104" s="22">
        <f t="shared" si="36"/>
        <v>16276.374887183685</v>
      </c>
      <c r="H104" s="22">
        <f t="shared" si="36"/>
        <v>16626.058716516283</v>
      </c>
      <c r="I104" s="22">
        <f t="shared" si="36"/>
        <v>14840.931794677312</v>
      </c>
      <c r="J104" s="22">
        <f t="shared" si="36"/>
        <v>15672.844190273525</v>
      </c>
      <c r="K104" s="22">
        <f t="shared" si="36"/>
        <v>14549.183088002552</v>
      </c>
      <c r="L104" s="22">
        <f t="shared" si="36"/>
        <v>15082.36944028401</v>
      </c>
      <c r="M104" s="22">
        <f t="shared" si="36"/>
        <v>11541.460710152605</v>
      </c>
      <c r="N104" s="22">
        <f t="shared" si="36"/>
        <v>11292.362164712787</v>
      </c>
      <c r="O104" s="22">
        <f t="shared" si="36"/>
        <v>11556.256952667867</v>
      </c>
      <c r="P104" s="22">
        <f t="shared" si="36"/>
        <v>10409.956587904253</v>
      </c>
      <c r="Q104" s="22">
        <f t="shared" si="36"/>
        <v>11109.921760790512</v>
      </c>
    </row>
    <row r="105" spans="1:17" ht="12" customHeight="1" x14ac:dyDescent="0.25">
      <c r="A105" s="23" t="s">
        <v>64</v>
      </c>
      <c r="B105" s="22">
        <f t="shared" ref="B105:Q105" si="37">B54/0.086*1000000/B$6</f>
        <v>3.08504747570661</v>
      </c>
      <c r="C105" s="22">
        <f t="shared" si="37"/>
        <v>3.3482937018240353</v>
      </c>
      <c r="D105" s="22">
        <f t="shared" si="37"/>
        <v>3.4877228733460166</v>
      </c>
      <c r="E105" s="22">
        <f t="shared" si="37"/>
        <v>3.6302397217400095</v>
      </c>
      <c r="F105" s="22">
        <f t="shared" si="37"/>
        <v>3.9125419168585971</v>
      </c>
      <c r="G105" s="22">
        <f t="shared" si="37"/>
        <v>4.5453489871491417</v>
      </c>
      <c r="H105" s="22">
        <f t="shared" si="37"/>
        <v>5.2441267876730615</v>
      </c>
      <c r="I105" s="22">
        <f t="shared" si="37"/>
        <v>6.1491687950347407</v>
      </c>
      <c r="J105" s="22">
        <f t="shared" si="37"/>
        <v>6.7602012402533855</v>
      </c>
      <c r="K105" s="22">
        <f t="shared" si="37"/>
        <v>7.8554250330721596</v>
      </c>
      <c r="L105" s="22">
        <f t="shared" si="37"/>
        <v>8.5744933741281439</v>
      </c>
      <c r="M105" s="22">
        <f t="shared" si="37"/>
        <v>9.3170893734976232</v>
      </c>
      <c r="N105" s="22">
        <f t="shared" si="37"/>
        <v>10.250107715533684</v>
      </c>
      <c r="O105" s="22">
        <f t="shared" si="37"/>
        <v>11.064366679051224</v>
      </c>
      <c r="P105" s="22">
        <f t="shared" si="37"/>
        <v>12.205208381568713</v>
      </c>
      <c r="Q105" s="22">
        <f t="shared" si="37"/>
        <v>12.407008857954505</v>
      </c>
    </row>
    <row r="106" spans="1:17" ht="12" customHeight="1" x14ac:dyDescent="0.25">
      <c r="A106" s="23" t="s">
        <v>63</v>
      </c>
      <c r="B106" s="22">
        <f t="shared" ref="B106:Q106" si="38">B55/0.086*1000000/B$6</f>
        <v>3917.610028786049</v>
      </c>
      <c r="C106" s="22">
        <f t="shared" si="38"/>
        <v>3933.5204801195105</v>
      </c>
      <c r="D106" s="22">
        <f t="shared" si="38"/>
        <v>3833.8753103843587</v>
      </c>
      <c r="E106" s="22">
        <f t="shared" si="38"/>
        <v>3843.8128243823121</v>
      </c>
      <c r="F106" s="22">
        <f t="shared" si="38"/>
        <v>3873.8030703609579</v>
      </c>
      <c r="G106" s="22">
        <f t="shared" si="38"/>
        <v>3854.619337078042</v>
      </c>
      <c r="H106" s="22">
        <f t="shared" si="38"/>
        <v>3943.1944846841284</v>
      </c>
      <c r="I106" s="22">
        <f t="shared" si="38"/>
        <v>3864.2607495239081</v>
      </c>
      <c r="J106" s="22">
        <f t="shared" si="38"/>
        <v>3861.0281943663886</v>
      </c>
      <c r="K106" s="22">
        <f t="shared" si="38"/>
        <v>3743.6571963065062</v>
      </c>
      <c r="L106" s="22">
        <f t="shared" si="38"/>
        <v>3780.0661532824911</v>
      </c>
      <c r="M106" s="22">
        <f t="shared" si="38"/>
        <v>3756.2666811258332</v>
      </c>
      <c r="N106" s="22">
        <f t="shared" si="38"/>
        <v>3753.5102783689067</v>
      </c>
      <c r="O106" s="22">
        <f t="shared" si="38"/>
        <v>3804.0311550567062</v>
      </c>
      <c r="P106" s="22">
        <f t="shared" si="38"/>
        <v>3797.5655510886854</v>
      </c>
      <c r="Q106" s="22">
        <f t="shared" si="38"/>
        <v>3784.2977462446879</v>
      </c>
    </row>
    <row r="107" spans="1:17" ht="12" customHeight="1" x14ac:dyDescent="0.25">
      <c r="A107" s="21" t="s">
        <v>62</v>
      </c>
      <c r="B107" s="20">
        <f t="shared" ref="B107:Q107" si="39">B56/0.086*1000000/B$6</f>
        <v>976.92021098534474</v>
      </c>
      <c r="C107" s="20">
        <f t="shared" si="39"/>
        <v>996.76020386725577</v>
      </c>
      <c r="D107" s="20">
        <f t="shared" si="39"/>
        <v>971.44781814879912</v>
      </c>
      <c r="E107" s="20">
        <f t="shared" si="39"/>
        <v>992.63616519099469</v>
      </c>
      <c r="F107" s="20">
        <f t="shared" si="39"/>
        <v>1019.3130030605535</v>
      </c>
      <c r="G107" s="20">
        <f t="shared" si="39"/>
        <v>1011.0931478600434</v>
      </c>
      <c r="H107" s="20">
        <f t="shared" si="39"/>
        <v>1032.9668015106679</v>
      </c>
      <c r="I107" s="20">
        <f t="shared" si="39"/>
        <v>1021.7976035656586</v>
      </c>
      <c r="J107" s="20">
        <f t="shared" si="39"/>
        <v>1030.7847481628526</v>
      </c>
      <c r="K107" s="20">
        <f t="shared" si="39"/>
        <v>963.99048097248601</v>
      </c>
      <c r="L107" s="20">
        <f t="shared" si="39"/>
        <v>1007.4937110602568</v>
      </c>
      <c r="M107" s="20">
        <f t="shared" si="39"/>
        <v>987.14959633079025</v>
      </c>
      <c r="N107" s="20">
        <f t="shared" si="39"/>
        <v>988.7180707219826</v>
      </c>
      <c r="O107" s="20">
        <f t="shared" si="39"/>
        <v>1075.5510617548941</v>
      </c>
      <c r="P107" s="20">
        <f t="shared" si="39"/>
        <v>1077.7177723880782</v>
      </c>
      <c r="Q107" s="20">
        <f t="shared" si="39"/>
        <v>1108.2300033680272</v>
      </c>
    </row>
    <row r="108" spans="1:17" ht="12" customHeight="1" x14ac:dyDescent="0.25">
      <c r="A108" s="19" t="s">
        <v>66</v>
      </c>
      <c r="B108" s="18">
        <f t="shared" ref="B108:Q108" si="40">B57/0.086*1000000/B$6</f>
        <v>1984.2119752333963</v>
      </c>
      <c r="C108" s="18">
        <f t="shared" si="40"/>
        <v>2082.325171394617</v>
      </c>
      <c r="D108" s="18">
        <f t="shared" si="40"/>
        <v>2164.2047457070589</v>
      </c>
      <c r="E108" s="18">
        <f t="shared" si="40"/>
        <v>2258.6852558905957</v>
      </c>
      <c r="F108" s="18">
        <f t="shared" si="40"/>
        <v>2324.2269171445587</v>
      </c>
      <c r="G108" s="18">
        <f t="shared" si="40"/>
        <v>2379.4548032790617</v>
      </c>
      <c r="H108" s="18">
        <f t="shared" si="40"/>
        <v>2448.930091790266</v>
      </c>
      <c r="I108" s="18">
        <f t="shared" si="40"/>
        <v>2513.6942877799293</v>
      </c>
      <c r="J108" s="18">
        <f t="shared" si="40"/>
        <v>2574.0329328394705</v>
      </c>
      <c r="K108" s="18">
        <f t="shared" si="40"/>
        <v>2632.5010367629907</v>
      </c>
      <c r="L108" s="18">
        <f t="shared" si="40"/>
        <v>2657.741523145713</v>
      </c>
      <c r="M108" s="18">
        <f t="shared" si="40"/>
        <v>2670.9083785709827</v>
      </c>
      <c r="N108" s="18">
        <f t="shared" si="40"/>
        <v>2636.8402027631582</v>
      </c>
      <c r="O108" s="18">
        <f t="shared" si="40"/>
        <v>2586.4152199423888</v>
      </c>
      <c r="P108" s="18">
        <f t="shared" si="40"/>
        <v>2549.8046044219832</v>
      </c>
      <c r="Q108" s="18">
        <f t="shared" si="40"/>
        <v>2482.7953486337183</v>
      </c>
    </row>
    <row r="109" spans="1:17" s="28" customFormat="1" ht="12" customHeight="1" x14ac:dyDescent="0.25"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</row>
    <row r="110" spans="1:17" ht="12.95" customHeight="1" x14ac:dyDescent="0.25">
      <c r="A110" s="32" t="s">
        <v>74</v>
      </c>
      <c r="B110" s="31">
        <f t="shared" ref="B110:Q110" si="41">SUM(B111:B114)</f>
        <v>11732.621279758501</v>
      </c>
      <c r="C110" s="31">
        <f t="shared" si="41"/>
        <v>12309.387919253077</v>
      </c>
      <c r="D110" s="31">
        <f t="shared" si="41"/>
        <v>11786.977578222766</v>
      </c>
      <c r="E110" s="31">
        <f t="shared" si="41"/>
        <v>12194.275966590571</v>
      </c>
      <c r="F110" s="31">
        <f t="shared" si="41"/>
        <v>12677.112738994354</v>
      </c>
      <c r="G110" s="31">
        <f t="shared" si="41"/>
        <v>12697.002959153933</v>
      </c>
      <c r="H110" s="31">
        <f t="shared" si="41"/>
        <v>13157.529468213641</v>
      </c>
      <c r="I110" s="31">
        <f t="shared" si="41"/>
        <v>12113.710278292796</v>
      </c>
      <c r="J110" s="31">
        <f t="shared" si="41"/>
        <v>12781.275459342631</v>
      </c>
      <c r="K110" s="31">
        <f t="shared" si="41"/>
        <v>11979.37741034188</v>
      </c>
      <c r="L110" s="31">
        <f t="shared" si="41"/>
        <v>12555.262734752701</v>
      </c>
      <c r="M110" s="31">
        <f t="shared" si="41"/>
        <v>10320.538142261932</v>
      </c>
      <c r="N110" s="31">
        <f t="shared" si="41"/>
        <v>10254.190706891937</v>
      </c>
      <c r="O110" s="31">
        <f t="shared" si="41"/>
        <v>10547.502065245404</v>
      </c>
      <c r="P110" s="31">
        <f t="shared" si="41"/>
        <v>9937.7547188428434</v>
      </c>
      <c r="Q110" s="31">
        <f t="shared" si="41"/>
        <v>10577.17653041323</v>
      </c>
    </row>
    <row r="111" spans="1:17" ht="12" customHeight="1" x14ac:dyDescent="0.25">
      <c r="A111" s="23" t="s">
        <v>65</v>
      </c>
      <c r="B111" s="22">
        <v>8904.6490676144495</v>
      </c>
      <c r="C111" s="22">
        <v>9459.9880058753442</v>
      </c>
      <c r="D111" s="22">
        <v>8994.6284199137626</v>
      </c>
      <c r="E111" s="22">
        <v>9366.6647842361563</v>
      </c>
      <c r="F111" s="22">
        <v>9802.8519716097053</v>
      </c>
      <c r="G111" s="22">
        <v>9822.6313854023683</v>
      </c>
      <c r="H111" s="22">
        <v>10202.545923364292</v>
      </c>
      <c r="I111" s="22">
        <v>9161.1117090025837</v>
      </c>
      <c r="J111" s="22">
        <v>9798.5741070694439</v>
      </c>
      <c r="K111" s="22">
        <v>9082.1124592517626</v>
      </c>
      <c r="L111" s="22">
        <v>9602.8564217301755</v>
      </c>
      <c r="M111" s="22">
        <v>7363.0760536134121</v>
      </c>
      <c r="N111" s="22">
        <v>7283.0317547241739</v>
      </c>
      <c r="O111" s="22">
        <v>7532.2699813200106</v>
      </c>
      <c r="P111" s="22">
        <v>6891.5772971394226</v>
      </c>
      <c r="Q111" s="22">
        <v>7496.4926637470007</v>
      </c>
    </row>
    <row r="112" spans="1:17" ht="12" customHeight="1" x14ac:dyDescent="0.25">
      <c r="A112" s="23" t="s">
        <v>64</v>
      </c>
      <c r="B112" s="30">
        <v>4.9590170827062607</v>
      </c>
      <c r="C112" s="30">
        <v>5.6043124894494207</v>
      </c>
      <c r="D112" s="30">
        <v>6.033433856661655</v>
      </c>
      <c r="E112" s="30">
        <v>6.4872282222497839</v>
      </c>
      <c r="F112" s="30">
        <v>7.2527825935981598</v>
      </c>
      <c r="G112" s="30">
        <v>8.8422299763641288</v>
      </c>
      <c r="H112" s="30">
        <v>10.664108308665076</v>
      </c>
      <c r="I112" s="30">
        <v>13.122341762746107</v>
      </c>
      <c r="J112" s="30">
        <v>15.070356249601183</v>
      </c>
      <c r="K112" s="30">
        <v>18.586858430058026</v>
      </c>
      <c r="L112" s="30">
        <v>21.366056269872438</v>
      </c>
      <c r="M112" s="30">
        <v>24.265975850732573</v>
      </c>
      <c r="N112" s="30">
        <v>28.000168132914631</v>
      </c>
      <c r="O112" s="30">
        <v>31.83437551793758</v>
      </c>
      <c r="P112" s="30">
        <v>36.817821081123491</v>
      </c>
      <c r="Q112" s="30">
        <v>39.247891075702029</v>
      </c>
    </row>
    <row r="113" spans="1:17" ht="12" customHeight="1" x14ac:dyDescent="0.25">
      <c r="A113" s="23" t="s">
        <v>63</v>
      </c>
      <c r="B113" s="22">
        <v>2194.9572975765509</v>
      </c>
      <c r="C113" s="22">
        <v>2210.4052383419598</v>
      </c>
      <c r="D113" s="22">
        <v>2156.296975762983</v>
      </c>
      <c r="E113" s="22">
        <v>2172.3137218987745</v>
      </c>
      <c r="F113" s="22">
        <v>2205.095625478993</v>
      </c>
      <c r="G113" s="22">
        <v>2209.253764862669</v>
      </c>
      <c r="H113" s="22">
        <v>2284.5339670210101</v>
      </c>
      <c r="I113" s="22">
        <v>2246.3090507932434</v>
      </c>
      <c r="J113" s="22">
        <v>2270.8328600696045</v>
      </c>
      <c r="K113" s="22">
        <v>2192.3348844159937</v>
      </c>
      <c r="L113" s="22">
        <v>2233.5895714571566</v>
      </c>
      <c r="M113" s="22">
        <v>2236.4672720448266</v>
      </c>
      <c r="N113" s="22">
        <v>2229.1672353265335</v>
      </c>
      <c r="O113" s="22">
        <v>2264.2840535811492</v>
      </c>
      <c r="P113" s="22">
        <v>2259.0751539470739</v>
      </c>
      <c r="Q113" s="22">
        <v>2258.5476903899139</v>
      </c>
    </row>
    <row r="114" spans="1:17" ht="12" customHeight="1" x14ac:dyDescent="0.25">
      <c r="A114" s="29" t="s">
        <v>62</v>
      </c>
      <c r="B114" s="18">
        <v>628.05589748479292</v>
      </c>
      <c r="C114" s="18">
        <v>633.39036254632242</v>
      </c>
      <c r="D114" s="18">
        <v>630.01874868936</v>
      </c>
      <c r="E114" s="18">
        <v>648.81023223339093</v>
      </c>
      <c r="F114" s="18">
        <v>661.91235931205836</v>
      </c>
      <c r="G114" s="18">
        <v>656.2755789125315</v>
      </c>
      <c r="H114" s="18">
        <v>659.7854695196728</v>
      </c>
      <c r="I114" s="18">
        <v>693.16717673422261</v>
      </c>
      <c r="J114" s="18">
        <v>696.79813595398161</v>
      </c>
      <c r="K114" s="18">
        <v>686.34320824406575</v>
      </c>
      <c r="L114" s="18">
        <v>697.45068529549621</v>
      </c>
      <c r="M114" s="18">
        <v>696.72884075296065</v>
      </c>
      <c r="N114" s="18">
        <v>713.99154870831421</v>
      </c>
      <c r="O114" s="18">
        <v>719.11365482630561</v>
      </c>
      <c r="P114" s="18">
        <v>750.28444667522399</v>
      </c>
      <c r="Q114" s="18">
        <v>782.88828520061304</v>
      </c>
    </row>
    <row r="115" spans="1:17" s="28" customFormat="1" ht="12" customHeight="1" x14ac:dyDescent="0.25"/>
    <row r="116" spans="1:17" ht="12.95" customHeight="1" x14ac:dyDescent="0.25">
      <c r="A116" s="27" t="s">
        <v>73</v>
      </c>
      <c r="B116" s="26">
        <f t="shared" ref="B116:Q116" si="42">B84*1000000/B$6</f>
        <v>4878.4272270837428</v>
      </c>
      <c r="C116" s="26">
        <f t="shared" si="42"/>
        <v>5015.5092039431356</v>
      </c>
      <c r="D116" s="26">
        <f t="shared" si="42"/>
        <v>4818.9569681768653</v>
      </c>
      <c r="E116" s="26">
        <f t="shared" si="42"/>
        <v>4849.3917517784657</v>
      </c>
      <c r="F116" s="26">
        <f t="shared" si="42"/>
        <v>4903.7885557996406</v>
      </c>
      <c r="G116" s="26">
        <f t="shared" si="42"/>
        <v>4921.7018653443993</v>
      </c>
      <c r="H116" s="26">
        <f t="shared" si="42"/>
        <v>4949.9176468007909</v>
      </c>
      <c r="I116" s="26">
        <f t="shared" si="42"/>
        <v>4520.5802184391378</v>
      </c>
      <c r="J116" s="26">
        <f t="shared" si="42"/>
        <v>4712.3313422097144</v>
      </c>
      <c r="K116" s="26">
        <f t="shared" si="42"/>
        <v>4507.8841384662646</v>
      </c>
      <c r="L116" s="26">
        <f t="shared" si="42"/>
        <v>4570.0437228733099</v>
      </c>
      <c r="M116" s="26">
        <f t="shared" si="42"/>
        <v>3717.4102476694475</v>
      </c>
      <c r="N116" s="26">
        <f t="shared" si="42"/>
        <v>3644.5363687778413</v>
      </c>
      <c r="O116" s="26">
        <f t="shared" si="42"/>
        <v>3771.27884083155</v>
      </c>
      <c r="P116" s="26">
        <f t="shared" si="42"/>
        <v>3466.7636657715675</v>
      </c>
      <c r="Q116" s="26">
        <f t="shared" si="42"/>
        <v>3592.617410306827</v>
      </c>
    </row>
    <row r="117" spans="1:17" ht="12" customHeight="1" x14ac:dyDescent="0.25">
      <c r="A117" s="25" t="s">
        <v>43</v>
      </c>
      <c r="B117" s="24">
        <f t="shared" ref="B117:Q117" si="43">B85*1000000/B$6</f>
        <v>4878.4272270837428</v>
      </c>
      <c r="C117" s="24">
        <f t="shared" si="43"/>
        <v>5015.5092039431356</v>
      </c>
      <c r="D117" s="24">
        <f t="shared" si="43"/>
        <v>4818.9569681768653</v>
      </c>
      <c r="E117" s="24">
        <f t="shared" si="43"/>
        <v>4849.3917517784657</v>
      </c>
      <c r="F117" s="24">
        <f t="shared" si="43"/>
        <v>4903.7885557996406</v>
      </c>
      <c r="G117" s="24">
        <f t="shared" si="43"/>
        <v>4921.7018653443993</v>
      </c>
      <c r="H117" s="24">
        <f t="shared" si="43"/>
        <v>4949.9176468007909</v>
      </c>
      <c r="I117" s="24">
        <f t="shared" si="43"/>
        <v>4520.5802184391378</v>
      </c>
      <c r="J117" s="24">
        <f t="shared" si="43"/>
        <v>4712.3313422097144</v>
      </c>
      <c r="K117" s="24">
        <f t="shared" si="43"/>
        <v>4507.8841384662646</v>
      </c>
      <c r="L117" s="24">
        <f t="shared" si="43"/>
        <v>4570.0437228733099</v>
      </c>
      <c r="M117" s="24">
        <f t="shared" si="43"/>
        <v>3717.4102476694475</v>
      </c>
      <c r="N117" s="24">
        <f t="shared" si="43"/>
        <v>3644.5363687778413</v>
      </c>
      <c r="O117" s="24">
        <f t="shared" si="43"/>
        <v>3771.27884083155</v>
      </c>
      <c r="P117" s="24">
        <f t="shared" si="43"/>
        <v>3466.7636657715675</v>
      </c>
      <c r="Q117" s="24">
        <f t="shared" si="43"/>
        <v>3592.617410306827</v>
      </c>
    </row>
    <row r="118" spans="1:17" ht="12" customHeight="1" x14ac:dyDescent="0.25">
      <c r="A118" s="23" t="s">
        <v>65</v>
      </c>
      <c r="B118" s="22">
        <f t="shared" ref="B118:Q118" si="44">B86*1000000/B$6</f>
        <v>4116.7229856777985</v>
      </c>
      <c r="C118" s="22">
        <f t="shared" si="44"/>
        <v>4226.0521292713847</v>
      </c>
      <c r="D118" s="22">
        <f t="shared" si="44"/>
        <v>4034.2818668731466</v>
      </c>
      <c r="E118" s="22">
        <f t="shared" si="44"/>
        <v>4052.1437211313601</v>
      </c>
      <c r="F118" s="22">
        <f t="shared" si="44"/>
        <v>4094.8740237413986</v>
      </c>
      <c r="G118" s="22">
        <f t="shared" si="44"/>
        <v>4104.1817334379339</v>
      </c>
      <c r="H118" s="22">
        <f t="shared" si="44"/>
        <v>4111.7760494969061</v>
      </c>
      <c r="I118" s="22">
        <f t="shared" si="44"/>
        <v>3694.555622224294</v>
      </c>
      <c r="J118" s="22">
        <f t="shared" si="44"/>
        <v>3883.912344628885</v>
      </c>
      <c r="K118" s="22">
        <f t="shared" si="44"/>
        <v>3686.6391927613781</v>
      </c>
      <c r="L118" s="22">
        <f t="shared" si="44"/>
        <v>3728.4175571076817</v>
      </c>
      <c r="M118" s="22">
        <f t="shared" si="44"/>
        <v>2891.9982333395187</v>
      </c>
      <c r="N118" s="22">
        <f t="shared" si="44"/>
        <v>2803.1286912166893</v>
      </c>
      <c r="O118" s="22">
        <f t="shared" si="44"/>
        <v>2857.242544765541</v>
      </c>
      <c r="P118" s="22">
        <f t="shared" si="44"/>
        <v>2549.4377553023073</v>
      </c>
      <c r="Q118" s="22">
        <f t="shared" si="44"/>
        <v>2676.0798971737104</v>
      </c>
    </row>
    <row r="119" spans="1:17" ht="12" customHeight="1" x14ac:dyDescent="0.25">
      <c r="A119" s="23" t="s">
        <v>64</v>
      </c>
      <c r="B119" s="22">
        <f t="shared" ref="B119:Q119" si="45">B87*1000000/B$6</f>
        <v>0</v>
      </c>
      <c r="C119" s="22">
        <f t="shared" si="45"/>
        <v>0</v>
      </c>
      <c r="D119" s="22">
        <f t="shared" si="45"/>
        <v>0</v>
      </c>
      <c r="E119" s="22">
        <f t="shared" si="45"/>
        <v>0</v>
      </c>
      <c r="F119" s="22">
        <f t="shared" si="45"/>
        <v>0</v>
      </c>
      <c r="G119" s="22">
        <f t="shared" si="45"/>
        <v>0</v>
      </c>
      <c r="H119" s="22">
        <f t="shared" si="45"/>
        <v>0</v>
      </c>
      <c r="I119" s="22">
        <f t="shared" si="45"/>
        <v>0</v>
      </c>
      <c r="J119" s="22">
        <f t="shared" si="45"/>
        <v>0</v>
      </c>
      <c r="K119" s="22">
        <f t="shared" si="45"/>
        <v>0</v>
      </c>
      <c r="L119" s="22">
        <f t="shared" si="45"/>
        <v>0</v>
      </c>
      <c r="M119" s="22">
        <f t="shared" si="45"/>
        <v>0</v>
      </c>
      <c r="N119" s="22">
        <f t="shared" si="45"/>
        <v>0</v>
      </c>
      <c r="O119" s="22">
        <f t="shared" si="45"/>
        <v>0</v>
      </c>
      <c r="P119" s="22">
        <f t="shared" si="45"/>
        <v>0</v>
      </c>
      <c r="Q119" s="22">
        <f t="shared" si="45"/>
        <v>0</v>
      </c>
    </row>
    <row r="120" spans="1:17" ht="12" customHeight="1" x14ac:dyDescent="0.25">
      <c r="A120" s="23" t="s">
        <v>63</v>
      </c>
      <c r="B120" s="22">
        <f t="shared" ref="B120:Q120" si="46">B88*1000000/B$6</f>
        <v>681.29421325726423</v>
      </c>
      <c r="C120" s="22">
        <f t="shared" si="46"/>
        <v>699.05934030974925</v>
      </c>
      <c r="D120" s="22">
        <f t="shared" si="46"/>
        <v>700.7757659943843</v>
      </c>
      <c r="E120" s="22">
        <f t="shared" si="46"/>
        <v>710.86179512668173</v>
      </c>
      <c r="F120" s="22">
        <f t="shared" si="46"/>
        <v>713.63596084082849</v>
      </c>
      <c r="G120" s="22">
        <f t="shared" si="46"/>
        <v>718.80909435530077</v>
      </c>
      <c r="H120" s="22">
        <f t="shared" si="46"/>
        <v>726.65749264868612</v>
      </c>
      <c r="I120" s="22">
        <f t="shared" si="46"/>
        <v>735.35490140196282</v>
      </c>
      <c r="J120" s="22">
        <f t="shared" si="46"/>
        <v>731.75000266056225</v>
      </c>
      <c r="K120" s="22">
        <f t="shared" si="46"/>
        <v>749.61007190867645</v>
      </c>
      <c r="L120" s="22">
        <f t="shared" si="46"/>
        <v>752.51610807335783</v>
      </c>
      <c r="M120" s="22">
        <f t="shared" si="46"/>
        <v>744.19794437216012</v>
      </c>
      <c r="N120" s="22">
        <f t="shared" si="46"/>
        <v>768.05202882091521</v>
      </c>
      <c r="O120" s="22">
        <f t="shared" si="46"/>
        <v>796.54639499131872</v>
      </c>
      <c r="P120" s="22">
        <f t="shared" si="46"/>
        <v>816.93953195437791</v>
      </c>
      <c r="Q120" s="22">
        <f t="shared" si="46"/>
        <v>818.51814254587407</v>
      </c>
    </row>
    <row r="121" spans="1:17" ht="12" customHeight="1" x14ac:dyDescent="0.25">
      <c r="A121" s="21" t="s">
        <v>62</v>
      </c>
      <c r="B121" s="20">
        <f t="shared" ref="B121:Q121" si="47">B89*1000000/B$6</f>
        <v>80.410028148679856</v>
      </c>
      <c r="C121" s="20">
        <f t="shared" si="47"/>
        <v>90.397734362001174</v>
      </c>
      <c r="D121" s="20">
        <f t="shared" si="47"/>
        <v>83.899335309334404</v>
      </c>
      <c r="E121" s="20">
        <f t="shared" si="47"/>
        <v>86.386235520423583</v>
      </c>
      <c r="F121" s="20">
        <f t="shared" si="47"/>
        <v>95.2785712174135</v>
      </c>
      <c r="G121" s="20">
        <f t="shared" si="47"/>
        <v>98.71103755116431</v>
      </c>
      <c r="H121" s="20">
        <f t="shared" si="47"/>
        <v>111.48410465519927</v>
      </c>
      <c r="I121" s="20">
        <f t="shared" si="47"/>
        <v>90.669694812880735</v>
      </c>
      <c r="J121" s="20">
        <f t="shared" si="47"/>
        <v>96.66899492026721</v>
      </c>
      <c r="K121" s="20">
        <f t="shared" si="47"/>
        <v>71.634873796210016</v>
      </c>
      <c r="L121" s="20">
        <f t="shared" si="47"/>
        <v>89.11005769227036</v>
      </c>
      <c r="M121" s="20">
        <f t="shared" si="47"/>
        <v>81.214069957768416</v>
      </c>
      <c r="N121" s="20">
        <f t="shared" si="47"/>
        <v>73.355648740237072</v>
      </c>
      <c r="O121" s="20">
        <f t="shared" si="47"/>
        <v>117.48990107468968</v>
      </c>
      <c r="P121" s="20">
        <f t="shared" si="47"/>
        <v>100.38637851488234</v>
      </c>
      <c r="Q121" s="20">
        <f t="shared" si="47"/>
        <v>98.019370587242221</v>
      </c>
    </row>
    <row r="122" spans="1:17" ht="12" customHeight="1" x14ac:dyDescent="0.25">
      <c r="A122" s="19" t="s">
        <v>66</v>
      </c>
      <c r="B122" s="18">
        <f t="shared" ref="B122:Q122" si="48">B90*1000000/B$6</f>
        <v>0</v>
      </c>
      <c r="C122" s="18">
        <f t="shared" si="48"/>
        <v>0</v>
      </c>
      <c r="D122" s="18">
        <f t="shared" si="48"/>
        <v>0</v>
      </c>
      <c r="E122" s="18">
        <f t="shared" si="48"/>
        <v>0</v>
      </c>
      <c r="F122" s="18">
        <f t="shared" si="48"/>
        <v>0</v>
      </c>
      <c r="G122" s="18">
        <f t="shared" si="48"/>
        <v>0</v>
      </c>
      <c r="H122" s="18">
        <f t="shared" si="48"/>
        <v>0</v>
      </c>
      <c r="I122" s="18">
        <f t="shared" si="48"/>
        <v>0</v>
      </c>
      <c r="J122" s="18">
        <f t="shared" si="48"/>
        <v>0</v>
      </c>
      <c r="K122" s="18">
        <f t="shared" si="48"/>
        <v>0</v>
      </c>
      <c r="L122" s="18">
        <f t="shared" si="48"/>
        <v>0</v>
      </c>
      <c r="M122" s="18">
        <f t="shared" si="48"/>
        <v>0</v>
      </c>
      <c r="N122" s="18">
        <f t="shared" si="48"/>
        <v>0</v>
      </c>
      <c r="O122" s="18">
        <f t="shared" si="48"/>
        <v>0</v>
      </c>
      <c r="P122" s="18">
        <f t="shared" si="48"/>
        <v>0</v>
      </c>
      <c r="Q122" s="18">
        <f t="shared" si="48"/>
        <v>0</v>
      </c>
    </row>
    <row r="124" spans="1:17" ht="12.95" customHeight="1" x14ac:dyDescent="0.25">
      <c r="A124" s="40" t="s">
        <v>54</v>
      </c>
      <c r="B124" s="39">
        <f t="shared" ref="B124:Q124" si="49">IF(B110=0,"",B110/B103)</f>
        <v>0.57055321265499814</v>
      </c>
      <c r="C124" s="39">
        <f t="shared" si="49"/>
        <v>0.57837874146626145</v>
      </c>
      <c r="D124" s="39">
        <f t="shared" si="49"/>
        <v>0.5803325766666324</v>
      </c>
      <c r="E124" s="39">
        <f t="shared" si="49"/>
        <v>0.58878119517131922</v>
      </c>
      <c r="F124" s="39">
        <f t="shared" si="49"/>
        <v>0.59625525187227868</v>
      </c>
      <c r="G124" s="39">
        <f t="shared" si="49"/>
        <v>0.60042670275724686</v>
      </c>
      <c r="H124" s="39">
        <f t="shared" si="49"/>
        <v>0.60893445845182881</v>
      </c>
      <c r="I124" s="39">
        <f t="shared" si="49"/>
        <v>0.61387648888313606</v>
      </c>
      <c r="J124" s="39">
        <f t="shared" si="49"/>
        <v>0.62131234089501841</v>
      </c>
      <c r="K124" s="39">
        <f t="shared" si="49"/>
        <v>0.62183091341319385</v>
      </c>
      <c r="L124" s="39">
        <f t="shared" si="49"/>
        <v>0.63159998671606976</v>
      </c>
      <c r="M124" s="39">
        <f t="shared" si="49"/>
        <v>0.63338745650763939</v>
      </c>
      <c r="N124" s="39">
        <f t="shared" si="49"/>
        <v>0.63909582829629985</v>
      </c>
      <c r="O124" s="39">
        <f t="shared" si="49"/>
        <v>0.6413062520891375</v>
      </c>
      <c r="P124" s="39">
        <f t="shared" si="49"/>
        <v>0.64963493191450494</v>
      </c>
      <c r="Q124" s="39">
        <f t="shared" si="49"/>
        <v>0.66046027435163002</v>
      </c>
    </row>
    <row r="125" spans="1:17" ht="12" customHeight="1" x14ac:dyDescent="0.25">
      <c r="A125" s="23" t="s">
        <v>65</v>
      </c>
      <c r="B125" s="38">
        <f t="shared" ref="B125:Q125" si="50">IF(B111=0,"",B111/B104)</f>
        <v>0.56840702767417384</v>
      </c>
      <c r="C125" s="38">
        <f t="shared" si="50"/>
        <v>0.57862990175748241</v>
      </c>
      <c r="D125" s="38">
        <f t="shared" si="50"/>
        <v>0.58022681128874243</v>
      </c>
      <c r="E125" s="38">
        <f t="shared" si="50"/>
        <v>0.59017597140915401</v>
      </c>
      <c r="F125" s="38">
        <f t="shared" si="50"/>
        <v>0.59904294044827067</v>
      </c>
      <c r="G125" s="38">
        <f t="shared" si="50"/>
        <v>0.603490117024577</v>
      </c>
      <c r="H125" s="38">
        <f t="shared" si="50"/>
        <v>0.61364789438816969</v>
      </c>
      <c r="I125" s="38">
        <f t="shared" si="50"/>
        <v>0.61728682779124477</v>
      </c>
      <c r="J125" s="38">
        <f t="shared" si="50"/>
        <v>0.62519438004433048</v>
      </c>
      <c r="K125" s="38">
        <f t="shared" si="50"/>
        <v>0.62423521680340888</v>
      </c>
      <c r="L125" s="38">
        <f t="shared" si="50"/>
        <v>0.63669415205289837</v>
      </c>
      <c r="M125" s="38">
        <f t="shared" si="50"/>
        <v>0.63796743224506935</v>
      </c>
      <c r="N125" s="38">
        <f t="shared" si="50"/>
        <v>0.64495201699098292</v>
      </c>
      <c r="O125" s="38">
        <f t="shared" si="50"/>
        <v>0.65179149374842493</v>
      </c>
      <c r="P125" s="38">
        <f t="shared" si="50"/>
        <v>0.66201787096278797</v>
      </c>
      <c r="Q125" s="38">
        <f t="shared" si="50"/>
        <v>0.67475656671173512</v>
      </c>
    </row>
    <row r="126" spans="1:17" ht="12" customHeight="1" x14ac:dyDescent="0.25">
      <c r="A126" s="23" t="s">
        <v>64</v>
      </c>
      <c r="B126" s="37">
        <f t="shared" ref="B126:Q126" si="51">IF(B112=0,"",B112/B105)</f>
        <v>1.6074362296711269</v>
      </c>
      <c r="C126" s="37">
        <f t="shared" si="51"/>
        <v>1.6737816298481774</v>
      </c>
      <c r="D126" s="37">
        <f t="shared" si="51"/>
        <v>1.7299063244876907</v>
      </c>
      <c r="E126" s="37">
        <f t="shared" si="51"/>
        <v>1.7869972011491273</v>
      </c>
      <c r="F126" s="37">
        <f t="shared" si="51"/>
        <v>1.85372648976537</v>
      </c>
      <c r="G126" s="37">
        <f t="shared" si="51"/>
        <v>1.9453357709965424</v>
      </c>
      <c r="H126" s="37">
        <f t="shared" si="51"/>
        <v>2.0335336540169702</v>
      </c>
      <c r="I126" s="37">
        <f t="shared" si="51"/>
        <v>2.1340025294706471</v>
      </c>
      <c r="J126" s="37">
        <f t="shared" si="51"/>
        <v>2.2292762765500624</v>
      </c>
      <c r="K126" s="37">
        <f t="shared" si="51"/>
        <v>2.3661174731864172</v>
      </c>
      <c r="L126" s="37">
        <f t="shared" si="51"/>
        <v>2.4918155904511319</v>
      </c>
      <c r="M126" s="37">
        <f t="shared" si="51"/>
        <v>2.604458847390358</v>
      </c>
      <c r="N126" s="37">
        <f t="shared" si="51"/>
        <v>2.7316950133588689</v>
      </c>
      <c r="O126" s="37">
        <f t="shared" si="51"/>
        <v>2.8771981660921777</v>
      </c>
      <c r="P126" s="37">
        <f t="shared" si="51"/>
        <v>3.0165663649563483</v>
      </c>
      <c r="Q126" s="37">
        <f t="shared" si="51"/>
        <v>3.1633644760831316</v>
      </c>
    </row>
    <row r="127" spans="1:17" ht="12" customHeight="1" x14ac:dyDescent="0.25">
      <c r="A127" s="23" t="s">
        <v>63</v>
      </c>
      <c r="B127" s="37">
        <f t="shared" ref="B127:Q127" si="52">IF(B113=0,"",B113/B106)</f>
        <v>0.56027968109339943</v>
      </c>
      <c r="C127" s="37">
        <f t="shared" si="52"/>
        <v>0.56194069651184375</v>
      </c>
      <c r="D127" s="37">
        <f t="shared" si="52"/>
        <v>0.56243273481599143</v>
      </c>
      <c r="E127" s="37">
        <f t="shared" si="52"/>
        <v>0.56514555238465802</v>
      </c>
      <c r="F127" s="37">
        <f t="shared" si="52"/>
        <v>0.56923276310830229</v>
      </c>
      <c r="G127" s="37">
        <f t="shared" si="52"/>
        <v>0.57314447203945518</v>
      </c>
      <c r="H127" s="37">
        <f t="shared" si="52"/>
        <v>0.57936121991812273</v>
      </c>
      <c r="I127" s="37">
        <f t="shared" si="52"/>
        <v>0.58130369465103959</v>
      </c>
      <c r="J127" s="37">
        <f t="shared" si="52"/>
        <v>0.58814200408662332</v>
      </c>
      <c r="K127" s="37">
        <f t="shared" si="52"/>
        <v>0.58561315031166639</v>
      </c>
      <c r="L127" s="37">
        <f t="shared" si="52"/>
        <v>0.59088637100109409</v>
      </c>
      <c r="M127" s="37">
        <f t="shared" si="52"/>
        <v>0.59539629688233686</v>
      </c>
      <c r="N127" s="37">
        <f t="shared" si="52"/>
        <v>0.59388867220452135</v>
      </c>
      <c r="O127" s="37">
        <f t="shared" si="52"/>
        <v>0.5952327836671979</v>
      </c>
      <c r="P127" s="37">
        <f t="shared" si="52"/>
        <v>0.59487456465351662</v>
      </c>
      <c r="Q127" s="37">
        <f t="shared" si="52"/>
        <v>0.5968208216785168</v>
      </c>
    </row>
    <row r="128" spans="1:17" ht="12" customHeight="1" x14ac:dyDescent="0.25">
      <c r="A128" s="29" t="s">
        <v>62</v>
      </c>
      <c r="B128" s="36">
        <f t="shared" ref="B128:Q128" si="53">IF(B114=0,"",B114/B107)</f>
        <v>0.642893749584033</v>
      </c>
      <c r="C128" s="36">
        <f t="shared" si="53"/>
        <v>0.63544908804432432</v>
      </c>
      <c r="D128" s="36">
        <f t="shared" si="53"/>
        <v>0.64853586257461582</v>
      </c>
      <c r="E128" s="36">
        <f t="shared" si="53"/>
        <v>0.6536234070300595</v>
      </c>
      <c r="F128" s="36">
        <f t="shared" si="53"/>
        <v>0.64937105415571428</v>
      </c>
      <c r="G128" s="36">
        <f t="shared" si="53"/>
        <v>0.64907529074005144</v>
      </c>
      <c r="H128" s="36">
        <f t="shared" si="53"/>
        <v>0.63872862956947496</v>
      </c>
      <c r="I128" s="36">
        <f t="shared" si="53"/>
        <v>0.67838011590098735</v>
      </c>
      <c r="J128" s="36">
        <f t="shared" si="53"/>
        <v>0.67598801514658735</v>
      </c>
      <c r="K128" s="36">
        <f t="shared" si="53"/>
        <v>0.71198131287735733</v>
      </c>
      <c r="L128" s="36">
        <f t="shared" si="53"/>
        <v>0.69226306590193953</v>
      </c>
      <c r="M128" s="36">
        <f t="shared" si="53"/>
        <v>0.70579863816252764</v>
      </c>
      <c r="N128" s="36">
        <f t="shared" si="53"/>
        <v>0.72213866606781307</v>
      </c>
      <c r="O128" s="36">
        <f t="shared" si="53"/>
        <v>0.66860019983893937</v>
      </c>
      <c r="P128" s="36">
        <f t="shared" si="53"/>
        <v>0.69617896809170565</v>
      </c>
      <c r="Q128" s="36">
        <f t="shared" si="53"/>
        <v>0.70643123072045833</v>
      </c>
    </row>
    <row r="129" spans="1:17" s="28" customFormat="1" ht="12" customHeight="1" x14ac:dyDescent="0.25">
      <c r="B129" s="33"/>
    </row>
    <row r="130" spans="1:17" s="28" customFormat="1" ht="6.6" customHeight="1" x14ac:dyDescent="0.25">
      <c r="A130" s="35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</row>
    <row r="131" spans="1:17" s="28" customFormat="1" ht="12" customHeight="1" x14ac:dyDescent="0.25">
      <c r="B131" s="33"/>
    </row>
    <row r="132" spans="1:17" ht="12.95" customHeight="1" x14ac:dyDescent="0.25">
      <c r="A132" s="27" t="s">
        <v>72</v>
      </c>
      <c r="B132" s="26">
        <f t="shared" ref="B132:Q132" si="54">IF(B102=0,0,B102/B$19)</f>
        <v>289.28512228985716</v>
      </c>
      <c r="C132" s="26">
        <f t="shared" si="54"/>
        <v>299.55548103331705</v>
      </c>
      <c r="D132" s="26">
        <f t="shared" si="54"/>
        <v>287.65102376414166</v>
      </c>
      <c r="E132" s="26">
        <f t="shared" si="54"/>
        <v>293.35846267099981</v>
      </c>
      <c r="F132" s="26">
        <f t="shared" si="54"/>
        <v>300.6489835815388</v>
      </c>
      <c r="G132" s="26">
        <f t="shared" si="54"/>
        <v>299.01333568287134</v>
      </c>
      <c r="H132" s="26">
        <f t="shared" si="54"/>
        <v>304.97988463309969</v>
      </c>
      <c r="I132" s="26">
        <f t="shared" si="54"/>
        <v>281.01952264015432</v>
      </c>
      <c r="J132" s="26">
        <f t="shared" si="54"/>
        <v>290.91584389096658</v>
      </c>
      <c r="K132" s="26">
        <f t="shared" si="54"/>
        <v>273.8267552668724</v>
      </c>
      <c r="L132" s="26">
        <f t="shared" si="54"/>
        <v>280.71739882469274</v>
      </c>
      <c r="M132" s="26">
        <f t="shared" si="54"/>
        <v>235.59001842128421</v>
      </c>
      <c r="N132" s="26">
        <f t="shared" si="54"/>
        <v>231.20892109260356</v>
      </c>
      <c r="O132" s="26">
        <f t="shared" si="54"/>
        <v>234.75513502683316</v>
      </c>
      <c r="P132" s="26">
        <f t="shared" si="54"/>
        <v>219.41798159320794</v>
      </c>
      <c r="Q132" s="26">
        <f t="shared" si="54"/>
        <v>226.32989585328477</v>
      </c>
    </row>
    <row r="133" spans="1:17" ht="12" customHeight="1" x14ac:dyDescent="0.25">
      <c r="A133" s="25" t="s">
        <v>43</v>
      </c>
      <c r="B133" s="24">
        <f t="shared" ref="B133:Q133" si="55">IF(B103=0,0,B103/B$19)</f>
        <v>263.82796013446261</v>
      </c>
      <c r="C133" s="24">
        <f t="shared" si="55"/>
        <v>272.85851416874226</v>
      </c>
      <c r="D133" s="24">
        <f t="shared" si="55"/>
        <v>259.95191135145586</v>
      </c>
      <c r="E133" s="24">
        <f t="shared" si="55"/>
        <v>264.51161413675055</v>
      </c>
      <c r="F133" s="24">
        <f t="shared" si="55"/>
        <v>271.02153875722325</v>
      </c>
      <c r="G133" s="24">
        <f t="shared" si="55"/>
        <v>268.77079250192179</v>
      </c>
      <c r="H133" s="24">
        <f t="shared" si="55"/>
        <v>273.93306980298001</v>
      </c>
      <c r="I133" s="24">
        <f t="shared" si="55"/>
        <v>249.26681655269869</v>
      </c>
      <c r="J133" s="24">
        <f t="shared" si="55"/>
        <v>258.5627483916067</v>
      </c>
      <c r="K133" s="24">
        <f t="shared" si="55"/>
        <v>240.90703778635049</v>
      </c>
      <c r="L133" s="24">
        <f t="shared" si="55"/>
        <v>247.61187141788142</v>
      </c>
      <c r="M133" s="24">
        <f t="shared" si="55"/>
        <v>202.41121774863956</v>
      </c>
      <c r="N133" s="24">
        <f t="shared" si="55"/>
        <v>198.57476016731695</v>
      </c>
      <c r="O133" s="24">
        <f t="shared" si="55"/>
        <v>202.85453681936559</v>
      </c>
      <c r="P133" s="24">
        <f t="shared" si="55"/>
        <v>188.07012753134626</v>
      </c>
      <c r="Q133" s="24">
        <f t="shared" si="55"/>
        <v>195.95140150738385</v>
      </c>
    </row>
    <row r="134" spans="1:17" ht="12" customHeight="1" x14ac:dyDescent="0.25">
      <c r="A134" s="23" t="s">
        <v>65</v>
      </c>
      <c r="B134" s="22">
        <f t="shared" ref="B134:Q134" si="56">IF(B104=0,0,B104/B$19)</f>
        <v>200.99224091775798</v>
      </c>
      <c r="C134" s="22">
        <f t="shared" si="56"/>
        <v>209.60569892699752</v>
      </c>
      <c r="D134" s="22">
        <f t="shared" si="56"/>
        <v>198.40515030277564</v>
      </c>
      <c r="E134" s="22">
        <f t="shared" si="56"/>
        <v>202.69643556899214</v>
      </c>
      <c r="F134" s="22">
        <f t="shared" si="56"/>
        <v>208.59801029973562</v>
      </c>
      <c r="G134" s="22">
        <f t="shared" si="56"/>
        <v>206.87048548963187</v>
      </c>
      <c r="H134" s="22">
        <f t="shared" si="56"/>
        <v>210.78027831697949</v>
      </c>
      <c r="I134" s="22">
        <f t="shared" si="56"/>
        <v>187.46899638163995</v>
      </c>
      <c r="J134" s="22">
        <f t="shared" si="56"/>
        <v>196.99243873898422</v>
      </c>
      <c r="K134" s="22">
        <f t="shared" si="56"/>
        <v>181.9391484146839</v>
      </c>
      <c r="L134" s="22">
        <f t="shared" si="56"/>
        <v>187.86996045950713</v>
      </c>
      <c r="M134" s="22">
        <f t="shared" si="56"/>
        <v>143.37138160395952</v>
      </c>
      <c r="N134" s="22">
        <f t="shared" si="56"/>
        <v>139.75695748406915</v>
      </c>
      <c r="O134" s="22">
        <f t="shared" si="56"/>
        <v>142.53376912834705</v>
      </c>
      <c r="P134" s="22">
        <f t="shared" si="56"/>
        <v>127.98227728587634</v>
      </c>
      <c r="Q134" s="22">
        <f t="shared" si="56"/>
        <v>135.93657470773988</v>
      </c>
    </row>
    <row r="135" spans="1:17" ht="12" customHeight="1" x14ac:dyDescent="0.25">
      <c r="A135" s="23" t="s">
        <v>64</v>
      </c>
      <c r="B135" s="22">
        <f t="shared" ref="B135:Q135" si="57">IF(B105=0,0,B105/B$19)</f>
        <v>3.9580727677503202E-2</v>
      </c>
      <c r="C135" s="22">
        <f t="shared" si="57"/>
        <v>4.2927630726661711E-2</v>
      </c>
      <c r="D135" s="22">
        <f t="shared" si="57"/>
        <v>4.4638488167414524E-2</v>
      </c>
      <c r="E135" s="22">
        <f t="shared" si="57"/>
        <v>4.6363686628289463E-2</v>
      </c>
      <c r="F135" s="22">
        <f t="shared" si="57"/>
        <v>4.9874054426218638E-2</v>
      </c>
      <c r="G135" s="22">
        <f t="shared" si="57"/>
        <v>5.7770760271180395E-2</v>
      </c>
      <c r="H135" s="22">
        <f t="shared" si="57"/>
        <v>6.6483495738962797E-2</v>
      </c>
      <c r="I135" s="22">
        <f t="shared" si="57"/>
        <v>7.7675614882881147E-2</v>
      </c>
      <c r="J135" s="22">
        <f t="shared" si="57"/>
        <v>8.4969167849589855E-2</v>
      </c>
      <c r="K135" s="22">
        <f t="shared" si="57"/>
        <v>9.8232961418368819E-2</v>
      </c>
      <c r="L135" s="22">
        <f t="shared" si="57"/>
        <v>0.10680614458728085</v>
      </c>
      <c r="M135" s="22">
        <f t="shared" si="57"/>
        <v>0.11573959393466247</v>
      </c>
      <c r="N135" s="22">
        <f t="shared" si="57"/>
        <v>0.12685776875660501</v>
      </c>
      <c r="O135" s="22">
        <f t="shared" si="57"/>
        <v>0.1364668414905042</v>
      </c>
      <c r="P135" s="22">
        <f t="shared" si="57"/>
        <v>0.15005349448208441</v>
      </c>
      <c r="Q135" s="22">
        <f t="shared" si="57"/>
        <v>0.1518072154631373</v>
      </c>
    </row>
    <row r="136" spans="1:17" ht="12" customHeight="1" x14ac:dyDescent="0.25">
      <c r="A136" s="23" t="s">
        <v>63</v>
      </c>
      <c r="B136" s="22">
        <f t="shared" ref="B136:Q136" si="58">IF(B106=0,0,B106/B$19)</f>
        <v>50.262388801819064</v>
      </c>
      <c r="C136" s="22">
        <f t="shared" si="58"/>
        <v>50.430675939313232</v>
      </c>
      <c r="D136" s="22">
        <f t="shared" si="58"/>
        <v>49.068806178900864</v>
      </c>
      <c r="E136" s="22">
        <f t="shared" si="58"/>
        <v>49.09134021651947</v>
      </c>
      <c r="F136" s="22">
        <f t="shared" si="58"/>
        <v>49.380241610998127</v>
      </c>
      <c r="G136" s="22">
        <f t="shared" si="58"/>
        <v>48.991681450330219</v>
      </c>
      <c r="H136" s="22">
        <f t="shared" si="58"/>
        <v>49.990658947573621</v>
      </c>
      <c r="I136" s="22">
        <f t="shared" si="58"/>
        <v>48.812911109127711</v>
      </c>
      <c r="J136" s="22">
        <f t="shared" si="58"/>
        <v>48.529376724119508</v>
      </c>
      <c r="K136" s="22">
        <f t="shared" si="58"/>
        <v>46.814848512984042</v>
      </c>
      <c r="L136" s="22">
        <f t="shared" si="58"/>
        <v>47.08549817475695</v>
      </c>
      <c r="M136" s="22">
        <f t="shared" si="58"/>
        <v>46.661437167324515</v>
      </c>
      <c r="N136" s="22">
        <f t="shared" si="58"/>
        <v>46.454335128328054</v>
      </c>
      <c r="O136" s="22">
        <f t="shared" si="58"/>
        <v>46.918556815813915</v>
      </c>
      <c r="P136" s="22">
        <f t="shared" si="58"/>
        <v>46.688099346682321</v>
      </c>
      <c r="Q136" s="22">
        <f t="shared" si="58"/>
        <v>46.303158957810652</v>
      </c>
    </row>
    <row r="137" spans="1:17" ht="12" customHeight="1" x14ac:dyDescent="0.25">
      <c r="A137" s="21" t="s">
        <v>62</v>
      </c>
      <c r="B137" s="20">
        <f t="shared" ref="B137:Q137" si="59">IF(B107=0,0,B107/B$19)</f>
        <v>12.533749687208113</v>
      </c>
      <c r="C137" s="20">
        <f t="shared" si="59"/>
        <v>12.779211671704864</v>
      </c>
      <c r="D137" s="20">
        <f t="shared" si="59"/>
        <v>12.433316381611979</v>
      </c>
      <c r="E137" s="20">
        <f t="shared" si="59"/>
        <v>12.677474664610669</v>
      </c>
      <c r="F137" s="20">
        <f t="shared" si="59"/>
        <v>12.993412792063312</v>
      </c>
      <c r="G137" s="20">
        <f t="shared" si="59"/>
        <v>12.850854801688545</v>
      </c>
      <c r="H137" s="20">
        <f t="shared" si="59"/>
        <v>13.095649042687866</v>
      </c>
      <c r="I137" s="20">
        <f t="shared" si="59"/>
        <v>12.907233447048116</v>
      </c>
      <c r="J137" s="20">
        <f t="shared" si="59"/>
        <v>12.95596376065334</v>
      </c>
      <c r="K137" s="20">
        <f t="shared" si="59"/>
        <v>12.054807897264181</v>
      </c>
      <c r="L137" s="20">
        <f t="shared" si="59"/>
        <v>12.549606639030076</v>
      </c>
      <c r="M137" s="20">
        <f t="shared" si="59"/>
        <v>12.262659383420885</v>
      </c>
      <c r="N137" s="20">
        <f t="shared" si="59"/>
        <v>12.236609786163152</v>
      </c>
      <c r="O137" s="20">
        <f t="shared" si="59"/>
        <v>13.26574403371408</v>
      </c>
      <c r="P137" s="20">
        <f t="shared" si="59"/>
        <v>13.249697404305506</v>
      </c>
      <c r="Q137" s="20">
        <f t="shared" si="59"/>
        <v>13.559860626370192</v>
      </c>
    </row>
    <row r="138" spans="1:17" ht="12" customHeight="1" x14ac:dyDescent="0.25">
      <c r="A138" s="19" t="s">
        <v>66</v>
      </c>
      <c r="B138" s="18">
        <f t="shared" ref="B138:Q138" si="60">IF(B108=0,0,B108/B$19)</f>
        <v>25.457162155394546</v>
      </c>
      <c r="C138" s="18">
        <f t="shared" si="60"/>
        <v>26.696966864574772</v>
      </c>
      <c r="D138" s="18">
        <f t="shared" si="60"/>
        <v>27.699112412685825</v>
      </c>
      <c r="E138" s="18">
        <f t="shared" si="60"/>
        <v>28.8468485342493</v>
      </c>
      <c r="F138" s="18">
        <f t="shared" si="60"/>
        <v>29.627444824315599</v>
      </c>
      <c r="G138" s="18">
        <f t="shared" si="60"/>
        <v>30.242543180949585</v>
      </c>
      <c r="H138" s="18">
        <f t="shared" si="60"/>
        <v>31.046814830119686</v>
      </c>
      <c r="I138" s="18">
        <f t="shared" si="60"/>
        <v>31.75270608745566</v>
      </c>
      <c r="J138" s="18">
        <f t="shared" si="60"/>
        <v>32.353095499359895</v>
      </c>
      <c r="K138" s="18">
        <f t="shared" si="60"/>
        <v>32.919717480521882</v>
      </c>
      <c r="L138" s="18">
        <f t="shared" si="60"/>
        <v>33.105527406811291</v>
      </c>
      <c r="M138" s="18">
        <f t="shared" si="60"/>
        <v>33.178800672644655</v>
      </c>
      <c r="N138" s="18">
        <f t="shared" si="60"/>
        <v>32.634160925286615</v>
      </c>
      <c r="O138" s="18">
        <f t="shared" si="60"/>
        <v>31.900598207467585</v>
      </c>
      <c r="P138" s="18">
        <f t="shared" si="60"/>
        <v>31.347854061861717</v>
      </c>
      <c r="Q138" s="18">
        <f t="shared" si="60"/>
        <v>30.378494345900954</v>
      </c>
    </row>
    <row r="139" spans="1:17" s="28" customFormat="1" ht="12" customHeight="1" x14ac:dyDescent="0.25"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</row>
    <row r="140" spans="1:17" ht="12.95" customHeight="1" x14ac:dyDescent="0.25">
      <c r="A140" s="32" t="s">
        <v>71</v>
      </c>
      <c r="B140" s="31">
        <f t="shared" ref="B140:Q140" si="61">IF(B110=0,0,B110/B$19)</f>
        <v>150.52789024293244</v>
      </c>
      <c r="C140" s="31">
        <f t="shared" si="61"/>
        <v>157.81556402327121</v>
      </c>
      <c r="D140" s="31">
        <f t="shared" si="61"/>
        <v>150.8585625240064</v>
      </c>
      <c r="E140" s="31">
        <f t="shared" si="61"/>
        <v>155.73946430813078</v>
      </c>
      <c r="F140" s="31">
        <f t="shared" si="61"/>
        <v>161.59801585450069</v>
      </c>
      <c r="G140" s="31">
        <f t="shared" si="61"/>
        <v>161.37716073938105</v>
      </c>
      <c r="H140" s="31">
        <f t="shared" si="61"/>
        <v>166.80728551252463</v>
      </c>
      <c r="I140" s="31">
        <f t="shared" si="61"/>
        <v>153.01903814044744</v>
      </c>
      <c r="J140" s="31">
        <f t="shared" si="61"/>
        <v>160.64822647143885</v>
      </c>
      <c r="K140" s="31">
        <f t="shared" si="61"/>
        <v>149.80344335435313</v>
      </c>
      <c r="L140" s="31">
        <f t="shared" si="61"/>
        <v>156.39165469827506</v>
      </c>
      <c r="M140" s="31">
        <f t="shared" si="61"/>
        <v>128.20472637842477</v>
      </c>
      <c r="N140" s="31">
        <f t="shared" si="61"/>
        <v>126.90830082787052</v>
      </c>
      <c r="O140" s="31">
        <f t="shared" si="61"/>
        <v>130.09188272690528</v>
      </c>
      <c r="P140" s="31">
        <f t="shared" si="61"/>
        <v>122.17692449397839</v>
      </c>
      <c r="Q140" s="31">
        <f t="shared" si="61"/>
        <v>129.41811639915315</v>
      </c>
    </row>
    <row r="141" spans="1:17" ht="12" customHeight="1" x14ac:dyDescent="0.25">
      <c r="A141" s="23" t="s">
        <v>65</v>
      </c>
      <c r="B141" s="22">
        <f t="shared" ref="B141:Q141" si="62">IF(B111=0,0,B111/B$19)</f>
        <v>114.24540224563428</v>
      </c>
      <c r="C141" s="22">
        <f t="shared" si="62"/>
        <v>121.28412497793701</v>
      </c>
      <c r="D141" s="22">
        <f t="shared" si="62"/>
        <v>115.11998770344317</v>
      </c>
      <c r="E141" s="22">
        <f t="shared" si="62"/>
        <v>119.62656576310293</v>
      </c>
      <c r="F141" s="22">
        <f t="shared" si="62"/>
        <v>124.95916546161229</v>
      </c>
      <c r="G141" s="22">
        <f t="shared" si="62"/>
        <v>124.844293497069</v>
      </c>
      <c r="H141" s="22">
        <f t="shared" si="62"/>
        <v>129.34487396776686</v>
      </c>
      <c r="I141" s="22">
        <f t="shared" si="62"/>
        <v>115.72214208563088</v>
      </c>
      <c r="J141" s="22">
        <f t="shared" si="62"/>
        <v>123.15856561084</v>
      </c>
      <c r="K141" s="22">
        <f t="shared" si="62"/>
        <v>113.57282375566778</v>
      </c>
      <c r="L141" s="22">
        <f t="shared" si="62"/>
        <v>119.61570517097744</v>
      </c>
      <c r="M141" s="22">
        <f t="shared" si="62"/>
        <v>91.466272179306017</v>
      </c>
      <c r="N141" s="22">
        <f t="shared" si="62"/>
        <v>90.136531617873445</v>
      </c>
      <c r="O141" s="22">
        <f t="shared" si="62"/>
        <v>92.902298289758448</v>
      </c>
      <c r="P141" s="22">
        <f t="shared" si="62"/>
        <v>84.726554729765027</v>
      </c>
      <c r="Q141" s="22">
        <f t="shared" si="62"/>
        <v>91.72409644034785</v>
      </c>
    </row>
    <row r="142" spans="1:17" ht="12" customHeight="1" x14ac:dyDescent="0.25">
      <c r="A142" s="23" t="s">
        <v>64</v>
      </c>
      <c r="B142" s="30">
        <f t="shared" ref="B142:Q142" si="63">IF(B112=0,0,B112/B$19)</f>
        <v>6.3623495665565369E-2</v>
      </c>
      <c r="C142" s="30">
        <f t="shared" si="63"/>
        <v>7.185147972319253E-2</v>
      </c>
      <c r="D142" s="30">
        <f t="shared" si="63"/>
        <v>7.7220402996379334E-2</v>
      </c>
      <c r="E142" s="30">
        <f t="shared" si="63"/>
        <v>8.285177823970849E-2</v>
      </c>
      <c r="F142" s="30">
        <f t="shared" si="63"/>
        <v>9.2452855841881301E-2</v>
      </c>
      <c r="G142" s="30">
        <f t="shared" si="63"/>
        <v>0.11238352647319313</v>
      </c>
      <c r="H142" s="30">
        <f t="shared" si="63"/>
        <v>0.13519642602187468</v>
      </c>
      <c r="I142" s="30">
        <f t="shared" si="63"/>
        <v>0.16575995863825621</v>
      </c>
      <c r="J142" s="30">
        <f t="shared" si="63"/>
        <v>0.18941975012529094</v>
      </c>
      <c r="K142" s="30">
        <f t="shared" si="63"/>
        <v>0.23243072645484963</v>
      </c>
      <c r="L142" s="30">
        <f t="shared" si="63"/>
        <v>0.26614121623856418</v>
      </c>
      <c r="M142" s="30">
        <f t="shared" si="63"/>
        <v>0.30143900941649909</v>
      </c>
      <c r="N142" s="30">
        <f t="shared" si="63"/>
        <v>0.34653673431825038</v>
      </c>
      <c r="O142" s="30">
        <f t="shared" si="63"/>
        <v>0.3926421460688706</v>
      </c>
      <c r="P142" s="30">
        <f t="shared" si="63"/>
        <v>0.4526463243988188</v>
      </c>
      <c r="Q142" s="30">
        <f t="shared" si="63"/>
        <v>0.48022155260918648</v>
      </c>
    </row>
    <row r="143" spans="1:17" ht="12" customHeight="1" x14ac:dyDescent="0.25">
      <c r="A143" s="23" t="s">
        <v>63</v>
      </c>
      <c r="B143" s="22">
        <f t="shared" ref="B143:Q143" si="64">IF(B113=0,0,B113/B$19)</f>
        <v>28.160995168875637</v>
      </c>
      <c r="C143" s="22">
        <f t="shared" si="64"/>
        <v>28.339049162900761</v>
      </c>
      <c r="D143" s="22">
        <f t="shared" si="64"/>
        <v>27.597902853355034</v>
      </c>
      <c r="E143" s="22">
        <f t="shared" si="64"/>
        <v>27.743752583968075</v>
      </c>
      <c r="F143" s="22">
        <f t="shared" si="64"/>
        <v>28.108851375184027</v>
      </c>
      <c r="G143" s="22">
        <f t="shared" si="64"/>
        <v>28.079311399174681</v>
      </c>
      <c r="H143" s="22">
        <f t="shared" si="64"/>
        <v>28.962649152377072</v>
      </c>
      <c r="I143" s="22">
        <f t="shared" si="64"/>
        <v>28.375125574408713</v>
      </c>
      <c r="J143" s="22">
        <f t="shared" si="64"/>
        <v>28.542164883598382</v>
      </c>
      <c r="K143" s="22">
        <f t="shared" si="64"/>
        <v>27.415390919052015</v>
      </c>
      <c r="L143" s="22">
        <f t="shared" si="64"/>
        <v>27.822179143260772</v>
      </c>
      <c r="M143" s="22">
        <f t="shared" si="64"/>
        <v>27.782046896632849</v>
      </c>
      <c r="N143" s="22">
        <f t="shared" si="64"/>
        <v>27.588703407506603</v>
      </c>
      <c r="O143" s="22">
        <f t="shared" si="64"/>
        <v>27.927463179124494</v>
      </c>
      <c r="P143" s="22">
        <f t="shared" si="64"/>
        <v>27.773562773357781</v>
      </c>
      <c r="Q143" s="22">
        <f t="shared" si="64"/>
        <v>27.634689375511531</v>
      </c>
    </row>
    <row r="144" spans="1:17" ht="12" customHeight="1" x14ac:dyDescent="0.25">
      <c r="A144" s="29" t="s">
        <v>62</v>
      </c>
      <c r="B144" s="18">
        <f t="shared" ref="B144:Q144" si="65">IF(B114=0,0,B114/B$19)</f>
        <v>8.0578693327569244</v>
      </c>
      <c r="C144" s="18">
        <f t="shared" si="65"/>
        <v>8.1205384027102401</v>
      </c>
      <c r="D144" s="18">
        <f t="shared" si="65"/>
        <v>8.0634515642118263</v>
      </c>
      <c r="E144" s="18">
        <f t="shared" si="65"/>
        <v>8.286294182820086</v>
      </c>
      <c r="F144" s="18">
        <f t="shared" si="65"/>
        <v>8.4375461618624943</v>
      </c>
      <c r="G144" s="18">
        <f t="shared" si="65"/>
        <v>8.3411723166641796</v>
      </c>
      <c r="H144" s="18">
        <f t="shared" si="65"/>
        <v>8.3645659663588265</v>
      </c>
      <c r="I144" s="18">
        <f t="shared" si="65"/>
        <v>8.7560105217696016</v>
      </c>
      <c r="J144" s="18">
        <f t="shared" si="65"/>
        <v>8.7580762268751666</v>
      </c>
      <c r="K144" s="18">
        <f t="shared" si="65"/>
        <v>8.5827979531784884</v>
      </c>
      <c r="L144" s="18">
        <f t="shared" si="65"/>
        <v>8.6876291677982955</v>
      </c>
      <c r="M144" s="18">
        <f t="shared" si="65"/>
        <v>8.6549682930694019</v>
      </c>
      <c r="N144" s="18">
        <f t="shared" si="65"/>
        <v>8.8365290681722062</v>
      </c>
      <c r="O144" s="18">
        <f t="shared" si="65"/>
        <v>8.8694791119534511</v>
      </c>
      <c r="P144" s="18">
        <f t="shared" si="65"/>
        <v>9.2241606664567577</v>
      </c>
      <c r="Q144" s="18">
        <f t="shared" si="65"/>
        <v>9.5791090306845792</v>
      </c>
    </row>
    <row r="145" spans="1:17" s="28" customFormat="1" ht="12" customHeight="1" x14ac:dyDescent="0.25"/>
    <row r="146" spans="1:17" ht="12.95" customHeight="1" x14ac:dyDescent="0.25">
      <c r="A146" s="27" t="s">
        <v>70</v>
      </c>
      <c r="B146" s="26">
        <f t="shared" ref="B146:Q146" si="66">IF(B116=0,0,B116/B$19)</f>
        <v>62.589539088208781</v>
      </c>
      <c r="C146" s="26">
        <f t="shared" si="66"/>
        <v>64.302581011860994</v>
      </c>
      <c r="D146" s="26">
        <f t="shared" si="66"/>
        <v>61.676618646272146</v>
      </c>
      <c r="E146" s="26">
        <f t="shared" si="66"/>
        <v>61.934113653933174</v>
      </c>
      <c r="F146" s="26">
        <f t="shared" si="66"/>
        <v>62.509698943490811</v>
      </c>
      <c r="G146" s="26">
        <f t="shared" si="66"/>
        <v>62.554153573885571</v>
      </c>
      <c r="H146" s="26">
        <f t="shared" si="66"/>
        <v>62.753598855172015</v>
      </c>
      <c r="I146" s="26">
        <f t="shared" si="66"/>
        <v>57.103465492471557</v>
      </c>
      <c r="J146" s="26">
        <f t="shared" si="66"/>
        <v>59.229430981272444</v>
      </c>
      <c r="K146" s="26">
        <f t="shared" si="66"/>
        <v>56.371591198197812</v>
      </c>
      <c r="L146" s="26">
        <f t="shared" si="66"/>
        <v>56.925666548203843</v>
      </c>
      <c r="M146" s="26">
        <f t="shared" si="66"/>
        <v>46.178751250112676</v>
      </c>
      <c r="N146" s="26">
        <f t="shared" si="66"/>
        <v>45.105648128438631</v>
      </c>
      <c r="O146" s="26">
        <f t="shared" si="66"/>
        <v>46.514592901433332</v>
      </c>
      <c r="P146" s="26">
        <f t="shared" si="66"/>
        <v>42.621148802187371</v>
      </c>
      <c r="Q146" s="26">
        <f t="shared" si="66"/>
        <v>43.957834763163248</v>
      </c>
    </row>
    <row r="147" spans="1:17" ht="12" customHeight="1" x14ac:dyDescent="0.25">
      <c r="A147" s="25" t="s">
        <v>43</v>
      </c>
      <c r="B147" s="24">
        <f t="shared" ref="B147:Q147" si="67">IF(B117=0,0,B117/B$19)</f>
        <v>62.589539088208781</v>
      </c>
      <c r="C147" s="24">
        <f t="shared" si="67"/>
        <v>64.302581011860994</v>
      </c>
      <c r="D147" s="24">
        <f t="shared" si="67"/>
        <v>61.676618646272146</v>
      </c>
      <c r="E147" s="24">
        <f t="shared" si="67"/>
        <v>61.934113653933174</v>
      </c>
      <c r="F147" s="24">
        <f t="shared" si="67"/>
        <v>62.509698943490811</v>
      </c>
      <c r="G147" s="24">
        <f t="shared" si="67"/>
        <v>62.554153573885571</v>
      </c>
      <c r="H147" s="24">
        <f t="shared" si="67"/>
        <v>62.753598855172015</v>
      </c>
      <c r="I147" s="24">
        <f t="shared" si="67"/>
        <v>57.103465492471557</v>
      </c>
      <c r="J147" s="24">
        <f t="shared" si="67"/>
        <v>59.229430981272444</v>
      </c>
      <c r="K147" s="24">
        <f t="shared" si="67"/>
        <v>56.371591198197812</v>
      </c>
      <c r="L147" s="24">
        <f t="shared" si="67"/>
        <v>56.925666548203843</v>
      </c>
      <c r="M147" s="24">
        <f t="shared" si="67"/>
        <v>46.178751250112676</v>
      </c>
      <c r="N147" s="24">
        <f t="shared" si="67"/>
        <v>45.105648128438631</v>
      </c>
      <c r="O147" s="24">
        <f t="shared" si="67"/>
        <v>46.514592901433332</v>
      </c>
      <c r="P147" s="24">
        <f t="shared" si="67"/>
        <v>42.621148802187371</v>
      </c>
      <c r="Q147" s="24">
        <f t="shared" si="67"/>
        <v>43.957834763163248</v>
      </c>
    </row>
    <row r="148" spans="1:17" ht="12" customHeight="1" x14ac:dyDescent="0.25">
      <c r="A148" s="23" t="s">
        <v>65</v>
      </c>
      <c r="B148" s="22">
        <f t="shared" ref="B148:Q148" si="68">IF(B118=0,0,B118/B$19)</f>
        <v>52.816980193314478</v>
      </c>
      <c r="C148" s="22">
        <f t="shared" si="68"/>
        <v>54.181150577727429</v>
      </c>
      <c r="D148" s="22">
        <f t="shared" si="68"/>
        <v>51.633759308882397</v>
      </c>
      <c r="E148" s="22">
        <f t="shared" si="68"/>
        <v>51.75204285662879</v>
      </c>
      <c r="F148" s="22">
        <f t="shared" si="68"/>
        <v>52.198282924100468</v>
      </c>
      <c r="G148" s="22">
        <f t="shared" si="68"/>
        <v>52.163585172920122</v>
      </c>
      <c r="H148" s="22">
        <f t="shared" si="68"/>
        <v>52.1278864021507</v>
      </c>
      <c r="I148" s="22">
        <f t="shared" si="68"/>
        <v>46.669214855022737</v>
      </c>
      <c r="J148" s="22">
        <f t="shared" si="68"/>
        <v>48.817008280584304</v>
      </c>
      <c r="K148" s="22">
        <f t="shared" si="68"/>
        <v>46.10183205380838</v>
      </c>
      <c r="L148" s="22">
        <f t="shared" si="68"/>
        <v>46.442149677057785</v>
      </c>
      <c r="M148" s="22">
        <f t="shared" si="68"/>
        <v>35.925243149280234</v>
      </c>
      <c r="N148" s="22">
        <f t="shared" si="68"/>
        <v>34.69218677248378</v>
      </c>
      <c r="O148" s="22">
        <f t="shared" si="68"/>
        <v>35.24095655603125</v>
      </c>
      <c r="P148" s="22">
        <f t="shared" si="68"/>
        <v>31.343343938754096</v>
      </c>
      <c r="Q148" s="22">
        <f t="shared" si="68"/>
        <v>32.743447046574957</v>
      </c>
    </row>
    <row r="149" spans="1:17" ht="12" customHeight="1" x14ac:dyDescent="0.25">
      <c r="A149" s="23" t="s">
        <v>64</v>
      </c>
      <c r="B149" s="22">
        <f t="shared" ref="B149:Q149" si="69">IF(B119=0,0,B119/B$19)</f>
        <v>0</v>
      </c>
      <c r="C149" s="22">
        <f t="shared" si="69"/>
        <v>0</v>
      </c>
      <c r="D149" s="22">
        <f t="shared" si="69"/>
        <v>0</v>
      </c>
      <c r="E149" s="22">
        <f t="shared" si="69"/>
        <v>0</v>
      </c>
      <c r="F149" s="22">
        <f t="shared" si="69"/>
        <v>0</v>
      </c>
      <c r="G149" s="22">
        <f t="shared" si="69"/>
        <v>0</v>
      </c>
      <c r="H149" s="22">
        <f t="shared" si="69"/>
        <v>0</v>
      </c>
      <c r="I149" s="22">
        <f t="shared" si="69"/>
        <v>0</v>
      </c>
      <c r="J149" s="22">
        <f t="shared" si="69"/>
        <v>0</v>
      </c>
      <c r="K149" s="22">
        <f t="shared" si="69"/>
        <v>0</v>
      </c>
      <c r="L149" s="22">
        <f t="shared" si="69"/>
        <v>0</v>
      </c>
      <c r="M149" s="22">
        <f t="shared" si="69"/>
        <v>0</v>
      </c>
      <c r="N149" s="22">
        <f t="shared" si="69"/>
        <v>0</v>
      </c>
      <c r="O149" s="22">
        <f t="shared" si="69"/>
        <v>0</v>
      </c>
      <c r="P149" s="22">
        <f t="shared" si="69"/>
        <v>0</v>
      </c>
      <c r="Q149" s="22">
        <f t="shared" si="69"/>
        <v>0</v>
      </c>
    </row>
    <row r="150" spans="1:17" ht="12" customHeight="1" x14ac:dyDescent="0.25">
      <c r="A150" s="23" t="s">
        <v>63</v>
      </c>
      <c r="B150" s="22">
        <f t="shared" ref="B150:Q150" si="70">IF(B120=0,0,B120/B$19)</f>
        <v>8.7409094788786525</v>
      </c>
      <c r="C150" s="22">
        <f t="shared" si="70"/>
        <v>8.962463836578257</v>
      </c>
      <c r="D150" s="22">
        <f t="shared" si="70"/>
        <v>8.9690528388629041</v>
      </c>
      <c r="E150" s="22">
        <f t="shared" si="70"/>
        <v>9.0787870861265336</v>
      </c>
      <c r="F150" s="22">
        <f t="shared" si="70"/>
        <v>9.0968785786349535</v>
      </c>
      <c r="G150" s="22">
        <f t="shared" si="70"/>
        <v>9.1359646944930653</v>
      </c>
      <c r="H150" s="22">
        <f t="shared" si="70"/>
        <v>9.2123497909612677</v>
      </c>
      <c r="I150" s="22">
        <f t="shared" si="70"/>
        <v>9.2889211578741833</v>
      </c>
      <c r="J150" s="22">
        <f t="shared" si="70"/>
        <v>9.19738726560049</v>
      </c>
      <c r="K150" s="22">
        <f t="shared" si="70"/>
        <v>9.3739571013164387</v>
      </c>
      <c r="L150" s="22">
        <f t="shared" si="70"/>
        <v>9.3735385563013853</v>
      </c>
      <c r="M150" s="22">
        <f t="shared" si="70"/>
        <v>9.2446433039109159</v>
      </c>
      <c r="N150" s="22">
        <f t="shared" si="70"/>
        <v>9.5055944161004362</v>
      </c>
      <c r="O150" s="22">
        <f t="shared" si="70"/>
        <v>9.8245271309495426</v>
      </c>
      <c r="P150" s="22">
        <f t="shared" si="70"/>
        <v>10.043632826083488</v>
      </c>
      <c r="Q150" s="22">
        <f t="shared" si="70"/>
        <v>10.015061764567339</v>
      </c>
    </row>
    <row r="151" spans="1:17" ht="12" customHeight="1" x14ac:dyDescent="0.25">
      <c r="A151" s="21" t="s">
        <v>62</v>
      </c>
      <c r="B151" s="20">
        <f t="shared" ref="B151:Q151" si="71">IF(B121=0,0,B121/B$19)</f>
        <v>1.0316494160156451</v>
      </c>
      <c r="C151" s="20">
        <f t="shared" si="71"/>
        <v>1.1589665975553007</v>
      </c>
      <c r="D151" s="20">
        <f t="shared" si="71"/>
        <v>1.0738064985268434</v>
      </c>
      <c r="E151" s="20">
        <f t="shared" si="71"/>
        <v>1.1032837111778402</v>
      </c>
      <c r="F151" s="20">
        <f t="shared" si="71"/>
        <v>1.2145374407553902</v>
      </c>
      <c r="G151" s="20">
        <f t="shared" si="71"/>
        <v>1.2546037064723816</v>
      </c>
      <c r="H151" s="20">
        <f t="shared" si="71"/>
        <v>1.4133626620600512</v>
      </c>
      <c r="I151" s="20">
        <f t="shared" si="71"/>
        <v>1.1453294795746294</v>
      </c>
      <c r="J151" s="20">
        <f t="shared" si="71"/>
        <v>1.2150354350876484</v>
      </c>
      <c r="K151" s="20">
        <f t="shared" si="71"/>
        <v>0.8958020430729986</v>
      </c>
      <c r="L151" s="20">
        <f t="shared" si="71"/>
        <v>1.1099783148446725</v>
      </c>
      <c r="M151" s="20">
        <f t="shared" si="71"/>
        <v>1.0088647969215261</v>
      </c>
      <c r="N151" s="20">
        <f t="shared" si="71"/>
        <v>0.90786693985441924</v>
      </c>
      <c r="O151" s="20">
        <f t="shared" si="71"/>
        <v>1.4491092144525326</v>
      </c>
      <c r="P151" s="20">
        <f t="shared" si="71"/>
        <v>1.2341720373497851</v>
      </c>
      <c r="Q151" s="20">
        <f t="shared" si="71"/>
        <v>1.1993259520209449</v>
      </c>
    </row>
    <row r="152" spans="1:17" ht="12" customHeight="1" x14ac:dyDescent="0.25">
      <c r="A152" s="19" t="s">
        <v>66</v>
      </c>
      <c r="B152" s="18">
        <f t="shared" ref="B152:Q152" si="72">IF(B122=0,0,B122/B$19)</f>
        <v>0</v>
      </c>
      <c r="C152" s="18">
        <f t="shared" si="72"/>
        <v>0</v>
      </c>
      <c r="D152" s="18">
        <f t="shared" si="72"/>
        <v>0</v>
      </c>
      <c r="E152" s="18">
        <f t="shared" si="72"/>
        <v>0</v>
      </c>
      <c r="F152" s="18">
        <f t="shared" si="72"/>
        <v>0</v>
      </c>
      <c r="G152" s="18">
        <f t="shared" si="72"/>
        <v>0</v>
      </c>
      <c r="H152" s="18">
        <f t="shared" si="72"/>
        <v>0</v>
      </c>
      <c r="I152" s="18">
        <f t="shared" si="72"/>
        <v>0</v>
      </c>
      <c r="J152" s="18">
        <f t="shared" si="72"/>
        <v>0</v>
      </c>
      <c r="K152" s="18">
        <f t="shared" si="72"/>
        <v>0</v>
      </c>
      <c r="L152" s="18">
        <f t="shared" si="72"/>
        <v>0</v>
      </c>
      <c r="M152" s="18">
        <f t="shared" si="72"/>
        <v>0</v>
      </c>
      <c r="N152" s="18">
        <f t="shared" si="72"/>
        <v>0</v>
      </c>
      <c r="O152" s="18">
        <f t="shared" si="72"/>
        <v>0</v>
      </c>
      <c r="P152" s="18">
        <f t="shared" si="72"/>
        <v>0</v>
      </c>
      <c r="Q152" s="18">
        <f t="shared" si="72"/>
        <v>0</v>
      </c>
    </row>
    <row r="154" spans="1:17" s="28" customFormat="1" ht="6.6" customHeight="1" x14ac:dyDescent="0.25">
      <c r="A154" s="35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</row>
    <row r="155" spans="1:17" s="28" customFormat="1" ht="12" customHeight="1" x14ac:dyDescent="0.25">
      <c r="B155" s="33"/>
    </row>
    <row r="156" spans="1:17" ht="12.95" customHeight="1" x14ac:dyDescent="0.25">
      <c r="A156" s="27" t="s">
        <v>69</v>
      </c>
      <c r="B156" s="26">
        <f t="shared" ref="B156:Q156" si="73">IF(B102=0,0,B102/B$17)</f>
        <v>7735.3172562276141</v>
      </c>
      <c r="C156" s="26">
        <f t="shared" si="73"/>
        <v>8074.6540422940852</v>
      </c>
      <c r="D156" s="26">
        <f t="shared" si="73"/>
        <v>7824.7042979181488</v>
      </c>
      <c r="E156" s="26">
        <f t="shared" si="73"/>
        <v>8056.7269090529626</v>
      </c>
      <c r="F156" s="26">
        <f t="shared" si="73"/>
        <v>8275.5950275464565</v>
      </c>
      <c r="G156" s="26">
        <f t="shared" si="73"/>
        <v>8354.4356605589292</v>
      </c>
      <c r="H156" s="26">
        <f t="shared" si="73"/>
        <v>8524.5886410126677</v>
      </c>
      <c r="I156" s="26">
        <f t="shared" si="73"/>
        <v>7925.4855379186592</v>
      </c>
      <c r="J156" s="26">
        <f t="shared" si="73"/>
        <v>8361.7944011415238</v>
      </c>
      <c r="K156" s="26">
        <f t="shared" si="73"/>
        <v>8086.1119925790799</v>
      </c>
      <c r="L156" s="26">
        <f t="shared" si="73"/>
        <v>8424.7658560209693</v>
      </c>
      <c r="M156" s="26">
        <f t="shared" si="73"/>
        <v>7037.1448459862377</v>
      </c>
      <c r="N156" s="26">
        <f t="shared" si="73"/>
        <v>6960.3881347757406</v>
      </c>
      <c r="O156" s="26">
        <f t="shared" si="73"/>
        <v>7099.3348206734645</v>
      </c>
      <c r="P156" s="26">
        <f t="shared" si="73"/>
        <v>6539.8501364519807</v>
      </c>
      <c r="Q156" s="26">
        <f t="shared" si="73"/>
        <v>6811.8783076003556</v>
      </c>
    </row>
    <row r="157" spans="1:17" ht="12" customHeight="1" x14ac:dyDescent="0.25">
      <c r="A157" s="25" t="s">
        <v>43</v>
      </c>
      <c r="B157" s="24">
        <f t="shared" ref="B157:Q157" si="74">IF(B103=0,0,B103/B$17)</f>
        <v>7054.6074286482353</v>
      </c>
      <c r="C157" s="24">
        <f t="shared" si="74"/>
        <v>7355.0251753261855</v>
      </c>
      <c r="D157" s="24">
        <f t="shared" si="74"/>
        <v>7071.23100549638</v>
      </c>
      <c r="E157" s="24">
        <f t="shared" si="74"/>
        <v>7264.4839353504813</v>
      </c>
      <c r="F157" s="24">
        <f t="shared" si="74"/>
        <v>7460.0767705205972</v>
      </c>
      <c r="G157" s="24">
        <f t="shared" si="74"/>
        <v>7509.4586944316234</v>
      </c>
      <c r="H157" s="24">
        <f t="shared" si="74"/>
        <v>7656.7893585817701</v>
      </c>
      <c r="I157" s="24">
        <f t="shared" si="74"/>
        <v>7029.9761778513284</v>
      </c>
      <c r="J157" s="24">
        <f t="shared" si="74"/>
        <v>7431.8693438196642</v>
      </c>
      <c r="K157" s="24">
        <f t="shared" si="74"/>
        <v>7113.9917844857137</v>
      </c>
      <c r="L157" s="24">
        <f t="shared" si="74"/>
        <v>7431.2174756562508</v>
      </c>
      <c r="M157" s="24">
        <f t="shared" si="74"/>
        <v>6046.0840713655243</v>
      </c>
      <c r="N157" s="24">
        <f t="shared" si="74"/>
        <v>5977.9588002184</v>
      </c>
      <c r="O157" s="24">
        <f t="shared" si="74"/>
        <v>6134.6145915346997</v>
      </c>
      <c r="P157" s="24">
        <f t="shared" si="74"/>
        <v>5605.5134600531264</v>
      </c>
      <c r="Q157" s="24">
        <f t="shared" si="74"/>
        <v>5897.573081274687</v>
      </c>
    </row>
    <row r="158" spans="1:17" ht="12" customHeight="1" x14ac:dyDescent="0.25">
      <c r="A158" s="23" t="s">
        <v>65</v>
      </c>
      <c r="B158" s="22">
        <f t="shared" ref="B158:Q158" si="75">IF(B104=0,0,B104/B$17)</f>
        <v>5374.4165521971709</v>
      </c>
      <c r="C158" s="22">
        <f t="shared" si="75"/>
        <v>5650.0168125467062</v>
      </c>
      <c r="D158" s="22">
        <f t="shared" si="75"/>
        <v>5397.0314862364603</v>
      </c>
      <c r="E158" s="22">
        <f t="shared" si="75"/>
        <v>5566.8066022329112</v>
      </c>
      <c r="F158" s="22">
        <f t="shared" si="75"/>
        <v>5741.8210307183554</v>
      </c>
      <c r="G158" s="22">
        <f t="shared" si="75"/>
        <v>5779.9634827147347</v>
      </c>
      <c r="H158" s="22">
        <f t="shared" si="75"/>
        <v>5891.5858285277964</v>
      </c>
      <c r="I158" s="22">
        <f t="shared" si="75"/>
        <v>5287.1160183890815</v>
      </c>
      <c r="J158" s="22">
        <f t="shared" si="75"/>
        <v>5662.1538699425973</v>
      </c>
      <c r="K158" s="22">
        <f t="shared" si="75"/>
        <v>5372.6683080394532</v>
      </c>
      <c r="L158" s="22">
        <f t="shared" si="75"/>
        <v>5638.2697861905417</v>
      </c>
      <c r="M158" s="22">
        <f t="shared" si="75"/>
        <v>4282.5463738962853</v>
      </c>
      <c r="N158" s="22">
        <f t="shared" si="75"/>
        <v>4207.2886462493489</v>
      </c>
      <c r="O158" s="22">
        <f t="shared" si="75"/>
        <v>4310.4273317771904</v>
      </c>
      <c r="P158" s="22">
        <f t="shared" si="75"/>
        <v>3814.5684665134227</v>
      </c>
      <c r="Q158" s="22">
        <f t="shared" si="75"/>
        <v>4091.2995650446655</v>
      </c>
    </row>
    <row r="159" spans="1:17" ht="12" customHeight="1" x14ac:dyDescent="0.25">
      <c r="A159" s="23" t="s">
        <v>64</v>
      </c>
      <c r="B159" s="22">
        <f t="shared" ref="B159:Q159" si="76">IF(B105=0,0,B105/B$17)</f>
        <v>1.058365820524505</v>
      </c>
      <c r="C159" s="22">
        <f t="shared" si="76"/>
        <v>1.1571337829555335</v>
      </c>
      <c r="D159" s="22">
        <f t="shared" si="76"/>
        <v>1.2142594371662314</v>
      </c>
      <c r="E159" s="22">
        <f t="shared" si="76"/>
        <v>1.2733212407100785</v>
      </c>
      <c r="F159" s="22">
        <f t="shared" si="76"/>
        <v>1.3728217933630835</v>
      </c>
      <c r="G159" s="22">
        <f t="shared" si="76"/>
        <v>1.614115633488109</v>
      </c>
      <c r="H159" s="22">
        <f t="shared" si="76"/>
        <v>1.8583010918014728</v>
      </c>
      <c r="I159" s="22">
        <f t="shared" si="76"/>
        <v>2.1906554983068274</v>
      </c>
      <c r="J159" s="22">
        <f t="shared" si="76"/>
        <v>2.4422688791767686</v>
      </c>
      <c r="K159" s="22">
        <f t="shared" si="76"/>
        <v>2.9008221881659479</v>
      </c>
      <c r="L159" s="22">
        <f t="shared" si="76"/>
        <v>3.2054185593750666</v>
      </c>
      <c r="M159" s="22">
        <f t="shared" si="76"/>
        <v>3.4571765492941906</v>
      </c>
      <c r="N159" s="22">
        <f t="shared" si="76"/>
        <v>3.8189672971310133</v>
      </c>
      <c r="O159" s="22">
        <f t="shared" si="76"/>
        <v>4.1269546651242521</v>
      </c>
      <c r="P159" s="22">
        <f t="shared" si="76"/>
        <v>4.4724108718814914</v>
      </c>
      <c r="Q159" s="22">
        <f t="shared" si="76"/>
        <v>4.5689601634460804</v>
      </c>
    </row>
    <row r="160" spans="1:17" ht="12" customHeight="1" x14ac:dyDescent="0.25">
      <c r="A160" s="23" t="s">
        <v>63</v>
      </c>
      <c r="B160" s="22">
        <f t="shared" ref="B160:Q160" si="77">IF(B106=0,0,B106/B$17)</f>
        <v>1343.98727580732</v>
      </c>
      <c r="C160" s="22">
        <f t="shared" si="77"/>
        <v>1359.3817743688958</v>
      </c>
      <c r="D160" s="22">
        <f t="shared" si="77"/>
        <v>1334.7732734529588</v>
      </c>
      <c r="E160" s="22">
        <f t="shared" si="77"/>
        <v>1348.23286883486</v>
      </c>
      <c r="F160" s="22">
        <f t="shared" si="77"/>
        <v>1359.2292149698517</v>
      </c>
      <c r="G160" s="22">
        <f t="shared" si="77"/>
        <v>1368.828081345097</v>
      </c>
      <c r="H160" s="22">
        <f t="shared" si="77"/>
        <v>1397.3046252997831</v>
      </c>
      <c r="I160" s="22">
        <f t="shared" si="77"/>
        <v>1376.6517622139831</v>
      </c>
      <c r="J160" s="22">
        <f t="shared" si="77"/>
        <v>1394.879925256731</v>
      </c>
      <c r="K160" s="22">
        <f t="shared" si="77"/>
        <v>1382.4438288460055</v>
      </c>
      <c r="L160" s="22">
        <f t="shared" si="77"/>
        <v>1413.1090520119785</v>
      </c>
      <c r="M160" s="22">
        <f t="shared" si="77"/>
        <v>1393.7911897488209</v>
      </c>
      <c r="N160" s="22">
        <f t="shared" si="77"/>
        <v>1398.4763282840913</v>
      </c>
      <c r="O160" s="22">
        <f t="shared" si="77"/>
        <v>1418.8850186394468</v>
      </c>
      <c r="P160" s="22">
        <f t="shared" si="77"/>
        <v>1391.55948234525</v>
      </c>
      <c r="Q160" s="22">
        <f t="shared" si="77"/>
        <v>1393.5917872844452</v>
      </c>
    </row>
    <row r="161" spans="1:17" ht="12" customHeight="1" x14ac:dyDescent="0.25">
      <c r="A161" s="21" t="s">
        <v>62</v>
      </c>
      <c r="B161" s="20">
        <f t="shared" ref="B161:Q161" si="78">IF(B107=0,0,B107/B$17)</f>
        <v>335.14523482322096</v>
      </c>
      <c r="C161" s="20">
        <f t="shared" si="78"/>
        <v>344.46945462762778</v>
      </c>
      <c r="D161" s="20">
        <f t="shared" si="78"/>
        <v>338.21198636979472</v>
      </c>
      <c r="E161" s="20">
        <f t="shared" si="78"/>
        <v>348.17114304200021</v>
      </c>
      <c r="F161" s="20">
        <f t="shared" si="78"/>
        <v>357.65370303902932</v>
      </c>
      <c r="G161" s="20">
        <f t="shared" si="78"/>
        <v>359.05301473830497</v>
      </c>
      <c r="H161" s="20">
        <f t="shared" si="78"/>
        <v>366.04060366238843</v>
      </c>
      <c r="I161" s="20">
        <f t="shared" si="78"/>
        <v>364.01774174995688</v>
      </c>
      <c r="J161" s="20">
        <f t="shared" si="78"/>
        <v>372.39327974115736</v>
      </c>
      <c r="K161" s="20">
        <f t="shared" si="78"/>
        <v>355.97882541208946</v>
      </c>
      <c r="L161" s="20">
        <f t="shared" si="78"/>
        <v>376.63321889435576</v>
      </c>
      <c r="M161" s="20">
        <f t="shared" si="78"/>
        <v>366.28933117112433</v>
      </c>
      <c r="N161" s="20">
        <f t="shared" si="78"/>
        <v>368.37485838782959</v>
      </c>
      <c r="O161" s="20">
        <f t="shared" si="78"/>
        <v>401.17528645293669</v>
      </c>
      <c r="P161" s="20">
        <f t="shared" si="78"/>
        <v>394.91310032257218</v>
      </c>
      <c r="Q161" s="20">
        <f t="shared" si="78"/>
        <v>408.11276878213044</v>
      </c>
    </row>
    <row r="162" spans="1:17" ht="12" customHeight="1" x14ac:dyDescent="0.25">
      <c r="A162" s="19" t="s">
        <v>66</v>
      </c>
      <c r="B162" s="18">
        <f t="shared" ref="B162:Q162" si="79">IF(B108=0,0,B108/B$17)</f>
        <v>680.70982757937816</v>
      </c>
      <c r="C162" s="18">
        <f t="shared" si="79"/>
        <v>719.62886696789906</v>
      </c>
      <c r="D162" s="18">
        <f t="shared" si="79"/>
        <v>753.47329242177034</v>
      </c>
      <c r="E162" s="18">
        <f t="shared" si="79"/>
        <v>792.24297370248166</v>
      </c>
      <c r="F162" s="18">
        <f t="shared" si="79"/>
        <v>815.51825702586098</v>
      </c>
      <c r="G162" s="18">
        <f t="shared" si="79"/>
        <v>844.97696612730635</v>
      </c>
      <c r="H162" s="18">
        <f t="shared" si="79"/>
        <v>867.79928243089796</v>
      </c>
      <c r="I162" s="18">
        <f t="shared" si="79"/>
        <v>895.50936006733173</v>
      </c>
      <c r="J162" s="18">
        <f t="shared" si="79"/>
        <v>929.92505732186089</v>
      </c>
      <c r="K162" s="18">
        <f t="shared" si="79"/>
        <v>972.12020809336605</v>
      </c>
      <c r="L162" s="18">
        <f t="shared" si="79"/>
        <v>993.54838036471847</v>
      </c>
      <c r="M162" s="18">
        <f t="shared" si="79"/>
        <v>991.06077462071335</v>
      </c>
      <c r="N162" s="18">
        <f t="shared" si="79"/>
        <v>982.42933455733987</v>
      </c>
      <c r="O162" s="18">
        <f t="shared" si="79"/>
        <v>964.72022913876469</v>
      </c>
      <c r="P162" s="18">
        <f t="shared" si="79"/>
        <v>934.33667639885539</v>
      </c>
      <c r="Q162" s="18">
        <f t="shared" si="79"/>
        <v>914.30522632566954</v>
      </c>
    </row>
    <row r="163" spans="1:17" s="28" customFormat="1" ht="12" customHeight="1" x14ac:dyDescent="0.25"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</row>
    <row r="164" spans="1:17" ht="12.95" customHeight="1" x14ac:dyDescent="0.25">
      <c r="A164" s="32" t="s">
        <v>68</v>
      </c>
      <c r="B164" s="31">
        <f t="shared" ref="B164:Q164" si="80">IF(B110=0,0,B110/B$17)</f>
        <v>4025.0289324350665</v>
      </c>
      <c r="C164" s="31">
        <f t="shared" si="80"/>
        <v>4253.9902043578277</v>
      </c>
      <c r="D164" s="31">
        <f t="shared" si="80"/>
        <v>4103.6657096246963</v>
      </c>
      <c r="E164" s="31">
        <f t="shared" si="80"/>
        <v>4277.1915337585042</v>
      </c>
      <c r="F164" s="31">
        <f t="shared" si="80"/>
        <v>4448.1099537932942</v>
      </c>
      <c r="G164" s="31">
        <f t="shared" si="80"/>
        <v>4508.8795233893197</v>
      </c>
      <c r="H164" s="31">
        <f t="shared" si="80"/>
        <v>4662.4828815477158</v>
      </c>
      <c r="I164" s="31">
        <f t="shared" si="80"/>
        <v>4315.5370929914625</v>
      </c>
      <c r="J164" s="31">
        <f t="shared" si="80"/>
        <v>4617.51213923452</v>
      </c>
      <c r="K164" s="31">
        <f t="shared" si="80"/>
        <v>4423.7000093607085</v>
      </c>
      <c r="L164" s="31">
        <f t="shared" si="80"/>
        <v>4693.5568589087134</v>
      </c>
      <c r="M164" s="31">
        <f t="shared" si="80"/>
        <v>3829.5138117935626</v>
      </c>
      <c r="N164" s="31">
        <f t="shared" si="80"/>
        <v>3820.4885309467331</v>
      </c>
      <c r="O164" s="31">
        <f t="shared" si="80"/>
        <v>3934.1666917084535</v>
      </c>
      <c r="P164" s="31">
        <f t="shared" si="80"/>
        <v>3641.5373549674541</v>
      </c>
      <c r="Q164" s="31">
        <f t="shared" si="80"/>
        <v>3895.1127352674675</v>
      </c>
    </row>
    <row r="165" spans="1:17" ht="12" customHeight="1" x14ac:dyDescent="0.25">
      <c r="A165" s="23" t="s">
        <v>65</v>
      </c>
      <c r="B165" s="22">
        <f t="shared" ref="B165:Q165" si="81">IF(B111=0,0,B111/B$17)</f>
        <v>3054.8561379172756</v>
      </c>
      <c r="C165" s="22">
        <f t="shared" si="81"/>
        <v>3269.2686731720246</v>
      </c>
      <c r="D165" s="22">
        <f t="shared" si="81"/>
        <v>3131.5023696839239</v>
      </c>
      <c r="E165" s="22">
        <f t="shared" si="81"/>
        <v>3285.3954941197003</v>
      </c>
      <c r="F165" s="22">
        <f t="shared" si="81"/>
        <v>3439.5973537692435</v>
      </c>
      <c r="G165" s="22">
        <f t="shared" si="81"/>
        <v>3488.1508385812967</v>
      </c>
      <c r="H165" s="22">
        <f t="shared" si="81"/>
        <v>3615.3592382832621</v>
      </c>
      <c r="I165" s="22">
        <f t="shared" si="81"/>
        <v>3263.6670751556726</v>
      </c>
      <c r="J165" s="22">
        <f t="shared" si="81"/>
        <v>3539.9467784343692</v>
      </c>
      <c r="K165" s="22">
        <f t="shared" si="81"/>
        <v>3353.8087660818119</v>
      </c>
      <c r="L165" s="22">
        <f t="shared" si="81"/>
        <v>3589.8534005640636</v>
      </c>
      <c r="M165" s="22">
        <f t="shared" si="81"/>
        <v>2732.1251136250457</v>
      </c>
      <c r="N165" s="22">
        <f t="shared" si="81"/>
        <v>2713.4992984617793</v>
      </c>
      <c r="O165" s="22">
        <f t="shared" si="81"/>
        <v>2809.4998692730928</v>
      </c>
      <c r="P165" s="22">
        <f t="shared" si="81"/>
        <v>2525.3124948430032</v>
      </c>
      <c r="Q165" s="22">
        <f t="shared" si="81"/>
        <v>2760.6312478987538</v>
      </c>
    </row>
    <row r="166" spans="1:17" ht="12" customHeight="1" x14ac:dyDescent="0.25">
      <c r="A166" s="23" t="s">
        <v>64</v>
      </c>
      <c r="B166" s="30">
        <f t="shared" ref="B166:Q166" si="82">IF(B112=0,0,B112/B$17)</f>
        <v>1.7012555641566989</v>
      </c>
      <c r="C166" s="30">
        <f t="shared" si="82"/>
        <v>1.9367892691877</v>
      </c>
      <c r="D166" s="30">
        <f t="shared" si="82"/>
        <v>2.1005550799227275</v>
      </c>
      <c r="E166" s="30">
        <f t="shared" si="82"/>
        <v>2.2754214933126446</v>
      </c>
      <c r="F166" s="30">
        <f t="shared" si="82"/>
        <v>2.5448361240843491</v>
      </c>
      <c r="G166" s="30">
        <f t="shared" si="82"/>
        <v>3.1399968803491634</v>
      </c>
      <c r="H166" s="30">
        <f t="shared" si="82"/>
        <v>3.7789178094747742</v>
      </c>
      <c r="I166" s="30">
        <f t="shared" si="82"/>
        <v>4.6748643745855496</v>
      </c>
      <c r="J166" s="30">
        <f t="shared" si="82"/>
        <v>5.4444920733052822</v>
      </c>
      <c r="K166" s="30">
        <f t="shared" si="82"/>
        <v>6.8636860660263057</v>
      </c>
      <c r="L166" s="30">
        <f t="shared" si="82"/>
        <v>7.9873119401721979</v>
      </c>
      <c r="M166" s="30">
        <f t="shared" si="82"/>
        <v>9.0040740507997228</v>
      </c>
      <c r="N166" s="30">
        <f t="shared" si="82"/>
        <v>10.432253921753388</v>
      </c>
      <c r="O166" s="30">
        <f t="shared" si="82"/>
        <v>11.874066394041055</v>
      </c>
      <c r="P166" s="30">
        <f t="shared" si="82"/>
        <v>13.491324206382805</v>
      </c>
      <c r="Q166" s="30">
        <f t="shared" si="82"/>
        <v>14.453286273684309</v>
      </c>
    </row>
    <row r="167" spans="1:17" ht="12" customHeight="1" x14ac:dyDescent="0.25">
      <c r="A167" s="23" t="s">
        <v>63</v>
      </c>
      <c r="B167" s="22">
        <f t="shared" ref="B167:Q167" si="83">IF(B113=0,0,B113/B$17)</f>
        <v>753.0087622829119</v>
      </c>
      <c r="C167" s="22">
        <f t="shared" si="83"/>
        <v>763.89194111436336</v>
      </c>
      <c r="D167" s="22">
        <f t="shared" si="83"/>
        <v>750.72018254744091</v>
      </c>
      <c r="E167" s="22">
        <f t="shared" si="83"/>
        <v>761.94780940082921</v>
      </c>
      <c r="F167" s="22">
        <f t="shared" si="83"/>
        <v>773.71780173481716</v>
      </c>
      <c r="G167" s="22">
        <f t="shared" si="83"/>
        <v>784.53624799531588</v>
      </c>
      <c r="H167" s="22">
        <f t="shared" si="83"/>
        <v>809.54411231091774</v>
      </c>
      <c r="I167" s="22">
        <f t="shared" si="83"/>
        <v>800.25275562285287</v>
      </c>
      <c r="J167" s="22">
        <f t="shared" si="83"/>
        <v>820.38747470069325</v>
      </c>
      <c r="K167" s="22">
        <f t="shared" si="83"/>
        <v>809.57728573943155</v>
      </c>
      <c r="L167" s="22">
        <f t="shared" si="83"/>
        <v>834.98687957215429</v>
      </c>
      <c r="M167" s="22">
        <f t="shared" si="83"/>
        <v>829.85811300367448</v>
      </c>
      <c r="N167" s="22">
        <f t="shared" si="83"/>
        <v>830.53924971409344</v>
      </c>
      <c r="O167" s="22">
        <f t="shared" si="83"/>
        <v>844.56687934844183</v>
      </c>
      <c r="P167" s="22">
        <f t="shared" si="83"/>
        <v>827.80334124960359</v>
      </c>
      <c r="Q167" s="22">
        <f t="shared" si="83"/>
        <v>831.72459557153536</v>
      </c>
    </row>
    <row r="168" spans="1:17" ht="12" customHeight="1" x14ac:dyDescent="0.25">
      <c r="A168" s="29" t="s">
        <v>62</v>
      </c>
      <c r="B168" s="18">
        <f t="shared" ref="B168:Q168" si="84">IF(B114=0,0,B114/B$17)</f>
        <v>215.46277667072175</v>
      </c>
      <c r="C168" s="18">
        <f t="shared" si="84"/>
        <v>218.89280080225183</v>
      </c>
      <c r="D168" s="18">
        <f t="shared" si="84"/>
        <v>219.34260231340906</v>
      </c>
      <c r="E168" s="18">
        <f t="shared" si="84"/>
        <v>227.57280874466238</v>
      </c>
      <c r="F168" s="18">
        <f t="shared" si="84"/>
        <v>232.24996216514924</v>
      </c>
      <c r="G168" s="18">
        <f t="shared" si="84"/>
        <v>233.05243993235729</v>
      </c>
      <c r="H168" s="18">
        <f t="shared" si="84"/>
        <v>233.80061314406075</v>
      </c>
      <c r="I168" s="18">
        <f t="shared" si="84"/>
        <v>246.94239783835144</v>
      </c>
      <c r="J168" s="18">
        <f t="shared" si="84"/>
        <v>251.73339402615281</v>
      </c>
      <c r="K168" s="18">
        <f t="shared" si="84"/>
        <v>253.45027147343902</v>
      </c>
      <c r="L168" s="18">
        <f t="shared" si="84"/>
        <v>260.72926683232299</v>
      </c>
      <c r="M168" s="18">
        <f t="shared" si="84"/>
        <v>258.52651111404265</v>
      </c>
      <c r="N168" s="18">
        <f t="shared" si="84"/>
        <v>266.01772884910679</v>
      </c>
      <c r="O168" s="18">
        <f t="shared" si="84"/>
        <v>268.22587669287719</v>
      </c>
      <c r="P168" s="18">
        <f t="shared" si="84"/>
        <v>274.93019466846454</v>
      </c>
      <c r="Q168" s="18">
        <f t="shared" si="84"/>
        <v>288.30360552349424</v>
      </c>
    </row>
    <row r="169" spans="1:17" s="28" customFormat="1" ht="12" customHeight="1" x14ac:dyDescent="0.25"/>
    <row r="170" spans="1:17" ht="12.95" customHeight="1" x14ac:dyDescent="0.25">
      <c r="A170" s="27" t="s">
        <v>67</v>
      </c>
      <c r="B170" s="26">
        <f t="shared" ref="B170:Q170" si="85">IF(B116=0,0,B116/B$17)</f>
        <v>1673.6081618578601</v>
      </c>
      <c r="C170" s="26">
        <f t="shared" si="85"/>
        <v>1733.3052758918391</v>
      </c>
      <c r="D170" s="26">
        <f t="shared" si="85"/>
        <v>1677.731915177369</v>
      </c>
      <c r="E170" s="26">
        <f t="shared" si="85"/>
        <v>1700.9437379810606</v>
      </c>
      <c r="F170" s="26">
        <f t="shared" si="85"/>
        <v>1720.6276488537694</v>
      </c>
      <c r="G170" s="26">
        <f t="shared" si="85"/>
        <v>1747.7636913425672</v>
      </c>
      <c r="H170" s="26">
        <f t="shared" si="85"/>
        <v>1754.0455713235804</v>
      </c>
      <c r="I170" s="26">
        <f t="shared" si="85"/>
        <v>1610.46707955995</v>
      </c>
      <c r="J170" s="26">
        <f t="shared" si="85"/>
        <v>1702.4315958110008</v>
      </c>
      <c r="K170" s="26">
        <f t="shared" si="85"/>
        <v>1664.6547163890625</v>
      </c>
      <c r="L170" s="26">
        <f t="shared" si="85"/>
        <v>1708.4278134325498</v>
      </c>
      <c r="M170" s="26">
        <f t="shared" si="85"/>
        <v>1379.3732159428878</v>
      </c>
      <c r="N170" s="26">
        <f t="shared" si="85"/>
        <v>1357.8750186668176</v>
      </c>
      <c r="O170" s="26">
        <f t="shared" si="85"/>
        <v>1406.6685655964504</v>
      </c>
      <c r="P170" s="26">
        <f t="shared" si="85"/>
        <v>1270.3422198390758</v>
      </c>
      <c r="Q170" s="26">
        <f t="shared" si="85"/>
        <v>1323.0042807353095</v>
      </c>
    </row>
    <row r="171" spans="1:17" ht="12" customHeight="1" x14ac:dyDescent="0.25">
      <c r="A171" s="25" t="s">
        <v>43</v>
      </c>
      <c r="B171" s="24">
        <f t="shared" ref="B171:Q171" si="86">IF(B117=0,0,B117/B$17)</f>
        <v>1673.6081618578601</v>
      </c>
      <c r="C171" s="24">
        <f t="shared" si="86"/>
        <v>1733.3052758918391</v>
      </c>
      <c r="D171" s="24">
        <f t="shared" si="86"/>
        <v>1677.731915177369</v>
      </c>
      <c r="E171" s="24">
        <f t="shared" si="86"/>
        <v>1700.9437379810606</v>
      </c>
      <c r="F171" s="24">
        <f t="shared" si="86"/>
        <v>1720.6276488537694</v>
      </c>
      <c r="G171" s="24">
        <f t="shared" si="86"/>
        <v>1747.7636913425672</v>
      </c>
      <c r="H171" s="24">
        <f t="shared" si="86"/>
        <v>1754.0455713235804</v>
      </c>
      <c r="I171" s="24">
        <f t="shared" si="86"/>
        <v>1610.46707955995</v>
      </c>
      <c r="J171" s="24">
        <f t="shared" si="86"/>
        <v>1702.4315958110008</v>
      </c>
      <c r="K171" s="24">
        <f t="shared" si="86"/>
        <v>1664.6547163890625</v>
      </c>
      <c r="L171" s="24">
        <f t="shared" si="86"/>
        <v>1708.4278134325498</v>
      </c>
      <c r="M171" s="24">
        <f t="shared" si="86"/>
        <v>1379.3732159428878</v>
      </c>
      <c r="N171" s="24">
        <f t="shared" si="86"/>
        <v>1357.8750186668176</v>
      </c>
      <c r="O171" s="24">
        <f t="shared" si="86"/>
        <v>1406.6685655964504</v>
      </c>
      <c r="P171" s="24">
        <f t="shared" si="86"/>
        <v>1270.3422198390758</v>
      </c>
      <c r="Q171" s="24">
        <f t="shared" si="86"/>
        <v>1323.0042807353095</v>
      </c>
    </row>
    <row r="172" spans="1:17" ht="12" customHeight="1" x14ac:dyDescent="0.25">
      <c r="A172" s="23" t="s">
        <v>65</v>
      </c>
      <c r="B172" s="22">
        <f t="shared" ref="B172:Q172" si="87">IF(B118=0,0,B118/B$17)</f>
        <v>1412.2955756494578</v>
      </c>
      <c r="C172" s="22">
        <f t="shared" si="87"/>
        <v>1460.4775216245582</v>
      </c>
      <c r="D172" s="22">
        <f t="shared" si="87"/>
        <v>1404.5453170824001</v>
      </c>
      <c r="E172" s="22">
        <f t="shared" si="87"/>
        <v>1421.3057720754189</v>
      </c>
      <c r="F172" s="22">
        <f t="shared" si="87"/>
        <v>1436.7979743926001</v>
      </c>
      <c r="G172" s="22">
        <f t="shared" si="87"/>
        <v>1457.4511038311896</v>
      </c>
      <c r="H172" s="22">
        <f t="shared" si="87"/>
        <v>1457.0429418266785</v>
      </c>
      <c r="I172" s="22">
        <f t="shared" si="87"/>
        <v>1316.1939210647943</v>
      </c>
      <c r="J172" s="22">
        <f t="shared" si="87"/>
        <v>1403.1473193809932</v>
      </c>
      <c r="K172" s="22">
        <f t="shared" si="87"/>
        <v>1361.388432210905</v>
      </c>
      <c r="L172" s="22">
        <f t="shared" si="87"/>
        <v>1393.8011627267722</v>
      </c>
      <c r="M172" s="22">
        <f t="shared" si="87"/>
        <v>1073.0978390463072</v>
      </c>
      <c r="N172" s="22">
        <f t="shared" si="87"/>
        <v>1044.3848102379502</v>
      </c>
      <c r="O172" s="22">
        <f t="shared" si="87"/>
        <v>1065.7374969176983</v>
      </c>
      <c r="P172" s="22">
        <f t="shared" si="87"/>
        <v>934.20225018179417</v>
      </c>
      <c r="Q172" s="22">
        <f t="shared" si="87"/>
        <v>985.48349439974254</v>
      </c>
    </row>
    <row r="173" spans="1:17" ht="12" customHeight="1" x14ac:dyDescent="0.25">
      <c r="A173" s="23" t="s">
        <v>64</v>
      </c>
      <c r="B173" s="22">
        <f t="shared" ref="B173:Q173" si="88">IF(B119=0,0,B119/B$17)</f>
        <v>0</v>
      </c>
      <c r="C173" s="22">
        <f t="shared" si="88"/>
        <v>0</v>
      </c>
      <c r="D173" s="22">
        <f t="shared" si="88"/>
        <v>0</v>
      </c>
      <c r="E173" s="22">
        <f t="shared" si="88"/>
        <v>0</v>
      </c>
      <c r="F173" s="22">
        <f t="shared" si="88"/>
        <v>0</v>
      </c>
      <c r="G173" s="22">
        <f t="shared" si="88"/>
        <v>0</v>
      </c>
      <c r="H173" s="22">
        <f t="shared" si="88"/>
        <v>0</v>
      </c>
      <c r="I173" s="22">
        <f t="shared" si="88"/>
        <v>0</v>
      </c>
      <c r="J173" s="22">
        <f t="shared" si="88"/>
        <v>0</v>
      </c>
      <c r="K173" s="22">
        <f t="shared" si="88"/>
        <v>0</v>
      </c>
      <c r="L173" s="22">
        <f t="shared" si="88"/>
        <v>0</v>
      </c>
      <c r="M173" s="22">
        <f t="shared" si="88"/>
        <v>0</v>
      </c>
      <c r="N173" s="22">
        <f t="shared" si="88"/>
        <v>0</v>
      </c>
      <c r="O173" s="22">
        <f t="shared" si="88"/>
        <v>0</v>
      </c>
      <c r="P173" s="22">
        <f t="shared" si="88"/>
        <v>0</v>
      </c>
      <c r="Q173" s="22">
        <f t="shared" si="88"/>
        <v>0</v>
      </c>
    </row>
    <row r="174" spans="1:17" ht="12" customHeight="1" x14ac:dyDescent="0.25">
      <c r="A174" s="23" t="s">
        <v>63</v>
      </c>
      <c r="B174" s="22">
        <f t="shared" ref="B174:Q174" si="89">IF(B120=0,0,B120/B$17)</f>
        <v>233.7268760726179</v>
      </c>
      <c r="C174" s="22">
        <f t="shared" si="89"/>
        <v>241.58728325485788</v>
      </c>
      <c r="D174" s="22">
        <f t="shared" si="89"/>
        <v>243.97683477062648</v>
      </c>
      <c r="E174" s="22">
        <f t="shared" si="89"/>
        <v>249.33764498346963</v>
      </c>
      <c r="F174" s="22">
        <f t="shared" si="89"/>
        <v>250.39859518144058</v>
      </c>
      <c r="G174" s="22">
        <f t="shared" si="89"/>
        <v>255.25894710672753</v>
      </c>
      <c r="H174" s="22">
        <f t="shared" si="89"/>
        <v>257.49728536863893</v>
      </c>
      <c r="I174" s="22">
        <f t="shared" si="89"/>
        <v>261.97187159081449</v>
      </c>
      <c r="J174" s="22">
        <f t="shared" si="89"/>
        <v>264.36051166554086</v>
      </c>
      <c r="K174" s="22">
        <f t="shared" si="89"/>
        <v>276.81322397076531</v>
      </c>
      <c r="L174" s="22">
        <f t="shared" si="89"/>
        <v>281.31447466332673</v>
      </c>
      <c r="M174" s="22">
        <f t="shared" si="89"/>
        <v>276.14028138817133</v>
      </c>
      <c r="N174" s="22">
        <f t="shared" si="89"/>
        <v>286.15948846245692</v>
      </c>
      <c r="O174" s="22">
        <f t="shared" si="89"/>
        <v>297.1079101184684</v>
      </c>
      <c r="P174" s="22">
        <f t="shared" si="89"/>
        <v>299.35492538579132</v>
      </c>
      <c r="Q174" s="22">
        <f t="shared" si="89"/>
        <v>301.42452779440839</v>
      </c>
    </row>
    <row r="175" spans="1:17" ht="12" customHeight="1" x14ac:dyDescent="0.25">
      <c r="A175" s="21" t="s">
        <v>62</v>
      </c>
      <c r="B175" s="20">
        <f t="shared" ref="B175:Q175" si="90">IF(B121=0,0,B121/B$17)</f>
        <v>27.58571013578446</v>
      </c>
      <c r="C175" s="20">
        <f t="shared" si="90"/>
        <v>31.240471012422869</v>
      </c>
      <c r="D175" s="20">
        <f t="shared" si="90"/>
        <v>29.209763324342614</v>
      </c>
      <c r="E175" s="20">
        <f t="shared" si="90"/>
        <v>30.300320922172038</v>
      </c>
      <c r="F175" s="20">
        <f t="shared" si="90"/>
        <v>33.431079279728806</v>
      </c>
      <c r="G175" s="20">
        <f t="shared" si="90"/>
        <v>35.053640404649997</v>
      </c>
      <c r="H175" s="20">
        <f t="shared" si="90"/>
        <v>39.505344128262962</v>
      </c>
      <c r="I175" s="20">
        <f t="shared" si="90"/>
        <v>32.301286904341197</v>
      </c>
      <c r="J175" s="20">
        <f t="shared" si="90"/>
        <v>34.923764764466775</v>
      </c>
      <c r="K175" s="20">
        <f t="shared" si="90"/>
        <v>26.45306020739217</v>
      </c>
      <c r="L175" s="20">
        <f t="shared" si="90"/>
        <v>33.312176042450993</v>
      </c>
      <c r="M175" s="20">
        <f t="shared" si="90"/>
        <v>30.135095508409144</v>
      </c>
      <c r="N175" s="20">
        <f t="shared" si="90"/>
        <v>27.330719966410545</v>
      </c>
      <c r="O175" s="20">
        <f t="shared" si="90"/>
        <v>43.823158560283346</v>
      </c>
      <c r="P175" s="20">
        <f t="shared" si="90"/>
        <v>36.785044271490364</v>
      </c>
      <c r="Q175" s="20">
        <f t="shared" si="90"/>
        <v>36.096258541158392</v>
      </c>
    </row>
    <row r="176" spans="1:17" ht="12" customHeight="1" x14ac:dyDescent="0.25">
      <c r="A176" s="19" t="s">
        <v>66</v>
      </c>
      <c r="B176" s="18">
        <f t="shared" ref="B176:Q176" si="91">IF(B122=0,0,B122/B$17)</f>
        <v>0</v>
      </c>
      <c r="C176" s="18">
        <f t="shared" si="91"/>
        <v>0</v>
      </c>
      <c r="D176" s="18">
        <f t="shared" si="91"/>
        <v>0</v>
      </c>
      <c r="E176" s="18">
        <f t="shared" si="91"/>
        <v>0</v>
      </c>
      <c r="F176" s="18">
        <f t="shared" si="91"/>
        <v>0</v>
      </c>
      <c r="G176" s="18">
        <f t="shared" si="91"/>
        <v>0</v>
      </c>
      <c r="H176" s="18">
        <f t="shared" si="91"/>
        <v>0</v>
      </c>
      <c r="I176" s="18">
        <f t="shared" si="91"/>
        <v>0</v>
      </c>
      <c r="J176" s="18">
        <f t="shared" si="91"/>
        <v>0</v>
      </c>
      <c r="K176" s="18">
        <f t="shared" si="91"/>
        <v>0</v>
      </c>
      <c r="L176" s="18">
        <f t="shared" si="91"/>
        <v>0</v>
      </c>
      <c r="M176" s="18">
        <f t="shared" si="91"/>
        <v>0</v>
      </c>
      <c r="N176" s="18">
        <f t="shared" si="91"/>
        <v>0</v>
      </c>
      <c r="O176" s="18">
        <f t="shared" si="91"/>
        <v>0</v>
      </c>
      <c r="P176" s="18">
        <f t="shared" si="91"/>
        <v>0</v>
      </c>
      <c r="Q176" s="18">
        <f t="shared" si="91"/>
        <v>0</v>
      </c>
    </row>
  </sheetData>
  <pageMargins left="0.39370078740157483" right="0.39370078740157483" top="0.39370078740157483" bottom="0.39370078740157483" header="0.31496062992125984" footer="0.31496062992125984"/>
  <pageSetup paperSize="9" scale="40" orientation="portrait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39997558519241921"/>
    <pageSetUpPr fitToPage="1"/>
  </sheetPr>
  <dimension ref="A1:Q3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>
        <f t="shared" ref="B3:Q3" si="0">B4</f>
        <v>1295943</v>
      </c>
      <c r="C3" s="93">
        <f t="shared" si="0"/>
        <v>1324568</v>
      </c>
      <c r="D3" s="93">
        <f t="shared" si="0"/>
        <v>1357691</v>
      </c>
      <c r="E3" s="93">
        <f t="shared" si="0"/>
        <v>1390456</v>
      </c>
      <c r="F3" s="93">
        <f t="shared" si="0"/>
        <v>1413632</v>
      </c>
      <c r="G3" s="93">
        <f t="shared" si="0"/>
        <v>1460111</v>
      </c>
      <c r="H3" s="93">
        <f t="shared" si="0"/>
        <v>1491196</v>
      </c>
      <c r="I3" s="93">
        <f t="shared" si="0"/>
        <v>1546177</v>
      </c>
      <c r="J3" s="93">
        <f t="shared" si="0"/>
        <v>1610464</v>
      </c>
      <c r="K3" s="93">
        <f t="shared" si="0"/>
        <v>1669616.9999999998</v>
      </c>
      <c r="L3" s="93">
        <f t="shared" si="0"/>
        <v>1700721</v>
      </c>
      <c r="M3" s="93">
        <f t="shared" si="0"/>
        <v>1696060</v>
      </c>
      <c r="N3" s="93">
        <f t="shared" si="0"/>
        <v>1707417</v>
      </c>
      <c r="O3" s="93">
        <f t="shared" si="0"/>
        <v>1712453</v>
      </c>
      <c r="P3" s="93">
        <f t="shared" si="0"/>
        <v>1687615</v>
      </c>
      <c r="Q3" s="93">
        <f t="shared" si="0"/>
        <v>1704639.9999999998</v>
      </c>
    </row>
    <row r="4" spans="1:17" ht="12.95" customHeight="1" x14ac:dyDescent="0.25">
      <c r="A4" s="89" t="s">
        <v>65</v>
      </c>
      <c r="B4" s="88">
        <f t="shared" ref="B4" si="1">SUM(B5:B13)</f>
        <v>1295943</v>
      </c>
      <c r="C4" s="88">
        <f t="shared" ref="C4:Q4" si="2">SUM(C5:C13)</f>
        <v>1324568</v>
      </c>
      <c r="D4" s="88">
        <f t="shared" si="2"/>
        <v>1357691</v>
      </c>
      <c r="E4" s="88">
        <f t="shared" si="2"/>
        <v>1390456</v>
      </c>
      <c r="F4" s="88">
        <f t="shared" si="2"/>
        <v>1413632</v>
      </c>
      <c r="G4" s="88">
        <f t="shared" si="2"/>
        <v>1460111</v>
      </c>
      <c r="H4" s="88">
        <f t="shared" si="2"/>
        <v>1491196</v>
      </c>
      <c r="I4" s="88">
        <f t="shared" si="2"/>
        <v>1546177</v>
      </c>
      <c r="J4" s="88">
        <f t="shared" si="2"/>
        <v>1610464</v>
      </c>
      <c r="K4" s="88">
        <f t="shared" si="2"/>
        <v>1669616.9999999998</v>
      </c>
      <c r="L4" s="88">
        <f t="shared" si="2"/>
        <v>1700721</v>
      </c>
      <c r="M4" s="88">
        <f t="shared" si="2"/>
        <v>1696060</v>
      </c>
      <c r="N4" s="88">
        <f t="shared" si="2"/>
        <v>1707417</v>
      </c>
      <c r="O4" s="88">
        <f t="shared" si="2"/>
        <v>1712453</v>
      </c>
      <c r="P4" s="88">
        <f t="shared" si="2"/>
        <v>1687615</v>
      </c>
      <c r="Q4" s="88">
        <f t="shared" si="2"/>
        <v>1704639.9999999998</v>
      </c>
    </row>
    <row r="5" spans="1:17" ht="12" customHeight="1" x14ac:dyDescent="0.25">
      <c r="A5" s="87" t="s">
        <v>58</v>
      </c>
      <c r="B5" s="86">
        <v>344756</v>
      </c>
      <c r="C5" s="86">
        <v>314838</v>
      </c>
      <c r="D5" s="86">
        <v>314402</v>
      </c>
      <c r="E5" s="86">
        <v>292340</v>
      </c>
      <c r="F5" s="86">
        <v>284540</v>
      </c>
      <c r="G5" s="86">
        <v>283423</v>
      </c>
      <c r="H5" s="86">
        <v>277116.00000000006</v>
      </c>
      <c r="I5" s="86">
        <v>290181</v>
      </c>
      <c r="J5" s="86">
        <v>293145</v>
      </c>
      <c r="K5" s="86">
        <v>302538.99999999994</v>
      </c>
      <c r="L5" s="86">
        <v>304188.99999999994</v>
      </c>
      <c r="M5" s="86">
        <v>328368</v>
      </c>
      <c r="N5" s="86">
        <v>328762</v>
      </c>
      <c r="O5" s="86">
        <v>335766.99999999994</v>
      </c>
      <c r="P5" s="86">
        <v>305384</v>
      </c>
      <c r="Q5" s="86">
        <v>280260</v>
      </c>
    </row>
    <row r="6" spans="1:17" ht="12" customHeight="1" x14ac:dyDescent="0.25">
      <c r="A6" s="87" t="s">
        <v>84</v>
      </c>
      <c r="B6" s="86">
        <v>18755</v>
      </c>
      <c r="C6" s="86">
        <v>18095</v>
      </c>
      <c r="D6" s="86">
        <v>18016</v>
      </c>
      <c r="E6" s="86">
        <v>17987</v>
      </c>
      <c r="F6" s="86">
        <v>17674</v>
      </c>
      <c r="G6" s="86">
        <v>17631</v>
      </c>
      <c r="H6" s="86">
        <v>17784</v>
      </c>
      <c r="I6" s="86">
        <v>18188.000000000004</v>
      </c>
      <c r="J6" s="86">
        <v>18215.000000000004</v>
      </c>
      <c r="K6" s="86">
        <v>18334.000000000004</v>
      </c>
      <c r="L6" s="86">
        <v>18588</v>
      </c>
      <c r="M6" s="86">
        <v>17238</v>
      </c>
      <c r="N6" s="86">
        <v>14849</v>
      </c>
      <c r="O6" s="86">
        <v>18476</v>
      </c>
      <c r="P6" s="86">
        <v>18619</v>
      </c>
      <c r="Q6" s="86">
        <v>17421.000000000004</v>
      </c>
    </row>
    <row r="7" spans="1:17" ht="12" customHeight="1" x14ac:dyDescent="0.25">
      <c r="A7" s="87" t="s">
        <v>110</v>
      </c>
      <c r="B7" s="86">
        <v>569564</v>
      </c>
      <c r="C7" s="86">
        <v>608945</v>
      </c>
      <c r="D7" s="86">
        <v>634660</v>
      </c>
      <c r="E7" s="86">
        <v>652415.99999999988</v>
      </c>
      <c r="F7" s="86">
        <v>650845</v>
      </c>
      <c r="G7" s="86">
        <v>692330</v>
      </c>
      <c r="H7" s="86">
        <v>715629</v>
      </c>
      <c r="I7" s="86">
        <v>745395</v>
      </c>
      <c r="J7" s="86">
        <v>780314.99999999988</v>
      </c>
      <c r="K7" s="86">
        <v>824057.99999999977</v>
      </c>
      <c r="L7" s="86">
        <v>817027.99999999977</v>
      </c>
      <c r="M7" s="86">
        <v>785226</v>
      </c>
      <c r="N7" s="86">
        <v>766477.99999999988</v>
      </c>
      <c r="O7" s="86">
        <v>757316</v>
      </c>
      <c r="P7" s="86">
        <v>778936.99999999988</v>
      </c>
      <c r="Q7" s="86">
        <v>811017.99999999977</v>
      </c>
    </row>
    <row r="8" spans="1:17" ht="12" customHeight="1" x14ac:dyDescent="0.25">
      <c r="A8" s="87" t="s">
        <v>109</v>
      </c>
      <c r="B8" s="86">
        <v>274696</v>
      </c>
      <c r="C8" s="86">
        <v>291930</v>
      </c>
      <c r="D8" s="86">
        <v>297060</v>
      </c>
      <c r="E8" s="86">
        <v>330431</v>
      </c>
      <c r="F8" s="86">
        <v>360848.99999999994</v>
      </c>
      <c r="G8" s="86">
        <v>364935.99999999994</v>
      </c>
      <c r="H8" s="86">
        <v>375895</v>
      </c>
      <c r="I8" s="86">
        <v>382839.00000000006</v>
      </c>
      <c r="J8" s="86">
        <v>408338</v>
      </c>
      <c r="K8" s="86">
        <v>408799.00000000006</v>
      </c>
      <c r="L8" s="86">
        <v>442395.00000000012</v>
      </c>
      <c r="M8" s="86">
        <v>443092.00000000006</v>
      </c>
      <c r="N8" s="86">
        <v>467004</v>
      </c>
      <c r="O8" s="86">
        <v>465782.99999999994</v>
      </c>
      <c r="P8" s="86">
        <v>441129.99999999988</v>
      </c>
      <c r="Q8" s="86">
        <v>437163</v>
      </c>
    </row>
    <row r="9" spans="1:17" ht="12" customHeight="1" x14ac:dyDescent="0.25">
      <c r="A9" s="87" t="s">
        <v>55</v>
      </c>
      <c r="B9" s="86">
        <v>10354</v>
      </c>
      <c r="C9" s="86">
        <v>9582</v>
      </c>
      <c r="D9" s="86">
        <v>9573</v>
      </c>
      <c r="E9" s="86">
        <v>8849.9999999999982</v>
      </c>
      <c r="F9" s="86">
        <v>8323</v>
      </c>
      <c r="G9" s="86">
        <v>8860</v>
      </c>
      <c r="H9" s="86">
        <v>9190</v>
      </c>
      <c r="I9" s="86">
        <v>12481</v>
      </c>
      <c r="J9" s="86">
        <v>12499</v>
      </c>
      <c r="K9" s="86">
        <v>15406.000000000002</v>
      </c>
      <c r="L9" s="86">
        <v>15442.000000000004</v>
      </c>
      <c r="M9" s="86">
        <v>16017.000000000004</v>
      </c>
      <c r="N9" s="86">
        <v>20008</v>
      </c>
      <c r="O9" s="86">
        <v>20066</v>
      </c>
      <c r="P9" s="86">
        <v>20075.999999999996</v>
      </c>
      <c r="Q9" s="86">
        <v>23310</v>
      </c>
    </row>
    <row r="10" spans="1:17" ht="12" customHeight="1" x14ac:dyDescent="0.25">
      <c r="A10" s="87" t="s">
        <v>79</v>
      </c>
      <c r="B10" s="86">
        <v>0</v>
      </c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>
        <v>0</v>
      </c>
      <c r="C11" s="86">
        <v>0</v>
      </c>
      <c r="D11" s="86">
        <v>0</v>
      </c>
      <c r="E11" s="86">
        <v>0</v>
      </c>
      <c r="F11" s="86">
        <v>0</v>
      </c>
      <c r="G11" s="86">
        <v>0</v>
      </c>
      <c r="H11" s="86">
        <v>0</v>
      </c>
      <c r="I11" s="86">
        <v>0</v>
      </c>
      <c r="J11" s="86">
        <v>0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</row>
    <row r="12" spans="1:17" ht="12" customHeight="1" x14ac:dyDescent="0.25">
      <c r="A12" s="87" t="s">
        <v>115</v>
      </c>
      <c r="B12" s="86">
        <v>1339</v>
      </c>
      <c r="C12" s="86">
        <v>1851</v>
      </c>
      <c r="D12" s="86">
        <v>1957</v>
      </c>
      <c r="E12" s="86">
        <v>2594</v>
      </c>
      <c r="F12" s="86">
        <v>3400</v>
      </c>
      <c r="G12" s="86">
        <v>3786.9999999999995</v>
      </c>
      <c r="H12" s="86">
        <v>5017</v>
      </c>
      <c r="I12" s="86">
        <v>5300</v>
      </c>
      <c r="J12" s="86">
        <v>5841</v>
      </c>
      <c r="K12" s="86">
        <v>6235.9999999999991</v>
      </c>
      <c r="L12" s="86">
        <v>7909.0000000000009</v>
      </c>
      <c r="M12" s="86">
        <v>9838</v>
      </c>
      <c r="N12" s="86">
        <v>13049.000000000002</v>
      </c>
      <c r="O12" s="86">
        <v>16235.000000000002</v>
      </c>
      <c r="P12" s="86">
        <v>22505.999999999996</v>
      </c>
      <c r="Q12" s="86">
        <v>34337</v>
      </c>
    </row>
    <row r="13" spans="1:17" ht="12" customHeight="1" x14ac:dyDescent="0.25">
      <c r="A13" s="51" t="s">
        <v>114</v>
      </c>
      <c r="B13" s="92">
        <v>76479</v>
      </c>
      <c r="C13" s="92">
        <v>79326.999999999985</v>
      </c>
      <c r="D13" s="92">
        <v>82023</v>
      </c>
      <c r="E13" s="92">
        <v>85838</v>
      </c>
      <c r="F13" s="92">
        <v>88001</v>
      </c>
      <c r="G13" s="92">
        <v>89144</v>
      </c>
      <c r="H13" s="92">
        <v>90565</v>
      </c>
      <c r="I13" s="92">
        <v>91793</v>
      </c>
      <c r="J13" s="92">
        <v>92110.999999999985</v>
      </c>
      <c r="K13" s="92">
        <v>94245</v>
      </c>
      <c r="L13" s="92">
        <v>95170</v>
      </c>
      <c r="M13" s="92">
        <v>96280.999999999985</v>
      </c>
      <c r="N13" s="92">
        <v>97266.999999999985</v>
      </c>
      <c r="O13" s="92">
        <v>98810</v>
      </c>
      <c r="P13" s="92">
        <v>100962.99999999999</v>
      </c>
      <c r="Q13" s="92">
        <v>101130.99999999999</v>
      </c>
    </row>
    <row r="14" spans="1:17" ht="12" hidden="1" customHeight="1" x14ac:dyDescent="0.25">
      <c r="A14" s="91" t="s">
        <v>113</v>
      </c>
      <c r="B14" s="90">
        <f t="shared" ref="B14" si="3">SUM(B5:B11)</f>
        <v>1218125</v>
      </c>
      <c r="C14" s="90">
        <f t="shared" ref="C14:Q14" si="4">SUM(C5:C11)</f>
        <v>1243390</v>
      </c>
      <c r="D14" s="90">
        <f t="shared" si="4"/>
        <v>1273711</v>
      </c>
      <c r="E14" s="90">
        <f t="shared" si="4"/>
        <v>1302024</v>
      </c>
      <c r="F14" s="90">
        <f t="shared" si="4"/>
        <v>1322231</v>
      </c>
      <c r="G14" s="90">
        <f t="shared" si="4"/>
        <v>1367180</v>
      </c>
      <c r="H14" s="90">
        <f t="shared" si="4"/>
        <v>1395614</v>
      </c>
      <c r="I14" s="90">
        <f t="shared" si="4"/>
        <v>1449084</v>
      </c>
      <c r="J14" s="90">
        <f t="shared" si="4"/>
        <v>1512512</v>
      </c>
      <c r="K14" s="90">
        <f t="shared" si="4"/>
        <v>1569135.9999999998</v>
      </c>
      <c r="L14" s="90">
        <f t="shared" si="4"/>
        <v>1597642</v>
      </c>
      <c r="M14" s="90">
        <f t="shared" si="4"/>
        <v>1589941</v>
      </c>
      <c r="N14" s="90">
        <f t="shared" si="4"/>
        <v>1597101</v>
      </c>
      <c r="O14" s="90">
        <f t="shared" si="4"/>
        <v>1597408</v>
      </c>
      <c r="P14" s="90">
        <f t="shared" si="4"/>
        <v>1564146</v>
      </c>
      <c r="Q14" s="90">
        <f t="shared" si="4"/>
        <v>1569171.9999999998</v>
      </c>
    </row>
    <row r="15" spans="1:17" ht="12.95" customHeight="1" x14ac:dyDescent="0.25">
      <c r="A15" s="89" t="s">
        <v>112</v>
      </c>
      <c r="B15" s="88">
        <f t="shared" ref="B15:Q15" si="5">B16</f>
        <v>7378.4</v>
      </c>
      <c r="C15" s="88">
        <f t="shared" si="5"/>
        <v>8457.6</v>
      </c>
      <c r="D15" s="88">
        <f t="shared" si="5"/>
        <v>9287.2000000000007</v>
      </c>
      <c r="E15" s="88">
        <f t="shared" si="5"/>
        <v>10142.4</v>
      </c>
      <c r="F15" s="88">
        <f t="shared" si="5"/>
        <v>11398</v>
      </c>
      <c r="G15" s="88">
        <f t="shared" si="5"/>
        <v>14105.2</v>
      </c>
      <c r="H15" s="88">
        <f t="shared" si="5"/>
        <v>17220.2</v>
      </c>
      <c r="I15" s="88">
        <f t="shared" si="5"/>
        <v>21661</v>
      </c>
      <c r="J15" s="88">
        <f t="shared" si="5"/>
        <v>25814.6</v>
      </c>
      <c r="K15" s="88">
        <f t="shared" si="5"/>
        <v>32072.6</v>
      </c>
      <c r="L15" s="88">
        <f t="shared" si="5"/>
        <v>37666.400000000001</v>
      </c>
      <c r="M15" s="88">
        <f t="shared" si="5"/>
        <v>42680.800000000003</v>
      </c>
      <c r="N15" s="88">
        <f t="shared" si="5"/>
        <v>48729.4</v>
      </c>
      <c r="O15" s="88">
        <f t="shared" si="5"/>
        <v>54448</v>
      </c>
      <c r="P15" s="88">
        <f t="shared" si="5"/>
        <v>60917.599999999991</v>
      </c>
      <c r="Q15" s="88">
        <f t="shared" si="5"/>
        <v>64966.2</v>
      </c>
    </row>
    <row r="16" spans="1:17" ht="12" customHeight="1" x14ac:dyDescent="0.25">
      <c r="A16" s="87" t="s">
        <v>111</v>
      </c>
      <c r="B16" s="86">
        <v>7378.4</v>
      </c>
      <c r="C16" s="86">
        <v>8457.6</v>
      </c>
      <c r="D16" s="86">
        <v>9287.2000000000007</v>
      </c>
      <c r="E16" s="86">
        <v>10142.4</v>
      </c>
      <c r="F16" s="86">
        <v>11398</v>
      </c>
      <c r="G16" s="86">
        <v>14105.2</v>
      </c>
      <c r="H16" s="86">
        <v>17220.2</v>
      </c>
      <c r="I16" s="86">
        <v>21661</v>
      </c>
      <c r="J16" s="86">
        <v>25814.6</v>
      </c>
      <c r="K16" s="86">
        <v>32072.6</v>
      </c>
      <c r="L16" s="86">
        <v>37666.400000000001</v>
      </c>
      <c r="M16" s="86">
        <v>42680.800000000003</v>
      </c>
      <c r="N16" s="86">
        <v>48729.4</v>
      </c>
      <c r="O16" s="86">
        <v>54448</v>
      </c>
      <c r="P16" s="86">
        <v>60917.599999999991</v>
      </c>
      <c r="Q16" s="86">
        <v>64966.2</v>
      </c>
    </row>
    <row r="17" spans="1:17" ht="12.95" customHeight="1" x14ac:dyDescent="0.25">
      <c r="A17" s="89" t="s">
        <v>63</v>
      </c>
      <c r="B17" s="88">
        <f t="shared" ref="B17" si="6">SUM(B18:B25)</f>
        <v>1295943</v>
      </c>
      <c r="C17" s="88">
        <f t="shared" ref="C17:Q17" si="7">SUM(C18:C25)</f>
        <v>1324568</v>
      </c>
      <c r="D17" s="88">
        <f t="shared" si="7"/>
        <v>1357691</v>
      </c>
      <c r="E17" s="88">
        <f t="shared" si="7"/>
        <v>1390456</v>
      </c>
      <c r="F17" s="88">
        <f t="shared" si="7"/>
        <v>1413631.9999999998</v>
      </c>
      <c r="G17" s="88">
        <f t="shared" si="7"/>
        <v>1460111</v>
      </c>
      <c r="H17" s="88">
        <f t="shared" si="7"/>
        <v>1491196</v>
      </c>
      <c r="I17" s="88">
        <f t="shared" si="7"/>
        <v>1546177</v>
      </c>
      <c r="J17" s="88">
        <f t="shared" si="7"/>
        <v>1610464</v>
      </c>
      <c r="K17" s="88">
        <f t="shared" si="7"/>
        <v>1669616.9999999998</v>
      </c>
      <c r="L17" s="88">
        <f t="shared" si="7"/>
        <v>1700721</v>
      </c>
      <c r="M17" s="88">
        <f t="shared" si="7"/>
        <v>1696060</v>
      </c>
      <c r="N17" s="88">
        <f t="shared" si="7"/>
        <v>1707417</v>
      </c>
      <c r="O17" s="88">
        <f t="shared" si="7"/>
        <v>1712453</v>
      </c>
      <c r="P17" s="88">
        <f t="shared" si="7"/>
        <v>1687614.9999999998</v>
      </c>
      <c r="Q17" s="88">
        <f t="shared" si="7"/>
        <v>1704639.9999999998</v>
      </c>
    </row>
    <row r="18" spans="1:17" ht="12" customHeight="1" x14ac:dyDescent="0.25">
      <c r="A18" s="87" t="s">
        <v>58</v>
      </c>
      <c r="B18" s="86">
        <v>115312</v>
      </c>
      <c r="C18" s="86">
        <v>117874</v>
      </c>
      <c r="D18" s="86">
        <v>125031.99999999999</v>
      </c>
      <c r="E18" s="86">
        <v>126906.00000000003</v>
      </c>
      <c r="F18" s="86">
        <v>128497</v>
      </c>
      <c r="G18" s="86">
        <v>138638</v>
      </c>
      <c r="H18" s="86">
        <v>138747</v>
      </c>
      <c r="I18" s="86">
        <v>151722</v>
      </c>
      <c r="J18" s="86">
        <v>154161.99999999997</v>
      </c>
      <c r="K18" s="86">
        <v>175898.99999999994</v>
      </c>
      <c r="L18" s="86">
        <v>178366.99999999994</v>
      </c>
      <c r="M18" s="86">
        <v>209384.99999999997</v>
      </c>
      <c r="N18" s="86">
        <v>233774.99999999997</v>
      </c>
      <c r="O18" s="86">
        <v>245326.99999999994</v>
      </c>
      <c r="P18" s="86">
        <v>242363</v>
      </c>
      <c r="Q18" s="86">
        <v>238831</v>
      </c>
    </row>
    <row r="19" spans="1:17" s="28" customFormat="1" ht="12" customHeight="1" x14ac:dyDescent="0.25">
      <c r="A19" s="87" t="s">
        <v>84</v>
      </c>
      <c r="B19" s="86">
        <v>95085</v>
      </c>
      <c r="C19" s="86">
        <v>93806.999999999985</v>
      </c>
      <c r="D19" s="86">
        <v>89585</v>
      </c>
      <c r="E19" s="86">
        <v>88875.000000000015</v>
      </c>
      <c r="F19" s="86">
        <v>87860</v>
      </c>
      <c r="G19" s="86">
        <v>85980</v>
      </c>
      <c r="H19" s="86">
        <v>85505</v>
      </c>
      <c r="I19" s="86">
        <v>84708</v>
      </c>
      <c r="J19" s="86">
        <v>82340.999999999985</v>
      </c>
      <c r="K19" s="86">
        <v>71968.999999999985</v>
      </c>
      <c r="L19" s="86">
        <v>65215</v>
      </c>
      <c r="M19" s="86">
        <v>26970</v>
      </c>
      <c r="N19" s="86">
        <v>23289.000000000004</v>
      </c>
      <c r="O19" s="86">
        <v>68073</v>
      </c>
      <c r="P19" s="86">
        <v>70592.999999999985</v>
      </c>
      <c r="Q19" s="86">
        <v>74850</v>
      </c>
    </row>
    <row r="20" spans="1:17" ht="12" customHeight="1" x14ac:dyDescent="0.25">
      <c r="A20" s="87" t="s">
        <v>110</v>
      </c>
      <c r="B20" s="86">
        <v>376137</v>
      </c>
      <c r="C20" s="86">
        <v>405954</v>
      </c>
      <c r="D20" s="86">
        <v>426625</v>
      </c>
      <c r="E20" s="86">
        <v>442880.99999999994</v>
      </c>
      <c r="F20" s="86">
        <v>448658.99999999988</v>
      </c>
      <c r="G20" s="86">
        <v>469418</v>
      </c>
      <c r="H20" s="86">
        <v>491921.99999999994</v>
      </c>
      <c r="I20" s="86">
        <v>527558</v>
      </c>
      <c r="J20" s="86">
        <v>554300</v>
      </c>
      <c r="K20" s="86">
        <v>614361.99999999988</v>
      </c>
      <c r="L20" s="86">
        <v>625627.99999999977</v>
      </c>
      <c r="M20" s="86">
        <v>602951</v>
      </c>
      <c r="N20" s="86">
        <v>601986.99999999988</v>
      </c>
      <c r="O20" s="86">
        <v>600311</v>
      </c>
      <c r="P20" s="86">
        <v>643013.99999999988</v>
      </c>
      <c r="Q20" s="86">
        <v>684289.99999999977</v>
      </c>
    </row>
    <row r="21" spans="1:17" ht="12" customHeight="1" x14ac:dyDescent="0.25">
      <c r="A21" s="87" t="s">
        <v>109</v>
      </c>
      <c r="B21" s="86">
        <v>233301</v>
      </c>
      <c r="C21" s="86">
        <v>248481</v>
      </c>
      <c r="D21" s="86">
        <v>256766</v>
      </c>
      <c r="E21" s="86">
        <v>286244</v>
      </c>
      <c r="F21" s="86">
        <v>312367.99999999994</v>
      </c>
      <c r="G21" s="86">
        <v>318290.99999999994</v>
      </c>
      <c r="H21" s="86">
        <v>328717</v>
      </c>
      <c r="I21" s="86">
        <v>339617.00000000006</v>
      </c>
      <c r="J21" s="86">
        <v>370460</v>
      </c>
      <c r="K21" s="86">
        <v>374508.00000000006</v>
      </c>
      <c r="L21" s="86">
        <v>412057.00000000012</v>
      </c>
      <c r="M21" s="86">
        <v>412090.00000000006</v>
      </c>
      <c r="N21" s="86">
        <v>439836</v>
      </c>
      <c r="O21" s="86">
        <v>441672.99999999994</v>
      </c>
      <c r="P21" s="86">
        <v>421466.99999999988</v>
      </c>
      <c r="Q21" s="86">
        <v>418495</v>
      </c>
    </row>
    <row r="22" spans="1:17" ht="12" customHeight="1" x14ac:dyDescent="0.25">
      <c r="A22" s="87" t="s">
        <v>55</v>
      </c>
      <c r="B22" s="86">
        <v>2246</v>
      </c>
      <c r="C22" s="86">
        <v>2482</v>
      </c>
      <c r="D22" s="86">
        <v>2658</v>
      </c>
      <c r="E22" s="86">
        <v>2713.9999999999995</v>
      </c>
      <c r="F22" s="86">
        <v>2980.9999999999995</v>
      </c>
      <c r="G22" s="86">
        <v>3261</v>
      </c>
      <c r="H22" s="86">
        <v>3486.0000000000005</v>
      </c>
      <c r="I22" s="86">
        <v>5558</v>
      </c>
      <c r="J22" s="86">
        <v>5597</v>
      </c>
      <c r="K22" s="86">
        <v>8401.0000000000018</v>
      </c>
      <c r="L22" s="86">
        <v>8460.0000000000018</v>
      </c>
      <c r="M22" s="86">
        <v>9760.0000000000018</v>
      </c>
      <c r="N22" s="86">
        <v>12451</v>
      </c>
      <c r="O22" s="86">
        <v>13967.000000000002</v>
      </c>
      <c r="P22" s="86">
        <v>14568.999999999998</v>
      </c>
      <c r="Q22" s="86">
        <v>18224</v>
      </c>
    </row>
    <row r="23" spans="1:17" ht="12" customHeight="1" x14ac:dyDescent="0.25">
      <c r="A23" s="87" t="s">
        <v>79</v>
      </c>
      <c r="B23" s="86">
        <v>0</v>
      </c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>
        <v>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</row>
    <row r="25" spans="1:17" ht="12" customHeight="1" x14ac:dyDescent="0.25">
      <c r="A25" s="51" t="s">
        <v>60</v>
      </c>
      <c r="B25" s="92">
        <v>473862</v>
      </c>
      <c r="C25" s="92">
        <v>455969.99999999994</v>
      </c>
      <c r="D25" s="92">
        <v>457025</v>
      </c>
      <c r="E25" s="92">
        <v>442835.99999999994</v>
      </c>
      <c r="F25" s="92">
        <v>433267.00000000006</v>
      </c>
      <c r="G25" s="92">
        <v>444523.00000000006</v>
      </c>
      <c r="H25" s="92">
        <v>442819.00000000006</v>
      </c>
      <c r="I25" s="92">
        <v>437014</v>
      </c>
      <c r="J25" s="92">
        <v>443603.99999999994</v>
      </c>
      <c r="K25" s="92">
        <v>424477.99999999994</v>
      </c>
      <c r="L25" s="92">
        <v>410994.00000000006</v>
      </c>
      <c r="M25" s="92">
        <v>434904</v>
      </c>
      <c r="N25" s="92">
        <v>396079</v>
      </c>
      <c r="O25" s="92">
        <v>343102</v>
      </c>
      <c r="P25" s="92">
        <v>295608.99999999994</v>
      </c>
      <c r="Q25" s="92">
        <v>269950</v>
      </c>
    </row>
    <row r="26" spans="1:17" ht="12" customHeight="1" x14ac:dyDescent="0.25">
      <c r="A26" s="91" t="s">
        <v>59</v>
      </c>
      <c r="B26" s="90">
        <v>1892</v>
      </c>
      <c r="C26" s="90">
        <v>1908</v>
      </c>
      <c r="D26" s="90">
        <v>3153</v>
      </c>
      <c r="E26" s="90">
        <v>3177</v>
      </c>
      <c r="F26" s="90">
        <v>4679</v>
      </c>
      <c r="G26" s="90">
        <v>7016</v>
      </c>
      <c r="H26" s="90">
        <v>9143</v>
      </c>
      <c r="I26" s="90">
        <v>21311</v>
      </c>
      <c r="J26" s="90">
        <v>46763</v>
      </c>
      <c r="K26" s="90">
        <v>79487</v>
      </c>
      <c r="L26" s="90">
        <v>109751.00000000001</v>
      </c>
      <c r="M26" s="90">
        <v>133126</v>
      </c>
      <c r="N26" s="90">
        <v>150085</v>
      </c>
      <c r="O26" s="90">
        <v>165901</v>
      </c>
      <c r="P26" s="90">
        <v>180323.99999999994</v>
      </c>
      <c r="Q26" s="90">
        <v>193868</v>
      </c>
    </row>
    <row r="27" spans="1:17" ht="12.95" customHeight="1" x14ac:dyDescent="0.25">
      <c r="A27" s="89" t="s">
        <v>62</v>
      </c>
      <c r="B27" s="88">
        <f t="shared" ref="B27" si="8">SUM(B28:B32)</f>
        <v>1295943</v>
      </c>
      <c r="C27" s="88">
        <f t="shared" ref="C27:Q27" si="9">SUM(C28:C32)</f>
        <v>1324568</v>
      </c>
      <c r="D27" s="88">
        <f t="shared" si="9"/>
        <v>1357691</v>
      </c>
      <c r="E27" s="88">
        <f t="shared" si="9"/>
        <v>1390456</v>
      </c>
      <c r="F27" s="88">
        <f t="shared" si="9"/>
        <v>1413632</v>
      </c>
      <c r="G27" s="88">
        <f t="shared" si="9"/>
        <v>1460110.9999999998</v>
      </c>
      <c r="H27" s="88">
        <f t="shared" si="9"/>
        <v>1491196</v>
      </c>
      <c r="I27" s="88">
        <f t="shared" si="9"/>
        <v>1546177</v>
      </c>
      <c r="J27" s="88">
        <f t="shared" si="9"/>
        <v>1610463.9999999995</v>
      </c>
      <c r="K27" s="88">
        <f t="shared" si="9"/>
        <v>1669617</v>
      </c>
      <c r="L27" s="88">
        <f t="shared" si="9"/>
        <v>1700721</v>
      </c>
      <c r="M27" s="88">
        <f t="shared" si="9"/>
        <v>1696059.9999999998</v>
      </c>
      <c r="N27" s="88">
        <f t="shared" si="9"/>
        <v>1707416.9999999998</v>
      </c>
      <c r="O27" s="88">
        <f t="shared" si="9"/>
        <v>1712453</v>
      </c>
      <c r="P27" s="88">
        <f t="shared" si="9"/>
        <v>1687614.9999999998</v>
      </c>
      <c r="Q27" s="88">
        <f t="shared" si="9"/>
        <v>1704639.9999999998</v>
      </c>
    </row>
    <row r="28" spans="1:17" ht="12" customHeight="1" x14ac:dyDescent="0.25">
      <c r="A28" s="87" t="s">
        <v>58</v>
      </c>
      <c r="B28" s="86">
        <v>0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>
        <v>133538</v>
      </c>
      <c r="C29" s="86">
        <v>171926</v>
      </c>
      <c r="D29" s="86">
        <v>143693</v>
      </c>
      <c r="E29" s="86">
        <v>138496</v>
      </c>
      <c r="F29" s="86">
        <v>163655</v>
      </c>
      <c r="G29" s="86">
        <v>191716.99999999994</v>
      </c>
      <c r="H29" s="86">
        <v>264679</v>
      </c>
      <c r="I29" s="86">
        <v>162367</v>
      </c>
      <c r="J29" s="86">
        <v>191547</v>
      </c>
      <c r="K29" s="86">
        <v>77757</v>
      </c>
      <c r="L29" s="86">
        <v>148634.00000000015</v>
      </c>
      <c r="M29" s="86">
        <v>111484.00000000001</v>
      </c>
      <c r="N29" s="86">
        <v>47833</v>
      </c>
      <c r="O29" s="86">
        <v>287718</v>
      </c>
      <c r="P29" s="86">
        <v>196564</v>
      </c>
      <c r="Q29" s="86">
        <v>188030.00000000003</v>
      </c>
    </row>
    <row r="30" spans="1:17" ht="12" customHeight="1" x14ac:dyDescent="0.25">
      <c r="A30" s="87" t="s">
        <v>109</v>
      </c>
      <c r="B30" s="86">
        <v>224379</v>
      </c>
      <c r="C30" s="86">
        <v>245618</v>
      </c>
      <c r="D30" s="86">
        <v>247917</v>
      </c>
      <c r="E30" s="86">
        <v>277059</v>
      </c>
      <c r="F30" s="86">
        <v>308580.99999999994</v>
      </c>
      <c r="G30" s="86">
        <v>317108.99999999988</v>
      </c>
      <c r="H30" s="86">
        <v>337901.99999999994</v>
      </c>
      <c r="I30" s="86">
        <v>338003.99999999988</v>
      </c>
      <c r="J30" s="86">
        <v>356195.99999999988</v>
      </c>
      <c r="K30" s="86">
        <v>356429.99999999994</v>
      </c>
      <c r="L30" s="86">
        <v>394707.99999999994</v>
      </c>
      <c r="M30" s="86">
        <v>394942.99999999994</v>
      </c>
      <c r="N30" s="86">
        <v>409232</v>
      </c>
      <c r="O30" s="86">
        <v>421158</v>
      </c>
      <c r="P30" s="86">
        <v>392834.99999999994</v>
      </c>
      <c r="Q30" s="86">
        <v>392781</v>
      </c>
    </row>
    <row r="31" spans="1:17" ht="12" customHeight="1" x14ac:dyDescent="0.25">
      <c r="A31" s="87" t="s">
        <v>55</v>
      </c>
      <c r="B31" s="86">
        <v>0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>
        <v>938026</v>
      </c>
      <c r="C32" s="85">
        <v>907024</v>
      </c>
      <c r="D32" s="85">
        <v>966081</v>
      </c>
      <c r="E32" s="85">
        <v>974900.99999999988</v>
      </c>
      <c r="F32" s="85">
        <v>941396</v>
      </c>
      <c r="G32" s="85">
        <v>951285</v>
      </c>
      <c r="H32" s="85">
        <v>888615</v>
      </c>
      <c r="I32" s="85">
        <v>1045806</v>
      </c>
      <c r="J32" s="85">
        <v>1062720.9999999998</v>
      </c>
      <c r="K32" s="85">
        <v>1235430</v>
      </c>
      <c r="L32" s="85">
        <v>1157378.9999999998</v>
      </c>
      <c r="M32" s="85">
        <v>1189632.9999999998</v>
      </c>
      <c r="N32" s="85">
        <v>1250351.9999999998</v>
      </c>
      <c r="O32" s="85">
        <v>1003576.9999999999</v>
      </c>
      <c r="P32" s="85">
        <v>1098215.9999999998</v>
      </c>
      <c r="Q32" s="85">
        <v>1123828.9999999998</v>
      </c>
    </row>
    <row r="34" spans="2:2" ht="12" customHeight="1" x14ac:dyDescent="0.25">
      <c r="B34"/>
    </row>
    <row r="35" spans="2:2" ht="12" customHeight="1" x14ac:dyDescent="0.25">
      <c r="B35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/>
    </row>
    <row r="3" spans="1:17" ht="12.95" customHeight="1" x14ac:dyDescent="0.25">
      <c r="A3" s="94" t="s">
        <v>118</v>
      </c>
      <c r="B3" s="100">
        <f t="shared" ref="B3" si="0">SUM(B4,B15,B17,B27)</f>
        <v>2291.834477563335</v>
      </c>
      <c r="C3" s="100">
        <f t="shared" ref="C3:Q3" si="1">SUM(C4,C15,C17,C27)</f>
        <v>2424.3585292643506</v>
      </c>
      <c r="D3" s="100">
        <f t="shared" si="1"/>
        <v>2371.5096577352765</v>
      </c>
      <c r="E3" s="100">
        <f t="shared" si="1"/>
        <v>2476.6109579098425</v>
      </c>
      <c r="F3" s="100">
        <f t="shared" si="1"/>
        <v>2584.7762471010265</v>
      </c>
      <c r="G3" s="100">
        <f t="shared" si="1"/>
        <v>2655.3730702183916</v>
      </c>
      <c r="H3" s="100">
        <f t="shared" si="1"/>
        <v>2771.0029108844737</v>
      </c>
      <c r="I3" s="100">
        <f t="shared" si="1"/>
        <v>2623.9396488194825</v>
      </c>
      <c r="J3" s="100">
        <f t="shared" si="1"/>
        <v>2849.1393259088941</v>
      </c>
      <c r="K3" s="100">
        <f t="shared" si="1"/>
        <v>2766.1596904192484</v>
      </c>
      <c r="L3" s="100">
        <f t="shared" si="1"/>
        <v>2907.4698417742275</v>
      </c>
      <c r="M3" s="100">
        <f t="shared" si="1"/>
        <v>2376.6900493338303</v>
      </c>
      <c r="N3" s="100">
        <f t="shared" si="1"/>
        <v>2355.9900929946311</v>
      </c>
      <c r="O3" s="100">
        <f t="shared" si="1"/>
        <v>2422.1512399036519</v>
      </c>
      <c r="P3" s="100">
        <f t="shared" si="1"/>
        <v>2220.1930147377793</v>
      </c>
      <c r="Q3" s="100">
        <f t="shared" si="1"/>
        <v>2347.76259146143</v>
      </c>
    </row>
    <row r="4" spans="1:17" ht="12.95" customHeight="1" x14ac:dyDescent="0.25">
      <c r="A4" s="89" t="s">
        <v>65</v>
      </c>
      <c r="B4" s="96">
        <f t="shared" ref="B4" si="2">SUM(B5:B14)</f>
        <v>1745.9898762180605</v>
      </c>
      <c r="C4" s="96">
        <f t="shared" ref="C4:Q4" si="3">SUM(C5:C14)</f>
        <v>1862.3548014405148</v>
      </c>
      <c r="D4" s="96">
        <f t="shared" si="3"/>
        <v>1810.0260453607789</v>
      </c>
      <c r="E4" s="96">
        <f t="shared" si="3"/>
        <v>1897.8380782928571</v>
      </c>
      <c r="F4" s="96">
        <f t="shared" si="3"/>
        <v>1989.4329605230375</v>
      </c>
      <c r="G4" s="96">
        <f t="shared" si="3"/>
        <v>2043.8170051094567</v>
      </c>
      <c r="H4" s="96">
        <f t="shared" si="3"/>
        <v>2132.1732538297424</v>
      </c>
      <c r="I4" s="96">
        <f t="shared" si="3"/>
        <v>1973.4168363568954</v>
      </c>
      <c r="J4" s="96">
        <f t="shared" si="3"/>
        <v>2170.6874157598409</v>
      </c>
      <c r="K4" s="96">
        <f t="shared" si="3"/>
        <v>2089.0744541063732</v>
      </c>
      <c r="L4" s="96">
        <f t="shared" si="3"/>
        <v>2205.9776095690358</v>
      </c>
      <c r="M4" s="96">
        <f t="shared" si="3"/>
        <v>1683.4508472772834</v>
      </c>
      <c r="N4" s="96">
        <f t="shared" si="3"/>
        <v>1658.1463171961166</v>
      </c>
      <c r="O4" s="96">
        <f t="shared" si="3"/>
        <v>1701.9010323135572</v>
      </c>
      <c r="P4" s="96">
        <f t="shared" si="3"/>
        <v>1510.8479042902591</v>
      </c>
      <c r="Q4" s="96">
        <f t="shared" si="3"/>
        <v>1628.7038646069984</v>
      </c>
    </row>
    <row r="5" spans="1:17" ht="12" customHeight="1" x14ac:dyDescent="0.25">
      <c r="A5" s="87" t="s">
        <v>58</v>
      </c>
      <c r="B5" s="95">
        <v>516.49918701620561</v>
      </c>
      <c r="C5" s="95">
        <v>487.21826418366192</v>
      </c>
      <c r="D5" s="95">
        <v>476.89270471365791</v>
      </c>
      <c r="E5" s="95">
        <v>449.6653456959894</v>
      </c>
      <c r="F5" s="95">
        <v>440.60654760994123</v>
      </c>
      <c r="G5" s="95">
        <v>459.31807439442747</v>
      </c>
      <c r="H5" s="95">
        <v>442.54025284683399</v>
      </c>
      <c r="I5" s="95">
        <v>415.57014453711253</v>
      </c>
      <c r="J5" s="95">
        <v>443.53324467222387</v>
      </c>
      <c r="K5" s="95">
        <v>456.62564963310302</v>
      </c>
      <c r="L5" s="95">
        <v>422.24322256734052</v>
      </c>
      <c r="M5" s="95">
        <v>377.00825589846107</v>
      </c>
      <c r="N5" s="95">
        <v>357.81145079231305</v>
      </c>
      <c r="O5" s="95">
        <v>380.4111994067693</v>
      </c>
      <c r="P5" s="95">
        <v>313.72430924069454</v>
      </c>
      <c r="Q5" s="95">
        <v>309.27971870042126</v>
      </c>
    </row>
    <row r="6" spans="1:17" ht="12" customHeight="1" x14ac:dyDescent="0.25">
      <c r="A6" s="87" t="s">
        <v>84</v>
      </c>
      <c r="B6" s="95">
        <v>23.719582895931023</v>
      </c>
      <c r="C6" s="95">
        <v>23.507956772942659</v>
      </c>
      <c r="D6" s="95">
        <v>23.700387978597934</v>
      </c>
      <c r="E6" s="95">
        <v>23.745181853923004</v>
      </c>
      <c r="F6" s="95">
        <v>23.600721891072062</v>
      </c>
      <c r="G6" s="95">
        <v>23.458055293055239</v>
      </c>
      <c r="H6" s="95">
        <v>23.973926499317063</v>
      </c>
      <c r="I6" s="95">
        <v>21.987361340898662</v>
      </c>
      <c r="J6" s="95">
        <v>23.265143338844634</v>
      </c>
      <c r="K6" s="95">
        <v>22.082011999999995</v>
      </c>
      <c r="L6" s="95">
        <v>23.111004946343019</v>
      </c>
      <c r="M6" s="95">
        <v>16.319402722001215</v>
      </c>
      <c r="N6" s="95">
        <v>13.814673261790677</v>
      </c>
      <c r="O6" s="95">
        <v>17.441716518179955</v>
      </c>
      <c r="P6" s="95">
        <v>15.868669561208788</v>
      </c>
      <c r="Q6" s="95">
        <v>15.868193576180268</v>
      </c>
    </row>
    <row r="7" spans="1:17" ht="12" customHeight="1" x14ac:dyDescent="0.25">
      <c r="A7" s="87" t="s">
        <v>110</v>
      </c>
      <c r="B7" s="95">
        <v>739.52334875920496</v>
      </c>
      <c r="C7" s="95">
        <v>831.24283162819108</v>
      </c>
      <c r="D7" s="95">
        <v>819.535723928518</v>
      </c>
      <c r="E7" s="95">
        <v>869.31596751836707</v>
      </c>
      <c r="F7" s="95">
        <v>900.4888520719785</v>
      </c>
      <c r="G7" s="95">
        <v>934.7744121140521</v>
      </c>
      <c r="H7" s="95">
        <v>990.44905660181473</v>
      </c>
      <c r="I7" s="95">
        <v>923.29324915061898</v>
      </c>
      <c r="J7" s="95">
        <v>1016.6558746916103</v>
      </c>
      <c r="K7" s="95">
        <v>1005.0704231001819</v>
      </c>
      <c r="L7" s="95">
        <v>1059.1730741711626</v>
      </c>
      <c r="M7" s="95">
        <v>761.02684955686914</v>
      </c>
      <c r="N7" s="95">
        <v>737.70743321229168</v>
      </c>
      <c r="O7" s="95">
        <v>733.0150650294438</v>
      </c>
      <c r="P7" s="95">
        <v>680.89027049742026</v>
      </c>
      <c r="Q7" s="95">
        <v>756.79070867513974</v>
      </c>
    </row>
    <row r="8" spans="1:17" ht="12" customHeight="1" x14ac:dyDescent="0.25">
      <c r="A8" s="87" t="s">
        <v>109</v>
      </c>
      <c r="B8" s="95">
        <v>334.37404684990588</v>
      </c>
      <c r="C8" s="95">
        <v>371.18725881003093</v>
      </c>
      <c r="D8" s="95">
        <v>362.07195346813944</v>
      </c>
      <c r="E8" s="95">
        <v>412.9568291503071</v>
      </c>
      <c r="F8" s="95">
        <v>463.78014737447768</v>
      </c>
      <c r="G8" s="95">
        <v>467.33580526077594</v>
      </c>
      <c r="H8" s="95">
        <v>487.73189922775299</v>
      </c>
      <c r="I8" s="95">
        <v>445.46637671335458</v>
      </c>
      <c r="J8" s="95">
        <v>509.35668390666154</v>
      </c>
      <c r="K8" s="95">
        <v>466.36895321118629</v>
      </c>
      <c r="L8" s="95">
        <v>535.38537890201951</v>
      </c>
      <c r="M8" s="95">
        <v>399.22707289661673</v>
      </c>
      <c r="N8" s="95">
        <v>418.52830228255476</v>
      </c>
      <c r="O8" s="95">
        <v>423.90331185892012</v>
      </c>
      <c r="P8" s="95">
        <v>362.64604038283261</v>
      </c>
      <c r="Q8" s="95">
        <v>384.47367919023179</v>
      </c>
    </row>
    <row r="9" spans="1:17" ht="12" customHeight="1" x14ac:dyDescent="0.25">
      <c r="A9" s="87" t="s">
        <v>55</v>
      </c>
      <c r="B9" s="95">
        <v>16.26267769401322</v>
      </c>
      <c r="C9" s="95">
        <v>15.474914664971534</v>
      </c>
      <c r="D9" s="95">
        <v>15.212537026185464</v>
      </c>
      <c r="E9" s="95">
        <v>14.271523386323581</v>
      </c>
      <c r="F9" s="95">
        <v>13.802996382721192</v>
      </c>
      <c r="G9" s="95">
        <v>14.640446417871004</v>
      </c>
      <c r="H9" s="95">
        <v>15.386148161231693</v>
      </c>
      <c r="I9" s="95">
        <v>20.990935890961651</v>
      </c>
      <c r="J9" s="95">
        <v>18.24044239334367</v>
      </c>
      <c r="K9" s="95">
        <v>23.418350063126393</v>
      </c>
      <c r="L9" s="95">
        <v>23.457432841686323</v>
      </c>
      <c r="M9" s="95">
        <v>18.765604635662285</v>
      </c>
      <c r="N9" s="95">
        <v>22.895164573750659</v>
      </c>
      <c r="O9" s="95">
        <v>23.146981354430508</v>
      </c>
      <c r="P9" s="95">
        <v>20.233936589841147</v>
      </c>
      <c r="Q9" s="95">
        <v>25.69411816881351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0.98107103916096894</v>
      </c>
      <c r="C12" s="95">
        <v>1.3935245403479046</v>
      </c>
      <c r="D12" s="95">
        <v>1.3905521709006892</v>
      </c>
      <c r="E12" s="95">
        <v>1.8413961697116372</v>
      </c>
      <c r="F12" s="95">
        <v>2.4181042067614533</v>
      </c>
      <c r="G12" s="95">
        <v>2.6391769946328303</v>
      </c>
      <c r="H12" s="95">
        <v>3.4125516174960615</v>
      </c>
      <c r="I12" s="95">
        <v>3.1850605562442413</v>
      </c>
      <c r="J12" s="95">
        <v>3.620782653390457</v>
      </c>
      <c r="K12" s="95">
        <v>3.4926188822521542</v>
      </c>
      <c r="L12" s="95">
        <v>4.2077079564633175</v>
      </c>
      <c r="M12" s="95">
        <v>3.6693890957625621</v>
      </c>
      <c r="N12" s="95">
        <v>4.353171119174351</v>
      </c>
      <c r="O12" s="95">
        <v>5.2069343525626079</v>
      </c>
      <c r="P12" s="95">
        <v>6.0532730559070096</v>
      </c>
      <c r="Q12" s="95">
        <v>9.2159438285507189</v>
      </c>
    </row>
    <row r="13" spans="1:17" ht="12" customHeight="1" x14ac:dyDescent="0.25">
      <c r="A13" s="51" t="s">
        <v>114</v>
      </c>
      <c r="B13" s="22">
        <v>92.440440452303534</v>
      </c>
      <c r="C13" s="22">
        <v>104.18865520741586</v>
      </c>
      <c r="D13" s="22">
        <v>95.13091643234867</v>
      </c>
      <c r="E13" s="22">
        <v>105.24935875129512</v>
      </c>
      <c r="F13" s="22">
        <v>116.45841417770599</v>
      </c>
      <c r="G13" s="22">
        <v>115.5899704749522</v>
      </c>
      <c r="H13" s="22">
        <v>129.2814891959745</v>
      </c>
      <c r="I13" s="22">
        <v>112.00982130994974</v>
      </c>
      <c r="J13" s="22">
        <v>120.88563327901744</v>
      </c>
      <c r="K13" s="22">
        <v>100.34091751834291</v>
      </c>
      <c r="L13" s="22">
        <v>113.89229059517824</v>
      </c>
      <c r="M13" s="22">
        <v>87.015946605627505</v>
      </c>
      <c r="N13" s="22">
        <v>85.220295898851489</v>
      </c>
      <c r="O13" s="22">
        <v>94.123589929378269</v>
      </c>
      <c r="P13" s="22">
        <v>87.620389647466396</v>
      </c>
      <c r="Q13" s="22">
        <v>97.812705443020548</v>
      </c>
    </row>
    <row r="14" spans="1:17" ht="12" customHeight="1" x14ac:dyDescent="0.25">
      <c r="A14" s="99" t="s">
        <v>117</v>
      </c>
      <c r="B14" s="98">
        <v>22.189521511335265</v>
      </c>
      <c r="C14" s="98">
        <v>28.141395632952914</v>
      </c>
      <c r="D14" s="98">
        <v>16.091269642431122</v>
      </c>
      <c r="E14" s="98">
        <v>20.792475766939816</v>
      </c>
      <c r="F14" s="98">
        <v>28.277176808379298</v>
      </c>
      <c r="G14" s="98">
        <v>26.061064159689778</v>
      </c>
      <c r="H14" s="98">
        <v>39.397929679321543</v>
      </c>
      <c r="I14" s="98">
        <v>30.913886857754918</v>
      </c>
      <c r="J14" s="98">
        <v>35.129610824748681</v>
      </c>
      <c r="K14" s="98">
        <v>11.67552969818043</v>
      </c>
      <c r="L14" s="98">
        <v>24.507497588842448</v>
      </c>
      <c r="M14" s="98">
        <v>20.418325866282661</v>
      </c>
      <c r="N14" s="98">
        <v>17.815826055390147</v>
      </c>
      <c r="O14" s="98">
        <v>24.652233863872425</v>
      </c>
      <c r="P14" s="98">
        <v>23.811015314888213</v>
      </c>
      <c r="Q14" s="98">
        <v>29.568797024640606</v>
      </c>
    </row>
    <row r="15" spans="1:17" ht="12.95" customHeight="1" x14ac:dyDescent="0.25">
      <c r="A15" s="89" t="s">
        <v>112</v>
      </c>
      <c r="B15" s="96">
        <f t="shared" ref="B15:Q15" si="4">B16</f>
        <v>0.34383192854962996</v>
      </c>
      <c r="C15" s="96">
        <f t="shared" si="4"/>
        <v>0.38141367151523858</v>
      </c>
      <c r="D15" s="96">
        <f t="shared" si="4"/>
        <v>0.40723149618469823</v>
      </c>
      <c r="E15" s="96">
        <f t="shared" si="4"/>
        <v>0.43410121981772842</v>
      </c>
      <c r="F15" s="96">
        <f t="shared" si="4"/>
        <v>0.47565692313108809</v>
      </c>
      <c r="G15" s="96">
        <f t="shared" si="4"/>
        <v>0.5707574087278775</v>
      </c>
      <c r="H15" s="96">
        <f t="shared" si="4"/>
        <v>0.67252179647729893</v>
      </c>
      <c r="I15" s="96">
        <f t="shared" si="4"/>
        <v>0.8176624889600369</v>
      </c>
      <c r="J15" s="96">
        <f t="shared" si="4"/>
        <v>0.9362872227957747</v>
      </c>
      <c r="K15" s="96">
        <f t="shared" si="4"/>
        <v>1.127937401260084</v>
      </c>
      <c r="L15" s="96">
        <f t="shared" si="4"/>
        <v>1.2541226013336908</v>
      </c>
      <c r="M15" s="96">
        <f t="shared" si="4"/>
        <v>1.3590014638420365</v>
      </c>
      <c r="N15" s="96">
        <f t="shared" si="4"/>
        <v>1.5051039022186701</v>
      </c>
      <c r="O15" s="96">
        <f t="shared" si="4"/>
        <v>1.6294598804871523</v>
      </c>
      <c r="P15" s="96">
        <f t="shared" si="4"/>
        <v>1.7714015758860531</v>
      </c>
      <c r="Q15" s="96">
        <f t="shared" si="4"/>
        <v>1.8188555878476265</v>
      </c>
    </row>
    <row r="16" spans="1:17" ht="12" customHeight="1" x14ac:dyDescent="0.25">
      <c r="A16" s="87" t="s">
        <v>111</v>
      </c>
      <c r="B16" s="97">
        <v>0.34383192854962996</v>
      </c>
      <c r="C16" s="97">
        <v>0.38141367151523858</v>
      </c>
      <c r="D16" s="97">
        <v>0.40723149618469823</v>
      </c>
      <c r="E16" s="97">
        <v>0.43410121981772842</v>
      </c>
      <c r="F16" s="97">
        <v>0.47565692313108809</v>
      </c>
      <c r="G16" s="97">
        <v>0.5707574087278775</v>
      </c>
      <c r="H16" s="97">
        <v>0.67252179647729893</v>
      </c>
      <c r="I16" s="97">
        <v>0.8176624889600369</v>
      </c>
      <c r="J16" s="97">
        <v>0.9362872227957747</v>
      </c>
      <c r="K16" s="97">
        <v>1.127937401260084</v>
      </c>
      <c r="L16" s="97">
        <v>1.2541226013336908</v>
      </c>
      <c r="M16" s="97">
        <v>1.3590014638420365</v>
      </c>
      <c r="N16" s="97">
        <v>1.5051039022186701</v>
      </c>
      <c r="O16" s="97">
        <v>1.6294598804871523</v>
      </c>
      <c r="P16" s="97">
        <v>1.7714015758860531</v>
      </c>
      <c r="Q16" s="97">
        <v>1.8188555878476265</v>
      </c>
    </row>
    <row r="17" spans="1:17" ht="12.95" customHeight="1" x14ac:dyDescent="0.25">
      <c r="A17" s="89" t="s">
        <v>63</v>
      </c>
      <c r="B17" s="96">
        <f t="shared" ref="B17" si="5">SUM(B18:B26)</f>
        <v>436.62193924401686</v>
      </c>
      <c r="C17" s="96">
        <f t="shared" ref="C17:Q17" si="6">SUM(C18:C26)</f>
        <v>448.07852055674084</v>
      </c>
      <c r="D17" s="96">
        <f t="shared" si="6"/>
        <v>447.64874834667057</v>
      </c>
      <c r="E17" s="96">
        <f t="shared" si="6"/>
        <v>459.64012399038251</v>
      </c>
      <c r="F17" s="96">
        <f t="shared" si="6"/>
        <v>470.94735044860312</v>
      </c>
      <c r="G17" s="96">
        <f t="shared" si="6"/>
        <v>484.02280015971058</v>
      </c>
      <c r="H17" s="96">
        <f t="shared" si="6"/>
        <v>505.68652247934074</v>
      </c>
      <c r="I17" s="96">
        <f t="shared" si="6"/>
        <v>513.83547399083</v>
      </c>
      <c r="J17" s="96">
        <f t="shared" si="6"/>
        <v>534.75203426103826</v>
      </c>
      <c r="K17" s="96">
        <f t="shared" si="6"/>
        <v>537.54073795280851</v>
      </c>
      <c r="L17" s="96">
        <f t="shared" si="6"/>
        <v>552.88005839180062</v>
      </c>
      <c r="M17" s="96">
        <f t="shared" si="6"/>
        <v>547.89341537836401</v>
      </c>
      <c r="N17" s="96">
        <f t="shared" si="6"/>
        <v>551.15742427071507</v>
      </c>
      <c r="O17" s="96">
        <f t="shared" si="6"/>
        <v>560.22331246704755</v>
      </c>
      <c r="P17" s="96">
        <f t="shared" si="6"/>
        <v>551.15925852504563</v>
      </c>
      <c r="Q17" s="96">
        <f t="shared" si="6"/>
        <v>554.77441667363462</v>
      </c>
    </row>
    <row r="18" spans="1:17" ht="12" customHeight="1" x14ac:dyDescent="0.25">
      <c r="A18" s="87" t="s">
        <v>58</v>
      </c>
      <c r="B18" s="95">
        <v>46.43490037318854</v>
      </c>
      <c r="C18" s="95">
        <v>47.077145816337911</v>
      </c>
      <c r="D18" s="95">
        <v>49.518995286342566</v>
      </c>
      <c r="E18" s="95">
        <v>49.964584304010046</v>
      </c>
      <c r="F18" s="95">
        <v>50.431142390058127</v>
      </c>
      <c r="G18" s="95">
        <v>54.271661750477833</v>
      </c>
      <c r="H18" s="95">
        <v>54.564957153166127</v>
      </c>
      <c r="I18" s="95">
        <v>59.023155462887544</v>
      </c>
      <c r="J18" s="95">
        <v>59.803105327775192</v>
      </c>
      <c r="K18" s="95">
        <v>67.744810366896914</v>
      </c>
      <c r="L18" s="95">
        <v>68.424347470974212</v>
      </c>
      <c r="M18" s="95">
        <v>80.191688611150411</v>
      </c>
      <c r="N18" s="95">
        <v>89.366169388814598</v>
      </c>
      <c r="O18" s="95">
        <v>93.853149915799023</v>
      </c>
      <c r="P18" s="95">
        <v>92.386541345356576</v>
      </c>
      <c r="Q18" s="95">
        <v>90.137531941902708</v>
      </c>
    </row>
    <row r="19" spans="1:17" s="28" customFormat="1" ht="12" customHeight="1" x14ac:dyDescent="0.25">
      <c r="A19" s="87" t="s">
        <v>84</v>
      </c>
      <c r="B19" s="95">
        <v>32.95307346680417</v>
      </c>
      <c r="C19" s="95">
        <v>32.246785347846782</v>
      </c>
      <c r="D19" s="95">
        <v>30.525090160354651</v>
      </c>
      <c r="E19" s="95">
        <v>30.105332305052467</v>
      </c>
      <c r="F19" s="95">
        <v>29.655561951733578</v>
      </c>
      <c r="G19" s="95">
        <v>28.92954076733794</v>
      </c>
      <c r="H19" s="95">
        <v>28.887659731474233</v>
      </c>
      <c r="I19" s="95">
        <v>28.224657011557952</v>
      </c>
      <c r="J19" s="95">
        <v>27.196589718981361</v>
      </c>
      <c r="K19" s="95">
        <v>23.423638621940981</v>
      </c>
      <c r="L19" s="95">
        <v>20.999374944328423</v>
      </c>
      <c r="M19" s="95">
        <v>8.6073832447745371</v>
      </c>
      <c r="N19" s="95">
        <v>7.371497607144839</v>
      </c>
      <c r="O19" s="95">
        <v>21.43219216690277</v>
      </c>
      <c r="P19" s="95">
        <v>22.0178934843584</v>
      </c>
      <c r="Q19" s="95">
        <v>23.011244518659865</v>
      </c>
    </row>
    <row r="20" spans="1:17" ht="12" customHeight="1" x14ac:dyDescent="0.25">
      <c r="A20" s="87" t="s">
        <v>110</v>
      </c>
      <c r="B20" s="95">
        <v>134.08044775438267</v>
      </c>
      <c r="C20" s="95">
        <v>143.53695837180865</v>
      </c>
      <c r="D20" s="95">
        <v>149.52098607148187</v>
      </c>
      <c r="E20" s="95">
        <v>154.30634248163278</v>
      </c>
      <c r="F20" s="95">
        <v>155.76261792802168</v>
      </c>
      <c r="G20" s="95">
        <v>162.45619378485435</v>
      </c>
      <c r="H20" s="95">
        <v>170.94263339818485</v>
      </c>
      <c r="I20" s="95">
        <v>180.80388084938082</v>
      </c>
      <c r="J20" s="95">
        <v>188.31128530838967</v>
      </c>
      <c r="K20" s="95">
        <v>205.66780689981789</v>
      </c>
      <c r="L20" s="95">
        <v>207.20835474806614</v>
      </c>
      <c r="M20" s="95">
        <v>197.98965566584124</v>
      </c>
      <c r="N20" s="95">
        <v>196.15491822902908</v>
      </c>
      <c r="O20" s="95">
        <v>194.66281109293016</v>
      </c>
      <c r="P20" s="95">
        <v>206.62088711540306</v>
      </c>
      <c r="Q20" s="95">
        <v>216.7577659515473</v>
      </c>
    </row>
    <row r="21" spans="1:17" ht="12" customHeight="1" x14ac:dyDescent="0.25">
      <c r="A21" s="87" t="s">
        <v>109</v>
      </c>
      <c r="B21" s="95">
        <v>77.620062086350302</v>
      </c>
      <c r="C21" s="95">
        <v>82.000633220806762</v>
      </c>
      <c r="D21" s="95">
        <v>83.99053326255563</v>
      </c>
      <c r="E21" s="95">
        <v>93.082985353499751</v>
      </c>
      <c r="F21" s="95">
        <v>101.21634120216143</v>
      </c>
      <c r="G21" s="95">
        <v>102.81054743307712</v>
      </c>
      <c r="H21" s="95">
        <v>106.61375082316506</v>
      </c>
      <c r="I21" s="95">
        <v>108.63341382379271</v>
      </c>
      <c r="J21" s="95">
        <v>117.46544944751531</v>
      </c>
      <c r="K21" s="95">
        <v>117.01474273539601</v>
      </c>
      <c r="L21" s="95">
        <v>128.45707887241034</v>
      </c>
      <c r="M21" s="95">
        <v>125.29494835506398</v>
      </c>
      <c r="N21" s="95">
        <v>133.99125497473952</v>
      </c>
      <c r="O21" s="95">
        <v>134.0516508686284</v>
      </c>
      <c r="P21" s="95">
        <v>126.86741684008507</v>
      </c>
      <c r="Q21" s="95">
        <v>124.32102751999848</v>
      </c>
    </row>
    <row r="22" spans="1:17" ht="12" customHeight="1" x14ac:dyDescent="0.25">
      <c r="A22" s="87" t="s">
        <v>55</v>
      </c>
      <c r="B22" s="95">
        <v>0.93413319263825911</v>
      </c>
      <c r="C22" s="95">
        <v>1.0236553350284638</v>
      </c>
      <c r="D22" s="95">
        <v>1.0870029738145346</v>
      </c>
      <c r="E22" s="95">
        <v>1.1030366136764174</v>
      </c>
      <c r="F22" s="95">
        <v>1.2075136172788108</v>
      </c>
      <c r="G22" s="95">
        <v>1.3164806307651509</v>
      </c>
      <c r="H22" s="95">
        <v>1.4133718387683083</v>
      </c>
      <c r="I22" s="95">
        <v>2.230294109038339</v>
      </c>
      <c r="J22" s="95">
        <v>2.2105876066563366</v>
      </c>
      <c r="K22" s="95">
        <v>3.2810899368736073</v>
      </c>
      <c r="L22" s="95">
        <v>3.2691292333500037</v>
      </c>
      <c r="M22" s="95">
        <v>3.7341247855876198</v>
      </c>
      <c r="N22" s="95">
        <v>4.7155319729520251</v>
      </c>
      <c r="O22" s="95">
        <v>5.2517814693995701</v>
      </c>
      <c r="P22" s="95">
        <v>5.4197138166886907</v>
      </c>
      <c r="Q22" s="95">
        <v>6.6733041803243269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144.47989942233912</v>
      </c>
      <c r="C25" s="22">
        <v>142.09334246491218</v>
      </c>
      <c r="D25" s="22">
        <v>132.80614059212132</v>
      </c>
      <c r="E25" s="22">
        <v>130.87784293251107</v>
      </c>
      <c r="F25" s="22">
        <v>132.37417335934941</v>
      </c>
      <c r="G25" s="22">
        <v>133.78456858960595</v>
      </c>
      <c r="H25" s="22">
        <v>142.66414953458221</v>
      </c>
      <c r="I25" s="22">
        <v>133.52007273417271</v>
      </c>
      <c r="J25" s="22">
        <v>136.66199685172032</v>
      </c>
      <c r="K25" s="22">
        <v>115.10864939188313</v>
      </c>
      <c r="L25" s="22">
        <v>117.16532052512494</v>
      </c>
      <c r="M25" s="22">
        <v>123.1666598256967</v>
      </c>
      <c r="N25" s="22">
        <v>109.52652738598989</v>
      </c>
      <c r="O25" s="22">
        <v>99.865392760209019</v>
      </c>
      <c r="P25" s="22">
        <v>85.808975918527949</v>
      </c>
      <c r="Q25" s="22">
        <v>81.047516199136254</v>
      </c>
    </row>
    <row r="26" spans="1:17" ht="12" customHeight="1" x14ac:dyDescent="0.25">
      <c r="A26" s="49" t="s">
        <v>59</v>
      </c>
      <c r="B26" s="18">
        <v>0.11942294831375</v>
      </c>
      <c r="C26" s="18">
        <v>9.9999999999999964E-2</v>
      </c>
      <c r="D26" s="18">
        <v>0.19999999999999923</v>
      </c>
      <c r="E26" s="18">
        <v>0.19999999999999996</v>
      </c>
      <c r="F26" s="18">
        <v>0.29999999999999988</v>
      </c>
      <c r="G26" s="18">
        <v>0.45380720359223997</v>
      </c>
      <c r="H26" s="18">
        <v>0.59999999999999987</v>
      </c>
      <c r="I26" s="18">
        <v>1.4</v>
      </c>
      <c r="J26" s="18">
        <v>3.1030199999999994</v>
      </c>
      <c r="K26" s="18">
        <v>5.3</v>
      </c>
      <c r="L26" s="18">
        <v>7.3564525975466886</v>
      </c>
      <c r="M26" s="18">
        <v>8.9089548902495999</v>
      </c>
      <c r="N26" s="18">
        <v>10.031524712045103</v>
      </c>
      <c r="O26" s="18">
        <v>11.106334193178597</v>
      </c>
      <c r="P26" s="18">
        <v>12.037830004625867</v>
      </c>
      <c r="Q26" s="18">
        <v>12.826026362065683</v>
      </c>
    </row>
    <row r="27" spans="1:17" ht="12.95" customHeight="1" x14ac:dyDescent="0.25">
      <c r="A27" s="89" t="s">
        <v>62</v>
      </c>
      <c r="B27" s="96">
        <f t="shared" ref="B27" si="7">SUM(B28:B32)</f>
        <v>108.87883017270832</v>
      </c>
      <c r="C27" s="96">
        <f t="shared" ref="C27:Q27" si="8">SUM(C28:C32)</f>
        <v>113.54379359557971</v>
      </c>
      <c r="D27" s="96">
        <f t="shared" si="8"/>
        <v>113.42763253164244</v>
      </c>
      <c r="E27" s="96">
        <f t="shared" si="8"/>
        <v>118.69865440678561</v>
      </c>
      <c r="F27" s="96">
        <f t="shared" si="8"/>
        <v>123.9202792062547</v>
      </c>
      <c r="G27" s="96">
        <f t="shared" si="8"/>
        <v>126.96250754049649</v>
      </c>
      <c r="H27" s="96">
        <f t="shared" si="8"/>
        <v>132.47061277891319</v>
      </c>
      <c r="I27" s="96">
        <f t="shared" si="8"/>
        <v>135.86967598279716</v>
      </c>
      <c r="J27" s="96">
        <f t="shared" si="8"/>
        <v>142.7635886652192</v>
      </c>
      <c r="K27" s="96">
        <f t="shared" si="8"/>
        <v>138.41656095880617</v>
      </c>
      <c r="L27" s="96">
        <f t="shared" si="8"/>
        <v>147.35805121205755</v>
      </c>
      <c r="M27" s="96">
        <f t="shared" si="8"/>
        <v>143.98678521434081</v>
      </c>
      <c r="N27" s="96">
        <f t="shared" si="8"/>
        <v>145.18124762558071</v>
      </c>
      <c r="O27" s="96">
        <f t="shared" si="8"/>
        <v>158.39743524256039</v>
      </c>
      <c r="P27" s="96">
        <f t="shared" si="8"/>
        <v>156.41445034658875</v>
      </c>
      <c r="Q27" s="96">
        <f t="shared" si="8"/>
        <v>162.46545459294953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16.523549791999216</v>
      </c>
      <c r="C29" s="95">
        <v>20.79599787921055</v>
      </c>
      <c r="D29" s="95">
        <v>17.784901861047416</v>
      </c>
      <c r="E29" s="95">
        <v>17.147265841024524</v>
      </c>
      <c r="F29" s="95">
        <v>19.941146157194357</v>
      </c>
      <c r="G29" s="95">
        <v>23.062924596491722</v>
      </c>
      <c r="H29" s="95">
        <v>30.521123769208685</v>
      </c>
      <c r="I29" s="95">
        <v>19.629491647543379</v>
      </c>
      <c r="J29" s="95">
        <v>22.779576942173989</v>
      </c>
      <c r="K29" s="95">
        <v>9.6993793780590103</v>
      </c>
      <c r="L29" s="95">
        <v>17.845449974772528</v>
      </c>
      <c r="M29" s="95">
        <v>13.371720838227281</v>
      </c>
      <c r="N29" s="95">
        <v>5.8505122855411749</v>
      </c>
      <c r="O29" s="95">
        <v>34.333849343729099</v>
      </c>
      <c r="P29" s="95">
        <v>24.05970447831546</v>
      </c>
      <c r="Q29" s="95">
        <v>23.057539511257431</v>
      </c>
    </row>
    <row r="30" spans="1:17" ht="12" customHeight="1" x14ac:dyDescent="0.25">
      <c r="A30" s="87" t="s">
        <v>109</v>
      </c>
      <c r="B30" s="95">
        <v>25.780766119396972</v>
      </c>
      <c r="C30" s="95">
        <v>27.587597969162257</v>
      </c>
      <c r="D30" s="95">
        <v>28.492893269305053</v>
      </c>
      <c r="E30" s="95">
        <v>31.852675496193168</v>
      </c>
      <c r="F30" s="95">
        <v>34.914461423360898</v>
      </c>
      <c r="G30" s="95">
        <v>35.422338595008306</v>
      </c>
      <c r="H30" s="95">
        <v>36.44923994908202</v>
      </c>
      <c r="I30" s="95">
        <v>37.607719462852479</v>
      </c>
      <c r="J30" s="95">
        <v>40.659676645822955</v>
      </c>
      <c r="K30" s="95">
        <v>40.011284053417725</v>
      </c>
      <c r="L30" s="95">
        <v>44.450870389888244</v>
      </c>
      <c r="M30" s="95">
        <v>43.604310033515262</v>
      </c>
      <c r="N30" s="95">
        <v>46.744136240806071</v>
      </c>
      <c r="O30" s="95">
        <v>47.041290934507543</v>
      </c>
      <c r="P30" s="95">
        <v>45.066060031937361</v>
      </c>
      <c r="Q30" s="95">
        <v>45.203054572157278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66.574514261312132</v>
      </c>
      <c r="C32" s="18">
        <v>65.160197747206908</v>
      </c>
      <c r="D32" s="18">
        <v>67.149837401289972</v>
      </c>
      <c r="E32" s="18">
        <v>69.698713069567916</v>
      </c>
      <c r="F32" s="18">
        <v>69.064671625699447</v>
      </c>
      <c r="G32" s="18">
        <v>68.477244348996464</v>
      </c>
      <c r="H32" s="18">
        <v>65.50024906062248</v>
      </c>
      <c r="I32" s="18">
        <v>78.632464872401314</v>
      </c>
      <c r="J32" s="18">
        <v>79.324335077222258</v>
      </c>
      <c r="K32" s="18">
        <v>88.705897527329441</v>
      </c>
      <c r="L32" s="18">
        <v>85.06173084739676</v>
      </c>
      <c r="M32" s="18">
        <v>87.010754342598261</v>
      </c>
      <c r="N32" s="18">
        <v>92.586599099233467</v>
      </c>
      <c r="O32" s="18">
        <v>77.022294964323763</v>
      </c>
      <c r="P32" s="18">
        <v>87.288685836335915</v>
      </c>
      <c r="Q32" s="18">
        <v>94.204860509534825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>
        <f t="shared" ref="B3:Q3" si="0">SUM(B4,B15,B17,B27)</f>
        <v>1307.6135240472502</v>
      </c>
      <c r="C3" s="100">
        <f t="shared" si="0"/>
        <v>1402.1974350189121</v>
      </c>
      <c r="D3" s="100">
        <f t="shared" si="0"/>
        <v>1376.2643102633169</v>
      </c>
      <c r="E3" s="100">
        <f t="shared" si="0"/>
        <v>1458.1819597725425</v>
      </c>
      <c r="F3" s="100">
        <f t="shared" si="0"/>
        <v>1541.1864122487057</v>
      </c>
      <c r="G3" s="100">
        <f t="shared" si="0"/>
        <v>1594.3568971416159</v>
      </c>
      <c r="H3" s="100">
        <f t="shared" si="0"/>
        <v>1687.3591569078781</v>
      </c>
      <c r="I3" s="100">
        <f t="shared" si="0"/>
        <v>1610.7748586585526</v>
      </c>
      <c r="J3" s="100">
        <f t="shared" si="0"/>
        <v>1770.2054241165099</v>
      </c>
      <c r="K3" s="100">
        <f t="shared" si="0"/>
        <v>1720.0836069401594</v>
      </c>
      <c r="L3" s="100">
        <f t="shared" si="0"/>
        <v>1836.3579134419751</v>
      </c>
      <c r="M3" s="100">
        <f t="shared" si="0"/>
        <v>1505.3656652545703</v>
      </c>
      <c r="N3" s="100">
        <f t="shared" si="0"/>
        <v>1505.7034399402808</v>
      </c>
      <c r="O3" s="100">
        <f t="shared" si="0"/>
        <v>1553.3407336556693</v>
      </c>
      <c r="P3" s="100">
        <f t="shared" si="0"/>
        <v>1442.3149379662366</v>
      </c>
      <c r="Q3" s="100">
        <f t="shared" si="0"/>
        <v>1550.6039252691101</v>
      </c>
    </row>
    <row r="4" spans="1:17" ht="12.95" customHeight="1" x14ac:dyDescent="0.25">
      <c r="A4" s="89" t="s">
        <v>65</v>
      </c>
      <c r="B4" s="96">
        <f t="shared" ref="B4:Q4" si="1">SUM(B5:B14)</f>
        <v>992.43291589030684</v>
      </c>
      <c r="C4" s="96">
        <f t="shared" si="1"/>
        <v>1077.6141757951013</v>
      </c>
      <c r="D4" s="96">
        <f t="shared" si="1"/>
        <v>1050.2256406492579</v>
      </c>
      <c r="E4" s="96">
        <f t="shared" si="1"/>
        <v>1120.0584314337686</v>
      </c>
      <c r="F4" s="96">
        <f t="shared" si="1"/>
        <v>1191.755770496429</v>
      </c>
      <c r="G4" s="96">
        <f t="shared" si="1"/>
        <v>1233.4233635903265</v>
      </c>
      <c r="H4" s="96">
        <f t="shared" si="1"/>
        <v>1308.4036276833938</v>
      </c>
      <c r="I4" s="96">
        <f t="shared" si="1"/>
        <v>1218.1642188245814</v>
      </c>
      <c r="J4" s="96">
        <f t="shared" si="1"/>
        <v>1357.1015731660034</v>
      </c>
      <c r="K4" s="96">
        <f t="shared" si="1"/>
        <v>1304.0738447775557</v>
      </c>
      <c r="L4" s="96">
        <f t="shared" si="1"/>
        <v>1404.5330435722367</v>
      </c>
      <c r="M4" s="96">
        <f t="shared" si="1"/>
        <v>1073.9868143482745</v>
      </c>
      <c r="N4" s="96">
        <f t="shared" si="1"/>
        <v>1069.424811741806</v>
      </c>
      <c r="O4" s="96">
        <f t="shared" si="1"/>
        <v>1109.2846160636402</v>
      </c>
      <c r="P4" s="96">
        <f t="shared" si="1"/>
        <v>1000.2083129468272</v>
      </c>
      <c r="Q4" s="96">
        <f t="shared" si="1"/>
        <v>1098.9786278723529</v>
      </c>
    </row>
    <row r="5" spans="1:17" ht="12" customHeight="1" x14ac:dyDescent="0.25">
      <c r="A5" s="87" t="s">
        <v>58</v>
      </c>
      <c r="B5" s="95">
        <v>255.377214887571</v>
      </c>
      <c r="C5" s="95">
        <v>240.89959186262288</v>
      </c>
      <c r="D5" s="95">
        <v>236.54235045685368</v>
      </c>
      <c r="E5" s="95">
        <v>223.09061121737213</v>
      </c>
      <c r="F5" s="95">
        <v>219.27032136557014</v>
      </c>
      <c r="G5" s="95">
        <v>229.74462789161703</v>
      </c>
      <c r="H5" s="95">
        <v>222.34773390991032</v>
      </c>
      <c r="I5" s="95">
        <v>210.78067497803445</v>
      </c>
      <c r="J5" s="95">
        <v>226.68240238036836</v>
      </c>
      <c r="K5" s="95">
        <v>235.58870402500511</v>
      </c>
      <c r="L5" s="95">
        <v>219.60419995046894</v>
      </c>
      <c r="M5" s="95">
        <v>198.40007656066564</v>
      </c>
      <c r="N5" s="95">
        <v>189.68552660746491</v>
      </c>
      <c r="O5" s="95">
        <v>203.29580177151664</v>
      </c>
      <c r="P5" s="95">
        <v>168.90525118818192</v>
      </c>
      <c r="Q5" s="95">
        <v>167.73083969781703</v>
      </c>
    </row>
    <row r="6" spans="1:17" ht="12" customHeight="1" x14ac:dyDescent="0.25">
      <c r="A6" s="87" t="s">
        <v>84</v>
      </c>
      <c r="B6" s="95">
        <v>13.893028299003388</v>
      </c>
      <c r="C6" s="95">
        <v>13.816144289465432</v>
      </c>
      <c r="D6" s="95">
        <v>14.03794876258616</v>
      </c>
      <c r="E6" s="95">
        <v>14.185652770176818</v>
      </c>
      <c r="F6" s="95">
        <v>14.20155448403518</v>
      </c>
      <c r="G6" s="95">
        <v>14.252167157633505</v>
      </c>
      <c r="H6" s="95">
        <v>14.730417683073313</v>
      </c>
      <c r="I6" s="95">
        <v>13.687406040316088</v>
      </c>
      <c r="J6" s="95">
        <v>14.645091614471786</v>
      </c>
      <c r="K6" s="95">
        <v>14.069210335154693</v>
      </c>
      <c r="L6" s="95">
        <v>14.916302210989784</v>
      </c>
      <c r="M6" s="95">
        <v>10.609167402270643</v>
      </c>
      <c r="N6" s="95">
        <v>9.123935053873927</v>
      </c>
      <c r="O6" s="95">
        <v>11.844695852244994</v>
      </c>
      <c r="P6" s="95">
        <v>10.912231075628872</v>
      </c>
      <c r="Q6" s="95">
        <v>11.007145923575658</v>
      </c>
    </row>
    <row r="7" spans="1:17" ht="12" customHeight="1" x14ac:dyDescent="0.25">
      <c r="A7" s="87" t="s">
        <v>110</v>
      </c>
      <c r="B7" s="95">
        <v>421.90269659059499</v>
      </c>
      <c r="C7" s="95">
        <v>481.28125858909914</v>
      </c>
      <c r="D7" s="95">
        <v>480.03943589867316</v>
      </c>
      <c r="E7" s="95">
        <v>514.38564699419396</v>
      </c>
      <c r="F7" s="95">
        <v>536.76671995393008</v>
      </c>
      <c r="G7" s="95">
        <v>564.91693999297138</v>
      </c>
      <c r="H7" s="95">
        <v>604.99813983143292</v>
      </c>
      <c r="I7" s="95">
        <v>570.4213011226899</v>
      </c>
      <c r="J7" s="95">
        <v>635.50342986982446</v>
      </c>
      <c r="K7" s="95">
        <v>635.96524334842093</v>
      </c>
      <c r="L7" s="95">
        <v>674.99206874095796</v>
      </c>
      <c r="M7" s="95">
        <v>487.48136671465818</v>
      </c>
      <c r="N7" s="95">
        <v>475.78135754244681</v>
      </c>
      <c r="O7" s="95">
        <v>476.61214172708696</v>
      </c>
      <c r="P7" s="95">
        <v>447.6104143748916</v>
      </c>
      <c r="Q7" s="95">
        <v>503.15037611855166</v>
      </c>
    </row>
    <row r="8" spans="1:17" ht="12" customHeight="1" x14ac:dyDescent="0.25">
      <c r="A8" s="87" t="s">
        <v>109</v>
      </c>
      <c r="B8" s="95">
        <v>203.47998444866045</v>
      </c>
      <c r="C8" s="95">
        <v>228.95698294392483</v>
      </c>
      <c r="D8" s="95">
        <v>225.32537088408191</v>
      </c>
      <c r="E8" s="95">
        <v>261.47006961055899</v>
      </c>
      <c r="F8" s="95">
        <v>297.87664867062318</v>
      </c>
      <c r="G8" s="95">
        <v>302.44542062260524</v>
      </c>
      <c r="H8" s="95">
        <v>318.56880907762059</v>
      </c>
      <c r="I8" s="95">
        <v>293.43954936501814</v>
      </c>
      <c r="J8" s="95">
        <v>339.65296769559592</v>
      </c>
      <c r="K8" s="95">
        <v>313.24187357881027</v>
      </c>
      <c r="L8" s="95">
        <v>364.29754735951025</v>
      </c>
      <c r="M8" s="95">
        <v>273.58588491939133</v>
      </c>
      <c r="N8" s="95">
        <v>289.88016935576155</v>
      </c>
      <c r="O8" s="95">
        <v>295.62734274920678</v>
      </c>
      <c r="P8" s="95">
        <v>254.70770660597216</v>
      </c>
      <c r="Q8" s="95">
        <v>272.03267082840404</v>
      </c>
    </row>
    <row r="9" spans="1:17" ht="12" customHeight="1" x14ac:dyDescent="0.25">
      <c r="A9" s="87" t="s">
        <v>55</v>
      </c>
      <c r="B9" s="95">
        <v>7.6697797346141332</v>
      </c>
      <c r="C9" s="95">
        <v>7.2982561128893773</v>
      </c>
      <c r="D9" s="95">
        <v>7.2361166431579287</v>
      </c>
      <c r="E9" s="95">
        <v>6.7932279117343244</v>
      </c>
      <c r="F9" s="95">
        <v>6.5876441699238546</v>
      </c>
      <c r="G9" s="95">
        <v>7.1244607048823285</v>
      </c>
      <c r="H9" s="95">
        <v>7.6039062360462122</v>
      </c>
      <c r="I9" s="95">
        <v>10.785139811741182</v>
      </c>
      <c r="J9" s="95">
        <v>9.4542676879277519</v>
      </c>
      <c r="K9" s="95">
        <v>12.42166301032916</v>
      </c>
      <c r="L9" s="95">
        <v>12.537058485144176</v>
      </c>
      <c r="M9" s="95">
        <v>10.126373897207248</v>
      </c>
      <c r="N9" s="95">
        <v>12.572817332025533</v>
      </c>
      <c r="O9" s="95">
        <v>12.788462106793785</v>
      </c>
      <c r="P9" s="95">
        <v>11.246436758861687</v>
      </c>
      <c r="Q9" s="95">
        <v>14.426992630644314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1.1194143299557253</v>
      </c>
      <c r="C12" s="95">
        <v>1.6414297462012484</v>
      </c>
      <c r="D12" s="95">
        <v>1.6571585166553271</v>
      </c>
      <c r="E12" s="95">
        <v>2.2850037173069464</v>
      </c>
      <c r="F12" s="95">
        <v>3.1283395533709979</v>
      </c>
      <c r="G12" s="95">
        <v>3.4968540200203591</v>
      </c>
      <c r="H12" s="95">
        <v>4.7957486112775696</v>
      </c>
      <c r="I12" s="95">
        <v>4.5637192485178169</v>
      </c>
      <c r="J12" s="95">
        <v>5.380413898703261</v>
      </c>
      <c r="K12" s="95">
        <v>5.3622328275679418</v>
      </c>
      <c r="L12" s="95">
        <v>7.1755407505450561</v>
      </c>
      <c r="M12" s="95">
        <v>6.8519802075571832</v>
      </c>
      <c r="N12" s="95">
        <v>9.0015426520391415</v>
      </c>
      <c r="O12" s="95">
        <v>11.549393891080161</v>
      </c>
      <c r="P12" s="95">
        <v>14.645653965152404</v>
      </c>
      <c r="Q12" s="95">
        <v>24.264256821748543</v>
      </c>
    </row>
    <row r="13" spans="1:17" ht="12" customHeight="1" x14ac:dyDescent="0.25">
      <c r="A13" s="51" t="s">
        <v>114</v>
      </c>
      <c r="B13" s="22">
        <v>66.801276088571981</v>
      </c>
      <c r="C13" s="22">
        <v>75.579116617945544</v>
      </c>
      <c r="D13" s="22">
        <v>69.295989844818507</v>
      </c>
      <c r="E13" s="22">
        <v>77.055743445485646</v>
      </c>
      <c r="F13" s="22">
        <v>85.6473654905963</v>
      </c>
      <c r="G13" s="22">
        <v>85.381829040906979</v>
      </c>
      <c r="H13" s="22">
        <v>95.960942654711289</v>
      </c>
      <c r="I13" s="22">
        <v>83.572541400509053</v>
      </c>
      <c r="J13" s="22">
        <v>90.653389194363342</v>
      </c>
      <c r="K13" s="22">
        <v>75.749387954086728</v>
      </c>
      <c r="L13" s="22">
        <v>86.50282848577838</v>
      </c>
      <c r="M13" s="22">
        <v>66.513638780241521</v>
      </c>
      <c r="N13" s="22">
        <v>65.563637142803955</v>
      </c>
      <c r="O13" s="22">
        <v>72.914544101838572</v>
      </c>
      <c r="P13" s="22">
        <v>68.369603663250373</v>
      </c>
      <c r="Q13" s="22">
        <v>76.797548826971024</v>
      </c>
    </row>
    <row r="14" spans="1:17" ht="12" customHeight="1" x14ac:dyDescent="0.25">
      <c r="A14" s="99" t="s">
        <v>117</v>
      </c>
      <c r="B14" s="98">
        <v>22.189521511335261</v>
      </c>
      <c r="C14" s="98">
        <v>28.141395632952925</v>
      </c>
      <c r="D14" s="98">
        <v>16.091269642431119</v>
      </c>
      <c r="E14" s="98">
        <v>20.792475766939816</v>
      </c>
      <c r="F14" s="98">
        <v>28.277176808379298</v>
      </c>
      <c r="G14" s="98">
        <v>26.061064159689778</v>
      </c>
      <c r="H14" s="98">
        <v>39.397929679321543</v>
      </c>
      <c r="I14" s="98">
        <v>30.91388685775491</v>
      </c>
      <c r="J14" s="98">
        <v>35.129610824748674</v>
      </c>
      <c r="K14" s="98">
        <v>11.675529698180434</v>
      </c>
      <c r="L14" s="98">
        <v>24.507497588842451</v>
      </c>
      <c r="M14" s="98">
        <v>20.418325866282668</v>
      </c>
      <c r="N14" s="98">
        <v>17.815826055390151</v>
      </c>
      <c r="O14" s="98">
        <v>24.652233863872432</v>
      </c>
      <c r="P14" s="98">
        <v>23.811015314888213</v>
      </c>
      <c r="Q14" s="98">
        <v>29.56879702464061</v>
      </c>
    </row>
    <row r="15" spans="1:17" ht="12.95" customHeight="1" x14ac:dyDescent="0.25">
      <c r="A15" s="89" t="s">
        <v>112</v>
      </c>
      <c r="B15" s="96">
        <f t="shared" ref="B15:Q15" si="2">B16</f>
        <v>0.55268789886836944</v>
      </c>
      <c r="C15" s="96">
        <f t="shared" si="2"/>
        <v>0.63840319675515345</v>
      </c>
      <c r="D15" s="96">
        <f t="shared" si="2"/>
        <v>0.70447234078049437</v>
      </c>
      <c r="E15" s="96">
        <f t="shared" si="2"/>
        <v>0.77573766482970286</v>
      </c>
      <c r="F15" s="96">
        <f t="shared" si="2"/>
        <v>0.88173783844838838</v>
      </c>
      <c r="G15" s="96">
        <f t="shared" si="2"/>
        <v>1.1103148037596342</v>
      </c>
      <c r="H15" s="96">
        <f t="shared" si="2"/>
        <v>1.3675957061965387</v>
      </c>
      <c r="I15" s="96">
        <f t="shared" si="2"/>
        <v>1.7448938196939836</v>
      </c>
      <c r="J15" s="96">
        <f t="shared" si="2"/>
        <v>2.0872428938155636</v>
      </c>
      <c r="K15" s="96">
        <f t="shared" si="2"/>
        <v>2.668832393781964</v>
      </c>
      <c r="L15" s="96">
        <f t="shared" si="2"/>
        <v>3.12504225034042</v>
      </c>
      <c r="M15" s="96">
        <f t="shared" si="2"/>
        <v>3.5394633861198397</v>
      </c>
      <c r="N15" s="96">
        <f t="shared" si="2"/>
        <v>4.1114848242777153</v>
      </c>
      <c r="O15" s="96">
        <f t="shared" si="2"/>
        <v>4.6882789798584126</v>
      </c>
      <c r="P15" s="96">
        <f t="shared" si="2"/>
        <v>5.3435504126485389</v>
      </c>
      <c r="Q15" s="96">
        <f t="shared" si="2"/>
        <v>5.7537031537224843</v>
      </c>
    </row>
    <row r="16" spans="1:17" ht="12" customHeight="1" x14ac:dyDescent="0.25">
      <c r="A16" s="87" t="s">
        <v>111</v>
      </c>
      <c r="B16" s="97">
        <v>0.55268789886836944</v>
      </c>
      <c r="C16" s="97">
        <v>0.63840319675515345</v>
      </c>
      <c r="D16" s="97">
        <v>0.70447234078049437</v>
      </c>
      <c r="E16" s="97">
        <v>0.77573766482970286</v>
      </c>
      <c r="F16" s="97">
        <v>0.88173783844838838</v>
      </c>
      <c r="G16" s="97">
        <v>1.1103148037596342</v>
      </c>
      <c r="H16" s="97">
        <v>1.3675957061965387</v>
      </c>
      <c r="I16" s="97">
        <v>1.7448938196939836</v>
      </c>
      <c r="J16" s="97">
        <v>2.0872428938155636</v>
      </c>
      <c r="K16" s="97">
        <v>2.668832393781964</v>
      </c>
      <c r="L16" s="97">
        <v>3.12504225034042</v>
      </c>
      <c r="M16" s="97">
        <v>3.5394633861198397</v>
      </c>
      <c r="N16" s="97">
        <v>4.1114848242777153</v>
      </c>
      <c r="O16" s="97">
        <v>4.6882789798584126</v>
      </c>
      <c r="P16" s="97">
        <v>5.3435504126485389</v>
      </c>
      <c r="Q16" s="97">
        <v>5.7537031537224843</v>
      </c>
    </row>
    <row r="17" spans="1:17" ht="12.95" customHeight="1" x14ac:dyDescent="0.25">
      <c r="A17" s="89" t="s">
        <v>63</v>
      </c>
      <c r="B17" s="96">
        <f t="shared" ref="B17:Q17" si="3">SUM(B18:B26)</f>
        <v>244.63040087801929</v>
      </c>
      <c r="C17" s="96">
        <f t="shared" si="3"/>
        <v>251.79355593365139</v>
      </c>
      <c r="D17" s="96">
        <f t="shared" si="3"/>
        <v>251.77230976957327</v>
      </c>
      <c r="E17" s="96">
        <f t="shared" si="3"/>
        <v>259.76357177069741</v>
      </c>
      <c r="F17" s="96">
        <f t="shared" si="3"/>
        <v>268.07866157439236</v>
      </c>
      <c r="G17" s="96">
        <f t="shared" si="3"/>
        <v>277.41499225259605</v>
      </c>
      <c r="H17" s="96">
        <f t="shared" si="3"/>
        <v>292.97516055978423</v>
      </c>
      <c r="I17" s="96">
        <f t="shared" si="3"/>
        <v>298.69445947363761</v>
      </c>
      <c r="J17" s="96">
        <f t="shared" si="3"/>
        <v>314.51013311968558</v>
      </c>
      <c r="K17" s="96">
        <f t="shared" si="3"/>
        <v>314.79092497340218</v>
      </c>
      <c r="L17" s="96">
        <f t="shared" si="3"/>
        <v>326.68929130200411</v>
      </c>
      <c r="M17" s="96">
        <f t="shared" si="3"/>
        <v>326.21371060249385</v>
      </c>
      <c r="N17" s="96">
        <f t="shared" si="3"/>
        <v>327.32615087579904</v>
      </c>
      <c r="O17" s="96">
        <f t="shared" si="3"/>
        <v>333.46328175501918</v>
      </c>
      <c r="P17" s="96">
        <f t="shared" si="3"/>
        <v>327.87062396984157</v>
      </c>
      <c r="Q17" s="96">
        <f t="shared" si="3"/>
        <v>331.10092320537859</v>
      </c>
    </row>
    <row r="18" spans="1:17" ht="12" customHeight="1" x14ac:dyDescent="0.25">
      <c r="A18" s="87" t="s">
        <v>58</v>
      </c>
      <c r="B18" s="95">
        <v>20.82231279672148</v>
      </c>
      <c r="C18" s="95">
        <v>21.17992820791881</v>
      </c>
      <c r="D18" s="95">
        <v>22.394864231479772</v>
      </c>
      <c r="E18" s="95">
        <v>22.681188774955455</v>
      </c>
      <c r="F18" s="95">
        <v>22.985685839755448</v>
      </c>
      <c r="G18" s="95">
        <v>24.922045727860514</v>
      </c>
      <c r="H18" s="95">
        <v>25.156754129617998</v>
      </c>
      <c r="I18" s="95">
        <v>27.45490316295292</v>
      </c>
      <c r="J18" s="95">
        <v>27.964382588684881</v>
      </c>
      <c r="K18" s="95">
        <v>32.047947384580887</v>
      </c>
      <c r="L18" s="95">
        <v>32.534638182297982</v>
      </c>
      <c r="M18" s="95">
        <v>38.575648729836672</v>
      </c>
      <c r="N18" s="95">
        <v>43.327656289405816</v>
      </c>
      <c r="O18" s="95">
        <v>45.727018898052499</v>
      </c>
      <c r="P18" s="95">
        <v>45.143359246019926</v>
      </c>
      <c r="Q18" s="95">
        <v>44.172821925462713</v>
      </c>
    </row>
    <row r="19" spans="1:17" s="28" customFormat="1" ht="12" customHeight="1" x14ac:dyDescent="0.25">
      <c r="A19" s="87" t="s">
        <v>84</v>
      </c>
      <c r="B19" s="95">
        <v>17.160154026032465</v>
      </c>
      <c r="C19" s="95">
        <v>16.957563728940091</v>
      </c>
      <c r="D19" s="95">
        <v>16.192446236646525</v>
      </c>
      <c r="E19" s="95">
        <v>16.176922749170814</v>
      </c>
      <c r="F19" s="95">
        <v>16.151669908871749</v>
      </c>
      <c r="G19" s="95">
        <v>15.982920787563751</v>
      </c>
      <c r="H19" s="95">
        <v>16.222025178427433</v>
      </c>
      <c r="I19" s="95">
        <v>16.12668679155928</v>
      </c>
      <c r="J19" s="95">
        <v>15.817149058064363</v>
      </c>
      <c r="K19" s="95">
        <v>13.697658884790071</v>
      </c>
      <c r="L19" s="95">
        <v>12.374292230176229</v>
      </c>
      <c r="M19" s="95">
        <v>5.1379817543506761</v>
      </c>
      <c r="N19" s="95">
        <v>4.4106806470282409</v>
      </c>
      <c r="O19" s="95">
        <v>13.102906967712368</v>
      </c>
      <c r="P19" s="95">
        <v>13.491995520160399</v>
      </c>
      <c r="Q19" s="95">
        <v>14.151834132647261</v>
      </c>
    </row>
    <row r="20" spans="1:17" ht="12" customHeight="1" x14ac:dyDescent="0.25">
      <c r="A20" s="87" t="s">
        <v>110</v>
      </c>
      <c r="B20" s="95">
        <v>67.882253345456249</v>
      </c>
      <c r="C20" s="95">
        <v>73.321078933128987</v>
      </c>
      <c r="D20" s="95">
        <v>76.937962206212816</v>
      </c>
      <c r="E20" s="95">
        <v>79.939034515809965</v>
      </c>
      <c r="F20" s="95">
        <v>81.136830166651364</v>
      </c>
      <c r="G20" s="95">
        <v>85.289441286943173</v>
      </c>
      <c r="H20" s="95">
        <v>90.461062925272515</v>
      </c>
      <c r="I20" s="95">
        <v>96.568540576324779</v>
      </c>
      <c r="J20" s="95">
        <v>101.36431537869534</v>
      </c>
      <c r="K20" s="95">
        <v>111.87738015679534</v>
      </c>
      <c r="L20" s="95">
        <v>113.34421090335687</v>
      </c>
      <c r="M20" s="95">
        <v>108.80668917719132</v>
      </c>
      <c r="N20" s="95">
        <v>108.34992449759216</v>
      </c>
      <c r="O20" s="95">
        <v>108.08698439364461</v>
      </c>
      <c r="P20" s="95">
        <v>115.69007455403073</v>
      </c>
      <c r="Q20" s="95">
        <v>122.27891001767499</v>
      </c>
    </row>
    <row r="21" spans="1:17" ht="12" customHeight="1" x14ac:dyDescent="0.25">
      <c r="A21" s="87" t="s">
        <v>109</v>
      </c>
      <c r="B21" s="95">
        <v>42.104450889767975</v>
      </c>
      <c r="C21" s="95">
        <v>44.692620260203412</v>
      </c>
      <c r="D21" s="95">
        <v>45.961168016665738</v>
      </c>
      <c r="E21" s="95">
        <v>51.315548560454395</v>
      </c>
      <c r="F21" s="95">
        <v>56.167533522523726</v>
      </c>
      <c r="G21" s="95">
        <v>57.280031946507933</v>
      </c>
      <c r="H21" s="95">
        <v>59.689254738070794</v>
      </c>
      <c r="I21" s="95">
        <v>61.131991953197691</v>
      </c>
      <c r="J21" s="95">
        <v>66.625564788618988</v>
      </c>
      <c r="K21" s="95">
        <v>66.641607464186819</v>
      </c>
      <c r="L21" s="95">
        <v>73.769173953664691</v>
      </c>
      <c r="M21" s="95">
        <v>72.214997857427392</v>
      </c>
      <c r="N21" s="95">
        <v>77.763699307272091</v>
      </c>
      <c r="O21" s="95">
        <v>78.114721087439037</v>
      </c>
      <c r="P21" s="95">
        <v>74.238391268298713</v>
      </c>
      <c r="Q21" s="95">
        <v>72.986209470645832</v>
      </c>
    </row>
    <row r="22" spans="1:17" ht="12" customHeight="1" x14ac:dyDescent="0.25">
      <c r="A22" s="87" t="s">
        <v>55</v>
      </c>
      <c r="B22" s="95">
        <v>0.40537112779100709</v>
      </c>
      <c r="C22" s="95">
        <v>0.45222299647126235</v>
      </c>
      <c r="D22" s="95">
        <v>0.48674607588525032</v>
      </c>
      <c r="E22" s="95">
        <v>0.49827984029235345</v>
      </c>
      <c r="F22" s="95">
        <v>0.55375181221967928</v>
      </c>
      <c r="G22" s="95">
        <v>0.61207094350290336</v>
      </c>
      <c r="H22" s="95">
        <v>0.66448510688558493</v>
      </c>
      <c r="I22" s="95">
        <v>1.0830270812360283</v>
      </c>
      <c r="J22" s="95">
        <v>1.0778219981613804</v>
      </c>
      <c r="K22" s="95">
        <v>1.63122717893409</v>
      </c>
      <c r="L22" s="95">
        <v>1.6299932785087858</v>
      </c>
      <c r="M22" s="95">
        <v>1.874676451315834</v>
      </c>
      <c r="N22" s="95">
        <v>2.3905997414910596</v>
      </c>
      <c r="O22" s="95">
        <v>2.6735048197729641</v>
      </c>
      <c r="P22" s="95">
        <v>2.76572953727071</v>
      </c>
      <c r="Q22" s="95">
        <v>3.4307804471429293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96.136435743936374</v>
      </c>
      <c r="C25" s="22">
        <v>95.090141806988854</v>
      </c>
      <c r="D25" s="22">
        <v>89.599123002683157</v>
      </c>
      <c r="E25" s="22">
        <v>88.952597330014441</v>
      </c>
      <c r="F25" s="22">
        <v>90.783190324370395</v>
      </c>
      <c r="G25" s="22">
        <v>92.874674356625505</v>
      </c>
      <c r="H25" s="22">
        <v>100.18157848150987</v>
      </c>
      <c r="I25" s="22">
        <v>94.929309908366932</v>
      </c>
      <c r="J25" s="22">
        <v>98.55787930746061</v>
      </c>
      <c r="K25" s="22">
        <v>83.595103904114964</v>
      </c>
      <c r="L25" s="22">
        <v>85.680530156452861</v>
      </c>
      <c r="M25" s="22">
        <v>90.694761742122353</v>
      </c>
      <c r="N25" s="22">
        <v>81.052065680964603</v>
      </c>
      <c r="O25" s="22">
        <v>74.651811395219141</v>
      </c>
      <c r="P25" s="22">
        <v>64.503243839435271</v>
      </c>
      <c r="Q25" s="22">
        <v>61.254340849739151</v>
      </c>
    </row>
    <row r="26" spans="1:17" ht="12" customHeight="1" x14ac:dyDescent="0.25">
      <c r="A26" s="49" t="s">
        <v>59</v>
      </c>
      <c r="B26" s="18">
        <v>0.11942294831374999</v>
      </c>
      <c r="C26" s="18">
        <v>9.9999999999999978E-2</v>
      </c>
      <c r="D26" s="18">
        <v>0.19999999999999923</v>
      </c>
      <c r="E26" s="18">
        <v>0.19999999999999996</v>
      </c>
      <c r="F26" s="18">
        <v>0.29999999999999988</v>
      </c>
      <c r="G26" s="18">
        <v>0.45380720359224008</v>
      </c>
      <c r="H26" s="18">
        <v>0.59999999999999987</v>
      </c>
      <c r="I26" s="18">
        <v>1.4</v>
      </c>
      <c r="J26" s="18">
        <v>3.1030199999999994</v>
      </c>
      <c r="K26" s="18">
        <v>5.299999999999998</v>
      </c>
      <c r="L26" s="18">
        <v>7.3564525975466886</v>
      </c>
      <c r="M26" s="18">
        <v>8.9089548902495999</v>
      </c>
      <c r="N26" s="18">
        <v>10.031524712045103</v>
      </c>
      <c r="O26" s="18">
        <v>11.106334193178599</v>
      </c>
      <c r="P26" s="18">
        <v>12.037830004625869</v>
      </c>
      <c r="Q26" s="18">
        <v>12.826026362065679</v>
      </c>
    </row>
    <row r="27" spans="1:17" ht="12.95" customHeight="1" x14ac:dyDescent="0.25">
      <c r="A27" s="89" t="s">
        <v>62</v>
      </c>
      <c r="B27" s="96">
        <f t="shared" ref="B27:Q27" si="4">SUM(B28:B32)</f>
        <v>69.997519380055607</v>
      </c>
      <c r="C27" s="96">
        <f t="shared" si="4"/>
        <v>72.151300093404117</v>
      </c>
      <c r="D27" s="96">
        <f t="shared" si="4"/>
        <v>73.561887503705279</v>
      </c>
      <c r="E27" s="96">
        <f t="shared" si="4"/>
        <v>77.584218903246821</v>
      </c>
      <c r="F27" s="96">
        <f t="shared" si="4"/>
        <v>80.470242339436012</v>
      </c>
      <c r="G27" s="96">
        <f t="shared" si="4"/>
        <v>82.408226494933757</v>
      </c>
      <c r="H27" s="96">
        <f t="shared" si="4"/>
        <v>84.612772958503768</v>
      </c>
      <c r="I27" s="96">
        <f t="shared" si="4"/>
        <v>92.171286540639528</v>
      </c>
      <c r="J27" s="96">
        <f t="shared" si="4"/>
        <v>96.506474937005365</v>
      </c>
      <c r="K27" s="96">
        <f t="shared" si="4"/>
        <v>98.550004795419568</v>
      </c>
      <c r="L27" s="96">
        <f t="shared" si="4"/>
        <v>102.01053631739396</v>
      </c>
      <c r="M27" s="96">
        <f t="shared" si="4"/>
        <v>101.62567691768211</v>
      </c>
      <c r="N27" s="96">
        <f t="shared" si="4"/>
        <v>104.8409924983977</v>
      </c>
      <c r="O27" s="96">
        <f t="shared" si="4"/>
        <v>105.90455685715131</v>
      </c>
      <c r="P27" s="96">
        <f t="shared" si="4"/>
        <v>108.89245063691948</v>
      </c>
      <c r="Q27" s="96">
        <f t="shared" si="4"/>
        <v>114.77067103765606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6.6180465605171621</v>
      </c>
      <c r="C29" s="95">
        <v>8.6038641230737678</v>
      </c>
      <c r="D29" s="95">
        <v>7.4042522970772566</v>
      </c>
      <c r="E29" s="95">
        <v>7.2077248027838277</v>
      </c>
      <c r="F29" s="95">
        <v>8.5677538166884712</v>
      </c>
      <c r="G29" s="95">
        <v>10.091397083945951</v>
      </c>
      <c r="H29" s="95">
        <v>13.623368741241809</v>
      </c>
      <c r="I29" s="95">
        <v>8.9473424371390955</v>
      </c>
      <c r="J29" s="95">
        <v>10.419377064783612</v>
      </c>
      <c r="K29" s="95">
        <v>4.4716622125203944</v>
      </c>
      <c r="L29" s="95">
        <v>8.3291220089210061</v>
      </c>
      <c r="M29" s="95">
        <v>6.2798511214626735</v>
      </c>
      <c r="N29" s="95">
        <v>2.7673010041459225</v>
      </c>
      <c r="O29" s="95">
        <v>16.454388981632381</v>
      </c>
      <c r="P29" s="95">
        <v>11.560219673666897</v>
      </c>
      <c r="Q29" s="95">
        <v>11.079559088050667</v>
      </c>
    </row>
    <row r="30" spans="1:17" ht="12" customHeight="1" x14ac:dyDescent="0.25">
      <c r="A30" s="87" t="s">
        <v>109</v>
      </c>
      <c r="B30" s="95">
        <v>11.120055816299299</v>
      </c>
      <c r="C30" s="95">
        <v>12.179086953119846</v>
      </c>
      <c r="D30" s="95">
        <v>12.764331359305981</v>
      </c>
      <c r="E30" s="95">
        <v>14.59115130141342</v>
      </c>
      <c r="F30" s="95">
        <v>16.308497562879683</v>
      </c>
      <c r="G30" s="95">
        <v>16.776496178483566</v>
      </c>
      <c r="H30" s="95">
        <v>17.52719391946539</v>
      </c>
      <c r="I30" s="95">
        <v>18.310523721430666</v>
      </c>
      <c r="J30" s="95">
        <v>20.087339418577773</v>
      </c>
      <c r="K30" s="95">
        <v>19.937626491565041</v>
      </c>
      <c r="L30" s="95">
        <v>22.330417123218499</v>
      </c>
      <c r="M30" s="95">
        <v>22.098627977592479</v>
      </c>
      <c r="N30" s="95">
        <v>23.924358902212713</v>
      </c>
      <c r="O30" s="95">
        <v>24.219424173875812</v>
      </c>
      <c r="P30" s="95">
        <v>23.324294417839457</v>
      </c>
      <c r="Q30" s="95">
        <v>23.492651826892768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52.259417003239143</v>
      </c>
      <c r="C32" s="18">
        <v>51.368349017210505</v>
      </c>
      <c r="D32" s="18">
        <v>53.393303847322045</v>
      </c>
      <c r="E32" s="18">
        <v>55.785342799049573</v>
      </c>
      <c r="F32" s="18">
        <v>55.59399095986786</v>
      </c>
      <c r="G32" s="18">
        <v>55.540333232504231</v>
      </c>
      <c r="H32" s="18">
        <v>53.462210297796567</v>
      </c>
      <c r="I32" s="18">
        <v>64.913420382069773</v>
      </c>
      <c r="J32" s="18">
        <v>65.999758453643977</v>
      </c>
      <c r="K32" s="18">
        <v>74.140716091334141</v>
      </c>
      <c r="L32" s="18">
        <v>71.350997185254442</v>
      </c>
      <c r="M32" s="18">
        <v>73.247197818626958</v>
      </c>
      <c r="N32" s="18">
        <v>78.149332592039059</v>
      </c>
      <c r="O32" s="18">
        <v>65.230743701643107</v>
      </c>
      <c r="P32" s="18">
        <v>74.007936545413131</v>
      </c>
      <c r="Q32" s="18">
        <v>80.198460122712632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>
        <f>IF(RES_hh_tes!B3=0,"",RES_hh_tes!B3/RES_hh_fec!B3)</f>
        <v>0.57055321265499825</v>
      </c>
      <c r="C3" s="107">
        <f>IF(RES_hh_tes!C3=0,"",RES_hh_tes!C3/RES_hh_fec!C3)</f>
        <v>0.57837874146626156</v>
      </c>
      <c r="D3" s="107">
        <f>IF(RES_hh_tes!D3=0,"",RES_hh_tes!D3/RES_hh_fec!D3)</f>
        <v>0.58033257666663263</v>
      </c>
      <c r="E3" s="107">
        <f>IF(RES_hh_tes!E3=0,"",RES_hh_tes!E3/RES_hh_fec!E3)</f>
        <v>0.5887811951713191</v>
      </c>
      <c r="F3" s="107">
        <f>IF(RES_hh_tes!F3=0,"",RES_hh_tes!F3/RES_hh_fec!F3)</f>
        <v>0.59625525187227868</v>
      </c>
      <c r="G3" s="107">
        <f>IF(RES_hh_tes!G3=0,"",RES_hh_tes!G3/RES_hh_fec!G3)</f>
        <v>0.60042670275724674</v>
      </c>
      <c r="H3" s="107">
        <f>IF(RES_hh_tes!H3=0,"",RES_hh_tes!H3/RES_hh_fec!H3)</f>
        <v>0.6089344584518287</v>
      </c>
      <c r="I3" s="107">
        <f>IF(RES_hh_tes!I3=0,"",RES_hh_tes!I3/RES_hh_fec!I3)</f>
        <v>0.61387648888313595</v>
      </c>
      <c r="J3" s="107">
        <f>IF(RES_hh_tes!J3=0,"",RES_hh_tes!J3/RES_hh_fec!J3)</f>
        <v>0.62131234089501841</v>
      </c>
      <c r="K3" s="107">
        <f>IF(RES_hh_tes!K3=0,"",RES_hh_tes!K3/RES_hh_fec!K3)</f>
        <v>0.62183091341319408</v>
      </c>
      <c r="L3" s="107">
        <f>IF(RES_hh_tes!L3=0,"",RES_hh_tes!L3/RES_hh_fec!L3)</f>
        <v>0.63159998671606965</v>
      </c>
      <c r="M3" s="107">
        <f>IF(RES_hh_tes!M3=0,"",RES_hh_tes!M3/RES_hh_fec!M3)</f>
        <v>0.63338745650763917</v>
      </c>
      <c r="N3" s="107">
        <f>IF(RES_hh_tes!N3=0,"",RES_hh_tes!N3/RES_hh_fec!N3)</f>
        <v>0.63909582829630007</v>
      </c>
      <c r="O3" s="107">
        <f>IF(RES_hh_tes!O3=0,"",RES_hh_tes!O3/RES_hh_fec!O3)</f>
        <v>0.64130625208913783</v>
      </c>
      <c r="P3" s="107">
        <f>IF(RES_hh_tes!P3=0,"",RES_hh_tes!P3/RES_hh_fec!P3)</f>
        <v>0.64963493191450483</v>
      </c>
      <c r="Q3" s="107">
        <f>IF(RES_hh_tes!Q3=0,"",RES_hh_tes!Q3/RES_hh_fec!Q3)</f>
        <v>0.66046027435163002</v>
      </c>
    </row>
    <row r="4" spans="1:17" ht="12.95" customHeight="1" x14ac:dyDescent="0.25">
      <c r="A4" s="89" t="s">
        <v>65</v>
      </c>
      <c r="B4" s="103">
        <f>IF(RES_hh_tes!B4=0,"",RES_hh_tes!B4/RES_hh_fec!B4)</f>
        <v>0.56840702767417406</v>
      </c>
      <c r="C4" s="103">
        <f>IF(RES_hh_tes!C4=0,"",RES_hh_tes!C4/RES_hh_fec!C4)</f>
        <v>0.57862990175748275</v>
      </c>
      <c r="D4" s="103">
        <f>IF(RES_hh_tes!D4=0,"",RES_hh_tes!D4/RES_hh_fec!D4)</f>
        <v>0.58022681128874276</v>
      </c>
      <c r="E4" s="103">
        <f>IF(RES_hh_tes!E4=0,"",RES_hh_tes!E4/RES_hh_fec!E4)</f>
        <v>0.59017597140915379</v>
      </c>
      <c r="F4" s="103">
        <f>IF(RES_hh_tes!F4=0,"",RES_hh_tes!F4/RES_hh_fec!F4)</f>
        <v>0.59904294044827078</v>
      </c>
      <c r="G4" s="103">
        <f>IF(RES_hh_tes!G4=0,"",RES_hh_tes!G4/RES_hh_fec!G4)</f>
        <v>0.603490117024577</v>
      </c>
      <c r="H4" s="103">
        <f>IF(RES_hh_tes!H4=0,"",RES_hh_tes!H4/RES_hh_fec!H4)</f>
        <v>0.61364789438816969</v>
      </c>
      <c r="I4" s="103">
        <f>IF(RES_hh_tes!I4=0,"",RES_hh_tes!I4/RES_hh_fec!I4)</f>
        <v>0.61728682779124455</v>
      </c>
      <c r="J4" s="103">
        <f>IF(RES_hh_tes!J4=0,"",RES_hh_tes!J4/RES_hh_fec!J4)</f>
        <v>0.62519438004433037</v>
      </c>
      <c r="K4" s="103">
        <f>IF(RES_hh_tes!K4=0,"",RES_hh_tes!K4/RES_hh_fec!K4)</f>
        <v>0.62423521680340921</v>
      </c>
      <c r="L4" s="103">
        <f>IF(RES_hh_tes!L4=0,"",RES_hh_tes!L4/RES_hh_fec!L4)</f>
        <v>0.63669415205289825</v>
      </c>
      <c r="M4" s="103">
        <f>IF(RES_hh_tes!M4=0,"",RES_hh_tes!M4/RES_hh_fec!M4)</f>
        <v>0.63796743224506913</v>
      </c>
      <c r="N4" s="103">
        <f>IF(RES_hh_tes!N4=0,"",RES_hh_tes!N4/RES_hh_fec!N4)</f>
        <v>0.64495201699098326</v>
      </c>
      <c r="O4" s="103">
        <f>IF(RES_hh_tes!O4=0,"",RES_hh_tes!O4/RES_hh_fec!O4)</f>
        <v>0.65179149374842515</v>
      </c>
      <c r="P4" s="103">
        <f>IF(RES_hh_tes!P4=0,"",RES_hh_tes!P4/RES_hh_fec!P4)</f>
        <v>0.66201787096278786</v>
      </c>
      <c r="Q4" s="103">
        <f>IF(RES_hh_tes!Q4=0,"",RES_hh_tes!Q4/RES_hh_fec!Q4)</f>
        <v>0.67475656671173512</v>
      </c>
    </row>
    <row r="5" spans="1:17" ht="12" customHeight="1" x14ac:dyDescent="0.25">
      <c r="A5" s="87" t="s">
        <v>58</v>
      </c>
      <c r="B5" s="102">
        <f>IF(RES_hh_tes!B5=0,"",RES_hh_tes!B5/RES_hh_fec!B5)</f>
        <v>0.49443875480787219</v>
      </c>
      <c r="C5" s="102">
        <f>IF(RES_hh_tes!C5=0,"",RES_hh_tes!C5/RES_hh_fec!C5)</f>
        <v>0.49443875480787253</v>
      </c>
      <c r="D5" s="102">
        <f>IF(RES_hh_tes!D5=0,"",RES_hh_tes!D5/RES_hh_fec!D5)</f>
        <v>0.49600748369359415</v>
      </c>
      <c r="E5" s="102">
        <f>IF(RES_hh_tes!E5=0,"",RES_hh_tes!E5/RES_hh_fec!E5)</f>
        <v>0.49612587083417287</v>
      </c>
      <c r="F5" s="102">
        <f>IF(RES_hh_tes!F5=0,"",RES_hh_tes!F5/RES_hh_fec!F5)</f>
        <v>0.4976556125981248</v>
      </c>
      <c r="G5" s="102">
        <f>IF(RES_hh_tes!G5=0,"",RES_hh_tes!G5/RES_hh_fec!G5)</f>
        <v>0.50018634297053544</v>
      </c>
      <c r="H5" s="102">
        <f>IF(RES_hh_tes!H5=0,"",RES_hh_tes!H5/RES_hh_fec!H5)</f>
        <v>0.50243504964703467</v>
      </c>
      <c r="I5" s="102">
        <f>IF(RES_hh_tes!I5=0,"",RES_hh_tes!I5/RES_hh_fec!I5)</f>
        <v>0.50720841655459847</v>
      </c>
      <c r="J5" s="102">
        <f>IF(RES_hh_tes!J5=0,"",RES_hh_tes!J5/RES_hh_fec!J5)</f>
        <v>0.51108322792779437</v>
      </c>
      <c r="K5" s="102">
        <f>IF(RES_hh_tes!K5=0,"",RES_hh_tes!K5/RES_hh_fec!K5)</f>
        <v>0.51593401337463141</v>
      </c>
      <c r="L5" s="102">
        <f>IF(RES_hh_tes!L5=0,"",RES_hh_tes!L5/RES_hh_fec!L5)</f>
        <v>0.52008934238238924</v>
      </c>
      <c r="M5" s="102">
        <f>IF(RES_hh_tes!M5=0,"",RES_hh_tes!M5/RES_hh_fec!M5)</f>
        <v>0.5262486257438892</v>
      </c>
      <c r="N5" s="102">
        <f>IF(RES_hh_tes!N5=0,"",RES_hh_tes!N5/RES_hh_fec!N5)</f>
        <v>0.53012704369141439</v>
      </c>
      <c r="O5" s="102">
        <f>IF(RES_hh_tes!O5=0,"",RES_hh_tes!O5/RES_hh_fec!O5)</f>
        <v>0.53441066427209671</v>
      </c>
      <c r="P5" s="102">
        <f>IF(RES_hh_tes!P5=0,"",RES_hh_tes!P5/RES_hh_fec!P5)</f>
        <v>0.53838751481191405</v>
      </c>
      <c r="Q5" s="102">
        <f>IF(RES_hh_tes!Q5=0,"",RES_hh_tes!Q5/RES_hh_fec!Q5)</f>
        <v>0.54232731587643079</v>
      </c>
    </row>
    <row r="6" spans="1:17" ht="12" customHeight="1" x14ac:dyDescent="0.25">
      <c r="A6" s="87" t="s">
        <v>84</v>
      </c>
      <c r="B6" s="102">
        <f>IF(RES_hh_tes!B6=0,"",RES_hh_tes!B6/RES_hh_fec!B6)</f>
        <v>0.58571975569547929</v>
      </c>
      <c r="C6" s="102">
        <f>IF(RES_hh_tes!C6=0,"",RES_hh_tes!C6/RES_hh_fec!C6)</f>
        <v>0.58772203909136111</v>
      </c>
      <c r="D6" s="102">
        <f>IF(RES_hh_tes!D6=0,"",RES_hh_tes!D6/RES_hh_fec!D6)</f>
        <v>0.59230881685408665</v>
      </c>
      <c r="E6" s="102">
        <f>IF(RES_hh_tes!E6=0,"",RES_hh_tes!E6/RES_hh_fec!E6)</f>
        <v>0.59741183948158172</v>
      </c>
      <c r="F6" s="102">
        <f>IF(RES_hh_tes!F6=0,"",RES_hh_tes!F6/RES_hh_fec!F6)</f>
        <v>0.60174237676210651</v>
      </c>
      <c r="G6" s="102">
        <f>IF(RES_hh_tes!G6=0,"",RES_hh_tes!G6/RES_hh_fec!G6)</f>
        <v>0.6075596199081712</v>
      </c>
      <c r="H6" s="102">
        <f>IF(RES_hh_tes!H6=0,"",RES_hh_tes!H6/RES_hh_fec!H6)</f>
        <v>0.61443492301909464</v>
      </c>
      <c r="I6" s="102">
        <f>IF(RES_hh_tes!I6=0,"",RES_hh_tes!I6/RES_hh_fec!I6)</f>
        <v>0.62251244376723647</v>
      </c>
      <c r="J6" s="102">
        <f>IF(RES_hh_tes!J6=0,"",RES_hh_tes!J6/RES_hh_fec!J6)</f>
        <v>0.62948641240561864</v>
      </c>
      <c r="K6" s="102">
        <f>IF(RES_hh_tes!K6=0,"",RES_hh_tes!K6/RES_hh_fec!K6)</f>
        <v>0.63713443934160963</v>
      </c>
      <c r="L6" s="102">
        <f>IF(RES_hh_tes!L6=0,"",RES_hh_tes!L6/RES_hh_fec!L6)</f>
        <v>0.64541988743549084</v>
      </c>
      <c r="M6" s="102">
        <f>IF(RES_hh_tes!M6=0,"",RES_hh_tes!M6/RES_hh_fec!M6)</f>
        <v>0.65009532413632742</v>
      </c>
      <c r="N6" s="102">
        <f>IF(RES_hh_tes!N6=0,"",RES_hh_tes!N6/RES_hh_fec!N6)</f>
        <v>0.66045246825412574</v>
      </c>
      <c r="O6" s="102">
        <f>IF(RES_hh_tes!O6=0,"",RES_hh_tes!O6/RES_hh_fec!O6)</f>
        <v>0.67910150012465564</v>
      </c>
      <c r="P6" s="102">
        <f>IF(RES_hh_tes!P6=0,"",RES_hh_tes!P6/RES_hh_fec!P6)</f>
        <v>0.68765885089094003</v>
      </c>
      <c r="Q6" s="102">
        <f>IF(RES_hh_tes!Q6=0,"",RES_hh_tes!Q6/RES_hh_fec!Q6)</f>
        <v>0.69366093063664636</v>
      </c>
    </row>
    <row r="7" spans="1:17" ht="12" customHeight="1" x14ac:dyDescent="0.25">
      <c r="A7" s="87" t="s">
        <v>110</v>
      </c>
      <c r="B7" s="102">
        <f>IF(RES_hh_tes!B7=0,"",RES_hh_tes!B7/RES_hh_fec!B7)</f>
        <v>0.57050625554754464</v>
      </c>
      <c r="C7" s="102">
        <f>IF(RES_hh_tes!C7=0,"",RES_hh_tes!C7/RES_hh_fec!C7)</f>
        <v>0.57898996571963557</v>
      </c>
      <c r="D7" s="102">
        <f>IF(RES_hh_tes!D7=0,"",RES_hh_tes!D7/RES_hh_fec!D7)</f>
        <v>0.58574558970725654</v>
      </c>
      <c r="E7" s="102">
        <f>IF(RES_hh_tes!E7=0,"",RES_hh_tes!E7/RES_hh_fec!E7)</f>
        <v>0.59171310112088327</v>
      </c>
      <c r="F7" s="102">
        <f>IF(RES_hh_tes!F7=0,"",RES_hh_tes!F7/RES_hh_fec!F7)</f>
        <v>0.5960836924508921</v>
      </c>
      <c r="G7" s="102">
        <f>IF(RES_hh_tes!G7=0,"",RES_hh_tes!G7/RES_hh_fec!G7)</f>
        <v>0.60433504883319988</v>
      </c>
      <c r="H7" s="102">
        <f>IF(RES_hh_tes!H7=0,"",RES_hh_tes!H7/RES_hh_fec!H7)</f>
        <v>0.6108321632484095</v>
      </c>
      <c r="I7" s="102">
        <f>IF(RES_hh_tes!I7=0,"",RES_hh_tes!I7/RES_hh_fec!I7)</f>
        <v>0.61781162338991147</v>
      </c>
      <c r="J7" s="102">
        <f>IF(RES_hh_tes!J7=0,"",RES_hh_tes!J7/RES_hh_fec!J7)</f>
        <v>0.62509197624279345</v>
      </c>
      <c r="K7" s="102">
        <f>IF(RES_hh_tes!K7=0,"",RES_hh_tes!K7/RES_hh_fec!K7)</f>
        <v>0.6327568981552153</v>
      </c>
      <c r="L7" s="102">
        <f>IF(RES_hh_tes!L7=0,"",RES_hh_tes!L7/RES_hh_fec!L7)</f>
        <v>0.63728212621828706</v>
      </c>
      <c r="M7" s="102">
        <f>IF(RES_hh_tes!M7=0,"",RES_hh_tes!M7/RES_hh_fec!M7)</f>
        <v>0.64055738243467875</v>
      </c>
      <c r="N7" s="102">
        <f>IF(RES_hh_tes!N7=0,"",RES_hh_tes!N7/RES_hh_fec!N7)</f>
        <v>0.64494586352572403</v>
      </c>
      <c r="O7" s="102">
        <f>IF(RES_hh_tes!O7=0,"",RES_hh_tes!O7/RES_hh_fec!O7)</f>
        <v>0.65020783946363003</v>
      </c>
      <c r="P7" s="102">
        <f>IF(RES_hh_tes!P7=0,"",RES_hh_tes!P7/RES_hh_fec!P7)</f>
        <v>0.65738994044942445</v>
      </c>
      <c r="Q7" s="102">
        <f>IF(RES_hh_tes!Q7=0,"",RES_hh_tes!Q7/RES_hh_fec!Q7)</f>
        <v>0.66484745432377423</v>
      </c>
    </row>
    <row r="8" spans="1:17" ht="12" customHeight="1" x14ac:dyDescent="0.25">
      <c r="A8" s="87" t="s">
        <v>109</v>
      </c>
      <c r="B8" s="102">
        <f>IF(RES_hh_tes!B8=0,"",RES_hh_tes!B8/RES_hh_fec!B8)</f>
        <v>0.60854000591738122</v>
      </c>
      <c r="C8" s="102">
        <f>IF(RES_hh_tes!C8=0,"",RES_hh_tes!C8/RES_hh_fec!C8)</f>
        <v>0.61682338902990796</v>
      </c>
      <c r="D8" s="102">
        <f>IF(RES_hh_tes!D8=0,"",RES_hh_tes!D8/RES_hh_fec!D8)</f>
        <v>0.62232207914968873</v>
      </c>
      <c r="E8" s="102">
        <f>IF(RES_hh_tes!E8=0,"",RES_hh_tes!E8/RES_hh_fec!E8)</f>
        <v>0.63316562689750244</v>
      </c>
      <c r="F8" s="102">
        <f>IF(RES_hh_tes!F8=0,"",RES_hh_tes!F8/RES_hh_fec!F8)</f>
        <v>0.64227986117332381</v>
      </c>
      <c r="G8" s="102">
        <f>IF(RES_hh_tes!G8=0,"",RES_hh_tes!G8/RES_hh_fec!G8)</f>
        <v>0.64716937418017662</v>
      </c>
      <c r="H8" s="102">
        <f>IF(RES_hh_tes!H8=0,"",RES_hh_tes!H8/RES_hh_fec!H8)</f>
        <v>0.65316377620988986</v>
      </c>
      <c r="I8" s="102">
        <f>IF(RES_hh_tes!I8=0,"",RES_hh_tes!I8/RES_hh_fec!I8)</f>
        <v>0.65872434981515671</v>
      </c>
      <c r="J8" s="102">
        <f>IF(RES_hh_tes!J8=0,"",RES_hh_tes!J8/RES_hh_fec!J8)</f>
        <v>0.66682734992407899</v>
      </c>
      <c r="K8" s="102">
        <f>IF(RES_hh_tes!K8=0,"",RES_hh_tes!K8/RES_hh_fec!K8)</f>
        <v>0.67166107739801595</v>
      </c>
      <c r="L8" s="102">
        <f>IF(RES_hh_tes!L8=0,"",RES_hh_tes!L8/RES_hh_fec!L8)</f>
        <v>0.68043985083533642</v>
      </c>
      <c r="M8" s="102">
        <f>IF(RES_hh_tes!M8=0,"",RES_hh_tes!M8/RES_hh_fec!M8)</f>
        <v>0.68528890822551691</v>
      </c>
      <c r="N8" s="102">
        <f>IF(RES_hh_tes!N8=0,"",RES_hh_tes!N8/RES_hh_fec!N8)</f>
        <v>0.69261784155294492</v>
      </c>
      <c r="O8" s="102">
        <f>IF(RES_hh_tes!O8=0,"",RES_hh_tes!O8/RES_hh_fec!O8)</f>
        <v>0.69739333116509117</v>
      </c>
      <c r="P8" s="102">
        <f>IF(RES_hh_tes!P8=0,"",RES_hh_tes!P8/RES_hh_fec!P8)</f>
        <v>0.70235898987642675</v>
      </c>
      <c r="Q8" s="102">
        <f>IF(RES_hh_tes!Q8=0,"",RES_hh_tes!Q8/RES_hh_fec!Q8)</f>
        <v>0.70754562809436528</v>
      </c>
    </row>
    <row r="9" spans="1:17" ht="12" customHeight="1" x14ac:dyDescent="0.25">
      <c r="A9" s="87" t="s">
        <v>55</v>
      </c>
      <c r="B9" s="102">
        <f>IF(RES_hh_tes!B9=0,"",RES_hh_tes!B9/RES_hh_fec!B9)</f>
        <v>0.47161850458597043</v>
      </c>
      <c r="C9" s="102">
        <f>IF(RES_hh_tes!C9=0,"",RES_hh_tes!C9/RES_hh_fec!C9)</f>
        <v>0.47161850458597038</v>
      </c>
      <c r="D9" s="102">
        <f>IF(RES_hh_tes!D9=0,"",RES_hh_tes!D9/RES_hh_fec!D9)</f>
        <v>0.47566797245603032</v>
      </c>
      <c r="E9" s="102">
        <f>IF(RES_hh_tes!E9=0,"",RES_hh_tes!E9/RES_hh_fec!E9)</f>
        <v>0.47599879339049977</v>
      </c>
      <c r="F9" s="102">
        <f>IF(RES_hh_tes!F9=0,"",RES_hh_tes!F9/RES_hh_fec!F9)</f>
        <v>0.47726189207514186</v>
      </c>
      <c r="G9" s="102">
        <f>IF(RES_hh_tes!G9=0,"",RES_hh_tes!G9/RES_hh_fec!G9)</f>
        <v>0.48662865199149841</v>
      </c>
      <c r="H9" s="102">
        <f>IF(RES_hh_tes!H9=0,"",RES_hh_tes!H9/RES_hh_fec!H9)</f>
        <v>0.49420466749473335</v>
      </c>
      <c r="I9" s="102">
        <f>IF(RES_hh_tes!I9=0,"",RES_hh_tes!I9/RES_hh_fec!I9)</f>
        <v>0.51379985474516565</v>
      </c>
      <c r="J9" s="102">
        <f>IF(RES_hh_tes!J9=0,"",RES_hh_tes!J9/RES_hh_fec!J9)</f>
        <v>0.51831350819527366</v>
      </c>
      <c r="K9" s="102">
        <f>IF(RES_hh_tes!K9=0,"",RES_hh_tes!K9/RES_hh_fec!K9)</f>
        <v>0.53042434573082153</v>
      </c>
      <c r="L9" s="102">
        <f>IF(RES_hh_tes!L9=0,"",RES_hh_tes!L9/RES_hh_fec!L9)</f>
        <v>0.53445995432477611</v>
      </c>
      <c r="M9" s="102">
        <f>IF(RES_hh_tes!M9=0,"",RES_hh_tes!M9/RES_hh_fec!M9)</f>
        <v>0.5396241737909695</v>
      </c>
      <c r="N9" s="102">
        <f>IF(RES_hh_tes!N9=0,"",RES_hh_tes!N9/RES_hh_fec!N9)</f>
        <v>0.54914727917877848</v>
      </c>
      <c r="O9" s="102">
        <f>IF(RES_hh_tes!O9=0,"",RES_hh_tes!O9/RES_hh_fec!O9)</f>
        <v>0.5524894115122263</v>
      </c>
      <c r="P9" s="102">
        <f>IF(RES_hh_tes!P9=0,"",RES_hh_tes!P9/RES_hh_fec!P9)</f>
        <v>0.55582050032262065</v>
      </c>
      <c r="Q9" s="102">
        <f>IF(RES_hh_tes!Q9=0,"",RES_hh_tes!Q9/RES_hh_fec!Q9)</f>
        <v>0.56149008640254561</v>
      </c>
    </row>
    <row r="10" spans="1:17" ht="12" customHeight="1" x14ac:dyDescent="0.25">
      <c r="A10" s="87" t="s">
        <v>79</v>
      </c>
      <c r="B10" s="102" t="str">
        <f>IF(RES_hh_tes!B10=0,"",RES_hh_tes!B10/RES_hh_fec!B10)</f>
        <v/>
      </c>
      <c r="C10" s="102" t="str">
        <f>IF(RES_hh_tes!C10=0,"",RES_hh_tes!C10/RES_hh_fec!C10)</f>
        <v/>
      </c>
      <c r="D10" s="102" t="str">
        <f>IF(RES_hh_tes!D10=0,"",RES_hh_tes!D10/RES_hh_fec!D10)</f>
        <v/>
      </c>
      <c r="E10" s="102" t="str">
        <f>IF(RES_hh_tes!E10=0,"",RES_hh_tes!E10/RES_hh_fec!E10)</f>
        <v/>
      </c>
      <c r="F10" s="102" t="str">
        <f>IF(RES_hh_tes!F10=0,"",RES_hh_tes!F10/RES_hh_fec!F10)</f>
        <v/>
      </c>
      <c r="G10" s="102" t="str">
        <f>IF(RES_hh_tes!G10=0,"",RES_hh_tes!G10/RES_hh_fec!G10)</f>
        <v/>
      </c>
      <c r="H10" s="102" t="str">
        <f>IF(RES_hh_tes!H10=0,"",RES_hh_tes!H10/RES_hh_fec!H10)</f>
        <v/>
      </c>
      <c r="I10" s="102" t="str">
        <f>IF(RES_hh_tes!I10=0,"",RES_hh_tes!I10/RES_hh_fec!I10)</f>
        <v/>
      </c>
      <c r="J10" s="102" t="str">
        <f>IF(RES_hh_tes!J10=0,"",RES_hh_tes!J10/RES_hh_fec!J10)</f>
        <v/>
      </c>
      <c r="K10" s="102" t="str">
        <f>IF(RES_hh_tes!K10=0,"",RES_hh_tes!K10/RES_hh_fec!K10)</f>
        <v/>
      </c>
      <c r="L10" s="102" t="str">
        <f>IF(RES_hh_tes!L10=0,"",RES_hh_tes!L10/RES_hh_fec!L10)</f>
        <v/>
      </c>
      <c r="M10" s="102" t="str">
        <f>IF(RES_hh_tes!M10=0,"",RES_hh_tes!M10/RES_hh_fec!M10)</f>
        <v/>
      </c>
      <c r="N10" s="102" t="str">
        <f>IF(RES_hh_tes!N10=0,"",RES_hh_tes!N10/RES_hh_fec!N10)</f>
        <v/>
      </c>
      <c r="O10" s="102" t="str">
        <f>IF(RES_hh_tes!O10=0,"",RES_hh_tes!O10/RES_hh_fec!O10)</f>
        <v/>
      </c>
      <c r="P10" s="102" t="str">
        <f>IF(RES_hh_tes!P10=0,"",RES_hh_tes!P10/RES_hh_fec!P10)</f>
        <v/>
      </c>
      <c r="Q10" s="102" t="str">
        <f>IF(RES_hh_tes!Q10=0,"",RES_hh_tes!Q10/RES_hh_fec!Q10)</f>
        <v/>
      </c>
    </row>
    <row r="11" spans="1:17" ht="12" customHeight="1" x14ac:dyDescent="0.25">
      <c r="A11" s="87" t="s">
        <v>61</v>
      </c>
      <c r="B11" s="102" t="str">
        <f>IF(RES_hh_tes!B11=0,"",RES_hh_tes!B11/RES_hh_fec!B11)</f>
        <v/>
      </c>
      <c r="C11" s="102" t="str">
        <f>IF(RES_hh_tes!C11=0,"",RES_hh_tes!C11/RES_hh_fec!C11)</f>
        <v/>
      </c>
      <c r="D11" s="102" t="str">
        <f>IF(RES_hh_tes!D11=0,"",RES_hh_tes!D11/RES_hh_fec!D11)</f>
        <v/>
      </c>
      <c r="E11" s="102" t="str">
        <f>IF(RES_hh_tes!E11=0,"",RES_hh_tes!E11/RES_hh_fec!E11)</f>
        <v/>
      </c>
      <c r="F11" s="102" t="str">
        <f>IF(RES_hh_tes!F11=0,"",RES_hh_tes!F11/RES_hh_fec!F11)</f>
        <v/>
      </c>
      <c r="G11" s="102" t="str">
        <f>IF(RES_hh_tes!G11=0,"",RES_hh_tes!G11/RES_hh_fec!G11)</f>
        <v/>
      </c>
      <c r="H11" s="102" t="str">
        <f>IF(RES_hh_tes!H11=0,"",RES_hh_tes!H11/RES_hh_fec!H11)</f>
        <v/>
      </c>
      <c r="I11" s="102" t="str">
        <f>IF(RES_hh_tes!I11=0,"",RES_hh_tes!I11/RES_hh_fec!I11)</f>
        <v/>
      </c>
      <c r="J11" s="102" t="str">
        <f>IF(RES_hh_tes!J11=0,"",RES_hh_tes!J11/RES_hh_fec!J11)</f>
        <v/>
      </c>
      <c r="K11" s="102" t="str">
        <f>IF(RES_hh_tes!K11=0,"",RES_hh_tes!K11/RES_hh_fec!K11)</f>
        <v/>
      </c>
      <c r="L11" s="102" t="str">
        <f>IF(RES_hh_tes!L11=0,"",RES_hh_tes!L11/RES_hh_fec!L11)</f>
        <v/>
      </c>
      <c r="M11" s="102" t="str">
        <f>IF(RES_hh_tes!M11=0,"",RES_hh_tes!M11/RES_hh_fec!M11)</f>
        <v/>
      </c>
      <c r="N11" s="102" t="str">
        <f>IF(RES_hh_tes!N11=0,"",RES_hh_tes!N11/RES_hh_fec!N11)</f>
        <v/>
      </c>
      <c r="O11" s="102" t="str">
        <f>IF(RES_hh_tes!O11=0,"",RES_hh_tes!O11/RES_hh_fec!O11)</f>
        <v/>
      </c>
      <c r="P11" s="102" t="str">
        <f>IF(RES_hh_tes!P11=0,"",RES_hh_tes!P11/RES_hh_fec!P11)</f>
        <v/>
      </c>
      <c r="Q11" s="102" t="str">
        <f>IF(RES_hh_tes!Q11=0,"",RES_hh_tes!Q11/RES_hh_fec!Q11)</f>
        <v/>
      </c>
    </row>
    <row r="12" spans="1:17" ht="12" customHeight="1" x14ac:dyDescent="0.25">
      <c r="A12" s="87" t="s">
        <v>115</v>
      </c>
      <c r="B12" s="102">
        <f>IF(RES_hh_tes!B12=0,"",RES_hh_tes!B12/RES_hh_fec!B12)</f>
        <v>1.1410125110950888</v>
      </c>
      <c r="C12" s="102">
        <f>IF(RES_hh_tes!C12=0,"",RES_hh_tes!C12/RES_hh_fec!C12)</f>
        <v>1.1778979836203332</v>
      </c>
      <c r="D12" s="102">
        <f>IF(RES_hh_tes!D12=0,"",RES_hh_tes!D12/RES_hh_fec!D12)</f>
        <v>1.1917269638160728</v>
      </c>
      <c r="E12" s="102">
        <f>IF(RES_hh_tes!E12=0,"",RES_hh_tes!E12/RES_hh_fec!E12)</f>
        <v>1.2409082602060468</v>
      </c>
      <c r="F12" s="102">
        <f>IF(RES_hh_tes!F12=0,"",RES_hh_tes!F12/RES_hh_fec!F12)</f>
        <v>1.2937157731348381</v>
      </c>
      <c r="G12" s="102">
        <f>IF(RES_hh_tes!G12=0,"",RES_hh_tes!G12/RES_hh_fec!G12)</f>
        <v>1.3249789715247391</v>
      </c>
      <c r="H12" s="102">
        <f>IF(RES_hh_tes!H12=0,"",RES_hh_tes!H12/RES_hh_fec!H12)</f>
        <v>1.405326321421746</v>
      </c>
      <c r="I12" s="102">
        <f>IF(RES_hh_tes!I12=0,"",RES_hh_tes!I12/RES_hh_fec!I12)</f>
        <v>1.4328516421989985</v>
      </c>
      <c r="J12" s="102">
        <f>IF(RES_hh_tes!J12=0,"",RES_hh_tes!J12/RES_hh_fec!J12)</f>
        <v>1.4859809090349863</v>
      </c>
      <c r="K12" s="102">
        <f>IF(RES_hh_tes!K12=0,"",RES_hh_tes!K12/RES_hh_fec!K12)</f>
        <v>1.5353043112766429</v>
      </c>
      <c r="L12" s="102">
        <f>IF(RES_hh_tes!L12=0,"",RES_hh_tes!L12/RES_hh_fec!L12)</f>
        <v>1.7053324101362479</v>
      </c>
      <c r="M12" s="102">
        <f>IF(RES_hh_tes!M12=0,"",RES_hh_tes!M12/RES_hh_fec!M12)</f>
        <v>1.8673354143527328</v>
      </c>
      <c r="N12" s="102">
        <f>IF(RES_hh_tes!N12=0,"",RES_hh_tes!N12/RES_hh_fec!N12)</f>
        <v>2.0678127290678225</v>
      </c>
      <c r="O12" s="102">
        <f>IF(RES_hh_tes!O12=0,"",RES_hh_tes!O12/RES_hh_fec!O12)</f>
        <v>2.2180794127731018</v>
      </c>
      <c r="P12" s="102">
        <f>IF(RES_hh_tes!P12=0,"",RES_hh_tes!P12/RES_hh_fec!P12)</f>
        <v>2.4194603200429938</v>
      </c>
      <c r="Q12" s="102">
        <f>IF(RES_hh_tes!Q12=0,"",RES_hh_tes!Q12/RES_hh_fec!Q12)</f>
        <v>2.6328564141828426</v>
      </c>
    </row>
    <row r="13" spans="1:17" ht="12" customHeight="1" x14ac:dyDescent="0.25">
      <c r="A13" s="51" t="s">
        <v>114</v>
      </c>
      <c r="B13" s="104">
        <f>IF(RES_hh_tes!B13=0,"",RES_hh_tes!B13/RES_hh_fec!B13)</f>
        <v>0.72264125702688986</v>
      </c>
      <c r="C13" s="104">
        <f>IF(RES_hh_tes!C13=0,"",RES_hh_tes!C13/RES_hh_fec!C13)</f>
        <v>0.7254063935030618</v>
      </c>
      <c r="D13" s="104">
        <f>IF(RES_hh_tes!D13=0,"",RES_hh_tes!D13/RES_hh_fec!D13)</f>
        <v>0.72842764942874916</v>
      </c>
      <c r="E13" s="104">
        <f>IF(RES_hh_tes!E13=0,"",RES_hh_tes!E13/RES_hh_fec!E13)</f>
        <v>0.73212553843267436</v>
      </c>
      <c r="F13" s="104">
        <f>IF(RES_hh_tes!F13=0,"",RES_hh_tes!F13/RES_hh_fec!F13)</f>
        <v>0.73543303929852111</v>
      </c>
      <c r="G13" s="104">
        <f>IF(RES_hh_tes!G13=0,"",RES_hh_tes!G13/RES_hh_fec!G13)</f>
        <v>0.73866122372103915</v>
      </c>
      <c r="H13" s="104">
        <f>IF(RES_hh_tes!H13=0,"",RES_hh_tes!H13/RES_hh_fec!H13)</f>
        <v>0.74226359281216625</v>
      </c>
      <c r="I13" s="104">
        <f>IF(RES_hh_tes!I13=0,"",RES_hh_tes!I13/RES_hh_fec!I13)</f>
        <v>0.74611797807667224</v>
      </c>
      <c r="J13" s="104">
        <f>IF(RES_hh_tes!J13=0,"",RES_hh_tes!J13/RES_hh_fec!J13)</f>
        <v>0.74991036350138707</v>
      </c>
      <c r="K13" s="104">
        <f>IF(RES_hh_tes!K13=0,"",RES_hh_tes!K13/RES_hh_fec!K13)</f>
        <v>0.75492022424689609</v>
      </c>
      <c r="L13" s="104">
        <f>IF(RES_hh_tes!L13=0,"",RES_hh_tes!L13/RES_hh_fec!L13)</f>
        <v>0.75951434494584291</v>
      </c>
      <c r="M13" s="104">
        <f>IF(RES_hh_tes!M13=0,"",RES_hh_tes!M13/RES_hh_fec!M13)</f>
        <v>0.76438447634999285</v>
      </c>
      <c r="N13" s="104">
        <f>IF(RES_hh_tes!N13=0,"",RES_hh_tes!N13/RES_hh_fec!N13)</f>
        <v>0.76934298867750772</v>
      </c>
      <c r="O13" s="104">
        <f>IF(RES_hh_tes!O13=0,"",RES_hh_tes!O13/RES_hh_fec!O13)</f>
        <v>0.77466811621344844</v>
      </c>
      <c r="P13" s="104">
        <f>IF(RES_hh_tes!P13=0,"",RES_hh_tes!P13/RES_hh_fec!P13)</f>
        <v>0.78029330773727423</v>
      </c>
      <c r="Q13" s="104">
        <f>IF(RES_hh_tes!Q13=0,"",RES_hh_tes!Q13/RES_hh_fec!Q13)</f>
        <v>0.78514900982580826</v>
      </c>
    </row>
    <row r="14" spans="1:17" ht="12" customHeight="1" x14ac:dyDescent="0.25">
      <c r="A14" s="99" t="s">
        <v>117</v>
      </c>
      <c r="B14" s="106">
        <f>IF(RES_hh_tes!B14=0,"",RES_hh_tes!B14/RES_hh_fec!B14)</f>
        <v>0.99999999999999989</v>
      </c>
      <c r="C14" s="106">
        <f>IF(RES_hh_tes!C14=0,"",RES_hh_tes!C14/RES_hh_fec!C14)</f>
        <v>1.0000000000000004</v>
      </c>
      <c r="D14" s="106">
        <f>IF(RES_hh_tes!D14=0,"",RES_hh_tes!D14/RES_hh_fec!D14)</f>
        <v>0.99999999999999978</v>
      </c>
      <c r="E14" s="106">
        <f>IF(RES_hh_tes!E14=0,"",RES_hh_tes!E14/RES_hh_fec!E14)</f>
        <v>1</v>
      </c>
      <c r="F14" s="106">
        <f>IF(RES_hh_tes!F14=0,"",RES_hh_tes!F14/RES_hh_fec!F14)</f>
        <v>1</v>
      </c>
      <c r="G14" s="106">
        <f>IF(RES_hh_tes!G14=0,"",RES_hh_tes!G14/RES_hh_fec!G14)</f>
        <v>1</v>
      </c>
      <c r="H14" s="106">
        <f>IF(RES_hh_tes!H14=0,"",RES_hh_tes!H14/RES_hh_fec!H14)</f>
        <v>1</v>
      </c>
      <c r="I14" s="106">
        <f>IF(RES_hh_tes!I14=0,"",RES_hh_tes!I14/RES_hh_fec!I14)</f>
        <v>0.99999999999999978</v>
      </c>
      <c r="J14" s="106">
        <f>IF(RES_hh_tes!J14=0,"",RES_hh_tes!J14/RES_hh_fec!J14)</f>
        <v>0.99999999999999978</v>
      </c>
      <c r="K14" s="106">
        <f>IF(RES_hh_tes!K14=0,"",RES_hh_tes!K14/RES_hh_fec!K14)</f>
        <v>1.0000000000000002</v>
      </c>
      <c r="L14" s="106">
        <f>IF(RES_hh_tes!L14=0,"",RES_hh_tes!L14/RES_hh_fec!L14)</f>
        <v>1.0000000000000002</v>
      </c>
      <c r="M14" s="106">
        <f>IF(RES_hh_tes!M14=0,"",RES_hh_tes!M14/RES_hh_fec!M14)</f>
        <v>1.0000000000000004</v>
      </c>
      <c r="N14" s="106">
        <f>IF(RES_hh_tes!N14=0,"",RES_hh_tes!N14/RES_hh_fec!N14)</f>
        <v>1.0000000000000002</v>
      </c>
      <c r="O14" s="106">
        <f>IF(RES_hh_tes!O14=0,"",RES_hh_tes!O14/RES_hh_fec!O14)</f>
        <v>1.0000000000000002</v>
      </c>
      <c r="P14" s="106">
        <f>IF(RES_hh_tes!P14=0,"",RES_hh_tes!P14/RES_hh_fec!P14)</f>
        <v>1</v>
      </c>
      <c r="Q14" s="106">
        <f>IF(RES_hh_tes!Q14=0,"",RES_hh_tes!Q14/RES_hh_fec!Q14)</f>
        <v>1.0000000000000002</v>
      </c>
    </row>
    <row r="15" spans="1:17" ht="12.95" customHeight="1" x14ac:dyDescent="0.25">
      <c r="A15" s="89" t="s">
        <v>112</v>
      </c>
      <c r="B15" s="103">
        <f>IF(RES_hh_tes!B15=0,"",RES_hh_tes!B15/RES_hh_fec!B15)</f>
        <v>1.6074362296711269</v>
      </c>
      <c r="C15" s="103">
        <f>IF(RES_hh_tes!C15=0,"",RES_hh_tes!C15/RES_hh_fec!C15)</f>
        <v>1.6737816298481776</v>
      </c>
      <c r="D15" s="103">
        <f>IF(RES_hh_tes!D15=0,"",RES_hh_tes!D15/RES_hh_fec!D15)</f>
        <v>1.7299063244876907</v>
      </c>
      <c r="E15" s="103">
        <f>IF(RES_hh_tes!E15=0,"",RES_hh_tes!E15/RES_hh_fec!E15)</f>
        <v>1.7869972011491275</v>
      </c>
      <c r="F15" s="103">
        <f>IF(RES_hh_tes!F15=0,"",RES_hh_tes!F15/RES_hh_fec!F15)</f>
        <v>1.85372648976537</v>
      </c>
      <c r="G15" s="103">
        <f>IF(RES_hh_tes!G15=0,"",RES_hh_tes!G15/RES_hh_fec!G15)</f>
        <v>1.9453357709965422</v>
      </c>
      <c r="H15" s="103">
        <f>IF(RES_hh_tes!H15=0,"",RES_hh_tes!H15/RES_hh_fec!H15)</f>
        <v>2.0335336540169702</v>
      </c>
      <c r="I15" s="103">
        <f>IF(RES_hh_tes!I15=0,"",RES_hh_tes!I15/RES_hh_fec!I15)</f>
        <v>2.1340025294706471</v>
      </c>
      <c r="J15" s="103">
        <f>IF(RES_hh_tes!J15=0,"",RES_hh_tes!J15/RES_hh_fec!J15)</f>
        <v>2.2292762765500629</v>
      </c>
      <c r="K15" s="103">
        <f>IF(RES_hh_tes!K15=0,"",RES_hh_tes!K15/RES_hh_fec!K15)</f>
        <v>2.3661174731864172</v>
      </c>
      <c r="L15" s="103">
        <f>IF(RES_hh_tes!L15=0,"",RES_hh_tes!L15/RES_hh_fec!L15)</f>
        <v>2.4918155904511319</v>
      </c>
      <c r="M15" s="103">
        <f>IF(RES_hh_tes!M15=0,"",RES_hh_tes!M15/RES_hh_fec!M15)</f>
        <v>2.604458847390358</v>
      </c>
      <c r="N15" s="103">
        <f>IF(RES_hh_tes!N15=0,"",RES_hh_tes!N15/RES_hh_fec!N15)</f>
        <v>2.7316950133588689</v>
      </c>
      <c r="O15" s="103">
        <f>IF(RES_hh_tes!O15=0,"",RES_hh_tes!O15/RES_hh_fec!O15)</f>
        <v>2.8771981660921773</v>
      </c>
      <c r="P15" s="103">
        <f>IF(RES_hh_tes!P15=0,"",RES_hh_tes!P15/RES_hh_fec!P15)</f>
        <v>3.0165663649563488</v>
      </c>
      <c r="Q15" s="103">
        <f>IF(RES_hh_tes!Q15=0,"",RES_hh_tes!Q15/RES_hh_fec!Q15)</f>
        <v>3.1633644760831321</v>
      </c>
    </row>
    <row r="16" spans="1:17" ht="12" customHeight="1" x14ac:dyDescent="0.25">
      <c r="A16" s="87" t="s">
        <v>111</v>
      </c>
      <c r="B16" s="105">
        <f>IF(RES_hh_tes!B16=0,"",RES_hh_tes!B16/RES_hh_fec!B16)</f>
        <v>1.6074362296711269</v>
      </c>
      <c r="C16" s="105">
        <f>IF(RES_hh_tes!C16=0,"",RES_hh_tes!C16/RES_hh_fec!C16)</f>
        <v>1.6737816298481776</v>
      </c>
      <c r="D16" s="105">
        <f>IF(RES_hh_tes!D16=0,"",RES_hh_tes!D16/RES_hh_fec!D16)</f>
        <v>1.7299063244876907</v>
      </c>
      <c r="E16" s="105">
        <f>IF(RES_hh_tes!E16=0,"",RES_hh_tes!E16/RES_hh_fec!E16)</f>
        <v>1.7869972011491275</v>
      </c>
      <c r="F16" s="105">
        <f>IF(RES_hh_tes!F16=0,"",RES_hh_tes!F16/RES_hh_fec!F16)</f>
        <v>1.85372648976537</v>
      </c>
      <c r="G16" s="105">
        <f>IF(RES_hh_tes!G16=0,"",RES_hh_tes!G16/RES_hh_fec!G16)</f>
        <v>1.9453357709965422</v>
      </c>
      <c r="H16" s="105">
        <f>IF(RES_hh_tes!H16=0,"",RES_hh_tes!H16/RES_hh_fec!H16)</f>
        <v>2.0335336540169702</v>
      </c>
      <c r="I16" s="105">
        <f>IF(RES_hh_tes!I16=0,"",RES_hh_tes!I16/RES_hh_fec!I16)</f>
        <v>2.1340025294706471</v>
      </c>
      <c r="J16" s="105">
        <f>IF(RES_hh_tes!J16=0,"",RES_hh_tes!J16/RES_hh_fec!J16)</f>
        <v>2.2292762765500629</v>
      </c>
      <c r="K16" s="105">
        <f>IF(RES_hh_tes!K16=0,"",RES_hh_tes!K16/RES_hh_fec!K16)</f>
        <v>2.3661174731864172</v>
      </c>
      <c r="L16" s="105">
        <f>IF(RES_hh_tes!L16=0,"",RES_hh_tes!L16/RES_hh_fec!L16)</f>
        <v>2.4918155904511319</v>
      </c>
      <c r="M16" s="105">
        <f>IF(RES_hh_tes!M16=0,"",RES_hh_tes!M16/RES_hh_fec!M16)</f>
        <v>2.604458847390358</v>
      </c>
      <c r="N16" s="105">
        <f>IF(RES_hh_tes!N16=0,"",RES_hh_tes!N16/RES_hh_fec!N16)</f>
        <v>2.7316950133588689</v>
      </c>
      <c r="O16" s="105">
        <f>IF(RES_hh_tes!O16=0,"",RES_hh_tes!O16/RES_hh_fec!O16)</f>
        <v>2.8771981660921773</v>
      </c>
      <c r="P16" s="105">
        <f>IF(RES_hh_tes!P16=0,"",RES_hh_tes!P16/RES_hh_fec!P16)</f>
        <v>3.0165663649563488</v>
      </c>
      <c r="Q16" s="105">
        <f>IF(RES_hh_tes!Q16=0,"",RES_hh_tes!Q16/RES_hh_fec!Q16)</f>
        <v>3.1633644760831321</v>
      </c>
    </row>
    <row r="17" spans="1:17" ht="12.95" customHeight="1" x14ac:dyDescent="0.25">
      <c r="A17" s="89" t="s">
        <v>63</v>
      </c>
      <c r="B17" s="103">
        <f>IF(RES_hh_tes!B17=0,"",RES_hh_tes!B17/RES_hh_fec!B17)</f>
        <v>0.56027968109339921</v>
      </c>
      <c r="C17" s="103">
        <f>IF(RES_hh_tes!C17=0,"",RES_hh_tes!C17/RES_hh_fec!C17)</f>
        <v>0.56194069651184364</v>
      </c>
      <c r="D17" s="103">
        <f>IF(RES_hh_tes!D17=0,"",RES_hh_tes!D17/RES_hh_fec!D17)</f>
        <v>0.56243273481599099</v>
      </c>
      <c r="E17" s="103">
        <f>IF(RES_hh_tes!E17=0,"",RES_hh_tes!E17/RES_hh_fec!E17)</f>
        <v>0.56514555238465802</v>
      </c>
      <c r="F17" s="103">
        <f>IF(RES_hh_tes!F17=0,"",RES_hh_tes!F17/RES_hh_fec!F17)</f>
        <v>0.5692327631083024</v>
      </c>
      <c r="G17" s="103">
        <f>IF(RES_hh_tes!G17=0,"",RES_hh_tes!G17/RES_hh_fec!G17)</f>
        <v>0.57314447203945518</v>
      </c>
      <c r="H17" s="103">
        <f>IF(RES_hh_tes!H17=0,"",RES_hh_tes!H17/RES_hh_fec!H17)</f>
        <v>0.57936121991812306</v>
      </c>
      <c r="I17" s="103">
        <f>IF(RES_hh_tes!I17=0,"",RES_hh_tes!I17/RES_hh_fec!I17)</f>
        <v>0.58130369465103948</v>
      </c>
      <c r="J17" s="103">
        <f>IF(RES_hh_tes!J17=0,"",RES_hh_tes!J17/RES_hh_fec!J17)</f>
        <v>0.58814200408662309</v>
      </c>
      <c r="K17" s="103">
        <f>IF(RES_hh_tes!K17=0,"",RES_hh_tes!K17/RES_hh_fec!K17)</f>
        <v>0.5856131503116665</v>
      </c>
      <c r="L17" s="103">
        <f>IF(RES_hh_tes!L17=0,"",RES_hh_tes!L17/RES_hh_fec!L17)</f>
        <v>0.5908863710010942</v>
      </c>
      <c r="M17" s="103">
        <f>IF(RES_hh_tes!M17=0,"",RES_hh_tes!M17/RES_hh_fec!M17)</f>
        <v>0.59539629688233675</v>
      </c>
      <c r="N17" s="103">
        <f>IF(RES_hh_tes!N17=0,"",RES_hh_tes!N17/RES_hh_fec!N17)</f>
        <v>0.59388867220452146</v>
      </c>
      <c r="O17" s="103">
        <f>IF(RES_hh_tes!O17=0,"",RES_hh_tes!O17/RES_hh_fec!O17)</f>
        <v>0.59523278366719801</v>
      </c>
      <c r="P17" s="103">
        <f>IF(RES_hh_tes!P17=0,"",RES_hh_tes!P17/RES_hh_fec!P17)</f>
        <v>0.59487456465351674</v>
      </c>
      <c r="Q17" s="103">
        <f>IF(RES_hh_tes!Q17=0,"",RES_hh_tes!Q17/RES_hh_fec!Q17)</f>
        <v>0.59682082167851702</v>
      </c>
    </row>
    <row r="18" spans="1:17" ht="12" customHeight="1" x14ac:dyDescent="0.25">
      <c r="A18" s="87" t="s">
        <v>58</v>
      </c>
      <c r="B18" s="102">
        <f>IF(RES_hh_tes!B18=0,"",RES_hh_tes!B18/RES_hh_fec!B18)</f>
        <v>0.44841945668832017</v>
      </c>
      <c r="C18" s="102">
        <f>IF(RES_hh_tes!C18=0,"",RES_hh_tes!C18/RES_hh_fec!C18)</f>
        <v>0.44989830714351442</v>
      </c>
      <c r="D18" s="102">
        <f>IF(RES_hh_tes!D18=0,"",RES_hh_tes!D18/RES_hh_fec!D18)</f>
        <v>0.45224795256813943</v>
      </c>
      <c r="E18" s="102">
        <f>IF(RES_hh_tes!E18=0,"",RES_hh_tes!E18/RES_hh_fec!E18)</f>
        <v>0.45394531128191762</v>
      </c>
      <c r="F18" s="102">
        <f>IF(RES_hh_tes!F18=0,"",RES_hh_tes!F18/RES_hh_fec!F18)</f>
        <v>0.45578356448825535</v>
      </c>
      <c r="G18" s="102">
        <f>IF(RES_hh_tes!G18=0,"",RES_hh_tes!G18/RES_hh_fec!G18)</f>
        <v>0.45920918807394151</v>
      </c>
      <c r="H18" s="102">
        <f>IF(RES_hh_tes!H18=0,"",RES_hh_tes!H18/RES_hh_fec!H18)</f>
        <v>0.46104231437407589</v>
      </c>
      <c r="I18" s="102">
        <f>IF(RES_hh_tes!I18=0,"",RES_hh_tes!I18/RES_hh_fec!I18)</f>
        <v>0.46515478455258052</v>
      </c>
      <c r="J18" s="102">
        <f>IF(RES_hh_tes!J18=0,"",RES_hh_tes!J18/RES_hh_fec!J18)</f>
        <v>0.46760753367930863</v>
      </c>
      <c r="K18" s="102">
        <f>IF(RES_hh_tes!K18=0,"",RES_hh_tes!K18/RES_hh_fec!K18)</f>
        <v>0.47306867066294012</v>
      </c>
      <c r="L18" s="102">
        <f>IF(RES_hh_tes!L18=0,"",RES_hh_tes!L18/RES_hh_fec!L18)</f>
        <v>0.47548335329173963</v>
      </c>
      <c r="M18" s="102">
        <f>IF(RES_hh_tes!M18=0,"",RES_hh_tes!M18/RES_hh_fec!M18)</f>
        <v>0.48104297836762155</v>
      </c>
      <c r="N18" s="102">
        <f>IF(RES_hh_tes!N18=0,"",RES_hh_tes!N18/RES_hh_fec!N18)</f>
        <v>0.48483286892264249</v>
      </c>
      <c r="O18" s="102">
        <f>IF(RES_hh_tes!O18=0,"",RES_hh_tes!O18/RES_hh_fec!O18)</f>
        <v>0.48721879808058438</v>
      </c>
      <c r="P18" s="102">
        <f>IF(RES_hh_tes!P18=0,"",RES_hh_tes!P18/RES_hh_fec!P18)</f>
        <v>0.48863566693406546</v>
      </c>
      <c r="Q18" s="102">
        <f>IF(RES_hh_tes!Q18=0,"",RES_hh_tes!Q18/RES_hh_fec!Q18)</f>
        <v>0.49006025540985398</v>
      </c>
    </row>
    <row r="19" spans="1:17" s="28" customFormat="1" ht="12" customHeight="1" x14ac:dyDescent="0.25">
      <c r="A19" s="87" t="s">
        <v>84</v>
      </c>
      <c r="B19" s="102">
        <f>IF(RES_hh_tes!B19=0,"",RES_hh_tes!B19/RES_hh_fec!B19)</f>
        <v>0.52074517550901689</v>
      </c>
      <c r="C19" s="102">
        <f>IF(RES_hh_tes!C19=0,"",RES_hh_tes!C19/RES_hh_fec!C19)</f>
        <v>0.52586834768236523</v>
      </c>
      <c r="D19" s="102">
        <f>IF(RES_hh_tes!D19=0,"",RES_hh_tes!D19/RES_hh_fec!D19)</f>
        <v>0.53046350237081152</v>
      </c>
      <c r="E19" s="102">
        <f>IF(RES_hh_tes!E19=0,"",RES_hh_tes!E19/RES_hh_fec!E19)</f>
        <v>0.53734410187712489</v>
      </c>
      <c r="F19" s="102">
        <f>IF(RES_hh_tes!F19=0,"",RES_hh_tes!F19/RES_hh_fec!F19)</f>
        <v>0.54464217994451358</v>
      </c>
      <c r="G19" s="102">
        <f>IF(RES_hh_tes!G19=0,"",RES_hh_tes!G19/RES_hh_fec!G19)</f>
        <v>0.55247751480413421</v>
      </c>
      <c r="H19" s="102">
        <f>IF(RES_hh_tes!H19=0,"",RES_hh_tes!H19/RES_hh_fec!H19)</f>
        <v>0.56155553371991929</v>
      </c>
      <c r="I19" s="102">
        <f>IF(RES_hh_tes!I19=0,"",RES_hh_tes!I19/RES_hh_fec!I19)</f>
        <v>0.57136874276117611</v>
      </c>
      <c r="J19" s="102">
        <f>IF(RES_hh_tes!J19=0,"",RES_hh_tes!J19/RES_hh_fec!J19)</f>
        <v>0.58158575106293842</v>
      </c>
      <c r="K19" s="102">
        <f>IF(RES_hh_tes!K19=0,"",RES_hh_tes!K19/RES_hh_fec!K19)</f>
        <v>0.58477929521843974</v>
      </c>
      <c r="L19" s="102">
        <f>IF(RES_hh_tes!L19=0,"",RES_hh_tes!L19/RES_hh_fec!L19)</f>
        <v>0.58926955030717787</v>
      </c>
      <c r="M19" s="102">
        <f>IF(RES_hh_tes!M19=0,"",RES_hh_tes!M19/RES_hh_fec!M19)</f>
        <v>0.59692726677064101</v>
      </c>
      <c r="N19" s="102">
        <f>IF(RES_hh_tes!N19=0,"",RES_hh_tes!N19/RES_hh_fec!N19)</f>
        <v>0.59834254612701487</v>
      </c>
      <c r="O19" s="102">
        <f>IF(RES_hh_tes!O19=0,"",RES_hh_tes!O19/RES_hh_fec!O19)</f>
        <v>0.61136569071767088</v>
      </c>
      <c r="P19" s="102">
        <f>IF(RES_hh_tes!P19=0,"",RES_hh_tes!P19/RES_hh_fec!P19)</f>
        <v>0.61277412981151747</v>
      </c>
      <c r="Q19" s="102">
        <f>IF(RES_hh_tes!Q19=0,"",RES_hh_tes!Q19/RES_hh_fec!Q19)</f>
        <v>0.61499646927707496</v>
      </c>
    </row>
    <row r="20" spans="1:17" ht="12" customHeight="1" x14ac:dyDescent="0.25">
      <c r="A20" s="87" t="s">
        <v>110</v>
      </c>
      <c r="B20" s="102">
        <f>IF(RES_hh_tes!B20=0,"",RES_hh_tes!B20/RES_hh_fec!B20)</f>
        <v>0.50628003174487746</v>
      </c>
      <c r="C20" s="102">
        <f>IF(RES_hh_tes!C20=0,"",RES_hh_tes!C20/RES_hh_fec!C20)</f>
        <v>0.51081672459021255</v>
      </c>
      <c r="D20" s="102">
        <f>IF(RES_hh_tes!D20=0,"",RES_hh_tes!D20/RES_hh_fec!D20)</f>
        <v>0.51456296689637193</v>
      </c>
      <c r="E20" s="102">
        <f>IF(RES_hh_tes!E20=0,"",RES_hh_tes!E20/RES_hh_fec!E20)</f>
        <v>0.51805410736972901</v>
      </c>
      <c r="F20" s="102">
        <f>IF(RES_hh_tes!F20=0,"",RES_hh_tes!F20/RES_hh_fec!F20)</f>
        <v>0.52090052957472055</v>
      </c>
      <c r="G20" s="102">
        <f>IF(RES_hh_tes!G20=0,"",RES_hh_tes!G20/RES_hh_fec!G20)</f>
        <v>0.52499962789904187</v>
      </c>
      <c r="H20" s="102">
        <f>IF(RES_hh_tes!H20=0,"",RES_hh_tes!H20/RES_hh_fec!H20)</f>
        <v>0.52918959493596451</v>
      </c>
      <c r="I20" s="102">
        <f>IF(RES_hh_tes!I20=0,"",RES_hh_tes!I20/RES_hh_fec!I20)</f>
        <v>0.53410656963039127</v>
      </c>
      <c r="J20" s="102">
        <f>IF(RES_hh_tes!J20=0,"",RES_hh_tes!J20/RES_hh_fec!J20)</f>
        <v>0.53828061984015008</v>
      </c>
      <c r="K20" s="102">
        <f>IF(RES_hh_tes!K20=0,"",RES_hh_tes!K20/RES_hh_fec!K20)</f>
        <v>0.54397127991592542</v>
      </c>
      <c r="L20" s="102">
        <f>IF(RES_hh_tes!L20=0,"",RES_hh_tes!L20/RES_hh_fec!L20)</f>
        <v>0.54700598844658654</v>
      </c>
      <c r="M20" s="102">
        <f>IF(RES_hh_tes!M20=0,"",RES_hh_tes!M20/RES_hh_fec!M20)</f>
        <v>0.54955744435876364</v>
      </c>
      <c r="N20" s="102">
        <f>IF(RES_hh_tes!N20=0,"",RES_hh_tes!N20/RES_hh_fec!N20)</f>
        <v>0.55236914514212465</v>
      </c>
      <c r="O20" s="102">
        <f>IF(RES_hh_tes!O20=0,"",RES_hh_tes!O20/RES_hh_fec!O20)</f>
        <v>0.55525235553104657</v>
      </c>
      <c r="P20" s="102">
        <f>IF(RES_hh_tes!P20=0,"",RES_hh_tes!P20/RES_hh_fec!P20)</f>
        <v>0.55991471224985523</v>
      </c>
      <c r="Q20" s="102">
        <f>IF(RES_hh_tes!Q20=0,"",RES_hh_tes!Q20/RES_hh_fec!Q20)</f>
        <v>0.56412700823373718</v>
      </c>
    </row>
    <row r="21" spans="1:17" ht="12" customHeight="1" x14ac:dyDescent="0.25">
      <c r="A21" s="87" t="s">
        <v>109</v>
      </c>
      <c r="B21" s="102">
        <f>IF(RES_hh_tes!B21=0,"",RES_hh_tes!B21/RES_hh_fec!B21)</f>
        <v>0.5424428911552257</v>
      </c>
      <c r="C21" s="102">
        <f>IF(RES_hh_tes!C21=0,"",RES_hh_tes!C21/RES_hh_fec!C21)</f>
        <v>0.54502774557676403</v>
      </c>
      <c r="D21" s="102">
        <f>IF(RES_hh_tes!D21=0,"",RES_hh_tes!D21/RES_hh_fec!D21)</f>
        <v>0.54721843321306773</v>
      </c>
      <c r="E21" s="102">
        <f>IF(RES_hh_tes!E21=0,"",RES_hh_tes!E21/RES_hh_fec!E21)</f>
        <v>0.55128816899860023</v>
      </c>
      <c r="F21" s="102">
        <f>IF(RES_hh_tes!F21=0,"",RES_hh_tes!F21/RES_hh_fec!F21)</f>
        <v>0.55492554715388476</v>
      </c>
      <c r="G21" s="102">
        <f>IF(RES_hh_tes!G21=0,"",RES_hh_tes!G21/RES_hh_fec!G21)</f>
        <v>0.55714159078662095</v>
      </c>
      <c r="H21" s="102">
        <f>IF(RES_hh_tes!H21=0,"",RES_hh_tes!H21/RES_hh_fec!H21)</f>
        <v>0.55986450413018862</v>
      </c>
      <c r="I21" s="102">
        <f>IF(RES_hh_tes!I21=0,"",RES_hh_tes!I21/RES_hh_fec!I21)</f>
        <v>0.56273654487518887</v>
      </c>
      <c r="J21" s="102">
        <f>IF(RES_hh_tes!J21=0,"",RES_hh_tes!J21/RES_hh_fec!J21)</f>
        <v>0.56719286481245645</v>
      </c>
      <c r="K21" s="102">
        <f>IF(RES_hh_tes!K21=0,"",RES_hh_tes!K21/RES_hh_fec!K21)</f>
        <v>0.56951462616024939</v>
      </c>
      <c r="L21" s="102">
        <f>IF(RES_hh_tes!L21=0,"",RES_hh_tes!L21/RES_hh_fec!L21)</f>
        <v>0.57427099075587518</v>
      </c>
      <c r="M21" s="102">
        <f>IF(RES_hh_tes!M21=0,"",RES_hh_tes!M21/RES_hh_fec!M21)</f>
        <v>0.57636001136121395</v>
      </c>
      <c r="N21" s="102">
        <f>IF(RES_hh_tes!N21=0,"",RES_hh_tes!N21/RES_hh_fec!N21)</f>
        <v>0.58036398958971136</v>
      </c>
      <c r="O21" s="102">
        <f>IF(RES_hh_tes!O21=0,"",RES_hh_tes!O21/RES_hh_fec!O21)</f>
        <v>0.58272106744878538</v>
      </c>
      <c r="P21" s="102">
        <f>IF(RES_hh_tes!P21=0,"",RES_hh_tes!P21/RES_hh_fec!P21)</f>
        <v>0.5851651520726977</v>
      </c>
      <c r="Q21" s="102">
        <f>IF(RES_hh_tes!Q21=0,"",RES_hh_tes!Q21/RES_hh_fec!Q21)</f>
        <v>0.5870785572368693</v>
      </c>
    </row>
    <row r="22" spans="1:17" ht="12" customHeight="1" x14ac:dyDescent="0.25">
      <c r="A22" s="87" t="s">
        <v>55</v>
      </c>
      <c r="B22" s="102">
        <f>IF(RES_hh_tes!B22=0,"",RES_hh_tes!B22/RES_hh_fec!B22)</f>
        <v>0.43395431292418074</v>
      </c>
      <c r="C22" s="102">
        <f>IF(RES_hh_tes!C22=0,"",RES_hh_tes!C22/RES_hh_fec!C22)</f>
        <v>0.44177271489401049</v>
      </c>
      <c r="D22" s="102">
        <f>IF(RES_hh_tes!D22=0,"",RES_hh_tes!D22/RES_hh_fec!D22)</f>
        <v>0.44778725321895885</v>
      </c>
      <c r="E22" s="102">
        <f>IF(RES_hh_tes!E22=0,"",RES_hh_tes!E22/RES_hh_fec!E22)</f>
        <v>0.45173463338772446</v>
      </c>
      <c r="F22" s="102">
        <f>IF(RES_hh_tes!F22=0,"",RES_hh_tes!F22/RES_hh_fec!F22)</f>
        <v>0.45858846169170769</v>
      </c>
      <c r="G22" s="102">
        <f>IF(RES_hh_tes!G22=0,"",RES_hh_tes!G22/RES_hh_fec!G22)</f>
        <v>0.46492969907742737</v>
      </c>
      <c r="H22" s="102">
        <f>IF(RES_hh_tes!H22=0,"",RES_hh_tes!H22/RES_hh_fec!H22)</f>
        <v>0.4701417480234038</v>
      </c>
      <c r="I22" s="102">
        <f>IF(RES_hh_tes!I22=0,"",RES_hh_tes!I22/RES_hh_fec!I22)</f>
        <v>0.48559832393720004</v>
      </c>
      <c r="J22" s="102">
        <f>IF(RES_hh_tes!J22=0,"",RES_hh_tes!J22/RES_hh_fec!J22)</f>
        <v>0.48757262318667349</v>
      </c>
      <c r="K22" s="102">
        <f>IF(RES_hh_tes!K22=0,"",RES_hh_tes!K22/RES_hh_fec!K22)</f>
        <v>0.49716015419205722</v>
      </c>
      <c r="L22" s="102">
        <f>IF(RES_hh_tes!L22=0,"",RES_hh_tes!L22/RES_hh_fec!L22)</f>
        <v>0.4986016648960887</v>
      </c>
      <c r="M22" s="102">
        <f>IF(RES_hh_tes!M22=0,"",RES_hh_tes!M22/RES_hh_fec!M22)</f>
        <v>0.50203904769101759</v>
      </c>
      <c r="N22" s="102">
        <f>IF(RES_hh_tes!N22=0,"",RES_hh_tes!N22/RES_hh_fec!N22)</f>
        <v>0.50696289521593307</v>
      </c>
      <c r="O22" s="102">
        <f>IF(RES_hh_tes!O22=0,"",RES_hh_tes!O22/RES_hh_fec!O22)</f>
        <v>0.50906627310191999</v>
      </c>
      <c r="P22" s="102">
        <f>IF(RES_hh_tes!P22=0,"",RES_hh_tes!P22/RES_hh_fec!P22)</f>
        <v>0.51030914745983791</v>
      </c>
      <c r="Q22" s="102">
        <f>IF(RES_hh_tes!Q22=0,"",RES_hh_tes!Q22/RES_hh_fec!Q22)</f>
        <v>0.51410521001849363</v>
      </c>
    </row>
    <row r="23" spans="1:17" ht="12" customHeight="1" x14ac:dyDescent="0.25">
      <c r="A23" s="87" t="s">
        <v>79</v>
      </c>
      <c r="B23" s="102" t="str">
        <f>IF(RES_hh_tes!B23=0,"",RES_hh_tes!B23/RES_hh_fec!B23)</f>
        <v/>
      </c>
      <c r="C23" s="102" t="str">
        <f>IF(RES_hh_tes!C23=0,"",RES_hh_tes!C23/RES_hh_fec!C23)</f>
        <v/>
      </c>
      <c r="D23" s="102" t="str">
        <f>IF(RES_hh_tes!D23=0,"",RES_hh_tes!D23/RES_hh_fec!D23)</f>
        <v/>
      </c>
      <c r="E23" s="102" t="str">
        <f>IF(RES_hh_tes!E23=0,"",RES_hh_tes!E23/RES_hh_fec!E23)</f>
        <v/>
      </c>
      <c r="F23" s="102" t="str">
        <f>IF(RES_hh_tes!F23=0,"",RES_hh_tes!F23/RES_hh_fec!F23)</f>
        <v/>
      </c>
      <c r="G23" s="102" t="str">
        <f>IF(RES_hh_tes!G23=0,"",RES_hh_tes!G23/RES_hh_fec!G23)</f>
        <v/>
      </c>
      <c r="H23" s="102" t="str">
        <f>IF(RES_hh_tes!H23=0,"",RES_hh_tes!H23/RES_hh_fec!H23)</f>
        <v/>
      </c>
      <c r="I23" s="102" t="str">
        <f>IF(RES_hh_tes!I23=0,"",RES_hh_tes!I23/RES_hh_fec!I23)</f>
        <v/>
      </c>
      <c r="J23" s="102" t="str">
        <f>IF(RES_hh_tes!J23=0,"",RES_hh_tes!J23/RES_hh_fec!J23)</f>
        <v/>
      </c>
      <c r="K23" s="102" t="str">
        <f>IF(RES_hh_tes!K23=0,"",RES_hh_tes!K23/RES_hh_fec!K23)</f>
        <v/>
      </c>
      <c r="L23" s="102" t="str">
        <f>IF(RES_hh_tes!L23=0,"",RES_hh_tes!L23/RES_hh_fec!L23)</f>
        <v/>
      </c>
      <c r="M23" s="102" t="str">
        <f>IF(RES_hh_tes!M23=0,"",RES_hh_tes!M23/RES_hh_fec!M23)</f>
        <v/>
      </c>
      <c r="N23" s="102" t="str">
        <f>IF(RES_hh_tes!N23=0,"",RES_hh_tes!N23/RES_hh_fec!N23)</f>
        <v/>
      </c>
      <c r="O23" s="102" t="str">
        <f>IF(RES_hh_tes!O23=0,"",RES_hh_tes!O23/RES_hh_fec!O23)</f>
        <v/>
      </c>
      <c r="P23" s="102" t="str">
        <f>IF(RES_hh_tes!P23=0,"",RES_hh_tes!P23/RES_hh_fec!P23)</f>
        <v/>
      </c>
      <c r="Q23" s="102" t="str">
        <f>IF(RES_hh_tes!Q23=0,"",RES_hh_tes!Q23/RES_hh_fec!Q23)</f>
        <v/>
      </c>
    </row>
    <row r="24" spans="1:17" ht="12" customHeight="1" x14ac:dyDescent="0.25">
      <c r="A24" s="87" t="s">
        <v>61</v>
      </c>
      <c r="B24" s="102" t="str">
        <f>IF(RES_hh_tes!B24=0,"",RES_hh_tes!B24/RES_hh_fec!B24)</f>
        <v/>
      </c>
      <c r="C24" s="102" t="str">
        <f>IF(RES_hh_tes!C24=0,"",RES_hh_tes!C24/RES_hh_fec!C24)</f>
        <v/>
      </c>
      <c r="D24" s="102" t="str">
        <f>IF(RES_hh_tes!D24=0,"",RES_hh_tes!D24/RES_hh_fec!D24)</f>
        <v/>
      </c>
      <c r="E24" s="102" t="str">
        <f>IF(RES_hh_tes!E24=0,"",RES_hh_tes!E24/RES_hh_fec!E24)</f>
        <v/>
      </c>
      <c r="F24" s="102" t="str">
        <f>IF(RES_hh_tes!F24=0,"",RES_hh_tes!F24/RES_hh_fec!F24)</f>
        <v/>
      </c>
      <c r="G24" s="102" t="str">
        <f>IF(RES_hh_tes!G24=0,"",RES_hh_tes!G24/RES_hh_fec!G24)</f>
        <v/>
      </c>
      <c r="H24" s="102" t="str">
        <f>IF(RES_hh_tes!H24=0,"",RES_hh_tes!H24/RES_hh_fec!H24)</f>
        <v/>
      </c>
      <c r="I24" s="102" t="str">
        <f>IF(RES_hh_tes!I24=0,"",RES_hh_tes!I24/RES_hh_fec!I24)</f>
        <v/>
      </c>
      <c r="J24" s="102" t="str">
        <f>IF(RES_hh_tes!J24=0,"",RES_hh_tes!J24/RES_hh_fec!J24)</f>
        <v/>
      </c>
      <c r="K24" s="102" t="str">
        <f>IF(RES_hh_tes!K24=0,"",RES_hh_tes!K24/RES_hh_fec!K24)</f>
        <v/>
      </c>
      <c r="L24" s="102" t="str">
        <f>IF(RES_hh_tes!L24=0,"",RES_hh_tes!L24/RES_hh_fec!L24)</f>
        <v/>
      </c>
      <c r="M24" s="102" t="str">
        <f>IF(RES_hh_tes!M24=0,"",RES_hh_tes!M24/RES_hh_fec!M24)</f>
        <v/>
      </c>
      <c r="N24" s="102" t="str">
        <f>IF(RES_hh_tes!N24=0,"",RES_hh_tes!N24/RES_hh_fec!N24)</f>
        <v/>
      </c>
      <c r="O24" s="102" t="str">
        <f>IF(RES_hh_tes!O24=0,"",RES_hh_tes!O24/RES_hh_fec!O24)</f>
        <v/>
      </c>
      <c r="P24" s="102" t="str">
        <f>IF(RES_hh_tes!P24=0,"",RES_hh_tes!P24/RES_hh_fec!P24)</f>
        <v/>
      </c>
      <c r="Q24" s="102" t="str">
        <f>IF(RES_hh_tes!Q24=0,"",RES_hh_tes!Q24/RES_hh_fec!Q24)</f>
        <v/>
      </c>
    </row>
    <row r="25" spans="1:17" ht="12" customHeight="1" x14ac:dyDescent="0.25">
      <c r="A25" s="51" t="s">
        <v>60</v>
      </c>
      <c r="B25" s="104">
        <f>IF(RES_hh_tes!B25=0,"",RES_hh_tes!B25/RES_hh_fec!B25)</f>
        <v>0.66539661315041032</v>
      </c>
      <c r="C25" s="104">
        <f>IF(RES_hh_tes!C25=0,"",RES_hh_tes!C25/RES_hh_fec!C25)</f>
        <v>0.66920898725758338</v>
      </c>
      <c r="D25" s="104">
        <f>IF(RES_hh_tes!D25=0,"",RES_hh_tes!D25/RES_hh_fec!D25)</f>
        <v>0.67466099536664492</v>
      </c>
      <c r="E25" s="104">
        <f>IF(RES_hh_tes!E25=0,"",RES_hh_tes!E25/RES_hh_fec!E25)</f>
        <v>0.67966124239902126</v>
      </c>
      <c r="F25" s="104">
        <f>IF(RES_hh_tes!F25=0,"",RES_hh_tes!F25/RES_hh_fec!F25)</f>
        <v>0.68580742013720386</v>
      </c>
      <c r="G25" s="104">
        <f>IF(RES_hh_tes!G25=0,"",RES_hh_tes!G25/RES_hh_fec!G25)</f>
        <v>0.69421066521898667</v>
      </c>
      <c r="H25" s="104">
        <f>IF(RES_hh_tes!H25=0,"",RES_hh_tes!H25/RES_hh_fec!H25)</f>
        <v>0.70221971538284444</v>
      </c>
      <c r="I25" s="104">
        <f>IF(RES_hh_tes!I25=0,"",RES_hh_tes!I25/RES_hh_fec!I25)</f>
        <v>0.71097407277004143</v>
      </c>
      <c r="J25" s="104">
        <f>IF(RES_hh_tes!J25=0,"",RES_hh_tes!J25/RES_hh_fec!J25)</f>
        <v>0.72117985671171581</v>
      </c>
      <c r="K25" s="104">
        <f>IF(RES_hh_tes!K25=0,"",RES_hh_tes!K25/RES_hh_fec!K25)</f>
        <v>0.72622782341506353</v>
      </c>
      <c r="L25" s="104">
        <f>IF(RES_hh_tes!L25=0,"",RES_hh_tes!L25/RES_hh_fec!L25)</f>
        <v>0.73127892940027017</v>
      </c>
      <c r="M25" s="104">
        <f>IF(RES_hh_tes!M25=0,"",RES_hh_tes!M25/RES_hh_fec!M25)</f>
        <v>0.73635805233715024</v>
      </c>
      <c r="N25" s="104">
        <f>IF(RES_hh_tes!N25=0,"",RES_hh_tes!N25/RES_hh_fec!N25)</f>
        <v>0.74002223584906968</v>
      </c>
      <c r="O25" s="104">
        <f>IF(RES_hh_tes!O25=0,"",RES_hh_tes!O25/RES_hh_fec!O25)</f>
        <v>0.74752433582741451</v>
      </c>
      <c r="P25" s="104">
        <f>IF(RES_hh_tes!P25=0,"",RES_hh_tes!P25/RES_hh_fec!P25)</f>
        <v>0.75170741928767937</v>
      </c>
      <c r="Q25" s="104">
        <f>IF(RES_hh_tes!Q25=0,"",RES_hh_tes!Q25/RES_hh_fec!Q25)</f>
        <v>0.75578307297209879</v>
      </c>
    </row>
    <row r="26" spans="1:17" ht="12" customHeight="1" x14ac:dyDescent="0.25">
      <c r="A26" s="49" t="s">
        <v>59</v>
      </c>
      <c r="B26" s="101">
        <f>IF(RES_hh_tes!B26=0,"",RES_hh_tes!B26/RES_hh_fec!B26)</f>
        <v>0.99999999999999989</v>
      </c>
      <c r="C26" s="101">
        <f>IF(RES_hh_tes!C26=0,"",RES_hh_tes!C26/RES_hh_fec!C26)</f>
        <v>1.0000000000000002</v>
      </c>
      <c r="D26" s="101">
        <f>IF(RES_hh_tes!D26=0,"",RES_hh_tes!D26/RES_hh_fec!D26)</f>
        <v>1</v>
      </c>
      <c r="E26" s="101">
        <f>IF(RES_hh_tes!E26=0,"",RES_hh_tes!E26/RES_hh_fec!E26)</f>
        <v>1</v>
      </c>
      <c r="F26" s="101">
        <f>IF(RES_hh_tes!F26=0,"",RES_hh_tes!F26/RES_hh_fec!F26)</f>
        <v>1</v>
      </c>
      <c r="G26" s="101">
        <f>IF(RES_hh_tes!G26=0,"",RES_hh_tes!G26/RES_hh_fec!G26)</f>
        <v>1.0000000000000002</v>
      </c>
      <c r="H26" s="101">
        <f>IF(RES_hh_tes!H26=0,"",RES_hh_tes!H26/RES_hh_fec!H26)</f>
        <v>1</v>
      </c>
      <c r="I26" s="101">
        <f>IF(RES_hh_tes!I26=0,"",RES_hh_tes!I26/RES_hh_fec!I26)</f>
        <v>1</v>
      </c>
      <c r="J26" s="101">
        <f>IF(RES_hh_tes!J26=0,"",RES_hh_tes!J26/RES_hh_fec!J26)</f>
        <v>1</v>
      </c>
      <c r="K26" s="101">
        <f>IF(RES_hh_tes!K26=0,"",RES_hh_tes!K26/RES_hh_fec!K26)</f>
        <v>0.99999999999999967</v>
      </c>
      <c r="L26" s="101">
        <f>IF(RES_hh_tes!L26=0,"",RES_hh_tes!L26/RES_hh_fec!L26)</f>
        <v>1</v>
      </c>
      <c r="M26" s="101">
        <f>IF(RES_hh_tes!M26=0,"",RES_hh_tes!M26/RES_hh_fec!M26)</f>
        <v>1</v>
      </c>
      <c r="N26" s="101">
        <f>IF(RES_hh_tes!N26=0,"",RES_hh_tes!N26/RES_hh_fec!N26)</f>
        <v>1</v>
      </c>
      <c r="O26" s="101">
        <f>IF(RES_hh_tes!O26=0,"",RES_hh_tes!O26/RES_hh_fec!O26)</f>
        <v>1.0000000000000002</v>
      </c>
      <c r="P26" s="101">
        <f>IF(RES_hh_tes!P26=0,"",RES_hh_tes!P26/RES_hh_fec!P26)</f>
        <v>1.0000000000000002</v>
      </c>
      <c r="Q26" s="101">
        <f>IF(RES_hh_tes!Q26=0,"",RES_hh_tes!Q26/RES_hh_fec!Q26)</f>
        <v>0.99999999999999978</v>
      </c>
    </row>
    <row r="27" spans="1:17" ht="12.95" customHeight="1" x14ac:dyDescent="0.25">
      <c r="A27" s="89" t="s">
        <v>62</v>
      </c>
      <c r="B27" s="103">
        <f>IF(RES_hh_tes!B27=0,"",RES_hh_tes!B27/RES_hh_fec!B27)</f>
        <v>0.64289374958403311</v>
      </c>
      <c r="C27" s="103">
        <f>IF(RES_hh_tes!C27=0,"",RES_hh_tes!C27/RES_hh_fec!C27)</f>
        <v>0.63544908804432432</v>
      </c>
      <c r="D27" s="103">
        <f>IF(RES_hh_tes!D27=0,"",RES_hh_tes!D27/RES_hh_fec!D27)</f>
        <v>0.64853586257461571</v>
      </c>
      <c r="E27" s="103">
        <f>IF(RES_hh_tes!E27=0,"",RES_hh_tes!E27/RES_hh_fec!E27)</f>
        <v>0.65362340703005972</v>
      </c>
      <c r="F27" s="103">
        <f>IF(RES_hh_tes!F27=0,"",RES_hh_tes!F27/RES_hh_fec!F27)</f>
        <v>0.64937105415571394</v>
      </c>
      <c r="G27" s="103">
        <f>IF(RES_hh_tes!G27=0,"",RES_hh_tes!G27/RES_hh_fec!G27)</f>
        <v>0.64907529074005166</v>
      </c>
      <c r="H27" s="103">
        <f>IF(RES_hh_tes!H27=0,"",RES_hh_tes!H27/RES_hh_fec!H27)</f>
        <v>0.63872862956947474</v>
      </c>
      <c r="I27" s="103">
        <f>IF(RES_hh_tes!I27=0,"",RES_hh_tes!I27/RES_hh_fec!I27)</f>
        <v>0.67838011590098735</v>
      </c>
      <c r="J27" s="103">
        <f>IF(RES_hh_tes!J27=0,"",RES_hh_tes!J27/RES_hh_fec!J27)</f>
        <v>0.67598801514658735</v>
      </c>
      <c r="K27" s="103">
        <f>IF(RES_hh_tes!K27=0,"",RES_hh_tes!K27/RES_hh_fec!K27)</f>
        <v>0.71198131287735722</v>
      </c>
      <c r="L27" s="103">
        <f>IF(RES_hh_tes!L27=0,"",RES_hh_tes!L27/RES_hh_fec!L27)</f>
        <v>0.69226306590193942</v>
      </c>
      <c r="M27" s="103">
        <f>IF(RES_hh_tes!M27=0,"",RES_hh_tes!M27/RES_hh_fec!M27)</f>
        <v>0.70579863816252764</v>
      </c>
      <c r="N27" s="103">
        <f>IF(RES_hh_tes!N27=0,"",RES_hh_tes!N27/RES_hh_fec!N27)</f>
        <v>0.72213866606781296</v>
      </c>
      <c r="O27" s="103">
        <f>IF(RES_hh_tes!O27=0,"",RES_hh_tes!O27/RES_hh_fec!O27)</f>
        <v>0.66860019983893915</v>
      </c>
      <c r="P27" s="103">
        <f>IF(RES_hh_tes!P27=0,"",RES_hh_tes!P27/RES_hh_fec!P27)</f>
        <v>0.69617896809170554</v>
      </c>
      <c r="Q27" s="103">
        <f>IF(RES_hh_tes!Q27=0,"",RES_hh_tes!Q27/RES_hh_fec!Q27)</f>
        <v>0.70643123072045821</v>
      </c>
    </row>
    <row r="28" spans="1:17" ht="12" customHeight="1" x14ac:dyDescent="0.25">
      <c r="A28" s="87" t="s">
        <v>58</v>
      </c>
      <c r="B28" s="102" t="str">
        <f>IF(RES_hh_tes!B28=0,"",RES_hh_tes!B28/RES_hh_fec!B28)</f>
        <v/>
      </c>
      <c r="C28" s="102" t="str">
        <f>IF(RES_hh_tes!C28=0,"",RES_hh_tes!C28/RES_hh_fec!C28)</f>
        <v/>
      </c>
      <c r="D28" s="102" t="str">
        <f>IF(RES_hh_tes!D28=0,"",RES_hh_tes!D28/RES_hh_fec!D28)</f>
        <v/>
      </c>
      <c r="E28" s="102" t="str">
        <f>IF(RES_hh_tes!E28=0,"",RES_hh_tes!E28/RES_hh_fec!E28)</f>
        <v/>
      </c>
      <c r="F28" s="102" t="str">
        <f>IF(RES_hh_tes!F28=0,"",RES_hh_tes!F28/RES_hh_fec!F28)</f>
        <v/>
      </c>
      <c r="G28" s="102" t="str">
        <f>IF(RES_hh_tes!G28=0,"",RES_hh_tes!G28/RES_hh_fec!G28)</f>
        <v/>
      </c>
      <c r="H28" s="102" t="str">
        <f>IF(RES_hh_tes!H28=0,"",RES_hh_tes!H28/RES_hh_fec!H28)</f>
        <v/>
      </c>
      <c r="I28" s="102" t="str">
        <f>IF(RES_hh_tes!I28=0,"",RES_hh_tes!I28/RES_hh_fec!I28)</f>
        <v/>
      </c>
      <c r="J28" s="102" t="str">
        <f>IF(RES_hh_tes!J28=0,"",RES_hh_tes!J28/RES_hh_fec!J28)</f>
        <v/>
      </c>
      <c r="K28" s="102" t="str">
        <f>IF(RES_hh_tes!K28=0,"",RES_hh_tes!K28/RES_hh_fec!K28)</f>
        <v/>
      </c>
      <c r="L28" s="102" t="str">
        <f>IF(RES_hh_tes!L28=0,"",RES_hh_tes!L28/RES_hh_fec!L28)</f>
        <v/>
      </c>
      <c r="M28" s="102" t="str">
        <f>IF(RES_hh_tes!M28=0,"",RES_hh_tes!M28/RES_hh_fec!M28)</f>
        <v/>
      </c>
      <c r="N28" s="102" t="str">
        <f>IF(RES_hh_tes!N28=0,"",RES_hh_tes!N28/RES_hh_fec!N28)</f>
        <v/>
      </c>
      <c r="O28" s="102" t="str">
        <f>IF(RES_hh_tes!O28=0,"",RES_hh_tes!O28/RES_hh_fec!O28)</f>
        <v/>
      </c>
      <c r="P28" s="102" t="str">
        <f>IF(RES_hh_tes!P28=0,"",RES_hh_tes!P28/RES_hh_fec!P28)</f>
        <v/>
      </c>
      <c r="Q28" s="102" t="str">
        <f>IF(RES_hh_tes!Q28=0,"",RES_hh_tes!Q28/RES_hh_fec!Q28)</f>
        <v/>
      </c>
    </row>
    <row r="29" spans="1:17" s="28" customFormat="1" ht="12" customHeight="1" x14ac:dyDescent="0.25">
      <c r="A29" s="87" t="s">
        <v>84</v>
      </c>
      <c r="B29" s="102">
        <f>IF(RES_hh_tes!B29=0,"",RES_hh_tes!B29/RES_hh_fec!B29)</f>
        <v>0.4005220817455129</v>
      </c>
      <c r="C29" s="102">
        <f>IF(RES_hh_tes!C29=0,"",RES_hh_tes!C29/RES_hh_fec!C29)</f>
        <v>0.41372691866231259</v>
      </c>
      <c r="D29" s="102">
        <f>IF(RES_hh_tes!D29=0,"",RES_hh_tes!D29/RES_hh_fec!D29)</f>
        <v>0.41632235898327269</v>
      </c>
      <c r="E29" s="102">
        <f>IF(RES_hh_tes!E29=0,"",RES_hh_tes!E29/RES_hh_fec!E29)</f>
        <v>0.42034251230534236</v>
      </c>
      <c r="F29" s="102">
        <f>IF(RES_hh_tes!F29=0,"",RES_hh_tes!F29/RES_hh_fec!F29)</f>
        <v>0.42965202446988743</v>
      </c>
      <c r="G29" s="102">
        <f>IF(RES_hh_tes!G29=0,"",RES_hh_tes!G29/RES_hh_fec!G29)</f>
        <v>0.43755929746572692</v>
      </c>
      <c r="H29" s="102">
        <f>IF(RES_hh_tes!H29=0,"",RES_hh_tes!H29/RES_hh_fec!H29)</f>
        <v>0.44635868732283634</v>
      </c>
      <c r="I29" s="102">
        <f>IF(RES_hh_tes!I29=0,"",RES_hh_tes!I29/RES_hh_fec!I29)</f>
        <v>0.45581121497147131</v>
      </c>
      <c r="J29" s="102">
        <f>IF(RES_hh_tes!J29=0,"",RES_hh_tes!J29/RES_hh_fec!J29)</f>
        <v>0.45739993728738798</v>
      </c>
      <c r="K29" s="102">
        <f>IF(RES_hh_tes!K29=0,"",RES_hh_tes!K29/RES_hh_fec!K29)</f>
        <v>0.46102560155918348</v>
      </c>
      <c r="L29" s="102">
        <f>IF(RES_hh_tes!L29=0,"",RES_hh_tes!L29/RES_hh_fec!L29)</f>
        <v>0.46673645218784549</v>
      </c>
      <c r="M29" s="102">
        <f>IF(RES_hh_tes!M29=0,"",RES_hh_tes!M29/RES_hh_fec!M29)</f>
        <v>0.46963672046680321</v>
      </c>
      <c r="N29" s="102">
        <f>IF(RES_hh_tes!N29=0,"",RES_hh_tes!N29/RES_hh_fec!N29)</f>
        <v>0.47300148586730911</v>
      </c>
      <c r="O29" s="102">
        <f>IF(RES_hh_tes!O29=0,"",RES_hh_tes!O29/RES_hh_fec!O29)</f>
        <v>0.47924684520227528</v>
      </c>
      <c r="P29" s="102">
        <f>IF(RES_hh_tes!P29=0,"",RES_hh_tes!P29/RES_hh_fec!P29)</f>
        <v>0.48048053474995489</v>
      </c>
      <c r="Q29" s="102">
        <f>IF(RES_hh_tes!Q29=0,"",RES_hh_tes!Q29/RES_hh_fec!Q29)</f>
        <v>0.48051784027698491</v>
      </c>
    </row>
    <row r="30" spans="1:17" ht="12" customHeight="1" x14ac:dyDescent="0.25">
      <c r="A30" s="87" t="s">
        <v>109</v>
      </c>
      <c r="B30" s="102">
        <f>IF(RES_hh_tes!B30=0,"",RES_hh_tes!B30/RES_hh_fec!B30)</f>
        <v>0.43133147264901389</v>
      </c>
      <c r="C30" s="102">
        <f>IF(RES_hh_tes!C30=0,"",RES_hh_tes!C30/RES_hh_fec!C30)</f>
        <v>0.44146964033381136</v>
      </c>
      <c r="D30" s="102">
        <f>IF(RES_hh_tes!D30=0,"",RES_hh_tes!D30/RES_hh_fec!D30)</f>
        <v>0.44798298434146017</v>
      </c>
      <c r="E30" s="102">
        <f>IF(RES_hh_tes!E30=0,"",RES_hh_tes!E30/RES_hh_fec!E30)</f>
        <v>0.45808243967315282</v>
      </c>
      <c r="F30" s="102">
        <f>IF(RES_hh_tes!F30=0,"",RES_hh_tes!F30/RES_hh_fec!F30)</f>
        <v>0.46709864331367973</v>
      </c>
      <c r="G30" s="102">
        <f>IF(RES_hh_tes!G30=0,"",RES_hh_tes!G30/RES_hh_fec!G30)</f>
        <v>0.47361345534785498</v>
      </c>
      <c r="H30" s="102">
        <f>IF(RES_hh_tes!H30=0,"",RES_hh_tes!H30/RES_hh_fec!H30)</f>
        <v>0.4808658272147816</v>
      </c>
      <c r="I30" s="102">
        <f>IF(RES_hh_tes!I30=0,"",RES_hh_tes!I30/RES_hh_fec!I30)</f>
        <v>0.48688205461426948</v>
      </c>
      <c r="J30" s="102">
        <f>IF(RES_hh_tes!J30=0,"",RES_hh_tes!J30/RES_hh_fec!J30)</f>
        <v>0.49403588704243628</v>
      </c>
      <c r="K30" s="102">
        <f>IF(RES_hh_tes!K30=0,"",RES_hh_tes!K30/RES_hh_fec!K30)</f>
        <v>0.49830009116795609</v>
      </c>
      <c r="L30" s="102">
        <f>IF(RES_hh_tes!L30=0,"",RES_hh_tes!L30/RES_hh_fec!L30)</f>
        <v>0.50236175191517196</v>
      </c>
      <c r="M30" s="102">
        <f>IF(RES_hh_tes!M30=0,"",RES_hh_tes!M30/RES_hh_fec!M30)</f>
        <v>0.50679916642659806</v>
      </c>
      <c r="N30" s="102">
        <f>IF(RES_hh_tes!N30=0,"",RES_hh_tes!N30/RES_hh_fec!N30)</f>
        <v>0.51181518851828833</v>
      </c>
      <c r="O30" s="102">
        <f>IF(RES_hh_tes!O30=0,"",RES_hh_tes!O30/RES_hh_fec!O30)</f>
        <v>0.51485458185224775</v>
      </c>
      <c r="P30" s="102">
        <f>IF(RES_hh_tes!P30=0,"",RES_hh_tes!P30/RES_hh_fec!P30)</f>
        <v>0.51755787839695822</v>
      </c>
      <c r="Q30" s="102">
        <f>IF(RES_hh_tes!Q30=0,"",RES_hh_tes!Q30/RES_hh_fec!Q30)</f>
        <v>0.51971381246795245</v>
      </c>
    </row>
    <row r="31" spans="1:17" ht="12" customHeight="1" x14ac:dyDescent="0.25">
      <c r="A31" s="87" t="s">
        <v>55</v>
      </c>
      <c r="B31" s="102" t="str">
        <f>IF(RES_hh_tes!B31=0,"",RES_hh_tes!B31/RES_hh_fec!B31)</f>
        <v/>
      </c>
      <c r="C31" s="102" t="str">
        <f>IF(RES_hh_tes!C31=0,"",RES_hh_tes!C31/RES_hh_fec!C31)</f>
        <v/>
      </c>
      <c r="D31" s="102" t="str">
        <f>IF(RES_hh_tes!D31=0,"",RES_hh_tes!D31/RES_hh_fec!D31)</f>
        <v/>
      </c>
      <c r="E31" s="102" t="str">
        <f>IF(RES_hh_tes!E31=0,"",RES_hh_tes!E31/RES_hh_fec!E31)</f>
        <v/>
      </c>
      <c r="F31" s="102" t="str">
        <f>IF(RES_hh_tes!F31=0,"",RES_hh_tes!F31/RES_hh_fec!F31)</f>
        <v/>
      </c>
      <c r="G31" s="102" t="str">
        <f>IF(RES_hh_tes!G31=0,"",RES_hh_tes!G31/RES_hh_fec!G31)</f>
        <v/>
      </c>
      <c r="H31" s="102" t="str">
        <f>IF(RES_hh_tes!H31=0,"",RES_hh_tes!H31/RES_hh_fec!H31)</f>
        <v/>
      </c>
      <c r="I31" s="102" t="str">
        <f>IF(RES_hh_tes!I31=0,"",RES_hh_tes!I31/RES_hh_fec!I31)</f>
        <v/>
      </c>
      <c r="J31" s="102" t="str">
        <f>IF(RES_hh_tes!J31=0,"",RES_hh_tes!J31/RES_hh_fec!J31)</f>
        <v/>
      </c>
      <c r="K31" s="102" t="str">
        <f>IF(RES_hh_tes!K31=0,"",RES_hh_tes!K31/RES_hh_fec!K31)</f>
        <v/>
      </c>
      <c r="L31" s="102" t="str">
        <f>IF(RES_hh_tes!L31=0,"",RES_hh_tes!L31/RES_hh_fec!L31)</f>
        <v/>
      </c>
      <c r="M31" s="102" t="str">
        <f>IF(RES_hh_tes!M31=0,"",RES_hh_tes!M31/RES_hh_fec!M31)</f>
        <v/>
      </c>
      <c r="N31" s="102" t="str">
        <f>IF(RES_hh_tes!N31=0,"",RES_hh_tes!N31/RES_hh_fec!N31)</f>
        <v/>
      </c>
      <c r="O31" s="102" t="str">
        <f>IF(RES_hh_tes!O31=0,"",RES_hh_tes!O31/RES_hh_fec!O31)</f>
        <v/>
      </c>
      <c r="P31" s="102" t="str">
        <f>IF(RES_hh_tes!P31=0,"",RES_hh_tes!P31/RES_hh_fec!P31)</f>
        <v/>
      </c>
      <c r="Q31" s="102" t="str">
        <f>IF(RES_hh_tes!Q31=0,"",RES_hh_tes!Q31/RES_hh_fec!Q31)</f>
        <v/>
      </c>
    </row>
    <row r="32" spans="1:17" ht="12" customHeight="1" x14ac:dyDescent="0.25">
      <c r="A32" s="49" t="s">
        <v>60</v>
      </c>
      <c r="B32" s="101">
        <f>IF(RES_hh_tes!B32=0,"",RES_hh_tes!B32/RES_hh_fec!B32)</f>
        <v>0.7849763168847963</v>
      </c>
      <c r="C32" s="101">
        <f>IF(RES_hh_tes!C32=0,"",RES_hh_tes!C32/RES_hh_fec!C32)</f>
        <v>0.78833936656388381</v>
      </c>
      <c r="D32" s="101">
        <f>IF(RES_hh_tes!D32=0,"",RES_hh_tes!D32/RES_hh_fec!D32)</f>
        <v>0.79513675555521657</v>
      </c>
      <c r="E32" s="101">
        <f>IF(RES_hh_tes!E32=0,"",RES_hh_tes!E32/RES_hh_fec!E32)</f>
        <v>0.80037837633198361</v>
      </c>
      <c r="F32" s="101">
        <f>IF(RES_hh_tes!F32=0,"",RES_hh_tes!F32/RES_hh_fec!F32)</f>
        <v>0.80495555326988544</v>
      </c>
      <c r="G32" s="101">
        <f>IF(RES_hh_tes!G32=0,"",RES_hh_tes!G32/RES_hh_fec!G32)</f>
        <v>0.81107722368968516</v>
      </c>
      <c r="H32" s="101">
        <f>IF(RES_hh_tes!H32=0,"",RES_hh_tes!H32/RES_hh_fec!H32)</f>
        <v>0.81621384749721582</v>
      </c>
      <c r="I32" s="101">
        <f>IF(RES_hh_tes!I32=0,"",RES_hh_tes!I32/RES_hh_fec!I32)</f>
        <v>0.82552951236370697</v>
      </c>
      <c r="J32" s="101">
        <f>IF(RES_hh_tes!J32=0,"",RES_hh_tes!J32/RES_hh_fec!J32)</f>
        <v>0.83202409940648347</v>
      </c>
      <c r="K32" s="101">
        <f>IF(RES_hh_tes!K32=0,"",RES_hh_tes!K32/RES_hh_fec!K32)</f>
        <v>0.83580368563986507</v>
      </c>
      <c r="L32" s="101">
        <f>IF(RES_hh_tes!L32=0,"",RES_hh_tes!L32/RES_hh_fec!L32)</f>
        <v>0.83881431137652518</v>
      </c>
      <c r="M32" s="101">
        <f>IF(RES_hh_tes!M32=0,"",RES_hh_tes!M32/RES_hh_fec!M32)</f>
        <v>0.8418177542769214</v>
      </c>
      <c r="N32" s="101">
        <f>IF(RES_hh_tes!N32=0,"",RES_hh_tes!N32/RES_hh_fec!N32)</f>
        <v>0.84406742824930114</v>
      </c>
      <c r="O32" s="101">
        <f>IF(RES_hh_tes!O32=0,"",RES_hh_tes!O32/RES_hh_fec!O32)</f>
        <v>0.84690729783963947</v>
      </c>
      <c r="P32" s="101">
        <f>IF(RES_hh_tes!P32=0,"",RES_hh_tes!P32/RES_hh_fec!P32)</f>
        <v>0.84785256916544882</v>
      </c>
      <c r="Q32" s="101">
        <f>IF(RES_hh_tes!Q32=0,"",RES_hh_tes!Q32/RES_hh_fec!Q32)</f>
        <v>0.85131976937214882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>
        <f t="shared" ref="B3" si="0">SUM(B4,B15,B17,B27)</f>
        <v>6322.1636159485861</v>
      </c>
      <c r="C3" s="100">
        <f t="shared" ref="C3:Q3" si="1">SUM(C4,C15,C17,C27)</f>
        <v>6643.382995248553</v>
      </c>
      <c r="D3" s="100">
        <f t="shared" si="1"/>
        <v>6542.6545050810164</v>
      </c>
      <c r="E3" s="100">
        <f t="shared" si="1"/>
        <v>6742.8658576108792</v>
      </c>
      <c r="F3" s="100">
        <f t="shared" si="1"/>
        <v>6932.1524237121603</v>
      </c>
      <c r="G3" s="100">
        <f t="shared" si="1"/>
        <v>7186.2310323098754</v>
      </c>
      <c r="H3" s="100">
        <f t="shared" si="1"/>
        <v>7381.297395238752</v>
      </c>
      <c r="I3" s="100">
        <f t="shared" si="1"/>
        <v>6989.6171604055708</v>
      </c>
      <c r="J3" s="100">
        <f t="shared" si="1"/>
        <v>7589.0399827004258</v>
      </c>
      <c r="K3" s="100">
        <f t="shared" si="1"/>
        <v>7526.4399916136272</v>
      </c>
      <c r="L3" s="100">
        <f t="shared" si="1"/>
        <v>7772.3693304088192</v>
      </c>
      <c r="M3" s="100">
        <f t="shared" si="1"/>
        <v>6304.9508246622427</v>
      </c>
      <c r="N3" s="100">
        <f t="shared" si="1"/>
        <v>6222.743353169556</v>
      </c>
      <c r="O3" s="100">
        <f t="shared" si="1"/>
        <v>6458.1377648185071</v>
      </c>
      <c r="P3" s="100">
        <f t="shared" si="1"/>
        <v>5850.5623638110837</v>
      </c>
      <c r="Q3" s="100">
        <f t="shared" si="1"/>
        <v>6124.1193423054292</v>
      </c>
    </row>
    <row r="4" spans="1:17" ht="12.95" customHeight="1" x14ac:dyDescent="0.25">
      <c r="A4" s="89" t="s">
        <v>65</v>
      </c>
      <c r="B4" s="96">
        <f t="shared" ref="B4" si="2">SUM(B5:B14)</f>
        <v>5335.0383362282428</v>
      </c>
      <c r="C4" s="96">
        <f t="shared" ref="C4:Q4" si="3">SUM(C5:C14)</f>
        <v>5597.6934167647414</v>
      </c>
      <c r="D4" s="96">
        <f t="shared" si="3"/>
        <v>5477.3081821168689</v>
      </c>
      <c r="E4" s="96">
        <f t="shared" si="3"/>
        <v>5634.327549909427</v>
      </c>
      <c r="F4" s="96">
        <f t="shared" si="3"/>
        <v>5788.6449559296034</v>
      </c>
      <c r="G4" s="96">
        <f t="shared" si="3"/>
        <v>5992.5608949917951</v>
      </c>
      <c r="H4" s="96">
        <f t="shared" si="3"/>
        <v>6131.4639979055883</v>
      </c>
      <c r="I4" s="96">
        <f t="shared" si="3"/>
        <v>5712.4369283038923</v>
      </c>
      <c r="J4" s="96">
        <f t="shared" si="3"/>
        <v>6254.9010101804124</v>
      </c>
      <c r="K4" s="96">
        <f t="shared" si="3"/>
        <v>6155.2754691006721</v>
      </c>
      <c r="L4" s="96">
        <f t="shared" si="3"/>
        <v>6340.9980361417338</v>
      </c>
      <c r="M4" s="96">
        <f t="shared" si="3"/>
        <v>4905.0025236378242</v>
      </c>
      <c r="N4" s="96">
        <f t="shared" si="3"/>
        <v>4786.1095805711266</v>
      </c>
      <c r="O4" s="96">
        <f t="shared" si="3"/>
        <v>4892.8935675113835</v>
      </c>
      <c r="P4" s="96">
        <f t="shared" si="3"/>
        <v>4302.469397414503</v>
      </c>
      <c r="Q4" s="96">
        <f t="shared" si="3"/>
        <v>4561.7528359181943</v>
      </c>
    </row>
    <row r="5" spans="1:17" ht="12" customHeight="1" x14ac:dyDescent="0.25">
      <c r="A5" s="87" t="s">
        <v>58</v>
      </c>
      <c r="B5" s="95">
        <v>2187.8301527313542</v>
      </c>
      <c r="C5" s="95">
        <v>2066.5401587950882</v>
      </c>
      <c r="D5" s="95">
        <v>2025.3879057028148</v>
      </c>
      <c r="E5" s="95">
        <v>1906.240915151729</v>
      </c>
      <c r="F5" s="95">
        <v>1868.6275568866488</v>
      </c>
      <c r="G5" s="95">
        <v>1946.4191778157351</v>
      </c>
      <c r="H5" s="95">
        <v>1881.2498222262775</v>
      </c>
      <c r="I5" s="95">
        <v>1767.8758996997724</v>
      </c>
      <c r="J5" s="95">
        <v>1882.8500096667237</v>
      </c>
      <c r="K5" s="95">
        <v>1930.4742707126386</v>
      </c>
      <c r="L5" s="95">
        <v>1784.4448773803304</v>
      </c>
      <c r="M5" s="95">
        <v>1596.187315217165</v>
      </c>
      <c r="N5" s="95">
        <v>1507.5552391747112</v>
      </c>
      <c r="O5" s="95">
        <v>1600.161179761016</v>
      </c>
      <c r="P5" s="95">
        <v>1324.7625125409434</v>
      </c>
      <c r="Q5" s="95">
        <v>1307.8275090208274</v>
      </c>
    </row>
    <row r="6" spans="1:17" ht="12" customHeight="1" x14ac:dyDescent="0.25">
      <c r="A6" s="87" t="s">
        <v>84</v>
      </c>
      <c r="B6" s="95">
        <v>62.664073440939639</v>
      </c>
      <c r="C6" s="95">
        <v>62.104984566099468</v>
      </c>
      <c r="D6" s="95">
        <v>62.613362949328931</v>
      </c>
      <c r="E6" s="95">
        <v>62.731702580569056</v>
      </c>
      <c r="F6" s="95">
        <v>62.350058022944076</v>
      </c>
      <c r="G6" s="95">
        <v>61.973151303508104</v>
      </c>
      <c r="H6" s="95">
        <v>63.33601637989198</v>
      </c>
      <c r="I6" s="95">
        <v>58.087767895569044</v>
      </c>
      <c r="J6" s="95">
        <v>61.463502844708167</v>
      </c>
      <c r="K6" s="95">
        <v>58.337822708049593</v>
      </c>
      <c r="L6" s="95">
        <v>61.056289126399214</v>
      </c>
      <c r="M6" s="95">
        <v>43.113753524695547</v>
      </c>
      <c r="N6" s="95">
        <v>36.496581901865561</v>
      </c>
      <c r="O6" s="95">
        <v>46.078761571257303</v>
      </c>
      <c r="P6" s="95">
        <v>41.922974748606329</v>
      </c>
      <c r="Q6" s="95">
        <v>41.92171725765823</v>
      </c>
    </row>
    <row r="7" spans="1:17" ht="12" customHeight="1" x14ac:dyDescent="0.25">
      <c r="A7" s="87" t="s">
        <v>110</v>
      </c>
      <c r="B7" s="95">
        <v>2299.1680875599327</v>
      </c>
      <c r="C7" s="95">
        <v>2597.205570084298</v>
      </c>
      <c r="D7" s="95">
        <v>2538.8741919329168</v>
      </c>
      <c r="E7" s="95">
        <v>2695.4040792443993</v>
      </c>
      <c r="F7" s="95">
        <v>2768.3429425236031</v>
      </c>
      <c r="G7" s="95">
        <v>2886.4926566222289</v>
      </c>
      <c r="H7" s="95">
        <v>3041.2960105991483</v>
      </c>
      <c r="I7" s="95">
        <v>2840.1641515093816</v>
      </c>
      <c r="J7" s="95">
        <v>3114.2131671637699</v>
      </c>
      <c r="K7" s="95">
        <v>3071.0584034961066</v>
      </c>
      <c r="L7" s="95">
        <v>3237.9864756739112</v>
      </c>
      <c r="M7" s="95">
        <v>2327.9989820571691</v>
      </c>
      <c r="N7" s="95">
        <v>2259.0206594404567</v>
      </c>
      <c r="O7" s="95">
        <v>2250.9917315821003</v>
      </c>
      <c r="P7" s="95">
        <v>2084.0027762331656</v>
      </c>
      <c r="Q7" s="95">
        <v>2308.9538312208238</v>
      </c>
    </row>
    <row r="8" spans="1:17" ht="12" customHeight="1" x14ac:dyDescent="0.25">
      <c r="A8" s="87" t="s">
        <v>109</v>
      </c>
      <c r="B8" s="95">
        <v>785.37602249601571</v>
      </c>
      <c r="C8" s="95">
        <v>871.84270331925518</v>
      </c>
      <c r="D8" s="95">
        <v>850.43272153180783</v>
      </c>
      <c r="E8" s="95">
        <v>969.95085293272996</v>
      </c>
      <c r="F8" s="95">
        <v>1089.3243984964072</v>
      </c>
      <c r="G8" s="95">
        <v>1097.6759092503235</v>
      </c>
      <c r="H8" s="95">
        <v>1145.5821487002704</v>
      </c>
      <c r="I8" s="95">
        <v>1046.3091091991687</v>
      </c>
      <c r="J8" s="95">
        <v>1196.3743305052103</v>
      </c>
      <c r="K8" s="95">
        <v>1095.4049721838778</v>
      </c>
      <c r="L8" s="95">
        <v>1257.5103939610933</v>
      </c>
      <c r="M8" s="95">
        <v>937.70247283879462</v>
      </c>
      <c r="N8" s="95">
        <v>983.03710005409312</v>
      </c>
      <c r="O8" s="95">
        <v>995.66189459701013</v>
      </c>
      <c r="P8" s="95">
        <v>851.78113389178725</v>
      </c>
      <c r="Q8" s="95">
        <v>903.04977841888478</v>
      </c>
    </row>
    <row r="9" spans="1:17" ht="12" customHeight="1" x14ac:dyDescent="0.25">
      <c r="A9" s="87" t="s">
        <v>55</v>
      </c>
      <c r="B9" s="95">
        <v>0</v>
      </c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>
        <v>0</v>
      </c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>
        <v>0</v>
      </c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>
        <v>0</v>
      </c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>
        <v>0</v>
      </c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>
        <v>0</v>
      </c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>
        <f t="shared" ref="B15" si="4">B16</f>
        <v>0</v>
      </c>
      <c r="C15" s="96">
        <f t="shared" ref="C15:Q15" si="5">C16</f>
        <v>0</v>
      </c>
      <c r="D15" s="96">
        <f t="shared" si="5"/>
        <v>0</v>
      </c>
      <c r="E15" s="96">
        <f t="shared" si="5"/>
        <v>0</v>
      </c>
      <c r="F15" s="96">
        <f t="shared" si="5"/>
        <v>0</v>
      </c>
      <c r="G15" s="96">
        <f t="shared" si="5"/>
        <v>0</v>
      </c>
      <c r="H15" s="96">
        <f t="shared" si="5"/>
        <v>0</v>
      </c>
      <c r="I15" s="96">
        <f t="shared" si="5"/>
        <v>0</v>
      </c>
      <c r="J15" s="96">
        <f t="shared" si="5"/>
        <v>0</v>
      </c>
      <c r="K15" s="96">
        <f t="shared" si="5"/>
        <v>0</v>
      </c>
      <c r="L15" s="96">
        <f t="shared" si="5"/>
        <v>0</v>
      </c>
      <c r="M15" s="96">
        <f t="shared" si="5"/>
        <v>0</v>
      </c>
      <c r="N15" s="96">
        <f t="shared" si="5"/>
        <v>0</v>
      </c>
      <c r="O15" s="96">
        <f t="shared" si="5"/>
        <v>0</v>
      </c>
      <c r="P15" s="96">
        <f t="shared" si="5"/>
        <v>0</v>
      </c>
      <c r="Q15" s="96">
        <f t="shared" si="5"/>
        <v>0</v>
      </c>
    </row>
    <row r="16" spans="1:17" ht="12" customHeight="1" x14ac:dyDescent="0.25">
      <c r="A16" s="87" t="s">
        <v>111</v>
      </c>
      <c r="B16" s="97">
        <v>0</v>
      </c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>
        <f t="shared" ref="B17:Q17" si="6">SUM(B18:B26)</f>
        <v>882.91846661125862</v>
      </c>
      <c r="C17" s="96">
        <f t="shared" si="6"/>
        <v>925.95163227540411</v>
      </c>
      <c r="D17" s="96">
        <f t="shared" si="6"/>
        <v>951.43695050868155</v>
      </c>
      <c r="E17" s="96">
        <f t="shared" si="6"/>
        <v>988.42204820466566</v>
      </c>
      <c r="F17" s="96">
        <f t="shared" si="6"/>
        <v>1008.818630595342</v>
      </c>
      <c r="G17" s="96">
        <f t="shared" si="6"/>
        <v>1049.5410655682126</v>
      </c>
      <c r="H17" s="96">
        <f t="shared" si="6"/>
        <v>1083.5887464077498</v>
      </c>
      <c r="I17" s="96">
        <f t="shared" si="6"/>
        <v>1136.9888353849826</v>
      </c>
      <c r="J17" s="96">
        <f t="shared" si="6"/>
        <v>1178.4570362847398</v>
      </c>
      <c r="K17" s="96">
        <f t="shared" si="6"/>
        <v>1251.5617194299487</v>
      </c>
      <c r="L17" s="96">
        <f t="shared" si="6"/>
        <v>1279.81994783863</v>
      </c>
      <c r="M17" s="96">
        <f t="shared" si="6"/>
        <v>1262.2043655318457</v>
      </c>
      <c r="N17" s="96">
        <f t="shared" si="6"/>
        <v>1311.3850908933205</v>
      </c>
      <c r="O17" s="96">
        <f t="shared" si="6"/>
        <v>1364.0482637420685</v>
      </c>
      <c r="P17" s="96">
        <f t="shared" si="6"/>
        <v>1378.6794082191873</v>
      </c>
      <c r="Q17" s="96">
        <f t="shared" si="6"/>
        <v>1395.2787665093988</v>
      </c>
    </row>
    <row r="18" spans="1:17" ht="12" customHeight="1" x14ac:dyDescent="0.25">
      <c r="A18" s="87" t="s">
        <v>58</v>
      </c>
      <c r="B18" s="95">
        <v>196.69280751907704</v>
      </c>
      <c r="C18" s="95">
        <v>199.6780899704556</v>
      </c>
      <c r="D18" s="95">
        <v>210.30972620085154</v>
      </c>
      <c r="E18" s="95">
        <v>211.8120416004771</v>
      </c>
      <c r="F18" s="95">
        <v>213.88021332529735</v>
      </c>
      <c r="G18" s="95">
        <v>229.98311874038535</v>
      </c>
      <c r="H18" s="95">
        <v>231.95701472088723</v>
      </c>
      <c r="I18" s="95">
        <v>251.09025621486447</v>
      </c>
      <c r="J18" s="95">
        <v>253.87111067111672</v>
      </c>
      <c r="K18" s="95">
        <v>286.40443981340565</v>
      </c>
      <c r="L18" s="95">
        <v>289.16858769284079</v>
      </c>
      <c r="M18" s="95">
        <v>339.51764754307487</v>
      </c>
      <c r="N18" s="95">
        <v>376.52354771977713</v>
      </c>
      <c r="O18" s="95">
        <v>394.78376905766794</v>
      </c>
      <c r="P18" s="95">
        <v>390.12031593555116</v>
      </c>
      <c r="Q18" s="95">
        <v>381.15769234467859</v>
      </c>
    </row>
    <row r="19" spans="1:17" s="28" customFormat="1" ht="12" customHeight="1" x14ac:dyDescent="0.25">
      <c r="A19" s="87" t="s">
        <v>84</v>
      </c>
      <c r="B19" s="95">
        <v>87.057762562204701</v>
      </c>
      <c r="C19" s="95">
        <v>85.191840604344279</v>
      </c>
      <c r="D19" s="95">
        <v>80.643344362008321</v>
      </c>
      <c r="E19" s="95">
        <v>79.534398341014835</v>
      </c>
      <c r="F19" s="95">
        <v>78.346163177875951</v>
      </c>
      <c r="G19" s="95">
        <v>76.428109010639716</v>
      </c>
      <c r="H19" s="95">
        <v>76.317464724917613</v>
      </c>
      <c r="I19" s="95">
        <v>74.565897198850237</v>
      </c>
      <c r="J19" s="95">
        <v>71.84987623815708</v>
      </c>
      <c r="K19" s="95">
        <v>61.882226905058133</v>
      </c>
      <c r="L19" s="95">
        <v>55.477635483672884</v>
      </c>
      <c r="M19" s="95">
        <v>22.739594458779109</v>
      </c>
      <c r="N19" s="95">
        <v>19.474544280585825</v>
      </c>
      <c r="O19" s="95">
        <v>56.621082665729155</v>
      </c>
      <c r="P19" s="95">
        <v>58.168429873836736</v>
      </c>
      <c r="Q19" s="95">
        <v>60.79273496550757</v>
      </c>
    </row>
    <row r="20" spans="1:17" ht="12" customHeight="1" x14ac:dyDescent="0.25">
      <c r="A20" s="87" t="s">
        <v>110</v>
      </c>
      <c r="B20" s="95">
        <v>416.85429832588011</v>
      </c>
      <c r="C20" s="95">
        <v>448.47904079486597</v>
      </c>
      <c r="D20" s="95">
        <v>463.20735216950396</v>
      </c>
      <c r="E20" s="95">
        <v>478.44277629639731</v>
      </c>
      <c r="F20" s="95">
        <v>478.85583820150617</v>
      </c>
      <c r="G20" s="95">
        <v>501.64895862122256</v>
      </c>
      <c r="H20" s="95">
        <v>524.90044341999908</v>
      </c>
      <c r="I20" s="95">
        <v>556.17508447569548</v>
      </c>
      <c r="J20" s="95">
        <v>576.83381253347909</v>
      </c>
      <c r="K20" s="95">
        <v>628.43143345124884</v>
      </c>
      <c r="L20" s="95">
        <v>633.4544057834089</v>
      </c>
      <c r="M20" s="95">
        <v>605.65500036734886</v>
      </c>
      <c r="N20" s="95">
        <v>600.66903596281509</v>
      </c>
      <c r="O20" s="95">
        <v>597.78359152702149</v>
      </c>
      <c r="P20" s="95">
        <v>632.4051334463752</v>
      </c>
      <c r="Q20" s="95">
        <v>661.3237562295833</v>
      </c>
    </row>
    <row r="21" spans="1:17" ht="12" customHeight="1" x14ac:dyDescent="0.25">
      <c r="A21" s="87" t="s">
        <v>109</v>
      </c>
      <c r="B21" s="95">
        <v>182.31359820409679</v>
      </c>
      <c r="C21" s="95">
        <v>192.60266090573822</v>
      </c>
      <c r="D21" s="95">
        <v>197.27652777631775</v>
      </c>
      <c r="E21" s="95">
        <v>218.63283196677639</v>
      </c>
      <c r="F21" s="95">
        <v>237.73641589066258</v>
      </c>
      <c r="G21" s="95">
        <v>241.48087919596492</v>
      </c>
      <c r="H21" s="95">
        <v>250.41382354194587</v>
      </c>
      <c r="I21" s="95">
        <v>255.1575974955725</v>
      </c>
      <c r="J21" s="95">
        <v>275.90223684198696</v>
      </c>
      <c r="K21" s="95">
        <v>274.84361926023598</v>
      </c>
      <c r="L21" s="95">
        <v>301.71931887870733</v>
      </c>
      <c r="M21" s="95">
        <v>294.29212316264289</v>
      </c>
      <c r="N21" s="95">
        <v>314.71796293014245</v>
      </c>
      <c r="O21" s="95">
        <v>314.85982049164994</v>
      </c>
      <c r="P21" s="95">
        <v>297.98552896342431</v>
      </c>
      <c r="Q21" s="95">
        <v>292.00458296962938</v>
      </c>
    </row>
    <row r="22" spans="1:17" ht="12" customHeight="1" x14ac:dyDescent="0.25">
      <c r="A22" s="87" t="s">
        <v>55</v>
      </c>
      <c r="B22" s="95">
        <v>0</v>
      </c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>
        <v>0</v>
      </c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>
        <v>0</v>
      </c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>
        <v>0</v>
      </c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>
        <v>0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>
        <f t="shared" ref="B27" si="7">SUM(B28:B32)</f>
        <v>104.20681310908462</v>
      </c>
      <c r="C27" s="96">
        <f t="shared" ref="C27:Q27" si="8">SUM(C28:C32)</f>
        <v>119.73794620840717</v>
      </c>
      <c r="D27" s="96">
        <f t="shared" si="8"/>
        <v>113.90937245546556</v>
      </c>
      <c r="E27" s="96">
        <f t="shared" si="8"/>
        <v>120.11625949678609</v>
      </c>
      <c r="F27" s="96">
        <f t="shared" si="8"/>
        <v>134.68883718721469</v>
      </c>
      <c r="G27" s="96">
        <f t="shared" si="8"/>
        <v>144.1290717498681</v>
      </c>
      <c r="H27" s="96">
        <f t="shared" si="8"/>
        <v>166.24465092541453</v>
      </c>
      <c r="I27" s="96">
        <f t="shared" si="8"/>
        <v>140.19139671669546</v>
      </c>
      <c r="J27" s="96">
        <f t="shared" si="8"/>
        <v>155.68193623527318</v>
      </c>
      <c r="K27" s="96">
        <f t="shared" si="8"/>
        <v>119.60280308300676</v>
      </c>
      <c r="L27" s="96">
        <f t="shared" si="8"/>
        <v>151.55134642845582</v>
      </c>
      <c r="M27" s="96">
        <f t="shared" si="8"/>
        <v>137.74393549257269</v>
      </c>
      <c r="N27" s="96">
        <f t="shared" si="8"/>
        <v>125.24868170510936</v>
      </c>
      <c r="O27" s="96">
        <f t="shared" si="8"/>
        <v>201.19593356505558</v>
      </c>
      <c r="P27" s="96">
        <f t="shared" si="8"/>
        <v>169.41355817739318</v>
      </c>
      <c r="Q27" s="96">
        <f t="shared" si="8"/>
        <v>167.08773987783655</v>
      </c>
    </row>
    <row r="28" spans="1:17" ht="12" customHeight="1" x14ac:dyDescent="0.25">
      <c r="A28" s="87" t="s">
        <v>58</v>
      </c>
      <c r="B28" s="95">
        <v>0</v>
      </c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>
        <v>43.653083707828813</v>
      </c>
      <c r="C29" s="95">
        <v>54.940339553948291</v>
      </c>
      <c r="D29" s="95">
        <v>46.985412907566847</v>
      </c>
      <c r="E29" s="95">
        <v>45.300860925240137</v>
      </c>
      <c r="F29" s="95">
        <v>52.681931751223992</v>
      </c>
      <c r="G29" s="95">
        <v>60.929267054073271</v>
      </c>
      <c r="H29" s="95">
        <v>80.632865669058418</v>
      </c>
      <c r="I29" s="95">
        <v>51.85858080248876</v>
      </c>
      <c r="J29" s="95">
        <v>60.180699159882785</v>
      </c>
      <c r="K29" s="95">
        <v>25.624507157016268</v>
      </c>
      <c r="L29" s="95">
        <v>47.145373201212294</v>
      </c>
      <c r="M29" s="95">
        <v>35.326358828264198</v>
      </c>
      <c r="N29" s="95">
        <v>15.456297572212495</v>
      </c>
      <c r="O29" s="95">
        <v>90.705594032797109</v>
      </c>
      <c r="P29" s="95">
        <v>63.562630717890862</v>
      </c>
      <c r="Q29" s="95">
        <v>60.915040354637298</v>
      </c>
    </row>
    <row r="30" spans="1:17" ht="12" customHeight="1" x14ac:dyDescent="0.25">
      <c r="A30" s="87" t="s">
        <v>109</v>
      </c>
      <c r="B30" s="95">
        <v>60.553729401255808</v>
      </c>
      <c r="C30" s="95">
        <v>64.797606654458875</v>
      </c>
      <c r="D30" s="95">
        <v>66.923959547898718</v>
      </c>
      <c r="E30" s="95">
        <v>74.815398571545956</v>
      </c>
      <c r="F30" s="95">
        <v>82.006905435990689</v>
      </c>
      <c r="G30" s="95">
        <v>83.199804695794825</v>
      </c>
      <c r="H30" s="95">
        <v>85.611785256356129</v>
      </c>
      <c r="I30" s="95">
        <v>88.332815914206719</v>
      </c>
      <c r="J30" s="95">
        <v>95.501237075390407</v>
      </c>
      <c r="K30" s="95">
        <v>93.978295925990494</v>
      </c>
      <c r="L30" s="95">
        <v>104.40597322724351</v>
      </c>
      <c r="M30" s="95">
        <v>102.4175766643085</v>
      </c>
      <c r="N30" s="95">
        <v>109.79238413289687</v>
      </c>
      <c r="O30" s="95">
        <v>110.49033953225847</v>
      </c>
      <c r="P30" s="95">
        <v>105.85092745950233</v>
      </c>
      <c r="Q30" s="95">
        <v>106.17269952319927</v>
      </c>
    </row>
    <row r="31" spans="1:17" ht="12" customHeight="1" x14ac:dyDescent="0.25">
      <c r="A31" s="87" t="s">
        <v>55</v>
      </c>
      <c r="B31" s="95">
        <v>0</v>
      </c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>
        <v>0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229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>
        <f>IF(RES_hh_fec!B3=0,0,1000000/0.086*RES_hh_fec!B3/RES_hh_num!B3)</f>
        <v>20563.588144850175</v>
      </c>
      <c r="C3" s="100">
        <f>IF(RES_hh_fec!C3=0,0,1000000/0.086*RES_hh_fec!C3/RES_hh_num!C3)</f>
        <v>21282.57322882798</v>
      </c>
      <c r="D3" s="100">
        <f>IF(RES_hh_fec!D3=0,0,1000000/0.086*RES_hh_fec!D3/RES_hh_num!D3)</f>
        <v>20310.728799554712</v>
      </c>
      <c r="E3" s="100">
        <f>IF(RES_hh_fec!E3=0,0,1000000/0.086*RES_hh_fec!E3/RES_hh_num!E3)</f>
        <v>20711.048631643833</v>
      </c>
      <c r="F3" s="100">
        <f>IF(RES_hh_fec!F3=0,0,1000000/0.086*RES_hh_fec!F3/RES_hh_num!F3)</f>
        <v>21261.2177405355</v>
      </c>
      <c r="G3" s="100">
        <f>IF(RES_hh_fec!G3=0,0,1000000/0.086*RES_hh_fec!G3/RES_hh_num!G3)</f>
        <v>21146.632721108919</v>
      </c>
      <c r="H3" s="100">
        <f>IF(RES_hh_fec!H3=0,0,1000000/0.086*RES_hh_fec!H3/RES_hh_num!H3)</f>
        <v>21607.464129498752</v>
      </c>
      <c r="I3" s="100">
        <f>IF(RES_hh_fec!I3=0,0,1000000/0.086*RES_hh_fec!I3/RES_hh_num!I3)</f>
        <v>19733.139316561916</v>
      </c>
      <c r="J3" s="100">
        <f>IF(RES_hh_fec!J3=0,0,1000000/0.086*RES_hh_fec!J3/RES_hh_num!J3)</f>
        <v>20571.417334043017</v>
      </c>
      <c r="K3" s="100">
        <f>IF(RES_hh_fec!K3=0,0,1000000/0.086*RES_hh_fec!K3/RES_hh_num!K3)</f>
        <v>19264.686190314616</v>
      </c>
      <c r="L3" s="100">
        <f>IF(RES_hh_fec!L3=0,0,1000000/0.086*RES_hh_fec!L3/RES_hh_num!L3)</f>
        <v>19878.503798000882</v>
      </c>
      <c r="M3" s="100">
        <f>IF(RES_hh_fec!M3=0,0,1000000/0.086*RES_hh_fec!M3/RES_hh_num!M3)</f>
        <v>16294.194076982731</v>
      </c>
      <c r="N3" s="100">
        <f>IF(RES_hh_fec!N3=0,0,1000000/0.086*RES_hh_fec!N3/RES_hh_num!N3)</f>
        <v>16044.840621519204</v>
      </c>
      <c r="O3" s="100">
        <f>IF(RES_hh_fec!O3=0,0,1000000/0.086*RES_hh_fec!O3/RES_hh_num!O3)</f>
        <v>16446.903536158512</v>
      </c>
      <c r="P3" s="100">
        <f>IF(RES_hh_fec!P3=0,0,1000000/0.086*RES_hh_fec!P3/RES_hh_num!P3)</f>
        <v>15297.445119762584</v>
      </c>
      <c r="Q3" s="100">
        <f>IF(RES_hh_fec!Q3=0,0,1000000/0.086*RES_hh_fec!Q3/RES_hh_num!Q3)</f>
        <v>16014.85651926118</v>
      </c>
    </row>
    <row r="4" spans="1:17" ht="12.95" customHeight="1" x14ac:dyDescent="0.25">
      <c r="A4" s="89" t="s">
        <v>65</v>
      </c>
      <c r="B4" s="96">
        <f>IF(RES_hh_fec!B4=0,0,1000000/0.086*RES_hh_fec!B4/RES_hh_num!B4)</f>
        <v>15665.972857603078</v>
      </c>
      <c r="C4" s="96">
        <f>IF(RES_hh_fec!C4=0,0,1000000/0.086*RES_hh_fec!C4/RES_hh_num!C4)</f>
        <v>16348.944251139388</v>
      </c>
      <c r="D4" s="96">
        <f>IF(RES_hh_fec!D4=0,0,1000000/0.086*RES_hh_fec!D4/RES_hh_num!D4)</f>
        <v>15501.917948148208</v>
      </c>
      <c r="E4" s="96">
        <f>IF(RES_hh_fec!E4=0,0,1000000/0.086*RES_hh_fec!E4/RES_hh_num!E4)</f>
        <v>15870.96940234879</v>
      </c>
      <c r="F4" s="96">
        <f>IF(RES_hh_fec!F4=0,0,1000000/0.086*RES_hh_fec!F4/RES_hh_num!F4)</f>
        <v>16364.189125197128</v>
      </c>
      <c r="G4" s="96">
        <f>IF(RES_hh_fec!G4=0,0,1000000/0.086*RES_hh_fec!G4/RES_hh_num!G4)</f>
        <v>16276.374887183685</v>
      </c>
      <c r="H4" s="96">
        <f>IF(RES_hh_fec!H4=0,0,1000000/0.086*RES_hh_fec!H4/RES_hh_num!H4)</f>
        <v>16626.058716516283</v>
      </c>
      <c r="I4" s="96">
        <f>IF(RES_hh_fec!I4=0,0,1000000/0.086*RES_hh_fec!I4/RES_hh_num!I4)</f>
        <v>14840.931794677312</v>
      </c>
      <c r="J4" s="96">
        <f>IF(RES_hh_fec!J4=0,0,1000000/0.086*RES_hh_fec!J4/RES_hh_num!J4)</f>
        <v>15672.844190273525</v>
      </c>
      <c r="K4" s="96">
        <f>IF(RES_hh_fec!K4=0,0,1000000/0.086*RES_hh_fec!K4/RES_hh_num!K4)</f>
        <v>14549.18308800255</v>
      </c>
      <c r="L4" s="96">
        <f>IF(RES_hh_fec!L4=0,0,1000000/0.086*RES_hh_fec!L4/RES_hh_num!L4)</f>
        <v>15082.369440284006</v>
      </c>
      <c r="M4" s="96">
        <f>IF(RES_hh_fec!M4=0,0,1000000/0.086*RES_hh_fec!M4/RES_hh_num!M4)</f>
        <v>11541.460710152611</v>
      </c>
      <c r="N4" s="96">
        <f>IF(RES_hh_fec!N4=0,0,1000000/0.086*RES_hh_fec!N4/RES_hh_num!N4)</f>
        <v>11292.36216471278</v>
      </c>
      <c r="O4" s="96">
        <f>IF(RES_hh_fec!O4=0,0,1000000/0.086*RES_hh_fec!O4/RES_hh_num!O4)</f>
        <v>11556.256952667865</v>
      </c>
      <c r="P4" s="96">
        <f>IF(RES_hh_fec!P4=0,0,1000000/0.086*RES_hh_fec!P4/RES_hh_num!P4)</f>
        <v>10409.956587904253</v>
      </c>
      <c r="Q4" s="96">
        <f>IF(RES_hh_fec!Q4=0,0,1000000/0.086*RES_hh_fec!Q4/RES_hh_num!Q4)</f>
        <v>11109.92176079051</v>
      </c>
    </row>
    <row r="5" spans="1:17" ht="12" customHeight="1" x14ac:dyDescent="0.25">
      <c r="A5" s="87" t="s">
        <v>58</v>
      </c>
      <c r="B5" s="95">
        <f>IF(RES_hh_fec!B5=0,0,1000000/0.086*RES_hh_fec!B5/RES_hh_num!B5)</f>
        <v>17420.449535870117</v>
      </c>
      <c r="C5" s="95">
        <f>IF(RES_hh_fec!C5=0,0,1000000/0.086*RES_hh_fec!C5/RES_hh_num!C5)</f>
        <v>17994.424603441752</v>
      </c>
      <c r="D5" s="95">
        <f>IF(RES_hh_fec!D5=0,0,1000000/0.086*RES_hh_fec!D5/RES_hh_num!D5)</f>
        <v>17637.495971076354</v>
      </c>
      <c r="E5" s="95">
        <f>IF(RES_hh_fec!E5=0,0,1000000/0.086*RES_hh_fec!E5/RES_hh_num!E5)</f>
        <v>17885.567525547245</v>
      </c>
      <c r="F5" s="95">
        <f>IF(RES_hh_fec!F5=0,0,1000000/0.086*RES_hh_fec!F5/RES_hh_num!F5)</f>
        <v>18005.665104916025</v>
      </c>
      <c r="G5" s="95">
        <f>IF(RES_hh_fec!G5=0,0,1000000/0.086*RES_hh_fec!G5/RES_hh_num!G5)</f>
        <v>18844.299304557742</v>
      </c>
      <c r="H5" s="95">
        <f>IF(RES_hh_fec!H5=0,0,1000000/0.086*RES_hh_fec!H5/RES_hh_num!H5)</f>
        <v>18569.180031350897</v>
      </c>
      <c r="I5" s="95">
        <f>IF(RES_hh_fec!I5=0,0,1000000/0.086*RES_hh_fec!I5/RES_hh_num!I5)</f>
        <v>16652.403096652368</v>
      </c>
      <c r="J5" s="95">
        <f>IF(RES_hh_fec!J5=0,0,1000000/0.086*RES_hh_fec!J5/RES_hh_num!J5)</f>
        <v>17593.216019860953</v>
      </c>
      <c r="K5" s="95">
        <f>IF(RES_hh_fec!K5=0,0,1000000/0.086*RES_hh_fec!K5/RES_hh_num!K5)</f>
        <v>17550.135939925451</v>
      </c>
      <c r="L5" s="95">
        <f>IF(RES_hh_fec!L5=0,0,1000000/0.086*RES_hh_fec!L5/RES_hh_num!L5)</f>
        <v>16140.639252483579</v>
      </c>
      <c r="M5" s="95">
        <f>IF(RES_hh_fec!M5=0,0,1000000/0.086*RES_hh_fec!M5/RES_hh_num!M5)</f>
        <v>13350.317110838672</v>
      </c>
      <c r="N5" s="95">
        <f>IF(RES_hh_fec!N5=0,0,1000000/0.086*RES_hh_fec!N5/RES_hh_num!N5)</f>
        <v>12655.350268665163</v>
      </c>
      <c r="O5" s="95">
        <f>IF(RES_hh_fec!O5=0,0,1000000/0.086*RES_hh_fec!O5/RES_hh_num!O5)</f>
        <v>13173.974927892252</v>
      </c>
      <c r="P5" s="95">
        <f>IF(RES_hh_fec!P5=0,0,1000000/0.086*RES_hh_fec!P5/RES_hh_num!P5)</f>
        <v>11945.475480687013</v>
      </c>
      <c r="Q5" s="95">
        <f>IF(RES_hh_fec!Q5=0,0,1000000/0.086*RES_hh_fec!Q5/RES_hh_num!Q5)</f>
        <v>12831.926778142109</v>
      </c>
    </row>
    <row r="6" spans="1:17" ht="12" customHeight="1" x14ac:dyDescent="0.25">
      <c r="A6" s="87" t="s">
        <v>84</v>
      </c>
      <c r="B6" s="95">
        <f>IF(RES_hh_fec!B6=0,0,1000000/0.086*RES_hh_fec!B6/RES_hh_num!B6)</f>
        <v>14705.897277582426</v>
      </c>
      <c r="C6" s="95">
        <f>IF(RES_hh_fec!C6=0,0,1000000/0.086*RES_hh_fec!C6/RES_hh_num!C6)</f>
        <v>15106.290940541623</v>
      </c>
      <c r="D6" s="95">
        <f>IF(RES_hh_fec!D6=0,0,1000000/0.086*RES_hh_fec!D6/RES_hh_num!D6)</f>
        <v>15296.73105727592</v>
      </c>
      <c r="E6" s="95">
        <f>IF(RES_hh_fec!E6=0,0,1000000/0.086*RES_hh_fec!E6/RES_hh_num!E6)</f>
        <v>15350.351128219865</v>
      </c>
      <c r="F6" s="95">
        <f>IF(RES_hh_fec!F6=0,0,1000000/0.086*RES_hh_fec!F6/RES_hh_num!F6)</f>
        <v>15527.158466300558</v>
      </c>
      <c r="G6" s="95">
        <f>IF(RES_hh_fec!G6=0,0,1000000/0.086*RES_hh_fec!G6/RES_hh_num!G6)</f>
        <v>15470.936691223862</v>
      </c>
      <c r="H6" s="95">
        <f>IF(RES_hh_fec!H6=0,0,1000000/0.086*RES_hh_fec!H6/RES_hh_num!H6)</f>
        <v>15675.134233094983</v>
      </c>
      <c r="I6" s="95">
        <f>IF(RES_hh_fec!I6=0,0,1000000/0.086*RES_hh_fec!I6/RES_hh_num!I6)</f>
        <v>14056.905230703262</v>
      </c>
      <c r="J6" s="95">
        <f>IF(RES_hh_fec!J6=0,0,1000000/0.086*RES_hh_fec!J6/RES_hh_num!J6)</f>
        <v>14851.766266522371</v>
      </c>
      <c r="K6" s="95">
        <f>IF(RES_hh_fec!K6=0,0,1000000/0.086*RES_hh_fec!K6/RES_hh_num!K6)</f>
        <v>14004.99516719476</v>
      </c>
      <c r="L6" s="95">
        <f>IF(RES_hh_fec!L6=0,0,1000000/0.086*RES_hh_fec!L6/RES_hh_num!L6)</f>
        <v>14457.31739052891</v>
      </c>
      <c r="M6" s="95">
        <f>IF(RES_hh_fec!M6=0,0,1000000/0.086*RES_hh_fec!M6/RES_hh_num!M6)</f>
        <v>11008.266432733264</v>
      </c>
      <c r="N6" s="95">
        <f>IF(RES_hh_fec!N6=0,0,1000000/0.086*RES_hh_fec!N6/RES_hh_num!N6)</f>
        <v>10817.949734138136</v>
      </c>
      <c r="O6" s="95">
        <f>IF(RES_hh_fec!O6=0,0,1000000/0.086*RES_hh_fec!O6/RES_hh_num!O6)</f>
        <v>10976.978631096505</v>
      </c>
      <c r="P6" s="95">
        <f>IF(RES_hh_fec!P6=0,0,1000000/0.086*RES_hh_fec!P6/RES_hh_num!P6)</f>
        <v>9910.2751760259835</v>
      </c>
      <c r="Q6" s="95">
        <f>IF(RES_hh_fec!Q6=0,0,1000000/0.086*RES_hh_fec!Q6/RES_hh_num!Q6)</f>
        <v>10591.463107329877</v>
      </c>
    </row>
    <row r="7" spans="1:17" ht="12" customHeight="1" x14ac:dyDescent="0.25">
      <c r="A7" s="87" t="s">
        <v>110</v>
      </c>
      <c r="B7" s="95">
        <f>IF(RES_hh_fec!B7=0,0,1000000/0.086*RES_hh_fec!B7/RES_hh_num!B7)</f>
        <v>15097.704044676953</v>
      </c>
      <c r="C7" s="95">
        <f>IF(RES_hh_fec!C7=0,0,1000000/0.086*RES_hh_fec!C7/RES_hh_num!C7)</f>
        <v>15872.721380843977</v>
      </c>
      <c r="D7" s="95">
        <f>IF(RES_hh_fec!D7=0,0,1000000/0.086*RES_hh_fec!D7/RES_hh_num!D7)</f>
        <v>15015.102829797861</v>
      </c>
      <c r="E7" s="95">
        <f>IF(RES_hh_fec!E7=0,0,1000000/0.086*RES_hh_fec!E7/RES_hh_num!E7)</f>
        <v>15493.680724724631</v>
      </c>
      <c r="F7" s="95">
        <f>IF(RES_hh_fec!F7=0,0,1000000/0.086*RES_hh_fec!F7/RES_hh_num!F7)</f>
        <v>16088.009595968508</v>
      </c>
      <c r="G7" s="95">
        <f>IF(RES_hh_fec!G7=0,0,1000000/0.086*RES_hh_fec!G7/RES_hh_num!G7)</f>
        <v>15699.839539385743</v>
      </c>
      <c r="H7" s="95">
        <f>IF(RES_hh_fec!H7=0,0,1000000/0.086*RES_hh_fec!H7/RES_hh_num!H7)</f>
        <v>16093.324188049866</v>
      </c>
      <c r="I7" s="95">
        <f>IF(RES_hh_fec!I7=0,0,1000000/0.086*RES_hh_fec!I7/RES_hh_num!I7)</f>
        <v>14403.058798864078</v>
      </c>
      <c r="J7" s="95">
        <f>IF(RES_hh_fec!J7=0,0,1000000/0.086*RES_hh_fec!J7/RES_hh_num!J7)</f>
        <v>15149.753546035306</v>
      </c>
      <c r="K7" s="95">
        <f>IF(RES_hh_fec!K7=0,0,1000000/0.086*RES_hh_fec!K7/RES_hh_num!K7)</f>
        <v>14182.090805363019</v>
      </c>
      <c r="L7" s="95">
        <f>IF(RES_hh_fec!L7=0,0,1000000/0.086*RES_hh_fec!L7/RES_hh_num!L7)</f>
        <v>15074.105145398264</v>
      </c>
      <c r="M7" s="95">
        <f>IF(RES_hh_fec!M7=0,0,1000000/0.086*RES_hh_fec!M7/RES_hh_num!M7)</f>
        <v>11269.557316558503</v>
      </c>
      <c r="N7" s="95">
        <f>IF(RES_hh_fec!N7=0,0,1000000/0.086*RES_hh_fec!N7/RES_hh_num!N7)</f>
        <v>11191.441123483328</v>
      </c>
      <c r="O7" s="95">
        <f>IF(RES_hh_fec!O7=0,0,1000000/0.086*RES_hh_fec!O7/RES_hh_num!O7)</f>
        <v>11254.787946794288</v>
      </c>
      <c r="P7" s="95">
        <f>IF(RES_hh_fec!P7=0,0,1000000/0.086*RES_hh_fec!P7/RES_hh_num!P7)</f>
        <v>10164.273524963111</v>
      </c>
      <c r="Q7" s="95">
        <f>IF(RES_hh_fec!Q7=0,0,1000000/0.086*RES_hh_fec!Q7/RES_hh_num!Q7)</f>
        <v>10850.42743975946</v>
      </c>
    </row>
    <row r="8" spans="1:17" ht="12" customHeight="1" x14ac:dyDescent="0.25">
      <c r="A8" s="87" t="s">
        <v>109</v>
      </c>
      <c r="B8" s="95">
        <f>IF(RES_hh_fec!B8=0,0,1000000/0.086*RES_hh_fec!B8/RES_hh_num!B8)</f>
        <v>14154.084195649766</v>
      </c>
      <c r="C8" s="95">
        <f>IF(RES_hh_fec!C8=0,0,1000000/0.086*RES_hh_fec!C8/RES_hh_num!C8)</f>
        <v>14784.814566490968</v>
      </c>
      <c r="D8" s="95">
        <f>IF(RES_hh_fec!D8=0,0,1000000/0.086*RES_hh_fec!D8/RES_hh_num!D8)</f>
        <v>14172.688998234617</v>
      </c>
      <c r="E8" s="95">
        <f>IF(RES_hh_fec!E8=0,0,1000000/0.086*RES_hh_fec!E8/RES_hh_num!E8)</f>
        <v>14532.000916291187</v>
      </c>
      <c r="F8" s="95">
        <f>IF(RES_hh_fec!F8=0,0,1000000/0.086*RES_hh_fec!F8/RES_hh_num!F8)</f>
        <v>14944.734255411922</v>
      </c>
      <c r="G8" s="95">
        <f>IF(RES_hh_fec!G8=0,0,1000000/0.086*RES_hh_fec!G8/RES_hh_num!G8)</f>
        <v>14890.658281107208</v>
      </c>
      <c r="H8" s="95">
        <f>IF(RES_hh_fec!H8=0,0,1000000/0.086*RES_hh_fec!H8/RES_hh_num!H8)</f>
        <v>15087.461003235161</v>
      </c>
      <c r="I8" s="95">
        <f>IF(RES_hh_fec!I8=0,0,1000000/0.086*RES_hh_fec!I8/RES_hh_num!I8)</f>
        <v>13530.078152147949</v>
      </c>
      <c r="J8" s="95">
        <f>IF(RES_hh_fec!J8=0,0,1000000/0.086*RES_hh_fec!J8/RES_hh_num!J8)</f>
        <v>14504.533348474921</v>
      </c>
      <c r="K8" s="95">
        <f>IF(RES_hh_fec!K8=0,0,1000000/0.086*RES_hh_fec!K8/RES_hh_num!K8)</f>
        <v>13265.430700127043</v>
      </c>
      <c r="L8" s="95">
        <f>IF(RES_hh_fec!L8=0,0,1000000/0.086*RES_hh_fec!L8/RES_hh_num!L8)</f>
        <v>14072.065422488095</v>
      </c>
      <c r="M8" s="95">
        <f>IF(RES_hh_fec!M8=0,0,1000000/0.086*RES_hh_fec!M8/RES_hh_num!M8)</f>
        <v>10476.775175899653</v>
      </c>
      <c r="N8" s="95">
        <f>IF(RES_hh_fec!N8=0,0,1000000/0.086*RES_hh_fec!N8/RES_hh_num!N8)</f>
        <v>10420.913238593714</v>
      </c>
      <c r="O8" s="95">
        <f>IF(RES_hh_fec!O8=0,0,1000000/0.086*RES_hh_fec!O8/RES_hh_num!O8)</f>
        <v>10582.413435933267</v>
      </c>
      <c r="P8" s="95">
        <f>IF(RES_hh_fec!P8=0,0,1000000/0.086*RES_hh_fec!P8/RES_hh_num!P8)</f>
        <v>9559.1195861904525</v>
      </c>
      <c r="Q8" s="95">
        <f>IF(RES_hh_fec!Q8=0,0,1000000/0.086*RES_hh_fec!Q8/RES_hh_num!Q8)</f>
        <v>10226.4468324872</v>
      </c>
    </row>
    <row r="9" spans="1:17" ht="12" customHeight="1" x14ac:dyDescent="0.25">
      <c r="A9" s="87" t="s">
        <v>55</v>
      </c>
      <c r="B9" s="95">
        <f>IF(RES_hh_fec!B9=0,0,1000000/0.086*RES_hh_fec!B9/RES_hh_num!B9)</f>
        <v>18263.560307007763</v>
      </c>
      <c r="C9" s="95">
        <f>IF(RES_hh_fec!C9=0,0,1000000/0.086*RES_hh_fec!C9/RES_hh_num!C9)</f>
        <v>18779.051158144794</v>
      </c>
      <c r="D9" s="95">
        <f>IF(RES_hh_fec!D9=0,0,1000000/0.086*RES_hh_fec!D9/RES_hh_num!D9)</f>
        <v>18478.007460645691</v>
      </c>
      <c r="E9" s="95">
        <f>IF(RES_hh_fec!E9=0,0,1000000/0.086*RES_hh_fec!E9/RES_hh_num!E9)</f>
        <v>18751.180378824836</v>
      </c>
      <c r="F9" s="95">
        <f>IF(RES_hh_fec!F9=0,0,1000000/0.086*RES_hh_fec!F9/RES_hh_num!F9)</f>
        <v>19283.906997310885</v>
      </c>
      <c r="G9" s="95">
        <f>IF(RES_hh_fec!G9=0,0,1000000/0.086*RES_hh_fec!G9/RES_hh_num!G9)</f>
        <v>19214.192894470842</v>
      </c>
      <c r="H9" s="95">
        <f>IF(RES_hh_fec!H9=0,0,1000000/0.086*RES_hh_fec!H9/RES_hh_num!H9)</f>
        <v>19467.75838402674</v>
      </c>
      <c r="I9" s="95">
        <f>IF(RES_hh_fec!I9=0,0,1000000/0.086*RES_hh_fec!I9/RES_hh_num!I9)</f>
        <v>19556.177381211673</v>
      </c>
      <c r="J9" s="95">
        <f>IF(RES_hh_fec!J9=0,0,1000000/0.086*RES_hh_fec!J9/RES_hh_num!J9)</f>
        <v>16969.210926030984</v>
      </c>
      <c r="K9" s="95">
        <f>IF(RES_hh_fec!K9=0,0,1000000/0.086*RES_hh_fec!K9/RES_hh_num!K9)</f>
        <v>17675.347013038103</v>
      </c>
      <c r="L9" s="95">
        <f>IF(RES_hh_fec!L9=0,0,1000000/0.086*RES_hh_fec!L9/RES_hh_num!L9)</f>
        <v>17663.569938890854</v>
      </c>
      <c r="M9" s="95">
        <f>IF(RES_hh_fec!M9=0,0,1000000/0.086*RES_hh_fec!M9/RES_hh_num!M9)</f>
        <v>13623.319289869543</v>
      </c>
      <c r="N9" s="95">
        <f>IF(RES_hh_fec!N9=0,0,1000000/0.086*RES_hh_fec!N9/RES_hh_num!N9)</f>
        <v>13305.819866094644</v>
      </c>
      <c r="O9" s="95">
        <f>IF(RES_hh_fec!O9=0,0,1000000/0.086*RES_hh_fec!O9/RES_hh_num!O9)</f>
        <v>13413.283463657433</v>
      </c>
      <c r="P9" s="95">
        <f>IF(RES_hh_fec!P9=0,0,1000000/0.086*RES_hh_fec!P9/RES_hh_num!P9)</f>
        <v>11719.382966727106</v>
      </c>
      <c r="Q9" s="95">
        <f>IF(RES_hh_fec!Q9=0,0,1000000/0.086*RES_hh_fec!Q9/RES_hh_num!Q9)</f>
        <v>12817.195020010133</v>
      </c>
    </row>
    <row r="10" spans="1:17" ht="12" customHeight="1" x14ac:dyDescent="0.25">
      <c r="A10" s="87" t="s">
        <v>79</v>
      </c>
      <c r="B10" s="95">
        <f>IF(RES_hh_fec!B10=0,0,1000000/0.086*RES_hh_fec!B10/RES_hh_num!B10)</f>
        <v>0</v>
      </c>
      <c r="C10" s="95">
        <f>IF(RES_hh_fec!C10=0,0,1000000/0.086*RES_hh_fec!C10/RES_hh_num!C10)</f>
        <v>0</v>
      </c>
      <c r="D10" s="95">
        <f>IF(RES_hh_fec!D10=0,0,1000000/0.086*RES_hh_fec!D10/RES_hh_num!D10)</f>
        <v>0</v>
      </c>
      <c r="E10" s="95">
        <f>IF(RES_hh_fec!E10=0,0,1000000/0.086*RES_hh_fec!E10/RES_hh_num!E10)</f>
        <v>0</v>
      </c>
      <c r="F10" s="95">
        <f>IF(RES_hh_fec!F10=0,0,1000000/0.086*RES_hh_fec!F10/RES_hh_num!F10)</f>
        <v>0</v>
      </c>
      <c r="G10" s="95">
        <f>IF(RES_hh_fec!G10=0,0,1000000/0.086*RES_hh_fec!G10/RES_hh_num!G10)</f>
        <v>0</v>
      </c>
      <c r="H10" s="95">
        <f>IF(RES_hh_fec!H10=0,0,1000000/0.086*RES_hh_fec!H10/RES_hh_num!H10)</f>
        <v>0</v>
      </c>
      <c r="I10" s="95">
        <f>IF(RES_hh_fec!I10=0,0,1000000/0.086*RES_hh_fec!I10/RES_hh_num!I10)</f>
        <v>0</v>
      </c>
      <c r="J10" s="95">
        <f>IF(RES_hh_fec!J10=0,0,1000000/0.086*RES_hh_fec!J10/RES_hh_num!J10)</f>
        <v>0</v>
      </c>
      <c r="K10" s="95">
        <f>IF(RES_hh_fec!K10=0,0,1000000/0.086*RES_hh_fec!K10/RES_hh_num!K10)</f>
        <v>0</v>
      </c>
      <c r="L10" s="95">
        <f>IF(RES_hh_fec!L10=0,0,1000000/0.086*RES_hh_fec!L10/RES_hh_num!L10)</f>
        <v>0</v>
      </c>
      <c r="M10" s="95">
        <f>IF(RES_hh_fec!M10=0,0,1000000/0.086*RES_hh_fec!M10/RES_hh_num!M10)</f>
        <v>0</v>
      </c>
      <c r="N10" s="95">
        <f>IF(RES_hh_fec!N10=0,0,1000000/0.086*RES_hh_fec!N10/RES_hh_num!N10)</f>
        <v>0</v>
      </c>
      <c r="O10" s="95">
        <f>IF(RES_hh_fec!O10=0,0,1000000/0.086*RES_hh_fec!O10/RES_hh_num!O10)</f>
        <v>0</v>
      </c>
      <c r="P10" s="95">
        <f>IF(RES_hh_fec!P10=0,0,1000000/0.086*RES_hh_fec!P10/RES_hh_num!P10)</f>
        <v>0</v>
      </c>
      <c r="Q10" s="95">
        <f>IF(RES_hh_fec!Q10=0,0,1000000/0.086*RES_hh_fec!Q10/RES_hh_num!Q10)</f>
        <v>0</v>
      </c>
    </row>
    <row r="11" spans="1:17" ht="12" customHeight="1" x14ac:dyDescent="0.25">
      <c r="A11" s="87" t="s">
        <v>61</v>
      </c>
      <c r="B11" s="95">
        <f>IF(RES_hh_fec!B11=0,0,1000000/0.086*RES_hh_fec!B11/RES_hh_num!B11)</f>
        <v>0</v>
      </c>
      <c r="C11" s="95">
        <f>IF(RES_hh_fec!C11=0,0,1000000/0.086*RES_hh_fec!C11/RES_hh_num!C11)</f>
        <v>0</v>
      </c>
      <c r="D11" s="95">
        <f>IF(RES_hh_fec!D11=0,0,1000000/0.086*RES_hh_fec!D11/RES_hh_num!D11)</f>
        <v>0</v>
      </c>
      <c r="E11" s="95">
        <f>IF(RES_hh_fec!E11=0,0,1000000/0.086*RES_hh_fec!E11/RES_hh_num!E11)</f>
        <v>0</v>
      </c>
      <c r="F11" s="95">
        <f>IF(RES_hh_fec!F11=0,0,1000000/0.086*RES_hh_fec!F11/RES_hh_num!F11)</f>
        <v>0</v>
      </c>
      <c r="G11" s="95">
        <f>IF(RES_hh_fec!G11=0,0,1000000/0.086*RES_hh_fec!G11/RES_hh_num!G11)</f>
        <v>0</v>
      </c>
      <c r="H11" s="95">
        <f>IF(RES_hh_fec!H11=0,0,1000000/0.086*RES_hh_fec!H11/RES_hh_num!H11)</f>
        <v>0</v>
      </c>
      <c r="I11" s="95">
        <f>IF(RES_hh_fec!I11=0,0,1000000/0.086*RES_hh_fec!I11/RES_hh_num!I11)</f>
        <v>0</v>
      </c>
      <c r="J11" s="95">
        <f>IF(RES_hh_fec!J11=0,0,1000000/0.086*RES_hh_fec!J11/RES_hh_num!J11)</f>
        <v>0</v>
      </c>
      <c r="K11" s="95">
        <f>IF(RES_hh_fec!K11=0,0,1000000/0.086*RES_hh_fec!K11/RES_hh_num!K11)</f>
        <v>0</v>
      </c>
      <c r="L11" s="95">
        <f>IF(RES_hh_fec!L11=0,0,1000000/0.086*RES_hh_fec!L11/RES_hh_num!L11)</f>
        <v>0</v>
      </c>
      <c r="M11" s="95">
        <f>IF(RES_hh_fec!M11=0,0,1000000/0.086*RES_hh_fec!M11/RES_hh_num!M11)</f>
        <v>0</v>
      </c>
      <c r="N11" s="95">
        <f>IF(RES_hh_fec!N11=0,0,1000000/0.086*RES_hh_fec!N11/RES_hh_num!N11)</f>
        <v>0</v>
      </c>
      <c r="O11" s="95">
        <f>IF(RES_hh_fec!O11=0,0,1000000/0.086*RES_hh_fec!O11/RES_hh_num!O11)</f>
        <v>0</v>
      </c>
      <c r="P11" s="95">
        <f>IF(RES_hh_fec!P11=0,0,1000000/0.086*RES_hh_fec!P11/RES_hh_num!P11)</f>
        <v>0</v>
      </c>
      <c r="Q11" s="95">
        <f>IF(RES_hh_fec!Q11=0,0,1000000/0.086*RES_hh_fec!Q11/RES_hh_num!Q11)</f>
        <v>0</v>
      </c>
    </row>
    <row r="12" spans="1:17" ht="12" customHeight="1" x14ac:dyDescent="0.25">
      <c r="A12" s="87" t="s">
        <v>115</v>
      </c>
      <c r="B12" s="95">
        <f>IF(RES_hh_fec!B12=0,0,1000000/0.086*RES_hh_fec!B12/RES_hh_num!B12)</f>
        <v>8519.6436004044062</v>
      </c>
      <c r="C12" s="95">
        <f>IF(RES_hh_fec!C12=0,0,1000000/0.086*RES_hh_fec!C12/RES_hh_num!C12)</f>
        <v>8754.0646812402138</v>
      </c>
      <c r="D12" s="95">
        <f>IF(RES_hh_fec!D12=0,0,1000000/0.086*RES_hh_fec!D12/RES_hh_num!D12)</f>
        <v>8262.2438883714349</v>
      </c>
      <c r="E12" s="95">
        <f>IF(RES_hh_fec!E12=0,0,1000000/0.086*RES_hh_fec!E12/RES_hh_num!E12)</f>
        <v>8254.2726941942819</v>
      </c>
      <c r="F12" s="95">
        <f>IF(RES_hh_fec!F12=0,0,1000000/0.086*RES_hh_fec!F12/RES_hh_num!F12)</f>
        <v>8269.8502283223424</v>
      </c>
      <c r="G12" s="95">
        <f>IF(RES_hh_fec!G12=0,0,1000000/0.086*RES_hh_fec!G12/RES_hh_num!G12)</f>
        <v>8103.5396326257842</v>
      </c>
      <c r="H12" s="95">
        <f>IF(RES_hh_fec!H12=0,0,1000000/0.086*RES_hh_fec!H12/RES_hh_num!H12)</f>
        <v>7909.2750172577462</v>
      </c>
      <c r="I12" s="95">
        <f>IF(RES_hh_fec!I12=0,0,1000000/0.086*RES_hh_fec!I12/RES_hh_num!I12)</f>
        <v>6987.8467666613451</v>
      </c>
      <c r="J12" s="95">
        <f>IF(RES_hh_fec!J12=0,0,1000000/0.086*RES_hh_fec!J12/RES_hh_num!J12)</f>
        <v>7208.0335347771306</v>
      </c>
      <c r="K12" s="95">
        <f>IF(RES_hh_fec!K12=0,0,1000000/0.086*RES_hh_fec!K12/RES_hh_num!K12)</f>
        <v>6512.4835580577792</v>
      </c>
      <c r="L12" s="95">
        <f>IF(RES_hh_fec!L12=0,0,1000000/0.086*RES_hh_fec!L12/RES_hh_num!L12)</f>
        <v>6186.2228730638299</v>
      </c>
      <c r="M12" s="95">
        <f>IF(RES_hh_fec!M12=0,0,1000000/0.086*RES_hh_fec!M12/RES_hh_num!M12)</f>
        <v>4336.9907569634615</v>
      </c>
      <c r="N12" s="95">
        <f>IF(RES_hh_fec!N12=0,0,1000000/0.086*RES_hh_fec!N12/RES_hh_num!N12)</f>
        <v>3879.0917945902925</v>
      </c>
      <c r="O12" s="95">
        <f>IF(RES_hh_fec!O12=0,0,1000000/0.086*RES_hh_fec!O12/RES_hh_num!O12)</f>
        <v>3729.3346649591444</v>
      </c>
      <c r="P12" s="95">
        <f>IF(RES_hh_fec!P12=0,0,1000000/0.086*RES_hh_fec!P12/RES_hh_num!P12)</f>
        <v>3127.4724961751854</v>
      </c>
      <c r="Q12" s="95">
        <f>IF(RES_hh_fec!Q12=0,0,1000000/0.086*RES_hh_fec!Q12/RES_hh_num!Q12)</f>
        <v>3120.8940076677472</v>
      </c>
    </row>
    <row r="13" spans="1:17" ht="12" customHeight="1" x14ac:dyDescent="0.25">
      <c r="A13" s="51" t="s">
        <v>114</v>
      </c>
      <c r="B13" s="22">
        <f>IF(RES_hh_fec!B13=0,0,1000000/0.086*RES_hh_fec!B13/RES_hh_num!B13)</f>
        <v>14054.692693009138</v>
      </c>
      <c r="C13" s="22">
        <f>IF(RES_hh_fec!C13=0,0,1000000/0.086*RES_hh_fec!C13/RES_hh_num!C13)</f>
        <v>15272.177074437528</v>
      </c>
      <c r="D13" s="22">
        <f>IF(RES_hh_fec!D13=0,0,1000000/0.086*RES_hh_fec!D13/RES_hh_num!D13)</f>
        <v>13486.137386925317</v>
      </c>
      <c r="E13" s="22">
        <f>IF(RES_hh_fec!E13=0,0,1000000/0.086*RES_hh_fec!E13/RES_hh_num!E13)</f>
        <v>14257.43555211021</v>
      </c>
      <c r="F13" s="22">
        <f>IF(RES_hh_fec!F13=0,0,1000000/0.086*RES_hh_fec!F13/RES_hh_num!F13)</f>
        <v>15388.093393455885</v>
      </c>
      <c r="G13" s="22">
        <f>IF(RES_hh_fec!G13=0,0,1000000/0.086*RES_hh_fec!G13/RES_hh_num!G13)</f>
        <v>15077.508571831542</v>
      </c>
      <c r="H13" s="22">
        <f>IF(RES_hh_fec!H13=0,0,1000000/0.086*RES_hh_fec!H13/RES_hh_num!H13)</f>
        <v>16598.831007406283</v>
      </c>
      <c r="I13" s="22">
        <f>IF(RES_hh_fec!I13=0,0,1000000/0.086*RES_hh_fec!I13/RES_hh_num!I13)</f>
        <v>14188.879137557704</v>
      </c>
      <c r="J13" s="22">
        <f>IF(RES_hh_fec!J13=0,0,1000000/0.086*RES_hh_fec!J13/RES_hh_num!J13)</f>
        <v>15260.358682385668</v>
      </c>
      <c r="K13" s="22">
        <f>IF(RES_hh_fec!K13=0,0,1000000/0.086*RES_hh_fec!K13/RES_hh_num!K13)</f>
        <v>12380.018620239294</v>
      </c>
      <c r="L13" s="22">
        <f>IF(RES_hh_fec!L13=0,0,1000000/0.086*RES_hh_fec!L13/RES_hh_num!L13)</f>
        <v>13915.403597867493</v>
      </c>
      <c r="M13" s="22">
        <f>IF(RES_hh_fec!M13=0,0,1000000/0.086*RES_hh_fec!M13/RES_hh_num!M13)</f>
        <v>10508.961608454169</v>
      </c>
      <c r="N13" s="22">
        <f>IF(RES_hh_fec!N13=0,0,1000000/0.086*RES_hh_fec!N13/RES_hh_num!N13)</f>
        <v>10187.768443999088</v>
      </c>
      <c r="O13" s="22">
        <f>IF(RES_hh_fec!O13=0,0,1000000/0.086*RES_hh_fec!O13/RES_hh_num!O13)</f>
        <v>11076.412792389703</v>
      </c>
      <c r="P13" s="22">
        <f>IF(RES_hh_fec!P13=0,0,1000000/0.086*RES_hh_fec!P13/RES_hh_num!P13)</f>
        <v>10091.238771498654</v>
      </c>
      <c r="Q13" s="22">
        <f>IF(RES_hh_fec!Q13=0,0,1000000/0.086*RES_hh_fec!Q13/RES_hh_num!Q13)</f>
        <v>11246.373911413146</v>
      </c>
    </row>
    <row r="14" spans="1:17" ht="12" customHeight="1" x14ac:dyDescent="0.25">
      <c r="A14" s="99" t="s">
        <v>117</v>
      </c>
      <c r="B14" s="98">
        <f>IF(RES_hh_fec!B14=0,0,1000000/0.086*RES_hh_fec!B14/RES_hh_num!B14)</f>
        <v>211.81544750519899</v>
      </c>
      <c r="C14" s="98">
        <f>IF(RES_hh_fec!C14=0,0,1000000/0.086*RES_hh_fec!C14/RES_hh_num!C14)</f>
        <v>263.1720784433939</v>
      </c>
      <c r="D14" s="98">
        <f>IF(RES_hh_fec!D14=0,0,1000000/0.086*RES_hh_fec!D14/RES_hh_num!D14)</f>
        <v>146.89971786370438</v>
      </c>
      <c r="E14" s="98">
        <f>IF(RES_hh_fec!E14=0,0,1000000/0.086*RES_hh_fec!E14/RES_hh_num!E14)</f>
        <v>185.69010558498454</v>
      </c>
      <c r="F14" s="98">
        <f>IF(RES_hh_fec!F14=0,0,1000000/0.086*RES_hh_fec!F14/RES_hh_num!F14)</f>
        <v>248.6739317810447</v>
      </c>
      <c r="G14" s="98">
        <f>IF(RES_hh_fec!G14=0,0,1000000/0.086*RES_hh_fec!G14/RES_hh_num!G14)</f>
        <v>221.65013367942382</v>
      </c>
      <c r="H14" s="98">
        <f>IF(RES_hh_fec!H14=0,0,1000000/0.086*RES_hh_fec!H14/RES_hh_num!H14)</f>
        <v>328.25370151593478</v>
      </c>
      <c r="I14" s="98">
        <f>IF(RES_hh_fec!I14=0,0,1000000/0.086*RES_hh_fec!I14/RES_hh_num!I14)</f>
        <v>248.06277667241432</v>
      </c>
      <c r="J14" s="98">
        <f>IF(RES_hh_fec!J14=0,0,1000000/0.086*RES_hh_fec!J14/RES_hh_num!J14)</f>
        <v>270.06982212333077</v>
      </c>
      <c r="K14" s="98">
        <f>IF(RES_hh_fec!K14=0,0,1000000/0.086*RES_hh_fec!K14/RES_hh_num!K14)</f>
        <v>86.52020808563195</v>
      </c>
      <c r="L14" s="98">
        <f>IF(RES_hh_fec!L14=0,0,1000000/0.086*RES_hh_fec!L14/RES_hh_num!L14)</f>
        <v>178.36968619743499</v>
      </c>
      <c r="M14" s="98">
        <f>IF(RES_hh_fec!M14=0,0,1000000/0.086*RES_hh_fec!M14/RES_hh_num!M14)</f>
        <v>149.32780134230418</v>
      </c>
      <c r="N14" s="98">
        <f>IF(RES_hh_fec!N14=0,0,1000000/0.086*RES_hh_fec!N14/RES_hh_num!N14)</f>
        <v>129.71049926456246</v>
      </c>
      <c r="O14" s="98">
        <f>IF(RES_hh_fec!O14=0,0,1000000/0.086*RES_hh_fec!O14/RES_hh_num!O14)</f>
        <v>179.44938433891119</v>
      </c>
      <c r="P14" s="98">
        <f>IF(RES_hh_fec!P14=0,0,1000000/0.086*RES_hh_fec!P14/RES_hh_num!P14)</f>
        <v>177.01178221428901</v>
      </c>
      <c r="Q14" s="98">
        <f>IF(RES_hh_fec!Q14=0,0,1000000/0.086*RES_hh_fec!Q14/RES_hh_num!Q14)</f>
        <v>219.11123905903958</v>
      </c>
    </row>
    <row r="15" spans="1:17" ht="12.95" customHeight="1" x14ac:dyDescent="0.25">
      <c r="A15" s="89" t="s">
        <v>112</v>
      </c>
      <c r="B15" s="96">
        <f t="shared" ref="B15:Q15" si="0">B16</f>
        <v>3.0850474757066095</v>
      </c>
      <c r="C15" s="96">
        <f t="shared" si="0"/>
        <v>3.3482937018240344</v>
      </c>
      <c r="D15" s="96">
        <f t="shared" si="0"/>
        <v>3.4877228733460166</v>
      </c>
      <c r="E15" s="96">
        <f t="shared" si="0"/>
        <v>3.6302397217400086</v>
      </c>
      <c r="F15" s="96">
        <f t="shared" si="0"/>
        <v>3.9125419168585971</v>
      </c>
      <c r="G15" s="96">
        <f t="shared" si="0"/>
        <v>4.5453489871491408</v>
      </c>
      <c r="H15" s="96">
        <f t="shared" si="0"/>
        <v>5.2441267876730606</v>
      </c>
      <c r="I15" s="96">
        <f t="shared" si="0"/>
        <v>6.1491687950347407</v>
      </c>
      <c r="J15" s="96">
        <f t="shared" si="0"/>
        <v>6.7602012402533846</v>
      </c>
      <c r="K15" s="96">
        <f t="shared" si="0"/>
        <v>7.8554250330721596</v>
      </c>
      <c r="L15" s="96">
        <f t="shared" si="0"/>
        <v>8.5744933741281439</v>
      </c>
      <c r="M15" s="96">
        <f t="shared" si="0"/>
        <v>9.3170893734976232</v>
      </c>
      <c r="N15" s="96">
        <f t="shared" si="0"/>
        <v>10.250107715533682</v>
      </c>
      <c r="O15" s="96">
        <f t="shared" si="0"/>
        <v>11.064366679051224</v>
      </c>
      <c r="P15" s="96">
        <f t="shared" si="0"/>
        <v>12.205208381568712</v>
      </c>
      <c r="Q15" s="96">
        <f t="shared" si="0"/>
        <v>12.407008857954505</v>
      </c>
    </row>
    <row r="16" spans="1:17" ht="12" customHeight="1" x14ac:dyDescent="0.25">
      <c r="A16" s="87" t="s">
        <v>111</v>
      </c>
      <c r="B16" s="97">
        <f>IF(RES_hh_fec!B16=0,0,1000000/0.086*RES_hh_fec!B16/RES_hh_num!B$3)</f>
        <v>3.0850474757066095</v>
      </c>
      <c r="C16" s="97">
        <f>IF(RES_hh_fec!C16=0,0,1000000/0.086*RES_hh_fec!C16/RES_hh_num!C$3)</f>
        <v>3.3482937018240344</v>
      </c>
      <c r="D16" s="97">
        <f>IF(RES_hh_fec!D16=0,0,1000000/0.086*RES_hh_fec!D16/RES_hh_num!D$3)</f>
        <v>3.4877228733460166</v>
      </c>
      <c r="E16" s="97">
        <f>IF(RES_hh_fec!E16=0,0,1000000/0.086*RES_hh_fec!E16/RES_hh_num!E$3)</f>
        <v>3.6302397217400086</v>
      </c>
      <c r="F16" s="97">
        <f>IF(RES_hh_fec!F16=0,0,1000000/0.086*RES_hh_fec!F16/RES_hh_num!F$3)</f>
        <v>3.9125419168585971</v>
      </c>
      <c r="G16" s="97">
        <f>IF(RES_hh_fec!G16=0,0,1000000/0.086*RES_hh_fec!G16/RES_hh_num!G$3)</f>
        <v>4.5453489871491408</v>
      </c>
      <c r="H16" s="97">
        <f>IF(RES_hh_fec!H16=0,0,1000000/0.086*RES_hh_fec!H16/RES_hh_num!H$3)</f>
        <v>5.2441267876730606</v>
      </c>
      <c r="I16" s="97">
        <f>IF(RES_hh_fec!I16=0,0,1000000/0.086*RES_hh_fec!I16/RES_hh_num!I$3)</f>
        <v>6.1491687950347407</v>
      </c>
      <c r="J16" s="97">
        <f>IF(RES_hh_fec!J16=0,0,1000000/0.086*RES_hh_fec!J16/RES_hh_num!J$3)</f>
        <v>6.7602012402533846</v>
      </c>
      <c r="K16" s="97">
        <f>IF(RES_hh_fec!K16=0,0,1000000/0.086*RES_hh_fec!K16/RES_hh_num!K$3)</f>
        <v>7.8554250330721596</v>
      </c>
      <c r="L16" s="97">
        <f>IF(RES_hh_fec!L16=0,0,1000000/0.086*RES_hh_fec!L16/RES_hh_num!L$3)</f>
        <v>8.5744933741281439</v>
      </c>
      <c r="M16" s="97">
        <f>IF(RES_hh_fec!M16=0,0,1000000/0.086*RES_hh_fec!M16/RES_hh_num!M$3)</f>
        <v>9.3170893734976232</v>
      </c>
      <c r="N16" s="97">
        <f>IF(RES_hh_fec!N16=0,0,1000000/0.086*RES_hh_fec!N16/RES_hh_num!N$3)</f>
        <v>10.250107715533682</v>
      </c>
      <c r="O16" s="97">
        <f>IF(RES_hh_fec!O16=0,0,1000000/0.086*RES_hh_fec!O16/RES_hh_num!O$3)</f>
        <v>11.064366679051224</v>
      </c>
      <c r="P16" s="97">
        <f>IF(RES_hh_fec!P16=0,0,1000000/0.086*RES_hh_fec!P16/RES_hh_num!P$3)</f>
        <v>12.205208381568712</v>
      </c>
      <c r="Q16" s="97">
        <f>IF(RES_hh_fec!Q16=0,0,1000000/0.086*RES_hh_fec!Q16/RES_hh_num!Q$3)</f>
        <v>12.407008857954505</v>
      </c>
    </row>
    <row r="17" spans="1:17" ht="12.95" customHeight="1" x14ac:dyDescent="0.25">
      <c r="A17" s="89" t="s">
        <v>63</v>
      </c>
      <c r="B17" s="96">
        <f>IF(RES_hh_fec!B17=0,0,1000000/0.086*RES_hh_fec!B17/RES_hh_num!B17)</f>
        <v>3917.61002878605</v>
      </c>
      <c r="C17" s="96">
        <f>IF(RES_hh_fec!C17=0,0,1000000/0.086*RES_hh_fec!C17/RES_hh_num!C17)</f>
        <v>3933.5204801195105</v>
      </c>
      <c r="D17" s="96">
        <f>IF(RES_hh_fec!D17=0,0,1000000/0.086*RES_hh_fec!D17/RES_hh_num!D17)</f>
        <v>3833.875310384361</v>
      </c>
      <c r="E17" s="96">
        <f>IF(RES_hh_fec!E17=0,0,1000000/0.086*RES_hh_fec!E17/RES_hh_num!E17)</f>
        <v>3843.8128243823116</v>
      </c>
      <c r="F17" s="96">
        <f>IF(RES_hh_fec!F17=0,0,1000000/0.086*RES_hh_fec!F17/RES_hh_num!F17)</f>
        <v>3873.8030703609584</v>
      </c>
      <c r="G17" s="96">
        <f>IF(RES_hh_fec!G17=0,0,1000000/0.086*RES_hh_fec!G17/RES_hh_num!G17)</f>
        <v>3854.6193370780411</v>
      </c>
      <c r="H17" s="96">
        <f>IF(RES_hh_fec!H17=0,0,1000000/0.086*RES_hh_fec!H17/RES_hh_num!H17)</f>
        <v>3943.194484684127</v>
      </c>
      <c r="I17" s="96">
        <f>IF(RES_hh_fec!I17=0,0,1000000/0.086*RES_hh_fec!I17/RES_hh_num!I17)</f>
        <v>3864.2607495239081</v>
      </c>
      <c r="J17" s="96">
        <f>IF(RES_hh_fec!J17=0,0,1000000/0.086*RES_hh_fec!J17/RES_hh_num!J17)</f>
        <v>3861.028194366389</v>
      </c>
      <c r="K17" s="96">
        <f>IF(RES_hh_fec!K17=0,0,1000000/0.086*RES_hh_fec!K17/RES_hh_num!K17)</f>
        <v>3743.6571963065066</v>
      </c>
      <c r="L17" s="96">
        <f>IF(RES_hh_fec!L17=0,0,1000000/0.086*RES_hh_fec!L17/RES_hh_num!L17)</f>
        <v>3780.0661532824911</v>
      </c>
      <c r="M17" s="96">
        <f>IF(RES_hh_fec!M17=0,0,1000000/0.086*RES_hh_fec!M17/RES_hh_num!M17)</f>
        <v>3756.2666811258323</v>
      </c>
      <c r="N17" s="96">
        <f>IF(RES_hh_fec!N17=0,0,1000000/0.086*RES_hh_fec!N17/RES_hh_num!N17)</f>
        <v>3753.5102783689067</v>
      </c>
      <c r="O17" s="96">
        <f>IF(RES_hh_fec!O17=0,0,1000000/0.086*RES_hh_fec!O17/RES_hh_num!O17)</f>
        <v>3804.0311550567053</v>
      </c>
      <c r="P17" s="96">
        <f>IF(RES_hh_fec!P17=0,0,1000000/0.086*RES_hh_fec!P17/RES_hh_num!P17)</f>
        <v>3797.565551088685</v>
      </c>
      <c r="Q17" s="96">
        <f>IF(RES_hh_fec!Q17=0,0,1000000/0.086*RES_hh_fec!Q17/RES_hh_num!Q17)</f>
        <v>3784.2977462446866</v>
      </c>
    </row>
    <row r="18" spans="1:17" ht="12" customHeight="1" x14ac:dyDescent="0.25">
      <c r="A18" s="87" t="s">
        <v>58</v>
      </c>
      <c r="B18" s="95">
        <f>IF(RES_hh_fec!B18=0,0,1000000/0.086*RES_hh_fec!B18/RES_hh_num!B18)</f>
        <v>4682.4328952218357</v>
      </c>
      <c r="C18" s="95">
        <f>IF(RES_hh_fec!C18=0,0,1000000/0.086*RES_hh_fec!C18/RES_hh_num!C18)</f>
        <v>4644.0154086821431</v>
      </c>
      <c r="D18" s="95">
        <f>IF(RES_hh_fec!D18=0,0,1000000/0.086*RES_hh_fec!D18/RES_hh_num!D18)</f>
        <v>4605.2392249298209</v>
      </c>
      <c r="E18" s="95">
        <f>IF(RES_hh_fec!E18=0,0,1000000/0.086*RES_hh_fec!E18/RES_hh_num!E18)</f>
        <v>4578.0620177038227</v>
      </c>
      <c r="F18" s="95">
        <f>IF(RES_hh_fec!F18=0,0,1000000/0.086*RES_hh_fec!F18/RES_hh_num!F18)</f>
        <v>4563.5978461951354</v>
      </c>
      <c r="G18" s="95">
        <f>IF(RES_hh_fec!G18=0,0,1000000/0.086*RES_hh_fec!G18/RES_hh_num!G18)</f>
        <v>4551.8965529499983</v>
      </c>
      <c r="H18" s="95">
        <f>IF(RES_hh_fec!H18=0,0,1000000/0.086*RES_hh_fec!H18/RES_hh_num!H18)</f>
        <v>4572.9006462629677</v>
      </c>
      <c r="I18" s="95">
        <f>IF(RES_hh_fec!I18=0,0,1000000/0.086*RES_hh_fec!I18/RES_hh_num!I18)</f>
        <v>4523.5085300507953</v>
      </c>
      <c r="J18" s="95">
        <f>IF(RES_hh_fec!J18=0,0,1000000/0.086*RES_hh_fec!J18/RES_hh_num!J18)</f>
        <v>4510.7415943734813</v>
      </c>
      <c r="K18" s="95">
        <f>IF(RES_hh_fec!K18=0,0,1000000/0.086*RES_hh_fec!K18/RES_hh_num!K18)</f>
        <v>4478.310582228738</v>
      </c>
      <c r="L18" s="95">
        <f>IF(RES_hh_fec!L18=0,0,1000000/0.086*RES_hh_fec!L18/RES_hh_num!L18)</f>
        <v>4460.6454520001444</v>
      </c>
      <c r="M18" s="95">
        <f>IF(RES_hh_fec!M18=0,0,1000000/0.086*RES_hh_fec!M18/RES_hh_num!M18)</f>
        <v>4453.3347445064992</v>
      </c>
      <c r="N18" s="95">
        <f>IF(RES_hh_fec!N18=0,0,1000000/0.086*RES_hh_fec!N18/RES_hh_num!N18)</f>
        <v>4445.049746641429</v>
      </c>
      <c r="O18" s="95">
        <f>IF(RES_hh_fec!O18=0,0,1000000/0.086*RES_hh_fec!O18/RES_hh_num!O18)</f>
        <v>4448.412513483383</v>
      </c>
      <c r="P18" s="95">
        <f>IF(RES_hh_fec!P18=0,0,1000000/0.086*RES_hh_fec!P18/RES_hh_num!P18)</f>
        <v>4432.4509461713915</v>
      </c>
      <c r="Q18" s="95">
        <f>IF(RES_hh_fec!Q18=0,0,1000000/0.086*RES_hh_fec!Q18/RES_hh_num!Q18)</f>
        <v>4388.5041578930395</v>
      </c>
    </row>
    <row r="19" spans="1:17" s="28" customFormat="1" ht="12" customHeight="1" x14ac:dyDescent="0.25">
      <c r="A19" s="87" t="s">
        <v>84</v>
      </c>
      <c r="B19" s="95">
        <f>IF(RES_hh_fec!B19=0,0,1000000/0.086*RES_hh_fec!B19/RES_hh_num!B19)</f>
        <v>4029.8182980471784</v>
      </c>
      <c r="C19" s="95">
        <f>IF(RES_hh_fec!C19=0,0,1000000/0.086*RES_hh_fec!C19/RES_hh_num!C19)</f>
        <v>3997.171003483747</v>
      </c>
      <c r="D19" s="95">
        <f>IF(RES_hh_fec!D19=0,0,1000000/0.086*RES_hh_fec!D19/RES_hh_num!D19)</f>
        <v>3962.0796879090603</v>
      </c>
      <c r="E19" s="95">
        <f>IF(RES_hh_fec!E19=0,0,1000000/0.086*RES_hh_fec!E19/RES_hh_num!E19)</f>
        <v>3938.8129794331549</v>
      </c>
      <c r="F19" s="95">
        <f>IF(RES_hh_fec!F19=0,0,1000000/0.086*RES_hh_fec!F19/RES_hh_num!F19)</f>
        <v>3924.790754812569</v>
      </c>
      <c r="G19" s="95">
        <f>IF(RES_hh_fec!G19=0,0,1000000/0.086*RES_hh_fec!G19/RES_hh_num!G19)</f>
        <v>3912.4215971450822</v>
      </c>
      <c r="H19" s="95">
        <f>IF(RES_hh_fec!H19=0,0,1000000/0.086*RES_hh_fec!H19/RES_hh_num!H19)</f>
        <v>3928.460559422505</v>
      </c>
      <c r="I19" s="95">
        <f>IF(RES_hh_fec!I19=0,0,1000000/0.086*RES_hh_fec!I19/RES_hh_num!I19)</f>
        <v>3874.4119348928839</v>
      </c>
      <c r="J19" s="95">
        <f>IF(RES_hh_fec!J19=0,0,1000000/0.086*RES_hh_fec!J19/RES_hh_num!J19)</f>
        <v>3840.6069313828179</v>
      </c>
      <c r="K19" s="95">
        <f>IF(RES_hh_fec!K19=0,0,1000000/0.086*RES_hh_fec!K19/RES_hh_num!K19)</f>
        <v>3784.5168190860254</v>
      </c>
      <c r="L19" s="95">
        <f>IF(RES_hh_fec!L19=0,0,1000000/0.086*RES_hh_fec!L19/RES_hh_num!L19)</f>
        <v>3744.2118902464695</v>
      </c>
      <c r="M19" s="95">
        <f>IF(RES_hh_fec!M19=0,0,1000000/0.086*RES_hh_fec!M19/RES_hh_num!M19)</f>
        <v>3711.0067365007358</v>
      </c>
      <c r="N19" s="95">
        <f>IF(RES_hh_fec!N19=0,0,1000000/0.086*RES_hh_fec!N19/RES_hh_num!N19)</f>
        <v>3680.4967347319566</v>
      </c>
      <c r="O19" s="95">
        <f>IF(RES_hh_fec!O19=0,0,1000000/0.086*RES_hh_fec!O19/RES_hh_num!O19)</f>
        <v>3660.9454089646529</v>
      </c>
      <c r="P19" s="95">
        <f>IF(RES_hh_fec!P19=0,0,1000000/0.086*RES_hh_fec!P19/RES_hh_num!P19)</f>
        <v>3626.7337733200379</v>
      </c>
      <c r="Q19" s="95">
        <f>IF(RES_hh_fec!Q19=0,0,1000000/0.086*RES_hh_fec!Q19/RES_hh_num!Q19)</f>
        <v>3574.7843778502529</v>
      </c>
    </row>
    <row r="20" spans="1:17" ht="12" customHeight="1" x14ac:dyDescent="0.25">
      <c r="A20" s="87" t="s">
        <v>110</v>
      </c>
      <c r="B20" s="95">
        <f>IF(RES_hh_fec!B20=0,0,1000000/0.086*RES_hh_fec!B20/RES_hh_num!B20)</f>
        <v>4144.9657276156577</v>
      </c>
      <c r="C20" s="95">
        <f>IF(RES_hh_fec!C20=0,0,1000000/0.086*RES_hh_fec!C20/RES_hh_num!C20)</f>
        <v>4111.3879889647433</v>
      </c>
      <c r="D20" s="95">
        <f>IF(RES_hh_fec!D20=0,0,1000000/0.086*RES_hh_fec!D20/RES_hh_num!D20)</f>
        <v>4075.2795009909273</v>
      </c>
      <c r="E20" s="95">
        <f>IF(RES_hh_fec!E20=0,0,1000000/0.086*RES_hh_fec!E20/RES_hh_num!E20)</f>
        <v>4051.3361293396101</v>
      </c>
      <c r="F20" s="95">
        <f>IF(RES_hh_fec!F20=0,0,1000000/0.086*RES_hh_fec!F20/RES_hh_num!F20)</f>
        <v>4036.9038216578356</v>
      </c>
      <c r="G20" s="95">
        <f>IF(RES_hh_fec!G20=0,0,1000000/0.086*RES_hh_fec!G20/RES_hh_num!G20)</f>
        <v>4024.1863523047973</v>
      </c>
      <c r="H20" s="95">
        <f>IF(RES_hh_fec!H20=0,0,1000000/0.086*RES_hh_fec!H20/RES_hh_num!H20)</f>
        <v>4040.6914907521468</v>
      </c>
      <c r="I20" s="95">
        <f>IF(RES_hh_fec!I20=0,0,1000000/0.086*RES_hh_fec!I20/RES_hh_num!I20)</f>
        <v>3985.0987143611505</v>
      </c>
      <c r="J20" s="95">
        <f>IF(RES_hh_fec!J20=0,0,1000000/0.086*RES_hh_fec!J20/RES_hh_num!J20)</f>
        <v>3950.3267332438918</v>
      </c>
      <c r="K20" s="95">
        <f>IF(RES_hh_fec!K20=0,0,1000000/0.086*RES_hh_fec!K20/RES_hh_num!K20)</f>
        <v>3892.6335397405255</v>
      </c>
      <c r="L20" s="95">
        <f>IF(RES_hh_fec!L20=0,0,1000000/0.086*RES_hh_fec!L20/RES_hh_num!L20)</f>
        <v>3851.1695029869561</v>
      </c>
      <c r="M20" s="95">
        <f>IF(RES_hh_fec!M20=0,0,1000000/0.086*RES_hh_fec!M20/RES_hh_num!M20)</f>
        <v>3818.229505283206</v>
      </c>
      <c r="N20" s="95">
        <f>IF(RES_hh_fec!N20=0,0,1000000/0.086*RES_hh_fec!N20/RES_hh_num!N20)</f>
        <v>3788.9043155383965</v>
      </c>
      <c r="O20" s="95">
        <f>IF(RES_hh_fec!O20=0,0,1000000/0.086*RES_hh_fec!O20/RES_hh_num!O20)</f>
        <v>3770.5806810471872</v>
      </c>
      <c r="P20" s="95">
        <f>IF(RES_hh_fec!P20=0,0,1000000/0.086*RES_hh_fec!P20/RES_hh_num!P20)</f>
        <v>3736.4170217604419</v>
      </c>
      <c r="Q20" s="95">
        <f>IF(RES_hh_fec!Q20=0,0,1000000/0.086*RES_hh_fec!Q20/RES_hh_num!Q20)</f>
        <v>3683.2909131676356</v>
      </c>
    </row>
    <row r="21" spans="1:17" ht="12" customHeight="1" x14ac:dyDescent="0.25">
      <c r="A21" s="87" t="s">
        <v>109</v>
      </c>
      <c r="B21" s="95">
        <f>IF(RES_hh_fec!B21=0,0,1000000/0.086*RES_hh_fec!B21/RES_hh_num!B21)</f>
        <v>3868.6454900287163</v>
      </c>
      <c r="C21" s="95">
        <f>IF(RES_hh_fec!C21=0,0,1000000/0.086*RES_hh_fec!C21/RES_hh_num!C21)</f>
        <v>3837.2983653706324</v>
      </c>
      <c r="D21" s="95">
        <f>IF(RES_hh_fec!D21=0,0,1000000/0.086*RES_hh_fec!D21/RES_hh_num!D21)</f>
        <v>3803.5959110790959</v>
      </c>
      <c r="E21" s="95">
        <f>IF(RES_hh_fec!E21=0,0,1000000/0.086*RES_hh_fec!E21/RES_hh_num!E21)</f>
        <v>3781.2505932286326</v>
      </c>
      <c r="F21" s="95">
        <f>IF(RES_hh_fec!F21=0,0,1000000/0.086*RES_hh_fec!F21/RES_hh_num!F21)</f>
        <v>3767.7809507540246</v>
      </c>
      <c r="G21" s="95">
        <f>IF(RES_hh_fec!G21=0,0,1000000/0.086*RES_hh_fec!G21/RES_hh_num!G21)</f>
        <v>3755.9072728414149</v>
      </c>
      <c r="H21" s="95">
        <f>IF(RES_hh_fec!H21=0,0,1000000/0.086*RES_hh_fec!H21/RES_hh_num!H21)</f>
        <v>3771.3132482151736</v>
      </c>
      <c r="I21" s="95">
        <f>IF(RES_hh_fec!I21=0,0,1000000/0.086*RES_hh_fec!I21/RES_hh_num!I21)</f>
        <v>3719.4228513567264</v>
      </c>
      <c r="J21" s="95">
        <f>IF(RES_hh_fec!J21=0,0,1000000/0.086*RES_hh_fec!J21/RES_hh_num!J21)</f>
        <v>3686.9765134080731</v>
      </c>
      <c r="K21" s="95">
        <f>IF(RES_hh_fec!K21=0,0,1000000/0.086*RES_hh_fec!K21/RES_hh_num!K21)</f>
        <v>3633.1307834140716</v>
      </c>
      <c r="L21" s="95">
        <f>IF(RES_hh_fec!L21=0,0,1000000/0.086*RES_hh_fec!L21/RES_hh_num!L21)</f>
        <v>3624.9522848360248</v>
      </c>
      <c r="M21" s="95">
        <f>IF(RES_hh_fec!M21=0,0,1000000/0.086*RES_hh_fec!M21/RES_hh_num!M21)</f>
        <v>3535.4364438075436</v>
      </c>
      <c r="N21" s="95">
        <f>IF(RES_hh_fec!N21=0,0,1000000/0.086*RES_hh_fec!N21/RES_hh_num!N21)</f>
        <v>3542.3154278946763</v>
      </c>
      <c r="O21" s="95">
        <f>IF(RES_hh_fec!O21=0,0,1000000/0.086*RES_hh_fec!O21/RES_hh_num!O21)</f>
        <v>3529.1723206521574</v>
      </c>
      <c r="P21" s="95">
        <f>IF(RES_hh_fec!P21=0,0,1000000/0.086*RES_hh_fec!P21/RES_hh_num!P21)</f>
        <v>3500.1613919864149</v>
      </c>
      <c r="Q21" s="95">
        <f>IF(RES_hh_fec!Q21=0,0,1000000/0.086*RES_hh_fec!Q21/RES_hh_num!Q21)</f>
        <v>3454.2667015276079</v>
      </c>
    </row>
    <row r="22" spans="1:17" ht="12" customHeight="1" x14ac:dyDescent="0.25">
      <c r="A22" s="87" t="s">
        <v>55</v>
      </c>
      <c r="B22" s="95">
        <f>IF(RES_hh_fec!B22=0,0,1000000/0.086*RES_hh_fec!B22/RES_hh_num!B22)</f>
        <v>4836.1593356574949</v>
      </c>
      <c r="C22" s="95">
        <f>IF(RES_hh_fec!C22=0,0,1000000/0.086*RES_hh_fec!C22/RES_hh_num!C22)</f>
        <v>4795.7167654951181</v>
      </c>
      <c r="D22" s="95">
        <f>IF(RES_hh_fec!D22=0,0,1000000/0.086*RES_hh_fec!D22/RES_hh_num!D22)</f>
        <v>4755.2932516778419</v>
      </c>
      <c r="E22" s="95">
        <f>IF(RES_hh_fec!E22=0,0,1000000/0.086*RES_hh_fec!E22/RES_hh_num!E22)</f>
        <v>4725.8685098645165</v>
      </c>
      <c r="F22" s="95">
        <f>IF(RES_hh_fec!F22=0,0,1000000/0.086*RES_hh_fec!F22/RES_hh_num!F22)</f>
        <v>4710.1160734216355</v>
      </c>
      <c r="G22" s="95">
        <f>IF(RES_hh_fec!G22=0,0,1000000/0.086*RES_hh_fec!G22/RES_hh_num!G22)</f>
        <v>4694.2392858701887</v>
      </c>
      <c r="H22" s="95">
        <f>IF(RES_hh_fec!H22=0,0,1000000/0.086*RES_hh_fec!H22/RES_hh_num!H22)</f>
        <v>4714.4452853550683</v>
      </c>
      <c r="I22" s="95">
        <f>IF(RES_hh_fec!I22=0,0,1000000/0.086*RES_hh_fec!I22/RES_hh_num!I22)</f>
        <v>4666.0043955880465</v>
      </c>
      <c r="J22" s="95">
        <f>IF(RES_hh_fec!J22=0,0,1000000/0.086*RES_hh_fec!J22/RES_hh_num!J22)</f>
        <v>4592.5508404758702</v>
      </c>
      <c r="K22" s="95">
        <f>IF(RES_hh_fec!K22=0,0,1000000/0.086*RES_hh_fec!K22/RES_hh_num!K22)</f>
        <v>4541.3889499223606</v>
      </c>
      <c r="L22" s="95">
        <f>IF(RES_hh_fec!L22=0,0,1000000/0.086*RES_hh_fec!L22/RES_hh_num!L22)</f>
        <v>4493.2778511050674</v>
      </c>
      <c r="M22" s="95">
        <f>IF(RES_hh_fec!M22=0,0,1000000/0.086*RES_hh_fec!M22/RES_hh_num!M22)</f>
        <v>4448.7761932753756</v>
      </c>
      <c r="N22" s="95">
        <f>IF(RES_hh_fec!N22=0,0,1000000/0.086*RES_hh_fec!N22/RES_hh_num!N22)</f>
        <v>4403.8042829772012</v>
      </c>
      <c r="O22" s="95">
        <f>IF(RES_hh_fec!O22=0,0,1000000/0.086*RES_hh_fec!O22/RES_hh_num!O22)</f>
        <v>4372.2507616787489</v>
      </c>
      <c r="P22" s="95">
        <f>IF(RES_hh_fec!P22=0,0,1000000/0.086*RES_hh_fec!P22/RES_hh_num!P22)</f>
        <v>4325.6179628685086</v>
      </c>
      <c r="Q22" s="95">
        <f>IF(RES_hh_fec!Q22=0,0,1000000/0.086*RES_hh_fec!Q22/RES_hh_num!Q22)</f>
        <v>4257.932409807363</v>
      </c>
    </row>
    <row r="23" spans="1:17" ht="12" customHeight="1" x14ac:dyDescent="0.25">
      <c r="A23" s="87" t="s">
        <v>79</v>
      </c>
      <c r="B23" s="95">
        <f>IF(RES_hh_fec!B23=0,0,1000000/0.086*RES_hh_fec!B23/RES_hh_num!B23)</f>
        <v>0</v>
      </c>
      <c r="C23" s="95">
        <f>IF(RES_hh_fec!C23=0,0,1000000/0.086*RES_hh_fec!C23/RES_hh_num!C23)</f>
        <v>0</v>
      </c>
      <c r="D23" s="95">
        <f>IF(RES_hh_fec!D23=0,0,1000000/0.086*RES_hh_fec!D23/RES_hh_num!D23)</f>
        <v>0</v>
      </c>
      <c r="E23" s="95">
        <f>IF(RES_hh_fec!E23=0,0,1000000/0.086*RES_hh_fec!E23/RES_hh_num!E23)</f>
        <v>0</v>
      </c>
      <c r="F23" s="95">
        <f>IF(RES_hh_fec!F23=0,0,1000000/0.086*RES_hh_fec!F23/RES_hh_num!F23)</f>
        <v>0</v>
      </c>
      <c r="G23" s="95">
        <f>IF(RES_hh_fec!G23=0,0,1000000/0.086*RES_hh_fec!G23/RES_hh_num!G23)</f>
        <v>0</v>
      </c>
      <c r="H23" s="95">
        <f>IF(RES_hh_fec!H23=0,0,1000000/0.086*RES_hh_fec!H23/RES_hh_num!H23)</f>
        <v>0</v>
      </c>
      <c r="I23" s="95">
        <f>IF(RES_hh_fec!I23=0,0,1000000/0.086*RES_hh_fec!I23/RES_hh_num!I23)</f>
        <v>0</v>
      </c>
      <c r="J23" s="95">
        <f>IF(RES_hh_fec!J23=0,0,1000000/0.086*RES_hh_fec!J23/RES_hh_num!J23)</f>
        <v>0</v>
      </c>
      <c r="K23" s="95">
        <f>IF(RES_hh_fec!K23=0,0,1000000/0.086*RES_hh_fec!K23/RES_hh_num!K23)</f>
        <v>0</v>
      </c>
      <c r="L23" s="95">
        <f>IF(RES_hh_fec!L23=0,0,1000000/0.086*RES_hh_fec!L23/RES_hh_num!L23)</f>
        <v>0</v>
      </c>
      <c r="M23" s="95">
        <f>IF(RES_hh_fec!M23=0,0,1000000/0.086*RES_hh_fec!M23/RES_hh_num!M23)</f>
        <v>0</v>
      </c>
      <c r="N23" s="95">
        <f>IF(RES_hh_fec!N23=0,0,1000000/0.086*RES_hh_fec!N23/RES_hh_num!N23)</f>
        <v>0</v>
      </c>
      <c r="O23" s="95">
        <f>IF(RES_hh_fec!O23=0,0,1000000/0.086*RES_hh_fec!O23/RES_hh_num!O23)</f>
        <v>0</v>
      </c>
      <c r="P23" s="95">
        <f>IF(RES_hh_fec!P23=0,0,1000000/0.086*RES_hh_fec!P23/RES_hh_num!P23)</f>
        <v>0</v>
      </c>
      <c r="Q23" s="95">
        <f>IF(RES_hh_fec!Q23=0,0,1000000/0.086*RES_hh_fec!Q23/RES_hh_num!Q23)</f>
        <v>0</v>
      </c>
    </row>
    <row r="24" spans="1:17" ht="12" customHeight="1" x14ac:dyDescent="0.25">
      <c r="A24" s="87" t="s">
        <v>61</v>
      </c>
      <c r="B24" s="95">
        <f>IF(RES_hh_fec!B24=0,0,1000000/0.086*RES_hh_fec!B24/RES_hh_num!B24)</f>
        <v>0</v>
      </c>
      <c r="C24" s="95">
        <f>IF(RES_hh_fec!C24=0,0,1000000/0.086*RES_hh_fec!C24/RES_hh_num!C24)</f>
        <v>0</v>
      </c>
      <c r="D24" s="95">
        <f>IF(RES_hh_fec!D24=0,0,1000000/0.086*RES_hh_fec!D24/RES_hh_num!D24)</f>
        <v>0</v>
      </c>
      <c r="E24" s="95">
        <f>IF(RES_hh_fec!E24=0,0,1000000/0.086*RES_hh_fec!E24/RES_hh_num!E24)</f>
        <v>0</v>
      </c>
      <c r="F24" s="95">
        <f>IF(RES_hh_fec!F24=0,0,1000000/0.086*RES_hh_fec!F24/RES_hh_num!F24)</f>
        <v>0</v>
      </c>
      <c r="G24" s="95">
        <f>IF(RES_hh_fec!G24=0,0,1000000/0.086*RES_hh_fec!G24/RES_hh_num!G24)</f>
        <v>0</v>
      </c>
      <c r="H24" s="95">
        <f>IF(RES_hh_fec!H24=0,0,1000000/0.086*RES_hh_fec!H24/RES_hh_num!H24)</f>
        <v>0</v>
      </c>
      <c r="I24" s="95">
        <f>IF(RES_hh_fec!I24=0,0,1000000/0.086*RES_hh_fec!I24/RES_hh_num!I24)</f>
        <v>0</v>
      </c>
      <c r="J24" s="95">
        <f>IF(RES_hh_fec!J24=0,0,1000000/0.086*RES_hh_fec!J24/RES_hh_num!J24)</f>
        <v>0</v>
      </c>
      <c r="K24" s="95">
        <f>IF(RES_hh_fec!K24=0,0,1000000/0.086*RES_hh_fec!K24/RES_hh_num!K24)</f>
        <v>0</v>
      </c>
      <c r="L24" s="95">
        <f>IF(RES_hh_fec!L24=0,0,1000000/0.086*RES_hh_fec!L24/RES_hh_num!L24)</f>
        <v>0</v>
      </c>
      <c r="M24" s="95">
        <f>IF(RES_hh_fec!M24=0,0,1000000/0.086*RES_hh_fec!M24/RES_hh_num!M24)</f>
        <v>0</v>
      </c>
      <c r="N24" s="95">
        <f>IF(RES_hh_fec!N24=0,0,1000000/0.086*RES_hh_fec!N24/RES_hh_num!N24)</f>
        <v>0</v>
      </c>
      <c r="O24" s="95">
        <f>IF(RES_hh_fec!O24=0,0,1000000/0.086*RES_hh_fec!O24/RES_hh_num!O24)</f>
        <v>0</v>
      </c>
      <c r="P24" s="95">
        <f>IF(RES_hh_fec!P24=0,0,1000000/0.086*RES_hh_fec!P24/RES_hh_num!P24)</f>
        <v>0</v>
      </c>
      <c r="Q24" s="95">
        <f>IF(RES_hh_fec!Q24=0,0,1000000/0.086*RES_hh_fec!Q24/RES_hh_num!Q24)</f>
        <v>0</v>
      </c>
    </row>
    <row r="25" spans="1:17" ht="12" customHeight="1" x14ac:dyDescent="0.25">
      <c r="A25" s="51" t="s">
        <v>60</v>
      </c>
      <c r="B25" s="22">
        <f>IF(RES_hh_fec!B25=0,0,1000000/0.086*RES_hh_fec!B25/RES_hh_num!B25)</f>
        <v>3545.3335158597129</v>
      </c>
      <c r="C25" s="22">
        <f>IF(RES_hh_fec!C25=0,0,1000000/0.086*RES_hh_fec!C25/RES_hh_num!C25)</f>
        <v>3623.5896401005625</v>
      </c>
      <c r="D25" s="22">
        <f>IF(RES_hh_fec!D25=0,0,1000000/0.086*RES_hh_fec!D25/RES_hh_num!D25)</f>
        <v>3378.9343006303743</v>
      </c>
      <c r="E25" s="22">
        <f>IF(RES_hh_fec!E25=0,0,1000000/0.086*RES_hh_fec!E25/RES_hh_num!E25)</f>
        <v>3436.566545936138</v>
      </c>
      <c r="F25" s="22">
        <f>IF(RES_hh_fec!F25=0,0,1000000/0.086*RES_hh_fec!F25/RES_hh_num!F25)</f>
        <v>3552.623610720233</v>
      </c>
      <c r="G25" s="22">
        <f>IF(RES_hh_fec!G25=0,0,1000000/0.086*RES_hh_fec!G25/RES_hh_num!G25)</f>
        <v>3499.5591195141533</v>
      </c>
      <c r="H25" s="22">
        <f>IF(RES_hh_fec!H25=0,0,1000000/0.086*RES_hh_fec!H25/RES_hh_num!H25)</f>
        <v>3746.1930488629537</v>
      </c>
      <c r="I25" s="22">
        <f>IF(RES_hh_fec!I25=0,0,1000000/0.086*RES_hh_fec!I25/RES_hh_num!I25)</f>
        <v>3552.6527417452944</v>
      </c>
      <c r="J25" s="22">
        <f>IF(RES_hh_fec!J25=0,0,1000000/0.086*RES_hh_fec!J25/RES_hh_num!J25)</f>
        <v>3582.2332229824592</v>
      </c>
      <c r="K25" s="22">
        <f>IF(RES_hh_fec!K25=0,0,1000000/0.086*RES_hh_fec!K25/RES_hh_num!K25)</f>
        <v>3153.2203491052037</v>
      </c>
      <c r="L25" s="22">
        <f>IF(RES_hh_fec!L25=0,0,1000000/0.086*RES_hh_fec!L25/RES_hh_num!L25)</f>
        <v>3314.8597010335161</v>
      </c>
      <c r="M25" s="22">
        <f>IF(RES_hh_fec!M25=0,0,1000000/0.086*RES_hh_fec!M25/RES_hh_num!M25)</f>
        <v>3293.0726392249708</v>
      </c>
      <c r="N25" s="22">
        <f>IF(RES_hh_fec!N25=0,0,1000000/0.086*RES_hh_fec!N25/RES_hh_num!N25)</f>
        <v>3215.4299317310815</v>
      </c>
      <c r="O25" s="22">
        <f>IF(RES_hh_fec!O25=0,0,1000000/0.086*RES_hh_fec!O25/RES_hh_num!O25)</f>
        <v>3384.4906098237052</v>
      </c>
      <c r="P25" s="22">
        <f>IF(RES_hh_fec!P25=0,0,1000000/0.086*RES_hh_fec!P25/RES_hh_num!P25)</f>
        <v>3375.3329220366268</v>
      </c>
      <c r="Q25" s="22">
        <f>IF(RES_hh_fec!Q25=0,0,1000000/0.086*RES_hh_fec!Q25/RES_hh_num!Q25)</f>
        <v>3491.0649344683234</v>
      </c>
    </row>
    <row r="26" spans="1:17" ht="12" customHeight="1" x14ac:dyDescent="0.25">
      <c r="A26" s="49" t="s">
        <v>59</v>
      </c>
      <c r="B26" s="18">
        <f>IF(RES_hh_fec!B26=0,0,1000000/0.086*RES_hh_fec!B26/RES_hh_num!B26)</f>
        <v>733.95292488415112</v>
      </c>
      <c r="C26" s="18">
        <f>IF(RES_hh_fec!C26=0,0,1000000/0.086*RES_hh_fec!C26/RES_hh_num!C26)</f>
        <v>609.42908683145606</v>
      </c>
      <c r="D26" s="18">
        <f>IF(RES_hh_fec!D26=0,0,1000000/0.086*RES_hh_fec!D26/RES_hh_num!D26)</f>
        <v>737.57735342493766</v>
      </c>
      <c r="E26" s="18">
        <f>IF(RES_hh_fec!E26=0,0,1000000/0.086*RES_hh_fec!E26/RES_hh_num!E26)</f>
        <v>732.00547540095579</v>
      </c>
      <c r="F26" s="18">
        <f>IF(RES_hh_fec!F26=0,0,1000000/0.086*RES_hh_fec!F26/RES_hh_num!F26)</f>
        <v>745.5379553373059</v>
      </c>
      <c r="G26" s="18">
        <f>IF(RES_hh_fec!G26=0,0,1000000/0.086*RES_hh_fec!G26/RES_hh_num!G26)</f>
        <v>752.11344765492822</v>
      </c>
      <c r="H26" s="18">
        <f>IF(RES_hh_fec!H26=0,0,1000000/0.086*RES_hh_fec!H26/RES_hh_num!H26)</f>
        <v>763.06947238833095</v>
      </c>
      <c r="I26" s="18">
        <f>IF(RES_hh_fec!I26=0,0,1000000/0.086*RES_hh_fec!I26/RES_hh_num!I26)</f>
        <v>763.88108335797756</v>
      </c>
      <c r="J26" s="18">
        <f>IF(RES_hh_fec!J26=0,0,1000000/0.086*RES_hh_fec!J26/RES_hh_num!J26)</f>
        <v>771.58496903485104</v>
      </c>
      <c r="K26" s="18">
        <f>IF(RES_hh_fec!K26=0,0,1000000/0.086*RES_hh_fec!K26/RES_hh_num!K26)</f>
        <v>775.32058043131815</v>
      </c>
      <c r="L26" s="18">
        <f>IF(RES_hh_fec!L26=0,0,1000000/0.086*RES_hh_fec!L26/RES_hh_num!L26)</f>
        <v>779.40197796011898</v>
      </c>
      <c r="M26" s="18">
        <f>IF(RES_hh_fec!M26=0,0,1000000/0.086*RES_hh_fec!M26/RES_hh_num!M26)</f>
        <v>778.15376954037947</v>
      </c>
      <c r="N26" s="18">
        <f>IF(RES_hh_fec!N26=0,0,1000000/0.086*RES_hh_fec!N26/RES_hh_num!N26)</f>
        <v>777.1971628515239</v>
      </c>
      <c r="O26" s="18">
        <f>IF(RES_hh_fec!O26=0,0,1000000/0.086*RES_hh_fec!O26/RES_hh_num!O26)</f>
        <v>778.43666313593008</v>
      </c>
      <c r="P26" s="18">
        <f>IF(RES_hh_fec!P26=0,0,1000000/0.086*RES_hh_fec!P26/RES_hh_num!P26)</f>
        <v>776.24036454187819</v>
      </c>
      <c r="Q26" s="18">
        <f>IF(RES_hh_fec!Q26=0,0,1000000/0.086*RES_hh_fec!Q26/RES_hh_num!Q26)</f>
        <v>769.28550054350592</v>
      </c>
    </row>
    <row r="27" spans="1:17" ht="12.95" customHeight="1" x14ac:dyDescent="0.25">
      <c r="A27" s="89" t="s">
        <v>62</v>
      </c>
      <c r="B27" s="96">
        <f>IF(RES_hh_fec!B27=0,0,1000000/0.086*RES_hh_fec!B27/RES_hh_num!B27)</f>
        <v>976.92021098534474</v>
      </c>
      <c r="C27" s="96">
        <f>IF(RES_hh_fec!C27=0,0,1000000/0.086*RES_hh_fec!C27/RES_hh_num!C27)</f>
        <v>996.76020386725577</v>
      </c>
      <c r="D27" s="96">
        <f>IF(RES_hh_fec!D27=0,0,1000000/0.086*RES_hh_fec!D27/RES_hh_num!D27)</f>
        <v>971.44781814879889</v>
      </c>
      <c r="E27" s="96">
        <f>IF(RES_hh_fec!E27=0,0,1000000/0.086*RES_hh_fec!E27/RES_hh_num!E27)</f>
        <v>992.63616519099435</v>
      </c>
      <c r="F27" s="96">
        <f>IF(RES_hh_fec!F27=0,0,1000000/0.086*RES_hh_fec!F27/RES_hh_num!F27)</f>
        <v>1019.3130030605537</v>
      </c>
      <c r="G27" s="96">
        <f>IF(RES_hh_fec!G27=0,0,1000000/0.086*RES_hh_fec!G27/RES_hh_num!G27)</f>
        <v>1011.0931478600434</v>
      </c>
      <c r="H27" s="96">
        <f>IF(RES_hh_fec!H27=0,0,1000000/0.086*RES_hh_fec!H27/RES_hh_num!H27)</f>
        <v>1032.9668015106681</v>
      </c>
      <c r="I27" s="96">
        <f>IF(RES_hh_fec!I27=0,0,1000000/0.086*RES_hh_fec!I27/RES_hh_num!I27)</f>
        <v>1021.7976035656585</v>
      </c>
      <c r="J27" s="96">
        <f>IF(RES_hh_fec!J27=0,0,1000000/0.086*RES_hh_fec!J27/RES_hh_num!J27)</f>
        <v>1030.7847481628523</v>
      </c>
      <c r="K27" s="96">
        <f>IF(RES_hh_fec!K27=0,0,1000000/0.086*RES_hh_fec!K27/RES_hh_num!K27)</f>
        <v>963.99048097248601</v>
      </c>
      <c r="L27" s="96">
        <f>IF(RES_hh_fec!L27=0,0,1000000/0.086*RES_hh_fec!L27/RES_hh_num!L27)</f>
        <v>1007.4937110602568</v>
      </c>
      <c r="M27" s="96">
        <f>IF(RES_hh_fec!M27=0,0,1000000/0.086*RES_hh_fec!M27/RES_hh_num!M27)</f>
        <v>987.14959633079036</v>
      </c>
      <c r="N27" s="96">
        <f>IF(RES_hh_fec!N27=0,0,1000000/0.086*RES_hh_fec!N27/RES_hh_num!N27)</f>
        <v>988.71807072198271</v>
      </c>
      <c r="O27" s="96">
        <f>IF(RES_hh_fec!O27=0,0,1000000/0.086*RES_hh_fec!O27/RES_hh_num!O27)</f>
        <v>1075.5510617548939</v>
      </c>
      <c r="P27" s="96">
        <f>IF(RES_hh_fec!P27=0,0,1000000/0.086*RES_hh_fec!P27/RES_hh_num!P27)</f>
        <v>1077.7177723880782</v>
      </c>
      <c r="Q27" s="96">
        <f>IF(RES_hh_fec!Q27=0,0,1000000/0.086*RES_hh_fec!Q27/RES_hh_num!Q27)</f>
        <v>1108.2300033680272</v>
      </c>
    </row>
    <row r="28" spans="1:17" ht="12" customHeight="1" x14ac:dyDescent="0.25">
      <c r="A28" s="87" t="s">
        <v>58</v>
      </c>
      <c r="B28" s="95">
        <f>IF(RES_hh_fec!B28=0,0,1000000/0.086*RES_hh_fec!B28/RES_hh_num!B28)</f>
        <v>0</v>
      </c>
      <c r="C28" s="95">
        <f>IF(RES_hh_fec!C28=0,0,1000000/0.086*RES_hh_fec!C28/RES_hh_num!C28)</f>
        <v>0</v>
      </c>
      <c r="D28" s="95">
        <f>IF(RES_hh_fec!D28=0,0,1000000/0.086*RES_hh_fec!D28/RES_hh_num!D28)</f>
        <v>0</v>
      </c>
      <c r="E28" s="95">
        <f>IF(RES_hh_fec!E28=0,0,1000000/0.086*RES_hh_fec!E28/RES_hh_num!E28)</f>
        <v>0</v>
      </c>
      <c r="F28" s="95">
        <f>IF(RES_hh_fec!F28=0,0,1000000/0.086*RES_hh_fec!F28/RES_hh_num!F28)</f>
        <v>0</v>
      </c>
      <c r="G28" s="95">
        <f>IF(RES_hh_fec!G28=0,0,1000000/0.086*RES_hh_fec!G28/RES_hh_num!G28)</f>
        <v>0</v>
      </c>
      <c r="H28" s="95">
        <f>IF(RES_hh_fec!H28=0,0,1000000/0.086*RES_hh_fec!H28/RES_hh_num!H28)</f>
        <v>0</v>
      </c>
      <c r="I28" s="95">
        <f>IF(RES_hh_fec!I28=0,0,1000000/0.086*RES_hh_fec!I28/RES_hh_num!I28)</f>
        <v>0</v>
      </c>
      <c r="J28" s="95">
        <f>IF(RES_hh_fec!J28=0,0,1000000/0.086*RES_hh_fec!J28/RES_hh_num!J28)</f>
        <v>0</v>
      </c>
      <c r="K28" s="95">
        <f>IF(RES_hh_fec!K28=0,0,1000000/0.086*RES_hh_fec!K28/RES_hh_num!K28)</f>
        <v>0</v>
      </c>
      <c r="L28" s="95">
        <f>IF(RES_hh_fec!L28=0,0,1000000/0.086*RES_hh_fec!L28/RES_hh_num!L28)</f>
        <v>0</v>
      </c>
      <c r="M28" s="95">
        <f>IF(RES_hh_fec!M28=0,0,1000000/0.086*RES_hh_fec!M28/RES_hh_num!M28)</f>
        <v>0</v>
      </c>
      <c r="N28" s="95">
        <f>IF(RES_hh_fec!N28=0,0,1000000/0.086*RES_hh_fec!N28/RES_hh_num!N28)</f>
        <v>0</v>
      </c>
      <c r="O28" s="95">
        <f>IF(RES_hh_fec!O28=0,0,1000000/0.086*RES_hh_fec!O28/RES_hh_num!O28)</f>
        <v>0</v>
      </c>
      <c r="P28" s="95">
        <f>IF(RES_hh_fec!P28=0,0,1000000/0.086*RES_hh_fec!P28/RES_hh_num!P28)</f>
        <v>0</v>
      </c>
      <c r="Q28" s="95">
        <f>IF(RES_hh_fec!Q28=0,0,1000000/0.086*RES_hh_fec!Q28/RES_hh_num!Q28)</f>
        <v>0</v>
      </c>
    </row>
    <row r="29" spans="1:17" s="28" customFormat="1" ht="12" customHeight="1" x14ac:dyDescent="0.25">
      <c r="A29" s="87" t="s">
        <v>84</v>
      </c>
      <c r="B29" s="95">
        <f>IF(RES_hh_fec!B29=0,0,1000000/0.086*RES_hh_fec!B29/RES_hh_num!B29)</f>
        <v>1438.7986933080292</v>
      </c>
      <c r="C29" s="95">
        <f>IF(RES_hh_fec!C29=0,0,1000000/0.086*RES_hh_fec!C29/RES_hh_num!C29)</f>
        <v>1406.5000571643013</v>
      </c>
      <c r="D29" s="95">
        <f>IF(RES_hh_fec!D29=0,0,1000000/0.086*RES_hh_fec!D29/RES_hh_num!D29)</f>
        <v>1439.1876043424795</v>
      </c>
      <c r="E29" s="95">
        <f>IF(RES_hh_fec!E29=0,0,1000000/0.086*RES_hh_fec!E29/RES_hh_num!E29)</f>
        <v>1439.65755043421</v>
      </c>
      <c r="F29" s="95">
        <f>IF(RES_hh_fec!F29=0,0,1000000/0.086*RES_hh_fec!F29/RES_hh_num!F29)</f>
        <v>1416.8451469586371</v>
      </c>
      <c r="G29" s="95">
        <f>IF(RES_hh_fec!G29=0,0,1000000/0.086*RES_hh_fec!G29/RES_hh_num!G29)</f>
        <v>1398.7989683735468</v>
      </c>
      <c r="H29" s="95">
        <f>IF(RES_hh_fec!H29=0,0,1000000/0.086*RES_hh_fec!H29/RES_hh_num!H29)</f>
        <v>1340.8573706794059</v>
      </c>
      <c r="I29" s="95">
        <f>IF(RES_hh_fec!I29=0,0,1000000/0.086*RES_hh_fec!I29/RES_hh_num!I29)</f>
        <v>1405.7653518166337</v>
      </c>
      <c r="J29" s="95">
        <f>IF(RES_hh_fec!J29=0,0,1000000/0.086*RES_hh_fec!J29/RES_hh_num!J29)</f>
        <v>1382.8397294303013</v>
      </c>
      <c r="K29" s="95">
        <f>IF(RES_hh_fec!K29=0,0,1000000/0.086*RES_hh_fec!K29/RES_hh_num!K29)</f>
        <v>1450.4608091904399</v>
      </c>
      <c r="L29" s="95">
        <f>IF(RES_hh_fec!L29=0,0,1000000/0.086*RES_hh_fec!L29/RES_hh_num!L29)</f>
        <v>1396.0818673035551</v>
      </c>
      <c r="M29" s="95">
        <f>IF(RES_hh_fec!M29=0,0,1000000/0.086*RES_hh_fec!M29/RES_hh_num!M29)</f>
        <v>1394.6855694619728</v>
      </c>
      <c r="N29" s="95">
        <f>IF(RES_hh_fec!N29=0,0,1000000/0.086*RES_hh_fec!N29/RES_hh_num!N29)</f>
        <v>1422.2234152692031</v>
      </c>
      <c r="O29" s="95">
        <f>IF(RES_hh_fec!O29=0,0,1000000/0.086*RES_hh_fec!O29/RES_hh_num!O29)</f>
        <v>1387.5767464059647</v>
      </c>
      <c r="P29" s="95">
        <f>IF(RES_hh_fec!P29=0,0,1000000/0.086*RES_hh_fec!P29/RES_hh_num!P29)</f>
        <v>1423.2718379856317</v>
      </c>
      <c r="Q29" s="95">
        <f>IF(RES_hh_fec!Q29=0,0,1000000/0.086*RES_hh_fec!Q29/RES_hh_num!Q29)</f>
        <v>1425.8944027522468</v>
      </c>
    </row>
    <row r="30" spans="1:17" ht="12" customHeight="1" x14ac:dyDescent="0.25">
      <c r="A30" s="87" t="s">
        <v>109</v>
      </c>
      <c r="B30" s="95">
        <f>IF(RES_hh_fec!B30=0,0,1000000/0.086*RES_hh_fec!B30/RES_hh_num!B30)</f>
        <v>1336.026768216037</v>
      </c>
      <c r="C30" s="95">
        <f>IF(RES_hh_fec!C30=0,0,1000000/0.086*RES_hh_fec!C30/RES_hh_num!C30)</f>
        <v>1306.0362957813986</v>
      </c>
      <c r="D30" s="95">
        <f>IF(RES_hh_fec!D30=0,0,1000000/0.086*RES_hh_fec!D30/RES_hh_num!D30)</f>
        <v>1336.3856146766043</v>
      </c>
      <c r="E30" s="95">
        <f>IF(RES_hh_fec!E30=0,0,1000000/0.086*RES_hh_fec!E30/RES_hh_num!E30)</f>
        <v>1336.8269849748722</v>
      </c>
      <c r="F30" s="95">
        <f>IF(RES_hh_fec!F30=0,0,1000000/0.086*RES_hh_fec!F30/RES_hh_num!F30)</f>
        <v>1315.6419532439263</v>
      </c>
      <c r="G30" s="95">
        <f>IF(RES_hh_fec!G30=0,0,1000000/0.086*RES_hh_fec!G30/RES_hh_num!G30)</f>
        <v>1298.8835324178503</v>
      </c>
      <c r="H30" s="95">
        <f>IF(RES_hh_fec!H30=0,0,1000000/0.086*RES_hh_fec!H30/RES_hh_num!H30)</f>
        <v>1254.2937641711319</v>
      </c>
      <c r="I30" s="95">
        <f>IF(RES_hh_fec!I30=0,0,1000000/0.086*RES_hh_fec!I30/RES_hh_num!I30)</f>
        <v>1293.7689007276263</v>
      </c>
      <c r="J30" s="95">
        <f>IF(RES_hh_fec!J30=0,0,1000000/0.086*RES_hh_fec!J30/RES_hh_num!J30)</f>
        <v>1327.3224228855113</v>
      </c>
      <c r="K30" s="95">
        <f>IF(RES_hh_fec!K30=0,0,1000000/0.086*RES_hh_fec!K30/RES_hh_num!K30)</f>
        <v>1305.2983446770179</v>
      </c>
      <c r="L30" s="95">
        <f>IF(RES_hh_fec!L30=0,0,1000000/0.086*RES_hh_fec!L30/RES_hh_num!L30)</f>
        <v>1309.5011652384374</v>
      </c>
      <c r="M30" s="95">
        <f>IF(RES_hh_fec!M30=0,0,1000000/0.086*RES_hh_fec!M30/RES_hh_num!M30)</f>
        <v>1283.7975628250881</v>
      </c>
      <c r="N30" s="95">
        <f>IF(RES_hh_fec!N30=0,0,1000000/0.086*RES_hh_fec!N30/RES_hh_num!N30)</f>
        <v>1328.1866225425911</v>
      </c>
      <c r="O30" s="95">
        <f>IF(RES_hh_fec!O30=0,0,1000000/0.086*RES_hh_fec!O30/RES_hh_num!O30)</f>
        <v>1298.7803984547684</v>
      </c>
      <c r="P30" s="95">
        <f>IF(RES_hh_fec!P30=0,0,1000000/0.086*RES_hh_fec!P30/RES_hh_num!P30)</f>
        <v>1333.9543417967768</v>
      </c>
      <c r="Q30" s="95">
        <f>IF(RES_hh_fec!Q30=0,0,1000000/0.086*RES_hh_fec!Q30/RES_hh_num!Q30)</f>
        <v>1338.1933281643862</v>
      </c>
    </row>
    <row r="31" spans="1:17" ht="12" customHeight="1" x14ac:dyDescent="0.25">
      <c r="A31" s="87" t="s">
        <v>55</v>
      </c>
      <c r="B31" s="95">
        <f>IF(RES_hh_fec!B31=0,0,1000000/0.086*RES_hh_fec!B31/RES_hh_num!B31)</f>
        <v>0</v>
      </c>
      <c r="C31" s="95">
        <f>IF(RES_hh_fec!C31=0,0,1000000/0.086*RES_hh_fec!C31/RES_hh_num!C31)</f>
        <v>0</v>
      </c>
      <c r="D31" s="95">
        <f>IF(RES_hh_fec!D31=0,0,1000000/0.086*RES_hh_fec!D31/RES_hh_num!D31)</f>
        <v>0</v>
      </c>
      <c r="E31" s="95">
        <f>IF(RES_hh_fec!E31=0,0,1000000/0.086*RES_hh_fec!E31/RES_hh_num!E31)</f>
        <v>0</v>
      </c>
      <c r="F31" s="95">
        <f>IF(RES_hh_fec!F31=0,0,1000000/0.086*RES_hh_fec!F31/RES_hh_num!F31)</f>
        <v>0</v>
      </c>
      <c r="G31" s="95">
        <f>IF(RES_hh_fec!G31=0,0,1000000/0.086*RES_hh_fec!G31/RES_hh_num!G31)</f>
        <v>0</v>
      </c>
      <c r="H31" s="95">
        <f>IF(RES_hh_fec!H31=0,0,1000000/0.086*RES_hh_fec!H31/RES_hh_num!H31)</f>
        <v>0</v>
      </c>
      <c r="I31" s="95">
        <f>IF(RES_hh_fec!I31=0,0,1000000/0.086*RES_hh_fec!I31/RES_hh_num!I31)</f>
        <v>0</v>
      </c>
      <c r="J31" s="95">
        <f>IF(RES_hh_fec!J31=0,0,1000000/0.086*RES_hh_fec!J31/RES_hh_num!J31)</f>
        <v>0</v>
      </c>
      <c r="K31" s="95">
        <f>IF(RES_hh_fec!K31=0,0,1000000/0.086*RES_hh_fec!K31/RES_hh_num!K31)</f>
        <v>0</v>
      </c>
      <c r="L31" s="95">
        <f>IF(RES_hh_fec!L31=0,0,1000000/0.086*RES_hh_fec!L31/RES_hh_num!L31)</f>
        <v>0</v>
      </c>
      <c r="M31" s="95">
        <f>IF(RES_hh_fec!M31=0,0,1000000/0.086*RES_hh_fec!M31/RES_hh_num!M31)</f>
        <v>0</v>
      </c>
      <c r="N31" s="95">
        <f>IF(RES_hh_fec!N31=0,0,1000000/0.086*RES_hh_fec!N31/RES_hh_num!N31)</f>
        <v>0</v>
      </c>
      <c r="O31" s="95">
        <f>IF(RES_hh_fec!O31=0,0,1000000/0.086*RES_hh_fec!O31/RES_hh_num!O31)</f>
        <v>0</v>
      </c>
      <c r="P31" s="95">
        <f>IF(RES_hh_fec!P31=0,0,1000000/0.086*RES_hh_fec!P31/RES_hh_num!P31)</f>
        <v>0</v>
      </c>
      <c r="Q31" s="95">
        <f>IF(RES_hh_fec!Q31=0,0,1000000/0.086*RES_hh_fec!Q31/RES_hh_num!Q31)</f>
        <v>0</v>
      </c>
    </row>
    <row r="32" spans="1:17" ht="12" customHeight="1" x14ac:dyDescent="0.25">
      <c r="A32" s="49" t="s">
        <v>60</v>
      </c>
      <c r="B32" s="18">
        <f>IF(RES_hh_fec!B32=0,0,1000000/0.086*RES_hh_fec!B32/RES_hh_num!B32)</f>
        <v>825.26737942494844</v>
      </c>
      <c r="C32" s="18">
        <f>IF(RES_hh_fec!C32=0,0,1000000/0.086*RES_hh_fec!C32/RES_hh_num!C32)</f>
        <v>835.34362706034017</v>
      </c>
      <c r="D32" s="18">
        <f>IF(RES_hh_fec!D32=0,0,1000000/0.086*RES_hh_fec!D32/RES_hh_num!D32)</f>
        <v>808.2262903480115</v>
      </c>
      <c r="E32" s="18">
        <f>IF(RES_hh_fec!E32=0,0,1000000/0.086*RES_hh_fec!E32/RES_hh_num!E32)</f>
        <v>831.31533557942817</v>
      </c>
      <c r="F32" s="18">
        <f>IF(RES_hh_fec!F32=0,0,1000000/0.086*RES_hh_fec!F32/RES_hh_num!F32)</f>
        <v>853.07094680986199</v>
      </c>
      <c r="G32" s="18">
        <f>IF(RES_hh_fec!G32=0,0,1000000/0.086*RES_hh_fec!G32/RES_hh_num!G32)</f>
        <v>837.02258241632364</v>
      </c>
      <c r="H32" s="18">
        <f>IF(RES_hh_fec!H32=0,0,1000000/0.086*RES_hh_fec!H32/RES_hh_num!H32)</f>
        <v>857.09874696071302</v>
      </c>
      <c r="I32" s="18">
        <f>IF(RES_hh_fec!I32=0,0,1000000/0.086*RES_hh_fec!I32/RES_hh_num!I32)</f>
        <v>874.28355439573636</v>
      </c>
      <c r="J32" s="18">
        <f>IF(RES_hh_fec!J32=0,0,1000000/0.086*RES_hh_fec!J32/RES_hh_num!J32)</f>
        <v>867.93804702271484</v>
      </c>
      <c r="K32" s="18">
        <f>IF(RES_hh_fec!K32=0,0,1000000/0.086*RES_hh_fec!K32/RES_hh_num!K32)</f>
        <v>834.90276643467359</v>
      </c>
      <c r="L32" s="18">
        <f>IF(RES_hh_fec!L32=0,0,1000000/0.086*RES_hh_fec!L32/RES_hh_num!L32)</f>
        <v>854.59464321918847</v>
      </c>
      <c r="M32" s="18">
        <f>IF(RES_hh_fec!M32=0,0,1000000/0.086*RES_hh_fec!M32/RES_hh_num!M32)</f>
        <v>850.47485860939719</v>
      </c>
      <c r="N32" s="18">
        <f>IF(RES_hh_fec!N32=0,0,1000000/0.086*RES_hh_fec!N32/RES_hh_num!N32)</f>
        <v>861.02822374738787</v>
      </c>
      <c r="O32" s="18">
        <f>IF(RES_hh_fec!O32=0,0,1000000/0.086*RES_hh_fec!O32/RES_hh_num!O32)</f>
        <v>892.41590927303935</v>
      </c>
      <c r="P32" s="18">
        <f>IF(RES_hh_fec!P32=0,0,1000000/0.086*RES_hh_fec!P32/RES_hh_num!P32)</f>
        <v>924.21228522181616</v>
      </c>
      <c r="Q32" s="18">
        <f>IF(RES_hh_fec!Q32=0,0,1000000/0.086*RES_hh_fec!Q32/RES_hh_num!Q32)</f>
        <v>974.70821162475158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>
        <f>IF(RES_hh_tes!B3=0,0,1000000/0.086*RES_hh_tes!B3/RES_hh_num!B3)</f>
        <v>11732.621279758501</v>
      </c>
      <c r="C3" s="100">
        <f>IF(RES_hh_tes!C3=0,0,1000000/0.086*RES_hh_tes!C3/RES_hh_num!C3)</f>
        <v>12309.387919253079</v>
      </c>
      <c r="D3" s="100">
        <f>IF(RES_hh_tes!D3=0,0,1000000/0.086*RES_hh_tes!D3/RES_hh_num!D3)</f>
        <v>11786.977578222768</v>
      </c>
      <c r="E3" s="100">
        <f>IF(RES_hh_tes!E3=0,0,1000000/0.086*RES_hh_tes!E3/RES_hh_num!E3)</f>
        <v>12194.275966590571</v>
      </c>
      <c r="F3" s="100">
        <f>IF(RES_hh_tes!F3=0,0,1000000/0.086*RES_hh_tes!F3/RES_hh_num!F3)</f>
        <v>12677.112738994354</v>
      </c>
      <c r="G3" s="100">
        <f>IF(RES_hh_tes!G3=0,0,1000000/0.086*RES_hh_tes!G3/RES_hh_num!G3)</f>
        <v>12697.002959153935</v>
      </c>
      <c r="H3" s="100">
        <f>IF(RES_hh_tes!H3=0,0,1000000/0.086*RES_hh_tes!H3/RES_hh_num!H3)</f>
        <v>13157.529468213635</v>
      </c>
      <c r="I3" s="100">
        <f>IF(RES_hh_tes!I3=0,0,1000000/0.086*RES_hh_tes!I3/RES_hh_num!I3)</f>
        <v>12113.710278292792</v>
      </c>
      <c r="J3" s="100">
        <f>IF(RES_hh_tes!J3=0,0,1000000/0.086*RES_hh_tes!J3/RES_hh_num!J3)</f>
        <v>12781.275459342629</v>
      </c>
      <c r="K3" s="100">
        <f>IF(RES_hh_tes!K3=0,0,1000000/0.086*RES_hh_tes!K3/RES_hh_num!K3)</f>
        <v>11979.377410341884</v>
      </c>
      <c r="L3" s="100">
        <f>IF(RES_hh_tes!L3=0,0,1000000/0.086*RES_hh_tes!L3/RES_hh_num!L3)</f>
        <v>12555.262734752694</v>
      </c>
      <c r="M3" s="100">
        <f>IF(RES_hh_tes!M3=0,0,1000000/0.086*RES_hh_tes!M3/RES_hh_num!M3)</f>
        <v>10320.53814226193</v>
      </c>
      <c r="N3" s="100">
        <f>IF(RES_hh_tes!N3=0,0,1000000/0.086*RES_hh_tes!N3/RES_hh_num!N3)</f>
        <v>10254.190706891937</v>
      </c>
      <c r="O3" s="100">
        <f>IF(RES_hh_tes!O3=0,0,1000000/0.086*RES_hh_tes!O3/RES_hh_num!O3)</f>
        <v>10547.502065245404</v>
      </c>
      <c r="P3" s="100">
        <f>IF(RES_hh_tes!P3=0,0,1000000/0.086*RES_hh_tes!P3/RES_hh_num!P3)</f>
        <v>9937.7547188428398</v>
      </c>
      <c r="Q3" s="100">
        <f>IF(RES_hh_tes!Q3=0,0,1000000/0.086*RES_hh_tes!Q3/RES_hh_num!Q3)</f>
        <v>10577.17653041323</v>
      </c>
    </row>
    <row r="4" spans="1:17" ht="12.95" customHeight="1" x14ac:dyDescent="0.25">
      <c r="A4" s="89" t="s">
        <v>65</v>
      </c>
      <c r="B4" s="96">
        <f>IF(RES_hh_tes!B4=0,0,1000000/0.086*RES_hh_tes!B4/RES_hh_num!B4)</f>
        <v>8904.6490676144513</v>
      </c>
      <c r="C4" s="96">
        <f>IF(RES_hh_tes!C4=0,0,1000000/0.086*RES_hh_tes!C4/RES_hh_num!C4)</f>
        <v>9459.9880058753461</v>
      </c>
      <c r="D4" s="96">
        <f>IF(RES_hh_tes!D4=0,0,1000000/0.086*RES_hh_tes!D4/RES_hh_num!D4)</f>
        <v>8994.6284199137644</v>
      </c>
      <c r="E4" s="96">
        <f>IF(RES_hh_tes!E4=0,0,1000000/0.086*RES_hh_tes!E4/RES_hh_num!E4)</f>
        <v>9366.6647842361563</v>
      </c>
      <c r="F4" s="96">
        <f>IF(RES_hh_tes!F4=0,0,1000000/0.086*RES_hh_tes!F4/RES_hh_num!F4)</f>
        <v>9802.8519716097053</v>
      </c>
      <c r="G4" s="96">
        <f>IF(RES_hh_tes!G4=0,0,1000000/0.086*RES_hh_tes!G4/RES_hh_num!G4)</f>
        <v>9822.6313854023683</v>
      </c>
      <c r="H4" s="96">
        <f>IF(RES_hh_tes!H4=0,0,1000000/0.086*RES_hh_tes!H4/RES_hh_num!H4)</f>
        <v>10202.545923364291</v>
      </c>
      <c r="I4" s="96">
        <f>IF(RES_hh_tes!I4=0,0,1000000/0.086*RES_hh_tes!I4/RES_hh_num!I4)</f>
        <v>9161.11170900258</v>
      </c>
      <c r="J4" s="96">
        <f>IF(RES_hh_tes!J4=0,0,1000000/0.086*RES_hh_tes!J4/RES_hh_num!J4)</f>
        <v>9798.5741070694421</v>
      </c>
      <c r="K4" s="96">
        <f>IF(RES_hh_tes!K4=0,0,1000000/0.086*RES_hh_tes!K4/RES_hh_num!K4)</f>
        <v>9082.1124592517663</v>
      </c>
      <c r="L4" s="96">
        <f>IF(RES_hh_tes!L4=0,0,1000000/0.086*RES_hh_tes!L4/RES_hh_num!L4)</f>
        <v>9602.85642173017</v>
      </c>
      <c r="M4" s="96">
        <f>IF(RES_hh_tes!M4=0,0,1000000/0.086*RES_hh_tes!M4/RES_hh_num!M4)</f>
        <v>7363.0760536134121</v>
      </c>
      <c r="N4" s="96">
        <f>IF(RES_hh_tes!N4=0,0,1000000/0.086*RES_hh_tes!N4/RES_hh_num!N4)</f>
        <v>7283.031754724173</v>
      </c>
      <c r="O4" s="96">
        <f>IF(RES_hh_tes!O4=0,0,1000000/0.086*RES_hh_tes!O4/RES_hh_num!O4)</f>
        <v>7532.2699813200115</v>
      </c>
      <c r="P4" s="96">
        <f>IF(RES_hh_tes!P4=0,0,1000000/0.086*RES_hh_tes!P4/RES_hh_num!P4)</f>
        <v>6891.5772971394208</v>
      </c>
      <c r="Q4" s="96">
        <f>IF(RES_hh_tes!Q4=0,0,1000000/0.086*RES_hh_tes!Q4/RES_hh_num!Q4)</f>
        <v>7496.4926637470007</v>
      </c>
    </row>
    <row r="5" spans="1:17" ht="12" customHeight="1" x14ac:dyDescent="0.25">
      <c r="A5" s="87" t="s">
        <v>58</v>
      </c>
      <c r="B5" s="95">
        <f>IF(RES_hh_tes!B5=0,0,1000000/0.086*RES_hh_tes!B5/RES_hh_num!B5)</f>
        <v>8613.3453767089941</v>
      </c>
      <c r="C5" s="95">
        <f>IF(RES_hh_tes!C5=0,0,1000000/0.086*RES_hh_tes!C5/RES_hh_num!C5)</f>
        <v>8897.1408944098857</v>
      </c>
      <c r="D5" s="95">
        <f>IF(RES_hh_tes!D5=0,0,1000000/0.086*RES_hh_tes!D5/RES_hh_num!D5)</f>
        <v>8748.329995269487</v>
      </c>
      <c r="E5" s="95">
        <f>IF(RES_hh_tes!E5=0,0,1000000/0.086*RES_hh_tes!E5/RES_hh_num!E5)</f>
        <v>8873.4927639755279</v>
      </c>
      <c r="F5" s="95">
        <f>IF(RES_hh_tes!F5=0,0,1000000/0.086*RES_hh_tes!F5/RES_hh_num!F5)</f>
        <v>8960.6202980236612</v>
      </c>
      <c r="G5" s="95">
        <f>IF(RES_hh_tes!G5=0,0,1000000/0.086*RES_hh_tes!G5/RES_hh_num!G5)</f>
        <v>9425.6611549889421</v>
      </c>
      <c r="H5" s="95">
        <f>IF(RES_hh_tes!H5=0,0,1000000/0.086*RES_hh_tes!H5/RES_hh_num!H5)</f>
        <v>9329.8068909565154</v>
      </c>
      <c r="I5" s="95">
        <f>IF(RES_hh_tes!I5=0,0,1000000/0.086*RES_hh_tes!I5/RES_hh_num!I5)</f>
        <v>8446.2390064819392</v>
      </c>
      <c r="J5" s="95">
        <f>IF(RES_hh_tes!J5=0,0,1000000/0.086*RES_hh_tes!J5/RES_hh_num!J5)</f>
        <v>8991.5976330615176</v>
      </c>
      <c r="K5" s="95">
        <f>IF(RES_hh_tes!K5=0,0,1000000/0.086*RES_hh_tes!K5/RES_hh_num!K5)</f>
        <v>9054.7120707560953</v>
      </c>
      <c r="L5" s="95">
        <f>IF(RES_hh_tes!L5=0,0,1000000/0.086*RES_hh_tes!L5/RES_hh_num!L5)</f>
        <v>8394.5744544555637</v>
      </c>
      <c r="M5" s="95">
        <f>IF(RES_hh_tes!M5=0,0,1000000/0.086*RES_hh_tes!M5/RES_hh_num!M5)</f>
        <v>7025.5860328239805</v>
      </c>
      <c r="N5" s="95">
        <f>IF(RES_hh_tes!N5=0,0,1000000/0.086*RES_hh_tes!N5/RES_hh_num!N5)</f>
        <v>6708.9434248068083</v>
      </c>
      <c r="O5" s="95">
        <f>IF(RES_hh_tes!O5=0,0,1000000/0.086*RES_hh_tes!O5/RES_hh_num!O5)</f>
        <v>7040.3126923188447</v>
      </c>
      <c r="P5" s="95">
        <f>IF(RES_hh_tes!P5=0,0,1000000/0.086*RES_hh_tes!P5/RES_hh_num!P5)</f>
        <v>6431.2948572937339</v>
      </c>
      <c r="Q5" s="95">
        <f>IF(RES_hh_tes!Q5=0,0,1000000/0.086*RES_hh_tes!Q5/RES_hh_num!Q5)</f>
        <v>6959.1044071127071</v>
      </c>
    </row>
    <row r="6" spans="1:17" ht="12" customHeight="1" x14ac:dyDescent="0.25">
      <c r="A6" s="87" t="s">
        <v>84</v>
      </c>
      <c r="B6" s="95">
        <f>IF(RES_hh_tes!B6=0,0,1000000/0.086*RES_hh_tes!B6/RES_hh_num!B6)</f>
        <v>8613.5345607083927</v>
      </c>
      <c r="C6" s="95">
        <f>IF(RES_hh_tes!C6=0,0,1000000/0.086*RES_hh_tes!C6/RES_hh_num!C6)</f>
        <v>8878.300114682479</v>
      </c>
      <c r="D6" s="95">
        <f>IF(RES_hh_tes!D6=0,0,1000000/0.086*RES_hh_tes!D6/RES_hh_num!D6)</f>
        <v>9060.3886742702616</v>
      </c>
      <c r="E6" s="95">
        <f>IF(RES_hh_tes!E6=0,0,1000000/0.086*RES_hh_tes!E6/RES_hh_num!E6)</f>
        <v>9170.4815041980055</v>
      </c>
      <c r="F6" s="95">
        <f>IF(RES_hh_tes!F6=0,0,1000000/0.086*RES_hh_tes!F6/RES_hh_num!F6)</f>
        <v>9343.3492398735634</v>
      </c>
      <c r="G6" s="95">
        <f>IF(RES_hh_tes!G6=0,0,1000000/0.086*RES_hh_tes!G6/RES_hh_num!G6)</f>
        <v>9399.5164157433483</v>
      </c>
      <c r="H6" s="95">
        <f>IF(RES_hh_tes!H6=0,0,1000000/0.086*RES_hh_tes!H6/RES_hh_num!H6)</f>
        <v>9631.3498958256932</v>
      </c>
      <c r="I6" s="95">
        <f>IF(RES_hh_tes!I6=0,0,1000000/0.086*RES_hh_tes!I6/RES_hh_num!I6)</f>
        <v>8750.5984269695346</v>
      </c>
      <c r="J6" s="95">
        <f>IF(RES_hh_tes!J6=0,0,1000000/0.086*RES_hh_tes!J6/RES_hh_num!J6)</f>
        <v>9348.9850649999589</v>
      </c>
      <c r="K6" s="95">
        <f>IF(RES_hh_tes!K6=0,0,1000000/0.086*RES_hh_tes!K6/RES_hh_num!K6)</f>
        <v>8923.064743832585</v>
      </c>
      <c r="L6" s="95">
        <f>IF(RES_hh_tes!L6=0,0,1000000/0.086*RES_hh_tes!L6/RES_hh_num!L6)</f>
        <v>9331.0401628143336</v>
      </c>
      <c r="M6" s="95">
        <f>IF(RES_hh_tes!M6=0,0,1000000/0.086*RES_hh_tes!M6/RES_hh_num!M6)</f>
        <v>7156.4225347667825</v>
      </c>
      <c r="N6" s="95">
        <f>IF(RES_hh_tes!N6=0,0,1000000/0.086*RES_hh_tes!N6/RES_hh_num!N6)</f>
        <v>7144.7416033605959</v>
      </c>
      <c r="O6" s="95">
        <f>IF(RES_hh_tes!O6=0,0,1000000/0.086*RES_hh_tes!O6/RES_hh_num!O6)</f>
        <v>7454.4826552139248</v>
      </c>
      <c r="P6" s="95">
        <f>IF(RES_hh_tes!P6=0,0,1000000/0.086*RES_hh_tes!P6/RES_hh_num!P6)</f>
        <v>6814.8884395590349</v>
      </c>
      <c r="Q6" s="95">
        <f>IF(RES_hh_tes!Q6=0,0,1000000/0.086*RES_hh_tes!Q6/RES_hh_num!Q6)</f>
        <v>7346.8841558341483</v>
      </c>
    </row>
    <row r="7" spans="1:17" ht="12" customHeight="1" x14ac:dyDescent="0.25">
      <c r="A7" s="87" t="s">
        <v>110</v>
      </c>
      <c r="B7" s="95">
        <f>IF(RES_hh_tes!B7=0,0,1000000/0.086*RES_hh_tes!B7/RES_hh_num!B7)</f>
        <v>8613.3346018936663</v>
      </c>
      <c r="C7" s="95">
        <f>IF(RES_hh_tes!C7=0,0,1000000/0.086*RES_hh_tes!C7/RES_hh_num!C7)</f>
        <v>9190.1464081721806</v>
      </c>
      <c r="D7" s="95">
        <f>IF(RES_hh_tes!D7=0,0,1000000/0.086*RES_hh_tes!D7/RES_hh_num!D7)</f>
        <v>8795.0302615550445</v>
      </c>
      <c r="E7" s="95">
        <f>IF(RES_hh_tes!E7=0,0,1000000/0.086*RES_hh_tes!E7/RES_hh_num!E7)</f>
        <v>9167.8138694036643</v>
      </c>
      <c r="F7" s="95">
        <f>IF(RES_hh_tes!F7=0,0,1000000/0.086*RES_hh_tes!F7/RES_hh_num!F7)</f>
        <v>9589.8001641502906</v>
      </c>
      <c r="G7" s="95">
        <f>IF(RES_hh_tes!G7=0,0,1000000/0.086*RES_hh_tes!G7/RES_hh_num!G7)</f>
        <v>9487.9632947080845</v>
      </c>
      <c r="H7" s="95">
        <f>IF(RES_hh_tes!H7=0,0,1000000/0.086*RES_hh_tes!H7/RES_hh_num!H7)</f>
        <v>9830.320027644455</v>
      </c>
      <c r="I7" s="95">
        <f>IF(RES_hh_tes!I7=0,0,1000000/0.086*RES_hh_tes!I7/RES_hh_num!I7)</f>
        <v>8898.377138306565</v>
      </c>
      <c r="J7" s="95">
        <f>IF(RES_hh_tes!J7=0,0,1000000/0.086*RES_hh_tes!J7/RES_hh_num!J7)</f>
        <v>9469.9893836824776</v>
      </c>
      <c r="K7" s="95">
        <f>IF(RES_hh_tes!K7=0,0,1000000/0.086*RES_hh_tes!K7/RES_hh_num!K7)</f>
        <v>8973.8157873571035</v>
      </c>
      <c r="L7" s="95">
        <f>IF(RES_hh_tes!L7=0,0,1000000/0.086*RES_hh_tes!L7/RES_hh_num!L7)</f>
        <v>9606.4577778974271</v>
      </c>
      <c r="M7" s="95">
        <f>IF(RES_hh_tes!M7=0,0,1000000/0.086*RES_hh_tes!M7/RES_hh_num!M7)</f>
        <v>7218.7981358922971</v>
      </c>
      <c r="N7" s="95">
        <f>IF(RES_hh_tes!N7=0,0,1000000/0.086*RES_hh_tes!N7/RES_hh_num!N7)</f>
        <v>7217.8736594822531</v>
      </c>
      <c r="O7" s="95">
        <f>IF(RES_hh_tes!O7=0,0,1000000/0.086*RES_hh_tes!O7/RES_hh_num!O7)</f>
        <v>7317.9513545064192</v>
      </c>
      <c r="P7" s="95">
        <f>IF(RES_hh_tes!P7=0,0,1000000/0.086*RES_hh_tes!P7/RES_hh_num!P7)</f>
        <v>6681.8911672871609</v>
      </c>
      <c r="Q7" s="95">
        <f>IF(RES_hh_tes!Q7=0,0,1000000/0.086*RES_hh_tes!Q7/RES_hh_num!Q7)</f>
        <v>7213.8790616489023</v>
      </c>
    </row>
    <row r="8" spans="1:17" ht="12" customHeight="1" x14ac:dyDescent="0.25">
      <c r="A8" s="87" t="s">
        <v>109</v>
      </c>
      <c r="B8" s="95">
        <f>IF(RES_hh_tes!B8=0,0,1000000/0.086*RES_hh_tes!B8/RES_hh_num!B8)</f>
        <v>8613.3264801758214</v>
      </c>
      <c r="C8" s="95">
        <f>IF(RES_hh_tes!C8=0,0,1000000/0.086*RES_hh_tes!C8/RES_hh_num!C8)</f>
        <v>9119.6194270817086</v>
      </c>
      <c r="D8" s="95">
        <f>IF(RES_hh_tes!D8=0,0,1000000/0.086*RES_hh_tes!D8/RES_hh_num!D8)</f>
        <v>8819.9772845232856</v>
      </c>
      <c r="E8" s="95">
        <f>IF(RES_hh_tes!E8=0,0,1000000/0.086*RES_hh_tes!E8/RES_hh_num!E8)</f>
        <v>9201.1634702385891</v>
      </c>
      <c r="F8" s="95">
        <f>IF(RES_hh_tes!F8=0,0,1000000/0.086*RES_hh_tes!F8/RES_hh_num!F8)</f>
        <v>9598.7018428381853</v>
      </c>
      <c r="G8" s="95">
        <f>IF(RES_hh_tes!G8=0,0,1000000/0.086*RES_hh_tes!G8/RES_hh_num!G8)</f>
        <v>9636.7780009150156</v>
      </c>
      <c r="H8" s="95">
        <f>IF(RES_hh_tes!H8=0,0,1000000/0.086*RES_hh_tes!H8/RES_hh_num!H8)</f>
        <v>9854.5830022925311</v>
      </c>
      <c r="I8" s="95">
        <f>IF(RES_hh_tes!I8=0,0,1000000/0.086*RES_hh_tes!I8/RES_hh_num!I8)</f>
        <v>8912.5919337219148</v>
      </c>
      <c r="J8" s="95">
        <f>IF(RES_hh_tes!J8=0,0,1000000/0.086*RES_hh_tes!J8/RES_hh_num!J8)</f>
        <v>9672.0195346489618</v>
      </c>
      <c r="K8" s="95">
        <f>IF(RES_hh_tes!K8=0,0,1000000/0.086*RES_hh_tes!K8/RES_hh_num!K8)</f>
        <v>8909.8734761960477</v>
      </c>
      <c r="L8" s="95">
        <f>IF(RES_hh_tes!L8=0,0,1000000/0.086*RES_hh_tes!L8/RES_hh_num!L8)</f>
        <v>9575.1940970228952</v>
      </c>
      <c r="M8" s="95">
        <f>IF(RES_hh_tes!M8=0,0,1000000/0.086*RES_hh_tes!M8/RES_hh_num!M8)</f>
        <v>7179.6178220164702</v>
      </c>
      <c r="N8" s="95">
        <f>IF(RES_hh_tes!N8=0,0,1000000/0.086*RES_hh_tes!N8/RES_hh_num!N8)</f>
        <v>7217.7104343252868</v>
      </c>
      <c r="O8" s="95">
        <f>IF(RES_hh_tes!O8=0,0,1000000/0.086*RES_hh_tes!O8/RES_hh_num!O8)</f>
        <v>7380.1045578517178</v>
      </c>
      <c r="P8" s="95">
        <f>IF(RES_hh_tes!P8=0,0,1000000/0.086*RES_hh_tes!P8/RES_hh_num!P8)</f>
        <v>6713.9335766646927</v>
      </c>
      <c r="Q8" s="95">
        <f>IF(RES_hh_tes!Q8=0,0,1000000/0.086*RES_hh_tes!Q8/RES_hh_num!Q8)</f>
        <v>7235.6777472657886</v>
      </c>
    </row>
    <row r="9" spans="1:17" ht="12" customHeight="1" x14ac:dyDescent="0.25">
      <c r="A9" s="87" t="s">
        <v>55</v>
      </c>
      <c r="B9" s="95">
        <f>IF(RES_hh_tes!B9=0,0,1000000/0.086*RES_hh_tes!B9/RES_hh_num!B9)</f>
        <v>8613.4330004066887</v>
      </c>
      <c r="C9" s="95">
        <f>IF(RES_hh_tes!C9=0,0,1000000/0.086*RES_hh_tes!C9/RES_hh_num!C9)</f>
        <v>8856.5480247476826</v>
      </c>
      <c r="D9" s="95">
        <f>IF(RES_hh_tes!D9=0,0,1000000/0.086*RES_hh_tes!D9/RES_hh_num!D9)</f>
        <v>8789.3963438327373</v>
      </c>
      <c r="E9" s="95">
        <f>IF(RES_hh_tes!E9=0,0,1000000/0.086*RES_hh_tes!E9/RES_hh_num!E9)</f>
        <v>8925.539234968237</v>
      </c>
      <c r="F9" s="95">
        <f>IF(RES_hh_tes!F9=0,0,1000000/0.086*RES_hh_tes!F9/RES_hh_num!F9)</f>
        <v>9203.473940137661</v>
      </c>
      <c r="G9" s="95">
        <f>IF(RES_hh_tes!G9=0,0,1000000/0.086*RES_hh_tes!G9/RES_hh_num!G9)</f>
        <v>9350.1767873409735</v>
      </c>
      <c r="H9" s="95">
        <f>IF(RES_hh_tes!H9=0,0,1000000/0.086*RES_hh_tes!H9/RES_hh_num!H9)</f>
        <v>9621.0570590457428</v>
      </c>
      <c r="I9" s="95">
        <f>IF(RES_hh_tes!I9=0,0,1000000/0.086*RES_hh_tes!I9/RES_hh_num!I9)</f>
        <v>10047.961097837253</v>
      </c>
      <c r="J9" s="95">
        <f>IF(RES_hh_tes!J9=0,0,1000000/0.086*RES_hh_tes!J9/RES_hh_num!J9)</f>
        <v>8795.3712463766897</v>
      </c>
      <c r="K9" s="95">
        <f>IF(RES_hh_tes!K9=0,0,1000000/0.086*RES_hh_tes!K9/RES_hh_num!K9)</f>
        <v>9375.4343749559666</v>
      </c>
      <c r="L9" s="95">
        <f>IF(RES_hh_tes!L9=0,0,1000000/0.086*RES_hh_tes!L9/RES_hh_num!L9)</f>
        <v>9440.4707827520924</v>
      </c>
      <c r="M9" s="95">
        <f>IF(RES_hh_tes!M9=0,0,1000000/0.086*RES_hh_tes!M9/RES_hh_num!M9)</f>
        <v>7351.4724160864298</v>
      </c>
      <c r="N9" s="95">
        <f>IF(RES_hh_tes!N9=0,0,1000000/0.086*RES_hh_tes!N9/RES_hh_num!N9)</f>
        <v>7306.8547767088121</v>
      </c>
      <c r="O9" s="95">
        <f>IF(RES_hh_tes!O9=0,0,1000000/0.086*RES_hh_tes!O9/RES_hh_num!O9)</f>
        <v>7410.6970872827733</v>
      </c>
      <c r="P9" s="95">
        <f>IF(RES_hh_tes!P9=0,0,1000000/0.086*RES_hh_tes!P9/RES_hh_num!P9)</f>
        <v>6513.8733040386587</v>
      </c>
      <c r="Q9" s="95">
        <f>IF(RES_hh_tes!Q9=0,0,1000000/0.086*RES_hh_tes!Q9/RES_hh_num!Q9)</f>
        <v>7196.727939223766</v>
      </c>
    </row>
    <row r="10" spans="1:17" ht="12" customHeight="1" x14ac:dyDescent="0.25">
      <c r="A10" s="87" t="s">
        <v>79</v>
      </c>
      <c r="B10" s="95">
        <f>IF(RES_hh_tes!B10=0,0,1000000/0.086*RES_hh_tes!B10/RES_hh_num!B10)</f>
        <v>0</v>
      </c>
      <c r="C10" s="95">
        <f>IF(RES_hh_tes!C10=0,0,1000000/0.086*RES_hh_tes!C10/RES_hh_num!C10)</f>
        <v>0</v>
      </c>
      <c r="D10" s="95">
        <f>IF(RES_hh_tes!D10=0,0,1000000/0.086*RES_hh_tes!D10/RES_hh_num!D10)</f>
        <v>0</v>
      </c>
      <c r="E10" s="95">
        <f>IF(RES_hh_tes!E10=0,0,1000000/0.086*RES_hh_tes!E10/RES_hh_num!E10)</f>
        <v>0</v>
      </c>
      <c r="F10" s="95">
        <f>IF(RES_hh_tes!F10=0,0,1000000/0.086*RES_hh_tes!F10/RES_hh_num!F10)</f>
        <v>0</v>
      </c>
      <c r="G10" s="95">
        <f>IF(RES_hh_tes!G10=0,0,1000000/0.086*RES_hh_tes!G10/RES_hh_num!G10)</f>
        <v>0</v>
      </c>
      <c r="H10" s="95">
        <f>IF(RES_hh_tes!H10=0,0,1000000/0.086*RES_hh_tes!H10/RES_hh_num!H10)</f>
        <v>0</v>
      </c>
      <c r="I10" s="95">
        <f>IF(RES_hh_tes!I10=0,0,1000000/0.086*RES_hh_tes!I10/RES_hh_num!I10)</f>
        <v>0</v>
      </c>
      <c r="J10" s="95">
        <f>IF(RES_hh_tes!J10=0,0,1000000/0.086*RES_hh_tes!J10/RES_hh_num!J10)</f>
        <v>0</v>
      </c>
      <c r="K10" s="95">
        <f>IF(RES_hh_tes!K10=0,0,1000000/0.086*RES_hh_tes!K10/RES_hh_num!K10)</f>
        <v>0</v>
      </c>
      <c r="L10" s="95">
        <f>IF(RES_hh_tes!L10=0,0,1000000/0.086*RES_hh_tes!L10/RES_hh_num!L10)</f>
        <v>0</v>
      </c>
      <c r="M10" s="95">
        <f>IF(RES_hh_tes!M10=0,0,1000000/0.086*RES_hh_tes!M10/RES_hh_num!M10)</f>
        <v>0</v>
      </c>
      <c r="N10" s="95">
        <f>IF(RES_hh_tes!N10=0,0,1000000/0.086*RES_hh_tes!N10/RES_hh_num!N10)</f>
        <v>0</v>
      </c>
      <c r="O10" s="95">
        <f>IF(RES_hh_tes!O10=0,0,1000000/0.086*RES_hh_tes!O10/RES_hh_num!O10)</f>
        <v>0</v>
      </c>
      <c r="P10" s="95">
        <f>IF(RES_hh_tes!P10=0,0,1000000/0.086*RES_hh_tes!P10/RES_hh_num!P10)</f>
        <v>0</v>
      </c>
      <c r="Q10" s="95">
        <f>IF(RES_hh_tes!Q10=0,0,1000000/0.086*RES_hh_tes!Q10/RES_hh_num!Q10)</f>
        <v>0</v>
      </c>
    </row>
    <row r="11" spans="1:17" ht="12" customHeight="1" x14ac:dyDescent="0.25">
      <c r="A11" s="87" t="s">
        <v>61</v>
      </c>
      <c r="B11" s="95">
        <f>IF(RES_hh_tes!B11=0,0,1000000/0.086*RES_hh_tes!B11/RES_hh_num!B11)</f>
        <v>0</v>
      </c>
      <c r="C11" s="95">
        <f>IF(RES_hh_tes!C11=0,0,1000000/0.086*RES_hh_tes!C11/RES_hh_num!C11)</f>
        <v>0</v>
      </c>
      <c r="D11" s="95">
        <f>IF(RES_hh_tes!D11=0,0,1000000/0.086*RES_hh_tes!D11/RES_hh_num!D11)</f>
        <v>0</v>
      </c>
      <c r="E11" s="95">
        <f>IF(RES_hh_tes!E11=0,0,1000000/0.086*RES_hh_tes!E11/RES_hh_num!E11)</f>
        <v>0</v>
      </c>
      <c r="F11" s="95">
        <f>IF(RES_hh_tes!F11=0,0,1000000/0.086*RES_hh_tes!F11/RES_hh_num!F11)</f>
        <v>0</v>
      </c>
      <c r="G11" s="95">
        <f>IF(RES_hh_tes!G11=0,0,1000000/0.086*RES_hh_tes!G11/RES_hh_num!G11)</f>
        <v>0</v>
      </c>
      <c r="H11" s="95">
        <f>IF(RES_hh_tes!H11=0,0,1000000/0.086*RES_hh_tes!H11/RES_hh_num!H11)</f>
        <v>0</v>
      </c>
      <c r="I11" s="95">
        <f>IF(RES_hh_tes!I11=0,0,1000000/0.086*RES_hh_tes!I11/RES_hh_num!I11)</f>
        <v>0</v>
      </c>
      <c r="J11" s="95">
        <f>IF(RES_hh_tes!J11=0,0,1000000/0.086*RES_hh_tes!J11/RES_hh_num!J11)</f>
        <v>0</v>
      </c>
      <c r="K11" s="95">
        <f>IF(RES_hh_tes!K11=0,0,1000000/0.086*RES_hh_tes!K11/RES_hh_num!K11)</f>
        <v>0</v>
      </c>
      <c r="L11" s="95">
        <f>IF(RES_hh_tes!L11=0,0,1000000/0.086*RES_hh_tes!L11/RES_hh_num!L11)</f>
        <v>0</v>
      </c>
      <c r="M11" s="95">
        <f>IF(RES_hh_tes!M11=0,0,1000000/0.086*RES_hh_tes!M11/RES_hh_num!M11)</f>
        <v>0</v>
      </c>
      <c r="N11" s="95">
        <f>IF(RES_hh_tes!N11=0,0,1000000/0.086*RES_hh_tes!N11/RES_hh_num!N11)</f>
        <v>0</v>
      </c>
      <c r="O11" s="95">
        <f>IF(RES_hh_tes!O11=0,0,1000000/0.086*RES_hh_tes!O11/RES_hh_num!O11)</f>
        <v>0</v>
      </c>
      <c r="P11" s="95">
        <f>IF(RES_hh_tes!P11=0,0,1000000/0.086*RES_hh_tes!P11/RES_hh_num!P11)</f>
        <v>0</v>
      </c>
      <c r="Q11" s="95">
        <f>IF(RES_hh_tes!Q11=0,0,1000000/0.086*RES_hh_tes!Q11/RES_hh_num!Q11)</f>
        <v>0</v>
      </c>
    </row>
    <row r="12" spans="1:17" ht="12" customHeight="1" x14ac:dyDescent="0.25">
      <c r="A12" s="87" t="s">
        <v>115</v>
      </c>
      <c r="B12" s="95">
        <f>IF(RES_hh_tes!B12=0,0,1000000/0.086*RES_hh_tes!B12/RES_hh_num!B12)</f>
        <v>9721.0199381326347</v>
      </c>
      <c r="C12" s="95">
        <f>IF(RES_hh_tes!C12=0,0,1000000/0.086*RES_hh_tes!C12/RES_hh_num!C12)</f>
        <v>10311.395136514822</v>
      </c>
      <c r="D12" s="95">
        <f>IF(RES_hh_tes!D12=0,0,1000000/0.086*RES_hh_tes!D12/RES_hh_num!D12)</f>
        <v>9846.3388233967926</v>
      </c>
      <c r="E12" s="95">
        <f>IF(RES_hh_tes!E12=0,0,1000000/0.086*RES_hh_tes!E12/RES_hh_num!E12)</f>
        <v>10242.795168218905</v>
      </c>
      <c r="F12" s="95">
        <f>IF(RES_hh_tes!F12=0,0,1000000/0.086*RES_hh_tes!F12/RES_hh_num!F12)</f>
        <v>10698.835681843359</v>
      </c>
      <c r="G12" s="95">
        <f>IF(RES_hh_tes!G12=0,0,1000000/0.086*RES_hh_tes!G12/RES_hh_num!G12)</f>
        <v>10737.019608146471</v>
      </c>
      <c r="H12" s="95">
        <f>IF(RES_hh_tes!H12=0,0,1000000/0.086*RES_hh_tes!H12/RES_hh_num!H12)</f>
        <v>11115.112365115745</v>
      </c>
      <c r="I12" s="95">
        <f>IF(RES_hh_tes!I12=0,0,1000000/0.086*RES_hh_tes!I12/RES_hh_num!I12)</f>
        <v>10012.54771504567</v>
      </c>
      <c r="J12" s="95">
        <f>IF(RES_hh_tes!J12=0,0,1000000/0.086*RES_hh_tes!J12/RES_hh_num!J12)</f>
        <v>10711.000224362786</v>
      </c>
      <c r="K12" s="95">
        <f>IF(RES_hh_tes!K12=0,0,1000000/0.086*RES_hh_tes!K12/RES_hh_num!K12)</f>
        <v>9998.64408380436</v>
      </c>
      <c r="L12" s="95">
        <f>IF(RES_hh_tes!L12=0,0,1000000/0.086*RES_hh_tes!L12/RES_hh_num!L12)</f>
        <v>10549.566361761925</v>
      </c>
      <c r="M12" s="95">
        <f>IF(RES_hh_tes!M12=0,0,1000000/0.086*RES_hh_tes!M12/RES_hh_num!M12)</f>
        <v>8098.616432198337</v>
      </c>
      <c r="N12" s="95">
        <f>IF(RES_hh_tes!N12=0,0,1000000/0.086*RES_hh_tes!N12/RES_hh_num!N12)</f>
        <v>8021.2353900763492</v>
      </c>
      <c r="O12" s="95">
        <f>IF(RES_hh_tes!O12=0,0,1000000/0.086*RES_hh_tes!O12/RES_hh_num!O12)</f>
        <v>8271.9604436869522</v>
      </c>
      <c r="P12" s="95">
        <f>IF(RES_hh_tes!P12=0,0,1000000/0.086*RES_hh_tes!P12/RES_hh_num!P12)</f>
        <v>7566.795606521674</v>
      </c>
      <c r="Q12" s="95">
        <f>IF(RES_hh_tes!Q12=0,0,1000000/0.086*RES_hh_tes!Q12/RES_hh_num!Q12)</f>
        <v>8216.8658060728249</v>
      </c>
    </row>
    <row r="13" spans="1:17" ht="12" customHeight="1" x14ac:dyDescent="0.25">
      <c r="A13" s="51" t="s">
        <v>114</v>
      </c>
      <c r="B13" s="22">
        <f>IF(RES_hh_tes!B13=0,0,1000000/0.086*RES_hh_tes!B13/RES_hh_num!B13)</f>
        <v>10156.500794802765</v>
      </c>
      <c r="C13" s="22">
        <f>IF(RES_hh_tes!C13=0,0,1000000/0.086*RES_hh_tes!C13/RES_hh_num!C13)</f>
        <v>11078.534892507869</v>
      </c>
      <c r="D13" s="22">
        <f>IF(RES_hh_tes!D13=0,0,1000000/0.086*RES_hh_tes!D13/RES_hh_num!D13)</f>
        <v>9823.6753566311818</v>
      </c>
      <c r="E13" s="22">
        <f>IF(RES_hh_tes!E13=0,0,1000000/0.086*RES_hh_tes!E13/RES_hh_num!E13)</f>
        <v>10438.232680257843</v>
      </c>
      <c r="F13" s="22">
        <f>IF(RES_hh_tes!F13=0,0,1000000/0.086*RES_hh_tes!F13/RES_hh_num!F13)</f>
        <v>11316.912293358757</v>
      </c>
      <c r="G13" s="22">
        <f>IF(RES_hh_tes!G13=0,0,1000000/0.086*RES_hh_tes!G13/RES_hh_num!G13)</f>
        <v>11137.170932333545</v>
      </c>
      <c r="H13" s="22">
        <f>IF(RES_hh_tes!H13=0,0,1000000/0.086*RES_hh_tes!H13/RES_hh_num!H13)</f>
        <v>12320.707940039376</v>
      </c>
      <c r="I13" s="22">
        <f>IF(RES_hh_tes!I13=0,0,1000000/0.086*RES_hh_tes!I13/RES_hh_num!I13)</f>
        <v>10586.57781328883</v>
      </c>
      <c r="J13" s="22">
        <f>IF(RES_hh_tes!J13=0,0,1000000/0.086*RES_hh_tes!J13/RES_hh_num!J13)</f>
        <v>11443.901126669383</v>
      </c>
      <c r="K13" s="22">
        <f>IF(RES_hh_tes!K13=0,0,1000000/0.086*RES_hh_tes!K13/RES_hh_num!K13)</f>
        <v>9345.9264329717971</v>
      </c>
      <c r="L13" s="22">
        <f>IF(RES_hh_tes!L13=0,0,1000000/0.086*RES_hh_tes!L13/RES_hh_num!L13)</f>
        <v>10568.948648291353</v>
      </c>
      <c r="M13" s="22">
        <f>IF(RES_hh_tes!M13=0,0,1000000/0.086*RES_hh_tes!M13/RES_hh_num!M13)</f>
        <v>8032.8871160604185</v>
      </c>
      <c r="N13" s="22">
        <f>IF(RES_hh_tes!N13=0,0,1000000/0.086*RES_hh_tes!N13/RES_hh_num!N13)</f>
        <v>7837.8882226606602</v>
      </c>
      <c r="O13" s="22">
        <f>IF(RES_hh_tes!O13=0,0,1000000/0.086*RES_hh_tes!O13/RES_hh_num!O13)</f>
        <v>8580.5438322830723</v>
      </c>
      <c r="P13" s="22">
        <f>IF(RES_hh_tes!P13=0,0,1000000/0.086*RES_hh_tes!P13/RES_hh_num!P13)</f>
        <v>7874.1260801793132</v>
      </c>
      <c r="Q13" s="22">
        <f>IF(RES_hh_tes!Q13=0,0,1000000/0.086*RES_hh_tes!Q13/RES_hh_num!Q13)</f>
        <v>8830.0793406768316</v>
      </c>
    </row>
    <row r="14" spans="1:17" ht="12" customHeight="1" x14ac:dyDescent="0.25">
      <c r="A14" s="99" t="s">
        <v>117</v>
      </c>
      <c r="B14" s="98">
        <f>IF(RES_hh_tes!B14=0,0,1000000/0.086*RES_hh_tes!B14/RES_hh_num!B14)</f>
        <v>211.81544750519896</v>
      </c>
      <c r="C14" s="98">
        <f>IF(RES_hh_tes!C14=0,0,1000000/0.086*RES_hh_tes!C14/RES_hh_num!C14)</f>
        <v>263.17207844339401</v>
      </c>
      <c r="D14" s="98">
        <f>IF(RES_hh_tes!D14=0,0,1000000/0.086*RES_hh_tes!D14/RES_hh_num!D14)</f>
        <v>146.89971786370435</v>
      </c>
      <c r="E14" s="98">
        <f>IF(RES_hh_tes!E14=0,0,1000000/0.086*RES_hh_tes!E14/RES_hh_num!E14)</f>
        <v>185.69010558498454</v>
      </c>
      <c r="F14" s="98">
        <f>IF(RES_hh_tes!F14=0,0,1000000/0.086*RES_hh_tes!F14/RES_hh_num!F14)</f>
        <v>248.6739317810447</v>
      </c>
      <c r="G14" s="98">
        <f>IF(RES_hh_tes!G14=0,0,1000000/0.086*RES_hh_tes!G14/RES_hh_num!G14)</f>
        <v>221.65013367942382</v>
      </c>
      <c r="H14" s="98">
        <f>IF(RES_hh_tes!H14=0,0,1000000/0.086*RES_hh_tes!H14/RES_hh_num!H14)</f>
        <v>328.25370151593478</v>
      </c>
      <c r="I14" s="98">
        <f>IF(RES_hh_tes!I14=0,0,1000000/0.086*RES_hh_tes!I14/RES_hh_num!I14)</f>
        <v>248.06277667241426</v>
      </c>
      <c r="J14" s="98">
        <f>IF(RES_hh_tes!J14=0,0,1000000/0.086*RES_hh_tes!J14/RES_hh_num!J14)</f>
        <v>270.06982212333071</v>
      </c>
      <c r="K14" s="98">
        <f>IF(RES_hh_tes!K14=0,0,1000000/0.086*RES_hh_tes!K14/RES_hh_num!K14)</f>
        <v>86.520208085631992</v>
      </c>
      <c r="L14" s="98">
        <f>IF(RES_hh_tes!L14=0,0,1000000/0.086*RES_hh_tes!L14/RES_hh_num!L14)</f>
        <v>178.36968619743499</v>
      </c>
      <c r="M14" s="98">
        <f>IF(RES_hh_tes!M14=0,0,1000000/0.086*RES_hh_tes!M14/RES_hh_num!M14)</f>
        <v>149.32780134230421</v>
      </c>
      <c r="N14" s="98">
        <f>IF(RES_hh_tes!N14=0,0,1000000/0.086*RES_hh_tes!N14/RES_hh_num!N14)</f>
        <v>129.71049926456246</v>
      </c>
      <c r="O14" s="98">
        <f>IF(RES_hh_tes!O14=0,0,1000000/0.086*RES_hh_tes!O14/RES_hh_num!O14)</f>
        <v>179.44938433891122</v>
      </c>
      <c r="P14" s="98">
        <f>IF(RES_hh_tes!P14=0,0,1000000/0.086*RES_hh_tes!P14/RES_hh_num!P14)</f>
        <v>177.01178221428901</v>
      </c>
      <c r="Q14" s="98">
        <f>IF(RES_hh_tes!Q14=0,0,1000000/0.086*RES_hh_tes!Q14/RES_hh_num!Q14)</f>
        <v>219.11123905903963</v>
      </c>
    </row>
    <row r="15" spans="1:17" ht="12.95" customHeight="1" x14ac:dyDescent="0.25">
      <c r="A15" s="89" t="s">
        <v>112</v>
      </c>
      <c r="B15" s="96">
        <f t="shared" ref="B15:Q15" si="0">B16</f>
        <v>4.9590170827062598</v>
      </c>
      <c r="C15" s="96">
        <f t="shared" si="0"/>
        <v>5.6043124894494207</v>
      </c>
      <c r="D15" s="96">
        <f t="shared" si="0"/>
        <v>6.0334338566616541</v>
      </c>
      <c r="E15" s="96">
        <f t="shared" si="0"/>
        <v>6.487228222249783</v>
      </c>
      <c r="F15" s="96">
        <f t="shared" si="0"/>
        <v>7.2527825935981598</v>
      </c>
      <c r="G15" s="96">
        <f t="shared" si="0"/>
        <v>8.8422299763641288</v>
      </c>
      <c r="H15" s="96">
        <f t="shared" si="0"/>
        <v>10.664108308665075</v>
      </c>
      <c r="I15" s="96">
        <f t="shared" si="0"/>
        <v>13.122341762746105</v>
      </c>
      <c r="J15" s="96">
        <f t="shared" si="0"/>
        <v>15.070356249601181</v>
      </c>
      <c r="K15" s="96">
        <f t="shared" si="0"/>
        <v>18.586858430058026</v>
      </c>
      <c r="L15" s="96">
        <f t="shared" si="0"/>
        <v>21.366056269872438</v>
      </c>
      <c r="M15" s="96">
        <f t="shared" si="0"/>
        <v>24.26597585073257</v>
      </c>
      <c r="N15" s="96">
        <f t="shared" si="0"/>
        <v>28.000168132914624</v>
      </c>
      <c r="O15" s="96">
        <f t="shared" si="0"/>
        <v>31.834375517937577</v>
      </c>
      <c r="P15" s="96">
        <f t="shared" si="0"/>
        <v>36.817821081123491</v>
      </c>
      <c r="Q15" s="96">
        <f t="shared" si="0"/>
        <v>39.247891075702029</v>
      </c>
    </row>
    <row r="16" spans="1:17" ht="12" customHeight="1" x14ac:dyDescent="0.25">
      <c r="A16" s="87" t="s">
        <v>111</v>
      </c>
      <c r="B16" s="97">
        <f>IF(RES_hh_tes!B16=0,0,1000000/0.086*RES_hh_tes!B16/RES_hh_num!B$3)</f>
        <v>4.9590170827062598</v>
      </c>
      <c r="C16" s="97">
        <f>IF(RES_hh_tes!C16=0,0,1000000/0.086*RES_hh_tes!C16/RES_hh_num!C$3)</f>
        <v>5.6043124894494207</v>
      </c>
      <c r="D16" s="97">
        <f>IF(RES_hh_tes!D16=0,0,1000000/0.086*RES_hh_tes!D16/RES_hh_num!D$3)</f>
        <v>6.0334338566616541</v>
      </c>
      <c r="E16" s="97">
        <f>IF(RES_hh_tes!E16=0,0,1000000/0.086*RES_hh_tes!E16/RES_hh_num!E$3)</f>
        <v>6.487228222249783</v>
      </c>
      <c r="F16" s="97">
        <f>IF(RES_hh_tes!F16=0,0,1000000/0.086*RES_hh_tes!F16/RES_hh_num!F$3)</f>
        <v>7.2527825935981598</v>
      </c>
      <c r="G16" s="97">
        <f>IF(RES_hh_tes!G16=0,0,1000000/0.086*RES_hh_tes!G16/RES_hh_num!G$3)</f>
        <v>8.8422299763641288</v>
      </c>
      <c r="H16" s="97">
        <f>IF(RES_hh_tes!H16=0,0,1000000/0.086*RES_hh_tes!H16/RES_hh_num!H$3)</f>
        <v>10.664108308665075</v>
      </c>
      <c r="I16" s="97">
        <f>IF(RES_hh_tes!I16=0,0,1000000/0.086*RES_hh_tes!I16/RES_hh_num!I$3)</f>
        <v>13.122341762746105</v>
      </c>
      <c r="J16" s="97">
        <f>IF(RES_hh_tes!J16=0,0,1000000/0.086*RES_hh_tes!J16/RES_hh_num!J$3)</f>
        <v>15.070356249601181</v>
      </c>
      <c r="K16" s="97">
        <f>IF(RES_hh_tes!K16=0,0,1000000/0.086*RES_hh_tes!K16/RES_hh_num!K$3)</f>
        <v>18.586858430058026</v>
      </c>
      <c r="L16" s="97">
        <f>IF(RES_hh_tes!L16=0,0,1000000/0.086*RES_hh_tes!L16/RES_hh_num!L$3)</f>
        <v>21.366056269872438</v>
      </c>
      <c r="M16" s="97">
        <f>IF(RES_hh_tes!M16=0,0,1000000/0.086*RES_hh_tes!M16/RES_hh_num!M$3)</f>
        <v>24.26597585073257</v>
      </c>
      <c r="N16" s="97">
        <f>IF(RES_hh_tes!N16=0,0,1000000/0.086*RES_hh_tes!N16/RES_hh_num!N$3)</f>
        <v>28.000168132914624</v>
      </c>
      <c r="O16" s="97">
        <f>IF(RES_hh_tes!O16=0,0,1000000/0.086*RES_hh_tes!O16/RES_hh_num!O$3)</f>
        <v>31.834375517937577</v>
      </c>
      <c r="P16" s="97">
        <f>IF(RES_hh_tes!P16=0,0,1000000/0.086*RES_hh_tes!P16/RES_hh_num!P$3)</f>
        <v>36.817821081123491</v>
      </c>
      <c r="Q16" s="97">
        <f>IF(RES_hh_tes!Q16=0,0,1000000/0.086*RES_hh_tes!Q16/RES_hh_num!Q$3)</f>
        <v>39.247891075702029</v>
      </c>
    </row>
    <row r="17" spans="1:17" ht="12.95" customHeight="1" x14ac:dyDescent="0.25">
      <c r="A17" s="89" t="s">
        <v>63</v>
      </c>
      <c r="B17" s="96">
        <f>IF(RES_hh_tes!B17=0,0,1000000/0.086*RES_hh_tes!B17/RES_hh_num!B17)</f>
        <v>2194.9572975765504</v>
      </c>
      <c r="C17" s="96">
        <f>IF(RES_hh_tes!C17=0,0,1000000/0.086*RES_hh_tes!C17/RES_hh_num!C17)</f>
        <v>2210.4052383419594</v>
      </c>
      <c r="D17" s="96">
        <f>IF(RES_hh_tes!D17=0,0,1000000/0.086*RES_hh_tes!D17/RES_hh_num!D17)</f>
        <v>2156.2969757629826</v>
      </c>
      <c r="E17" s="96">
        <f>IF(RES_hh_tes!E17=0,0,1000000/0.086*RES_hh_tes!E17/RES_hh_num!E17)</f>
        <v>2172.313721898774</v>
      </c>
      <c r="F17" s="96">
        <f>IF(RES_hh_tes!F17=0,0,1000000/0.086*RES_hh_tes!F17/RES_hh_num!F17)</f>
        <v>2205.095625478994</v>
      </c>
      <c r="G17" s="96">
        <f>IF(RES_hh_tes!G17=0,0,1000000/0.086*RES_hh_tes!G17/RES_hh_num!G17)</f>
        <v>2209.2537648626685</v>
      </c>
      <c r="H17" s="96">
        <f>IF(RES_hh_tes!H17=0,0,1000000/0.086*RES_hh_tes!H17/RES_hh_num!H17)</f>
        <v>2284.533967021011</v>
      </c>
      <c r="I17" s="96">
        <f>IF(RES_hh_tes!I17=0,0,1000000/0.086*RES_hh_tes!I17/RES_hh_num!I17)</f>
        <v>2246.3090507932434</v>
      </c>
      <c r="J17" s="96">
        <f>IF(RES_hh_tes!J17=0,0,1000000/0.086*RES_hh_tes!J17/RES_hh_num!J17)</f>
        <v>2270.8328600696041</v>
      </c>
      <c r="K17" s="96">
        <f>IF(RES_hh_tes!K17=0,0,1000000/0.086*RES_hh_tes!K17/RES_hh_num!K17)</f>
        <v>2192.3348844159946</v>
      </c>
      <c r="L17" s="96">
        <f>IF(RES_hh_tes!L17=0,0,1000000/0.086*RES_hh_tes!L17/RES_hh_num!L17)</f>
        <v>2233.589571457157</v>
      </c>
      <c r="M17" s="96">
        <f>IF(RES_hh_tes!M17=0,0,1000000/0.086*RES_hh_tes!M17/RES_hh_num!M17)</f>
        <v>2236.4672720448257</v>
      </c>
      <c r="N17" s="96">
        <f>IF(RES_hh_tes!N17=0,0,1000000/0.086*RES_hh_tes!N17/RES_hh_num!N17)</f>
        <v>2229.1672353265335</v>
      </c>
      <c r="O17" s="96">
        <f>IF(RES_hh_tes!O17=0,0,1000000/0.086*RES_hh_tes!O17/RES_hh_num!O17)</f>
        <v>2264.2840535811492</v>
      </c>
      <c r="P17" s="96">
        <f>IF(RES_hh_tes!P17=0,0,1000000/0.086*RES_hh_tes!P17/RES_hh_num!P17)</f>
        <v>2259.0751539470739</v>
      </c>
      <c r="Q17" s="96">
        <f>IF(RES_hh_tes!Q17=0,0,1000000/0.086*RES_hh_tes!Q17/RES_hh_num!Q17)</f>
        <v>2258.5476903899144</v>
      </c>
    </row>
    <row r="18" spans="1:17" ht="12" customHeight="1" x14ac:dyDescent="0.25">
      <c r="A18" s="87" t="s">
        <v>58</v>
      </c>
      <c r="B18" s="95">
        <f>IF(RES_hh_tes!B18=0,0,1000000/0.086*RES_hh_tes!B18/RES_hh_num!B18)</f>
        <v>2099.6940148548933</v>
      </c>
      <c r="C18" s="95">
        <f>IF(RES_hh_tes!C18=0,0,1000000/0.086*RES_hh_tes!C18/RES_hh_num!C18)</f>
        <v>2089.3346707144929</v>
      </c>
      <c r="D18" s="95">
        <f>IF(RES_hh_tes!D18=0,0,1000000/0.086*RES_hh_tes!D18/RES_hh_num!D18)</f>
        <v>2082.7100105609961</v>
      </c>
      <c r="E18" s="95">
        <f>IF(RES_hh_tes!E18=0,0,1000000/0.086*RES_hh_tes!E18/RES_hh_num!E18)</f>
        <v>2078.1897876944859</v>
      </c>
      <c r="F18" s="95">
        <f>IF(RES_hh_tes!F18=0,0,1000000/0.086*RES_hh_tes!F18/RES_hh_num!F18)</f>
        <v>2080.0128932297439</v>
      </c>
      <c r="G18" s="95">
        <f>IF(RES_hh_tes!G18=0,0,1000000/0.086*RES_hh_tes!G18/RES_hh_num!G18)</f>
        <v>2090.2727202767414</v>
      </c>
      <c r="H18" s="95">
        <f>IF(RES_hh_tes!H18=0,0,1000000/0.086*RES_hh_tes!H18/RES_hh_num!H18)</f>
        <v>2108.3006973557863</v>
      </c>
      <c r="I18" s="95">
        <f>IF(RES_hh_tes!I18=0,0,1000000/0.086*RES_hh_tes!I18/RES_hh_num!I18)</f>
        <v>2104.1316357175378</v>
      </c>
      <c r="J18" s="95">
        <f>IF(RES_hh_tes!J18=0,0,1000000/0.086*RES_hh_tes!J18/RES_hh_num!J18)</f>
        <v>2109.2567520096563</v>
      </c>
      <c r="K18" s="95">
        <f>IF(RES_hh_tes!K18=0,0,1000000/0.086*RES_hh_tes!K18/RES_hh_num!K18)</f>
        <v>2118.5484339507266</v>
      </c>
      <c r="L18" s="95">
        <f>IF(RES_hh_tes!L18=0,0,1000000/0.086*RES_hh_tes!L18/RES_hh_num!L18)</f>
        <v>2120.962657362576</v>
      </c>
      <c r="M18" s="95">
        <f>IF(RES_hh_tes!M18=0,0,1000000/0.086*RES_hh_tes!M18/RES_hh_num!M18)</f>
        <v>2142.2454091654172</v>
      </c>
      <c r="N18" s="95">
        <f>IF(RES_hh_tes!N18=0,0,1000000/0.086*RES_hh_tes!N18/RES_hh_num!N18)</f>
        <v>2155.1062211680292</v>
      </c>
      <c r="O18" s="95">
        <f>IF(RES_hh_tes!O18=0,0,1000000/0.086*RES_hh_tes!O18/RES_hh_num!O18)</f>
        <v>2167.3501981860049</v>
      </c>
      <c r="P18" s="95">
        <f>IF(RES_hh_tes!P18=0,0,1000000/0.086*RES_hh_tes!P18/RES_hh_num!P18)</f>
        <v>2165.8536242349874</v>
      </c>
      <c r="Q18" s="95">
        <f>IF(RES_hh_tes!Q18=0,0,1000000/0.086*RES_hh_tes!Q18/RES_hh_num!Q18)</f>
        <v>2150.6314684842691</v>
      </c>
    </row>
    <row r="19" spans="1:17" s="28" customFormat="1" ht="12" customHeight="1" x14ac:dyDescent="0.25">
      <c r="A19" s="87" t="s">
        <v>84</v>
      </c>
      <c r="B19" s="95">
        <f>IF(RES_hh_tes!B19=0,0,1000000/0.086*RES_hh_tes!B19/RES_hh_num!B19)</f>
        <v>2098.5084368860253</v>
      </c>
      <c r="C19" s="95">
        <f>IF(RES_hh_tes!C19=0,0,1000000/0.086*RES_hh_tes!C19/RES_hh_num!C19)</f>
        <v>2101.9857110058597</v>
      </c>
      <c r="D19" s="95">
        <f>IF(RES_hh_tes!D19=0,0,1000000/0.086*RES_hh_tes!D19/RES_hh_num!D19)</f>
        <v>2101.7386679204919</v>
      </c>
      <c r="E19" s="95">
        <f>IF(RES_hh_tes!E19=0,0,1000000/0.086*RES_hh_tes!E19/RES_hh_num!E19)</f>
        <v>2116.4979228954712</v>
      </c>
      <c r="F19" s="95">
        <f>IF(RES_hh_tes!F19=0,0,1000000/0.086*RES_hh_tes!F19/RES_hh_num!F19)</f>
        <v>2137.6065925271905</v>
      </c>
      <c r="G19" s="95">
        <f>IF(RES_hh_tes!G19=0,0,1000000/0.086*RES_hh_tes!G19/RES_hh_num!G19)</f>
        <v>2161.5249608567369</v>
      </c>
      <c r="H19" s="95">
        <f>IF(RES_hh_tes!H19=0,0,1000000/0.086*RES_hh_tes!H19/RES_hh_num!H19)</f>
        <v>2206.0487661441575</v>
      </c>
      <c r="I19" s="95">
        <f>IF(RES_hh_tes!I19=0,0,1000000/0.086*RES_hh_tes!I19/RES_hh_num!I19)</f>
        <v>2213.7178761786427</v>
      </c>
      <c r="J19" s="95">
        <f>IF(RES_hh_tes!J19=0,0,1000000/0.086*RES_hh_tes!J19/RES_hh_num!J19)</f>
        <v>2233.6422667258034</v>
      </c>
      <c r="K19" s="95">
        <f>IF(RES_hh_tes!K19=0,0,1000000/0.086*RES_hh_tes!K19/RES_hh_num!K19)</f>
        <v>2213.1070782074576</v>
      </c>
      <c r="L19" s="95">
        <f>IF(RES_hh_tes!L19=0,0,1000000/0.086*RES_hh_tes!L19/RES_hh_num!L19)</f>
        <v>2206.3500568203258</v>
      </c>
      <c r="M19" s="95">
        <f>IF(RES_hh_tes!M19=0,0,1000000/0.086*RES_hh_tes!M19/RES_hh_num!M19)</f>
        <v>2215.2011081868209</v>
      </c>
      <c r="N19" s="95">
        <f>IF(RES_hh_tes!N19=0,0,1000000/0.086*RES_hh_tes!N19/RES_hh_num!N19)</f>
        <v>2202.1977872716834</v>
      </c>
      <c r="O19" s="95">
        <f>IF(RES_hh_tes!O19=0,0,1000000/0.086*RES_hh_tes!O19/RES_hh_num!O19)</f>
        <v>2238.1764186313612</v>
      </c>
      <c r="P19" s="95">
        <f>IF(RES_hh_tes!P19=0,0,1000000/0.086*RES_hh_tes!P19/RES_hh_num!P19)</f>
        <v>2222.3686320042275</v>
      </c>
      <c r="Q19" s="95">
        <f>IF(RES_hh_tes!Q19=0,0,1000000/0.086*RES_hh_tes!Q19/RES_hh_num!Q19)</f>
        <v>2198.4797708047508</v>
      </c>
    </row>
    <row r="20" spans="1:17" ht="12" customHeight="1" x14ac:dyDescent="0.25">
      <c r="A20" s="87" t="s">
        <v>110</v>
      </c>
      <c r="B20" s="95">
        <f>IF(RES_hh_tes!B20=0,0,1000000/0.086*RES_hh_tes!B20/RES_hh_num!B20)</f>
        <v>2098.5133801586844</v>
      </c>
      <c r="C20" s="95">
        <f>IF(RES_hh_tes!C20=0,0,1000000/0.086*RES_hh_tes!C20/RES_hh_num!C20)</f>
        <v>2100.1657460425117</v>
      </c>
      <c r="D20" s="95">
        <f>IF(RES_hh_tes!D20=0,0,1000000/0.086*RES_hh_tes!D20/RES_hh_num!D20)</f>
        <v>2096.9879109618578</v>
      </c>
      <c r="E20" s="95">
        <f>IF(RES_hh_tes!E20=0,0,1000000/0.086*RES_hh_tes!E20/RES_hh_num!E20)</f>
        <v>2098.8113221397648</v>
      </c>
      <c r="F20" s="95">
        <f>IF(RES_hh_tes!F20=0,0,1000000/0.086*RES_hh_tes!F20/RES_hh_num!F20)</f>
        <v>2102.8253385437802</v>
      </c>
      <c r="G20" s="95">
        <f>IF(RES_hh_tes!G20=0,0,1000000/0.086*RES_hh_tes!G20/RES_hh_num!G20)</f>
        <v>2112.6963375564214</v>
      </c>
      <c r="H20" s="95">
        <f>IF(RES_hh_tes!H20=0,0,1000000/0.086*RES_hh_tes!H20/RES_hh_num!H20)</f>
        <v>2138.2918932523271</v>
      </c>
      <c r="I20" s="95">
        <f>IF(RES_hh_tes!I20=0,0,1000000/0.086*RES_hh_tes!I20/RES_hh_num!I20)</f>
        <v>2128.4674039659162</v>
      </c>
      <c r="J20" s="95">
        <f>IF(RES_hh_tes!J20=0,0,1000000/0.086*RES_hh_tes!J20/RES_hh_num!J20)</f>
        <v>2126.3843225416372</v>
      </c>
      <c r="K20" s="95">
        <f>IF(RES_hh_tes!K20=0,0,1000000/0.086*RES_hh_tes!K20/RES_hh_num!K20)</f>
        <v>2117.4808488563131</v>
      </c>
      <c r="L20" s="95">
        <f>IF(RES_hh_tes!L20=0,0,1000000/0.086*RES_hh_tes!L20/RES_hh_num!L20)</f>
        <v>2106.6127806567292</v>
      </c>
      <c r="M20" s="95">
        <f>IF(RES_hh_tes!M20=0,0,1000000/0.086*RES_hh_tes!M20/RES_hh_num!M20)</f>
        <v>2098.3364488986649</v>
      </c>
      <c r="N20" s="95">
        <f>IF(RES_hh_tes!N20=0,0,1000000/0.086*RES_hh_tes!N20/RES_hh_num!N20)</f>
        <v>2092.8738377992513</v>
      </c>
      <c r="O20" s="95">
        <f>IF(RES_hh_tes!O20=0,0,1000000/0.086*RES_hh_tes!O20/RES_hh_num!O20)</f>
        <v>2093.6238048713089</v>
      </c>
      <c r="P20" s="95">
        <f>IF(RES_hh_tes!P20=0,0,1000000/0.086*RES_hh_tes!P20/RES_hh_num!P20)</f>
        <v>2092.0748615844591</v>
      </c>
      <c r="Q20" s="95">
        <f>IF(RES_hh_tes!Q20=0,0,1000000/0.086*RES_hh_tes!Q20/RES_hh_num!Q20)</f>
        <v>2077.8438832997676</v>
      </c>
    </row>
    <row r="21" spans="1:17" ht="12" customHeight="1" x14ac:dyDescent="0.25">
      <c r="A21" s="87" t="s">
        <v>109</v>
      </c>
      <c r="B21" s="95">
        <f>IF(RES_hh_tes!B21=0,0,1000000/0.086*RES_hh_tes!B21/RES_hh_num!B21)</f>
        <v>2098.5192444658019</v>
      </c>
      <c r="C21" s="95">
        <f>IF(RES_hh_tes!C21=0,0,1000000/0.086*RES_hh_tes!C21/RES_hh_num!C21)</f>
        <v>2091.4340771833572</v>
      </c>
      <c r="D21" s="95">
        <f>IF(RES_hh_tes!D21=0,0,1000000/0.086*RES_hh_tes!D21/RES_hh_num!D21)</f>
        <v>2081.3977950363337</v>
      </c>
      <c r="E21" s="95">
        <f>IF(RES_hh_tes!E21=0,0,1000000/0.086*RES_hh_tes!E21/RES_hh_num!E21)</f>
        <v>2084.5587160658833</v>
      </c>
      <c r="F21" s="95">
        <f>IF(RES_hh_tes!F21=0,0,1000000/0.086*RES_hh_tes!F21/RES_hh_num!F21)</f>
        <v>2090.8379056531617</v>
      </c>
      <c r="G21" s="95">
        <f>IF(RES_hh_tes!G21=0,0,1000000/0.086*RES_hh_tes!G21/RES_hh_num!G21)</f>
        <v>2092.5721528379049</v>
      </c>
      <c r="H21" s="95">
        <f>IF(RES_hh_tes!H21=0,0,1000000/0.086*RES_hh_tes!H21/RES_hh_num!H21)</f>
        <v>2111.4244216315992</v>
      </c>
      <c r="I21" s="95">
        <f>IF(RES_hh_tes!I21=0,0,1000000/0.086*RES_hh_tes!I21/RES_hh_num!I21)</f>
        <v>2093.0551643023073</v>
      </c>
      <c r="J21" s="95">
        <f>IF(RES_hh_tes!J21=0,0,1000000/0.086*RES_hh_tes!J21/RES_hh_num!J21)</f>
        <v>2091.2267711361674</v>
      </c>
      <c r="K21" s="95">
        <f>IF(RES_hh_tes!K21=0,0,1000000/0.086*RES_hh_tes!K21/RES_hh_num!K21)</f>
        <v>2069.1211199073591</v>
      </c>
      <c r="L21" s="95">
        <f>IF(RES_hh_tes!L21=0,0,1000000/0.086*RES_hh_tes!L21/RES_hh_num!L21)</f>
        <v>2081.7049400555575</v>
      </c>
      <c r="M21" s="95">
        <f>IF(RES_hh_tes!M21=0,0,1000000/0.086*RES_hh_tes!M21/RES_hh_num!M21)</f>
        <v>2037.6841889197658</v>
      </c>
      <c r="N21" s="95">
        <f>IF(RES_hh_tes!N21=0,0,1000000/0.086*RES_hh_tes!N21/RES_hh_num!N21)</f>
        <v>2055.8323141181399</v>
      </c>
      <c r="O21" s="95">
        <f>IF(RES_hh_tes!O21=0,0,1000000/0.086*RES_hh_tes!O21/RES_hh_num!O21)</f>
        <v>2056.5230619011318</v>
      </c>
      <c r="P21" s="95">
        <f>IF(RES_hh_tes!P21=0,0,1000000/0.086*RES_hh_tes!P21/RES_hh_num!P21)</f>
        <v>2048.1724732207158</v>
      </c>
      <c r="Q21" s="95">
        <f>IF(RES_hh_tes!Q21=0,0,1000000/0.086*RES_hh_tes!Q21/RES_hh_num!Q21)</f>
        <v>2027.9259114441877</v>
      </c>
    </row>
    <row r="22" spans="1:17" ht="12" customHeight="1" x14ac:dyDescent="0.25">
      <c r="A22" s="87" t="s">
        <v>55</v>
      </c>
      <c r="B22" s="95">
        <f>IF(RES_hh_tes!B22=0,0,1000000/0.086*RES_hh_tes!B22/RES_hh_num!B22)</f>
        <v>2098.6722016971103</v>
      </c>
      <c r="C22" s="95">
        <f>IF(RES_hh_tes!C22=0,0,1000000/0.086*RES_hh_tes!C22/RES_hh_num!C22)</f>
        <v>2118.6168153555009</v>
      </c>
      <c r="D22" s="95">
        <f>IF(RES_hh_tes!D22=0,0,1000000/0.086*RES_hh_tes!D22/RES_hh_num!D22)</f>
        <v>2129.3597034194722</v>
      </c>
      <c r="E22" s="95">
        <f>IF(RES_hh_tes!E22=0,0,1000000/0.086*RES_hh_tes!E22/RES_hh_num!E22)</f>
        <v>2134.8384787422392</v>
      </c>
      <c r="F22" s="95">
        <f>IF(RES_hh_tes!F22=0,0,1000000/0.086*RES_hh_tes!F22/RES_hh_num!F22)</f>
        <v>2160.0048844998141</v>
      </c>
      <c r="G22" s="95">
        <f>IF(RES_hh_tes!G22=0,0,1000000/0.086*RES_hh_tes!G22/RES_hh_num!G22)</f>
        <v>2182.4912585770644</v>
      </c>
      <c r="H22" s="95">
        <f>IF(RES_hh_tes!H22=0,0,1000000/0.086*RES_hh_tes!H22/RES_hh_num!H22)</f>
        <v>2216.4575474175267</v>
      </c>
      <c r="I22" s="95">
        <f>IF(RES_hh_tes!I22=0,0,1000000/0.086*RES_hh_tes!I22/RES_hh_num!I22)</f>
        <v>2265.8039139811635</v>
      </c>
      <c r="J22" s="95">
        <f>IF(RES_hh_tes!J22=0,0,1000000/0.086*RES_hh_tes!J22/RES_hh_num!J22)</f>
        <v>2239.2020604089826</v>
      </c>
      <c r="K22" s="95">
        <f>IF(RES_hh_tes!K22=0,0,1000000/0.086*RES_hh_tes!K22/RES_hh_num!K22)</f>
        <v>2257.7976305895058</v>
      </c>
      <c r="L22" s="95">
        <f>IF(RES_hh_tes!L22=0,0,1000000/0.086*RES_hh_tes!L22/RES_hh_num!L22)</f>
        <v>2240.3558174017062</v>
      </c>
      <c r="M22" s="95">
        <f>IF(RES_hh_tes!M22=0,0,1000000/0.086*RES_hh_tes!M22/RES_hh_num!M22)</f>
        <v>2233.4593634624403</v>
      </c>
      <c r="N22" s="95">
        <f>IF(RES_hh_tes!N22=0,0,1000000/0.086*RES_hh_tes!N22/RES_hh_num!N22)</f>
        <v>2232.5653692624478</v>
      </c>
      <c r="O22" s="95">
        <f>IF(RES_hh_tes!O22=0,0,1000000/0.086*RES_hh_tes!O22/RES_hh_num!O22)</f>
        <v>2225.7654003148314</v>
      </c>
      <c r="P22" s="95">
        <f>IF(RES_hh_tes!P22=0,0,1000000/0.086*RES_hh_tes!P22/RES_hh_num!P22)</f>
        <v>2207.4024148683893</v>
      </c>
      <c r="Q22" s="95">
        <f>IF(RES_hh_tes!Q22=0,0,1000000/0.086*RES_hh_tes!Q22/RES_hh_num!Q22)</f>
        <v>2189.0252357885647</v>
      </c>
    </row>
    <row r="23" spans="1:17" ht="12" customHeight="1" x14ac:dyDescent="0.25">
      <c r="A23" s="87" t="s">
        <v>79</v>
      </c>
      <c r="B23" s="95">
        <f>IF(RES_hh_tes!B23=0,0,1000000/0.086*RES_hh_tes!B23/RES_hh_num!B23)</f>
        <v>0</v>
      </c>
      <c r="C23" s="95">
        <f>IF(RES_hh_tes!C23=0,0,1000000/0.086*RES_hh_tes!C23/RES_hh_num!C23)</f>
        <v>0</v>
      </c>
      <c r="D23" s="95">
        <f>IF(RES_hh_tes!D23=0,0,1000000/0.086*RES_hh_tes!D23/RES_hh_num!D23)</f>
        <v>0</v>
      </c>
      <c r="E23" s="95">
        <f>IF(RES_hh_tes!E23=0,0,1000000/0.086*RES_hh_tes!E23/RES_hh_num!E23)</f>
        <v>0</v>
      </c>
      <c r="F23" s="95">
        <f>IF(RES_hh_tes!F23=0,0,1000000/0.086*RES_hh_tes!F23/RES_hh_num!F23)</f>
        <v>0</v>
      </c>
      <c r="G23" s="95">
        <f>IF(RES_hh_tes!G23=0,0,1000000/0.086*RES_hh_tes!G23/RES_hh_num!G23)</f>
        <v>0</v>
      </c>
      <c r="H23" s="95">
        <f>IF(RES_hh_tes!H23=0,0,1000000/0.086*RES_hh_tes!H23/RES_hh_num!H23)</f>
        <v>0</v>
      </c>
      <c r="I23" s="95">
        <f>IF(RES_hh_tes!I23=0,0,1000000/0.086*RES_hh_tes!I23/RES_hh_num!I23)</f>
        <v>0</v>
      </c>
      <c r="J23" s="95">
        <f>IF(RES_hh_tes!J23=0,0,1000000/0.086*RES_hh_tes!J23/RES_hh_num!J23)</f>
        <v>0</v>
      </c>
      <c r="K23" s="95">
        <f>IF(RES_hh_tes!K23=0,0,1000000/0.086*RES_hh_tes!K23/RES_hh_num!K23)</f>
        <v>0</v>
      </c>
      <c r="L23" s="95">
        <f>IF(RES_hh_tes!L23=0,0,1000000/0.086*RES_hh_tes!L23/RES_hh_num!L23)</f>
        <v>0</v>
      </c>
      <c r="M23" s="95">
        <f>IF(RES_hh_tes!M23=0,0,1000000/0.086*RES_hh_tes!M23/RES_hh_num!M23)</f>
        <v>0</v>
      </c>
      <c r="N23" s="95">
        <f>IF(RES_hh_tes!N23=0,0,1000000/0.086*RES_hh_tes!N23/RES_hh_num!N23)</f>
        <v>0</v>
      </c>
      <c r="O23" s="95">
        <f>IF(RES_hh_tes!O23=0,0,1000000/0.086*RES_hh_tes!O23/RES_hh_num!O23)</f>
        <v>0</v>
      </c>
      <c r="P23" s="95">
        <f>IF(RES_hh_tes!P23=0,0,1000000/0.086*RES_hh_tes!P23/RES_hh_num!P23)</f>
        <v>0</v>
      </c>
      <c r="Q23" s="95">
        <f>IF(RES_hh_tes!Q23=0,0,1000000/0.086*RES_hh_tes!Q23/RES_hh_num!Q23)</f>
        <v>0</v>
      </c>
    </row>
    <row r="24" spans="1:17" ht="12" customHeight="1" x14ac:dyDescent="0.25">
      <c r="A24" s="87" t="s">
        <v>61</v>
      </c>
      <c r="B24" s="95">
        <f>IF(RES_hh_tes!B24=0,0,1000000/0.086*RES_hh_tes!B24/RES_hh_num!B24)</f>
        <v>0</v>
      </c>
      <c r="C24" s="95">
        <f>IF(RES_hh_tes!C24=0,0,1000000/0.086*RES_hh_tes!C24/RES_hh_num!C24)</f>
        <v>0</v>
      </c>
      <c r="D24" s="95">
        <f>IF(RES_hh_tes!D24=0,0,1000000/0.086*RES_hh_tes!D24/RES_hh_num!D24)</f>
        <v>0</v>
      </c>
      <c r="E24" s="95">
        <f>IF(RES_hh_tes!E24=0,0,1000000/0.086*RES_hh_tes!E24/RES_hh_num!E24)</f>
        <v>0</v>
      </c>
      <c r="F24" s="95">
        <f>IF(RES_hh_tes!F24=0,0,1000000/0.086*RES_hh_tes!F24/RES_hh_num!F24)</f>
        <v>0</v>
      </c>
      <c r="G24" s="95">
        <f>IF(RES_hh_tes!G24=0,0,1000000/0.086*RES_hh_tes!G24/RES_hh_num!G24)</f>
        <v>0</v>
      </c>
      <c r="H24" s="95">
        <f>IF(RES_hh_tes!H24=0,0,1000000/0.086*RES_hh_tes!H24/RES_hh_num!H24)</f>
        <v>0</v>
      </c>
      <c r="I24" s="95">
        <f>IF(RES_hh_tes!I24=0,0,1000000/0.086*RES_hh_tes!I24/RES_hh_num!I24)</f>
        <v>0</v>
      </c>
      <c r="J24" s="95">
        <f>IF(RES_hh_tes!J24=0,0,1000000/0.086*RES_hh_tes!J24/RES_hh_num!J24)</f>
        <v>0</v>
      </c>
      <c r="K24" s="95">
        <f>IF(RES_hh_tes!K24=0,0,1000000/0.086*RES_hh_tes!K24/RES_hh_num!K24)</f>
        <v>0</v>
      </c>
      <c r="L24" s="95">
        <f>IF(RES_hh_tes!L24=0,0,1000000/0.086*RES_hh_tes!L24/RES_hh_num!L24)</f>
        <v>0</v>
      </c>
      <c r="M24" s="95">
        <f>IF(RES_hh_tes!M24=0,0,1000000/0.086*RES_hh_tes!M24/RES_hh_num!M24)</f>
        <v>0</v>
      </c>
      <c r="N24" s="95">
        <f>IF(RES_hh_tes!N24=0,0,1000000/0.086*RES_hh_tes!N24/RES_hh_num!N24)</f>
        <v>0</v>
      </c>
      <c r="O24" s="95">
        <f>IF(RES_hh_tes!O24=0,0,1000000/0.086*RES_hh_tes!O24/RES_hh_num!O24)</f>
        <v>0</v>
      </c>
      <c r="P24" s="95">
        <f>IF(RES_hh_tes!P24=0,0,1000000/0.086*RES_hh_tes!P24/RES_hh_num!P24)</f>
        <v>0</v>
      </c>
      <c r="Q24" s="95">
        <f>IF(RES_hh_tes!Q24=0,0,1000000/0.086*RES_hh_tes!Q24/RES_hh_num!Q24)</f>
        <v>0</v>
      </c>
    </row>
    <row r="25" spans="1:17" ht="12" customHeight="1" x14ac:dyDescent="0.25">
      <c r="A25" s="51" t="s">
        <v>60</v>
      </c>
      <c r="B25" s="22">
        <f>IF(RES_hh_tes!B25=0,0,1000000/0.086*RES_hh_tes!B25/RES_hh_num!B25)</f>
        <v>2359.0529139416894</v>
      </c>
      <c r="C25" s="22">
        <f>IF(RES_hh_tes!C25=0,0,1000000/0.086*RES_hh_tes!C25/RES_hh_num!C25)</f>
        <v>2424.9387532887686</v>
      </c>
      <c r="D25" s="22">
        <f>IF(RES_hh_tes!D25=0,0,1000000/0.086*RES_hh_tes!D25/RES_hh_num!D25)</f>
        <v>2279.6351785417864</v>
      </c>
      <c r="E25" s="22">
        <f>IF(RES_hh_tes!E25=0,0,1000000/0.086*RES_hh_tes!E25/RES_hh_num!E25)</f>
        <v>2335.7010881978686</v>
      </c>
      <c r="F25" s="22">
        <f>IF(RES_hh_tes!F25=0,0,1000000/0.086*RES_hh_tes!F25/RES_hh_num!F25)</f>
        <v>2436.4156331865611</v>
      </c>
      <c r="G25" s="22">
        <f>IF(RES_hh_tes!G25=0,0,1000000/0.086*RES_hh_tes!G25/RES_hh_num!G25)</f>
        <v>2429.4312643310918</v>
      </c>
      <c r="H25" s="22">
        <f>IF(RES_hh_tes!H25=0,0,1000000/0.086*RES_hh_tes!H25/RES_hh_num!H25)</f>
        <v>2630.6506165417331</v>
      </c>
      <c r="I25" s="22">
        <f>IF(RES_hh_tes!I25=0,0,1000000/0.086*RES_hh_tes!I25/RES_hh_num!I25)</f>
        <v>2525.8439889363062</v>
      </c>
      <c r="J25" s="22">
        <f>IF(RES_hh_tes!J25=0,0,1000000/0.086*RES_hh_tes!J25/RES_hh_num!J25)</f>
        <v>2583.4344424584378</v>
      </c>
      <c r="K25" s="22">
        <f>IF(RES_hh_tes!K25=0,0,1000000/0.086*RES_hh_tes!K25/RES_hh_num!K25)</f>
        <v>2289.9563508787587</v>
      </c>
      <c r="L25" s="22">
        <f>IF(RES_hh_tes!L25=0,0,1000000/0.086*RES_hh_tes!L25/RES_hh_num!L25)</f>
        <v>2424.087053283889</v>
      </c>
      <c r="M25" s="22">
        <f>IF(RES_hh_tes!M25=0,0,1000000/0.086*RES_hh_tes!M25/RES_hh_num!M25)</f>
        <v>2424.8805548244582</v>
      </c>
      <c r="N25" s="22">
        <f>IF(RES_hh_tes!N25=0,0,1000000/0.086*RES_hh_tes!N25/RES_hh_num!N25)</f>
        <v>2379.4896472956566</v>
      </c>
      <c r="O25" s="22">
        <f>IF(RES_hh_tes!O25=0,0,1000000/0.086*RES_hh_tes!O25/RES_hh_num!O25)</f>
        <v>2529.989095222586</v>
      </c>
      <c r="P25" s="22">
        <f>IF(RES_hh_tes!P25=0,0,1000000/0.086*RES_hh_tes!P25/RES_hh_num!P25)</f>
        <v>2537.2628000608947</v>
      </c>
      <c r="Q25" s="22">
        <f>IF(RES_hh_tes!Q25=0,0,1000000/0.086*RES_hh_tes!Q25/RES_hh_num!Q25)</f>
        <v>2638.487784117608</v>
      </c>
    </row>
    <row r="26" spans="1:17" ht="12" customHeight="1" x14ac:dyDescent="0.25">
      <c r="A26" s="49" t="s">
        <v>59</v>
      </c>
      <c r="B26" s="18">
        <f>IF(RES_hh_tes!B26=0,0,1000000/0.086*RES_hh_tes!B26/RES_hh_num!B26)</f>
        <v>733.95292488415112</v>
      </c>
      <c r="C26" s="18">
        <f>IF(RES_hh_tes!C26=0,0,1000000/0.086*RES_hh_tes!C26/RES_hh_num!C26)</f>
        <v>609.42908683145617</v>
      </c>
      <c r="D26" s="18">
        <f>IF(RES_hh_tes!D26=0,0,1000000/0.086*RES_hh_tes!D26/RES_hh_num!D26)</f>
        <v>737.57735342493766</v>
      </c>
      <c r="E26" s="18">
        <f>IF(RES_hh_tes!E26=0,0,1000000/0.086*RES_hh_tes!E26/RES_hh_num!E26)</f>
        <v>732.00547540095579</v>
      </c>
      <c r="F26" s="18">
        <f>IF(RES_hh_tes!F26=0,0,1000000/0.086*RES_hh_tes!F26/RES_hh_num!F26)</f>
        <v>745.5379553373059</v>
      </c>
      <c r="G26" s="18">
        <f>IF(RES_hh_tes!G26=0,0,1000000/0.086*RES_hh_tes!G26/RES_hh_num!G26)</f>
        <v>752.11344765492834</v>
      </c>
      <c r="H26" s="18">
        <f>IF(RES_hh_tes!H26=0,0,1000000/0.086*RES_hh_tes!H26/RES_hh_num!H26)</f>
        <v>763.06947238833095</v>
      </c>
      <c r="I26" s="18">
        <f>IF(RES_hh_tes!I26=0,0,1000000/0.086*RES_hh_tes!I26/RES_hh_num!I26)</f>
        <v>763.88108335797756</v>
      </c>
      <c r="J26" s="18">
        <f>IF(RES_hh_tes!J26=0,0,1000000/0.086*RES_hh_tes!J26/RES_hh_num!J26)</f>
        <v>771.58496903485104</v>
      </c>
      <c r="K26" s="18">
        <f>IF(RES_hh_tes!K26=0,0,1000000/0.086*RES_hh_tes!K26/RES_hh_num!K26)</f>
        <v>775.32058043131792</v>
      </c>
      <c r="L26" s="18">
        <f>IF(RES_hh_tes!L26=0,0,1000000/0.086*RES_hh_tes!L26/RES_hh_num!L26)</f>
        <v>779.40197796011898</v>
      </c>
      <c r="M26" s="18">
        <f>IF(RES_hh_tes!M26=0,0,1000000/0.086*RES_hh_tes!M26/RES_hh_num!M26)</f>
        <v>778.15376954037947</v>
      </c>
      <c r="N26" s="18">
        <f>IF(RES_hh_tes!N26=0,0,1000000/0.086*RES_hh_tes!N26/RES_hh_num!N26)</f>
        <v>777.1971628515239</v>
      </c>
      <c r="O26" s="18">
        <f>IF(RES_hh_tes!O26=0,0,1000000/0.086*RES_hh_tes!O26/RES_hh_num!O26)</f>
        <v>778.43666313593008</v>
      </c>
      <c r="P26" s="18">
        <f>IF(RES_hh_tes!P26=0,0,1000000/0.086*RES_hh_tes!P26/RES_hh_num!P26)</f>
        <v>776.24036454187842</v>
      </c>
      <c r="Q26" s="18">
        <f>IF(RES_hh_tes!Q26=0,0,1000000/0.086*RES_hh_tes!Q26/RES_hh_num!Q26)</f>
        <v>769.28550054350569</v>
      </c>
    </row>
    <row r="27" spans="1:17" ht="12.95" customHeight="1" x14ac:dyDescent="0.25">
      <c r="A27" s="89" t="s">
        <v>62</v>
      </c>
      <c r="B27" s="96">
        <f>IF(RES_hh_tes!B27=0,0,1000000/0.086*RES_hh_tes!B27/RES_hh_num!B27)</f>
        <v>628.05589748479292</v>
      </c>
      <c r="C27" s="96">
        <f>IF(RES_hh_tes!C27=0,0,1000000/0.086*RES_hh_tes!C27/RES_hh_num!C27)</f>
        <v>633.39036254632242</v>
      </c>
      <c r="D27" s="96">
        <f>IF(RES_hh_tes!D27=0,0,1000000/0.086*RES_hh_tes!D27/RES_hh_num!D27)</f>
        <v>630.01874868935977</v>
      </c>
      <c r="E27" s="96">
        <f>IF(RES_hh_tes!E27=0,0,1000000/0.086*RES_hh_tes!E27/RES_hh_num!E27)</f>
        <v>648.81023223339093</v>
      </c>
      <c r="F27" s="96">
        <f>IF(RES_hh_tes!F27=0,0,1000000/0.086*RES_hh_tes!F27/RES_hh_num!F27)</f>
        <v>661.91235931205813</v>
      </c>
      <c r="G27" s="96">
        <f>IF(RES_hh_tes!G27=0,0,1000000/0.086*RES_hh_tes!G27/RES_hh_num!G27)</f>
        <v>656.27557891253161</v>
      </c>
      <c r="H27" s="96">
        <f>IF(RES_hh_tes!H27=0,0,1000000/0.086*RES_hh_tes!H27/RES_hh_num!H27)</f>
        <v>659.78546951967269</v>
      </c>
      <c r="I27" s="96">
        <f>IF(RES_hh_tes!I27=0,0,1000000/0.086*RES_hh_tes!I27/RES_hh_num!I27)</f>
        <v>693.16717673422249</v>
      </c>
      <c r="J27" s="96">
        <f>IF(RES_hh_tes!J27=0,0,1000000/0.086*RES_hh_tes!J27/RES_hh_num!J27)</f>
        <v>696.7981359539815</v>
      </c>
      <c r="K27" s="96">
        <f>IF(RES_hh_tes!K27=0,0,1000000/0.086*RES_hh_tes!K27/RES_hh_num!K27)</f>
        <v>686.34320824406564</v>
      </c>
      <c r="L27" s="96">
        <f>IF(RES_hh_tes!L27=0,0,1000000/0.086*RES_hh_tes!L27/RES_hh_num!L27)</f>
        <v>697.4506852954961</v>
      </c>
      <c r="M27" s="96">
        <f>IF(RES_hh_tes!M27=0,0,1000000/0.086*RES_hh_tes!M27/RES_hh_num!M27)</f>
        <v>696.72884075296076</v>
      </c>
      <c r="N27" s="96">
        <f>IF(RES_hh_tes!N27=0,0,1000000/0.086*RES_hh_tes!N27/RES_hh_num!N27)</f>
        <v>713.99154870831421</v>
      </c>
      <c r="O27" s="96">
        <f>IF(RES_hh_tes!O27=0,0,1000000/0.086*RES_hh_tes!O27/RES_hh_num!O27)</f>
        <v>719.11365482630526</v>
      </c>
      <c r="P27" s="96">
        <f>IF(RES_hh_tes!P27=0,0,1000000/0.086*RES_hh_tes!P27/RES_hh_num!P27)</f>
        <v>750.28444667522399</v>
      </c>
      <c r="Q27" s="96">
        <f>IF(RES_hh_tes!Q27=0,0,1000000/0.086*RES_hh_tes!Q27/RES_hh_num!Q27)</f>
        <v>782.88828520061304</v>
      </c>
    </row>
    <row r="28" spans="1:17" ht="12" customHeight="1" x14ac:dyDescent="0.25">
      <c r="A28" s="87" t="s">
        <v>58</v>
      </c>
      <c r="B28" s="95">
        <f>IF(RES_hh_tes!B28=0,0,1000000/0.086*RES_hh_tes!B28/RES_hh_num!B28)</f>
        <v>0</v>
      </c>
      <c r="C28" s="95">
        <f>IF(RES_hh_tes!C28=0,0,1000000/0.086*RES_hh_tes!C28/RES_hh_num!C28)</f>
        <v>0</v>
      </c>
      <c r="D28" s="95">
        <f>IF(RES_hh_tes!D28=0,0,1000000/0.086*RES_hh_tes!D28/RES_hh_num!D28)</f>
        <v>0</v>
      </c>
      <c r="E28" s="95">
        <f>IF(RES_hh_tes!E28=0,0,1000000/0.086*RES_hh_tes!E28/RES_hh_num!E28)</f>
        <v>0</v>
      </c>
      <c r="F28" s="95">
        <f>IF(RES_hh_tes!F28=0,0,1000000/0.086*RES_hh_tes!F28/RES_hh_num!F28)</f>
        <v>0</v>
      </c>
      <c r="G28" s="95">
        <f>IF(RES_hh_tes!G28=0,0,1000000/0.086*RES_hh_tes!G28/RES_hh_num!G28)</f>
        <v>0</v>
      </c>
      <c r="H28" s="95">
        <f>IF(RES_hh_tes!H28=0,0,1000000/0.086*RES_hh_tes!H28/RES_hh_num!H28)</f>
        <v>0</v>
      </c>
      <c r="I28" s="95">
        <f>IF(RES_hh_tes!I28=0,0,1000000/0.086*RES_hh_tes!I28/RES_hh_num!I28)</f>
        <v>0</v>
      </c>
      <c r="J28" s="95">
        <f>IF(RES_hh_tes!J28=0,0,1000000/0.086*RES_hh_tes!J28/RES_hh_num!J28)</f>
        <v>0</v>
      </c>
      <c r="K28" s="95">
        <f>IF(RES_hh_tes!K28=0,0,1000000/0.086*RES_hh_tes!K28/RES_hh_num!K28)</f>
        <v>0</v>
      </c>
      <c r="L28" s="95">
        <f>IF(RES_hh_tes!L28=0,0,1000000/0.086*RES_hh_tes!L28/RES_hh_num!L28)</f>
        <v>0</v>
      </c>
      <c r="M28" s="95">
        <f>IF(RES_hh_tes!M28=0,0,1000000/0.086*RES_hh_tes!M28/RES_hh_num!M28)</f>
        <v>0</v>
      </c>
      <c r="N28" s="95">
        <f>IF(RES_hh_tes!N28=0,0,1000000/0.086*RES_hh_tes!N28/RES_hh_num!N28)</f>
        <v>0</v>
      </c>
      <c r="O28" s="95">
        <f>IF(RES_hh_tes!O28=0,0,1000000/0.086*RES_hh_tes!O28/RES_hh_num!O28)</f>
        <v>0</v>
      </c>
      <c r="P28" s="95">
        <f>IF(RES_hh_tes!P28=0,0,1000000/0.086*RES_hh_tes!P28/RES_hh_num!P28)</f>
        <v>0</v>
      </c>
      <c r="Q28" s="95">
        <f>IF(RES_hh_tes!Q28=0,0,1000000/0.086*RES_hh_tes!Q28/RES_hh_num!Q28)</f>
        <v>0</v>
      </c>
    </row>
    <row r="29" spans="1:17" s="28" customFormat="1" ht="12" customHeight="1" x14ac:dyDescent="0.25">
      <c r="A29" s="87" t="s">
        <v>84</v>
      </c>
      <c r="B29" s="95">
        <f>IF(RES_hh_tes!B29=0,0,1000000/0.086*RES_hh_tes!B29/RES_hh_num!B29)</f>
        <v>576.27064785645575</v>
      </c>
      <c r="C29" s="95">
        <f>IF(RES_hh_tes!C29=0,0,1000000/0.086*RES_hh_tes!C29/RES_hh_num!C29)</f>
        <v>581.90693474895284</v>
      </c>
      <c r="D29" s="95">
        <f>IF(RES_hh_tes!D29=0,0,1000000/0.086*RES_hh_tes!D29/RES_hh_num!D29)</f>
        <v>599.16597845934598</v>
      </c>
      <c r="E29" s="95">
        <f>IF(RES_hh_tes!E29=0,0,1000000/0.086*RES_hh_tes!E29/RES_hh_num!E29)</f>
        <v>605.14927160887089</v>
      </c>
      <c r="F29" s="95">
        <f>IF(RES_hh_tes!F29=0,0,1000000/0.086*RES_hh_tes!F29/RES_hh_num!F29)</f>
        <v>608.75038575111364</v>
      </c>
      <c r="G29" s="95">
        <f>IF(RES_hh_tes!G29=0,0,1000000/0.086*RES_hh_tes!G29/RES_hh_num!G29)</f>
        <v>612.05749389731272</v>
      </c>
      <c r="H29" s="95">
        <f>IF(RES_hh_tes!H29=0,0,1000000/0.086*RES_hh_tes!H29/RES_hh_num!H29)</f>
        <v>598.50333586360944</v>
      </c>
      <c r="I29" s="95">
        <f>IF(RES_hh_tes!I29=0,0,1000000/0.086*RES_hh_tes!I29/RES_hh_num!I29)</f>
        <v>640.76361297633764</v>
      </c>
      <c r="J29" s="95">
        <f>IF(RES_hh_tes!J29=0,0,1000000/0.086*RES_hh_tes!J29/RES_hh_num!J29)</f>
        <v>632.51080551992834</v>
      </c>
      <c r="K29" s="95">
        <f>IF(RES_hh_tes!K29=0,0,1000000/0.086*RES_hh_tes!K29/RES_hh_num!K29)</f>
        <v>668.69956709504277</v>
      </c>
      <c r="L29" s="95">
        <f>IF(RES_hh_tes!L29=0,0,1000000/0.086*RES_hh_tes!L29/RES_hh_num!L29)</f>
        <v>651.60229770904391</v>
      </c>
      <c r="M29" s="95">
        <f>IF(RES_hh_tes!M29=0,0,1000000/0.086*RES_hh_tes!M29/RES_hh_num!M29)</f>
        <v>654.9955569244969</v>
      </c>
      <c r="N29" s="95">
        <f>IF(RES_hh_tes!N29=0,0,1000000/0.086*RES_hh_tes!N29/RES_hh_num!N29)</f>
        <v>672.71378865761221</v>
      </c>
      <c r="O29" s="95">
        <f>IF(RES_hh_tes!O29=0,0,1000000/0.086*RES_hh_tes!O29/RES_hh_num!O29)</f>
        <v>664.99177819109627</v>
      </c>
      <c r="P29" s="95">
        <f>IF(RES_hh_tes!P29=0,0,1000000/0.086*RES_hh_tes!P29/RES_hh_num!P29)</f>
        <v>683.85441380988743</v>
      </c>
      <c r="Q29" s="95">
        <f>IF(RES_hh_tes!Q29=0,0,1000000/0.086*RES_hh_tes!Q29/RES_hh_num!Q29)</f>
        <v>685.16769887355099</v>
      </c>
    </row>
    <row r="30" spans="1:17" ht="12" customHeight="1" x14ac:dyDescent="0.25">
      <c r="A30" s="87" t="s">
        <v>109</v>
      </c>
      <c r="B30" s="95">
        <f>IF(RES_hh_tes!B30=0,0,1000000/0.086*RES_hh_tes!B30/RES_hh_num!B30)</f>
        <v>576.27039343312595</v>
      </c>
      <c r="C30" s="95">
        <f>IF(RES_hh_tes!C30=0,0,1000000/0.086*RES_hh_tes!C30/RES_hh_num!C30)</f>
        <v>576.57537376151731</v>
      </c>
      <c r="D30" s="95">
        <f>IF(RES_hh_tes!D30=0,0,1000000/0.086*RES_hh_tes!D30/RES_hh_num!D30)</f>
        <v>598.67801589382179</v>
      </c>
      <c r="E30" s="95">
        <f>IF(RES_hh_tes!E30=0,0,1000000/0.086*RES_hh_tes!E30/RES_hh_num!E30)</f>
        <v>612.37696669819468</v>
      </c>
      <c r="F30" s="95">
        <f>IF(RES_hh_tes!F30=0,0,1000000/0.086*RES_hh_tes!F30/RES_hh_num!F30)</f>
        <v>614.5345714467976</v>
      </c>
      <c r="G30" s="95">
        <f>IF(RES_hh_tes!G30=0,0,1000000/0.086*RES_hh_tes!G30/RES_hh_num!G30)</f>
        <v>615.16871788284573</v>
      </c>
      <c r="H30" s="95">
        <f>IF(RES_hh_tes!H30=0,0,1000000/0.086*RES_hh_tes!H30/RES_hh_num!H30)</f>
        <v>603.14700847849349</v>
      </c>
      <c r="I30" s="95">
        <f>IF(RES_hh_tes!I30=0,0,1000000/0.086*RES_hh_tes!I30/RES_hh_num!I30)</f>
        <v>629.91286058231162</v>
      </c>
      <c r="J30" s="95">
        <f>IF(RES_hh_tes!J30=0,0,1000000/0.086*RES_hh_tes!J30/RES_hh_num!J30)</f>
        <v>655.74491058155922</v>
      </c>
      <c r="K30" s="95">
        <f>IF(RES_hh_tes!K30=0,0,1000000/0.086*RES_hh_tes!K30/RES_hh_num!K30)</f>
        <v>650.43028415394019</v>
      </c>
      <c r="L30" s="95">
        <f>IF(RES_hh_tes!L30=0,0,1000000/0.086*RES_hh_tes!L30/RES_hh_num!L30)</f>
        <v>657.84329950414042</v>
      </c>
      <c r="M30" s="95">
        <f>IF(RES_hh_tes!M30=0,0,1000000/0.086*RES_hh_tes!M30/RES_hh_num!M30)</f>
        <v>650.62753470025268</v>
      </c>
      <c r="N30" s="95">
        <f>IF(RES_hh_tes!N30=0,0,1000000/0.086*RES_hh_tes!N30/RES_hh_num!N30)</f>
        <v>679.78608660410498</v>
      </c>
      <c r="O30" s="95">
        <f>IF(RES_hh_tes!O30=0,0,1000000/0.086*RES_hh_tes!O30/RES_hh_num!O30)</f>
        <v>668.68303896432531</v>
      </c>
      <c r="P30" s="95">
        <f>IF(RES_hh_tes!P30=0,0,1000000/0.086*RES_hh_tes!P30/RES_hh_num!P30)</f>
        <v>690.39857901875064</v>
      </c>
      <c r="Q30" s="95">
        <f>IF(RES_hh_tes!Q30=0,0,1000000/0.086*RES_hh_tes!Q30/RES_hh_num!Q30)</f>
        <v>695.47755639949094</v>
      </c>
    </row>
    <row r="31" spans="1:17" ht="12" customHeight="1" x14ac:dyDescent="0.25">
      <c r="A31" s="87" t="s">
        <v>55</v>
      </c>
      <c r="B31" s="95">
        <f>IF(RES_hh_tes!B31=0,0,1000000/0.086*RES_hh_tes!B31/RES_hh_num!B31)</f>
        <v>0</v>
      </c>
      <c r="C31" s="95">
        <f>IF(RES_hh_tes!C31=0,0,1000000/0.086*RES_hh_tes!C31/RES_hh_num!C31)</f>
        <v>0</v>
      </c>
      <c r="D31" s="95">
        <f>IF(RES_hh_tes!D31=0,0,1000000/0.086*RES_hh_tes!D31/RES_hh_num!D31)</f>
        <v>0</v>
      </c>
      <c r="E31" s="95">
        <f>IF(RES_hh_tes!E31=0,0,1000000/0.086*RES_hh_tes!E31/RES_hh_num!E31)</f>
        <v>0</v>
      </c>
      <c r="F31" s="95">
        <f>IF(RES_hh_tes!F31=0,0,1000000/0.086*RES_hh_tes!F31/RES_hh_num!F31)</f>
        <v>0</v>
      </c>
      <c r="G31" s="95">
        <f>IF(RES_hh_tes!G31=0,0,1000000/0.086*RES_hh_tes!G31/RES_hh_num!G31)</f>
        <v>0</v>
      </c>
      <c r="H31" s="95">
        <f>IF(RES_hh_tes!H31=0,0,1000000/0.086*RES_hh_tes!H31/RES_hh_num!H31)</f>
        <v>0</v>
      </c>
      <c r="I31" s="95">
        <f>IF(RES_hh_tes!I31=0,0,1000000/0.086*RES_hh_tes!I31/RES_hh_num!I31)</f>
        <v>0</v>
      </c>
      <c r="J31" s="95">
        <f>IF(RES_hh_tes!J31=0,0,1000000/0.086*RES_hh_tes!J31/RES_hh_num!J31)</f>
        <v>0</v>
      </c>
      <c r="K31" s="95">
        <f>IF(RES_hh_tes!K31=0,0,1000000/0.086*RES_hh_tes!K31/RES_hh_num!K31)</f>
        <v>0</v>
      </c>
      <c r="L31" s="95">
        <f>IF(RES_hh_tes!L31=0,0,1000000/0.086*RES_hh_tes!L31/RES_hh_num!L31)</f>
        <v>0</v>
      </c>
      <c r="M31" s="95">
        <f>IF(RES_hh_tes!M31=0,0,1000000/0.086*RES_hh_tes!M31/RES_hh_num!M31)</f>
        <v>0</v>
      </c>
      <c r="N31" s="95">
        <f>IF(RES_hh_tes!N31=0,0,1000000/0.086*RES_hh_tes!N31/RES_hh_num!N31)</f>
        <v>0</v>
      </c>
      <c r="O31" s="95">
        <f>IF(RES_hh_tes!O31=0,0,1000000/0.086*RES_hh_tes!O31/RES_hh_num!O31)</f>
        <v>0</v>
      </c>
      <c r="P31" s="95">
        <f>IF(RES_hh_tes!P31=0,0,1000000/0.086*RES_hh_tes!P31/RES_hh_num!P31)</f>
        <v>0</v>
      </c>
      <c r="Q31" s="95">
        <f>IF(RES_hh_tes!Q31=0,0,1000000/0.086*RES_hh_tes!Q31/RES_hh_num!Q31)</f>
        <v>0</v>
      </c>
    </row>
    <row r="32" spans="1:17" ht="12" customHeight="1" x14ac:dyDescent="0.25">
      <c r="A32" s="49" t="s">
        <v>60</v>
      </c>
      <c r="B32" s="18">
        <f>IF(RES_hh_tes!B32=0,0,1000000/0.086*RES_hh_tes!B32/RES_hh_num!B32)</f>
        <v>647.81534794616368</v>
      </c>
      <c r="C32" s="18">
        <f>IF(RES_hh_tes!C32=0,0,1000000/0.086*RES_hh_tes!C32/RES_hh_num!C32)</f>
        <v>658.53426581992574</v>
      </c>
      <c r="D32" s="18">
        <f>IF(RES_hh_tes!D32=0,0,1000000/0.086*RES_hh_tes!D32/RES_hh_num!D32)</f>
        <v>642.65043026174646</v>
      </c>
      <c r="E32" s="18">
        <f>IF(RES_hh_tes!E32=0,0,1000000/0.086*RES_hh_tes!E32/RES_hh_num!E32)</f>
        <v>665.36681851094079</v>
      </c>
      <c r="F32" s="18">
        <f>IF(RES_hh_tes!F32=0,0,1000000/0.086*RES_hh_tes!F32/RES_hh_num!F32)</f>
        <v>686.68419596779745</v>
      </c>
      <c r="G32" s="18">
        <f>IF(RES_hh_tes!G32=0,0,1000000/0.086*RES_hh_tes!G32/RES_hh_num!G32)</f>
        <v>678.8899523118024</v>
      </c>
      <c r="H32" s="18">
        <f>IF(RES_hh_tes!H32=0,0,1000000/0.086*RES_hh_tes!H32/RES_hh_num!H32)</f>
        <v>699.57586594184602</v>
      </c>
      <c r="I32" s="18">
        <f>IF(RES_hh_tes!I32=0,0,1000000/0.086*RES_hh_tes!I32/RES_hh_num!I32)</f>
        <v>721.74687632792063</v>
      </c>
      <c r="J32" s="18">
        <f>IF(RES_hh_tes!J32=0,0,1000000/0.086*RES_hh_tes!J32/RES_hh_num!J32)</f>
        <v>722.1453719146964</v>
      </c>
      <c r="K32" s="18">
        <f>IF(RES_hh_tes!K32=0,0,1000000/0.086*RES_hh_tes!K32/RES_hh_num!K32)</f>
        <v>697.8148093370196</v>
      </c>
      <c r="L32" s="18">
        <f>IF(RES_hh_tes!L32=0,0,1000000/0.086*RES_hh_tes!L32/RES_hh_num!L32)</f>
        <v>716.84621715797084</v>
      </c>
      <c r="M32" s="18">
        <f>IF(RES_hh_tes!M32=0,0,1000000/0.086*RES_hh_tes!M32/RES_hh_num!M32)</f>
        <v>715.94483554354508</v>
      </c>
      <c r="N32" s="18">
        <f>IF(RES_hh_tes!N32=0,0,1000000/0.086*RES_hh_tes!N32/RES_hh_num!N32)</f>
        <v>726.76587846852158</v>
      </c>
      <c r="O32" s="18">
        <f>IF(RES_hh_tes!O32=0,0,1000000/0.086*RES_hh_tes!O32/RES_hh_num!O32)</f>
        <v>755.79354627153464</v>
      </c>
      <c r="P32" s="18">
        <f>IF(RES_hh_tes!P32=0,0,1000000/0.086*RES_hh_tes!P32/RES_hh_num!P32)</f>
        <v>783.5957604795874</v>
      </c>
      <c r="Q32" s="18">
        <f>IF(RES_hh_tes!Q32=0,0,1000000/0.086*RES_hh_tes!Q32/RES_hh_num!Q32)</f>
        <v>829.78836992552328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>
        <f>IF(RES_hh_emi!B3=0,0,1000000*RES_hh_emi!B3/RES_hh_num!B3)</f>
        <v>4878.4272270837428</v>
      </c>
      <c r="C3" s="100">
        <f>IF(RES_hh_emi!C3=0,0,1000000*RES_hh_emi!C3/RES_hh_num!C3)</f>
        <v>5015.5092039431374</v>
      </c>
      <c r="D3" s="100">
        <f>IF(RES_hh_emi!D3=0,0,1000000*RES_hh_emi!D3/RES_hh_num!D3)</f>
        <v>4818.9569681768653</v>
      </c>
      <c r="E3" s="100">
        <f>IF(RES_hh_emi!E3=0,0,1000000*RES_hh_emi!E3/RES_hh_num!E3)</f>
        <v>4849.3917517784657</v>
      </c>
      <c r="F3" s="100">
        <f>IF(RES_hh_emi!F3=0,0,1000000*RES_hh_emi!F3/RES_hh_num!F3)</f>
        <v>4903.7885557996424</v>
      </c>
      <c r="G3" s="100">
        <f>IF(RES_hh_emi!G3=0,0,1000000*RES_hh_emi!G3/RES_hh_num!G3)</f>
        <v>4921.7018653443984</v>
      </c>
      <c r="H3" s="100">
        <f>IF(RES_hh_emi!H3=0,0,1000000*RES_hh_emi!H3/RES_hh_num!H3)</f>
        <v>4949.9176468007909</v>
      </c>
      <c r="I3" s="100">
        <f>IF(RES_hh_emi!I3=0,0,1000000*RES_hh_emi!I3/RES_hh_num!I3)</f>
        <v>4520.5802184391378</v>
      </c>
      <c r="J3" s="100">
        <f>IF(RES_hh_emi!J3=0,0,1000000*RES_hh_emi!J3/RES_hh_num!J3)</f>
        <v>4712.3313422097144</v>
      </c>
      <c r="K3" s="100">
        <f>IF(RES_hh_emi!K3=0,0,1000000*RES_hh_emi!K3/RES_hh_num!K3)</f>
        <v>4507.8841384662637</v>
      </c>
      <c r="L3" s="100">
        <f>IF(RES_hh_emi!L3=0,0,1000000*RES_hh_emi!L3/RES_hh_num!L3)</f>
        <v>4570.0437228733099</v>
      </c>
      <c r="M3" s="100">
        <f>IF(RES_hh_emi!M3=0,0,1000000*RES_hh_emi!M3/RES_hh_num!M3)</f>
        <v>3717.4102476694475</v>
      </c>
      <c r="N3" s="100">
        <f>IF(RES_hh_emi!N3=0,0,1000000*RES_hh_emi!N3/RES_hh_num!N3)</f>
        <v>3644.5363687778413</v>
      </c>
      <c r="O3" s="100">
        <f>IF(RES_hh_emi!O3=0,0,1000000*RES_hh_emi!O3/RES_hh_num!O3)</f>
        <v>3771.2788408315482</v>
      </c>
      <c r="P3" s="100">
        <f>IF(RES_hh_emi!P3=0,0,1000000*RES_hh_emi!P3/RES_hh_num!P3)</f>
        <v>3466.7636657715675</v>
      </c>
      <c r="Q3" s="100">
        <f>IF(RES_hh_emi!Q3=0,0,1000000*RES_hh_emi!Q3/RES_hh_num!Q3)</f>
        <v>3592.6174103068274</v>
      </c>
    </row>
    <row r="4" spans="1:17" ht="12.95" customHeight="1" x14ac:dyDescent="0.25">
      <c r="A4" s="89" t="s">
        <v>65</v>
      </c>
      <c r="B4" s="96">
        <f>IF(RES_hh_emi!B4=0,0,1000000*RES_hh_emi!B4/RES_hh_num!B4)</f>
        <v>4116.7229856777985</v>
      </c>
      <c r="C4" s="96">
        <f>IF(RES_hh_emi!C4=0,0,1000000*RES_hh_emi!C4/RES_hh_num!C4)</f>
        <v>4226.0521292713856</v>
      </c>
      <c r="D4" s="96">
        <f>IF(RES_hh_emi!D4=0,0,1000000*RES_hh_emi!D4/RES_hh_num!D4)</f>
        <v>4034.2818668731466</v>
      </c>
      <c r="E4" s="96">
        <f>IF(RES_hh_emi!E4=0,0,1000000*RES_hh_emi!E4/RES_hh_num!E4)</f>
        <v>4052.1437211313601</v>
      </c>
      <c r="F4" s="96">
        <f>IF(RES_hh_emi!F4=0,0,1000000*RES_hh_emi!F4/RES_hh_num!F4)</f>
        <v>4094.8740237414004</v>
      </c>
      <c r="G4" s="96">
        <f>IF(RES_hh_emi!G4=0,0,1000000*RES_hh_emi!G4/RES_hh_num!G4)</f>
        <v>4104.1817334379339</v>
      </c>
      <c r="H4" s="96">
        <f>IF(RES_hh_emi!H4=0,0,1000000*RES_hh_emi!H4/RES_hh_num!H4)</f>
        <v>4111.7760494969061</v>
      </c>
      <c r="I4" s="96">
        <f>IF(RES_hh_emi!I4=0,0,1000000*RES_hh_emi!I4/RES_hh_num!I4)</f>
        <v>3694.555622224294</v>
      </c>
      <c r="J4" s="96">
        <f>IF(RES_hh_emi!J4=0,0,1000000*RES_hh_emi!J4/RES_hh_num!J4)</f>
        <v>3883.912344628885</v>
      </c>
      <c r="K4" s="96">
        <f>IF(RES_hh_emi!K4=0,0,1000000*RES_hh_emi!K4/RES_hh_num!K4)</f>
        <v>3686.6391927613772</v>
      </c>
      <c r="L4" s="96">
        <f>IF(RES_hh_emi!L4=0,0,1000000*RES_hh_emi!L4/RES_hh_num!L4)</f>
        <v>3728.4175571076821</v>
      </c>
      <c r="M4" s="96">
        <f>IF(RES_hh_emi!M4=0,0,1000000*RES_hh_emi!M4/RES_hh_num!M4)</f>
        <v>2891.9982333395187</v>
      </c>
      <c r="N4" s="96">
        <f>IF(RES_hh_emi!N4=0,0,1000000*RES_hh_emi!N4/RES_hh_num!N4)</f>
        <v>2803.1286912166897</v>
      </c>
      <c r="O4" s="96">
        <f>IF(RES_hh_emi!O4=0,0,1000000*RES_hh_emi!O4/RES_hh_num!O4)</f>
        <v>2857.2425447655401</v>
      </c>
      <c r="P4" s="96">
        <f>IF(RES_hh_emi!P4=0,0,1000000*RES_hh_emi!P4/RES_hh_num!P4)</f>
        <v>2549.4377553023073</v>
      </c>
      <c r="Q4" s="96">
        <f>IF(RES_hh_emi!Q4=0,0,1000000*RES_hh_emi!Q4/RES_hh_num!Q4)</f>
        <v>2676.0798971737108</v>
      </c>
    </row>
    <row r="5" spans="1:17" ht="12" customHeight="1" x14ac:dyDescent="0.25">
      <c r="A5" s="87" t="s">
        <v>58</v>
      </c>
      <c r="B5" s="95">
        <f>IF(RES_hh_emi!B5=0,0,1000000*RES_hh_emi!B5/RES_hh_num!B5)</f>
        <v>6346.0248776855351</v>
      </c>
      <c r="C5" s="95">
        <f>IF(RES_hh_emi!C5=0,0,1000000*RES_hh_emi!C5/RES_hh_num!C5)</f>
        <v>6563.820627735814</v>
      </c>
      <c r="D5" s="95">
        <f>IF(RES_hh_emi!D5=0,0,1000000*RES_hh_emi!D5/RES_hh_num!D5)</f>
        <v>6442.0325115705846</v>
      </c>
      <c r="E5" s="95">
        <f>IF(RES_hh_emi!E5=0,0,1000000*RES_hh_emi!E5/RES_hh_num!E5)</f>
        <v>6520.6297980150821</v>
      </c>
      <c r="F5" s="95">
        <f>IF(RES_hh_emi!F5=0,0,1000000*RES_hh_emi!F5/RES_hh_num!F5)</f>
        <v>6567.187590098576</v>
      </c>
      <c r="G5" s="95">
        <f>IF(RES_hh_emi!G5=0,0,1000000*RES_hh_emi!G5/RES_hh_num!G5)</f>
        <v>6867.5413703747936</v>
      </c>
      <c r="H5" s="95">
        <f>IF(RES_hh_emi!H5=0,0,1000000*RES_hh_emi!H5/RES_hh_num!H5)</f>
        <v>6788.6726938404036</v>
      </c>
      <c r="I5" s="95">
        <f>IF(RES_hh_emi!I5=0,0,1000000*RES_hh_emi!I5/RES_hh_num!I5)</f>
        <v>6092.3213432298198</v>
      </c>
      <c r="J5" s="95">
        <f>IF(RES_hh_emi!J5=0,0,1000000*RES_hh_emi!J5/RES_hh_num!J5)</f>
        <v>6422.9306645746092</v>
      </c>
      <c r="K5" s="95">
        <f>IF(RES_hh_emi!K5=0,0,1000000*RES_hh_emi!K5/RES_hh_num!K5)</f>
        <v>6380.9104634861587</v>
      </c>
      <c r="L5" s="95">
        <f>IF(RES_hh_emi!L5=0,0,1000000*RES_hh_emi!L5/RES_hh_num!L5)</f>
        <v>5866.2373635480926</v>
      </c>
      <c r="M5" s="95">
        <f>IF(RES_hh_emi!M5=0,0,1000000*RES_hh_emi!M5/RES_hh_num!M5)</f>
        <v>4860.97096920883</v>
      </c>
      <c r="N5" s="95">
        <f>IF(RES_hh_emi!N5=0,0,1000000*RES_hh_emi!N5/RES_hh_num!N5)</f>
        <v>4585.5519773413935</v>
      </c>
      <c r="O5" s="95">
        <f>IF(RES_hh_emi!O5=0,0,1000000*RES_hh_emi!O5/RES_hh_num!O5)</f>
        <v>4765.6892421262846</v>
      </c>
      <c r="P5" s="95">
        <f>IF(RES_hh_emi!P5=0,0,1000000*RES_hh_emi!P5/RES_hh_num!P5)</f>
        <v>4338.0220068534809</v>
      </c>
      <c r="Q5" s="95">
        <f>IF(RES_hh_emi!Q5=0,0,1000000*RES_hh_emi!Q5/RES_hh_num!Q5)</f>
        <v>4666.4793727996403</v>
      </c>
    </row>
    <row r="6" spans="1:17" ht="12" customHeight="1" x14ac:dyDescent="0.25">
      <c r="A6" s="87" t="s">
        <v>84</v>
      </c>
      <c r="B6" s="95">
        <f>IF(RES_hh_emi!B6=0,0,1000000*RES_hh_emi!B6/RES_hh_num!B6)</f>
        <v>3341.1929320682289</v>
      </c>
      <c r="C6" s="95">
        <f>IF(RES_hh_emi!C6=0,0,1000000*RES_hh_emi!C6/RES_hh_num!C6)</f>
        <v>3432.1627281624465</v>
      </c>
      <c r="D6" s="95">
        <f>IF(RES_hh_emi!D6=0,0,1000000*RES_hh_emi!D6/RES_hh_num!D6)</f>
        <v>3475.4308919476539</v>
      </c>
      <c r="E6" s="95">
        <f>IF(RES_hh_emi!E6=0,0,1000000*RES_hh_emi!E6/RES_hh_num!E6)</f>
        <v>3487.613419723637</v>
      </c>
      <c r="F6" s="95">
        <f>IF(RES_hh_emi!F6=0,0,1000000*RES_hh_emi!F6/RES_hh_num!F6)</f>
        <v>3527.7842040819328</v>
      </c>
      <c r="G6" s="95">
        <f>IF(RES_hh_emi!G6=0,0,1000000*RES_hh_emi!G6/RES_hh_num!G6)</f>
        <v>3515.0105668145939</v>
      </c>
      <c r="H6" s="95">
        <f>IF(RES_hh_emi!H6=0,0,1000000*RES_hh_emi!H6/RES_hh_num!H6)</f>
        <v>3561.4044298184872</v>
      </c>
      <c r="I6" s="95">
        <f>IF(RES_hh_emi!I6=0,0,1000000*RES_hh_emi!I6/RES_hh_num!I6)</f>
        <v>3193.741362193151</v>
      </c>
      <c r="J6" s="95">
        <f>IF(RES_hh_emi!J6=0,0,1000000*RES_hh_emi!J6/RES_hh_num!J6)</f>
        <v>3374.3344960037416</v>
      </c>
      <c r="K6" s="95">
        <f>IF(RES_hh_emi!K6=0,0,1000000*RES_hh_emi!K6/RES_hh_num!K6)</f>
        <v>3181.9473496263545</v>
      </c>
      <c r="L6" s="95">
        <f>IF(RES_hh_emi!L6=0,0,1000000*RES_hh_emi!L6/RES_hh_num!L6)</f>
        <v>3284.7153607918663</v>
      </c>
      <c r="M6" s="95">
        <f>IF(RES_hh_emi!M6=0,0,1000000*RES_hh_emi!M6/RES_hh_num!M6)</f>
        <v>2501.0879176642038</v>
      </c>
      <c r="N6" s="95">
        <f>IF(RES_hh_emi!N6=0,0,1000000*RES_hh_emi!N6/RES_hh_num!N6)</f>
        <v>2457.8477945899094</v>
      </c>
      <c r="O6" s="95">
        <f>IF(RES_hh_emi!O6=0,0,1000000*RES_hh_emi!O6/RES_hh_num!O6)</f>
        <v>2493.9793013237336</v>
      </c>
      <c r="P6" s="95">
        <f>IF(RES_hh_emi!P6=0,0,1000000*RES_hh_emi!P6/RES_hh_num!P6)</f>
        <v>2251.623328245681</v>
      </c>
      <c r="Q6" s="95">
        <f>IF(RES_hh_emi!Q6=0,0,1000000*RES_hh_emi!Q6/RES_hh_num!Q6)</f>
        <v>2406.3898316777577</v>
      </c>
    </row>
    <row r="7" spans="1:17" ht="12" customHeight="1" x14ac:dyDescent="0.25">
      <c r="A7" s="87" t="s">
        <v>110</v>
      </c>
      <c r="B7" s="95">
        <f>IF(RES_hh_emi!B7=0,0,1000000*RES_hh_emi!B7/RES_hh_num!B7)</f>
        <v>4036.7159573988747</v>
      </c>
      <c r="C7" s="95">
        <f>IF(RES_hh_emi!C7=0,0,1000000*RES_hh_emi!C7/RES_hh_num!C7)</f>
        <v>4265.0905583990316</v>
      </c>
      <c r="D7" s="95">
        <f>IF(RES_hh_emi!D7=0,0,1000000*RES_hh_emi!D7/RES_hh_num!D7)</f>
        <v>4000.3690037703914</v>
      </c>
      <c r="E7" s="95">
        <f>IF(RES_hh_emi!E7=0,0,1000000*RES_hh_emi!E7/RES_hh_num!E7)</f>
        <v>4131.4193386495735</v>
      </c>
      <c r="F7" s="95">
        <f>IF(RES_hh_emi!F7=0,0,1000000*RES_hh_emi!F7/RES_hh_num!F7)</f>
        <v>4253.4596448057573</v>
      </c>
      <c r="G7" s="95">
        <f>IF(RES_hh_emi!G7=0,0,1000000*RES_hh_emi!G7/RES_hh_num!G7)</f>
        <v>4169.243939482948</v>
      </c>
      <c r="H7" s="95">
        <f>IF(RES_hh_emi!H7=0,0,1000000*RES_hh_emi!H7/RES_hh_num!H7)</f>
        <v>4249.8221992109711</v>
      </c>
      <c r="I7" s="95">
        <f>IF(RES_hh_emi!I7=0,0,1000000*RES_hh_emi!I7/RES_hh_num!I7)</f>
        <v>3810.2806585895823</v>
      </c>
      <c r="J7" s="95">
        <f>IF(RES_hh_emi!J7=0,0,1000000*RES_hh_emi!J7/RES_hh_num!J7)</f>
        <v>3990.9692459631947</v>
      </c>
      <c r="K7" s="95">
        <f>IF(RES_hh_emi!K7=0,0,1000000*RES_hh_emi!K7/RES_hh_num!K7)</f>
        <v>3726.7503057989943</v>
      </c>
      <c r="L7" s="95">
        <f>IF(RES_hh_emi!L7=0,0,1000000*RES_hh_emi!L7/RES_hh_num!L7)</f>
        <v>3963.1279168815659</v>
      </c>
      <c r="M7" s="95">
        <f>IF(RES_hh_emi!M7=0,0,1000000*RES_hh_emi!M7/RES_hh_num!M7)</f>
        <v>2964.750252866269</v>
      </c>
      <c r="N7" s="95">
        <f>IF(RES_hh_emi!N7=0,0,1000000*RES_hh_emi!N7/RES_hh_num!N7)</f>
        <v>2947.2739719084661</v>
      </c>
      <c r="O7" s="95">
        <f>IF(RES_hh_emi!O7=0,0,1000000*RES_hh_emi!O7/RES_hh_num!O7)</f>
        <v>2972.3282375944791</v>
      </c>
      <c r="P7" s="95">
        <f>IF(RES_hh_emi!P7=0,0,1000000*RES_hh_emi!P7/RES_hh_num!P7)</f>
        <v>2675.444581825187</v>
      </c>
      <c r="Q7" s="95">
        <f>IF(RES_hh_emi!Q7=0,0,1000000*RES_hh_emi!Q7/RES_hh_num!Q7)</f>
        <v>2846.9822263141195</v>
      </c>
    </row>
    <row r="8" spans="1:17" ht="12" customHeight="1" x14ac:dyDescent="0.25">
      <c r="A8" s="87" t="s">
        <v>109</v>
      </c>
      <c r="B8" s="95">
        <f>IF(RES_hh_emi!B8=0,0,1000000*RES_hh_emi!B8/RES_hh_num!B8)</f>
        <v>2859.0733847453753</v>
      </c>
      <c r="C8" s="95">
        <f>IF(RES_hh_emi!C8=0,0,1000000*RES_hh_emi!C8/RES_hh_num!C8)</f>
        <v>2986.4786192554902</v>
      </c>
      <c r="D8" s="95">
        <f>IF(RES_hh_emi!D8=0,0,1000000*RES_hh_emi!D8/RES_hh_num!D8)</f>
        <v>2862.8314870120776</v>
      </c>
      <c r="E8" s="95">
        <f>IF(RES_hh_emi!E8=0,0,1000000*RES_hh_emi!E8/RES_hh_num!E8)</f>
        <v>2935.4111839770785</v>
      </c>
      <c r="F8" s="95">
        <f>IF(RES_hh_emi!F8=0,0,1000000*RES_hh_emi!F8/RES_hh_num!F8)</f>
        <v>3018.7818131584331</v>
      </c>
      <c r="G8" s="95">
        <f>IF(RES_hh_emi!G8=0,0,1000000*RES_hh_emi!G8/RES_hh_num!G8)</f>
        <v>3007.8586635747738</v>
      </c>
      <c r="H8" s="95">
        <f>IF(RES_hh_emi!H8=0,0,1000000*RES_hh_emi!H8/RES_hh_num!H8)</f>
        <v>3047.6120956657323</v>
      </c>
      <c r="I8" s="95">
        <f>IF(RES_hh_emi!I8=0,0,1000000*RES_hh_emi!I8/RES_hh_num!I8)</f>
        <v>2733.02643983285</v>
      </c>
      <c r="J8" s="95">
        <f>IF(RES_hh_emi!J8=0,0,1000000*RES_hh_emi!J8/RES_hh_num!J8)</f>
        <v>2929.8628354579059</v>
      </c>
      <c r="K8" s="95">
        <f>IF(RES_hh_emi!K8=0,0,1000000*RES_hh_emi!K8/RES_hh_num!K8)</f>
        <v>2679.5686197468135</v>
      </c>
      <c r="L8" s="95">
        <f>IF(RES_hh_emi!L8=0,0,1000000*RES_hh_emi!L8/RES_hh_num!L8)</f>
        <v>2842.5058917055867</v>
      </c>
      <c r="M8" s="95">
        <f>IF(RES_hh_emi!M8=0,0,1000000*RES_hh_emi!M8/RES_hh_num!M8)</f>
        <v>2116.270374637309</v>
      </c>
      <c r="N8" s="95">
        <f>IF(RES_hh_emi!N8=0,0,1000000*RES_hh_emi!N8/RES_hh_num!N8)</f>
        <v>2104.9864670411671</v>
      </c>
      <c r="O8" s="95">
        <f>IF(RES_hh_emi!O8=0,0,1000000*RES_hh_emi!O8/RES_hh_num!O8)</f>
        <v>2137.6089178802367</v>
      </c>
      <c r="P8" s="95">
        <f>IF(RES_hh_emi!P8=0,0,1000000*RES_hh_emi!P8/RES_hh_num!P8)</f>
        <v>1930.9072923895167</v>
      </c>
      <c r="Q8" s="95">
        <f>IF(RES_hh_emi!Q8=0,0,1000000*RES_hh_emi!Q8/RES_hh_num!Q8)</f>
        <v>2065.7049622655272</v>
      </c>
    </row>
    <row r="9" spans="1:17" ht="12" customHeight="1" x14ac:dyDescent="0.25">
      <c r="A9" s="87" t="s">
        <v>55</v>
      </c>
      <c r="B9" s="95">
        <f>IF(RES_hh_emi!B9=0,0,1000000*RES_hh_emi!B9/RES_hh_num!B9)</f>
        <v>0</v>
      </c>
      <c r="C9" s="95">
        <f>IF(RES_hh_emi!C9=0,0,1000000*RES_hh_emi!C9/RES_hh_num!C9)</f>
        <v>0</v>
      </c>
      <c r="D9" s="95">
        <f>IF(RES_hh_emi!D9=0,0,1000000*RES_hh_emi!D9/RES_hh_num!D9)</f>
        <v>0</v>
      </c>
      <c r="E9" s="95">
        <f>IF(RES_hh_emi!E9=0,0,1000000*RES_hh_emi!E9/RES_hh_num!E9)</f>
        <v>0</v>
      </c>
      <c r="F9" s="95">
        <f>IF(RES_hh_emi!F9=0,0,1000000*RES_hh_emi!F9/RES_hh_num!F9)</f>
        <v>0</v>
      </c>
      <c r="G9" s="95">
        <f>IF(RES_hh_emi!G9=0,0,1000000*RES_hh_emi!G9/RES_hh_num!G9)</f>
        <v>0</v>
      </c>
      <c r="H9" s="95">
        <f>IF(RES_hh_emi!H9=0,0,1000000*RES_hh_emi!H9/RES_hh_num!H9)</f>
        <v>0</v>
      </c>
      <c r="I9" s="95">
        <f>IF(RES_hh_emi!I9=0,0,1000000*RES_hh_emi!I9/RES_hh_num!I9)</f>
        <v>0</v>
      </c>
      <c r="J9" s="95">
        <f>IF(RES_hh_emi!J9=0,0,1000000*RES_hh_emi!J9/RES_hh_num!J9)</f>
        <v>0</v>
      </c>
      <c r="K9" s="95">
        <f>IF(RES_hh_emi!K9=0,0,1000000*RES_hh_emi!K9/RES_hh_num!K9)</f>
        <v>0</v>
      </c>
      <c r="L9" s="95">
        <f>IF(RES_hh_emi!L9=0,0,1000000*RES_hh_emi!L9/RES_hh_num!L9)</f>
        <v>0</v>
      </c>
      <c r="M9" s="95">
        <f>IF(RES_hh_emi!M9=0,0,1000000*RES_hh_emi!M9/RES_hh_num!M9)</f>
        <v>0</v>
      </c>
      <c r="N9" s="95">
        <f>IF(RES_hh_emi!N9=0,0,1000000*RES_hh_emi!N9/RES_hh_num!N9)</f>
        <v>0</v>
      </c>
      <c r="O9" s="95">
        <f>IF(RES_hh_emi!O9=0,0,1000000*RES_hh_emi!O9/RES_hh_num!O9)</f>
        <v>0</v>
      </c>
      <c r="P9" s="95">
        <f>IF(RES_hh_emi!P9=0,0,1000000*RES_hh_emi!P9/RES_hh_num!P9)</f>
        <v>0</v>
      </c>
      <c r="Q9" s="95">
        <f>IF(RES_hh_emi!Q9=0,0,1000000*RES_hh_emi!Q9/RES_hh_num!Q9)</f>
        <v>0</v>
      </c>
    </row>
    <row r="10" spans="1:17" ht="12" customHeight="1" x14ac:dyDescent="0.25">
      <c r="A10" s="87" t="s">
        <v>79</v>
      </c>
      <c r="B10" s="95">
        <f>IF(RES_hh_emi!B10=0,0,1000000*RES_hh_emi!B10/RES_hh_num!B10)</f>
        <v>0</v>
      </c>
      <c r="C10" s="95">
        <f>IF(RES_hh_emi!C10=0,0,1000000*RES_hh_emi!C10/RES_hh_num!C10)</f>
        <v>0</v>
      </c>
      <c r="D10" s="95">
        <f>IF(RES_hh_emi!D10=0,0,1000000*RES_hh_emi!D10/RES_hh_num!D10)</f>
        <v>0</v>
      </c>
      <c r="E10" s="95">
        <f>IF(RES_hh_emi!E10=0,0,1000000*RES_hh_emi!E10/RES_hh_num!E10)</f>
        <v>0</v>
      </c>
      <c r="F10" s="95">
        <f>IF(RES_hh_emi!F10=0,0,1000000*RES_hh_emi!F10/RES_hh_num!F10)</f>
        <v>0</v>
      </c>
      <c r="G10" s="95">
        <f>IF(RES_hh_emi!G10=0,0,1000000*RES_hh_emi!G10/RES_hh_num!G10)</f>
        <v>0</v>
      </c>
      <c r="H10" s="95">
        <f>IF(RES_hh_emi!H10=0,0,1000000*RES_hh_emi!H10/RES_hh_num!H10)</f>
        <v>0</v>
      </c>
      <c r="I10" s="95">
        <f>IF(RES_hh_emi!I10=0,0,1000000*RES_hh_emi!I10/RES_hh_num!I10)</f>
        <v>0</v>
      </c>
      <c r="J10" s="95">
        <f>IF(RES_hh_emi!J10=0,0,1000000*RES_hh_emi!J10/RES_hh_num!J10)</f>
        <v>0</v>
      </c>
      <c r="K10" s="95">
        <f>IF(RES_hh_emi!K10=0,0,1000000*RES_hh_emi!K10/RES_hh_num!K10)</f>
        <v>0</v>
      </c>
      <c r="L10" s="95">
        <f>IF(RES_hh_emi!L10=0,0,1000000*RES_hh_emi!L10/RES_hh_num!L10)</f>
        <v>0</v>
      </c>
      <c r="M10" s="95">
        <f>IF(RES_hh_emi!M10=0,0,1000000*RES_hh_emi!M10/RES_hh_num!M10)</f>
        <v>0</v>
      </c>
      <c r="N10" s="95">
        <f>IF(RES_hh_emi!N10=0,0,1000000*RES_hh_emi!N10/RES_hh_num!N10)</f>
        <v>0</v>
      </c>
      <c r="O10" s="95">
        <f>IF(RES_hh_emi!O10=0,0,1000000*RES_hh_emi!O10/RES_hh_num!O10)</f>
        <v>0</v>
      </c>
      <c r="P10" s="95">
        <f>IF(RES_hh_emi!P10=0,0,1000000*RES_hh_emi!P10/RES_hh_num!P10)</f>
        <v>0</v>
      </c>
      <c r="Q10" s="95">
        <f>IF(RES_hh_emi!Q10=0,0,1000000*RES_hh_emi!Q10/RES_hh_num!Q10)</f>
        <v>0</v>
      </c>
    </row>
    <row r="11" spans="1:17" ht="12" customHeight="1" x14ac:dyDescent="0.25">
      <c r="A11" s="87" t="s">
        <v>61</v>
      </c>
      <c r="B11" s="95">
        <f>IF(RES_hh_emi!B11=0,0,1000000*RES_hh_emi!B11/RES_hh_num!B11)</f>
        <v>0</v>
      </c>
      <c r="C11" s="95">
        <f>IF(RES_hh_emi!C11=0,0,1000000*RES_hh_emi!C11/RES_hh_num!C11)</f>
        <v>0</v>
      </c>
      <c r="D11" s="95">
        <f>IF(RES_hh_emi!D11=0,0,1000000*RES_hh_emi!D11/RES_hh_num!D11)</f>
        <v>0</v>
      </c>
      <c r="E11" s="95">
        <f>IF(RES_hh_emi!E11=0,0,1000000*RES_hh_emi!E11/RES_hh_num!E11)</f>
        <v>0</v>
      </c>
      <c r="F11" s="95">
        <f>IF(RES_hh_emi!F11=0,0,1000000*RES_hh_emi!F11/RES_hh_num!F11)</f>
        <v>0</v>
      </c>
      <c r="G11" s="95">
        <f>IF(RES_hh_emi!G11=0,0,1000000*RES_hh_emi!G11/RES_hh_num!G11)</f>
        <v>0</v>
      </c>
      <c r="H11" s="95">
        <f>IF(RES_hh_emi!H11=0,0,1000000*RES_hh_emi!H11/RES_hh_num!H11)</f>
        <v>0</v>
      </c>
      <c r="I11" s="95">
        <f>IF(RES_hh_emi!I11=0,0,1000000*RES_hh_emi!I11/RES_hh_num!I11)</f>
        <v>0</v>
      </c>
      <c r="J11" s="95">
        <f>IF(RES_hh_emi!J11=0,0,1000000*RES_hh_emi!J11/RES_hh_num!J11)</f>
        <v>0</v>
      </c>
      <c r="K11" s="95">
        <f>IF(RES_hh_emi!K11=0,0,1000000*RES_hh_emi!K11/RES_hh_num!K11)</f>
        <v>0</v>
      </c>
      <c r="L11" s="95">
        <f>IF(RES_hh_emi!L11=0,0,1000000*RES_hh_emi!L11/RES_hh_num!L11)</f>
        <v>0</v>
      </c>
      <c r="M11" s="95">
        <f>IF(RES_hh_emi!M11=0,0,1000000*RES_hh_emi!M11/RES_hh_num!M11)</f>
        <v>0</v>
      </c>
      <c r="N11" s="95">
        <f>IF(RES_hh_emi!N11=0,0,1000000*RES_hh_emi!N11/RES_hh_num!N11)</f>
        <v>0</v>
      </c>
      <c r="O11" s="95">
        <f>IF(RES_hh_emi!O11=0,0,1000000*RES_hh_emi!O11/RES_hh_num!O11)</f>
        <v>0</v>
      </c>
      <c r="P11" s="95">
        <f>IF(RES_hh_emi!P11=0,0,1000000*RES_hh_emi!P11/RES_hh_num!P11)</f>
        <v>0</v>
      </c>
      <c r="Q11" s="95">
        <f>IF(RES_hh_emi!Q11=0,0,1000000*RES_hh_emi!Q11/RES_hh_num!Q11)</f>
        <v>0</v>
      </c>
    </row>
    <row r="12" spans="1:17" ht="12" customHeight="1" x14ac:dyDescent="0.25">
      <c r="A12" s="87" t="s">
        <v>115</v>
      </c>
      <c r="B12" s="95">
        <f>IF(RES_hh_emi!B12=0,0,1000000*RES_hh_emi!B12/RES_hh_num!B12)</f>
        <v>0</v>
      </c>
      <c r="C12" s="95">
        <f>IF(RES_hh_emi!C12=0,0,1000000*RES_hh_emi!C12/RES_hh_num!C12)</f>
        <v>0</v>
      </c>
      <c r="D12" s="95">
        <f>IF(RES_hh_emi!D12=0,0,1000000*RES_hh_emi!D12/RES_hh_num!D12)</f>
        <v>0</v>
      </c>
      <c r="E12" s="95">
        <f>IF(RES_hh_emi!E12=0,0,1000000*RES_hh_emi!E12/RES_hh_num!E12)</f>
        <v>0</v>
      </c>
      <c r="F12" s="95">
        <f>IF(RES_hh_emi!F12=0,0,1000000*RES_hh_emi!F12/RES_hh_num!F12)</f>
        <v>0</v>
      </c>
      <c r="G12" s="95">
        <f>IF(RES_hh_emi!G12=0,0,1000000*RES_hh_emi!G12/RES_hh_num!G12)</f>
        <v>0</v>
      </c>
      <c r="H12" s="95">
        <f>IF(RES_hh_emi!H12=0,0,1000000*RES_hh_emi!H12/RES_hh_num!H12)</f>
        <v>0</v>
      </c>
      <c r="I12" s="95">
        <f>IF(RES_hh_emi!I12=0,0,1000000*RES_hh_emi!I12/RES_hh_num!I12)</f>
        <v>0</v>
      </c>
      <c r="J12" s="95">
        <f>IF(RES_hh_emi!J12=0,0,1000000*RES_hh_emi!J12/RES_hh_num!J12)</f>
        <v>0</v>
      </c>
      <c r="K12" s="95">
        <f>IF(RES_hh_emi!K12=0,0,1000000*RES_hh_emi!K12/RES_hh_num!K12)</f>
        <v>0</v>
      </c>
      <c r="L12" s="95">
        <f>IF(RES_hh_emi!L12=0,0,1000000*RES_hh_emi!L12/RES_hh_num!L12)</f>
        <v>0</v>
      </c>
      <c r="M12" s="95">
        <f>IF(RES_hh_emi!M12=0,0,1000000*RES_hh_emi!M12/RES_hh_num!M12)</f>
        <v>0</v>
      </c>
      <c r="N12" s="95">
        <f>IF(RES_hh_emi!N12=0,0,1000000*RES_hh_emi!N12/RES_hh_num!N12)</f>
        <v>0</v>
      </c>
      <c r="O12" s="95">
        <f>IF(RES_hh_emi!O12=0,0,1000000*RES_hh_emi!O12/RES_hh_num!O12)</f>
        <v>0</v>
      </c>
      <c r="P12" s="95">
        <f>IF(RES_hh_emi!P12=0,0,1000000*RES_hh_emi!P12/RES_hh_num!P12)</f>
        <v>0</v>
      </c>
      <c r="Q12" s="95">
        <f>IF(RES_hh_emi!Q12=0,0,1000000*RES_hh_emi!Q12/RES_hh_num!Q12)</f>
        <v>0</v>
      </c>
    </row>
    <row r="13" spans="1:17" ht="12" customHeight="1" x14ac:dyDescent="0.25">
      <c r="A13" s="51" t="s">
        <v>114</v>
      </c>
      <c r="B13" s="22">
        <f>IF(RES_hh_emi!B13=0,0,1000000*RES_hh_emi!B13/RES_hh_num!B13)</f>
        <v>0</v>
      </c>
      <c r="C13" s="22">
        <f>IF(RES_hh_emi!C13=0,0,1000000*RES_hh_emi!C13/RES_hh_num!C13)</f>
        <v>0</v>
      </c>
      <c r="D13" s="22">
        <f>IF(RES_hh_emi!D13=0,0,1000000*RES_hh_emi!D13/RES_hh_num!D13)</f>
        <v>0</v>
      </c>
      <c r="E13" s="22">
        <f>IF(RES_hh_emi!E13=0,0,1000000*RES_hh_emi!E13/RES_hh_num!E13)</f>
        <v>0</v>
      </c>
      <c r="F13" s="22">
        <f>IF(RES_hh_emi!F13=0,0,1000000*RES_hh_emi!F13/RES_hh_num!F13)</f>
        <v>0</v>
      </c>
      <c r="G13" s="22">
        <f>IF(RES_hh_emi!G13=0,0,1000000*RES_hh_emi!G13/RES_hh_num!G13)</f>
        <v>0</v>
      </c>
      <c r="H13" s="22">
        <f>IF(RES_hh_emi!H13=0,0,1000000*RES_hh_emi!H13/RES_hh_num!H13)</f>
        <v>0</v>
      </c>
      <c r="I13" s="22">
        <f>IF(RES_hh_emi!I13=0,0,1000000*RES_hh_emi!I13/RES_hh_num!I13)</f>
        <v>0</v>
      </c>
      <c r="J13" s="22">
        <f>IF(RES_hh_emi!J13=0,0,1000000*RES_hh_emi!J13/RES_hh_num!J13)</f>
        <v>0</v>
      </c>
      <c r="K13" s="22">
        <f>IF(RES_hh_emi!K13=0,0,1000000*RES_hh_emi!K13/RES_hh_num!K13)</f>
        <v>0</v>
      </c>
      <c r="L13" s="22">
        <f>IF(RES_hh_emi!L13=0,0,1000000*RES_hh_emi!L13/RES_hh_num!L13)</f>
        <v>0</v>
      </c>
      <c r="M13" s="22">
        <f>IF(RES_hh_emi!M13=0,0,1000000*RES_hh_emi!M13/RES_hh_num!M13)</f>
        <v>0</v>
      </c>
      <c r="N13" s="22">
        <f>IF(RES_hh_emi!N13=0,0,1000000*RES_hh_emi!N13/RES_hh_num!N13)</f>
        <v>0</v>
      </c>
      <c r="O13" s="22">
        <f>IF(RES_hh_emi!O13=0,0,1000000*RES_hh_emi!O13/RES_hh_num!O13)</f>
        <v>0</v>
      </c>
      <c r="P13" s="22">
        <f>IF(RES_hh_emi!P13=0,0,1000000*RES_hh_emi!P13/RES_hh_num!P13)</f>
        <v>0</v>
      </c>
      <c r="Q13" s="22">
        <f>IF(RES_hh_emi!Q13=0,0,1000000*RES_hh_emi!Q13/RES_hh_num!Q13)</f>
        <v>0</v>
      </c>
    </row>
    <row r="14" spans="1:17" ht="12" customHeight="1" x14ac:dyDescent="0.25">
      <c r="A14" s="99" t="s">
        <v>117</v>
      </c>
      <c r="B14" s="98">
        <f>IF(RES_hh_emi!B14=0,0,1000000*RES_hh_emi!B14/RES_hh_num!B14)</f>
        <v>0</v>
      </c>
      <c r="C14" s="98">
        <f>IF(RES_hh_emi!C14=0,0,1000000*RES_hh_emi!C14/RES_hh_num!C14)</f>
        <v>0</v>
      </c>
      <c r="D14" s="98">
        <f>IF(RES_hh_emi!D14=0,0,1000000*RES_hh_emi!D14/RES_hh_num!D14)</f>
        <v>0</v>
      </c>
      <c r="E14" s="98">
        <f>IF(RES_hh_emi!E14=0,0,1000000*RES_hh_emi!E14/RES_hh_num!E14)</f>
        <v>0</v>
      </c>
      <c r="F14" s="98">
        <f>IF(RES_hh_emi!F14=0,0,1000000*RES_hh_emi!F14/RES_hh_num!F14)</f>
        <v>0</v>
      </c>
      <c r="G14" s="98">
        <f>IF(RES_hh_emi!G14=0,0,1000000*RES_hh_emi!G14/RES_hh_num!G14)</f>
        <v>0</v>
      </c>
      <c r="H14" s="98">
        <f>IF(RES_hh_emi!H14=0,0,1000000*RES_hh_emi!H14/RES_hh_num!H14)</f>
        <v>0</v>
      </c>
      <c r="I14" s="98">
        <f>IF(RES_hh_emi!I14=0,0,1000000*RES_hh_emi!I14/RES_hh_num!I14)</f>
        <v>0</v>
      </c>
      <c r="J14" s="98">
        <f>IF(RES_hh_emi!J14=0,0,1000000*RES_hh_emi!J14/RES_hh_num!J14)</f>
        <v>0</v>
      </c>
      <c r="K14" s="98">
        <f>IF(RES_hh_emi!K14=0,0,1000000*RES_hh_emi!K14/RES_hh_num!K14)</f>
        <v>0</v>
      </c>
      <c r="L14" s="98">
        <f>IF(RES_hh_emi!L14=0,0,1000000*RES_hh_emi!L14/RES_hh_num!L14)</f>
        <v>0</v>
      </c>
      <c r="M14" s="98">
        <f>IF(RES_hh_emi!M14=0,0,1000000*RES_hh_emi!M14/RES_hh_num!M14)</f>
        <v>0</v>
      </c>
      <c r="N14" s="98">
        <f>IF(RES_hh_emi!N14=0,0,1000000*RES_hh_emi!N14/RES_hh_num!N14)</f>
        <v>0</v>
      </c>
      <c r="O14" s="98">
        <f>IF(RES_hh_emi!O14=0,0,1000000*RES_hh_emi!O14/RES_hh_num!O14)</f>
        <v>0</v>
      </c>
      <c r="P14" s="98">
        <f>IF(RES_hh_emi!P14=0,0,1000000*RES_hh_emi!P14/RES_hh_num!P14)</f>
        <v>0</v>
      </c>
      <c r="Q14" s="98">
        <f>IF(RES_hh_emi!Q14=0,0,1000000*RES_hh_emi!Q14/RES_hh_num!Q14)</f>
        <v>0</v>
      </c>
    </row>
    <row r="15" spans="1:17" ht="12.95" customHeight="1" x14ac:dyDescent="0.25">
      <c r="A15" s="89" t="s">
        <v>112</v>
      </c>
      <c r="B15" s="96">
        <f t="shared" ref="B15:Q15" si="0">B16</f>
        <v>0</v>
      </c>
      <c r="C15" s="96">
        <f t="shared" si="0"/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>
        <f>IF(RES_hh_emi!B16=0,0,1000000*RES_hh_emi!B16/RES_hh_num!B$3)</f>
        <v>0</v>
      </c>
      <c r="C16" s="97">
        <f>IF(RES_hh_emi!C16=0,0,1000000*RES_hh_emi!C16/RES_hh_num!C$3)</f>
        <v>0</v>
      </c>
      <c r="D16" s="97">
        <f>IF(RES_hh_emi!D16=0,0,1000000*RES_hh_emi!D16/RES_hh_num!D$3)</f>
        <v>0</v>
      </c>
      <c r="E16" s="97">
        <f>IF(RES_hh_emi!E16=0,0,1000000*RES_hh_emi!E16/RES_hh_num!E$3)</f>
        <v>0</v>
      </c>
      <c r="F16" s="97">
        <f>IF(RES_hh_emi!F16=0,0,1000000*RES_hh_emi!F16/RES_hh_num!F$3)</f>
        <v>0</v>
      </c>
      <c r="G16" s="97">
        <f>IF(RES_hh_emi!G16=0,0,1000000*RES_hh_emi!G16/RES_hh_num!G$3)</f>
        <v>0</v>
      </c>
      <c r="H16" s="97">
        <f>IF(RES_hh_emi!H16=0,0,1000000*RES_hh_emi!H16/RES_hh_num!H$3)</f>
        <v>0</v>
      </c>
      <c r="I16" s="97">
        <f>IF(RES_hh_emi!I16=0,0,1000000*RES_hh_emi!I16/RES_hh_num!I$3)</f>
        <v>0</v>
      </c>
      <c r="J16" s="97">
        <f>IF(RES_hh_emi!J16=0,0,1000000*RES_hh_emi!J16/RES_hh_num!J$3)</f>
        <v>0</v>
      </c>
      <c r="K16" s="97">
        <f>IF(RES_hh_emi!K16=0,0,1000000*RES_hh_emi!K16/RES_hh_num!K$3)</f>
        <v>0</v>
      </c>
      <c r="L16" s="97">
        <f>IF(RES_hh_emi!L16=0,0,1000000*RES_hh_emi!L16/RES_hh_num!L$3)</f>
        <v>0</v>
      </c>
      <c r="M16" s="97">
        <f>IF(RES_hh_emi!M16=0,0,1000000*RES_hh_emi!M16/RES_hh_num!M$3)</f>
        <v>0</v>
      </c>
      <c r="N16" s="97">
        <f>IF(RES_hh_emi!N16=0,0,1000000*RES_hh_emi!N16/RES_hh_num!N$3)</f>
        <v>0</v>
      </c>
      <c r="O16" s="97">
        <f>IF(RES_hh_emi!O16=0,0,1000000*RES_hh_emi!O16/RES_hh_num!O$3)</f>
        <v>0</v>
      </c>
      <c r="P16" s="97">
        <f>IF(RES_hh_emi!P16=0,0,1000000*RES_hh_emi!P16/RES_hh_num!P$3)</f>
        <v>0</v>
      </c>
      <c r="Q16" s="97">
        <f>IF(RES_hh_emi!Q16=0,0,1000000*RES_hh_emi!Q16/RES_hh_num!Q$3)</f>
        <v>0</v>
      </c>
    </row>
    <row r="17" spans="1:17" ht="12.95" customHeight="1" x14ac:dyDescent="0.25">
      <c r="A17" s="89" t="s">
        <v>63</v>
      </c>
      <c r="B17" s="96">
        <f>IF(RES_hh_emi!B17=0,0,1000000*RES_hh_emi!B17/RES_hh_num!B17)</f>
        <v>681.29421325726412</v>
      </c>
      <c r="C17" s="96">
        <f>IF(RES_hh_emi!C17=0,0,1000000*RES_hh_emi!C17/RES_hh_num!C17)</f>
        <v>699.05934030974936</v>
      </c>
      <c r="D17" s="96">
        <f>IF(RES_hh_emi!D17=0,0,1000000*RES_hh_emi!D17/RES_hh_num!D17)</f>
        <v>700.77576599438419</v>
      </c>
      <c r="E17" s="96">
        <f>IF(RES_hh_emi!E17=0,0,1000000*RES_hh_emi!E17/RES_hh_num!E17)</f>
        <v>710.86179512668195</v>
      </c>
      <c r="F17" s="96">
        <f>IF(RES_hh_emi!F17=0,0,1000000*RES_hh_emi!F17/RES_hh_num!F17)</f>
        <v>713.6359608408286</v>
      </c>
      <c r="G17" s="96">
        <f>IF(RES_hh_emi!G17=0,0,1000000*RES_hh_emi!G17/RES_hh_num!G17)</f>
        <v>718.80909435530077</v>
      </c>
      <c r="H17" s="96">
        <f>IF(RES_hh_emi!H17=0,0,1000000*RES_hh_emi!H17/RES_hh_num!H17)</f>
        <v>726.657492648686</v>
      </c>
      <c r="I17" s="96">
        <f>IF(RES_hh_emi!I17=0,0,1000000*RES_hh_emi!I17/RES_hh_num!I17)</f>
        <v>735.35490140196282</v>
      </c>
      <c r="J17" s="96">
        <f>IF(RES_hh_emi!J17=0,0,1000000*RES_hh_emi!J17/RES_hh_num!J17)</f>
        <v>731.75000266056225</v>
      </c>
      <c r="K17" s="96">
        <f>IF(RES_hh_emi!K17=0,0,1000000*RES_hh_emi!K17/RES_hh_num!K17)</f>
        <v>749.61007190867656</v>
      </c>
      <c r="L17" s="96">
        <f>IF(RES_hh_emi!L17=0,0,1000000*RES_hh_emi!L17/RES_hh_num!L17)</f>
        <v>752.51610807335828</v>
      </c>
      <c r="M17" s="96">
        <f>IF(RES_hh_emi!M17=0,0,1000000*RES_hh_emi!M17/RES_hh_num!M17)</f>
        <v>744.19794437216012</v>
      </c>
      <c r="N17" s="96">
        <f>IF(RES_hh_emi!N17=0,0,1000000*RES_hh_emi!N17/RES_hh_num!N17)</f>
        <v>768.05202882091521</v>
      </c>
      <c r="O17" s="96">
        <f>IF(RES_hh_emi!O17=0,0,1000000*RES_hh_emi!O17/RES_hh_num!O17)</f>
        <v>796.54639499131861</v>
      </c>
      <c r="P17" s="96">
        <f>IF(RES_hh_emi!P17=0,0,1000000*RES_hh_emi!P17/RES_hh_num!P17)</f>
        <v>816.93953195437791</v>
      </c>
      <c r="Q17" s="96">
        <f>IF(RES_hh_emi!Q17=0,0,1000000*RES_hh_emi!Q17/RES_hh_num!Q17)</f>
        <v>818.51814254587418</v>
      </c>
    </row>
    <row r="18" spans="1:17" ht="12" customHeight="1" x14ac:dyDescent="0.25">
      <c r="A18" s="87" t="s">
        <v>58</v>
      </c>
      <c r="B18" s="95">
        <f>IF(RES_hh_emi!B18=0,0,1000000*RES_hh_emi!B18/RES_hh_num!B18)</f>
        <v>1705.7444803583064</v>
      </c>
      <c r="C18" s="95">
        <f>IF(RES_hh_emi!C18=0,0,1000000*RES_hh_emi!C18/RES_hh_num!C18)</f>
        <v>1693.9960463754146</v>
      </c>
      <c r="D18" s="95">
        <f>IF(RES_hh_emi!D18=0,0,1000000*RES_hh_emi!D18/RES_hh_num!D18)</f>
        <v>1682.0472055221987</v>
      </c>
      <c r="E18" s="95">
        <f>IF(RES_hh_emi!E18=0,0,1000000*RES_hh_emi!E18/RES_hh_num!E18)</f>
        <v>1669.0467085912176</v>
      </c>
      <c r="F18" s="95">
        <f>IF(RES_hh_emi!F18=0,0,1000000*RES_hh_emi!F18/RES_hh_num!F18)</f>
        <v>1664.4763171536872</v>
      </c>
      <c r="G18" s="95">
        <f>IF(RES_hh_emi!G18=0,0,1000000*RES_hh_emi!G18/RES_hh_num!G18)</f>
        <v>1658.8750468153419</v>
      </c>
      <c r="H18" s="95">
        <f>IF(RES_hh_emi!H18=0,0,1000000*RES_hh_emi!H18/RES_hh_num!H18)</f>
        <v>1671.7984152514091</v>
      </c>
      <c r="I18" s="95">
        <f>IF(RES_hh_emi!I18=0,0,1000000*RES_hh_emi!I18/RES_hh_num!I18)</f>
        <v>1654.9363718832105</v>
      </c>
      <c r="J18" s="95">
        <f>IF(RES_hh_emi!J18=0,0,1000000*RES_hh_emi!J18/RES_hh_num!J18)</f>
        <v>1646.7813771948781</v>
      </c>
      <c r="K18" s="95">
        <f>IF(RES_hh_emi!K18=0,0,1000000*RES_hh_emi!K18/RES_hh_num!K18)</f>
        <v>1628.2323368149093</v>
      </c>
      <c r="L18" s="95">
        <f>IF(RES_hh_emi!L18=0,0,1000000*RES_hh_emi!L18/RES_hh_num!L18)</f>
        <v>1621.2000408867161</v>
      </c>
      <c r="M18" s="95">
        <f>IF(RES_hh_emi!M18=0,0,1000000*RES_hh_emi!M18/RES_hh_num!M18)</f>
        <v>1621.4993793398519</v>
      </c>
      <c r="N18" s="95">
        <f>IF(RES_hh_emi!N18=0,0,1000000*RES_hh_emi!N18/RES_hh_num!N18)</f>
        <v>1610.6236668582062</v>
      </c>
      <c r="O18" s="95">
        <f>IF(RES_hh_emi!O18=0,0,1000000*RES_hh_emi!O18/RES_hh_num!O18)</f>
        <v>1609.2145139249574</v>
      </c>
      <c r="P18" s="95">
        <f>IF(RES_hh_emi!P18=0,0,1000000*RES_hh_emi!P18/RES_hh_num!P18)</f>
        <v>1609.6529418085729</v>
      </c>
      <c r="Q18" s="95">
        <f>IF(RES_hh_emi!Q18=0,0,1000000*RES_hh_emi!Q18/RES_hh_num!Q18)</f>
        <v>1595.930563221184</v>
      </c>
    </row>
    <row r="19" spans="1:17" s="28" customFormat="1" ht="12" customHeight="1" x14ac:dyDescent="0.25">
      <c r="A19" s="87" t="s">
        <v>84</v>
      </c>
      <c r="B19" s="95">
        <f>IF(RES_hh_emi!B19=0,0,1000000*RES_hh_emi!B19/RES_hh_num!B19)</f>
        <v>915.57829901882212</v>
      </c>
      <c r="C19" s="95">
        <f>IF(RES_hh_emi!C19=0,0,1000000*RES_hh_emi!C19/RES_hh_num!C19)</f>
        <v>908.16080467709548</v>
      </c>
      <c r="D19" s="95">
        <f>IF(RES_hh_emi!D19=0,0,1000000*RES_hh_emi!D19/RES_hh_num!D19)</f>
        <v>900.18802658936556</v>
      </c>
      <c r="E19" s="95">
        <f>IF(RES_hh_emi!E19=0,0,1000000*RES_hh_emi!E19/RES_hh_num!E19)</f>
        <v>894.90180974418922</v>
      </c>
      <c r="F19" s="95">
        <f>IF(RES_hh_emi!F19=0,0,1000000*RES_hh_emi!F19/RES_hh_num!F19)</f>
        <v>891.71594784743854</v>
      </c>
      <c r="G19" s="95">
        <f>IF(RES_hh_emi!G19=0,0,1000000*RES_hh_emi!G19/RES_hh_num!G19)</f>
        <v>888.90566423167843</v>
      </c>
      <c r="H19" s="95">
        <f>IF(RES_hh_emi!H19=0,0,1000000*RES_hh_emi!H19/RES_hh_num!H19)</f>
        <v>892.54973071653842</v>
      </c>
      <c r="I19" s="95">
        <f>IF(RES_hh_emi!I19=0,0,1000000*RES_hh_emi!I19/RES_hh_num!I19)</f>
        <v>880.26983518499128</v>
      </c>
      <c r="J19" s="95">
        <f>IF(RES_hh_emi!J19=0,0,1000000*RES_hh_emi!J19/RES_hh_num!J19)</f>
        <v>872.58930834161708</v>
      </c>
      <c r="K19" s="95">
        <f>IF(RES_hh_emi!K19=0,0,1000000*RES_hh_emi!K19/RES_hh_num!K19)</f>
        <v>859.845584974894</v>
      </c>
      <c r="L19" s="95">
        <f>IF(RES_hh_emi!L19=0,0,1000000*RES_hh_emi!L19/RES_hh_num!L19)</f>
        <v>850.68826931952594</v>
      </c>
      <c r="M19" s="95">
        <f>IF(RES_hh_emi!M19=0,0,1000000*RES_hh_emi!M19/RES_hh_num!M19)</f>
        <v>843.14402887575488</v>
      </c>
      <c r="N19" s="95">
        <f>IF(RES_hh_emi!N19=0,0,1000000*RES_hh_emi!N19/RES_hh_num!N19)</f>
        <v>836.21212935659855</v>
      </c>
      <c r="O19" s="95">
        <f>IF(RES_hh_emi!O19=0,0,1000000*RES_hh_emi!O19/RES_hh_num!O19)</f>
        <v>831.77005076504861</v>
      </c>
      <c r="P19" s="95">
        <f>IF(RES_hh_emi!P19=0,0,1000000*RES_hh_emi!P19/RES_hh_num!P19)</f>
        <v>823.99713673929068</v>
      </c>
      <c r="Q19" s="95">
        <f>IF(RES_hh_emi!Q19=0,0,1000000*RES_hh_emi!Q19/RES_hh_num!Q19)</f>
        <v>812.19418791593273</v>
      </c>
    </row>
    <row r="20" spans="1:17" ht="12" customHeight="1" x14ac:dyDescent="0.25">
      <c r="A20" s="87" t="s">
        <v>110</v>
      </c>
      <c r="B20" s="95">
        <f>IF(RES_hh_emi!B20=0,0,1000000*RES_hh_emi!B20/RES_hh_num!B20)</f>
        <v>1108.2512444292374</v>
      </c>
      <c r="C20" s="95">
        <f>IF(RES_hh_emi!C20=0,0,1000000*RES_hh_emi!C20/RES_hh_num!C20)</f>
        <v>1104.7533483962861</v>
      </c>
      <c r="D20" s="95">
        <f>IF(RES_hh_emi!D20=0,0,1000000*RES_hh_emi!D20/RES_hh_num!D20)</f>
        <v>1085.7482617509615</v>
      </c>
      <c r="E20" s="95">
        <f>IF(RES_hh_emi!E20=0,0,1000000*RES_hh_emi!E20/RES_hh_num!E20)</f>
        <v>1080.2964595374319</v>
      </c>
      <c r="F20" s="95">
        <f>IF(RES_hh_emi!F20=0,0,1000000*RES_hh_emi!F20/RES_hh_num!F20)</f>
        <v>1067.3046527574534</v>
      </c>
      <c r="G20" s="95">
        <f>IF(RES_hh_emi!G20=0,0,1000000*RES_hh_emi!G20/RES_hh_num!G20)</f>
        <v>1068.661531132642</v>
      </c>
      <c r="H20" s="95">
        <f>IF(RES_hh_emi!H20=0,0,1000000*RES_hh_emi!H20/RES_hh_num!H20)</f>
        <v>1067.0399848349923</v>
      </c>
      <c r="I20" s="95">
        <f>IF(RES_hh_emi!I20=0,0,1000000*RES_hh_emi!I20/RES_hh_num!I20)</f>
        <v>1054.244432793542</v>
      </c>
      <c r="J20" s="95">
        <f>IF(RES_hh_emi!J20=0,0,1000000*RES_hh_emi!J20/RES_hh_num!J20)</f>
        <v>1040.6527377475718</v>
      </c>
      <c r="K20" s="95">
        <f>IF(RES_hh_emi!K20=0,0,1000000*RES_hh_emi!K20/RES_hh_num!K20)</f>
        <v>1022.9008849037684</v>
      </c>
      <c r="L20" s="95">
        <f>IF(RES_hh_emi!L20=0,0,1000000*RES_hh_emi!L20/RES_hh_num!L20)</f>
        <v>1012.5096795274654</v>
      </c>
      <c r="M20" s="95">
        <f>IF(RES_hh_emi!M20=0,0,1000000*RES_hh_emi!M20/RES_hh_num!M20)</f>
        <v>1004.4846104697544</v>
      </c>
      <c r="N20" s="95">
        <f>IF(RES_hh_emi!N20=0,0,1000000*RES_hh_emi!N20/RES_hh_num!N20)</f>
        <v>997.81064368967293</v>
      </c>
      <c r="O20" s="95">
        <f>IF(RES_hh_emi!O20=0,0,1000000*RES_hh_emi!O20/RES_hh_num!O20)</f>
        <v>995.78983481399064</v>
      </c>
      <c r="P20" s="95">
        <f>IF(RES_hh_emi!P20=0,0,1000000*RES_hh_emi!P20/RES_hh_num!P20)</f>
        <v>983.5013443663363</v>
      </c>
      <c r="Q20" s="95">
        <f>IF(RES_hh_emi!Q20=0,0,1000000*RES_hh_emi!Q20/RES_hh_num!Q20)</f>
        <v>966.43784978530084</v>
      </c>
    </row>
    <row r="21" spans="1:17" ht="12" customHeight="1" x14ac:dyDescent="0.25">
      <c r="A21" s="87" t="s">
        <v>109</v>
      </c>
      <c r="B21" s="95">
        <f>IF(RES_hh_emi!B21=0,0,1000000*RES_hh_emi!B21/RES_hh_num!B21)</f>
        <v>781.45227926196969</v>
      </c>
      <c r="C21" s="95">
        <f>IF(RES_hh_emi!C21=0,0,1000000*RES_hh_emi!C21/RES_hh_num!C21)</f>
        <v>775.12027441026964</v>
      </c>
      <c r="D21" s="95">
        <f>IF(RES_hh_emi!D21=0,0,1000000*RES_hh_emi!D21/RES_hh_num!D21)</f>
        <v>768.31250156297074</v>
      </c>
      <c r="E21" s="95">
        <f>IF(RES_hh_emi!E21=0,0,1000000*RES_hh_emi!E21/RES_hh_num!E21)</f>
        <v>763.79882885502025</v>
      </c>
      <c r="F21" s="95">
        <f>IF(RES_hh_emi!F21=0,0,1000000*RES_hh_emi!F21/RES_hh_num!F21)</f>
        <v>761.07801020162958</v>
      </c>
      <c r="G21" s="95">
        <f>IF(RES_hh_emi!G21=0,0,1000000*RES_hh_emi!G21/RES_hh_num!G21)</f>
        <v>758.67957056896034</v>
      </c>
      <c r="H21" s="95">
        <f>IF(RES_hh_emi!H21=0,0,1000000*RES_hh_emi!H21/RES_hh_num!H21)</f>
        <v>761.7915214057864</v>
      </c>
      <c r="I21" s="95">
        <f>IF(RES_hh_emi!I21=0,0,1000000*RES_hh_emi!I21/RES_hh_num!I21)</f>
        <v>751.30985049503545</v>
      </c>
      <c r="J21" s="95">
        <f>IF(RES_hh_emi!J21=0,0,1000000*RES_hh_emi!J21/RES_hh_num!J21)</f>
        <v>744.75580856769136</v>
      </c>
      <c r="K21" s="95">
        <f>IF(RES_hh_emi!K21=0,0,1000000*RES_hh_emi!K21/RES_hh_num!K21)</f>
        <v>733.87916749504927</v>
      </c>
      <c r="L21" s="95">
        <f>IF(RES_hh_emi!L21=0,0,1000000*RES_hh_emi!L21/RES_hh_num!L21)</f>
        <v>732.22714061090403</v>
      </c>
      <c r="M21" s="95">
        <f>IF(RES_hh_emi!M21=0,0,1000000*RES_hh_emi!M21/RES_hh_num!M21)</f>
        <v>714.14526720532615</v>
      </c>
      <c r="N21" s="95">
        <f>IF(RES_hh_emi!N21=0,0,1000000*RES_hh_emi!N21/RES_hh_num!N21)</f>
        <v>715.53479690189636</v>
      </c>
      <c r="O21" s="95">
        <f>IF(RES_hh_emi!O21=0,0,1000000*RES_hh_emi!O21/RES_hh_num!O21)</f>
        <v>712.87993717444795</v>
      </c>
      <c r="P21" s="95">
        <f>IF(RES_hh_emi!P21=0,0,1000000*RES_hh_emi!P21/RES_hh_num!P21)</f>
        <v>707.01983539262721</v>
      </c>
      <c r="Q21" s="95">
        <f>IF(RES_hh_emi!Q21=0,0,1000000*RES_hh_emi!Q21/RES_hh_num!Q21)</f>
        <v>697.74927530706316</v>
      </c>
    </row>
    <row r="22" spans="1:17" ht="12" customHeight="1" x14ac:dyDescent="0.25">
      <c r="A22" s="87" t="s">
        <v>55</v>
      </c>
      <c r="B22" s="95">
        <f>IF(RES_hh_emi!B22=0,0,1000000*RES_hh_emi!B22/RES_hh_num!B22)</f>
        <v>0</v>
      </c>
      <c r="C22" s="95">
        <f>IF(RES_hh_emi!C22=0,0,1000000*RES_hh_emi!C22/RES_hh_num!C22)</f>
        <v>0</v>
      </c>
      <c r="D22" s="95">
        <f>IF(RES_hh_emi!D22=0,0,1000000*RES_hh_emi!D22/RES_hh_num!D22)</f>
        <v>0</v>
      </c>
      <c r="E22" s="95">
        <f>IF(RES_hh_emi!E22=0,0,1000000*RES_hh_emi!E22/RES_hh_num!E22)</f>
        <v>0</v>
      </c>
      <c r="F22" s="95">
        <f>IF(RES_hh_emi!F22=0,0,1000000*RES_hh_emi!F22/RES_hh_num!F22)</f>
        <v>0</v>
      </c>
      <c r="G22" s="95">
        <f>IF(RES_hh_emi!G22=0,0,1000000*RES_hh_emi!G22/RES_hh_num!G22)</f>
        <v>0</v>
      </c>
      <c r="H22" s="95">
        <f>IF(RES_hh_emi!H22=0,0,1000000*RES_hh_emi!H22/RES_hh_num!H22)</f>
        <v>0</v>
      </c>
      <c r="I22" s="95">
        <f>IF(RES_hh_emi!I22=0,0,1000000*RES_hh_emi!I22/RES_hh_num!I22)</f>
        <v>0</v>
      </c>
      <c r="J22" s="95">
        <f>IF(RES_hh_emi!J22=0,0,1000000*RES_hh_emi!J22/RES_hh_num!J22)</f>
        <v>0</v>
      </c>
      <c r="K22" s="95">
        <f>IF(RES_hh_emi!K22=0,0,1000000*RES_hh_emi!K22/RES_hh_num!K22)</f>
        <v>0</v>
      </c>
      <c r="L22" s="95">
        <f>IF(RES_hh_emi!L22=0,0,1000000*RES_hh_emi!L22/RES_hh_num!L22)</f>
        <v>0</v>
      </c>
      <c r="M22" s="95">
        <f>IF(RES_hh_emi!M22=0,0,1000000*RES_hh_emi!M22/RES_hh_num!M22)</f>
        <v>0</v>
      </c>
      <c r="N22" s="95">
        <f>IF(RES_hh_emi!N22=0,0,1000000*RES_hh_emi!N22/RES_hh_num!N22)</f>
        <v>0</v>
      </c>
      <c r="O22" s="95">
        <f>IF(RES_hh_emi!O22=0,0,1000000*RES_hh_emi!O22/RES_hh_num!O22)</f>
        <v>0</v>
      </c>
      <c r="P22" s="95">
        <f>IF(RES_hh_emi!P22=0,0,1000000*RES_hh_emi!P22/RES_hh_num!P22)</f>
        <v>0</v>
      </c>
      <c r="Q22" s="95">
        <f>IF(RES_hh_emi!Q22=0,0,1000000*RES_hh_emi!Q22/RES_hh_num!Q22)</f>
        <v>0</v>
      </c>
    </row>
    <row r="23" spans="1:17" ht="12" customHeight="1" x14ac:dyDescent="0.25">
      <c r="A23" s="87" t="s">
        <v>79</v>
      </c>
      <c r="B23" s="95">
        <f>IF(RES_hh_emi!B23=0,0,1000000*RES_hh_emi!B23/RES_hh_num!B23)</f>
        <v>0</v>
      </c>
      <c r="C23" s="95">
        <f>IF(RES_hh_emi!C23=0,0,1000000*RES_hh_emi!C23/RES_hh_num!C23)</f>
        <v>0</v>
      </c>
      <c r="D23" s="95">
        <f>IF(RES_hh_emi!D23=0,0,1000000*RES_hh_emi!D23/RES_hh_num!D23)</f>
        <v>0</v>
      </c>
      <c r="E23" s="95">
        <f>IF(RES_hh_emi!E23=0,0,1000000*RES_hh_emi!E23/RES_hh_num!E23)</f>
        <v>0</v>
      </c>
      <c r="F23" s="95">
        <f>IF(RES_hh_emi!F23=0,0,1000000*RES_hh_emi!F23/RES_hh_num!F23)</f>
        <v>0</v>
      </c>
      <c r="G23" s="95">
        <f>IF(RES_hh_emi!G23=0,0,1000000*RES_hh_emi!G23/RES_hh_num!G23)</f>
        <v>0</v>
      </c>
      <c r="H23" s="95">
        <f>IF(RES_hh_emi!H23=0,0,1000000*RES_hh_emi!H23/RES_hh_num!H23)</f>
        <v>0</v>
      </c>
      <c r="I23" s="95">
        <f>IF(RES_hh_emi!I23=0,0,1000000*RES_hh_emi!I23/RES_hh_num!I23)</f>
        <v>0</v>
      </c>
      <c r="J23" s="95">
        <f>IF(RES_hh_emi!J23=0,0,1000000*RES_hh_emi!J23/RES_hh_num!J23)</f>
        <v>0</v>
      </c>
      <c r="K23" s="95">
        <f>IF(RES_hh_emi!K23=0,0,1000000*RES_hh_emi!K23/RES_hh_num!K23)</f>
        <v>0</v>
      </c>
      <c r="L23" s="95">
        <f>IF(RES_hh_emi!L23=0,0,1000000*RES_hh_emi!L23/RES_hh_num!L23)</f>
        <v>0</v>
      </c>
      <c r="M23" s="95">
        <f>IF(RES_hh_emi!M23=0,0,1000000*RES_hh_emi!M23/RES_hh_num!M23)</f>
        <v>0</v>
      </c>
      <c r="N23" s="95">
        <f>IF(RES_hh_emi!N23=0,0,1000000*RES_hh_emi!N23/RES_hh_num!N23)</f>
        <v>0</v>
      </c>
      <c r="O23" s="95">
        <f>IF(RES_hh_emi!O23=0,0,1000000*RES_hh_emi!O23/RES_hh_num!O23)</f>
        <v>0</v>
      </c>
      <c r="P23" s="95">
        <f>IF(RES_hh_emi!P23=0,0,1000000*RES_hh_emi!P23/RES_hh_num!P23)</f>
        <v>0</v>
      </c>
      <c r="Q23" s="95">
        <f>IF(RES_hh_emi!Q23=0,0,1000000*RES_hh_emi!Q23/RES_hh_num!Q23)</f>
        <v>0</v>
      </c>
    </row>
    <row r="24" spans="1:17" ht="12" customHeight="1" x14ac:dyDescent="0.25">
      <c r="A24" s="87" t="s">
        <v>61</v>
      </c>
      <c r="B24" s="95">
        <f>IF(RES_hh_emi!B24=0,0,1000000*RES_hh_emi!B24/RES_hh_num!B24)</f>
        <v>0</v>
      </c>
      <c r="C24" s="95">
        <f>IF(RES_hh_emi!C24=0,0,1000000*RES_hh_emi!C24/RES_hh_num!C24)</f>
        <v>0</v>
      </c>
      <c r="D24" s="95">
        <f>IF(RES_hh_emi!D24=0,0,1000000*RES_hh_emi!D24/RES_hh_num!D24)</f>
        <v>0</v>
      </c>
      <c r="E24" s="95">
        <f>IF(RES_hh_emi!E24=0,0,1000000*RES_hh_emi!E24/RES_hh_num!E24)</f>
        <v>0</v>
      </c>
      <c r="F24" s="95">
        <f>IF(RES_hh_emi!F24=0,0,1000000*RES_hh_emi!F24/RES_hh_num!F24)</f>
        <v>0</v>
      </c>
      <c r="G24" s="95">
        <f>IF(RES_hh_emi!G24=0,0,1000000*RES_hh_emi!G24/RES_hh_num!G24)</f>
        <v>0</v>
      </c>
      <c r="H24" s="95">
        <f>IF(RES_hh_emi!H24=0,0,1000000*RES_hh_emi!H24/RES_hh_num!H24)</f>
        <v>0</v>
      </c>
      <c r="I24" s="95">
        <f>IF(RES_hh_emi!I24=0,0,1000000*RES_hh_emi!I24/RES_hh_num!I24)</f>
        <v>0</v>
      </c>
      <c r="J24" s="95">
        <f>IF(RES_hh_emi!J24=0,0,1000000*RES_hh_emi!J24/RES_hh_num!J24)</f>
        <v>0</v>
      </c>
      <c r="K24" s="95">
        <f>IF(RES_hh_emi!K24=0,0,1000000*RES_hh_emi!K24/RES_hh_num!K24)</f>
        <v>0</v>
      </c>
      <c r="L24" s="95">
        <f>IF(RES_hh_emi!L24=0,0,1000000*RES_hh_emi!L24/RES_hh_num!L24)</f>
        <v>0</v>
      </c>
      <c r="M24" s="95">
        <f>IF(RES_hh_emi!M24=0,0,1000000*RES_hh_emi!M24/RES_hh_num!M24)</f>
        <v>0</v>
      </c>
      <c r="N24" s="95">
        <f>IF(RES_hh_emi!N24=0,0,1000000*RES_hh_emi!N24/RES_hh_num!N24)</f>
        <v>0</v>
      </c>
      <c r="O24" s="95">
        <f>IF(RES_hh_emi!O24=0,0,1000000*RES_hh_emi!O24/RES_hh_num!O24)</f>
        <v>0</v>
      </c>
      <c r="P24" s="95">
        <f>IF(RES_hh_emi!P24=0,0,1000000*RES_hh_emi!P24/RES_hh_num!P24)</f>
        <v>0</v>
      </c>
      <c r="Q24" s="95">
        <f>IF(RES_hh_emi!Q24=0,0,1000000*RES_hh_emi!Q24/RES_hh_num!Q24)</f>
        <v>0</v>
      </c>
    </row>
    <row r="25" spans="1:17" ht="12" customHeight="1" x14ac:dyDescent="0.25">
      <c r="A25" s="51" t="s">
        <v>60</v>
      </c>
      <c r="B25" s="22">
        <f>IF(RES_hh_emi!B25=0,0,1000000*RES_hh_emi!B25/RES_hh_num!B25)</f>
        <v>0</v>
      </c>
      <c r="C25" s="22">
        <f>IF(RES_hh_emi!C25=0,0,1000000*RES_hh_emi!C25/RES_hh_num!C25)</f>
        <v>0</v>
      </c>
      <c r="D25" s="22">
        <f>IF(RES_hh_emi!D25=0,0,1000000*RES_hh_emi!D25/RES_hh_num!D25)</f>
        <v>0</v>
      </c>
      <c r="E25" s="22">
        <f>IF(RES_hh_emi!E25=0,0,1000000*RES_hh_emi!E25/RES_hh_num!E25)</f>
        <v>0</v>
      </c>
      <c r="F25" s="22">
        <f>IF(RES_hh_emi!F25=0,0,1000000*RES_hh_emi!F25/RES_hh_num!F25)</f>
        <v>0</v>
      </c>
      <c r="G25" s="22">
        <f>IF(RES_hh_emi!G25=0,0,1000000*RES_hh_emi!G25/RES_hh_num!G25)</f>
        <v>0</v>
      </c>
      <c r="H25" s="22">
        <f>IF(RES_hh_emi!H25=0,0,1000000*RES_hh_emi!H25/RES_hh_num!H25)</f>
        <v>0</v>
      </c>
      <c r="I25" s="22">
        <f>IF(RES_hh_emi!I25=0,0,1000000*RES_hh_emi!I25/RES_hh_num!I25)</f>
        <v>0</v>
      </c>
      <c r="J25" s="22">
        <f>IF(RES_hh_emi!J25=0,0,1000000*RES_hh_emi!J25/RES_hh_num!J25)</f>
        <v>0</v>
      </c>
      <c r="K25" s="22">
        <f>IF(RES_hh_emi!K25=0,0,1000000*RES_hh_emi!K25/RES_hh_num!K25)</f>
        <v>0</v>
      </c>
      <c r="L25" s="22">
        <f>IF(RES_hh_emi!L25=0,0,1000000*RES_hh_emi!L25/RES_hh_num!L25)</f>
        <v>0</v>
      </c>
      <c r="M25" s="22">
        <f>IF(RES_hh_emi!M25=0,0,1000000*RES_hh_emi!M25/RES_hh_num!M25)</f>
        <v>0</v>
      </c>
      <c r="N25" s="22">
        <f>IF(RES_hh_emi!N25=0,0,1000000*RES_hh_emi!N25/RES_hh_num!N25)</f>
        <v>0</v>
      </c>
      <c r="O25" s="22">
        <f>IF(RES_hh_emi!O25=0,0,1000000*RES_hh_emi!O25/RES_hh_num!O25)</f>
        <v>0</v>
      </c>
      <c r="P25" s="22">
        <f>IF(RES_hh_emi!P25=0,0,1000000*RES_hh_emi!P25/RES_hh_num!P25)</f>
        <v>0</v>
      </c>
      <c r="Q25" s="22">
        <f>IF(RES_hh_emi!Q25=0,0,1000000*RES_hh_emi!Q25/RES_hh_num!Q25)</f>
        <v>0</v>
      </c>
    </row>
    <row r="26" spans="1:17" ht="12" customHeight="1" x14ac:dyDescent="0.25">
      <c r="A26" s="49" t="s">
        <v>59</v>
      </c>
      <c r="B26" s="18">
        <f>IF(RES_hh_emi!B26=0,0,1000000*RES_hh_emi!B26/RES_hh_num!B26)</f>
        <v>0</v>
      </c>
      <c r="C26" s="18">
        <f>IF(RES_hh_emi!C26=0,0,1000000*RES_hh_emi!C26/RES_hh_num!C26)</f>
        <v>0</v>
      </c>
      <c r="D26" s="18">
        <f>IF(RES_hh_emi!D26=0,0,1000000*RES_hh_emi!D26/RES_hh_num!D26)</f>
        <v>0</v>
      </c>
      <c r="E26" s="18">
        <f>IF(RES_hh_emi!E26=0,0,1000000*RES_hh_emi!E26/RES_hh_num!E26)</f>
        <v>0</v>
      </c>
      <c r="F26" s="18">
        <f>IF(RES_hh_emi!F26=0,0,1000000*RES_hh_emi!F26/RES_hh_num!F26)</f>
        <v>0</v>
      </c>
      <c r="G26" s="18">
        <f>IF(RES_hh_emi!G26=0,0,1000000*RES_hh_emi!G26/RES_hh_num!G26)</f>
        <v>0</v>
      </c>
      <c r="H26" s="18">
        <f>IF(RES_hh_emi!H26=0,0,1000000*RES_hh_emi!H26/RES_hh_num!H26)</f>
        <v>0</v>
      </c>
      <c r="I26" s="18">
        <f>IF(RES_hh_emi!I26=0,0,1000000*RES_hh_emi!I26/RES_hh_num!I26)</f>
        <v>0</v>
      </c>
      <c r="J26" s="18">
        <f>IF(RES_hh_emi!J26=0,0,1000000*RES_hh_emi!J26/RES_hh_num!J26)</f>
        <v>0</v>
      </c>
      <c r="K26" s="18">
        <f>IF(RES_hh_emi!K26=0,0,1000000*RES_hh_emi!K26/RES_hh_num!K26)</f>
        <v>0</v>
      </c>
      <c r="L26" s="18">
        <f>IF(RES_hh_emi!L26=0,0,1000000*RES_hh_emi!L26/RES_hh_num!L26)</f>
        <v>0</v>
      </c>
      <c r="M26" s="18">
        <f>IF(RES_hh_emi!M26=0,0,1000000*RES_hh_emi!M26/RES_hh_num!M26)</f>
        <v>0</v>
      </c>
      <c r="N26" s="18">
        <f>IF(RES_hh_emi!N26=0,0,1000000*RES_hh_emi!N26/RES_hh_num!N26)</f>
        <v>0</v>
      </c>
      <c r="O26" s="18">
        <f>IF(RES_hh_emi!O26=0,0,1000000*RES_hh_emi!O26/RES_hh_num!O26)</f>
        <v>0</v>
      </c>
      <c r="P26" s="18">
        <f>IF(RES_hh_emi!P26=0,0,1000000*RES_hh_emi!P26/RES_hh_num!P26)</f>
        <v>0</v>
      </c>
      <c r="Q26" s="18">
        <f>IF(RES_hh_emi!Q26=0,0,1000000*RES_hh_emi!Q26/RES_hh_num!Q26)</f>
        <v>0</v>
      </c>
    </row>
    <row r="27" spans="1:17" ht="12.95" customHeight="1" x14ac:dyDescent="0.25">
      <c r="A27" s="89" t="s">
        <v>62</v>
      </c>
      <c r="B27" s="96">
        <f>IF(RES_hh_emi!B27=0,0,1000000*RES_hh_emi!B27/RES_hh_num!B27)</f>
        <v>80.410028148679856</v>
      </c>
      <c r="C27" s="96">
        <f>IF(RES_hh_emi!C27=0,0,1000000*RES_hh_emi!C27/RES_hh_num!C27)</f>
        <v>90.397734362001174</v>
      </c>
      <c r="D27" s="96">
        <f>IF(RES_hh_emi!D27=0,0,1000000*RES_hh_emi!D27/RES_hh_num!D27)</f>
        <v>83.899335309334418</v>
      </c>
      <c r="E27" s="96">
        <f>IF(RES_hh_emi!E27=0,0,1000000*RES_hh_emi!E27/RES_hh_num!E27)</f>
        <v>86.386235520423583</v>
      </c>
      <c r="F27" s="96">
        <f>IF(RES_hh_emi!F27=0,0,1000000*RES_hh_emi!F27/RES_hh_num!F27)</f>
        <v>95.278571217413514</v>
      </c>
      <c r="G27" s="96">
        <f>IF(RES_hh_emi!G27=0,0,1000000*RES_hh_emi!G27/RES_hh_num!G27)</f>
        <v>98.711037551164338</v>
      </c>
      <c r="H27" s="96">
        <f>IF(RES_hh_emi!H27=0,0,1000000*RES_hh_emi!H27/RES_hh_num!H27)</f>
        <v>111.48410465519927</v>
      </c>
      <c r="I27" s="96">
        <f>IF(RES_hh_emi!I27=0,0,1000000*RES_hh_emi!I27/RES_hh_num!I27)</f>
        <v>90.669694812880707</v>
      </c>
      <c r="J27" s="96">
        <f>IF(RES_hh_emi!J27=0,0,1000000*RES_hh_emi!J27/RES_hh_num!J27)</f>
        <v>96.668994920267224</v>
      </c>
      <c r="K27" s="96">
        <f>IF(RES_hh_emi!K27=0,0,1000000*RES_hh_emi!K27/RES_hh_num!K27)</f>
        <v>71.634873796210016</v>
      </c>
      <c r="L27" s="96">
        <f>IF(RES_hh_emi!L27=0,0,1000000*RES_hh_emi!L27/RES_hh_num!L27)</f>
        <v>89.110057692270416</v>
      </c>
      <c r="M27" s="96">
        <f>IF(RES_hh_emi!M27=0,0,1000000*RES_hh_emi!M27/RES_hh_num!M27)</f>
        <v>81.21406995776843</v>
      </c>
      <c r="N27" s="96">
        <f>IF(RES_hh_emi!N27=0,0,1000000*RES_hh_emi!N27/RES_hh_num!N27)</f>
        <v>73.355648740237086</v>
      </c>
      <c r="O27" s="96">
        <f>IF(RES_hh_emi!O27=0,0,1000000*RES_hh_emi!O27/RES_hh_num!O27)</f>
        <v>117.48990107468968</v>
      </c>
      <c r="P27" s="96">
        <f>IF(RES_hh_emi!P27=0,0,1000000*RES_hh_emi!P27/RES_hh_num!P27)</f>
        <v>100.38637851488238</v>
      </c>
      <c r="Q27" s="96">
        <f>IF(RES_hh_emi!Q27=0,0,1000000*RES_hh_emi!Q27/RES_hh_num!Q27)</f>
        <v>98.019370587242221</v>
      </c>
    </row>
    <row r="28" spans="1:17" ht="12" customHeight="1" x14ac:dyDescent="0.25">
      <c r="A28" s="87" t="s">
        <v>58</v>
      </c>
      <c r="B28" s="95">
        <f>IF(RES_hh_emi!B28=0,0,1000000*RES_hh_emi!B28/RES_hh_num!B28)</f>
        <v>0</v>
      </c>
      <c r="C28" s="95">
        <f>IF(RES_hh_emi!C28=0,0,1000000*RES_hh_emi!C28/RES_hh_num!C28)</f>
        <v>0</v>
      </c>
      <c r="D28" s="95">
        <f>IF(RES_hh_emi!D28=0,0,1000000*RES_hh_emi!D28/RES_hh_num!D28)</f>
        <v>0</v>
      </c>
      <c r="E28" s="95">
        <f>IF(RES_hh_emi!E28=0,0,1000000*RES_hh_emi!E28/RES_hh_num!E28)</f>
        <v>0</v>
      </c>
      <c r="F28" s="95">
        <f>IF(RES_hh_emi!F28=0,0,1000000*RES_hh_emi!F28/RES_hh_num!F28)</f>
        <v>0</v>
      </c>
      <c r="G28" s="95">
        <f>IF(RES_hh_emi!G28=0,0,1000000*RES_hh_emi!G28/RES_hh_num!G28)</f>
        <v>0</v>
      </c>
      <c r="H28" s="95">
        <f>IF(RES_hh_emi!H28=0,0,1000000*RES_hh_emi!H28/RES_hh_num!H28)</f>
        <v>0</v>
      </c>
      <c r="I28" s="95">
        <f>IF(RES_hh_emi!I28=0,0,1000000*RES_hh_emi!I28/RES_hh_num!I28)</f>
        <v>0</v>
      </c>
      <c r="J28" s="95">
        <f>IF(RES_hh_emi!J28=0,0,1000000*RES_hh_emi!J28/RES_hh_num!J28)</f>
        <v>0</v>
      </c>
      <c r="K28" s="95">
        <f>IF(RES_hh_emi!K28=0,0,1000000*RES_hh_emi!K28/RES_hh_num!K28)</f>
        <v>0</v>
      </c>
      <c r="L28" s="95">
        <f>IF(RES_hh_emi!L28=0,0,1000000*RES_hh_emi!L28/RES_hh_num!L28)</f>
        <v>0</v>
      </c>
      <c r="M28" s="95">
        <f>IF(RES_hh_emi!M28=0,0,1000000*RES_hh_emi!M28/RES_hh_num!M28)</f>
        <v>0</v>
      </c>
      <c r="N28" s="95">
        <f>IF(RES_hh_emi!N28=0,0,1000000*RES_hh_emi!N28/RES_hh_num!N28)</f>
        <v>0</v>
      </c>
      <c r="O28" s="95">
        <f>IF(RES_hh_emi!O28=0,0,1000000*RES_hh_emi!O28/RES_hh_num!O28)</f>
        <v>0</v>
      </c>
      <c r="P28" s="95">
        <f>IF(RES_hh_emi!P28=0,0,1000000*RES_hh_emi!P28/RES_hh_num!P28)</f>
        <v>0</v>
      </c>
      <c r="Q28" s="95">
        <f>IF(RES_hh_emi!Q28=0,0,1000000*RES_hh_emi!Q28/RES_hh_num!Q28)</f>
        <v>0</v>
      </c>
    </row>
    <row r="29" spans="1:17" s="28" customFormat="1" ht="12" customHeight="1" x14ac:dyDescent="0.25">
      <c r="A29" s="87" t="s">
        <v>84</v>
      </c>
      <c r="B29" s="95">
        <f>IF(RES_hh_emi!B29=0,0,1000000*RES_hh_emi!B29/RES_hh_num!B29)</f>
        <v>326.89634192386296</v>
      </c>
      <c r="C29" s="95">
        <f>IF(RES_hh_emi!C29=0,0,1000000*RES_hh_emi!C29/RES_hh_num!C29)</f>
        <v>319.55806308498012</v>
      </c>
      <c r="D29" s="95">
        <f>IF(RES_hh_emi!D29=0,0,1000000*RES_hh_emi!D29/RES_hh_num!D29)</f>
        <v>326.98470285655424</v>
      </c>
      <c r="E29" s="95">
        <f>IF(RES_hh_emi!E29=0,0,1000000*RES_hh_emi!E29/RES_hh_num!E29)</f>
        <v>327.09147502628332</v>
      </c>
      <c r="F29" s="95">
        <f>IF(RES_hh_emi!F29=0,0,1000000*RES_hh_emi!F29/RES_hh_num!F29)</f>
        <v>321.90847668096904</v>
      </c>
      <c r="G29" s="95">
        <f>IF(RES_hh_emi!G29=0,0,1000000*RES_hh_emi!G29/RES_hh_num!G29)</f>
        <v>317.80836886699296</v>
      </c>
      <c r="H29" s="95">
        <f>IF(RES_hh_emi!H29=0,0,1000000*RES_hh_emi!H29/RES_hh_num!H29)</f>
        <v>304.64398637239225</v>
      </c>
      <c r="I29" s="95">
        <f>IF(RES_hh_emi!I29=0,0,1000000*RES_hh_emi!I29/RES_hh_num!I29)</f>
        <v>319.39113737698398</v>
      </c>
      <c r="J29" s="95">
        <f>IF(RES_hh_emi!J29=0,0,1000000*RES_hh_emi!J29/RES_hh_num!J29)</f>
        <v>314.18241559451616</v>
      </c>
      <c r="K29" s="95">
        <f>IF(RES_hh_emi!K29=0,0,1000000*RES_hh_emi!K29/RES_hh_num!K29)</f>
        <v>329.5459850176353</v>
      </c>
      <c r="L29" s="95">
        <f>IF(RES_hh_emi!L29=0,0,1000000*RES_hh_emi!L29/RES_hh_num!L29)</f>
        <v>317.19104108893151</v>
      </c>
      <c r="M29" s="95">
        <f>IF(RES_hh_emi!M29=0,0,1000000*RES_hh_emi!M29/RES_hh_num!M29)</f>
        <v>316.87380097829458</v>
      </c>
      <c r="N29" s="95">
        <f>IF(RES_hh_emi!N29=0,0,1000000*RES_hh_emi!N29/RES_hh_num!N29)</f>
        <v>323.13042402133453</v>
      </c>
      <c r="O29" s="95">
        <f>IF(RES_hh_emi!O29=0,0,1000000*RES_hh_emi!O29/RES_hh_num!O29)</f>
        <v>315.25867006164754</v>
      </c>
      <c r="P29" s="95">
        <f>IF(RES_hh_emi!P29=0,0,1000000*RES_hh_emi!P29/RES_hh_num!P29)</f>
        <v>323.36862659434513</v>
      </c>
      <c r="Q29" s="95">
        <f>IF(RES_hh_emi!Q29=0,0,1000000*RES_hh_emi!Q29/RES_hh_num!Q29)</f>
        <v>323.96447564025573</v>
      </c>
    </row>
    <row r="30" spans="1:17" ht="12" customHeight="1" x14ac:dyDescent="0.25">
      <c r="A30" s="87" t="s">
        <v>109</v>
      </c>
      <c r="B30" s="95">
        <f>IF(RES_hh_emi!B30=0,0,1000000*RES_hh_emi!B30/RES_hh_num!B30)</f>
        <v>269.87253442281053</v>
      </c>
      <c r="C30" s="95">
        <f>IF(RES_hh_emi!C30=0,0,1000000*RES_hh_emi!C30/RES_hh_num!C30)</f>
        <v>263.81456837226455</v>
      </c>
      <c r="D30" s="95">
        <f>IF(RES_hh_emi!D30=0,0,1000000*RES_hh_emi!D30/RES_hh_num!D30)</f>
        <v>269.94502009906023</v>
      </c>
      <c r="E30" s="95">
        <f>IF(RES_hh_emi!E30=0,0,1000000*RES_hh_emi!E30/RES_hh_num!E30)</f>
        <v>270.03417528954469</v>
      </c>
      <c r="F30" s="95">
        <f>IF(RES_hh_emi!F30=0,0,1000000*RES_hh_emi!F30/RES_hh_num!F30)</f>
        <v>265.7548761459413</v>
      </c>
      <c r="G30" s="95">
        <f>IF(RES_hh_emi!G30=0,0,1000000*RES_hh_emi!G30/RES_hh_num!G30)</f>
        <v>262.36973626038633</v>
      </c>
      <c r="H30" s="95">
        <f>IF(RES_hh_emi!H30=0,0,1000000*RES_hh_emi!H30/RES_hh_num!H30)</f>
        <v>253.36276570235202</v>
      </c>
      <c r="I30" s="95">
        <f>IF(RES_hh_emi!I30=0,0,1000000*RES_hh_emi!I30/RES_hh_num!I30)</f>
        <v>261.33659931304584</v>
      </c>
      <c r="J30" s="95">
        <f>IF(RES_hh_emi!J30=0,0,1000000*RES_hh_emi!J30/RES_hh_num!J30)</f>
        <v>268.11428841253257</v>
      </c>
      <c r="K30" s="95">
        <f>IF(RES_hh_emi!K30=0,0,1000000*RES_hh_emi!K30/RES_hh_num!K30)</f>
        <v>263.66550494063495</v>
      </c>
      <c r="L30" s="95">
        <f>IF(RES_hh_emi!L30=0,0,1000000*RES_hh_emi!L30/RES_hh_num!L30)</f>
        <v>264.5144593655146</v>
      </c>
      <c r="M30" s="95">
        <f>IF(RES_hh_emi!M30=0,0,1000000*RES_hh_emi!M30/RES_hh_num!M30)</f>
        <v>259.32242542419669</v>
      </c>
      <c r="N30" s="95">
        <f>IF(RES_hh_emi!N30=0,0,1000000*RES_hh_emi!N30/RES_hh_num!N30)</f>
        <v>268.28885359135376</v>
      </c>
      <c r="O30" s="95">
        <f>IF(RES_hh_emi!O30=0,0,1000000*RES_hh_emi!O30/RES_hh_num!O30)</f>
        <v>262.34890357599397</v>
      </c>
      <c r="P30" s="95">
        <f>IF(RES_hh_emi!P30=0,0,1000000*RES_hh_emi!P30/RES_hh_num!P30)</f>
        <v>269.45391184467354</v>
      </c>
      <c r="Q30" s="95">
        <f>IF(RES_hh_emi!Q30=0,0,1000000*RES_hh_emi!Q30/RES_hh_num!Q30)</f>
        <v>270.31017163049961</v>
      </c>
    </row>
    <row r="31" spans="1:17" ht="12" customHeight="1" x14ac:dyDescent="0.25">
      <c r="A31" s="87" t="s">
        <v>55</v>
      </c>
      <c r="B31" s="95">
        <f>IF(RES_hh_emi!B31=0,0,1000000*RES_hh_emi!B31/RES_hh_num!B31)</f>
        <v>0</v>
      </c>
      <c r="C31" s="95">
        <f>IF(RES_hh_emi!C31=0,0,1000000*RES_hh_emi!C31/RES_hh_num!C31)</f>
        <v>0</v>
      </c>
      <c r="D31" s="95">
        <f>IF(RES_hh_emi!D31=0,0,1000000*RES_hh_emi!D31/RES_hh_num!D31)</f>
        <v>0</v>
      </c>
      <c r="E31" s="95">
        <f>IF(RES_hh_emi!E31=0,0,1000000*RES_hh_emi!E31/RES_hh_num!E31)</f>
        <v>0</v>
      </c>
      <c r="F31" s="95">
        <f>IF(RES_hh_emi!F31=0,0,1000000*RES_hh_emi!F31/RES_hh_num!F31)</f>
        <v>0</v>
      </c>
      <c r="G31" s="95">
        <f>IF(RES_hh_emi!G31=0,0,1000000*RES_hh_emi!G31/RES_hh_num!G31)</f>
        <v>0</v>
      </c>
      <c r="H31" s="95">
        <f>IF(RES_hh_emi!H31=0,0,1000000*RES_hh_emi!H31/RES_hh_num!H31)</f>
        <v>0</v>
      </c>
      <c r="I31" s="95">
        <f>IF(RES_hh_emi!I31=0,0,1000000*RES_hh_emi!I31/RES_hh_num!I31)</f>
        <v>0</v>
      </c>
      <c r="J31" s="95">
        <f>IF(RES_hh_emi!J31=0,0,1000000*RES_hh_emi!J31/RES_hh_num!J31)</f>
        <v>0</v>
      </c>
      <c r="K31" s="95">
        <f>IF(RES_hh_emi!K31=0,0,1000000*RES_hh_emi!K31/RES_hh_num!K31)</f>
        <v>0</v>
      </c>
      <c r="L31" s="95">
        <f>IF(RES_hh_emi!L31=0,0,1000000*RES_hh_emi!L31/RES_hh_num!L31)</f>
        <v>0</v>
      </c>
      <c r="M31" s="95">
        <f>IF(RES_hh_emi!M31=0,0,1000000*RES_hh_emi!M31/RES_hh_num!M31)</f>
        <v>0</v>
      </c>
      <c r="N31" s="95">
        <f>IF(RES_hh_emi!N31=0,0,1000000*RES_hh_emi!N31/RES_hh_num!N31)</f>
        <v>0</v>
      </c>
      <c r="O31" s="95">
        <f>IF(RES_hh_emi!O31=0,0,1000000*RES_hh_emi!O31/RES_hh_num!O31)</f>
        <v>0</v>
      </c>
      <c r="P31" s="95">
        <f>IF(RES_hh_emi!P31=0,0,1000000*RES_hh_emi!P31/RES_hh_num!P31)</f>
        <v>0</v>
      </c>
      <c r="Q31" s="95">
        <f>IF(RES_hh_emi!Q31=0,0,1000000*RES_hh_emi!Q31/RES_hh_num!Q31)</f>
        <v>0</v>
      </c>
    </row>
    <row r="32" spans="1:17" ht="12" customHeight="1" x14ac:dyDescent="0.25">
      <c r="A32" s="49" t="s">
        <v>60</v>
      </c>
      <c r="B32" s="18">
        <f>IF(RES_hh_emi!B32=0,0,1000000*RES_hh_emi!B32/RES_hh_num!B32)</f>
        <v>0</v>
      </c>
      <c r="C32" s="18">
        <f>IF(RES_hh_emi!C32=0,0,1000000*RES_hh_emi!C32/RES_hh_num!C32)</f>
        <v>0</v>
      </c>
      <c r="D32" s="18">
        <f>IF(RES_hh_emi!D32=0,0,1000000*RES_hh_emi!D32/RES_hh_num!D32)</f>
        <v>0</v>
      </c>
      <c r="E32" s="18">
        <f>IF(RES_hh_emi!E32=0,0,1000000*RES_hh_emi!E32/RES_hh_num!E32)</f>
        <v>0</v>
      </c>
      <c r="F32" s="18">
        <f>IF(RES_hh_emi!F32=0,0,1000000*RES_hh_emi!F32/RES_hh_num!F32)</f>
        <v>0</v>
      </c>
      <c r="G32" s="18">
        <f>IF(RES_hh_emi!G32=0,0,1000000*RES_hh_emi!G32/RES_hh_num!G32)</f>
        <v>0</v>
      </c>
      <c r="H32" s="18">
        <f>IF(RES_hh_emi!H32=0,0,1000000*RES_hh_emi!H32/RES_hh_num!H32)</f>
        <v>0</v>
      </c>
      <c r="I32" s="18">
        <f>IF(RES_hh_emi!I32=0,0,1000000*RES_hh_emi!I32/RES_hh_num!I32)</f>
        <v>0</v>
      </c>
      <c r="J32" s="18">
        <f>IF(RES_hh_emi!J32=0,0,1000000*RES_hh_emi!J32/RES_hh_num!J32)</f>
        <v>0</v>
      </c>
      <c r="K32" s="18">
        <f>IF(RES_hh_emi!K32=0,0,1000000*RES_hh_emi!K32/RES_hh_num!K32)</f>
        <v>0</v>
      </c>
      <c r="L32" s="18">
        <f>IF(RES_hh_emi!L32=0,0,1000000*RES_hh_emi!L32/RES_hh_num!L32)</f>
        <v>0</v>
      </c>
      <c r="M32" s="18">
        <f>IF(RES_hh_emi!M32=0,0,1000000*RES_hh_emi!M32/RES_hh_num!M32)</f>
        <v>0</v>
      </c>
      <c r="N32" s="18">
        <f>IF(RES_hh_emi!N32=0,0,1000000*RES_hh_emi!N32/RES_hh_num!N32)</f>
        <v>0</v>
      </c>
      <c r="O32" s="18">
        <f>IF(RES_hh_emi!O32=0,0,1000000*RES_hh_emi!O32/RES_hh_num!O32)</f>
        <v>0</v>
      </c>
      <c r="P32" s="18">
        <f>IF(RES_hh_emi!P32=0,0,1000000*RES_hh_emi!P32/RES_hh_num!P32)</f>
        <v>0</v>
      </c>
      <c r="Q32" s="18">
        <f>IF(RES_hh_emi!Q32=0,0,1000000*RES_hh_emi!Q32/RES_hh_num!Q32)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>
        <f>IF(RES_hh_fech!B3=0,0,RES_hh_fech!B3/RES_summary!B$19)</f>
        <v>263.82796013446261</v>
      </c>
      <c r="C3" s="100">
        <f>IF(RES_hh_fech!C3=0,0,RES_hh_fech!C3/RES_summary!C$19)</f>
        <v>272.8585141687422</v>
      </c>
      <c r="D3" s="100">
        <f>IF(RES_hh_fech!D3=0,0,RES_hh_fech!D3/RES_summary!D$19)</f>
        <v>259.95191135145581</v>
      </c>
      <c r="E3" s="100">
        <f>IF(RES_hh_fech!E3=0,0,RES_hh_fech!E3/RES_summary!E$19)</f>
        <v>264.51161413675055</v>
      </c>
      <c r="F3" s="100">
        <f>IF(RES_hh_fech!F3=0,0,RES_hh_fech!F3/RES_summary!F$19)</f>
        <v>271.02153875722325</v>
      </c>
      <c r="G3" s="100">
        <f>IF(RES_hh_fech!G3=0,0,RES_hh_fech!G3/RES_summary!G$19)</f>
        <v>268.77079250192185</v>
      </c>
      <c r="H3" s="100">
        <f>IF(RES_hh_fech!H3=0,0,RES_hh_fech!H3/RES_summary!H$19)</f>
        <v>273.93306980297996</v>
      </c>
      <c r="I3" s="100">
        <f>IF(RES_hh_fech!I3=0,0,RES_hh_fech!I3/RES_summary!I$19)</f>
        <v>249.26681655269869</v>
      </c>
      <c r="J3" s="100">
        <f>IF(RES_hh_fech!J3=0,0,RES_hh_fech!J3/RES_summary!J$19)</f>
        <v>258.56274839160665</v>
      </c>
      <c r="K3" s="100">
        <f>IF(RES_hh_fech!K3=0,0,RES_hh_fech!K3/RES_summary!K$19)</f>
        <v>240.90703778635049</v>
      </c>
      <c r="L3" s="100">
        <f>IF(RES_hh_fech!L3=0,0,RES_hh_fech!L3/RES_summary!L$19)</f>
        <v>247.61187141788136</v>
      </c>
      <c r="M3" s="100">
        <f>IF(RES_hh_fech!M3=0,0,RES_hh_fech!M3/RES_summary!M$19)</f>
        <v>202.41121774863961</v>
      </c>
      <c r="N3" s="100">
        <f>IF(RES_hh_fech!N3=0,0,RES_hh_fech!N3/RES_summary!N$19)</f>
        <v>198.5747601673169</v>
      </c>
      <c r="O3" s="100">
        <f>IF(RES_hh_fech!O3=0,0,RES_hh_fech!O3/RES_summary!O$19)</f>
        <v>202.85453681936545</v>
      </c>
      <c r="P3" s="100">
        <f>IF(RES_hh_fech!P3=0,0,RES_hh_fech!P3/RES_summary!P$19)</f>
        <v>188.07012753134623</v>
      </c>
      <c r="Q3" s="100">
        <f>IF(RES_hh_fech!Q3=0,0,RES_hh_fech!Q3/RES_summary!Q$19)</f>
        <v>195.95140150738385</v>
      </c>
    </row>
    <row r="4" spans="1:17" ht="12.95" customHeight="1" x14ac:dyDescent="0.25">
      <c r="A4" s="89" t="s">
        <v>65</v>
      </c>
      <c r="B4" s="96">
        <f>IF(RES_hh_fech!B4=0,0,RES_hh_fech!B4/RES_summary!B$19)</f>
        <v>200.99224091775798</v>
      </c>
      <c r="C4" s="96">
        <f>IF(RES_hh_fech!C4=0,0,RES_hh_fech!C4/RES_summary!C$19)</f>
        <v>209.60569892699746</v>
      </c>
      <c r="D4" s="96">
        <f>IF(RES_hh_fech!D4=0,0,RES_hh_fech!D4/RES_summary!D$19)</f>
        <v>198.40515030277555</v>
      </c>
      <c r="E4" s="96">
        <f>IF(RES_hh_fech!E4=0,0,RES_hh_fech!E4/RES_summary!E$19)</f>
        <v>202.69643556899214</v>
      </c>
      <c r="F4" s="96">
        <f>IF(RES_hh_fech!F4=0,0,RES_hh_fech!F4/RES_summary!F$19)</f>
        <v>208.59801029973556</v>
      </c>
      <c r="G4" s="96">
        <f>IF(RES_hh_fech!G4=0,0,RES_hh_fech!G4/RES_summary!G$19)</f>
        <v>206.87048548963187</v>
      </c>
      <c r="H4" s="96">
        <f>IF(RES_hh_fech!H4=0,0,RES_hh_fech!H4/RES_summary!H$19)</f>
        <v>210.78027831697949</v>
      </c>
      <c r="I4" s="96">
        <f>IF(RES_hh_fech!I4=0,0,RES_hh_fech!I4/RES_summary!I$19)</f>
        <v>187.46899638163995</v>
      </c>
      <c r="J4" s="96">
        <f>IF(RES_hh_fech!J4=0,0,RES_hh_fech!J4/RES_summary!J$19)</f>
        <v>196.99243873898422</v>
      </c>
      <c r="K4" s="96">
        <f>IF(RES_hh_fech!K4=0,0,RES_hh_fech!K4/RES_summary!K$19)</f>
        <v>181.93914841468387</v>
      </c>
      <c r="L4" s="96">
        <f>IF(RES_hh_fech!L4=0,0,RES_hh_fech!L4/RES_summary!L$19)</f>
        <v>187.86996045950707</v>
      </c>
      <c r="M4" s="96">
        <f>IF(RES_hh_fech!M4=0,0,RES_hh_fech!M4/RES_summary!M$19)</f>
        <v>143.37138160395958</v>
      </c>
      <c r="N4" s="96">
        <f>IF(RES_hh_fech!N4=0,0,RES_hh_fech!N4/RES_summary!N$19)</f>
        <v>139.75695748406906</v>
      </c>
      <c r="O4" s="96">
        <f>IF(RES_hh_fech!O4=0,0,RES_hh_fech!O4/RES_summary!O$19)</f>
        <v>142.53376912834702</v>
      </c>
      <c r="P4" s="96">
        <f>IF(RES_hh_fech!P4=0,0,RES_hh_fech!P4/RES_summary!P$19)</f>
        <v>127.98227728587634</v>
      </c>
      <c r="Q4" s="96">
        <f>IF(RES_hh_fech!Q4=0,0,RES_hh_fech!Q4/RES_summary!Q$19)</f>
        <v>135.93657470773985</v>
      </c>
    </row>
    <row r="5" spans="1:17" ht="12" customHeight="1" x14ac:dyDescent="0.25">
      <c r="A5" s="87" t="s">
        <v>58</v>
      </c>
      <c r="B5" s="95">
        <f>IF(RES_hh_fech!B5=0,0,RES_hh_fech!B5/RES_summary!B$19)</f>
        <v>223.50193134095397</v>
      </c>
      <c r="C5" s="95">
        <f>IF(RES_hh_fech!C5=0,0,RES_hh_fech!C5/RES_summary!C$19)</f>
        <v>230.70198832751589</v>
      </c>
      <c r="D5" s="95">
        <f>IF(RES_hh_fech!D5=0,0,RES_hh_fech!D5/RES_summary!D$19)</f>
        <v>225.73787648798788</v>
      </c>
      <c r="E5" s="95">
        <f>IF(RES_hh_fech!E5=0,0,RES_hh_fech!E5/RES_summary!E$19)</f>
        <v>228.4259199076032</v>
      </c>
      <c r="F5" s="95">
        <f>IF(RES_hh_fech!F5=0,0,RES_hh_fech!F5/RES_summary!F$19)</f>
        <v>229.52227490609724</v>
      </c>
      <c r="G5" s="95">
        <f>IF(RES_hh_fech!G5=0,0,RES_hh_fech!G5/RES_summary!G$19)</f>
        <v>239.50845153581517</v>
      </c>
      <c r="H5" s="95">
        <f>IF(RES_hh_fech!H5=0,0,RES_hh_fech!H5/RES_summary!H$19)</f>
        <v>235.41459836407688</v>
      </c>
      <c r="I5" s="95">
        <f>IF(RES_hh_fech!I5=0,0,RES_hh_fech!I5/RES_summary!I$19)</f>
        <v>210.35129997643187</v>
      </c>
      <c r="J5" s="95">
        <f>IF(RES_hh_fech!J5=0,0,RES_hh_fech!J5/RES_summary!J$19)</f>
        <v>221.12964864188382</v>
      </c>
      <c r="K5" s="95">
        <f>IF(RES_hh_fech!K5=0,0,RES_hh_fech!K5/RES_summary!K$19)</f>
        <v>219.46639671508507</v>
      </c>
      <c r="L5" s="95">
        <f>IF(RES_hh_fech!L5=0,0,RES_hh_fech!L5/RES_summary!L$19)</f>
        <v>201.05204756860522</v>
      </c>
      <c r="M5" s="95">
        <f>IF(RES_hh_fech!M5=0,0,RES_hh_fech!M5/RES_summary!M$19)</f>
        <v>165.84152189230241</v>
      </c>
      <c r="N5" s="95">
        <f>IF(RES_hh_fech!N5=0,0,RES_hh_fech!N5/RES_summary!N$19)</f>
        <v>156.62562213694508</v>
      </c>
      <c r="O5" s="95">
        <f>IF(RES_hh_fech!O5=0,0,RES_hh_fech!O5/RES_summary!O$19)</f>
        <v>162.48654807224011</v>
      </c>
      <c r="P5" s="95">
        <f>IF(RES_hh_fech!P5=0,0,RES_hh_fech!P5/RES_summary!P$19)</f>
        <v>146.86028153636173</v>
      </c>
      <c r="Q5" s="95">
        <f>IF(RES_hh_fech!Q5=0,0,RES_hh_fech!Q5/RES_summary!Q$19)</f>
        <v>157.00634177976852</v>
      </c>
    </row>
    <row r="6" spans="1:17" ht="12" customHeight="1" x14ac:dyDescent="0.25">
      <c r="A6" s="87" t="s">
        <v>84</v>
      </c>
      <c r="B6" s="95">
        <f>IF(RES_hh_fech!B6=0,0,RES_hh_fech!B6/RES_summary!B$19)</f>
        <v>188.67460549014933</v>
      </c>
      <c r="C6" s="95">
        <f>IF(RES_hh_fech!C6=0,0,RES_hh_fech!C6/RES_summary!C$19)</f>
        <v>193.67395362952118</v>
      </c>
      <c r="D6" s="95">
        <f>IF(RES_hh_fech!D6=0,0,RES_hh_fech!D6/RES_summary!D$19)</f>
        <v>195.77901487489848</v>
      </c>
      <c r="E6" s="95">
        <f>IF(RES_hh_fech!E6=0,0,RES_hh_fech!E6/RES_summary!E$19)</f>
        <v>196.04734780486376</v>
      </c>
      <c r="F6" s="95">
        <f>IF(RES_hh_fech!F6=0,0,RES_hh_fech!F6/RES_summary!F$19)</f>
        <v>197.92819166895154</v>
      </c>
      <c r="G6" s="95">
        <f>IF(RES_hh_fech!G6=0,0,RES_hh_fech!G6/RES_summary!G$19)</f>
        <v>196.63347683229858</v>
      </c>
      <c r="H6" s="95">
        <f>IF(RES_hh_fech!H6=0,0,RES_hh_fech!H6/RES_summary!H$19)</f>
        <v>198.72473763283293</v>
      </c>
      <c r="I6" s="95">
        <f>IF(RES_hh_fech!I6=0,0,RES_hh_fech!I6/RES_summary!I$19)</f>
        <v>177.56526020670009</v>
      </c>
      <c r="J6" s="95">
        <f>IF(RES_hh_fech!J6=0,0,RES_hh_fech!J6/RES_summary!J$19)</f>
        <v>186.67228621077493</v>
      </c>
      <c r="K6" s="95">
        <f>IF(RES_hh_fech!K6=0,0,RES_hh_fech!K6/RES_summary!K$19)</f>
        <v>175.13401809977492</v>
      </c>
      <c r="L6" s="95">
        <f>IF(RES_hh_fech!L6=0,0,RES_hh_fech!L6/RES_summary!L$19)</f>
        <v>180.08414773707236</v>
      </c>
      <c r="M6" s="95">
        <f>IF(RES_hh_fech!M6=0,0,RES_hh_fech!M6/RES_summary!M$19)</f>
        <v>136.7478872182194</v>
      </c>
      <c r="N6" s="95">
        <f>IF(RES_hh_fech!N6=0,0,RES_hh_fech!N6/RES_summary!N$19)</f>
        <v>133.8855165116106</v>
      </c>
      <c r="O6" s="95">
        <f>IF(RES_hh_fech!O6=0,0,RES_hh_fech!O6/RES_summary!O$19)</f>
        <v>135.38900565639537</v>
      </c>
      <c r="P6" s="95">
        <f>IF(RES_hh_fech!P6=0,0,RES_hh_fech!P6/RES_summary!P$19)</f>
        <v>121.83908499976158</v>
      </c>
      <c r="Q6" s="95">
        <f>IF(RES_hh_fech!Q6=0,0,RES_hh_fech!Q6/RES_summary!Q$19)</f>
        <v>129.59292126026403</v>
      </c>
    </row>
    <row r="7" spans="1:17" ht="12" customHeight="1" x14ac:dyDescent="0.25">
      <c r="A7" s="87" t="s">
        <v>110</v>
      </c>
      <c r="B7" s="95">
        <f>IF(RES_hh_fech!B7=0,0,RES_hh_fech!B7/RES_summary!B$19)</f>
        <v>193.70143151882152</v>
      </c>
      <c r="C7" s="95">
        <f>IF(RES_hh_fech!C7=0,0,RES_hh_fech!C7/RES_summary!C$19)</f>
        <v>203.50016538061362</v>
      </c>
      <c r="D7" s="95">
        <f>IF(RES_hh_fech!D7=0,0,RES_hh_fech!D7/RES_summary!D$19)</f>
        <v>192.17452599880019</v>
      </c>
      <c r="E7" s="95">
        <f>IF(RES_hh_fech!E7=0,0,RES_hh_fech!E7/RES_summary!E$19)</f>
        <v>197.87788490606681</v>
      </c>
      <c r="F7" s="95">
        <f>IF(RES_hh_fech!F7=0,0,RES_hh_fech!F7/RES_summary!F$19)</f>
        <v>205.07748753861071</v>
      </c>
      <c r="G7" s="95">
        <f>IF(RES_hh_fech!G7=0,0,RES_hh_fech!G7/RES_summary!G$19)</f>
        <v>199.54280053966136</v>
      </c>
      <c r="H7" s="95">
        <f>IF(RES_hh_fech!H7=0,0,RES_hh_fech!H7/RES_summary!H$19)</f>
        <v>204.02642678223978</v>
      </c>
      <c r="I7" s="95">
        <f>IF(RES_hh_fech!I7=0,0,RES_hh_fech!I7/RES_summary!I$19)</f>
        <v>181.9378335002655</v>
      </c>
      <c r="J7" s="95">
        <f>IF(RES_hh_fech!J7=0,0,RES_hh_fech!J7/RES_summary!J$19)</f>
        <v>190.41769707505688</v>
      </c>
      <c r="K7" s="95">
        <f>IF(RES_hh_fech!K7=0,0,RES_hh_fech!K7/RES_summary!K$19)</f>
        <v>177.34861869978096</v>
      </c>
      <c r="L7" s="95">
        <f>IF(RES_hh_fech!L7=0,0,RES_hh_fech!L7/RES_summary!L$19)</f>
        <v>187.76701822887432</v>
      </c>
      <c r="M7" s="95">
        <f>IF(RES_hh_fech!M7=0,0,RES_hh_fech!M7/RES_summary!M$19)</f>
        <v>139.99371856966962</v>
      </c>
      <c r="N7" s="95">
        <f>IF(RES_hh_fech!N7=0,0,RES_hh_fech!N7/RES_summary!N$19)</f>
        <v>138.50793469657583</v>
      </c>
      <c r="O7" s="95">
        <f>IF(RES_hh_fech!O7=0,0,RES_hh_fech!O7/RES_summary!O$19)</f>
        <v>138.8154792133225</v>
      </c>
      <c r="P7" s="95">
        <f>IF(RES_hh_fech!P7=0,0,RES_hh_fech!P7/RES_summary!P$19)</f>
        <v>124.96179611285092</v>
      </c>
      <c r="Q7" s="95">
        <f>IF(RES_hh_fech!Q7=0,0,RES_hh_fech!Q7/RES_summary!Q$19)</f>
        <v>132.76150561935398</v>
      </c>
    </row>
    <row r="8" spans="1:17" ht="12" customHeight="1" x14ac:dyDescent="0.25">
      <c r="A8" s="87" t="s">
        <v>109</v>
      </c>
      <c r="B8" s="95">
        <f>IF(RES_hh_fech!B8=0,0,RES_hh_fech!B8/RES_summary!B$19)</f>
        <v>181.59492081856814</v>
      </c>
      <c r="C8" s="95">
        <f>IF(RES_hh_fech!C8=0,0,RES_hh_fech!C8/RES_summary!C$19)</f>
        <v>189.55238595907613</v>
      </c>
      <c r="D8" s="95">
        <f>IF(RES_hh_fech!D8=0,0,RES_hh_fech!D8/RES_summary!D$19)</f>
        <v>181.39268316957737</v>
      </c>
      <c r="E8" s="95">
        <f>IF(RES_hh_fech!E8=0,0,RES_hh_fech!E8/RES_summary!E$19)</f>
        <v>185.59577003416226</v>
      </c>
      <c r="F8" s="95">
        <f>IF(RES_hh_fech!F8=0,0,RES_hh_fech!F8/RES_summary!F$19)</f>
        <v>190.50389886640187</v>
      </c>
      <c r="G8" s="95">
        <f>IF(RES_hh_fech!G8=0,0,RES_hh_fech!G8/RES_summary!G$19)</f>
        <v>189.25821807523297</v>
      </c>
      <c r="H8" s="95">
        <f>IF(RES_hh_fech!H8=0,0,RES_hh_fech!H8/RES_summary!H$19)</f>
        <v>191.27438941373038</v>
      </c>
      <c r="I8" s="95">
        <f>IF(RES_hh_fech!I8=0,0,RES_hh_fech!I8/RES_summary!I$19)</f>
        <v>170.91043926622132</v>
      </c>
      <c r="J8" s="95">
        <f>IF(RES_hh_fech!J8=0,0,RES_hh_fech!J8/RES_summary!J$19)</f>
        <v>182.3079054700367</v>
      </c>
      <c r="K8" s="95">
        <f>IF(RES_hh_fech!K8=0,0,RES_hh_fech!K8/RES_summary!K$19)</f>
        <v>165.88568240132486</v>
      </c>
      <c r="L8" s="95">
        <f>IF(RES_hh_fech!L8=0,0,RES_hh_fech!L8/RES_summary!L$19)</f>
        <v>175.28534790065802</v>
      </c>
      <c r="M8" s="95">
        <f>IF(RES_hh_fech!M8=0,0,RES_hh_fech!M8/RES_summary!M$19)</f>
        <v>130.14554824949349</v>
      </c>
      <c r="N8" s="95">
        <f>IF(RES_hh_fech!N8=0,0,RES_hh_fech!N8/RES_summary!N$19)</f>
        <v>128.97169849744697</v>
      </c>
      <c r="O8" s="95">
        <f>IF(RES_hh_fech!O8=0,0,RES_hh_fech!O8/RES_summary!O$19)</f>
        <v>130.52247623741297</v>
      </c>
      <c r="P8" s="95">
        <f>IF(RES_hh_fech!P8=0,0,RES_hh_fech!P8/RES_summary!P$19)</f>
        <v>117.5219015716351</v>
      </c>
      <c r="Q8" s="95">
        <f>IF(RES_hh_fech!Q8=0,0,RES_hh_fech!Q8/RES_summary!Q$19)</f>
        <v>125.12672760174434</v>
      </c>
    </row>
    <row r="9" spans="1:17" ht="12" customHeight="1" x14ac:dyDescent="0.25">
      <c r="A9" s="87" t="s">
        <v>55</v>
      </c>
      <c r="B9" s="95">
        <f>IF(RES_hh_fech!B9=0,0,RES_hh_fech!B9/RES_summary!B$19)</f>
        <v>234.31892462781596</v>
      </c>
      <c r="C9" s="95">
        <f>IF(RES_hh_fech!C9=0,0,RES_hh_fech!C9/RES_summary!C$19)</f>
        <v>240.76148788105749</v>
      </c>
      <c r="D9" s="95">
        <f>IF(RES_hh_fech!D9=0,0,RES_hh_fech!D9/RES_summary!D$19)</f>
        <v>236.49537172032038</v>
      </c>
      <c r="E9" s="95">
        <f>IF(RES_hh_fech!E9=0,0,RES_hh_fech!E9/RES_summary!E$19)</f>
        <v>239.48111354411202</v>
      </c>
      <c r="F9" s="95">
        <f>IF(RES_hh_fech!F9=0,0,RES_hh_fech!F9/RES_summary!F$19)</f>
        <v>245.81631266106143</v>
      </c>
      <c r="G9" s="95">
        <f>IF(RES_hh_fech!G9=0,0,RES_hh_fech!G9/RES_summary!G$19)</f>
        <v>244.20974817313206</v>
      </c>
      <c r="H9" s="95">
        <f>IF(RES_hh_fech!H9=0,0,RES_hh_fech!H9/RES_summary!H$19)</f>
        <v>246.80651021137928</v>
      </c>
      <c r="I9" s="95">
        <f>IF(RES_hh_fech!I9=0,0,RES_hh_fech!I9/RES_summary!I$19)</f>
        <v>247.03145310808259</v>
      </c>
      <c r="J9" s="95">
        <f>IF(RES_hh_fech!J9=0,0,RES_hh_fech!J9/RES_summary!J$19)</f>
        <v>213.28651029846813</v>
      </c>
      <c r="K9" s="95">
        <f>IF(RES_hh_fech!K9=0,0,RES_hh_fech!K9/RES_summary!K$19)</f>
        <v>221.03217507366452</v>
      </c>
      <c r="L9" s="95">
        <f>IF(RES_hh_fech!L9=0,0,RES_hh_fech!L9/RES_summary!L$19)</f>
        <v>220.02207273412836</v>
      </c>
      <c r="M9" s="95">
        <f>IF(RES_hh_fech!M9=0,0,RES_hh_fech!M9/RES_summary!M$19)</f>
        <v>169.23283435885327</v>
      </c>
      <c r="N9" s="95">
        <f>IF(RES_hh_fech!N9=0,0,RES_hh_fech!N9/RES_summary!N$19)</f>
        <v>164.67598844176538</v>
      </c>
      <c r="O9" s="95">
        <f>IF(RES_hh_fech!O9=0,0,RES_hh_fech!O9/RES_summary!O$19)</f>
        <v>165.4381566879799</v>
      </c>
      <c r="P9" s="95">
        <f>IF(RES_hh_fech!P9=0,0,RES_hh_fech!P9/RES_summary!P$19)</f>
        <v>144.08065084630684</v>
      </c>
      <c r="Q9" s="95">
        <f>IF(RES_hh_fech!Q9=0,0,RES_hh_fech!Q9/RES_summary!Q$19)</f>
        <v>156.82608985873779</v>
      </c>
    </row>
    <row r="10" spans="1:17" ht="12" customHeight="1" x14ac:dyDescent="0.25">
      <c r="A10" s="87" t="s">
        <v>79</v>
      </c>
      <c r="B10" s="95">
        <f>IF(RES_hh_fech!B10=0,0,RES_hh_fech!B10/RES_summary!B$19)</f>
        <v>0</v>
      </c>
      <c r="C10" s="95">
        <f>IF(RES_hh_fech!C10=0,0,RES_hh_fech!C10/RES_summary!C$19)</f>
        <v>0</v>
      </c>
      <c r="D10" s="95">
        <f>IF(RES_hh_fech!D10=0,0,RES_hh_fech!D10/RES_summary!D$19)</f>
        <v>0</v>
      </c>
      <c r="E10" s="95">
        <f>IF(RES_hh_fech!E10=0,0,RES_hh_fech!E10/RES_summary!E$19)</f>
        <v>0</v>
      </c>
      <c r="F10" s="95">
        <f>IF(RES_hh_fech!F10=0,0,RES_hh_fech!F10/RES_summary!F$19)</f>
        <v>0</v>
      </c>
      <c r="G10" s="95">
        <f>IF(RES_hh_fech!G10=0,0,RES_hh_fech!G10/RES_summary!G$19)</f>
        <v>0</v>
      </c>
      <c r="H10" s="95">
        <f>IF(RES_hh_fech!H10=0,0,RES_hh_fech!H10/RES_summary!H$19)</f>
        <v>0</v>
      </c>
      <c r="I10" s="95">
        <f>IF(RES_hh_fech!I10=0,0,RES_hh_fech!I10/RES_summary!I$19)</f>
        <v>0</v>
      </c>
      <c r="J10" s="95">
        <f>IF(RES_hh_fech!J10=0,0,RES_hh_fech!J10/RES_summary!J$19)</f>
        <v>0</v>
      </c>
      <c r="K10" s="95">
        <f>IF(RES_hh_fech!K10=0,0,RES_hh_fech!K10/RES_summary!K$19)</f>
        <v>0</v>
      </c>
      <c r="L10" s="95">
        <f>IF(RES_hh_fech!L10=0,0,RES_hh_fech!L10/RES_summary!L$19)</f>
        <v>0</v>
      </c>
      <c r="M10" s="95">
        <f>IF(RES_hh_fech!M10=0,0,RES_hh_fech!M10/RES_summary!M$19)</f>
        <v>0</v>
      </c>
      <c r="N10" s="95">
        <f>IF(RES_hh_fech!N10=0,0,RES_hh_fech!N10/RES_summary!N$19)</f>
        <v>0</v>
      </c>
      <c r="O10" s="95">
        <f>IF(RES_hh_fech!O10=0,0,RES_hh_fech!O10/RES_summary!O$19)</f>
        <v>0</v>
      </c>
      <c r="P10" s="95">
        <f>IF(RES_hh_fech!P10=0,0,RES_hh_fech!P10/RES_summary!P$19)</f>
        <v>0</v>
      </c>
      <c r="Q10" s="95">
        <f>IF(RES_hh_fech!Q10=0,0,RES_hh_fech!Q10/RES_summary!Q$19)</f>
        <v>0</v>
      </c>
    </row>
    <row r="11" spans="1:17" ht="12" customHeight="1" x14ac:dyDescent="0.25">
      <c r="A11" s="87" t="s">
        <v>61</v>
      </c>
      <c r="B11" s="95">
        <f>IF(RES_hh_fech!B11=0,0,RES_hh_fech!B11/RES_summary!B$19)</f>
        <v>0</v>
      </c>
      <c r="C11" s="95">
        <f>IF(RES_hh_fech!C11=0,0,RES_hh_fech!C11/RES_summary!C$19)</f>
        <v>0</v>
      </c>
      <c r="D11" s="95">
        <f>IF(RES_hh_fech!D11=0,0,RES_hh_fech!D11/RES_summary!D$19)</f>
        <v>0</v>
      </c>
      <c r="E11" s="95">
        <f>IF(RES_hh_fech!E11=0,0,RES_hh_fech!E11/RES_summary!E$19)</f>
        <v>0</v>
      </c>
      <c r="F11" s="95">
        <f>IF(RES_hh_fech!F11=0,0,RES_hh_fech!F11/RES_summary!F$19)</f>
        <v>0</v>
      </c>
      <c r="G11" s="95">
        <f>IF(RES_hh_fech!G11=0,0,RES_hh_fech!G11/RES_summary!G$19)</f>
        <v>0</v>
      </c>
      <c r="H11" s="95">
        <f>IF(RES_hh_fech!H11=0,0,RES_hh_fech!H11/RES_summary!H$19)</f>
        <v>0</v>
      </c>
      <c r="I11" s="95">
        <f>IF(RES_hh_fech!I11=0,0,RES_hh_fech!I11/RES_summary!I$19)</f>
        <v>0</v>
      </c>
      <c r="J11" s="95">
        <f>IF(RES_hh_fech!J11=0,0,RES_hh_fech!J11/RES_summary!J$19)</f>
        <v>0</v>
      </c>
      <c r="K11" s="95">
        <f>IF(RES_hh_fech!K11=0,0,RES_hh_fech!K11/RES_summary!K$19)</f>
        <v>0</v>
      </c>
      <c r="L11" s="95">
        <f>IF(RES_hh_fech!L11=0,0,RES_hh_fech!L11/RES_summary!L$19)</f>
        <v>0</v>
      </c>
      <c r="M11" s="95">
        <f>IF(RES_hh_fech!M11=0,0,RES_hh_fech!M11/RES_summary!M$19)</f>
        <v>0</v>
      </c>
      <c r="N11" s="95">
        <f>IF(RES_hh_fech!N11=0,0,RES_hh_fech!N11/RES_summary!N$19)</f>
        <v>0</v>
      </c>
      <c r="O11" s="95">
        <f>IF(RES_hh_fech!O11=0,0,RES_hh_fech!O11/RES_summary!O$19)</f>
        <v>0</v>
      </c>
      <c r="P11" s="95">
        <f>IF(RES_hh_fech!P11=0,0,RES_hh_fech!P11/RES_summary!P$19)</f>
        <v>0</v>
      </c>
      <c r="Q11" s="95">
        <f>IF(RES_hh_fech!Q11=0,0,RES_hh_fech!Q11/RES_summary!Q$19)</f>
        <v>0</v>
      </c>
    </row>
    <row r="12" spans="1:17" ht="12" customHeight="1" x14ac:dyDescent="0.25">
      <c r="A12" s="87" t="s">
        <v>115</v>
      </c>
      <c r="B12" s="95">
        <f>IF(RES_hh_fech!B12=0,0,RES_hh_fech!B12/RES_summary!B$19)</f>
        <v>109.30583594333605</v>
      </c>
      <c r="C12" s="95">
        <f>IF(RES_hh_fech!C12=0,0,RES_hh_fech!C12/RES_summary!C$19)</f>
        <v>112.23365972610864</v>
      </c>
      <c r="D12" s="95">
        <f>IF(RES_hh_fech!D12=0,0,RES_hh_fech!D12/RES_summary!D$19)</f>
        <v>105.7463822214556</v>
      </c>
      <c r="E12" s="95">
        <f>IF(RES_hh_fech!E12=0,0,RES_hh_fech!E12/RES_summary!E$19)</f>
        <v>105.41962566445588</v>
      </c>
      <c r="F12" s="95">
        <f>IF(RES_hh_fech!F12=0,0,RES_hh_fech!F12/RES_summary!F$19)</f>
        <v>105.41764641723876</v>
      </c>
      <c r="G12" s="95">
        <f>IF(RES_hh_fech!G12=0,0,RES_hh_fech!G12/RES_summary!G$19)</f>
        <v>102.99487383433174</v>
      </c>
      <c r="H12" s="95">
        <f>IF(RES_hh_fech!H12=0,0,RES_hh_fech!H12/RES_summary!H$19)</f>
        <v>100.27146047349206</v>
      </c>
      <c r="I12" s="95">
        <f>IF(RES_hh_fech!I12=0,0,RES_hh_fech!I12/RES_summary!I$19)</f>
        <v>88.269701548289717</v>
      </c>
      <c r="J12" s="95">
        <f>IF(RES_hh_fech!J12=0,0,RES_hh_fech!J12/RES_summary!J$19)</f>
        <v>90.597985106578605</v>
      </c>
      <c r="K12" s="95">
        <f>IF(RES_hh_fech!K12=0,0,RES_hh_fech!K12/RES_summary!K$19)</f>
        <v>81.439329304662266</v>
      </c>
      <c r="L12" s="95">
        <f>IF(RES_hh_fech!L12=0,0,RES_hh_fech!L12/RES_summary!L$19)</f>
        <v>77.057219103254852</v>
      </c>
      <c r="M12" s="95">
        <f>IF(RES_hh_fech!M12=0,0,RES_hh_fech!M12/RES_summary!M$19)</f>
        <v>53.87536053235258</v>
      </c>
      <c r="N12" s="95">
        <f>IF(RES_hh_fech!N12=0,0,RES_hh_fech!N12/RES_summary!N$19)</f>
        <v>48.008561814236295</v>
      </c>
      <c r="O12" s="95">
        <f>IF(RES_hh_fech!O12=0,0,RES_hh_fech!O12/RES_summary!O$19)</f>
        <v>45.997257443718709</v>
      </c>
      <c r="P12" s="95">
        <f>IF(RES_hh_fech!P12=0,0,RES_hh_fech!P12/RES_summary!P$19)</f>
        <v>38.449829144775087</v>
      </c>
      <c r="Q12" s="95">
        <f>IF(RES_hh_fech!Q12=0,0,RES_hh_fech!Q12/RES_summary!Q$19)</f>
        <v>38.186015217993578</v>
      </c>
    </row>
    <row r="13" spans="1:17" ht="12" customHeight="1" x14ac:dyDescent="0.25">
      <c r="A13" s="51" t="s">
        <v>114</v>
      </c>
      <c r="B13" s="22">
        <f>IF(RES_hh_fech!B13=0,0,RES_hh_fech!B13/RES_summary!B$19)</f>
        <v>180.31974173933031</v>
      </c>
      <c r="C13" s="22">
        <f>IF(RES_hh_fech!C13=0,0,RES_hh_fech!C13/RES_summary!C$19)</f>
        <v>195.80073799574259</v>
      </c>
      <c r="D13" s="22">
        <f>IF(RES_hh_fech!D13=0,0,RES_hh_fech!D13/RES_summary!D$19)</f>
        <v>172.60568171027043</v>
      </c>
      <c r="E13" s="22">
        <f>IF(RES_hh_fech!E13=0,0,RES_hh_fech!E13/RES_summary!E$19)</f>
        <v>182.08915243322667</v>
      </c>
      <c r="F13" s="22">
        <f>IF(RES_hh_fech!F13=0,0,RES_hh_fech!F13/RES_summary!F$19)</f>
        <v>196.1554978143615</v>
      </c>
      <c r="G13" s="22">
        <f>IF(RES_hh_fech!G13=0,0,RES_hh_fech!G13/RES_summary!G$19)</f>
        <v>191.63305956321435</v>
      </c>
      <c r="H13" s="22">
        <f>IF(RES_hh_fech!H13=0,0,RES_hh_fech!H13/RES_summary!H$19)</f>
        <v>210.43509343570403</v>
      </c>
      <c r="I13" s="22">
        <f>IF(RES_hh_fech!I13=0,0,RES_hh_fech!I13/RES_summary!I$19)</f>
        <v>179.23233988935448</v>
      </c>
      <c r="J13" s="22">
        <f>IF(RES_hh_fech!J13=0,0,RES_hh_fech!J13/RES_summary!J$19)</f>
        <v>191.80789628090602</v>
      </c>
      <c r="K13" s="22">
        <f>IF(RES_hh_fech!K13=0,0,RES_hh_fech!K13/RES_summary!K$19)</f>
        <v>154.81350612610231</v>
      </c>
      <c r="L13" s="22">
        <f>IF(RES_hh_fech!L13=0,0,RES_hh_fech!L13/RES_summary!L$19)</f>
        <v>173.33392701062363</v>
      </c>
      <c r="M13" s="22">
        <f>IF(RES_hh_fech!M13=0,0,RES_hh_fech!M13/RES_summary!M$19)</f>
        <v>130.54537747563157</v>
      </c>
      <c r="N13" s="22">
        <f>IF(RES_hh_fech!N13=0,0,RES_hh_fech!N13/RES_summary!N$19)</f>
        <v>126.0862431188006</v>
      </c>
      <c r="O13" s="22">
        <f>IF(RES_hh_fech!O13=0,0,RES_hh_fech!O13/RES_summary!O$19)</f>
        <v>136.61541710149254</v>
      </c>
      <c r="P13" s="22">
        <f>IF(RES_hh_fech!P13=0,0,RES_hh_fech!P13/RES_summary!P$19)</f>
        <v>124.06389092079138</v>
      </c>
      <c r="Q13" s="22">
        <f>IF(RES_hh_fech!Q13=0,0,RES_hh_fech!Q13/RES_summary!Q$19)</f>
        <v>137.60614883855047</v>
      </c>
    </row>
    <row r="14" spans="1:17" ht="12" customHeight="1" x14ac:dyDescent="0.25">
      <c r="A14" s="99" t="s">
        <v>117</v>
      </c>
      <c r="B14" s="98">
        <f>IF(RES_hh_fech!B14=0,0,RES_hh_fech!B14/RES_summary!B$19)</f>
        <v>2.7175625696559171</v>
      </c>
      <c r="C14" s="98">
        <f>IF(RES_hh_fech!C14=0,0,RES_hh_fech!C14/RES_summary!C$19)</f>
        <v>3.3740629726811755</v>
      </c>
      <c r="D14" s="98">
        <f>IF(RES_hh_fech!D14=0,0,RES_hh_fech!D14/RES_summary!D$19)</f>
        <v>1.8801325551890955</v>
      </c>
      <c r="E14" s="98">
        <f>IF(RES_hh_fech!E14=0,0,RES_hh_fech!E14/RES_summary!E$19)</f>
        <v>2.371545276682085</v>
      </c>
      <c r="F14" s="98">
        <f>IF(RES_hh_fech!F14=0,0,RES_hh_fech!F14/RES_summary!F$19)</f>
        <v>3.1699027056015661</v>
      </c>
      <c r="G14" s="98">
        <f>IF(RES_hh_fech!G14=0,0,RES_hh_fech!G14/RES_summary!G$19)</f>
        <v>2.8171427041293819</v>
      </c>
      <c r="H14" s="98">
        <f>IF(RES_hh_fech!H14=0,0,RES_hh_fech!H14/RES_summary!H$19)</f>
        <v>4.1615038021834287</v>
      </c>
      <c r="I14" s="98">
        <f>IF(RES_hh_fech!I14=0,0,RES_hh_fech!I14/RES_summary!I$19)</f>
        <v>3.1335013478802622</v>
      </c>
      <c r="J14" s="98">
        <f>IF(RES_hh_fech!J14=0,0,RES_hh_fech!J14/RES_summary!J$19)</f>
        <v>3.394515522772521</v>
      </c>
      <c r="K14" s="98">
        <f>IF(RES_hh_fech!K14=0,0,RES_hh_fech!K14/RES_summary!K$19)</f>
        <v>1.081944799549722</v>
      </c>
      <c r="L14" s="98">
        <f>IF(RES_hh_fech!L14=0,0,RES_hh_fech!L14/RES_summary!L$19)</f>
        <v>2.2218197230723571</v>
      </c>
      <c r="M14" s="98">
        <f>IF(RES_hh_fech!M14=0,0,RES_hh_fech!M14/RES_summary!M$19)</f>
        <v>1.8549933780474368</v>
      </c>
      <c r="N14" s="98">
        <f>IF(RES_hh_fech!N14=0,0,RES_hh_fech!N14/RES_summary!N$19)</f>
        <v>1.6053279611950799</v>
      </c>
      <c r="O14" s="98">
        <f>IF(RES_hh_fech!O14=0,0,RES_hh_fech!O14/RES_summary!O$19)</f>
        <v>2.2133115612042151</v>
      </c>
      <c r="P14" s="98">
        <f>IF(RES_hh_fech!P14=0,0,RES_hh_fech!P14/RES_summary!P$19)</f>
        <v>2.1762214667195936</v>
      </c>
      <c r="Q14" s="98">
        <f>IF(RES_hh_fech!Q14=0,0,RES_hh_fech!Q14/RES_summary!Q$19)</f>
        <v>2.6809577924098051</v>
      </c>
    </row>
    <row r="15" spans="1:17" ht="12.95" customHeight="1" x14ac:dyDescent="0.25">
      <c r="A15" s="89" t="s">
        <v>112</v>
      </c>
      <c r="B15" s="96">
        <f>IF(RES_hh_fech!B15=0,0,RES_hh_fech!B15/RES_summary!B$19)</f>
        <v>3.9580727677503195E-2</v>
      </c>
      <c r="C15" s="96">
        <f>IF(RES_hh_fech!C15=0,0,RES_hh_fech!C15/RES_summary!C$19)</f>
        <v>4.2927630726661697E-2</v>
      </c>
      <c r="D15" s="96">
        <f>IF(RES_hh_fech!D15=0,0,RES_hh_fech!D15/RES_summary!D$19)</f>
        <v>4.4638488167414524E-2</v>
      </c>
      <c r="E15" s="96">
        <f>IF(RES_hh_fech!E15=0,0,RES_hh_fech!E15/RES_summary!E$19)</f>
        <v>4.6363686628289456E-2</v>
      </c>
      <c r="F15" s="96">
        <f>IF(RES_hh_fech!F15=0,0,RES_hh_fech!F15/RES_summary!F$19)</f>
        <v>4.9874054426218638E-2</v>
      </c>
      <c r="G15" s="96">
        <f>IF(RES_hh_fech!G15=0,0,RES_hh_fech!G15/RES_summary!G$19)</f>
        <v>5.7770760271180381E-2</v>
      </c>
      <c r="H15" s="96">
        <f>IF(RES_hh_fech!H15=0,0,RES_hh_fech!H15/RES_summary!H$19)</f>
        <v>6.6483495738962783E-2</v>
      </c>
      <c r="I15" s="96">
        <f>IF(RES_hh_fech!I15=0,0,RES_hh_fech!I15/RES_summary!I$19)</f>
        <v>7.7675614882881147E-2</v>
      </c>
      <c r="J15" s="96">
        <f>IF(RES_hh_fech!J15=0,0,RES_hh_fech!J15/RES_summary!J$19)</f>
        <v>8.4969167849589841E-2</v>
      </c>
      <c r="K15" s="96">
        <f>IF(RES_hh_fech!K15=0,0,RES_hh_fech!K15/RES_summary!K$19)</f>
        <v>9.8232961418368819E-2</v>
      </c>
      <c r="L15" s="96">
        <f>IF(RES_hh_fech!L15=0,0,RES_hh_fech!L15/RES_summary!L$19)</f>
        <v>0.10680614458728085</v>
      </c>
      <c r="M15" s="96">
        <f>IF(RES_hh_fech!M15=0,0,RES_hh_fech!M15/RES_summary!M$19)</f>
        <v>0.11573959393466247</v>
      </c>
      <c r="N15" s="96">
        <f>IF(RES_hh_fech!N15=0,0,RES_hh_fech!N15/RES_summary!N$19)</f>
        <v>0.12685776875660498</v>
      </c>
      <c r="O15" s="96">
        <f>IF(RES_hh_fech!O15=0,0,RES_hh_fech!O15/RES_summary!O$19)</f>
        <v>0.1364668414905042</v>
      </c>
      <c r="P15" s="96">
        <f>IF(RES_hh_fech!P15=0,0,RES_hh_fech!P15/RES_summary!P$19)</f>
        <v>0.15005349448208438</v>
      </c>
      <c r="Q15" s="96">
        <f>IF(RES_hh_fech!Q15=0,0,RES_hh_fech!Q15/RES_summary!Q$19)</f>
        <v>0.1518072154631373</v>
      </c>
    </row>
    <row r="16" spans="1:17" ht="12" customHeight="1" x14ac:dyDescent="0.25">
      <c r="A16" s="87" t="s">
        <v>111</v>
      </c>
      <c r="B16" s="97">
        <f>IF(RES_hh_fech!B16=0,0,RES_hh_fech!B16/RES_summary!B$19)</f>
        <v>3.9580727677503195E-2</v>
      </c>
      <c r="C16" s="97">
        <f>IF(RES_hh_fech!C16=0,0,RES_hh_fech!C16/RES_summary!C$19)</f>
        <v>4.2927630726661697E-2</v>
      </c>
      <c r="D16" s="97">
        <f>IF(RES_hh_fech!D16=0,0,RES_hh_fech!D16/RES_summary!D$19)</f>
        <v>4.4638488167414524E-2</v>
      </c>
      <c r="E16" s="97">
        <f>IF(RES_hh_fech!E16=0,0,RES_hh_fech!E16/RES_summary!E$19)</f>
        <v>4.6363686628289456E-2</v>
      </c>
      <c r="F16" s="97">
        <f>IF(RES_hh_fech!F16=0,0,RES_hh_fech!F16/RES_summary!F$19)</f>
        <v>4.9874054426218638E-2</v>
      </c>
      <c r="G16" s="97">
        <f>IF(RES_hh_fech!G16=0,0,RES_hh_fech!G16/RES_summary!G$19)</f>
        <v>5.7770760271180381E-2</v>
      </c>
      <c r="H16" s="97">
        <f>IF(RES_hh_fech!H16=0,0,RES_hh_fech!H16/RES_summary!H$19)</f>
        <v>6.6483495738962783E-2</v>
      </c>
      <c r="I16" s="97">
        <f>IF(RES_hh_fech!I16=0,0,RES_hh_fech!I16/RES_summary!I$19)</f>
        <v>7.7675614882881147E-2</v>
      </c>
      <c r="J16" s="97">
        <f>IF(RES_hh_fech!J16=0,0,RES_hh_fech!J16/RES_summary!J$19)</f>
        <v>8.4969167849589841E-2</v>
      </c>
      <c r="K16" s="97">
        <f>IF(RES_hh_fech!K16=0,0,RES_hh_fech!K16/RES_summary!K$19)</f>
        <v>9.8232961418368819E-2</v>
      </c>
      <c r="L16" s="97">
        <f>IF(RES_hh_fech!L16=0,0,RES_hh_fech!L16/RES_summary!L$19)</f>
        <v>0.10680614458728085</v>
      </c>
      <c r="M16" s="97">
        <f>IF(RES_hh_fech!M16=0,0,RES_hh_fech!M16/RES_summary!M$19)</f>
        <v>0.11573959393466247</v>
      </c>
      <c r="N16" s="97">
        <f>IF(RES_hh_fech!N16=0,0,RES_hh_fech!N16/RES_summary!N$19)</f>
        <v>0.12685776875660498</v>
      </c>
      <c r="O16" s="97">
        <f>IF(RES_hh_fech!O16=0,0,RES_hh_fech!O16/RES_summary!O$19)</f>
        <v>0.1364668414905042</v>
      </c>
      <c r="P16" s="97">
        <f>IF(RES_hh_fech!P16=0,0,RES_hh_fech!P16/RES_summary!P$19)</f>
        <v>0.15005349448208438</v>
      </c>
      <c r="Q16" s="97">
        <f>IF(RES_hh_fech!Q16=0,0,RES_hh_fech!Q16/RES_summary!Q$19)</f>
        <v>0.1518072154631373</v>
      </c>
    </row>
    <row r="17" spans="1:17" ht="12.95" customHeight="1" x14ac:dyDescent="0.25">
      <c r="A17" s="89" t="s">
        <v>63</v>
      </c>
      <c r="B17" s="96">
        <f>IF(RES_hh_fech!B17=0,0,RES_hh_fech!B17/RES_summary!B$19)</f>
        <v>50.262388801819078</v>
      </c>
      <c r="C17" s="96">
        <f>IF(RES_hh_fech!C17=0,0,RES_hh_fech!C17/RES_summary!C$19)</f>
        <v>50.430675939313232</v>
      </c>
      <c r="D17" s="96">
        <f>IF(RES_hh_fech!D17=0,0,RES_hh_fech!D17/RES_summary!D$19)</f>
        <v>49.068806178900893</v>
      </c>
      <c r="E17" s="96">
        <f>IF(RES_hh_fech!E17=0,0,RES_hh_fech!E17/RES_summary!E$19)</f>
        <v>49.091340216519463</v>
      </c>
      <c r="F17" s="96">
        <f>IF(RES_hh_fech!F17=0,0,RES_hh_fech!F17/RES_summary!F$19)</f>
        <v>49.380241610998134</v>
      </c>
      <c r="G17" s="96">
        <f>IF(RES_hh_fech!G17=0,0,RES_hh_fech!G17/RES_summary!G$19)</f>
        <v>48.991681450330205</v>
      </c>
      <c r="H17" s="96">
        <f>IF(RES_hh_fech!H17=0,0,RES_hh_fech!H17/RES_summary!H$19)</f>
        <v>49.990658947573607</v>
      </c>
      <c r="I17" s="96">
        <f>IF(RES_hh_fech!I17=0,0,RES_hh_fech!I17/RES_summary!I$19)</f>
        <v>48.812911109127711</v>
      </c>
      <c r="J17" s="96">
        <f>IF(RES_hh_fech!J17=0,0,RES_hh_fech!J17/RES_summary!J$19)</f>
        <v>48.529376724119516</v>
      </c>
      <c r="K17" s="96">
        <f>IF(RES_hh_fech!K17=0,0,RES_hh_fech!K17/RES_summary!K$19)</f>
        <v>46.814848512984049</v>
      </c>
      <c r="L17" s="96">
        <f>IF(RES_hh_fech!L17=0,0,RES_hh_fech!L17/RES_summary!L$19)</f>
        <v>47.08549817475695</v>
      </c>
      <c r="M17" s="96">
        <f>IF(RES_hh_fech!M17=0,0,RES_hh_fech!M17/RES_summary!M$19)</f>
        <v>46.6614371673245</v>
      </c>
      <c r="N17" s="96">
        <f>IF(RES_hh_fech!N17=0,0,RES_hh_fech!N17/RES_summary!N$19)</f>
        <v>46.454335128328054</v>
      </c>
      <c r="O17" s="96">
        <f>IF(RES_hh_fech!O17=0,0,RES_hh_fech!O17/RES_summary!O$19)</f>
        <v>46.918556815813901</v>
      </c>
      <c r="P17" s="96">
        <f>IF(RES_hh_fech!P17=0,0,RES_hh_fech!P17/RES_summary!P$19)</f>
        <v>46.688099346682314</v>
      </c>
      <c r="Q17" s="96">
        <f>IF(RES_hh_fech!Q17=0,0,RES_hh_fech!Q17/RES_summary!Q$19)</f>
        <v>46.303158957810638</v>
      </c>
    </row>
    <row r="18" spans="1:17" ht="12" customHeight="1" x14ac:dyDescent="0.25">
      <c r="A18" s="87" t="s">
        <v>58</v>
      </c>
      <c r="B18" s="95">
        <f>IF(RES_hh_fech!B18=0,0,RES_hh_fech!B18/RES_summary!B$19)</f>
        <v>60.074959219714692</v>
      </c>
      <c r="C18" s="95">
        <f>IF(RES_hh_fech!C18=0,0,RES_hh_fech!C18/RES_summary!C$19)</f>
        <v>59.539752574342984</v>
      </c>
      <c r="D18" s="95">
        <f>IF(RES_hh_fech!D18=0,0,RES_hh_fech!D18/RES_summary!D$19)</f>
        <v>58.941298983690324</v>
      </c>
      <c r="E18" s="95">
        <f>IF(RES_hh_fech!E18=0,0,RES_hh_fech!E18/RES_summary!E$19)</f>
        <v>58.468819974224267</v>
      </c>
      <c r="F18" s="95">
        <f>IF(RES_hh_fech!F18=0,0,RES_hh_fech!F18/RES_summary!F$19)</f>
        <v>58.17321122613194</v>
      </c>
      <c r="G18" s="95">
        <f>IF(RES_hh_fech!G18=0,0,RES_hh_fech!G18/RES_summary!G$19)</f>
        <v>57.853978931686001</v>
      </c>
      <c r="H18" s="95">
        <f>IF(RES_hh_fech!H18=0,0,RES_hh_fech!H18/RES_summary!H$19)</f>
        <v>57.973888302083921</v>
      </c>
      <c r="I18" s="95">
        <f>IF(RES_hh_fech!I18=0,0,RES_hh_fech!I18/RES_summary!I$19)</f>
        <v>57.140455598384385</v>
      </c>
      <c r="J18" s="95">
        <f>IF(RES_hh_fech!J18=0,0,RES_hh_fech!J18/RES_summary!J$19)</f>
        <v>56.695643522600371</v>
      </c>
      <c r="K18" s="95">
        <f>IF(RES_hh_fech!K18=0,0,RES_hh_fech!K18/RES_summary!K$19)</f>
        <v>56.001770596937646</v>
      </c>
      <c r="L18" s="95">
        <f>IF(RES_hh_fech!L18=0,0,RES_hh_fech!L18/RES_summary!L$19)</f>
        <v>55.562972914113082</v>
      </c>
      <c r="M18" s="95">
        <f>IF(RES_hh_fech!M18=0,0,RES_hh_fech!M18/RES_summary!M$19)</f>
        <v>55.320619382533131</v>
      </c>
      <c r="N18" s="95">
        <f>IF(RES_hh_fech!N18=0,0,RES_hh_fech!N18/RES_summary!N$19)</f>
        <v>55.012991913879077</v>
      </c>
      <c r="O18" s="95">
        <f>IF(RES_hh_fech!O18=0,0,RES_hh_fech!O18/RES_summary!O$19)</f>
        <v>54.866294924163526</v>
      </c>
      <c r="P18" s="95">
        <f>IF(RES_hh_fech!P18=0,0,RES_hh_fech!P18/RES_summary!P$19)</f>
        <v>54.493518897868583</v>
      </c>
      <c r="Q18" s="95">
        <f>IF(RES_hh_fech!Q18=0,0,RES_hh_fech!Q18/RES_summary!Q$19)</f>
        <v>53.695987798946206</v>
      </c>
    </row>
    <row r="19" spans="1:17" s="28" customFormat="1" ht="12" customHeight="1" x14ac:dyDescent="0.25">
      <c r="A19" s="87" t="s">
        <v>84</v>
      </c>
      <c r="B19" s="95">
        <f>IF(RES_hh_fech!B19=0,0,RES_hh_fech!B19/RES_summary!B$19)</f>
        <v>51.702005204406667</v>
      </c>
      <c r="C19" s="95">
        <f>IF(RES_hh_fech!C19=0,0,RES_hh_fech!C19/RES_summary!C$19)</f>
        <v>51.246723277409707</v>
      </c>
      <c r="D19" s="95">
        <f>IF(RES_hh_fech!D19=0,0,RES_hh_fech!D19/RES_summary!D$19)</f>
        <v>50.709661773501708</v>
      </c>
      <c r="E19" s="95">
        <f>IF(RES_hh_fech!E19=0,0,RES_hh_fech!E19/RES_summary!E$19)</f>
        <v>50.304636790858375</v>
      </c>
      <c r="F19" s="95">
        <f>IF(RES_hh_fech!F19=0,0,RES_hh_fech!F19/RES_summary!F$19)</f>
        <v>50.030193126775956</v>
      </c>
      <c r="G19" s="95">
        <f>IF(RES_hh_fech!G19=0,0,RES_hh_fech!G19/RES_summary!G$19)</f>
        <v>49.726340223266334</v>
      </c>
      <c r="H19" s="95">
        <f>IF(RES_hh_fech!H19=0,0,RES_hh_fech!H19/RES_summary!H$19)</f>
        <v>49.803866580224323</v>
      </c>
      <c r="I19" s="95">
        <f>IF(RES_hh_fech!I19=0,0,RES_hh_fech!I19/RES_summary!I$19)</f>
        <v>48.941139751340621</v>
      </c>
      <c r="J19" s="95">
        <f>IF(RES_hh_fech!J19=0,0,RES_hh_fech!J19/RES_summary!J$19)</f>
        <v>48.272701270167111</v>
      </c>
      <c r="K19" s="95">
        <f>IF(RES_hh_fech!K19=0,0,RES_hh_fech!K19/RES_summary!K$19)</f>
        <v>47.325802628282865</v>
      </c>
      <c r="L19" s="95">
        <f>IF(RES_hh_fech!L19=0,0,RES_hh_fech!L19/RES_summary!L$19)</f>
        <v>46.63888804459458</v>
      </c>
      <c r="M19" s="95">
        <f>IF(RES_hh_fech!M19=0,0,RES_hh_fech!M19/RES_summary!M$19)</f>
        <v>46.09920497200882</v>
      </c>
      <c r="N19" s="95">
        <f>IF(RES_hh_fech!N19=0,0,RES_hh_fech!N19/RES_summary!N$19)</f>
        <v>45.550702162524217</v>
      </c>
      <c r="O19" s="95">
        <f>IF(RES_hh_fech!O19=0,0,RES_hh_fech!O19/RES_summary!O$19)</f>
        <v>45.153750894435213</v>
      </c>
      <c r="P19" s="95">
        <f>IF(RES_hh_fech!P19=0,0,RES_hh_fech!P19/RES_summary!P$19)</f>
        <v>44.587856202822316</v>
      </c>
      <c r="Q19" s="95">
        <f>IF(RES_hh_fech!Q19=0,0,RES_hh_fech!Q19/RES_summary!Q$19)</f>
        <v>43.739636885536953</v>
      </c>
    </row>
    <row r="20" spans="1:17" ht="12" customHeight="1" x14ac:dyDescent="0.25">
      <c r="A20" s="87" t="s">
        <v>110</v>
      </c>
      <c r="B20" s="95">
        <f>IF(RES_hh_fech!B20=0,0,RES_hh_fech!B20/RES_summary!B$19)</f>
        <v>53.179330622703695</v>
      </c>
      <c r="C20" s="95">
        <f>IF(RES_hh_fech!C20=0,0,RES_hh_fech!C20/RES_summary!C$19)</f>
        <v>52.711070497837142</v>
      </c>
      <c r="D20" s="95">
        <f>IF(RES_hh_fech!D20=0,0,RES_hh_fech!D20/RES_summary!D$19)</f>
        <v>52.158477720268912</v>
      </c>
      <c r="E20" s="95">
        <f>IF(RES_hh_fech!E20=0,0,RES_hh_fech!E20/RES_summary!E$19)</f>
        <v>51.741728680258554</v>
      </c>
      <c r="F20" s="95">
        <f>IF(RES_hh_fech!F20=0,0,RES_hh_fech!F20/RES_summary!F$19)</f>
        <v>51.459323680914679</v>
      </c>
      <c r="G20" s="95">
        <f>IF(RES_hh_fech!G20=0,0,RES_hh_fech!G20/RES_summary!G$19)</f>
        <v>51.146854884594632</v>
      </c>
      <c r="H20" s="95">
        <f>IF(RES_hh_fech!H20=0,0,RES_hh_fech!H20/RES_summary!H$19)</f>
        <v>51.226697291025062</v>
      </c>
      <c r="I20" s="95">
        <f>IF(RES_hh_fech!I20=0,0,RES_hh_fech!I20/RES_summary!I$19)</f>
        <v>50.339322813341752</v>
      </c>
      <c r="J20" s="95">
        <f>IF(RES_hh_fech!J20=0,0,RES_hh_fech!J20/RES_summary!J$19)</f>
        <v>49.651772680829417</v>
      </c>
      <c r="K20" s="95">
        <f>IF(RES_hh_fech!K20=0,0,RES_hh_fech!K20/RES_summary!K$19)</f>
        <v>48.677814213145574</v>
      </c>
      <c r="L20" s="95">
        <f>IF(RES_hh_fech!L20=0,0,RES_hh_fech!L20/RES_summary!L$19)</f>
        <v>47.971180199083811</v>
      </c>
      <c r="M20" s="95">
        <f>IF(RES_hh_fech!M20=0,0,RES_hh_fech!M20/RES_summary!M$19)</f>
        <v>47.431157389974587</v>
      </c>
      <c r="N20" s="95">
        <f>IF(RES_hh_fech!N20=0,0,RES_hh_fech!N20/RES_summary!N$19)</f>
        <v>46.89238014280194</v>
      </c>
      <c r="O20" s="95">
        <f>IF(RES_hh_fech!O20=0,0,RES_hh_fech!O20/RES_summary!O$19)</f>
        <v>46.505981865357668</v>
      </c>
      <c r="P20" s="95">
        <f>IF(RES_hh_fech!P20=0,0,RES_hh_fech!P20/RES_summary!P$19)</f>
        <v>45.936325987204143</v>
      </c>
      <c r="Q20" s="95">
        <f>IF(RES_hh_fech!Q20=0,0,RES_hh_fech!Q20/RES_summary!Q$19)</f>
        <v>45.067279605443915</v>
      </c>
    </row>
    <row r="21" spans="1:17" ht="12" customHeight="1" x14ac:dyDescent="0.25">
      <c r="A21" s="87" t="s">
        <v>109</v>
      </c>
      <c r="B21" s="95">
        <f>IF(RES_hh_fech!B21=0,0,RES_hh_fech!B21/RES_summary!B$19)</f>
        <v>49.63418061712504</v>
      </c>
      <c r="C21" s="95">
        <f>IF(RES_hh_fech!C21=0,0,RES_hh_fech!C21/RES_summary!C$19)</f>
        <v>49.197036426916782</v>
      </c>
      <c r="D21" s="95">
        <f>IF(RES_hh_fech!D21=0,0,RES_hh_fech!D21/RES_summary!D$19)</f>
        <v>48.681267760085014</v>
      </c>
      <c r="E21" s="95">
        <f>IF(RES_hh_fech!E21=0,0,RES_hh_fech!E21/RES_summary!E$19)</f>
        <v>48.292325302268708</v>
      </c>
      <c r="F21" s="95">
        <f>IF(RES_hh_fech!F21=0,0,RES_hh_fech!F21/RES_summary!F$19)</f>
        <v>48.028753735334725</v>
      </c>
      <c r="G21" s="95">
        <f>IF(RES_hh_fech!G21=0,0,RES_hh_fech!G21/RES_summary!G$19)</f>
        <v>47.737064694826856</v>
      </c>
      <c r="H21" s="95">
        <f>IF(RES_hh_fech!H21=0,0,RES_hh_fech!H21/RES_summary!H$19)</f>
        <v>47.811599227039679</v>
      </c>
      <c r="I21" s="95">
        <f>IF(RES_hh_fech!I21=0,0,RES_hh_fech!I21/RES_summary!I$19)</f>
        <v>46.983334921925909</v>
      </c>
      <c r="J21" s="95">
        <f>IF(RES_hh_fech!J21=0,0,RES_hh_fech!J21/RES_summary!J$19)</f>
        <v>46.341716036477607</v>
      </c>
      <c r="K21" s="95">
        <f>IF(RES_hh_fech!K21=0,0,RES_hh_fech!K21/RES_summary!K$19)</f>
        <v>45.432703459385706</v>
      </c>
      <c r="L21" s="95">
        <f>IF(RES_hh_fech!L21=0,0,RES_hh_fech!L21/RES_summary!L$19)</f>
        <v>45.153359033944994</v>
      </c>
      <c r="M21" s="95">
        <f>IF(RES_hh_fech!M21=0,0,RES_hh_fech!M21/RES_summary!M$19)</f>
        <v>43.918219734161774</v>
      </c>
      <c r="N21" s="95">
        <f>IF(RES_hh_fech!N21=0,0,RES_hh_fech!N21/RES_summary!N$19)</f>
        <v>43.840537473944018</v>
      </c>
      <c r="O21" s="95">
        <f>IF(RES_hh_fech!O21=0,0,RES_hh_fech!O21/RES_summary!O$19)</f>
        <v>43.52847421325805</v>
      </c>
      <c r="P21" s="95">
        <f>IF(RES_hh_fech!P21=0,0,RES_hh_fech!P21/RES_summary!P$19)</f>
        <v>43.031747734186077</v>
      </c>
      <c r="Q21" s="95">
        <f>IF(RES_hh_fech!Q21=0,0,RES_hh_fech!Q21/RES_summary!Q$19)</f>
        <v>42.265030631435778</v>
      </c>
    </row>
    <row r="22" spans="1:17" ht="12" customHeight="1" x14ac:dyDescent="0.25">
      <c r="A22" s="87" t="s">
        <v>55</v>
      </c>
      <c r="B22" s="95">
        <f>IF(RES_hh_fech!B22=0,0,RES_hh_fech!B22/RES_summary!B$19)</f>
        <v>62.047247952263973</v>
      </c>
      <c r="C22" s="95">
        <f>IF(RES_hh_fech!C22=0,0,RES_hh_fech!C22/RES_summary!C$19)</f>
        <v>61.484677484142061</v>
      </c>
      <c r="D22" s="95">
        <f>IF(RES_hh_fech!D22=0,0,RES_hh_fech!D22/RES_summary!D$19)</f>
        <v>60.861802745228694</v>
      </c>
      <c r="E22" s="95">
        <f>IF(RES_hh_fech!E22=0,0,RES_hh_fech!E22/RES_summary!E$19)</f>
        <v>60.356533846982096</v>
      </c>
      <c r="F22" s="95">
        <f>IF(RES_hh_fech!F22=0,0,RES_hh_fech!F22/RES_summary!F$19)</f>
        <v>60.040912120949379</v>
      </c>
      <c r="G22" s="95">
        <f>IF(RES_hh_fech!G22=0,0,RES_hh_fech!G22/RES_summary!G$19)</f>
        <v>59.663135483388892</v>
      </c>
      <c r="H22" s="95">
        <f>IF(RES_hh_fech!H22=0,0,RES_hh_fech!H22/RES_summary!H$19)</f>
        <v>59.76834957103587</v>
      </c>
      <c r="I22" s="95">
        <f>IF(RES_hh_fech!I22=0,0,RES_hh_fech!I22/RES_summary!I$19)</f>
        <v>58.940447490428681</v>
      </c>
      <c r="J22" s="95">
        <f>IF(RES_hh_fech!J22=0,0,RES_hh_fech!J22/RES_summary!J$19)</f>
        <v>57.723906338554912</v>
      </c>
      <c r="K22" s="95">
        <f>IF(RES_hh_fech!K22=0,0,RES_hh_fech!K22/RES_summary!K$19)</f>
        <v>56.790572582049073</v>
      </c>
      <c r="L22" s="95">
        <f>IF(RES_hh_fech!L22=0,0,RES_hh_fech!L22/RES_summary!L$19)</f>
        <v>55.969450659789182</v>
      </c>
      <c r="M22" s="95">
        <f>IF(RES_hh_fech!M22=0,0,RES_hh_fech!M22/RES_summary!M$19)</f>
        <v>55.263991733353187</v>
      </c>
      <c r="N22" s="95">
        <f>IF(RES_hh_fech!N22=0,0,RES_hh_fech!N22/RES_summary!N$19)</f>
        <v>54.502528254668334</v>
      </c>
      <c r="O22" s="95">
        <f>IF(RES_hh_fech!O22=0,0,RES_hh_fech!O22/RES_summary!O$19)</f>
        <v>53.926923154169607</v>
      </c>
      <c r="P22" s="95">
        <f>IF(RES_hh_fech!P22=0,0,RES_hh_fech!P22/RES_summary!P$19)</f>
        <v>53.180090894889794</v>
      </c>
      <c r="Q22" s="95">
        <f>IF(RES_hh_fech!Q22=0,0,RES_hh_fech!Q22/RES_summary!Q$19)</f>
        <v>52.098363929891541</v>
      </c>
    </row>
    <row r="23" spans="1:17" ht="12" customHeight="1" x14ac:dyDescent="0.25">
      <c r="A23" s="87" t="s">
        <v>79</v>
      </c>
      <c r="B23" s="95">
        <f>IF(RES_hh_fech!B23=0,0,RES_hh_fech!B23/RES_summary!B$19)</f>
        <v>0</v>
      </c>
      <c r="C23" s="95">
        <f>IF(RES_hh_fech!C23=0,0,RES_hh_fech!C23/RES_summary!C$19)</f>
        <v>0</v>
      </c>
      <c r="D23" s="95">
        <f>IF(RES_hh_fech!D23=0,0,RES_hh_fech!D23/RES_summary!D$19)</f>
        <v>0</v>
      </c>
      <c r="E23" s="95">
        <f>IF(RES_hh_fech!E23=0,0,RES_hh_fech!E23/RES_summary!E$19)</f>
        <v>0</v>
      </c>
      <c r="F23" s="95">
        <f>IF(RES_hh_fech!F23=0,0,RES_hh_fech!F23/RES_summary!F$19)</f>
        <v>0</v>
      </c>
      <c r="G23" s="95">
        <f>IF(RES_hh_fech!G23=0,0,RES_hh_fech!G23/RES_summary!G$19)</f>
        <v>0</v>
      </c>
      <c r="H23" s="95">
        <f>IF(RES_hh_fech!H23=0,0,RES_hh_fech!H23/RES_summary!H$19)</f>
        <v>0</v>
      </c>
      <c r="I23" s="95">
        <f>IF(RES_hh_fech!I23=0,0,RES_hh_fech!I23/RES_summary!I$19)</f>
        <v>0</v>
      </c>
      <c r="J23" s="95">
        <f>IF(RES_hh_fech!J23=0,0,RES_hh_fech!J23/RES_summary!J$19)</f>
        <v>0</v>
      </c>
      <c r="K23" s="95">
        <f>IF(RES_hh_fech!K23=0,0,RES_hh_fech!K23/RES_summary!K$19)</f>
        <v>0</v>
      </c>
      <c r="L23" s="95">
        <f>IF(RES_hh_fech!L23=0,0,RES_hh_fech!L23/RES_summary!L$19)</f>
        <v>0</v>
      </c>
      <c r="M23" s="95">
        <f>IF(RES_hh_fech!M23=0,0,RES_hh_fech!M23/RES_summary!M$19)</f>
        <v>0</v>
      </c>
      <c r="N23" s="95">
        <f>IF(RES_hh_fech!N23=0,0,RES_hh_fech!N23/RES_summary!N$19)</f>
        <v>0</v>
      </c>
      <c r="O23" s="95">
        <f>IF(RES_hh_fech!O23=0,0,RES_hh_fech!O23/RES_summary!O$19)</f>
        <v>0</v>
      </c>
      <c r="P23" s="95">
        <f>IF(RES_hh_fech!P23=0,0,RES_hh_fech!P23/RES_summary!P$19)</f>
        <v>0</v>
      </c>
      <c r="Q23" s="95">
        <f>IF(RES_hh_fech!Q23=0,0,RES_hh_fech!Q23/RES_summary!Q$19)</f>
        <v>0</v>
      </c>
    </row>
    <row r="24" spans="1:17" ht="12" customHeight="1" x14ac:dyDescent="0.25">
      <c r="A24" s="87" t="s">
        <v>61</v>
      </c>
      <c r="B24" s="95">
        <f>IF(RES_hh_fech!B24=0,0,RES_hh_fech!B24/RES_summary!B$19)</f>
        <v>0</v>
      </c>
      <c r="C24" s="95">
        <f>IF(RES_hh_fech!C24=0,0,RES_hh_fech!C24/RES_summary!C$19)</f>
        <v>0</v>
      </c>
      <c r="D24" s="95">
        <f>IF(RES_hh_fech!D24=0,0,RES_hh_fech!D24/RES_summary!D$19)</f>
        <v>0</v>
      </c>
      <c r="E24" s="95">
        <f>IF(RES_hh_fech!E24=0,0,RES_hh_fech!E24/RES_summary!E$19)</f>
        <v>0</v>
      </c>
      <c r="F24" s="95">
        <f>IF(RES_hh_fech!F24=0,0,RES_hh_fech!F24/RES_summary!F$19)</f>
        <v>0</v>
      </c>
      <c r="G24" s="95">
        <f>IF(RES_hh_fech!G24=0,0,RES_hh_fech!G24/RES_summary!G$19)</f>
        <v>0</v>
      </c>
      <c r="H24" s="95">
        <f>IF(RES_hh_fech!H24=0,0,RES_hh_fech!H24/RES_summary!H$19)</f>
        <v>0</v>
      </c>
      <c r="I24" s="95">
        <f>IF(RES_hh_fech!I24=0,0,RES_hh_fech!I24/RES_summary!I$19)</f>
        <v>0</v>
      </c>
      <c r="J24" s="95">
        <f>IF(RES_hh_fech!J24=0,0,RES_hh_fech!J24/RES_summary!J$19)</f>
        <v>0</v>
      </c>
      <c r="K24" s="95">
        <f>IF(RES_hh_fech!K24=0,0,RES_hh_fech!K24/RES_summary!K$19)</f>
        <v>0</v>
      </c>
      <c r="L24" s="95">
        <f>IF(RES_hh_fech!L24=0,0,RES_hh_fech!L24/RES_summary!L$19)</f>
        <v>0</v>
      </c>
      <c r="M24" s="95">
        <f>IF(RES_hh_fech!M24=0,0,RES_hh_fech!M24/RES_summary!M$19)</f>
        <v>0</v>
      </c>
      <c r="N24" s="95">
        <f>IF(RES_hh_fech!N24=0,0,RES_hh_fech!N24/RES_summary!N$19)</f>
        <v>0</v>
      </c>
      <c r="O24" s="95">
        <f>IF(RES_hh_fech!O24=0,0,RES_hh_fech!O24/RES_summary!O$19)</f>
        <v>0</v>
      </c>
      <c r="P24" s="95">
        <f>IF(RES_hh_fech!P24=0,0,RES_hh_fech!P24/RES_summary!P$19)</f>
        <v>0</v>
      </c>
      <c r="Q24" s="95">
        <f>IF(RES_hh_fech!Q24=0,0,RES_hh_fech!Q24/RES_summary!Q$19)</f>
        <v>0</v>
      </c>
    </row>
    <row r="25" spans="1:17" ht="12" customHeight="1" x14ac:dyDescent="0.25">
      <c r="A25" s="51" t="s">
        <v>60</v>
      </c>
      <c r="B25" s="22">
        <f>IF(RES_hh_fech!B25=0,0,RES_hh_fech!B25/RES_summary!B$19)</f>
        <v>45.486133202869858</v>
      </c>
      <c r="C25" s="22">
        <f>IF(RES_hh_fech!C25=0,0,RES_hh_fech!C25/RES_summary!C$19)</f>
        <v>46.457130654474696</v>
      </c>
      <c r="D25" s="22">
        <f>IF(RES_hh_fech!D25=0,0,RES_hh_fech!D25/RES_summary!D$19)</f>
        <v>43.246130577013929</v>
      </c>
      <c r="E25" s="22">
        <f>IF(RES_hh_fech!E25=0,0,RES_hh_fech!E25/RES_summary!E$19)</f>
        <v>43.89018539433448</v>
      </c>
      <c r="F25" s="22">
        <f>IF(RES_hh_fech!F25=0,0,RES_hh_fech!F25/RES_summary!F$19)</f>
        <v>45.286094585586483</v>
      </c>
      <c r="G25" s="22">
        <f>IF(RES_hh_fech!G25=0,0,RES_hh_fech!G25/RES_summary!G$19)</f>
        <v>44.478914934775638</v>
      </c>
      <c r="H25" s="22">
        <f>IF(RES_hh_fech!H25=0,0,RES_hh_fech!H25/RES_summary!H$19)</f>
        <v>47.49313273410116</v>
      </c>
      <c r="I25" s="22">
        <f>IF(RES_hh_fech!I25=0,0,RES_hh_fech!I25/RES_summary!I$19)</f>
        <v>44.876713484145014</v>
      </c>
      <c r="J25" s="22">
        <f>IF(RES_hh_fech!J25=0,0,RES_hh_fech!J25/RES_summary!J$19)</f>
        <v>45.025194544144234</v>
      </c>
      <c r="K25" s="22">
        <f>IF(RES_hh_fech!K25=0,0,RES_hh_fech!K25/RES_summary!K$19)</f>
        <v>39.431370243263267</v>
      </c>
      <c r="L25" s="22">
        <f>IF(RES_hh_fech!L25=0,0,RES_hh_fech!L25/RES_summary!L$19)</f>
        <v>41.2907642547611</v>
      </c>
      <c r="M25" s="22">
        <f>IF(RES_hh_fech!M25=0,0,RES_hh_fech!M25/RES_summary!M$19)</f>
        <v>40.907506065723865</v>
      </c>
      <c r="N25" s="22">
        <f>IF(RES_hh_fech!N25=0,0,RES_hh_fech!N25/RES_summary!N$19)</f>
        <v>39.7949248976619</v>
      </c>
      <c r="O25" s="22">
        <f>IF(RES_hh_fech!O25=0,0,RES_hh_fech!O25/RES_summary!O$19)</f>
        <v>41.743983815304752</v>
      </c>
      <c r="P25" s="22">
        <f>IF(RES_hh_fech!P25=0,0,RES_hh_fech!P25/RES_summary!P$19)</f>
        <v>41.497079292547383</v>
      </c>
      <c r="Q25" s="22">
        <f>IF(RES_hh_fech!Q25=0,0,RES_hh_fech!Q25/RES_summary!Q$19)</f>
        <v>42.715279143438124</v>
      </c>
    </row>
    <row r="26" spans="1:17" ht="12" customHeight="1" x14ac:dyDescent="0.25">
      <c r="A26" s="49" t="s">
        <v>59</v>
      </c>
      <c r="B26" s="18">
        <f>IF(RES_hh_fech!B26=0,0,RES_hh_fech!B26/RES_summary!B$19)</f>
        <v>9.4165133848686544</v>
      </c>
      <c r="C26" s="18">
        <f>IF(RES_hh_fech!C26=0,0,RES_hh_fech!C26/RES_summary!C$19)</f>
        <v>7.8133369182445369</v>
      </c>
      <c r="D26" s="18">
        <f>IF(RES_hh_fech!D26=0,0,RES_hh_fech!D26/RES_summary!D$19)</f>
        <v>9.4400671036759807</v>
      </c>
      <c r="E26" s="18">
        <f>IF(RES_hh_fech!E26=0,0,RES_hh_fech!E26/RES_summary!E$19)</f>
        <v>9.3488240648237202</v>
      </c>
      <c r="F26" s="18">
        <f>IF(RES_hh_fech!F26=0,0,RES_hh_fech!F26/RES_summary!F$19)</f>
        <v>9.5035404991032024</v>
      </c>
      <c r="G26" s="18">
        <f>IF(RES_hh_fech!G26=0,0,RES_hh_fech!G26/RES_summary!G$19)</f>
        <v>9.5592584428717178</v>
      </c>
      <c r="H26" s="18">
        <f>IF(RES_hh_fech!H26=0,0,RES_hh_fech!H26/RES_summary!H$19)</f>
        <v>9.6739701517729557</v>
      </c>
      <c r="I26" s="18">
        <f>IF(RES_hh_fech!I26=0,0,RES_hh_fech!I26/RES_summary!I$19)</f>
        <v>9.6492607090479243</v>
      </c>
      <c r="J26" s="18">
        <f>IF(RES_hh_fech!J26=0,0,RES_hh_fech!J26/RES_summary!J$19)</f>
        <v>9.6980741274035651</v>
      </c>
      <c r="K26" s="18">
        <f>IF(RES_hh_fech!K26=0,0,RES_hh_fech!K26/RES_summary!K$19)</f>
        <v>9.6954698623851492</v>
      </c>
      <c r="L26" s="18">
        <f>IF(RES_hh_fech!L26=0,0,RES_hh_fech!L26/RES_summary!L$19)</f>
        <v>9.7084360226805249</v>
      </c>
      <c r="M26" s="18">
        <f>IF(RES_hh_fech!M26=0,0,RES_hh_fech!M26/RES_summary!M$19)</f>
        <v>9.6664524396980038</v>
      </c>
      <c r="N26" s="18">
        <f>IF(RES_hh_fech!N26=0,0,RES_hh_fech!N26/RES_summary!N$19)</f>
        <v>9.6187767679644054</v>
      </c>
      <c r="O26" s="18">
        <f>IF(RES_hh_fech!O26=0,0,RES_hh_fech!O26/RES_summary!O$19)</f>
        <v>9.6011634285133205</v>
      </c>
      <c r="P26" s="18">
        <f>IF(RES_hh_fech!P26=0,0,RES_hh_fech!P26/RES_summary!P$19)</f>
        <v>9.5432683831478542</v>
      </c>
      <c r="Q26" s="18">
        <f>IF(RES_hh_fech!Q26=0,0,RES_hh_fech!Q26/RES_summary!Q$19)</f>
        <v>9.4126707791299999</v>
      </c>
    </row>
    <row r="27" spans="1:17" ht="12.95" customHeight="1" x14ac:dyDescent="0.25">
      <c r="A27" s="89" t="s">
        <v>62</v>
      </c>
      <c r="B27" s="96">
        <f>IF(RES_hh_fech!B27=0,0,RES_hh_fech!B27/RES_summary!B$19)</f>
        <v>12.533749687208113</v>
      </c>
      <c r="C27" s="96">
        <f>IF(RES_hh_fech!C27=0,0,RES_hh_fech!C27/RES_summary!C$19)</f>
        <v>12.779211671704864</v>
      </c>
      <c r="D27" s="96">
        <f>IF(RES_hh_fech!D27=0,0,RES_hh_fech!D27/RES_summary!D$19)</f>
        <v>12.433316381611975</v>
      </c>
      <c r="E27" s="96">
        <f>IF(RES_hh_fech!E27=0,0,RES_hh_fech!E27/RES_summary!E$19)</f>
        <v>12.677474664610664</v>
      </c>
      <c r="F27" s="96">
        <f>IF(RES_hh_fech!F27=0,0,RES_hh_fech!F27/RES_summary!F$19)</f>
        <v>12.993412792063316</v>
      </c>
      <c r="G27" s="96">
        <f>IF(RES_hh_fech!G27=0,0,RES_hh_fech!G27/RES_summary!G$19)</f>
        <v>12.850854801688545</v>
      </c>
      <c r="H27" s="96">
        <f>IF(RES_hh_fech!H27=0,0,RES_hh_fech!H27/RES_summary!H$19)</f>
        <v>13.095649042687867</v>
      </c>
      <c r="I27" s="96">
        <f>IF(RES_hh_fech!I27=0,0,RES_hh_fech!I27/RES_summary!I$19)</f>
        <v>12.907233447048114</v>
      </c>
      <c r="J27" s="96">
        <f>IF(RES_hh_fech!J27=0,0,RES_hh_fech!J27/RES_summary!J$19)</f>
        <v>12.955963760653336</v>
      </c>
      <c r="K27" s="96">
        <f>IF(RES_hh_fech!K27=0,0,RES_hh_fech!K27/RES_summary!K$19)</f>
        <v>12.054807897264181</v>
      </c>
      <c r="L27" s="96">
        <f>IF(RES_hh_fech!L27=0,0,RES_hh_fech!L27/RES_summary!L$19)</f>
        <v>12.549606639030076</v>
      </c>
      <c r="M27" s="96">
        <f>IF(RES_hh_fech!M27=0,0,RES_hh_fech!M27/RES_summary!M$19)</f>
        <v>12.262659383420887</v>
      </c>
      <c r="N27" s="96">
        <f>IF(RES_hh_fech!N27=0,0,RES_hh_fech!N27/RES_summary!N$19)</f>
        <v>12.236609786163152</v>
      </c>
      <c r="O27" s="96">
        <f>IF(RES_hh_fech!O27=0,0,RES_hh_fech!O27/RES_summary!O$19)</f>
        <v>13.265744033714077</v>
      </c>
      <c r="P27" s="96">
        <f>IF(RES_hh_fech!P27=0,0,RES_hh_fech!P27/RES_summary!P$19)</f>
        <v>13.249697404305506</v>
      </c>
      <c r="Q27" s="96">
        <f>IF(RES_hh_fech!Q27=0,0,RES_hh_fech!Q27/RES_summary!Q$19)</f>
        <v>13.559860626370192</v>
      </c>
    </row>
    <row r="28" spans="1:17" ht="12" customHeight="1" x14ac:dyDescent="0.25">
      <c r="A28" s="87" t="s">
        <v>58</v>
      </c>
      <c r="B28" s="95">
        <f>IF(RES_hh_fech!B28=0,0,RES_hh_fech!B28/RES_summary!B$19)</f>
        <v>0</v>
      </c>
      <c r="C28" s="95">
        <f>IF(RES_hh_fech!C28=0,0,RES_hh_fech!C28/RES_summary!C$19)</f>
        <v>0</v>
      </c>
      <c r="D28" s="95">
        <f>IF(RES_hh_fech!D28=0,0,RES_hh_fech!D28/RES_summary!D$19)</f>
        <v>0</v>
      </c>
      <c r="E28" s="95">
        <f>IF(RES_hh_fech!E28=0,0,RES_hh_fech!E28/RES_summary!E$19)</f>
        <v>0</v>
      </c>
      <c r="F28" s="95">
        <f>IF(RES_hh_fech!F28=0,0,RES_hh_fech!F28/RES_summary!F$19)</f>
        <v>0</v>
      </c>
      <c r="G28" s="95">
        <f>IF(RES_hh_fech!G28=0,0,RES_hh_fech!G28/RES_summary!G$19)</f>
        <v>0</v>
      </c>
      <c r="H28" s="95">
        <f>IF(RES_hh_fech!H28=0,0,RES_hh_fech!H28/RES_summary!H$19)</f>
        <v>0</v>
      </c>
      <c r="I28" s="95">
        <f>IF(RES_hh_fech!I28=0,0,RES_hh_fech!I28/RES_summary!I$19)</f>
        <v>0</v>
      </c>
      <c r="J28" s="95">
        <f>IF(RES_hh_fech!J28=0,0,RES_hh_fech!J28/RES_summary!J$19)</f>
        <v>0</v>
      </c>
      <c r="K28" s="95">
        <f>IF(RES_hh_fech!K28=0,0,RES_hh_fech!K28/RES_summary!K$19)</f>
        <v>0</v>
      </c>
      <c r="L28" s="95">
        <f>IF(RES_hh_fech!L28=0,0,RES_hh_fech!L28/RES_summary!L$19)</f>
        <v>0</v>
      </c>
      <c r="M28" s="95">
        <f>IF(RES_hh_fech!M28=0,0,RES_hh_fech!M28/RES_summary!M$19)</f>
        <v>0</v>
      </c>
      <c r="N28" s="95">
        <f>IF(RES_hh_fech!N28=0,0,RES_hh_fech!N28/RES_summary!N$19)</f>
        <v>0</v>
      </c>
      <c r="O28" s="95">
        <f>IF(RES_hh_fech!O28=0,0,RES_hh_fech!O28/RES_summary!O$19)</f>
        <v>0</v>
      </c>
      <c r="P28" s="95">
        <f>IF(RES_hh_fech!P28=0,0,RES_hh_fech!P28/RES_summary!P$19)</f>
        <v>0</v>
      </c>
      <c r="Q28" s="95">
        <f>IF(RES_hh_fech!Q28=0,0,RES_hh_fech!Q28/RES_summary!Q$19)</f>
        <v>0</v>
      </c>
    </row>
    <row r="29" spans="1:17" s="28" customFormat="1" ht="12" customHeight="1" x14ac:dyDescent="0.25">
      <c r="A29" s="87" t="s">
        <v>84</v>
      </c>
      <c r="B29" s="95">
        <f>IF(RES_hh_fech!B29=0,0,RES_hh_fech!B29/RES_summary!B$19)</f>
        <v>18.459586022911633</v>
      </c>
      <c r="C29" s="95">
        <f>IF(RES_hh_fech!C29=0,0,RES_hh_fech!C29/RES_summary!C$19)</f>
        <v>18.032383192097519</v>
      </c>
      <c r="D29" s="95">
        <f>IF(RES_hh_fech!D29=0,0,RES_hh_fech!D29/RES_summary!D$19)</f>
        <v>18.419800305262921</v>
      </c>
      <c r="E29" s="95">
        <f>IF(RES_hh_fech!E29=0,0,RES_hh_fech!E29/RES_summary!E$19)</f>
        <v>18.386618140024552</v>
      </c>
      <c r="F29" s="95">
        <f>IF(RES_hh_fech!F29=0,0,RES_hh_fech!F29/RES_summary!F$19)</f>
        <v>18.060844707748256</v>
      </c>
      <c r="G29" s="95">
        <f>IF(RES_hh_fech!G29=0,0,RES_hh_fech!G29/RES_summary!G$19)</f>
        <v>17.778542439304914</v>
      </c>
      <c r="H29" s="95">
        <f>IF(RES_hh_fech!H29=0,0,RES_hh_fech!H29/RES_summary!H$19)</f>
        <v>16.998995047119514</v>
      </c>
      <c r="I29" s="95">
        <f>IF(RES_hh_fech!I29=0,0,RES_hh_fech!I29/RES_summary!I$19)</f>
        <v>17.757471249053566</v>
      </c>
      <c r="J29" s="95">
        <f>IF(RES_hh_fech!J29=0,0,RES_hh_fech!J29/RES_summary!J$19)</f>
        <v>17.38095315556621</v>
      </c>
      <c r="K29" s="95">
        <f>IF(RES_hh_fech!K29=0,0,RES_hh_fech!K29/RES_summary!K$19)</f>
        <v>18.138173314389984</v>
      </c>
      <c r="L29" s="95">
        <f>IF(RES_hh_fech!L29=0,0,RES_hh_fech!L29/RES_summary!L$19)</f>
        <v>17.389962913122677</v>
      </c>
      <c r="M29" s="95">
        <f>IF(RES_hh_fech!M29=0,0,RES_hh_fech!M29/RES_summary!M$19)</f>
        <v>17.325189767441852</v>
      </c>
      <c r="N29" s="95">
        <f>IF(RES_hh_fech!N29=0,0,RES_hh_fech!N29/RES_summary!N$19)</f>
        <v>17.601774941450532</v>
      </c>
      <c r="O29" s="95">
        <f>IF(RES_hh_fech!O29=0,0,RES_hh_fech!O29/RES_summary!O$19)</f>
        <v>17.11423901615758</v>
      </c>
      <c r="P29" s="95">
        <f>IF(RES_hh_fech!P29=0,0,RES_hh_fech!P29/RES_summary!P$19)</f>
        <v>17.498014471444339</v>
      </c>
      <c r="Q29" s="95">
        <f>IF(RES_hh_fech!Q29=0,0,RES_hh_fech!Q29/RES_summary!Q$19)</f>
        <v>17.446675609287741</v>
      </c>
    </row>
    <row r="30" spans="1:17" ht="12" customHeight="1" x14ac:dyDescent="0.25">
      <c r="A30" s="87" t="s">
        <v>109</v>
      </c>
      <c r="B30" s="95">
        <f>IF(RES_hh_fech!B30=0,0,RES_hh_fech!B30/RES_summary!B$19)</f>
        <v>17.141036596366032</v>
      </c>
      <c r="C30" s="95">
        <f>IF(RES_hh_fech!C30=0,0,RES_hh_fech!C30/RES_summary!C$19)</f>
        <v>16.744362595903311</v>
      </c>
      <c r="D30" s="95">
        <f>IF(RES_hh_fech!D30=0,0,RES_hh_fech!D30/RES_summary!D$19)</f>
        <v>17.104063486160559</v>
      </c>
      <c r="E30" s="95">
        <f>IF(RES_hh_fech!E30=0,0,RES_hh_fech!E30/RES_summary!E$19)</f>
        <v>17.073315306546277</v>
      </c>
      <c r="F30" s="95">
        <f>IF(RES_hh_fech!F30=0,0,RES_hh_fech!F30/RES_summary!F$19)</f>
        <v>16.770784767511952</v>
      </c>
      <c r="G30" s="95">
        <f>IF(RES_hh_fech!G30=0,0,RES_hh_fech!G30/RES_summary!G$19)</f>
        <v>16.50863099481375</v>
      </c>
      <c r="H30" s="95">
        <f>IF(RES_hh_fech!H30=0,0,RES_hh_fech!H30/RES_summary!H$19)</f>
        <v>15.901567124901842</v>
      </c>
      <c r="I30" s="95">
        <f>IF(RES_hh_fech!I30=0,0,RES_hh_fech!I30/RES_summary!I$19)</f>
        <v>16.34274456110451</v>
      </c>
      <c r="J30" s="95">
        <f>IF(RES_hh_fech!J30=0,0,RES_hh_fech!J30/RES_summary!J$19)</f>
        <v>16.683154499769895</v>
      </c>
      <c r="K30" s="95">
        <f>IF(RES_hh_fech!K30=0,0,RES_hh_fech!K30/RES_summary!K$19)</f>
        <v>16.322900593193189</v>
      </c>
      <c r="L30" s="95">
        <f>IF(RES_hh_fech!L30=0,0,RES_hh_fech!L30/RES_summary!L$19)</f>
        <v>16.311490917198423</v>
      </c>
      <c r="M30" s="95">
        <f>IF(RES_hh_fech!M30=0,0,RES_hh_fech!M30/RES_summary!M$19)</f>
        <v>15.947706698868551</v>
      </c>
      <c r="N30" s="95">
        <f>IF(RES_hh_fech!N30=0,0,RES_hh_fech!N30/RES_summary!N$19)</f>
        <v>16.437953249289492</v>
      </c>
      <c r="O30" s="95">
        <f>IF(RES_hh_fech!O30=0,0,RES_hh_fech!O30/RES_summary!O$19)</f>
        <v>16.019033344446179</v>
      </c>
      <c r="P30" s="95">
        <f>IF(RES_hh_fech!P30=0,0,RES_hh_fech!P30/RES_summary!P$19)</f>
        <v>16.399925688153502</v>
      </c>
      <c r="Q30" s="95">
        <f>IF(RES_hh_fech!Q30=0,0,RES_hh_fech!Q30/RES_summary!Q$19)</f>
        <v>16.373600214667366</v>
      </c>
    </row>
    <row r="31" spans="1:17" ht="12" customHeight="1" x14ac:dyDescent="0.25">
      <c r="A31" s="87" t="s">
        <v>55</v>
      </c>
      <c r="B31" s="95">
        <f>IF(RES_hh_fech!B31=0,0,RES_hh_fech!B31/RES_summary!B$19)</f>
        <v>0</v>
      </c>
      <c r="C31" s="95">
        <f>IF(RES_hh_fech!C31=0,0,RES_hh_fech!C31/RES_summary!C$19)</f>
        <v>0</v>
      </c>
      <c r="D31" s="95">
        <f>IF(RES_hh_fech!D31=0,0,RES_hh_fech!D31/RES_summary!D$19)</f>
        <v>0</v>
      </c>
      <c r="E31" s="95">
        <f>IF(RES_hh_fech!E31=0,0,RES_hh_fech!E31/RES_summary!E$19)</f>
        <v>0</v>
      </c>
      <c r="F31" s="95">
        <f>IF(RES_hh_fech!F31=0,0,RES_hh_fech!F31/RES_summary!F$19)</f>
        <v>0</v>
      </c>
      <c r="G31" s="95">
        <f>IF(RES_hh_fech!G31=0,0,RES_hh_fech!G31/RES_summary!G$19)</f>
        <v>0</v>
      </c>
      <c r="H31" s="95">
        <f>IF(RES_hh_fech!H31=0,0,RES_hh_fech!H31/RES_summary!H$19)</f>
        <v>0</v>
      </c>
      <c r="I31" s="95">
        <f>IF(RES_hh_fech!I31=0,0,RES_hh_fech!I31/RES_summary!I$19)</f>
        <v>0</v>
      </c>
      <c r="J31" s="95">
        <f>IF(RES_hh_fech!J31=0,0,RES_hh_fech!J31/RES_summary!J$19)</f>
        <v>0</v>
      </c>
      <c r="K31" s="95">
        <f>IF(RES_hh_fech!K31=0,0,RES_hh_fech!K31/RES_summary!K$19)</f>
        <v>0</v>
      </c>
      <c r="L31" s="95">
        <f>IF(RES_hh_fech!L31=0,0,RES_hh_fech!L31/RES_summary!L$19)</f>
        <v>0</v>
      </c>
      <c r="M31" s="95">
        <f>IF(RES_hh_fech!M31=0,0,RES_hh_fech!M31/RES_summary!M$19)</f>
        <v>0</v>
      </c>
      <c r="N31" s="95">
        <f>IF(RES_hh_fech!N31=0,0,RES_hh_fech!N31/RES_summary!N$19)</f>
        <v>0</v>
      </c>
      <c r="O31" s="95">
        <f>IF(RES_hh_fech!O31=0,0,RES_hh_fech!O31/RES_summary!O$19)</f>
        <v>0</v>
      </c>
      <c r="P31" s="95">
        <f>IF(RES_hh_fech!P31=0,0,RES_hh_fech!P31/RES_summary!P$19)</f>
        <v>0</v>
      </c>
      <c r="Q31" s="95">
        <f>IF(RES_hh_fech!Q31=0,0,RES_hh_fech!Q31/RES_summary!Q$19)</f>
        <v>0</v>
      </c>
    </row>
    <row r="32" spans="1:17" ht="12" customHeight="1" x14ac:dyDescent="0.25">
      <c r="A32" s="49" t="s">
        <v>60</v>
      </c>
      <c r="B32" s="18">
        <f>IF(RES_hh_fech!B32=0,0,RES_hh_fech!B32/RES_summary!B$19)</f>
        <v>10.588065066539684</v>
      </c>
      <c r="C32" s="18">
        <f>IF(RES_hh_fech!C32=0,0,RES_hh_fech!C32/RES_summary!C$19)</f>
        <v>10.709730371855244</v>
      </c>
      <c r="D32" s="18">
        <f>IF(RES_hh_fech!D32=0,0,RES_hh_fech!D32/RES_summary!D$19)</f>
        <v>10.344285084692208</v>
      </c>
      <c r="E32" s="18">
        <f>IF(RES_hh_fech!E32=0,0,RES_hh_fech!E32/RES_summary!E$19)</f>
        <v>10.617162133199827</v>
      </c>
      <c r="F32" s="18">
        <f>IF(RES_hh_fech!F32=0,0,RES_hh_fech!F32/RES_summary!F$19)</f>
        <v>10.874287799268217</v>
      </c>
      <c r="G32" s="18">
        <f>IF(RES_hh_fech!G32=0,0,RES_hh_fech!G32/RES_summary!G$19)</f>
        <v>10.63844186377127</v>
      </c>
      <c r="H32" s="18">
        <f>IF(RES_hh_fech!H32=0,0,RES_hh_fech!H32/RES_summary!H$19)</f>
        <v>10.866045616093416</v>
      </c>
      <c r="I32" s="18">
        <f>IF(RES_hh_fech!I32=0,0,RES_hh_fech!I32/RES_summary!I$19)</f>
        <v>11.043852418641571</v>
      </c>
      <c r="J32" s="18">
        <f>IF(RES_hh_fech!J32=0,0,RES_hh_fech!J32/RES_summary!J$19)</f>
        <v>10.909138793293385</v>
      </c>
      <c r="K32" s="18">
        <f>IF(RES_hh_fech!K32=0,0,RES_hh_fech!K32/RES_summary!K$19)</f>
        <v>10.440551707638363</v>
      </c>
      <c r="L32" s="18">
        <f>IF(RES_hh_fech!L32=0,0,RES_hh_fech!L32/RES_summary!L$19)</f>
        <v>10.64505563705859</v>
      </c>
      <c r="M32" s="18">
        <f>IF(RES_hh_fech!M32=0,0,RES_hh_fech!M32/RES_summary!M$19)</f>
        <v>10.564846041628048</v>
      </c>
      <c r="N32" s="18">
        <f>IF(RES_hh_fech!N32=0,0,RES_hh_fech!N32/RES_summary!N$19)</f>
        <v>10.656289897863712</v>
      </c>
      <c r="O32" s="18">
        <f>IF(RES_hh_fech!O32=0,0,RES_hh_fech!O32/RES_summary!O$19)</f>
        <v>11.006972560386185</v>
      </c>
      <c r="P32" s="18">
        <f>IF(RES_hh_fech!P32=0,0,RES_hh_fech!P32/RES_summary!P$19)</f>
        <v>11.362467456944962</v>
      </c>
      <c r="Q32" s="18">
        <f>IF(RES_hh_fech!Q32=0,0,RES_hh_fech!Q32/RES_summary!Q$19)</f>
        <v>11.926141198887059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126</v>
      </c>
      <c r="B3" s="100">
        <f>IF(RES_hh_tesh!B3=0,0,RES_hh_tesh!B3/RES_summary!B$19)</f>
        <v>150.52789024293244</v>
      </c>
      <c r="C3" s="100">
        <f>IF(RES_hh_tesh!C3=0,0,RES_hh_tesh!C3/RES_summary!C$19)</f>
        <v>157.81556402327124</v>
      </c>
      <c r="D3" s="100">
        <f>IF(RES_hh_tesh!D3=0,0,RES_hh_tesh!D3/RES_summary!D$19)</f>
        <v>150.85856252400643</v>
      </c>
      <c r="E3" s="100">
        <f>IF(RES_hh_tesh!E3=0,0,RES_hh_tesh!E3/RES_summary!E$19)</f>
        <v>155.73946430813078</v>
      </c>
      <c r="F3" s="100">
        <f>IF(RES_hh_tesh!F3=0,0,RES_hh_tesh!F3/RES_summary!F$19)</f>
        <v>161.59801585450069</v>
      </c>
      <c r="G3" s="100">
        <f>IF(RES_hh_tesh!G3=0,0,RES_hh_tesh!G3/RES_summary!G$19)</f>
        <v>161.37716073938108</v>
      </c>
      <c r="H3" s="100">
        <f>IF(RES_hh_tesh!H3=0,0,RES_hh_tesh!H3/RES_summary!H$19)</f>
        <v>166.80728551252457</v>
      </c>
      <c r="I3" s="100">
        <f>IF(RES_hh_tesh!I3=0,0,RES_hh_tesh!I3/RES_summary!I$19)</f>
        <v>153.01903814044741</v>
      </c>
      <c r="J3" s="100">
        <f>IF(RES_hh_tesh!J3=0,0,RES_hh_tesh!J3/RES_summary!J$19)</f>
        <v>160.64822647143882</v>
      </c>
      <c r="K3" s="100">
        <f>IF(RES_hh_tesh!K3=0,0,RES_hh_tesh!K3/RES_summary!K$19)</f>
        <v>149.80344335435319</v>
      </c>
      <c r="L3" s="100">
        <f>IF(RES_hh_tesh!L3=0,0,RES_hh_tesh!L3/RES_summary!L$19)</f>
        <v>156.39165469827498</v>
      </c>
      <c r="M3" s="100">
        <f>IF(RES_hh_tesh!M3=0,0,RES_hh_tesh!M3/RES_summary!M$19)</f>
        <v>128.20472637842474</v>
      </c>
      <c r="N3" s="100">
        <f>IF(RES_hh_tesh!N3=0,0,RES_hh_tesh!N3/RES_summary!N$19)</f>
        <v>126.90830082787052</v>
      </c>
      <c r="O3" s="100">
        <f>IF(RES_hh_tesh!O3=0,0,RES_hh_tesh!O3/RES_summary!O$19)</f>
        <v>130.09188272690528</v>
      </c>
      <c r="P3" s="100">
        <f>IF(RES_hh_tesh!P3=0,0,RES_hh_tesh!P3/RES_summary!P$19)</f>
        <v>122.17692449397833</v>
      </c>
      <c r="Q3" s="100">
        <f>IF(RES_hh_tesh!Q3=0,0,RES_hh_tesh!Q3/RES_summary!Q$19)</f>
        <v>129.41811639915315</v>
      </c>
    </row>
    <row r="4" spans="1:17" ht="12.95" customHeight="1" x14ac:dyDescent="0.25">
      <c r="A4" s="89" t="s">
        <v>65</v>
      </c>
      <c r="B4" s="96">
        <f>IF(RES_hh_tesh!B4=0,0,RES_hh_tesh!B4/RES_summary!B$19)</f>
        <v>114.24540224563431</v>
      </c>
      <c r="C4" s="96">
        <f>IF(RES_hh_tesh!C4=0,0,RES_hh_tesh!C4/RES_summary!C$19)</f>
        <v>121.28412497793704</v>
      </c>
      <c r="D4" s="96">
        <f>IF(RES_hh_tesh!D4=0,0,RES_hh_tesh!D4/RES_summary!D$19)</f>
        <v>115.1199877034432</v>
      </c>
      <c r="E4" s="96">
        <f>IF(RES_hh_tesh!E4=0,0,RES_hh_tesh!E4/RES_summary!E$19)</f>
        <v>119.62656576310293</v>
      </c>
      <c r="F4" s="96">
        <f>IF(RES_hh_tesh!F4=0,0,RES_hh_tesh!F4/RES_summary!F$19)</f>
        <v>124.95916546161229</v>
      </c>
      <c r="G4" s="96">
        <f>IF(RES_hh_tesh!G4=0,0,RES_hh_tesh!G4/RES_summary!G$19)</f>
        <v>124.844293497069</v>
      </c>
      <c r="H4" s="96">
        <f>IF(RES_hh_tesh!H4=0,0,RES_hh_tesh!H4/RES_summary!H$19)</f>
        <v>129.34487396776683</v>
      </c>
      <c r="I4" s="96">
        <f>IF(RES_hh_tesh!I4=0,0,RES_hh_tesh!I4/RES_summary!I$19)</f>
        <v>115.72214208563082</v>
      </c>
      <c r="J4" s="96">
        <f>IF(RES_hh_tesh!J4=0,0,RES_hh_tesh!J4/RES_summary!J$19)</f>
        <v>123.15856561083999</v>
      </c>
      <c r="K4" s="96">
        <f>IF(RES_hh_tesh!K4=0,0,RES_hh_tesh!K4/RES_summary!K$19)</f>
        <v>113.57282375566783</v>
      </c>
      <c r="L4" s="96">
        <f>IF(RES_hh_tesh!L4=0,0,RES_hh_tesh!L4/RES_summary!L$19)</f>
        <v>119.61570517097736</v>
      </c>
      <c r="M4" s="96">
        <f>IF(RES_hh_tesh!M4=0,0,RES_hh_tesh!M4/RES_summary!M$19)</f>
        <v>91.466272179306017</v>
      </c>
      <c r="N4" s="96">
        <f>IF(RES_hh_tesh!N4=0,0,RES_hh_tesh!N4/RES_summary!N$19)</f>
        <v>90.13653161787343</v>
      </c>
      <c r="O4" s="96">
        <f>IF(RES_hh_tesh!O4=0,0,RES_hh_tesh!O4/RES_summary!O$19)</f>
        <v>92.902298289758463</v>
      </c>
      <c r="P4" s="96">
        <f>IF(RES_hh_tesh!P4=0,0,RES_hh_tesh!P4/RES_summary!P$19)</f>
        <v>84.726554729765013</v>
      </c>
      <c r="Q4" s="96">
        <f>IF(RES_hh_tesh!Q4=0,0,RES_hh_tesh!Q4/RES_summary!Q$19)</f>
        <v>91.72409644034785</v>
      </c>
    </row>
    <row r="5" spans="1:17" ht="12" customHeight="1" x14ac:dyDescent="0.25">
      <c r="A5" s="87" t="s">
        <v>58</v>
      </c>
      <c r="B5" s="95">
        <f>IF(RES_hh_tesh!B5=0,0,RES_hh_tesh!B5/RES_summary!B$19)</f>
        <v>110.5080166293758</v>
      </c>
      <c r="C5" s="95">
        <f>IF(RES_hh_tesh!C5=0,0,RES_hh_tesh!C5/RES_summary!C$19)</f>
        <v>114.06800384035731</v>
      </c>
      <c r="D5" s="95">
        <f>IF(RES_hh_tesh!D5=0,0,RES_hh_tesh!D5/RES_summary!D$19)</f>
        <v>111.96767609114221</v>
      </c>
      <c r="E5" s="95">
        <f>IF(RES_hh_tesh!E5=0,0,RES_hh_tesh!E5/RES_summary!E$19)</f>
        <v>113.32800843525663</v>
      </c>
      <c r="F5" s="95">
        <f>IF(RES_hh_tesh!F5=0,0,RES_hh_tesh!F5/RES_summary!F$19)</f>
        <v>114.223048323309</v>
      </c>
      <c r="G5" s="95">
        <f>IF(RES_hh_tesh!G5=0,0,RES_hh_tesh!G5/RES_summary!G$19)</f>
        <v>119.79885648423512</v>
      </c>
      <c r="H5" s="95">
        <f>IF(RES_hh_tesh!H5=0,0,RES_hh_tesh!H5/RES_summary!H$19)</f>
        <v>118.28054541669172</v>
      </c>
      <c r="I5" s="95">
        <f>IF(RES_hh_tesh!I5=0,0,RES_hh_tesh!I5/RES_summary!I$19)</f>
        <v>106.69194978124735</v>
      </c>
      <c r="J5" s="95">
        <f>IF(RES_hh_tesh!J5=0,0,RES_hh_tesh!J5/RES_summary!J$19)</f>
        <v>113.01565461843298</v>
      </c>
      <c r="K5" s="95">
        <f>IF(RES_hh_tesh!K5=0,0,RES_hh_tesh!K5/RES_summary!K$19)</f>
        <v>113.23017885808284</v>
      </c>
      <c r="L5" s="95">
        <f>IF(RES_hh_tesh!L5=0,0,RES_hh_tesh!L5/RES_summary!L$19)</f>
        <v>104.56502720458873</v>
      </c>
      <c r="M5" s="95">
        <f>IF(RES_hh_tesh!M5=0,0,RES_hh_tesh!M5/RES_summary!M$19)</f>
        <v>87.273872987099267</v>
      </c>
      <c r="N5" s="95">
        <f>IF(RES_hh_tesh!N5=0,0,RES_hh_tesh!N5/RES_summary!N$19)</f>
        <v>83.031478029787237</v>
      </c>
      <c r="O5" s="95">
        <f>IF(RES_hh_tesh!O5=0,0,RES_hh_tesh!O5/RES_summary!O$19)</f>
        <v>86.834544090565799</v>
      </c>
      <c r="P5" s="95">
        <f>IF(RES_hh_tesh!P5=0,0,RES_hh_tesh!P5/RES_summary!P$19)</f>
        <v>79.067742000939802</v>
      </c>
      <c r="Q5" s="95">
        <f>IF(RES_hh_tesh!Q5=0,0,RES_hh_tesh!Q5/RES_summary!Q$19)</f>
        <v>85.14882791299938</v>
      </c>
    </row>
    <row r="6" spans="1:17" ht="12" customHeight="1" x14ac:dyDescent="0.25">
      <c r="A6" s="87" t="s">
        <v>84</v>
      </c>
      <c r="B6" s="95">
        <f>IF(RES_hh_tesh!B6=0,0,RES_hh_tesh!B6/RES_summary!B$19)</f>
        <v>110.5104438336312</v>
      </c>
      <c r="C6" s="95">
        <f>IF(RES_hh_tesh!C6=0,0,RES_hh_tesh!C6/RES_summary!C$19)</f>
        <v>113.82645094602792</v>
      </c>
      <c r="D6" s="95">
        <f>IF(RES_hh_tesh!D6=0,0,RES_hh_tesh!D6/RES_summary!D$19)</f>
        <v>115.96163666540974</v>
      </c>
      <c r="E6" s="95">
        <f>IF(RES_hh_tesh!E6=0,0,RES_hh_tesh!E6/RES_summary!E$19)</f>
        <v>117.12100667758912</v>
      </c>
      <c r="F6" s="95">
        <f>IF(RES_hh_tesh!F6=0,0,RES_hh_tesh!F6/RES_summary!F$19)</f>
        <v>119.1017804831007</v>
      </c>
      <c r="G6" s="95">
        <f>IF(RES_hh_tesh!G6=0,0,RES_hh_tesh!G6/RES_summary!G$19)</f>
        <v>119.4665604454535</v>
      </c>
      <c r="H6" s="95">
        <f>IF(RES_hh_tesh!H6=0,0,RES_hh_tesh!H6/RES_summary!H$19)</f>
        <v>122.10341886941951</v>
      </c>
      <c r="I6" s="95">
        <f>IF(RES_hh_tesh!I6=0,0,RES_hh_tesh!I6/RES_summary!I$19)</f>
        <v>110.53658405943807</v>
      </c>
      <c r="J6" s="95">
        <f>IF(RES_hh_tesh!J6=0,0,RES_hh_tesh!J6/RES_summary!J$19)</f>
        <v>117.50766774237559</v>
      </c>
      <c r="K6" s="95">
        <f>IF(RES_hh_tesh!K6=0,0,RES_hh_tesh!K6/RES_summary!K$19)</f>
        <v>111.58391443164339</v>
      </c>
      <c r="L6" s="95">
        <f>IF(RES_hh_tesh!L6=0,0,RES_hh_tesh!L6/RES_summary!L$19)</f>
        <v>116.22989036137754</v>
      </c>
      <c r="M6" s="95">
        <f>IF(RES_hh_tesh!M6=0,0,RES_hh_tesh!M6/RES_summary!M$19)</f>
        <v>88.899162066086262</v>
      </c>
      <c r="N6" s="95">
        <f>IF(RES_hh_tesh!N6=0,0,RES_hh_tesh!N6/RES_summary!N$19)</f>
        <v>88.425019843571732</v>
      </c>
      <c r="O6" s="95">
        <f>IF(RES_hh_tesh!O6=0,0,RES_hh_tesh!O6/RES_summary!O$19)</f>
        <v>91.942876841643567</v>
      </c>
      <c r="P6" s="95">
        <f>IF(RES_hh_tesh!P6=0,0,RES_hh_tesh!P6/RES_summary!P$19)</f>
        <v>83.783725184539591</v>
      </c>
      <c r="Q6" s="95">
        <f>IF(RES_hh_tesh!Q6=0,0,RES_hh_tesh!Q6/RES_summary!Q$19)</f>
        <v>89.893546365316368</v>
      </c>
    </row>
    <row r="7" spans="1:17" ht="12" customHeight="1" x14ac:dyDescent="0.25">
      <c r="A7" s="87" t="s">
        <v>110</v>
      </c>
      <c r="B7" s="95">
        <f>IF(RES_hh_tesh!B7=0,0,RES_hh_tesh!B7/RES_summary!B$19)</f>
        <v>110.50787839000198</v>
      </c>
      <c r="C7" s="95">
        <f>IF(RES_hh_tesh!C7=0,0,RES_hh_tesh!C7/RES_summary!C$19)</f>
        <v>117.82455377766165</v>
      </c>
      <c r="D7" s="95">
        <f>IF(RES_hh_tesh!D7=0,0,RES_hh_tesh!D7/RES_summary!D$19)</f>
        <v>112.56538105787972</v>
      </c>
      <c r="E7" s="95">
        <f>IF(RES_hh_tesh!E7=0,0,RES_hh_tesh!E7/RES_summary!E$19)</f>
        <v>117.08693692100999</v>
      </c>
      <c r="F7" s="95">
        <f>IF(RES_hh_tesh!F7=0,0,RES_hh_tesh!F7/RES_summary!F$19)</f>
        <v>122.24334601056687</v>
      </c>
      <c r="G7" s="95">
        <f>IF(RES_hh_tesh!G7=0,0,RES_hh_tesh!G7/RES_summary!G$19)</f>
        <v>120.5907081084497</v>
      </c>
      <c r="H7" s="95">
        <f>IF(RES_hh_tesh!H7=0,0,RES_hh_tesh!H7/RES_summary!H$19)</f>
        <v>124.62590363123878</v>
      </c>
      <c r="I7" s="95">
        <f>IF(RES_hh_tesh!I7=0,0,RES_hh_tesh!I7/RES_summary!I$19)</f>
        <v>112.40330827084246</v>
      </c>
      <c r="J7" s="95">
        <f>IF(RES_hh_tesh!J7=0,0,RES_hh_tesh!J7/RES_summary!J$19)</f>
        <v>119.0285745762489</v>
      </c>
      <c r="K7" s="95">
        <f>IF(RES_hh_tesh!K7=0,0,RES_hh_tesh!K7/RES_summary!K$19)</f>
        <v>112.21856186058541</v>
      </c>
      <c r="L7" s="95">
        <f>IF(RES_hh_tesh!L7=0,0,RES_hh_tesh!L7/RES_summary!L$19)</f>
        <v>119.66056461056489</v>
      </c>
      <c r="M7" s="95">
        <f>IF(RES_hh_tesh!M7=0,0,RES_hh_tesh!M7/RES_summary!M$19)</f>
        <v>89.674009924284647</v>
      </c>
      <c r="N7" s="95">
        <f>IF(RES_hh_tesh!N7=0,0,RES_hh_tesh!N7/RES_summary!N$19)</f>
        <v>89.330119548047691</v>
      </c>
      <c r="O7" s="95">
        <f>IF(RES_hh_tesh!O7=0,0,RES_hh_tesh!O7/RES_summary!O$19)</f>
        <v>90.258912823402881</v>
      </c>
      <c r="P7" s="95">
        <f>IF(RES_hh_tesh!P7=0,0,RES_hh_tesh!P7/RES_summary!P$19)</f>
        <v>82.148627705080187</v>
      </c>
      <c r="Q7" s="95">
        <f>IF(RES_hh_tesh!Q7=0,0,RES_hh_tesh!Q7/RES_summary!Q$19)</f>
        <v>88.266149043218917</v>
      </c>
    </row>
    <row r="8" spans="1:17" ht="12" customHeight="1" x14ac:dyDescent="0.25">
      <c r="A8" s="87" t="s">
        <v>109</v>
      </c>
      <c r="B8" s="95">
        <f>IF(RES_hh_tesh!B8=0,0,RES_hh_tesh!B8/RES_summary!B$19)</f>
        <v>110.50777418949784</v>
      </c>
      <c r="C8" s="95">
        <f>IF(RES_hh_tesh!C8=0,0,RES_hh_tesh!C8/RES_summary!C$19)</f>
        <v>116.92034510598248</v>
      </c>
      <c r="D8" s="95">
        <f>IF(RES_hh_tesh!D8=0,0,RES_hh_tesh!D8/RES_summary!D$19)</f>
        <v>112.88467173263213</v>
      </c>
      <c r="E8" s="95">
        <f>IF(RES_hh_tesh!E8=0,0,RES_hh_tesh!E8/RES_summary!E$19)</f>
        <v>117.51286208320504</v>
      </c>
      <c r="F8" s="95">
        <f>IF(RES_hh_tesh!F8=0,0,RES_hh_tesh!F8/RES_summary!F$19)</f>
        <v>122.35681771688949</v>
      </c>
      <c r="G8" s="95">
        <f>IF(RES_hh_tesh!G8=0,0,RES_hh_tesh!G8/RES_summary!G$19)</f>
        <v>122.48212255020391</v>
      </c>
      <c r="H8" s="95">
        <f>IF(RES_hh_tesh!H8=0,0,RES_hh_tesh!H8/RES_summary!H$19)</f>
        <v>124.93350248171312</v>
      </c>
      <c r="I8" s="95">
        <f>IF(RES_hh_tesh!I8=0,0,RES_hh_tesh!I8/RES_summary!I$19)</f>
        <v>112.58286798226446</v>
      </c>
      <c r="J8" s="95">
        <f>IF(RES_hh_tesh!J8=0,0,RES_hh_tesh!J8/RES_summary!J$19)</f>
        <v>121.56789747479411</v>
      </c>
      <c r="K8" s="95">
        <f>IF(RES_hh_tesh!K8=0,0,RES_hh_tesh!K8/RES_summary!K$19)</f>
        <v>111.41895616657897</v>
      </c>
      <c r="L8" s="95">
        <f>IF(RES_hh_tesh!L8=0,0,RES_hh_tesh!L8/RES_summary!L$19)</f>
        <v>119.27113597914381</v>
      </c>
      <c r="M8" s="95">
        <f>IF(RES_hh_tesh!M8=0,0,RES_hh_tesh!M8/RES_summary!M$19)</f>
        <v>89.187300670306712</v>
      </c>
      <c r="N8" s="95">
        <f>IF(RES_hh_tesh!N8=0,0,RES_hh_tesh!N8/RES_summary!N$19)</f>
        <v>89.328099434718894</v>
      </c>
      <c r="O8" s="95">
        <f>IF(RES_hh_tesh!O8=0,0,RES_hh_tesh!O8/RES_summary!O$19)</f>
        <v>91.025504495125858</v>
      </c>
      <c r="P8" s="95">
        <f>IF(RES_hh_tesh!P8=0,0,RES_hh_tesh!P8/RES_summary!P$19)</f>
        <v>82.542564076210468</v>
      </c>
      <c r="Q8" s="95">
        <f>IF(RES_hh_tesh!Q8=0,0,RES_hh_tesh!Q8/RES_summary!Q$19)</f>
        <v>88.532869072368754</v>
      </c>
    </row>
    <row r="9" spans="1:17" ht="12" customHeight="1" x14ac:dyDescent="0.25">
      <c r="A9" s="87" t="s">
        <v>55</v>
      </c>
      <c r="B9" s="95">
        <f>IF(RES_hh_tesh!B9=0,0,RES_hh_tesh!B9/RES_summary!B$19)</f>
        <v>110.50914082916329</v>
      </c>
      <c r="C9" s="95">
        <f>IF(RES_hh_tesh!C9=0,0,RES_hh_tesh!C9/RES_summary!C$19)</f>
        <v>113.54757287635756</v>
      </c>
      <c r="D9" s="95">
        <f>IF(RES_hh_tesh!D9=0,0,RES_hh_tesh!D9/RES_summary!D$19)</f>
        <v>112.49327396144</v>
      </c>
      <c r="E9" s="95">
        <f>IF(RES_hh_tesh!E9=0,0,RES_hh_tesh!E9/RES_summary!E$19)</f>
        <v>113.9927210868106</v>
      </c>
      <c r="F9" s="95">
        <f>IF(RES_hh_tesh!F9=0,0,RES_hh_tesh!F9/RES_summary!F$19)</f>
        <v>117.31875848355283</v>
      </c>
      <c r="G9" s="95">
        <f>IF(RES_hh_tesh!G9=0,0,RES_hh_tesh!G9/RES_summary!G$19)</f>
        <v>118.83946055667455</v>
      </c>
      <c r="H9" s="95">
        <f>IF(RES_hh_tesh!H9=0,0,RES_hh_tesh!H9/RES_summary!H$19)</f>
        <v>121.9729293145502</v>
      </c>
      <c r="I9" s="95">
        <f>IF(RES_hh_tesh!I9=0,0,RES_hh_tesh!I9/RES_summary!I$19)</f>
        <v>126.92472472442005</v>
      </c>
      <c r="J9" s="95">
        <f>IF(RES_hh_tesh!J9=0,0,RES_hh_tesh!J9/RES_summary!J$19)</f>
        <v>110.5492794035264</v>
      </c>
      <c r="K9" s="95">
        <f>IF(RES_hh_tesh!K9=0,0,RES_hh_tesh!K9/RES_summary!K$19)</f>
        <v>117.2408468489089</v>
      </c>
      <c r="L9" s="95">
        <f>IF(RES_hh_tesh!L9=0,0,RES_hh_tesh!L9/RES_summary!L$19)</f>
        <v>117.59298694392479</v>
      </c>
      <c r="M9" s="95">
        <f>IF(RES_hh_tesh!M9=0,0,RES_hh_tesh!M9/RES_summary!M$19)</f>
        <v>91.322128419200197</v>
      </c>
      <c r="N9" s="95">
        <f>IF(RES_hh_tesh!N9=0,0,RES_hh_tesh!N9/RES_summary!N$19)</f>
        <v>90.431370998871444</v>
      </c>
      <c r="O9" s="95">
        <f>IF(RES_hh_tesh!O9=0,0,RES_hh_tesh!O9/RES_summary!O$19)</f>
        <v>91.402829830209512</v>
      </c>
      <c r="P9" s="95">
        <f>IF(RES_hh_tesh!P9=0,0,RES_hh_tesh!P9/RES_summary!P$19)</f>
        <v>80.08297944020309</v>
      </c>
      <c r="Q9" s="95">
        <f>IF(RES_hh_tesh!Q9=0,0,RES_hh_tesh!Q9/RES_summary!Q$19)</f>
        <v>88.056294744956048</v>
      </c>
    </row>
    <row r="10" spans="1:17" ht="12" customHeight="1" x14ac:dyDescent="0.25">
      <c r="A10" s="87" t="s">
        <v>79</v>
      </c>
      <c r="B10" s="95">
        <f>IF(RES_hh_tesh!B10=0,0,RES_hh_tesh!B10/RES_summary!B$19)</f>
        <v>0</v>
      </c>
      <c r="C10" s="95">
        <f>IF(RES_hh_tesh!C10=0,0,RES_hh_tesh!C10/RES_summary!C$19)</f>
        <v>0</v>
      </c>
      <c r="D10" s="95">
        <f>IF(RES_hh_tesh!D10=0,0,RES_hh_tesh!D10/RES_summary!D$19)</f>
        <v>0</v>
      </c>
      <c r="E10" s="95">
        <f>IF(RES_hh_tesh!E10=0,0,RES_hh_tesh!E10/RES_summary!E$19)</f>
        <v>0</v>
      </c>
      <c r="F10" s="95">
        <f>IF(RES_hh_tesh!F10=0,0,RES_hh_tesh!F10/RES_summary!F$19)</f>
        <v>0</v>
      </c>
      <c r="G10" s="95">
        <f>IF(RES_hh_tesh!G10=0,0,RES_hh_tesh!G10/RES_summary!G$19)</f>
        <v>0</v>
      </c>
      <c r="H10" s="95">
        <f>IF(RES_hh_tesh!H10=0,0,RES_hh_tesh!H10/RES_summary!H$19)</f>
        <v>0</v>
      </c>
      <c r="I10" s="95">
        <f>IF(RES_hh_tesh!I10=0,0,RES_hh_tesh!I10/RES_summary!I$19)</f>
        <v>0</v>
      </c>
      <c r="J10" s="95">
        <f>IF(RES_hh_tesh!J10=0,0,RES_hh_tesh!J10/RES_summary!J$19)</f>
        <v>0</v>
      </c>
      <c r="K10" s="95">
        <f>IF(RES_hh_tesh!K10=0,0,RES_hh_tesh!K10/RES_summary!K$19)</f>
        <v>0</v>
      </c>
      <c r="L10" s="95">
        <f>IF(RES_hh_tesh!L10=0,0,RES_hh_tesh!L10/RES_summary!L$19)</f>
        <v>0</v>
      </c>
      <c r="M10" s="95">
        <f>IF(RES_hh_tesh!M10=0,0,RES_hh_tesh!M10/RES_summary!M$19)</f>
        <v>0</v>
      </c>
      <c r="N10" s="95">
        <f>IF(RES_hh_tesh!N10=0,0,RES_hh_tesh!N10/RES_summary!N$19)</f>
        <v>0</v>
      </c>
      <c r="O10" s="95">
        <f>IF(RES_hh_tesh!O10=0,0,RES_hh_tesh!O10/RES_summary!O$19)</f>
        <v>0</v>
      </c>
      <c r="P10" s="95">
        <f>IF(RES_hh_tesh!P10=0,0,RES_hh_tesh!P10/RES_summary!P$19)</f>
        <v>0</v>
      </c>
      <c r="Q10" s="95">
        <f>IF(RES_hh_tesh!Q10=0,0,RES_hh_tesh!Q10/RES_summary!Q$19)</f>
        <v>0</v>
      </c>
    </row>
    <row r="11" spans="1:17" ht="12" customHeight="1" x14ac:dyDescent="0.25">
      <c r="A11" s="87" t="s">
        <v>61</v>
      </c>
      <c r="B11" s="95">
        <f>IF(RES_hh_tesh!B11=0,0,RES_hh_tesh!B11/RES_summary!B$19)</f>
        <v>0</v>
      </c>
      <c r="C11" s="95">
        <f>IF(RES_hh_tesh!C11=0,0,RES_hh_tesh!C11/RES_summary!C$19)</f>
        <v>0</v>
      </c>
      <c r="D11" s="95">
        <f>IF(RES_hh_tesh!D11=0,0,RES_hh_tesh!D11/RES_summary!D$19)</f>
        <v>0</v>
      </c>
      <c r="E11" s="95">
        <f>IF(RES_hh_tesh!E11=0,0,RES_hh_tesh!E11/RES_summary!E$19)</f>
        <v>0</v>
      </c>
      <c r="F11" s="95">
        <f>IF(RES_hh_tesh!F11=0,0,RES_hh_tesh!F11/RES_summary!F$19)</f>
        <v>0</v>
      </c>
      <c r="G11" s="95">
        <f>IF(RES_hh_tesh!G11=0,0,RES_hh_tesh!G11/RES_summary!G$19)</f>
        <v>0</v>
      </c>
      <c r="H11" s="95">
        <f>IF(RES_hh_tesh!H11=0,0,RES_hh_tesh!H11/RES_summary!H$19)</f>
        <v>0</v>
      </c>
      <c r="I11" s="95">
        <f>IF(RES_hh_tesh!I11=0,0,RES_hh_tesh!I11/RES_summary!I$19)</f>
        <v>0</v>
      </c>
      <c r="J11" s="95">
        <f>IF(RES_hh_tesh!J11=0,0,RES_hh_tesh!J11/RES_summary!J$19)</f>
        <v>0</v>
      </c>
      <c r="K11" s="95">
        <f>IF(RES_hh_tesh!K11=0,0,RES_hh_tesh!K11/RES_summary!K$19)</f>
        <v>0</v>
      </c>
      <c r="L11" s="95">
        <f>IF(RES_hh_tesh!L11=0,0,RES_hh_tesh!L11/RES_summary!L$19)</f>
        <v>0</v>
      </c>
      <c r="M11" s="95">
        <f>IF(RES_hh_tesh!M11=0,0,RES_hh_tesh!M11/RES_summary!M$19)</f>
        <v>0</v>
      </c>
      <c r="N11" s="95">
        <f>IF(RES_hh_tesh!N11=0,0,RES_hh_tesh!N11/RES_summary!N$19)</f>
        <v>0</v>
      </c>
      <c r="O11" s="95">
        <f>IF(RES_hh_tesh!O11=0,0,RES_hh_tesh!O11/RES_summary!O$19)</f>
        <v>0</v>
      </c>
      <c r="P11" s="95">
        <f>IF(RES_hh_tesh!P11=0,0,RES_hh_tesh!P11/RES_summary!P$19)</f>
        <v>0</v>
      </c>
      <c r="Q11" s="95">
        <f>IF(RES_hh_tesh!Q11=0,0,RES_hh_tesh!Q11/RES_summary!Q$19)</f>
        <v>0</v>
      </c>
    </row>
    <row r="12" spans="1:17" ht="12" customHeight="1" x14ac:dyDescent="0.25">
      <c r="A12" s="87" t="s">
        <v>115</v>
      </c>
      <c r="B12" s="95">
        <f>IF(RES_hh_tesh!B12=0,0,RES_hh_tesh!B12/RES_summary!B$19)</f>
        <v>124.71932634705368</v>
      </c>
      <c r="C12" s="95">
        <f>IF(RES_hh_tesh!C12=0,0,RES_hh_tesh!C12/RES_summary!C$19)</f>
        <v>132.19980148571395</v>
      </c>
      <c r="D12" s="95">
        <f>IF(RES_hh_tesh!D12=0,0,RES_hh_tesh!D12/RES_summary!D$19)</f>
        <v>126.02081501930923</v>
      </c>
      <c r="E12" s="95">
        <f>IF(RES_hh_tesh!E12=0,0,RES_hh_tesh!E12/RES_summary!E$19)</f>
        <v>130.81608427485267</v>
      </c>
      <c r="F12" s="95">
        <f>IF(RES_hh_tesh!F12=0,0,RES_hh_tesh!F12/RES_summary!F$19)</f>
        <v>136.38047193673304</v>
      </c>
      <c r="G12" s="95">
        <f>IF(RES_hh_tesh!G12=0,0,RES_hh_tesh!G12/RES_summary!G$19)</f>
        <v>136.46604200533309</v>
      </c>
      <c r="H12" s="95">
        <f>IF(RES_hh_tesh!H12=0,0,RES_hh_tesh!H12/RES_summary!H$19)</f>
        <v>140.91412269079859</v>
      </c>
      <c r="I12" s="95">
        <f>IF(RES_hh_tesh!I12=0,0,RES_hh_tesh!I12/RES_summary!I$19)</f>
        <v>126.47738681988241</v>
      </c>
      <c r="J12" s="95">
        <f>IF(RES_hh_tesh!J12=0,0,RES_hh_tesh!J12/RES_summary!J$19)</f>
        <v>134.62687626541182</v>
      </c>
      <c r="K12" s="95">
        <f>IF(RES_hh_tesh!K12=0,0,RES_hh_tesh!K12/RES_summary!K$19)</f>
        <v>125.03415338892623</v>
      </c>
      <c r="L12" s="95">
        <f>IF(RES_hh_tesh!L12=0,0,RES_hh_tesh!L12/RES_summary!L$19)</f>
        <v>131.40817317175052</v>
      </c>
      <c r="M12" s="95">
        <f>IF(RES_hh_tesh!M12=0,0,RES_hh_tesh!M12/RES_summary!M$19)</f>
        <v>100.60336868308346</v>
      </c>
      <c r="N12" s="95">
        <f>IF(RES_hh_tesh!N12=0,0,RES_hh_tesh!N12/RES_summary!N$19)</f>
        <v>99.272715223717199</v>
      </c>
      <c r="O12" s="95">
        <f>IF(RES_hh_tesh!O12=0,0,RES_hh_tesh!O12/RES_summary!O$19)</f>
        <v>102.02556977993679</v>
      </c>
      <c r="P12" s="95">
        <f>IF(RES_hh_tesh!P12=0,0,RES_hh_tesh!P12/RES_summary!P$19)</f>
        <v>93.02783592821595</v>
      </c>
      <c r="Q12" s="95">
        <f>IF(RES_hh_tesh!Q12=0,0,RES_hh_tesh!Q12/RES_summary!Q$19)</f>
        <v>100.53829509877801</v>
      </c>
    </row>
    <row r="13" spans="1:17" ht="12" customHeight="1" x14ac:dyDescent="0.25">
      <c r="A13" s="51" t="s">
        <v>114</v>
      </c>
      <c r="B13" s="22">
        <f>IF(RES_hh_tesh!B13=0,0,RES_hh_tesh!B13/RES_summary!B$19)</f>
        <v>130.30648483727376</v>
      </c>
      <c r="C13" s="22">
        <f>IF(RES_hh_tesh!C13=0,0,RES_hh_tesh!C13/RES_summary!C$19)</f>
        <v>142.03510719472956</v>
      </c>
      <c r="D13" s="22">
        <f>IF(RES_hh_tesh!D13=0,0,RES_hh_tesh!D13/RES_summary!D$19)</f>
        <v>125.73075100625914</v>
      </c>
      <c r="E13" s="22">
        <f>IF(RES_hh_tesh!E13=0,0,RES_hh_tesh!E13/RES_summary!E$19)</f>
        <v>133.31211876792543</v>
      </c>
      <c r="F13" s="22">
        <f>IF(RES_hh_tesh!F13=0,0,RES_hh_tesh!F13/RES_summary!F$19)</f>
        <v>144.2592339327303</v>
      </c>
      <c r="G13" s="22">
        <f>IF(RES_hh_tesh!G13=0,0,RES_hh_tesh!G13/RES_summary!G$19)</f>
        <v>141.5519102823707</v>
      </c>
      <c r="H13" s="22">
        <f>IF(RES_hh_tesh!H13=0,0,RES_hh_tesh!H13/RES_summary!H$19)</f>
        <v>156.19830850734957</v>
      </c>
      <c r="I13" s="22">
        <f>IF(RES_hh_tesh!I13=0,0,RES_hh_tesh!I13/RES_summary!I$19)</f>
        <v>133.72847104419606</v>
      </c>
      <c r="J13" s="22">
        <f>IF(RES_hh_tesh!J13=0,0,RES_hh_tesh!J13/RES_summary!J$19)</f>
        <v>143.83872922245058</v>
      </c>
      <c r="K13" s="22">
        <f>IF(RES_hh_tesh!K13=0,0,RES_hh_tesh!K13/RES_summary!K$19)</f>
        <v>116.87184676116537</v>
      </c>
      <c r="L13" s="22">
        <f>IF(RES_hh_tesh!L13=0,0,RES_hh_tesh!L13/RES_summary!L$19)</f>
        <v>131.64960403036432</v>
      </c>
      <c r="M13" s="22">
        <f>IF(RES_hh_tesh!M13=0,0,RES_hh_tesh!M13/RES_summary!M$19)</f>
        <v>99.786860001622799</v>
      </c>
      <c r="N13" s="22">
        <f>IF(RES_hh_tesh!N13=0,0,RES_hh_tesh!N13/RES_summary!N$19)</f>
        <v>97.003567112136892</v>
      </c>
      <c r="O13" s="22">
        <f>IF(RES_hh_tesh!O13=0,0,RES_hh_tesh!O13/RES_summary!O$19)</f>
        <v>105.83160781172774</v>
      </c>
      <c r="P13" s="22">
        <f>IF(RES_hh_tesh!P13=0,0,RES_hh_tesh!P13/RES_summary!P$19)</f>
        <v>96.806223817340694</v>
      </c>
      <c r="Q13" s="22">
        <f>IF(RES_hh_tesh!Q13=0,0,RES_hh_tesh!Q13/RES_summary!Q$19)</f>
        <v>108.04133150653067</v>
      </c>
    </row>
    <row r="14" spans="1:17" ht="12" customHeight="1" x14ac:dyDescent="0.25">
      <c r="A14" s="99" t="s">
        <v>117</v>
      </c>
      <c r="B14" s="98">
        <f>IF(RES_hh_tesh!B14=0,0,RES_hh_tesh!B14/RES_summary!B$19)</f>
        <v>2.7175625696559167</v>
      </c>
      <c r="C14" s="98">
        <f>IF(RES_hh_tesh!C14=0,0,RES_hh_tesh!C14/RES_summary!C$19)</f>
        <v>3.3740629726811768</v>
      </c>
      <c r="D14" s="98">
        <f>IF(RES_hh_tesh!D14=0,0,RES_hh_tesh!D14/RES_summary!D$19)</f>
        <v>1.8801325551890953</v>
      </c>
      <c r="E14" s="98">
        <f>IF(RES_hh_tesh!E14=0,0,RES_hh_tesh!E14/RES_summary!E$19)</f>
        <v>2.371545276682085</v>
      </c>
      <c r="F14" s="98">
        <f>IF(RES_hh_tesh!F14=0,0,RES_hh_tesh!F14/RES_summary!F$19)</f>
        <v>3.1699027056015661</v>
      </c>
      <c r="G14" s="98">
        <f>IF(RES_hh_tesh!G14=0,0,RES_hh_tesh!G14/RES_summary!G$19)</f>
        <v>2.8171427041293819</v>
      </c>
      <c r="H14" s="98">
        <f>IF(RES_hh_tesh!H14=0,0,RES_hh_tesh!H14/RES_summary!H$19)</f>
        <v>4.1615038021834287</v>
      </c>
      <c r="I14" s="98">
        <f>IF(RES_hh_tesh!I14=0,0,RES_hh_tesh!I14/RES_summary!I$19)</f>
        <v>3.1335013478802614</v>
      </c>
      <c r="J14" s="98">
        <f>IF(RES_hh_tesh!J14=0,0,RES_hh_tesh!J14/RES_summary!J$19)</f>
        <v>3.3945155227725201</v>
      </c>
      <c r="K14" s="98">
        <f>IF(RES_hh_tesh!K14=0,0,RES_hh_tesh!K14/RES_summary!K$19)</f>
        <v>1.0819447995497224</v>
      </c>
      <c r="L14" s="98">
        <f>IF(RES_hh_tesh!L14=0,0,RES_hh_tesh!L14/RES_summary!L$19)</f>
        <v>2.2218197230723571</v>
      </c>
      <c r="M14" s="98">
        <f>IF(RES_hh_tesh!M14=0,0,RES_hh_tesh!M14/RES_summary!M$19)</f>
        <v>1.8549933780474372</v>
      </c>
      <c r="N14" s="98">
        <f>IF(RES_hh_tesh!N14=0,0,RES_hh_tesh!N14/RES_summary!N$19)</f>
        <v>1.6053279611950799</v>
      </c>
      <c r="O14" s="98">
        <f>IF(RES_hh_tesh!O14=0,0,RES_hh_tesh!O14/RES_summary!O$19)</f>
        <v>2.2133115612042156</v>
      </c>
      <c r="P14" s="98">
        <f>IF(RES_hh_tesh!P14=0,0,RES_hh_tesh!P14/RES_summary!P$19)</f>
        <v>2.1762214667195936</v>
      </c>
      <c r="Q14" s="98">
        <f>IF(RES_hh_tesh!Q14=0,0,RES_hh_tesh!Q14/RES_summary!Q$19)</f>
        <v>2.680957792409806</v>
      </c>
    </row>
    <row r="15" spans="1:17" ht="12.95" customHeight="1" x14ac:dyDescent="0.25">
      <c r="A15" s="89" t="s">
        <v>112</v>
      </c>
      <c r="B15" s="96">
        <f>IF(RES_hh_tesh!B15=0,0,RES_hh_tesh!B15/RES_summary!B$19)</f>
        <v>6.3623495665565355E-2</v>
      </c>
      <c r="C15" s="96">
        <f>IF(RES_hh_tesh!C15=0,0,RES_hh_tesh!C15/RES_summary!C$19)</f>
        <v>7.185147972319253E-2</v>
      </c>
      <c r="D15" s="96">
        <f>IF(RES_hh_tesh!D15=0,0,RES_hh_tesh!D15/RES_summary!D$19)</f>
        <v>7.722040299637932E-2</v>
      </c>
      <c r="E15" s="96">
        <f>IF(RES_hh_tesh!E15=0,0,RES_hh_tesh!E15/RES_summary!E$19)</f>
        <v>8.285177823970849E-2</v>
      </c>
      <c r="F15" s="96">
        <f>IF(RES_hh_tesh!F15=0,0,RES_hh_tesh!F15/RES_summary!F$19)</f>
        <v>9.2452855841881301E-2</v>
      </c>
      <c r="G15" s="96">
        <f>IF(RES_hh_tesh!G15=0,0,RES_hh_tesh!G15/RES_summary!G$19)</f>
        <v>0.11238352647319313</v>
      </c>
      <c r="H15" s="96">
        <f>IF(RES_hh_tesh!H15=0,0,RES_hh_tesh!H15/RES_summary!H$19)</f>
        <v>0.13519642602187465</v>
      </c>
      <c r="I15" s="96">
        <f>IF(RES_hh_tesh!I15=0,0,RES_hh_tesh!I15/RES_summary!I$19)</f>
        <v>0.16575995863825618</v>
      </c>
      <c r="J15" s="96">
        <f>IF(RES_hh_tesh!J15=0,0,RES_hh_tesh!J15/RES_summary!J$19)</f>
        <v>0.18941975012529094</v>
      </c>
      <c r="K15" s="96">
        <f>IF(RES_hh_tesh!K15=0,0,RES_hh_tesh!K15/RES_summary!K$19)</f>
        <v>0.23243072645484963</v>
      </c>
      <c r="L15" s="96">
        <f>IF(RES_hh_tesh!L15=0,0,RES_hh_tesh!L15/RES_summary!L$19)</f>
        <v>0.26614121623856418</v>
      </c>
      <c r="M15" s="96">
        <f>IF(RES_hh_tesh!M15=0,0,RES_hh_tesh!M15/RES_summary!M$19)</f>
        <v>0.30143900941649909</v>
      </c>
      <c r="N15" s="96">
        <f>IF(RES_hh_tesh!N15=0,0,RES_hh_tesh!N15/RES_summary!N$19)</f>
        <v>0.34653673431825033</v>
      </c>
      <c r="O15" s="96">
        <f>IF(RES_hh_tesh!O15=0,0,RES_hh_tesh!O15/RES_summary!O$19)</f>
        <v>0.39264214606887055</v>
      </c>
      <c r="P15" s="96">
        <f>IF(RES_hh_tesh!P15=0,0,RES_hh_tesh!P15/RES_summary!P$19)</f>
        <v>0.4526463243988188</v>
      </c>
      <c r="Q15" s="96">
        <f>IF(RES_hh_tesh!Q15=0,0,RES_hh_tesh!Q15/RES_summary!Q$19)</f>
        <v>0.48022155260918648</v>
      </c>
    </row>
    <row r="16" spans="1:17" ht="12" customHeight="1" x14ac:dyDescent="0.25">
      <c r="A16" s="87" t="s">
        <v>111</v>
      </c>
      <c r="B16" s="97">
        <f>IF(RES_hh_tesh!B16=0,0,RES_hh_tesh!B16/RES_summary!B$19)</f>
        <v>6.3623495665565355E-2</v>
      </c>
      <c r="C16" s="97">
        <f>IF(RES_hh_tesh!C16=0,0,RES_hh_tesh!C16/RES_summary!C$19)</f>
        <v>7.185147972319253E-2</v>
      </c>
      <c r="D16" s="97">
        <f>IF(RES_hh_tesh!D16=0,0,RES_hh_tesh!D16/RES_summary!D$19)</f>
        <v>7.722040299637932E-2</v>
      </c>
      <c r="E16" s="97">
        <f>IF(RES_hh_tesh!E16=0,0,RES_hh_tesh!E16/RES_summary!E$19)</f>
        <v>8.285177823970849E-2</v>
      </c>
      <c r="F16" s="97">
        <f>IF(RES_hh_tesh!F16=0,0,RES_hh_tesh!F16/RES_summary!F$19)</f>
        <v>9.2452855841881301E-2</v>
      </c>
      <c r="G16" s="97">
        <f>IF(RES_hh_tesh!G16=0,0,RES_hh_tesh!G16/RES_summary!G$19)</f>
        <v>0.11238352647319313</v>
      </c>
      <c r="H16" s="97">
        <f>IF(RES_hh_tesh!H16=0,0,RES_hh_tesh!H16/RES_summary!H$19)</f>
        <v>0.13519642602187465</v>
      </c>
      <c r="I16" s="97">
        <f>IF(RES_hh_tesh!I16=0,0,RES_hh_tesh!I16/RES_summary!I$19)</f>
        <v>0.16575995863825618</v>
      </c>
      <c r="J16" s="97">
        <f>IF(RES_hh_tesh!J16=0,0,RES_hh_tesh!J16/RES_summary!J$19)</f>
        <v>0.18941975012529094</v>
      </c>
      <c r="K16" s="97">
        <f>IF(RES_hh_tesh!K16=0,0,RES_hh_tesh!K16/RES_summary!K$19)</f>
        <v>0.23243072645484963</v>
      </c>
      <c r="L16" s="97">
        <f>IF(RES_hh_tesh!L16=0,0,RES_hh_tesh!L16/RES_summary!L$19)</f>
        <v>0.26614121623856418</v>
      </c>
      <c r="M16" s="97">
        <f>IF(RES_hh_tesh!M16=0,0,RES_hh_tesh!M16/RES_summary!M$19)</f>
        <v>0.30143900941649909</v>
      </c>
      <c r="N16" s="97">
        <f>IF(RES_hh_tesh!N16=0,0,RES_hh_tesh!N16/RES_summary!N$19)</f>
        <v>0.34653673431825033</v>
      </c>
      <c r="O16" s="97">
        <f>IF(RES_hh_tesh!O16=0,0,RES_hh_tesh!O16/RES_summary!O$19)</f>
        <v>0.39264214606887055</v>
      </c>
      <c r="P16" s="97">
        <f>IF(RES_hh_tesh!P16=0,0,RES_hh_tesh!P16/RES_summary!P$19)</f>
        <v>0.4526463243988188</v>
      </c>
      <c r="Q16" s="97">
        <f>IF(RES_hh_tesh!Q16=0,0,RES_hh_tesh!Q16/RES_summary!Q$19)</f>
        <v>0.48022155260918648</v>
      </c>
    </row>
    <row r="17" spans="1:17" ht="12.95" customHeight="1" x14ac:dyDescent="0.25">
      <c r="A17" s="89" t="s">
        <v>63</v>
      </c>
      <c r="B17" s="96">
        <f>IF(RES_hh_tesh!B17=0,0,RES_hh_tesh!B17/RES_summary!B$19)</f>
        <v>28.16099516887563</v>
      </c>
      <c r="C17" s="96">
        <f>IF(RES_hh_tesh!C17=0,0,RES_hh_tesh!C17/RES_summary!C$19)</f>
        <v>28.339049162900753</v>
      </c>
      <c r="D17" s="96">
        <f>IF(RES_hh_tesh!D17=0,0,RES_hh_tesh!D17/RES_summary!D$19)</f>
        <v>27.597902853355027</v>
      </c>
      <c r="E17" s="96">
        <f>IF(RES_hh_tesh!E17=0,0,RES_hh_tesh!E17/RES_summary!E$19)</f>
        <v>27.743752583968067</v>
      </c>
      <c r="F17" s="96">
        <f>IF(RES_hh_tesh!F17=0,0,RES_hh_tesh!F17/RES_summary!F$19)</f>
        <v>28.108851375184038</v>
      </c>
      <c r="G17" s="96">
        <f>IF(RES_hh_tesh!G17=0,0,RES_hh_tesh!G17/RES_summary!G$19)</f>
        <v>28.079311399174674</v>
      </c>
      <c r="H17" s="96">
        <f>IF(RES_hh_tesh!H17=0,0,RES_hh_tesh!H17/RES_summary!H$19)</f>
        <v>28.962649152377082</v>
      </c>
      <c r="I17" s="96">
        <f>IF(RES_hh_tesh!I17=0,0,RES_hh_tesh!I17/RES_summary!I$19)</f>
        <v>28.375125574408713</v>
      </c>
      <c r="J17" s="96">
        <f>IF(RES_hh_tesh!J17=0,0,RES_hh_tesh!J17/RES_summary!J$19)</f>
        <v>28.542164883598375</v>
      </c>
      <c r="K17" s="96">
        <f>IF(RES_hh_tesh!K17=0,0,RES_hh_tesh!K17/RES_summary!K$19)</f>
        <v>27.415390919052026</v>
      </c>
      <c r="L17" s="96">
        <f>IF(RES_hh_tesh!L17=0,0,RES_hh_tesh!L17/RES_summary!L$19)</f>
        <v>27.822179143260779</v>
      </c>
      <c r="M17" s="96">
        <f>IF(RES_hh_tesh!M17=0,0,RES_hh_tesh!M17/RES_summary!M$19)</f>
        <v>27.782046896632838</v>
      </c>
      <c r="N17" s="96">
        <f>IF(RES_hh_tesh!N17=0,0,RES_hh_tesh!N17/RES_summary!N$19)</f>
        <v>27.588703407506603</v>
      </c>
      <c r="O17" s="96">
        <f>IF(RES_hh_tesh!O17=0,0,RES_hh_tesh!O17/RES_summary!O$19)</f>
        <v>27.927463179124494</v>
      </c>
      <c r="P17" s="96">
        <f>IF(RES_hh_tesh!P17=0,0,RES_hh_tesh!P17/RES_summary!P$19)</f>
        <v>27.773562773357781</v>
      </c>
      <c r="Q17" s="96">
        <f>IF(RES_hh_tesh!Q17=0,0,RES_hh_tesh!Q17/RES_summary!Q$19)</f>
        <v>27.634689375511535</v>
      </c>
    </row>
    <row r="18" spans="1:17" ht="12" customHeight="1" x14ac:dyDescent="0.25">
      <c r="A18" s="87" t="s">
        <v>58</v>
      </c>
      <c r="B18" s="95">
        <f>IF(RES_hh_tesh!B18=0,0,RES_hh_tesh!B18/RES_summary!B$19)</f>
        <v>26.938780573877452</v>
      </c>
      <c r="C18" s="95">
        <f>IF(RES_hh_tesh!C18=0,0,RES_hh_tesh!C18/RES_summary!C$19)</f>
        <v>26.786833890940617</v>
      </c>
      <c r="D18" s="95">
        <f>IF(RES_hh_tesh!D18=0,0,RES_hh_tesh!D18/RES_summary!D$19)</f>
        <v>26.656081787080495</v>
      </c>
      <c r="E18" s="95">
        <f>IF(RES_hh_tesh!E18=0,0,RES_hh_tesh!E18/RES_summary!E$19)</f>
        <v>26.541646683485641</v>
      </c>
      <c r="F18" s="95">
        <f>IF(RES_hh_tesh!F18=0,0,RES_hh_tesh!F18/RES_summary!F$19)</f>
        <v>26.514393570374612</v>
      </c>
      <c r="G18" s="95">
        <f>IF(RES_hh_tesh!G18=0,0,RES_hh_tesh!G18/RES_summary!G$19)</f>
        <v>26.567078692066442</v>
      </c>
      <c r="H18" s="95">
        <f>IF(RES_hh_tesh!H18=0,0,RES_hh_tesh!H18/RES_summary!H$19)</f>
        <v>26.72841563605694</v>
      </c>
      <c r="I18" s="95">
        <f>IF(RES_hh_tesh!I18=0,0,RES_hh_tesh!I18/RES_summary!I$19)</f>
        <v>26.579156313102779</v>
      </c>
      <c r="J18" s="95">
        <f>IF(RES_hh_tesh!J18=0,0,RES_hh_tesh!J18/RES_summary!J$19)</f>
        <v>26.511310037964435</v>
      </c>
      <c r="K18" s="95">
        <f>IF(RES_hh_tesh!K18=0,0,RES_hh_tesh!K18/RES_summary!K$19)</f>
        <v>26.492683171064222</v>
      </c>
      <c r="L18" s="95">
        <f>IF(RES_hh_tesh!L18=0,0,RES_hh_tesh!L18/RES_summary!L$19)</f>
        <v>26.419268680060586</v>
      </c>
      <c r="M18" s="95">
        <f>IF(RES_hh_tesh!M18=0,0,RES_hh_tesh!M18/RES_summary!M$19)</f>
        <v>26.611595512915308</v>
      </c>
      <c r="N18" s="95">
        <f>IF(RES_hh_tesh!N18=0,0,RES_hh_tesh!N18/RES_summary!N$19)</f>
        <v>26.672106697624123</v>
      </c>
      <c r="O18" s="95">
        <f>IF(RES_hh_tesh!O18=0,0,RES_hh_tesh!O18/RES_summary!O$19)</f>
        <v>26.731890268085817</v>
      </c>
      <c r="P18" s="95">
        <f>IF(RES_hh_tesh!P18=0,0,RES_hh_tesh!P18/RES_summary!P$19)</f>
        <v>26.627476950244112</v>
      </c>
      <c r="Q18" s="95">
        <f>IF(RES_hh_tesh!Q18=0,0,RES_hh_tesh!Q18/RES_summary!Q$19)</f>
        <v>26.31426949523598</v>
      </c>
    </row>
    <row r="19" spans="1:17" s="28" customFormat="1" ht="12" customHeight="1" x14ac:dyDescent="0.25">
      <c r="A19" s="87" t="s">
        <v>84</v>
      </c>
      <c r="B19" s="95">
        <f>IF(RES_hh_tesh!B19=0,0,RES_hh_tesh!B19/RES_summary!B$19)</f>
        <v>26.923569774336848</v>
      </c>
      <c r="C19" s="95">
        <f>IF(RES_hh_tesh!C19=0,0,RES_hh_tesh!C19/RES_summary!C$19)</f>
        <v>26.949029694026848</v>
      </c>
      <c r="D19" s="95">
        <f>IF(RES_hh_tesh!D19=0,0,RES_hh_tesh!D19/RES_summary!D$19)</f>
        <v>26.899624788410971</v>
      </c>
      <c r="E19" s="95">
        <f>IF(RES_hh_tesh!E19=0,0,RES_hh_tesh!E19/RES_summary!E$19)</f>
        <v>27.03089987663877</v>
      </c>
      <c r="F19" s="95">
        <f>IF(RES_hh_tesh!F19=0,0,RES_hh_tesh!F19/RES_summary!F$19)</f>
        <v>27.248553447612274</v>
      </c>
      <c r="G19" s="95">
        <f>IF(RES_hh_tesh!G19=0,0,RES_hh_tesh!G19/RES_summary!G$19)</f>
        <v>27.472684866855044</v>
      </c>
      <c r="H19" s="95">
        <f>IF(RES_hh_tesh!H19=0,0,RES_hh_tesh!H19/RES_summary!H$19)</f>
        <v>27.967636878773519</v>
      </c>
      <c r="I19" s="95">
        <f>IF(RES_hh_tesh!I19=0,0,RES_hh_tesh!I19/RES_summary!I$19)</f>
        <v>27.963437489022507</v>
      </c>
      <c r="J19" s="95">
        <f>IF(RES_hh_tesh!J19=0,0,RES_hh_tesh!J19/RES_summary!J$19)</f>
        <v>28.074715224047001</v>
      </c>
      <c r="K19" s="95">
        <f>IF(RES_hh_tesh!K19=0,0,RES_hh_tesh!K19/RES_summary!K$19)</f>
        <v>27.67514950661424</v>
      </c>
      <c r="L19" s="95">
        <f>IF(RES_hh_tesh!L19=0,0,RES_hh_tesh!L19/RES_summary!L$19)</f>
        <v>27.482876584865068</v>
      </c>
      <c r="M19" s="95">
        <f>IF(RES_hh_tesh!M19=0,0,RES_hh_tesh!M19/RES_summary!M$19)</f>
        <v>27.517872424240771</v>
      </c>
      <c r="N19" s="95">
        <f>IF(RES_hh_tesh!N19=0,0,RES_hh_tesh!N19/RES_summary!N$19)</f>
        <v>27.254923109798064</v>
      </c>
      <c r="O19" s="95">
        <f>IF(RES_hh_tesh!O19=0,0,RES_hh_tesh!O19/RES_summary!O$19)</f>
        <v>27.605454104070034</v>
      </c>
      <c r="P19" s="95">
        <f>IF(RES_hh_tesh!P19=0,0,RES_hh_tesh!P19/RES_summary!P$19)</f>
        <v>27.322284784845515</v>
      </c>
      <c r="Q19" s="95">
        <f>IF(RES_hh_tesh!Q19=0,0,RES_hh_tesh!Q19/RES_summary!Q$19)</f>
        <v>26.899722252066546</v>
      </c>
    </row>
    <row r="20" spans="1:17" ht="12" customHeight="1" x14ac:dyDescent="0.25">
      <c r="A20" s="87" t="s">
        <v>110</v>
      </c>
      <c r="B20" s="95">
        <f>IF(RES_hh_tesh!B20=0,0,RES_hh_tesh!B20/RES_summary!B$19)</f>
        <v>26.923633195833762</v>
      </c>
      <c r="C20" s="95">
        <f>IF(RES_hh_tesh!C20=0,0,RES_hh_tesh!C20/RES_summary!C$19)</f>
        <v>26.92569638134896</v>
      </c>
      <c r="D20" s="95">
        <f>IF(RES_hh_tesh!D20=0,0,RES_hh_tesh!D20/RES_summary!D$19)</f>
        <v>26.838821044539888</v>
      </c>
      <c r="E20" s="95">
        <f>IF(RES_hh_tesh!E20=0,0,RES_hh_tesh!E20/RES_summary!E$19)</f>
        <v>26.805015065218054</v>
      </c>
      <c r="F20" s="95">
        <f>IF(RES_hh_tesh!F20=0,0,RES_hh_tesh!F20/RES_summary!F$19)</f>
        <v>26.805188956945418</v>
      </c>
      <c r="G20" s="95">
        <f>IF(RES_hh_tesh!G20=0,0,RES_hh_tesh!G20/RES_summary!G$19)</f>
        <v>26.852079782618475</v>
      </c>
      <c r="H20" s="95">
        <f>IF(RES_hh_tesh!H20=0,0,RES_hh_tesh!H20/RES_summary!H$19)</f>
        <v>27.10863518934482</v>
      </c>
      <c r="I20" s="95">
        <f>IF(RES_hh_tesh!I20=0,0,RES_hh_tesh!I20/RES_summary!I$19)</f>
        <v>26.886563025350853</v>
      </c>
      <c r="J20" s="95">
        <f>IF(RES_hh_tesh!J20=0,0,RES_hh_tesh!J20/RES_summary!J$19)</f>
        <v>26.726586974799087</v>
      </c>
      <c r="K20" s="95">
        <f>IF(RES_hh_tesh!K20=0,0,RES_hh_tesh!K20/RES_summary!K$19)</f>
        <v>26.479332901034422</v>
      </c>
      <c r="L20" s="95">
        <f>IF(RES_hh_tesh!L20=0,0,RES_hh_tesh!L20/RES_summary!L$19)</f>
        <v>26.240522841749158</v>
      </c>
      <c r="M20" s="95">
        <f>IF(RES_hh_tesh!M20=0,0,RES_hh_tesh!M20/RES_summary!M$19)</f>
        <v>26.066145638212717</v>
      </c>
      <c r="N20" s="95">
        <f>IF(RES_hh_tesh!N20=0,0,RES_hh_tesh!N20/RES_summary!N$19)</f>
        <v>25.901903933159051</v>
      </c>
      <c r="O20" s="95">
        <f>IF(RES_hh_tesh!O20=0,0,RES_hh_tesh!O20/RES_summary!O$19)</f>
        <v>25.822555977023988</v>
      </c>
      <c r="P20" s="95">
        <f>IF(RES_hh_tesh!P20=0,0,RES_hh_tesh!P20/RES_summary!P$19)</f>
        <v>25.720424746940957</v>
      </c>
      <c r="Q20" s="95">
        <f>IF(RES_hh_tesh!Q20=0,0,RES_hh_tesh!Q20/RES_summary!Q$19)</f>
        <v>25.42366961305239</v>
      </c>
    </row>
    <row r="21" spans="1:17" ht="12" customHeight="1" x14ac:dyDescent="0.25">
      <c r="A21" s="87" t="s">
        <v>109</v>
      </c>
      <c r="B21" s="95">
        <f>IF(RES_hh_tesh!B21=0,0,RES_hh_tesh!B21/RES_summary!B$19)</f>
        <v>26.923708434073973</v>
      </c>
      <c r="C21" s="95">
        <f>IF(RES_hh_tesh!C21=0,0,RES_hh_tesh!C21/RES_summary!C$19)</f>
        <v>26.81374985282039</v>
      </c>
      <c r="D21" s="95">
        <f>IF(RES_hh_tesh!D21=0,0,RES_hh_tesh!D21/RES_summary!D$19)</f>
        <v>26.639287070499549</v>
      </c>
      <c r="E21" s="95">
        <f>IF(RES_hh_tesh!E21=0,0,RES_hh_tesh!E21/RES_summary!E$19)</f>
        <v>26.622987592572482</v>
      </c>
      <c r="F21" s="95">
        <f>IF(RES_hh_tesh!F21=0,0,RES_hh_tesh!F21/RES_summary!F$19)</f>
        <v>26.652382445699814</v>
      </c>
      <c r="G21" s="95">
        <f>IF(RES_hh_tesh!G21=0,0,RES_hh_tesh!G21/RES_summary!G$19)</f>
        <v>26.596304163559672</v>
      </c>
      <c r="H21" s="95">
        <f>IF(RES_hh_tesh!H21=0,0,RES_hh_tesh!H21/RES_summary!H$19)</f>
        <v>26.768017292917882</v>
      </c>
      <c r="I21" s="95">
        <f>IF(RES_hh_tesh!I21=0,0,RES_hh_tesh!I21/RES_summary!I$19)</f>
        <v>26.439239560678384</v>
      </c>
      <c r="J21" s="95">
        <f>IF(RES_hh_tesh!J21=0,0,RES_hh_tesh!J21/RES_summary!J$19)</f>
        <v>26.284690679055089</v>
      </c>
      <c r="K21" s="95">
        <f>IF(RES_hh_tesh!K21=0,0,RES_hh_tesh!K21/RES_summary!K$19)</f>
        <v>25.874589126121521</v>
      </c>
      <c r="L21" s="95">
        <f>IF(RES_hh_tesh!L21=0,0,RES_hh_tesh!L21/RES_summary!L$19)</f>
        <v>25.93026422837934</v>
      </c>
      <c r="M21" s="95">
        <f>IF(RES_hh_tesh!M21=0,0,RES_hh_tesh!M21/RES_summary!M$19)</f>
        <v>25.312705624945771</v>
      </c>
      <c r="N21" s="95">
        <f>IF(RES_hh_tesh!N21=0,0,RES_hh_tesh!N21/RES_summary!N$19)</f>
        <v>25.443469234135396</v>
      </c>
      <c r="O21" s="95">
        <f>IF(RES_hh_tesh!O21=0,0,RES_hh_tesh!O21/RES_summary!O$19)</f>
        <v>25.364958957966657</v>
      </c>
      <c r="P21" s="95">
        <f>IF(RES_hh_tesh!P21=0,0,RES_hh_tesh!P21/RES_summary!P$19)</f>
        <v>25.180679206828959</v>
      </c>
      <c r="Q21" s="95">
        <f>IF(RES_hh_tesh!Q21=0,0,RES_hh_tesh!Q21/RES_summary!Q$19)</f>
        <v>24.812893204675408</v>
      </c>
    </row>
    <row r="22" spans="1:17" ht="12" customHeight="1" x14ac:dyDescent="0.25">
      <c r="A22" s="87" t="s">
        <v>55</v>
      </c>
      <c r="B22" s="95">
        <f>IF(RES_hh_tesh!B22=0,0,RES_hh_tesh!B22/RES_summary!B$19)</f>
        <v>26.925670853960991</v>
      </c>
      <c r="C22" s="95">
        <f>IF(RES_hh_tesh!C22=0,0,RES_hh_tesh!C22/RES_summary!C$19)</f>
        <v>27.162252896552076</v>
      </c>
      <c r="D22" s="95">
        <f>IF(RES_hh_tesh!D22=0,0,RES_hh_tesh!D22/RES_summary!D$19)</f>
        <v>27.253139477240047</v>
      </c>
      <c r="E22" s="95">
        <f>IF(RES_hh_tesh!E22=0,0,RES_hh_tesh!E22/RES_summary!E$19)</f>
        <v>27.26513668992024</v>
      </c>
      <c r="F22" s="95">
        <f>IF(RES_hh_tesh!F22=0,0,RES_hh_tesh!F22/RES_summary!F$19)</f>
        <v>27.534069528113179</v>
      </c>
      <c r="G22" s="95">
        <f>IF(RES_hh_tesh!G22=0,0,RES_hh_tesh!G22/RES_summary!G$19)</f>
        <v>27.739163626307779</v>
      </c>
      <c r="H22" s="95">
        <f>IF(RES_hh_tesh!H22=0,0,RES_hh_tesh!H22/RES_summary!H$19)</f>
        <v>28.099596343800663</v>
      </c>
      <c r="I22" s="95">
        <f>IF(RES_hh_tesh!I22=0,0,RES_hh_tesh!I22/RES_summary!I$19)</f>
        <v>28.621382513460716</v>
      </c>
      <c r="J22" s="95">
        <f>IF(RES_hh_tesh!J22=0,0,RES_hh_tesh!J22/RES_summary!J$19)</f>
        <v>28.144596434071072</v>
      </c>
      <c r="K22" s="95">
        <f>IF(RES_hh_tesh!K22=0,0,RES_hh_tesh!K22/RES_summary!K$19)</f>
        <v>28.234009821546739</v>
      </c>
      <c r="L22" s="95">
        <f>IF(RES_hh_tesh!L22=0,0,RES_hh_tesh!L22/RES_summary!L$19)</f>
        <v>27.906461282290376</v>
      </c>
      <c r="M22" s="95">
        <f>IF(RES_hh_tesh!M22=0,0,RES_hh_tesh!M22/RES_summary!M$19)</f>
        <v>27.744681781416908</v>
      </c>
      <c r="N22" s="95">
        <f>IF(RES_hh_tesh!N22=0,0,RES_hh_tesh!N22/RES_summary!N$19)</f>
        <v>27.630759520574848</v>
      </c>
      <c r="O22" s="95">
        <f>IF(RES_hh_tesh!O22=0,0,RES_hh_tesh!O22/RES_summary!O$19)</f>
        <v>27.452377789946752</v>
      </c>
      <c r="P22" s="95">
        <f>IF(RES_hh_tesh!P22=0,0,RES_hh_tesh!P22/RES_summary!P$19)</f>
        <v>27.138286846407897</v>
      </c>
      <c r="Q22" s="95">
        <f>IF(RES_hh_tesh!Q22=0,0,RES_hh_tesh!Q22/RES_summary!Q$19)</f>
        <v>26.784040329796799</v>
      </c>
    </row>
    <row r="23" spans="1:17" ht="12" customHeight="1" x14ac:dyDescent="0.25">
      <c r="A23" s="87" t="s">
        <v>79</v>
      </c>
      <c r="B23" s="95">
        <f>IF(RES_hh_tesh!B23=0,0,RES_hh_tesh!B23/RES_summary!B$19)</f>
        <v>0</v>
      </c>
      <c r="C23" s="95">
        <f>IF(RES_hh_tesh!C23=0,0,RES_hh_tesh!C23/RES_summary!C$19)</f>
        <v>0</v>
      </c>
      <c r="D23" s="95">
        <f>IF(RES_hh_tesh!D23=0,0,RES_hh_tesh!D23/RES_summary!D$19)</f>
        <v>0</v>
      </c>
      <c r="E23" s="95">
        <f>IF(RES_hh_tesh!E23=0,0,RES_hh_tesh!E23/RES_summary!E$19)</f>
        <v>0</v>
      </c>
      <c r="F23" s="95">
        <f>IF(RES_hh_tesh!F23=0,0,RES_hh_tesh!F23/RES_summary!F$19)</f>
        <v>0</v>
      </c>
      <c r="G23" s="95">
        <f>IF(RES_hh_tesh!G23=0,0,RES_hh_tesh!G23/RES_summary!G$19)</f>
        <v>0</v>
      </c>
      <c r="H23" s="95">
        <f>IF(RES_hh_tesh!H23=0,0,RES_hh_tesh!H23/RES_summary!H$19)</f>
        <v>0</v>
      </c>
      <c r="I23" s="95">
        <f>IF(RES_hh_tesh!I23=0,0,RES_hh_tesh!I23/RES_summary!I$19)</f>
        <v>0</v>
      </c>
      <c r="J23" s="95">
        <f>IF(RES_hh_tesh!J23=0,0,RES_hh_tesh!J23/RES_summary!J$19)</f>
        <v>0</v>
      </c>
      <c r="K23" s="95">
        <f>IF(RES_hh_tesh!K23=0,0,RES_hh_tesh!K23/RES_summary!K$19)</f>
        <v>0</v>
      </c>
      <c r="L23" s="95">
        <f>IF(RES_hh_tesh!L23=0,0,RES_hh_tesh!L23/RES_summary!L$19)</f>
        <v>0</v>
      </c>
      <c r="M23" s="95">
        <f>IF(RES_hh_tesh!M23=0,0,RES_hh_tesh!M23/RES_summary!M$19)</f>
        <v>0</v>
      </c>
      <c r="N23" s="95">
        <f>IF(RES_hh_tesh!N23=0,0,RES_hh_tesh!N23/RES_summary!N$19)</f>
        <v>0</v>
      </c>
      <c r="O23" s="95">
        <f>IF(RES_hh_tesh!O23=0,0,RES_hh_tesh!O23/RES_summary!O$19)</f>
        <v>0</v>
      </c>
      <c r="P23" s="95">
        <f>IF(RES_hh_tesh!P23=0,0,RES_hh_tesh!P23/RES_summary!P$19)</f>
        <v>0</v>
      </c>
      <c r="Q23" s="95">
        <f>IF(RES_hh_tesh!Q23=0,0,RES_hh_tesh!Q23/RES_summary!Q$19)</f>
        <v>0</v>
      </c>
    </row>
    <row r="24" spans="1:17" ht="12" customHeight="1" x14ac:dyDescent="0.25">
      <c r="A24" s="87" t="s">
        <v>61</v>
      </c>
      <c r="B24" s="95">
        <f>IF(RES_hh_tesh!B24=0,0,RES_hh_tesh!B24/RES_summary!B$19)</f>
        <v>0</v>
      </c>
      <c r="C24" s="95">
        <f>IF(RES_hh_tesh!C24=0,0,RES_hh_tesh!C24/RES_summary!C$19)</f>
        <v>0</v>
      </c>
      <c r="D24" s="95">
        <f>IF(RES_hh_tesh!D24=0,0,RES_hh_tesh!D24/RES_summary!D$19)</f>
        <v>0</v>
      </c>
      <c r="E24" s="95">
        <f>IF(RES_hh_tesh!E24=0,0,RES_hh_tesh!E24/RES_summary!E$19)</f>
        <v>0</v>
      </c>
      <c r="F24" s="95">
        <f>IF(RES_hh_tesh!F24=0,0,RES_hh_tesh!F24/RES_summary!F$19)</f>
        <v>0</v>
      </c>
      <c r="G24" s="95">
        <f>IF(RES_hh_tesh!G24=0,0,RES_hh_tesh!G24/RES_summary!G$19)</f>
        <v>0</v>
      </c>
      <c r="H24" s="95">
        <f>IF(RES_hh_tesh!H24=0,0,RES_hh_tesh!H24/RES_summary!H$19)</f>
        <v>0</v>
      </c>
      <c r="I24" s="95">
        <f>IF(RES_hh_tesh!I24=0,0,RES_hh_tesh!I24/RES_summary!I$19)</f>
        <v>0</v>
      </c>
      <c r="J24" s="95">
        <f>IF(RES_hh_tesh!J24=0,0,RES_hh_tesh!J24/RES_summary!J$19)</f>
        <v>0</v>
      </c>
      <c r="K24" s="95">
        <f>IF(RES_hh_tesh!K24=0,0,RES_hh_tesh!K24/RES_summary!K$19)</f>
        <v>0</v>
      </c>
      <c r="L24" s="95">
        <f>IF(RES_hh_tesh!L24=0,0,RES_hh_tesh!L24/RES_summary!L$19)</f>
        <v>0</v>
      </c>
      <c r="M24" s="95">
        <f>IF(RES_hh_tesh!M24=0,0,RES_hh_tesh!M24/RES_summary!M$19)</f>
        <v>0</v>
      </c>
      <c r="N24" s="95">
        <f>IF(RES_hh_tesh!N24=0,0,RES_hh_tesh!N24/RES_summary!N$19)</f>
        <v>0</v>
      </c>
      <c r="O24" s="95">
        <f>IF(RES_hh_tesh!O24=0,0,RES_hh_tesh!O24/RES_summary!O$19)</f>
        <v>0</v>
      </c>
      <c r="P24" s="95">
        <f>IF(RES_hh_tesh!P24=0,0,RES_hh_tesh!P24/RES_summary!P$19)</f>
        <v>0</v>
      </c>
      <c r="Q24" s="95">
        <f>IF(RES_hh_tesh!Q24=0,0,RES_hh_tesh!Q24/RES_summary!Q$19)</f>
        <v>0</v>
      </c>
    </row>
    <row r="25" spans="1:17" ht="12" customHeight="1" x14ac:dyDescent="0.25">
      <c r="A25" s="51" t="s">
        <v>60</v>
      </c>
      <c r="B25" s="22">
        <f>IF(RES_hh_tesh!B25=0,0,RES_hh_tesh!B25/RES_summary!B$19)</f>
        <v>30.266318978498028</v>
      </c>
      <c r="C25" s="22">
        <f>IF(RES_hh_tesh!C25=0,0,RES_hh_tesh!C25/RES_summary!C$19)</f>
        <v>31.089529356174246</v>
      </c>
      <c r="D25" s="22">
        <f>IF(RES_hh_tesh!D25=0,0,RES_hh_tesh!D25/RES_summary!D$19)</f>
        <v>29.176477500844115</v>
      </c>
      <c r="E25" s="22">
        <f>IF(RES_hh_tesh!E25=0,0,RES_hh_tesh!E25/RES_summary!E$19)</f>
        <v>29.830457934236748</v>
      </c>
      <c r="F25" s="22">
        <f>IF(RES_hh_tesh!F25=0,0,RES_hh_tesh!F25/RES_summary!F$19)</f>
        <v>31.057539695830464</v>
      </c>
      <c r="G25" s="22">
        <f>IF(RES_hh_tesh!G25=0,0,RES_hh_tesh!G25/RES_summary!G$19)</f>
        <v>30.877737125089322</v>
      </c>
      <c r="H25" s="22">
        <f>IF(RES_hh_tesh!H25=0,0,RES_hh_tesh!H25/RES_summary!H$19)</f>
        <v>33.35061415118016</v>
      </c>
      <c r="I25" s="22">
        <f>IF(RES_hh_tesh!I25=0,0,RES_hh_tesh!I25/RES_summary!I$19)</f>
        <v>31.906179758356821</v>
      </c>
      <c r="J25" s="22">
        <f>IF(RES_hh_tesh!J25=0,0,RES_hh_tesh!J25/RES_summary!J$19)</f>
        <v>32.471263349763063</v>
      </c>
      <c r="K25" s="22">
        <f>IF(RES_hh_tesh!K25=0,0,RES_hh_tesh!K25/RES_summary!K$19)</f>
        <v>28.636158186038585</v>
      </c>
      <c r="L25" s="22">
        <f>IF(RES_hh_tesh!L25=0,0,RES_hh_tesh!L25/RES_summary!L$19)</f>
        <v>30.195065878340639</v>
      </c>
      <c r="M25" s="22">
        <f>IF(RES_hh_tesh!M25=0,0,RES_hh_tesh!M25/RES_summary!M$19)</f>
        <v>30.122571492526582</v>
      </c>
      <c r="N25" s="22">
        <f>IF(RES_hh_tesh!N25=0,0,RES_hh_tesh!N25/RES_summary!N$19)</f>
        <v>29.449129298213574</v>
      </c>
      <c r="O25" s="22">
        <f>IF(RES_hh_tesh!O25=0,0,RES_hh_tesh!O25/RES_summary!O$19)</f>
        <v>31.204643776326023</v>
      </c>
      <c r="P25" s="22">
        <f>IF(RES_hh_tesh!P25=0,0,RES_hh_tesh!P25/RES_summary!P$19)</f>
        <v>31.193662382976992</v>
      </c>
      <c r="Q25" s="22">
        <f>IF(RES_hh_tesh!Q25=0,0,RES_hh_tesh!Q25/RES_summary!Q$19)</f>
        <v>32.283484933888666</v>
      </c>
    </row>
    <row r="26" spans="1:17" ht="12" customHeight="1" x14ac:dyDescent="0.25">
      <c r="A26" s="49" t="s">
        <v>59</v>
      </c>
      <c r="B26" s="18">
        <f>IF(RES_hh_tesh!B26=0,0,RES_hh_tesh!B26/RES_summary!B$19)</f>
        <v>9.4165133848686544</v>
      </c>
      <c r="C26" s="18">
        <f>IF(RES_hh_tesh!C26=0,0,RES_hh_tesh!C26/RES_summary!C$19)</f>
        <v>7.8133369182445387</v>
      </c>
      <c r="D26" s="18">
        <f>IF(RES_hh_tesh!D26=0,0,RES_hh_tesh!D26/RES_summary!D$19)</f>
        <v>9.4400671036759807</v>
      </c>
      <c r="E26" s="18">
        <f>IF(RES_hh_tesh!E26=0,0,RES_hh_tesh!E26/RES_summary!E$19)</f>
        <v>9.3488240648237202</v>
      </c>
      <c r="F26" s="18">
        <f>IF(RES_hh_tesh!F26=0,0,RES_hh_tesh!F26/RES_summary!F$19)</f>
        <v>9.5035404991032024</v>
      </c>
      <c r="G26" s="18">
        <f>IF(RES_hh_tesh!G26=0,0,RES_hh_tesh!G26/RES_summary!G$19)</f>
        <v>9.5592584428717196</v>
      </c>
      <c r="H26" s="18">
        <f>IF(RES_hh_tesh!H26=0,0,RES_hh_tesh!H26/RES_summary!H$19)</f>
        <v>9.6739701517729557</v>
      </c>
      <c r="I26" s="18">
        <f>IF(RES_hh_tesh!I26=0,0,RES_hh_tesh!I26/RES_summary!I$19)</f>
        <v>9.6492607090479243</v>
      </c>
      <c r="J26" s="18">
        <f>IF(RES_hh_tesh!J26=0,0,RES_hh_tesh!J26/RES_summary!J$19)</f>
        <v>9.6980741274035651</v>
      </c>
      <c r="K26" s="18">
        <f>IF(RES_hh_tesh!K26=0,0,RES_hh_tesh!K26/RES_summary!K$19)</f>
        <v>9.6954698623851474</v>
      </c>
      <c r="L26" s="18">
        <f>IF(RES_hh_tesh!L26=0,0,RES_hh_tesh!L26/RES_summary!L$19)</f>
        <v>9.7084360226805249</v>
      </c>
      <c r="M26" s="18">
        <f>IF(RES_hh_tesh!M26=0,0,RES_hh_tesh!M26/RES_summary!M$19)</f>
        <v>9.6664524396980038</v>
      </c>
      <c r="N26" s="18">
        <f>IF(RES_hh_tesh!N26=0,0,RES_hh_tesh!N26/RES_summary!N$19)</f>
        <v>9.6187767679644054</v>
      </c>
      <c r="O26" s="18">
        <f>IF(RES_hh_tesh!O26=0,0,RES_hh_tesh!O26/RES_summary!O$19)</f>
        <v>9.6011634285133205</v>
      </c>
      <c r="P26" s="18">
        <f>IF(RES_hh_tesh!P26=0,0,RES_hh_tesh!P26/RES_summary!P$19)</f>
        <v>9.5432683831478577</v>
      </c>
      <c r="Q26" s="18">
        <f>IF(RES_hh_tesh!Q26=0,0,RES_hh_tesh!Q26/RES_summary!Q$19)</f>
        <v>9.4126707791299964</v>
      </c>
    </row>
    <row r="27" spans="1:17" ht="12.95" customHeight="1" x14ac:dyDescent="0.25">
      <c r="A27" s="89" t="s">
        <v>62</v>
      </c>
      <c r="B27" s="96">
        <f>IF(RES_hh_tesh!B27=0,0,RES_hh_tesh!B27/RES_summary!B$19)</f>
        <v>8.0578693327569244</v>
      </c>
      <c r="C27" s="96">
        <f>IF(RES_hh_tesh!C27=0,0,RES_hh_tesh!C27/RES_summary!C$19)</f>
        <v>8.1205384027102401</v>
      </c>
      <c r="D27" s="96">
        <f>IF(RES_hh_tesh!D27=0,0,RES_hh_tesh!D27/RES_summary!D$19)</f>
        <v>8.0634515642118227</v>
      </c>
      <c r="E27" s="96">
        <f>IF(RES_hh_tesh!E27=0,0,RES_hh_tesh!E27/RES_summary!E$19)</f>
        <v>8.286294182820086</v>
      </c>
      <c r="F27" s="96">
        <f>IF(RES_hh_tesh!F27=0,0,RES_hh_tesh!F27/RES_summary!F$19)</f>
        <v>8.4375461618624925</v>
      </c>
      <c r="G27" s="96">
        <f>IF(RES_hh_tesh!G27=0,0,RES_hh_tesh!G27/RES_summary!G$19)</f>
        <v>8.3411723166641814</v>
      </c>
      <c r="H27" s="96">
        <f>IF(RES_hh_tesh!H27=0,0,RES_hh_tesh!H27/RES_summary!H$19)</f>
        <v>8.3645659663588265</v>
      </c>
      <c r="I27" s="96">
        <f>IF(RES_hh_tesh!I27=0,0,RES_hh_tesh!I27/RES_summary!I$19)</f>
        <v>8.7560105217695998</v>
      </c>
      <c r="J27" s="96">
        <f>IF(RES_hh_tesh!J27=0,0,RES_hh_tesh!J27/RES_summary!J$19)</f>
        <v>8.7580762268751648</v>
      </c>
      <c r="K27" s="96">
        <f>IF(RES_hh_tesh!K27=0,0,RES_hh_tesh!K27/RES_summary!K$19)</f>
        <v>8.5827979531784866</v>
      </c>
      <c r="L27" s="96">
        <f>IF(RES_hh_tesh!L27=0,0,RES_hh_tesh!L27/RES_summary!L$19)</f>
        <v>8.6876291677982938</v>
      </c>
      <c r="M27" s="96">
        <f>IF(RES_hh_tesh!M27=0,0,RES_hh_tesh!M27/RES_summary!M$19)</f>
        <v>8.6549682930694036</v>
      </c>
      <c r="N27" s="96">
        <f>IF(RES_hh_tesh!N27=0,0,RES_hh_tesh!N27/RES_summary!N$19)</f>
        <v>8.8365290681722062</v>
      </c>
      <c r="O27" s="96">
        <f>IF(RES_hh_tesh!O27=0,0,RES_hh_tesh!O27/RES_summary!O$19)</f>
        <v>8.8694791119534457</v>
      </c>
      <c r="P27" s="96">
        <f>IF(RES_hh_tesh!P27=0,0,RES_hh_tesh!P27/RES_summary!P$19)</f>
        <v>9.2241606664567577</v>
      </c>
      <c r="Q27" s="96">
        <f>IF(RES_hh_tesh!Q27=0,0,RES_hh_tesh!Q27/RES_summary!Q$19)</f>
        <v>9.5791090306845792</v>
      </c>
    </row>
    <row r="28" spans="1:17" ht="12" customHeight="1" x14ac:dyDescent="0.25">
      <c r="A28" s="87" t="s">
        <v>58</v>
      </c>
      <c r="B28" s="95">
        <f>IF(RES_hh_tesh!B28=0,0,RES_hh_tesh!B28/RES_summary!B$19)</f>
        <v>0</v>
      </c>
      <c r="C28" s="95">
        <f>IF(RES_hh_tesh!C28=0,0,RES_hh_tesh!C28/RES_summary!C$19)</f>
        <v>0</v>
      </c>
      <c r="D28" s="95">
        <f>IF(RES_hh_tesh!D28=0,0,RES_hh_tesh!D28/RES_summary!D$19)</f>
        <v>0</v>
      </c>
      <c r="E28" s="95">
        <f>IF(RES_hh_tesh!E28=0,0,RES_hh_tesh!E28/RES_summary!E$19)</f>
        <v>0</v>
      </c>
      <c r="F28" s="95">
        <f>IF(RES_hh_tesh!F28=0,0,RES_hh_tesh!F28/RES_summary!F$19)</f>
        <v>0</v>
      </c>
      <c r="G28" s="95">
        <f>IF(RES_hh_tesh!G28=0,0,RES_hh_tesh!G28/RES_summary!G$19)</f>
        <v>0</v>
      </c>
      <c r="H28" s="95">
        <f>IF(RES_hh_tesh!H28=0,0,RES_hh_tesh!H28/RES_summary!H$19)</f>
        <v>0</v>
      </c>
      <c r="I28" s="95">
        <f>IF(RES_hh_tesh!I28=0,0,RES_hh_tesh!I28/RES_summary!I$19)</f>
        <v>0</v>
      </c>
      <c r="J28" s="95">
        <f>IF(RES_hh_tesh!J28=0,0,RES_hh_tesh!J28/RES_summary!J$19)</f>
        <v>0</v>
      </c>
      <c r="K28" s="95">
        <f>IF(RES_hh_tesh!K28=0,0,RES_hh_tesh!K28/RES_summary!K$19)</f>
        <v>0</v>
      </c>
      <c r="L28" s="95">
        <f>IF(RES_hh_tesh!L28=0,0,RES_hh_tesh!L28/RES_summary!L$19)</f>
        <v>0</v>
      </c>
      <c r="M28" s="95">
        <f>IF(RES_hh_tesh!M28=0,0,RES_hh_tesh!M28/RES_summary!M$19)</f>
        <v>0</v>
      </c>
      <c r="N28" s="95">
        <f>IF(RES_hh_tesh!N28=0,0,RES_hh_tesh!N28/RES_summary!N$19)</f>
        <v>0</v>
      </c>
      <c r="O28" s="95">
        <f>IF(RES_hh_tesh!O28=0,0,RES_hh_tesh!O28/RES_summary!O$19)</f>
        <v>0</v>
      </c>
      <c r="P28" s="95">
        <f>IF(RES_hh_tesh!P28=0,0,RES_hh_tesh!P28/RES_summary!P$19)</f>
        <v>0</v>
      </c>
      <c r="Q28" s="95">
        <f>IF(RES_hh_tesh!Q28=0,0,RES_hh_tesh!Q28/RES_summary!Q$19)</f>
        <v>0</v>
      </c>
    </row>
    <row r="29" spans="1:17" s="28" customFormat="1" ht="12" customHeight="1" x14ac:dyDescent="0.25">
      <c r="A29" s="87" t="s">
        <v>84</v>
      </c>
      <c r="B29" s="95">
        <f>IF(RES_hh_tesh!B29=0,0,RES_hh_tesh!B29/RES_summary!B$19)</f>
        <v>7.3934718220569415</v>
      </c>
      <c r="C29" s="95">
        <f>IF(RES_hh_tesh!C29=0,0,RES_hh_tesh!C29/RES_summary!C$19)</f>
        <v>7.4604823342045812</v>
      </c>
      <c r="D29" s="95">
        <f>IF(RES_hh_tesh!D29=0,0,RES_hh_tesh!D29/RES_summary!D$19)</f>
        <v>7.6685747150878658</v>
      </c>
      <c r="E29" s="95">
        <f>IF(RES_hh_tesh!E29=0,0,RES_hh_tesh!E29/RES_summary!E$19)</f>
        <v>7.7286772617769017</v>
      </c>
      <c r="F29" s="95">
        <f>IF(RES_hh_tesh!F29=0,0,RES_hh_tesh!F29/RES_summary!F$19)</f>
        <v>7.7598784923202908</v>
      </c>
      <c r="G29" s="95">
        <f>IF(RES_hh_tesh!G29=0,0,RES_hh_tesh!G29/RES_summary!G$19)</f>
        <v>7.7791665397068686</v>
      </c>
      <c r="H29" s="95">
        <f>IF(RES_hh_tesh!H29=0,0,RES_hh_tesh!H29/RES_summary!H$19)</f>
        <v>7.587649115039663</v>
      </c>
      <c r="I29" s="95">
        <f>IF(RES_hh_tesh!I29=0,0,RES_hh_tesh!I29/RES_summary!I$19)</f>
        <v>8.0940545448520762</v>
      </c>
      <c r="J29" s="95">
        <f>IF(RES_hh_tesh!J29=0,0,RES_hh_tesh!J29/RES_summary!J$19)</f>
        <v>7.9500468833510123</v>
      </c>
      <c r="K29" s="95">
        <f>IF(RES_hh_tesh!K29=0,0,RES_hh_tesh!K29/RES_summary!K$19)</f>
        <v>8.3621622634513724</v>
      </c>
      <c r="L29" s="95">
        <f>IF(RES_hh_tesh!L29=0,0,RES_hh_tesh!L29/RES_summary!L$19)</f>
        <v>8.1165295937490889</v>
      </c>
      <c r="M29" s="95">
        <f>IF(RES_hh_tesh!M29=0,0,RES_hh_tesh!M29/RES_summary!M$19)</f>
        <v>8.1365453038464093</v>
      </c>
      <c r="N29" s="95">
        <f>IF(RES_hh_tesh!N29=0,0,RES_hh_tesh!N29/RES_summary!N$19)</f>
        <v>8.3256657012080719</v>
      </c>
      <c r="O29" s="95">
        <f>IF(RES_hh_tesh!O29=0,0,RES_hh_tesh!O29/RES_summary!O$19)</f>
        <v>8.2019450565312138</v>
      </c>
      <c r="P29" s="95">
        <f>IF(RES_hh_tesh!P29=0,0,RES_hh_tesh!P29/RES_summary!P$19)</f>
        <v>8.4074553503020262</v>
      </c>
      <c r="Q29" s="95">
        <f>IF(RES_hh_tesh!Q29=0,0,RES_hh_tesh!Q29/RES_summary!Q$19)</f>
        <v>8.3834388837880969</v>
      </c>
    </row>
    <row r="30" spans="1:17" ht="12" customHeight="1" x14ac:dyDescent="0.25">
      <c r="A30" s="87" t="s">
        <v>109</v>
      </c>
      <c r="B30" s="95">
        <f>IF(RES_hh_tesh!B30=0,0,RES_hh_tesh!B30/RES_summary!B$19)</f>
        <v>7.3934685578412012</v>
      </c>
      <c r="C30" s="95">
        <f>IF(RES_hh_tesh!C30=0,0,RES_hh_tesh!C30/RES_summary!C$19)</f>
        <v>7.3921277328323587</v>
      </c>
      <c r="D30" s="95">
        <f>IF(RES_hh_tesh!D30=0,0,RES_hh_tesh!D30/RES_summary!D$19)</f>
        <v>7.6623294048960053</v>
      </c>
      <c r="E30" s="95">
        <f>IF(RES_hh_tesh!E30=0,0,RES_hh_tesh!E30/RES_summary!E$19)</f>
        <v>7.8209859289317025</v>
      </c>
      <c r="F30" s="95">
        <f>IF(RES_hh_tesh!F30=0,0,RES_hh_tesh!F30/RES_summary!F$19)</f>
        <v>7.8336108122105585</v>
      </c>
      <c r="G30" s="95">
        <f>IF(RES_hh_tesh!G30=0,0,RES_hh_tesh!G30/RES_summary!G$19)</f>
        <v>7.8187097685164364</v>
      </c>
      <c r="H30" s="95">
        <f>IF(RES_hh_tesh!H30=0,0,RES_hh_tesh!H30/RES_summary!H$19)</f>
        <v>7.6465202295273</v>
      </c>
      <c r="I30" s="95">
        <f>IF(RES_hh_tesh!I30=0,0,RES_hh_tesh!I30/RES_summary!I$19)</f>
        <v>7.9569890499467437</v>
      </c>
      <c r="J30" s="95">
        <f>IF(RES_hh_tesh!J30=0,0,RES_hh_tesh!J30/RES_summary!J$19)</f>
        <v>8.2420770319598304</v>
      </c>
      <c r="K30" s="95">
        <f>IF(RES_hh_tesh!K30=0,0,RES_hh_tesh!K30/RES_summary!K$19)</f>
        <v>8.1337028537136504</v>
      </c>
      <c r="L30" s="95">
        <f>IF(RES_hh_tesh!L30=0,0,RES_hh_tesh!L30/RES_summary!L$19)</f>
        <v>8.1942691535122147</v>
      </c>
      <c r="M30" s="95">
        <f>IF(RES_hh_tesh!M30=0,0,RES_hh_tesh!M30/RES_summary!M$19)</f>
        <v>8.0822844614024536</v>
      </c>
      <c r="N30" s="95">
        <f>IF(RES_hh_tesh!N30=0,0,RES_hh_tesh!N30/RES_summary!N$19)</f>
        <v>8.4131941411399129</v>
      </c>
      <c r="O30" s="95">
        <f>IF(RES_hh_tesh!O30=0,0,RES_hh_tesh!O30/RES_summary!O$19)</f>
        <v>8.2474727142320479</v>
      </c>
      <c r="P30" s="95">
        <f>IF(RES_hh_tesh!P30=0,0,RES_hh_tesh!P30/RES_summary!P$19)</f>
        <v>8.4879107450285023</v>
      </c>
      <c r="Q30" s="95">
        <f>IF(RES_hh_tesh!Q30=0,0,RES_hh_tesh!Q30/RES_summary!Q$19)</f>
        <v>8.509586191390861</v>
      </c>
    </row>
    <row r="31" spans="1:17" ht="12" customHeight="1" x14ac:dyDescent="0.25">
      <c r="A31" s="87" t="s">
        <v>55</v>
      </c>
      <c r="B31" s="95">
        <f>IF(RES_hh_tesh!B31=0,0,RES_hh_tesh!B31/RES_summary!B$19)</f>
        <v>0</v>
      </c>
      <c r="C31" s="95">
        <f>IF(RES_hh_tesh!C31=0,0,RES_hh_tesh!C31/RES_summary!C$19)</f>
        <v>0</v>
      </c>
      <c r="D31" s="95">
        <f>IF(RES_hh_tesh!D31=0,0,RES_hh_tesh!D31/RES_summary!D$19)</f>
        <v>0</v>
      </c>
      <c r="E31" s="95">
        <f>IF(RES_hh_tesh!E31=0,0,RES_hh_tesh!E31/RES_summary!E$19)</f>
        <v>0</v>
      </c>
      <c r="F31" s="95">
        <f>IF(RES_hh_tesh!F31=0,0,RES_hh_tesh!F31/RES_summary!F$19)</f>
        <v>0</v>
      </c>
      <c r="G31" s="95">
        <f>IF(RES_hh_tesh!G31=0,0,RES_hh_tesh!G31/RES_summary!G$19)</f>
        <v>0</v>
      </c>
      <c r="H31" s="95">
        <f>IF(RES_hh_tesh!H31=0,0,RES_hh_tesh!H31/RES_summary!H$19)</f>
        <v>0</v>
      </c>
      <c r="I31" s="95">
        <f>IF(RES_hh_tesh!I31=0,0,RES_hh_tesh!I31/RES_summary!I$19)</f>
        <v>0</v>
      </c>
      <c r="J31" s="95">
        <f>IF(RES_hh_tesh!J31=0,0,RES_hh_tesh!J31/RES_summary!J$19)</f>
        <v>0</v>
      </c>
      <c r="K31" s="95">
        <f>IF(RES_hh_tesh!K31=0,0,RES_hh_tesh!K31/RES_summary!K$19)</f>
        <v>0</v>
      </c>
      <c r="L31" s="95">
        <f>IF(RES_hh_tesh!L31=0,0,RES_hh_tesh!L31/RES_summary!L$19)</f>
        <v>0</v>
      </c>
      <c r="M31" s="95">
        <f>IF(RES_hh_tesh!M31=0,0,RES_hh_tesh!M31/RES_summary!M$19)</f>
        <v>0</v>
      </c>
      <c r="N31" s="95">
        <f>IF(RES_hh_tesh!N31=0,0,RES_hh_tesh!N31/RES_summary!N$19)</f>
        <v>0</v>
      </c>
      <c r="O31" s="95">
        <f>IF(RES_hh_tesh!O31=0,0,RES_hh_tesh!O31/RES_summary!O$19)</f>
        <v>0</v>
      </c>
      <c r="P31" s="95">
        <f>IF(RES_hh_tesh!P31=0,0,RES_hh_tesh!P31/RES_summary!P$19)</f>
        <v>0</v>
      </c>
      <c r="Q31" s="95">
        <f>IF(RES_hh_tesh!Q31=0,0,RES_hh_tesh!Q31/RES_summary!Q$19)</f>
        <v>0</v>
      </c>
    </row>
    <row r="32" spans="1:17" ht="12" customHeight="1" x14ac:dyDescent="0.25">
      <c r="A32" s="49" t="s">
        <v>60</v>
      </c>
      <c r="B32" s="18">
        <f>IF(RES_hh_tesh!B32=0,0,RES_hh_tesh!B32/RES_summary!B$19)</f>
        <v>8.3113803188688955</v>
      </c>
      <c r="C32" s="18">
        <f>IF(RES_hh_tesh!C32=0,0,RES_hh_tesh!C32/RES_summary!C$19)</f>
        <v>8.4429020574183511</v>
      </c>
      <c r="D32" s="18">
        <f>IF(RES_hh_tesh!D32=0,0,RES_hh_tesh!D32/RES_summary!D$19)</f>
        <v>8.2251212807803817</v>
      </c>
      <c r="E32" s="18">
        <f>IF(RES_hh_tesh!E32=0,0,RES_hh_tesh!E32/RES_summary!E$19)</f>
        <v>8.4977469894238968</v>
      </c>
      <c r="F32" s="18">
        <f>IF(RES_hh_tesh!F32=0,0,RES_hh_tesh!F32/RES_summary!F$19)</f>
        <v>8.7533183518759117</v>
      </c>
      <c r="G32" s="18">
        <f>IF(RES_hh_tesh!G32=0,0,RES_hh_tesh!G32/RES_summary!G$19)</f>
        <v>8.6285978912517205</v>
      </c>
      <c r="H32" s="18">
        <f>IF(RES_hh_tesh!H32=0,0,RES_hh_tesh!H32/RES_summary!H$19)</f>
        <v>8.869016899391859</v>
      </c>
      <c r="I32" s="18">
        <f>IF(RES_hh_tesh!I32=0,0,RES_hh_tesh!I32/RES_summary!I$19)</f>
        <v>9.1170261017779204</v>
      </c>
      <c r="J32" s="18">
        <f>IF(RES_hh_tesh!J32=0,0,RES_hh_tesh!J32/RES_summary!J$19)</f>
        <v>9.0766663797902609</v>
      </c>
      <c r="K32" s="18">
        <f>IF(RES_hh_tesh!K32=0,0,RES_hh_tesh!K32/RES_summary!K$19)</f>
        <v>8.7262515973577308</v>
      </c>
      <c r="L32" s="18">
        <f>IF(RES_hh_tesh!L32=0,0,RES_hh_tesh!L32/RES_summary!L$19)</f>
        <v>8.9292250137640998</v>
      </c>
      <c r="M32" s="18">
        <f>IF(RES_hh_tesh!M32=0,0,RES_hh_tesh!M32/RES_summary!M$19)</f>
        <v>8.8936749690447474</v>
      </c>
      <c r="N32" s="18">
        <f>IF(RES_hh_tesh!N32=0,0,RES_hh_tesh!N32/RES_summary!N$19)</f>
        <v>8.994627208768831</v>
      </c>
      <c r="O32" s="18">
        <f>IF(RES_hh_tesh!O32=0,0,RES_hh_tesh!O32/RES_summary!O$19)</f>
        <v>9.3218853885117223</v>
      </c>
      <c r="P32" s="18">
        <f>IF(RES_hh_tesh!P32=0,0,RES_hh_tesh!P32/RES_summary!P$19)</f>
        <v>9.6336972254295912</v>
      </c>
      <c r="Q32" s="18">
        <f>IF(RES_hh_tesh!Q32=0,0,RES_hh_tesh!Q32/RES_summary!Q$19)</f>
        <v>10.152959774936216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39997558519241921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234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>
        <f>IF(RES_hh_emih!B3=0,0,RES_hh_emih!B3/RES_summary!B$19)</f>
        <v>62.589539088208781</v>
      </c>
      <c r="C3" s="100">
        <f>IF(RES_hh_emih!C3=0,0,RES_hh_emih!C3/RES_summary!C$19)</f>
        <v>64.302581011861008</v>
      </c>
      <c r="D3" s="100">
        <f>IF(RES_hh_emih!D3=0,0,RES_hh_emih!D3/RES_summary!D$19)</f>
        <v>61.676618646272146</v>
      </c>
      <c r="E3" s="100">
        <f>IF(RES_hh_emih!E3=0,0,RES_hh_emih!E3/RES_summary!E$19)</f>
        <v>61.934113653933174</v>
      </c>
      <c r="F3" s="100">
        <f>IF(RES_hh_emih!F3=0,0,RES_hh_emih!F3/RES_summary!F$19)</f>
        <v>62.509698943490832</v>
      </c>
      <c r="G3" s="100">
        <f>IF(RES_hh_emih!G3=0,0,RES_hh_emih!G3/RES_summary!G$19)</f>
        <v>62.554153573885564</v>
      </c>
      <c r="H3" s="100">
        <f>IF(RES_hh_emih!H3=0,0,RES_hh_emih!H3/RES_summary!H$19)</f>
        <v>62.753598855172015</v>
      </c>
      <c r="I3" s="100">
        <f>IF(RES_hh_emih!I3=0,0,RES_hh_emih!I3/RES_summary!I$19)</f>
        <v>57.103465492471557</v>
      </c>
      <c r="J3" s="100">
        <f>IF(RES_hh_emih!J3=0,0,RES_hh_emih!J3/RES_summary!J$19)</f>
        <v>59.229430981272444</v>
      </c>
      <c r="K3" s="100">
        <f>IF(RES_hh_emih!K3=0,0,RES_hh_emih!K3/RES_summary!K$19)</f>
        <v>56.371591198197805</v>
      </c>
      <c r="L3" s="100">
        <f>IF(RES_hh_emih!L3=0,0,RES_hh_emih!L3/RES_summary!L$19)</f>
        <v>56.925666548203843</v>
      </c>
      <c r="M3" s="100">
        <f>IF(RES_hh_emih!M3=0,0,RES_hh_emih!M3/RES_summary!M$19)</f>
        <v>46.178751250112676</v>
      </c>
      <c r="N3" s="100">
        <f>IF(RES_hh_emih!N3=0,0,RES_hh_emih!N3/RES_summary!N$19)</f>
        <v>45.105648128438631</v>
      </c>
      <c r="O3" s="100">
        <f>IF(RES_hh_emih!O3=0,0,RES_hh_emih!O3/RES_summary!O$19)</f>
        <v>46.514592901433311</v>
      </c>
      <c r="P3" s="100">
        <f>IF(RES_hh_emih!P3=0,0,RES_hh_emih!P3/RES_summary!P$19)</f>
        <v>42.621148802187371</v>
      </c>
      <c r="Q3" s="100">
        <f>IF(RES_hh_emih!Q3=0,0,RES_hh_emih!Q3/RES_summary!Q$19)</f>
        <v>43.957834763163248</v>
      </c>
    </row>
    <row r="4" spans="1:17" ht="12.95" customHeight="1" x14ac:dyDescent="0.25">
      <c r="A4" s="89" t="s">
        <v>65</v>
      </c>
      <c r="B4" s="96">
        <f>IF(RES_hh_emih!B4=0,0,RES_hh_emih!B4/RES_summary!B$19)</f>
        <v>52.816980193314478</v>
      </c>
      <c r="C4" s="96">
        <f>IF(RES_hh_emih!C4=0,0,RES_hh_emih!C4/RES_summary!C$19)</f>
        <v>54.181150577727436</v>
      </c>
      <c r="D4" s="96">
        <f>IF(RES_hh_emih!D4=0,0,RES_hh_emih!D4/RES_summary!D$19)</f>
        <v>51.633759308882397</v>
      </c>
      <c r="E4" s="96">
        <f>IF(RES_hh_emih!E4=0,0,RES_hh_emih!E4/RES_summary!E$19)</f>
        <v>51.75204285662879</v>
      </c>
      <c r="F4" s="96">
        <f>IF(RES_hh_emih!F4=0,0,RES_hh_emih!F4/RES_summary!F$19)</f>
        <v>52.198282924100489</v>
      </c>
      <c r="G4" s="96">
        <f>IF(RES_hh_emih!G4=0,0,RES_hh_emih!G4/RES_summary!G$19)</f>
        <v>52.163585172920122</v>
      </c>
      <c r="H4" s="96">
        <f>IF(RES_hh_emih!H4=0,0,RES_hh_emih!H4/RES_summary!H$19)</f>
        <v>52.1278864021507</v>
      </c>
      <c r="I4" s="96">
        <f>IF(RES_hh_emih!I4=0,0,RES_hh_emih!I4/RES_summary!I$19)</f>
        <v>46.669214855022737</v>
      </c>
      <c r="J4" s="96">
        <f>IF(RES_hh_emih!J4=0,0,RES_hh_emih!J4/RES_summary!J$19)</f>
        <v>48.817008280584304</v>
      </c>
      <c r="K4" s="96">
        <f>IF(RES_hh_emih!K4=0,0,RES_hh_emih!K4/RES_summary!K$19)</f>
        <v>46.101832053808366</v>
      </c>
      <c r="L4" s="96">
        <f>IF(RES_hh_emih!L4=0,0,RES_hh_emih!L4/RES_summary!L$19)</f>
        <v>46.442149677057792</v>
      </c>
      <c r="M4" s="96">
        <f>IF(RES_hh_emih!M4=0,0,RES_hh_emih!M4/RES_summary!M$19)</f>
        <v>35.925243149280234</v>
      </c>
      <c r="N4" s="96">
        <f>IF(RES_hh_emih!N4=0,0,RES_hh_emih!N4/RES_summary!N$19)</f>
        <v>34.692186772483787</v>
      </c>
      <c r="O4" s="96">
        <f>IF(RES_hh_emih!O4=0,0,RES_hh_emih!O4/RES_summary!O$19)</f>
        <v>35.240956556031236</v>
      </c>
      <c r="P4" s="96">
        <f>IF(RES_hh_emih!P4=0,0,RES_hh_emih!P4/RES_summary!P$19)</f>
        <v>31.343343938754096</v>
      </c>
      <c r="Q4" s="96">
        <f>IF(RES_hh_emih!Q4=0,0,RES_hh_emih!Q4/RES_summary!Q$19)</f>
        <v>32.743447046574964</v>
      </c>
    </row>
    <row r="5" spans="1:17" ht="12" customHeight="1" x14ac:dyDescent="0.25">
      <c r="A5" s="87" t="s">
        <v>58</v>
      </c>
      <c r="B5" s="95">
        <f>IF(RES_hh_emih!B5=0,0,RES_hh_emih!B5/RES_summary!B$19)</f>
        <v>81.418611705740616</v>
      </c>
      <c r="C5" s="95">
        <f>IF(RES_hh_emih!C5=0,0,RES_hh_emih!C5/RES_summary!C$19)</f>
        <v>84.153092039085365</v>
      </c>
      <c r="D5" s="95">
        <f>IF(RES_hh_emih!D5=0,0,RES_hh_emih!D5/RES_summary!D$19)</f>
        <v>82.449954450069114</v>
      </c>
      <c r="E5" s="95">
        <f>IF(RES_hh_emih!E5=0,0,RES_hh_emih!E5/RES_summary!E$19)</f>
        <v>83.278367200872495</v>
      </c>
      <c r="F5" s="95">
        <f>IF(RES_hh_emih!F5=0,0,RES_hh_emih!F5/RES_summary!F$19)</f>
        <v>83.713421672103536</v>
      </c>
      <c r="G5" s="95">
        <f>IF(RES_hh_emih!G5=0,0,RES_hh_emih!G5/RES_summary!G$19)</f>
        <v>87.285505971495155</v>
      </c>
      <c r="H5" s="95">
        <f>IF(RES_hh_emih!H5=0,0,RES_hh_emih!H5/RES_summary!H$19)</f>
        <v>86.064794080697467</v>
      </c>
      <c r="I5" s="95">
        <f>IF(RES_hh_emih!I5=0,0,RES_hh_emih!I5/RES_summary!I$19)</f>
        <v>76.95752420743284</v>
      </c>
      <c r="J5" s="95">
        <f>IF(RES_hh_emih!J5=0,0,RES_hh_emih!J5/RES_summary!J$19)</f>
        <v>80.730004082550337</v>
      </c>
      <c r="K5" s="95">
        <f>IF(RES_hh_emih!K5=0,0,RES_hh_emih!K5/RES_summary!K$19)</f>
        <v>79.7939931620176</v>
      </c>
      <c r="L5" s="95">
        <f>IF(RES_hh_emih!L5=0,0,RES_hh_emih!L5/RES_summary!L$19)</f>
        <v>73.071395439515925</v>
      </c>
      <c r="M5" s="95">
        <f>IF(RES_hh_emih!M5=0,0,RES_hh_emih!M5/RES_summary!M$19)</f>
        <v>60.384395120727582</v>
      </c>
      <c r="N5" s="95">
        <f>IF(RES_hh_emih!N5=0,0,RES_hh_emih!N5/RES_summary!N$19)</f>
        <v>56.751880907690513</v>
      </c>
      <c r="O5" s="95">
        <f>IF(RES_hh_emih!O5=0,0,RES_hh_emih!O5/RES_summary!O$19)</f>
        <v>58.779555781498864</v>
      </c>
      <c r="P5" s="95">
        <f>IF(RES_hh_emih!P5=0,0,RES_hh_emih!P5/RES_summary!P$19)</f>
        <v>53.332588917657297</v>
      </c>
      <c r="Q5" s="95">
        <f>IF(RES_hh_emih!Q5=0,0,RES_hh_emih!Q5/RES_summary!Q$19)</f>
        <v>57.097181739070095</v>
      </c>
    </row>
    <row r="6" spans="1:17" ht="12" customHeight="1" x14ac:dyDescent="0.25">
      <c r="A6" s="87" t="s">
        <v>84</v>
      </c>
      <c r="B6" s="95">
        <f>IF(RES_hh_emih!B6=0,0,RES_hh_emih!B6/RES_summary!B$19)</f>
        <v>42.867038061351309</v>
      </c>
      <c r="C6" s="95">
        <f>IF(RES_hh_emih!C6=0,0,RES_hh_emih!C6/RES_summary!C$19)</f>
        <v>44.002894402037221</v>
      </c>
      <c r="D6" s="95">
        <f>IF(RES_hh_emih!D6=0,0,RES_hh_emih!D6/RES_summary!D$19)</f>
        <v>44.481166187965371</v>
      </c>
      <c r="E6" s="95">
        <f>IF(RES_hh_emih!E6=0,0,RES_hh_emih!E6/RES_summary!E$19)</f>
        <v>44.542131668147789</v>
      </c>
      <c r="F6" s="95">
        <f>IF(RES_hh_emih!F6=0,0,RES_hh_emih!F6/RES_summary!F$19)</f>
        <v>44.969461065762566</v>
      </c>
      <c r="G6" s="95">
        <f>IF(RES_hh_emih!G6=0,0,RES_hh_emih!G6/RES_summary!G$19)</f>
        <v>44.675300704132461</v>
      </c>
      <c r="H6" s="95">
        <f>IF(RES_hh_emih!H6=0,0,RES_hh_emih!H6/RES_summary!H$19)</f>
        <v>45.150437016726457</v>
      </c>
      <c r="I6" s="95">
        <f>IF(RES_hh_emih!I6=0,0,RES_hh_emih!I6/RES_summary!I$19)</f>
        <v>40.342984938965543</v>
      </c>
      <c r="J6" s="95">
        <f>IF(RES_hh_emih!J6=0,0,RES_hh_emih!J6/RES_summary!J$19)</f>
        <v>42.41210934141607</v>
      </c>
      <c r="K6" s="95">
        <f>IF(RES_hh_emih!K6=0,0,RES_hh_emih!K6/RES_summary!K$19)</f>
        <v>39.790604571384158</v>
      </c>
      <c r="L6" s="95">
        <f>IF(RES_hh_emih!L6=0,0,RES_hh_emih!L6/RES_summary!L$19)</f>
        <v>40.915278424653359</v>
      </c>
      <c r="M6" s="95">
        <f>IF(RES_hh_emih!M6=0,0,RES_hh_emih!M6/RES_summary!M$19)</f>
        <v>31.069241517501617</v>
      </c>
      <c r="N6" s="95">
        <f>IF(RES_hh_emih!N6=0,0,RES_hh_emih!N6/RES_summary!N$19)</f>
        <v>30.418908348885019</v>
      </c>
      <c r="O6" s="95">
        <f>IF(RES_hh_emih!O6=0,0,RES_hh_emih!O6/RES_summary!O$19)</f>
        <v>30.760502418881259</v>
      </c>
      <c r="P6" s="95">
        <f>IF(RES_hh_emih!P6=0,0,RES_hh_emih!P6/RES_summary!P$19)</f>
        <v>27.681948402524593</v>
      </c>
      <c r="Q6" s="95">
        <f>IF(RES_hh_emih!Q6=0,0,RES_hh_emih!Q6/RES_summary!Q$19)</f>
        <v>29.443626892520399</v>
      </c>
    </row>
    <row r="7" spans="1:17" ht="12" customHeight="1" x14ac:dyDescent="0.25">
      <c r="A7" s="87" t="s">
        <v>110</v>
      </c>
      <c r="B7" s="95">
        <f>IF(RES_hh_emih!B7=0,0,RES_hh_emih!B7/RES_summary!B$19)</f>
        <v>51.79050120926933</v>
      </c>
      <c r="C7" s="95">
        <f>IF(RES_hh_emih!C7=0,0,RES_hh_emih!C7/RES_summary!C$19)</f>
        <v>54.681652450913653</v>
      </c>
      <c r="D7" s="95">
        <f>IF(RES_hh_emih!D7=0,0,RES_hh_emih!D7/RES_summary!D$19)</f>
        <v>51.199717100453384</v>
      </c>
      <c r="E7" s="95">
        <f>IF(RES_hh_emih!E7=0,0,RES_hh_emih!E7/RES_summary!E$19)</f>
        <v>52.764513153250661</v>
      </c>
      <c r="F7" s="95">
        <f>IF(RES_hh_emih!F7=0,0,RES_hh_emih!F7/RES_summary!F$19)</f>
        <v>54.219809610395998</v>
      </c>
      <c r="G7" s="95">
        <f>IF(RES_hh_emih!G7=0,0,RES_hh_emih!G7/RES_summary!G$19)</f>
        <v>52.990516860402742</v>
      </c>
      <c r="H7" s="95">
        <f>IF(RES_hh_emih!H7=0,0,RES_hh_emih!H7/RES_summary!H$19)</f>
        <v>53.877994852592586</v>
      </c>
      <c r="I7" s="95">
        <f>IF(RES_hh_emih!I7=0,0,RES_hh_emih!I7/RES_summary!I$19)</f>
        <v>48.13104061662419</v>
      </c>
      <c r="J7" s="95">
        <f>IF(RES_hh_emih!J7=0,0,RES_hh_emih!J7/RES_summary!J$19)</f>
        <v>50.162609616350302</v>
      </c>
      <c r="K7" s="95">
        <f>IF(RES_hh_emih!K7=0,0,RES_hh_emih!K7/RES_summary!K$19)</f>
        <v>46.60342597175466</v>
      </c>
      <c r="L7" s="95">
        <f>IF(RES_hh_emih!L7=0,0,RES_hh_emih!L7/RES_summary!L$19)</f>
        <v>49.36576364797547</v>
      </c>
      <c r="M7" s="95">
        <f>IF(RES_hh_emih!M7=0,0,RES_hh_emih!M7/RES_summary!M$19)</f>
        <v>36.828989894685954</v>
      </c>
      <c r="N7" s="95">
        <f>IF(RES_hh_emih!N7=0,0,RES_hh_emih!N7/RES_summary!N$19)</f>
        <v>36.476163018669133</v>
      </c>
      <c r="O7" s="95">
        <f>IF(RES_hh_emih!O7=0,0,RES_hh_emih!O7/RES_summary!O$19)</f>
        <v>36.660412495687282</v>
      </c>
      <c r="P7" s="95">
        <f>IF(RES_hh_emih!P7=0,0,RES_hh_emih!P7/RES_summary!P$19)</f>
        <v>32.892499353167899</v>
      </c>
      <c r="Q7" s="95">
        <f>IF(RES_hh_emih!Q7=0,0,RES_hh_emih!Q7/RES_summary!Q$19)</f>
        <v>34.834539831306593</v>
      </c>
    </row>
    <row r="8" spans="1:17" ht="12" customHeight="1" x14ac:dyDescent="0.25">
      <c r="A8" s="87" t="s">
        <v>109</v>
      </c>
      <c r="B8" s="95">
        <f>IF(RES_hh_emih!B8=0,0,RES_hh_emih!B8/RES_summary!B$19)</f>
        <v>36.681511692355564</v>
      </c>
      <c r="C8" s="95">
        <f>IF(RES_hh_emih!C8=0,0,RES_hh_emih!C8/RES_summary!C$19)</f>
        <v>38.288890628271325</v>
      </c>
      <c r="D8" s="95">
        <f>IF(RES_hh_emih!D8=0,0,RES_hh_emih!D8/RES_summary!D$19)</f>
        <v>36.640660424860563</v>
      </c>
      <c r="E8" s="95">
        <f>IF(RES_hh_emih!E8=0,0,RES_hh_emih!E8/RES_summary!E$19)</f>
        <v>37.489668642008311</v>
      </c>
      <c r="F8" s="95">
        <f>IF(RES_hh_emih!F8=0,0,RES_hh_emih!F8/RES_summary!F$19)</f>
        <v>38.481092765193246</v>
      </c>
      <c r="G8" s="95">
        <f>IF(RES_hh_emih!G8=0,0,RES_hh_emih!G8/RES_summary!G$19)</f>
        <v>38.229469788624108</v>
      </c>
      <c r="H8" s="95">
        <f>IF(RES_hh_emih!H8=0,0,RES_hh_emih!H8/RES_summary!H$19)</f>
        <v>38.636729045620477</v>
      </c>
      <c r="I8" s="95">
        <f>IF(RES_hh_emih!I8=0,0,RES_hh_emih!I8/RES_summary!I$19)</f>
        <v>34.523285387222622</v>
      </c>
      <c r="J8" s="95">
        <f>IF(RES_hh_emih!J8=0,0,RES_hh_emih!J8/RES_summary!J$19)</f>
        <v>36.825531991554591</v>
      </c>
      <c r="K8" s="95">
        <f>IF(RES_hh_emih!K8=0,0,RES_hh_emih!K8/RES_summary!K$19)</f>
        <v>33.508302826806769</v>
      </c>
      <c r="L8" s="95">
        <f>IF(RES_hh_emih!L8=0,0,RES_hh_emih!L8/RES_summary!L$19)</f>
        <v>35.407000975212064</v>
      </c>
      <c r="M8" s="95">
        <f>IF(RES_hh_emih!M8=0,0,RES_hh_emih!M8/RES_summary!M$19)</f>
        <v>26.288926079554116</v>
      </c>
      <c r="N8" s="95">
        <f>IF(RES_hh_emih!N8=0,0,RES_hh_emih!N8/RES_summary!N$19)</f>
        <v>26.051812710905534</v>
      </c>
      <c r="O8" s="95">
        <f>IF(RES_hh_emih!O8=0,0,RES_hh_emih!O8/RES_summary!O$19)</f>
        <v>26.36506415838209</v>
      </c>
      <c r="P8" s="95">
        <f>IF(RES_hh_emih!P8=0,0,RES_hh_emih!P8/RES_summary!P$19)</f>
        <v>23.738995491590877</v>
      </c>
      <c r="Q8" s="95">
        <f>IF(RES_hh_emih!Q8=0,0,RES_hh_emih!Q8/RES_summary!Q$19)</f>
        <v>25.275142613351449</v>
      </c>
    </row>
    <row r="9" spans="1:17" ht="12" customHeight="1" x14ac:dyDescent="0.25">
      <c r="A9" s="87" t="s">
        <v>55</v>
      </c>
      <c r="B9" s="95">
        <f>IF(RES_hh_emih!B9=0,0,RES_hh_emih!B9/RES_summary!B$19)</f>
        <v>0</v>
      </c>
      <c r="C9" s="95">
        <f>IF(RES_hh_emih!C9=0,0,RES_hh_emih!C9/RES_summary!C$19)</f>
        <v>0</v>
      </c>
      <c r="D9" s="95">
        <f>IF(RES_hh_emih!D9=0,0,RES_hh_emih!D9/RES_summary!D$19)</f>
        <v>0</v>
      </c>
      <c r="E9" s="95">
        <f>IF(RES_hh_emih!E9=0,0,RES_hh_emih!E9/RES_summary!E$19)</f>
        <v>0</v>
      </c>
      <c r="F9" s="95">
        <f>IF(RES_hh_emih!F9=0,0,RES_hh_emih!F9/RES_summary!F$19)</f>
        <v>0</v>
      </c>
      <c r="G9" s="95">
        <f>IF(RES_hh_emih!G9=0,0,RES_hh_emih!G9/RES_summary!G$19)</f>
        <v>0</v>
      </c>
      <c r="H9" s="95">
        <f>IF(RES_hh_emih!H9=0,0,RES_hh_emih!H9/RES_summary!H$19)</f>
        <v>0</v>
      </c>
      <c r="I9" s="95">
        <f>IF(RES_hh_emih!I9=0,0,RES_hh_emih!I9/RES_summary!I$19)</f>
        <v>0</v>
      </c>
      <c r="J9" s="95">
        <f>IF(RES_hh_emih!J9=0,0,RES_hh_emih!J9/RES_summary!J$19)</f>
        <v>0</v>
      </c>
      <c r="K9" s="95">
        <f>IF(RES_hh_emih!K9=0,0,RES_hh_emih!K9/RES_summary!K$19)</f>
        <v>0</v>
      </c>
      <c r="L9" s="95">
        <f>IF(RES_hh_emih!L9=0,0,RES_hh_emih!L9/RES_summary!L$19)</f>
        <v>0</v>
      </c>
      <c r="M9" s="95">
        <f>IF(RES_hh_emih!M9=0,0,RES_hh_emih!M9/RES_summary!M$19)</f>
        <v>0</v>
      </c>
      <c r="N9" s="95">
        <f>IF(RES_hh_emih!N9=0,0,RES_hh_emih!N9/RES_summary!N$19)</f>
        <v>0</v>
      </c>
      <c r="O9" s="95">
        <f>IF(RES_hh_emih!O9=0,0,RES_hh_emih!O9/RES_summary!O$19)</f>
        <v>0</v>
      </c>
      <c r="P9" s="95">
        <f>IF(RES_hh_emih!P9=0,0,RES_hh_emih!P9/RES_summary!P$19)</f>
        <v>0</v>
      </c>
      <c r="Q9" s="95">
        <f>IF(RES_hh_emih!Q9=0,0,RES_hh_emih!Q9/RES_summary!Q$19)</f>
        <v>0</v>
      </c>
    </row>
    <row r="10" spans="1:17" ht="12" customHeight="1" x14ac:dyDescent="0.25">
      <c r="A10" s="87" t="s">
        <v>79</v>
      </c>
      <c r="B10" s="95">
        <f>IF(RES_hh_emih!B10=0,0,RES_hh_emih!B10/RES_summary!B$19)</f>
        <v>0</v>
      </c>
      <c r="C10" s="95">
        <f>IF(RES_hh_emih!C10=0,0,RES_hh_emih!C10/RES_summary!C$19)</f>
        <v>0</v>
      </c>
      <c r="D10" s="95">
        <f>IF(RES_hh_emih!D10=0,0,RES_hh_emih!D10/RES_summary!D$19)</f>
        <v>0</v>
      </c>
      <c r="E10" s="95">
        <f>IF(RES_hh_emih!E10=0,0,RES_hh_emih!E10/RES_summary!E$19)</f>
        <v>0</v>
      </c>
      <c r="F10" s="95">
        <f>IF(RES_hh_emih!F10=0,0,RES_hh_emih!F10/RES_summary!F$19)</f>
        <v>0</v>
      </c>
      <c r="G10" s="95">
        <f>IF(RES_hh_emih!G10=0,0,RES_hh_emih!G10/RES_summary!G$19)</f>
        <v>0</v>
      </c>
      <c r="H10" s="95">
        <f>IF(RES_hh_emih!H10=0,0,RES_hh_emih!H10/RES_summary!H$19)</f>
        <v>0</v>
      </c>
      <c r="I10" s="95">
        <f>IF(RES_hh_emih!I10=0,0,RES_hh_emih!I10/RES_summary!I$19)</f>
        <v>0</v>
      </c>
      <c r="J10" s="95">
        <f>IF(RES_hh_emih!J10=0,0,RES_hh_emih!J10/RES_summary!J$19)</f>
        <v>0</v>
      </c>
      <c r="K10" s="95">
        <f>IF(RES_hh_emih!K10=0,0,RES_hh_emih!K10/RES_summary!K$19)</f>
        <v>0</v>
      </c>
      <c r="L10" s="95">
        <f>IF(RES_hh_emih!L10=0,0,RES_hh_emih!L10/RES_summary!L$19)</f>
        <v>0</v>
      </c>
      <c r="M10" s="95">
        <f>IF(RES_hh_emih!M10=0,0,RES_hh_emih!M10/RES_summary!M$19)</f>
        <v>0</v>
      </c>
      <c r="N10" s="95">
        <f>IF(RES_hh_emih!N10=0,0,RES_hh_emih!N10/RES_summary!N$19)</f>
        <v>0</v>
      </c>
      <c r="O10" s="95">
        <f>IF(RES_hh_emih!O10=0,0,RES_hh_emih!O10/RES_summary!O$19)</f>
        <v>0</v>
      </c>
      <c r="P10" s="95">
        <f>IF(RES_hh_emih!P10=0,0,RES_hh_emih!P10/RES_summary!P$19)</f>
        <v>0</v>
      </c>
      <c r="Q10" s="95">
        <f>IF(RES_hh_emih!Q10=0,0,RES_hh_emih!Q10/RES_summary!Q$19)</f>
        <v>0</v>
      </c>
    </row>
    <row r="11" spans="1:17" ht="12" customHeight="1" x14ac:dyDescent="0.25">
      <c r="A11" s="87" t="s">
        <v>61</v>
      </c>
      <c r="B11" s="95">
        <f>IF(RES_hh_emih!B11=0,0,RES_hh_emih!B11/RES_summary!B$19)</f>
        <v>0</v>
      </c>
      <c r="C11" s="95">
        <f>IF(RES_hh_emih!C11=0,0,RES_hh_emih!C11/RES_summary!C$19)</f>
        <v>0</v>
      </c>
      <c r="D11" s="95">
        <f>IF(RES_hh_emih!D11=0,0,RES_hh_emih!D11/RES_summary!D$19)</f>
        <v>0</v>
      </c>
      <c r="E11" s="95">
        <f>IF(RES_hh_emih!E11=0,0,RES_hh_emih!E11/RES_summary!E$19)</f>
        <v>0</v>
      </c>
      <c r="F11" s="95">
        <f>IF(RES_hh_emih!F11=0,0,RES_hh_emih!F11/RES_summary!F$19)</f>
        <v>0</v>
      </c>
      <c r="G11" s="95">
        <f>IF(RES_hh_emih!G11=0,0,RES_hh_emih!G11/RES_summary!G$19)</f>
        <v>0</v>
      </c>
      <c r="H11" s="95">
        <f>IF(RES_hh_emih!H11=0,0,RES_hh_emih!H11/RES_summary!H$19)</f>
        <v>0</v>
      </c>
      <c r="I11" s="95">
        <f>IF(RES_hh_emih!I11=0,0,RES_hh_emih!I11/RES_summary!I$19)</f>
        <v>0</v>
      </c>
      <c r="J11" s="95">
        <f>IF(RES_hh_emih!J11=0,0,RES_hh_emih!J11/RES_summary!J$19)</f>
        <v>0</v>
      </c>
      <c r="K11" s="95">
        <f>IF(RES_hh_emih!K11=0,0,RES_hh_emih!K11/RES_summary!K$19)</f>
        <v>0</v>
      </c>
      <c r="L11" s="95">
        <f>IF(RES_hh_emih!L11=0,0,RES_hh_emih!L11/RES_summary!L$19)</f>
        <v>0</v>
      </c>
      <c r="M11" s="95">
        <f>IF(RES_hh_emih!M11=0,0,RES_hh_emih!M11/RES_summary!M$19)</f>
        <v>0</v>
      </c>
      <c r="N11" s="95">
        <f>IF(RES_hh_emih!N11=0,0,RES_hh_emih!N11/RES_summary!N$19)</f>
        <v>0</v>
      </c>
      <c r="O11" s="95">
        <f>IF(RES_hh_emih!O11=0,0,RES_hh_emih!O11/RES_summary!O$19)</f>
        <v>0</v>
      </c>
      <c r="P11" s="95">
        <f>IF(RES_hh_emih!P11=0,0,RES_hh_emih!P11/RES_summary!P$19)</f>
        <v>0</v>
      </c>
      <c r="Q11" s="95">
        <f>IF(RES_hh_emih!Q11=0,0,RES_hh_emih!Q11/RES_summary!Q$19)</f>
        <v>0</v>
      </c>
    </row>
    <row r="12" spans="1:17" ht="12" customHeight="1" x14ac:dyDescent="0.25">
      <c r="A12" s="87" t="s">
        <v>115</v>
      </c>
      <c r="B12" s="95">
        <f>IF(RES_hh_emih!B12=0,0,RES_hh_emih!B12/RES_summary!B$19)</f>
        <v>0</v>
      </c>
      <c r="C12" s="95">
        <f>IF(RES_hh_emih!C12=0,0,RES_hh_emih!C12/RES_summary!C$19)</f>
        <v>0</v>
      </c>
      <c r="D12" s="95">
        <f>IF(RES_hh_emih!D12=0,0,RES_hh_emih!D12/RES_summary!D$19)</f>
        <v>0</v>
      </c>
      <c r="E12" s="95">
        <f>IF(RES_hh_emih!E12=0,0,RES_hh_emih!E12/RES_summary!E$19)</f>
        <v>0</v>
      </c>
      <c r="F12" s="95">
        <f>IF(RES_hh_emih!F12=0,0,RES_hh_emih!F12/RES_summary!F$19)</f>
        <v>0</v>
      </c>
      <c r="G12" s="95">
        <f>IF(RES_hh_emih!G12=0,0,RES_hh_emih!G12/RES_summary!G$19)</f>
        <v>0</v>
      </c>
      <c r="H12" s="95">
        <f>IF(RES_hh_emih!H12=0,0,RES_hh_emih!H12/RES_summary!H$19)</f>
        <v>0</v>
      </c>
      <c r="I12" s="95">
        <f>IF(RES_hh_emih!I12=0,0,RES_hh_emih!I12/RES_summary!I$19)</f>
        <v>0</v>
      </c>
      <c r="J12" s="95">
        <f>IF(RES_hh_emih!J12=0,0,RES_hh_emih!J12/RES_summary!J$19)</f>
        <v>0</v>
      </c>
      <c r="K12" s="95">
        <f>IF(RES_hh_emih!K12=0,0,RES_hh_emih!K12/RES_summary!K$19)</f>
        <v>0</v>
      </c>
      <c r="L12" s="95">
        <f>IF(RES_hh_emih!L12=0,0,RES_hh_emih!L12/RES_summary!L$19)</f>
        <v>0</v>
      </c>
      <c r="M12" s="95">
        <f>IF(RES_hh_emih!M12=0,0,RES_hh_emih!M12/RES_summary!M$19)</f>
        <v>0</v>
      </c>
      <c r="N12" s="95">
        <f>IF(RES_hh_emih!N12=0,0,RES_hh_emih!N12/RES_summary!N$19)</f>
        <v>0</v>
      </c>
      <c r="O12" s="95">
        <f>IF(RES_hh_emih!O12=0,0,RES_hh_emih!O12/RES_summary!O$19)</f>
        <v>0</v>
      </c>
      <c r="P12" s="95">
        <f>IF(RES_hh_emih!P12=0,0,RES_hh_emih!P12/RES_summary!P$19)</f>
        <v>0</v>
      </c>
      <c r="Q12" s="95">
        <f>IF(RES_hh_emih!Q12=0,0,RES_hh_emih!Q12/RES_summary!Q$19)</f>
        <v>0</v>
      </c>
    </row>
    <row r="13" spans="1:17" ht="12" customHeight="1" x14ac:dyDescent="0.25">
      <c r="A13" s="51" t="s">
        <v>114</v>
      </c>
      <c r="B13" s="22">
        <f>IF(RES_hh_emih!B13=0,0,RES_hh_emih!B13/RES_summary!B$19)</f>
        <v>0</v>
      </c>
      <c r="C13" s="22">
        <f>IF(RES_hh_emih!C13=0,0,RES_hh_emih!C13/RES_summary!C$19)</f>
        <v>0</v>
      </c>
      <c r="D13" s="22">
        <f>IF(RES_hh_emih!D13=0,0,RES_hh_emih!D13/RES_summary!D$19)</f>
        <v>0</v>
      </c>
      <c r="E13" s="22">
        <f>IF(RES_hh_emih!E13=0,0,RES_hh_emih!E13/RES_summary!E$19)</f>
        <v>0</v>
      </c>
      <c r="F13" s="22">
        <f>IF(RES_hh_emih!F13=0,0,RES_hh_emih!F13/RES_summary!F$19)</f>
        <v>0</v>
      </c>
      <c r="G13" s="22">
        <f>IF(RES_hh_emih!G13=0,0,RES_hh_emih!G13/RES_summary!G$19)</f>
        <v>0</v>
      </c>
      <c r="H13" s="22">
        <f>IF(RES_hh_emih!H13=0,0,RES_hh_emih!H13/RES_summary!H$19)</f>
        <v>0</v>
      </c>
      <c r="I13" s="22">
        <f>IF(RES_hh_emih!I13=0,0,RES_hh_emih!I13/RES_summary!I$19)</f>
        <v>0</v>
      </c>
      <c r="J13" s="22">
        <f>IF(RES_hh_emih!J13=0,0,RES_hh_emih!J13/RES_summary!J$19)</f>
        <v>0</v>
      </c>
      <c r="K13" s="22">
        <f>IF(RES_hh_emih!K13=0,0,RES_hh_emih!K13/RES_summary!K$19)</f>
        <v>0</v>
      </c>
      <c r="L13" s="22">
        <f>IF(RES_hh_emih!L13=0,0,RES_hh_emih!L13/RES_summary!L$19)</f>
        <v>0</v>
      </c>
      <c r="M13" s="22">
        <f>IF(RES_hh_emih!M13=0,0,RES_hh_emih!M13/RES_summary!M$19)</f>
        <v>0</v>
      </c>
      <c r="N13" s="22">
        <f>IF(RES_hh_emih!N13=0,0,RES_hh_emih!N13/RES_summary!N$19)</f>
        <v>0</v>
      </c>
      <c r="O13" s="22">
        <f>IF(RES_hh_emih!O13=0,0,RES_hh_emih!O13/RES_summary!O$19)</f>
        <v>0</v>
      </c>
      <c r="P13" s="22">
        <f>IF(RES_hh_emih!P13=0,0,RES_hh_emih!P13/RES_summary!P$19)</f>
        <v>0</v>
      </c>
      <c r="Q13" s="22">
        <f>IF(RES_hh_emih!Q13=0,0,RES_hh_emih!Q13/RES_summary!Q$19)</f>
        <v>0</v>
      </c>
    </row>
    <row r="14" spans="1:17" ht="12" customHeight="1" x14ac:dyDescent="0.25">
      <c r="A14" s="99" t="s">
        <v>117</v>
      </c>
      <c r="B14" s="98">
        <f>IF(RES_hh_emih!B14=0,0,RES_hh_emih!B14/RES_summary!B$19)</f>
        <v>0</v>
      </c>
      <c r="C14" s="98">
        <f>IF(RES_hh_emih!C14=0,0,RES_hh_emih!C14/RES_summary!C$19)</f>
        <v>0</v>
      </c>
      <c r="D14" s="98">
        <f>IF(RES_hh_emih!D14=0,0,RES_hh_emih!D14/RES_summary!D$19)</f>
        <v>0</v>
      </c>
      <c r="E14" s="98">
        <f>IF(RES_hh_emih!E14=0,0,RES_hh_emih!E14/RES_summary!E$19)</f>
        <v>0</v>
      </c>
      <c r="F14" s="98">
        <f>IF(RES_hh_emih!F14=0,0,RES_hh_emih!F14/RES_summary!F$19)</f>
        <v>0</v>
      </c>
      <c r="G14" s="98">
        <f>IF(RES_hh_emih!G14=0,0,RES_hh_emih!G14/RES_summary!G$19)</f>
        <v>0</v>
      </c>
      <c r="H14" s="98">
        <f>IF(RES_hh_emih!H14=0,0,RES_hh_emih!H14/RES_summary!H$19)</f>
        <v>0</v>
      </c>
      <c r="I14" s="98">
        <f>IF(RES_hh_emih!I14=0,0,RES_hh_emih!I14/RES_summary!I$19)</f>
        <v>0</v>
      </c>
      <c r="J14" s="98">
        <f>IF(RES_hh_emih!J14=0,0,RES_hh_emih!J14/RES_summary!J$19)</f>
        <v>0</v>
      </c>
      <c r="K14" s="98">
        <f>IF(RES_hh_emih!K14=0,0,RES_hh_emih!K14/RES_summary!K$19)</f>
        <v>0</v>
      </c>
      <c r="L14" s="98">
        <f>IF(RES_hh_emih!L14=0,0,RES_hh_emih!L14/RES_summary!L$19)</f>
        <v>0</v>
      </c>
      <c r="M14" s="98">
        <f>IF(RES_hh_emih!M14=0,0,RES_hh_emih!M14/RES_summary!M$19)</f>
        <v>0</v>
      </c>
      <c r="N14" s="98">
        <f>IF(RES_hh_emih!N14=0,0,RES_hh_emih!N14/RES_summary!N$19)</f>
        <v>0</v>
      </c>
      <c r="O14" s="98">
        <f>IF(RES_hh_emih!O14=0,0,RES_hh_emih!O14/RES_summary!O$19)</f>
        <v>0</v>
      </c>
      <c r="P14" s="98">
        <f>IF(RES_hh_emih!P14=0,0,RES_hh_emih!P14/RES_summary!P$19)</f>
        <v>0</v>
      </c>
      <c r="Q14" s="98">
        <f>IF(RES_hh_emih!Q14=0,0,RES_hh_emih!Q14/RES_summary!Q$19)</f>
        <v>0</v>
      </c>
    </row>
    <row r="15" spans="1:17" ht="12.95" customHeight="1" x14ac:dyDescent="0.25">
      <c r="A15" s="89" t="s">
        <v>112</v>
      </c>
      <c r="B15" s="96">
        <f>IF(RES_hh_emih!B15=0,0,RES_hh_emih!B15/RES_summary!B$19)</f>
        <v>0</v>
      </c>
      <c r="C15" s="96">
        <f>IF(RES_hh_emih!C15=0,0,RES_hh_emih!C15/RES_summary!C$19)</f>
        <v>0</v>
      </c>
      <c r="D15" s="96">
        <f>IF(RES_hh_emih!D15=0,0,RES_hh_emih!D15/RES_summary!D$19)</f>
        <v>0</v>
      </c>
      <c r="E15" s="96">
        <f>IF(RES_hh_emih!E15=0,0,RES_hh_emih!E15/RES_summary!E$19)</f>
        <v>0</v>
      </c>
      <c r="F15" s="96">
        <f>IF(RES_hh_emih!F15=0,0,RES_hh_emih!F15/RES_summary!F$19)</f>
        <v>0</v>
      </c>
      <c r="G15" s="96">
        <f>IF(RES_hh_emih!G15=0,0,RES_hh_emih!G15/RES_summary!G$19)</f>
        <v>0</v>
      </c>
      <c r="H15" s="96">
        <f>IF(RES_hh_emih!H15=0,0,RES_hh_emih!H15/RES_summary!H$19)</f>
        <v>0</v>
      </c>
      <c r="I15" s="96">
        <f>IF(RES_hh_emih!I15=0,0,RES_hh_emih!I15/RES_summary!I$19)</f>
        <v>0</v>
      </c>
      <c r="J15" s="96">
        <f>IF(RES_hh_emih!J15=0,0,RES_hh_emih!J15/RES_summary!J$19)</f>
        <v>0</v>
      </c>
      <c r="K15" s="96">
        <f>IF(RES_hh_emih!K15=0,0,RES_hh_emih!K15/RES_summary!K$19)</f>
        <v>0</v>
      </c>
      <c r="L15" s="96">
        <f>IF(RES_hh_emih!L15=0,0,RES_hh_emih!L15/RES_summary!L$19)</f>
        <v>0</v>
      </c>
      <c r="M15" s="96">
        <f>IF(RES_hh_emih!M15=0,0,RES_hh_emih!M15/RES_summary!M$19)</f>
        <v>0</v>
      </c>
      <c r="N15" s="96">
        <f>IF(RES_hh_emih!N15=0,0,RES_hh_emih!N15/RES_summary!N$19)</f>
        <v>0</v>
      </c>
      <c r="O15" s="96">
        <f>IF(RES_hh_emih!O15=0,0,RES_hh_emih!O15/RES_summary!O$19)</f>
        <v>0</v>
      </c>
      <c r="P15" s="96">
        <f>IF(RES_hh_emih!P15=0,0,RES_hh_emih!P15/RES_summary!P$19)</f>
        <v>0</v>
      </c>
      <c r="Q15" s="96">
        <f>IF(RES_hh_emih!Q15=0,0,RES_hh_emih!Q15/RES_summary!Q$19)</f>
        <v>0</v>
      </c>
    </row>
    <row r="16" spans="1:17" ht="12" customHeight="1" x14ac:dyDescent="0.25">
      <c r="A16" s="87" t="s">
        <v>111</v>
      </c>
      <c r="B16" s="97">
        <f>IF(RES_hh_emih!B16=0,0,RES_hh_emih!B16/RES_summary!B$19)</f>
        <v>0</v>
      </c>
      <c r="C16" s="97">
        <f>IF(RES_hh_emih!C16=0,0,RES_hh_emih!C16/RES_summary!C$19)</f>
        <v>0</v>
      </c>
      <c r="D16" s="97">
        <f>IF(RES_hh_emih!D16=0,0,RES_hh_emih!D16/RES_summary!D$19)</f>
        <v>0</v>
      </c>
      <c r="E16" s="97">
        <f>IF(RES_hh_emih!E16=0,0,RES_hh_emih!E16/RES_summary!E$19)</f>
        <v>0</v>
      </c>
      <c r="F16" s="97">
        <f>IF(RES_hh_emih!F16=0,0,RES_hh_emih!F16/RES_summary!F$19)</f>
        <v>0</v>
      </c>
      <c r="G16" s="97">
        <f>IF(RES_hh_emih!G16=0,0,RES_hh_emih!G16/RES_summary!G$19)</f>
        <v>0</v>
      </c>
      <c r="H16" s="97">
        <f>IF(RES_hh_emih!H16=0,0,RES_hh_emih!H16/RES_summary!H$19)</f>
        <v>0</v>
      </c>
      <c r="I16" s="97">
        <f>IF(RES_hh_emih!I16=0,0,RES_hh_emih!I16/RES_summary!I$19)</f>
        <v>0</v>
      </c>
      <c r="J16" s="97">
        <f>IF(RES_hh_emih!J16=0,0,RES_hh_emih!J16/RES_summary!J$19)</f>
        <v>0</v>
      </c>
      <c r="K16" s="97">
        <f>IF(RES_hh_emih!K16=0,0,RES_hh_emih!K16/RES_summary!K$19)</f>
        <v>0</v>
      </c>
      <c r="L16" s="97">
        <f>IF(RES_hh_emih!L16=0,0,RES_hh_emih!L16/RES_summary!L$19)</f>
        <v>0</v>
      </c>
      <c r="M16" s="97">
        <f>IF(RES_hh_emih!M16=0,0,RES_hh_emih!M16/RES_summary!M$19)</f>
        <v>0</v>
      </c>
      <c r="N16" s="97">
        <f>IF(RES_hh_emih!N16=0,0,RES_hh_emih!N16/RES_summary!N$19)</f>
        <v>0</v>
      </c>
      <c r="O16" s="97">
        <f>IF(RES_hh_emih!O16=0,0,RES_hh_emih!O16/RES_summary!O$19)</f>
        <v>0</v>
      </c>
      <c r="P16" s="97">
        <f>IF(RES_hh_emih!P16=0,0,RES_hh_emih!P16/RES_summary!P$19)</f>
        <v>0</v>
      </c>
      <c r="Q16" s="97">
        <f>IF(RES_hh_emih!Q16=0,0,RES_hh_emih!Q16/RES_summary!Q$19)</f>
        <v>0</v>
      </c>
    </row>
    <row r="17" spans="1:17" ht="12.95" customHeight="1" x14ac:dyDescent="0.25">
      <c r="A17" s="89" t="s">
        <v>63</v>
      </c>
      <c r="B17" s="96">
        <f>IF(RES_hh_emih!B17=0,0,RES_hh_emih!B17/RES_summary!B$19)</f>
        <v>8.7409094788786508</v>
      </c>
      <c r="C17" s="96">
        <f>IF(RES_hh_emih!C17=0,0,RES_hh_emih!C17/RES_summary!C$19)</f>
        <v>8.9624638365782587</v>
      </c>
      <c r="D17" s="96">
        <f>IF(RES_hh_emih!D17=0,0,RES_hh_emih!D17/RES_summary!D$19)</f>
        <v>8.9690528388629023</v>
      </c>
      <c r="E17" s="96">
        <f>IF(RES_hh_emih!E17=0,0,RES_hh_emih!E17/RES_summary!E$19)</f>
        <v>9.0787870861265372</v>
      </c>
      <c r="F17" s="96">
        <f>IF(RES_hh_emih!F17=0,0,RES_hh_emih!F17/RES_summary!F$19)</f>
        <v>9.0968785786349553</v>
      </c>
      <c r="G17" s="96">
        <f>IF(RES_hh_emih!G17=0,0,RES_hh_emih!G17/RES_summary!G$19)</f>
        <v>9.1359646944930653</v>
      </c>
      <c r="H17" s="96">
        <f>IF(RES_hh_emih!H17=0,0,RES_hh_emih!H17/RES_summary!H$19)</f>
        <v>9.2123497909612659</v>
      </c>
      <c r="I17" s="96">
        <f>IF(RES_hh_emih!I17=0,0,RES_hh_emih!I17/RES_summary!I$19)</f>
        <v>9.2889211578741833</v>
      </c>
      <c r="J17" s="96">
        <f>IF(RES_hh_emih!J17=0,0,RES_hh_emih!J17/RES_summary!J$19)</f>
        <v>9.19738726560049</v>
      </c>
      <c r="K17" s="96">
        <f>IF(RES_hh_emih!K17=0,0,RES_hh_emih!K17/RES_summary!K$19)</f>
        <v>9.3739571013164404</v>
      </c>
      <c r="L17" s="96">
        <f>IF(RES_hh_emih!L17=0,0,RES_hh_emih!L17/RES_summary!L$19)</f>
        <v>9.3735385563013907</v>
      </c>
      <c r="M17" s="96">
        <f>IF(RES_hh_emih!M17=0,0,RES_hh_emih!M17/RES_summary!M$19)</f>
        <v>9.2446433039109159</v>
      </c>
      <c r="N17" s="96">
        <f>IF(RES_hh_emih!N17=0,0,RES_hh_emih!N17/RES_summary!N$19)</f>
        <v>9.5055944161004362</v>
      </c>
      <c r="O17" s="96">
        <f>IF(RES_hh_emih!O17=0,0,RES_hh_emih!O17/RES_summary!O$19)</f>
        <v>9.8245271309495408</v>
      </c>
      <c r="P17" s="96">
        <f>IF(RES_hh_emih!P17=0,0,RES_hh_emih!P17/RES_summary!P$19)</f>
        <v>10.043632826083488</v>
      </c>
      <c r="Q17" s="96">
        <f>IF(RES_hh_emih!Q17=0,0,RES_hh_emih!Q17/RES_summary!Q$19)</f>
        <v>10.01506176456734</v>
      </c>
    </row>
    <row r="18" spans="1:17" ht="12" customHeight="1" x14ac:dyDescent="0.25">
      <c r="A18" s="87" t="s">
        <v>58</v>
      </c>
      <c r="B18" s="95">
        <f>IF(RES_hh_emih!B18=0,0,RES_hh_emih!B18/RES_summary!B$19)</f>
        <v>21.884463139097253</v>
      </c>
      <c r="C18" s="95">
        <f>IF(RES_hh_emih!C18=0,0,RES_hh_emih!C18/RES_summary!C$19)</f>
        <v>21.718296901975403</v>
      </c>
      <c r="D18" s="95">
        <f>IF(RES_hh_emih!D18=0,0,RES_hh_emih!D18/RES_summary!D$19)</f>
        <v>21.528099280635207</v>
      </c>
      <c r="E18" s="95">
        <f>IF(RES_hh_emih!E18=0,0,RES_hh_emih!E18/RES_summary!E$19)</f>
        <v>21.316266829897028</v>
      </c>
      <c r="F18" s="95">
        <f>IF(RES_hh_emih!F18=0,0,RES_hh_emih!F18/RES_summary!F$19)</f>
        <v>21.217455096181443</v>
      </c>
      <c r="G18" s="95">
        <f>IF(RES_hh_emih!G18=0,0,RES_hh_emih!G18/RES_summary!G$19)</f>
        <v>21.084073614668689</v>
      </c>
      <c r="H18" s="95">
        <f>IF(RES_hh_emih!H18=0,0,RES_hh_emih!H18/RES_summary!H$19)</f>
        <v>21.194568193514304</v>
      </c>
      <c r="I18" s="95">
        <f>IF(RES_hh_emih!I18=0,0,RES_hh_emih!I18/RES_summary!I$19)</f>
        <v>20.904971803973154</v>
      </c>
      <c r="J18" s="95">
        <f>IF(RES_hh_emih!J18=0,0,RES_hh_emih!J18/RES_summary!J$19)</f>
        <v>20.698443474917273</v>
      </c>
      <c r="K18" s="95">
        <f>IF(RES_hh_emih!K18=0,0,RES_hh_emih!K18/RES_summary!K$19)</f>
        <v>20.361225987020408</v>
      </c>
      <c r="L18" s="95">
        <f>IF(RES_hh_emih!L18=0,0,RES_hh_emih!L18/RES_summary!L$19)</f>
        <v>20.194094090073115</v>
      </c>
      <c r="M18" s="95">
        <f>IF(RES_hh_emih!M18=0,0,RES_hh_emih!M18/RES_summary!M$19)</f>
        <v>20.142736879173029</v>
      </c>
      <c r="N18" s="95">
        <f>IF(RES_hh_emih!N18=0,0,RES_hh_emih!N18/RES_summary!N$19)</f>
        <v>19.933461223492653</v>
      </c>
      <c r="O18" s="95">
        <f>IF(RES_hh_emih!O18=0,0,RES_hh_emih!O18/RES_summary!O$19)</f>
        <v>19.847898064676862</v>
      </c>
      <c r="P18" s="95">
        <f>IF(RES_hh_emih!P18=0,0,RES_hh_emih!P18/RES_summary!P$19)</f>
        <v>19.789424421994152</v>
      </c>
      <c r="Q18" s="95">
        <f>IF(RES_hh_emih!Q18=0,0,RES_hh_emih!Q18/RES_summary!Q$19)</f>
        <v>19.527170299374404</v>
      </c>
    </row>
    <row r="19" spans="1:17" s="28" customFormat="1" ht="12" customHeight="1" x14ac:dyDescent="0.25">
      <c r="A19" s="87" t="s">
        <v>84</v>
      </c>
      <c r="B19" s="95">
        <f>IF(RES_hh_emih!B19=0,0,RES_hh_emih!B19/RES_summary!B$19)</f>
        <v>11.746741535183419</v>
      </c>
      <c r="C19" s="95">
        <f>IF(RES_hh_emih!C19=0,0,RES_hh_emih!C19/RES_summary!C$19)</f>
        <v>11.643301076715138</v>
      </c>
      <c r="D19" s="95">
        <f>IF(RES_hh_emih!D19=0,0,RES_hh_emih!D19/RES_summary!D$19)</f>
        <v>11.521280225686978</v>
      </c>
      <c r="E19" s="95">
        <f>IF(RES_hh_emih!E19=0,0,RES_hh_emih!E19/RES_summary!E$19)</f>
        <v>11.429258189644207</v>
      </c>
      <c r="F19" s="95">
        <f>IF(RES_hh_emih!F19=0,0,RES_hh_emih!F19/RES_summary!F$19)</f>
        <v>11.366904345239147</v>
      </c>
      <c r="G19" s="95">
        <f>IF(RES_hh_emih!G19=0,0,RES_hh_emih!G19/RES_summary!G$19)</f>
        <v>11.297868695497304</v>
      </c>
      <c r="H19" s="95">
        <f>IF(RES_hh_emih!H19=0,0,RES_hh_emih!H19/RES_summary!H$19)</f>
        <v>11.315482752703582</v>
      </c>
      <c r="I19" s="95">
        <f>IF(RES_hh_emih!I19=0,0,RES_hh_emih!I19/RES_summary!I$19)</f>
        <v>11.119470450389604</v>
      </c>
      <c r="J19" s="95">
        <f>IF(RES_hh_emih!J19=0,0,RES_hh_emih!J19/RES_summary!J$19)</f>
        <v>10.96760063335886</v>
      </c>
      <c r="K19" s="95">
        <f>IF(RES_hh_emih!K19=0,0,RES_hh_emih!K19/RES_summary!K$19)</f>
        <v>10.752464420319246</v>
      </c>
      <c r="L19" s="95">
        <f>IF(RES_hh_emih!L19=0,0,RES_hh_emih!L19/RES_summary!L$19)</f>
        <v>10.596396816375584</v>
      </c>
      <c r="M19" s="95">
        <f>IF(RES_hh_emih!M19=0,0,RES_hh_emih!M19/RES_summary!M$19)</f>
        <v>10.473780342613786</v>
      </c>
      <c r="N19" s="95">
        <f>IF(RES_hh_emih!N19=0,0,RES_hh_emih!N19/RES_summary!N$19)</f>
        <v>10.349160016789586</v>
      </c>
      <c r="O19" s="95">
        <f>IF(RES_hh_emih!O19=0,0,RES_hh_emih!O19/RES_summary!O$19)</f>
        <v>10.258972335869474</v>
      </c>
      <c r="P19" s="95">
        <f>IF(RES_hh_emih!P19=0,0,RES_hh_emih!P19/RES_summary!P$19)</f>
        <v>10.130400558967827</v>
      </c>
      <c r="Q19" s="95">
        <f>IF(RES_hh_emih!Q19=0,0,RES_hh_emih!Q19/RES_summary!Q$19)</f>
        <v>9.9376843761832632</v>
      </c>
    </row>
    <row r="20" spans="1:17" ht="12" customHeight="1" x14ac:dyDescent="0.25">
      <c r="A20" s="87" t="s">
        <v>110</v>
      </c>
      <c r="B20" s="95">
        <f>IF(RES_hh_emih!B20=0,0,RES_hh_emih!B20/RES_summary!B$19)</f>
        <v>14.218708479992063</v>
      </c>
      <c r="C20" s="95">
        <f>IF(RES_hh_emih!C20=0,0,RES_hh_emih!C20/RES_summary!C$19)</f>
        <v>14.163764593937389</v>
      </c>
      <c r="D20" s="95">
        <f>IF(RES_hh_emih!D20=0,0,RES_hh_emih!D20/RES_summary!D$19)</f>
        <v>13.896219021686264</v>
      </c>
      <c r="E20" s="95">
        <f>IF(RES_hh_emih!E20=0,0,RES_hh_emih!E20/RES_summary!E$19)</f>
        <v>13.797030046169271</v>
      </c>
      <c r="F20" s="95">
        <f>IF(RES_hh_emih!F20=0,0,RES_hh_emih!F20/RES_summary!F$19)</f>
        <v>13.605173176961371</v>
      </c>
      <c r="G20" s="95">
        <f>IF(RES_hh_emih!G20=0,0,RES_hh_emih!G20/RES_summary!G$19)</f>
        <v>13.582541032744407</v>
      </c>
      <c r="H20" s="95">
        <f>IF(RES_hh_emih!H20=0,0,RES_hh_emih!H20/RES_summary!H$19)</f>
        <v>13.527618831000476</v>
      </c>
      <c r="I20" s="95">
        <f>IF(RES_hh_emih!I20=0,0,RES_hh_emih!I20/RES_summary!I$19)</f>
        <v>13.317098177596865</v>
      </c>
      <c r="J20" s="95">
        <f>IF(RES_hh_emih!J20=0,0,RES_hh_emih!J20/RES_summary!J$19)</f>
        <v>13.079994811440606</v>
      </c>
      <c r="K20" s="95">
        <f>IF(RES_hh_emih!K20=0,0,RES_hh_emih!K20/RES_summary!K$19)</f>
        <v>12.791489033187261</v>
      </c>
      <c r="L20" s="95">
        <f>IF(RES_hh_emih!L20=0,0,RES_hh_emih!L20/RES_summary!L$19)</f>
        <v>12.612086861473351</v>
      </c>
      <c r="M20" s="95">
        <f>IF(RES_hh_emih!M20=0,0,RES_hh_emih!M20/RES_summary!M$19)</f>
        <v>12.477999970686517</v>
      </c>
      <c r="N20" s="95">
        <f>IF(RES_hh_emih!N20=0,0,RES_hh_emih!N20/RES_summary!N$19)</f>
        <v>12.349141629822686</v>
      </c>
      <c r="O20" s="95">
        <f>IF(RES_hh_emih!O20=0,0,RES_hh_emih!O20/RES_summary!O$19)</f>
        <v>12.281976681296056</v>
      </c>
      <c r="P20" s="95">
        <f>IF(RES_hh_emih!P20=0,0,RES_hh_emih!P20/RES_summary!P$19)</f>
        <v>12.091380084329927</v>
      </c>
      <c r="Q20" s="95">
        <f>IF(RES_hh_emih!Q20=0,0,RES_hh_emih!Q20/RES_summary!Q$19)</f>
        <v>11.824948347645185</v>
      </c>
    </row>
    <row r="21" spans="1:17" ht="12" customHeight="1" x14ac:dyDescent="0.25">
      <c r="A21" s="87" t="s">
        <v>109</v>
      </c>
      <c r="B21" s="95">
        <f>IF(RES_hh_emih!B21=0,0,RES_hh_emih!B21/RES_summary!B$19)</f>
        <v>10.025923458875713</v>
      </c>
      <c r="C21" s="95">
        <f>IF(RES_hh_emih!C21=0,0,RES_hh_emih!C21/RES_summary!C$19)</f>
        <v>9.9376219268059351</v>
      </c>
      <c r="D21" s="95">
        <f>IF(RES_hh_emih!D21=0,0,RES_hh_emih!D21/RES_summary!D$19)</f>
        <v>9.8334385372174005</v>
      </c>
      <c r="E21" s="95">
        <f>IF(RES_hh_emih!E21=0,0,RES_hh_emih!E21/RES_summary!E$19)</f>
        <v>9.7548735792894377</v>
      </c>
      <c r="F21" s="95">
        <f>IF(RES_hh_emih!F21=0,0,RES_hh_emih!F21/RES_summary!F$19)</f>
        <v>9.7016330840669927</v>
      </c>
      <c r="G21" s="95">
        <f>IF(RES_hh_emih!G21=0,0,RES_hh_emih!G21/RES_summary!G$19)</f>
        <v>9.6427129617326717</v>
      </c>
      <c r="H21" s="95">
        <f>IF(RES_hh_emih!H21=0,0,RES_hh_emih!H21/RES_summary!H$19)</f>
        <v>9.6577686653973167</v>
      </c>
      <c r="I21" s="95">
        <f>IF(RES_hh_emih!I21=0,0,RES_hh_emih!I21/RES_summary!I$19)</f>
        <v>9.490462296609909</v>
      </c>
      <c r="J21" s="95">
        <f>IF(RES_hh_emih!J21=0,0,RES_hh_emih!J21/RES_summary!J$19)</f>
        <v>9.3608576218617525</v>
      </c>
      <c r="K21" s="95">
        <f>IF(RES_hh_emih!K21=0,0,RES_hh_emih!K21/RES_summary!K$19)</f>
        <v>9.1772403966398564</v>
      </c>
      <c r="L21" s="95">
        <f>IF(RES_hh_emih!L21=0,0,RES_hh_emih!L21/RES_summary!L$19)</f>
        <v>9.1208138415258233</v>
      </c>
      <c r="M21" s="95">
        <f>IF(RES_hh_emih!M21=0,0,RES_hh_emih!M21/RES_summary!M$19)</f>
        <v>8.8713202077696653</v>
      </c>
      <c r="N21" s="95">
        <f>IF(RES_hh_emih!N21=0,0,RES_hh_emih!N21/RES_summary!N$19)</f>
        <v>8.8556286745284201</v>
      </c>
      <c r="O21" s="95">
        <f>IF(RES_hh_emih!O21=0,0,RES_hh_emih!O21/RES_summary!O$19)</f>
        <v>8.7925930340269769</v>
      </c>
      <c r="P21" s="95">
        <f>IF(RES_hh_emih!P21=0,0,RES_hh_emih!P21/RES_summary!P$19)</f>
        <v>8.6922560969152531</v>
      </c>
      <c r="Q21" s="95">
        <f>IF(RES_hh_emih!Q21=0,0,RES_hh_emih!Q21/RES_summary!Q$19)</f>
        <v>8.5373820385303105</v>
      </c>
    </row>
    <row r="22" spans="1:17" ht="12" customHeight="1" x14ac:dyDescent="0.25">
      <c r="A22" s="87" t="s">
        <v>55</v>
      </c>
      <c r="B22" s="95">
        <f>IF(RES_hh_emih!B22=0,0,RES_hh_emih!B22/RES_summary!B$19)</f>
        <v>0</v>
      </c>
      <c r="C22" s="95">
        <f>IF(RES_hh_emih!C22=0,0,RES_hh_emih!C22/RES_summary!C$19)</f>
        <v>0</v>
      </c>
      <c r="D22" s="95">
        <f>IF(RES_hh_emih!D22=0,0,RES_hh_emih!D22/RES_summary!D$19)</f>
        <v>0</v>
      </c>
      <c r="E22" s="95">
        <f>IF(RES_hh_emih!E22=0,0,RES_hh_emih!E22/RES_summary!E$19)</f>
        <v>0</v>
      </c>
      <c r="F22" s="95">
        <f>IF(RES_hh_emih!F22=0,0,RES_hh_emih!F22/RES_summary!F$19)</f>
        <v>0</v>
      </c>
      <c r="G22" s="95">
        <f>IF(RES_hh_emih!G22=0,0,RES_hh_emih!G22/RES_summary!G$19)</f>
        <v>0</v>
      </c>
      <c r="H22" s="95">
        <f>IF(RES_hh_emih!H22=0,0,RES_hh_emih!H22/RES_summary!H$19)</f>
        <v>0</v>
      </c>
      <c r="I22" s="95">
        <f>IF(RES_hh_emih!I22=0,0,RES_hh_emih!I22/RES_summary!I$19)</f>
        <v>0</v>
      </c>
      <c r="J22" s="95">
        <f>IF(RES_hh_emih!J22=0,0,RES_hh_emih!J22/RES_summary!J$19)</f>
        <v>0</v>
      </c>
      <c r="K22" s="95">
        <f>IF(RES_hh_emih!K22=0,0,RES_hh_emih!K22/RES_summary!K$19)</f>
        <v>0</v>
      </c>
      <c r="L22" s="95">
        <f>IF(RES_hh_emih!L22=0,0,RES_hh_emih!L22/RES_summary!L$19)</f>
        <v>0</v>
      </c>
      <c r="M22" s="95">
        <f>IF(RES_hh_emih!M22=0,0,RES_hh_emih!M22/RES_summary!M$19)</f>
        <v>0</v>
      </c>
      <c r="N22" s="95">
        <f>IF(RES_hh_emih!N22=0,0,RES_hh_emih!N22/RES_summary!N$19)</f>
        <v>0</v>
      </c>
      <c r="O22" s="95">
        <f>IF(RES_hh_emih!O22=0,0,RES_hh_emih!O22/RES_summary!O$19)</f>
        <v>0</v>
      </c>
      <c r="P22" s="95">
        <f>IF(RES_hh_emih!P22=0,0,RES_hh_emih!P22/RES_summary!P$19)</f>
        <v>0</v>
      </c>
      <c r="Q22" s="95">
        <f>IF(RES_hh_emih!Q22=0,0,RES_hh_emih!Q22/RES_summary!Q$19)</f>
        <v>0</v>
      </c>
    </row>
    <row r="23" spans="1:17" ht="12" customHeight="1" x14ac:dyDescent="0.25">
      <c r="A23" s="87" t="s">
        <v>79</v>
      </c>
      <c r="B23" s="95">
        <f>IF(RES_hh_emih!B23=0,0,RES_hh_emih!B23/RES_summary!B$19)</f>
        <v>0</v>
      </c>
      <c r="C23" s="95">
        <f>IF(RES_hh_emih!C23=0,0,RES_hh_emih!C23/RES_summary!C$19)</f>
        <v>0</v>
      </c>
      <c r="D23" s="95">
        <f>IF(RES_hh_emih!D23=0,0,RES_hh_emih!D23/RES_summary!D$19)</f>
        <v>0</v>
      </c>
      <c r="E23" s="95">
        <f>IF(RES_hh_emih!E23=0,0,RES_hh_emih!E23/RES_summary!E$19)</f>
        <v>0</v>
      </c>
      <c r="F23" s="95">
        <f>IF(RES_hh_emih!F23=0,0,RES_hh_emih!F23/RES_summary!F$19)</f>
        <v>0</v>
      </c>
      <c r="G23" s="95">
        <f>IF(RES_hh_emih!G23=0,0,RES_hh_emih!G23/RES_summary!G$19)</f>
        <v>0</v>
      </c>
      <c r="H23" s="95">
        <f>IF(RES_hh_emih!H23=0,0,RES_hh_emih!H23/RES_summary!H$19)</f>
        <v>0</v>
      </c>
      <c r="I23" s="95">
        <f>IF(RES_hh_emih!I23=0,0,RES_hh_emih!I23/RES_summary!I$19)</f>
        <v>0</v>
      </c>
      <c r="J23" s="95">
        <f>IF(RES_hh_emih!J23=0,0,RES_hh_emih!J23/RES_summary!J$19)</f>
        <v>0</v>
      </c>
      <c r="K23" s="95">
        <f>IF(RES_hh_emih!K23=0,0,RES_hh_emih!K23/RES_summary!K$19)</f>
        <v>0</v>
      </c>
      <c r="L23" s="95">
        <f>IF(RES_hh_emih!L23=0,0,RES_hh_emih!L23/RES_summary!L$19)</f>
        <v>0</v>
      </c>
      <c r="M23" s="95">
        <f>IF(RES_hh_emih!M23=0,0,RES_hh_emih!M23/RES_summary!M$19)</f>
        <v>0</v>
      </c>
      <c r="N23" s="95">
        <f>IF(RES_hh_emih!N23=0,0,RES_hh_emih!N23/RES_summary!N$19)</f>
        <v>0</v>
      </c>
      <c r="O23" s="95">
        <f>IF(RES_hh_emih!O23=0,0,RES_hh_emih!O23/RES_summary!O$19)</f>
        <v>0</v>
      </c>
      <c r="P23" s="95">
        <f>IF(RES_hh_emih!P23=0,0,RES_hh_emih!P23/RES_summary!P$19)</f>
        <v>0</v>
      </c>
      <c r="Q23" s="95">
        <f>IF(RES_hh_emih!Q23=0,0,RES_hh_emih!Q23/RES_summary!Q$19)</f>
        <v>0</v>
      </c>
    </row>
    <row r="24" spans="1:17" ht="12" customHeight="1" x14ac:dyDescent="0.25">
      <c r="A24" s="87" t="s">
        <v>61</v>
      </c>
      <c r="B24" s="95">
        <f>IF(RES_hh_emih!B24=0,0,RES_hh_emih!B24/RES_summary!B$19)</f>
        <v>0</v>
      </c>
      <c r="C24" s="95">
        <f>IF(RES_hh_emih!C24=0,0,RES_hh_emih!C24/RES_summary!C$19)</f>
        <v>0</v>
      </c>
      <c r="D24" s="95">
        <f>IF(RES_hh_emih!D24=0,0,RES_hh_emih!D24/RES_summary!D$19)</f>
        <v>0</v>
      </c>
      <c r="E24" s="95">
        <f>IF(RES_hh_emih!E24=0,0,RES_hh_emih!E24/RES_summary!E$19)</f>
        <v>0</v>
      </c>
      <c r="F24" s="95">
        <f>IF(RES_hh_emih!F24=0,0,RES_hh_emih!F24/RES_summary!F$19)</f>
        <v>0</v>
      </c>
      <c r="G24" s="95">
        <f>IF(RES_hh_emih!G24=0,0,RES_hh_emih!G24/RES_summary!G$19)</f>
        <v>0</v>
      </c>
      <c r="H24" s="95">
        <f>IF(RES_hh_emih!H24=0,0,RES_hh_emih!H24/RES_summary!H$19)</f>
        <v>0</v>
      </c>
      <c r="I24" s="95">
        <f>IF(RES_hh_emih!I24=0,0,RES_hh_emih!I24/RES_summary!I$19)</f>
        <v>0</v>
      </c>
      <c r="J24" s="95">
        <f>IF(RES_hh_emih!J24=0,0,RES_hh_emih!J24/RES_summary!J$19)</f>
        <v>0</v>
      </c>
      <c r="K24" s="95">
        <f>IF(RES_hh_emih!K24=0,0,RES_hh_emih!K24/RES_summary!K$19)</f>
        <v>0</v>
      </c>
      <c r="L24" s="95">
        <f>IF(RES_hh_emih!L24=0,0,RES_hh_emih!L24/RES_summary!L$19)</f>
        <v>0</v>
      </c>
      <c r="M24" s="95">
        <f>IF(RES_hh_emih!M24=0,0,RES_hh_emih!M24/RES_summary!M$19)</f>
        <v>0</v>
      </c>
      <c r="N24" s="95">
        <f>IF(RES_hh_emih!N24=0,0,RES_hh_emih!N24/RES_summary!N$19)</f>
        <v>0</v>
      </c>
      <c r="O24" s="95">
        <f>IF(RES_hh_emih!O24=0,0,RES_hh_emih!O24/RES_summary!O$19)</f>
        <v>0</v>
      </c>
      <c r="P24" s="95">
        <f>IF(RES_hh_emih!P24=0,0,RES_hh_emih!P24/RES_summary!P$19)</f>
        <v>0</v>
      </c>
      <c r="Q24" s="95">
        <f>IF(RES_hh_emih!Q24=0,0,RES_hh_emih!Q24/RES_summary!Q$19)</f>
        <v>0</v>
      </c>
    </row>
    <row r="25" spans="1:17" ht="12" customHeight="1" x14ac:dyDescent="0.25">
      <c r="A25" s="51" t="s">
        <v>60</v>
      </c>
      <c r="B25" s="22">
        <f>IF(RES_hh_emih!B25=0,0,RES_hh_emih!B25/RES_summary!B$19)</f>
        <v>0</v>
      </c>
      <c r="C25" s="22">
        <f>IF(RES_hh_emih!C25=0,0,RES_hh_emih!C25/RES_summary!C$19)</f>
        <v>0</v>
      </c>
      <c r="D25" s="22">
        <f>IF(RES_hh_emih!D25=0,0,RES_hh_emih!D25/RES_summary!D$19)</f>
        <v>0</v>
      </c>
      <c r="E25" s="22">
        <f>IF(RES_hh_emih!E25=0,0,RES_hh_emih!E25/RES_summary!E$19)</f>
        <v>0</v>
      </c>
      <c r="F25" s="22">
        <f>IF(RES_hh_emih!F25=0,0,RES_hh_emih!F25/RES_summary!F$19)</f>
        <v>0</v>
      </c>
      <c r="G25" s="22">
        <f>IF(RES_hh_emih!G25=0,0,RES_hh_emih!G25/RES_summary!G$19)</f>
        <v>0</v>
      </c>
      <c r="H25" s="22">
        <f>IF(RES_hh_emih!H25=0,0,RES_hh_emih!H25/RES_summary!H$19)</f>
        <v>0</v>
      </c>
      <c r="I25" s="22">
        <f>IF(RES_hh_emih!I25=0,0,RES_hh_emih!I25/RES_summary!I$19)</f>
        <v>0</v>
      </c>
      <c r="J25" s="22">
        <f>IF(RES_hh_emih!J25=0,0,RES_hh_emih!J25/RES_summary!J$19)</f>
        <v>0</v>
      </c>
      <c r="K25" s="22">
        <f>IF(RES_hh_emih!K25=0,0,RES_hh_emih!K25/RES_summary!K$19)</f>
        <v>0</v>
      </c>
      <c r="L25" s="22">
        <f>IF(RES_hh_emih!L25=0,0,RES_hh_emih!L25/RES_summary!L$19)</f>
        <v>0</v>
      </c>
      <c r="M25" s="22">
        <f>IF(RES_hh_emih!M25=0,0,RES_hh_emih!M25/RES_summary!M$19)</f>
        <v>0</v>
      </c>
      <c r="N25" s="22">
        <f>IF(RES_hh_emih!N25=0,0,RES_hh_emih!N25/RES_summary!N$19)</f>
        <v>0</v>
      </c>
      <c r="O25" s="22">
        <f>IF(RES_hh_emih!O25=0,0,RES_hh_emih!O25/RES_summary!O$19)</f>
        <v>0</v>
      </c>
      <c r="P25" s="22">
        <f>IF(RES_hh_emih!P25=0,0,RES_hh_emih!P25/RES_summary!P$19)</f>
        <v>0</v>
      </c>
      <c r="Q25" s="22">
        <f>IF(RES_hh_emih!Q25=0,0,RES_hh_emih!Q25/RES_summary!Q$19)</f>
        <v>0</v>
      </c>
    </row>
    <row r="26" spans="1:17" ht="12" customHeight="1" x14ac:dyDescent="0.25">
      <c r="A26" s="49" t="s">
        <v>59</v>
      </c>
      <c r="B26" s="18">
        <f>IF(RES_hh_emih!B26=0,0,RES_hh_emih!B26/RES_summary!B$19)</f>
        <v>0</v>
      </c>
      <c r="C26" s="18">
        <f>IF(RES_hh_emih!C26=0,0,RES_hh_emih!C26/RES_summary!C$19)</f>
        <v>0</v>
      </c>
      <c r="D26" s="18">
        <f>IF(RES_hh_emih!D26=0,0,RES_hh_emih!D26/RES_summary!D$19)</f>
        <v>0</v>
      </c>
      <c r="E26" s="18">
        <f>IF(RES_hh_emih!E26=0,0,RES_hh_emih!E26/RES_summary!E$19)</f>
        <v>0</v>
      </c>
      <c r="F26" s="18">
        <f>IF(RES_hh_emih!F26=0,0,RES_hh_emih!F26/RES_summary!F$19)</f>
        <v>0</v>
      </c>
      <c r="G26" s="18">
        <f>IF(RES_hh_emih!G26=0,0,RES_hh_emih!G26/RES_summary!G$19)</f>
        <v>0</v>
      </c>
      <c r="H26" s="18">
        <f>IF(RES_hh_emih!H26=0,0,RES_hh_emih!H26/RES_summary!H$19)</f>
        <v>0</v>
      </c>
      <c r="I26" s="18">
        <f>IF(RES_hh_emih!I26=0,0,RES_hh_emih!I26/RES_summary!I$19)</f>
        <v>0</v>
      </c>
      <c r="J26" s="18">
        <f>IF(RES_hh_emih!J26=0,0,RES_hh_emih!J26/RES_summary!J$19)</f>
        <v>0</v>
      </c>
      <c r="K26" s="18">
        <f>IF(RES_hh_emih!K26=0,0,RES_hh_emih!K26/RES_summary!K$19)</f>
        <v>0</v>
      </c>
      <c r="L26" s="18">
        <f>IF(RES_hh_emih!L26=0,0,RES_hh_emih!L26/RES_summary!L$19)</f>
        <v>0</v>
      </c>
      <c r="M26" s="18">
        <f>IF(RES_hh_emih!M26=0,0,RES_hh_emih!M26/RES_summary!M$19)</f>
        <v>0</v>
      </c>
      <c r="N26" s="18">
        <f>IF(RES_hh_emih!N26=0,0,RES_hh_emih!N26/RES_summary!N$19)</f>
        <v>0</v>
      </c>
      <c r="O26" s="18">
        <f>IF(RES_hh_emih!O26=0,0,RES_hh_emih!O26/RES_summary!O$19)</f>
        <v>0</v>
      </c>
      <c r="P26" s="18">
        <f>IF(RES_hh_emih!P26=0,0,RES_hh_emih!P26/RES_summary!P$19)</f>
        <v>0</v>
      </c>
      <c r="Q26" s="18">
        <f>IF(RES_hh_emih!Q26=0,0,RES_hh_emih!Q26/RES_summary!Q$19)</f>
        <v>0</v>
      </c>
    </row>
    <row r="27" spans="1:17" ht="12.95" customHeight="1" x14ac:dyDescent="0.25">
      <c r="A27" s="89" t="s">
        <v>62</v>
      </c>
      <c r="B27" s="96">
        <f>IF(RES_hh_emih!B27=0,0,RES_hh_emih!B27/RES_summary!B$19)</f>
        <v>1.0316494160156451</v>
      </c>
      <c r="C27" s="96">
        <f>IF(RES_hh_emih!C27=0,0,RES_hh_emih!C27/RES_summary!C$19)</f>
        <v>1.1589665975553007</v>
      </c>
      <c r="D27" s="96">
        <f>IF(RES_hh_emih!D27=0,0,RES_hh_emih!D27/RES_summary!D$19)</f>
        <v>1.0738064985268436</v>
      </c>
      <c r="E27" s="96">
        <f>IF(RES_hh_emih!E27=0,0,RES_hh_emih!E27/RES_summary!E$19)</f>
        <v>1.1032837111778402</v>
      </c>
      <c r="F27" s="96">
        <f>IF(RES_hh_emih!F27=0,0,RES_hh_emih!F27/RES_summary!F$19)</f>
        <v>1.2145374407553904</v>
      </c>
      <c r="G27" s="96">
        <f>IF(RES_hh_emih!G27=0,0,RES_hh_emih!G27/RES_summary!G$19)</f>
        <v>1.2546037064723821</v>
      </c>
      <c r="H27" s="96">
        <f>IF(RES_hh_emih!H27=0,0,RES_hh_emih!H27/RES_summary!H$19)</f>
        <v>1.4133626620600512</v>
      </c>
      <c r="I27" s="96">
        <f>IF(RES_hh_emih!I27=0,0,RES_hh_emih!I27/RES_summary!I$19)</f>
        <v>1.1453294795746289</v>
      </c>
      <c r="J27" s="96">
        <f>IF(RES_hh_emih!J27=0,0,RES_hh_emih!J27/RES_summary!J$19)</f>
        <v>1.2150354350876487</v>
      </c>
      <c r="K27" s="96">
        <f>IF(RES_hh_emih!K27=0,0,RES_hh_emih!K27/RES_summary!K$19)</f>
        <v>0.8958020430729986</v>
      </c>
      <c r="L27" s="96">
        <f>IF(RES_hh_emih!L27=0,0,RES_hh_emih!L27/RES_summary!L$19)</f>
        <v>1.1099783148446731</v>
      </c>
      <c r="M27" s="96">
        <f>IF(RES_hh_emih!M27=0,0,RES_hh_emih!M27/RES_summary!M$19)</f>
        <v>1.0088647969215261</v>
      </c>
      <c r="N27" s="96">
        <f>IF(RES_hh_emih!N27=0,0,RES_hh_emih!N27/RES_summary!N$19)</f>
        <v>0.90786693985441946</v>
      </c>
      <c r="O27" s="96">
        <f>IF(RES_hh_emih!O27=0,0,RES_hh_emih!O27/RES_summary!O$19)</f>
        <v>1.4491092144525326</v>
      </c>
      <c r="P27" s="96">
        <f>IF(RES_hh_emih!P27=0,0,RES_hh_emih!P27/RES_summary!P$19)</f>
        <v>1.2341720373497858</v>
      </c>
      <c r="Q27" s="96">
        <f>IF(RES_hh_emih!Q27=0,0,RES_hh_emih!Q27/RES_summary!Q$19)</f>
        <v>1.1993259520209449</v>
      </c>
    </row>
    <row r="28" spans="1:17" ht="12" customHeight="1" x14ac:dyDescent="0.25">
      <c r="A28" s="87" t="s">
        <v>58</v>
      </c>
      <c r="B28" s="95">
        <f>IF(RES_hh_emih!B28=0,0,RES_hh_emih!B28/RES_summary!B$19)</f>
        <v>0</v>
      </c>
      <c r="C28" s="95">
        <f>IF(RES_hh_emih!C28=0,0,RES_hh_emih!C28/RES_summary!C$19)</f>
        <v>0</v>
      </c>
      <c r="D28" s="95">
        <f>IF(RES_hh_emih!D28=0,0,RES_hh_emih!D28/RES_summary!D$19)</f>
        <v>0</v>
      </c>
      <c r="E28" s="95">
        <f>IF(RES_hh_emih!E28=0,0,RES_hh_emih!E28/RES_summary!E$19)</f>
        <v>0</v>
      </c>
      <c r="F28" s="95">
        <f>IF(RES_hh_emih!F28=0,0,RES_hh_emih!F28/RES_summary!F$19)</f>
        <v>0</v>
      </c>
      <c r="G28" s="95">
        <f>IF(RES_hh_emih!G28=0,0,RES_hh_emih!G28/RES_summary!G$19)</f>
        <v>0</v>
      </c>
      <c r="H28" s="95">
        <f>IF(RES_hh_emih!H28=0,0,RES_hh_emih!H28/RES_summary!H$19)</f>
        <v>0</v>
      </c>
      <c r="I28" s="95">
        <f>IF(RES_hh_emih!I28=0,0,RES_hh_emih!I28/RES_summary!I$19)</f>
        <v>0</v>
      </c>
      <c r="J28" s="95">
        <f>IF(RES_hh_emih!J28=0,0,RES_hh_emih!J28/RES_summary!J$19)</f>
        <v>0</v>
      </c>
      <c r="K28" s="95">
        <f>IF(RES_hh_emih!K28=0,0,RES_hh_emih!K28/RES_summary!K$19)</f>
        <v>0</v>
      </c>
      <c r="L28" s="95">
        <f>IF(RES_hh_emih!L28=0,0,RES_hh_emih!L28/RES_summary!L$19)</f>
        <v>0</v>
      </c>
      <c r="M28" s="95">
        <f>IF(RES_hh_emih!M28=0,0,RES_hh_emih!M28/RES_summary!M$19)</f>
        <v>0</v>
      </c>
      <c r="N28" s="95">
        <f>IF(RES_hh_emih!N28=0,0,RES_hh_emih!N28/RES_summary!N$19)</f>
        <v>0</v>
      </c>
      <c r="O28" s="95">
        <f>IF(RES_hh_emih!O28=0,0,RES_hh_emih!O28/RES_summary!O$19)</f>
        <v>0</v>
      </c>
      <c r="P28" s="95">
        <f>IF(RES_hh_emih!P28=0,0,RES_hh_emih!P28/RES_summary!P$19)</f>
        <v>0</v>
      </c>
      <c r="Q28" s="95">
        <f>IF(RES_hh_emih!Q28=0,0,RES_hh_emih!Q28/RES_summary!Q$19)</f>
        <v>0</v>
      </c>
    </row>
    <row r="29" spans="1:17" s="28" customFormat="1" ht="12" customHeight="1" x14ac:dyDescent="0.25">
      <c r="A29" s="87" t="s">
        <v>84</v>
      </c>
      <c r="B29" s="95">
        <f>IF(RES_hh_emih!B29=0,0,RES_hh_emih!B29/RES_summary!B$19)</f>
        <v>4.1940343512855813</v>
      </c>
      <c r="C29" s="95">
        <f>IF(RES_hh_emih!C29=0,0,RES_hh_emih!C29/RES_summary!C$19)</f>
        <v>4.0969734884267375</v>
      </c>
      <c r="D29" s="95">
        <f>IF(RES_hh_emih!D29=0,0,RES_hh_emih!D29/RES_summary!D$19)</f>
        <v>4.1849950008742489</v>
      </c>
      <c r="E29" s="95">
        <f>IF(RES_hh_emih!E29=0,0,RES_hh_emih!E29/RES_summary!E$19)</f>
        <v>4.1774559834397813</v>
      </c>
      <c r="F29" s="95">
        <f>IF(RES_hh_emih!F29=0,0,RES_hh_emih!F29/RES_summary!F$19)</f>
        <v>4.1034399700791813</v>
      </c>
      <c r="G29" s="95">
        <f>IF(RES_hh_emih!G29=0,0,RES_hh_emih!G29/RES_summary!G$19)</f>
        <v>4.0393006437785965</v>
      </c>
      <c r="H29" s="95">
        <f>IF(RES_hh_emih!H29=0,0,RES_hh_emih!H29/RES_summary!H$19)</f>
        <v>3.8621867834123536</v>
      </c>
      <c r="I29" s="95">
        <f>IF(RES_hh_emih!I29=0,0,RES_hh_emih!I29/RES_summary!I$19)</f>
        <v>4.0345132506254178</v>
      </c>
      <c r="J29" s="95">
        <f>IF(RES_hh_emih!J29=0,0,RES_hh_emih!J29/RES_summary!J$19)</f>
        <v>3.9489680051358098</v>
      </c>
      <c r="K29" s="95">
        <f>IF(RES_hh_emih!K29=0,0,RES_hh_emih!K29/RES_summary!K$19)</f>
        <v>4.121009098237848</v>
      </c>
      <c r="L29" s="95">
        <f>IF(RES_hh_emih!L29=0,0,RES_hh_emih!L29/RES_summary!L$19)</f>
        <v>3.9510150300605109</v>
      </c>
      <c r="M29" s="95">
        <f>IF(RES_hh_emih!M29=0,0,RES_hh_emih!M29/RES_summary!M$19)</f>
        <v>3.9362985137914568</v>
      </c>
      <c r="N29" s="95">
        <f>IF(RES_hh_emih!N29=0,0,RES_hh_emih!N29/RES_summary!N$19)</f>
        <v>3.9991389111551303</v>
      </c>
      <c r="O29" s="95">
        <f>IF(RES_hh_emih!O29=0,0,RES_hh_emih!O29/RES_summary!O$19)</f>
        <v>3.8883703156066418</v>
      </c>
      <c r="P29" s="95">
        <f>IF(RES_hh_emih!P29=0,0,RES_hh_emih!P29/RES_summary!P$19)</f>
        <v>3.9755644401474166</v>
      </c>
      <c r="Q29" s="95">
        <f>IF(RES_hh_emih!Q29=0,0,RES_hh_emih!Q29/RES_summary!Q$19)</f>
        <v>3.9639002050354577</v>
      </c>
    </row>
    <row r="30" spans="1:17" ht="12" customHeight="1" x14ac:dyDescent="0.25">
      <c r="A30" s="87" t="s">
        <v>109</v>
      </c>
      <c r="B30" s="95">
        <f>IF(RES_hh_emih!B30=0,0,RES_hh_emih!B30/RES_summary!B$19)</f>
        <v>3.4624268756772656</v>
      </c>
      <c r="C30" s="95">
        <f>IF(RES_hh_emih!C30=0,0,RES_hh_emih!C30/RES_summary!C$19)</f>
        <v>3.3823001743332091</v>
      </c>
      <c r="D30" s="95">
        <f>IF(RES_hh_emih!D30=0,0,RES_hh_emih!D30/RES_summary!D$19)</f>
        <v>3.4549584422640862</v>
      </c>
      <c r="E30" s="95">
        <f>IF(RES_hh_emih!E30=0,0,RES_hh_emih!E30/RES_summary!E$19)</f>
        <v>3.4487474221267633</v>
      </c>
      <c r="F30" s="95">
        <f>IF(RES_hh_emih!F30=0,0,RES_hh_emih!F30/RES_summary!F$19)</f>
        <v>3.387637356631211</v>
      </c>
      <c r="G30" s="95">
        <f>IF(RES_hh_emih!G30=0,0,RES_hh_emih!G30/RES_summary!G$19)</f>
        <v>3.3346832506734128</v>
      </c>
      <c r="H30" s="95">
        <f>IF(RES_hh_emih!H30=0,0,RES_hh_emih!H30/RES_summary!H$19)</f>
        <v>3.2120585630345548</v>
      </c>
      <c r="I30" s="95">
        <f>IF(RES_hh_emih!I30=0,0,RES_hh_emih!I30/RES_summary!I$19)</f>
        <v>3.301174796085149</v>
      </c>
      <c r="J30" s="95">
        <f>IF(RES_hh_emih!J30=0,0,RES_hh_emih!J30/RES_summary!J$19)</f>
        <v>3.3699363621524276</v>
      </c>
      <c r="K30" s="95">
        <f>IF(RES_hh_emih!K30=0,0,RES_hh_emih!K30/RES_summary!K$19)</f>
        <v>3.2971663869419814</v>
      </c>
      <c r="L30" s="95">
        <f>IF(RES_hh_emih!L30=0,0,RES_hh_emih!L30/RES_summary!L$19)</f>
        <v>3.2948616740044101</v>
      </c>
      <c r="M30" s="95">
        <f>IF(RES_hh_emih!M30=0,0,RES_hh_emih!M30/RES_summary!M$19)</f>
        <v>3.2213785886955755</v>
      </c>
      <c r="N30" s="95">
        <f>IF(RES_hh_emih!N30=0,0,RES_hh_emih!N30/RES_summary!N$19)</f>
        <v>3.3204066038533884</v>
      </c>
      <c r="O30" s="95">
        <f>IF(RES_hh_emih!O30=0,0,RES_hh_emih!O30/RES_summary!O$19)</f>
        <v>3.235786310959714</v>
      </c>
      <c r="P30" s="95">
        <f>IF(RES_hh_emih!P30=0,0,RES_hh_emih!P30/RES_summary!P$19)</f>
        <v>3.3127251751980378</v>
      </c>
      <c r="Q30" s="95">
        <f>IF(RES_hh_emih!Q30=0,0,RES_hh_emih!Q30/RES_summary!Q$19)</f>
        <v>3.3074075255681059</v>
      </c>
    </row>
    <row r="31" spans="1:17" ht="12" customHeight="1" x14ac:dyDescent="0.25">
      <c r="A31" s="87" t="s">
        <v>55</v>
      </c>
      <c r="B31" s="95">
        <f>IF(RES_hh_emih!B31=0,0,RES_hh_emih!B31/RES_summary!B$19)</f>
        <v>0</v>
      </c>
      <c r="C31" s="95">
        <f>IF(RES_hh_emih!C31=0,0,RES_hh_emih!C31/RES_summary!C$19)</f>
        <v>0</v>
      </c>
      <c r="D31" s="95">
        <f>IF(RES_hh_emih!D31=0,0,RES_hh_emih!D31/RES_summary!D$19)</f>
        <v>0</v>
      </c>
      <c r="E31" s="95">
        <f>IF(RES_hh_emih!E31=0,0,RES_hh_emih!E31/RES_summary!E$19)</f>
        <v>0</v>
      </c>
      <c r="F31" s="95">
        <f>IF(RES_hh_emih!F31=0,0,RES_hh_emih!F31/RES_summary!F$19)</f>
        <v>0</v>
      </c>
      <c r="G31" s="95">
        <f>IF(RES_hh_emih!G31=0,0,RES_hh_emih!G31/RES_summary!G$19)</f>
        <v>0</v>
      </c>
      <c r="H31" s="95">
        <f>IF(RES_hh_emih!H31=0,0,RES_hh_emih!H31/RES_summary!H$19)</f>
        <v>0</v>
      </c>
      <c r="I31" s="95">
        <f>IF(RES_hh_emih!I31=0,0,RES_hh_emih!I31/RES_summary!I$19)</f>
        <v>0</v>
      </c>
      <c r="J31" s="95">
        <f>IF(RES_hh_emih!J31=0,0,RES_hh_emih!J31/RES_summary!J$19)</f>
        <v>0</v>
      </c>
      <c r="K31" s="95">
        <f>IF(RES_hh_emih!K31=0,0,RES_hh_emih!K31/RES_summary!K$19)</f>
        <v>0</v>
      </c>
      <c r="L31" s="95">
        <f>IF(RES_hh_emih!L31=0,0,RES_hh_emih!L31/RES_summary!L$19)</f>
        <v>0</v>
      </c>
      <c r="M31" s="95">
        <f>IF(RES_hh_emih!M31=0,0,RES_hh_emih!M31/RES_summary!M$19)</f>
        <v>0</v>
      </c>
      <c r="N31" s="95">
        <f>IF(RES_hh_emih!N31=0,0,RES_hh_emih!N31/RES_summary!N$19)</f>
        <v>0</v>
      </c>
      <c r="O31" s="95">
        <f>IF(RES_hh_emih!O31=0,0,RES_hh_emih!O31/RES_summary!O$19)</f>
        <v>0</v>
      </c>
      <c r="P31" s="95">
        <f>IF(RES_hh_emih!P31=0,0,RES_hh_emih!P31/RES_summary!P$19)</f>
        <v>0</v>
      </c>
      <c r="Q31" s="95">
        <f>IF(RES_hh_emih!Q31=0,0,RES_hh_emih!Q31/RES_summary!Q$19)</f>
        <v>0</v>
      </c>
    </row>
    <row r="32" spans="1:17" ht="12" customHeight="1" x14ac:dyDescent="0.25">
      <c r="A32" s="49" t="s">
        <v>60</v>
      </c>
      <c r="B32" s="18">
        <f>IF(RES_hh_emih!B32=0,0,RES_hh_emih!B32/RES_summary!B$19)</f>
        <v>0</v>
      </c>
      <c r="C32" s="18">
        <f>IF(RES_hh_emih!C32=0,0,RES_hh_emih!C32/RES_summary!C$19)</f>
        <v>0</v>
      </c>
      <c r="D32" s="18">
        <f>IF(RES_hh_emih!D32=0,0,RES_hh_emih!D32/RES_summary!D$19)</f>
        <v>0</v>
      </c>
      <c r="E32" s="18">
        <f>IF(RES_hh_emih!E32=0,0,RES_hh_emih!E32/RES_summary!E$19)</f>
        <v>0</v>
      </c>
      <c r="F32" s="18">
        <f>IF(RES_hh_emih!F32=0,0,RES_hh_emih!F32/RES_summary!F$19)</f>
        <v>0</v>
      </c>
      <c r="G32" s="18">
        <f>IF(RES_hh_emih!G32=0,0,RES_hh_emih!G32/RES_summary!G$19)</f>
        <v>0</v>
      </c>
      <c r="H32" s="18">
        <f>IF(RES_hh_emih!H32=0,0,RES_hh_emih!H32/RES_summary!H$19)</f>
        <v>0</v>
      </c>
      <c r="I32" s="18">
        <f>IF(RES_hh_emih!I32=0,0,RES_hh_emih!I32/RES_summary!I$19)</f>
        <v>0</v>
      </c>
      <c r="J32" s="18">
        <f>IF(RES_hh_emih!J32=0,0,RES_hh_emih!J32/RES_summary!J$19)</f>
        <v>0</v>
      </c>
      <c r="K32" s="18">
        <f>IF(RES_hh_emih!K32=0,0,RES_hh_emih!K32/RES_summary!K$19)</f>
        <v>0</v>
      </c>
      <c r="L32" s="18">
        <f>IF(RES_hh_emih!L32=0,0,RES_hh_emih!L32/RES_summary!L$19)</f>
        <v>0</v>
      </c>
      <c r="M32" s="18">
        <f>IF(RES_hh_emih!M32=0,0,RES_hh_emih!M32/RES_summary!M$19)</f>
        <v>0</v>
      </c>
      <c r="N32" s="18">
        <f>IF(RES_hh_emih!N32=0,0,RES_hh_emih!N32/RES_summary!N$19)</f>
        <v>0</v>
      </c>
      <c r="O32" s="18">
        <f>IF(RES_hh_emih!O32=0,0,RES_hh_emih!O32/RES_summary!O$19)</f>
        <v>0</v>
      </c>
      <c r="P32" s="18">
        <f>IF(RES_hh_emih!P32=0,0,RES_hh_emih!P32/RES_summary!P$19)</f>
        <v>0</v>
      </c>
      <c r="Q32" s="18">
        <f>IF(RES_hh_emih!Q32=0,0,RES_hh_emih!Q32/RES_summary!Q$19)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116</v>
      </c>
      <c r="B3" s="93"/>
      <c r="C3" s="93">
        <f t="shared" ref="C3" si="0">C4</f>
        <v>56797.673913043473</v>
      </c>
      <c r="D3" s="93">
        <f t="shared" ref="D3:Q3" si="1">D4</f>
        <v>61917.956521739121</v>
      </c>
      <c r="E3" s="93">
        <f t="shared" si="1"/>
        <v>62280.02173913044</v>
      </c>
      <c r="F3" s="93">
        <f t="shared" si="1"/>
        <v>53403.304347826095</v>
      </c>
      <c r="G3" s="93">
        <f t="shared" si="1"/>
        <v>77210.130434782608</v>
      </c>
      <c r="H3" s="93">
        <f t="shared" si="1"/>
        <v>62826.543478260857</v>
      </c>
      <c r="I3" s="93">
        <f t="shared" si="1"/>
        <v>87398.304347826081</v>
      </c>
      <c r="J3" s="93">
        <f t="shared" si="1"/>
        <v>97899.543478260865</v>
      </c>
      <c r="K3" s="93">
        <f t="shared" si="1"/>
        <v>94163.086956521744</v>
      </c>
      <c r="L3" s="93">
        <f t="shared" si="1"/>
        <v>67400.021739130432</v>
      </c>
      <c r="M3" s="93">
        <f t="shared" si="1"/>
        <v>36972.195652173905</v>
      </c>
      <c r="N3" s="93">
        <f t="shared" si="1"/>
        <v>48227.869565217399</v>
      </c>
      <c r="O3" s="93">
        <f t="shared" si="1"/>
        <v>42153.760869565209</v>
      </c>
      <c r="P3" s="93">
        <f t="shared" si="1"/>
        <v>37227.239130434784</v>
      </c>
      <c r="Q3" s="93">
        <f t="shared" si="1"/>
        <v>53712.282608695641</v>
      </c>
    </row>
    <row r="4" spans="1:17" ht="12.95" customHeight="1" x14ac:dyDescent="0.25">
      <c r="A4" s="89" t="s">
        <v>65</v>
      </c>
      <c r="B4" s="88"/>
      <c r="C4" s="88">
        <f t="shared" ref="C4" si="2">SUM(C5:C13)</f>
        <v>56797.673913043473</v>
      </c>
      <c r="D4" s="88">
        <f t="shared" ref="D4:Q4" si="3">SUM(D5:D13)</f>
        <v>61917.956521739121</v>
      </c>
      <c r="E4" s="88">
        <f t="shared" si="3"/>
        <v>62280.02173913044</v>
      </c>
      <c r="F4" s="88">
        <f t="shared" si="3"/>
        <v>53403.304347826095</v>
      </c>
      <c r="G4" s="88">
        <f t="shared" si="3"/>
        <v>77210.130434782608</v>
      </c>
      <c r="H4" s="88">
        <f t="shared" si="3"/>
        <v>62826.543478260857</v>
      </c>
      <c r="I4" s="88">
        <f t="shared" si="3"/>
        <v>87398.304347826081</v>
      </c>
      <c r="J4" s="88">
        <f t="shared" si="3"/>
        <v>97899.543478260865</v>
      </c>
      <c r="K4" s="88">
        <f t="shared" si="3"/>
        <v>94163.086956521744</v>
      </c>
      <c r="L4" s="88">
        <f t="shared" si="3"/>
        <v>67400.021739130432</v>
      </c>
      <c r="M4" s="88">
        <f t="shared" si="3"/>
        <v>36972.195652173905</v>
      </c>
      <c r="N4" s="88">
        <f t="shared" si="3"/>
        <v>48227.869565217399</v>
      </c>
      <c r="O4" s="88">
        <f t="shared" si="3"/>
        <v>42153.760869565209</v>
      </c>
      <c r="P4" s="88">
        <f t="shared" si="3"/>
        <v>37227.239130434784</v>
      </c>
      <c r="Q4" s="88">
        <f t="shared" si="3"/>
        <v>53712.282608695641</v>
      </c>
    </row>
    <row r="5" spans="1:17" ht="12" customHeight="1" x14ac:dyDescent="0.25">
      <c r="A5" s="87" t="s">
        <v>58</v>
      </c>
      <c r="B5" s="86"/>
      <c r="C5" s="86">
        <v>0</v>
      </c>
      <c r="D5" s="86">
        <v>11454.362974927608</v>
      </c>
      <c r="E5" s="86">
        <v>0</v>
      </c>
      <c r="F5" s="86">
        <v>7047.43589872947</v>
      </c>
      <c r="G5" s="86">
        <v>12374.323228466797</v>
      </c>
      <c r="H5" s="86">
        <v>8542.826096824152</v>
      </c>
      <c r="I5" s="86">
        <v>22246.719862352482</v>
      </c>
      <c r="J5" s="86">
        <v>16516.956277838082</v>
      </c>
      <c r="K5" s="86">
        <v>20788.692885716919</v>
      </c>
      <c r="L5" s="86">
        <v>13947.270761436979</v>
      </c>
      <c r="M5" s="86">
        <v>22095.517592576678</v>
      </c>
      <c r="N5" s="86">
        <v>11308.933588376925</v>
      </c>
      <c r="O5" s="86">
        <v>13989.894437060944</v>
      </c>
      <c r="P5" s="86">
        <v>0</v>
      </c>
      <c r="Q5" s="86">
        <v>0</v>
      </c>
    </row>
    <row r="6" spans="1:17" ht="12" customHeight="1" x14ac:dyDescent="0.25">
      <c r="A6" s="87" t="s">
        <v>84</v>
      </c>
      <c r="B6" s="86"/>
      <c r="C6" s="86">
        <v>246.29006166943029</v>
      </c>
      <c r="D6" s="86">
        <v>593.13240213884421</v>
      </c>
      <c r="E6" s="86">
        <v>622.61878618850596</v>
      </c>
      <c r="F6" s="86">
        <v>440.45673361869666</v>
      </c>
      <c r="G6" s="86">
        <v>683.93343745398863</v>
      </c>
      <c r="H6" s="86">
        <v>742.82550208724638</v>
      </c>
      <c r="I6" s="86">
        <v>1013.0806799049961</v>
      </c>
      <c r="J6" s="86">
        <v>808.07496583935756</v>
      </c>
      <c r="K6" s="86">
        <v>867.51829339075221</v>
      </c>
      <c r="L6" s="86">
        <v>857.49057405842939</v>
      </c>
      <c r="M6" s="86">
        <v>0</v>
      </c>
      <c r="N6" s="86">
        <v>0</v>
      </c>
      <c r="O6" s="86">
        <v>2351.4828606734118</v>
      </c>
      <c r="P6" s="86">
        <v>675.51995286695387</v>
      </c>
      <c r="Q6" s="86">
        <v>0</v>
      </c>
    </row>
    <row r="7" spans="1:17" ht="12" customHeight="1" x14ac:dyDescent="0.25">
      <c r="A7" s="87" t="s">
        <v>110</v>
      </c>
      <c r="B7" s="86"/>
      <c r="C7" s="86">
        <v>36054.220302910158</v>
      </c>
      <c r="D7" s="86">
        <v>33266.551885416193</v>
      </c>
      <c r="E7" s="86">
        <v>29058.266525486852</v>
      </c>
      <c r="F7" s="86">
        <v>17443.586133015189</v>
      </c>
      <c r="G7" s="86">
        <v>46687.968274450825</v>
      </c>
      <c r="H7" s="86">
        <v>33014.202058242343</v>
      </c>
      <c r="I7" s="86">
        <v>42011.976551736509</v>
      </c>
      <c r="J7" s="86">
        <v>47518.531023979456</v>
      </c>
      <c r="K7" s="86">
        <v>53307.170365529659</v>
      </c>
      <c r="L7" s="86">
        <v>17176.266337390909</v>
      </c>
      <c r="M7" s="86">
        <v>1834.1556743013678</v>
      </c>
      <c r="N7" s="86">
        <v>8684.67857258607</v>
      </c>
      <c r="O7" s="86">
        <v>12952.861923825052</v>
      </c>
      <c r="P7" s="86">
        <v>29389.275143738843</v>
      </c>
      <c r="Q7" s="86">
        <v>35770.882336881645</v>
      </c>
    </row>
    <row r="8" spans="1:17" ht="12" customHeight="1" x14ac:dyDescent="0.25">
      <c r="A8" s="87" t="s">
        <v>109</v>
      </c>
      <c r="B8" s="86"/>
      <c r="C8" s="86">
        <v>16542.757967702404</v>
      </c>
      <c r="D8" s="86">
        <v>12098.531010547611</v>
      </c>
      <c r="E8" s="86">
        <v>27525.530277906291</v>
      </c>
      <c r="F8" s="86">
        <v>24394.901409001075</v>
      </c>
      <c r="G8" s="86">
        <v>12874.165875732111</v>
      </c>
      <c r="H8" s="86">
        <v>15766.692871732508</v>
      </c>
      <c r="I8" s="86">
        <v>15498.09771629912</v>
      </c>
      <c r="J8" s="86">
        <v>28751.582721593404</v>
      </c>
      <c r="K8" s="86">
        <v>11844.843412232744</v>
      </c>
      <c r="L8" s="86">
        <v>30521.989743136255</v>
      </c>
      <c r="M8" s="86">
        <v>8632.8415199186147</v>
      </c>
      <c r="N8" s="86">
        <v>21173.663591514538</v>
      </c>
      <c r="O8" s="86">
        <v>7813.8795203540667</v>
      </c>
      <c r="P8" s="86">
        <v>0</v>
      </c>
      <c r="Q8" s="86">
        <v>6977.5121906114264</v>
      </c>
    </row>
    <row r="9" spans="1:17" ht="12" customHeight="1" x14ac:dyDescent="0.25">
      <c r="A9" s="87" t="s">
        <v>55</v>
      </c>
      <c r="B9" s="86"/>
      <c r="C9" s="86">
        <v>0</v>
      </c>
      <c r="D9" s="86">
        <v>346.22845039377955</v>
      </c>
      <c r="E9" s="86">
        <v>0</v>
      </c>
      <c r="F9" s="86">
        <v>61.581278971058055</v>
      </c>
      <c r="G9" s="86">
        <v>717.20833043688879</v>
      </c>
      <c r="H9" s="86">
        <v>547.72126112493572</v>
      </c>
      <c r="I9" s="86">
        <v>2531.1952750233477</v>
      </c>
      <c r="J9" s="86">
        <v>448.1958506521313</v>
      </c>
      <c r="K9" s="86">
        <v>2387.9323913044445</v>
      </c>
      <c r="L9" s="86">
        <v>410.7266740198358</v>
      </c>
      <c r="M9" s="86">
        <v>590.54666494251694</v>
      </c>
      <c r="N9" s="86">
        <v>2390.5769999243767</v>
      </c>
      <c r="O9" s="86">
        <v>345.49376371153232</v>
      </c>
      <c r="P9" s="86">
        <v>337.51921230067745</v>
      </c>
      <c r="Q9" s="86">
        <v>2051.3272734754969</v>
      </c>
    </row>
    <row r="10" spans="1:17" ht="12" customHeight="1" x14ac:dyDescent="0.25">
      <c r="A10" s="87" t="s">
        <v>79</v>
      </c>
      <c r="B10" s="86"/>
      <c r="C10" s="86">
        <v>0</v>
      </c>
      <c r="D10" s="86">
        <v>0</v>
      </c>
      <c r="E10" s="86">
        <v>0</v>
      </c>
      <c r="F10" s="86">
        <v>0</v>
      </c>
      <c r="G10" s="86">
        <v>0</v>
      </c>
      <c r="H10" s="86">
        <v>0</v>
      </c>
      <c r="I10" s="86">
        <v>0</v>
      </c>
      <c r="J10" s="86">
        <v>0</v>
      </c>
      <c r="K10" s="86">
        <v>0</v>
      </c>
      <c r="L10" s="86">
        <v>0</v>
      </c>
      <c r="M10" s="86">
        <v>0</v>
      </c>
      <c r="N10" s="86">
        <v>0</v>
      </c>
      <c r="O10" s="86">
        <v>0</v>
      </c>
      <c r="P10" s="86">
        <v>0</v>
      </c>
      <c r="Q10" s="86">
        <v>0</v>
      </c>
    </row>
    <row r="11" spans="1:17" ht="12" customHeight="1" x14ac:dyDescent="0.25">
      <c r="A11" s="87" t="s">
        <v>61</v>
      </c>
      <c r="B11" s="86"/>
      <c r="C11" s="86">
        <v>0</v>
      </c>
      <c r="D11" s="86">
        <v>0</v>
      </c>
      <c r="E11" s="86">
        <v>0</v>
      </c>
      <c r="F11" s="86">
        <v>0</v>
      </c>
      <c r="G11" s="86">
        <v>0</v>
      </c>
      <c r="H11" s="86">
        <v>0</v>
      </c>
      <c r="I11" s="86">
        <v>0</v>
      </c>
      <c r="J11" s="86">
        <v>0</v>
      </c>
      <c r="K11" s="86">
        <v>0</v>
      </c>
      <c r="L11" s="86">
        <v>0</v>
      </c>
      <c r="M11" s="86">
        <v>0</v>
      </c>
      <c r="N11" s="86">
        <v>0</v>
      </c>
      <c r="O11" s="86">
        <v>0</v>
      </c>
      <c r="P11" s="86">
        <v>0</v>
      </c>
      <c r="Q11" s="86">
        <v>0</v>
      </c>
    </row>
    <row r="12" spans="1:17" ht="12" customHeight="1" x14ac:dyDescent="0.25">
      <c r="A12" s="87" t="s">
        <v>115</v>
      </c>
      <c r="B12" s="86"/>
      <c r="C12" s="86">
        <v>286.44180326678958</v>
      </c>
      <c r="D12" s="86">
        <v>102.91903496034486</v>
      </c>
      <c r="E12" s="86">
        <v>392.51091922473688</v>
      </c>
      <c r="F12" s="86">
        <v>456.09235491832015</v>
      </c>
      <c r="G12" s="86">
        <v>285.08898640980726</v>
      </c>
      <c r="H12" s="86">
        <v>736.37924955769608</v>
      </c>
      <c r="I12" s="86">
        <v>235.68517185465771</v>
      </c>
      <c r="J12" s="86">
        <v>420.94695802180541</v>
      </c>
      <c r="K12" s="86">
        <v>321.61879128127072</v>
      </c>
      <c r="L12" s="86">
        <v>1056.2026190919967</v>
      </c>
      <c r="M12" s="86">
        <v>972.55672758227854</v>
      </c>
      <c r="N12" s="86">
        <v>1698.1440041909918</v>
      </c>
      <c r="O12" s="86">
        <v>1602.0657905131018</v>
      </c>
      <c r="P12" s="86">
        <v>3263.959093653355</v>
      </c>
      <c r="Q12" s="86">
        <v>6297.3811520339041</v>
      </c>
    </row>
    <row r="13" spans="1:17" ht="12" customHeight="1" x14ac:dyDescent="0.25">
      <c r="A13" s="51" t="s">
        <v>114</v>
      </c>
      <c r="B13" s="92"/>
      <c r="C13" s="92">
        <v>3667.9637774946873</v>
      </c>
      <c r="D13" s="92">
        <v>4056.2307633547452</v>
      </c>
      <c r="E13" s="92">
        <v>4681.0952303240474</v>
      </c>
      <c r="F13" s="92">
        <v>3559.2505395722819</v>
      </c>
      <c r="G13" s="92">
        <v>3587.4423018321882</v>
      </c>
      <c r="H13" s="92">
        <v>3475.8964386919843</v>
      </c>
      <c r="I13" s="92">
        <v>3861.5490906549649</v>
      </c>
      <c r="J13" s="92">
        <v>3435.2556803366288</v>
      </c>
      <c r="K13" s="92">
        <v>4645.310817065937</v>
      </c>
      <c r="L13" s="92">
        <v>3430.0750299960287</v>
      </c>
      <c r="M13" s="92">
        <v>2846.5774728524566</v>
      </c>
      <c r="N13" s="92">
        <v>2971.8728086244896</v>
      </c>
      <c r="O13" s="92">
        <v>3098.0825734271043</v>
      </c>
      <c r="P13" s="92">
        <v>3560.965727874951</v>
      </c>
      <c r="Q13" s="92">
        <v>2615.1796556931731</v>
      </c>
    </row>
    <row r="14" spans="1:17" ht="12" hidden="1" customHeight="1" x14ac:dyDescent="0.25">
      <c r="A14" s="91" t="s">
        <v>113</v>
      </c>
      <c r="B14" s="90"/>
      <c r="C14" s="90">
        <f t="shared" ref="C14" si="4">SUM(C5:C11)</f>
        <v>52843.268332281994</v>
      </c>
      <c r="D14" s="90">
        <f t="shared" ref="D14:Q14" si="5">SUM(D5:D11)</f>
        <v>57758.80672342403</v>
      </c>
      <c r="E14" s="90">
        <f t="shared" si="5"/>
        <v>57206.415589581651</v>
      </c>
      <c r="F14" s="90">
        <f t="shared" si="5"/>
        <v>49387.961453335491</v>
      </c>
      <c r="G14" s="90">
        <f t="shared" si="5"/>
        <v>73337.599146540611</v>
      </c>
      <c r="H14" s="90">
        <f t="shared" si="5"/>
        <v>58614.267790011181</v>
      </c>
      <c r="I14" s="90">
        <f t="shared" si="5"/>
        <v>83301.07008531646</v>
      </c>
      <c r="J14" s="90">
        <f t="shared" si="5"/>
        <v>94043.340839902434</v>
      </c>
      <c r="K14" s="90">
        <f t="shared" si="5"/>
        <v>89196.157348174529</v>
      </c>
      <c r="L14" s="90">
        <f t="shared" si="5"/>
        <v>62913.744090042412</v>
      </c>
      <c r="M14" s="90">
        <f t="shared" si="5"/>
        <v>33153.061451739173</v>
      </c>
      <c r="N14" s="90">
        <f t="shared" si="5"/>
        <v>43557.852752401915</v>
      </c>
      <c r="O14" s="90">
        <f t="shared" si="5"/>
        <v>37453.612505625002</v>
      </c>
      <c r="P14" s="90">
        <f t="shared" si="5"/>
        <v>30402.314308906476</v>
      </c>
      <c r="Q14" s="90">
        <f t="shared" si="5"/>
        <v>44799.721800968568</v>
      </c>
    </row>
    <row r="15" spans="1:17" ht="12.95" customHeight="1" x14ac:dyDescent="0.25">
      <c r="A15" s="89" t="s">
        <v>112</v>
      </c>
      <c r="B15" s="88"/>
      <c r="C15" s="88">
        <f t="shared" ref="C15" si="6">C16</f>
        <v>856</v>
      </c>
      <c r="D15" s="88">
        <f t="shared" ref="D15:Q15" si="7">D16</f>
        <v>950</v>
      </c>
      <c r="E15" s="88">
        <f t="shared" si="7"/>
        <v>873</v>
      </c>
      <c r="F15" s="88">
        <f t="shared" si="7"/>
        <v>1117</v>
      </c>
      <c r="G15" s="88">
        <f t="shared" si="7"/>
        <v>2198</v>
      </c>
      <c r="H15" s="88">
        <f t="shared" si="7"/>
        <v>2263</v>
      </c>
      <c r="I15" s="88">
        <f t="shared" si="7"/>
        <v>3447</v>
      </c>
      <c r="J15" s="88">
        <f t="shared" si="7"/>
        <v>3494</v>
      </c>
      <c r="K15" s="88">
        <f t="shared" si="7"/>
        <v>5548</v>
      </c>
      <c r="L15" s="88">
        <f t="shared" si="7"/>
        <v>4473</v>
      </c>
      <c r="M15" s="88">
        <f t="shared" si="7"/>
        <v>3267</v>
      </c>
      <c r="N15" s="88">
        <f t="shared" si="7"/>
        <v>4239</v>
      </c>
      <c r="O15" s="88">
        <f t="shared" si="7"/>
        <v>4604</v>
      </c>
      <c r="P15" s="88">
        <f t="shared" si="7"/>
        <v>4601.9999999999991</v>
      </c>
      <c r="Q15" s="88">
        <f t="shared" si="7"/>
        <v>5640</v>
      </c>
    </row>
    <row r="16" spans="1:17" ht="12" customHeight="1" x14ac:dyDescent="0.25">
      <c r="A16" s="87" t="s">
        <v>111</v>
      </c>
      <c r="B16" s="86"/>
      <c r="C16" s="86">
        <v>856</v>
      </c>
      <c r="D16" s="86">
        <v>950</v>
      </c>
      <c r="E16" s="86">
        <v>873</v>
      </c>
      <c r="F16" s="86">
        <v>1117</v>
      </c>
      <c r="G16" s="86">
        <v>2198</v>
      </c>
      <c r="H16" s="86">
        <v>2263</v>
      </c>
      <c r="I16" s="86">
        <v>3447</v>
      </c>
      <c r="J16" s="86">
        <v>3494</v>
      </c>
      <c r="K16" s="86">
        <v>5548</v>
      </c>
      <c r="L16" s="86">
        <v>4473</v>
      </c>
      <c r="M16" s="86">
        <v>3267</v>
      </c>
      <c r="N16" s="86">
        <v>4239</v>
      </c>
      <c r="O16" s="86">
        <v>4604</v>
      </c>
      <c r="P16" s="86">
        <v>4601.9999999999991</v>
      </c>
      <c r="Q16" s="86">
        <v>5640</v>
      </c>
    </row>
    <row r="17" spans="1:17" ht="12.95" customHeight="1" x14ac:dyDescent="0.25">
      <c r="A17" s="89" t="s">
        <v>63</v>
      </c>
      <c r="B17" s="88"/>
      <c r="C17" s="88">
        <f t="shared" ref="C17" si="8">SUM(C18:C25)</f>
        <v>56797.673913043473</v>
      </c>
      <c r="D17" s="88">
        <f t="shared" ref="D17:Q17" si="9">SUM(D18:D25)</f>
        <v>61917.956521739121</v>
      </c>
      <c r="E17" s="88">
        <f t="shared" si="9"/>
        <v>62280.021739130432</v>
      </c>
      <c r="F17" s="88">
        <f t="shared" si="9"/>
        <v>53403.304347826095</v>
      </c>
      <c r="G17" s="88">
        <f t="shared" si="9"/>
        <v>77210.130434782608</v>
      </c>
      <c r="H17" s="88">
        <f t="shared" si="9"/>
        <v>62826.543478260865</v>
      </c>
      <c r="I17" s="88">
        <f t="shared" si="9"/>
        <v>87398.304347826081</v>
      </c>
      <c r="J17" s="88">
        <f t="shared" si="9"/>
        <v>97899.543478260865</v>
      </c>
      <c r="K17" s="88">
        <f t="shared" si="9"/>
        <v>94163.086956521729</v>
      </c>
      <c r="L17" s="88">
        <f t="shared" si="9"/>
        <v>67400.021739130432</v>
      </c>
      <c r="M17" s="88">
        <f t="shared" si="9"/>
        <v>36972.195652173905</v>
      </c>
      <c r="N17" s="88">
        <f t="shared" si="9"/>
        <v>48227.869565217399</v>
      </c>
      <c r="O17" s="88">
        <f t="shared" si="9"/>
        <v>42153.760869565216</v>
      </c>
      <c r="P17" s="88">
        <f t="shared" si="9"/>
        <v>37227.239130434784</v>
      </c>
      <c r="Q17" s="88">
        <f t="shared" si="9"/>
        <v>53712.282608695648</v>
      </c>
    </row>
    <row r="18" spans="1:17" ht="12" customHeight="1" x14ac:dyDescent="0.25">
      <c r="A18" s="87" t="s">
        <v>58</v>
      </c>
      <c r="B18" s="86"/>
      <c r="C18" s="86">
        <v>0</v>
      </c>
      <c r="D18" s="86">
        <v>5942.4079118496884</v>
      </c>
      <c r="E18" s="86">
        <v>0</v>
      </c>
      <c r="F18" s="86">
        <v>3362.4619455486468</v>
      </c>
      <c r="G18" s="86">
        <v>8215.6863475020018</v>
      </c>
      <c r="H18" s="86">
        <v>3113.228436190625</v>
      </c>
      <c r="I18" s="86">
        <v>10282.775345194217</v>
      </c>
      <c r="J18" s="86">
        <v>5222.4241709319494</v>
      </c>
      <c r="K18" s="86">
        <v>17410.759733385708</v>
      </c>
      <c r="L18" s="86">
        <v>5188.0819655033929</v>
      </c>
      <c r="M18" s="86">
        <v>11295.253986607639</v>
      </c>
      <c r="N18" s="86">
        <v>11308.933588376925</v>
      </c>
      <c r="O18" s="86">
        <v>7318.9769804283387</v>
      </c>
      <c r="P18" s="86">
        <v>0</v>
      </c>
      <c r="Q18" s="86">
        <v>0</v>
      </c>
    </row>
    <row r="19" spans="1:17" s="28" customFormat="1" ht="12" customHeight="1" x14ac:dyDescent="0.25">
      <c r="A19" s="87" t="s">
        <v>84</v>
      </c>
      <c r="B19" s="86"/>
      <c r="C19" s="86">
        <v>246.29006166943029</v>
      </c>
      <c r="D19" s="86">
        <v>593.13240213884421</v>
      </c>
      <c r="E19" s="86">
        <v>622.61878618850596</v>
      </c>
      <c r="F19" s="86">
        <v>440.45673361869666</v>
      </c>
      <c r="G19" s="86">
        <v>683.93343745398863</v>
      </c>
      <c r="H19" s="86">
        <v>742.82550208724638</v>
      </c>
      <c r="I19" s="86">
        <v>1013.0806799049961</v>
      </c>
      <c r="J19" s="86">
        <v>808.07496583935756</v>
      </c>
      <c r="K19" s="86">
        <v>141.7361201692581</v>
      </c>
      <c r="L19" s="86">
        <v>0</v>
      </c>
      <c r="M19" s="86">
        <v>0</v>
      </c>
      <c r="N19" s="86">
        <v>0</v>
      </c>
      <c r="O19" s="86">
        <v>2351.4828606734118</v>
      </c>
      <c r="P19" s="86">
        <v>675.51995286695387</v>
      </c>
      <c r="Q19" s="86">
        <v>0</v>
      </c>
    </row>
    <row r="20" spans="1:17" ht="12" customHeight="1" x14ac:dyDescent="0.25">
      <c r="A20" s="87" t="s">
        <v>110</v>
      </c>
      <c r="B20" s="86"/>
      <c r="C20" s="86">
        <v>22367.118850428236</v>
      </c>
      <c r="D20" s="86">
        <v>18275.877601257067</v>
      </c>
      <c r="E20" s="86">
        <v>17659.329999969774</v>
      </c>
      <c r="F20" s="86">
        <v>11192.879281902937</v>
      </c>
      <c r="G20" s="86">
        <v>20964.284578535946</v>
      </c>
      <c r="H20" s="86">
        <v>19580.046199699067</v>
      </c>
      <c r="I20" s="86">
        <v>30134.2904111237</v>
      </c>
      <c r="J20" s="86">
        <v>27203.249943290833</v>
      </c>
      <c r="K20" s="86">
        <v>50270.418203129942</v>
      </c>
      <c r="L20" s="86">
        <v>17176.266337390909</v>
      </c>
      <c r="M20" s="86">
        <v>245.72163880283622</v>
      </c>
      <c r="N20" s="86">
        <v>8684.67857258607</v>
      </c>
      <c r="O20" s="86">
        <v>8518.1524794105735</v>
      </c>
      <c r="P20" s="86">
        <v>27156.447973659957</v>
      </c>
      <c r="Q20" s="86">
        <v>30399.719826067681</v>
      </c>
    </row>
    <row r="21" spans="1:17" ht="12" customHeight="1" x14ac:dyDescent="0.25">
      <c r="A21" s="87" t="s">
        <v>109</v>
      </c>
      <c r="B21" s="86"/>
      <c r="C21" s="86">
        <v>12483.22160375215</v>
      </c>
      <c r="D21" s="86">
        <v>9459.1685565490734</v>
      </c>
      <c r="E21" s="86">
        <v>19566.616356191345</v>
      </c>
      <c r="F21" s="86">
        <v>15556.95206443688</v>
      </c>
      <c r="G21" s="86">
        <v>9710.4565524074624</v>
      </c>
      <c r="H21" s="86">
        <v>10641.535864913239</v>
      </c>
      <c r="I21" s="86">
        <v>12982.787233088357</v>
      </c>
      <c r="J21" s="86">
        <v>24590.549139418086</v>
      </c>
      <c r="K21" s="86">
        <v>11206.13888666594</v>
      </c>
      <c r="L21" s="86">
        <v>28898.106706678329</v>
      </c>
      <c r="M21" s="86">
        <v>4318.4400661126183</v>
      </c>
      <c r="N21" s="86">
        <v>21173.663591514538</v>
      </c>
      <c r="O21" s="86">
        <v>6405.7386451825178</v>
      </c>
      <c r="P21" s="86">
        <v>0</v>
      </c>
      <c r="Q21" s="86">
        <v>5447.5917372022896</v>
      </c>
    </row>
    <row r="22" spans="1:17" ht="12" customHeight="1" x14ac:dyDescent="0.25">
      <c r="A22" s="87" t="s">
        <v>55</v>
      </c>
      <c r="B22" s="86"/>
      <c r="C22" s="86">
        <v>0</v>
      </c>
      <c r="D22" s="86">
        <v>130.87569113201849</v>
      </c>
      <c r="E22" s="86">
        <v>0</v>
      </c>
      <c r="F22" s="86">
        <v>61.581278971058055</v>
      </c>
      <c r="G22" s="86">
        <v>199.08168943573634</v>
      </c>
      <c r="H22" s="86">
        <v>155.48056859939169</v>
      </c>
      <c r="I22" s="86">
        <v>1127.2101429156703</v>
      </c>
      <c r="J22" s="86">
        <v>97.105041532177736</v>
      </c>
      <c r="K22" s="86">
        <v>1771.1375652980769</v>
      </c>
      <c r="L22" s="86">
        <v>110.52226139338782</v>
      </c>
      <c r="M22" s="86">
        <v>425.62201336716754</v>
      </c>
      <c r="N22" s="86">
        <v>2390.5769999243767</v>
      </c>
      <c r="O22" s="86">
        <v>345.49376371153232</v>
      </c>
      <c r="P22" s="86">
        <v>304.48259040021617</v>
      </c>
      <c r="Q22" s="86">
        <v>1780.954168438841</v>
      </c>
    </row>
    <row r="23" spans="1:17" ht="12" customHeight="1" x14ac:dyDescent="0.25">
      <c r="A23" s="87" t="s">
        <v>79</v>
      </c>
      <c r="B23" s="86"/>
      <c r="C23" s="86">
        <v>0</v>
      </c>
      <c r="D23" s="86">
        <v>0</v>
      </c>
      <c r="E23" s="86">
        <v>0</v>
      </c>
      <c r="F23" s="86">
        <v>0</v>
      </c>
      <c r="G23" s="86">
        <v>0</v>
      </c>
      <c r="H23" s="86">
        <v>0</v>
      </c>
      <c r="I23" s="86">
        <v>0</v>
      </c>
      <c r="J23" s="86">
        <v>0</v>
      </c>
      <c r="K23" s="86">
        <v>0</v>
      </c>
      <c r="L23" s="86">
        <v>0</v>
      </c>
      <c r="M23" s="86">
        <v>0</v>
      </c>
      <c r="N23" s="86">
        <v>0</v>
      </c>
      <c r="O23" s="86">
        <v>0</v>
      </c>
      <c r="P23" s="86">
        <v>0</v>
      </c>
      <c r="Q23" s="86">
        <v>0</v>
      </c>
    </row>
    <row r="24" spans="1:17" ht="12" customHeight="1" x14ac:dyDescent="0.25">
      <c r="A24" s="87" t="s">
        <v>61</v>
      </c>
      <c r="B24" s="86"/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</row>
    <row r="25" spans="1:17" ht="12" customHeight="1" x14ac:dyDescent="0.25">
      <c r="A25" s="51" t="s">
        <v>60</v>
      </c>
      <c r="B25" s="92"/>
      <c r="C25" s="92">
        <v>21701.043397193655</v>
      </c>
      <c r="D25" s="92">
        <v>27516.494358812441</v>
      </c>
      <c r="E25" s="92">
        <v>24431.456596780805</v>
      </c>
      <c r="F25" s="92">
        <v>22788.973043347873</v>
      </c>
      <c r="G25" s="92">
        <v>37436.687829447474</v>
      </c>
      <c r="H25" s="92">
        <v>28593.426906771299</v>
      </c>
      <c r="I25" s="92">
        <v>31858.160535599138</v>
      </c>
      <c r="J25" s="92">
        <v>39978.14021724846</v>
      </c>
      <c r="K25" s="92">
        <v>13362.896447872799</v>
      </c>
      <c r="L25" s="92">
        <v>16027.044468164419</v>
      </c>
      <c r="M25" s="92">
        <v>20687.157947283646</v>
      </c>
      <c r="N25" s="92">
        <v>4670.016812815481</v>
      </c>
      <c r="O25" s="92">
        <v>17213.916140158839</v>
      </c>
      <c r="P25" s="92">
        <v>9090.7886135076533</v>
      </c>
      <c r="Q25" s="92">
        <v>16084.016876986836</v>
      </c>
    </row>
    <row r="26" spans="1:17" ht="12" customHeight="1" x14ac:dyDescent="0.25">
      <c r="A26" s="91" t="s">
        <v>59</v>
      </c>
      <c r="B26" s="90"/>
      <c r="C26" s="90">
        <v>163.66204613640249</v>
      </c>
      <c r="D26" s="90">
        <v>1297.1994070988897</v>
      </c>
      <c r="E26" s="90">
        <v>250.31404589397104</v>
      </c>
      <c r="F26" s="90">
        <v>1575.2433233544787</v>
      </c>
      <c r="G26" s="90">
        <v>2542.6176828696198</v>
      </c>
      <c r="H26" s="90">
        <v>2387.1997625838653</v>
      </c>
      <c r="I26" s="90">
        <v>12392.614894570979</v>
      </c>
      <c r="J26" s="90">
        <v>26196.539360462939</v>
      </c>
      <c r="K26" s="90">
        <v>33246.047341329933</v>
      </c>
      <c r="L26" s="90">
        <v>29258.75776908133</v>
      </c>
      <c r="M26" s="90">
        <v>14203.044670704345</v>
      </c>
      <c r="N26" s="90">
        <v>19333.135328233129</v>
      </c>
      <c r="O26" s="90">
        <v>16443.654143475793</v>
      </c>
      <c r="P26" s="90">
        <v>16904.205118557027</v>
      </c>
      <c r="Q26" s="90">
        <v>20523.475174488511</v>
      </c>
    </row>
    <row r="27" spans="1:17" ht="12.95" customHeight="1" x14ac:dyDescent="0.25">
      <c r="A27" s="89" t="s">
        <v>62</v>
      </c>
      <c r="B27" s="88"/>
      <c r="C27" s="88">
        <f t="shared" ref="C27" si="10">SUM(C28:C32)</f>
        <v>56797.673913043465</v>
      </c>
      <c r="D27" s="88">
        <f t="shared" ref="D27:Q27" si="11">SUM(D28:D32)</f>
        <v>61917.956521739128</v>
      </c>
      <c r="E27" s="88">
        <f t="shared" si="11"/>
        <v>62280.02173913044</v>
      </c>
      <c r="F27" s="88">
        <f t="shared" si="11"/>
        <v>53403.304347826088</v>
      </c>
      <c r="G27" s="88">
        <f t="shared" si="11"/>
        <v>77210.130434782608</v>
      </c>
      <c r="H27" s="88">
        <f t="shared" si="11"/>
        <v>62826.543478260865</v>
      </c>
      <c r="I27" s="88">
        <f t="shared" si="11"/>
        <v>87398.304347826081</v>
      </c>
      <c r="J27" s="88">
        <f t="shared" si="11"/>
        <v>97899.543478260865</v>
      </c>
      <c r="K27" s="88">
        <f t="shared" si="11"/>
        <v>94163.086956521744</v>
      </c>
      <c r="L27" s="88">
        <f t="shared" si="11"/>
        <v>67400.021739130432</v>
      </c>
      <c r="M27" s="88">
        <f t="shared" si="11"/>
        <v>36972.195652173912</v>
      </c>
      <c r="N27" s="88">
        <f t="shared" si="11"/>
        <v>48227.869565217392</v>
      </c>
      <c r="O27" s="88">
        <f t="shared" si="11"/>
        <v>42153.760869565216</v>
      </c>
      <c r="P27" s="88">
        <f t="shared" si="11"/>
        <v>37227.239130434784</v>
      </c>
      <c r="Q27" s="88">
        <f t="shared" si="11"/>
        <v>53712.282608695648</v>
      </c>
    </row>
    <row r="28" spans="1:17" ht="12" customHeight="1" x14ac:dyDescent="0.25">
      <c r="A28" s="87" t="s">
        <v>58</v>
      </c>
      <c r="B28" s="86"/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</row>
    <row r="29" spans="1:17" s="28" customFormat="1" ht="12" customHeight="1" x14ac:dyDescent="0.25">
      <c r="A29" s="87" t="s">
        <v>84</v>
      </c>
      <c r="B29" s="86"/>
      <c r="C29" s="86">
        <v>246.29006166943029</v>
      </c>
      <c r="D29" s="86">
        <v>0</v>
      </c>
      <c r="E29" s="86">
        <v>622.61878618850596</v>
      </c>
      <c r="F29" s="86">
        <v>440.45673361869666</v>
      </c>
      <c r="G29" s="86">
        <v>683.93343745398863</v>
      </c>
      <c r="H29" s="86">
        <v>742.82550208724638</v>
      </c>
      <c r="I29" s="86">
        <v>0</v>
      </c>
      <c r="J29" s="86">
        <v>808.07496583935756</v>
      </c>
      <c r="K29" s="86">
        <v>0</v>
      </c>
      <c r="L29" s="86">
        <v>857.49057405842939</v>
      </c>
      <c r="M29" s="86">
        <v>0</v>
      </c>
      <c r="N29" s="86">
        <v>0</v>
      </c>
      <c r="O29" s="86">
        <v>2351.4828606734118</v>
      </c>
      <c r="P29" s="86">
        <v>0</v>
      </c>
      <c r="Q29" s="86">
        <v>0</v>
      </c>
    </row>
    <row r="30" spans="1:17" ht="12" customHeight="1" x14ac:dyDescent="0.25">
      <c r="A30" s="87" t="s">
        <v>109</v>
      </c>
      <c r="B30" s="86"/>
      <c r="C30" s="86">
        <v>14685.671297122466</v>
      </c>
      <c r="D30" s="86">
        <v>9092.3072407787131</v>
      </c>
      <c r="E30" s="86">
        <v>18288.120663912989</v>
      </c>
      <c r="F30" s="86">
        <v>17180.001028438404</v>
      </c>
      <c r="G30" s="86">
        <v>12874.165875732111</v>
      </c>
      <c r="H30" s="86">
        <v>15766.692871732508</v>
      </c>
      <c r="I30" s="86">
        <v>8130.4014367489963</v>
      </c>
      <c r="J30" s="86">
        <v>20005.374774138039</v>
      </c>
      <c r="K30" s="86">
        <v>11844.843412232744</v>
      </c>
      <c r="L30" s="86">
        <v>26565.160178978313</v>
      </c>
      <c r="M30" s="86">
        <v>7968.3996624349547</v>
      </c>
      <c r="N30" s="86">
        <v>19382.475648867083</v>
      </c>
      <c r="O30" s="86">
        <v>7813.8795203540667</v>
      </c>
      <c r="P30" s="86">
        <v>0</v>
      </c>
      <c r="Q30" s="86">
        <v>6977.5121906114264</v>
      </c>
    </row>
    <row r="31" spans="1:17" ht="12" customHeight="1" x14ac:dyDescent="0.25">
      <c r="A31" s="87" t="s">
        <v>55</v>
      </c>
      <c r="B31" s="86"/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</row>
    <row r="32" spans="1:17" ht="12" customHeight="1" x14ac:dyDescent="0.25">
      <c r="A32" s="49" t="s">
        <v>60</v>
      </c>
      <c r="B32" s="85"/>
      <c r="C32" s="85">
        <v>41865.712554251571</v>
      </c>
      <c r="D32" s="85">
        <v>52825.649280960417</v>
      </c>
      <c r="E32" s="85">
        <v>43369.282289028946</v>
      </c>
      <c r="F32" s="85">
        <v>35782.846585768988</v>
      </c>
      <c r="G32" s="85">
        <v>63652.031121596505</v>
      </c>
      <c r="H32" s="85">
        <v>46317.025104441105</v>
      </c>
      <c r="I32" s="85">
        <v>79267.902911077079</v>
      </c>
      <c r="J32" s="85">
        <v>77086.093738283467</v>
      </c>
      <c r="K32" s="85">
        <v>82318.243544288998</v>
      </c>
      <c r="L32" s="85">
        <v>39977.370986093694</v>
      </c>
      <c r="M32" s="85">
        <v>29003.795989738959</v>
      </c>
      <c r="N32" s="85">
        <v>28845.393916350306</v>
      </c>
      <c r="O32" s="85">
        <v>31988.398488537736</v>
      </c>
      <c r="P32" s="85">
        <v>37227.239130434784</v>
      </c>
      <c r="Q32" s="85">
        <v>46734.770418084219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118</v>
      </c>
      <c r="B3" s="100"/>
      <c r="C3" s="100">
        <f t="shared" ref="C3" si="0">SUM(C4,C15,C17,C27)</f>
        <v>94.274892985650609</v>
      </c>
      <c r="D3" s="100">
        <f t="shared" ref="D3:Q3" si="1">SUM(D4,D15,D17,D27)</f>
        <v>102.56622697027919</v>
      </c>
      <c r="E3" s="100">
        <f t="shared" si="1"/>
        <v>102.33681602677177</v>
      </c>
      <c r="F3" s="100">
        <f t="shared" si="1"/>
        <v>92.538208257961642</v>
      </c>
      <c r="G3" s="100">
        <f t="shared" si="1"/>
        <v>135.49722153499366</v>
      </c>
      <c r="H3" s="100">
        <f t="shared" si="1"/>
        <v>112.46129577740554</v>
      </c>
      <c r="I3" s="100">
        <f t="shared" si="1"/>
        <v>146.78041988508087</v>
      </c>
      <c r="J3" s="100">
        <f t="shared" si="1"/>
        <v>169.5005382646851</v>
      </c>
      <c r="K3" s="100">
        <f t="shared" si="1"/>
        <v>157.70870688556695</v>
      </c>
      <c r="L3" s="100">
        <f t="shared" si="1"/>
        <v>112.93333156359613</v>
      </c>
      <c r="M3" s="100">
        <f t="shared" si="1"/>
        <v>54.66483887496836</v>
      </c>
      <c r="N3" s="100">
        <f t="shared" si="1"/>
        <v>67.370219136442557</v>
      </c>
      <c r="O3" s="100">
        <f t="shared" si="1"/>
        <v>60.761601244992782</v>
      </c>
      <c r="P3" s="100">
        <f t="shared" si="1"/>
        <v>46.801268810046111</v>
      </c>
      <c r="Q3" s="100">
        <f t="shared" si="1"/>
        <v>70.527912639348145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71.849955390376095</v>
      </c>
      <c r="D4" s="96">
        <f t="shared" ref="D4:Q4" si="3">SUM(D5:D14)</f>
        <v>78.951609747199825</v>
      </c>
      <c r="E4" s="96">
        <f t="shared" si="3"/>
        <v>78.285459116552545</v>
      </c>
      <c r="F4" s="96">
        <f t="shared" si="3"/>
        <v>71.572949235176068</v>
      </c>
      <c r="G4" s="96">
        <f t="shared" si="3"/>
        <v>105.73663112940696</v>
      </c>
      <c r="H4" s="96">
        <f t="shared" si="3"/>
        <v>87.514932640581534</v>
      </c>
      <c r="I4" s="96">
        <f t="shared" si="3"/>
        <v>112.84180822696331</v>
      </c>
      <c r="J4" s="96">
        <f t="shared" si="3"/>
        <v>132.02203295335926</v>
      </c>
      <c r="K4" s="96">
        <f t="shared" si="3"/>
        <v>121.46334427430953</v>
      </c>
      <c r="L4" s="96">
        <f t="shared" si="3"/>
        <v>87.18364096473357</v>
      </c>
      <c r="M4" s="96">
        <f t="shared" si="3"/>
        <v>40.537269018001538</v>
      </c>
      <c r="N4" s="96">
        <f t="shared" si="3"/>
        <v>48.199159758413202</v>
      </c>
      <c r="O4" s="96">
        <f t="shared" si="3"/>
        <v>44.345680741985362</v>
      </c>
      <c r="P4" s="96">
        <f t="shared" si="3"/>
        <v>32.706490740008327</v>
      </c>
      <c r="Q4" s="96">
        <f t="shared" si="3"/>
        <v>49.636592649206939</v>
      </c>
    </row>
    <row r="5" spans="1:17" ht="12" customHeight="1" x14ac:dyDescent="0.25">
      <c r="A5" s="87" t="s">
        <v>58</v>
      </c>
      <c r="B5" s="95"/>
      <c r="C5" s="95">
        <v>0</v>
      </c>
      <c r="D5" s="95">
        <v>17.359988656301439</v>
      </c>
      <c r="E5" s="95">
        <v>0</v>
      </c>
      <c r="F5" s="95">
        <v>10.938897439522187</v>
      </c>
      <c r="G5" s="95">
        <v>20.105228232994961</v>
      </c>
      <c r="H5" s="95">
        <v>13.702141964952267</v>
      </c>
      <c r="I5" s="95">
        <v>32.00515966613073</v>
      </c>
      <c r="J5" s="95">
        <v>25.403147538279342</v>
      </c>
      <c r="K5" s="95">
        <v>32.088131501600976</v>
      </c>
      <c r="L5" s="95">
        <v>19.909304093756557</v>
      </c>
      <c r="M5" s="95">
        <v>26.689994653158987</v>
      </c>
      <c r="N5" s="95">
        <v>13.169453706478226</v>
      </c>
      <c r="O5" s="95">
        <v>16.986212426007846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0.29528772507982054</v>
      </c>
      <c r="D6" s="95">
        <v>0.73834988907794019</v>
      </c>
      <c r="E6" s="95">
        <v>0.7889245711600541</v>
      </c>
      <c r="F6" s="95">
        <v>0.56777748833702368</v>
      </c>
      <c r="G6" s="95">
        <v>0.8864472763227601</v>
      </c>
      <c r="H6" s="95">
        <v>0.9857073836908975</v>
      </c>
      <c r="I6" s="95">
        <v>1.2172996455604685</v>
      </c>
      <c r="J6" s="95">
        <v>1.0447397241032761</v>
      </c>
      <c r="K6" s="95">
        <v>1.0296291417079571</v>
      </c>
      <c r="L6" s="95">
        <v>1.0630950052453636</v>
      </c>
      <c r="M6" s="95">
        <v>0</v>
      </c>
      <c r="N6" s="95">
        <v>0</v>
      </c>
      <c r="O6" s="95">
        <v>2.2853352445690516</v>
      </c>
      <c r="P6" s="95">
        <v>0.59149466476780621</v>
      </c>
      <c r="Q6" s="95">
        <v>0</v>
      </c>
    </row>
    <row r="7" spans="1:17" ht="12" customHeight="1" x14ac:dyDescent="0.25">
      <c r="A7" s="87" t="s">
        <v>110</v>
      </c>
      <c r="B7" s="95"/>
      <c r="C7" s="95">
        <v>45.70689332413577</v>
      </c>
      <c r="D7" s="95">
        <v>40.826500088451048</v>
      </c>
      <c r="E7" s="95">
        <v>37.181767665911849</v>
      </c>
      <c r="F7" s="95">
        <v>23.257799269221998</v>
      </c>
      <c r="G7" s="95">
        <v>61.23856572247454</v>
      </c>
      <c r="H7" s="95">
        <v>44.651914216089743</v>
      </c>
      <c r="I7" s="95">
        <v>51.124035296997036</v>
      </c>
      <c r="J7" s="95">
        <v>61.955135242080402</v>
      </c>
      <c r="K7" s="95">
        <v>65.299932601229855</v>
      </c>
      <c r="L7" s="95">
        <v>22.461413082580734</v>
      </c>
      <c r="M7" s="95">
        <v>1.8711374852668075</v>
      </c>
      <c r="N7" s="95">
        <v>8.7084891862854956</v>
      </c>
      <c r="O7" s="95">
        <v>13.188781345169343</v>
      </c>
      <c r="P7" s="95">
        <v>27.121415358360544</v>
      </c>
      <c r="Q7" s="95">
        <v>35.547024976826528</v>
      </c>
    </row>
    <row r="8" spans="1:17" ht="12" customHeight="1" x14ac:dyDescent="0.25">
      <c r="A8" s="87" t="s">
        <v>109</v>
      </c>
      <c r="B8" s="95"/>
      <c r="C8" s="95">
        <v>19.592776011818675</v>
      </c>
      <c r="D8" s="95">
        <v>14.030617567843933</v>
      </c>
      <c r="E8" s="95">
        <v>33.26144411698084</v>
      </c>
      <c r="F8" s="95">
        <v>30.595841053862717</v>
      </c>
      <c r="G8" s="95">
        <v>16.131588140737612</v>
      </c>
      <c r="H8" s="95">
        <v>20.16608913179271</v>
      </c>
      <c r="I8" s="95">
        <v>17.814896347871681</v>
      </c>
      <c r="J8" s="95">
        <v>35.946019303554266</v>
      </c>
      <c r="K8" s="95">
        <v>13.593223848261562</v>
      </c>
      <c r="L8" s="95">
        <v>37.533607004156252</v>
      </c>
      <c r="M8" s="95">
        <v>8.0237047702102764</v>
      </c>
      <c r="N8" s="95">
        <v>19.782760668959803</v>
      </c>
      <c r="O8" s="95">
        <v>7.3314387160229852</v>
      </c>
      <c r="P8" s="95">
        <v>0</v>
      </c>
      <c r="Q8" s="95">
        <v>6.4103043950302849</v>
      </c>
    </row>
    <row r="9" spans="1:17" ht="12" customHeight="1" x14ac:dyDescent="0.25">
      <c r="A9" s="87" t="s">
        <v>55</v>
      </c>
      <c r="B9" s="95"/>
      <c r="C9" s="95">
        <v>0</v>
      </c>
      <c r="D9" s="95">
        <v>0.51333459865231035</v>
      </c>
      <c r="E9" s="95">
        <v>0</v>
      </c>
      <c r="F9" s="95">
        <v>9.5841963155745016E-2</v>
      </c>
      <c r="G9" s="95">
        <v>1.1308456066317347</v>
      </c>
      <c r="H9" s="95">
        <v>0.88713589761497669</v>
      </c>
      <c r="I9" s="95">
        <v>4.1811509775955029</v>
      </c>
      <c r="J9" s="95">
        <v>0.65689825885148756</v>
      </c>
      <c r="K9" s="95">
        <v>3.6416443826150418</v>
      </c>
      <c r="L9" s="95">
        <v>0.63144615458638054</v>
      </c>
      <c r="M9" s="95">
        <v>0.71272398238611201</v>
      </c>
      <c r="N9" s="95">
        <v>2.8684905911980652</v>
      </c>
      <c r="O9" s="95">
        <v>0.40595633387301799</v>
      </c>
      <c r="P9" s="95">
        <v>0.35444528144820375</v>
      </c>
      <c r="Q9" s="95">
        <v>2.4066739691816266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0.20538859571428839</v>
      </c>
      <c r="D12" s="95">
        <v>6.9152600694817795E-2</v>
      </c>
      <c r="E12" s="95">
        <v>0.26330572608715969</v>
      </c>
      <c r="F12" s="95">
        <v>0.30288608646120668</v>
      </c>
      <c r="G12" s="95">
        <v>0.17984859696559494</v>
      </c>
      <c r="H12" s="95">
        <v>0.44886515625406376</v>
      </c>
      <c r="I12" s="95">
        <v>0.12338882981635306</v>
      </c>
      <c r="J12" s="95">
        <v>0.22370962595959046</v>
      </c>
      <c r="K12" s="95">
        <v>0.15408079759207713</v>
      </c>
      <c r="L12" s="95">
        <v>0.45648283837727477</v>
      </c>
      <c r="M12" s="95">
        <v>0.30467638429980071</v>
      </c>
      <c r="N12" s="95">
        <v>0.47867452630533625</v>
      </c>
      <c r="O12" s="95">
        <v>0.4426000211435917</v>
      </c>
      <c r="P12" s="95">
        <v>0.78176547116111161</v>
      </c>
      <c r="Q12" s="95">
        <v>1.5695929878858879</v>
      </c>
    </row>
    <row r="13" spans="1:17" ht="12" customHeight="1" x14ac:dyDescent="0.25">
      <c r="A13" s="51" t="s">
        <v>114</v>
      </c>
      <c r="B13" s="22"/>
      <c r="C13" s="22">
        <v>4.7260759239281924</v>
      </c>
      <c r="D13" s="22">
        <v>4.6922450889096323</v>
      </c>
      <c r="E13" s="22">
        <v>5.7637714731300127</v>
      </c>
      <c r="F13" s="22">
        <v>4.728443575305123</v>
      </c>
      <c r="G13" s="22">
        <v>4.6699916913632258</v>
      </c>
      <c r="H13" s="22">
        <v>4.9912266338064466</v>
      </c>
      <c r="I13" s="22">
        <v>4.7302971942120999</v>
      </c>
      <c r="J13" s="22">
        <v>4.5670225502134176</v>
      </c>
      <c r="K13" s="22">
        <v>5.0138511868241098</v>
      </c>
      <c r="L13" s="22">
        <v>4.1707662095213482</v>
      </c>
      <c r="M13" s="22">
        <v>2.6372841064896853</v>
      </c>
      <c r="N13" s="22">
        <v>2.7178115546888506</v>
      </c>
      <c r="O13" s="22">
        <v>3.1683970078261541</v>
      </c>
      <c r="P13" s="22">
        <v>3.3020392161127567</v>
      </c>
      <c r="Q13" s="22">
        <v>2.7148105934229205</v>
      </c>
    </row>
    <row r="14" spans="1:17" ht="12" customHeight="1" x14ac:dyDescent="0.25">
      <c r="A14" s="99" t="s">
        <v>117</v>
      </c>
      <c r="B14" s="98"/>
      <c r="C14" s="98">
        <v>1.3235338096993543</v>
      </c>
      <c r="D14" s="98">
        <v>0.7214212572686951</v>
      </c>
      <c r="E14" s="98">
        <v>1.0262455632826444</v>
      </c>
      <c r="F14" s="98">
        <v>1.0854623593100705</v>
      </c>
      <c r="G14" s="98">
        <v>1.3941158619165204</v>
      </c>
      <c r="H14" s="98">
        <v>1.6818522563804394</v>
      </c>
      <c r="I14" s="98">
        <v>1.6455802687794399</v>
      </c>
      <c r="J14" s="98">
        <v>2.2253607103174939</v>
      </c>
      <c r="K14" s="98">
        <v>0.64285081447797132</v>
      </c>
      <c r="L14" s="98">
        <v>0.95752657650966666</v>
      </c>
      <c r="M14" s="98">
        <v>0.29774763618986794</v>
      </c>
      <c r="N14" s="98">
        <v>0.47347952449742986</v>
      </c>
      <c r="O14" s="98">
        <v>0.53695964737337165</v>
      </c>
      <c r="P14" s="98">
        <v>0.55533074815790617</v>
      </c>
      <c r="Q14" s="98">
        <v>0.98818572685969031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3.2790370599448997E-2</v>
      </c>
      <c r="D15" s="96">
        <f t="shared" si="4"/>
        <v>3.5702176638582828E-2</v>
      </c>
      <c r="E15" s="96">
        <f t="shared" si="4"/>
        <v>3.0684722464061138E-2</v>
      </c>
      <c r="F15" s="96">
        <f t="shared" si="4"/>
        <v>3.833229105827874E-2</v>
      </c>
      <c r="G15" s="96">
        <f t="shared" si="4"/>
        <v>7.3356377366822725E-2</v>
      </c>
      <c r="H15" s="96">
        <f t="shared" si="4"/>
        <v>7.2348504916930706E-2</v>
      </c>
      <c r="I15" s="96">
        <f t="shared" si="4"/>
        <v>0.10745708757668981</v>
      </c>
      <c r="J15" s="96">
        <f t="shared" si="4"/>
        <v>0.11698722382319622</v>
      </c>
      <c r="K15" s="96">
        <f t="shared" si="4"/>
        <v>0.1774920084367774</v>
      </c>
      <c r="L15" s="96">
        <f t="shared" si="4"/>
        <v>0.13607506440001246</v>
      </c>
      <c r="M15" s="96">
        <f t="shared" si="4"/>
        <v>9.4576085434178669E-2</v>
      </c>
      <c r="N15" s="96">
        <f t="shared" si="4"/>
        <v>0.11939869139555576</v>
      </c>
      <c r="O15" s="96">
        <f t="shared" si="4"/>
        <v>0.12778455287166665</v>
      </c>
      <c r="P15" s="96">
        <f t="shared" si="4"/>
        <v>0.12623966365434156</v>
      </c>
      <c r="Q15" s="96">
        <f t="shared" si="4"/>
        <v>0.15420556948613265</v>
      </c>
    </row>
    <row r="16" spans="1:17" ht="12" customHeight="1" x14ac:dyDescent="0.25">
      <c r="A16" s="87" t="s">
        <v>111</v>
      </c>
      <c r="B16" s="97"/>
      <c r="C16" s="97">
        <v>3.2790370599448997E-2</v>
      </c>
      <c r="D16" s="97">
        <v>3.5702176638582828E-2</v>
      </c>
      <c r="E16" s="97">
        <v>3.0684722464061138E-2</v>
      </c>
      <c r="F16" s="97">
        <v>3.833229105827874E-2</v>
      </c>
      <c r="G16" s="97">
        <v>7.3356377366822725E-2</v>
      </c>
      <c r="H16" s="97">
        <v>7.2348504916930706E-2</v>
      </c>
      <c r="I16" s="97">
        <v>0.10745708757668981</v>
      </c>
      <c r="J16" s="97">
        <v>0.11698722382319622</v>
      </c>
      <c r="K16" s="97">
        <v>0.1774920084367774</v>
      </c>
      <c r="L16" s="97">
        <v>0.13607506440001246</v>
      </c>
      <c r="M16" s="97">
        <v>9.4576085434178669E-2</v>
      </c>
      <c r="N16" s="97">
        <v>0.11939869139555576</v>
      </c>
      <c r="O16" s="97">
        <v>0.12778455287166665</v>
      </c>
      <c r="P16" s="97">
        <v>0.12623966365434156</v>
      </c>
      <c r="Q16" s="97">
        <v>0.15420556948613265</v>
      </c>
    </row>
    <row r="17" spans="1:17" ht="12.95" customHeight="1" x14ac:dyDescent="0.25">
      <c r="A17" s="89" t="s">
        <v>63</v>
      </c>
      <c r="B17" s="96"/>
      <c r="C17" s="96">
        <f t="shared" ref="C17" si="5">SUM(C18:C26)</f>
        <v>17.972818212583284</v>
      </c>
      <c r="D17" s="96">
        <f t="shared" ref="D17:Q17" si="6">SUM(D18:D26)</f>
        <v>19.085515509698457</v>
      </c>
      <c r="E17" s="96">
        <f t="shared" si="6"/>
        <v>19.011137913298729</v>
      </c>
      <c r="F17" s="96">
        <f t="shared" si="6"/>
        <v>16.524926025249343</v>
      </c>
      <c r="G17" s="96">
        <f t="shared" si="6"/>
        <v>23.837826489132713</v>
      </c>
      <c r="H17" s="96">
        <f t="shared" si="6"/>
        <v>19.885688421319518</v>
      </c>
      <c r="I17" s="96">
        <f t="shared" si="6"/>
        <v>27.169927767087628</v>
      </c>
      <c r="J17" s="96">
        <f t="shared" si="6"/>
        <v>29.507484664548588</v>
      </c>
      <c r="K17" s="96">
        <f t="shared" si="6"/>
        <v>29.023997114453124</v>
      </c>
      <c r="L17" s="96">
        <f t="shared" si="6"/>
        <v>19.78445298152629</v>
      </c>
      <c r="M17" s="96">
        <f t="shared" si="6"/>
        <v>11.106805999270852</v>
      </c>
      <c r="N17" s="96">
        <f t="shared" si="6"/>
        <v>14.811093586186914</v>
      </c>
      <c r="O17" s="96">
        <f t="shared" si="6"/>
        <v>12.737109902823416</v>
      </c>
      <c r="P17" s="96">
        <f t="shared" si="6"/>
        <v>11.036088007648461</v>
      </c>
      <c r="Q17" s="96">
        <f t="shared" si="6"/>
        <v>16.070477586571492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2.2630100279260303</v>
      </c>
      <c r="E18" s="95">
        <v>0</v>
      </c>
      <c r="F18" s="95">
        <v>1.2587261012086832</v>
      </c>
      <c r="G18" s="95">
        <v>3.0611925825765915</v>
      </c>
      <c r="H18" s="95">
        <v>1.1611761372472942</v>
      </c>
      <c r="I18" s="95">
        <v>3.7906126246128675</v>
      </c>
      <c r="J18" s="95">
        <v>1.9109885064055885</v>
      </c>
      <c r="K18" s="95">
        <v>6.3364689277500164</v>
      </c>
      <c r="L18" s="95">
        <v>1.8787343909890888</v>
      </c>
      <c r="M18" s="95">
        <v>4.1173847346474384</v>
      </c>
      <c r="N18" s="95">
        <v>4.1401624066927241</v>
      </c>
      <c r="O18" s="95">
        <v>2.7069150454124871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7.8086548832128427E-2</v>
      </c>
      <c r="D19" s="95">
        <v>0.18681447381062768</v>
      </c>
      <c r="E19" s="95">
        <v>0.19670793764598432</v>
      </c>
      <c r="F19" s="95">
        <v>0.13858077225714785</v>
      </c>
      <c r="G19" s="95">
        <v>0.21618472327808955</v>
      </c>
      <c r="H19" s="95">
        <v>0.238337279454927</v>
      </c>
      <c r="I19" s="95">
        <v>0.32104236242944567</v>
      </c>
      <c r="J19" s="95">
        <v>0.25007346448375922</v>
      </c>
      <c r="K19" s="95">
        <v>3.1948899073513899E-2</v>
      </c>
      <c r="L19" s="95">
        <v>0</v>
      </c>
      <c r="M19" s="95">
        <v>0</v>
      </c>
      <c r="N19" s="95">
        <v>0</v>
      </c>
      <c r="O19" s="95">
        <v>0.70134171448753135</v>
      </c>
      <c r="P19" s="95">
        <v>0.19720335482176921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7.455395296802525</v>
      </c>
      <c r="D20" s="95">
        <v>5.984157858078099</v>
      </c>
      <c r="E20" s="95">
        <v>5.7834686566145903</v>
      </c>
      <c r="F20" s="95">
        <v>3.5897189151215705</v>
      </c>
      <c r="G20" s="95">
        <v>6.7102035682823038</v>
      </c>
      <c r="H20" s="95">
        <v>6.2911980866721162</v>
      </c>
      <c r="I20" s="95">
        <v>9.2104160866418656</v>
      </c>
      <c r="J20" s="95">
        <v>7.711087386901716</v>
      </c>
      <c r="K20" s="95">
        <v>14.372414947000564</v>
      </c>
      <c r="L20" s="95">
        <v>4.1948495662497063</v>
      </c>
      <c r="M20" s="95">
        <v>5.3602277429457189E-2</v>
      </c>
      <c r="N20" s="95">
        <v>2.0039496984378578</v>
      </c>
      <c r="O20" s="95">
        <v>2.0142216369372852</v>
      </c>
      <c r="P20" s="95">
        <v>7.1650588592594131</v>
      </c>
      <c r="Q20" s="95">
        <v>8.2723830467065635</v>
      </c>
    </row>
    <row r="21" spans="1:17" ht="12" customHeight="1" x14ac:dyDescent="0.25">
      <c r="A21" s="87" t="s">
        <v>109</v>
      </c>
      <c r="B21" s="95"/>
      <c r="C21" s="95">
        <v>3.9764639224758671</v>
      </c>
      <c r="D21" s="95">
        <v>2.9477245672925454</v>
      </c>
      <c r="E21" s="95">
        <v>6.109255562785056</v>
      </c>
      <c r="F21" s="95">
        <v>4.7970632172586853</v>
      </c>
      <c r="G21" s="95">
        <v>2.9408182723619638</v>
      </c>
      <c r="H21" s="95">
        <v>3.2365876360226951</v>
      </c>
      <c r="I21" s="95">
        <v>3.6572912938536835</v>
      </c>
      <c r="J21" s="95">
        <v>6.77252455850003</v>
      </c>
      <c r="K21" s="95">
        <v>2.5879087602959649</v>
      </c>
      <c r="L21" s="95">
        <v>7.6720062614500346</v>
      </c>
      <c r="M21" s="95">
        <v>0.87221071319664911</v>
      </c>
      <c r="N21" s="95">
        <v>5.4397565054389077</v>
      </c>
      <c r="O21" s="95">
        <v>1.4038504078132135</v>
      </c>
      <c r="P21" s="95">
        <v>0</v>
      </c>
      <c r="Q21" s="95">
        <v>1.3002008249769486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4.8406986944186589E-2</v>
      </c>
      <c r="E22" s="95">
        <v>0</v>
      </c>
      <c r="F22" s="95">
        <v>2.2386224804782636E-2</v>
      </c>
      <c r="G22" s="95">
        <v>7.3132109078369062E-2</v>
      </c>
      <c r="H22" s="95">
        <v>5.723860213228716E-2</v>
      </c>
      <c r="I22" s="95">
        <v>0.42042682081076543</v>
      </c>
      <c r="J22" s="95">
        <v>2.5330436944526021E-2</v>
      </c>
      <c r="K22" s="95">
        <v>0.62962697991944772</v>
      </c>
      <c r="L22" s="95">
        <v>2.8310621610969082E-2</v>
      </c>
      <c r="M22" s="95">
        <v>0.12638923369732413</v>
      </c>
      <c r="N22" s="95">
        <v>0.8335711417147067</v>
      </c>
      <c r="O22" s="95">
        <v>9.131011222281521E-2</v>
      </c>
      <c r="P22" s="95">
        <v>8.3785049784851101E-2</v>
      </c>
      <c r="Q22" s="95">
        <v>0.57482772811340177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6.4543999944608981</v>
      </c>
      <c r="D25" s="22">
        <v>7.5750764409680658</v>
      </c>
      <c r="E25" s="22">
        <v>6.9062587758930407</v>
      </c>
      <c r="F25" s="22">
        <v>6.6190173290754002</v>
      </c>
      <c r="G25" s="22">
        <v>10.673687586924471</v>
      </c>
      <c r="H25" s="22">
        <v>8.7459386610877647</v>
      </c>
      <c r="I25" s="22">
        <v>8.9601389404470186</v>
      </c>
      <c r="J25" s="22">
        <v>11.106477355833535</v>
      </c>
      <c r="K25" s="22">
        <v>2.863836816138539</v>
      </c>
      <c r="L25" s="22">
        <v>4.0629739508597815</v>
      </c>
      <c r="M25" s="22">
        <v>4.994778379232196</v>
      </c>
      <c r="N25" s="22">
        <v>1.1156201064207465</v>
      </c>
      <c r="O25" s="22">
        <v>4.7327888494313211</v>
      </c>
      <c r="P25" s="22">
        <v>2.4755068486327341</v>
      </c>
      <c r="Q25" s="22">
        <v>4.5832086195840391</v>
      </c>
    </row>
    <row r="26" spans="1:17" ht="12" customHeight="1" x14ac:dyDescent="0.25">
      <c r="A26" s="49" t="s">
        <v>59</v>
      </c>
      <c r="B26" s="18"/>
      <c r="C26" s="18">
        <v>8.472450011865397E-3</v>
      </c>
      <c r="D26" s="18">
        <v>8.0325154678903402E-2</v>
      </c>
      <c r="E26" s="18">
        <v>1.544698036005742E-2</v>
      </c>
      <c r="F26" s="18">
        <v>9.9433465523072445E-2</v>
      </c>
      <c r="G26" s="18">
        <v>0.16260764663092264</v>
      </c>
      <c r="H26" s="18">
        <v>0.15521201870243365</v>
      </c>
      <c r="I26" s="18">
        <v>0.80999963829198485</v>
      </c>
      <c r="J26" s="18">
        <v>1.7310029554794364</v>
      </c>
      <c r="K26" s="18">
        <v>2.2017917842750809</v>
      </c>
      <c r="L26" s="18">
        <v>1.9475781903667089</v>
      </c>
      <c r="M26" s="18">
        <v>0.9424406610677869</v>
      </c>
      <c r="N26" s="18">
        <v>1.2780337274819731</v>
      </c>
      <c r="O26" s="18">
        <v>1.086682136518764</v>
      </c>
      <c r="P26" s="18">
        <v>1.114533895149693</v>
      </c>
      <c r="Q26" s="18">
        <v>1.3398573671905414</v>
      </c>
    </row>
    <row r="27" spans="1:17" ht="12.95" customHeight="1" x14ac:dyDescent="0.25">
      <c r="A27" s="89" t="s">
        <v>62</v>
      </c>
      <c r="B27" s="96"/>
      <c r="C27" s="96">
        <f t="shared" ref="C27" si="7">SUM(C28:C32)</f>
        <v>4.4193290120917883</v>
      </c>
      <c r="D27" s="96">
        <f t="shared" ref="D27:Q27" si="8">SUM(D28:D32)</f>
        <v>4.4933995367423378</v>
      </c>
      <c r="E27" s="96">
        <f t="shared" si="8"/>
        <v>5.0095342744564384</v>
      </c>
      <c r="F27" s="96">
        <f t="shared" si="8"/>
        <v>4.4020007064779509</v>
      </c>
      <c r="G27" s="96">
        <f t="shared" si="8"/>
        <v>5.8494075390871556</v>
      </c>
      <c r="H27" s="96">
        <f t="shared" si="8"/>
        <v>4.9883262105875561</v>
      </c>
      <c r="I27" s="96">
        <f t="shared" si="8"/>
        <v>6.6612268034532507</v>
      </c>
      <c r="J27" s="96">
        <f t="shared" si="8"/>
        <v>7.8540334229540463</v>
      </c>
      <c r="K27" s="96">
        <f t="shared" si="8"/>
        <v>7.04387348836753</v>
      </c>
      <c r="L27" s="96">
        <f t="shared" si="8"/>
        <v>5.8291625529362561</v>
      </c>
      <c r="M27" s="96">
        <f t="shared" si="8"/>
        <v>2.9261877722617937</v>
      </c>
      <c r="N27" s="96">
        <f t="shared" si="8"/>
        <v>4.2405671004468815</v>
      </c>
      <c r="O27" s="96">
        <f t="shared" si="8"/>
        <v>3.5510260473123387</v>
      </c>
      <c r="P27" s="96">
        <f t="shared" si="8"/>
        <v>2.9324503987349879</v>
      </c>
      <c r="Q27" s="96">
        <f t="shared" si="8"/>
        <v>4.6666368340835733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2.7775751214868687E-2</v>
      </c>
      <c r="D29" s="95">
        <v>0</v>
      </c>
      <c r="E29" s="95">
        <v>7.1360550369075265E-2</v>
      </c>
      <c r="F29" s="95">
        <v>5.0563445744590832E-2</v>
      </c>
      <c r="G29" s="95">
        <v>7.8236864893141148E-2</v>
      </c>
      <c r="H29" s="95">
        <v>8.2963295088496716E-2</v>
      </c>
      <c r="I29" s="95">
        <v>0</v>
      </c>
      <c r="J29" s="95">
        <v>9.4074400222635815E-2</v>
      </c>
      <c r="K29" s="95">
        <v>0</v>
      </c>
      <c r="L29" s="95">
        <v>0.10155922652029858</v>
      </c>
      <c r="M29" s="95">
        <v>0</v>
      </c>
      <c r="N29" s="95">
        <v>0</v>
      </c>
      <c r="O29" s="95">
        <v>0.27985676678768218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1.5035786833809386</v>
      </c>
      <c r="D30" s="95">
        <v>0.9552260789692516</v>
      </c>
      <c r="E30" s="95">
        <v>1.9436986052800325</v>
      </c>
      <c r="F30" s="95">
        <v>1.8135633342933384</v>
      </c>
      <c r="G30" s="95">
        <v>1.343672104170879</v>
      </c>
      <c r="H30" s="95">
        <v>1.5969193810215936</v>
      </c>
      <c r="I30" s="95">
        <v>0.84826504546895565</v>
      </c>
      <c r="J30" s="95">
        <v>2.1449125287468327</v>
      </c>
      <c r="K30" s="95">
        <v>1.2536467752679619</v>
      </c>
      <c r="L30" s="95">
        <v>2.8464888182203998</v>
      </c>
      <c r="M30" s="95">
        <v>0.84219082056438521</v>
      </c>
      <c r="N30" s="95">
        <v>2.1350573078836366</v>
      </c>
      <c r="O30" s="95">
        <v>0.84498015774377111</v>
      </c>
      <c r="P30" s="95">
        <v>0</v>
      </c>
      <c r="Q30" s="95">
        <v>0.78144987100923424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2.8879745774959815</v>
      </c>
      <c r="D32" s="18">
        <v>3.5381734577730861</v>
      </c>
      <c r="E32" s="18">
        <v>2.9944751188073302</v>
      </c>
      <c r="F32" s="18">
        <v>2.5378739264400219</v>
      </c>
      <c r="G32" s="18">
        <v>4.4274985700231353</v>
      </c>
      <c r="H32" s="18">
        <v>3.3084435344774659</v>
      </c>
      <c r="I32" s="18">
        <v>5.8129617579842954</v>
      </c>
      <c r="J32" s="18">
        <v>5.6150464939845781</v>
      </c>
      <c r="K32" s="18">
        <v>5.7902267130995684</v>
      </c>
      <c r="L32" s="18">
        <v>2.8811145081955578</v>
      </c>
      <c r="M32" s="18">
        <v>2.0839969516974084</v>
      </c>
      <c r="N32" s="18">
        <v>2.1055097925632453</v>
      </c>
      <c r="O32" s="18">
        <v>2.4261891227808854</v>
      </c>
      <c r="P32" s="18">
        <v>2.9324503987349879</v>
      </c>
      <c r="Q32" s="18">
        <v>3.8851869630743394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119</v>
      </c>
      <c r="B3" s="100"/>
      <c r="C3" s="100">
        <f t="shared" ref="C3" si="0">SUM(C4,C15,C17,C27)</f>
        <v>61.601537390695029</v>
      </c>
      <c r="D3" s="100">
        <f t="shared" ref="D3:Q3" si="1">SUM(D4,D15,D17,D27)</f>
        <v>64.702393254832316</v>
      </c>
      <c r="E3" s="100">
        <f t="shared" si="1"/>
        <v>68.301376505463296</v>
      </c>
      <c r="F3" s="100">
        <f t="shared" si="1"/>
        <v>60.820324120094227</v>
      </c>
      <c r="G3" s="100">
        <f t="shared" si="1"/>
        <v>87.886958463422928</v>
      </c>
      <c r="H3" s="100">
        <f t="shared" si="1"/>
        <v>74.727892794263198</v>
      </c>
      <c r="I3" s="100">
        <f t="shared" si="1"/>
        <v>94.673314054583784</v>
      </c>
      <c r="J3" s="100">
        <f t="shared" si="1"/>
        <v>112.83253211660268</v>
      </c>
      <c r="K3" s="100">
        <f t="shared" si="1"/>
        <v>101.94483269341021</v>
      </c>
      <c r="L3" s="100">
        <f t="shared" si="1"/>
        <v>76.131894095565627</v>
      </c>
      <c r="M3" s="100">
        <f t="shared" si="1"/>
        <v>34.89170257743325</v>
      </c>
      <c r="N3" s="100">
        <f t="shared" si="1"/>
        <v>45.491367608372272</v>
      </c>
      <c r="O3" s="100">
        <f t="shared" si="1"/>
        <v>41.357745517235777</v>
      </c>
      <c r="P3" s="100">
        <f t="shared" si="1"/>
        <v>35.154962521970717</v>
      </c>
      <c r="Q3" s="100">
        <f t="shared" si="1"/>
        <v>54.044005582933806</v>
      </c>
    </row>
    <row r="4" spans="1:17" ht="12.95" customHeight="1" x14ac:dyDescent="0.25">
      <c r="A4" s="89" t="s">
        <v>65</v>
      </c>
      <c r="B4" s="96"/>
      <c r="C4" s="96">
        <f t="shared" ref="C4" si="2">SUM(C5:C14)</f>
        <v>47.557666970541618</v>
      </c>
      <c r="D4" s="96">
        <f t="shared" ref="D4:Q4" si="3">SUM(D5:D14)</f>
        <v>49.654654357650166</v>
      </c>
      <c r="E4" s="96">
        <f t="shared" si="3"/>
        <v>53.017367615380202</v>
      </c>
      <c r="F4" s="96">
        <f t="shared" si="3"/>
        <v>47.379988089988409</v>
      </c>
      <c r="G4" s="96">
        <f t="shared" si="3"/>
        <v>68.239296306583654</v>
      </c>
      <c r="H4" s="96">
        <f t="shared" si="3"/>
        <v>58.156217018189274</v>
      </c>
      <c r="I4" s="96">
        <f t="shared" si="3"/>
        <v>71.901566873641713</v>
      </c>
      <c r="J4" s="96">
        <f t="shared" si="3"/>
        <v>86.917475474849326</v>
      </c>
      <c r="K4" s="96">
        <f t="shared" si="3"/>
        <v>78.094662637667525</v>
      </c>
      <c r="L4" s="96">
        <f t="shared" si="3"/>
        <v>58.669996876865341</v>
      </c>
      <c r="M4" s="96">
        <f t="shared" si="3"/>
        <v>24.936428437897035</v>
      </c>
      <c r="N4" s="96">
        <f t="shared" si="3"/>
        <v>32.992901350027338</v>
      </c>
      <c r="O4" s="96">
        <f t="shared" si="3"/>
        <v>29.646133293684592</v>
      </c>
      <c r="P4" s="96">
        <f t="shared" si="3"/>
        <v>24.774497762433963</v>
      </c>
      <c r="Q4" s="96">
        <f t="shared" si="3"/>
        <v>38.853059498773888</v>
      </c>
    </row>
    <row r="5" spans="1:17" ht="12" customHeight="1" x14ac:dyDescent="0.25">
      <c r="A5" s="87" t="s">
        <v>58</v>
      </c>
      <c r="B5" s="95"/>
      <c r="C5" s="95">
        <v>0</v>
      </c>
      <c r="D5" s="95">
        <v>8.9354391268920637</v>
      </c>
      <c r="E5" s="95">
        <v>0</v>
      </c>
      <c r="F5" s="95">
        <v>5.7094105057845619</v>
      </c>
      <c r="G5" s="95">
        <v>10.580537288736288</v>
      </c>
      <c r="H5" s="95">
        <v>7.25155966285317</v>
      </c>
      <c r="I5" s="95">
        <v>17.053735239118211</v>
      </c>
      <c r="J5" s="95">
        <v>13.578140789525719</v>
      </c>
      <c r="K5" s="95">
        <v>17.465671347773984</v>
      </c>
      <c r="L5" s="95">
        <v>10.782789531709415</v>
      </c>
      <c r="M5" s="95">
        <v>14.626473875151282</v>
      </c>
      <c r="N5" s="95">
        <v>7.3286928704699452</v>
      </c>
      <c r="O5" s="95">
        <v>9.3471550641175707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0.19101656927934307</v>
      </c>
      <c r="D6" s="95">
        <v>0.47758121931874342</v>
      </c>
      <c r="E6" s="95">
        <v>0.51030648939535594</v>
      </c>
      <c r="F6" s="95">
        <v>0.36764975094096225</v>
      </c>
      <c r="G6" s="95">
        <v>0.57359070277142121</v>
      </c>
      <c r="H6" s="95">
        <v>0.63703058029508808</v>
      </c>
      <c r="I6" s="95">
        <v>0.78372265387337747</v>
      </c>
      <c r="J6" s="95">
        <v>0.67191796702660289</v>
      </c>
      <c r="K6" s="95">
        <v>0.71672960026566201</v>
      </c>
      <c r="L6" s="95">
        <v>0.75114070175518544</v>
      </c>
      <c r="M6" s="95">
        <v>0</v>
      </c>
      <c r="N6" s="95">
        <v>0</v>
      </c>
      <c r="O6" s="95">
        <v>1.5908148662784274</v>
      </c>
      <c r="P6" s="95">
        <v>0.41596845896616769</v>
      </c>
      <c r="Q6" s="95">
        <v>0</v>
      </c>
    </row>
    <row r="7" spans="1:17" ht="12" customHeight="1" x14ac:dyDescent="0.25">
      <c r="A7" s="87" t="s">
        <v>110</v>
      </c>
      <c r="B7" s="95"/>
      <c r="C7" s="95">
        <v>28.938920832277674</v>
      </c>
      <c r="D7" s="95">
        <v>26.048334306797965</v>
      </c>
      <c r="E7" s="95">
        <v>23.944928540739298</v>
      </c>
      <c r="F7" s="95">
        <v>15.065117704220462</v>
      </c>
      <c r="G7" s="95">
        <v>39.951939510646916</v>
      </c>
      <c r="H7" s="95">
        <v>29.390304473416347</v>
      </c>
      <c r="I7" s="95">
        <v>33.74056864076897</v>
      </c>
      <c r="J7" s="95">
        <v>40.780957335304066</v>
      </c>
      <c r="K7" s="95">
        <v>43.615960633145868</v>
      </c>
      <c r="L7" s="95">
        <v>14.726275935102029</v>
      </c>
      <c r="M7" s="95">
        <v>1.2169235038717592</v>
      </c>
      <c r="N7" s="95">
        <v>5.7581437005481844</v>
      </c>
      <c r="O7" s="95">
        <v>8.8837971462753131</v>
      </c>
      <c r="P7" s="95">
        <v>18.621776982497956</v>
      </c>
      <c r="Q7" s="95">
        <v>24.695025601048684</v>
      </c>
    </row>
    <row r="8" spans="1:17" ht="12" customHeight="1" x14ac:dyDescent="0.25">
      <c r="A8" s="87" t="s">
        <v>109</v>
      </c>
      <c r="B8" s="95"/>
      <c r="C8" s="95">
        <v>13.175918735520572</v>
      </c>
      <c r="D8" s="95">
        <v>9.5042026122246543</v>
      </c>
      <c r="E8" s="95">
        <v>22.710812554790838</v>
      </c>
      <c r="F8" s="95">
        <v>20.972026718796702</v>
      </c>
      <c r="G8" s="95">
        <v>11.161171783553591</v>
      </c>
      <c r="H8" s="95">
        <v>14.004353142830679</v>
      </c>
      <c r="I8" s="95">
        <v>12.41429109381755</v>
      </c>
      <c r="J8" s="95">
        <v>25.238457087094243</v>
      </c>
      <c r="K8" s="95">
        <v>9.37600621064521</v>
      </c>
      <c r="L8" s="95">
        <v>26.78231068760638</v>
      </c>
      <c r="M8" s="95">
        <v>5.6147399451990179</v>
      </c>
      <c r="N8" s="95">
        <v>14.348269021315337</v>
      </c>
      <c r="O8" s="95">
        <v>5.2693402290868505</v>
      </c>
      <c r="P8" s="95">
        <v>0</v>
      </c>
      <c r="Q8" s="95">
        <v>4.7498669136049321</v>
      </c>
    </row>
    <row r="9" spans="1:17" ht="12" customHeight="1" x14ac:dyDescent="0.25">
      <c r="A9" s="87" t="s">
        <v>55</v>
      </c>
      <c r="B9" s="95"/>
      <c r="C9" s="95">
        <v>0</v>
      </c>
      <c r="D9" s="95">
        <v>0.27126766459554225</v>
      </c>
      <c r="E9" s="95">
        <v>0</v>
      </c>
      <c r="F9" s="95">
        <v>5.1202378445231345E-2</v>
      </c>
      <c r="G9" s="95">
        <v>0.60452305349578328</v>
      </c>
      <c r="H9" s="95">
        <v>0.47426048490528283</v>
      </c>
      <c r="I9" s="95">
        <v>2.2736660730642231</v>
      </c>
      <c r="J9" s="95">
        <v>0.35008294503576021</v>
      </c>
      <c r="K9" s="95">
        <v>2.0352711109322286</v>
      </c>
      <c r="L9" s="95">
        <v>0.34552518566732693</v>
      </c>
      <c r="M9" s="95">
        <v>0.39460699346131861</v>
      </c>
      <c r="N9" s="95">
        <v>1.6295513491171068</v>
      </c>
      <c r="O9" s="95">
        <v>0.22656835701500419</v>
      </c>
      <c r="P9" s="95">
        <v>0.19965522574685321</v>
      </c>
      <c r="Q9" s="95">
        <v>1.3750284020742549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0.25733681055255003</v>
      </c>
      <c r="D12" s="95">
        <v>8.9990590140281934E-2</v>
      </c>
      <c r="E12" s="95">
        <v>0.35838968871776811</v>
      </c>
      <c r="F12" s="95">
        <v>0.43462241577000982</v>
      </c>
      <c r="G12" s="95">
        <v>0.27346477021842946</v>
      </c>
      <c r="H12" s="95">
        <v>0.73238367275074301</v>
      </c>
      <c r="I12" s="95">
        <v>0.21050428661421497</v>
      </c>
      <c r="J12" s="95">
        <v>0.40698068949264365</v>
      </c>
      <c r="K12" s="95">
        <v>0.2889643480301044</v>
      </c>
      <c r="L12" s="95">
        <v>1.0175525706595432</v>
      </c>
      <c r="M12" s="95">
        <v>0.7276150002398305</v>
      </c>
      <c r="N12" s="95">
        <v>1.2625932577486558</v>
      </c>
      <c r="O12" s="95">
        <v>1.2271460809253496</v>
      </c>
      <c r="P12" s="95">
        <v>2.2901800073668666</v>
      </c>
      <c r="Q12" s="95">
        <v>4.798357369586796</v>
      </c>
    </row>
    <row r="13" spans="1:17" ht="12" customHeight="1" x14ac:dyDescent="0.25">
      <c r="A13" s="51" t="s">
        <v>114</v>
      </c>
      <c r="B13" s="22"/>
      <c r="C13" s="22">
        <v>3.5484672723349946</v>
      </c>
      <c r="D13" s="22">
        <v>3.5455909199903131</v>
      </c>
      <c r="E13" s="22">
        <v>4.3810204022998711</v>
      </c>
      <c r="F13" s="22">
        <v>3.6145026884211262</v>
      </c>
      <c r="G13" s="22">
        <v>3.5950267903817834</v>
      </c>
      <c r="H13" s="22">
        <v>3.8643746130168219</v>
      </c>
      <c r="I13" s="22">
        <v>3.6758628596987966</v>
      </c>
      <c r="J13" s="22">
        <v>3.549648951313896</v>
      </c>
      <c r="K13" s="22">
        <v>3.9201401290311715</v>
      </c>
      <c r="L13" s="22">
        <v>3.2663998868935415</v>
      </c>
      <c r="M13" s="22">
        <v>2.0494649260533708</v>
      </c>
      <c r="N13" s="22">
        <v>2.1724207144888523</v>
      </c>
      <c r="O13" s="22">
        <v>2.5470104058973813</v>
      </c>
      <c r="P13" s="22">
        <v>2.6672470929939154</v>
      </c>
      <c r="Q13" s="22">
        <v>2.2023502820046428</v>
      </c>
    </row>
    <row r="14" spans="1:17" ht="12" customHeight="1" x14ac:dyDescent="0.25">
      <c r="A14" s="99" t="s">
        <v>117</v>
      </c>
      <c r="B14" s="98"/>
      <c r="C14" s="98">
        <v>1.4460067505764855</v>
      </c>
      <c r="D14" s="98">
        <v>0.78224791769061408</v>
      </c>
      <c r="E14" s="98">
        <v>1.111909939437062</v>
      </c>
      <c r="F14" s="98">
        <v>1.1654559276093592</v>
      </c>
      <c r="G14" s="98">
        <v>1.4990424067794437</v>
      </c>
      <c r="H14" s="98">
        <v>1.8019503881211414</v>
      </c>
      <c r="I14" s="98">
        <v>1.7492160266863781</v>
      </c>
      <c r="J14" s="98">
        <v>2.3412897100563872</v>
      </c>
      <c r="K14" s="98">
        <v>0.67591925784329654</v>
      </c>
      <c r="L14" s="98">
        <v>0.99800237747191733</v>
      </c>
      <c r="M14" s="98">
        <v>0.30660419392045524</v>
      </c>
      <c r="N14" s="98">
        <v>0.49323043633925751</v>
      </c>
      <c r="O14" s="98">
        <v>0.55430114408869469</v>
      </c>
      <c r="P14" s="98">
        <v>0.57966999486220483</v>
      </c>
      <c r="Q14" s="98">
        <v>1.0324309304545782</v>
      </c>
    </row>
    <row r="15" spans="1:17" ht="12.95" customHeight="1" x14ac:dyDescent="0.25">
      <c r="A15" s="89" t="s">
        <v>112</v>
      </c>
      <c r="B15" s="96"/>
      <c r="C15" s="96">
        <f t="shared" ref="C15:Q15" si="4">C16</f>
        <v>6.2355353040806916E-2</v>
      </c>
      <c r="D15" s="96">
        <f t="shared" si="4"/>
        <v>6.9777408222571266E-2</v>
      </c>
      <c r="E15" s="96">
        <f t="shared" si="4"/>
        <v>6.2358179474627809E-2</v>
      </c>
      <c r="F15" s="96">
        <f t="shared" si="4"/>
        <v>8.0734339256304133E-2</v>
      </c>
      <c r="G15" s="96">
        <f t="shared" si="4"/>
        <v>0.16126050097385022</v>
      </c>
      <c r="H15" s="96">
        <f t="shared" si="4"/>
        <v>0.1674672830317997</v>
      </c>
      <c r="I15" s="96">
        <f t="shared" si="4"/>
        <v>0.26207269635256519</v>
      </c>
      <c r="J15" s="96">
        <f t="shared" si="4"/>
        <v>0.29589310001732483</v>
      </c>
      <c r="K15" s="96">
        <f t="shared" si="4"/>
        <v>0.48234961600207021</v>
      </c>
      <c r="L15" s="96">
        <f t="shared" si="4"/>
        <v>0.39863895540852268</v>
      </c>
      <c r="M15" s="96">
        <f t="shared" si="4"/>
        <v>0.29552300016488425</v>
      </c>
      <c r="N15" s="96">
        <f t="shared" si="4"/>
        <v>0.391948017372034</v>
      </c>
      <c r="O15" s="96">
        <f t="shared" si="4"/>
        <v>0.43608996006392931</v>
      </c>
      <c r="P15" s="96">
        <f t="shared" si="4"/>
        <v>0.44350564631453232</v>
      </c>
      <c r="Q15" s="96">
        <f t="shared" si="4"/>
        <v>0.55032882731689714</v>
      </c>
    </row>
    <row r="16" spans="1:17" ht="12" customHeight="1" x14ac:dyDescent="0.25">
      <c r="A16" s="87" t="s">
        <v>111</v>
      </c>
      <c r="B16" s="97"/>
      <c r="C16" s="97">
        <v>6.2355353040806916E-2</v>
      </c>
      <c r="D16" s="97">
        <v>6.9777408222571266E-2</v>
      </c>
      <c r="E16" s="97">
        <v>6.2358179474627809E-2</v>
      </c>
      <c r="F16" s="97">
        <v>8.0734339256304133E-2</v>
      </c>
      <c r="G16" s="97">
        <v>0.16126050097385022</v>
      </c>
      <c r="H16" s="97">
        <v>0.1674672830317997</v>
      </c>
      <c r="I16" s="97">
        <v>0.26207269635256519</v>
      </c>
      <c r="J16" s="97">
        <v>0.29589310001732483</v>
      </c>
      <c r="K16" s="97">
        <v>0.48234961600207021</v>
      </c>
      <c r="L16" s="97">
        <v>0.39863895540852268</v>
      </c>
      <c r="M16" s="97">
        <v>0.29552300016488425</v>
      </c>
      <c r="N16" s="97">
        <v>0.391948017372034</v>
      </c>
      <c r="O16" s="97">
        <v>0.43608996006392931</v>
      </c>
      <c r="P16" s="97">
        <v>0.44350564631453232</v>
      </c>
      <c r="Q16" s="97">
        <v>0.55032882731689714</v>
      </c>
    </row>
    <row r="17" spans="1:17" ht="12.95" customHeight="1" x14ac:dyDescent="0.25">
      <c r="A17" s="89" t="s">
        <v>63</v>
      </c>
      <c r="B17" s="96"/>
      <c r="C17" s="96">
        <f t="shared" ref="C17:Q17" si="5">SUM(C18:C26)</f>
        <v>10.870150341472202</v>
      </c>
      <c r="D17" s="96">
        <f t="shared" si="5"/>
        <v>11.590621418591597</v>
      </c>
      <c r="E17" s="96">
        <f t="shared" si="5"/>
        <v>11.744920091085104</v>
      </c>
      <c r="F17" s="96">
        <f t="shared" si="5"/>
        <v>10.315768690743461</v>
      </c>
      <c r="G17" s="96">
        <f t="shared" si="5"/>
        <v>15.053825894766177</v>
      </c>
      <c r="H17" s="96">
        <f t="shared" si="5"/>
        <v>12.762019887618029</v>
      </c>
      <c r="I17" s="96">
        <f t="shared" si="5"/>
        <v>17.149815209194241</v>
      </c>
      <c r="J17" s="96">
        <f t="shared" si="5"/>
        <v>19.660897196591023</v>
      </c>
      <c r="K17" s="96">
        <f t="shared" si="5"/>
        <v>17.767067482068668</v>
      </c>
      <c r="L17" s="96">
        <f t="shared" si="5"/>
        <v>13.049126651507859</v>
      </c>
      <c r="M17" s="96">
        <f t="shared" si="5"/>
        <v>7.4286347455731043</v>
      </c>
      <c r="N17" s="96">
        <f t="shared" si="5"/>
        <v>9.1711575031987813</v>
      </c>
      <c r="O17" s="96">
        <f t="shared" si="5"/>
        <v>8.612917683419564</v>
      </c>
      <c r="P17" s="96">
        <f t="shared" si="5"/>
        <v>7.4285044762397341</v>
      </c>
      <c r="Q17" s="96">
        <f t="shared" si="5"/>
        <v>10.888515333522445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1.063884454414034</v>
      </c>
      <c r="E18" s="95">
        <v>0</v>
      </c>
      <c r="F18" s="95">
        <v>0.60113084733110811</v>
      </c>
      <c r="G18" s="95">
        <v>1.4756100900946421</v>
      </c>
      <c r="H18" s="95">
        <v>0.56408809043648922</v>
      </c>
      <c r="I18" s="95">
        <v>1.8594271608635724</v>
      </c>
      <c r="J18" s="95">
        <v>0.94635389013677784</v>
      </c>
      <c r="K18" s="95">
        <v>3.1676656235183129</v>
      </c>
      <c r="L18" s="95">
        <v>0.94492684963574491</v>
      </c>
      <c r="M18" s="95">
        <v>2.0787276154338818</v>
      </c>
      <c r="N18" s="95">
        <v>2.0940209302397408</v>
      </c>
      <c r="O18" s="95">
        <v>1.3632388378731941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4.4264454382371629E-2</v>
      </c>
      <c r="D19" s="95">
        <v>0.10650433725683822</v>
      </c>
      <c r="E19" s="95">
        <v>0.11277049703480811</v>
      </c>
      <c r="F19" s="95">
        <v>7.9891402759313834E-2</v>
      </c>
      <c r="G19" s="95">
        <v>0.12547954126205182</v>
      </c>
      <c r="H19" s="95">
        <v>0.13905580397775347</v>
      </c>
      <c r="I19" s="95">
        <v>0.18872297198801594</v>
      </c>
      <c r="J19" s="95">
        <v>0.14825783856435076</v>
      </c>
      <c r="K19" s="95">
        <v>1.9241519348238367E-2</v>
      </c>
      <c r="L19" s="95">
        <v>0</v>
      </c>
      <c r="M19" s="95">
        <v>0</v>
      </c>
      <c r="N19" s="95">
        <v>0</v>
      </c>
      <c r="O19" s="95">
        <v>0.43320155624006007</v>
      </c>
      <c r="P19" s="95">
        <v>0.12231366031127562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4.0368201542158157</v>
      </c>
      <c r="D20" s="95">
        <v>3.2677680780985514</v>
      </c>
      <c r="E20" s="95">
        <v>3.1843686398562863</v>
      </c>
      <c r="F20" s="95">
        <v>1.9929346396263354</v>
      </c>
      <c r="G20" s="95">
        <v>3.7570319813271009</v>
      </c>
      <c r="H20" s="95">
        <v>3.5502164431030012</v>
      </c>
      <c r="I20" s="95">
        <v>5.2435423972932487</v>
      </c>
      <c r="J20" s="95">
        <v>4.426483819411124</v>
      </c>
      <c r="K20" s="95">
        <v>8.3241369518792361</v>
      </c>
      <c r="L20" s="95">
        <v>2.4374890506374967</v>
      </c>
      <c r="M20" s="95">
        <v>3.1185869381129713E-2</v>
      </c>
      <c r="N20" s="95">
        <v>1.1741158099717357</v>
      </c>
      <c r="O20" s="95">
        <v>1.1853472343198983</v>
      </c>
      <c r="P20" s="95">
        <v>4.2349860410281321</v>
      </c>
      <c r="Q20" s="95">
        <v>4.8935249585863509</v>
      </c>
    </row>
    <row r="21" spans="1:17" ht="12" customHeight="1" x14ac:dyDescent="0.25">
      <c r="A21" s="87" t="s">
        <v>109</v>
      </c>
      <c r="B21" s="95"/>
      <c r="C21" s="95">
        <v>2.2437160975971331</v>
      </c>
      <c r="D21" s="95">
        <v>1.6765358208253993</v>
      </c>
      <c r="E21" s="95">
        <v>3.5021191662591322</v>
      </c>
      <c r="F21" s="95">
        <v>2.7714765856209742</v>
      </c>
      <c r="G21" s="95">
        <v>1.7137557838786985</v>
      </c>
      <c r="H21" s="95">
        <v>1.899831500333605</v>
      </c>
      <c r="I21" s="95">
        <v>2.1654325667146965</v>
      </c>
      <c r="J21" s="95">
        <v>4.0422267536314322</v>
      </c>
      <c r="K21" s="95">
        <v>1.5545508282926459</v>
      </c>
      <c r="L21" s="95">
        <v>4.6378048009376593</v>
      </c>
      <c r="M21" s="95">
        <v>0.53029895854229003</v>
      </c>
      <c r="N21" s="95">
        <v>3.3262322567885523</v>
      </c>
      <c r="O21" s="95">
        <v>0.86387796838535391</v>
      </c>
      <c r="P21" s="95">
        <v>0</v>
      </c>
      <c r="Q21" s="95">
        <v>0.80857895738751873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2.3780577687785274E-2</v>
      </c>
      <c r="E22" s="95">
        <v>0</v>
      </c>
      <c r="F22" s="95">
        <v>1.1206041671539416E-2</v>
      </c>
      <c r="G22" s="95">
        <v>3.6992557465379987E-2</v>
      </c>
      <c r="H22" s="95">
        <v>2.9209149010285432E-2</v>
      </c>
      <c r="I22" s="95">
        <v>0.21577260519380576</v>
      </c>
      <c r="J22" s="95">
        <v>1.2983832508332025E-2</v>
      </c>
      <c r="K22" s="95">
        <v>0.32738627789152197</v>
      </c>
      <c r="L22" s="95">
        <v>1.4722144648743088E-2</v>
      </c>
      <c r="M22" s="95">
        <v>6.6236459930043012E-2</v>
      </c>
      <c r="N22" s="95">
        <v>0.43572907182970533</v>
      </c>
      <c r="O22" s="95">
        <v>4.8103023741230315E-2</v>
      </c>
      <c r="P22" s="95">
        <v>4.4175075919448949E-2</v>
      </c>
      <c r="Q22" s="95">
        <v>0.3017357069473382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4.5367738224341743</v>
      </c>
      <c r="D25" s="22">
        <v>5.3698840129027197</v>
      </c>
      <c r="E25" s="22">
        <v>4.929909357300855</v>
      </c>
      <c r="F25" s="22">
        <v>4.758148996131907</v>
      </c>
      <c r="G25" s="22">
        <v>7.7805449091417955</v>
      </c>
      <c r="H25" s="22">
        <v>6.4229759442159455</v>
      </c>
      <c r="I25" s="22">
        <v>6.6628466313707353</v>
      </c>
      <c r="J25" s="22">
        <v>8.346593737534425</v>
      </c>
      <c r="K25" s="22">
        <v>2.1582730878806982</v>
      </c>
      <c r="L25" s="22">
        <v>3.0537778841659518</v>
      </c>
      <c r="M25" s="22">
        <v>3.7718757104892893</v>
      </c>
      <c r="N25" s="22">
        <v>0.84906964815292496</v>
      </c>
      <c r="O25" s="22">
        <v>3.6184477671020239</v>
      </c>
      <c r="P25" s="22">
        <v>1.8983145037411397</v>
      </c>
      <c r="Q25" s="22">
        <v>3.5266265589358401</v>
      </c>
    </row>
    <row r="26" spans="1:17" ht="12" customHeight="1" x14ac:dyDescent="0.25">
      <c r="A26" s="49" t="s">
        <v>59</v>
      </c>
      <c r="B26" s="18"/>
      <c r="C26" s="18">
        <v>8.5758128427065178E-3</v>
      </c>
      <c r="D26" s="18">
        <v>8.2264137406270199E-2</v>
      </c>
      <c r="E26" s="18">
        <v>1.5752430634021753E-2</v>
      </c>
      <c r="F26" s="18">
        <v>0.10098017760228298</v>
      </c>
      <c r="G26" s="18">
        <v>0.16441103159650874</v>
      </c>
      <c r="H26" s="18">
        <v>0.15664295654094704</v>
      </c>
      <c r="I26" s="18">
        <v>0.81407087577016601</v>
      </c>
      <c r="J26" s="18">
        <v>1.7379973248045801</v>
      </c>
      <c r="K26" s="18">
        <v>2.2158131932580152</v>
      </c>
      <c r="L26" s="18">
        <v>1.9604059214822636</v>
      </c>
      <c r="M26" s="18">
        <v>0.95031013179647039</v>
      </c>
      <c r="N26" s="18">
        <v>1.2919897862161229</v>
      </c>
      <c r="O26" s="18">
        <v>1.100701295757804</v>
      </c>
      <c r="P26" s="18">
        <v>1.1287151952397378</v>
      </c>
      <c r="Q26" s="18">
        <v>1.3580491516653983</v>
      </c>
    </row>
    <row r="27" spans="1:17" ht="12.95" customHeight="1" x14ac:dyDescent="0.25">
      <c r="A27" s="89" t="s">
        <v>62</v>
      </c>
      <c r="B27" s="96"/>
      <c r="C27" s="96">
        <f t="shared" ref="C27:Q27" si="6">SUM(C28:C32)</f>
        <v>3.1113647256403993</v>
      </c>
      <c r="D27" s="96">
        <f t="shared" si="6"/>
        <v>3.387340070367987</v>
      </c>
      <c r="E27" s="96">
        <f t="shared" si="6"/>
        <v>3.4767306195233685</v>
      </c>
      <c r="F27" s="96">
        <f t="shared" si="6"/>
        <v>3.0438330001060541</v>
      </c>
      <c r="G27" s="96">
        <f t="shared" si="6"/>
        <v>4.4325757610992493</v>
      </c>
      <c r="H27" s="96">
        <f t="shared" si="6"/>
        <v>3.6421886054241002</v>
      </c>
      <c r="I27" s="96">
        <f t="shared" si="6"/>
        <v>5.359859275395273</v>
      </c>
      <c r="J27" s="96">
        <f t="shared" si="6"/>
        <v>5.9582663451450086</v>
      </c>
      <c r="K27" s="96">
        <f t="shared" si="6"/>
        <v>5.600752957671939</v>
      </c>
      <c r="L27" s="96">
        <f t="shared" si="6"/>
        <v>4.014131611783915</v>
      </c>
      <c r="M27" s="96">
        <f t="shared" si="6"/>
        <v>2.231116393798223</v>
      </c>
      <c r="N27" s="96">
        <f t="shared" si="6"/>
        <v>2.9353607377741189</v>
      </c>
      <c r="O27" s="96">
        <f t="shared" si="6"/>
        <v>2.6626045800676925</v>
      </c>
      <c r="P27" s="96">
        <f t="shared" si="6"/>
        <v>2.508454636982492</v>
      </c>
      <c r="Q27" s="96">
        <f t="shared" si="6"/>
        <v>3.7521019233205779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1.2324609838249031E-2</v>
      </c>
      <c r="D29" s="95">
        <v>0</v>
      </c>
      <c r="E29" s="95">
        <v>3.2399198536528874E-2</v>
      </c>
      <c r="F29" s="95">
        <v>2.3057114902082093E-2</v>
      </c>
      <c r="G29" s="95">
        <v>3.5995720019037732E-2</v>
      </c>
      <c r="H29" s="95">
        <v>3.8231055809351766E-2</v>
      </c>
      <c r="I29" s="95">
        <v>0</v>
      </c>
      <c r="J29" s="95">
        <v>4.3951724368420257E-2</v>
      </c>
      <c r="K29" s="95">
        <v>0</v>
      </c>
      <c r="L29" s="95">
        <v>4.804398349632464E-2</v>
      </c>
      <c r="M29" s="95">
        <v>0</v>
      </c>
      <c r="N29" s="95">
        <v>0</v>
      </c>
      <c r="O29" s="95">
        <v>0.13447280977752885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0.72815422151775488</v>
      </c>
      <c r="D30" s="95">
        <v>0.46807995273897912</v>
      </c>
      <c r="E30" s="95">
        <v>0.9630035877638542</v>
      </c>
      <c r="F30" s="95">
        <v>0.90786425650280755</v>
      </c>
      <c r="G30" s="95">
        <v>0.68097622327542495</v>
      </c>
      <c r="H30" s="95">
        <v>0.81771797365373733</v>
      </c>
      <c r="I30" s="95">
        <v>0.44037779453179188</v>
      </c>
      <c r="J30" s="95">
        <v>1.1279287246994461</v>
      </c>
      <c r="K30" s="95">
        <v>0.66232876281382735</v>
      </c>
      <c r="L30" s="95">
        <v>1.5023835114644479</v>
      </c>
      <c r="M30" s="95">
        <v>0.44574283808686249</v>
      </c>
      <c r="N30" s="95">
        <v>1.1328674634882927</v>
      </c>
      <c r="O30" s="95">
        <v>0.44926138031619106</v>
      </c>
      <c r="P30" s="95">
        <v>0</v>
      </c>
      <c r="Q30" s="95">
        <v>0.41730050134643304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2.3708858942843953</v>
      </c>
      <c r="D32" s="18">
        <v>2.9192601176290078</v>
      </c>
      <c r="E32" s="18">
        <v>2.4813278332229856</v>
      </c>
      <c r="F32" s="18">
        <v>2.1129116287011644</v>
      </c>
      <c r="G32" s="18">
        <v>3.7156038178047868</v>
      </c>
      <c r="H32" s="18">
        <v>2.786239575961011</v>
      </c>
      <c r="I32" s="18">
        <v>4.9194814808634808</v>
      </c>
      <c r="J32" s="18">
        <v>4.7863858960771424</v>
      </c>
      <c r="K32" s="18">
        <v>4.9384241948581113</v>
      </c>
      <c r="L32" s="18">
        <v>2.4637041168231422</v>
      </c>
      <c r="M32" s="18">
        <v>1.7853735557113606</v>
      </c>
      <c r="N32" s="18">
        <v>1.8024932742858262</v>
      </c>
      <c r="O32" s="18">
        <v>2.0788703899739729</v>
      </c>
      <c r="P32" s="18">
        <v>2.508454636982492</v>
      </c>
      <c r="Q32" s="18">
        <v>3.3348014219741446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120</v>
      </c>
      <c r="B3" s="107"/>
      <c r="C3" s="107">
        <f>IF(RES_hh_tes_in!C3=0,"",RES_hh_tes_in!C3/RES_hh_fec_in!C3)</f>
        <v>0.65342463342887347</v>
      </c>
      <c r="D3" s="107">
        <f>IF(RES_hh_tes_in!D3=0,"",RES_hh_tes_in!D3/RES_hh_fec_in!D3)</f>
        <v>0.63083526776880705</v>
      </c>
      <c r="E3" s="107">
        <f>IF(RES_hh_tes_in!E3=0,"",RES_hh_tes_in!E3/RES_hh_fec_in!E3)</f>
        <v>0.6674174471833807</v>
      </c>
      <c r="F3" s="107">
        <f>IF(RES_hh_tes_in!F3=0,"",RES_hh_tes_in!F3/RES_hh_fec_in!F3)</f>
        <v>0.6572455341965352</v>
      </c>
      <c r="G3" s="107">
        <f>IF(RES_hh_tes_in!G3=0,"",RES_hh_tes_in!G3/RES_hh_fec_in!G3)</f>
        <v>0.64862553982869053</v>
      </c>
      <c r="H3" s="107">
        <f>IF(RES_hh_tes_in!H3=0,"",RES_hh_tes_in!H3/RES_hh_fec_in!H3)</f>
        <v>0.66447654081962559</v>
      </c>
      <c r="I3" s="107">
        <f>IF(RES_hh_tes_in!I3=0,"",RES_hh_tes_in!I3/RES_hh_fec_in!I3)</f>
        <v>0.64499961322298016</v>
      </c>
      <c r="J3" s="107">
        <f>IF(RES_hh_tes_in!J3=0,"",RES_hh_tes_in!J3/RES_hh_fec_in!J3)</f>
        <v>0.66567654163084733</v>
      </c>
      <c r="K3" s="107">
        <f>IF(RES_hh_tes_in!K3=0,"",RES_hh_tes_in!K3/RES_hh_fec_in!K3)</f>
        <v>0.64641220327411042</v>
      </c>
      <c r="L3" s="107">
        <f>IF(RES_hh_tes_in!L3=0,"",RES_hh_tes_in!L3/RES_hh_fec_in!L3)</f>
        <v>0.67413130420839029</v>
      </c>
      <c r="M3" s="107">
        <f>IF(RES_hh_tes_in!M3=0,"",RES_hh_tes_in!M3/RES_hh_fec_in!M3)</f>
        <v>0.63828419319480612</v>
      </c>
      <c r="N3" s="107">
        <f>IF(RES_hh_tes_in!N3=0,"",RES_hh_tes_in!N3/RES_hh_fec_in!N3)</f>
        <v>0.67524446545498373</v>
      </c>
      <c r="O3" s="107">
        <f>IF(RES_hh_tes_in!O3=0,"",RES_hh_tes_in!O3/RES_hh_fec_in!O3)</f>
        <v>0.68065595161786441</v>
      </c>
      <c r="P3" s="107">
        <f>IF(RES_hh_tes_in!P3=0,"",RES_hh_tes_in!P3/RES_hh_fec_in!P3)</f>
        <v>0.75115404808052</v>
      </c>
      <c r="Q3" s="107">
        <f>IF(RES_hh_tes_in!Q3=0,"",RES_hh_tes_in!Q3/RES_hh_fec_in!Q3)</f>
        <v>0.76627825155259421</v>
      </c>
    </row>
    <row r="4" spans="1:17" ht="12.95" customHeight="1" x14ac:dyDescent="0.25">
      <c r="A4" s="89" t="s">
        <v>65</v>
      </c>
      <c r="B4" s="103"/>
      <c r="C4" s="103">
        <f>IF(RES_hh_tes_in!C4=0,"",RES_hh_tes_in!C4/RES_hh_fec_in!C4)</f>
        <v>0.66190252606491817</v>
      </c>
      <c r="D4" s="103">
        <f>IF(RES_hh_tes_in!D4=0,"",RES_hh_tes_in!D4/RES_hh_fec_in!D4)</f>
        <v>0.62892516715799152</v>
      </c>
      <c r="E4" s="103">
        <f>IF(RES_hh_tes_in!E4=0,"",RES_hh_tes_in!E4/RES_hh_fec_in!E4)</f>
        <v>0.67723135578022431</v>
      </c>
      <c r="F4" s="103">
        <f>IF(RES_hh_tes_in!F4=0,"",RES_hh_tes_in!F4/RES_hh_fec_in!F4)</f>
        <v>0.66198177658302348</v>
      </c>
      <c r="G4" s="103">
        <f>IF(RES_hh_tes_in!G4=0,"",RES_hh_tes_in!G4/RES_hh_fec_in!G4)</f>
        <v>0.64537044142316424</v>
      </c>
      <c r="H4" s="103">
        <f>IF(RES_hh_tes_in!H4=0,"",RES_hh_tes_in!H4/RES_hh_fec_in!H4)</f>
        <v>0.66452907250735471</v>
      </c>
      <c r="I4" s="103">
        <f>IF(RES_hh_tes_in!I4=0,"",RES_hh_tes_in!I4/RES_hh_fec_in!I4)</f>
        <v>0.63718907028699123</v>
      </c>
      <c r="J4" s="103">
        <f>IF(RES_hh_tes_in!J4=0,"",RES_hh_tes_in!J4/RES_hh_fec_in!J4)</f>
        <v>0.65835583296581668</v>
      </c>
      <c r="K4" s="103">
        <f>IF(RES_hh_tes_in!K4=0,"",RES_hh_tes_in!K4/RES_hh_fec_in!K4)</f>
        <v>0.64294839817106175</v>
      </c>
      <c r="L4" s="103">
        <f>IF(RES_hh_tes_in!L4=0,"",RES_hh_tes_in!L4/RES_hh_fec_in!L4)</f>
        <v>0.67294731245048356</v>
      </c>
      <c r="M4" s="103">
        <f>IF(RES_hh_tes_in!M4=0,"",RES_hh_tes_in!M4/RES_hh_fec_in!M4)</f>
        <v>0.61514820909182166</v>
      </c>
      <c r="N4" s="103">
        <f>IF(RES_hh_tes_in!N4=0,"",RES_hh_tes_in!N4/RES_hh_fec_in!N4)</f>
        <v>0.6845119606938459</v>
      </c>
      <c r="O4" s="103">
        <f>IF(RES_hh_tes_in!O4=0,"",RES_hh_tes_in!O4/RES_hh_fec_in!O4)</f>
        <v>0.66852358104892928</v>
      </c>
      <c r="P4" s="103">
        <f>IF(RES_hh_tes_in!P4=0,"",RES_hh_tes_in!P4/RES_hh_fec_in!P4)</f>
        <v>0.75747954616630497</v>
      </c>
      <c r="Q4" s="103">
        <f>IF(RES_hh_tes_in!Q4=0,"",RES_hh_tes_in!Q4/RES_hh_fec_in!Q4)</f>
        <v>0.78275033448321629</v>
      </c>
    </row>
    <row r="5" spans="1:17" ht="12" customHeight="1" x14ac:dyDescent="0.25">
      <c r="A5" s="87" t="s">
        <v>58</v>
      </c>
      <c r="B5" s="102"/>
      <c r="C5" s="102" t="str">
        <f>IF(RES_hh_tes_in!C5=0,"",RES_hh_tes_in!C5/RES_hh_fec_in!C5)</f>
        <v/>
      </c>
      <c r="D5" s="102">
        <f>IF(RES_hh_tes_in!D5=0,"",RES_hh_tes_in!D5/RES_hh_fec_in!D5)</f>
        <v>0.51471457175455126</v>
      </c>
      <c r="E5" s="102" t="str">
        <f>IF(RES_hh_tes_in!E5=0,"",RES_hh_tes_in!E5/RES_hh_fec_in!E5)</f>
        <v/>
      </c>
      <c r="F5" s="102">
        <f>IF(RES_hh_tes_in!F5=0,"",RES_hh_tes_in!F5/RES_hh_fec_in!F5)</f>
        <v>0.52193656054919102</v>
      </c>
      <c r="G5" s="102">
        <f>IF(RES_hh_tes_in!G5=0,"",RES_hh_tes_in!G5/RES_hh_fec_in!G5)</f>
        <v>0.52625800444147286</v>
      </c>
      <c r="H5" s="102">
        <f>IF(RES_hh_tes_in!H5=0,"",RES_hh_tes_in!H5/RES_hh_fec_in!H5)</f>
        <v>0.529228180630548</v>
      </c>
      <c r="I5" s="102">
        <f>IF(RES_hh_tes_in!I5=0,"",RES_hh_tes_in!I5/RES_hh_fec_in!I5)</f>
        <v>0.53284331079795311</v>
      </c>
      <c r="J5" s="102">
        <f>IF(RES_hh_tes_in!J5=0,"",RES_hh_tes_in!J5/RES_hh_fec_in!J5)</f>
        <v>0.53450623664115526</v>
      </c>
      <c r="K5" s="102">
        <f>IF(RES_hh_tes_in!K5=0,"",RES_hh_tes_in!K5/RES_hh_fec_in!K5)</f>
        <v>0.54430315915722816</v>
      </c>
      <c r="L5" s="102">
        <f>IF(RES_hh_tes_in!L5=0,"",RES_hh_tes_in!L5/RES_hh_fec_in!L5)</f>
        <v>0.54159550132597734</v>
      </c>
      <c r="M5" s="102">
        <f>IF(RES_hh_tes_in!M5=0,"",RES_hh_tes_in!M5/RES_hh_fec_in!M5)</f>
        <v>0.54801336850099802</v>
      </c>
      <c r="N5" s="102">
        <f>IF(RES_hh_tes_in!N5=0,"",RES_hh_tes_in!N5/RES_hh_fec_in!N5)</f>
        <v>0.55649179030599161</v>
      </c>
      <c r="O5" s="102">
        <f>IF(RES_hh_tes_in!O5=0,"",RES_hh_tes_in!O5/RES_hh_fec_in!O5)</f>
        <v>0.55027894563510815</v>
      </c>
      <c r="P5" s="102" t="str">
        <f>IF(RES_hh_tes_in!P5=0,"",RES_hh_tes_in!P5/RES_hh_fec_in!P5)</f>
        <v/>
      </c>
      <c r="Q5" s="102" t="str">
        <f>IF(RES_hh_tes_in!Q5=0,"",RES_hh_tes_in!Q5/RES_hh_fec_in!Q5)</f>
        <v/>
      </c>
    </row>
    <row r="6" spans="1:17" ht="12" customHeight="1" x14ac:dyDescent="0.25">
      <c r="A6" s="87" t="s">
        <v>84</v>
      </c>
      <c r="B6" s="102"/>
      <c r="C6" s="102">
        <f>IF(RES_hh_tes_in!C6=0,"",RES_hh_tes_in!C6/RES_hh_fec_in!C6)</f>
        <v>0.64688286391758587</v>
      </c>
      <c r="D6" s="102">
        <f>IF(RES_hh_tes_in!D6=0,"",RES_hh_tes_in!D6/RES_hh_fec_in!D6)</f>
        <v>0.64682236211229382</v>
      </c>
      <c r="E6" s="102">
        <f>IF(RES_hh_tes_in!E6=0,"",RES_hh_tes_in!E6/RES_hh_fec_in!E6)</f>
        <v>0.64683812375749528</v>
      </c>
      <c r="F6" s="102">
        <f>IF(RES_hh_tes_in!F6=0,"",RES_hh_tes_in!F6/RES_hh_fec_in!F6)</f>
        <v>0.64752435327751356</v>
      </c>
      <c r="G6" s="102">
        <f>IF(RES_hh_tes_in!G6=0,"",RES_hh_tes_in!G6/RES_hh_fec_in!G6)</f>
        <v>0.64706691316244036</v>
      </c>
      <c r="H6" s="102">
        <f>IF(RES_hh_tes_in!H6=0,"",RES_hh_tes_in!H6/RES_hh_fec_in!H6)</f>
        <v>0.64626743274437215</v>
      </c>
      <c r="I6" s="102">
        <f>IF(RES_hh_tes_in!I6=0,"",RES_hh_tes_in!I6/RES_hh_fec_in!I6)</f>
        <v>0.64382065396276056</v>
      </c>
      <c r="J6" s="102">
        <f>IF(RES_hh_tes_in!J6=0,"",RES_hh_tes_in!J6/RES_hh_fec_in!J6)</f>
        <v>0.64314388696507674</v>
      </c>
      <c r="K6" s="102">
        <f>IF(RES_hh_tes_in!K6=0,"",RES_hh_tes_in!K6/RES_hh_fec_in!K6)</f>
        <v>0.6961046178983874</v>
      </c>
      <c r="L6" s="102">
        <f>IF(RES_hh_tes_in!L6=0,"",RES_hh_tes_in!L6/RES_hh_fec_in!L6)</f>
        <v>0.70656027734964411</v>
      </c>
      <c r="M6" s="102" t="str">
        <f>IF(RES_hh_tes_in!M6=0,"",RES_hh_tes_in!M6/RES_hh_fec_in!M6)</f>
        <v/>
      </c>
      <c r="N6" s="102" t="str">
        <f>IF(RES_hh_tes_in!N6=0,"",RES_hh_tes_in!N6/RES_hh_fec_in!N6)</f>
        <v/>
      </c>
      <c r="O6" s="102">
        <f>IF(RES_hh_tes_in!O6=0,"",RES_hh_tes_in!O6/RES_hh_fec_in!O6)</f>
        <v>0.69609693810082962</v>
      </c>
      <c r="P6" s="102">
        <f>IF(RES_hh_tes_in!P6=0,"",RES_hh_tes_in!P6/RES_hh_fec_in!P6)</f>
        <v>0.70324972268255015</v>
      </c>
      <c r="Q6" s="102" t="str">
        <f>IF(RES_hh_tes_in!Q6=0,"",RES_hh_tes_in!Q6/RES_hh_fec_in!Q6)</f>
        <v/>
      </c>
    </row>
    <row r="7" spans="1:17" ht="12" customHeight="1" x14ac:dyDescent="0.25">
      <c r="A7" s="87" t="s">
        <v>110</v>
      </c>
      <c r="B7" s="102"/>
      <c r="C7" s="102">
        <f>IF(RES_hh_tes_in!C7=0,"",RES_hh_tes_in!C7/RES_hh_fec_in!C7)</f>
        <v>0.6331412775542179</v>
      </c>
      <c r="D7" s="102">
        <f>IF(RES_hh_tes_in!D7=0,"",RES_hh_tes_in!D7/RES_hh_fec_in!D7)</f>
        <v>0.63802516136244769</v>
      </c>
      <c r="E7" s="102">
        <f>IF(RES_hh_tes_in!E7=0,"",RES_hh_tes_in!E7/RES_hh_fec_in!E7)</f>
        <v>0.64399650807059261</v>
      </c>
      <c r="F7" s="102">
        <f>IF(RES_hh_tes_in!F7=0,"",RES_hh_tes_in!F7/RES_hh_fec_in!F7)</f>
        <v>0.64774476423299221</v>
      </c>
      <c r="G7" s="102">
        <f>IF(RES_hh_tes_in!G7=0,"",RES_hh_tes_in!G7/RES_hh_fec_in!G7)</f>
        <v>0.65239835452228045</v>
      </c>
      <c r="H7" s="102">
        <f>IF(RES_hh_tes_in!H7=0,"",RES_hh_tes_in!H7/RES_hh_fec_in!H7)</f>
        <v>0.65820928373157916</v>
      </c>
      <c r="I7" s="102">
        <f>IF(RES_hh_tes_in!I7=0,"",RES_hh_tes_in!I7/RES_hh_fec_in!I7)</f>
        <v>0.65997467619209726</v>
      </c>
      <c r="J7" s="102">
        <f>IF(RES_hh_tes_in!J7=0,"",RES_hh_tes_in!J7/RES_hh_fec_in!J7)</f>
        <v>0.65823369081446748</v>
      </c>
      <c r="K7" s="102">
        <f>IF(RES_hh_tes_in!K7=0,"",RES_hh_tes_in!K7/RES_hh_fec_in!K7)</f>
        <v>0.66793270522187964</v>
      </c>
      <c r="L7" s="102">
        <f>IF(RES_hh_tes_in!L7=0,"",RES_hh_tes_in!L7/RES_hh_fec_in!L7)</f>
        <v>0.65562553348535957</v>
      </c>
      <c r="M7" s="102">
        <f>IF(RES_hh_tes_in!M7=0,"",RES_hh_tes_in!M7/RES_hh_fec_in!M7)</f>
        <v>0.65036562703367395</v>
      </c>
      <c r="N7" s="102">
        <f>IF(RES_hh_tes_in!N7=0,"",RES_hh_tes_in!N7/RES_hh_fec_in!N7)</f>
        <v>0.66121040944924836</v>
      </c>
      <c r="O7" s="102">
        <f>IF(RES_hh_tes_in!O7=0,"",RES_hh_tes_in!O7/RES_hh_fec_in!O7)</f>
        <v>0.67358741598435723</v>
      </c>
      <c r="P7" s="102">
        <f>IF(RES_hh_tes_in!P7=0,"",RES_hh_tes_in!P7/RES_hh_fec_in!P7)</f>
        <v>0.68660786085256942</v>
      </c>
      <c r="Q7" s="102">
        <f>IF(RES_hh_tes_in!Q7=0,"",RES_hh_tes_in!Q7/RES_hh_fec_in!Q7)</f>
        <v>0.69471427263315644</v>
      </c>
    </row>
    <row r="8" spans="1:17" ht="12" customHeight="1" x14ac:dyDescent="0.25">
      <c r="A8" s="87" t="s">
        <v>109</v>
      </c>
      <c r="B8" s="102"/>
      <c r="C8" s="102">
        <f>IF(RES_hh_tes_in!C8=0,"",RES_hh_tes_in!C8/RES_hh_fec_in!C8)</f>
        <v>0.6724886114950045</v>
      </c>
      <c r="D8" s="102">
        <f>IF(RES_hh_tes_in!D8=0,"",RES_hh_tes_in!D8/RES_hh_fec_in!D8)</f>
        <v>0.67739018373694815</v>
      </c>
      <c r="E8" s="102">
        <f>IF(RES_hh_tes_in!E8=0,"",RES_hh_tes_in!E8/RES_hh_fec_in!E8)</f>
        <v>0.68279694877097574</v>
      </c>
      <c r="F8" s="102">
        <f>IF(RES_hh_tes_in!F8=0,"",RES_hh_tes_in!F8/RES_hh_fec_in!F8)</f>
        <v>0.68545351251747955</v>
      </c>
      <c r="G8" s="102">
        <f>IF(RES_hh_tes_in!G8=0,"",RES_hh_tes_in!G8/RES_hh_fec_in!G8)</f>
        <v>0.69188301152866216</v>
      </c>
      <c r="H8" s="102">
        <f>IF(RES_hh_tes_in!H8=0,"",RES_hh_tes_in!H8/RES_hh_fec_in!H8)</f>
        <v>0.69445062209668662</v>
      </c>
      <c r="I8" s="102">
        <f>IF(RES_hh_tes_in!I8=0,"",RES_hh_tes_in!I8/RES_hh_fec_in!I8)</f>
        <v>0.69684890955319345</v>
      </c>
      <c r="J8" s="102">
        <f>IF(RES_hh_tes_in!J8=0,"",RES_hh_tes_in!J8/RES_hh_fec_in!J8)</f>
        <v>0.70212105752134613</v>
      </c>
      <c r="K8" s="102">
        <f>IF(RES_hh_tes_in!K8=0,"",RES_hh_tes_in!K8/RES_hh_fec_in!K8)</f>
        <v>0.68975588979536351</v>
      </c>
      <c r="L8" s="102">
        <f>IF(RES_hh_tes_in!L8=0,"",RES_hh_tes_in!L8/RES_hh_fec_in!L8)</f>
        <v>0.71355547268986597</v>
      </c>
      <c r="M8" s="102">
        <f>IF(RES_hh_tes_in!M8=0,"",RES_hh_tes_in!M8/RES_hh_fec_in!M8)</f>
        <v>0.69976901020148985</v>
      </c>
      <c r="N8" s="102">
        <f>IF(RES_hh_tes_in!N8=0,"",RES_hh_tes_in!N8/RES_hh_fec_in!N8)</f>
        <v>0.72529154355228742</v>
      </c>
      <c r="O8" s="102">
        <f>IF(RES_hh_tes_in!O8=0,"",RES_hh_tes_in!O8/RES_hh_fec_in!O8)</f>
        <v>0.71873208427298407</v>
      </c>
      <c r="P8" s="102" t="str">
        <f>IF(RES_hh_tes_in!P8=0,"",RES_hh_tes_in!P8/RES_hh_fec_in!P8)</f>
        <v/>
      </c>
      <c r="Q8" s="102">
        <f>IF(RES_hh_tes_in!Q8=0,"",RES_hh_tes_in!Q8/RES_hh_fec_in!Q8)</f>
        <v>0.7409736918713814</v>
      </c>
    </row>
    <row r="9" spans="1:17" ht="12" customHeight="1" x14ac:dyDescent="0.25">
      <c r="A9" s="87" t="s">
        <v>55</v>
      </c>
      <c r="B9" s="102"/>
      <c r="C9" s="102" t="str">
        <f>IF(RES_hh_tes_in!C9=0,"",RES_hh_tes_in!C9/RES_hh_fec_in!C9)</f>
        <v/>
      </c>
      <c r="D9" s="102">
        <f>IF(RES_hh_tes_in!D9=0,"",RES_hh_tes_in!D9/RES_hh_fec_in!D9)</f>
        <v>0.52844219989791907</v>
      </c>
      <c r="E9" s="102" t="str">
        <f>IF(RES_hh_tes_in!E9=0,"",RES_hh_tes_in!E9/RES_hh_fec_in!E9)</f>
        <v/>
      </c>
      <c r="F9" s="102">
        <f>IF(RES_hh_tes_in!F9=0,"",RES_hh_tes_in!F9/RES_hh_fec_in!F9)</f>
        <v>0.53423757985869413</v>
      </c>
      <c r="G9" s="102">
        <f>IF(RES_hh_tes_in!G9=0,"",RES_hh_tes_in!G9/RES_hh_fec_in!G9)</f>
        <v>0.53457611715570741</v>
      </c>
      <c r="H9" s="102">
        <f>IF(RES_hh_tes_in!H9=0,"",RES_hh_tes_in!H9/RES_hh_fec_in!H9)</f>
        <v>0.53459733303579526</v>
      </c>
      <c r="I9" s="102">
        <f>IF(RES_hh_tes_in!I9=0,"",RES_hh_tes_in!I9/RES_hh_fec_in!I9)</f>
        <v>0.54378951758679694</v>
      </c>
      <c r="J9" s="102">
        <f>IF(RES_hh_tes_in!J9=0,"",RES_hh_tes_in!J9/RES_hh_fec_in!J9)</f>
        <v>0.53293328200905987</v>
      </c>
      <c r="K9" s="102">
        <f>IF(RES_hh_tes_in!K9=0,"",RES_hh_tes_in!K9/RES_hh_fec_in!K9)</f>
        <v>0.55888793552947458</v>
      </c>
      <c r="L9" s="102">
        <f>IF(RES_hh_tes_in!L9=0,"",RES_hh_tes_in!L9/RES_hh_fec_in!L9)</f>
        <v>0.54719659492369244</v>
      </c>
      <c r="M9" s="102">
        <f>IF(RES_hh_tes_in!M9=0,"",RES_hh_tes_in!M9/RES_hh_fec_in!M9)</f>
        <v>0.55366032743871341</v>
      </c>
      <c r="N9" s="102">
        <f>IF(RES_hh_tes_in!N9=0,"",RES_hh_tes_in!N9/RES_hh_fec_in!N9)</f>
        <v>0.56808669832049263</v>
      </c>
      <c r="O9" s="102">
        <f>IF(RES_hh_tes_in!O9=0,"",RES_hh_tes_in!O9/RES_hh_fec_in!O9)</f>
        <v>0.55811016631624755</v>
      </c>
      <c r="P9" s="102">
        <f>IF(RES_hh_tes_in!P9=0,"",RES_hh_tes_in!P9/RES_hh_fec_in!P9)</f>
        <v>0.56328927537445428</v>
      </c>
      <c r="Q9" s="102">
        <f>IF(RES_hh_tes_in!Q9=0,"",RES_hh_tes_in!Q9/RES_hh_fec_in!Q9)</f>
        <v>0.57133970769701892</v>
      </c>
    </row>
    <row r="10" spans="1:17" ht="12" customHeight="1" x14ac:dyDescent="0.25">
      <c r="A10" s="87" t="s">
        <v>79</v>
      </c>
      <c r="B10" s="102"/>
      <c r="C10" s="102" t="str">
        <f>IF(RES_hh_tes_in!C10=0,"",RES_hh_tes_in!C10/RES_hh_fec_in!C10)</f>
        <v/>
      </c>
      <c r="D10" s="102" t="str">
        <f>IF(RES_hh_tes_in!D10=0,"",RES_hh_tes_in!D10/RES_hh_fec_in!D10)</f>
        <v/>
      </c>
      <c r="E10" s="102" t="str">
        <f>IF(RES_hh_tes_in!E10=0,"",RES_hh_tes_in!E10/RES_hh_fec_in!E10)</f>
        <v/>
      </c>
      <c r="F10" s="102" t="str">
        <f>IF(RES_hh_tes_in!F10=0,"",RES_hh_tes_in!F10/RES_hh_fec_in!F10)</f>
        <v/>
      </c>
      <c r="G10" s="102" t="str">
        <f>IF(RES_hh_tes_in!G10=0,"",RES_hh_tes_in!G10/RES_hh_fec_in!G10)</f>
        <v/>
      </c>
      <c r="H10" s="102" t="str">
        <f>IF(RES_hh_tes_in!H10=0,"",RES_hh_tes_in!H10/RES_hh_fec_in!H10)</f>
        <v/>
      </c>
      <c r="I10" s="102" t="str">
        <f>IF(RES_hh_tes_in!I10=0,"",RES_hh_tes_in!I10/RES_hh_fec_in!I10)</f>
        <v/>
      </c>
      <c r="J10" s="102" t="str">
        <f>IF(RES_hh_tes_in!J10=0,"",RES_hh_tes_in!J10/RES_hh_fec_in!J10)</f>
        <v/>
      </c>
      <c r="K10" s="102" t="str">
        <f>IF(RES_hh_tes_in!K10=0,"",RES_hh_tes_in!K10/RES_hh_fec_in!K10)</f>
        <v/>
      </c>
      <c r="L10" s="102" t="str">
        <f>IF(RES_hh_tes_in!L10=0,"",RES_hh_tes_in!L10/RES_hh_fec_in!L10)</f>
        <v/>
      </c>
      <c r="M10" s="102" t="str">
        <f>IF(RES_hh_tes_in!M10=0,"",RES_hh_tes_in!M10/RES_hh_fec_in!M10)</f>
        <v/>
      </c>
      <c r="N10" s="102" t="str">
        <f>IF(RES_hh_tes_in!N10=0,"",RES_hh_tes_in!N10/RES_hh_fec_in!N10)</f>
        <v/>
      </c>
      <c r="O10" s="102" t="str">
        <f>IF(RES_hh_tes_in!O10=0,"",RES_hh_tes_in!O10/RES_hh_fec_in!O10)</f>
        <v/>
      </c>
      <c r="P10" s="102" t="str">
        <f>IF(RES_hh_tes_in!P10=0,"",RES_hh_tes_in!P10/RES_hh_fec_in!P10)</f>
        <v/>
      </c>
      <c r="Q10" s="102" t="str">
        <f>IF(RES_hh_tes_in!Q10=0,"",RES_hh_tes_in!Q10/RES_hh_fec_in!Q10)</f>
        <v/>
      </c>
    </row>
    <row r="11" spans="1:17" ht="12" customHeight="1" x14ac:dyDescent="0.25">
      <c r="A11" s="87" t="s">
        <v>61</v>
      </c>
      <c r="B11" s="102"/>
      <c r="C11" s="102" t="str">
        <f>IF(RES_hh_tes_in!C11=0,"",RES_hh_tes_in!C11/RES_hh_fec_in!C11)</f>
        <v/>
      </c>
      <c r="D11" s="102" t="str">
        <f>IF(RES_hh_tes_in!D11=0,"",RES_hh_tes_in!D11/RES_hh_fec_in!D11)</f>
        <v/>
      </c>
      <c r="E11" s="102" t="str">
        <f>IF(RES_hh_tes_in!E11=0,"",RES_hh_tes_in!E11/RES_hh_fec_in!E11)</f>
        <v/>
      </c>
      <c r="F11" s="102" t="str">
        <f>IF(RES_hh_tes_in!F11=0,"",RES_hh_tes_in!F11/RES_hh_fec_in!F11)</f>
        <v/>
      </c>
      <c r="G11" s="102" t="str">
        <f>IF(RES_hh_tes_in!G11=0,"",RES_hh_tes_in!G11/RES_hh_fec_in!G11)</f>
        <v/>
      </c>
      <c r="H11" s="102" t="str">
        <f>IF(RES_hh_tes_in!H11=0,"",RES_hh_tes_in!H11/RES_hh_fec_in!H11)</f>
        <v/>
      </c>
      <c r="I11" s="102" t="str">
        <f>IF(RES_hh_tes_in!I11=0,"",RES_hh_tes_in!I11/RES_hh_fec_in!I11)</f>
        <v/>
      </c>
      <c r="J11" s="102" t="str">
        <f>IF(RES_hh_tes_in!J11=0,"",RES_hh_tes_in!J11/RES_hh_fec_in!J11)</f>
        <v/>
      </c>
      <c r="K11" s="102" t="str">
        <f>IF(RES_hh_tes_in!K11=0,"",RES_hh_tes_in!K11/RES_hh_fec_in!K11)</f>
        <v/>
      </c>
      <c r="L11" s="102" t="str">
        <f>IF(RES_hh_tes_in!L11=0,"",RES_hh_tes_in!L11/RES_hh_fec_in!L11)</f>
        <v/>
      </c>
      <c r="M11" s="102" t="str">
        <f>IF(RES_hh_tes_in!M11=0,"",RES_hh_tes_in!M11/RES_hh_fec_in!M11)</f>
        <v/>
      </c>
      <c r="N11" s="102" t="str">
        <f>IF(RES_hh_tes_in!N11=0,"",RES_hh_tes_in!N11/RES_hh_fec_in!N11)</f>
        <v/>
      </c>
      <c r="O11" s="102" t="str">
        <f>IF(RES_hh_tes_in!O11=0,"",RES_hh_tes_in!O11/RES_hh_fec_in!O11)</f>
        <v/>
      </c>
      <c r="P11" s="102" t="str">
        <f>IF(RES_hh_tes_in!P11=0,"",RES_hh_tes_in!P11/RES_hh_fec_in!P11)</f>
        <v/>
      </c>
      <c r="Q11" s="102" t="str">
        <f>IF(RES_hh_tes_in!Q11=0,"",RES_hh_tes_in!Q11/RES_hh_fec_in!Q11)</f>
        <v/>
      </c>
    </row>
    <row r="12" spans="1:17" ht="12" customHeight="1" x14ac:dyDescent="0.25">
      <c r="A12" s="87" t="s">
        <v>115</v>
      </c>
      <c r="B12" s="102"/>
      <c r="C12" s="102">
        <f>IF(RES_hh_tes_in!C12=0,"",RES_hh_tes_in!C12/RES_hh_fec_in!C12)</f>
        <v>1.2529264814221996</v>
      </c>
      <c r="D12" s="102">
        <f>IF(RES_hh_tes_in!D12=0,"",RES_hh_tes_in!D12/RES_hh_fec_in!D12)</f>
        <v>1.3013334167636839</v>
      </c>
      <c r="E12" s="102">
        <f>IF(RES_hh_tes_in!E12=0,"",RES_hh_tes_in!E12/RES_hh_fec_in!E12)</f>
        <v>1.3611161976748414</v>
      </c>
      <c r="F12" s="102">
        <f>IF(RES_hh_tes_in!F12=0,"",RES_hh_tes_in!F12/RES_hh_fec_in!F12)</f>
        <v>1.4349368795640463</v>
      </c>
      <c r="G12" s="102">
        <f>IF(RES_hh_tes_in!G12=0,"",RES_hh_tes_in!G12/RES_hh_fec_in!G12)</f>
        <v>1.5205276817963906</v>
      </c>
      <c r="H12" s="102">
        <f>IF(RES_hh_tes_in!H12=0,"",RES_hh_tes_in!H12/RES_hh_fec_in!H12)</f>
        <v>1.6316340498842461</v>
      </c>
      <c r="I12" s="102">
        <f>IF(RES_hh_tes_in!I12=0,"",RES_hh_tes_in!I12/RES_hh_fec_in!I12)</f>
        <v>1.7060238510043497</v>
      </c>
      <c r="J12" s="102">
        <f>IF(RES_hh_tes_in!J12=0,"",RES_hh_tes_in!J12/RES_hh_fec_in!J12)</f>
        <v>1.8192363772766673</v>
      </c>
      <c r="K12" s="102">
        <f>IF(RES_hh_tes_in!K12=0,"",RES_hh_tes_in!K12/RES_hh_fec_in!K12)</f>
        <v>1.8754079193899695</v>
      </c>
      <c r="L12" s="102">
        <f>IF(RES_hh_tes_in!L12=0,"",RES_hh_tes_in!L12/RES_hh_fec_in!L12)</f>
        <v>2.2291146240607507</v>
      </c>
      <c r="M12" s="102">
        <f>IF(RES_hh_tes_in!M12=0,"",RES_hh_tes_in!M12/RES_hh_fec_in!M12)</f>
        <v>2.3881568698276903</v>
      </c>
      <c r="N12" s="102">
        <f>IF(RES_hh_tes_in!N12=0,"",RES_hh_tes_in!N12/RES_hh_fec_in!N12)</f>
        <v>2.6376863366722687</v>
      </c>
      <c r="O12" s="102">
        <f>IF(RES_hh_tes_in!O12=0,"",RES_hh_tes_in!O12/RES_hh_fec_in!O12)</f>
        <v>2.7725847770062111</v>
      </c>
      <c r="P12" s="102">
        <f>IF(RES_hh_tes_in!P12=0,"",RES_hh_tes_in!P12/RES_hh_fec_in!P12)</f>
        <v>2.9294975179261793</v>
      </c>
      <c r="Q12" s="102">
        <f>IF(RES_hh_tes_in!Q12=0,"",RES_hh_tes_in!Q12/RES_hh_fec_in!Q12)</f>
        <v>3.0570711048153871</v>
      </c>
    </row>
    <row r="13" spans="1:17" ht="12" customHeight="1" x14ac:dyDescent="0.25">
      <c r="A13" s="51" t="s">
        <v>114</v>
      </c>
      <c r="B13" s="104"/>
      <c r="C13" s="104">
        <f>IF(RES_hh_tes_in!C13=0,"",RES_hh_tes_in!C13/RES_hh_fec_in!C13)</f>
        <v>0.75082739453444924</v>
      </c>
      <c r="D13" s="104">
        <f>IF(RES_hh_tes_in!D13=0,"",RES_hh_tes_in!D13/RES_hh_fec_in!D13)</f>
        <v>0.75562781841266202</v>
      </c>
      <c r="E13" s="104">
        <f>IF(RES_hh_tes_in!E13=0,"",RES_hh_tes_in!E13/RES_hh_fec_in!E13)</f>
        <v>0.76009613197255388</v>
      </c>
      <c r="F13" s="104">
        <f>IF(RES_hh_tes_in!F13=0,"",RES_hh_tes_in!F13/RES_hh_fec_in!F13)</f>
        <v>0.76441700759596887</v>
      </c>
      <c r="G13" s="104">
        <f>IF(RES_hh_tes_in!G13=0,"",RES_hh_tes_in!G13/RES_hh_fec_in!G13)</f>
        <v>0.76981438682867387</v>
      </c>
      <c r="H13" s="104">
        <f>IF(RES_hh_tes_in!H13=0,"",RES_hh_tes_in!H13/RES_hh_fec_in!H13)</f>
        <v>0.77423344931739624</v>
      </c>
      <c r="I13" s="104">
        <f>IF(RES_hh_tes_in!I13=0,"",RES_hh_tes_in!I13/RES_hh_fec_in!I13)</f>
        <v>0.77708919942630905</v>
      </c>
      <c r="J13" s="104">
        <f>IF(RES_hh_tes_in!J13=0,"",RES_hh_tes_in!J13/RES_hh_fec_in!J13)</f>
        <v>0.77723482034219871</v>
      </c>
      <c r="K13" s="104">
        <f>IF(RES_hh_tes_in!K13=0,"",RES_hh_tes_in!K13/RES_hh_fec_in!K13)</f>
        <v>0.78186208225184273</v>
      </c>
      <c r="L13" s="104">
        <f>IF(RES_hh_tes_in!L13=0,"",RES_hh_tes_in!L13/RES_hh_fec_in!L13)</f>
        <v>0.78316542400212963</v>
      </c>
      <c r="M13" s="104">
        <f>IF(RES_hh_tes_in!M13=0,"",RES_hh_tes_in!M13/RES_hh_fec_in!M13)</f>
        <v>0.77711192397139128</v>
      </c>
      <c r="N13" s="104">
        <f>IF(RES_hh_tes_in!N13=0,"",RES_hh_tes_in!N13/RES_hh_fec_in!N13)</f>
        <v>0.79932720528063339</v>
      </c>
      <c r="O13" s="104">
        <f>IF(RES_hh_tes_in!O13=0,"",RES_hh_tes_in!O13/RES_hh_fec_in!O13)</f>
        <v>0.8038798167041864</v>
      </c>
      <c r="P13" s="104">
        <f>IF(RES_hh_tes_in!P13=0,"",RES_hh_tes_in!P13/RES_hh_fec_in!P13)</f>
        <v>0.80775754569440439</v>
      </c>
      <c r="Q13" s="104">
        <f>IF(RES_hh_tes_in!Q13=0,"",RES_hh_tes_in!Q13/RES_hh_fec_in!Q13)</f>
        <v>0.81123533529013114</v>
      </c>
    </row>
    <row r="14" spans="1:17" ht="12" customHeight="1" x14ac:dyDescent="0.25">
      <c r="A14" s="99" t="s">
        <v>117</v>
      </c>
      <c r="B14" s="106"/>
      <c r="C14" s="106">
        <f>IF(RES_hh_tes_in!C14=0,"",RES_hh_tes_in!C14/RES_hh_fec_in!C14)</f>
        <v>1.09253480340253</v>
      </c>
      <c r="D14" s="106">
        <f>IF(RES_hh_tes_in!D14=0,"",RES_hh_tes_in!D14/RES_hh_fec_in!D14)</f>
        <v>1.0843150375859578</v>
      </c>
      <c r="E14" s="106">
        <f>IF(RES_hh_tes_in!E14=0,"",RES_hh_tes_in!E14/RES_hh_fec_in!E14)</f>
        <v>1.0834735654109953</v>
      </c>
      <c r="F14" s="106">
        <f>IF(RES_hh_tes_in!F14=0,"",RES_hh_tes_in!F14/RES_hh_fec_in!F14)</f>
        <v>1.0736953866830843</v>
      </c>
      <c r="G14" s="106">
        <f>IF(RES_hh_tes_in!G14=0,"",RES_hh_tes_in!G14/RES_hh_fec_in!G14)</f>
        <v>1.0752638627313791</v>
      </c>
      <c r="H14" s="106">
        <f>IF(RES_hh_tes_in!H14=0,"",RES_hh_tes_in!H14/RES_hh_fec_in!H14)</f>
        <v>1.0714082531834088</v>
      </c>
      <c r="I14" s="106">
        <f>IF(RES_hh_tes_in!I14=0,"",RES_hh_tes_in!I14/RES_hh_fec_in!I14)</f>
        <v>1.0629782453479508</v>
      </c>
      <c r="J14" s="106">
        <f>IF(RES_hh_tes_in!J14=0,"",RES_hh_tes_in!J14/RES_hh_fec_in!J14)</f>
        <v>1.0520944758310007</v>
      </c>
      <c r="K14" s="106">
        <f>IF(RES_hh_tes_in!K14=0,"",RES_hh_tes_in!K14/RES_hh_fec_in!K14)</f>
        <v>1.051440307176368</v>
      </c>
      <c r="L14" s="106">
        <f>IF(RES_hh_tes_in!L14=0,"",RES_hh_tes_in!L14/RES_hh_fec_in!L14)</f>
        <v>1.0422712036983781</v>
      </c>
      <c r="M14" s="106">
        <f>IF(RES_hh_tes_in!M14=0,"",RES_hh_tes_in!M14/RES_hh_fec_in!M14)</f>
        <v>1.0297451823427395</v>
      </c>
      <c r="N14" s="106">
        <f>IF(RES_hh_tes_in!N14=0,"",RES_hh_tes_in!N14/RES_hh_fec_in!N14)</f>
        <v>1.0417143948575012</v>
      </c>
      <c r="O14" s="106">
        <f>IF(RES_hh_tes_in!O14=0,"",RES_hh_tes_in!O14/RES_hh_fec_in!O14)</f>
        <v>1.0322957168199731</v>
      </c>
      <c r="P14" s="106">
        <f>IF(RES_hh_tes_in!P14=0,"",RES_hh_tes_in!P14/RES_hh_fec_in!P14)</f>
        <v>1.0438283793667731</v>
      </c>
      <c r="Q14" s="106">
        <f>IF(RES_hh_tes_in!Q14=0,"",RES_hh_tes_in!Q14/RES_hh_fec_in!Q14)</f>
        <v>1.0447741779629753</v>
      </c>
    </row>
    <row r="15" spans="1:17" ht="12.95" customHeight="1" x14ac:dyDescent="0.25">
      <c r="A15" s="89" t="s">
        <v>112</v>
      </c>
      <c r="B15" s="103"/>
      <c r="C15" s="103">
        <f>IF(RES_hh_tes_in!C15=0,"",RES_hh_tes_in!C15/RES_hh_fec_in!C15)</f>
        <v>1.901636117581871</v>
      </c>
      <c r="D15" s="103">
        <f>IF(RES_hh_tes_in!D15=0,"",RES_hh_tes_in!D15/RES_hh_fec_in!D15)</f>
        <v>1.9544300878048939</v>
      </c>
      <c r="E15" s="103">
        <f>IF(RES_hh_tes_in!E15=0,"",RES_hh_tes_in!E15/RES_hh_fec_in!E15)</f>
        <v>2.032222372148341</v>
      </c>
      <c r="F15" s="103">
        <f>IF(RES_hh_tes_in!F15=0,"",RES_hh_tes_in!F15/RES_hh_fec_in!F15)</f>
        <v>2.1061704643106034</v>
      </c>
      <c r="G15" s="103">
        <f>IF(RES_hh_tes_in!G15=0,"",RES_hh_tes_in!G15/RES_hh_fec_in!G15)</f>
        <v>2.1983160396192676</v>
      </c>
      <c r="H15" s="103">
        <f>IF(RES_hh_tes_in!H15=0,"",RES_hh_tes_in!H15/RES_hh_fec_in!H15)</f>
        <v>2.3147303904079664</v>
      </c>
      <c r="I15" s="103">
        <f>IF(RES_hh_tes_in!I15=0,"",RES_hh_tes_in!I15/RES_hh_fec_in!I15)</f>
        <v>2.4388591042496803</v>
      </c>
      <c r="J15" s="103">
        <f>IF(RES_hh_tes_in!J15=0,"",RES_hh_tes_in!J15/RES_hh_fec_in!J15)</f>
        <v>2.5292770470774704</v>
      </c>
      <c r="K15" s="103">
        <f>IF(RES_hh_tes_in!K15=0,"",RES_hh_tes_in!K15/RES_hh_fec_in!K15)</f>
        <v>2.7175849788971371</v>
      </c>
      <c r="L15" s="103">
        <f>IF(RES_hh_tes_in!L15=0,"",RES_hh_tes_in!L15/RES_hh_fec_in!L15)</f>
        <v>2.9295518408623744</v>
      </c>
      <c r="M15" s="103">
        <f>IF(RES_hh_tes_in!M15=0,"",RES_hh_tes_in!M15/RES_hh_fec_in!M15)</f>
        <v>3.1247116943802555</v>
      </c>
      <c r="N15" s="103">
        <f>IF(RES_hh_tes_in!N15=0,"",RES_hh_tes_in!N15/RES_hh_fec_in!N15)</f>
        <v>3.282682689323202</v>
      </c>
      <c r="O15" s="103">
        <f>IF(RES_hh_tes_in!O15=0,"",RES_hh_tes_in!O15/RES_hh_fec_in!O15)</f>
        <v>3.4126969986888174</v>
      </c>
      <c r="P15" s="103">
        <f>IF(RES_hh_tes_in!P15=0,"",RES_hh_tes_in!P15/RES_hh_fec_in!P15)</f>
        <v>3.5132036435783038</v>
      </c>
      <c r="Q15" s="103">
        <f>IF(RES_hh_tes_in!Q15=0,"",RES_hh_tes_in!Q15/RES_hh_fec_in!Q15)</f>
        <v>3.5687999412134523</v>
      </c>
    </row>
    <row r="16" spans="1:17" ht="12" customHeight="1" x14ac:dyDescent="0.25">
      <c r="A16" s="87" t="s">
        <v>111</v>
      </c>
      <c r="B16" s="105"/>
      <c r="C16" s="105">
        <f>IF(RES_hh_tes_in!C16=0,"",RES_hh_tes_in!C16/RES_hh_fec_in!C16)</f>
        <v>1.901636117581871</v>
      </c>
      <c r="D16" s="105">
        <f>IF(RES_hh_tes_in!D16=0,"",RES_hh_tes_in!D16/RES_hh_fec_in!D16)</f>
        <v>1.9544300878048939</v>
      </c>
      <c r="E16" s="105">
        <f>IF(RES_hh_tes_in!E16=0,"",RES_hh_tes_in!E16/RES_hh_fec_in!E16)</f>
        <v>2.032222372148341</v>
      </c>
      <c r="F16" s="105">
        <f>IF(RES_hh_tes_in!F16=0,"",RES_hh_tes_in!F16/RES_hh_fec_in!F16)</f>
        <v>2.1061704643106034</v>
      </c>
      <c r="G16" s="105">
        <f>IF(RES_hh_tes_in!G16=0,"",RES_hh_tes_in!G16/RES_hh_fec_in!G16)</f>
        <v>2.1983160396192676</v>
      </c>
      <c r="H16" s="105">
        <f>IF(RES_hh_tes_in!H16=0,"",RES_hh_tes_in!H16/RES_hh_fec_in!H16)</f>
        <v>2.3147303904079664</v>
      </c>
      <c r="I16" s="105">
        <f>IF(RES_hh_tes_in!I16=0,"",RES_hh_tes_in!I16/RES_hh_fec_in!I16)</f>
        <v>2.4388591042496803</v>
      </c>
      <c r="J16" s="105">
        <f>IF(RES_hh_tes_in!J16=0,"",RES_hh_tes_in!J16/RES_hh_fec_in!J16)</f>
        <v>2.5292770470774704</v>
      </c>
      <c r="K16" s="105">
        <f>IF(RES_hh_tes_in!K16=0,"",RES_hh_tes_in!K16/RES_hh_fec_in!K16)</f>
        <v>2.7175849788971371</v>
      </c>
      <c r="L16" s="105">
        <f>IF(RES_hh_tes_in!L16=0,"",RES_hh_tes_in!L16/RES_hh_fec_in!L16)</f>
        <v>2.9295518408623744</v>
      </c>
      <c r="M16" s="105">
        <f>IF(RES_hh_tes_in!M16=0,"",RES_hh_tes_in!M16/RES_hh_fec_in!M16)</f>
        <v>3.1247116943802555</v>
      </c>
      <c r="N16" s="105">
        <f>IF(RES_hh_tes_in!N16=0,"",RES_hh_tes_in!N16/RES_hh_fec_in!N16)</f>
        <v>3.282682689323202</v>
      </c>
      <c r="O16" s="105">
        <f>IF(RES_hh_tes_in!O16=0,"",RES_hh_tes_in!O16/RES_hh_fec_in!O16)</f>
        <v>3.4126969986888174</v>
      </c>
      <c r="P16" s="105">
        <f>IF(RES_hh_tes_in!P16=0,"",RES_hh_tes_in!P16/RES_hh_fec_in!P16)</f>
        <v>3.5132036435783038</v>
      </c>
      <c r="Q16" s="105">
        <f>IF(RES_hh_tes_in!Q16=0,"",RES_hh_tes_in!Q16/RES_hh_fec_in!Q16)</f>
        <v>3.5687999412134523</v>
      </c>
    </row>
    <row r="17" spans="1:17" ht="12.95" customHeight="1" x14ac:dyDescent="0.25">
      <c r="A17" s="89" t="s">
        <v>63</v>
      </c>
      <c r="B17" s="103"/>
      <c r="C17" s="103">
        <f>IF(RES_hh_tes_in!C17=0,"",RES_hh_tes_in!C17/RES_hh_fec_in!C17)</f>
        <v>0.60481056520460985</v>
      </c>
      <c r="D17" s="103">
        <f>IF(RES_hh_tes_in!D17=0,"",RES_hh_tes_in!D17/RES_hh_fec_in!D17)</f>
        <v>0.60729936336808565</v>
      </c>
      <c r="E17" s="103">
        <f>IF(RES_hh_tes_in!E17=0,"",RES_hh_tes_in!E17/RES_hh_fec_in!E17)</f>
        <v>0.61779153592217451</v>
      </c>
      <c r="F17" s="103">
        <f>IF(RES_hh_tes_in!F17=0,"",RES_hh_tes_in!F17/RES_hh_fec_in!F17)</f>
        <v>0.6242550602030793</v>
      </c>
      <c r="G17" s="103">
        <f>IF(RES_hh_tes_in!G17=0,"",RES_hh_tes_in!G17/RES_hh_fec_in!G17)</f>
        <v>0.63151000371736821</v>
      </c>
      <c r="H17" s="103">
        <f>IF(RES_hh_tes_in!H17=0,"",RES_hh_tes_in!H17/RES_hh_fec_in!H17)</f>
        <v>0.64176907619330004</v>
      </c>
      <c r="I17" s="103">
        <f>IF(RES_hh_tes_in!I17=0,"",RES_hh_tes_in!I17/RES_hh_fec_in!I17)</f>
        <v>0.63120577118238497</v>
      </c>
      <c r="J17" s="103">
        <f>IF(RES_hh_tes_in!J17=0,"",RES_hh_tes_in!J17/RES_hh_fec_in!J17)</f>
        <v>0.66630203896072415</v>
      </c>
      <c r="K17" s="103">
        <f>IF(RES_hh_tes_in!K17=0,"",RES_hh_tes_in!K17/RES_hh_fec_in!K17)</f>
        <v>0.61215095260677155</v>
      </c>
      <c r="L17" s="103">
        <f>IF(RES_hh_tes_in!L17=0,"",RES_hh_tes_in!L17/RES_hh_fec_in!L17)</f>
        <v>0.65956469272577134</v>
      </c>
      <c r="M17" s="103">
        <f>IF(RES_hh_tes_in!M17=0,"",RES_hh_tes_in!M17/RES_hh_fec_in!M17)</f>
        <v>0.66883627444836835</v>
      </c>
      <c r="N17" s="103">
        <f>IF(RES_hh_tes_in!N17=0,"",RES_hh_tes_in!N17/RES_hh_fec_in!N17)</f>
        <v>0.61920866611442948</v>
      </c>
      <c r="O17" s="103">
        <f>IF(RES_hh_tes_in!O17=0,"",RES_hh_tes_in!O17/RES_hh_fec_in!O17)</f>
        <v>0.6762065923220425</v>
      </c>
      <c r="P17" s="103">
        <f>IF(RES_hh_tes_in!P17=0,"",RES_hh_tes_in!P17/RES_hh_fec_in!P17)</f>
        <v>0.67311029697221303</v>
      </c>
      <c r="Q17" s="103">
        <f>IF(RES_hh_tes_in!Q17=0,"",RES_hh_tes_in!Q17/RES_hh_fec_in!Q17)</f>
        <v>0.67754771287076743</v>
      </c>
    </row>
    <row r="18" spans="1:17" ht="12" customHeight="1" x14ac:dyDescent="0.25">
      <c r="A18" s="87" t="s">
        <v>58</v>
      </c>
      <c r="B18" s="102"/>
      <c r="C18" s="102" t="str">
        <f>IF(RES_hh_tes_in!C18=0,"",RES_hh_tes_in!C18/RES_hh_fec_in!C18)</f>
        <v/>
      </c>
      <c r="D18" s="102">
        <f>IF(RES_hh_tes_in!D18=0,"",RES_hh_tes_in!D18/RES_hh_fec_in!D18)</f>
        <v>0.47011919579916617</v>
      </c>
      <c r="E18" s="102" t="str">
        <f>IF(RES_hh_tes_in!E18=0,"",RES_hh_tes_in!E18/RES_hh_fec_in!E18)</f>
        <v/>
      </c>
      <c r="F18" s="102">
        <f>IF(RES_hh_tes_in!F18=0,"",RES_hh_tes_in!F18/RES_hh_fec_in!F18)</f>
        <v>0.47757081286697423</v>
      </c>
      <c r="G18" s="102">
        <f>IF(RES_hh_tes_in!G18=0,"",RES_hh_tes_in!G18/RES_hh_fec_in!G18)</f>
        <v>0.48203765372142249</v>
      </c>
      <c r="H18" s="102">
        <f>IF(RES_hh_tes_in!H18=0,"",RES_hh_tes_in!H18/RES_hh_fec_in!H18)</f>
        <v>0.48579028826214682</v>
      </c>
      <c r="I18" s="102">
        <f>IF(RES_hh_tes_in!I18=0,"",RES_hh_tes_in!I18/RES_hh_fec_in!I18)</f>
        <v>0.49053473541192416</v>
      </c>
      <c r="J18" s="102">
        <f>IF(RES_hh_tes_in!J18=0,"",RES_hh_tes_in!J18/RES_hh_fec_in!J18)</f>
        <v>0.49521694503374664</v>
      </c>
      <c r="K18" s="102">
        <f>IF(RES_hh_tes_in!K18=0,"",RES_hh_tes_in!K18/RES_hh_fec_in!K18)</f>
        <v>0.49991022754736408</v>
      </c>
      <c r="L18" s="102">
        <f>IF(RES_hh_tes_in!L18=0,"",RES_hh_tes_in!L18/RES_hh_fec_in!L18)</f>
        <v>0.50295925500052918</v>
      </c>
      <c r="M18" s="102">
        <f>IF(RES_hh_tes_in!M18=0,"",RES_hh_tes_in!M18/RES_hh_fec_in!M18)</f>
        <v>0.50486601311302481</v>
      </c>
      <c r="N18" s="102">
        <f>IF(RES_hh_tes_in!N18=0,"",RES_hh_tes_in!N18/RES_hh_fec_in!N18)</f>
        <v>0.50578231589530864</v>
      </c>
      <c r="O18" s="102">
        <f>IF(RES_hh_tes_in!O18=0,"",RES_hh_tes_in!O18/RES_hh_fec_in!O18)</f>
        <v>0.503613454801076</v>
      </c>
      <c r="P18" s="102" t="str">
        <f>IF(RES_hh_tes_in!P18=0,"",RES_hh_tes_in!P18/RES_hh_fec_in!P18)</f>
        <v/>
      </c>
      <c r="Q18" s="102" t="str">
        <f>IF(RES_hh_tes_in!Q18=0,"",RES_hh_tes_in!Q18/RES_hh_fec_in!Q18)</f>
        <v/>
      </c>
    </row>
    <row r="19" spans="1:17" s="28" customFormat="1" ht="12" customHeight="1" x14ac:dyDescent="0.25">
      <c r="A19" s="87" t="s">
        <v>84</v>
      </c>
      <c r="B19" s="102"/>
      <c r="C19" s="102">
        <f>IF(RES_hh_tes_in!C19=0,"",RES_hh_tes_in!C19/RES_hh_fec_in!C19)</f>
        <v>0.56686401236059214</v>
      </c>
      <c r="D19" s="102">
        <f>IF(RES_hh_tes_in!D19=0,"",RES_hh_tes_in!D19/RES_hh_fec_in!D19)</f>
        <v>0.5701075247777686</v>
      </c>
      <c r="E19" s="102">
        <f>IF(RES_hh_tes_in!E19=0,"",RES_hh_tes_in!E19/RES_hh_fec_in!E19)</f>
        <v>0.5732890008625956</v>
      </c>
      <c r="F19" s="102">
        <f>IF(RES_hh_tes_in!F19=0,"",RES_hh_tes_in!F19/RES_hh_fec_in!F19)</f>
        <v>0.5764970237795245</v>
      </c>
      <c r="G19" s="102">
        <f>IF(RES_hh_tes_in!G19=0,"",RES_hh_tes_in!G19/RES_hh_fec_in!G19)</f>
        <v>0.5804274203993639</v>
      </c>
      <c r="H19" s="102">
        <f>IF(RES_hh_tes_in!H19=0,"",RES_hh_tes_in!H19/RES_hh_fec_in!H19)</f>
        <v>0.58344126565416687</v>
      </c>
      <c r="I19" s="102">
        <f>IF(RES_hh_tes_in!I19=0,"",RES_hh_tes_in!I19/RES_hh_fec_in!I19)</f>
        <v>0.58784445317396672</v>
      </c>
      <c r="J19" s="102">
        <f>IF(RES_hh_tes_in!J19=0,"",RES_hh_tes_in!J19/RES_hh_fec_in!J19)</f>
        <v>0.59285713848291655</v>
      </c>
      <c r="K19" s="102">
        <f>IF(RES_hh_tes_in!K19=0,"",RES_hh_tes_in!K19/RES_hh_fec_in!K19)</f>
        <v>0.60225922977702429</v>
      </c>
      <c r="L19" s="102" t="str">
        <f>IF(RES_hh_tes_in!L19=0,"",RES_hh_tes_in!L19/RES_hh_fec_in!L19)</f>
        <v/>
      </c>
      <c r="M19" s="102" t="str">
        <f>IF(RES_hh_tes_in!M19=0,"",RES_hh_tes_in!M19/RES_hh_fec_in!M19)</f>
        <v/>
      </c>
      <c r="N19" s="102" t="str">
        <f>IF(RES_hh_tes_in!N19=0,"",RES_hh_tes_in!N19/RES_hh_fec_in!N19)</f>
        <v/>
      </c>
      <c r="O19" s="102">
        <f>IF(RES_hh_tes_in!O19=0,"",RES_hh_tes_in!O19/RES_hh_fec_in!O19)</f>
        <v>0.61767544592239088</v>
      </c>
      <c r="P19" s="102">
        <f>IF(RES_hh_tes_in!P19=0,"",RES_hh_tes_in!P19/RES_hh_fec_in!P19)</f>
        <v>0.62024127541755925</v>
      </c>
      <c r="Q19" s="102" t="str">
        <f>IF(RES_hh_tes_in!Q19=0,"",RES_hh_tes_in!Q19/RES_hh_fec_in!Q19)</f>
        <v/>
      </c>
    </row>
    <row r="20" spans="1:17" ht="12" customHeight="1" x14ac:dyDescent="0.25">
      <c r="A20" s="87" t="s">
        <v>110</v>
      </c>
      <c r="B20" s="102"/>
      <c r="C20" s="102">
        <f>IF(RES_hh_tes_in!C20=0,"",RES_hh_tes_in!C20/RES_hh_fec_in!C20)</f>
        <v>0.54146292631151693</v>
      </c>
      <c r="D20" s="102">
        <f>IF(RES_hh_tes_in!D20=0,"",RES_hh_tes_in!D20/RES_hh_fec_in!D20)</f>
        <v>0.54606983231355521</v>
      </c>
      <c r="E20" s="102">
        <f>IF(RES_hh_tes_in!E20=0,"",RES_hh_tes_in!E20/RES_hh_fec_in!E20)</f>
        <v>0.55059840883105737</v>
      </c>
      <c r="F20" s="102">
        <f>IF(RES_hh_tes_in!F20=0,"",RES_hh_tes_in!F20/RES_hh_fec_in!F20)</f>
        <v>0.55517846570971485</v>
      </c>
      <c r="G20" s="102">
        <f>IF(RES_hh_tes_in!G20=0,"",RES_hh_tes_in!G20/RES_hh_fec_in!G20)</f>
        <v>0.55989836121899295</v>
      </c>
      <c r="H20" s="102">
        <f>IF(RES_hh_tes_in!H20=0,"",RES_hh_tes_in!H20/RES_hh_fec_in!H20)</f>
        <v>0.56431484022480927</v>
      </c>
      <c r="I20" s="102">
        <f>IF(RES_hh_tes_in!I20=0,"",RES_hh_tes_in!I20/RES_hh_fec_in!I20)</f>
        <v>0.56930570214934273</v>
      </c>
      <c r="J20" s="102">
        <f>IF(RES_hh_tes_in!J20=0,"",RES_hh_tes_in!J20/RES_hh_fec_in!J20)</f>
        <v>0.57404145450745148</v>
      </c>
      <c r="K20" s="102">
        <f>IF(RES_hh_tes_in!K20=0,"",RES_hh_tes_in!K20/RES_hh_fec_in!K20)</f>
        <v>0.57917454948073521</v>
      </c>
      <c r="L20" s="102">
        <f>IF(RES_hh_tes_in!L20=0,"",RES_hh_tes_in!L20/RES_hh_fec_in!L20)</f>
        <v>0.58106709481281082</v>
      </c>
      <c r="M20" s="102">
        <f>IF(RES_hh_tes_in!M20=0,"",RES_hh_tes_in!M20/RES_hh_fec_in!M20)</f>
        <v>0.58180120093165077</v>
      </c>
      <c r="N20" s="102">
        <f>IF(RES_hh_tes_in!N20=0,"",RES_hh_tes_in!N20/RES_hh_fec_in!N20)</f>
        <v>0.58590083917126068</v>
      </c>
      <c r="O20" s="102">
        <f>IF(RES_hh_tes_in!O20=0,"",RES_hh_tes_in!O20/RES_hh_fec_in!O20)</f>
        <v>0.58848897886047546</v>
      </c>
      <c r="P20" s="102">
        <f>IF(RES_hh_tes_in!P20=0,"",RES_hh_tes_in!P20/RES_hh_fec_in!P20)</f>
        <v>0.59106088647900712</v>
      </c>
      <c r="Q20" s="102">
        <f>IF(RES_hh_tes_in!Q20=0,"",RES_hh_tes_in!Q20/RES_hh_fec_in!Q20)</f>
        <v>0.59154960921866184</v>
      </c>
    </row>
    <row r="21" spans="1:17" ht="12" customHeight="1" x14ac:dyDescent="0.25">
      <c r="A21" s="87" t="s">
        <v>109</v>
      </c>
      <c r="B21" s="102"/>
      <c r="C21" s="102">
        <f>IF(RES_hh_tes_in!C21=0,"",RES_hh_tes_in!C21/RES_hh_fec_in!C21)</f>
        <v>0.56424907690351367</v>
      </c>
      <c r="D21" s="102">
        <f>IF(RES_hh_tes_in!D21=0,"",RES_hh_tes_in!D21/RES_hh_fec_in!D21)</f>
        <v>0.56875592768332495</v>
      </c>
      <c r="E21" s="102">
        <f>IF(RES_hh_tes_in!E21=0,"",RES_hh_tes_in!E21/RES_hh_fec_in!E21)</f>
        <v>0.57324810367936285</v>
      </c>
      <c r="F21" s="102">
        <f>IF(RES_hh_tes_in!F21=0,"",RES_hh_tes_in!F21/RES_hh_fec_in!F21)</f>
        <v>0.57774443656482677</v>
      </c>
      <c r="G21" s="102">
        <f>IF(RES_hh_tes_in!G21=0,"",RES_hh_tes_in!G21/RES_hh_fec_in!G21)</f>
        <v>0.5827479378731788</v>
      </c>
      <c r="H21" s="102">
        <f>IF(RES_hh_tes_in!H21=0,"",RES_hh_tes_in!H21/RES_hh_fec_in!H21)</f>
        <v>0.58698595990072655</v>
      </c>
      <c r="I21" s="102">
        <f>IF(RES_hh_tes_in!I21=0,"",RES_hh_tes_in!I21/RES_hh_fec_in!I21)</f>
        <v>0.59208643576021613</v>
      </c>
      <c r="J21" s="102">
        <f>IF(RES_hh_tes_in!J21=0,"",RES_hh_tes_in!J21/RES_hh_fec_in!J21)</f>
        <v>0.59685671402374352</v>
      </c>
      <c r="K21" s="102">
        <f>IF(RES_hh_tes_in!K21=0,"",RES_hh_tes_in!K21/RES_hh_fec_in!K21)</f>
        <v>0.60069769542990392</v>
      </c>
      <c r="L21" s="102">
        <f>IF(RES_hh_tes_in!L21=0,"",RES_hh_tes_in!L21/RES_hh_fec_in!L21)</f>
        <v>0.6045100385594705</v>
      </c>
      <c r="M21" s="102">
        <f>IF(RES_hh_tes_in!M21=0,"",RES_hh_tes_in!M21/RES_hh_fec_in!M21)</f>
        <v>0.60799408963775081</v>
      </c>
      <c r="N21" s="102">
        <f>IF(RES_hh_tes_in!N21=0,"",RES_hh_tes_in!N21/RES_hh_fec_in!N21)</f>
        <v>0.61146712237263545</v>
      </c>
      <c r="O21" s="102">
        <f>IF(RES_hh_tes_in!O21=0,"",RES_hh_tes_in!O21/RES_hh_fec_in!O21)</f>
        <v>0.61536326347692705</v>
      </c>
      <c r="P21" s="102" t="str">
        <f>IF(RES_hh_tes_in!P21=0,"",RES_hh_tes_in!P21/RES_hh_fec_in!P21)</f>
        <v/>
      </c>
      <c r="Q21" s="102">
        <f>IF(RES_hh_tes_in!Q21=0,"",RES_hh_tes_in!Q21/RES_hh_fec_in!Q21)</f>
        <v>0.62188774368902133</v>
      </c>
    </row>
    <row r="22" spans="1:17" ht="12" customHeight="1" x14ac:dyDescent="0.25">
      <c r="A22" s="87" t="s">
        <v>55</v>
      </c>
      <c r="B22" s="102"/>
      <c r="C22" s="102" t="str">
        <f>IF(RES_hh_tes_in!C22=0,"",RES_hh_tes_in!C22/RES_hh_fec_in!C22)</f>
        <v/>
      </c>
      <c r="D22" s="102">
        <f>IF(RES_hh_tes_in!D22=0,"",RES_hh_tes_in!D22/RES_hh_fec_in!D22)</f>
        <v>0.491263331783165</v>
      </c>
      <c r="E22" s="102" t="str">
        <f>IF(RES_hh_tes_in!E22=0,"",RES_hh_tes_in!E22/RES_hh_fec_in!E22)</f>
        <v/>
      </c>
      <c r="F22" s="102">
        <f>IF(RES_hh_tes_in!F22=0,"",RES_hh_tes_in!F22/RES_hh_fec_in!F22)</f>
        <v>0.50057755469092469</v>
      </c>
      <c r="G22" s="102">
        <f>IF(RES_hh_tes_in!G22=0,"",RES_hh_tes_in!G22/RES_hh_fec_in!G22)</f>
        <v>0.50583195167718209</v>
      </c>
      <c r="H22" s="102">
        <f>IF(RES_hh_tes_in!H22=0,"",RES_hh_tes_in!H22/RES_hh_fec_in!H22)</f>
        <v>0.51030507248899304</v>
      </c>
      <c r="I22" s="102">
        <f>IF(RES_hh_tes_in!I22=0,"",RES_hh_tes_in!I22/RES_hh_fec_in!I22)</f>
        <v>0.5132227405894384</v>
      </c>
      <c r="J22" s="102">
        <f>IF(RES_hh_tes_in!J22=0,"",RES_hh_tes_in!J22/RES_hh_fec_in!J22)</f>
        <v>0.51257830793707915</v>
      </c>
      <c r="K22" s="102">
        <f>IF(RES_hh_tes_in!K22=0,"",RES_hh_tes_in!K22/RES_hh_fec_in!K22)</f>
        <v>0.5199686295739846</v>
      </c>
      <c r="L22" s="102">
        <f>IF(RES_hh_tes_in!L22=0,"",RES_hh_tes_in!L22/RES_hh_fec_in!L22)</f>
        <v>0.52002194974902727</v>
      </c>
      <c r="M22" s="102">
        <f>IF(RES_hh_tes_in!M22=0,"",RES_hh_tes_in!M22/RES_hh_fec_in!M22)</f>
        <v>0.52406726421544358</v>
      </c>
      <c r="N22" s="102">
        <f>IF(RES_hh_tes_in!N22=0,"",RES_hh_tes_in!N22/RES_hh_fec_in!N22)</f>
        <v>0.52272571592795791</v>
      </c>
      <c r="O22" s="102">
        <f>IF(RES_hh_tes_in!O22=0,"",RES_hh_tes_in!O22/RES_hh_fec_in!O22)</f>
        <v>0.52680938146094014</v>
      </c>
      <c r="P22" s="102">
        <f>IF(RES_hh_tes_in!P22=0,"",RES_hh_tes_in!P22/RES_hh_fec_in!P22)</f>
        <v>0.52724293931775046</v>
      </c>
      <c r="Q22" s="102">
        <f>IF(RES_hh_tes_in!Q22=0,"",RES_hh_tes_in!Q22/RES_hh_fec_in!Q22)</f>
        <v>0.52491501747426472</v>
      </c>
    </row>
    <row r="23" spans="1:17" ht="12" customHeight="1" x14ac:dyDescent="0.25">
      <c r="A23" s="87" t="s">
        <v>79</v>
      </c>
      <c r="B23" s="102"/>
      <c r="C23" s="102" t="str">
        <f>IF(RES_hh_tes_in!C23=0,"",RES_hh_tes_in!C23/RES_hh_fec_in!C23)</f>
        <v/>
      </c>
      <c r="D23" s="102" t="str">
        <f>IF(RES_hh_tes_in!D23=0,"",RES_hh_tes_in!D23/RES_hh_fec_in!D23)</f>
        <v/>
      </c>
      <c r="E23" s="102" t="str">
        <f>IF(RES_hh_tes_in!E23=0,"",RES_hh_tes_in!E23/RES_hh_fec_in!E23)</f>
        <v/>
      </c>
      <c r="F23" s="102" t="str">
        <f>IF(RES_hh_tes_in!F23=0,"",RES_hh_tes_in!F23/RES_hh_fec_in!F23)</f>
        <v/>
      </c>
      <c r="G23" s="102" t="str">
        <f>IF(RES_hh_tes_in!G23=0,"",RES_hh_tes_in!G23/RES_hh_fec_in!G23)</f>
        <v/>
      </c>
      <c r="H23" s="102" t="str">
        <f>IF(RES_hh_tes_in!H23=0,"",RES_hh_tes_in!H23/RES_hh_fec_in!H23)</f>
        <v/>
      </c>
      <c r="I23" s="102" t="str">
        <f>IF(RES_hh_tes_in!I23=0,"",RES_hh_tes_in!I23/RES_hh_fec_in!I23)</f>
        <v/>
      </c>
      <c r="J23" s="102" t="str">
        <f>IF(RES_hh_tes_in!J23=0,"",RES_hh_tes_in!J23/RES_hh_fec_in!J23)</f>
        <v/>
      </c>
      <c r="K23" s="102" t="str">
        <f>IF(RES_hh_tes_in!K23=0,"",RES_hh_tes_in!K23/RES_hh_fec_in!K23)</f>
        <v/>
      </c>
      <c r="L23" s="102" t="str">
        <f>IF(RES_hh_tes_in!L23=0,"",RES_hh_tes_in!L23/RES_hh_fec_in!L23)</f>
        <v/>
      </c>
      <c r="M23" s="102" t="str">
        <f>IF(RES_hh_tes_in!M23=0,"",RES_hh_tes_in!M23/RES_hh_fec_in!M23)</f>
        <v/>
      </c>
      <c r="N23" s="102" t="str">
        <f>IF(RES_hh_tes_in!N23=0,"",RES_hh_tes_in!N23/RES_hh_fec_in!N23)</f>
        <v/>
      </c>
      <c r="O23" s="102" t="str">
        <f>IF(RES_hh_tes_in!O23=0,"",RES_hh_tes_in!O23/RES_hh_fec_in!O23)</f>
        <v/>
      </c>
      <c r="P23" s="102" t="str">
        <f>IF(RES_hh_tes_in!P23=0,"",RES_hh_tes_in!P23/RES_hh_fec_in!P23)</f>
        <v/>
      </c>
      <c r="Q23" s="102" t="str">
        <f>IF(RES_hh_tes_in!Q23=0,"",RES_hh_tes_in!Q23/RES_hh_fec_in!Q23)</f>
        <v/>
      </c>
    </row>
    <row r="24" spans="1:17" ht="12" customHeight="1" x14ac:dyDescent="0.25">
      <c r="A24" s="87" t="s">
        <v>61</v>
      </c>
      <c r="B24" s="102"/>
      <c r="C24" s="102" t="str">
        <f>IF(RES_hh_tes_in!C24=0,"",RES_hh_tes_in!C24/RES_hh_fec_in!C24)</f>
        <v/>
      </c>
      <c r="D24" s="102" t="str">
        <f>IF(RES_hh_tes_in!D24=0,"",RES_hh_tes_in!D24/RES_hh_fec_in!D24)</f>
        <v/>
      </c>
      <c r="E24" s="102" t="str">
        <f>IF(RES_hh_tes_in!E24=0,"",RES_hh_tes_in!E24/RES_hh_fec_in!E24)</f>
        <v/>
      </c>
      <c r="F24" s="102" t="str">
        <f>IF(RES_hh_tes_in!F24=0,"",RES_hh_tes_in!F24/RES_hh_fec_in!F24)</f>
        <v/>
      </c>
      <c r="G24" s="102" t="str">
        <f>IF(RES_hh_tes_in!G24=0,"",RES_hh_tes_in!G24/RES_hh_fec_in!G24)</f>
        <v/>
      </c>
      <c r="H24" s="102" t="str">
        <f>IF(RES_hh_tes_in!H24=0,"",RES_hh_tes_in!H24/RES_hh_fec_in!H24)</f>
        <v/>
      </c>
      <c r="I24" s="102" t="str">
        <f>IF(RES_hh_tes_in!I24=0,"",RES_hh_tes_in!I24/RES_hh_fec_in!I24)</f>
        <v/>
      </c>
      <c r="J24" s="102" t="str">
        <f>IF(RES_hh_tes_in!J24=0,"",RES_hh_tes_in!J24/RES_hh_fec_in!J24)</f>
        <v/>
      </c>
      <c r="K24" s="102" t="str">
        <f>IF(RES_hh_tes_in!K24=0,"",RES_hh_tes_in!K24/RES_hh_fec_in!K24)</f>
        <v/>
      </c>
      <c r="L24" s="102" t="str">
        <f>IF(RES_hh_tes_in!L24=0,"",RES_hh_tes_in!L24/RES_hh_fec_in!L24)</f>
        <v/>
      </c>
      <c r="M24" s="102" t="str">
        <f>IF(RES_hh_tes_in!M24=0,"",RES_hh_tes_in!M24/RES_hh_fec_in!M24)</f>
        <v/>
      </c>
      <c r="N24" s="102" t="str">
        <f>IF(RES_hh_tes_in!N24=0,"",RES_hh_tes_in!N24/RES_hh_fec_in!N24)</f>
        <v/>
      </c>
      <c r="O24" s="102" t="str">
        <f>IF(RES_hh_tes_in!O24=0,"",RES_hh_tes_in!O24/RES_hh_fec_in!O24)</f>
        <v/>
      </c>
      <c r="P24" s="102" t="str">
        <f>IF(RES_hh_tes_in!P24=0,"",RES_hh_tes_in!P24/RES_hh_fec_in!P24)</f>
        <v/>
      </c>
      <c r="Q24" s="102" t="str">
        <f>IF(RES_hh_tes_in!Q24=0,"",RES_hh_tes_in!Q24/RES_hh_fec_in!Q24)</f>
        <v/>
      </c>
    </row>
    <row r="25" spans="1:17" ht="12" customHeight="1" x14ac:dyDescent="0.25">
      <c r="A25" s="51" t="s">
        <v>60</v>
      </c>
      <c r="B25" s="104"/>
      <c r="C25" s="104">
        <f>IF(RES_hh_tes_in!C25=0,"",RES_hh_tes_in!C25/RES_hh_fec_in!C25)</f>
        <v>0.70289629188268288</v>
      </c>
      <c r="D25" s="104">
        <f>IF(RES_hh_tes_in!D25=0,"",RES_hh_tes_in!D25/RES_hh_fec_in!D25)</f>
        <v>0.70888842571421884</v>
      </c>
      <c r="E25" s="104">
        <f>IF(RES_hh_tes_in!E25=0,"",RES_hh_tes_in!E25/RES_hh_fec_in!E25)</f>
        <v>0.71383212203243485</v>
      </c>
      <c r="F25" s="104">
        <f>IF(RES_hh_tes_in!F25=0,"",RES_hh_tes_in!F25/RES_hh_fec_in!F25)</f>
        <v>0.71886033221740564</v>
      </c>
      <c r="G25" s="104">
        <f>IF(RES_hh_tes_in!G25=0,"",RES_hh_tes_in!G25/RES_hh_fec_in!G25)</f>
        <v>0.72894628456927613</v>
      </c>
      <c r="H25" s="104">
        <f>IF(RES_hh_tes_in!H25=0,"",RES_hh_tes_in!H25/RES_hh_fec_in!H25)</f>
        <v>0.73439526540391908</v>
      </c>
      <c r="I25" s="104">
        <f>IF(RES_hh_tes_in!I25=0,"",RES_hh_tes_in!I25/RES_hh_fec_in!I25)</f>
        <v>0.7436097448549529</v>
      </c>
      <c r="J25" s="104">
        <f>IF(RES_hh_tes_in!J25=0,"",RES_hh_tes_in!J25/RES_hh_fec_in!J25)</f>
        <v>0.75150684327020068</v>
      </c>
      <c r="K25" s="104">
        <f>IF(RES_hh_tes_in!K25=0,"",RES_hh_tes_in!K25/RES_hh_fec_in!K25)</f>
        <v>0.75362991205302354</v>
      </c>
      <c r="L25" s="104">
        <f>IF(RES_hh_tes_in!L25=0,"",RES_hh_tes_in!L25/RES_hh_fec_in!L25)</f>
        <v>0.75161148486313334</v>
      </c>
      <c r="M25" s="104">
        <f>IF(RES_hh_tes_in!M25=0,"",RES_hh_tes_in!M25/RES_hh_fec_in!M25)</f>
        <v>0.75516377787098277</v>
      </c>
      <c r="N25" s="104">
        <f>IF(RES_hh_tes_in!N25=0,"",RES_hh_tes_in!N25/RES_hh_fec_in!N25)</f>
        <v>0.76107417145519396</v>
      </c>
      <c r="O25" s="104">
        <f>IF(RES_hh_tes_in!O25=0,"",RES_hh_tes_in!O25/RES_hh_fec_in!O25)</f>
        <v>0.76454874329261624</v>
      </c>
      <c r="P25" s="104">
        <f>IF(RES_hh_tes_in!P25=0,"",RES_hh_tes_in!P25/RES_hh_fec_in!P25)</f>
        <v>0.76683872023606492</v>
      </c>
      <c r="Q25" s="104">
        <f>IF(RES_hh_tes_in!Q25=0,"",RES_hh_tes_in!Q25/RES_hh_fec_in!Q25)</f>
        <v>0.76946673207642646</v>
      </c>
    </row>
    <row r="26" spans="1:17" ht="12" customHeight="1" x14ac:dyDescent="0.25">
      <c r="A26" s="49" t="s">
        <v>59</v>
      </c>
      <c r="B26" s="101"/>
      <c r="C26" s="101">
        <f>IF(RES_hh_tes_in!C26=0,"",RES_hh_tes_in!C26/RES_hh_fec_in!C26)</f>
        <v>1.0121998749708012</v>
      </c>
      <c r="D26" s="101">
        <f>IF(RES_hh_tes_in!D26=0,"",RES_hh_tes_in!D26/RES_hh_fec_in!D26)</f>
        <v>1.0241391720329429</v>
      </c>
      <c r="E26" s="101">
        <f>IF(RES_hh_tes_in!E26=0,"",RES_hh_tes_in!E26/RES_hh_fec_in!E26)</f>
        <v>1.0197741090390819</v>
      </c>
      <c r="F26" s="101">
        <f>IF(RES_hh_tes_in!F26=0,"",RES_hh_tes_in!F26/RES_hh_fec_in!F26)</f>
        <v>1.0155552466272197</v>
      </c>
      <c r="G26" s="101">
        <f>IF(RES_hh_tes_in!G26=0,"",RES_hh_tes_in!G26/RES_hh_fec_in!G26)</f>
        <v>1.0110904068962963</v>
      </c>
      <c r="H26" s="101">
        <f>IF(RES_hh_tes_in!H26=0,"",RES_hh_tes_in!H26/RES_hh_fec_in!H26)</f>
        <v>1.0092192463604042</v>
      </c>
      <c r="I26" s="101">
        <f>IF(RES_hh_tes_in!I26=0,"",RES_hh_tes_in!I26/RES_hh_fec_in!I26)</f>
        <v>1.0050262213533403</v>
      </c>
      <c r="J26" s="101">
        <f>IF(RES_hh_tes_in!J26=0,"",RES_hh_tes_in!J26/RES_hh_fec_in!J26)</f>
        <v>1.0040406455130555</v>
      </c>
      <c r="K26" s="101">
        <f>IF(RES_hh_tes_in!K26=0,"",RES_hh_tes_in!K26/RES_hh_fec_in!K26)</f>
        <v>1.0063681811709324</v>
      </c>
      <c r="L26" s="101">
        <f>IF(RES_hh_tes_in!L26=0,"",RES_hh_tes_in!L26/RES_hh_fec_in!L26)</f>
        <v>1.0065865037814679</v>
      </c>
      <c r="M26" s="101">
        <f>IF(RES_hh_tes_in!M26=0,"",RES_hh_tes_in!M26/RES_hh_fec_in!M26)</f>
        <v>1.0083500967793213</v>
      </c>
      <c r="N26" s="101">
        <f>IF(RES_hh_tes_in!N26=0,"",RES_hh_tes_in!N26/RES_hh_fec_in!N26)</f>
        <v>1.0109199455648534</v>
      </c>
      <c r="O26" s="101">
        <f>IF(RES_hh_tes_in!O26=0,"",RES_hh_tes_in!O26/RES_hh_fec_in!O26)</f>
        <v>1.0129008831266437</v>
      </c>
      <c r="P26" s="101">
        <f>IF(RES_hh_tes_in!P26=0,"",RES_hh_tes_in!P26/RES_hh_fec_in!P26)</f>
        <v>1.0127239738080287</v>
      </c>
      <c r="Q26" s="101">
        <f>IF(RES_hh_tes_in!Q26=0,"",RES_hh_tes_in!Q26/RES_hh_fec_in!Q26)</f>
        <v>1.0135774037747034</v>
      </c>
    </row>
    <row r="27" spans="1:17" ht="12.95" customHeight="1" x14ac:dyDescent="0.25">
      <c r="A27" s="89" t="s">
        <v>62</v>
      </c>
      <c r="B27" s="103"/>
      <c r="C27" s="103">
        <f>IF(RES_hh_tes_in!C27=0,"",RES_hh_tes_in!C27/RES_hh_fec_in!C27)</f>
        <v>0.70403554863811912</v>
      </c>
      <c r="D27" s="103">
        <f>IF(RES_hh_tes_in!D27=0,"",RES_hh_tes_in!D27/RES_hh_fec_in!D27)</f>
        <v>0.75384795913869906</v>
      </c>
      <c r="E27" s="103">
        <f>IF(RES_hh_tes_in!E27=0,"",RES_hh_tes_in!E27/RES_hh_fec_in!E27)</f>
        <v>0.69402272328012216</v>
      </c>
      <c r="F27" s="103">
        <f>IF(RES_hh_tes_in!F27=0,"",RES_hh_tes_in!F27/RES_hh_fec_in!F27)</f>
        <v>0.69146581363032777</v>
      </c>
      <c r="G27" s="103">
        <f>IF(RES_hh_tes_in!G27=0,"",RES_hh_tes_in!G27/RES_hh_fec_in!G27)</f>
        <v>0.75778200296007869</v>
      </c>
      <c r="H27" s="103">
        <f>IF(RES_hh_tes_in!H27=0,"",RES_hh_tes_in!H27/RES_hh_fec_in!H27)</f>
        <v>0.73014242687129727</v>
      </c>
      <c r="I27" s="103">
        <f>IF(RES_hh_tes_in!I27=0,"",RES_hh_tes_in!I27/RES_hh_fec_in!I27)</f>
        <v>0.80463545733297426</v>
      </c>
      <c r="J27" s="103">
        <f>IF(RES_hh_tes_in!J27=0,"",RES_hh_tes_in!J27/RES_hh_fec_in!J27)</f>
        <v>0.75862503051381147</v>
      </c>
      <c r="K27" s="103">
        <f>IF(RES_hh_tes_in!K27=0,"",RES_hh_tes_in!K27/RES_hh_fec_in!K27)</f>
        <v>0.79512401336014837</v>
      </c>
      <c r="L27" s="103">
        <f>IF(RES_hh_tes_in!L27=0,"",RES_hh_tes_in!L27/RES_hh_fec_in!L27)</f>
        <v>0.68862921137135269</v>
      </c>
      <c r="M27" s="103">
        <f>IF(RES_hh_tes_in!M27=0,"",RES_hh_tes_in!M27/RES_hh_fec_in!M27)</f>
        <v>0.76246521667120626</v>
      </c>
      <c r="N27" s="103">
        <f>IF(RES_hh_tes_in!N27=0,"",RES_hh_tes_in!N27/RES_hh_fec_in!N27)</f>
        <v>0.69220947770518315</v>
      </c>
      <c r="O27" s="103">
        <f>IF(RES_hh_tes_in!O27=0,"",RES_hh_tes_in!O27/RES_hh_fec_in!O27)</f>
        <v>0.74981274273753507</v>
      </c>
      <c r="P27" s="103">
        <f>IF(RES_hh_tes_in!P27=0,"",RES_hh_tes_in!P27/RES_hh_fec_in!P27)</f>
        <v>0.85541246940258531</v>
      </c>
      <c r="Q27" s="103">
        <f>IF(RES_hh_tes_in!Q27=0,"",RES_hh_tes_in!Q27/RES_hh_fec_in!Q27)</f>
        <v>0.80402698061191846</v>
      </c>
    </row>
    <row r="28" spans="1:17" ht="12" customHeight="1" x14ac:dyDescent="0.25">
      <c r="A28" s="87" t="s">
        <v>58</v>
      </c>
      <c r="B28" s="102"/>
      <c r="C28" s="102" t="str">
        <f>IF(RES_hh_tes_in!C28=0,"",RES_hh_tes_in!C28/RES_hh_fec_in!C28)</f>
        <v/>
      </c>
      <c r="D28" s="102" t="str">
        <f>IF(RES_hh_tes_in!D28=0,"",RES_hh_tes_in!D28/RES_hh_fec_in!D28)</f>
        <v/>
      </c>
      <c r="E28" s="102" t="str">
        <f>IF(RES_hh_tes_in!E28=0,"",RES_hh_tes_in!E28/RES_hh_fec_in!E28)</f>
        <v/>
      </c>
      <c r="F28" s="102" t="str">
        <f>IF(RES_hh_tes_in!F28=0,"",RES_hh_tes_in!F28/RES_hh_fec_in!F28)</f>
        <v/>
      </c>
      <c r="G28" s="102" t="str">
        <f>IF(RES_hh_tes_in!G28=0,"",RES_hh_tes_in!G28/RES_hh_fec_in!G28)</f>
        <v/>
      </c>
      <c r="H28" s="102" t="str">
        <f>IF(RES_hh_tes_in!H28=0,"",RES_hh_tes_in!H28/RES_hh_fec_in!H28)</f>
        <v/>
      </c>
      <c r="I28" s="102" t="str">
        <f>IF(RES_hh_tes_in!I28=0,"",RES_hh_tes_in!I28/RES_hh_fec_in!I28)</f>
        <v/>
      </c>
      <c r="J28" s="102" t="str">
        <f>IF(RES_hh_tes_in!J28=0,"",RES_hh_tes_in!J28/RES_hh_fec_in!J28)</f>
        <v/>
      </c>
      <c r="K28" s="102" t="str">
        <f>IF(RES_hh_tes_in!K28=0,"",RES_hh_tes_in!K28/RES_hh_fec_in!K28)</f>
        <v/>
      </c>
      <c r="L28" s="102" t="str">
        <f>IF(RES_hh_tes_in!L28=0,"",RES_hh_tes_in!L28/RES_hh_fec_in!L28)</f>
        <v/>
      </c>
      <c r="M28" s="102" t="str">
        <f>IF(RES_hh_tes_in!M28=0,"",RES_hh_tes_in!M28/RES_hh_fec_in!M28)</f>
        <v/>
      </c>
      <c r="N28" s="102" t="str">
        <f>IF(RES_hh_tes_in!N28=0,"",RES_hh_tes_in!N28/RES_hh_fec_in!N28)</f>
        <v/>
      </c>
      <c r="O28" s="102" t="str">
        <f>IF(RES_hh_tes_in!O28=0,"",RES_hh_tes_in!O28/RES_hh_fec_in!O28)</f>
        <v/>
      </c>
      <c r="P28" s="102" t="str">
        <f>IF(RES_hh_tes_in!P28=0,"",RES_hh_tes_in!P28/RES_hh_fec_in!P28)</f>
        <v/>
      </c>
      <c r="Q28" s="102" t="str">
        <f>IF(RES_hh_tes_in!Q28=0,"",RES_hh_tes_in!Q28/RES_hh_fec_in!Q28)</f>
        <v/>
      </c>
    </row>
    <row r="29" spans="1:17" s="28" customFormat="1" ht="12" customHeight="1" x14ac:dyDescent="0.25">
      <c r="A29" s="87" t="s">
        <v>84</v>
      </c>
      <c r="B29" s="102"/>
      <c r="C29" s="102">
        <f>IF(RES_hh_tes_in!C29=0,"",RES_hh_tes_in!C29/RES_hh_fec_in!C29)</f>
        <v>0.44371832620863633</v>
      </c>
      <c r="D29" s="102" t="str">
        <f>IF(RES_hh_tes_in!D29=0,"",RES_hh_tes_in!D29/RES_hh_fec_in!D29)</f>
        <v/>
      </c>
      <c r="E29" s="102">
        <f>IF(RES_hh_tes_in!E29=0,"",RES_hh_tes_in!E29/RES_hh_fec_in!E29)</f>
        <v>0.45402114149850165</v>
      </c>
      <c r="F29" s="102">
        <f>IF(RES_hh_tes_in!F29=0,"",RES_hh_tes_in!F29/RES_hh_fec_in!F29)</f>
        <v>0.4560036319231407</v>
      </c>
      <c r="G29" s="102">
        <f>IF(RES_hh_tes_in!G29=0,"",RES_hh_tes_in!G29/RES_hh_fec_in!G29)</f>
        <v>0.4600864319934348</v>
      </c>
      <c r="H29" s="102">
        <f>IF(RES_hh_tes_in!H29=0,"",RES_hh_tes_in!H29/RES_hh_fec_in!H29)</f>
        <v>0.46081891719188356</v>
      </c>
      <c r="I29" s="102" t="str">
        <f>IF(RES_hh_tes_in!I29=0,"",RES_hh_tes_in!I29/RES_hh_fec_in!I29)</f>
        <v/>
      </c>
      <c r="J29" s="102">
        <f>IF(RES_hh_tes_in!J29=0,"",RES_hh_tes_in!J29/RES_hh_fec_in!J29)</f>
        <v>0.46720174951319821</v>
      </c>
      <c r="K29" s="102" t="str">
        <f>IF(RES_hh_tes_in!K29=0,"",RES_hh_tes_in!K29/RES_hh_fec_in!K29)</f>
        <v/>
      </c>
      <c r="L29" s="102">
        <f>IF(RES_hh_tes_in!L29=0,"",RES_hh_tes_in!L29/RES_hh_fec_in!L29)</f>
        <v>0.47306370029041245</v>
      </c>
      <c r="M29" s="102" t="str">
        <f>IF(RES_hh_tes_in!M29=0,"",RES_hh_tes_in!M29/RES_hh_fec_in!M29)</f>
        <v/>
      </c>
      <c r="N29" s="102" t="str">
        <f>IF(RES_hh_tes_in!N29=0,"",RES_hh_tes_in!N29/RES_hh_fec_in!N29)</f>
        <v/>
      </c>
      <c r="O29" s="102">
        <f>IF(RES_hh_tes_in!O29=0,"",RES_hh_tes_in!O29/RES_hh_fec_in!O29)</f>
        <v>0.48050583632858446</v>
      </c>
      <c r="P29" s="102" t="str">
        <f>IF(RES_hh_tes_in!P29=0,"",RES_hh_tes_in!P29/RES_hh_fec_in!P29)</f>
        <v/>
      </c>
      <c r="Q29" s="102" t="str">
        <f>IF(RES_hh_tes_in!Q29=0,"",RES_hh_tes_in!Q29/RES_hh_fec_in!Q29)</f>
        <v/>
      </c>
    </row>
    <row r="30" spans="1:17" ht="12" customHeight="1" x14ac:dyDescent="0.25">
      <c r="A30" s="87" t="s">
        <v>109</v>
      </c>
      <c r="B30" s="102"/>
      <c r="C30" s="102">
        <f>IF(RES_hh_tes_in!C30=0,"",RES_hh_tes_in!C30/RES_hh_fec_in!C30)</f>
        <v>0.48428075601632725</v>
      </c>
      <c r="D30" s="102">
        <f>IF(RES_hh_tes_in!D30=0,"",RES_hh_tes_in!D30/RES_hh_fec_in!D30)</f>
        <v>0.49002007278116455</v>
      </c>
      <c r="E30" s="102">
        <f>IF(RES_hh_tes_in!E30=0,"",RES_hh_tes_in!E30/RES_hh_fec_in!E30)</f>
        <v>0.49544902957066866</v>
      </c>
      <c r="F30" s="102">
        <f>IF(RES_hh_tes_in!F30=0,"",RES_hh_tes_in!F30/RES_hh_fec_in!F30)</f>
        <v>0.50059694047385461</v>
      </c>
      <c r="G30" s="102">
        <f>IF(RES_hh_tes_in!G30=0,"",RES_hh_tes_in!G30/RES_hh_fec_in!G30)</f>
        <v>0.50680238218953388</v>
      </c>
      <c r="H30" s="102">
        <f>IF(RES_hh_tes_in!H30=0,"",RES_hh_tes_in!H30/RES_hh_fec_in!H30)</f>
        <v>0.51205964644916546</v>
      </c>
      <c r="I30" s="102">
        <f>IF(RES_hh_tes_in!I30=0,"",RES_hh_tes_in!I30/RES_hh_fec_in!I30)</f>
        <v>0.51915117436948377</v>
      </c>
      <c r="J30" s="102">
        <f>IF(RES_hh_tes_in!J30=0,"",RES_hh_tes_in!J30/RES_hh_fec_in!J30)</f>
        <v>0.52586234150930133</v>
      </c>
      <c r="K30" s="102">
        <f>IF(RES_hh_tes_in!K30=0,"",RES_hh_tes_in!K30/RES_hh_fec_in!K30)</f>
        <v>0.5283216739198785</v>
      </c>
      <c r="L30" s="102">
        <f>IF(RES_hh_tes_in!L30=0,"",RES_hh_tes_in!L30/RES_hh_fec_in!L30)</f>
        <v>0.52780235841703571</v>
      </c>
      <c r="M30" s="102">
        <f>IF(RES_hh_tes_in!M30=0,"",RES_hh_tes_in!M30/RES_hh_fec_in!M30)</f>
        <v>0.52926584712494573</v>
      </c>
      <c r="N30" s="102">
        <f>IF(RES_hh_tes_in!N30=0,"",RES_hh_tes_in!N30/RES_hh_fec_in!N30)</f>
        <v>0.53060283642280359</v>
      </c>
      <c r="O30" s="102">
        <f>IF(RES_hh_tes_in!O30=0,"",RES_hh_tes_in!O30/RES_hh_fec_in!O30)</f>
        <v>0.53168275751680261</v>
      </c>
      <c r="P30" s="102" t="str">
        <f>IF(RES_hh_tes_in!P30=0,"",RES_hh_tes_in!P30/RES_hh_fec_in!P30)</f>
        <v/>
      </c>
      <c r="Q30" s="102">
        <f>IF(RES_hh_tes_in!Q30=0,"",RES_hh_tes_in!Q30/RES_hh_fec_in!Q30)</f>
        <v>0.53400802383842472</v>
      </c>
    </row>
    <row r="31" spans="1:17" ht="12" customHeight="1" x14ac:dyDescent="0.25">
      <c r="A31" s="87" t="s">
        <v>55</v>
      </c>
      <c r="B31" s="102"/>
      <c r="C31" s="102" t="str">
        <f>IF(RES_hh_tes_in!C31=0,"",RES_hh_tes_in!C31/RES_hh_fec_in!C31)</f>
        <v/>
      </c>
      <c r="D31" s="102" t="str">
        <f>IF(RES_hh_tes_in!D31=0,"",RES_hh_tes_in!D31/RES_hh_fec_in!D31)</f>
        <v/>
      </c>
      <c r="E31" s="102" t="str">
        <f>IF(RES_hh_tes_in!E31=0,"",RES_hh_tes_in!E31/RES_hh_fec_in!E31)</f>
        <v/>
      </c>
      <c r="F31" s="102" t="str">
        <f>IF(RES_hh_tes_in!F31=0,"",RES_hh_tes_in!F31/RES_hh_fec_in!F31)</f>
        <v/>
      </c>
      <c r="G31" s="102" t="str">
        <f>IF(RES_hh_tes_in!G31=0,"",RES_hh_tes_in!G31/RES_hh_fec_in!G31)</f>
        <v/>
      </c>
      <c r="H31" s="102" t="str">
        <f>IF(RES_hh_tes_in!H31=0,"",RES_hh_tes_in!H31/RES_hh_fec_in!H31)</f>
        <v/>
      </c>
      <c r="I31" s="102" t="str">
        <f>IF(RES_hh_tes_in!I31=0,"",RES_hh_tes_in!I31/RES_hh_fec_in!I31)</f>
        <v/>
      </c>
      <c r="J31" s="102" t="str">
        <f>IF(RES_hh_tes_in!J31=0,"",RES_hh_tes_in!J31/RES_hh_fec_in!J31)</f>
        <v/>
      </c>
      <c r="K31" s="102" t="str">
        <f>IF(RES_hh_tes_in!K31=0,"",RES_hh_tes_in!K31/RES_hh_fec_in!K31)</f>
        <v/>
      </c>
      <c r="L31" s="102" t="str">
        <f>IF(RES_hh_tes_in!L31=0,"",RES_hh_tes_in!L31/RES_hh_fec_in!L31)</f>
        <v/>
      </c>
      <c r="M31" s="102" t="str">
        <f>IF(RES_hh_tes_in!M31=0,"",RES_hh_tes_in!M31/RES_hh_fec_in!M31)</f>
        <v/>
      </c>
      <c r="N31" s="102" t="str">
        <f>IF(RES_hh_tes_in!N31=0,"",RES_hh_tes_in!N31/RES_hh_fec_in!N31)</f>
        <v/>
      </c>
      <c r="O31" s="102" t="str">
        <f>IF(RES_hh_tes_in!O31=0,"",RES_hh_tes_in!O31/RES_hh_fec_in!O31)</f>
        <v/>
      </c>
      <c r="P31" s="102" t="str">
        <f>IF(RES_hh_tes_in!P31=0,"",RES_hh_tes_in!P31/RES_hh_fec_in!P31)</f>
        <v/>
      </c>
      <c r="Q31" s="102" t="str">
        <f>IF(RES_hh_tes_in!Q31=0,"",RES_hh_tes_in!Q31/RES_hh_fec_in!Q31)</f>
        <v/>
      </c>
    </row>
    <row r="32" spans="1:17" ht="12" customHeight="1" x14ac:dyDescent="0.25">
      <c r="A32" s="49" t="s">
        <v>60</v>
      </c>
      <c r="B32" s="101"/>
      <c r="C32" s="101">
        <f>IF(RES_hh_tes_in!C32=0,"",RES_hh_tes_in!C32/RES_hh_fec_in!C32)</f>
        <v>0.82095109588536341</v>
      </c>
      <c r="D32" s="101">
        <f>IF(RES_hh_tes_in!D32=0,"",RES_hh_tes_in!D32/RES_hh_fec_in!D32)</f>
        <v>0.82507546689539069</v>
      </c>
      <c r="E32" s="101">
        <f>IF(RES_hh_tes_in!E32=0,"",RES_hh_tes_in!E32/RES_hh_fec_in!E32)</f>
        <v>0.82863531496340292</v>
      </c>
      <c r="F32" s="101">
        <f>IF(RES_hh_tes_in!F32=0,"",RES_hh_tes_in!F32/RES_hh_fec_in!F32)</f>
        <v>0.83255184849352659</v>
      </c>
      <c r="G32" s="101">
        <f>IF(RES_hh_tes_in!G32=0,"",RES_hh_tes_in!G32/RES_hh_fec_in!G32)</f>
        <v>0.83921061950458664</v>
      </c>
      <c r="H32" s="101">
        <f>IF(RES_hh_tes_in!H32=0,"",RES_hh_tes_in!H32/RES_hh_fec_in!H32)</f>
        <v>0.84216023242514504</v>
      </c>
      <c r="I32" s="101">
        <f>IF(RES_hh_tes_in!I32=0,"",RES_hh_tes_in!I32/RES_hh_fec_in!I32)</f>
        <v>0.84629517373074237</v>
      </c>
      <c r="J32" s="101">
        <f>IF(RES_hh_tes_in!J32=0,"",RES_hh_tes_in!J32/RES_hh_fec_in!J32)</f>
        <v>0.85242141827406359</v>
      </c>
      <c r="K32" s="101">
        <f>IF(RES_hh_tes_in!K32=0,"",RES_hh_tes_in!K32/RES_hh_fec_in!K32)</f>
        <v>0.85288960856845653</v>
      </c>
      <c r="L32" s="101">
        <f>IF(RES_hh_tes_in!L32=0,"",RES_hh_tes_in!L32/RES_hh_fec_in!L32)</f>
        <v>0.85512190154710654</v>
      </c>
      <c r="M32" s="101">
        <f>IF(RES_hh_tes_in!M32=0,"",RES_hh_tes_in!M32/RES_hh_fec_in!M32)</f>
        <v>0.85670641420908988</v>
      </c>
      <c r="N32" s="101">
        <f>IF(RES_hh_tes_in!N32=0,"",RES_hh_tes_in!N32/RES_hh_fec_in!N32)</f>
        <v>0.85608401378721344</v>
      </c>
      <c r="O32" s="101">
        <f>IF(RES_hh_tes_in!O32=0,"",RES_hh_tes_in!O32/RES_hh_fec_in!O32)</f>
        <v>0.85684597727945566</v>
      </c>
      <c r="P32" s="101">
        <f>IF(RES_hh_tes_in!P32=0,"",RES_hh_tes_in!P32/RES_hh_fec_in!P32)</f>
        <v>0.85541246940258531</v>
      </c>
      <c r="Q32" s="101">
        <f>IF(RES_hh_tes_in!Q32=0,"",RES_hh_tes_in!Q32/RES_hh_fec_in!Q32)</f>
        <v>0.85833743746924451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239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121</v>
      </c>
      <c r="B3" s="100"/>
      <c r="C3" s="100">
        <f t="shared" ref="C3:Q3" si="0">SUM(C4,C15,C17,C27)</f>
        <v>226.05545382207742</v>
      </c>
      <c r="D3" s="100">
        <f t="shared" si="0"/>
        <v>272.92302995006577</v>
      </c>
      <c r="E3" s="100">
        <f t="shared" si="0"/>
        <v>233.04964249347358</v>
      </c>
      <c r="F3" s="100">
        <f t="shared" si="0"/>
        <v>223.65702154998846</v>
      </c>
      <c r="G3" s="100">
        <f t="shared" si="0"/>
        <v>359.06276235059528</v>
      </c>
      <c r="H3" s="100">
        <f t="shared" si="0"/>
        <v>281.78331995819821</v>
      </c>
      <c r="I3" s="100">
        <f t="shared" si="0"/>
        <v>394.36519797651368</v>
      </c>
      <c r="J3" s="100">
        <f t="shared" si="0"/>
        <v>438.39707273425455</v>
      </c>
      <c r="K3" s="100">
        <f t="shared" si="0"/>
        <v>449.64685514842967</v>
      </c>
      <c r="L3" s="100">
        <f t="shared" si="0"/>
        <v>289.51053753183515</v>
      </c>
      <c r="M3" s="100">
        <f t="shared" si="0"/>
        <v>159.19371803420515</v>
      </c>
      <c r="N3" s="100">
        <f t="shared" si="0"/>
        <v>169.99118451514727</v>
      </c>
      <c r="O3" s="100">
        <f t="shared" si="0"/>
        <v>160.65539208307325</v>
      </c>
      <c r="P3" s="100">
        <f t="shared" si="0"/>
        <v>107.02434685610751</v>
      </c>
      <c r="Q3" s="100">
        <f t="shared" si="0"/>
        <v>153.63802726289384</v>
      </c>
    </row>
    <row r="4" spans="1:17" ht="12.95" customHeight="1" x14ac:dyDescent="0.25">
      <c r="A4" s="89" t="s">
        <v>65</v>
      </c>
      <c r="B4" s="96"/>
      <c r="C4" s="96">
        <f t="shared" ref="C4:Q4" si="1">SUM(C5:C14)</f>
        <v>189.61001464482257</v>
      </c>
      <c r="D4" s="96">
        <f t="shared" si="1"/>
        <v>235.11256544889085</v>
      </c>
      <c r="E4" s="96">
        <f t="shared" si="1"/>
        <v>195.49446049676408</v>
      </c>
      <c r="F4" s="96">
        <f t="shared" si="1"/>
        <v>191.25626738279578</v>
      </c>
      <c r="G4" s="96">
        <f t="shared" si="1"/>
        <v>314.52889680135445</v>
      </c>
      <c r="H4" s="96">
        <f t="shared" si="1"/>
        <v>245.32748022800891</v>
      </c>
      <c r="I4" s="96">
        <f t="shared" si="1"/>
        <v>338.47640439301716</v>
      </c>
      <c r="J4" s="96">
        <f t="shared" si="1"/>
        <v>384.80973210072528</v>
      </c>
      <c r="K4" s="96">
        <f t="shared" si="1"/>
        <v>369.83490878122075</v>
      </c>
      <c r="L4" s="96">
        <f t="shared" si="1"/>
        <v>243.7726838393213</v>
      </c>
      <c r="M4" s="96">
        <f t="shared" si="1"/>
        <v>137.57067990699537</v>
      </c>
      <c r="N4" s="96">
        <f t="shared" si="1"/>
        <v>128.61936090214016</v>
      </c>
      <c r="O4" s="96">
        <f t="shared" si="1"/>
        <v>135.20938032370705</v>
      </c>
      <c r="P4" s="96">
        <f t="shared" si="1"/>
        <v>84.573245160503262</v>
      </c>
      <c r="Q4" s="96">
        <f t="shared" si="1"/>
        <v>123.50977607695697</v>
      </c>
    </row>
    <row r="5" spans="1:17" ht="12" customHeight="1" x14ac:dyDescent="0.25">
      <c r="A5" s="87" t="s">
        <v>58</v>
      </c>
      <c r="B5" s="95"/>
      <c r="C5" s="95">
        <v>0</v>
      </c>
      <c r="D5" s="95">
        <v>73.728766911464191</v>
      </c>
      <c r="E5" s="95">
        <v>0</v>
      </c>
      <c r="F5" s="95">
        <v>46.392241123805668</v>
      </c>
      <c r="G5" s="95">
        <v>85.198480069955068</v>
      </c>
      <c r="H5" s="95">
        <v>58.248152501072731</v>
      </c>
      <c r="I5" s="95">
        <v>136.15306870232288</v>
      </c>
      <c r="J5" s="95">
        <v>107.83930440966522</v>
      </c>
      <c r="K5" s="95">
        <v>135.65885383104788</v>
      </c>
      <c r="L5" s="95">
        <v>84.13884179430535</v>
      </c>
      <c r="M5" s="95">
        <v>113.00079041255881</v>
      </c>
      <c r="N5" s="95">
        <v>55.48642696679341</v>
      </c>
      <c r="O5" s="95">
        <v>71.45078209489823</v>
      </c>
      <c r="P5" s="95">
        <v>0</v>
      </c>
      <c r="Q5" s="95">
        <v>0</v>
      </c>
    </row>
    <row r="6" spans="1:17" ht="12" customHeight="1" x14ac:dyDescent="0.25">
      <c r="A6" s="87" t="s">
        <v>84</v>
      </c>
      <c r="B6" s="95"/>
      <c r="C6" s="95">
        <v>0.78011201848680578</v>
      </c>
      <c r="D6" s="95">
        <v>1.9506250121382496</v>
      </c>
      <c r="E6" s="95">
        <v>2.0842367879502697</v>
      </c>
      <c r="F6" s="95">
        <v>1.4999947673349237</v>
      </c>
      <c r="G6" s="95">
        <v>2.3418791750566319</v>
      </c>
      <c r="H6" s="95">
        <v>2.6041115543173792</v>
      </c>
      <c r="I6" s="95">
        <v>3.2159483884565523</v>
      </c>
      <c r="J6" s="95">
        <v>2.7600673707085019</v>
      </c>
      <c r="K6" s="95">
        <v>2.7201471643073147</v>
      </c>
      <c r="L6" s="95">
        <v>2.8085596519835736</v>
      </c>
      <c r="M6" s="95">
        <v>0</v>
      </c>
      <c r="N6" s="95">
        <v>0</v>
      </c>
      <c r="O6" s="95">
        <v>6.0375604508378382</v>
      </c>
      <c r="P6" s="95">
        <v>1.5626524832058568</v>
      </c>
      <c r="Q6" s="95">
        <v>0</v>
      </c>
    </row>
    <row r="7" spans="1:17" ht="12" customHeight="1" x14ac:dyDescent="0.25">
      <c r="A7" s="87" t="s">
        <v>110</v>
      </c>
      <c r="B7" s="95"/>
      <c r="C7" s="95">
        <v>142.8104922122113</v>
      </c>
      <c r="D7" s="95">
        <v>126.47813194114795</v>
      </c>
      <c r="E7" s="95">
        <v>115.28591672635858</v>
      </c>
      <c r="F7" s="95">
        <v>71.500679122715908</v>
      </c>
      <c r="G7" s="95">
        <v>189.09874721563659</v>
      </c>
      <c r="H7" s="95">
        <v>137.10921088352757</v>
      </c>
      <c r="I7" s="95">
        <v>157.26385139781772</v>
      </c>
      <c r="J7" s="95">
        <v>189.78053709946369</v>
      </c>
      <c r="K7" s="95">
        <v>199.52821429583275</v>
      </c>
      <c r="L7" s="95">
        <v>68.666541436426584</v>
      </c>
      <c r="M7" s="95">
        <v>5.7238534534314462</v>
      </c>
      <c r="N7" s="95">
        <v>26.667288546449416</v>
      </c>
      <c r="O7" s="95">
        <v>40.500992645257497</v>
      </c>
      <c r="P7" s="95">
        <v>83.01059267729741</v>
      </c>
      <c r="Q7" s="95">
        <v>108.45328644749269</v>
      </c>
    </row>
    <row r="8" spans="1:17" ht="12" customHeight="1" x14ac:dyDescent="0.25">
      <c r="A8" s="87" t="s">
        <v>109</v>
      </c>
      <c r="B8" s="95"/>
      <c r="C8" s="95">
        <v>46.019410414124451</v>
      </c>
      <c r="D8" s="95">
        <v>32.955041584140481</v>
      </c>
      <c r="E8" s="95">
        <v>78.124306982455209</v>
      </c>
      <c r="F8" s="95">
        <v>71.863352368939289</v>
      </c>
      <c r="G8" s="95">
        <v>37.88979034070617</v>
      </c>
      <c r="H8" s="95">
        <v>47.366005289091248</v>
      </c>
      <c r="I8" s="95">
        <v>41.843535904420001</v>
      </c>
      <c r="J8" s="95">
        <v>84.429823220887897</v>
      </c>
      <c r="K8" s="95">
        <v>31.927693490032755</v>
      </c>
      <c r="L8" s="95">
        <v>88.158740956605797</v>
      </c>
      <c r="M8" s="95">
        <v>18.846036041005096</v>
      </c>
      <c r="N8" s="95">
        <v>46.465645388897315</v>
      </c>
      <c r="O8" s="95">
        <v>17.220045132713469</v>
      </c>
      <c r="P8" s="95">
        <v>0</v>
      </c>
      <c r="Q8" s="95">
        <v>15.056489629464284</v>
      </c>
    </row>
    <row r="9" spans="1:17" ht="12" customHeight="1" x14ac:dyDescent="0.25">
      <c r="A9" s="87" t="s">
        <v>55</v>
      </c>
      <c r="B9" s="95"/>
      <c r="C9" s="95">
        <v>0</v>
      </c>
      <c r="D9" s="95">
        <v>0</v>
      </c>
      <c r="E9" s="95">
        <v>0</v>
      </c>
      <c r="F9" s="95">
        <v>0</v>
      </c>
      <c r="G9" s="95">
        <v>0</v>
      </c>
      <c r="H9" s="95">
        <v>0</v>
      </c>
      <c r="I9" s="95">
        <v>0</v>
      </c>
      <c r="J9" s="95">
        <v>0</v>
      </c>
      <c r="K9" s="95">
        <v>0</v>
      </c>
      <c r="L9" s="95">
        <v>0</v>
      </c>
      <c r="M9" s="95">
        <v>0</v>
      </c>
      <c r="N9" s="95">
        <v>0</v>
      </c>
      <c r="O9" s="95">
        <v>0</v>
      </c>
      <c r="P9" s="95">
        <v>0</v>
      </c>
      <c r="Q9" s="95">
        <v>0</v>
      </c>
    </row>
    <row r="10" spans="1:17" ht="12" customHeight="1" x14ac:dyDescent="0.25">
      <c r="A10" s="87" t="s">
        <v>79</v>
      </c>
      <c r="B10" s="95"/>
      <c r="C10" s="95">
        <v>0</v>
      </c>
      <c r="D10" s="95">
        <v>0</v>
      </c>
      <c r="E10" s="95">
        <v>0</v>
      </c>
      <c r="F10" s="95">
        <v>0</v>
      </c>
      <c r="G10" s="95">
        <v>0</v>
      </c>
      <c r="H10" s="95">
        <v>0</v>
      </c>
      <c r="I10" s="95">
        <v>0</v>
      </c>
      <c r="J10" s="95">
        <v>0</v>
      </c>
      <c r="K10" s="95">
        <v>0</v>
      </c>
      <c r="L10" s="95">
        <v>0</v>
      </c>
      <c r="M10" s="95">
        <v>0</v>
      </c>
      <c r="N10" s="95">
        <v>0</v>
      </c>
      <c r="O10" s="95">
        <v>0</v>
      </c>
      <c r="P10" s="95">
        <v>0</v>
      </c>
      <c r="Q10" s="95">
        <v>0</v>
      </c>
    </row>
    <row r="11" spans="1:17" ht="12" customHeight="1" x14ac:dyDescent="0.25">
      <c r="A11" s="87" t="s">
        <v>61</v>
      </c>
      <c r="B11" s="95"/>
      <c r="C11" s="95">
        <v>0</v>
      </c>
      <c r="D11" s="95">
        <v>0</v>
      </c>
      <c r="E11" s="95">
        <v>0</v>
      </c>
      <c r="F11" s="95">
        <v>0</v>
      </c>
      <c r="G11" s="95">
        <v>0</v>
      </c>
      <c r="H11" s="95">
        <v>0</v>
      </c>
      <c r="I11" s="95">
        <v>0</v>
      </c>
      <c r="J11" s="95">
        <v>0</v>
      </c>
      <c r="K11" s="95">
        <v>0</v>
      </c>
      <c r="L11" s="95">
        <v>0</v>
      </c>
      <c r="M11" s="95">
        <v>0</v>
      </c>
      <c r="N11" s="95">
        <v>0</v>
      </c>
      <c r="O11" s="95">
        <v>0</v>
      </c>
      <c r="P11" s="95">
        <v>0</v>
      </c>
      <c r="Q11" s="95">
        <v>0</v>
      </c>
    </row>
    <row r="12" spans="1:17" ht="12" customHeight="1" x14ac:dyDescent="0.25">
      <c r="A12" s="87" t="s">
        <v>115</v>
      </c>
      <c r="B12" s="95"/>
      <c r="C12" s="95">
        <v>0</v>
      </c>
      <c r="D12" s="95">
        <v>0</v>
      </c>
      <c r="E12" s="95">
        <v>0</v>
      </c>
      <c r="F12" s="95">
        <v>0</v>
      </c>
      <c r="G12" s="95">
        <v>0</v>
      </c>
      <c r="H12" s="95">
        <v>0</v>
      </c>
      <c r="I12" s="95">
        <v>0</v>
      </c>
      <c r="J12" s="95">
        <v>0</v>
      </c>
      <c r="K12" s="95">
        <v>0</v>
      </c>
      <c r="L12" s="95">
        <v>0</v>
      </c>
      <c r="M12" s="95">
        <v>0</v>
      </c>
      <c r="N12" s="95">
        <v>0</v>
      </c>
      <c r="O12" s="95">
        <v>0</v>
      </c>
      <c r="P12" s="95">
        <v>0</v>
      </c>
      <c r="Q12" s="95">
        <v>0</v>
      </c>
    </row>
    <row r="13" spans="1:17" ht="12" customHeight="1" x14ac:dyDescent="0.25">
      <c r="A13" s="51" t="s">
        <v>114</v>
      </c>
      <c r="B13" s="22"/>
      <c r="C13" s="22">
        <v>0</v>
      </c>
      <c r="D13" s="22">
        <v>0</v>
      </c>
      <c r="E13" s="22">
        <v>0</v>
      </c>
      <c r="F13" s="22">
        <v>0</v>
      </c>
      <c r="G13" s="22">
        <v>0</v>
      </c>
      <c r="H13" s="22">
        <v>0</v>
      </c>
      <c r="I13" s="22">
        <v>0</v>
      </c>
      <c r="J13" s="22">
        <v>0</v>
      </c>
      <c r="K13" s="22">
        <v>0</v>
      </c>
      <c r="L13" s="22">
        <v>0</v>
      </c>
      <c r="M13" s="22">
        <v>0</v>
      </c>
      <c r="N13" s="22">
        <v>0</v>
      </c>
      <c r="O13" s="22">
        <v>0</v>
      </c>
      <c r="P13" s="22">
        <v>0</v>
      </c>
      <c r="Q13" s="22">
        <v>0</v>
      </c>
    </row>
    <row r="14" spans="1:17" ht="12" customHeight="1" x14ac:dyDescent="0.25">
      <c r="A14" s="99" t="s">
        <v>117</v>
      </c>
      <c r="B14" s="98"/>
      <c r="C14" s="98">
        <v>0</v>
      </c>
      <c r="D14" s="98">
        <v>0</v>
      </c>
      <c r="E14" s="98">
        <v>0</v>
      </c>
      <c r="F14" s="98">
        <v>0</v>
      </c>
      <c r="G14" s="98">
        <v>0</v>
      </c>
      <c r="H14" s="98">
        <v>0</v>
      </c>
      <c r="I14" s="98">
        <v>0</v>
      </c>
      <c r="J14" s="98">
        <v>0</v>
      </c>
      <c r="K14" s="98">
        <v>0</v>
      </c>
      <c r="L14" s="98">
        <v>0</v>
      </c>
      <c r="M14" s="98">
        <v>0</v>
      </c>
      <c r="N14" s="98">
        <v>0</v>
      </c>
      <c r="O14" s="98">
        <v>0</v>
      </c>
      <c r="P14" s="98">
        <v>0</v>
      </c>
      <c r="Q14" s="98">
        <v>0</v>
      </c>
    </row>
    <row r="15" spans="1:17" ht="12.95" customHeight="1" x14ac:dyDescent="0.25">
      <c r="A15" s="89" t="s">
        <v>112</v>
      </c>
      <c r="B15" s="96"/>
      <c r="C15" s="96">
        <f t="shared" ref="C15:Q15" si="2">C16</f>
        <v>0</v>
      </c>
      <c r="D15" s="96">
        <f t="shared" si="2"/>
        <v>0</v>
      </c>
      <c r="E15" s="96">
        <f t="shared" si="2"/>
        <v>0</v>
      </c>
      <c r="F15" s="96">
        <f t="shared" si="2"/>
        <v>0</v>
      </c>
      <c r="G15" s="96">
        <f t="shared" si="2"/>
        <v>0</v>
      </c>
      <c r="H15" s="96">
        <f t="shared" si="2"/>
        <v>0</v>
      </c>
      <c r="I15" s="96">
        <f t="shared" si="2"/>
        <v>0</v>
      </c>
      <c r="J15" s="96">
        <f t="shared" si="2"/>
        <v>0</v>
      </c>
      <c r="K15" s="96">
        <f t="shared" si="2"/>
        <v>0</v>
      </c>
      <c r="L15" s="96">
        <f t="shared" si="2"/>
        <v>0</v>
      </c>
      <c r="M15" s="96">
        <f t="shared" si="2"/>
        <v>0</v>
      </c>
      <c r="N15" s="96">
        <f t="shared" si="2"/>
        <v>0</v>
      </c>
      <c r="O15" s="96">
        <f t="shared" si="2"/>
        <v>0</v>
      </c>
      <c r="P15" s="96">
        <f t="shared" si="2"/>
        <v>0</v>
      </c>
      <c r="Q15" s="96">
        <f t="shared" si="2"/>
        <v>0</v>
      </c>
    </row>
    <row r="16" spans="1:17" ht="12" customHeight="1" x14ac:dyDescent="0.25">
      <c r="A16" s="87" t="s">
        <v>111</v>
      </c>
      <c r="B16" s="97"/>
      <c r="C16" s="97">
        <v>0</v>
      </c>
      <c r="D16" s="97">
        <v>0</v>
      </c>
      <c r="E16" s="97">
        <v>0</v>
      </c>
      <c r="F16" s="97">
        <v>0</v>
      </c>
      <c r="G16" s="97">
        <v>0</v>
      </c>
      <c r="H16" s="97">
        <v>0</v>
      </c>
      <c r="I16" s="97">
        <v>0</v>
      </c>
      <c r="J16" s="97">
        <v>0</v>
      </c>
      <c r="K16" s="97">
        <v>0</v>
      </c>
      <c r="L16" s="97">
        <v>0</v>
      </c>
      <c r="M16" s="97">
        <v>0</v>
      </c>
      <c r="N16" s="97">
        <v>0</v>
      </c>
      <c r="O16" s="97">
        <v>0</v>
      </c>
      <c r="P16" s="97">
        <v>0</v>
      </c>
      <c r="Q16" s="97">
        <v>0</v>
      </c>
    </row>
    <row r="17" spans="1:17" ht="12.95" customHeight="1" x14ac:dyDescent="0.25">
      <c r="A17" s="89" t="s">
        <v>63</v>
      </c>
      <c r="B17" s="96"/>
      <c r="C17" s="96">
        <f t="shared" ref="C17:Q17" si="3">SUM(C18:C26)</f>
        <v>32.840461438256213</v>
      </c>
      <c r="D17" s="96">
        <f t="shared" si="3"/>
        <v>35.566834454067539</v>
      </c>
      <c r="E17" s="96">
        <f t="shared" si="3"/>
        <v>32.801307465568527</v>
      </c>
      <c r="F17" s="96">
        <f t="shared" si="3"/>
        <v>28.007483947273805</v>
      </c>
      <c r="G17" s="96">
        <f t="shared" si="3"/>
        <v>41.171163809214477</v>
      </c>
      <c r="H17" s="96">
        <f t="shared" si="3"/>
        <v>32.485825485260456</v>
      </c>
      <c r="I17" s="96">
        <f t="shared" si="3"/>
        <v>53.896393055677294</v>
      </c>
      <c r="J17" s="96">
        <f t="shared" si="3"/>
        <v>48.300848828578161</v>
      </c>
      <c r="K17" s="96">
        <f t="shared" si="3"/>
        <v>76.867387340422724</v>
      </c>
      <c r="L17" s="96">
        <f t="shared" si="3"/>
        <v>38.783729203005088</v>
      </c>
      <c r="M17" s="96">
        <f t="shared" si="3"/>
        <v>19.644904707260416</v>
      </c>
      <c r="N17" s="96">
        <f t="shared" si="3"/>
        <v>36.35701211054802</v>
      </c>
      <c r="O17" s="96">
        <f t="shared" si="3"/>
        <v>22.721981338395654</v>
      </c>
      <c r="P17" s="96">
        <f t="shared" si="3"/>
        <v>22.451101695604248</v>
      </c>
      <c r="Q17" s="96">
        <f t="shared" si="3"/>
        <v>28.292785792449695</v>
      </c>
    </row>
    <row r="18" spans="1:17" ht="12" customHeight="1" x14ac:dyDescent="0.25">
      <c r="A18" s="87" t="s">
        <v>58</v>
      </c>
      <c r="B18" s="95"/>
      <c r="C18" s="95">
        <v>0</v>
      </c>
      <c r="D18" s="95">
        <v>9.6111202703292324</v>
      </c>
      <c r="E18" s="95">
        <v>0</v>
      </c>
      <c r="F18" s="95">
        <v>5.3383007857007359</v>
      </c>
      <c r="G18" s="95">
        <v>12.972195700267102</v>
      </c>
      <c r="H18" s="95">
        <v>4.936189166335395</v>
      </c>
      <c r="I18" s="95">
        <v>16.125635568972701</v>
      </c>
      <c r="J18" s="95">
        <v>8.1123676093723276</v>
      </c>
      <c r="K18" s="95">
        <v>26.788662095570377</v>
      </c>
      <c r="L18" s="95">
        <v>7.9397318435918018</v>
      </c>
      <c r="M18" s="95">
        <v>17.432290095745518</v>
      </c>
      <c r="N18" s="95">
        <v>17.443610352388102</v>
      </c>
      <c r="O18" s="95">
        <v>11.38636396440176</v>
      </c>
      <c r="P18" s="95">
        <v>0</v>
      </c>
      <c r="Q18" s="95">
        <v>0</v>
      </c>
    </row>
    <row r="19" spans="1:17" s="28" customFormat="1" ht="12" customHeight="1" x14ac:dyDescent="0.25">
      <c r="A19" s="87" t="s">
        <v>84</v>
      </c>
      <c r="B19" s="95"/>
      <c r="C19" s="95">
        <v>0.20629457323237424</v>
      </c>
      <c r="D19" s="95">
        <v>0.49353970337766218</v>
      </c>
      <c r="E19" s="95">
        <v>0.51967695659514679</v>
      </c>
      <c r="F19" s="95">
        <v>0.36611249566760912</v>
      </c>
      <c r="G19" s="95">
        <v>0.57113210783446522</v>
      </c>
      <c r="H19" s="95">
        <v>0.62965629914341159</v>
      </c>
      <c r="I19" s="95">
        <v>0.84815244286536984</v>
      </c>
      <c r="J19" s="95">
        <v>0.66066178367448081</v>
      </c>
      <c r="K19" s="95">
        <v>8.4404863554463444E-2</v>
      </c>
      <c r="L19" s="95">
        <v>0</v>
      </c>
      <c r="M19" s="95">
        <v>0</v>
      </c>
      <c r="N19" s="95">
        <v>0</v>
      </c>
      <c r="O19" s="95">
        <v>1.8528541963265466</v>
      </c>
      <c r="P19" s="95">
        <v>0.52098578476567148</v>
      </c>
      <c r="Q19" s="95">
        <v>0</v>
      </c>
    </row>
    <row r="20" spans="1:17" ht="12" customHeight="1" x14ac:dyDescent="0.25">
      <c r="A20" s="87" t="s">
        <v>110</v>
      </c>
      <c r="B20" s="95"/>
      <c r="C20" s="95">
        <v>23.29426908152492</v>
      </c>
      <c r="D20" s="95">
        <v>18.538574344871662</v>
      </c>
      <c r="E20" s="95">
        <v>17.932242811232761</v>
      </c>
      <c r="F20" s="95">
        <v>11.035753525936988</v>
      </c>
      <c r="G20" s="95">
        <v>20.720457335244145</v>
      </c>
      <c r="H20" s="95">
        <v>19.317899810547249</v>
      </c>
      <c r="I20" s="95">
        <v>28.332378270750418</v>
      </c>
      <c r="J20" s="95">
        <v>23.620548969654184</v>
      </c>
      <c r="K20" s="95">
        <v>43.915853742240273</v>
      </c>
      <c r="L20" s="95">
        <v>12.824028946951996</v>
      </c>
      <c r="M20" s="95">
        <v>0.1639706238543131</v>
      </c>
      <c r="N20" s="95">
        <v>6.1365299649188412</v>
      </c>
      <c r="O20" s="95">
        <v>6.185406639817792</v>
      </c>
      <c r="P20" s="95">
        <v>21.930115910838577</v>
      </c>
      <c r="Q20" s="95">
        <v>25.238880855788128</v>
      </c>
    </row>
    <row r="21" spans="1:17" ht="12" customHeight="1" x14ac:dyDescent="0.25">
      <c r="A21" s="87" t="s">
        <v>109</v>
      </c>
      <c r="B21" s="95"/>
      <c r="C21" s="95">
        <v>9.3398977834989214</v>
      </c>
      <c r="D21" s="95">
        <v>6.9236001354889813</v>
      </c>
      <c r="E21" s="95">
        <v>14.349387697740619</v>
      </c>
      <c r="F21" s="95">
        <v>11.267317139968473</v>
      </c>
      <c r="G21" s="95">
        <v>6.9073786658687659</v>
      </c>
      <c r="H21" s="95">
        <v>7.6020802092344013</v>
      </c>
      <c r="I21" s="95">
        <v>8.5902267730888049</v>
      </c>
      <c r="J21" s="95">
        <v>15.90727046587717</v>
      </c>
      <c r="K21" s="95">
        <v>6.0784666390576092</v>
      </c>
      <c r="L21" s="95">
        <v>18.019968412461289</v>
      </c>
      <c r="M21" s="95">
        <v>2.0486439876605811</v>
      </c>
      <c r="N21" s="95">
        <v>12.77687179324108</v>
      </c>
      <c r="O21" s="95">
        <v>3.2973565378495562</v>
      </c>
      <c r="P21" s="95">
        <v>0</v>
      </c>
      <c r="Q21" s="95">
        <v>3.0539049366615671</v>
      </c>
    </row>
    <row r="22" spans="1:17" ht="12" customHeight="1" x14ac:dyDescent="0.25">
      <c r="A22" s="87" t="s">
        <v>55</v>
      </c>
      <c r="B22" s="95"/>
      <c r="C22" s="95">
        <v>0</v>
      </c>
      <c r="D22" s="95">
        <v>0</v>
      </c>
      <c r="E22" s="95">
        <v>0</v>
      </c>
      <c r="F22" s="95">
        <v>0</v>
      </c>
      <c r="G22" s="95">
        <v>0</v>
      </c>
      <c r="H22" s="95">
        <v>0</v>
      </c>
      <c r="I22" s="95">
        <v>0</v>
      </c>
      <c r="J22" s="95">
        <v>0</v>
      </c>
      <c r="K22" s="95">
        <v>0</v>
      </c>
      <c r="L22" s="95">
        <v>0</v>
      </c>
      <c r="M22" s="95">
        <v>0</v>
      </c>
      <c r="N22" s="95">
        <v>0</v>
      </c>
      <c r="O22" s="95">
        <v>0</v>
      </c>
      <c r="P22" s="95">
        <v>0</v>
      </c>
      <c r="Q22" s="95">
        <v>0</v>
      </c>
    </row>
    <row r="23" spans="1:17" ht="12" customHeight="1" x14ac:dyDescent="0.25">
      <c r="A23" s="87" t="s">
        <v>79</v>
      </c>
      <c r="B23" s="95"/>
      <c r="C23" s="95">
        <v>0</v>
      </c>
      <c r="D23" s="95">
        <v>0</v>
      </c>
      <c r="E23" s="95">
        <v>0</v>
      </c>
      <c r="F23" s="95">
        <v>0</v>
      </c>
      <c r="G23" s="95">
        <v>0</v>
      </c>
      <c r="H23" s="95">
        <v>0</v>
      </c>
      <c r="I23" s="95">
        <v>0</v>
      </c>
      <c r="J23" s="95">
        <v>0</v>
      </c>
      <c r="K23" s="95">
        <v>0</v>
      </c>
      <c r="L23" s="95">
        <v>0</v>
      </c>
      <c r="M23" s="95">
        <v>0</v>
      </c>
      <c r="N23" s="95">
        <v>0</v>
      </c>
      <c r="O23" s="95">
        <v>0</v>
      </c>
      <c r="P23" s="95">
        <v>0</v>
      </c>
      <c r="Q23" s="95">
        <v>0</v>
      </c>
    </row>
    <row r="24" spans="1:17" ht="12" customHeight="1" x14ac:dyDescent="0.25">
      <c r="A24" s="87" t="s">
        <v>61</v>
      </c>
      <c r="B24" s="95"/>
      <c r="C24" s="95">
        <v>0</v>
      </c>
      <c r="D24" s="95">
        <v>0</v>
      </c>
      <c r="E24" s="95">
        <v>0</v>
      </c>
      <c r="F24" s="95">
        <v>0</v>
      </c>
      <c r="G24" s="95">
        <v>0</v>
      </c>
      <c r="H24" s="95">
        <v>0</v>
      </c>
      <c r="I24" s="95">
        <v>0</v>
      </c>
      <c r="J24" s="95">
        <v>0</v>
      </c>
      <c r="K24" s="95">
        <v>0</v>
      </c>
      <c r="L24" s="95">
        <v>0</v>
      </c>
      <c r="M24" s="95">
        <v>0</v>
      </c>
      <c r="N24" s="95">
        <v>0</v>
      </c>
      <c r="O24" s="95">
        <v>0</v>
      </c>
      <c r="P24" s="95">
        <v>0</v>
      </c>
      <c r="Q24" s="95">
        <v>0</v>
      </c>
    </row>
    <row r="25" spans="1:17" ht="12" customHeight="1" x14ac:dyDescent="0.25">
      <c r="A25" s="51" t="s">
        <v>60</v>
      </c>
      <c r="B25" s="22"/>
      <c r="C25" s="22">
        <v>0</v>
      </c>
      <c r="D25" s="22">
        <v>0</v>
      </c>
      <c r="E25" s="22">
        <v>0</v>
      </c>
      <c r="F25" s="22">
        <v>0</v>
      </c>
      <c r="G25" s="22">
        <v>0</v>
      </c>
      <c r="H25" s="22">
        <v>0</v>
      </c>
      <c r="I25" s="22">
        <v>0</v>
      </c>
      <c r="J25" s="22">
        <v>0</v>
      </c>
      <c r="K25" s="22">
        <v>0</v>
      </c>
      <c r="L25" s="22">
        <v>0</v>
      </c>
      <c r="M25" s="22">
        <v>0</v>
      </c>
      <c r="N25" s="22">
        <v>0</v>
      </c>
      <c r="O25" s="22">
        <v>0</v>
      </c>
      <c r="P25" s="22">
        <v>0</v>
      </c>
      <c r="Q25" s="22">
        <v>0</v>
      </c>
    </row>
    <row r="26" spans="1:17" ht="12" customHeight="1" x14ac:dyDescent="0.25">
      <c r="A26" s="49" t="s">
        <v>59</v>
      </c>
      <c r="B26" s="18"/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</row>
    <row r="27" spans="1:17" ht="12.95" customHeight="1" x14ac:dyDescent="0.25">
      <c r="A27" s="89" t="s">
        <v>62</v>
      </c>
      <c r="B27" s="96"/>
      <c r="C27" s="96">
        <f t="shared" ref="C27:Q27" si="4">SUM(C28:C32)</f>
        <v>3.6049777389986222</v>
      </c>
      <c r="D27" s="96">
        <f t="shared" si="4"/>
        <v>2.2436300471073678</v>
      </c>
      <c r="E27" s="96">
        <f t="shared" si="4"/>
        <v>4.7538745311409834</v>
      </c>
      <c r="F27" s="96">
        <f t="shared" si="4"/>
        <v>4.3932702199188745</v>
      </c>
      <c r="G27" s="96">
        <f t="shared" si="4"/>
        <v>3.3627017400263548</v>
      </c>
      <c r="H27" s="96">
        <f t="shared" si="4"/>
        <v>3.9700142449288216</v>
      </c>
      <c r="I27" s="96">
        <f t="shared" si="4"/>
        <v>1.9924005278192469</v>
      </c>
      <c r="J27" s="96">
        <f t="shared" si="4"/>
        <v>5.2864918049511074</v>
      </c>
      <c r="K27" s="96">
        <f t="shared" si="4"/>
        <v>2.9445590267861577</v>
      </c>
      <c r="L27" s="96">
        <f t="shared" si="4"/>
        <v>6.9541244895087848</v>
      </c>
      <c r="M27" s="96">
        <f t="shared" si="4"/>
        <v>1.9781334199493614</v>
      </c>
      <c r="N27" s="96">
        <f t="shared" si="4"/>
        <v>5.0148115024590858</v>
      </c>
      <c r="O27" s="96">
        <f t="shared" si="4"/>
        <v>2.7240304209705375</v>
      </c>
      <c r="P27" s="96">
        <f t="shared" si="4"/>
        <v>0</v>
      </c>
      <c r="Q27" s="96">
        <f t="shared" si="4"/>
        <v>1.8354653934871605</v>
      </c>
    </row>
    <row r="28" spans="1:17" ht="12" customHeight="1" x14ac:dyDescent="0.25">
      <c r="A28" s="87" t="s">
        <v>58</v>
      </c>
      <c r="B28" s="95"/>
      <c r="C28" s="95">
        <v>0</v>
      </c>
      <c r="D28" s="95">
        <v>0</v>
      </c>
      <c r="E28" s="95">
        <v>0</v>
      </c>
      <c r="F28" s="95">
        <v>0</v>
      </c>
      <c r="G28" s="95">
        <v>0</v>
      </c>
      <c r="H28" s="95">
        <v>0</v>
      </c>
      <c r="I28" s="95">
        <v>0</v>
      </c>
      <c r="J28" s="95">
        <v>0</v>
      </c>
      <c r="K28" s="95">
        <v>0</v>
      </c>
      <c r="L28" s="95">
        <v>0</v>
      </c>
      <c r="M28" s="95">
        <v>0</v>
      </c>
      <c r="N28" s="95">
        <v>0</v>
      </c>
      <c r="O28" s="95">
        <v>0</v>
      </c>
      <c r="P28" s="95">
        <v>0</v>
      </c>
      <c r="Q28" s="95">
        <v>0</v>
      </c>
    </row>
    <row r="29" spans="1:17" s="28" customFormat="1" ht="12" customHeight="1" x14ac:dyDescent="0.25">
      <c r="A29" s="87" t="s">
        <v>84</v>
      </c>
      <c r="B29" s="95"/>
      <c r="C29" s="95">
        <v>7.337994608262613E-2</v>
      </c>
      <c r="D29" s="95">
        <v>0</v>
      </c>
      <c r="E29" s="95">
        <v>0.18852535429198924</v>
      </c>
      <c r="F29" s="95">
        <v>0.13358209086001882</v>
      </c>
      <c r="G29" s="95">
        <v>0.20669168884473479</v>
      </c>
      <c r="H29" s="95">
        <v>0.21917830676608296</v>
      </c>
      <c r="I29" s="95">
        <v>0</v>
      </c>
      <c r="J29" s="95">
        <v>0.24853241097569514</v>
      </c>
      <c r="K29" s="95">
        <v>0</v>
      </c>
      <c r="L29" s="95">
        <v>0.26830635501456257</v>
      </c>
      <c r="M29" s="95">
        <v>0</v>
      </c>
      <c r="N29" s="95">
        <v>0</v>
      </c>
      <c r="O29" s="95">
        <v>0.73934542035878759</v>
      </c>
      <c r="P29" s="95">
        <v>0</v>
      </c>
      <c r="Q29" s="95">
        <v>0</v>
      </c>
    </row>
    <row r="30" spans="1:17" ht="12" customHeight="1" x14ac:dyDescent="0.25">
      <c r="A30" s="87" t="s">
        <v>109</v>
      </c>
      <c r="B30" s="95"/>
      <c r="C30" s="95">
        <v>3.5315977929159961</v>
      </c>
      <c r="D30" s="95">
        <v>2.2436300471073678</v>
      </c>
      <c r="E30" s="95">
        <v>4.5653491768489944</v>
      </c>
      <c r="F30" s="95">
        <v>4.2596881290588557</v>
      </c>
      <c r="G30" s="95">
        <v>3.15601005118162</v>
      </c>
      <c r="H30" s="95">
        <v>3.7508359381627385</v>
      </c>
      <c r="I30" s="95">
        <v>1.9924005278192469</v>
      </c>
      <c r="J30" s="95">
        <v>5.0379593939754121</v>
      </c>
      <c r="K30" s="95">
        <v>2.9445590267861577</v>
      </c>
      <c r="L30" s="95">
        <v>6.6858181344942222</v>
      </c>
      <c r="M30" s="95">
        <v>1.9781334199493614</v>
      </c>
      <c r="N30" s="95">
        <v>5.0148115024590858</v>
      </c>
      <c r="O30" s="95">
        <v>1.9846850006117498</v>
      </c>
      <c r="P30" s="95">
        <v>0</v>
      </c>
      <c r="Q30" s="95">
        <v>1.8354653934871605</v>
      </c>
    </row>
    <row r="31" spans="1:17" ht="12" customHeight="1" x14ac:dyDescent="0.25">
      <c r="A31" s="87" t="s">
        <v>55</v>
      </c>
      <c r="B31" s="95"/>
      <c r="C31" s="95">
        <v>0</v>
      </c>
      <c r="D31" s="95">
        <v>0</v>
      </c>
      <c r="E31" s="95">
        <v>0</v>
      </c>
      <c r="F31" s="95">
        <v>0</v>
      </c>
      <c r="G31" s="95">
        <v>0</v>
      </c>
      <c r="H31" s="95">
        <v>0</v>
      </c>
      <c r="I31" s="95">
        <v>0</v>
      </c>
      <c r="J31" s="95">
        <v>0</v>
      </c>
      <c r="K31" s="95">
        <v>0</v>
      </c>
      <c r="L31" s="95">
        <v>0</v>
      </c>
      <c r="M31" s="95">
        <v>0</v>
      </c>
      <c r="N31" s="95">
        <v>0</v>
      </c>
      <c r="O31" s="95">
        <v>0</v>
      </c>
      <c r="P31" s="95">
        <v>0</v>
      </c>
      <c r="Q31" s="95">
        <v>0</v>
      </c>
    </row>
    <row r="32" spans="1:17" ht="12" customHeight="1" x14ac:dyDescent="0.25">
      <c r="A32" s="49" t="s">
        <v>60</v>
      </c>
      <c r="B32" s="18"/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122</v>
      </c>
      <c r="B3" s="100"/>
      <c r="C3" s="100">
        <f>IF(RES_hh_fec_in!C3=0,0,1000000/0.086*RES_hh_fec_in!C3/RES_hh_num_in!C3)</f>
        <v>19300.432752896832</v>
      </c>
      <c r="D3" s="100">
        <f>IF(RES_hh_fec_in!D3=0,0,1000000/0.086*RES_hh_fec_in!D3/RES_hh_num_in!D3)</f>
        <v>19261.464899076727</v>
      </c>
      <c r="E3" s="100">
        <f>IF(RES_hh_fec_in!E3=0,0,1000000/0.086*RES_hh_fec_in!E3/RES_hh_num_in!E3)</f>
        <v>19106.656417684484</v>
      </c>
      <c r="F3" s="100">
        <f>IF(RES_hh_fec_in!F3=0,0,1000000/0.086*RES_hh_fec_in!F3/RES_hh_num_in!F3)</f>
        <v>20149.046778262902</v>
      </c>
      <c r="G3" s="100">
        <f>IF(RES_hh_fec_in!G3=0,0,1000000/0.086*RES_hh_fec_in!G3/RES_hh_num_in!G3)</f>
        <v>20405.989197842769</v>
      </c>
      <c r="H3" s="100">
        <f>IF(RES_hh_fec_in!H3=0,0,1000000/0.086*RES_hh_fec_in!H3/RES_hh_num_in!H3)</f>
        <v>20814.283476159562</v>
      </c>
      <c r="I3" s="100">
        <f>IF(RES_hh_fec_in!I3=0,0,1000000/0.086*RES_hh_fec_in!I3/RES_hh_num_in!I3)</f>
        <v>19528.400249490955</v>
      </c>
      <c r="J3" s="100">
        <f>IF(RES_hh_fec_in!J3=0,0,1000000/0.086*RES_hh_fec_in!J3/RES_hh_num_in!J3)</f>
        <v>20132.233730870095</v>
      </c>
      <c r="K3" s="100">
        <f>IF(RES_hh_fec_in!K3=0,0,1000000/0.086*RES_hh_fec_in!K3/RES_hh_num_in!K3)</f>
        <v>19474.958100457403</v>
      </c>
      <c r="L3" s="100">
        <f>IF(RES_hh_fec_in!L3=0,0,1000000/0.086*RES_hh_fec_in!L3/RES_hh_num_in!L3)</f>
        <v>19483.350896798183</v>
      </c>
      <c r="M3" s="100">
        <f>IF(RES_hh_fec_in!M3=0,0,1000000/0.086*RES_hh_fec_in!M3/RES_hh_num_in!M3)</f>
        <v>17192.315742261497</v>
      </c>
      <c r="N3" s="100">
        <f>IF(RES_hh_fec_in!N3=0,0,1000000/0.086*RES_hh_fec_in!N3/RES_hh_num_in!N3)</f>
        <v>16243.193991019782</v>
      </c>
      <c r="O3" s="100">
        <f>IF(RES_hh_fec_in!O3=0,0,1000000/0.086*RES_hh_fec_in!O3/RES_hh_num_in!O3)</f>
        <v>16760.787945374308</v>
      </c>
      <c r="P3" s="100">
        <f>IF(RES_hh_fec_in!P3=0,0,1000000/0.086*RES_hh_fec_in!P3/RES_hh_num_in!P3)</f>
        <v>14618.34970383041</v>
      </c>
      <c r="Q3" s="100">
        <f>IF(RES_hh_fec_in!Q3=0,0,1000000/0.086*RES_hh_fec_in!Q3/RES_hh_num_in!Q3)</f>
        <v>15268.239732219343</v>
      </c>
    </row>
    <row r="4" spans="1:17" ht="12.95" customHeight="1" x14ac:dyDescent="0.25">
      <c r="A4" s="89" t="s">
        <v>65</v>
      </c>
      <c r="B4" s="96"/>
      <c r="C4" s="96">
        <f>IF(RES_hh_fec_in!C4=0,0,1000000/0.086*RES_hh_fec_in!C4/RES_hh_num_in!C4)</f>
        <v>14709.486146238993</v>
      </c>
      <c r="D4" s="96">
        <f>IF(RES_hh_fec_in!D4=0,0,1000000/0.086*RES_hh_fec_in!D4/RES_hh_num_in!D4)</f>
        <v>14826.748577891594</v>
      </c>
      <c r="E4" s="96">
        <f>IF(RES_hh_fec_in!E4=0,0,1000000/0.086*RES_hh_fec_in!E4/RES_hh_num_in!E4)</f>
        <v>14616.180451122827</v>
      </c>
      <c r="F4" s="96">
        <f>IF(RES_hh_fec_in!F4=0,0,1000000/0.086*RES_hh_fec_in!F4/RES_hh_num_in!F4)</f>
        <v>15584.121730320227</v>
      </c>
      <c r="G4" s="96">
        <f>IF(RES_hh_fec_in!G4=0,0,1000000/0.086*RES_hh_fec_in!G4/RES_hh_num_in!G4)</f>
        <v>15924.020641897254</v>
      </c>
      <c r="H4" s="96">
        <f>IF(RES_hh_fec_in!H4=0,0,1000000/0.086*RES_hh_fec_in!H4/RES_hh_num_in!H4)</f>
        <v>16197.222375807278</v>
      </c>
      <c r="I4" s="96">
        <f>IF(RES_hh_fec_in!I4=0,0,1000000/0.086*RES_hh_fec_in!I4/RES_hh_num_in!I4)</f>
        <v>15013.03782655565</v>
      </c>
      <c r="J4" s="96">
        <f>IF(RES_hh_fec_in!J4=0,0,1000000/0.086*RES_hh_fec_in!J4/RES_hh_num_in!J4)</f>
        <v>15680.766871024309</v>
      </c>
      <c r="K4" s="96">
        <f>IF(RES_hh_fec_in!K4=0,0,1000000/0.086*RES_hh_fec_in!K4/RES_hh_num_in!K4)</f>
        <v>14999.13091164971</v>
      </c>
      <c r="L4" s="96">
        <f>IF(RES_hh_fec_in!L4=0,0,1000000/0.086*RES_hh_fec_in!L4/RES_hh_num_in!L4)</f>
        <v>15040.993175870522</v>
      </c>
      <c r="M4" s="96">
        <f>IF(RES_hh_fec_in!M4=0,0,1000000/0.086*RES_hh_fec_in!M4/RES_hh_num_in!M4)</f>
        <v>12749.137153418169</v>
      </c>
      <c r="N4" s="96">
        <f>IF(RES_hh_fec_in!N4=0,0,1000000/0.086*RES_hh_fec_in!N4/RES_hh_num_in!N4)</f>
        <v>11620.984942537636</v>
      </c>
      <c r="O4" s="96">
        <f>IF(RES_hh_fec_in!O4=0,0,1000000/0.086*RES_hh_fec_in!O4/RES_hh_num_in!O4)</f>
        <v>12232.537260050183</v>
      </c>
      <c r="P4" s="96">
        <f>IF(RES_hh_fec_in!P4=0,0,1000000/0.086*RES_hh_fec_in!P4/RES_hh_num_in!P4)</f>
        <v>10215.853787278162</v>
      </c>
      <c r="Q4" s="96">
        <f>IF(RES_hh_fec_in!Q4=0,0,1000000/0.086*RES_hh_fec_in!Q4/RES_hh_num_in!Q4)</f>
        <v>10745.580972090038</v>
      </c>
    </row>
    <row r="5" spans="1:17" ht="12" customHeight="1" x14ac:dyDescent="0.25">
      <c r="A5" s="87" t="s">
        <v>58</v>
      </c>
      <c r="B5" s="95"/>
      <c r="C5" s="95">
        <f>IF(RES_hh_fec_in!C5=0,0,1000000/0.086*RES_hh_fec_in!C5/RES_hh_num_in!C5)</f>
        <v>0</v>
      </c>
      <c r="D5" s="95">
        <f>IF(RES_hh_fec_in!D5=0,0,1000000/0.086*RES_hh_fec_in!D5/RES_hh_num_in!D5)</f>
        <v>17623.008250625411</v>
      </c>
      <c r="E5" s="95">
        <f>IF(RES_hh_fec_in!E5=0,0,1000000/0.086*RES_hh_fec_in!E5/RES_hh_num_in!E5)</f>
        <v>0</v>
      </c>
      <c r="F5" s="95">
        <f>IF(RES_hh_fec_in!F5=0,0,1000000/0.086*RES_hh_fec_in!F5/RES_hh_num_in!F5)</f>
        <v>18048.618488014978</v>
      </c>
      <c r="G5" s="95">
        <f>IF(RES_hh_fec_in!G5=0,0,1000000/0.086*RES_hh_fec_in!G5/RES_hh_num_in!G5)</f>
        <v>18892.485619065432</v>
      </c>
      <c r="H5" s="95">
        <f>IF(RES_hh_fec_in!H5=0,0,1000000/0.086*RES_hh_fec_in!H5/RES_hh_num_in!H5)</f>
        <v>18650.412678989058</v>
      </c>
      <c r="I5" s="95">
        <f>IF(RES_hh_fec_in!I5=0,0,1000000/0.086*RES_hh_fec_in!I5/RES_hh_num_in!I5)</f>
        <v>16728.444538172007</v>
      </c>
      <c r="J5" s="95">
        <f>IF(RES_hh_fec_in!J5=0,0,1000000/0.086*RES_hh_fec_in!J5/RES_hh_num_in!J5)</f>
        <v>17883.769353313532</v>
      </c>
      <c r="K5" s="95">
        <f>IF(RES_hh_fec_in!K5=0,0,1000000/0.086*RES_hh_fec_in!K5/RES_hh_num_in!K5)</f>
        <v>17948.11295781397</v>
      </c>
      <c r="L5" s="95">
        <f>IF(RES_hh_fec_in!L5=0,0,1000000/0.086*RES_hh_fec_in!L5/RES_hh_num_in!L5)</f>
        <v>16598.482952951705</v>
      </c>
      <c r="M5" s="95">
        <f>IF(RES_hh_fec_in!M5=0,0,1000000/0.086*RES_hh_fec_in!M5/RES_hh_num_in!M5)</f>
        <v>14045.779816490869</v>
      </c>
      <c r="N5" s="95">
        <f>IF(RES_hh_fec_in!N5=0,0,1000000/0.086*RES_hh_fec_in!N5/RES_hh_num_in!N5)</f>
        <v>13540.903873629135</v>
      </c>
      <c r="O5" s="95">
        <f>IF(RES_hh_fec_in!O5=0,0,1000000/0.086*RES_hh_fec_in!O5/RES_hh_num_in!O5)</f>
        <v>14118.340839913444</v>
      </c>
      <c r="P5" s="95">
        <f>IF(RES_hh_fec_in!P5=0,0,1000000/0.086*RES_hh_fec_in!P5/RES_hh_num_in!P5)</f>
        <v>0</v>
      </c>
      <c r="Q5" s="95">
        <f>IF(RES_hh_fec_in!Q5=0,0,1000000/0.086*RES_hh_fec_in!Q5/RES_hh_num_in!Q5)</f>
        <v>0</v>
      </c>
    </row>
    <row r="6" spans="1:17" ht="12" customHeight="1" x14ac:dyDescent="0.25">
      <c r="A6" s="87" t="s">
        <v>84</v>
      </c>
      <c r="B6" s="95"/>
      <c r="C6" s="95">
        <f>IF(RES_hh_fec_in!C6=0,0,1000000/0.086*RES_hh_fec_in!C6/RES_hh_num_in!C6)</f>
        <v>13941.196714673375</v>
      </c>
      <c r="D6" s="95">
        <f>IF(RES_hh_fec_in!D6=0,0,1000000/0.086*RES_hh_fec_in!D6/RES_hh_num_in!D6)</f>
        <v>14474.784711690623</v>
      </c>
      <c r="E6" s="95">
        <f>IF(RES_hh_fec_in!E6=0,0,1000000/0.086*RES_hh_fec_in!E6/RES_hh_num_in!E6)</f>
        <v>14733.801370297069</v>
      </c>
      <c r="F6" s="95">
        <f>IF(RES_hh_fec_in!F6=0,0,1000000/0.086*RES_hh_fec_in!F6/RES_hh_num_in!F6)</f>
        <v>14989.131312924312</v>
      </c>
      <c r="G6" s="95">
        <f>IF(RES_hh_fec_in!G6=0,0,1000000/0.086*RES_hh_fec_in!G6/RES_hh_num_in!G6)</f>
        <v>15070.949750958389</v>
      </c>
      <c r="H6" s="95">
        <f>IF(RES_hh_fec_in!H6=0,0,1000000/0.086*RES_hh_fec_in!H6/RES_hh_num_in!H6)</f>
        <v>15429.887277216074</v>
      </c>
      <c r="I6" s="95">
        <f>IF(RES_hh_fec_in!I6=0,0,1000000/0.086*RES_hh_fec_in!I6/RES_hh_num_in!I6)</f>
        <v>13971.885282353011</v>
      </c>
      <c r="J6" s="95">
        <f>IF(RES_hh_fec_in!J6=0,0,1000000/0.086*RES_hh_fec_in!J6/RES_hh_num_in!J6)</f>
        <v>15033.427392672485</v>
      </c>
      <c r="K6" s="95">
        <f>IF(RES_hh_fec_in!K6=0,0,1000000/0.086*RES_hh_fec_in!K6/RES_hh_num_in!K6)</f>
        <v>13800.783189862252</v>
      </c>
      <c r="L6" s="95">
        <f>IF(RES_hh_fec_in!L6=0,0,1000000/0.086*RES_hh_fec_in!L6/RES_hh_num_in!L6)</f>
        <v>14415.983338368618</v>
      </c>
      <c r="M6" s="95">
        <f>IF(RES_hh_fec_in!M6=0,0,1000000/0.086*RES_hh_fec_in!M6/RES_hh_num_in!M6)</f>
        <v>0</v>
      </c>
      <c r="N6" s="95">
        <f>IF(RES_hh_fec_in!N6=0,0,1000000/0.086*RES_hh_fec_in!N6/RES_hh_num_in!N6)</f>
        <v>0</v>
      </c>
      <c r="O6" s="95">
        <f>IF(RES_hh_fec_in!O6=0,0,1000000/0.086*RES_hh_fec_in!O6/RES_hh_num_in!O6)</f>
        <v>11300.811959528277</v>
      </c>
      <c r="P6" s="95">
        <f>IF(RES_hh_fec_in!P6=0,0,1000000/0.086*RES_hh_fec_in!P6/RES_hh_num_in!P6)</f>
        <v>10181.557050936071</v>
      </c>
      <c r="Q6" s="95">
        <f>IF(RES_hh_fec_in!Q6=0,0,1000000/0.086*RES_hh_fec_in!Q6/RES_hh_num_in!Q6)</f>
        <v>0</v>
      </c>
    </row>
    <row r="7" spans="1:17" ht="12" customHeight="1" x14ac:dyDescent="0.25">
      <c r="A7" s="87" t="s">
        <v>110</v>
      </c>
      <c r="B7" s="95"/>
      <c r="C7" s="95">
        <f>IF(RES_hh_fec_in!C7=0,0,1000000/0.086*RES_hh_fec_in!C7/RES_hh_num_in!C7)</f>
        <v>14741.006719985064</v>
      </c>
      <c r="D7" s="95">
        <f>IF(RES_hh_fec_in!D7=0,0,1000000/0.086*RES_hh_fec_in!D7/RES_hh_num_in!D7)</f>
        <v>14270.392280200935</v>
      </c>
      <c r="E7" s="95">
        <f>IF(RES_hh_fec_in!E7=0,0,1000000/0.086*RES_hh_fec_in!E7/RES_hh_num_in!E7)</f>
        <v>14878.593506977757</v>
      </c>
      <c r="F7" s="95">
        <f>IF(RES_hh_fec_in!F7=0,0,1000000/0.086*RES_hh_fec_in!F7/RES_hh_num_in!F7)</f>
        <v>15503.665606606306</v>
      </c>
      <c r="G7" s="95">
        <f>IF(RES_hh_fec_in!G7=0,0,1000000/0.086*RES_hh_fec_in!G7/RES_hh_num_in!G7)</f>
        <v>15251.81694402068</v>
      </c>
      <c r="H7" s="95">
        <f>IF(RES_hh_fec_in!H7=0,0,1000000/0.086*RES_hh_fec_in!H7/RES_hh_num_in!H7)</f>
        <v>15726.81671731112</v>
      </c>
      <c r="I7" s="95">
        <f>IF(RES_hh_fec_in!I7=0,0,1000000/0.086*RES_hh_fec_in!I7/RES_hh_num_in!I7)</f>
        <v>14149.906181567085</v>
      </c>
      <c r="J7" s="95">
        <f>IF(RES_hh_fec_in!J7=0,0,1000000/0.086*RES_hh_fec_in!J7/RES_hh_num_in!J7)</f>
        <v>15160.581225942649</v>
      </c>
      <c r="K7" s="95">
        <f>IF(RES_hh_fec_in!K7=0,0,1000000/0.086*RES_hh_fec_in!K7/RES_hh_num_in!K7)</f>
        <v>14243.891331470064</v>
      </c>
      <c r="L7" s="95">
        <f>IF(RES_hh_fec_in!L7=0,0,1000000/0.086*RES_hh_fec_in!L7/RES_hh_num_in!L7)</f>
        <v>15205.82044783005</v>
      </c>
      <c r="M7" s="95">
        <f>IF(RES_hh_fec_in!M7=0,0,1000000/0.086*RES_hh_fec_in!M7/RES_hh_num_in!M7)</f>
        <v>11862.358754072993</v>
      </c>
      <c r="N7" s="95">
        <f>IF(RES_hh_fec_in!N7=0,0,1000000/0.086*RES_hh_fec_in!N7/RES_hh_num_in!N7)</f>
        <v>11659.786982301337</v>
      </c>
      <c r="O7" s="95">
        <f>IF(RES_hh_fec_in!O7=0,0,1000000/0.086*RES_hh_fec_in!O7/RES_hh_num_in!O7)</f>
        <v>11839.694078431179</v>
      </c>
      <c r="P7" s="95">
        <f>IF(RES_hh_fec_in!P7=0,0,1000000/0.086*RES_hh_fec_in!P7/RES_hh_num_in!P7)</f>
        <v>10730.62514547398</v>
      </c>
      <c r="Q7" s="95">
        <f>IF(RES_hh_fec_in!Q7=0,0,1000000/0.086*RES_hh_fec_in!Q7/RES_hh_num_in!Q7)</f>
        <v>11555.138501696072</v>
      </c>
    </row>
    <row r="8" spans="1:17" ht="12" customHeight="1" x14ac:dyDescent="0.25">
      <c r="A8" s="87" t="s">
        <v>109</v>
      </c>
      <c r="B8" s="95"/>
      <c r="C8" s="95">
        <f>IF(RES_hh_fec_in!C8=0,0,1000000/0.086*RES_hh_fec_in!C8/RES_hh_num_in!C8)</f>
        <v>13771.765102675588</v>
      </c>
      <c r="D8" s="95">
        <f>IF(RES_hh_fec_in!D8=0,0,1000000/0.086*RES_hh_fec_in!D8/RES_hh_num_in!D8)</f>
        <v>13484.836775880411</v>
      </c>
      <c r="E8" s="95">
        <f>IF(RES_hh_fec_in!E8=0,0,1000000/0.086*RES_hh_fec_in!E8/RES_hh_num_in!E8)</f>
        <v>14050.990996343015</v>
      </c>
      <c r="F8" s="95">
        <f>IF(RES_hh_fec_in!F8=0,0,1000000/0.086*RES_hh_fec_in!F8/RES_hh_num_in!F8)</f>
        <v>14583.604487054756</v>
      </c>
      <c r="G8" s="95">
        <f>IF(RES_hh_fec_in!G8=0,0,1000000/0.086*RES_hh_fec_in!G8/RES_hh_num_in!G8)</f>
        <v>14570.000736220885</v>
      </c>
      <c r="H8" s="95">
        <f>IF(RES_hh_fec_in!H8=0,0,1000000/0.086*RES_hh_fec_in!H8/RES_hh_num_in!H8)</f>
        <v>14872.453622130519</v>
      </c>
      <c r="I8" s="95">
        <f>IF(RES_hh_fec_in!I8=0,0,1000000/0.086*RES_hh_fec_in!I8/RES_hh_num_in!I8)</f>
        <v>13366.153790315509</v>
      </c>
      <c r="J8" s="95">
        <f>IF(RES_hh_fec_in!J8=0,0,1000000/0.086*RES_hh_fec_in!J8/RES_hh_num_in!J8)</f>
        <v>14537.529035995123</v>
      </c>
      <c r="K8" s="95">
        <f>IF(RES_hh_fec_in!K8=0,0,1000000/0.086*RES_hh_fec_in!K8/RES_hh_num_in!K8)</f>
        <v>13344.266101349142</v>
      </c>
      <c r="L8" s="95">
        <f>IF(RES_hh_fec_in!L8=0,0,1000000/0.086*RES_hh_fec_in!L8/RES_hh_num_in!L8)</f>
        <v>14299.110065199742</v>
      </c>
      <c r="M8" s="95">
        <f>IF(RES_hh_fec_in!M8=0,0,1000000/0.086*RES_hh_fec_in!M8/RES_hh_num_in!M8)</f>
        <v>10807.437210748571</v>
      </c>
      <c r="N8" s="95">
        <f>IF(RES_hh_fec_in!N8=0,0,1000000/0.086*RES_hh_fec_in!N8/RES_hh_num_in!N8)</f>
        <v>10864.067042892133</v>
      </c>
      <c r="O8" s="95">
        <f>IF(RES_hh_fec_in!O8=0,0,1000000/0.086*RES_hh_fec_in!O8/RES_hh_num_in!O8)</f>
        <v>10909.982317177224</v>
      </c>
      <c r="P8" s="95">
        <f>IF(RES_hh_fec_in!P8=0,0,1000000/0.086*RES_hh_fec_in!P8/RES_hh_num_in!P8)</f>
        <v>0</v>
      </c>
      <c r="Q8" s="95">
        <f>IF(RES_hh_fec_in!Q8=0,0,1000000/0.086*RES_hh_fec_in!Q8/RES_hh_num_in!Q8)</f>
        <v>10682.664703663513</v>
      </c>
    </row>
    <row r="9" spans="1:17" ht="12" customHeight="1" x14ac:dyDescent="0.25">
      <c r="A9" s="87" t="s">
        <v>55</v>
      </c>
      <c r="B9" s="95"/>
      <c r="C9" s="95">
        <f>IF(RES_hh_fec_in!C9=0,0,1000000/0.086*RES_hh_fec_in!C9/RES_hh_num_in!C9)</f>
        <v>0</v>
      </c>
      <c r="D9" s="95">
        <f>IF(RES_hh_fec_in!D9=0,0,1000000/0.086*RES_hh_fec_in!D9/RES_hh_num_in!D9)</f>
        <v>17240.082247096056</v>
      </c>
      <c r="E9" s="95">
        <f>IF(RES_hh_fec_in!E9=0,0,1000000/0.086*RES_hh_fec_in!E9/RES_hh_num_in!E9)</f>
        <v>0</v>
      </c>
      <c r="F9" s="95">
        <f>IF(RES_hh_fec_in!F9=0,0,1000000/0.086*RES_hh_fec_in!F9/RES_hh_num_in!F9)</f>
        <v>18097.081623902479</v>
      </c>
      <c r="G9" s="95">
        <f>IF(RES_hh_fec_in!G9=0,0,1000000/0.086*RES_hh_fec_in!G9/RES_hh_num_in!G9)</f>
        <v>18334.097584956518</v>
      </c>
      <c r="H9" s="95">
        <f>IF(RES_hh_fec_in!H9=0,0,1000000/0.086*RES_hh_fec_in!H9/RES_hh_num_in!H9)</f>
        <v>18833.546231181303</v>
      </c>
      <c r="I9" s="95">
        <f>IF(RES_hh_fec_in!I9=0,0,1000000/0.086*RES_hh_fec_in!I9/RES_hh_num_in!I9)</f>
        <v>19207.540051509885</v>
      </c>
      <c r="J9" s="95">
        <f>IF(RES_hh_fec_in!J9=0,0,1000000/0.086*RES_hh_fec_in!J9/RES_hh_num_in!J9)</f>
        <v>17042.442128806884</v>
      </c>
      <c r="K9" s="95">
        <f>IF(RES_hh_fec_in!K9=0,0,1000000/0.086*RES_hh_fec_in!K9/RES_hh_num_in!K9)</f>
        <v>17732.789369425689</v>
      </c>
      <c r="L9" s="95">
        <f>IF(RES_hh_fec_in!L9=0,0,1000000/0.086*RES_hh_fec_in!L9/RES_hh_num_in!L9)</f>
        <v>17876.601669164214</v>
      </c>
      <c r="M9" s="95">
        <f>IF(RES_hh_fec_in!M9=0,0,1000000/0.086*RES_hh_fec_in!M9/RES_hh_num_in!M9)</f>
        <v>14033.587283211677</v>
      </c>
      <c r="N9" s="95">
        <f>IF(RES_hh_fec_in!N9=0,0,1000000/0.086*RES_hh_fec_in!N9/RES_hh_num_in!N9)</f>
        <v>13952.50676266532</v>
      </c>
      <c r="O9" s="95">
        <f>IF(RES_hh_fec_in!O9=0,0,1000000/0.086*RES_hh_fec_in!O9/RES_hh_num_in!O9)</f>
        <v>13662.829789416526</v>
      </c>
      <c r="P9" s="95">
        <f>IF(RES_hh_fec_in!P9=0,0,1000000/0.086*RES_hh_fec_in!P9/RES_hh_num_in!P9)</f>
        <v>12211.028619473205</v>
      </c>
      <c r="Q9" s="95">
        <f>IF(RES_hh_fec_in!Q9=0,0,1000000/0.086*RES_hh_fec_in!Q9/RES_hh_num_in!Q9)</f>
        <v>13642.182502445012</v>
      </c>
    </row>
    <row r="10" spans="1:17" ht="12" customHeight="1" x14ac:dyDescent="0.25">
      <c r="A10" s="87" t="s">
        <v>79</v>
      </c>
      <c r="B10" s="95"/>
      <c r="C10" s="95">
        <f>IF(RES_hh_fec_in!C10=0,0,1000000/0.086*RES_hh_fec_in!C10/RES_hh_num_in!C10)</f>
        <v>0</v>
      </c>
      <c r="D10" s="95">
        <f>IF(RES_hh_fec_in!D10=0,0,1000000/0.086*RES_hh_fec_in!D10/RES_hh_num_in!D10)</f>
        <v>0</v>
      </c>
      <c r="E10" s="95">
        <f>IF(RES_hh_fec_in!E10=0,0,1000000/0.086*RES_hh_fec_in!E10/RES_hh_num_in!E10)</f>
        <v>0</v>
      </c>
      <c r="F10" s="95">
        <f>IF(RES_hh_fec_in!F10=0,0,1000000/0.086*RES_hh_fec_in!F10/RES_hh_num_in!F10)</f>
        <v>0</v>
      </c>
      <c r="G10" s="95">
        <f>IF(RES_hh_fec_in!G10=0,0,1000000/0.086*RES_hh_fec_in!G10/RES_hh_num_in!G10)</f>
        <v>0</v>
      </c>
      <c r="H10" s="95">
        <f>IF(RES_hh_fec_in!H10=0,0,1000000/0.086*RES_hh_fec_in!H10/RES_hh_num_in!H10)</f>
        <v>0</v>
      </c>
      <c r="I10" s="95">
        <f>IF(RES_hh_fec_in!I10=0,0,1000000/0.086*RES_hh_fec_in!I10/RES_hh_num_in!I10)</f>
        <v>0</v>
      </c>
      <c r="J10" s="95">
        <f>IF(RES_hh_fec_in!J10=0,0,1000000/0.086*RES_hh_fec_in!J10/RES_hh_num_in!J10)</f>
        <v>0</v>
      </c>
      <c r="K10" s="95">
        <f>IF(RES_hh_fec_in!K10=0,0,1000000/0.086*RES_hh_fec_in!K10/RES_hh_num_in!K10)</f>
        <v>0</v>
      </c>
      <c r="L10" s="95">
        <f>IF(RES_hh_fec_in!L10=0,0,1000000/0.086*RES_hh_fec_in!L10/RES_hh_num_in!L10)</f>
        <v>0</v>
      </c>
      <c r="M10" s="95">
        <f>IF(RES_hh_fec_in!M10=0,0,1000000/0.086*RES_hh_fec_in!M10/RES_hh_num_in!M10)</f>
        <v>0</v>
      </c>
      <c r="N10" s="95">
        <f>IF(RES_hh_fec_in!N10=0,0,1000000/0.086*RES_hh_fec_in!N10/RES_hh_num_in!N10)</f>
        <v>0</v>
      </c>
      <c r="O10" s="95">
        <f>IF(RES_hh_fec_in!O10=0,0,1000000/0.086*RES_hh_fec_in!O10/RES_hh_num_in!O10)</f>
        <v>0</v>
      </c>
      <c r="P10" s="95">
        <f>IF(RES_hh_fec_in!P10=0,0,1000000/0.086*RES_hh_fec_in!P10/RES_hh_num_in!P10)</f>
        <v>0</v>
      </c>
      <c r="Q10" s="95">
        <f>IF(RES_hh_fec_in!Q10=0,0,1000000/0.086*RES_hh_fec_in!Q10/RES_hh_num_in!Q10)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IF(RES_hh_fec_in!C11=0,0,1000000/0.086*RES_hh_fec_in!C11/RES_hh_num_in!C11)</f>
        <v>0</v>
      </c>
      <c r="D11" s="95">
        <f>IF(RES_hh_fec_in!D11=0,0,1000000/0.086*RES_hh_fec_in!D11/RES_hh_num_in!D11)</f>
        <v>0</v>
      </c>
      <c r="E11" s="95">
        <f>IF(RES_hh_fec_in!E11=0,0,1000000/0.086*RES_hh_fec_in!E11/RES_hh_num_in!E11)</f>
        <v>0</v>
      </c>
      <c r="F11" s="95">
        <f>IF(RES_hh_fec_in!F11=0,0,1000000/0.086*RES_hh_fec_in!F11/RES_hh_num_in!F11)</f>
        <v>0</v>
      </c>
      <c r="G11" s="95">
        <f>IF(RES_hh_fec_in!G11=0,0,1000000/0.086*RES_hh_fec_in!G11/RES_hh_num_in!G11)</f>
        <v>0</v>
      </c>
      <c r="H11" s="95">
        <f>IF(RES_hh_fec_in!H11=0,0,1000000/0.086*RES_hh_fec_in!H11/RES_hh_num_in!H11)</f>
        <v>0</v>
      </c>
      <c r="I11" s="95">
        <f>IF(RES_hh_fec_in!I11=0,0,1000000/0.086*RES_hh_fec_in!I11/RES_hh_num_in!I11)</f>
        <v>0</v>
      </c>
      <c r="J11" s="95">
        <f>IF(RES_hh_fec_in!J11=0,0,1000000/0.086*RES_hh_fec_in!J11/RES_hh_num_in!J11)</f>
        <v>0</v>
      </c>
      <c r="K11" s="95">
        <f>IF(RES_hh_fec_in!K11=0,0,1000000/0.086*RES_hh_fec_in!K11/RES_hh_num_in!K11)</f>
        <v>0</v>
      </c>
      <c r="L11" s="95">
        <f>IF(RES_hh_fec_in!L11=0,0,1000000/0.086*RES_hh_fec_in!L11/RES_hh_num_in!L11)</f>
        <v>0</v>
      </c>
      <c r="M11" s="95">
        <f>IF(RES_hh_fec_in!M11=0,0,1000000/0.086*RES_hh_fec_in!M11/RES_hh_num_in!M11)</f>
        <v>0</v>
      </c>
      <c r="N11" s="95">
        <f>IF(RES_hh_fec_in!N11=0,0,1000000/0.086*RES_hh_fec_in!N11/RES_hh_num_in!N11)</f>
        <v>0</v>
      </c>
      <c r="O11" s="95">
        <f>IF(RES_hh_fec_in!O11=0,0,1000000/0.086*RES_hh_fec_in!O11/RES_hh_num_in!O11)</f>
        <v>0</v>
      </c>
      <c r="P11" s="95">
        <f>IF(RES_hh_fec_in!P11=0,0,1000000/0.086*RES_hh_fec_in!P11/RES_hh_num_in!P11)</f>
        <v>0</v>
      </c>
      <c r="Q11" s="95">
        <f>IF(RES_hh_fec_in!Q11=0,0,1000000/0.086*RES_hh_fec_in!Q11/RES_hh_num_in!Q11)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IF(RES_hh_fec_in!C12=0,0,1000000/0.086*RES_hh_fec_in!C12/RES_hh_num_in!C12)</f>
        <v>8337.6080509641179</v>
      </c>
      <c r="D12" s="95">
        <f>IF(RES_hh_fec_in!D12=0,0,1000000/0.086*RES_hh_fec_in!D12/RES_hh_num_in!D12)</f>
        <v>7812.9376979593699</v>
      </c>
      <c r="E12" s="95">
        <f>IF(RES_hh_fec_in!E12=0,0,1000000/0.086*RES_hh_fec_in!E12/RES_hh_num_in!E12)</f>
        <v>7800.2785130993198</v>
      </c>
      <c r="F12" s="95">
        <f>IF(RES_hh_fec_in!F12=0,0,1000000/0.086*RES_hh_fec_in!F12/RES_hh_num_in!F12)</f>
        <v>7721.9694650477913</v>
      </c>
      <c r="G12" s="95">
        <f>IF(RES_hh_fec_in!G12=0,0,1000000/0.086*RES_hh_fec_in!G12/RES_hh_num_in!G12)</f>
        <v>7335.473677007516</v>
      </c>
      <c r="H12" s="95">
        <f>IF(RES_hh_fec_in!H12=0,0,1000000/0.086*RES_hh_fec_in!H12/RES_hh_num_in!H12)</f>
        <v>7087.8725672389473</v>
      </c>
      <c r="I12" s="95">
        <f>IF(RES_hh_fec_in!I12=0,0,1000000/0.086*RES_hh_fec_in!I12/RES_hh_num_in!I12)</f>
        <v>6087.586349974772</v>
      </c>
      <c r="J12" s="95">
        <f>IF(RES_hh_fec_in!J12=0,0,1000000/0.086*RES_hh_fec_in!J12/RES_hh_num_in!J12)</f>
        <v>6179.5783789120669</v>
      </c>
      <c r="K12" s="95">
        <f>IF(RES_hh_fec_in!K12=0,0,1000000/0.086*RES_hh_fec_in!K12/RES_hh_num_in!K12)</f>
        <v>5570.685637383519</v>
      </c>
      <c r="L12" s="95">
        <f>IF(RES_hh_fec_in!L12=0,0,1000000/0.086*RES_hh_fec_in!L12/RES_hh_num_in!L12)</f>
        <v>5025.4940531147968</v>
      </c>
      <c r="M12" s="95">
        <f>IF(RES_hh_fec_in!M12=0,0,1000000/0.086*RES_hh_fec_in!M12/RES_hh_num_in!M12)</f>
        <v>3642.7167219910348</v>
      </c>
      <c r="N12" s="95">
        <f>IF(RES_hh_fec_in!N12=0,0,1000000/0.086*RES_hh_fec_in!N12/RES_hh_num_in!N12)</f>
        <v>3277.6860209021038</v>
      </c>
      <c r="O12" s="95">
        <f>IF(RES_hh_fec_in!O12=0,0,1000000/0.086*RES_hh_fec_in!O12/RES_hh_num_in!O12)</f>
        <v>3212.4223014052341</v>
      </c>
      <c r="P12" s="95">
        <f>IF(RES_hh_fec_in!P12=0,0,1000000/0.086*RES_hh_fec_in!P12/RES_hh_num_in!P12)</f>
        <v>2785.0521147669197</v>
      </c>
      <c r="Q12" s="95">
        <f>IF(RES_hh_fec_in!Q12=0,0,1000000/0.086*RES_hh_fec_in!Q12/RES_hh_num_in!Q12)</f>
        <v>2898.2017784634813</v>
      </c>
    </row>
    <row r="13" spans="1:17" ht="12" customHeight="1" x14ac:dyDescent="0.25">
      <c r="A13" s="51" t="s">
        <v>114</v>
      </c>
      <c r="B13" s="22"/>
      <c r="C13" s="22">
        <f>IF(RES_hh_fec_in!C13=0,0,1000000/0.086*RES_hh_fec_in!C13/RES_hh_num_in!C13)</f>
        <v>14982.255698828791</v>
      </c>
      <c r="D13" s="22">
        <f>IF(RES_hh_fec_in!D13=0,0,1000000/0.086*RES_hh_fec_in!D13/RES_hh_num_in!D13)</f>
        <v>13451.155170669028</v>
      </c>
      <c r="E13" s="22">
        <f>IF(RES_hh_fec_in!E13=0,0,1000000/0.086*RES_hh_fec_in!E13/RES_hh_num_in!E13)</f>
        <v>14317.290127021857</v>
      </c>
      <c r="F13" s="22">
        <f>IF(RES_hh_fec_in!F13=0,0,1000000/0.086*RES_hh_fec_in!F13/RES_hh_num_in!F13)</f>
        <v>15447.606575354734</v>
      </c>
      <c r="G13" s="22">
        <f>IF(RES_hh_fec_in!G13=0,0,1000000/0.086*RES_hh_fec_in!G13/RES_hh_num_in!G13)</f>
        <v>15136.753263350452</v>
      </c>
      <c r="H13" s="22">
        <f>IF(RES_hh_fec_in!H13=0,0,1000000/0.086*RES_hh_fec_in!H13/RES_hh_num_in!H13)</f>
        <v>16697.136989383234</v>
      </c>
      <c r="I13" s="22">
        <f>IF(RES_hh_fec_in!I13=0,0,1000000/0.086*RES_hh_fec_in!I13/RES_hh_num_in!I13)</f>
        <v>14243.883595772981</v>
      </c>
      <c r="J13" s="22">
        <f>IF(RES_hh_fec_in!J13=0,0,1000000/0.086*RES_hh_fec_in!J13/RES_hh_num_in!J13)</f>
        <v>15458.795011546492</v>
      </c>
      <c r="K13" s="22">
        <f>IF(RES_hh_fec_in!K13=0,0,1000000/0.086*RES_hh_fec_in!K13/RES_hh_num_in!K13)</f>
        <v>12550.418581560685</v>
      </c>
      <c r="L13" s="22">
        <f>IF(RES_hh_fec_in!L13=0,0,1000000/0.086*RES_hh_fec_in!L13/RES_hh_num_in!L13)</f>
        <v>14138.839845179229</v>
      </c>
      <c r="M13" s="22">
        <f>IF(RES_hh_fec_in!M13=0,0,1000000/0.086*RES_hh_fec_in!M13/RES_hh_num_in!M13)</f>
        <v>10772.970191033844</v>
      </c>
      <c r="N13" s="22">
        <f>IF(RES_hh_fec_in!N13=0,0,1000000/0.086*RES_hh_fec_in!N13/RES_hh_num_in!N13)</f>
        <v>10633.853456490766</v>
      </c>
      <c r="O13" s="22">
        <f>IF(RES_hh_fec_in!O13=0,0,1000000/0.086*RES_hh_fec_in!O13/RES_hh_num_in!O13)</f>
        <v>11891.815275808693</v>
      </c>
      <c r="P13" s="22">
        <f>IF(RES_hh_fec_in!P13=0,0,1000000/0.086*RES_hh_fec_in!P13/RES_hh_num_in!P13)</f>
        <v>10782.413472267139</v>
      </c>
      <c r="Q13" s="22">
        <f>IF(RES_hh_fec_in!Q13=0,0,1000000/0.086*RES_hh_fec_in!Q13/RES_hh_num_in!Q13)</f>
        <v>12070.897298042102</v>
      </c>
    </row>
    <row r="14" spans="1:17" ht="12" customHeight="1" x14ac:dyDescent="0.25">
      <c r="A14" s="99" t="s">
        <v>117</v>
      </c>
      <c r="B14" s="98"/>
      <c r="C14" s="98">
        <f>IF(RES_hh_fec_in!C14=0,0,1000000/0.086*RES_hh_fec_in!C14/RES_hh_num_in!C14)</f>
        <v>291.2372475333479</v>
      </c>
      <c r="D14" s="98">
        <f>IF(RES_hh_fec_in!D14=0,0,1000000/0.086*RES_hh_fec_in!D14/RES_hh_num_in!D14)</f>
        <v>145.23532854019689</v>
      </c>
      <c r="E14" s="98">
        <f>IF(RES_hh_fec_in!E14=0,0,1000000/0.086*RES_hh_fec_in!E14/RES_hh_num_in!E14)</f>
        <v>208.59702224238404</v>
      </c>
      <c r="F14" s="98">
        <f>IF(RES_hh_fec_in!F14=0,0,1000000/0.086*RES_hh_fec_in!F14/RES_hh_num_in!F14)</f>
        <v>255.56137506789827</v>
      </c>
      <c r="G14" s="98">
        <f>IF(RES_hh_fec_in!G14=0,0,1000000/0.086*RES_hh_fec_in!G14/RES_hh_num_in!G14)</f>
        <v>221.04145412201581</v>
      </c>
      <c r="H14" s="98">
        <f>IF(RES_hh_fec_in!H14=0,0,1000000/0.086*RES_hh_fec_in!H14/RES_hh_num_in!H14)</f>
        <v>333.64609545036052</v>
      </c>
      <c r="I14" s="98">
        <f>IF(RES_hh_fec_in!I14=0,0,1000000/0.086*RES_hh_fec_in!I14/RES_hh_num_in!I14)</f>
        <v>229.70478372649262</v>
      </c>
      <c r="J14" s="98">
        <f>IF(RES_hh_fec_in!J14=0,0,1000000/0.086*RES_hh_fec_in!J14/RES_hh_num_in!J14)</f>
        <v>275.15278698280696</v>
      </c>
      <c r="K14" s="98">
        <f>IF(RES_hh_fec_in!K14=0,0,1000000/0.086*RES_hh_fec_in!K14/RES_hh_num_in!K14)</f>
        <v>83.804164808306822</v>
      </c>
      <c r="L14" s="98">
        <f>IF(RES_hh_fec_in!L14=0,0,1000000/0.086*RES_hh_fec_in!L14/RES_hh_num_in!L14)</f>
        <v>176.97293525369685</v>
      </c>
      <c r="M14" s="98">
        <f>IF(RES_hh_fec_in!M14=0,0,1000000/0.086*RES_hh_fec_in!M14/RES_hh_num_in!M14)</f>
        <v>104.43022950387686</v>
      </c>
      <c r="N14" s="98">
        <f>IF(RES_hh_fec_in!N14=0,0,1000000/0.086*RES_hh_fec_in!N14/RES_hh_num_in!N14)</f>
        <v>126.39686114797267</v>
      </c>
      <c r="O14" s="98">
        <f>IF(RES_hh_fec_in!O14=0,0,1000000/0.086*RES_hh_fec_in!O14/RES_hh_num_in!O14)</f>
        <v>166.70532993273235</v>
      </c>
      <c r="P14" s="98">
        <f>IF(RES_hh_fec_in!P14=0,0,1000000/0.086*RES_hh_fec_in!P14/RES_hh_num_in!P14)</f>
        <v>212.39614245466123</v>
      </c>
      <c r="Q14" s="98">
        <f>IF(RES_hh_fec_in!Q14=0,0,1000000/0.086*RES_hh_fec_in!Q14/RES_hh_num_in!Q14)</f>
        <v>256.48667549141771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6.7130104596730584</v>
      </c>
      <c r="D15" s="96">
        <f t="shared" si="0"/>
        <v>6.704704291637535</v>
      </c>
      <c r="E15" s="96">
        <f t="shared" si="0"/>
        <v>5.7289494842154047</v>
      </c>
      <c r="F15" s="96">
        <f t="shared" si="0"/>
        <v>8.3463808105966457</v>
      </c>
      <c r="G15" s="96">
        <f t="shared" si="0"/>
        <v>11.04752870341086</v>
      </c>
      <c r="H15" s="96">
        <f t="shared" si="0"/>
        <v>13.390227099978556</v>
      </c>
      <c r="I15" s="96">
        <f t="shared" si="0"/>
        <v>14.296627693837886</v>
      </c>
      <c r="J15" s="96">
        <f t="shared" si="0"/>
        <v>13.895024509340464</v>
      </c>
      <c r="K15" s="96">
        <f t="shared" si="0"/>
        <v>21.917936528262882</v>
      </c>
      <c r="L15" s="96">
        <f t="shared" si="0"/>
        <v>23.47578160763711</v>
      </c>
      <c r="M15" s="96">
        <f t="shared" si="0"/>
        <v>29.744566268099863</v>
      </c>
      <c r="N15" s="96">
        <f t="shared" si="0"/>
        <v>28.787439486935387</v>
      </c>
      <c r="O15" s="96">
        <f t="shared" si="0"/>
        <v>35.248738504121867</v>
      </c>
      <c r="P15" s="96">
        <f t="shared" si="0"/>
        <v>39.430887168532657</v>
      </c>
      <c r="Q15" s="96">
        <f t="shared" si="0"/>
        <v>33.383202690222738</v>
      </c>
    </row>
    <row r="16" spans="1:17" ht="12" customHeight="1" x14ac:dyDescent="0.25">
      <c r="A16" s="87" t="s">
        <v>111</v>
      </c>
      <c r="B16" s="97"/>
      <c r="C16" s="97">
        <f>IF(RES_hh_fec_in!C16=0,0,1000000/0.086*RES_hh_fec_in!C16/RES_hh_num_in!C$3)</f>
        <v>6.7130104596730584</v>
      </c>
      <c r="D16" s="97">
        <f>IF(RES_hh_fec_in!D16=0,0,1000000/0.086*RES_hh_fec_in!D16/RES_hh_num_in!D$3)</f>
        <v>6.704704291637535</v>
      </c>
      <c r="E16" s="97">
        <f>IF(RES_hh_fec_in!E16=0,0,1000000/0.086*RES_hh_fec_in!E16/RES_hh_num_in!E$3)</f>
        <v>5.7289494842154047</v>
      </c>
      <c r="F16" s="97">
        <f>IF(RES_hh_fec_in!F16=0,0,1000000/0.086*RES_hh_fec_in!F16/RES_hh_num_in!F$3)</f>
        <v>8.3463808105966457</v>
      </c>
      <c r="G16" s="97">
        <f>IF(RES_hh_fec_in!G16=0,0,1000000/0.086*RES_hh_fec_in!G16/RES_hh_num_in!G$3)</f>
        <v>11.04752870341086</v>
      </c>
      <c r="H16" s="97">
        <f>IF(RES_hh_fec_in!H16=0,0,1000000/0.086*RES_hh_fec_in!H16/RES_hh_num_in!H$3)</f>
        <v>13.390227099978556</v>
      </c>
      <c r="I16" s="97">
        <f>IF(RES_hh_fec_in!I16=0,0,1000000/0.086*RES_hh_fec_in!I16/RES_hh_num_in!I$3)</f>
        <v>14.296627693837886</v>
      </c>
      <c r="J16" s="97">
        <f>IF(RES_hh_fec_in!J16=0,0,1000000/0.086*RES_hh_fec_in!J16/RES_hh_num_in!J$3)</f>
        <v>13.895024509340464</v>
      </c>
      <c r="K16" s="97">
        <f>IF(RES_hh_fec_in!K16=0,0,1000000/0.086*RES_hh_fec_in!K16/RES_hh_num_in!K$3)</f>
        <v>21.917936528262882</v>
      </c>
      <c r="L16" s="97">
        <f>IF(RES_hh_fec_in!L16=0,0,1000000/0.086*RES_hh_fec_in!L16/RES_hh_num_in!L$3)</f>
        <v>23.47578160763711</v>
      </c>
      <c r="M16" s="97">
        <f>IF(RES_hh_fec_in!M16=0,0,1000000/0.086*RES_hh_fec_in!M16/RES_hh_num_in!M$3)</f>
        <v>29.744566268099863</v>
      </c>
      <c r="N16" s="97">
        <f>IF(RES_hh_fec_in!N16=0,0,1000000/0.086*RES_hh_fec_in!N16/RES_hh_num_in!N$3)</f>
        <v>28.787439486935387</v>
      </c>
      <c r="O16" s="97">
        <f>IF(RES_hh_fec_in!O16=0,0,1000000/0.086*RES_hh_fec_in!O16/RES_hh_num_in!O$3)</f>
        <v>35.248738504121867</v>
      </c>
      <c r="P16" s="97">
        <f>IF(RES_hh_fec_in!P16=0,0,1000000/0.086*RES_hh_fec_in!P16/RES_hh_num_in!P$3)</f>
        <v>39.430887168532657</v>
      </c>
      <c r="Q16" s="97">
        <f>IF(RES_hh_fec_in!Q16=0,0,1000000/0.086*RES_hh_fec_in!Q16/RES_hh_num_in!Q$3)</f>
        <v>33.383202690222738</v>
      </c>
    </row>
    <row r="17" spans="1:17" ht="12.95" customHeight="1" x14ac:dyDescent="0.25">
      <c r="A17" s="89" t="s">
        <v>63</v>
      </c>
      <c r="B17" s="96"/>
      <c r="C17" s="96">
        <f>IF(RES_hh_fec_in!C17=0,0,1000000/0.086*RES_hh_fec_in!C17/RES_hh_num_in!C17)</f>
        <v>3679.4862163863872</v>
      </c>
      <c r="D17" s="96">
        <f>IF(RES_hh_fec_in!D17=0,0,1000000/0.086*RES_hh_fec_in!D17/RES_hh_num_in!D17)</f>
        <v>3584.171885131017</v>
      </c>
      <c r="E17" s="96">
        <f>IF(RES_hh_fec_in!E17=0,0,1000000/0.086*RES_hh_fec_in!E17/RES_hh_num_in!E17)</f>
        <v>3549.4487157348044</v>
      </c>
      <c r="F17" s="96">
        <f>IF(RES_hh_fec_in!F17=0,0,1000000/0.086*RES_hh_fec_in!F17/RES_hh_num_in!F17)</f>
        <v>3598.0976264627029</v>
      </c>
      <c r="G17" s="96">
        <f>IF(RES_hh_fec_in!G17=0,0,1000000/0.086*RES_hh_fec_in!G17/RES_hh_num_in!G17)</f>
        <v>3589.995605272728</v>
      </c>
      <c r="H17" s="96">
        <f>IF(RES_hh_fec_in!H17=0,0,1000000/0.086*RES_hh_fec_in!H17/RES_hh_num_in!H17)</f>
        <v>3680.4338155517303</v>
      </c>
      <c r="I17" s="96">
        <f>IF(RES_hh_fec_in!I17=0,0,1000000/0.086*RES_hh_fec_in!I17/RES_hh_num_in!I17)</f>
        <v>3614.8229075843869</v>
      </c>
      <c r="J17" s="96">
        <f>IF(RES_hh_fec_in!J17=0,0,1000000/0.086*RES_hh_fec_in!J17/RES_hh_num_in!J17)</f>
        <v>3504.7179446068217</v>
      </c>
      <c r="K17" s="96">
        <f>IF(RES_hh_fec_in!K17=0,0,1000000/0.086*RES_hh_fec_in!K17/RES_hh_num_in!K17)</f>
        <v>3584.0832055132428</v>
      </c>
      <c r="L17" s="96">
        <f>IF(RES_hh_fec_in!L17=0,0,1000000/0.086*RES_hh_fec_in!L17/RES_hh_num_in!L17)</f>
        <v>3413.2300393813625</v>
      </c>
      <c r="M17" s="96">
        <f>IF(RES_hh_fec_in!M17=0,0,1000000/0.086*RES_hh_fec_in!M17/RES_hh_num_in!M17)</f>
        <v>3493.1359820571538</v>
      </c>
      <c r="N17" s="96">
        <f>IF(RES_hh_fec_in!N17=0,0,1000000/0.086*RES_hh_fec_in!N17/RES_hh_num_in!N17)</f>
        <v>3571.0061422294875</v>
      </c>
      <c r="O17" s="96">
        <f>IF(RES_hh_fec_in!O17=0,0,1000000/0.086*RES_hh_fec_in!O17/RES_hh_num_in!O17)</f>
        <v>3513.4689301122248</v>
      </c>
      <c r="P17" s="96">
        <f>IF(RES_hh_fec_in!P17=0,0,1000000/0.086*RES_hh_fec_in!P17/RES_hh_num_in!P17)</f>
        <v>3447.1158145914228</v>
      </c>
      <c r="Q17" s="96">
        <f>IF(RES_hh_fec_in!Q17=0,0,1000000/0.086*RES_hh_fec_in!Q17/RES_hh_num_in!Q17)</f>
        <v>3479.0183803928194</v>
      </c>
    </row>
    <row r="18" spans="1:17" ht="12" customHeight="1" x14ac:dyDescent="0.25">
      <c r="A18" s="87" t="s">
        <v>58</v>
      </c>
      <c r="B18" s="95"/>
      <c r="C18" s="95">
        <f>IF(RES_hh_fec_in!C18=0,0,1000000/0.086*RES_hh_fec_in!C18/RES_hh_num_in!C18)</f>
        <v>0</v>
      </c>
      <c r="D18" s="95">
        <f>IF(RES_hh_fec_in!D18=0,0,1000000/0.086*RES_hh_fec_in!D18/RES_hh_num_in!D18)</f>
        <v>4428.1830669501087</v>
      </c>
      <c r="E18" s="95">
        <f>IF(RES_hh_fec_in!E18=0,0,1000000/0.086*RES_hh_fec_in!E18/RES_hh_num_in!E18)</f>
        <v>0</v>
      </c>
      <c r="F18" s="95">
        <f>IF(RES_hh_fec_in!F18=0,0,1000000/0.086*RES_hh_fec_in!F18/RES_hh_num_in!F18)</f>
        <v>4352.8671107878572</v>
      </c>
      <c r="G18" s="95">
        <f>IF(RES_hh_fec_in!G18=0,0,1000000/0.086*RES_hh_fec_in!G18/RES_hh_num_in!G18)</f>
        <v>4332.5975557626689</v>
      </c>
      <c r="H18" s="95">
        <f>IF(RES_hh_fec_in!H18=0,0,1000000/0.086*RES_hh_fec_in!H18/RES_hh_num_in!H18)</f>
        <v>4336.9924129460633</v>
      </c>
      <c r="I18" s="95">
        <f>IF(RES_hh_fec_in!I18=0,0,1000000/0.086*RES_hh_fec_in!I18/RES_hh_num_in!I18)</f>
        <v>4286.4780668839985</v>
      </c>
      <c r="J18" s="95">
        <f>IF(RES_hh_fec_in!J18=0,0,1000000/0.086*RES_hh_fec_in!J18/RES_hh_num_in!J18)</f>
        <v>4254.8816141347934</v>
      </c>
      <c r="K18" s="95">
        <f>IF(RES_hh_fec_in!K18=0,0,1000000/0.086*RES_hh_fec_in!K18/RES_hh_num_in!K18)</f>
        <v>4231.858481834287</v>
      </c>
      <c r="L18" s="95">
        <f>IF(RES_hh_fec_in!L18=0,0,1000000/0.086*RES_hh_fec_in!L18/RES_hh_num_in!L18)</f>
        <v>4210.7562828976243</v>
      </c>
      <c r="M18" s="95">
        <f>IF(RES_hh_fec_in!M18=0,0,1000000/0.086*RES_hh_fec_in!M18/RES_hh_num_in!M18)</f>
        <v>4238.6445438688161</v>
      </c>
      <c r="N18" s="95">
        <f>IF(RES_hh_fec_in!N18=0,0,1000000/0.086*RES_hh_fec_in!N18/RES_hh_num_in!N18)</f>
        <v>4256.937487290139</v>
      </c>
      <c r="O18" s="95">
        <f>IF(RES_hh_fec_in!O18=0,0,1000000/0.086*RES_hh_fec_in!O18/RES_hh_num_in!O18)</f>
        <v>4300.5677468551849</v>
      </c>
      <c r="P18" s="95">
        <f>IF(RES_hh_fec_in!P18=0,0,1000000/0.086*RES_hh_fec_in!P18/RES_hh_num_in!P18)</f>
        <v>0</v>
      </c>
      <c r="Q18" s="95">
        <f>IF(RES_hh_fec_in!Q18=0,0,1000000/0.086*RES_hh_fec_in!Q18/RES_hh_num_in!Q18)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IF(RES_hh_fec_in!C19=0,0,1000000/0.086*RES_hh_fec_in!C19/RES_hh_num_in!C19)</f>
        <v>3686.6413520723941</v>
      </c>
      <c r="D19" s="95">
        <f>IF(RES_hh_fec_in!D19=0,0,1000000/0.086*RES_hh_fec_in!D19/RES_hh_num_in!D19)</f>
        <v>3662.3548394021054</v>
      </c>
      <c r="E19" s="95">
        <f>IF(RES_hh_fec_in!E19=0,0,1000000/0.086*RES_hh_fec_in!E19/RES_hh_num_in!E19)</f>
        <v>3673.6790653826993</v>
      </c>
      <c r="F19" s="95">
        <f>IF(RES_hh_fec_in!F19=0,0,1000000/0.086*RES_hh_fec_in!F19/RES_hh_num_in!F19)</f>
        <v>3658.4849443270837</v>
      </c>
      <c r="G19" s="95">
        <f>IF(RES_hh_fec_in!G19=0,0,1000000/0.086*RES_hh_fec_in!G19/RES_hh_num_in!G19)</f>
        <v>3675.4685681527631</v>
      </c>
      <c r="H19" s="95">
        <f>IF(RES_hh_fec_in!H19=0,0,1000000/0.086*RES_hh_fec_in!H19/RES_hh_num_in!H19)</f>
        <v>3730.8408324767938</v>
      </c>
      <c r="I19" s="95">
        <f>IF(RES_hh_fec_in!I19=0,0,1000000/0.086*RES_hh_fec_in!I19/RES_hh_num_in!I19)</f>
        <v>3684.8503776361244</v>
      </c>
      <c r="J19" s="95">
        <f>IF(RES_hh_fec_in!J19=0,0,1000000/0.086*RES_hh_fec_in!J19/RES_hh_num_in!J19)</f>
        <v>3598.4668567833842</v>
      </c>
      <c r="K19" s="95">
        <f>IF(RES_hh_fec_in!K19=0,0,1000000/0.086*RES_hh_fec_in!K19/RES_hh_num_in!K19)</f>
        <v>2621.0596564416505</v>
      </c>
      <c r="L19" s="95">
        <f>IF(RES_hh_fec_in!L19=0,0,1000000/0.086*RES_hh_fec_in!L19/RES_hh_num_in!L19)</f>
        <v>0</v>
      </c>
      <c r="M19" s="95">
        <f>IF(RES_hh_fec_in!M19=0,0,1000000/0.086*RES_hh_fec_in!M19/RES_hh_num_in!M19)</f>
        <v>0</v>
      </c>
      <c r="N19" s="95">
        <f>IF(RES_hh_fec_in!N19=0,0,1000000/0.086*RES_hh_fec_in!N19/RES_hh_num_in!N19)</f>
        <v>0</v>
      </c>
      <c r="O19" s="95">
        <f>IF(RES_hh_fec_in!O19=0,0,1000000/0.086*RES_hh_fec_in!O19/RES_hh_num_in!O19)</f>
        <v>3468.0823540580036</v>
      </c>
      <c r="P19" s="95">
        <f>IF(RES_hh_fec_in!P19=0,0,1000000/0.086*RES_hh_fec_in!P19/RES_hh_num_in!P19)</f>
        <v>3394.5144856750608</v>
      </c>
      <c r="Q19" s="95">
        <f>IF(RES_hh_fec_in!Q19=0,0,1000000/0.086*RES_hh_fec_in!Q19/RES_hh_num_in!Q19)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IF(RES_hh_fec_in!C20=0,0,1000000/0.086*RES_hh_fec_in!C20/RES_hh_num_in!C20)</f>
        <v>3875.8073208170981</v>
      </c>
      <c r="D20" s="95">
        <f>IF(RES_hh_fec_in!D20=0,0,1000000/0.086*RES_hh_fec_in!D20/RES_hh_num_in!D20)</f>
        <v>3807.3810968781459</v>
      </c>
      <c r="E20" s="95">
        <f>IF(RES_hh_fec_in!E20=0,0,1000000/0.086*RES_hh_fec_in!E20/RES_hh_num_in!E20)</f>
        <v>3808.1646099905961</v>
      </c>
      <c r="F20" s="95">
        <f>IF(RES_hh_fec_in!F20=0,0,1000000/0.086*RES_hh_fec_in!F20/RES_hh_num_in!F20)</f>
        <v>3729.2386138016291</v>
      </c>
      <c r="G20" s="95">
        <f>IF(RES_hh_fec_in!G20=0,0,1000000/0.086*RES_hh_fec_in!G20/RES_hh_num_in!G20)</f>
        <v>3721.8357056118771</v>
      </c>
      <c r="H20" s="95">
        <f>IF(RES_hh_fec_in!H20=0,0,1000000/0.086*RES_hh_fec_in!H20/RES_hh_num_in!H20)</f>
        <v>3736.1232643679209</v>
      </c>
      <c r="I20" s="95">
        <f>IF(RES_hh_fec_in!I20=0,0,1000000/0.086*RES_hh_fec_in!I20/RES_hh_num_in!I20)</f>
        <v>3554.0196902411872</v>
      </c>
      <c r="J20" s="95">
        <f>IF(RES_hh_fec_in!J20=0,0,1000000/0.086*RES_hh_fec_in!J20/RES_hh_num_in!J20)</f>
        <v>3296.069661211654</v>
      </c>
      <c r="K20" s="95">
        <f>IF(RES_hh_fec_in!K20=0,0,1000000/0.086*RES_hh_fec_in!K20/RES_hh_num_in!K20)</f>
        <v>3324.4422865072761</v>
      </c>
      <c r="L20" s="95">
        <f>IF(RES_hh_fec_in!L20=0,0,1000000/0.086*RES_hh_fec_in!L20/RES_hh_num_in!L20)</f>
        <v>2839.8092798319171</v>
      </c>
      <c r="M20" s="95">
        <f>IF(RES_hh_fec_in!M20=0,0,1000000/0.086*RES_hh_fec_in!M20/RES_hh_num_in!M20)</f>
        <v>2536.5380872763758</v>
      </c>
      <c r="N20" s="95">
        <f>IF(RES_hh_fec_in!N20=0,0,1000000/0.086*RES_hh_fec_in!N20/RES_hh_num_in!N20)</f>
        <v>2683.0861366664635</v>
      </c>
      <c r="O20" s="95">
        <f>IF(RES_hh_fec_in!O20=0,0,1000000/0.086*RES_hh_fec_in!O20/RES_hh_num_in!O20)</f>
        <v>2749.561231906102</v>
      </c>
      <c r="P20" s="95">
        <f>IF(RES_hh_fec_in!P20=0,0,1000000/0.086*RES_hh_fec_in!P20/RES_hh_num_in!P20)</f>
        <v>3067.9504911384297</v>
      </c>
      <c r="Q20" s="95">
        <f>IF(RES_hh_fec_in!Q20=0,0,1000000/0.086*RES_hh_fec_in!Q20/RES_hh_num_in!Q20)</f>
        <v>3164.1903640380419</v>
      </c>
    </row>
    <row r="21" spans="1:17" ht="12" customHeight="1" x14ac:dyDescent="0.25">
      <c r="A21" s="87" t="s">
        <v>109</v>
      </c>
      <c r="B21" s="95"/>
      <c r="C21" s="95">
        <f>IF(RES_hh_fec_in!C21=0,0,1000000/0.086*RES_hh_fec_in!C21/RES_hh_num_in!C21)</f>
        <v>3704.007992057971</v>
      </c>
      <c r="D21" s="95">
        <f>IF(RES_hh_fec_in!D21=0,0,1000000/0.086*RES_hh_fec_in!D21/RES_hh_num_in!D21)</f>
        <v>3623.5602375232302</v>
      </c>
      <c r="E21" s="95">
        <f>IF(RES_hh_fec_in!E21=0,0,1000000/0.086*RES_hh_fec_in!E21/RES_hh_num_in!E21)</f>
        <v>3630.5641245295587</v>
      </c>
      <c r="F21" s="95">
        <f>IF(RES_hh_fec_in!F21=0,0,1000000/0.086*RES_hh_fec_in!F21/RES_hh_num_in!F21)</f>
        <v>3585.5227052706264</v>
      </c>
      <c r="G21" s="95">
        <f>IF(RES_hh_fec_in!G21=0,0,1000000/0.086*RES_hh_fec_in!G21/RES_hh_num_in!G21)</f>
        <v>3521.5194179573909</v>
      </c>
      <c r="H21" s="95">
        <f>IF(RES_hh_fec_in!H21=0,0,1000000/0.086*RES_hh_fec_in!H21/RES_hh_num_in!H21)</f>
        <v>3536.5891194183469</v>
      </c>
      <c r="I21" s="95">
        <f>IF(RES_hh_fec_in!I21=0,0,1000000/0.086*RES_hh_fec_in!I21/RES_hh_num_in!I21)</f>
        <v>3275.6173376547545</v>
      </c>
      <c r="J21" s="95">
        <f>IF(RES_hh_fec_in!J21=0,0,1000000/0.086*RES_hh_fec_in!J21/RES_hh_num_in!J21)</f>
        <v>3202.4614463659509</v>
      </c>
      <c r="K21" s="95">
        <f>IF(RES_hh_fec_in!K21=0,0,1000000/0.086*RES_hh_fec_in!K21/RES_hh_num_in!K21)</f>
        <v>2685.3104921650524</v>
      </c>
      <c r="L21" s="95">
        <f>IF(RES_hh_fec_in!L21=0,0,1000000/0.086*RES_hh_fec_in!L21/RES_hh_num_in!L21)</f>
        <v>3087.0318266394843</v>
      </c>
      <c r="M21" s="95">
        <f>IF(RES_hh_fec_in!M21=0,0,1000000/0.086*RES_hh_fec_in!M21/RES_hh_num_in!M21)</f>
        <v>2348.5297658188806</v>
      </c>
      <c r="N21" s="95">
        <f>IF(RES_hh_fec_in!N21=0,0,1000000/0.086*RES_hh_fec_in!N21/RES_hh_num_in!N21)</f>
        <v>2987.3423816335508</v>
      </c>
      <c r="O21" s="95">
        <f>IF(RES_hh_fec_in!O21=0,0,1000000/0.086*RES_hh_fec_in!O21/RES_hh_num_in!O21)</f>
        <v>2548.3153240404054</v>
      </c>
      <c r="P21" s="95">
        <f>IF(RES_hh_fec_in!P21=0,0,1000000/0.086*RES_hh_fec_in!P21/RES_hh_num_in!P21)</f>
        <v>0</v>
      </c>
      <c r="Q21" s="95">
        <f>IF(RES_hh_fec_in!Q21=0,0,1000000/0.086*RES_hh_fec_in!Q21/RES_hh_num_in!Q21)</f>
        <v>2775.2840104868887</v>
      </c>
    </row>
    <row r="22" spans="1:17" ht="12" customHeight="1" x14ac:dyDescent="0.25">
      <c r="A22" s="87" t="s">
        <v>55</v>
      </c>
      <c r="B22" s="95"/>
      <c r="C22" s="95">
        <f>IF(RES_hh_fec_in!C22=0,0,1000000/0.086*RES_hh_fec_in!C22/RES_hh_num_in!C22)</f>
        <v>0</v>
      </c>
      <c r="D22" s="95">
        <f>IF(RES_hh_fec_in!D22=0,0,1000000/0.086*RES_hh_fec_in!D22/RES_hh_num_in!D22)</f>
        <v>4300.8135150452426</v>
      </c>
      <c r="E22" s="95">
        <f>IF(RES_hh_fec_in!E22=0,0,1000000/0.086*RES_hh_fec_in!E22/RES_hh_num_in!E22)</f>
        <v>0</v>
      </c>
      <c r="F22" s="95">
        <f>IF(RES_hh_fec_in!F22=0,0,1000000/0.086*RES_hh_fec_in!F22/RES_hh_num_in!F22)</f>
        <v>4227.0141825543087</v>
      </c>
      <c r="G22" s="95">
        <f>IF(RES_hh_fec_in!G22=0,0,1000000/0.086*RES_hh_fec_in!G22/RES_hh_num_in!G22)</f>
        <v>4271.4795307726445</v>
      </c>
      <c r="H22" s="95">
        <f>IF(RES_hh_fec_in!H22=0,0,1000000/0.086*RES_hh_fec_in!H22/RES_hh_num_in!H22)</f>
        <v>4280.6965980938057</v>
      </c>
      <c r="I22" s="95">
        <f>IF(RES_hh_fec_in!I22=0,0,1000000/0.086*RES_hh_fec_in!I22/RES_hh_num_in!I22)</f>
        <v>4336.9765554723299</v>
      </c>
      <c r="J22" s="95">
        <f>IF(RES_hh_fec_in!J22=0,0,1000000/0.086*RES_hh_fec_in!J22/RES_hh_num_in!J22)</f>
        <v>3033.2098089225465</v>
      </c>
      <c r="K22" s="95">
        <f>IF(RES_hh_fec_in!K22=0,0,1000000/0.086*RES_hh_fec_in!K22/RES_hh_num_in!K22)</f>
        <v>4133.6393603732158</v>
      </c>
      <c r="L22" s="95">
        <f>IF(RES_hh_fec_in!L22=0,0,1000000/0.086*RES_hh_fec_in!L22/RES_hh_num_in!L22)</f>
        <v>2978.5246012514781</v>
      </c>
      <c r="M22" s="95">
        <f>IF(RES_hh_fec_in!M22=0,0,1000000/0.086*RES_hh_fec_in!M22/RES_hh_num_in!M22)</f>
        <v>3452.928199525863</v>
      </c>
      <c r="N22" s="95">
        <f>IF(RES_hh_fec_in!N22=0,0,1000000/0.086*RES_hh_fec_in!N22/RES_hh_num_in!N22)</f>
        <v>4054.539006551001</v>
      </c>
      <c r="O22" s="95">
        <f>IF(RES_hh_fec_in!O22=0,0,1000000/0.086*RES_hh_fec_in!O22/RES_hh_num_in!O22)</f>
        <v>3073.1249084121378</v>
      </c>
      <c r="P22" s="95">
        <f>IF(RES_hh_fec_in!P22=0,0,1000000/0.086*RES_hh_fec_in!P22/RES_hh_num_in!P22)</f>
        <v>3199.6731361867628</v>
      </c>
      <c r="Q22" s="95">
        <f>IF(RES_hh_fec_in!Q22=0,0,1000000/0.086*RES_hh_fec_in!Q22/RES_hh_num_in!Q22)</f>
        <v>3753.0687025006218</v>
      </c>
    </row>
    <row r="23" spans="1:17" ht="12" customHeight="1" x14ac:dyDescent="0.25">
      <c r="A23" s="87" t="s">
        <v>79</v>
      </c>
      <c r="B23" s="95"/>
      <c r="C23" s="95">
        <f>IF(RES_hh_fec_in!C23=0,0,1000000/0.086*RES_hh_fec_in!C23/RES_hh_num_in!C23)</f>
        <v>0</v>
      </c>
      <c r="D23" s="95">
        <f>IF(RES_hh_fec_in!D23=0,0,1000000/0.086*RES_hh_fec_in!D23/RES_hh_num_in!D23)</f>
        <v>0</v>
      </c>
      <c r="E23" s="95">
        <f>IF(RES_hh_fec_in!E23=0,0,1000000/0.086*RES_hh_fec_in!E23/RES_hh_num_in!E23)</f>
        <v>0</v>
      </c>
      <c r="F23" s="95">
        <f>IF(RES_hh_fec_in!F23=0,0,1000000/0.086*RES_hh_fec_in!F23/RES_hh_num_in!F23)</f>
        <v>0</v>
      </c>
      <c r="G23" s="95">
        <f>IF(RES_hh_fec_in!G23=0,0,1000000/0.086*RES_hh_fec_in!G23/RES_hh_num_in!G23)</f>
        <v>0</v>
      </c>
      <c r="H23" s="95">
        <f>IF(RES_hh_fec_in!H23=0,0,1000000/0.086*RES_hh_fec_in!H23/RES_hh_num_in!H23)</f>
        <v>0</v>
      </c>
      <c r="I23" s="95">
        <f>IF(RES_hh_fec_in!I23=0,0,1000000/0.086*RES_hh_fec_in!I23/RES_hh_num_in!I23)</f>
        <v>0</v>
      </c>
      <c r="J23" s="95">
        <f>IF(RES_hh_fec_in!J23=0,0,1000000/0.086*RES_hh_fec_in!J23/RES_hh_num_in!J23)</f>
        <v>0</v>
      </c>
      <c r="K23" s="95">
        <f>IF(RES_hh_fec_in!K23=0,0,1000000/0.086*RES_hh_fec_in!K23/RES_hh_num_in!K23)</f>
        <v>0</v>
      </c>
      <c r="L23" s="95">
        <f>IF(RES_hh_fec_in!L23=0,0,1000000/0.086*RES_hh_fec_in!L23/RES_hh_num_in!L23)</f>
        <v>0</v>
      </c>
      <c r="M23" s="95">
        <f>IF(RES_hh_fec_in!M23=0,0,1000000/0.086*RES_hh_fec_in!M23/RES_hh_num_in!M23)</f>
        <v>0</v>
      </c>
      <c r="N23" s="95">
        <f>IF(RES_hh_fec_in!N23=0,0,1000000/0.086*RES_hh_fec_in!N23/RES_hh_num_in!N23)</f>
        <v>0</v>
      </c>
      <c r="O23" s="95">
        <f>IF(RES_hh_fec_in!O23=0,0,1000000/0.086*RES_hh_fec_in!O23/RES_hh_num_in!O23)</f>
        <v>0</v>
      </c>
      <c r="P23" s="95">
        <f>IF(RES_hh_fec_in!P23=0,0,1000000/0.086*RES_hh_fec_in!P23/RES_hh_num_in!P23)</f>
        <v>0</v>
      </c>
      <c r="Q23" s="95">
        <f>IF(RES_hh_fec_in!Q23=0,0,1000000/0.086*RES_hh_fec_in!Q23/RES_hh_num_in!Q23)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IF(RES_hh_fec_in!C24=0,0,1000000/0.086*RES_hh_fec_in!C24/RES_hh_num_in!C24)</f>
        <v>0</v>
      </c>
      <c r="D24" s="95">
        <f>IF(RES_hh_fec_in!D24=0,0,1000000/0.086*RES_hh_fec_in!D24/RES_hh_num_in!D24)</f>
        <v>0</v>
      </c>
      <c r="E24" s="95">
        <f>IF(RES_hh_fec_in!E24=0,0,1000000/0.086*RES_hh_fec_in!E24/RES_hh_num_in!E24)</f>
        <v>0</v>
      </c>
      <c r="F24" s="95">
        <f>IF(RES_hh_fec_in!F24=0,0,1000000/0.086*RES_hh_fec_in!F24/RES_hh_num_in!F24)</f>
        <v>0</v>
      </c>
      <c r="G24" s="95">
        <f>IF(RES_hh_fec_in!G24=0,0,1000000/0.086*RES_hh_fec_in!G24/RES_hh_num_in!G24)</f>
        <v>0</v>
      </c>
      <c r="H24" s="95">
        <f>IF(RES_hh_fec_in!H24=0,0,1000000/0.086*RES_hh_fec_in!H24/RES_hh_num_in!H24)</f>
        <v>0</v>
      </c>
      <c r="I24" s="95">
        <f>IF(RES_hh_fec_in!I24=0,0,1000000/0.086*RES_hh_fec_in!I24/RES_hh_num_in!I24)</f>
        <v>0</v>
      </c>
      <c r="J24" s="95">
        <f>IF(RES_hh_fec_in!J24=0,0,1000000/0.086*RES_hh_fec_in!J24/RES_hh_num_in!J24)</f>
        <v>0</v>
      </c>
      <c r="K24" s="95">
        <f>IF(RES_hh_fec_in!K24=0,0,1000000/0.086*RES_hh_fec_in!K24/RES_hh_num_in!K24)</f>
        <v>0</v>
      </c>
      <c r="L24" s="95">
        <f>IF(RES_hh_fec_in!L24=0,0,1000000/0.086*RES_hh_fec_in!L24/RES_hh_num_in!L24)</f>
        <v>0</v>
      </c>
      <c r="M24" s="95">
        <f>IF(RES_hh_fec_in!M24=0,0,1000000/0.086*RES_hh_fec_in!M24/RES_hh_num_in!M24)</f>
        <v>0</v>
      </c>
      <c r="N24" s="95">
        <f>IF(RES_hh_fec_in!N24=0,0,1000000/0.086*RES_hh_fec_in!N24/RES_hh_num_in!N24)</f>
        <v>0</v>
      </c>
      <c r="O24" s="95">
        <f>IF(RES_hh_fec_in!O24=0,0,1000000/0.086*RES_hh_fec_in!O24/RES_hh_num_in!O24)</f>
        <v>0</v>
      </c>
      <c r="P24" s="95">
        <f>IF(RES_hh_fec_in!P24=0,0,1000000/0.086*RES_hh_fec_in!P24/RES_hh_num_in!P24)</f>
        <v>0</v>
      </c>
      <c r="Q24" s="95">
        <f>IF(RES_hh_fec_in!Q24=0,0,1000000/0.086*RES_hh_fec_in!Q24/RES_hh_num_in!Q24)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IF(RES_hh_fec_in!C25=0,0,1000000/0.086*RES_hh_fec_in!C25/RES_hh_num_in!C25)</f>
        <v>3458.4126372465121</v>
      </c>
      <c r="D25" s="22">
        <f>IF(RES_hh_fec_in!D25=0,0,1000000/0.086*RES_hh_fec_in!D25/RES_hh_num_in!D25)</f>
        <v>3201.0721659786514</v>
      </c>
      <c r="E25" s="22">
        <f>IF(RES_hh_fec_in!E25=0,0,1000000/0.086*RES_hh_fec_in!E25/RES_hh_num_in!E25)</f>
        <v>3286.9646672637946</v>
      </c>
      <c r="F25" s="22">
        <f>IF(RES_hh_fec_in!F25=0,0,1000000/0.086*RES_hh_fec_in!F25/RES_hh_num_in!F25)</f>
        <v>3377.305227117849</v>
      </c>
      <c r="G25" s="22">
        <f>IF(RES_hh_fec_in!G25=0,0,1000000/0.086*RES_hh_fec_in!G25/RES_hh_num_in!G25)</f>
        <v>3315.2678176289041</v>
      </c>
      <c r="H25" s="22">
        <f>IF(RES_hh_fec_in!H25=0,0,1000000/0.086*RES_hh_fec_in!H25/RES_hh_num_in!H25)</f>
        <v>3556.655223839432</v>
      </c>
      <c r="I25" s="22">
        <f>IF(RES_hh_fec_in!I25=0,0,1000000/0.086*RES_hh_fec_in!I25/RES_hh_num_in!I25)</f>
        <v>3270.3602576739841</v>
      </c>
      <c r="J25" s="22">
        <f>IF(RES_hh_fec_in!J25=0,0,1000000/0.086*RES_hh_fec_in!J25/RES_hh_num_in!J25)</f>
        <v>3230.392530296564</v>
      </c>
      <c r="K25" s="22">
        <f>IF(RES_hh_fec_in!K25=0,0,1000000/0.086*RES_hh_fec_in!K25/RES_hh_num_in!K25)</f>
        <v>2492.0067460326068</v>
      </c>
      <c r="L25" s="22">
        <f>IF(RES_hh_fec_in!L25=0,0,1000000/0.086*RES_hh_fec_in!L25/RES_hh_num_in!L25)</f>
        <v>2947.7601589847709</v>
      </c>
      <c r="M25" s="22">
        <f>IF(RES_hh_fec_in!M25=0,0,1000000/0.086*RES_hh_fec_in!M25/RES_hh_num_in!M25)</f>
        <v>2807.4817483950806</v>
      </c>
      <c r="N25" s="22">
        <f>IF(RES_hh_fec_in!N25=0,0,1000000/0.086*RES_hh_fec_in!N25/RES_hh_num_in!N25)</f>
        <v>2777.7901748120421</v>
      </c>
      <c r="O25" s="22">
        <f>IF(RES_hh_fec_in!O25=0,0,1000000/0.086*RES_hh_fec_in!O25/RES_hh_num_in!O25)</f>
        <v>3196.9731950403093</v>
      </c>
      <c r="P25" s="22">
        <f>IF(RES_hh_fec_in!P25=0,0,1000000/0.086*RES_hh_fec_in!P25/RES_hh_num_in!P25)</f>
        <v>3166.3879317823003</v>
      </c>
      <c r="Q25" s="22">
        <f>IF(RES_hh_fec_in!Q25=0,0,1000000/0.086*RES_hh_fec_in!Q25/RES_hh_num_in!Q25)</f>
        <v>3313.4212610649301</v>
      </c>
    </row>
    <row r="26" spans="1:17" ht="12" customHeight="1" x14ac:dyDescent="0.25">
      <c r="A26" s="49" t="s">
        <v>59</v>
      </c>
      <c r="B26" s="18"/>
      <c r="C26" s="18">
        <f>IF(RES_hh_fec_in!C26=0,0,1000000/0.086*RES_hh_fec_in!C26/RES_hh_num_in!C26)</f>
        <v>601.95300577494993</v>
      </c>
      <c r="D26" s="18">
        <f>IF(RES_hh_fec_in!D26=0,0,1000000/0.086*RES_hh_fec_in!D26/RES_hh_num_in!D26)</f>
        <v>720.02301372288093</v>
      </c>
      <c r="E26" s="18">
        <f>IF(RES_hh_fec_in!E26=0,0,1000000/0.086*RES_hh_fec_in!E26/RES_hh_num_in!E26)</f>
        <v>717.56281217405012</v>
      </c>
      <c r="F26" s="18">
        <f>IF(RES_hh_fec_in!F26=0,0,1000000/0.086*RES_hh_fec_in!F26/RES_hh_num_in!F26)</f>
        <v>733.98380449279</v>
      </c>
      <c r="G26" s="18">
        <f>IF(RES_hh_fec_in!G26=0,0,1000000/0.086*RES_hh_fec_in!G26/RES_hh_num_in!G26)</f>
        <v>743.63778772973092</v>
      </c>
      <c r="H26" s="18">
        <f>IF(RES_hh_fec_in!H26=0,0,1000000/0.086*RES_hh_fec_in!H26/RES_hh_num_in!H26)</f>
        <v>756.02844111843478</v>
      </c>
      <c r="I26" s="18">
        <f>IF(RES_hh_fec_in!I26=0,0,1000000/0.086*RES_hh_fec_in!I26/RES_hh_num_in!I26)</f>
        <v>760.01719777331141</v>
      </c>
      <c r="J26" s="18">
        <f>IF(RES_hh_fec_in!J26=0,0,1000000/0.086*RES_hh_fec_in!J26/RES_hh_num_in!J26)</f>
        <v>768.34352300602689</v>
      </c>
      <c r="K26" s="18">
        <f>IF(RES_hh_fec_in!K26=0,0,1000000/0.086*RES_hh_fec_in!K26/RES_hh_num_in!K26)</f>
        <v>770.08342636517716</v>
      </c>
      <c r="L26" s="18">
        <f>IF(RES_hh_fec_in!L26=0,0,1000000/0.086*RES_hh_fec_in!L26/RES_hh_num_in!L26)</f>
        <v>773.99929984214498</v>
      </c>
      <c r="M26" s="18">
        <f>IF(RES_hh_fec_in!M26=0,0,1000000/0.086*RES_hh_fec_in!M26/RES_hh_num_in!M26)</f>
        <v>771.56782873471536</v>
      </c>
      <c r="N26" s="18">
        <f>IF(RES_hh_fec_in!N26=0,0,1000000/0.086*RES_hh_fec_in!N26/RES_hh_num_in!N26)</f>
        <v>768.67290504091034</v>
      </c>
      <c r="O26" s="18">
        <f>IF(RES_hh_fec_in!O26=0,0,1000000/0.086*RES_hh_fec_in!O26/RES_hh_num_in!O26)</f>
        <v>768.43253248203519</v>
      </c>
      <c r="P26" s="18">
        <f>IF(RES_hh_fec_in!P26=0,0,1000000/0.086*RES_hh_fec_in!P26/RES_hh_num_in!P26)</f>
        <v>766.65518220683134</v>
      </c>
      <c r="Q26" s="18">
        <f>IF(RES_hh_fec_in!Q26=0,0,1000000/0.086*RES_hh_fec_in!Q26/RES_hh_num_in!Q26)</f>
        <v>759.11787332991355</v>
      </c>
    </row>
    <row r="27" spans="1:17" ht="12.95" customHeight="1" x14ac:dyDescent="0.25">
      <c r="A27" s="89" t="s">
        <v>62</v>
      </c>
      <c r="B27" s="96"/>
      <c r="C27" s="96">
        <f>IF(RES_hh_fec_in!C27=0,0,1000000/0.086*RES_hh_fec_in!C27/RES_hh_num_in!C27)</f>
        <v>904.74737981178237</v>
      </c>
      <c r="D27" s="96">
        <f>IF(RES_hh_fec_in!D27=0,0,1000000/0.086*RES_hh_fec_in!D27/RES_hh_num_in!D27)</f>
        <v>843.83973176248128</v>
      </c>
      <c r="E27" s="96">
        <f>IF(RES_hh_fec_in!E27=0,0,1000000/0.086*RES_hh_fec_in!E27/RES_hh_num_in!E27)</f>
        <v>935.29830134263602</v>
      </c>
      <c r="F27" s="96">
        <f>IF(RES_hh_fec_in!F27=0,0,1000000/0.086*RES_hh_fec_in!F27/RES_hh_num_in!F27)</f>
        <v>958.48104066937674</v>
      </c>
      <c r="G27" s="96">
        <f>IF(RES_hh_fec_in!G27=0,0,1000000/0.086*RES_hh_fec_in!G27/RES_hh_num_in!G27)</f>
        <v>880.92542196937791</v>
      </c>
      <c r="H27" s="96">
        <f>IF(RES_hh_fec_in!H27=0,0,1000000/0.086*RES_hh_fec_in!H27/RES_hh_num_in!H27)</f>
        <v>923.23705770057688</v>
      </c>
      <c r="I27" s="96">
        <f>IF(RES_hh_fec_in!I27=0,0,1000000/0.086*RES_hh_fec_in!I27/RES_hh_num_in!I27)</f>
        <v>886.24288765707672</v>
      </c>
      <c r="J27" s="96">
        <f>IF(RES_hh_fec_in!J27=0,0,1000000/0.086*RES_hh_fec_in!J27/RES_hh_num_in!J27)</f>
        <v>932.85389072962141</v>
      </c>
      <c r="K27" s="96">
        <f>IF(RES_hh_fec_in!K27=0,0,1000000/0.086*RES_hh_fec_in!K27/RES_hh_num_in!K27)</f>
        <v>869.82604676618905</v>
      </c>
      <c r="L27" s="96">
        <f>IF(RES_hh_fec_in!L27=0,0,1000000/0.086*RES_hh_fec_in!L27/RES_hh_num_in!L27)</f>
        <v>1005.6518999386591</v>
      </c>
      <c r="M27" s="96">
        <f>IF(RES_hh_fec_in!M27=0,0,1000000/0.086*RES_hh_fec_in!M27/RES_hh_num_in!M27)</f>
        <v>920.2980405180723</v>
      </c>
      <c r="N27" s="96">
        <f>IF(RES_hh_fec_in!N27=0,0,1000000/0.086*RES_hh_fec_in!N27/RES_hh_num_in!N27)</f>
        <v>1022.4154667657232</v>
      </c>
      <c r="O27" s="96">
        <f>IF(RES_hh_fec_in!O27=0,0,1000000/0.086*RES_hh_fec_in!O27/RES_hh_num_in!O27)</f>
        <v>979.53301670777728</v>
      </c>
      <c r="P27" s="96">
        <f>IF(RES_hh_fec_in!P27=0,0,1000000/0.086*RES_hh_fec_in!P27/RES_hh_num_in!P27)</f>
        <v>915.94921479229754</v>
      </c>
      <c r="Q27" s="96">
        <f>IF(RES_hh_fec_in!Q27=0,0,1000000/0.086*RES_hh_fec_in!Q27/RES_hh_num_in!Q27)</f>
        <v>1010.2571770462599</v>
      </c>
    </row>
    <row r="28" spans="1:17" ht="12" customHeight="1" x14ac:dyDescent="0.25">
      <c r="A28" s="87" t="s">
        <v>58</v>
      </c>
      <c r="B28" s="95"/>
      <c r="C28" s="95">
        <f>IF(RES_hh_fec_in!C28=0,0,1000000/0.086*RES_hh_fec_in!C28/RES_hh_num_in!C28)</f>
        <v>0</v>
      </c>
      <c r="D28" s="95">
        <f>IF(RES_hh_fec_in!D28=0,0,1000000/0.086*RES_hh_fec_in!D28/RES_hh_num_in!D28)</f>
        <v>0</v>
      </c>
      <c r="E28" s="95">
        <f>IF(RES_hh_fec_in!E28=0,0,1000000/0.086*RES_hh_fec_in!E28/RES_hh_num_in!E28)</f>
        <v>0</v>
      </c>
      <c r="F28" s="95">
        <f>IF(RES_hh_fec_in!F28=0,0,1000000/0.086*RES_hh_fec_in!F28/RES_hh_num_in!F28)</f>
        <v>0</v>
      </c>
      <c r="G28" s="95">
        <f>IF(RES_hh_fec_in!G28=0,0,1000000/0.086*RES_hh_fec_in!G28/RES_hh_num_in!G28)</f>
        <v>0</v>
      </c>
      <c r="H28" s="95">
        <f>IF(RES_hh_fec_in!H28=0,0,1000000/0.086*RES_hh_fec_in!H28/RES_hh_num_in!H28)</f>
        <v>0</v>
      </c>
      <c r="I28" s="95">
        <f>IF(RES_hh_fec_in!I28=0,0,1000000/0.086*RES_hh_fec_in!I28/RES_hh_num_in!I28)</f>
        <v>0</v>
      </c>
      <c r="J28" s="95">
        <f>IF(RES_hh_fec_in!J28=0,0,1000000/0.086*RES_hh_fec_in!J28/RES_hh_num_in!J28)</f>
        <v>0</v>
      </c>
      <c r="K28" s="95">
        <f>IF(RES_hh_fec_in!K28=0,0,1000000/0.086*RES_hh_fec_in!K28/RES_hh_num_in!K28)</f>
        <v>0</v>
      </c>
      <c r="L28" s="95">
        <f>IF(RES_hh_fec_in!L28=0,0,1000000/0.086*RES_hh_fec_in!L28/RES_hh_num_in!L28)</f>
        <v>0</v>
      </c>
      <c r="M28" s="95">
        <f>IF(RES_hh_fec_in!M28=0,0,1000000/0.086*RES_hh_fec_in!M28/RES_hh_num_in!M28)</f>
        <v>0</v>
      </c>
      <c r="N28" s="95">
        <f>IF(RES_hh_fec_in!N28=0,0,1000000/0.086*RES_hh_fec_in!N28/RES_hh_num_in!N28)</f>
        <v>0</v>
      </c>
      <c r="O28" s="95">
        <f>IF(RES_hh_fec_in!O28=0,0,1000000/0.086*RES_hh_fec_in!O28/RES_hh_num_in!O28)</f>
        <v>0</v>
      </c>
      <c r="P28" s="95">
        <f>IF(RES_hh_fec_in!P28=0,0,1000000/0.086*RES_hh_fec_in!P28/RES_hh_num_in!P28)</f>
        <v>0</v>
      </c>
      <c r="Q28" s="95">
        <f>IF(RES_hh_fec_in!Q28=0,0,1000000/0.086*RES_hh_fec_in!Q28/RES_hh_num_in!Q28)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IF(RES_hh_fec_in!C29=0,0,1000000/0.086*RES_hh_fec_in!C29/RES_hh_num_in!C29)</f>
        <v>1311.3555989489207</v>
      </c>
      <c r="D29" s="95">
        <f>IF(RES_hh_fec_in!D29=0,0,1000000/0.086*RES_hh_fec_in!D29/RES_hh_num_in!D29)</f>
        <v>0</v>
      </c>
      <c r="E29" s="95">
        <f>IF(RES_hh_fec_in!E29=0,0,1000000/0.086*RES_hh_fec_in!E29/RES_hh_num_in!E29)</f>
        <v>1332.7157161134073</v>
      </c>
      <c r="F29" s="95">
        <f>IF(RES_hh_fec_in!F29=0,0,1000000/0.086*RES_hh_fec_in!F29/RES_hh_num_in!F29)</f>
        <v>1334.8576572125687</v>
      </c>
      <c r="G29" s="95">
        <f>IF(RES_hh_fec_in!G29=0,0,1000000/0.086*RES_hh_fec_in!G29/RES_hh_num_in!G29)</f>
        <v>1330.14550438726</v>
      </c>
      <c r="H29" s="95">
        <f>IF(RES_hh_fec_in!H29=0,0,1000000/0.086*RES_hh_fec_in!H29/RES_hh_num_in!H29)</f>
        <v>1298.6757657923176</v>
      </c>
      <c r="I29" s="95">
        <f>IF(RES_hh_fec_in!I29=0,0,1000000/0.086*RES_hh_fec_in!I29/RES_hh_num_in!I29)</f>
        <v>0</v>
      </c>
      <c r="J29" s="95">
        <f>IF(RES_hh_fec_in!J29=0,0,1000000/0.086*RES_hh_fec_in!J29/RES_hh_num_in!J29)</f>
        <v>1353.6966505893129</v>
      </c>
      <c r="K29" s="95">
        <f>IF(RES_hh_fec_in!K29=0,0,1000000/0.086*RES_hh_fec_in!K29/RES_hh_num_in!K29)</f>
        <v>0</v>
      </c>
      <c r="L29" s="95">
        <f>IF(RES_hh_fec_in!L29=0,0,1000000/0.086*RES_hh_fec_in!L29/RES_hh_num_in!L29)</f>
        <v>1377.1827636762514</v>
      </c>
      <c r="M29" s="95">
        <f>IF(RES_hh_fec_in!M29=0,0,1000000/0.086*RES_hh_fec_in!M29/RES_hh_num_in!M29)</f>
        <v>0</v>
      </c>
      <c r="N29" s="95">
        <f>IF(RES_hh_fec_in!N29=0,0,1000000/0.086*RES_hh_fec_in!N29/RES_hh_num_in!N29)</f>
        <v>0</v>
      </c>
      <c r="O29" s="95">
        <f>IF(RES_hh_fec_in!O29=0,0,1000000/0.086*RES_hh_fec_in!O29/RES_hh_num_in!O29)</f>
        <v>1383.8707929547252</v>
      </c>
      <c r="P29" s="95">
        <f>IF(RES_hh_fec_in!P29=0,0,1000000/0.086*RES_hh_fec_in!P29/RES_hh_num_in!P29)</f>
        <v>0</v>
      </c>
      <c r="Q29" s="95">
        <f>IF(RES_hh_fec_in!Q29=0,0,1000000/0.086*RES_hh_fec_in!Q29/RES_hh_num_in!Q29)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IF(RES_hh_fec_in!C30=0,0,1000000/0.086*RES_hh_fec_in!C30/RES_hh_num_in!C30)</f>
        <v>1190.5123510421204</v>
      </c>
      <c r="D30" s="95">
        <f>IF(RES_hh_fec_in!D30=0,0,1000000/0.086*RES_hh_fec_in!D30/RES_hh_num_in!D30)</f>
        <v>1221.6129189078379</v>
      </c>
      <c r="E30" s="95">
        <f>IF(RES_hh_fec_in!E30=0,0,1000000/0.086*RES_hh_fec_in!E30/RES_hh_num_in!E30)</f>
        <v>1235.8375684616581</v>
      </c>
      <c r="F30" s="95">
        <f>IF(RES_hh_fec_in!F30=0,0,1000000/0.086*RES_hh_fec_in!F30/RES_hh_num_in!F30)</f>
        <v>1227.4705753910987</v>
      </c>
      <c r="G30" s="95">
        <f>IF(RES_hh_fec_in!G30=0,0,1000000/0.086*RES_hh_fec_in!G30/RES_hh_num_in!G30)</f>
        <v>1213.600507043072</v>
      </c>
      <c r="H30" s="95">
        <f>IF(RES_hh_fec_in!H30=0,0,1000000/0.086*RES_hh_fec_in!H30/RES_hh_num_in!H30)</f>
        <v>1177.7251046204071</v>
      </c>
      <c r="I30" s="95">
        <f>IF(RES_hh_fec_in!I30=0,0,1000000/0.086*RES_hh_fec_in!I30/RES_hh_num_in!I30)</f>
        <v>1213.1685153643175</v>
      </c>
      <c r="J30" s="95">
        <f>IF(RES_hh_fec_in!J30=0,0,1000000/0.086*RES_hh_fec_in!J30/RES_hh_num_in!J30)</f>
        <v>1246.7071294142213</v>
      </c>
      <c r="K30" s="95">
        <f>IF(RES_hh_fec_in!K30=0,0,1000000/0.086*RES_hh_fec_in!K30/RES_hh_num_in!K30)</f>
        <v>1230.6864326679502</v>
      </c>
      <c r="L30" s="95">
        <f>IF(RES_hh_fec_in!L30=0,0,1000000/0.086*RES_hh_fec_in!L30/RES_hh_num_in!L30)</f>
        <v>1245.9441977993849</v>
      </c>
      <c r="M30" s="95">
        <f>IF(RES_hh_fec_in!M30=0,0,1000000/0.086*RES_hh_fec_in!M30/RES_hh_num_in!M30)</f>
        <v>1228.9690443561462</v>
      </c>
      <c r="N30" s="95">
        <f>IF(RES_hh_fec_in!N30=0,0,1000000/0.086*RES_hh_fec_in!N30/RES_hh_num_in!N30)</f>
        <v>1280.8605162643353</v>
      </c>
      <c r="O30" s="95">
        <f>IF(RES_hh_fec_in!O30=0,0,1000000/0.086*RES_hh_fec_in!O30/RES_hh_num_in!O30)</f>
        <v>1257.4228519707183</v>
      </c>
      <c r="P30" s="95">
        <f>IF(RES_hh_fec_in!P30=0,0,1000000/0.086*RES_hh_fec_in!P30/RES_hh_num_in!P30)</f>
        <v>0</v>
      </c>
      <c r="Q30" s="95">
        <f>IF(RES_hh_fec_in!Q30=0,0,1000000/0.086*RES_hh_fec_in!Q30/RES_hh_num_in!Q30)</f>
        <v>1302.2730966074994</v>
      </c>
    </row>
    <row r="31" spans="1:17" ht="12" customHeight="1" x14ac:dyDescent="0.25">
      <c r="A31" s="87" t="s">
        <v>55</v>
      </c>
      <c r="B31" s="95"/>
      <c r="C31" s="95">
        <f>IF(RES_hh_fec_in!C31=0,0,1000000/0.086*RES_hh_fec_in!C31/RES_hh_num_in!C31)</f>
        <v>0</v>
      </c>
      <c r="D31" s="95">
        <f>IF(RES_hh_fec_in!D31=0,0,1000000/0.086*RES_hh_fec_in!D31/RES_hh_num_in!D31)</f>
        <v>0</v>
      </c>
      <c r="E31" s="95">
        <f>IF(RES_hh_fec_in!E31=0,0,1000000/0.086*RES_hh_fec_in!E31/RES_hh_num_in!E31)</f>
        <v>0</v>
      </c>
      <c r="F31" s="95">
        <f>IF(RES_hh_fec_in!F31=0,0,1000000/0.086*RES_hh_fec_in!F31/RES_hh_num_in!F31)</f>
        <v>0</v>
      </c>
      <c r="G31" s="95">
        <f>IF(RES_hh_fec_in!G31=0,0,1000000/0.086*RES_hh_fec_in!G31/RES_hh_num_in!G31)</f>
        <v>0</v>
      </c>
      <c r="H31" s="95">
        <f>IF(RES_hh_fec_in!H31=0,0,1000000/0.086*RES_hh_fec_in!H31/RES_hh_num_in!H31)</f>
        <v>0</v>
      </c>
      <c r="I31" s="95">
        <f>IF(RES_hh_fec_in!I31=0,0,1000000/0.086*RES_hh_fec_in!I31/RES_hh_num_in!I31)</f>
        <v>0</v>
      </c>
      <c r="J31" s="95">
        <f>IF(RES_hh_fec_in!J31=0,0,1000000/0.086*RES_hh_fec_in!J31/RES_hh_num_in!J31)</f>
        <v>0</v>
      </c>
      <c r="K31" s="95">
        <f>IF(RES_hh_fec_in!K31=0,0,1000000/0.086*RES_hh_fec_in!K31/RES_hh_num_in!K31)</f>
        <v>0</v>
      </c>
      <c r="L31" s="95">
        <f>IF(RES_hh_fec_in!L31=0,0,1000000/0.086*RES_hh_fec_in!L31/RES_hh_num_in!L31)</f>
        <v>0</v>
      </c>
      <c r="M31" s="95">
        <f>IF(RES_hh_fec_in!M31=0,0,1000000/0.086*RES_hh_fec_in!M31/RES_hh_num_in!M31)</f>
        <v>0</v>
      </c>
      <c r="N31" s="95">
        <f>IF(RES_hh_fec_in!N31=0,0,1000000/0.086*RES_hh_fec_in!N31/RES_hh_num_in!N31)</f>
        <v>0</v>
      </c>
      <c r="O31" s="95">
        <f>IF(RES_hh_fec_in!O31=0,0,1000000/0.086*RES_hh_fec_in!O31/RES_hh_num_in!O31)</f>
        <v>0</v>
      </c>
      <c r="P31" s="95">
        <f>IF(RES_hh_fec_in!P31=0,0,1000000/0.086*RES_hh_fec_in!P31/RES_hh_num_in!P31)</f>
        <v>0</v>
      </c>
      <c r="Q31" s="95">
        <f>IF(RES_hh_fec_in!Q31=0,0,1000000/0.086*RES_hh_fec_in!Q31/RES_hh_num_in!Q31)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IF(RES_hh_fec_in!C32=0,0,1000000/0.086*RES_hh_fec_in!C32/RES_hh_num_in!C32)</f>
        <v>802.1146109673731</v>
      </c>
      <c r="D32" s="18">
        <f>IF(RES_hh_fec_in!D32=0,0,1000000/0.086*RES_hh_fec_in!D32/RES_hh_num_in!D32)</f>
        <v>778.81772196975396</v>
      </c>
      <c r="E32" s="18">
        <f>IF(RES_hh_fec_in!E32=0,0,1000000/0.086*RES_hh_fec_in!E32/RES_hh_num_in!E32)</f>
        <v>802.8603723164415</v>
      </c>
      <c r="F32" s="18">
        <f>IF(RES_hh_fec_in!F32=0,0,1000000/0.086*RES_hh_fec_in!F32/RES_hh_num_in!F32)</f>
        <v>824.70135137558975</v>
      </c>
      <c r="G32" s="18">
        <f>IF(RES_hh_fec_in!G32=0,0,1000000/0.086*RES_hh_fec_in!G32/RES_hh_num_in!G32)</f>
        <v>808.81223434250171</v>
      </c>
      <c r="H32" s="18">
        <f>IF(RES_hh_fec_in!H32=0,0,1000000/0.086*RES_hh_fec_in!H32/RES_hh_num_in!H32)</f>
        <v>830.58602252557023</v>
      </c>
      <c r="I32" s="18">
        <f>IF(RES_hh_fec_in!I32=0,0,1000000/0.086*RES_hh_fec_in!I32/RES_hh_num_in!I32)</f>
        <v>852.71056882933135</v>
      </c>
      <c r="J32" s="18">
        <f>IF(RES_hh_fec_in!J32=0,0,1000000/0.086*RES_hh_fec_in!J32/RES_hh_num_in!J32)</f>
        <v>846.99113855500116</v>
      </c>
      <c r="K32" s="18">
        <f>IF(RES_hh_fec_in!K32=0,0,1000000/0.086*RES_hh_fec_in!K32/RES_hh_num_in!K32)</f>
        <v>817.90153306608147</v>
      </c>
      <c r="L32" s="18">
        <f>IF(RES_hh_fec_in!L32=0,0,1000000/0.086*RES_hh_fec_in!L32/RES_hh_num_in!L32)</f>
        <v>838.00736927647404</v>
      </c>
      <c r="M32" s="18">
        <f>IF(RES_hh_fec_in!M32=0,0,1000000/0.086*RES_hh_fec_in!M32/RES_hh_num_in!M32)</f>
        <v>835.49486773141552</v>
      </c>
      <c r="N32" s="18">
        <f>IF(RES_hh_fec_in!N32=0,0,1000000/0.086*RES_hh_fec_in!N32/RES_hh_num_in!N32)</f>
        <v>848.75498935973837</v>
      </c>
      <c r="O32" s="18">
        <f>IF(RES_hh_fec_in!O32=0,0,1000000/0.086*RES_hh_fec_in!O32/RES_hh_num_in!O32)</f>
        <v>881.92916059219465</v>
      </c>
      <c r="P32" s="18">
        <f>IF(RES_hh_fec_in!P32=0,0,1000000/0.086*RES_hh_fec_in!P32/RES_hh_num_in!P32)</f>
        <v>915.94921479229754</v>
      </c>
      <c r="Q32" s="18">
        <f>IF(RES_hh_fec_in!Q32=0,0,1000000/0.086*RES_hh_fec_in!Q32/RES_hh_num_in!Q32)</f>
        <v>966.65913172874787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123</v>
      </c>
      <c r="B3" s="100"/>
      <c r="C3" s="100">
        <f>IF(RES_hh_tes_in!C3=0,0,1000000/0.086*RES_hh_tes_in!C3/RES_hh_num_in!C3)</f>
        <v>12611.378196580237</v>
      </c>
      <c r="D3" s="100">
        <f>IF(RES_hh_tes_in!D3=0,0,1000000/0.086*RES_hh_tes_in!D3/RES_hh_num_in!D3)</f>
        <v>12150.811367228547</v>
      </c>
      <c r="E3" s="100">
        <f>IF(RES_hh_tes_in!E3=0,0,1000000/0.086*RES_hh_tes_in!E3/RES_hh_num_in!E3)</f>
        <v>12752.115850500935</v>
      </c>
      <c r="F3" s="100">
        <f>IF(RES_hh_tes_in!F3=0,0,1000000/0.086*RES_hh_tes_in!F3/RES_hh_num_in!F3)</f>
        <v>13242.871013330379</v>
      </c>
      <c r="G3" s="100">
        <f>IF(RES_hh_tes_in!G3=0,0,1000000/0.086*RES_hh_tes_in!G3/RES_hh_num_in!G3)</f>
        <v>13235.845759189195</v>
      </c>
      <c r="H3" s="100">
        <f>IF(RES_hh_tes_in!H3=0,0,1000000/0.086*RES_hh_tes_in!H3/RES_hh_num_in!H3)</f>
        <v>13830.603083877599</v>
      </c>
      <c r="I3" s="100">
        <f>IF(RES_hh_tes_in!I3=0,0,1000000/0.086*RES_hh_tes_in!I3/RES_hh_num_in!I3)</f>
        <v>12595.810607785214</v>
      </c>
      <c r="J3" s="100">
        <f>IF(RES_hh_tes_in!J3=0,0,1000000/0.086*RES_hh_tes_in!J3/RES_hh_num_in!J3)</f>
        <v>13401.555725269494</v>
      </c>
      <c r="K3" s="100">
        <f>IF(RES_hh_tes_in!K3=0,0,1000000/0.086*RES_hh_tes_in!K3/RES_hh_num_in!K3)</f>
        <v>12588.850574387654</v>
      </c>
      <c r="L3" s="100">
        <f>IF(RES_hh_tes_in!L3=0,0,1000000/0.086*RES_hh_tes_in!L3/RES_hh_num_in!L3)</f>
        <v>13134.336750408267</v>
      </c>
      <c r="M3" s="100">
        <f>IF(RES_hh_tes_in!M3=0,0,1000000/0.086*RES_hh_tes_in!M3/RES_hh_num_in!M3)</f>
        <v>10973.583382699742</v>
      </c>
      <c r="N3" s="100">
        <f>IF(RES_hh_tes_in!N3=0,0,1000000/0.086*RES_hh_tes_in!N3/RES_hh_num_in!N3)</f>
        <v>10968.126843747757</v>
      </c>
      <c r="O3" s="100">
        <f>IF(RES_hh_tes_in!O3=0,0,1000000/0.086*RES_hh_tes_in!O3/RES_hh_num_in!O3)</f>
        <v>11408.33006882398</v>
      </c>
      <c r="P3" s="100">
        <f>IF(RES_hh_tes_in!P3=0,0,1000000/0.086*RES_hh_tes_in!P3/RES_hh_num_in!P3)</f>
        <v>10980.632556288885</v>
      </c>
      <c r="Q3" s="100">
        <f>IF(RES_hh_tes_in!Q3=0,0,1000000/0.086*RES_hh_tes_in!Q3/RES_hh_num_in!Q3)</f>
        <v>11699.720046290886</v>
      </c>
    </row>
    <row r="4" spans="1:17" ht="12.95" customHeight="1" x14ac:dyDescent="0.25">
      <c r="A4" s="89" t="s">
        <v>65</v>
      </c>
      <c r="B4" s="96"/>
      <c r="C4" s="96">
        <f>IF(RES_hh_tes_in!C4=0,0,1000000/0.086*RES_hh_tes_in!C4/RES_hh_num_in!C4)</f>
        <v>9736.246037312505</v>
      </c>
      <c r="D4" s="96">
        <f>IF(RES_hh_tes_in!D4=0,0,1000000/0.086*RES_hh_tes_in!D4/RES_hh_num_in!D4)</f>
        <v>9324.9153277599853</v>
      </c>
      <c r="E4" s="96">
        <f>IF(RES_hh_tes_in!E4=0,0,1000000/0.086*RES_hh_tes_in!E4/RES_hh_num_in!E4)</f>
        <v>9898.5357032423235</v>
      </c>
      <c r="F4" s="96">
        <f>IF(RES_hh_tes_in!F4=0,0,1000000/0.086*RES_hh_tes_in!F4/RES_hh_num_in!F4)</f>
        <v>10316.404589523485</v>
      </c>
      <c r="G4" s="96">
        <f>IF(RES_hh_tes_in!G4=0,0,1000000/0.086*RES_hh_tes_in!G4/RES_hh_num_in!G4)</f>
        <v>10276.892230892809</v>
      </c>
      <c r="H4" s="96">
        <f>IF(RES_hh_tes_in!H4=0,0,1000000/0.086*RES_hh_tes_in!H4/RES_hh_num_in!H4)</f>
        <v>10763.525162590584</v>
      </c>
      <c r="I4" s="96">
        <f>IF(RES_hh_tes_in!I4=0,0,1000000/0.086*RES_hh_tes_in!I4/RES_hh_num_in!I4)</f>
        <v>9566.1436148864268</v>
      </c>
      <c r="J4" s="96">
        <f>IF(RES_hh_tes_in!J4=0,0,1000000/0.086*RES_hh_tes_in!J4/RES_hh_num_in!J4)</f>
        <v>10323.524334915992</v>
      </c>
      <c r="K4" s="96">
        <f>IF(RES_hh_tes_in!K4=0,0,1000000/0.086*RES_hh_tes_in!K4/RES_hh_num_in!K4)</f>
        <v>9643.667193603238</v>
      </c>
      <c r="L4" s="96">
        <f>IF(RES_hh_tes_in!L4=0,0,1000000/0.086*RES_hh_tes_in!L4/RES_hh_num_in!L4)</f>
        <v>10121.795934288131</v>
      </c>
      <c r="M4" s="96">
        <f>IF(RES_hh_tes_in!M4=0,0,1000000/0.086*RES_hh_tes_in!M4/RES_hh_num_in!M4)</f>
        <v>7842.6088873911931</v>
      </c>
      <c r="N4" s="96">
        <f>IF(RES_hh_tes_in!N4=0,0,1000000/0.086*RES_hh_tes_in!N4/RES_hh_num_in!N4)</f>
        <v>7954.7031882100973</v>
      </c>
      <c r="O4" s="96">
        <f>IF(RES_hh_tes_in!O4=0,0,1000000/0.086*RES_hh_tes_in!O4/RES_hh_num_in!O4)</f>
        <v>8177.7396144032073</v>
      </c>
      <c r="P4" s="96">
        <f>IF(RES_hh_tes_in!P4=0,0,1000000/0.086*RES_hh_tes_in!P4/RES_hh_num_in!P4)</f>
        <v>7738.300290488789</v>
      </c>
      <c r="Q4" s="96">
        <f>IF(RES_hh_tes_in!Q4=0,0,1000000/0.086*RES_hh_tes_in!Q4/RES_hh_num_in!Q4)</f>
        <v>8411.1071001199616</v>
      </c>
    </row>
    <row r="5" spans="1:17" ht="12" customHeight="1" x14ac:dyDescent="0.25">
      <c r="A5" s="87" t="s">
        <v>58</v>
      </c>
      <c r="B5" s="95"/>
      <c r="C5" s="95">
        <f>IF(RES_hh_tes_in!C5=0,0,1000000/0.086*RES_hh_tes_in!C5/RES_hh_num_in!C5)</f>
        <v>0</v>
      </c>
      <c r="D5" s="95">
        <f>IF(RES_hh_tes_in!D5=0,0,1000000/0.086*RES_hh_tes_in!D5/RES_hh_num_in!D5)</f>
        <v>9070.819144747582</v>
      </c>
      <c r="E5" s="95">
        <f>IF(RES_hh_tes_in!E5=0,0,1000000/0.086*RES_hh_tes_in!E5/RES_hh_num_in!E5)</f>
        <v>0</v>
      </c>
      <c r="F5" s="95">
        <f>IF(RES_hh_tes_in!F5=0,0,1000000/0.086*RES_hh_tes_in!F5/RES_hh_num_in!F5)</f>
        <v>9420.2338562990772</v>
      </c>
      <c r="G5" s="95">
        <f>IF(RES_hh_tes_in!G5=0,0,1000000/0.086*RES_hh_tes_in!G5/RES_hh_num_in!G5)</f>
        <v>9942.321780828599</v>
      </c>
      <c r="H5" s="95">
        <f>IF(RES_hh_tes_in!H5=0,0,1000000/0.086*RES_hh_tes_in!H5/RES_hh_num_in!H5)</f>
        <v>9870.323970110283</v>
      </c>
      <c r="I5" s="95">
        <f>IF(RES_hh_tes_in!I5=0,0,1000000/0.086*RES_hh_tes_in!I5/RES_hh_num_in!I5)</f>
        <v>8913.6397722195106</v>
      </c>
      <c r="J5" s="95">
        <f>IF(RES_hh_tes_in!J5=0,0,1000000/0.086*RES_hh_tes_in!J5/RES_hh_num_in!J5)</f>
        <v>9558.9862539980422</v>
      </c>
      <c r="K5" s="95">
        <f>IF(RES_hh_tes_in!K5=0,0,1000000/0.086*RES_hh_tes_in!K5/RES_hh_num_in!K5)</f>
        <v>9769.214583848925</v>
      </c>
      <c r="L5" s="95">
        <f>IF(RES_hh_tes_in!L5=0,0,1000000/0.086*RES_hh_tes_in!L5/RES_hh_num_in!L5)</f>
        <v>8989.6636961545664</v>
      </c>
      <c r="M5" s="95">
        <f>IF(RES_hh_tes_in!M5=0,0,1000000/0.086*RES_hh_tes_in!M5/RES_hh_num_in!M5)</f>
        <v>7697.2751104584913</v>
      </c>
      <c r="N5" s="95">
        <f>IF(RES_hh_tes_in!N5=0,0,1000000/0.086*RES_hh_tes_in!N5/RES_hh_num_in!N5)</f>
        <v>7535.4018389972152</v>
      </c>
      <c r="O5" s="95">
        <f>IF(RES_hh_tes_in!O5=0,0,1000000/0.086*RES_hh_tes_in!O5/RES_hh_num_in!O5)</f>
        <v>7769.025711504657</v>
      </c>
      <c r="P5" s="95">
        <f>IF(RES_hh_tes_in!P5=0,0,1000000/0.086*RES_hh_tes_in!P5/RES_hh_num_in!P5)</f>
        <v>0</v>
      </c>
      <c r="Q5" s="95">
        <f>IF(RES_hh_tes_in!Q5=0,0,1000000/0.086*RES_hh_tes_in!Q5/RES_hh_num_in!Q5)</f>
        <v>0</v>
      </c>
    </row>
    <row r="6" spans="1:17" ht="12" customHeight="1" x14ac:dyDescent="0.25">
      <c r="A6" s="87" t="s">
        <v>84</v>
      </c>
      <c r="B6" s="95"/>
      <c r="C6" s="95">
        <f>IF(RES_hh_tes_in!C6=0,0,1000000/0.086*RES_hh_tes_in!C6/RES_hh_num_in!C6)</f>
        <v>9018.321257226351</v>
      </c>
      <c r="D6" s="95">
        <f>IF(RES_hh_tes_in!D6=0,0,1000000/0.086*RES_hh_tes_in!D6/RES_hh_num_in!D6)</f>
        <v>9362.6144382826478</v>
      </c>
      <c r="E6" s="95">
        <f>IF(RES_hh_tes_in!E6=0,0,1000000/0.086*RES_hh_tes_in!E6/RES_hh_num_in!E6)</f>
        <v>9530.3844341785698</v>
      </c>
      <c r="F6" s="95">
        <f>IF(RES_hh_tes_in!F6=0,0,1000000/0.086*RES_hh_tes_in!F6/RES_hh_num_in!F6)</f>
        <v>9705.8275595930427</v>
      </c>
      <c r="G6" s="95">
        <f>IF(RES_hh_tes_in!G6=0,0,1000000/0.086*RES_hh_tes_in!G6/RES_hh_num_in!G6)</f>
        <v>9751.9129337788945</v>
      </c>
      <c r="H6" s="95">
        <f>IF(RES_hh_tes_in!H6=0,0,1000000/0.086*RES_hh_tes_in!H6/RES_hh_num_in!H6)</f>
        <v>9971.8336381814825</v>
      </c>
      <c r="I6" s="95">
        <f>IF(RES_hh_tes_in!I6=0,0,1000000/0.086*RES_hh_tes_in!I6/RES_hh_num_in!I6)</f>
        <v>8995.388319577185</v>
      </c>
      <c r="J6" s="95">
        <f>IF(RES_hh_tes_in!J6=0,0,1000000/0.086*RES_hh_tes_in!J6/RES_hh_num_in!J6)</f>
        <v>9668.6569277306407</v>
      </c>
      <c r="K6" s="95">
        <f>IF(RES_hh_tes_in!K6=0,0,1000000/0.086*RES_hh_tes_in!K6/RES_hh_num_in!K6)</f>
        <v>9606.7889090775516</v>
      </c>
      <c r="L6" s="95">
        <f>IF(RES_hh_tes_in!L6=0,0,1000000/0.086*RES_hh_tes_in!L6/RES_hh_num_in!L6)</f>
        <v>10185.761185825579</v>
      </c>
      <c r="M6" s="95">
        <f>IF(RES_hh_tes_in!M6=0,0,1000000/0.086*RES_hh_tes_in!M6/RES_hh_num_in!M6)</f>
        <v>0</v>
      </c>
      <c r="N6" s="95">
        <f>IF(RES_hh_tes_in!N6=0,0,1000000/0.086*RES_hh_tes_in!N6/RES_hh_num_in!N6)</f>
        <v>0</v>
      </c>
      <c r="O6" s="95">
        <f>IF(RES_hh_tes_in!O6=0,0,1000000/0.086*RES_hh_tes_in!O6/RES_hh_num_in!O6)</f>
        <v>7866.46060308087</v>
      </c>
      <c r="P6" s="95">
        <f>IF(RES_hh_tes_in!P6=0,0,1000000/0.086*RES_hh_tes_in!P6/RES_hh_num_in!P6)</f>
        <v>7160.1771725473554</v>
      </c>
      <c r="Q6" s="95">
        <f>IF(RES_hh_tes_in!Q6=0,0,1000000/0.086*RES_hh_tes_in!Q6/RES_hh_num_in!Q6)</f>
        <v>0</v>
      </c>
    </row>
    <row r="7" spans="1:17" ht="12" customHeight="1" x14ac:dyDescent="0.25">
      <c r="A7" s="87" t="s">
        <v>110</v>
      </c>
      <c r="B7" s="95"/>
      <c r="C7" s="95">
        <f>IF(RES_hh_tes_in!C7=0,0,1000000/0.086*RES_hh_tes_in!C7/RES_hh_num_in!C7)</f>
        <v>9333.1398271266535</v>
      </c>
      <c r="D7" s="95">
        <f>IF(RES_hh_tes_in!D7=0,0,1000000/0.086*RES_hh_tes_in!D7/RES_hh_num_in!D7)</f>
        <v>9104.8693372806301</v>
      </c>
      <c r="E7" s="95">
        <f>IF(RES_hh_tes_in!E7=0,0,1000000/0.086*RES_hh_tes_in!E7/RES_hh_num_in!E7)</f>
        <v>9581.7622634954678</v>
      </c>
      <c r="F7" s="95">
        <f>IF(RES_hh_tes_in!F7=0,0,1000000/0.086*RES_hh_tes_in!F7/RES_hh_num_in!F7)</f>
        <v>10042.418223098353</v>
      </c>
      <c r="G7" s="95">
        <f>IF(RES_hh_tes_in!G7=0,0,1000000/0.086*RES_hh_tes_in!G7/RES_hh_num_in!G7)</f>
        <v>9950.2602777541288</v>
      </c>
      <c r="H7" s="95">
        <f>IF(RES_hh_tes_in!H7=0,0,1000000/0.086*RES_hh_tes_in!H7/RES_hh_num_in!H7)</f>
        <v>10351.536766879177</v>
      </c>
      <c r="I7" s="95">
        <f>IF(RES_hh_tes_in!I7=0,0,1000000/0.086*RES_hh_tes_in!I7/RES_hh_num_in!I7)</f>
        <v>9338.579750328292</v>
      </c>
      <c r="J7" s="95">
        <f>IF(RES_hh_tes_in!J7=0,0,1000000/0.086*RES_hh_tes_in!J7/RES_hh_num_in!J7)</f>
        <v>9979.2053352447547</v>
      </c>
      <c r="K7" s="95">
        <f>IF(RES_hh_tes_in!K7=0,0,1000000/0.086*RES_hh_tes_in!K7/RES_hh_num_in!K7)</f>
        <v>9513.9608699152795</v>
      </c>
      <c r="L7" s="95">
        <f>IF(RES_hh_tes_in!L7=0,0,1000000/0.086*RES_hh_tes_in!L7/RES_hh_num_in!L7)</f>
        <v>9969.3241431911647</v>
      </c>
      <c r="M7" s="95">
        <f>IF(RES_hh_tes_in!M7=0,0,1000000/0.086*RES_hh_tes_in!M7/RES_hh_num_in!M7)</f>
        <v>7714.8703891910736</v>
      </c>
      <c r="N7" s="95">
        <f>IF(RES_hh_tes_in!N7=0,0,1000000/0.086*RES_hh_tes_in!N7/RES_hh_num_in!N7)</f>
        <v>7709.5725246584825</v>
      </c>
      <c r="O7" s="95">
        <f>IF(RES_hh_tes_in!O7=0,0,1000000/0.086*RES_hh_tes_in!O7/RES_hh_num_in!O7)</f>
        <v>7975.0689403357555</v>
      </c>
      <c r="P7" s="95">
        <f>IF(RES_hh_tes_in!P7=0,0,1000000/0.086*RES_hh_tes_in!P7/RES_hh_num_in!P7)</f>
        <v>7367.7315767446817</v>
      </c>
      <c r="Q7" s="95">
        <f>IF(RES_hh_tes_in!Q7=0,0,1000000/0.086*RES_hh_tes_in!Q7/RES_hh_num_in!Q7)</f>
        <v>8027.5196393811675</v>
      </c>
    </row>
    <row r="8" spans="1:17" ht="12" customHeight="1" x14ac:dyDescent="0.25">
      <c r="A8" s="87" t="s">
        <v>109</v>
      </c>
      <c r="B8" s="95"/>
      <c r="C8" s="95">
        <f>IF(RES_hh_tes_in!C8=0,0,1000000/0.086*RES_hh_tes_in!C8/RES_hh_num_in!C8)</f>
        <v>9261.3551917336627</v>
      </c>
      <c r="D8" s="95">
        <f>IF(RES_hh_tes_in!D8=0,0,1000000/0.086*RES_hh_tes_in!D8/RES_hh_num_in!D8)</f>
        <v>9134.4960612763862</v>
      </c>
      <c r="E8" s="95">
        <f>IF(RES_hh_tes_in!E8=0,0,1000000/0.086*RES_hh_tes_in!E8/RES_hh_num_in!E8)</f>
        <v>9593.9737795114634</v>
      </c>
      <c r="F8" s="95">
        <f>IF(RES_hh_tes_in!F8=0,0,1000000/0.086*RES_hh_tes_in!F8/RES_hh_num_in!F8)</f>
        <v>9996.3829208173574</v>
      </c>
      <c r="G8" s="95">
        <f>IF(RES_hh_tes_in!G8=0,0,1000000/0.086*RES_hh_tes_in!G8/RES_hh_num_in!G8)</f>
        <v>10080.735987351331</v>
      </c>
      <c r="H8" s="95">
        <f>IF(RES_hh_tes_in!H8=0,0,1000000/0.086*RES_hh_tes_in!H8/RES_hh_num_in!H8)</f>
        <v>10328.184669992659</v>
      </c>
      <c r="I8" s="95">
        <f>IF(RES_hh_tes_in!I8=0,0,1000000/0.086*RES_hh_tes_in!I8/RES_hh_num_in!I8)</f>
        <v>9314.1896937016463</v>
      </c>
      <c r="J8" s="95">
        <f>IF(RES_hh_tes_in!J8=0,0,1000000/0.086*RES_hh_tes_in!J8/RES_hh_num_in!J8)</f>
        <v>10207.105260500171</v>
      </c>
      <c r="K8" s="95">
        <f>IF(RES_hh_tes_in!K8=0,0,1000000/0.086*RES_hh_tes_in!K8/RES_hh_num_in!K8)</f>
        <v>9204.2861384021835</v>
      </c>
      <c r="L8" s="95">
        <f>IF(RES_hh_tes_in!L8=0,0,1000000/0.086*RES_hh_tes_in!L8/RES_hh_num_in!L8)</f>
        <v>10203.208241618024</v>
      </c>
      <c r="M8" s="95">
        <f>IF(RES_hh_tes_in!M8=0,0,1000000/0.086*RES_hh_tes_in!M8/RES_hh_num_in!M8)</f>
        <v>7562.7096397802779</v>
      </c>
      <c r="N8" s="95">
        <f>IF(RES_hh_tes_in!N8=0,0,1000000/0.086*RES_hh_tes_in!N8/RES_hh_num_in!N8)</f>
        <v>7879.61595479477</v>
      </c>
      <c r="O8" s="95">
        <f>IF(RES_hh_tes_in!O8=0,0,1000000/0.086*RES_hh_tes_in!O8/RES_hh_num_in!O8)</f>
        <v>7841.3543302061853</v>
      </c>
      <c r="P8" s="95">
        <f>IF(RES_hh_tes_in!P8=0,0,1000000/0.086*RES_hh_tes_in!P8/RES_hh_num_in!P8)</f>
        <v>0</v>
      </c>
      <c r="Q8" s="95">
        <f>IF(RES_hh_tes_in!Q8=0,0,1000000/0.086*RES_hh_tes_in!Q8/RES_hh_num_in!Q8)</f>
        <v>7915.57350449765</v>
      </c>
    </row>
    <row r="9" spans="1:17" ht="12" customHeight="1" x14ac:dyDescent="0.25">
      <c r="A9" s="87" t="s">
        <v>55</v>
      </c>
      <c r="B9" s="95"/>
      <c r="C9" s="95">
        <f>IF(RES_hh_tes_in!C9=0,0,1000000/0.086*RES_hh_tes_in!C9/RES_hh_num_in!C9)</f>
        <v>0</v>
      </c>
      <c r="D9" s="95">
        <f>IF(RES_hh_tes_in!D9=0,0,1000000/0.086*RES_hh_tes_in!D9/RES_hh_num_in!D9)</f>
        <v>9110.3869890765</v>
      </c>
      <c r="E9" s="95">
        <f>IF(RES_hh_tes_in!E9=0,0,1000000/0.086*RES_hh_tes_in!E9/RES_hh_num_in!E9)</f>
        <v>0</v>
      </c>
      <c r="F9" s="95">
        <f>IF(RES_hh_tes_in!F9=0,0,1000000/0.086*RES_hh_tes_in!F9/RES_hh_num_in!F9)</f>
        <v>9668.1410892589029</v>
      </c>
      <c r="G9" s="95">
        <f>IF(RES_hh_tes_in!G9=0,0,1000000/0.086*RES_hh_tes_in!G9/RES_hh_num_in!G9)</f>
        <v>9800.9706985198882</v>
      </c>
      <c r="H9" s="95">
        <f>IF(RES_hh_tes_in!H9=0,0,1000000/0.086*RES_hh_tes_in!H9/RES_hh_num_in!H9)</f>
        <v>10068.363586795876</v>
      </c>
      <c r="I9" s="95">
        <f>IF(RES_hh_tes_in!I9=0,0,1000000/0.086*RES_hh_tes_in!I9/RES_hh_num_in!I9)</f>
        <v>10444.85893863964</v>
      </c>
      <c r="J9" s="95">
        <f>IF(RES_hh_tes_in!J9=0,0,1000000/0.086*RES_hh_tes_in!J9/RES_hh_num_in!J9)</f>
        <v>9082.4846171545214</v>
      </c>
      <c r="K9" s="95">
        <f>IF(RES_hh_tes_in!K9=0,0,1000000/0.086*RES_hh_tes_in!K9/RES_hh_num_in!K9)</f>
        <v>9910.6420418573362</v>
      </c>
      <c r="L9" s="95">
        <f>IF(RES_hh_tes_in!L9=0,0,1000000/0.086*RES_hh_tes_in!L9/RES_hh_num_in!L9)</f>
        <v>9782.0155621738541</v>
      </c>
      <c r="M9" s="95">
        <f>IF(RES_hh_tes_in!M9=0,0,1000000/0.086*RES_hh_tes_in!M9/RES_hh_num_in!M9)</f>
        <v>7769.8405303627414</v>
      </c>
      <c r="N9" s="95">
        <f>IF(RES_hh_tes_in!N9=0,0,1000000/0.086*RES_hh_tes_in!N9/RES_hh_num_in!N9)</f>
        <v>7926.233500096886</v>
      </c>
      <c r="O9" s="95">
        <f>IF(RES_hh_tes_in!O9=0,0,1000000/0.086*RES_hh_tes_in!O9/RES_hh_num_in!O9)</f>
        <v>7625.3642061218388</v>
      </c>
      <c r="P9" s="95">
        <f>IF(RES_hh_tes_in!P9=0,0,1000000/0.086*RES_hh_tes_in!P9/RES_hh_num_in!P9)</f>
        <v>6878.3414626397844</v>
      </c>
      <c r="Q9" s="95">
        <f>IF(RES_hh_tes_in!Q9=0,0,1000000/0.086*RES_hh_tes_in!Q9/RES_hh_num_in!Q9)</f>
        <v>7794.32056329632</v>
      </c>
    </row>
    <row r="10" spans="1:17" ht="12" customHeight="1" x14ac:dyDescent="0.25">
      <c r="A10" s="87" t="s">
        <v>79</v>
      </c>
      <c r="B10" s="95"/>
      <c r="C10" s="95">
        <f>IF(RES_hh_tes_in!C10=0,0,1000000/0.086*RES_hh_tes_in!C10/RES_hh_num_in!C10)</f>
        <v>0</v>
      </c>
      <c r="D10" s="95">
        <f>IF(RES_hh_tes_in!D10=0,0,1000000/0.086*RES_hh_tes_in!D10/RES_hh_num_in!D10)</f>
        <v>0</v>
      </c>
      <c r="E10" s="95">
        <f>IF(RES_hh_tes_in!E10=0,0,1000000/0.086*RES_hh_tes_in!E10/RES_hh_num_in!E10)</f>
        <v>0</v>
      </c>
      <c r="F10" s="95">
        <f>IF(RES_hh_tes_in!F10=0,0,1000000/0.086*RES_hh_tes_in!F10/RES_hh_num_in!F10)</f>
        <v>0</v>
      </c>
      <c r="G10" s="95">
        <f>IF(RES_hh_tes_in!G10=0,0,1000000/0.086*RES_hh_tes_in!G10/RES_hh_num_in!G10)</f>
        <v>0</v>
      </c>
      <c r="H10" s="95">
        <f>IF(RES_hh_tes_in!H10=0,0,1000000/0.086*RES_hh_tes_in!H10/RES_hh_num_in!H10)</f>
        <v>0</v>
      </c>
      <c r="I10" s="95">
        <f>IF(RES_hh_tes_in!I10=0,0,1000000/0.086*RES_hh_tes_in!I10/RES_hh_num_in!I10)</f>
        <v>0</v>
      </c>
      <c r="J10" s="95">
        <f>IF(RES_hh_tes_in!J10=0,0,1000000/0.086*RES_hh_tes_in!J10/RES_hh_num_in!J10)</f>
        <v>0</v>
      </c>
      <c r="K10" s="95">
        <f>IF(RES_hh_tes_in!K10=0,0,1000000/0.086*RES_hh_tes_in!K10/RES_hh_num_in!K10)</f>
        <v>0</v>
      </c>
      <c r="L10" s="95">
        <f>IF(RES_hh_tes_in!L10=0,0,1000000/0.086*RES_hh_tes_in!L10/RES_hh_num_in!L10)</f>
        <v>0</v>
      </c>
      <c r="M10" s="95">
        <f>IF(RES_hh_tes_in!M10=0,0,1000000/0.086*RES_hh_tes_in!M10/RES_hh_num_in!M10)</f>
        <v>0</v>
      </c>
      <c r="N10" s="95">
        <f>IF(RES_hh_tes_in!N10=0,0,1000000/0.086*RES_hh_tes_in!N10/RES_hh_num_in!N10)</f>
        <v>0</v>
      </c>
      <c r="O10" s="95">
        <f>IF(RES_hh_tes_in!O10=0,0,1000000/0.086*RES_hh_tes_in!O10/RES_hh_num_in!O10)</f>
        <v>0</v>
      </c>
      <c r="P10" s="95">
        <f>IF(RES_hh_tes_in!P10=0,0,1000000/0.086*RES_hh_tes_in!P10/RES_hh_num_in!P10)</f>
        <v>0</v>
      </c>
      <c r="Q10" s="95">
        <f>IF(RES_hh_tes_in!Q10=0,0,1000000/0.086*RES_hh_tes_in!Q10/RES_hh_num_in!Q10)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IF(RES_hh_tes_in!C11=0,0,1000000/0.086*RES_hh_tes_in!C11/RES_hh_num_in!C11)</f>
        <v>0</v>
      </c>
      <c r="D11" s="95">
        <f>IF(RES_hh_tes_in!D11=0,0,1000000/0.086*RES_hh_tes_in!D11/RES_hh_num_in!D11)</f>
        <v>0</v>
      </c>
      <c r="E11" s="95">
        <f>IF(RES_hh_tes_in!E11=0,0,1000000/0.086*RES_hh_tes_in!E11/RES_hh_num_in!E11)</f>
        <v>0</v>
      </c>
      <c r="F11" s="95">
        <f>IF(RES_hh_tes_in!F11=0,0,1000000/0.086*RES_hh_tes_in!F11/RES_hh_num_in!F11)</f>
        <v>0</v>
      </c>
      <c r="G11" s="95">
        <f>IF(RES_hh_tes_in!G11=0,0,1000000/0.086*RES_hh_tes_in!G11/RES_hh_num_in!G11)</f>
        <v>0</v>
      </c>
      <c r="H11" s="95">
        <f>IF(RES_hh_tes_in!H11=0,0,1000000/0.086*RES_hh_tes_in!H11/RES_hh_num_in!H11)</f>
        <v>0</v>
      </c>
      <c r="I11" s="95">
        <f>IF(RES_hh_tes_in!I11=0,0,1000000/0.086*RES_hh_tes_in!I11/RES_hh_num_in!I11)</f>
        <v>0</v>
      </c>
      <c r="J11" s="95">
        <f>IF(RES_hh_tes_in!J11=0,0,1000000/0.086*RES_hh_tes_in!J11/RES_hh_num_in!J11)</f>
        <v>0</v>
      </c>
      <c r="K11" s="95">
        <f>IF(RES_hh_tes_in!K11=0,0,1000000/0.086*RES_hh_tes_in!K11/RES_hh_num_in!K11)</f>
        <v>0</v>
      </c>
      <c r="L11" s="95">
        <f>IF(RES_hh_tes_in!L11=0,0,1000000/0.086*RES_hh_tes_in!L11/RES_hh_num_in!L11)</f>
        <v>0</v>
      </c>
      <c r="M11" s="95">
        <f>IF(RES_hh_tes_in!M11=0,0,1000000/0.086*RES_hh_tes_in!M11/RES_hh_num_in!M11)</f>
        <v>0</v>
      </c>
      <c r="N11" s="95">
        <f>IF(RES_hh_tes_in!N11=0,0,1000000/0.086*RES_hh_tes_in!N11/RES_hh_num_in!N11)</f>
        <v>0</v>
      </c>
      <c r="O11" s="95">
        <f>IF(RES_hh_tes_in!O11=0,0,1000000/0.086*RES_hh_tes_in!O11/RES_hh_num_in!O11)</f>
        <v>0</v>
      </c>
      <c r="P11" s="95">
        <f>IF(RES_hh_tes_in!P11=0,0,1000000/0.086*RES_hh_tes_in!P11/RES_hh_num_in!P11)</f>
        <v>0</v>
      </c>
      <c r="Q11" s="95">
        <f>IF(RES_hh_tes_in!Q11=0,0,1000000/0.086*RES_hh_tes_in!Q11/RES_hh_num_in!Q11)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IF(RES_hh_tes_in!C12=0,0,1000000/0.086*RES_hh_tes_in!C12/RES_hh_num_in!C12)</f>
        <v>10446.409918771877</v>
      </c>
      <c r="D12" s="95">
        <f>IF(RES_hh_tes_in!D12=0,0,1000000/0.086*RES_hh_tes_in!D12/RES_hh_num_in!D12)</f>
        <v>10167.236909447258</v>
      </c>
      <c r="E12" s="95">
        <f>IF(RES_hh_tes_in!E12=0,0,1000000/0.086*RES_hh_tes_in!E12/RES_hh_num_in!E12)</f>
        <v>10617.085430554513</v>
      </c>
      <c r="F12" s="95">
        <f>IF(RES_hh_tes_in!F12=0,0,1000000/0.086*RES_hh_tes_in!F12/RES_hh_num_in!F12)</f>
        <v>11080.538768264525</v>
      </c>
      <c r="G12" s="95">
        <f>IF(RES_hh_tes_in!G12=0,0,1000000/0.086*RES_hh_tes_in!G12/RES_hh_num_in!G12)</f>
        <v>11153.790784978684</v>
      </c>
      <c r="H12" s="95">
        <f>IF(RES_hh_tes_in!H12=0,0,1000000/0.086*RES_hh_tes_in!H12/RES_hh_num_in!H12)</f>
        <v>11564.814221947534</v>
      </c>
      <c r="I12" s="95">
        <f>IF(RES_hh_tes_in!I12=0,0,1000000/0.086*RES_hh_tes_in!I12/RES_hh_num_in!I12)</f>
        <v>10385.567508105474</v>
      </c>
      <c r="J12" s="95">
        <f>IF(RES_hh_tes_in!J12=0,0,1000000/0.086*RES_hh_tes_in!J12/RES_hh_num_in!J12)</f>
        <v>11242.113783149211</v>
      </c>
      <c r="K12" s="95">
        <f>IF(RES_hh_tes_in!K12=0,0,1000000/0.086*RES_hh_tes_in!K12/RES_hh_num_in!K12)</f>
        <v>10447.307960781012</v>
      </c>
      <c r="L12" s="95">
        <f>IF(RES_hh_tes_in!L12=0,0,1000000/0.086*RES_hh_tes_in!L12/RES_hh_num_in!L12)</f>
        <v>11202.402286928527</v>
      </c>
      <c r="M12" s="95">
        <f>IF(RES_hh_tes_in!M12=0,0,1000000/0.086*RES_hh_tes_in!M12/RES_hh_num_in!M12)</f>
        <v>8699.3789644590943</v>
      </c>
      <c r="N12" s="95">
        <f>IF(RES_hh_tes_in!N12=0,0,1000000/0.086*RES_hh_tes_in!N12/RES_hh_num_in!N12)</f>
        <v>8645.5076332351746</v>
      </c>
      <c r="O12" s="95">
        <f>IF(RES_hh_tes_in!O12=0,0,1000000/0.086*RES_hh_tes_in!O12/RES_hh_num_in!O12)</f>
        <v>8906.7131701914113</v>
      </c>
      <c r="P12" s="95">
        <f>IF(RES_hh_tes_in!P12=0,0,1000000/0.086*RES_hh_tes_in!P12/RES_hh_num_in!P12)</f>
        <v>8158.8032575047491</v>
      </c>
      <c r="Q12" s="95">
        <f>IF(RES_hh_tes_in!Q12=0,0,1000000/0.086*RES_hh_tes_in!Q12/RES_hh_num_in!Q12)</f>
        <v>8860.0089128652762</v>
      </c>
    </row>
    <row r="13" spans="1:17" ht="12" customHeight="1" x14ac:dyDescent="0.25">
      <c r="A13" s="51" t="s">
        <v>114</v>
      </c>
      <c r="B13" s="22"/>
      <c r="C13" s="22">
        <f>IF(RES_hh_tes_in!C13=0,0,1000000/0.086*RES_hh_tes_in!C13/RES_hh_num_in!C13)</f>
        <v>11249.088010600524</v>
      </c>
      <c r="D13" s="22">
        <f>IF(RES_hh_tes_in!D13=0,0,1000000/0.086*RES_hh_tes_in!D13/RES_hh_num_in!D13)</f>
        <v>10164.067036742837</v>
      </c>
      <c r="E13" s="22">
        <f>IF(RES_hh_tes_in!E13=0,0,1000000/0.086*RES_hh_tes_in!E13/RES_hh_num_in!E13)</f>
        <v>10882.516845878148</v>
      </c>
      <c r="F13" s="22">
        <f>IF(RES_hh_tes_in!F13=0,0,1000000/0.086*RES_hh_tes_in!F13/RES_hh_num_in!F13)</f>
        <v>11808.413192852477</v>
      </c>
      <c r="G13" s="22">
        <f>IF(RES_hh_tes_in!G13=0,0,1000000/0.086*RES_hh_tes_in!G13/RES_hh_num_in!G13)</f>
        <v>11652.490432003056</v>
      </c>
      <c r="H13" s="22">
        <f>IF(RES_hh_tes_in!H13=0,0,1000000/0.086*RES_hh_tes_in!H13/RES_hh_num_in!H13)</f>
        <v>12927.481965015266</v>
      </c>
      <c r="I13" s="22">
        <f>IF(RES_hh_tes_in!I13=0,0,1000000/0.086*RES_hh_tes_in!I13/RES_hh_num_in!I13)</f>
        <v>11068.768100160762</v>
      </c>
      <c r="J13" s="22">
        <f>IF(RES_hh_tes_in!J13=0,0,1000000/0.086*RES_hh_tes_in!J13/RES_hh_num_in!J13)</f>
        <v>12015.113763506215</v>
      </c>
      <c r="K13" s="22">
        <f>IF(RES_hh_tes_in!K13=0,0,1000000/0.086*RES_hh_tes_in!K13/RES_hh_num_in!K13)</f>
        <v>9812.6964053112551</v>
      </c>
      <c r="L13" s="22">
        <f>IF(RES_hh_tes_in!L13=0,0,1000000/0.086*RES_hh_tes_in!L13/RES_hh_num_in!L13)</f>
        <v>11073.050502247996</v>
      </c>
      <c r="M13" s="22">
        <f>IF(RES_hh_tes_in!M13=0,0,1000000/0.086*RES_hh_tes_in!M13/RES_hh_num_in!M13)</f>
        <v>8371.8035920407565</v>
      </c>
      <c r="N13" s="22">
        <f>IF(RES_hh_tes_in!N13=0,0,1000000/0.086*RES_hh_tes_in!N13/RES_hh_num_in!N13)</f>
        <v>8499.9283647405682</v>
      </c>
      <c r="O13" s="22">
        <f>IF(RES_hh_tes_in!O13=0,0,1000000/0.086*RES_hh_tes_in!O13/RES_hh_num_in!O13)</f>
        <v>9559.5902841971347</v>
      </c>
      <c r="P13" s="22">
        <f>IF(RES_hh_tes_in!P13=0,0,1000000/0.086*RES_hh_tes_in!P13/RES_hh_num_in!P13)</f>
        <v>8709.5758430207843</v>
      </c>
      <c r="Q13" s="22">
        <f>IF(RES_hh_tes_in!Q13=0,0,1000000/0.086*RES_hh_tes_in!Q13/RES_hh_num_in!Q13)</f>
        <v>9792.3384168299235</v>
      </c>
    </row>
    <row r="14" spans="1:17" ht="12" customHeight="1" x14ac:dyDescent="0.25">
      <c r="A14" s="99" t="s">
        <v>117</v>
      </c>
      <c r="B14" s="98"/>
      <c r="C14" s="98">
        <f>IF(RES_hh_tes_in!C14=0,0,1000000/0.086*RES_hh_tes_in!C14/RES_hh_num_in!C14)</f>
        <v>318.18682897734016</v>
      </c>
      <c r="D14" s="98">
        <f>IF(RES_hh_tes_in!D14=0,0,1000000/0.086*RES_hh_tes_in!D14/RES_hh_num_in!D14)</f>
        <v>157.48085072487251</v>
      </c>
      <c r="E14" s="98">
        <f>IF(RES_hh_tes_in!E14=0,0,1000000/0.086*RES_hh_tes_in!E14/RES_hh_num_in!E14)</f>
        <v>226.00935942307251</v>
      </c>
      <c r="F14" s="98">
        <f>IF(RES_hh_tes_in!F14=0,0,1000000/0.086*RES_hh_tes_in!F14/RES_hh_num_in!F14)</f>
        <v>274.39506942478778</v>
      </c>
      <c r="G14" s="98">
        <f>IF(RES_hh_tes_in!G14=0,0,1000000/0.086*RES_hh_tes_in!G14/RES_hh_num_in!G14)</f>
        <v>237.67788778299962</v>
      </c>
      <c r="H14" s="98">
        <f>IF(RES_hh_tes_in!H14=0,0,1000000/0.086*RES_hh_tes_in!H14/RES_hh_num_in!H14)</f>
        <v>357.47118030793564</v>
      </c>
      <c r="I14" s="98">
        <f>IF(RES_hh_tes_in!I14=0,0,1000000/0.086*RES_hh_tes_in!I14/RES_hh_num_in!I14)</f>
        <v>244.17118795361762</v>
      </c>
      <c r="J14" s="98">
        <f>IF(RES_hh_tes_in!J14=0,0,1000000/0.086*RES_hh_tes_in!J14/RES_hh_num_in!J14)</f>
        <v>289.4867271941153</v>
      </c>
      <c r="K14" s="98">
        <f>IF(RES_hh_tes_in!K14=0,0,1000000/0.086*RES_hh_tes_in!K14/RES_hh_num_in!K14)</f>
        <v>88.115076788705082</v>
      </c>
      <c r="L14" s="98">
        <f>IF(RES_hh_tes_in!L14=0,0,1000000/0.086*RES_hh_tes_in!L14/RES_hh_num_in!L14)</f>
        <v>184.45379424890575</v>
      </c>
      <c r="M14" s="98">
        <f>IF(RES_hh_tes_in!M14=0,0,1000000/0.086*RES_hh_tes_in!M14/RES_hh_num_in!M14)</f>
        <v>107.53652572256382</v>
      </c>
      <c r="N14" s="98">
        <f>IF(RES_hh_tes_in!N14=0,0,1000000/0.086*RES_hh_tes_in!N14/RES_hh_num_in!N14)</f>
        <v>131.66942972264795</v>
      </c>
      <c r="O14" s="98">
        <f>IF(RES_hh_tes_in!O14=0,0,1000000/0.086*RES_hh_tes_in!O14/RES_hh_num_in!O14)</f>
        <v>172.08919806062008</v>
      </c>
      <c r="P14" s="98">
        <f>IF(RES_hh_tes_in!P14=0,0,1000000/0.086*RES_hh_tes_in!P14/RES_hh_num_in!P14)</f>
        <v>221.70512116220331</v>
      </c>
      <c r="Q14" s="98">
        <f>IF(RES_hh_tes_in!Q14=0,0,1000000/0.086*RES_hh_tes_in!Q14/RES_hh_num_in!Q14)</f>
        <v>267.97065554500239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12.765703147819165</v>
      </c>
      <c r="D15" s="96">
        <f t="shared" si="0"/>
        <v>13.103875797410996</v>
      </c>
      <c r="E15" s="96">
        <f t="shared" si="0"/>
        <v>11.642499310730244</v>
      </c>
      <c r="F15" s="96">
        <f t="shared" si="0"/>
        <v>17.578900747167449</v>
      </c>
      <c r="G15" s="96">
        <f t="shared" si="0"/>
        <v>24.285959546862344</v>
      </c>
      <c r="H15" s="96">
        <f t="shared" si="0"/>
        <v>30.9947656027847</v>
      </c>
      <c r="I15" s="96">
        <f t="shared" si="0"/>
        <v>34.86746061118464</v>
      </c>
      <c r="J15" s="96">
        <f t="shared" si="0"/>
        <v>35.144366560053719</v>
      </c>
      <c r="K15" s="96">
        <f t="shared" si="0"/>
        <v>59.56385507762807</v>
      </c>
      <c r="L15" s="96">
        <f t="shared" si="0"/>
        <v>68.773519224336368</v>
      </c>
      <c r="M15" s="96">
        <f t="shared" si="0"/>
        <v>92.943194062200135</v>
      </c>
      <c r="N15" s="96">
        <f t="shared" si="0"/>
        <v>94.500029273701983</v>
      </c>
      <c r="O15" s="96">
        <f t="shared" si="0"/>
        <v>120.29326410058367</v>
      </c>
      <c r="P15" s="96">
        <f t="shared" si="0"/>
        <v>138.52873647001391</v>
      </c>
      <c r="Q15" s="96">
        <f t="shared" si="0"/>
        <v>119.13797179838367</v>
      </c>
    </row>
    <row r="16" spans="1:17" ht="12" customHeight="1" x14ac:dyDescent="0.25">
      <c r="A16" s="87" t="s">
        <v>111</v>
      </c>
      <c r="B16" s="97"/>
      <c r="C16" s="97">
        <f>IF(RES_hh_tes_in!C16=0,0,1000000/0.086*RES_hh_tes_in!C16/RES_hh_num_in!C$3)</f>
        <v>12.765703147819165</v>
      </c>
      <c r="D16" s="97">
        <f>IF(RES_hh_tes_in!D16=0,0,1000000/0.086*RES_hh_tes_in!D16/RES_hh_num_in!D$3)</f>
        <v>13.103875797410996</v>
      </c>
      <c r="E16" s="97">
        <f>IF(RES_hh_tes_in!E16=0,0,1000000/0.086*RES_hh_tes_in!E16/RES_hh_num_in!E$3)</f>
        <v>11.642499310730244</v>
      </c>
      <c r="F16" s="97">
        <f>IF(RES_hh_tes_in!F16=0,0,1000000/0.086*RES_hh_tes_in!F16/RES_hh_num_in!F$3)</f>
        <v>17.578900747167449</v>
      </c>
      <c r="G16" s="97">
        <f>IF(RES_hh_tes_in!G16=0,0,1000000/0.086*RES_hh_tes_in!G16/RES_hh_num_in!G$3)</f>
        <v>24.285959546862344</v>
      </c>
      <c r="H16" s="97">
        <f>IF(RES_hh_tes_in!H16=0,0,1000000/0.086*RES_hh_tes_in!H16/RES_hh_num_in!H$3)</f>
        <v>30.9947656027847</v>
      </c>
      <c r="I16" s="97">
        <f>IF(RES_hh_tes_in!I16=0,0,1000000/0.086*RES_hh_tes_in!I16/RES_hh_num_in!I$3)</f>
        <v>34.86746061118464</v>
      </c>
      <c r="J16" s="97">
        <f>IF(RES_hh_tes_in!J16=0,0,1000000/0.086*RES_hh_tes_in!J16/RES_hh_num_in!J$3)</f>
        <v>35.144366560053719</v>
      </c>
      <c r="K16" s="97">
        <f>IF(RES_hh_tes_in!K16=0,0,1000000/0.086*RES_hh_tes_in!K16/RES_hh_num_in!K$3)</f>
        <v>59.56385507762807</v>
      </c>
      <c r="L16" s="97">
        <f>IF(RES_hh_tes_in!L16=0,0,1000000/0.086*RES_hh_tes_in!L16/RES_hh_num_in!L$3)</f>
        <v>68.773519224336368</v>
      </c>
      <c r="M16" s="97">
        <f>IF(RES_hh_tes_in!M16=0,0,1000000/0.086*RES_hh_tes_in!M16/RES_hh_num_in!M$3)</f>
        <v>92.943194062200135</v>
      </c>
      <c r="N16" s="97">
        <f>IF(RES_hh_tes_in!N16=0,0,1000000/0.086*RES_hh_tes_in!N16/RES_hh_num_in!N$3)</f>
        <v>94.500029273701983</v>
      </c>
      <c r="O16" s="97">
        <f>IF(RES_hh_tes_in!O16=0,0,1000000/0.086*RES_hh_tes_in!O16/RES_hh_num_in!O$3)</f>
        <v>120.29326410058367</v>
      </c>
      <c r="P16" s="97">
        <f>IF(RES_hh_tes_in!P16=0,0,1000000/0.086*RES_hh_tes_in!P16/RES_hh_num_in!P$3)</f>
        <v>138.52873647001391</v>
      </c>
      <c r="Q16" s="97">
        <f>IF(RES_hh_tes_in!Q16=0,0,1000000/0.086*RES_hh_tes_in!Q16/RES_hh_num_in!Q$3)</f>
        <v>119.13797179838367</v>
      </c>
    </row>
    <row r="17" spans="1:17" ht="12.95" customHeight="1" x14ac:dyDescent="0.25">
      <c r="A17" s="89" t="s">
        <v>63</v>
      </c>
      <c r="B17" s="96"/>
      <c r="C17" s="96">
        <f>IF(RES_hh_tes_in!C17=0,0,1000000/0.086*RES_hh_tes_in!C17/RES_hh_num_in!C17)</f>
        <v>2225.3921381952223</v>
      </c>
      <c r="D17" s="96">
        <f>IF(RES_hh_tes_in!D17=0,0,1000000/0.086*RES_hh_tes_in!D17/RES_hh_num_in!D17)</f>
        <v>2176.6653040418582</v>
      </c>
      <c r="E17" s="96">
        <f>IF(RES_hh_tes_in!E17=0,0,1000000/0.086*RES_hh_tes_in!E17/RES_hh_num_in!E17)</f>
        <v>2192.8193737707943</v>
      </c>
      <c r="F17" s="96">
        <f>IF(RES_hh_tes_in!F17=0,0,1000000/0.086*RES_hh_tes_in!F17/RES_hh_num_in!F17)</f>
        <v>2246.1306504240315</v>
      </c>
      <c r="G17" s="96">
        <f>IF(RES_hh_tes_in!G17=0,0,1000000/0.086*RES_hh_tes_in!G17/RES_hh_num_in!G17)</f>
        <v>2267.1181380311159</v>
      </c>
      <c r="H17" s="96">
        <f>IF(RES_hh_tes_in!H17=0,0,1000000/0.086*RES_hh_tes_in!H17/RES_hh_num_in!H17)</f>
        <v>2361.9886097972162</v>
      </c>
      <c r="I17" s="96">
        <f>IF(RES_hh_tes_in!I17=0,0,1000000/0.086*RES_hh_tes_in!I17/RES_hh_num_in!I17)</f>
        <v>2281.6970810695539</v>
      </c>
      <c r="J17" s="96">
        <f>IF(RES_hh_tes_in!J17=0,0,1000000/0.086*RES_hh_tes_in!J17/RES_hh_num_in!J17)</f>
        <v>2335.2007124737634</v>
      </c>
      <c r="K17" s="96">
        <f>IF(RES_hh_tes_in!K17=0,0,1000000/0.086*RES_hh_tes_in!K17/RES_hh_num_in!K17)</f>
        <v>2193.9999484768628</v>
      </c>
      <c r="L17" s="96">
        <f>IF(RES_hh_tes_in!L17=0,0,1000000/0.086*RES_hh_tes_in!L17/RES_hh_num_in!L17)</f>
        <v>2251.2460221269412</v>
      </c>
      <c r="M17" s="96">
        <f>IF(RES_hh_tes_in!M17=0,0,1000000/0.086*RES_hh_tes_in!M17/RES_hh_num_in!M17)</f>
        <v>2336.3360563806496</v>
      </c>
      <c r="N17" s="96">
        <f>IF(RES_hh_tes_in!N17=0,0,1000000/0.086*RES_hh_tes_in!N17/RES_hh_num_in!N17)</f>
        <v>2211.1979500163557</v>
      </c>
      <c r="O17" s="96">
        <f>IF(RES_hh_tes_in!O17=0,0,1000000/0.086*RES_hh_tes_in!O17/RES_hh_num_in!O17)</f>
        <v>2375.83085246056</v>
      </c>
      <c r="P17" s="96">
        <f>IF(RES_hh_tes_in!P17=0,0,1000000/0.086*RES_hh_tes_in!P17/RES_hh_num_in!P17)</f>
        <v>2320.2891496572443</v>
      </c>
      <c r="Q17" s="96">
        <f>IF(RES_hh_tes_in!Q17=0,0,1000000/0.086*RES_hh_tes_in!Q17/RES_hh_num_in!Q17)</f>
        <v>2357.2009466705163</v>
      </c>
    </row>
    <row r="18" spans="1:17" ht="12" customHeight="1" x14ac:dyDescent="0.25">
      <c r="A18" s="87" t="s">
        <v>58</v>
      </c>
      <c r="B18" s="95"/>
      <c r="C18" s="95">
        <f>IF(RES_hh_tes_in!C18=0,0,1000000/0.086*RES_hh_tes_in!C18/RES_hh_num_in!C18)</f>
        <v>0</v>
      </c>
      <c r="D18" s="95">
        <f>IF(RES_hh_tes_in!D18=0,0,1000000/0.086*RES_hh_tes_in!D18/RES_hh_num_in!D18)</f>
        <v>2081.7738622860702</v>
      </c>
      <c r="E18" s="95">
        <f>IF(RES_hh_tes_in!E18=0,0,1000000/0.086*RES_hh_tes_in!E18/RES_hh_num_in!E18)</f>
        <v>0</v>
      </c>
      <c r="F18" s="95">
        <f>IF(RES_hh_tes_in!F18=0,0,1000000/0.086*RES_hh_tes_in!F18/RES_hh_num_in!F18)</f>
        <v>2078.8022844008747</v>
      </c>
      <c r="G18" s="95">
        <f>IF(RES_hh_tes_in!G18=0,0,1000000/0.086*RES_hh_tes_in!G18/RES_hh_num_in!G18)</f>
        <v>2088.4751602990068</v>
      </c>
      <c r="H18" s="95">
        <f>IF(RES_hh_tes_in!H18=0,0,1000000/0.086*RES_hh_tes_in!H18/RES_hh_num_in!H18)</f>
        <v>2106.8687944758117</v>
      </c>
      <c r="I18" s="95">
        <f>IF(RES_hh_tes_in!I18=0,0,1000000/0.086*RES_hh_tes_in!I18/RES_hh_num_in!I18)</f>
        <v>2102.6663843879587</v>
      </c>
      <c r="J18" s="95">
        <f>IF(RES_hh_tes_in!J18=0,0,1000000/0.086*RES_hh_tes_in!J18/RES_hh_num_in!J18)</f>
        <v>2107.089474432089</v>
      </c>
      <c r="K18" s="95">
        <f>IF(RES_hh_tes_in!K18=0,0,1000000/0.086*RES_hh_tes_in!K18/RES_hh_num_in!K18)</f>
        <v>2115.5493366020205</v>
      </c>
      <c r="L18" s="95">
        <f>IF(RES_hh_tes_in!L18=0,0,1000000/0.086*RES_hh_tes_in!L18/RES_hh_num_in!L18)</f>
        <v>2117.838843034986</v>
      </c>
      <c r="M18" s="95">
        <f>IF(RES_hh_tes_in!M18=0,0,1000000/0.086*RES_hh_tes_in!M18/RES_hh_num_in!M18)</f>
        <v>2139.9475718663248</v>
      </c>
      <c r="N18" s="95">
        <f>IF(RES_hh_tes_in!N18=0,0,1000000/0.086*RES_hh_tes_in!N18/RES_hh_num_in!N18)</f>
        <v>2153.083700943163</v>
      </c>
      <c r="O18" s="95">
        <f>IF(RES_hh_tes_in!O18=0,0,1000000/0.086*RES_hh_tes_in!O18/RES_hh_num_in!O18)</f>
        <v>2165.8237805998187</v>
      </c>
      <c r="P18" s="95">
        <f>IF(RES_hh_tes_in!P18=0,0,1000000/0.086*RES_hh_tes_in!P18/RES_hh_num_in!P18)</f>
        <v>0</v>
      </c>
      <c r="Q18" s="95">
        <f>IF(RES_hh_tes_in!Q18=0,0,1000000/0.086*RES_hh_tes_in!Q18/RES_hh_num_in!Q18)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IF(RES_hh_tes_in!C19=0,0,1000000/0.086*RES_hh_tes_in!C19/RES_hh_num_in!C19)</f>
        <v>2089.8243089702355</v>
      </c>
      <c r="D19" s="95">
        <f>IF(RES_hh_tes_in!D19=0,0,1000000/0.086*RES_hh_tes_in!D19/RES_hh_num_in!D19)</f>
        <v>2087.9360523494161</v>
      </c>
      <c r="E19" s="95">
        <f>IF(RES_hh_tes_in!E19=0,0,1000000/0.086*RES_hh_tes_in!E19/RES_hh_num_in!E19)</f>
        <v>2106.079800883082</v>
      </c>
      <c r="F19" s="95">
        <f>IF(RES_hh_tes_in!F19=0,0,1000000/0.086*RES_hh_tes_in!F19/RES_hh_num_in!F19)</f>
        <v>2109.1056819467631</v>
      </c>
      <c r="G19" s="95">
        <f>IF(RES_hh_tes_in!G19=0,0,1000000/0.086*RES_hh_tes_in!G19/RES_hh_num_in!G19)</f>
        <v>2133.3427397718515</v>
      </c>
      <c r="H19" s="95">
        <f>IF(RES_hh_tes_in!H19=0,0,1000000/0.086*RES_hh_tes_in!H19/RES_hh_num_in!H19)</f>
        <v>2176.7264972545063</v>
      </c>
      <c r="I19" s="95">
        <f>IF(RES_hh_tes_in!I19=0,0,1000000/0.086*RES_hh_tes_in!I19/RES_hh_num_in!I19)</f>
        <v>2166.1188552693925</v>
      </c>
      <c r="J19" s="95">
        <f>IF(RES_hh_tes_in!J19=0,0,1000000/0.086*RES_hh_tes_in!J19/RES_hh_num_in!J19)</f>
        <v>2133.3767636382122</v>
      </c>
      <c r="K19" s="95">
        <f>IF(RES_hh_tes_in!K19=0,0,1000000/0.086*RES_hh_tes_in!K19/RES_hh_num_in!K19)</f>
        <v>1578.5573698881803</v>
      </c>
      <c r="L19" s="95">
        <f>IF(RES_hh_tes_in!L19=0,0,1000000/0.086*RES_hh_tes_in!L19/RES_hh_num_in!L19)</f>
        <v>0</v>
      </c>
      <c r="M19" s="95">
        <f>IF(RES_hh_tes_in!M19=0,0,1000000/0.086*RES_hh_tes_in!M19/RES_hh_num_in!M19)</f>
        <v>0</v>
      </c>
      <c r="N19" s="95">
        <f>IF(RES_hh_tes_in!N19=0,0,1000000/0.086*RES_hh_tes_in!N19/RES_hh_num_in!N19)</f>
        <v>0</v>
      </c>
      <c r="O19" s="95">
        <f>IF(RES_hh_tes_in!O19=0,0,1000000/0.086*RES_hh_tes_in!O19/RES_hh_num_in!O19)</f>
        <v>2142.1493145383524</v>
      </c>
      <c r="P19" s="95">
        <f>IF(RES_hh_tes_in!P19=0,0,1000000/0.086*RES_hh_tes_in!P19/RES_hh_num_in!P19)</f>
        <v>2105.4179940184799</v>
      </c>
      <c r="Q19" s="95">
        <f>IF(RES_hh_tes_in!Q19=0,0,1000000/0.086*RES_hh_tes_in!Q19/RES_hh_num_in!Q19)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IF(RES_hh_tes_in!C20=0,0,1000000/0.086*RES_hh_tes_in!C20/RES_hh_num_in!C20)</f>
        <v>2098.6059737492265</v>
      </c>
      <c r="D20" s="95">
        <f>IF(RES_hh_tes_in!D20=0,0,1000000/0.086*RES_hh_tes_in!D20/RES_hh_num_in!D20)</f>
        <v>2079.0959571260496</v>
      </c>
      <c r="E20" s="95">
        <f>IF(RES_hh_tes_in!E20=0,0,1000000/0.086*RES_hh_tes_in!E20/RES_hh_num_in!E20)</f>
        <v>2096.769374827566</v>
      </c>
      <c r="F20" s="95">
        <f>IF(RES_hh_tes_in!F20=0,0,1000000/0.086*RES_hh_tes_in!F20/RES_hh_num_in!F20)</f>
        <v>2070.3929718758122</v>
      </c>
      <c r="G20" s="95">
        <f>IF(RES_hh_tes_in!G20=0,0,1000000/0.086*RES_hh_tes_in!G20/RES_hh_num_in!G20)</f>
        <v>2083.8497122984245</v>
      </c>
      <c r="H20" s="95">
        <f>IF(RES_hh_tes_in!H20=0,0,1000000/0.086*RES_hh_tes_in!H20/RES_hh_num_in!H20)</f>
        <v>2108.349802991976</v>
      </c>
      <c r="I20" s="95">
        <f>IF(RES_hh_tes_in!I20=0,0,1000000/0.086*RES_hh_tes_in!I20/RES_hh_num_in!I20)</f>
        <v>2023.3236752053488</v>
      </c>
      <c r="J20" s="95">
        <f>IF(RES_hh_tes_in!J20=0,0,1000000/0.086*RES_hh_tes_in!J20/RES_hh_num_in!J20)</f>
        <v>1892.0806224798205</v>
      </c>
      <c r="K20" s="95">
        <f>IF(RES_hh_tes_in!K20=0,0,1000000/0.086*RES_hh_tes_in!K20/RES_hh_num_in!K20)</f>
        <v>1925.4323635625565</v>
      </c>
      <c r="L20" s="95">
        <f>IF(RES_hh_tes_in!L20=0,0,1000000/0.086*RES_hh_tes_in!L20/RES_hh_num_in!L20)</f>
        <v>1650.1197280543929</v>
      </c>
      <c r="M20" s="95">
        <f>IF(RES_hh_tes_in!M20=0,0,1000000/0.086*RES_hh_tes_in!M20/RES_hh_num_in!M20)</f>
        <v>1475.760905386268</v>
      </c>
      <c r="N20" s="95">
        <f>IF(RES_hh_tes_in!N20=0,0,1000000/0.086*RES_hh_tes_in!N20/RES_hh_num_in!N20)</f>
        <v>1572.0224190416568</v>
      </c>
      <c r="O20" s="95">
        <f>IF(RES_hh_tes_in!O20=0,0,1000000/0.086*RES_hh_tes_in!O20/RES_hh_num_in!O20)</f>
        <v>1618.086481678773</v>
      </c>
      <c r="P20" s="95">
        <f>IF(RES_hh_tes_in!P20=0,0,1000000/0.086*RES_hh_tes_in!P20/RES_hh_num_in!P20)</f>
        <v>1813.3455369659853</v>
      </c>
      <c r="Q20" s="95">
        <f>IF(RES_hh_tes_in!Q20=0,0,1000000/0.086*RES_hh_tes_in!Q20/RES_hh_num_in!Q20)</f>
        <v>1871.7755733401591</v>
      </c>
    </row>
    <row r="21" spans="1:17" ht="12" customHeight="1" x14ac:dyDescent="0.25">
      <c r="A21" s="87" t="s">
        <v>109</v>
      </c>
      <c r="B21" s="95"/>
      <c r="C21" s="95">
        <f>IF(RES_hh_tes_in!C21=0,0,1000000/0.086*RES_hh_tes_in!C21/RES_hh_num_in!C21)</f>
        <v>2089.9830903619472</v>
      </c>
      <c r="D21" s="95">
        <f>IF(RES_hh_tes_in!D21=0,0,1000000/0.086*RES_hh_tes_in!D21/RES_hh_num_in!D21)</f>
        <v>2060.9213644089341</v>
      </c>
      <c r="E21" s="95">
        <f>IF(RES_hh_tes_in!E21=0,0,1000000/0.086*RES_hh_tes_in!E21/RES_hh_num_in!E21)</f>
        <v>2081.2139996728961</v>
      </c>
      <c r="F21" s="95">
        <f>IF(RES_hh_tes_in!F21=0,0,1000000/0.086*RES_hh_tes_in!F21/RES_hh_num_in!F21)</f>
        <v>2071.5157951469714</v>
      </c>
      <c r="G21" s="95">
        <f>IF(RES_hh_tes_in!G21=0,0,1000000/0.086*RES_hh_tes_in!G21/RES_hh_num_in!G21)</f>
        <v>2052.1581789950264</v>
      </c>
      <c r="H21" s="95">
        <f>IF(RES_hh_tes_in!H21=0,0,1000000/0.086*RES_hh_tes_in!H21/RES_hh_num_in!H21)</f>
        <v>2075.9281590362439</v>
      </c>
      <c r="I21" s="95">
        <f>IF(RES_hh_tes_in!I21=0,0,1000000/0.086*RES_hh_tes_in!I21/RES_hh_num_in!I21)</f>
        <v>1939.4485943663717</v>
      </c>
      <c r="J21" s="95">
        <f>IF(RES_hh_tes_in!J21=0,0,1000000/0.086*RES_hh_tes_in!J21/RES_hh_num_in!J21)</f>
        <v>1911.4106156657065</v>
      </c>
      <c r="K21" s="95">
        <f>IF(RES_hh_tes_in!K21=0,0,1000000/0.086*RES_hh_tes_in!K21/RES_hh_num_in!K21)</f>
        <v>1613.0598241572884</v>
      </c>
      <c r="L21" s="95">
        <f>IF(RES_hh_tes_in!L21=0,0,1000000/0.086*RES_hh_tes_in!L21/RES_hh_num_in!L21)</f>
        <v>1866.1417285561472</v>
      </c>
      <c r="M21" s="95">
        <f>IF(RES_hh_tes_in!M21=0,0,1000000/0.086*RES_hh_tes_in!M21/RES_hh_num_in!M21)</f>
        <v>1427.8922169562104</v>
      </c>
      <c r="N21" s="95">
        <f>IF(RES_hh_tes_in!N21=0,0,1000000/0.086*RES_hh_tes_in!N21/RES_hh_num_in!N21)</f>
        <v>1826.6616496392828</v>
      </c>
      <c r="O21" s="95">
        <f>IF(RES_hh_tes_in!O21=0,0,1000000/0.086*RES_hh_tes_in!O21/RES_hh_num_in!O21)</f>
        <v>1568.1396341697666</v>
      </c>
      <c r="P21" s="95">
        <f>IF(RES_hh_tes_in!P21=0,0,1000000/0.086*RES_hh_tes_in!P21/RES_hh_num_in!P21)</f>
        <v>0</v>
      </c>
      <c r="Q21" s="95">
        <f>IF(RES_hh_tes_in!Q21=0,0,1000000/0.086*RES_hh_tes_in!Q21/RES_hh_num_in!Q21)</f>
        <v>1725.9151113779094</v>
      </c>
    </row>
    <row r="22" spans="1:17" ht="12" customHeight="1" x14ac:dyDescent="0.25">
      <c r="A22" s="87" t="s">
        <v>55</v>
      </c>
      <c r="B22" s="95"/>
      <c r="C22" s="95">
        <f>IF(RES_hh_tes_in!C22=0,0,1000000/0.086*RES_hh_tes_in!C22/RES_hh_num_in!C22)</f>
        <v>0</v>
      </c>
      <c r="D22" s="95">
        <f>IF(RES_hh_tes_in!D22=0,0,1000000/0.086*RES_hh_tes_in!D22/RES_hh_num_in!D22)</f>
        <v>2112.8319767791913</v>
      </c>
      <c r="E22" s="95">
        <f>IF(RES_hh_tes_in!E22=0,0,1000000/0.086*RES_hh_tes_in!E22/RES_hh_num_in!E22)</f>
        <v>0</v>
      </c>
      <c r="F22" s="95">
        <f>IF(RES_hh_tes_in!F22=0,0,1000000/0.086*RES_hh_tes_in!F22/RES_hh_num_in!F22)</f>
        <v>2115.9484231468937</v>
      </c>
      <c r="G22" s="95">
        <f>IF(RES_hh_tes_in!G22=0,0,1000000/0.086*RES_hh_tes_in!G22/RES_hh_num_in!G22)</f>
        <v>2160.6508275998608</v>
      </c>
      <c r="H22" s="95">
        <f>IF(RES_hh_tes_in!H22=0,0,1000000/0.086*RES_hh_tes_in!H22/RES_hh_num_in!H22)</f>
        <v>2184.4611877936454</v>
      </c>
      <c r="I22" s="95">
        <f>IF(RES_hh_tes_in!I22=0,0,1000000/0.086*RES_hh_tes_in!I22/RES_hh_num_in!I22)</f>
        <v>2225.8349936716518</v>
      </c>
      <c r="J22" s="95">
        <f>IF(RES_hh_tes_in!J22=0,0,1000000/0.086*RES_hh_tes_in!J22/RES_hh_num_in!J22)</f>
        <v>1554.7575514756702</v>
      </c>
      <c r="K22" s="95">
        <f>IF(RES_hh_tes_in!K22=0,0,1000000/0.086*RES_hh_tes_in!K22/RES_hh_num_in!K22)</f>
        <v>2149.3627933663438</v>
      </c>
      <c r="L22" s="95">
        <f>IF(RES_hh_tes_in!L22=0,0,1000000/0.086*RES_hh_tes_in!L22/RES_hh_num_in!L22)</f>
        <v>1548.8981705182375</v>
      </c>
      <c r="M22" s="95">
        <f>IF(RES_hh_tes_in!M22=0,0,1000000/0.086*RES_hh_tes_in!M22/RES_hh_num_in!M22)</f>
        <v>1809.5666350578765</v>
      </c>
      <c r="N22" s="95">
        <f>IF(RES_hh_tes_in!N22=0,0,1000000/0.086*RES_hh_tes_in!N22/RES_hh_num_in!N22)</f>
        <v>2119.4118049572035</v>
      </c>
      <c r="O22" s="95">
        <f>IF(RES_hh_tes_in!O22=0,0,1000000/0.086*RES_hh_tes_in!O22/RES_hh_num_in!O22)</f>
        <v>1618.9510321528066</v>
      </c>
      <c r="P22" s="95">
        <f>IF(RES_hh_tes_in!P22=0,0,1000000/0.086*RES_hh_tes_in!P22/RES_hh_num_in!P22)</f>
        <v>1687.0050691791535</v>
      </c>
      <c r="Q22" s="95">
        <f>IF(RES_hh_tes_in!Q22=0,0,1000000/0.086*RES_hh_tes_in!Q22/RES_hh_num_in!Q22)</f>
        <v>1970.0421235552301</v>
      </c>
    </row>
    <row r="23" spans="1:17" ht="12" customHeight="1" x14ac:dyDescent="0.25">
      <c r="A23" s="87" t="s">
        <v>79</v>
      </c>
      <c r="B23" s="95"/>
      <c r="C23" s="95">
        <f>IF(RES_hh_tes_in!C23=0,0,1000000/0.086*RES_hh_tes_in!C23/RES_hh_num_in!C23)</f>
        <v>0</v>
      </c>
      <c r="D23" s="95">
        <f>IF(RES_hh_tes_in!D23=0,0,1000000/0.086*RES_hh_tes_in!D23/RES_hh_num_in!D23)</f>
        <v>0</v>
      </c>
      <c r="E23" s="95">
        <f>IF(RES_hh_tes_in!E23=0,0,1000000/0.086*RES_hh_tes_in!E23/RES_hh_num_in!E23)</f>
        <v>0</v>
      </c>
      <c r="F23" s="95">
        <f>IF(RES_hh_tes_in!F23=0,0,1000000/0.086*RES_hh_tes_in!F23/RES_hh_num_in!F23)</f>
        <v>0</v>
      </c>
      <c r="G23" s="95">
        <f>IF(RES_hh_tes_in!G23=0,0,1000000/0.086*RES_hh_tes_in!G23/RES_hh_num_in!G23)</f>
        <v>0</v>
      </c>
      <c r="H23" s="95">
        <f>IF(RES_hh_tes_in!H23=0,0,1000000/0.086*RES_hh_tes_in!H23/RES_hh_num_in!H23)</f>
        <v>0</v>
      </c>
      <c r="I23" s="95">
        <f>IF(RES_hh_tes_in!I23=0,0,1000000/0.086*RES_hh_tes_in!I23/RES_hh_num_in!I23)</f>
        <v>0</v>
      </c>
      <c r="J23" s="95">
        <f>IF(RES_hh_tes_in!J23=0,0,1000000/0.086*RES_hh_tes_in!J23/RES_hh_num_in!J23)</f>
        <v>0</v>
      </c>
      <c r="K23" s="95">
        <f>IF(RES_hh_tes_in!K23=0,0,1000000/0.086*RES_hh_tes_in!K23/RES_hh_num_in!K23)</f>
        <v>0</v>
      </c>
      <c r="L23" s="95">
        <f>IF(RES_hh_tes_in!L23=0,0,1000000/0.086*RES_hh_tes_in!L23/RES_hh_num_in!L23)</f>
        <v>0</v>
      </c>
      <c r="M23" s="95">
        <f>IF(RES_hh_tes_in!M23=0,0,1000000/0.086*RES_hh_tes_in!M23/RES_hh_num_in!M23)</f>
        <v>0</v>
      </c>
      <c r="N23" s="95">
        <f>IF(RES_hh_tes_in!N23=0,0,1000000/0.086*RES_hh_tes_in!N23/RES_hh_num_in!N23)</f>
        <v>0</v>
      </c>
      <c r="O23" s="95">
        <f>IF(RES_hh_tes_in!O23=0,0,1000000/0.086*RES_hh_tes_in!O23/RES_hh_num_in!O23)</f>
        <v>0</v>
      </c>
      <c r="P23" s="95">
        <f>IF(RES_hh_tes_in!P23=0,0,1000000/0.086*RES_hh_tes_in!P23/RES_hh_num_in!P23)</f>
        <v>0</v>
      </c>
      <c r="Q23" s="95">
        <f>IF(RES_hh_tes_in!Q23=0,0,1000000/0.086*RES_hh_tes_in!Q23/RES_hh_num_in!Q23)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IF(RES_hh_tes_in!C24=0,0,1000000/0.086*RES_hh_tes_in!C24/RES_hh_num_in!C24)</f>
        <v>0</v>
      </c>
      <c r="D24" s="95">
        <f>IF(RES_hh_tes_in!D24=0,0,1000000/0.086*RES_hh_tes_in!D24/RES_hh_num_in!D24)</f>
        <v>0</v>
      </c>
      <c r="E24" s="95">
        <f>IF(RES_hh_tes_in!E24=0,0,1000000/0.086*RES_hh_tes_in!E24/RES_hh_num_in!E24)</f>
        <v>0</v>
      </c>
      <c r="F24" s="95">
        <f>IF(RES_hh_tes_in!F24=0,0,1000000/0.086*RES_hh_tes_in!F24/RES_hh_num_in!F24)</f>
        <v>0</v>
      </c>
      <c r="G24" s="95">
        <f>IF(RES_hh_tes_in!G24=0,0,1000000/0.086*RES_hh_tes_in!G24/RES_hh_num_in!G24)</f>
        <v>0</v>
      </c>
      <c r="H24" s="95">
        <f>IF(RES_hh_tes_in!H24=0,0,1000000/0.086*RES_hh_tes_in!H24/RES_hh_num_in!H24)</f>
        <v>0</v>
      </c>
      <c r="I24" s="95">
        <f>IF(RES_hh_tes_in!I24=0,0,1000000/0.086*RES_hh_tes_in!I24/RES_hh_num_in!I24)</f>
        <v>0</v>
      </c>
      <c r="J24" s="95">
        <f>IF(RES_hh_tes_in!J24=0,0,1000000/0.086*RES_hh_tes_in!J24/RES_hh_num_in!J24)</f>
        <v>0</v>
      </c>
      <c r="K24" s="95">
        <f>IF(RES_hh_tes_in!K24=0,0,1000000/0.086*RES_hh_tes_in!K24/RES_hh_num_in!K24)</f>
        <v>0</v>
      </c>
      <c r="L24" s="95">
        <f>IF(RES_hh_tes_in!L24=0,0,1000000/0.086*RES_hh_tes_in!L24/RES_hh_num_in!L24)</f>
        <v>0</v>
      </c>
      <c r="M24" s="95">
        <f>IF(RES_hh_tes_in!M24=0,0,1000000/0.086*RES_hh_tes_in!M24/RES_hh_num_in!M24)</f>
        <v>0</v>
      </c>
      <c r="N24" s="95">
        <f>IF(RES_hh_tes_in!N24=0,0,1000000/0.086*RES_hh_tes_in!N24/RES_hh_num_in!N24)</f>
        <v>0</v>
      </c>
      <c r="O24" s="95">
        <f>IF(RES_hh_tes_in!O24=0,0,1000000/0.086*RES_hh_tes_in!O24/RES_hh_num_in!O24)</f>
        <v>0</v>
      </c>
      <c r="P24" s="95">
        <f>IF(RES_hh_tes_in!P24=0,0,1000000/0.086*RES_hh_tes_in!P24/RES_hh_num_in!P24)</f>
        <v>0</v>
      </c>
      <c r="Q24" s="95">
        <f>IF(RES_hh_tes_in!Q24=0,0,1000000/0.086*RES_hh_tes_in!Q24/RES_hh_num_in!Q24)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IF(RES_hh_tes_in!C25=0,0,1000000/0.086*RES_hh_tes_in!C25/RES_hh_num_in!C25)</f>
        <v>2430.9054185207833</v>
      </c>
      <c r="D25" s="22">
        <f>IF(RES_hh_tes_in!D25=0,0,1000000/0.086*RES_hh_tes_in!D25/RES_hh_num_in!D25)</f>
        <v>2269.203008338211</v>
      </c>
      <c r="E25" s="22">
        <f>IF(RES_hh_tes_in!E25=0,0,1000000/0.086*RES_hh_tes_in!E25/RES_hh_num_in!E25)</f>
        <v>2346.3409634785503</v>
      </c>
      <c r="F25" s="22">
        <f>IF(RES_hh_tes_in!F25=0,0,1000000/0.086*RES_hh_tes_in!F25/RES_hh_num_in!F25)</f>
        <v>2427.8107575655172</v>
      </c>
      <c r="G25" s="22">
        <f>IF(RES_hh_tes_in!G25=0,0,1000000/0.086*RES_hh_tes_in!G25/RES_hh_num_in!G25)</f>
        <v>2416.6521580126819</v>
      </c>
      <c r="H25" s="22">
        <f>IF(RES_hh_tes_in!H25=0,0,1000000/0.086*RES_hh_tes_in!H25/RES_hh_num_in!H25)</f>
        <v>2611.9907570617952</v>
      </c>
      <c r="I25" s="22">
        <f>IF(RES_hh_tes_in!I25=0,0,1000000/0.086*RES_hh_tes_in!I25/RES_hh_num_in!I25)</f>
        <v>2431.8717567927292</v>
      </c>
      <c r="J25" s="22">
        <f>IF(RES_hh_tes_in!J25=0,0,1000000/0.086*RES_hh_tes_in!J25/RES_hh_num_in!J25)</f>
        <v>2427.662092966807</v>
      </c>
      <c r="K25" s="22">
        <f>IF(RES_hh_tes_in!K25=0,0,1000000/0.086*RES_hh_tes_in!K25/RES_hh_num_in!K25)</f>
        <v>1878.0508248480949</v>
      </c>
      <c r="L25" s="22">
        <f>IF(RES_hh_tes_in!L25=0,0,1000000/0.086*RES_hh_tes_in!L25/RES_hh_num_in!L25)</f>
        <v>2215.57039011493</v>
      </c>
      <c r="M25" s="22">
        <f>IF(RES_hh_tes_in!M25=0,0,1000000/0.086*RES_hh_tes_in!M25/RES_hh_num_in!M25)</f>
        <v>2120.1085234218608</v>
      </c>
      <c r="N25" s="22">
        <f>IF(RES_hh_tes_in!N25=0,0,1000000/0.086*RES_hh_tes_in!N25/RES_hh_num_in!N25)</f>
        <v>2114.1043557714529</v>
      </c>
      <c r="O25" s="22">
        <f>IF(RES_hh_tes_in!O25=0,0,1000000/0.086*RES_hh_tes_in!O25/RES_hh_num_in!O25)</f>
        <v>2444.2418386082486</v>
      </c>
      <c r="P25" s="22">
        <f>IF(RES_hh_tes_in!P25=0,0,1000000/0.086*RES_hh_tes_in!P25/RES_hh_num_in!P25)</f>
        <v>2428.1088693788593</v>
      </c>
      <c r="Q25" s="22">
        <f>IF(RES_hh_tes_in!Q25=0,0,1000000/0.086*RES_hh_tes_in!Q25/RES_hh_num_in!Q25)</f>
        <v>2549.5674297441833</v>
      </c>
    </row>
    <row r="26" spans="1:17" ht="12" customHeight="1" x14ac:dyDescent="0.25">
      <c r="A26" s="49" t="s">
        <v>59</v>
      </c>
      <c r="B26" s="18"/>
      <c r="C26" s="18">
        <f>IF(RES_hh_tes_in!C26=0,0,1000000/0.086*RES_hh_tes_in!C26/RES_hh_num_in!C26)</f>
        <v>609.2967571837022</v>
      </c>
      <c r="D26" s="18">
        <f>IF(RES_hh_tes_in!D26=0,0,1000000/0.086*RES_hh_tes_in!D26/RES_hh_num_in!D26)</f>
        <v>737.40377311881559</v>
      </c>
      <c r="E26" s="18">
        <f>IF(RES_hh_tes_in!E26=0,0,1000000/0.086*RES_hh_tes_in!E26/RES_hh_num_in!E26)</f>
        <v>731.75197746437004</v>
      </c>
      <c r="F26" s="18">
        <f>IF(RES_hh_tes_in!F26=0,0,1000000/0.086*RES_hh_tes_in!F26/RES_hh_num_in!F26)</f>
        <v>745.40110359206039</v>
      </c>
      <c r="G26" s="18">
        <f>IF(RES_hh_tes_in!G26=0,0,1000000/0.086*RES_hh_tes_in!G26/RES_hh_num_in!G26)</f>
        <v>751.88503337911527</v>
      </c>
      <c r="H26" s="18">
        <f>IF(RES_hh_tes_in!H26=0,0,1000000/0.086*RES_hh_tes_in!H26/RES_hh_num_in!H26)</f>
        <v>762.99845357257789</v>
      </c>
      <c r="I26" s="18">
        <f>IF(RES_hh_tes_in!I26=0,0,1000000/0.086*RES_hh_tes_in!I26/RES_hh_num_in!I26)</f>
        <v>763.83721244166566</v>
      </c>
      <c r="J26" s="18">
        <f>IF(RES_hh_tes_in!J26=0,0,1000000/0.086*RES_hh_tes_in!J26/RES_hh_num_in!J26)</f>
        <v>771.44812681474639</v>
      </c>
      <c r="K26" s="18">
        <f>IF(RES_hh_tes_in!K26=0,0,1000000/0.086*RES_hh_tes_in!K26/RES_hh_num_in!K26)</f>
        <v>774.98745714100301</v>
      </c>
      <c r="L26" s="18">
        <f>IF(RES_hh_tes_in!L26=0,0,1000000/0.086*RES_hh_tes_in!L26/RES_hh_num_in!L26)</f>
        <v>779.09724915740878</v>
      </c>
      <c r="M26" s="18">
        <f>IF(RES_hh_tes_in!M26=0,0,1000000/0.086*RES_hh_tes_in!M26/RES_hh_num_in!M26)</f>
        <v>778.01049477646097</v>
      </c>
      <c r="N26" s="18">
        <f>IF(RES_hh_tes_in!N26=0,0,1000000/0.086*RES_hh_tes_in!N26/RES_hh_num_in!N26)</f>
        <v>777.06677132113487</v>
      </c>
      <c r="O26" s="18">
        <f>IF(RES_hh_tes_in!O26=0,0,1000000/0.086*RES_hh_tes_in!O26/RES_hh_num_in!O26)</f>
        <v>778.34599077429664</v>
      </c>
      <c r="P26" s="18">
        <f>IF(RES_hh_tes_in!P26=0,0,1000000/0.086*RES_hh_tes_in!P26/RES_hh_num_in!P26)</f>
        <v>776.41008266502047</v>
      </c>
      <c r="Q26" s="18">
        <f>IF(RES_hh_tes_in!Q26=0,0,1000000/0.086*RES_hh_tes_in!Q26/RES_hh_num_in!Q26)</f>
        <v>769.42472320870775</v>
      </c>
    </row>
    <row r="27" spans="1:17" ht="12.95" customHeight="1" x14ac:dyDescent="0.25">
      <c r="A27" s="89" t="s">
        <v>62</v>
      </c>
      <c r="B27" s="96"/>
      <c r="C27" s="96">
        <f>IF(RES_hh_tes_in!C27=0,0,1000000/0.086*RES_hh_tes_in!C27/RES_hh_num_in!C27)</f>
        <v>636.97431792468899</v>
      </c>
      <c r="D27" s="96">
        <f>IF(RES_hh_tes_in!D27=0,0,1000000/0.086*RES_hh_tes_in!D27/RES_hh_num_in!D27)</f>
        <v>636.12685962929379</v>
      </c>
      <c r="E27" s="96">
        <f>IF(RES_hh_tes_in!E27=0,0,1000000/0.086*RES_hh_tes_in!E27/RES_hh_num_in!E27)</f>
        <v>649.11827417708867</v>
      </c>
      <c r="F27" s="96">
        <f>IF(RES_hh_tes_in!F27=0,0,1000000/0.086*RES_hh_tes_in!F27/RES_hh_num_in!F27)</f>
        <v>662.75687263569387</v>
      </c>
      <c r="G27" s="96">
        <f>IF(RES_hh_tes_in!G27=0,0,1000000/0.086*RES_hh_tes_in!G27/RES_hh_num_in!G27)</f>
        <v>667.54943071840762</v>
      </c>
      <c r="H27" s="96">
        <f>IF(RES_hh_tes_in!H27=0,0,1000000/0.086*RES_hh_tes_in!H27/RES_hh_num_in!H27)</f>
        <v>674.0945458870151</v>
      </c>
      <c r="I27" s="96">
        <f>IF(RES_hh_tes_in!I27=0,0,1000000/0.086*RES_hh_tes_in!I27/RES_hh_num_in!I27)</f>
        <v>713.10245121804769</v>
      </c>
      <c r="J27" s="96">
        <f>IF(RES_hh_tes_in!J27=0,0,1000000/0.086*RES_hh_tes_in!J27/RES_hh_num_in!J27)</f>
        <v>707.68631131968675</v>
      </c>
      <c r="K27" s="96">
        <f>IF(RES_hh_tes_in!K27=0,0,1000000/0.086*RES_hh_tes_in!K27/RES_hh_num_in!K27)</f>
        <v>691.6195772299244</v>
      </c>
      <c r="L27" s="96">
        <f>IF(RES_hh_tes_in!L27=0,0,1000000/0.086*RES_hh_tes_in!L27/RES_hh_num_in!L27)</f>
        <v>692.5212747688613</v>
      </c>
      <c r="M27" s="96">
        <f>IF(RES_hh_tes_in!M27=0,0,1000000/0.086*RES_hh_tes_in!M27/RES_hh_num_in!M27)</f>
        <v>701.69524486569856</v>
      </c>
      <c r="N27" s="96">
        <f>IF(RES_hh_tes_in!N27=0,0,1000000/0.086*RES_hh_tes_in!N27/RES_hh_num_in!N27)</f>
        <v>707.72567624760234</v>
      </c>
      <c r="O27" s="96">
        <f>IF(RES_hh_tes_in!O27=0,0,1000000/0.086*RES_hh_tes_in!O27/RES_hh_num_in!O27)</f>
        <v>734.46633785963024</v>
      </c>
      <c r="P27" s="96">
        <f>IF(RES_hh_tes_in!P27=0,0,1000000/0.086*RES_hh_tes_in!P27/RES_hh_num_in!P27)</f>
        <v>783.51437967283834</v>
      </c>
      <c r="Q27" s="96">
        <f>IF(RES_hh_tes_in!Q27=0,0,1000000/0.086*RES_hh_tes_in!Q27/RES_hh_num_in!Q27)</f>
        <v>812.27402770202468</v>
      </c>
    </row>
    <row r="28" spans="1:17" ht="12" customHeight="1" x14ac:dyDescent="0.25">
      <c r="A28" s="87" t="s">
        <v>58</v>
      </c>
      <c r="B28" s="95"/>
      <c r="C28" s="95">
        <f>IF(RES_hh_tes_in!C28=0,0,1000000/0.086*RES_hh_tes_in!C28/RES_hh_num_in!C28)</f>
        <v>0</v>
      </c>
      <c r="D28" s="95">
        <f>IF(RES_hh_tes_in!D28=0,0,1000000/0.086*RES_hh_tes_in!D28/RES_hh_num_in!D28)</f>
        <v>0</v>
      </c>
      <c r="E28" s="95">
        <f>IF(RES_hh_tes_in!E28=0,0,1000000/0.086*RES_hh_tes_in!E28/RES_hh_num_in!E28)</f>
        <v>0</v>
      </c>
      <c r="F28" s="95">
        <f>IF(RES_hh_tes_in!F28=0,0,1000000/0.086*RES_hh_tes_in!F28/RES_hh_num_in!F28)</f>
        <v>0</v>
      </c>
      <c r="G28" s="95">
        <f>IF(RES_hh_tes_in!G28=0,0,1000000/0.086*RES_hh_tes_in!G28/RES_hh_num_in!G28)</f>
        <v>0</v>
      </c>
      <c r="H28" s="95">
        <f>IF(RES_hh_tes_in!H28=0,0,1000000/0.086*RES_hh_tes_in!H28/RES_hh_num_in!H28)</f>
        <v>0</v>
      </c>
      <c r="I28" s="95">
        <f>IF(RES_hh_tes_in!I28=0,0,1000000/0.086*RES_hh_tes_in!I28/RES_hh_num_in!I28)</f>
        <v>0</v>
      </c>
      <c r="J28" s="95">
        <f>IF(RES_hh_tes_in!J28=0,0,1000000/0.086*RES_hh_tes_in!J28/RES_hh_num_in!J28)</f>
        <v>0</v>
      </c>
      <c r="K28" s="95">
        <f>IF(RES_hh_tes_in!K28=0,0,1000000/0.086*RES_hh_tes_in!K28/RES_hh_num_in!K28)</f>
        <v>0</v>
      </c>
      <c r="L28" s="95">
        <f>IF(RES_hh_tes_in!L28=0,0,1000000/0.086*RES_hh_tes_in!L28/RES_hh_num_in!L28)</f>
        <v>0</v>
      </c>
      <c r="M28" s="95">
        <f>IF(RES_hh_tes_in!M28=0,0,1000000/0.086*RES_hh_tes_in!M28/RES_hh_num_in!M28)</f>
        <v>0</v>
      </c>
      <c r="N28" s="95">
        <f>IF(RES_hh_tes_in!N28=0,0,1000000/0.086*RES_hh_tes_in!N28/RES_hh_num_in!N28)</f>
        <v>0</v>
      </c>
      <c r="O28" s="95">
        <f>IF(RES_hh_tes_in!O28=0,0,1000000/0.086*RES_hh_tes_in!O28/RES_hh_num_in!O28)</f>
        <v>0</v>
      </c>
      <c r="P28" s="95">
        <f>IF(RES_hh_tes_in!P28=0,0,1000000/0.086*RES_hh_tes_in!P28/RES_hh_num_in!P28)</f>
        <v>0</v>
      </c>
      <c r="Q28" s="95">
        <f>IF(RES_hh_tes_in!Q28=0,0,1000000/0.086*RES_hh_tes_in!Q28/RES_hh_num_in!Q28)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IF(RES_hh_tes_in!C29=0,0,1000000/0.086*RES_hh_tes_in!C29/RES_hh_num_in!C29)</f>
        <v>581.87251142993898</v>
      </c>
      <c r="D29" s="95">
        <f>IF(RES_hh_tes_in!D29=0,0,1000000/0.086*RES_hh_tes_in!D29/RES_hh_num_in!D29)</f>
        <v>0</v>
      </c>
      <c r="E29" s="95">
        <f>IF(RES_hh_tes_in!E29=0,0,1000000/0.086*RES_hh_tes_in!E29/RES_hh_num_in!E29)</f>
        <v>605.08111072280224</v>
      </c>
      <c r="F29" s="95">
        <f>IF(RES_hh_tes_in!F29=0,0,1000000/0.086*RES_hh_tes_in!F29/RES_hh_num_in!F29)</f>
        <v>608.69993978934599</v>
      </c>
      <c r="G29" s="95">
        <f>IF(RES_hh_tes_in!G29=0,0,1000000/0.086*RES_hh_tes_in!G29/RES_hh_num_in!G29)</f>
        <v>611.98189914564216</v>
      </c>
      <c r="H29" s="95">
        <f>IF(RES_hh_tes_in!H29=0,0,1000000/0.086*RES_hh_tes_in!H29/RES_hh_num_in!H29)</f>
        <v>598.45436017575594</v>
      </c>
      <c r="I29" s="95">
        <f>IF(RES_hh_tes_in!I29=0,0,1000000/0.086*RES_hh_tes_in!I29/RES_hh_num_in!I29)</f>
        <v>0</v>
      </c>
      <c r="J29" s="95">
        <f>IF(RES_hh_tes_in!J29=0,0,1000000/0.086*RES_hh_tes_in!J29/RES_hh_num_in!J29)</f>
        <v>632.44944346548368</v>
      </c>
      <c r="K29" s="95">
        <f>IF(RES_hh_tes_in!K29=0,0,1000000/0.086*RES_hh_tes_in!K29/RES_hh_num_in!K29)</f>
        <v>0</v>
      </c>
      <c r="L29" s="95">
        <f>IF(RES_hh_tes_in!L29=0,0,1000000/0.086*RES_hh_tes_in!L29/RES_hh_num_in!L29)</f>
        <v>651.49517416086405</v>
      </c>
      <c r="M29" s="95">
        <f>IF(RES_hh_tes_in!M29=0,0,1000000/0.086*RES_hh_tes_in!M29/RES_hh_num_in!M29)</f>
        <v>0</v>
      </c>
      <c r="N29" s="95">
        <f>IF(RES_hh_tes_in!N29=0,0,1000000/0.086*RES_hh_tes_in!N29/RES_hh_num_in!N29)</f>
        <v>0</v>
      </c>
      <c r="O29" s="95">
        <f>IF(RES_hh_tes_in!O29=0,0,1000000/0.086*RES_hh_tes_in!O29/RES_hh_num_in!O29)</f>
        <v>664.95799273941168</v>
      </c>
      <c r="P29" s="95">
        <f>IF(RES_hh_tes_in!P29=0,0,1000000/0.086*RES_hh_tes_in!P29/RES_hh_num_in!P29)</f>
        <v>0</v>
      </c>
      <c r="Q29" s="95">
        <f>IF(RES_hh_tes_in!Q29=0,0,1000000/0.086*RES_hh_tes_in!Q29/RES_hh_num_in!Q29)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IF(RES_hh_tes_in!C30=0,0,1000000/0.086*RES_hh_tes_in!C30/RES_hh_num_in!C30)</f>
        <v>576.5422214094533</v>
      </c>
      <c r="D30" s="95">
        <f>IF(RES_hh_tes_in!D30=0,0,1000000/0.086*RES_hh_tes_in!D30/RES_hh_num_in!D30)</f>
        <v>598.61485143362961</v>
      </c>
      <c r="E30" s="95">
        <f>IF(RES_hh_tes_in!E30=0,0,1000000/0.086*RES_hh_tes_in!E30/RES_hh_num_in!E30)</f>
        <v>612.29452400130322</v>
      </c>
      <c r="F30" s="95">
        <f>IF(RES_hh_tes_in!F30=0,0,1000000/0.086*RES_hh_tes_in!F30/RES_hh_num_in!F30)</f>
        <v>614.4680145624659</v>
      </c>
      <c r="G30" s="95">
        <f>IF(RES_hh_tes_in!G30=0,0,1000000/0.086*RES_hh_tes_in!G30/RES_hh_num_in!G30)</f>
        <v>615.05562799585505</v>
      </c>
      <c r="H30" s="95">
        <f>IF(RES_hh_tes_in!H30=0,0,1000000/0.086*RES_hh_tes_in!H30/RES_hh_num_in!H30)</f>
        <v>603.06550068623199</v>
      </c>
      <c r="I30" s="95">
        <f>IF(RES_hh_tes_in!I30=0,0,1000000/0.086*RES_hh_tes_in!I30/RES_hh_num_in!I30)</f>
        <v>629.81785945946865</v>
      </c>
      <c r="J30" s="95">
        <f>IF(RES_hh_tes_in!J30=0,0,1000000/0.086*RES_hh_tes_in!J30/RES_hh_num_in!J30)</f>
        <v>655.59633025010191</v>
      </c>
      <c r="K30" s="95">
        <f>IF(RES_hh_tes_in!K30=0,0,1000000/0.086*RES_hh_tes_in!K30/RES_hh_num_in!K30)</f>
        <v>650.19831617761531</v>
      </c>
      <c r="L30" s="95">
        <f>IF(RES_hh_tes_in!L30=0,0,1000000/0.086*RES_hh_tes_in!L30/RES_hh_num_in!L30)</f>
        <v>657.61228605453698</v>
      </c>
      <c r="M30" s="95">
        <f>IF(RES_hh_tes_in!M30=0,0,1000000/0.086*RES_hh_tes_in!M30/RES_hh_num_in!M30)</f>
        <v>650.45134235149078</v>
      </c>
      <c r="N30" s="95">
        <f>IF(RES_hh_tes_in!N30=0,0,1000000/0.086*RES_hh_tes_in!N30/RES_hh_num_in!N30)</f>
        <v>679.6282229918329</v>
      </c>
      <c r="O30" s="95">
        <f>IF(RES_hh_tes_in!O30=0,0,1000000/0.086*RES_hh_tes_in!O30/RES_hh_num_in!O30)</f>
        <v>668.55004930043378</v>
      </c>
      <c r="P30" s="95">
        <f>IF(RES_hh_tes_in!P30=0,0,1000000/0.086*RES_hh_tes_in!P30/RES_hh_num_in!P30)</f>
        <v>0</v>
      </c>
      <c r="Q30" s="95">
        <f>IF(RES_hh_tes_in!Q30=0,0,1000000/0.086*RES_hh_tes_in!Q30/RES_hh_num_in!Q30)</f>
        <v>695.42428281731668</v>
      </c>
    </row>
    <row r="31" spans="1:17" ht="12" customHeight="1" x14ac:dyDescent="0.25">
      <c r="A31" s="87" t="s">
        <v>55</v>
      </c>
      <c r="B31" s="95"/>
      <c r="C31" s="95">
        <f>IF(RES_hh_tes_in!C31=0,0,1000000/0.086*RES_hh_tes_in!C31/RES_hh_num_in!C31)</f>
        <v>0</v>
      </c>
      <c r="D31" s="95">
        <f>IF(RES_hh_tes_in!D31=0,0,1000000/0.086*RES_hh_tes_in!D31/RES_hh_num_in!D31)</f>
        <v>0</v>
      </c>
      <c r="E31" s="95">
        <f>IF(RES_hh_tes_in!E31=0,0,1000000/0.086*RES_hh_tes_in!E31/RES_hh_num_in!E31)</f>
        <v>0</v>
      </c>
      <c r="F31" s="95">
        <f>IF(RES_hh_tes_in!F31=0,0,1000000/0.086*RES_hh_tes_in!F31/RES_hh_num_in!F31)</f>
        <v>0</v>
      </c>
      <c r="G31" s="95">
        <f>IF(RES_hh_tes_in!G31=0,0,1000000/0.086*RES_hh_tes_in!G31/RES_hh_num_in!G31)</f>
        <v>0</v>
      </c>
      <c r="H31" s="95">
        <f>IF(RES_hh_tes_in!H31=0,0,1000000/0.086*RES_hh_tes_in!H31/RES_hh_num_in!H31)</f>
        <v>0</v>
      </c>
      <c r="I31" s="95">
        <f>IF(RES_hh_tes_in!I31=0,0,1000000/0.086*RES_hh_tes_in!I31/RES_hh_num_in!I31)</f>
        <v>0</v>
      </c>
      <c r="J31" s="95">
        <f>IF(RES_hh_tes_in!J31=0,0,1000000/0.086*RES_hh_tes_in!J31/RES_hh_num_in!J31)</f>
        <v>0</v>
      </c>
      <c r="K31" s="95">
        <f>IF(RES_hh_tes_in!K31=0,0,1000000/0.086*RES_hh_tes_in!K31/RES_hh_num_in!K31)</f>
        <v>0</v>
      </c>
      <c r="L31" s="95">
        <f>IF(RES_hh_tes_in!L31=0,0,1000000/0.086*RES_hh_tes_in!L31/RES_hh_num_in!L31)</f>
        <v>0</v>
      </c>
      <c r="M31" s="95">
        <f>IF(RES_hh_tes_in!M31=0,0,1000000/0.086*RES_hh_tes_in!M31/RES_hh_num_in!M31)</f>
        <v>0</v>
      </c>
      <c r="N31" s="95">
        <f>IF(RES_hh_tes_in!N31=0,0,1000000/0.086*RES_hh_tes_in!N31/RES_hh_num_in!N31)</f>
        <v>0</v>
      </c>
      <c r="O31" s="95">
        <f>IF(RES_hh_tes_in!O31=0,0,1000000/0.086*RES_hh_tes_in!O31/RES_hh_num_in!O31)</f>
        <v>0</v>
      </c>
      <c r="P31" s="95">
        <f>IF(RES_hh_tes_in!P31=0,0,1000000/0.086*RES_hh_tes_in!P31/RES_hh_num_in!P31)</f>
        <v>0</v>
      </c>
      <c r="Q31" s="95">
        <f>IF(RES_hh_tes_in!Q31=0,0,1000000/0.086*RES_hh_tes_in!Q31/RES_hh_num_in!Q31)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IF(RES_hh_tes_in!C32=0,0,1000000/0.086*RES_hh_tes_in!C32/RES_hh_num_in!C32)</f>
        <v>658.49686889932684</v>
      </c>
      <c r="D32" s="18">
        <f>IF(RES_hh_tes_in!D32=0,0,1000000/0.086*RES_hh_tes_in!D32/RES_hh_num_in!D32)</f>
        <v>642.58339558059936</v>
      </c>
      <c r="E32" s="18">
        <f>IF(RES_hh_tes_in!E32=0,0,1000000/0.086*RES_hh_tes_in!E32/RES_hh_num_in!E32)</f>
        <v>665.27845748606944</v>
      </c>
      <c r="F32" s="18">
        <f>IF(RES_hh_tes_in!F32=0,0,1000000/0.086*RES_hh_tes_in!F32/RES_hh_num_in!F32)</f>
        <v>686.60663454285657</v>
      </c>
      <c r="G32" s="18">
        <f>IF(RES_hh_tes_in!G32=0,0,1000000/0.086*RES_hh_tes_in!G32/RES_hh_num_in!G32)</f>
        <v>678.76381624545979</v>
      </c>
      <c r="H32" s="18">
        <f>IF(RES_hh_tes_in!H32=0,0,1000000/0.086*RES_hh_tes_in!H32/RES_hh_num_in!H32)</f>
        <v>699.486517779211</v>
      </c>
      <c r="I32" s="18">
        <f>IF(RES_hh_tes_in!I32=0,0,1000000/0.086*RES_hh_tes_in!I32/RES_hh_num_in!I32)</f>
        <v>721.644838989459</v>
      </c>
      <c r="J32" s="18">
        <f>IF(RES_hh_tes_in!J32=0,0,1000000/0.086*RES_hh_tes_in!J32/RES_hh_num_in!J32)</f>
        <v>721.99338759261798</v>
      </c>
      <c r="K32" s="18">
        <f>IF(RES_hh_tes_in!K32=0,0,1000000/0.086*RES_hh_tes_in!K32/RES_hh_num_in!K32)</f>
        <v>697.57971838427068</v>
      </c>
      <c r="L32" s="18">
        <f>IF(RES_hh_tes_in!L32=0,0,1000000/0.086*RES_hh_tes_in!L32/RES_hh_num_in!L32)</f>
        <v>716.59845512618688</v>
      </c>
      <c r="M32" s="18">
        <f>IF(RES_hh_tes_in!M32=0,0,1000000/0.086*RES_hh_tes_in!M32/RES_hh_num_in!M32)</f>
        <v>715.7738122242788</v>
      </c>
      <c r="N32" s="18">
        <f>IF(RES_hh_tes_in!N32=0,0,1000000/0.086*RES_hh_tes_in!N32/RES_hh_num_in!N32)</f>
        <v>726.60557801300843</v>
      </c>
      <c r="O32" s="18">
        <f>IF(RES_hh_tes_in!O32=0,0,1000000/0.086*RES_hh_tes_in!O32/RES_hh_num_in!O32)</f>
        <v>755.677453498869</v>
      </c>
      <c r="P32" s="18">
        <f>IF(RES_hh_tes_in!P32=0,0,1000000/0.086*RES_hh_tes_in!P32/RES_hh_num_in!P32)</f>
        <v>783.51437967283834</v>
      </c>
      <c r="Q32" s="18">
        <f>IF(RES_hh_tes_in!Q32=0,0,1000000/0.086*RES_hh_tes_in!Q32/RES_hh_num_in!Q32)</f>
        <v>829.71972203429834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124</v>
      </c>
      <c r="B3" s="100"/>
      <c r="C3" s="100">
        <f>IF(RES_hh_emi_in!C3=0,0,1000000*RES_hh_emi_in!C3/RES_hh_num_in!C3)</f>
        <v>3980.0125295300913</v>
      </c>
      <c r="D3" s="100">
        <f>IF(RES_hh_emi_in!D3=0,0,1000000*RES_hh_emi_in!D3/RES_hh_num_in!D3)</f>
        <v>4407.8171387042421</v>
      </c>
      <c r="E3" s="100">
        <f>IF(RES_hh_emi_in!E3=0,0,1000000*RES_hh_emi_in!E3/RES_hh_num_in!E3)</f>
        <v>3741.9646940657517</v>
      </c>
      <c r="F3" s="100">
        <f>IF(RES_hh_emi_in!F3=0,0,1000000*RES_hh_emi_in!F3/RES_hh_num_in!F3)</f>
        <v>4188.0745823005036</v>
      </c>
      <c r="G3" s="100">
        <f>IF(RES_hh_emi_in!G3=0,0,1000000*RES_hh_emi_in!G3/RES_hh_num_in!G3)</f>
        <v>4650.4618024688652</v>
      </c>
      <c r="H3" s="100">
        <f>IF(RES_hh_emi_in!H3=0,0,1000000*RES_hh_emi_in!H3/RES_hh_num_in!H3)</f>
        <v>4485.0998377095248</v>
      </c>
      <c r="I3" s="100">
        <f>IF(RES_hh_emi_in!I3=0,0,1000000*RES_hh_emi_in!I3/RES_hh_num_in!I3)</f>
        <v>4512.2751627654779</v>
      </c>
      <c r="J3" s="100">
        <f>IF(RES_hh_emi_in!J3=0,0,1000000*RES_hh_emi_in!J3/RES_hh_num_in!J3)</f>
        <v>4478.0297962431569</v>
      </c>
      <c r="K3" s="100">
        <f>IF(RES_hh_emi_in!K3=0,0,1000000*RES_hh_emi_in!K3/RES_hh_num_in!K3)</f>
        <v>4775.1923782622671</v>
      </c>
      <c r="L3" s="100">
        <f>IF(RES_hh_emi_in!L3=0,0,1000000*RES_hh_emi_in!L3/RES_hh_num_in!L3)</f>
        <v>4295.407183285135</v>
      </c>
      <c r="M3" s="100">
        <f>IF(RES_hh_emi_in!M3=0,0,1000000*RES_hh_emi_in!M3/RES_hh_num_in!M3)</f>
        <v>4305.7685708434474</v>
      </c>
      <c r="N3" s="100">
        <f>IF(RES_hh_emi_in!N3=0,0,1000000*RES_hh_emi_in!N3/RES_hh_num_in!N3)</f>
        <v>3524.7500262327003</v>
      </c>
      <c r="O3" s="100">
        <f>IF(RES_hh_emi_in!O3=0,0,1000000*RES_hh_emi_in!O3/RES_hh_num_in!O3)</f>
        <v>3811.1757710108755</v>
      </c>
      <c r="P3" s="100">
        <f>IF(RES_hh_emi_in!P3=0,0,1000000*RES_hh_emi_in!P3/RES_hh_num_in!P3)</f>
        <v>2874.8934746710979</v>
      </c>
      <c r="Q3" s="100">
        <f>IF(RES_hh_emi_in!Q3=0,0,1000000*RES_hh_emi_in!Q3/RES_hh_num_in!Q3)</f>
        <v>2860.3890916752985</v>
      </c>
    </row>
    <row r="4" spans="1:17" ht="12.95" customHeight="1" x14ac:dyDescent="0.25">
      <c r="A4" s="89" t="s">
        <v>65</v>
      </c>
      <c r="B4" s="96"/>
      <c r="C4" s="96">
        <f>IF(RES_hh_emi_in!C4=0,0,1000000*RES_hh_emi_in!C4/RES_hh_num_in!C4)</f>
        <v>3338.3411957171543</v>
      </c>
      <c r="D4" s="96">
        <f>IF(RES_hh_emi_in!D4=0,0,1000000*RES_hh_emi_in!D4/RES_hh_num_in!D4)</f>
        <v>3797.1628693260227</v>
      </c>
      <c r="E4" s="96">
        <f>IF(RES_hh_emi_in!E4=0,0,1000000*RES_hh_emi_in!E4/RES_hh_num_in!E4)</f>
        <v>3138.959413270969</v>
      </c>
      <c r="F4" s="96">
        <f>IF(RES_hh_emi_in!F4=0,0,1000000*RES_hh_emi_in!F4/RES_hh_num_in!F4)</f>
        <v>3581.3564295030615</v>
      </c>
      <c r="G4" s="96">
        <f>IF(RES_hh_emi_in!G4=0,0,1000000*RES_hh_emi_in!G4/RES_hh_num_in!G4)</f>
        <v>4073.6739470609864</v>
      </c>
      <c r="H4" s="96">
        <f>IF(RES_hh_emi_in!H4=0,0,1000000*RES_hh_emi_in!H4/RES_hh_num_in!H4)</f>
        <v>3904.838093040989</v>
      </c>
      <c r="I4" s="96">
        <f>IF(RES_hh_emi_in!I4=0,0,1000000*RES_hh_emi_in!I4/RES_hh_num_in!I4)</f>
        <v>3872.8028755106657</v>
      </c>
      <c r="J4" s="96">
        <f>IF(RES_hh_emi_in!J4=0,0,1000000*RES_hh_emi_in!J4/RES_hh_num_in!J4)</f>
        <v>3930.6591065582897</v>
      </c>
      <c r="K4" s="96">
        <f>IF(RES_hh_emi_in!K4=0,0,1000000*RES_hh_emi_in!K4/RES_hh_num_in!K4)</f>
        <v>3927.5996649513618</v>
      </c>
      <c r="L4" s="96">
        <f>IF(RES_hh_emi_in!L4=0,0,1000000*RES_hh_emi_in!L4/RES_hh_num_in!L4)</f>
        <v>3616.8042316489968</v>
      </c>
      <c r="M4" s="96">
        <f>IF(RES_hh_emi_in!M4=0,0,1000000*RES_hh_emi_in!M4/RES_hh_num_in!M4)</f>
        <v>3720.9226414689933</v>
      </c>
      <c r="N4" s="96">
        <f>IF(RES_hh_emi_in!N4=0,0,1000000*RES_hh_emi_in!N4/RES_hh_num_in!N4)</f>
        <v>2666.9094459628009</v>
      </c>
      <c r="O4" s="96">
        <f>IF(RES_hh_emi_in!O4=0,0,1000000*RES_hh_emi_in!O4/RES_hh_num_in!O4)</f>
        <v>3207.5282853665258</v>
      </c>
      <c r="P4" s="96">
        <f>IF(RES_hh_emi_in!P4=0,0,1000000*RES_hh_emi_in!P4/RES_hh_num_in!P4)</f>
        <v>2271.8108335721622</v>
      </c>
      <c r="Q4" s="96">
        <f>IF(RES_hh_emi_in!Q4=0,0,1000000*RES_hh_emi_in!Q4/RES_hh_num_in!Q4)</f>
        <v>2299.4698805997423</v>
      </c>
    </row>
    <row r="5" spans="1:17" ht="12" customHeight="1" x14ac:dyDescent="0.25">
      <c r="A5" s="87" t="s">
        <v>58</v>
      </c>
      <c r="B5" s="95"/>
      <c r="C5" s="95">
        <f>IF(RES_hh_emi_in!C5=0,0,1000000*RES_hh_emi_in!C5/RES_hh_num_in!C5)</f>
        <v>0</v>
      </c>
      <c r="D5" s="95">
        <f>IF(RES_hh_emi_in!D5=0,0,1000000*RES_hh_emi_in!D5/RES_hh_num_in!D5)</f>
        <v>6436.7409233362587</v>
      </c>
      <c r="E5" s="95">
        <f>IF(RES_hh_emi_in!E5=0,0,1000000*RES_hh_emi_in!E5/RES_hh_num_in!E5)</f>
        <v>0</v>
      </c>
      <c r="F5" s="95">
        <f>IF(RES_hh_emi_in!F5=0,0,1000000*RES_hh_emi_in!F5/RES_hh_num_in!F5)</f>
        <v>6582.8539330410067</v>
      </c>
      <c r="G5" s="95">
        <f>IF(RES_hh_emi_in!G5=0,0,1000000*RES_hh_emi_in!G5/RES_hh_num_in!G5)</f>
        <v>6885.1021988789053</v>
      </c>
      <c r="H5" s="95">
        <f>IF(RES_hh_emi_in!H5=0,0,1000000*RES_hh_emi_in!H5/RES_hh_num_in!H5)</f>
        <v>6818.3703894811624</v>
      </c>
      <c r="I5" s="95">
        <f>IF(RES_hh_emi_in!I5=0,0,1000000*RES_hh_emi_in!I5/RES_hh_num_in!I5)</f>
        <v>6120.141285760109</v>
      </c>
      <c r="J5" s="95">
        <f>IF(RES_hh_emi_in!J5=0,0,1000000*RES_hh_emi_in!J5/RES_hh_num_in!J5)</f>
        <v>6529.0058649825514</v>
      </c>
      <c r="K5" s="95">
        <f>IF(RES_hh_emi_in!K5=0,0,1000000*RES_hh_emi_in!K5/RES_hh_num_in!K5)</f>
        <v>6525.6076741724191</v>
      </c>
      <c r="L5" s="95">
        <f>IF(RES_hh_emi_in!L5=0,0,1000000*RES_hh_emi_in!L5/RES_hh_num_in!L5)</f>
        <v>6032.6384447158016</v>
      </c>
      <c r="M5" s="95">
        <f>IF(RES_hh_emi_in!M5=0,0,1000000*RES_hh_emi_in!M5/RES_hh_num_in!M5)</f>
        <v>5114.1952180619264</v>
      </c>
      <c r="N5" s="95">
        <f>IF(RES_hh_emi_in!N5=0,0,1000000*RES_hh_emi_in!N5/RES_hh_num_in!N5)</f>
        <v>4906.4243355201188</v>
      </c>
      <c r="O5" s="95">
        <f>IF(RES_hh_emi_in!O5=0,0,1000000*RES_hh_emi_in!O5/RES_hh_num_in!O5)</f>
        <v>5107.3138840573629</v>
      </c>
      <c r="P5" s="95">
        <f>IF(RES_hh_emi_in!P5=0,0,1000000*RES_hh_emi_in!P5/RES_hh_num_in!P5)</f>
        <v>0</v>
      </c>
      <c r="Q5" s="95">
        <f>IF(RES_hh_emi_in!Q5=0,0,1000000*RES_hh_emi_in!Q5/RES_hh_num_in!Q5)</f>
        <v>0</v>
      </c>
    </row>
    <row r="6" spans="1:17" ht="12" customHeight="1" x14ac:dyDescent="0.25">
      <c r="A6" s="87" t="s">
        <v>84</v>
      </c>
      <c r="B6" s="95"/>
      <c r="C6" s="95">
        <f>IF(RES_hh_emi_in!C6=0,0,1000000*RES_hh_emi_in!C6/RES_hh_num_in!C6)</f>
        <v>3167.4522845094316</v>
      </c>
      <c r="D6" s="95">
        <f>IF(RES_hh_emi_in!D6=0,0,1000000*RES_hh_emi_in!D6/RES_hh_num_in!D6)</f>
        <v>3288.6839516847622</v>
      </c>
      <c r="E6" s="95">
        <f>IF(RES_hh_emi_in!E6=0,0,1000000*RES_hh_emi_in!E6/RES_hh_num_in!E6)</f>
        <v>3347.5327667341535</v>
      </c>
      <c r="F6" s="95">
        <f>IF(RES_hh_emi_in!F6=0,0,1000000*RES_hh_emi_in!F6/RES_hh_num_in!F6)</f>
        <v>3405.5439566363148</v>
      </c>
      <c r="G6" s="95">
        <f>IF(RES_hh_emi_in!G6=0,0,1000000*RES_hh_emi_in!G6/RES_hh_num_in!G6)</f>
        <v>3424.1331784778849</v>
      </c>
      <c r="H6" s="95">
        <f>IF(RES_hh_emi_in!H6=0,0,1000000*RES_hh_emi_in!H6/RES_hh_num_in!H6)</f>
        <v>3505.6841034673057</v>
      </c>
      <c r="I6" s="95">
        <f>IF(RES_hh_emi_in!I6=0,0,1000000*RES_hh_emi_in!I6/RES_hh_num_in!I6)</f>
        <v>3174.4247543622437</v>
      </c>
      <c r="J6" s="95">
        <f>IF(RES_hh_emi_in!J6=0,0,1000000*RES_hh_emi_in!J6/RES_hh_num_in!J6)</f>
        <v>3415.6080653254558</v>
      </c>
      <c r="K6" s="95">
        <f>IF(RES_hh_emi_in!K6=0,0,1000000*RES_hh_emi_in!K6/RES_hh_num_in!K6)</f>
        <v>3135.5502068728038</v>
      </c>
      <c r="L6" s="95">
        <f>IF(RES_hh_emi_in!L6=0,0,1000000*RES_hh_emi_in!L6/RES_hh_num_in!L6)</f>
        <v>3275.3242274033423</v>
      </c>
      <c r="M6" s="95">
        <f>IF(RES_hh_emi_in!M6=0,0,1000000*RES_hh_emi_in!M6/RES_hh_num_in!M6)</f>
        <v>0</v>
      </c>
      <c r="N6" s="95">
        <f>IF(RES_hh_emi_in!N6=0,0,1000000*RES_hh_emi_in!N6/RES_hh_num_in!N6)</f>
        <v>0</v>
      </c>
      <c r="O6" s="95">
        <f>IF(RES_hh_emi_in!O6=0,0,1000000*RES_hh_emi_in!O6/RES_hh_num_in!O6)</f>
        <v>2567.554521366495</v>
      </c>
      <c r="P6" s="95">
        <f>IF(RES_hh_emi_in!P6=0,0,1000000*RES_hh_emi_in!P6/RES_hh_num_in!P6)</f>
        <v>2313.2588113405836</v>
      </c>
      <c r="Q6" s="95">
        <f>IF(RES_hh_emi_in!Q6=0,0,1000000*RES_hh_emi_in!Q6/RES_hh_num_in!Q6)</f>
        <v>0</v>
      </c>
    </row>
    <row r="7" spans="1:17" ht="12" customHeight="1" x14ac:dyDescent="0.25">
      <c r="A7" s="87" t="s">
        <v>110</v>
      </c>
      <c r="B7" s="95"/>
      <c r="C7" s="95">
        <f>IF(RES_hh_emi_in!C7=0,0,1000000*RES_hh_emi_in!C7/RES_hh_num_in!C7)</f>
        <v>3960.9923890292589</v>
      </c>
      <c r="D7" s="95">
        <f>IF(RES_hh_emi_in!D7=0,0,1000000*RES_hh_emi_in!D7/RES_hh_num_in!D7)</f>
        <v>3801.9609719934642</v>
      </c>
      <c r="E7" s="95">
        <f>IF(RES_hh_emi_in!E7=0,0,1000000*RES_hh_emi_in!E7/RES_hh_num_in!E7)</f>
        <v>3967.4051659358934</v>
      </c>
      <c r="F7" s="95">
        <f>IF(RES_hh_emi_in!F7=0,0,1000000*RES_hh_emi_in!F7/RES_hh_num_in!F7)</f>
        <v>4098.9667249320792</v>
      </c>
      <c r="G7" s="95">
        <f>IF(RES_hh_emi_in!G7=0,0,1000000*RES_hh_emi_in!G7/RES_hh_num_in!G7)</f>
        <v>4050.2672145431002</v>
      </c>
      <c r="H7" s="95">
        <f>IF(RES_hh_emi_in!H7=0,0,1000000*RES_hh_emi_in!H7/RES_hh_num_in!H7)</f>
        <v>4153.0372486860342</v>
      </c>
      <c r="I7" s="95">
        <f>IF(RES_hh_emi_in!I7=0,0,1000000*RES_hh_emi_in!I7/RES_hh_num_in!I7)</f>
        <v>3743.3099869545995</v>
      </c>
      <c r="J7" s="95">
        <f>IF(RES_hh_emi_in!J7=0,0,1000000*RES_hh_emi_in!J7/RES_hh_num_in!J7)</f>
        <v>3993.8216314745505</v>
      </c>
      <c r="K7" s="95">
        <f>IF(RES_hh_emi_in!K7=0,0,1000000*RES_hh_emi_in!K7/RES_hh_num_in!K7)</f>
        <v>3742.9901630054424</v>
      </c>
      <c r="L7" s="95">
        <f>IF(RES_hh_emi_in!L7=0,0,1000000*RES_hh_emi_in!L7/RES_hh_num_in!L7)</f>
        <v>3997.7571427701259</v>
      </c>
      <c r="M7" s="95">
        <f>IF(RES_hh_emi_in!M7=0,0,1000000*RES_hh_emi_in!M7/RES_hh_num_in!M7)</f>
        <v>3120.7020939548488</v>
      </c>
      <c r="N7" s="95">
        <f>IF(RES_hh_emi_in!N7=0,0,1000000*RES_hh_emi_in!N7/RES_hh_num_in!N7)</f>
        <v>3070.6131866096912</v>
      </c>
      <c r="O7" s="95">
        <f>IF(RES_hh_emi_in!O7=0,0,1000000*RES_hh_emi_in!O7/RES_hh_num_in!O7)</f>
        <v>3126.7987633498474</v>
      </c>
      <c r="P7" s="95">
        <f>IF(RES_hh_emi_in!P7=0,0,1000000*RES_hh_emi_in!P7/RES_hh_num_in!P7)</f>
        <v>2824.5199063707487</v>
      </c>
      <c r="Q7" s="95">
        <f>IF(RES_hh_emi_in!Q7=0,0,1000000*RES_hh_emi_in!Q7/RES_hh_num_in!Q7)</f>
        <v>3031.8873721398732</v>
      </c>
    </row>
    <row r="8" spans="1:17" ht="12" customHeight="1" x14ac:dyDescent="0.25">
      <c r="A8" s="87" t="s">
        <v>109</v>
      </c>
      <c r="B8" s="95"/>
      <c r="C8" s="95">
        <f>IF(RES_hh_emi_in!C8=0,0,1000000*RES_hh_emi_in!C8/RES_hh_num_in!C8)</f>
        <v>2781.8463223587869</v>
      </c>
      <c r="D8" s="95">
        <f>IF(RES_hh_emi_in!D8=0,0,1000000*RES_hh_emi_in!D8/RES_hh_num_in!D8)</f>
        <v>2723.8878468311541</v>
      </c>
      <c r="E8" s="95">
        <f>IF(RES_hh_emi_in!E8=0,0,1000000*RES_hh_emi_in!E8/RES_hh_num_in!E8)</f>
        <v>2838.2489344869282</v>
      </c>
      <c r="F8" s="95">
        <f>IF(RES_hh_emi_in!F8=0,0,1000000*RES_hh_emi_in!F8/RES_hh_num_in!F8)</f>
        <v>2945.8349170627766</v>
      </c>
      <c r="G8" s="95">
        <f>IF(RES_hh_emi_in!G8=0,0,1000000*RES_hh_emi_in!G8/RES_hh_num_in!G8)</f>
        <v>2943.0870090099334</v>
      </c>
      <c r="H8" s="95">
        <f>IF(RES_hh_emi_in!H8=0,0,1000000*RES_hh_emi_in!H8/RES_hh_num_in!H8)</f>
        <v>3004.1813888575152</v>
      </c>
      <c r="I8" s="95">
        <f>IF(RES_hh_emi_in!I8=0,0,1000000*RES_hh_emi_in!I8/RES_hh_num_in!I8)</f>
        <v>2699.9143166076296</v>
      </c>
      <c r="J8" s="95">
        <f>IF(RES_hh_emi_in!J8=0,0,1000000*RES_hh_emi_in!J8/RES_hh_num_in!J8)</f>
        <v>2936.5278439951157</v>
      </c>
      <c r="K8" s="95">
        <f>IF(RES_hh_emi_in!K8=0,0,1000000*RES_hh_emi_in!K8/RES_hh_num_in!K8)</f>
        <v>2695.4930832652021</v>
      </c>
      <c r="L8" s="95">
        <f>IF(RES_hh_emi_in!L8=0,0,1000000*RES_hh_emi_in!L8/RES_hh_num_in!L8)</f>
        <v>2888.3680814561185</v>
      </c>
      <c r="M8" s="95">
        <f>IF(RES_hh_emi_in!M8=0,0,1000000*RES_hh_emi_in!M8/RES_hh_num_in!M8)</f>
        <v>2183.0628996862165</v>
      </c>
      <c r="N8" s="95">
        <f>IF(RES_hh_emi_in!N8=0,0,1000000*RES_hh_emi_in!N8/RES_hh_num_in!N8)</f>
        <v>2194.5019192388927</v>
      </c>
      <c r="O8" s="95">
        <f>IF(RES_hh_emi_in!O8=0,0,1000000*RES_hh_emi_in!O8/RES_hh_num_in!O8)</f>
        <v>2203.7766371822927</v>
      </c>
      <c r="P8" s="95">
        <f>IF(RES_hh_emi_in!P8=0,0,1000000*RES_hh_emi_in!P8/RES_hh_num_in!P8)</f>
        <v>0</v>
      </c>
      <c r="Q8" s="95">
        <f>IF(RES_hh_emi_in!Q8=0,0,1000000*RES_hh_emi_in!Q8/RES_hh_num_in!Q8)</f>
        <v>2157.8593083253231</v>
      </c>
    </row>
    <row r="9" spans="1:17" ht="12" customHeight="1" x14ac:dyDescent="0.25">
      <c r="A9" s="87" t="s">
        <v>55</v>
      </c>
      <c r="B9" s="95"/>
      <c r="C9" s="95">
        <f>IF(RES_hh_emi_in!C9=0,0,1000000*RES_hh_emi_in!C9/RES_hh_num_in!C9)</f>
        <v>0</v>
      </c>
      <c r="D9" s="95">
        <f>IF(RES_hh_emi_in!D9=0,0,1000000*RES_hh_emi_in!D9/RES_hh_num_in!D9)</f>
        <v>0</v>
      </c>
      <c r="E9" s="95">
        <f>IF(RES_hh_emi_in!E9=0,0,1000000*RES_hh_emi_in!E9/RES_hh_num_in!E9)</f>
        <v>0</v>
      </c>
      <c r="F9" s="95">
        <f>IF(RES_hh_emi_in!F9=0,0,1000000*RES_hh_emi_in!F9/RES_hh_num_in!F9)</f>
        <v>0</v>
      </c>
      <c r="G9" s="95">
        <f>IF(RES_hh_emi_in!G9=0,0,1000000*RES_hh_emi_in!G9/RES_hh_num_in!G9)</f>
        <v>0</v>
      </c>
      <c r="H9" s="95">
        <f>IF(RES_hh_emi_in!H9=0,0,1000000*RES_hh_emi_in!H9/RES_hh_num_in!H9)</f>
        <v>0</v>
      </c>
      <c r="I9" s="95">
        <f>IF(RES_hh_emi_in!I9=0,0,1000000*RES_hh_emi_in!I9/RES_hh_num_in!I9)</f>
        <v>0</v>
      </c>
      <c r="J9" s="95">
        <f>IF(RES_hh_emi_in!J9=0,0,1000000*RES_hh_emi_in!J9/RES_hh_num_in!J9)</f>
        <v>0</v>
      </c>
      <c r="K9" s="95">
        <f>IF(RES_hh_emi_in!K9=0,0,1000000*RES_hh_emi_in!K9/RES_hh_num_in!K9)</f>
        <v>0</v>
      </c>
      <c r="L9" s="95">
        <f>IF(RES_hh_emi_in!L9=0,0,1000000*RES_hh_emi_in!L9/RES_hh_num_in!L9)</f>
        <v>0</v>
      </c>
      <c r="M9" s="95">
        <f>IF(RES_hh_emi_in!M9=0,0,1000000*RES_hh_emi_in!M9/RES_hh_num_in!M9)</f>
        <v>0</v>
      </c>
      <c r="N9" s="95">
        <f>IF(RES_hh_emi_in!N9=0,0,1000000*RES_hh_emi_in!N9/RES_hh_num_in!N9)</f>
        <v>0</v>
      </c>
      <c r="O9" s="95">
        <f>IF(RES_hh_emi_in!O9=0,0,1000000*RES_hh_emi_in!O9/RES_hh_num_in!O9)</f>
        <v>0</v>
      </c>
      <c r="P9" s="95">
        <f>IF(RES_hh_emi_in!P9=0,0,1000000*RES_hh_emi_in!P9/RES_hh_num_in!P9)</f>
        <v>0</v>
      </c>
      <c r="Q9" s="95">
        <f>IF(RES_hh_emi_in!Q9=0,0,1000000*RES_hh_emi_in!Q9/RES_hh_num_in!Q9)</f>
        <v>0</v>
      </c>
    </row>
    <row r="10" spans="1:17" ht="12" customHeight="1" x14ac:dyDescent="0.25">
      <c r="A10" s="87" t="s">
        <v>79</v>
      </c>
      <c r="B10" s="95"/>
      <c r="C10" s="95">
        <f>IF(RES_hh_emi_in!C10=0,0,1000000*RES_hh_emi_in!C10/RES_hh_num_in!C10)</f>
        <v>0</v>
      </c>
      <c r="D10" s="95">
        <f>IF(RES_hh_emi_in!D10=0,0,1000000*RES_hh_emi_in!D10/RES_hh_num_in!D10)</f>
        <v>0</v>
      </c>
      <c r="E10" s="95">
        <f>IF(RES_hh_emi_in!E10=0,0,1000000*RES_hh_emi_in!E10/RES_hh_num_in!E10)</f>
        <v>0</v>
      </c>
      <c r="F10" s="95">
        <f>IF(RES_hh_emi_in!F10=0,0,1000000*RES_hh_emi_in!F10/RES_hh_num_in!F10)</f>
        <v>0</v>
      </c>
      <c r="G10" s="95">
        <f>IF(RES_hh_emi_in!G10=0,0,1000000*RES_hh_emi_in!G10/RES_hh_num_in!G10)</f>
        <v>0</v>
      </c>
      <c r="H10" s="95">
        <f>IF(RES_hh_emi_in!H10=0,0,1000000*RES_hh_emi_in!H10/RES_hh_num_in!H10)</f>
        <v>0</v>
      </c>
      <c r="I10" s="95">
        <f>IF(RES_hh_emi_in!I10=0,0,1000000*RES_hh_emi_in!I10/RES_hh_num_in!I10)</f>
        <v>0</v>
      </c>
      <c r="J10" s="95">
        <f>IF(RES_hh_emi_in!J10=0,0,1000000*RES_hh_emi_in!J10/RES_hh_num_in!J10)</f>
        <v>0</v>
      </c>
      <c r="K10" s="95">
        <f>IF(RES_hh_emi_in!K10=0,0,1000000*RES_hh_emi_in!K10/RES_hh_num_in!K10)</f>
        <v>0</v>
      </c>
      <c r="L10" s="95">
        <f>IF(RES_hh_emi_in!L10=0,0,1000000*RES_hh_emi_in!L10/RES_hh_num_in!L10)</f>
        <v>0</v>
      </c>
      <c r="M10" s="95">
        <f>IF(RES_hh_emi_in!M10=0,0,1000000*RES_hh_emi_in!M10/RES_hh_num_in!M10)</f>
        <v>0</v>
      </c>
      <c r="N10" s="95">
        <f>IF(RES_hh_emi_in!N10=0,0,1000000*RES_hh_emi_in!N10/RES_hh_num_in!N10)</f>
        <v>0</v>
      </c>
      <c r="O10" s="95">
        <f>IF(RES_hh_emi_in!O10=0,0,1000000*RES_hh_emi_in!O10/RES_hh_num_in!O10)</f>
        <v>0</v>
      </c>
      <c r="P10" s="95">
        <f>IF(RES_hh_emi_in!P10=0,0,1000000*RES_hh_emi_in!P10/RES_hh_num_in!P10)</f>
        <v>0</v>
      </c>
      <c r="Q10" s="95">
        <f>IF(RES_hh_emi_in!Q10=0,0,1000000*RES_hh_emi_in!Q10/RES_hh_num_in!Q10)</f>
        <v>0</v>
      </c>
    </row>
    <row r="11" spans="1:17" ht="12" customHeight="1" x14ac:dyDescent="0.25">
      <c r="A11" s="87" t="s">
        <v>61</v>
      </c>
      <c r="B11" s="95"/>
      <c r="C11" s="95">
        <f>IF(RES_hh_emi_in!C11=0,0,1000000*RES_hh_emi_in!C11/RES_hh_num_in!C11)</f>
        <v>0</v>
      </c>
      <c r="D11" s="95">
        <f>IF(RES_hh_emi_in!D11=0,0,1000000*RES_hh_emi_in!D11/RES_hh_num_in!D11)</f>
        <v>0</v>
      </c>
      <c r="E11" s="95">
        <f>IF(RES_hh_emi_in!E11=0,0,1000000*RES_hh_emi_in!E11/RES_hh_num_in!E11)</f>
        <v>0</v>
      </c>
      <c r="F11" s="95">
        <f>IF(RES_hh_emi_in!F11=0,0,1000000*RES_hh_emi_in!F11/RES_hh_num_in!F11)</f>
        <v>0</v>
      </c>
      <c r="G11" s="95">
        <f>IF(RES_hh_emi_in!G11=0,0,1000000*RES_hh_emi_in!G11/RES_hh_num_in!G11)</f>
        <v>0</v>
      </c>
      <c r="H11" s="95">
        <f>IF(RES_hh_emi_in!H11=0,0,1000000*RES_hh_emi_in!H11/RES_hh_num_in!H11)</f>
        <v>0</v>
      </c>
      <c r="I11" s="95">
        <f>IF(RES_hh_emi_in!I11=0,0,1000000*RES_hh_emi_in!I11/RES_hh_num_in!I11)</f>
        <v>0</v>
      </c>
      <c r="J11" s="95">
        <f>IF(RES_hh_emi_in!J11=0,0,1000000*RES_hh_emi_in!J11/RES_hh_num_in!J11)</f>
        <v>0</v>
      </c>
      <c r="K11" s="95">
        <f>IF(RES_hh_emi_in!K11=0,0,1000000*RES_hh_emi_in!K11/RES_hh_num_in!K11)</f>
        <v>0</v>
      </c>
      <c r="L11" s="95">
        <f>IF(RES_hh_emi_in!L11=0,0,1000000*RES_hh_emi_in!L11/RES_hh_num_in!L11)</f>
        <v>0</v>
      </c>
      <c r="M11" s="95">
        <f>IF(RES_hh_emi_in!M11=0,0,1000000*RES_hh_emi_in!M11/RES_hh_num_in!M11)</f>
        <v>0</v>
      </c>
      <c r="N11" s="95">
        <f>IF(RES_hh_emi_in!N11=0,0,1000000*RES_hh_emi_in!N11/RES_hh_num_in!N11)</f>
        <v>0</v>
      </c>
      <c r="O11" s="95">
        <f>IF(RES_hh_emi_in!O11=0,0,1000000*RES_hh_emi_in!O11/RES_hh_num_in!O11)</f>
        <v>0</v>
      </c>
      <c r="P11" s="95">
        <f>IF(RES_hh_emi_in!P11=0,0,1000000*RES_hh_emi_in!P11/RES_hh_num_in!P11)</f>
        <v>0</v>
      </c>
      <c r="Q11" s="95">
        <f>IF(RES_hh_emi_in!Q11=0,0,1000000*RES_hh_emi_in!Q11/RES_hh_num_in!Q11)</f>
        <v>0</v>
      </c>
    </row>
    <row r="12" spans="1:17" ht="12" customHeight="1" x14ac:dyDescent="0.25">
      <c r="A12" s="87" t="s">
        <v>115</v>
      </c>
      <c r="B12" s="95"/>
      <c r="C12" s="95">
        <f>IF(RES_hh_emi_in!C12=0,0,1000000*RES_hh_emi_in!C12/RES_hh_num_in!C12)</f>
        <v>0</v>
      </c>
      <c r="D12" s="95">
        <f>IF(RES_hh_emi_in!D12=0,0,1000000*RES_hh_emi_in!D12/RES_hh_num_in!D12)</f>
        <v>0</v>
      </c>
      <c r="E12" s="95">
        <f>IF(RES_hh_emi_in!E12=0,0,1000000*RES_hh_emi_in!E12/RES_hh_num_in!E12)</f>
        <v>0</v>
      </c>
      <c r="F12" s="95">
        <f>IF(RES_hh_emi_in!F12=0,0,1000000*RES_hh_emi_in!F12/RES_hh_num_in!F12)</f>
        <v>0</v>
      </c>
      <c r="G12" s="95">
        <f>IF(RES_hh_emi_in!G12=0,0,1000000*RES_hh_emi_in!G12/RES_hh_num_in!G12)</f>
        <v>0</v>
      </c>
      <c r="H12" s="95">
        <f>IF(RES_hh_emi_in!H12=0,0,1000000*RES_hh_emi_in!H12/RES_hh_num_in!H12)</f>
        <v>0</v>
      </c>
      <c r="I12" s="95">
        <f>IF(RES_hh_emi_in!I12=0,0,1000000*RES_hh_emi_in!I12/RES_hh_num_in!I12)</f>
        <v>0</v>
      </c>
      <c r="J12" s="95">
        <f>IF(RES_hh_emi_in!J12=0,0,1000000*RES_hh_emi_in!J12/RES_hh_num_in!J12)</f>
        <v>0</v>
      </c>
      <c r="K12" s="95">
        <f>IF(RES_hh_emi_in!K12=0,0,1000000*RES_hh_emi_in!K12/RES_hh_num_in!K12)</f>
        <v>0</v>
      </c>
      <c r="L12" s="95">
        <f>IF(RES_hh_emi_in!L12=0,0,1000000*RES_hh_emi_in!L12/RES_hh_num_in!L12)</f>
        <v>0</v>
      </c>
      <c r="M12" s="95">
        <f>IF(RES_hh_emi_in!M12=0,0,1000000*RES_hh_emi_in!M12/RES_hh_num_in!M12)</f>
        <v>0</v>
      </c>
      <c r="N12" s="95">
        <f>IF(RES_hh_emi_in!N12=0,0,1000000*RES_hh_emi_in!N12/RES_hh_num_in!N12)</f>
        <v>0</v>
      </c>
      <c r="O12" s="95">
        <f>IF(RES_hh_emi_in!O12=0,0,1000000*RES_hh_emi_in!O12/RES_hh_num_in!O12)</f>
        <v>0</v>
      </c>
      <c r="P12" s="95">
        <f>IF(RES_hh_emi_in!P12=0,0,1000000*RES_hh_emi_in!P12/RES_hh_num_in!P12)</f>
        <v>0</v>
      </c>
      <c r="Q12" s="95">
        <f>IF(RES_hh_emi_in!Q12=0,0,1000000*RES_hh_emi_in!Q12/RES_hh_num_in!Q12)</f>
        <v>0</v>
      </c>
    </row>
    <row r="13" spans="1:17" ht="12" customHeight="1" x14ac:dyDescent="0.25">
      <c r="A13" s="51" t="s">
        <v>114</v>
      </c>
      <c r="B13" s="22"/>
      <c r="C13" s="22">
        <f>IF(RES_hh_emi_in!C13=0,0,1000000*RES_hh_emi_in!C13/RES_hh_num_in!C13)</f>
        <v>0</v>
      </c>
      <c r="D13" s="22">
        <f>IF(RES_hh_emi_in!D13=0,0,1000000*RES_hh_emi_in!D13/RES_hh_num_in!D13)</f>
        <v>0</v>
      </c>
      <c r="E13" s="22">
        <f>IF(RES_hh_emi_in!E13=0,0,1000000*RES_hh_emi_in!E13/RES_hh_num_in!E13)</f>
        <v>0</v>
      </c>
      <c r="F13" s="22">
        <f>IF(RES_hh_emi_in!F13=0,0,1000000*RES_hh_emi_in!F13/RES_hh_num_in!F13)</f>
        <v>0</v>
      </c>
      <c r="G13" s="22">
        <f>IF(RES_hh_emi_in!G13=0,0,1000000*RES_hh_emi_in!G13/RES_hh_num_in!G13)</f>
        <v>0</v>
      </c>
      <c r="H13" s="22">
        <f>IF(RES_hh_emi_in!H13=0,0,1000000*RES_hh_emi_in!H13/RES_hh_num_in!H13)</f>
        <v>0</v>
      </c>
      <c r="I13" s="22">
        <f>IF(RES_hh_emi_in!I13=0,0,1000000*RES_hh_emi_in!I13/RES_hh_num_in!I13)</f>
        <v>0</v>
      </c>
      <c r="J13" s="22">
        <f>IF(RES_hh_emi_in!J13=0,0,1000000*RES_hh_emi_in!J13/RES_hh_num_in!J13)</f>
        <v>0</v>
      </c>
      <c r="K13" s="22">
        <f>IF(RES_hh_emi_in!K13=0,0,1000000*RES_hh_emi_in!K13/RES_hh_num_in!K13)</f>
        <v>0</v>
      </c>
      <c r="L13" s="22">
        <f>IF(RES_hh_emi_in!L13=0,0,1000000*RES_hh_emi_in!L13/RES_hh_num_in!L13)</f>
        <v>0</v>
      </c>
      <c r="M13" s="22">
        <f>IF(RES_hh_emi_in!M13=0,0,1000000*RES_hh_emi_in!M13/RES_hh_num_in!M13)</f>
        <v>0</v>
      </c>
      <c r="N13" s="22">
        <f>IF(RES_hh_emi_in!N13=0,0,1000000*RES_hh_emi_in!N13/RES_hh_num_in!N13)</f>
        <v>0</v>
      </c>
      <c r="O13" s="22">
        <f>IF(RES_hh_emi_in!O13=0,0,1000000*RES_hh_emi_in!O13/RES_hh_num_in!O13)</f>
        <v>0</v>
      </c>
      <c r="P13" s="22">
        <f>IF(RES_hh_emi_in!P13=0,0,1000000*RES_hh_emi_in!P13/RES_hh_num_in!P13)</f>
        <v>0</v>
      </c>
      <c r="Q13" s="22">
        <f>IF(RES_hh_emi_in!Q13=0,0,1000000*RES_hh_emi_in!Q13/RES_hh_num_in!Q13)</f>
        <v>0</v>
      </c>
    </row>
    <row r="14" spans="1:17" ht="12" customHeight="1" x14ac:dyDescent="0.25">
      <c r="A14" s="99" t="s">
        <v>117</v>
      </c>
      <c r="B14" s="98"/>
      <c r="C14" s="98">
        <f>IF(RES_hh_emi_in!C14=0,0,1000000*RES_hh_emi_in!C14/RES_hh_num_in!C14)</f>
        <v>0</v>
      </c>
      <c r="D14" s="98">
        <f>IF(RES_hh_emi_in!D14=0,0,1000000*RES_hh_emi_in!D14/RES_hh_num_in!D14)</f>
        <v>0</v>
      </c>
      <c r="E14" s="98">
        <f>IF(RES_hh_emi_in!E14=0,0,1000000*RES_hh_emi_in!E14/RES_hh_num_in!E14)</f>
        <v>0</v>
      </c>
      <c r="F14" s="98">
        <f>IF(RES_hh_emi_in!F14=0,0,1000000*RES_hh_emi_in!F14/RES_hh_num_in!F14)</f>
        <v>0</v>
      </c>
      <c r="G14" s="98">
        <f>IF(RES_hh_emi_in!G14=0,0,1000000*RES_hh_emi_in!G14/RES_hh_num_in!G14)</f>
        <v>0</v>
      </c>
      <c r="H14" s="98">
        <f>IF(RES_hh_emi_in!H14=0,0,1000000*RES_hh_emi_in!H14/RES_hh_num_in!H14)</f>
        <v>0</v>
      </c>
      <c r="I14" s="98">
        <f>IF(RES_hh_emi_in!I14=0,0,1000000*RES_hh_emi_in!I14/RES_hh_num_in!I14)</f>
        <v>0</v>
      </c>
      <c r="J14" s="98">
        <f>IF(RES_hh_emi_in!J14=0,0,1000000*RES_hh_emi_in!J14/RES_hh_num_in!J14)</f>
        <v>0</v>
      </c>
      <c r="K14" s="98">
        <f>IF(RES_hh_emi_in!K14=0,0,1000000*RES_hh_emi_in!K14/RES_hh_num_in!K14)</f>
        <v>0</v>
      </c>
      <c r="L14" s="98">
        <f>IF(RES_hh_emi_in!L14=0,0,1000000*RES_hh_emi_in!L14/RES_hh_num_in!L14)</f>
        <v>0</v>
      </c>
      <c r="M14" s="98">
        <f>IF(RES_hh_emi_in!M14=0,0,1000000*RES_hh_emi_in!M14/RES_hh_num_in!M14)</f>
        <v>0</v>
      </c>
      <c r="N14" s="98">
        <f>IF(RES_hh_emi_in!N14=0,0,1000000*RES_hh_emi_in!N14/RES_hh_num_in!N14)</f>
        <v>0</v>
      </c>
      <c r="O14" s="98">
        <f>IF(RES_hh_emi_in!O14=0,0,1000000*RES_hh_emi_in!O14/RES_hh_num_in!O14)</f>
        <v>0</v>
      </c>
      <c r="P14" s="98">
        <f>IF(RES_hh_emi_in!P14=0,0,1000000*RES_hh_emi_in!P14/RES_hh_num_in!P14)</f>
        <v>0</v>
      </c>
      <c r="Q14" s="98">
        <f>IF(RES_hh_emi_in!Q14=0,0,1000000*RES_hh_emi_in!Q14/RES_hh_num_in!Q14)</f>
        <v>0</v>
      </c>
    </row>
    <row r="15" spans="1:17" ht="12.95" customHeight="1" x14ac:dyDescent="0.25">
      <c r="A15" s="89" t="s">
        <v>112</v>
      </c>
      <c r="B15" s="96"/>
      <c r="C15" s="96">
        <f t="shared" ref="C15:Q15" si="0">C16</f>
        <v>0</v>
      </c>
      <c r="D15" s="96">
        <f t="shared" si="0"/>
        <v>0</v>
      </c>
      <c r="E15" s="96">
        <f t="shared" si="0"/>
        <v>0</v>
      </c>
      <c r="F15" s="96">
        <f t="shared" si="0"/>
        <v>0</v>
      </c>
      <c r="G15" s="96">
        <f t="shared" si="0"/>
        <v>0</v>
      </c>
      <c r="H15" s="96">
        <f t="shared" si="0"/>
        <v>0</v>
      </c>
      <c r="I15" s="96">
        <f t="shared" si="0"/>
        <v>0</v>
      </c>
      <c r="J15" s="96">
        <f t="shared" si="0"/>
        <v>0</v>
      </c>
      <c r="K15" s="96">
        <f t="shared" si="0"/>
        <v>0</v>
      </c>
      <c r="L15" s="96">
        <f t="shared" si="0"/>
        <v>0</v>
      </c>
      <c r="M15" s="96">
        <f t="shared" si="0"/>
        <v>0</v>
      </c>
      <c r="N15" s="96">
        <f t="shared" si="0"/>
        <v>0</v>
      </c>
      <c r="O15" s="96">
        <f t="shared" si="0"/>
        <v>0</v>
      </c>
      <c r="P15" s="96">
        <f t="shared" si="0"/>
        <v>0</v>
      </c>
      <c r="Q15" s="96">
        <f t="shared" si="0"/>
        <v>0</v>
      </c>
    </row>
    <row r="16" spans="1:17" ht="12" customHeight="1" x14ac:dyDescent="0.25">
      <c r="A16" s="87" t="s">
        <v>111</v>
      </c>
      <c r="B16" s="97"/>
      <c r="C16" s="97">
        <f>IF(RES_hh_emi_in!C16=0,0,1000000*RES_hh_emi_in!C16/RES_hh_num_in!C$3)</f>
        <v>0</v>
      </c>
      <c r="D16" s="97">
        <f>IF(RES_hh_emi_in!D16=0,0,1000000*RES_hh_emi_in!D16/RES_hh_num_in!D$3)</f>
        <v>0</v>
      </c>
      <c r="E16" s="97">
        <f>IF(RES_hh_emi_in!E16=0,0,1000000*RES_hh_emi_in!E16/RES_hh_num_in!E$3)</f>
        <v>0</v>
      </c>
      <c r="F16" s="97">
        <f>IF(RES_hh_emi_in!F16=0,0,1000000*RES_hh_emi_in!F16/RES_hh_num_in!F$3)</f>
        <v>0</v>
      </c>
      <c r="G16" s="97">
        <f>IF(RES_hh_emi_in!G16=0,0,1000000*RES_hh_emi_in!G16/RES_hh_num_in!G$3)</f>
        <v>0</v>
      </c>
      <c r="H16" s="97">
        <f>IF(RES_hh_emi_in!H16=0,0,1000000*RES_hh_emi_in!H16/RES_hh_num_in!H$3)</f>
        <v>0</v>
      </c>
      <c r="I16" s="97">
        <f>IF(RES_hh_emi_in!I16=0,0,1000000*RES_hh_emi_in!I16/RES_hh_num_in!I$3)</f>
        <v>0</v>
      </c>
      <c r="J16" s="97">
        <f>IF(RES_hh_emi_in!J16=0,0,1000000*RES_hh_emi_in!J16/RES_hh_num_in!J$3)</f>
        <v>0</v>
      </c>
      <c r="K16" s="97">
        <f>IF(RES_hh_emi_in!K16=0,0,1000000*RES_hh_emi_in!K16/RES_hh_num_in!K$3)</f>
        <v>0</v>
      </c>
      <c r="L16" s="97">
        <f>IF(RES_hh_emi_in!L16=0,0,1000000*RES_hh_emi_in!L16/RES_hh_num_in!L$3)</f>
        <v>0</v>
      </c>
      <c r="M16" s="97">
        <f>IF(RES_hh_emi_in!M16=0,0,1000000*RES_hh_emi_in!M16/RES_hh_num_in!M$3)</f>
        <v>0</v>
      </c>
      <c r="N16" s="97">
        <f>IF(RES_hh_emi_in!N16=0,0,1000000*RES_hh_emi_in!N16/RES_hh_num_in!N$3)</f>
        <v>0</v>
      </c>
      <c r="O16" s="97">
        <f>IF(RES_hh_emi_in!O16=0,0,1000000*RES_hh_emi_in!O16/RES_hh_num_in!O$3)</f>
        <v>0</v>
      </c>
      <c r="P16" s="97">
        <f>IF(RES_hh_emi_in!P16=0,0,1000000*RES_hh_emi_in!P16/RES_hh_num_in!P$3)</f>
        <v>0</v>
      </c>
      <c r="Q16" s="97">
        <f>IF(RES_hh_emi_in!Q16=0,0,1000000*RES_hh_emi_in!Q16/RES_hh_num_in!Q$3)</f>
        <v>0</v>
      </c>
    </row>
    <row r="17" spans="1:17" ht="12.95" customHeight="1" x14ac:dyDescent="0.25">
      <c r="A17" s="89" t="s">
        <v>63</v>
      </c>
      <c r="B17" s="96"/>
      <c r="C17" s="96">
        <f>IF(RES_hh_emi_in!C17=0,0,1000000*RES_hh_emi_in!C17/RES_hh_num_in!C17)</f>
        <v>578.20081661327447</v>
      </c>
      <c r="D17" s="96">
        <f>IF(RES_hh_emi_in!D17=0,0,1000000*RES_hh_emi_in!D17/RES_hh_num_in!D17)</f>
        <v>574.41873815038093</v>
      </c>
      <c r="E17" s="96">
        <f>IF(RES_hh_emi_in!E17=0,0,1000000*RES_hh_emi_in!E17/RES_hh_num_in!E17)</f>
        <v>526.67463095889582</v>
      </c>
      <c r="F17" s="96">
        <f>IF(RES_hh_emi_in!F17=0,0,1000000*RES_hh_emi_in!F17/RES_hh_num_in!F17)</f>
        <v>524.45226544139712</v>
      </c>
      <c r="G17" s="96">
        <f>IF(RES_hh_emi_in!G17=0,0,1000000*RES_hh_emi_in!G17/RES_hh_num_in!G17)</f>
        <v>533.235257826571</v>
      </c>
      <c r="H17" s="96">
        <f>IF(RES_hh_emi_in!H17=0,0,1000000*RES_hh_emi_in!H17/RES_hh_num_in!H17)</f>
        <v>517.07166568062348</v>
      </c>
      <c r="I17" s="96">
        <f>IF(RES_hh_emi_in!I17=0,0,1000000*RES_hh_emi_in!I17/RES_hh_num_in!I17)</f>
        <v>616.67550026121182</v>
      </c>
      <c r="J17" s="96">
        <f>IF(RES_hh_emi_in!J17=0,0,1000000*RES_hh_emi_in!J17/RES_hh_num_in!J17)</f>
        <v>493.37154303792676</v>
      </c>
      <c r="K17" s="96">
        <f>IF(RES_hh_emi_in!K17=0,0,1000000*RES_hh_emi_in!K17/RES_hh_num_in!K17)</f>
        <v>816.32187117989224</v>
      </c>
      <c r="L17" s="96">
        <f>IF(RES_hh_emi_in!L17=0,0,1000000*RES_hh_emi_in!L17/RES_hh_num_in!L17)</f>
        <v>575.4260637053834</v>
      </c>
      <c r="M17" s="96">
        <f>IF(RES_hh_emi_in!M17=0,0,1000000*RES_hh_emi_in!M17/RES_hh_num_in!M17)</f>
        <v>531.34265792800772</v>
      </c>
      <c r="N17" s="96">
        <f>IF(RES_hh_emi_in!N17=0,0,1000000*RES_hh_emi_in!N17/RES_hh_num_in!N17)</f>
        <v>753.85897072196599</v>
      </c>
      <c r="O17" s="96">
        <f>IF(RES_hh_emi_in!O17=0,0,1000000*RES_hh_emi_in!O17/RES_hh_num_in!O17)</f>
        <v>539.02619528310697</v>
      </c>
      <c r="P17" s="96">
        <f>IF(RES_hh_emi_in!P17=0,0,1000000*RES_hh_emi_in!P17/RES_hh_num_in!P17)</f>
        <v>603.08264109893548</v>
      </c>
      <c r="Q17" s="96">
        <f>IF(RES_hh_emi_in!Q17=0,0,1000000*RES_hh_emi_in!Q17/RES_hh_num_in!Q17)</f>
        <v>526.74703844869339</v>
      </c>
    </row>
    <row r="18" spans="1:17" ht="12" customHeight="1" x14ac:dyDescent="0.25">
      <c r="A18" s="87" t="s">
        <v>58</v>
      </c>
      <c r="B18" s="95"/>
      <c r="C18" s="95">
        <f>IF(RES_hh_emi_in!C18=0,0,1000000*RES_hh_emi_in!C18/RES_hh_num_in!C18)</f>
        <v>0</v>
      </c>
      <c r="D18" s="95">
        <f>IF(RES_hh_emi_in!D18=0,0,1000000*RES_hh_emi_in!D18/RES_hh_num_in!D18)</f>
        <v>1617.3780751677796</v>
      </c>
      <c r="E18" s="95">
        <f>IF(RES_hh_emi_in!E18=0,0,1000000*RES_hh_emi_in!E18/RES_hh_num_in!E18)</f>
        <v>0</v>
      </c>
      <c r="F18" s="95">
        <f>IF(RES_hh_emi_in!F18=0,0,1000000*RES_hh_emi_in!F18/RES_hh_num_in!F18)</f>
        <v>1587.616714225652</v>
      </c>
      <c r="G18" s="95">
        <f>IF(RES_hh_emi_in!G18=0,0,1000000*RES_hh_emi_in!G18/RES_hh_num_in!G18)</f>
        <v>1578.9545938801971</v>
      </c>
      <c r="H18" s="95">
        <f>IF(RES_hh_emi_in!H18=0,0,1000000*RES_hh_emi_in!H18/RES_hh_num_in!H18)</f>
        <v>1585.5531540677307</v>
      </c>
      <c r="I18" s="95">
        <f>IF(RES_hh_emi_in!I18=0,0,1000000*RES_hh_emi_in!I18/RES_hh_num_in!I18)</f>
        <v>1568.2182122659344</v>
      </c>
      <c r="J18" s="95">
        <f>IF(RES_hh_emi_in!J18=0,0,1000000*RES_hh_emi_in!J18/RES_hh_num_in!J18)</f>
        <v>1553.3720249162877</v>
      </c>
      <c r="K18" s="95">
        <f>IF(RES_hh_emi_in!K18=0,0,1000000*RES_hh_emi_in!K18/RES_hh_num_in!K18)</f>
        <v>1538.6268322457079</v>
      </c>
      <c r="L18" s="95">
        <f>IF(RES_hh_emi_in!L18=0,0,1000000*RES_hh_emi_in!L18/RES_hh_num_in!L18)</f>
        <v>1530.3790295497809</v>
      </c>
      <c r="M18" s="95">
        <f>IF(RES_hh_emi_in!M18=0,0,1000000*RES_hh_emi_in!M18/RES_hh_num_in!M18)</f>
        <v>1543.3287393461303</v>
      </c>
      <c r="N18" s="95">
        <f>IF(RES_hh_emi_in!N18=0,0,1000000*RES_hh_emi_in!N18/RES_hh_num_in!N18)</f>
        <v>1542.4628870679958</v>
      </c>
      <c r="O18" s="95">
        <f>IF(RES_hh_emi_in!O18=0,0,1000000*RES_hh_emi_in!O18/RES_hh_num_in!O18)</f>
        <v>1555.73162681752</v>
      </c>
      <c r="P18" s="95">
        <f>IF(RES_hh_emi_in!P18=0,0,1000000*RES_hh_emi_in!P18/RES_hh_num_in!P18)</f>
        <v>0</v>
      </c>
      <c r="Q18" s="95">
        <f>IF(RES_hh_emi_in!Q18=0,0,1000000*RES_hh_emi_in!Q18/RES_hh_num_in!Q18)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IF(RES_hh_emi_in!C19=0,0,1000000*RES_hh_emi_in!C19/RES_hh_num_in!C19)</f>
        <v>837.60819187768175</v>
      </c>
      <c r="D19" s="95">
        <f>IF(RES_hh_emi_in!D19=0,0,1000000*RES_hh_emi_in!D19/RES_hh_num_in!D19)</f>
        <v>832.09027461313985</v>
      </c>
      <c r="E19" s="95">
        <f>IF(RES_hh_emi_in!E19=0,0,1000000*RES_hh_emi_in!E19/RES_hh_num_in!E19)</f>
        <v>834.66314882090273</v>
      </c>
      <c r="F19" s="95">
        <f>IF(RES_hh_emi_in!F19=0,0,1000000*RES_hh_emi_in!F19/RES_hh_num_in!F19)</f>
        <v>831.2110310125322</v>
      </c>
      <c r="G19" s="95">
        <f>IF(RES_hh_emi_in!G19=0,0,1000000*RES_hh_emi_in!G19/RES_hh_num_in!G19)</f>
        <v>835.06972544077132</v>
      </c>
      <c r="H19" s="95">
        <f>IF(RES_hh_emi_in!H19=0,0,1000000*RES_hh_emi_in!H19/RES_hh_num_in!H19)</f>
        <v>847.65035311005943</v>
      </c>
      <c r="I19" s="95">
        <f>IF(RES_hh_emi_in!I19=0,0,1000000*RES_hh_emi_in!I19/RES_hh_num_in!I19)</f>
        <v>837.20128089394336</v>
      </c>
      <c r="J19" s="95">
        <f>IF(RES_hh_emi_in!J19=0,0,1000000*RES_hh_emi_in!J19/RES_hh_num_in!J19)</f>
        <v>817.57486817852748</v>
      </c>
      <c r="K19" s="95">
        <f>IF(RES_hh_emi_in!K19=0,0,1000000*RES_hh_emi_in!K19/RES_hh_num_in!K19)</f>
        <v>595.50708354136577</v>
      </c>
      <c r="L19" s="95">
        <f>IF(RES_hh_emi_in!L19=0,0,1000000*RES_hh_emi_in!L19/RES_hh_num_in!L19)</f>
        <v>0</v>
      </c>
      <c r="M19" s="95">
        <f>IF(RES_hh_emi_in!M19=0,0,1000000*RES_hh_emi_in!M19/RES_hh_num_in!M19)</f>
        <v>0</v>
      </c>
      <c r="N19" s="95">
        <f>IF(RES_hh_emi_in!N19=0,0,1000000*RES_hh_emi_in!N19/RES_hh_num_in!N19)</f>
        <v>0</v>
      </c>
      <c r="O19" s="95">
        <f>IF(RES_hh_emi_in!O19=0,0,1000000*RES_hh_emi_in!O19/RES_hh_num_in!O19)</f>
        <v>787.95139327357504</v>
      </c>
      <c r="P19" s="95">
        <f>IF(RES_hh_emi_in!P19=0,0,1000000*RES_hh_emi_in!P19/RES_hh_num_in!P19)</f>
        <v>771.23670818984908</v>
      </c>
      <c r="Q19" s="95">
        <f>IF(RES_hh_emi_in!Q19=0,0,1000000*RES_hh_emi_in!Q19/RES_hh_num_in!Q19)</f>
        <v>0</v>
      </c>
    </row>
    <row r="20" spans="1:17" ht="12" customHeight="1" x14ac:dyDescent="0.25">
      <c r="A20" s="87" t="s">
        <v>110</v>
      </c>
      <c r="B20" s="95"/>
      <c r="C20" s="95">
        <f>IF(RES_hh_emi_in!C20=0,0,1000000*RES_hh_emi_in!C20/RES_hh_num_in!C20)</f>
        <v>1041.451482298487</v>
      </c>
      <c r="D20" s="95">
        <f>IF(RES_hh_emi_in!D20=0,0,1000000*RES_hh_emi_in!D20/RES_hh_num_in!D20)</f>
        <v>1014.3739605476744</v>
      </c>
      <c r="E20" s="95">
        <f>IF(RES_hh_emi_in!E20=0,0,1000000*RES_hh_emi_in!E20/RES_hh_num_in!E20)</f>
        <v>1015.4543128908884</v>
      </c>
      <c r="F20" s="95">
        <f>IF(RES_hh_emi_in!F20=0,0,1000000*RES_hh_emi_in!F20/RES_hh_num_in!F20)</f>
        <v>985.96198958207333</v>
      </c>
      <c r="G20" s="95">
        <f>IF(RES_hh_emi_in!G20=0,0,1000000*RES_hh_emi_in!G20/RES_hh_num_in!G20)</f>
        <v>988.36939832702706</v>
      </c>
      <c r="H20" s="95">
        <f>IF(RES_hh_emi_in!H20=0,0,1000000*RES_hh_emi_in!H20/RES_hh_num_in!H20)</f>
        <v>986.61155410573826</v>
      </c>
      <c r="I20" s="95">
        <f>IF(RES_hh_emi_in!I20=0,0,1000000*RES_hh_emi_in!I20/RES_hh_num_in!I20)</f>
        <v>940.20392994858344</v>
      </c>
      <c r="J20" s="95">
        <f>IF(RES_hh_emi_in!J20=0,0,1000000*RES_hh_emi_in!J20/RES_hh_num_in!J20)</f>
        <v>868.29878852323475</v>
      </c>
      <c r="K20" s="95">
        <f>IF(RES_hh_emi_in!K20=0,0,1000000*RES_hh_emi_in!K20/RES_hh_num_in!K20)</f>
        <v>873.59236926948779</v>
      </c>
      <c r="L20" s="95">
        <f>IF(RES_hh_emi_in!L20=0,0,1000000*RES_hh_emi_in!L20/RES_hh_num_in!L20)</f>
        <v>746.61330320870991</v>
      </c>
      <c r="M20" s="95">
        <f>IF(RES_hh_emi_in!M20=0,0,1000000*RES_hh_emi_in!M20/RES_hh_num_in!M20)</f>
        <v>667.3023371209116</v>
      </c>
      <c r="N20" s="95">
        <f>IF(RES_hh_emi_in!N20=0,0,1000000*RES_hh_emi_in!N20/RES_hh_num_in!N20)</f>
        <v>706.59264054853134</v>
      </c>
      <c r="O20" s="95">
        <f>IF(RES_hh_emi_in!O20=0,0,1000000*RES_hh_emi_in!O20/RES_hh_num_in!O20)</f>
        <v>726.14415564509841</v>
      </c>
      <c r="P20" s="95">
        <f>IF(RES_hh_emi_in!P20=0,0,1000000*RES_hh_emi_in!P20/RES_hh_num_in!P20)</f>
        <v>807.5472879262195</v>
      </c>
      <c r="Q20" s="95">
        <f>IF(RES_hh_emi_in!Q20=0,0,1000000*RES_hh_emi_in!Q20/RES_hh_num_in!Q20)</f>
        <v>830.23399558261224</v>
      </c>
    </row>
    <row r="21" spans="1:17" ht="12" customHeight="1" x14ac:dyDescent="0.25">
      <c r="A21" s="87" t="s">
        <v>109</v>
      </c>
      <c r="B21" s="95"/>
      <c r="C21" s="95">
        <f>IF(RES_hh_emi_in!C21=0,0,1000000*RES_hh_emi_in!C21/RES_hh_num_in!C21)</f>
        <v>748.19610513776161</v>
      </c>
      <c r="D21" s="95">
        <f>IF(RES_hh_emi_in!D21=0,0,1000000*RES_hh_emi_in!D21/RES_hh_num_in!D21)</f>
        <v>731.94595213079413</v>
      </c>
      <c r="E21" s="95">
        <f>IF(RES_hh_emi_in!E21=0,0,1000000*RES_hh_emi_in!E21/RES_hh_num_in!E21)</f>
        <v>733.3607117614963</v>
      </c>
      <c r="F21" s="95">
        <f>IF(RES_hh_emi_in!F21=0,0,1000000*RES_hh_emi_in!F21/RES_hh_num_in!F21)</f>
        <v>724.26250934625602</v>
      </c>
      <c r="G21" s="95">
        <f>IF(RES_hh_emi_in!G21=0,0,1000000*RES_hh_emi_in!G21/RES_hh_num_in!G21)</f>
        <v>711.33407874177203</v>
      </c>
      <c r="H21" s="95">
        <f>IF(RES_hh_emi_in!H21=0,0,1000000*RES_hh_emi_in!H21/RES_hh_num_in!H21)</f>
        <v>714.37810347466996</v>
      </c>
      <c r="I21" s="95">
        <f>IF(RES_hh_emi_in!I21=0,0,1000000*RES_hh_emi_in!I21/RES_hh_num_in!I21)</f>
        <v>661.66275537470665</v>
      </c>
      <c r="J21" s="95">
        <f>IF(RES_hh_emi_in!J21=0,0,1000000*RES_hh_emi_in!J21/RES_hh_num_in!J21)</f>
        <v>646.88553214853505</v>
      </c>
      <c r="K21" s="95">
        <f>IF(RES_hh_emi_in!K21=0,0,1000000*RES_hh_emi_in!K21/RES_hh_num_in!K21)</f>
        <v>542.42292555291363</v>
      </c>
      <c r="L21" s="95">
        <f>IF(RES_hh_emi_in!L21=0,0,1000000*RES_hh_emi_in!L21/RES_hh_num_in!L21)</f>
        <v>623.56916995869801</v>
      </c>
      <c r="M21" s="95">
        <f>IF(RES_hh_emi_in!M21=0,0,1000000*RES_hh_emi_in!M21/RES_hh_num_in!M21)</f>
        <v>474.39444713765204</v>
      </c>
      <c r="N21" s="95">
        <f>IF(RES_hh_emi_in!N21=0,0,1000000*RES_hh_emi_in!N21/RES_hh_num_in!N21)</f>
        <v>603.43226565484315</v>
      </c>
      <c r="O21" s="95">
        <f>IF(RES_hh_emi_in!O21=0,0,1000000*RES_hh_emi_in!O21/RES_hh_num_in!O21)</f>
        <v>514.75040124051225</v>
      </c>
      <c r="P21" s="95">
        <f>IF(RES_hh_emi_in!P21=0,0,1000000*RES_hh_emi_in!P21/RES_hh_num_in!P21)</f>
        <v>0</v>
      </c>
      <c r="Q21" s="95">
        <f>IF(RES_hh_emi_in!Q21=0,0,1000000*RES_hh_emi_in!Q21/RES_hh_num_in!Q21)</f>
        <v>560.5972481025085</v>
      </c>
    </row>
    <row r="22" spans="1:17" ht="12" customHeight="1" x14ac:dyDescent="0.25">
      <c r="A22" s="87" t="s">
        <v>55</v>
      </c>
      <c r="B22" s="95"/>
      <c r="C22" s="95">
        <f>IF(RES_hh_emi_in!C22=0,0,1000000*RES_hh_emi_in!C22/RES_hh_num_in!C22)</f>
        <v>0</v>
      </c>
      <c r="D22" s="95">
        <f>IF(RES_hh_emi_in!D22=0,0,1000000*RES_hh_emi_in!D22/RES_hh_num_in!D22)</f>
        <v>0</v>
      </c>
      <c r="E22" s="95">
        <f>IF(RES_hh_emi_in!E22=0,0,1000000*RES_hh_emi_in!E22/RES_hh_num_in!E22)</f>
        <v>0</v>
      </c>
      <c r="F22" s="95">
        <f>IF(RES_hh_emi_in!F22=0,0,1000000*RES_hh_emi_in!F22/RES_hh_num_in!F22)</f>
        <v>0</v>
      </c>
      <c r="G22" s="95">
        <f>IF(RES_hh_emi_in!G22=0,0,1000000*RES_hh_emi_in!G22/RES_hh_num_in!G22)</f>
        <v>0</v>
      </c>
      <c r="H22" s="95">
        <f>IF(RES_hh_emi_in!H22=0,0,1000000*RES_hh_emi_in!H22/RES_hh_num_in!H22)</f>
        <v>0</v>
      </c>
      <c r="I22" s="95">
        <f>IF(RES_hh_emi_in!I22=0,0,1000000*RES_hh_emi_in!I22/RES_hh_num_in!I22)</f>
        <v>0</v>
      </c>
      <c r="J22" s="95">
        <f>IF(RES_hh_emi_in!J22=0,0,1000000*RES_hh_emi_in!J22/RES_hh_num_in!J22)</f>
        <v>0</v>
      </c>
      <c r="K22" s="95">
        <f>IF(RES_hh_emi_in!K22=0,0,1000000*RES_hh_emi_in!K22/RES_hh_num_in!K22)</f>
        <v>0</v>
      </c>
      <c r="L22" s="95">
        <f>IF(RES_hh_emi_in!L22=0,0,1000000*RES_hh_emi_in!L22/RES_hh_num_in!L22)</f>
        <v>0</v>
      </c>
      <c r="M22" s="95">
        <f>IF(RES_hh_emi_in!M22=0,0,1000000*RES_hh_emi_in!M22/RES_hh_num_in!M22)</f>
        <v>0</v>
      </c>
      <c r="N22" s="95">
        <f>IF(RES_hh_emi_in!N22=0,0,1000000*RES_hh_emi_in!N22/RES_hh_num_in!N22)</f>
        <v>0</v>
      </c>
      <c r="O22" s="95">
        <f>IF(RES_hh_emi_in!O22=0,0,1000000*RES_hh_emi_in!O22/RES_hh_num_in!O22)</f>
        <v>0</v>
      </c>
      <c r="P22" s="95">
        <f>IF(RES_hh_emi_in!P22=0,0,1000000*RES_hh_emi_in!P22/RES_hh_num_in!P22)</f>
        <v>0</v>
      </c>
      <c r="Q22" s="95">
        <f>IF(RES_hh_emi_in!Q22=0,0,1000000*RES_hh_emi_in!Q22/RES_hh_num_in!Q22)</f>
        <v>0</v>
      </c>
    </row>
    <row r="23" spans="1:17" ht="12" customHeight="1" x14ac:dyDescent="0.25">
      <c r="A23" s="87" t="s">
        <v>79</v>
      </c>
      <c r="B23" s="95"/>
      <c r="C23" s="95">
        <f>IF(RES_hh_emi_in!C23=0,0,1000000*RES_hh_emi_in!C23/RES_hh_num_in!C23)</f>
        <v>0</v>
      </c>
      <c r="D23" s="95">
        <f>IF(RES_hh_emi_in!D23=0,0,1000000*RES_hh_emi_in!D23/RES_hh_num_in!D23)</f>
        <v>0</v>
      </c>
      <c r="E23" s="95">
        <f>IF(RES_hh_emi_in!E23=0,0,1000000*RES_hh_emi_in!E23/RES_hh_num_in!E23)</f>
        <v>0</v>
      </c>
      <c r="F23" s="95">
        <f>IF(RES_hh_emi_in!F23=0,0,1000000*RES_hh_emi_in!F23/RES_hh_num_in!F23)</f>
        <v>0</v>
      </c>
      <c r="G23" s="95">
        <f>IF(RES_hh_emi_in!G23=0,0,1000000*RES_hh_emi_in!G23/RES_hh_num_in!G23)</f>
        <v>0</v>
      </c>
      <c r="H23" s="95">
        <f>IF(RES_hh_emi_in!H23=0,0,1000000*RES_hh_emi_in!H23/RES_hh_num_in!H23)</f>
        <v>0</v>
      </c>
      <c r="I23" s="95">
        <f>IF(RES_hh_emi_in!I23=0,0,1000000*RES_hh_emi_in!I23/RES_hh_num_in!I23)</f>
        <v>0</v>
      </c>
      <c r="J23" s="95">
        <f>IF(RES_hh_emi_in!J23=0,0,1000000*RES_hh_emi_in!J23/RES_hh_num_in!J23)</f>
        <v>0</v>
      </c>
      <c r="K23" s="95">
        <f>IF(RES_hh_emi_in!K23=0,0,1000000*RES_hh_emi_in!K23/RES_hh_num_in!K23)</f>
        <v>0</v>
      </c>
      <c r="L23" s="95">
        <f>IF(RES_hh_emi_in!L23=0,0,1000000*RES_hh_emi_in!L23/RES_hh_num_in!L23)</f>
        <v>0</v>
      </c>
      <c r="M23" s="95">
        <f>IF(RES_hh_emi_in!M23=0,0,1000000*RES_hh_emi_in!M23/RES_hh_num_in!M23)</f>
        <v>0</v>
      </c>
      <c r="N23" s="95">
        <f>IF(RES_hh_emi_in!N23=0,0,1000000*RES_hh_emi_in!N23/RES_hh_num_in!N23)</f>
        <v>0</v>
      </c>
      <c r="O23" s="95">
        <f>IF(RES_hh_emi_in!O23=0,0,1000000*RES_hh_emi_in!O23/RES_hh_num_in!O23)</f>
        <v>0</v>
      </c>
      <c r="P23" s="95">
        <f>IF(RES_hh_emi_in!P23=0,0,1000000*RES_hh_emi_in!P23/RES_hh_num_in!P23)</f>
        <v>0</v>
      </c>
      <c r="Q23" s="95">
        <f>IF(RES_hh_emi_in!Q23=0,0,1000000*RES_hh_emi_in!Q23/RES_hh_num_in!Q23)</f>
        <v>0</v>
      </c>
    </row>
    <row r="24" spans="1:17" ht="12" customHeight="1" x14ac:dyDescent="0.25">
      <c r="A24" s="87" t="s">
        <v>61</v>
      </c>
      <c r="B24" s="95"/>
      <c r="C24" s="95">
        <f>IF(RES_hh_emi_in!C24=0,0,1000000*RES_hh_emi_in!C24/RES_hh_num_in!C24)</f>
        <v>0</v>
      </c>
      <c r="D24" s="95">
        <f>IF(RES_hh_emi_in!D24=0,0,1000000*RES_hh_emi_in!D24/RES_hh_num_in!D24)</f>
        <v>0</v>
      </c>
      <c r="E24" s="95">
        <f>IF(RES_hh_emi_in!E24=0,0,1000000*RES_hh_emi_in!E24/RES_hh_num_in!E24)</f>
        <v>0</v>
      </c>
      <c r="F24" s="95">
        <f>IF(RES_hh_emi_in!F24=0,0,1000000*RES_hh_emi_in!F24/RES_hh_num_in!F24)</f>
        <v>0</v>
      </c>
      <c r="G24" s="95">
        <f>IF(RES_hh_emi_in!G24=0,0,1000000*RES_hh_emi_in!G24/RES_hh_num_in!G24)</f>
        <v>0</v>
      </c>
      <c r="H24" s="95">
        <f>IF(RES_hh_emi_in!H24=0,0,1000000*RES_hh_emi_in!H24/RES_hh_num_in!H24)</f>
        <v>0</v>
      </c>
      <c r="I24" s="95">
        <f>IF(RES_hh_emi_in!I24=0,0,1000000*RES_hh_emi_in!I24/RES_hh_num_in!I24)</f>
        <v>0</v>
      </c>
      <c r="J24" s="95">
        <f>IF(RES_hh_emi_in!J24=0,0,1000000*RES_hh_emi_in!J24/RES_hh_num_in!J24)</f>
        <v>0</v>
      </c>
      <c r="K24" s="95">
        <f>IF(RES_hh_emi_in!K24=0,0,1000000*RES_hh_emi_in!K24/RES_hh_num_in!K24)</f>
        <v>0</v>
      </c>
      <c r="L24" s="95">
        <f>IF(RES_hh_emi_in!L24=0,0,1000000*RES_hh_emi_in!L24/RES_hh_num_in!L24)</f>
        <v>0</v>
      </c>
      <c r="M24" s="95">
        <f>IF(RES_hh_emi_in!M24=0,0,1000000*RES_hh_emi_in!M24/RES_hh_num_in!M24)</f>
        <v>0</v>
      </c>
      <c r="N24" s="95">
        <f>IF(RES_hh_emi_in!N24=0,0,1000000*RES_hh_emi_in!N24/RES_hh_num_in!N24)</f>
        <v>0</v>
      </c>
      <c r="O24" s="95">
        <f>IF(RES_hh_emi_in!O24=0,0,1000000*RES_hh_emi_in!O24/RES_hh_num_in!O24)</f>
        <v>0</v>
      </c>
      <c r="P24" s="95">
        <f>IF(RES_hh_emi_in!P24=0,0,1000000*RES_hh_emi_in!P24/RES_hh_num_in!P24)</f>
        <v>0</v>
      </c>
      <c r="Q24" s="95">
        <f>IF(RES_hh_emi_in!Q24=0,0,1000000*RES_hh_emi_in!Q24/RES_hh_num_in!Q24)</f>
        <v>0</v>
      </c>
    </row>
    <row r="25" spans="1:17" ht="12" customHeight="1" x14ac:dyDescent="0.25">
      <c r="A25" s="51" t="s">
        <v>60</v>
      </c>
      <c r="B25" s="22"/>
      <c r="C25" s="22">
        <f>IF(RES_hh_emi_in!C25=0,0,1000000*RES_hh_emi_in!C25/RES_hh_num_in!C25)</f>
        <v>0</v>
      </c>
      <c r="D25" s="22">
        <f>IF(RES_hh_emi_in!D25=0,0,1000000*RES_hh_emi_in!D25/RES_hh_num_in!D25)</f>
        <v>0</v>
      </c>
      <c r="E25" s="22">
        <f>IF(RES_hh_emi_in!E25=0,0,1000000*RES_hh_emi_in!E25/RES_hh_num_in!E25)</f>
        <v>0</v>
      </c>
      <c r="F25" s="22">
        <f>IF(RES_hh_emi_in!F25=0,0,1000000*RES_hh_emi_in!F25/RES_hh_num_in!F25)</f>
        <v>0</v>
      </c>
      <c r="G25" s="22">
        <f>IF(RES_hh_emi_in!G25=0,0,1000000*RES_hh_emi_in!G25/RES_hh_num_in!G25)</f>
        <v>0</v>
      </c>
      <c r="H25" s="22">
        <f>IF(RES_hh_emi_in!H25=0,0,1000000*RES_hh_emi_in!H25/RES_hh_num_in!H25)</f>
        <v>0</v>
      </c>
      <c r="I25" s="22">
        <f>IF(RES_hh_emi_in!I25=0,0,1000000*RES_hh_emi_in!I25/RES_hh_num_in!I25)</f>
        <v>0</v>
      </c>
      <c r="J25" s="22">
        <f>IF(RES_hh_emi_in!J25=0,0,1000000*RES_hh_emi_in!J25/RES_hh_num_in!J25)</f>
        <v>0</v>
      </c>
      <c r="K25" s="22">
        <f>IF(RES_hh_emi_in!K25=0,0,1000000*RES_hh_emi_in!K25/RES_hh_num_in!K25)</f>
        <v>0</v>
      </c>
      <c r="L25" s="22">
        <f>IF(RES_hh_emi_in!L25=0,0,1000000*RES_hh_emi_in!L25/RES_hh_num_in!L25)</f>
        <v>0</v>
      </c>
      <c r="M25" s="22">
        <f>IF(RES_hh_emi_in!M25=0,0,1000000*RES_hh_emi_in!M25/RES_hh_num_in!M25)</f>
        <v>0</v>
      </c>
      <c r="N25" s="22">
        <f>IF(RES_hh_emi_in!N25=0,0,1000000*RES_hh_emi_in!N25/RES_hh_num_in!N25)</f>
        <v>0</v>
      </c>
      <c r="O25" s="22">
        <f>IF(RES_hh_emi_in!O25=0,0,1000000*RES_hh_emi_in!O25/RES_hh_num_in!O25)</f>
        <v>0</v>
      </c>
      <c r="P25" s="22">
        <f>IF(RES_hh_emi_in!P25=0,0,1000000*RES_hh_emi_in!P25/RES_hh_num_in!P25)</f>
        <v>0</v>
      </c>
      <c r="Q25" s="22">
        <f>IF(RES_hh_emi_in!Q25=0,0,1000000*RES_hh_emi_in!Q25/RES_hh_num_in!Q25)</f>
        <v>0</v>
      </c>
    </row>
    <row r="26" spans="1:17" ht="12" customHeight="1" x14ac:dyDescent="0.25">
      <c r="A26" s="49" t="s">
        <v>59</v>
      </c>
      <c r="B26" s="18"/>
      <c r="C26" s="18">
        <f>IF(RES_hh_emi_in!C26=0,0,1000000*RES_hh_emi_in!C26/RES_hh_num_in!C26)</f>
        <v>0</v>
      </c>
      <c r="D26" s="18">
        <f>IF(RES_hh_emi_in!D26=0,0,1000000*RES_hh_emi_in!D26/RES_hh_num_in!D26)</f>
        <v>0</v>
      </c>
      <c r="E26" s="18">
        <f>IF(RES_hh_emi_in!E26=0,0,1000000*RES_hh_emi_in!E26/RES_hh_num_in!E26)</f>
        <v>0</v>
      </c>
      <c r="F26" s="18">
        <f>IF(RES_hh_emi_in!F26=0,0,1000000*RES_hh_emi_in!F26/RES_hh_num_in!F26)</f>
        <v>0</v>
      </c>
      <c r="G26" s="18">
        <f>IF(RES_hh_emi_in!G26=0,0,1000000*RES_hh_emi_in!G26/RES_hh_num_in!G26)</f>
        <v>0</v>
      </c>
      <c r="H26" s="18">
        <f>IF(RES_hh_emi_in!H26=0,0,1000000*RES_hh_emi_in!H26/RES_hh_num_in!H26)</f>
        <v>0</v>
      </c>
      <c r="I26" s="18">
        <f>IF(RES_hh_emi_in!I26=0,0,1000000*RES_hh_emi_in!I26/RES_hh_num_in!I26)</f>
        <v>0</v>
      </c>
      <c r="J26" s="18">
        <f>IF(RES_hh_emi_in!J26=0,0,1000000*RES_hh_emi_in!J26/RES_hh_num_in!J26)</f>
        <v>0</v>
      </c>
      <c r="K26" s="18">
        <f>IF(RES_hh_emi_in!K26=0,0,1000000*RES_hh_emi_in!K26/RES_hh_num_in!K26)</f>
        <v>0</v>
      </c>
      <c r="L26" s="18">
        <f>IF(RES_hh_emi_in!L26=0,0,1000000*RES_hh_emi_in!L26/RES_hh_num_in!L26)</f>
        <v>0</v>
      </c>
      <c r="M26" s="18">
        <f>IF(RES_hh_emi_in!M26=0,0,1000000*RES_hh_emi_in!M26/RES_hh_num_in!M26)</f>
        <v>0</v>
      </c>
      <c r="N26" s="18">
        <f>IF(RES_hh_emi_in!N26=0,0,1000000*RES_hh_emi_in!N26/RES_hh_num_in!N26)</f>
        <v>0</v>
      </c>
      <c r="O26" s="18">
        <f>IF(RES_hh_emi_in!O26=0,0,1000000*RES_hh_emi_in!O26/RES_hh_num_in!O26)</f>
        <v>0</v>
      </c>
      <c r="P26" s="18">
        <f>IF(RES_hh_emi_in!P26=0,0,1000000*RES_hh_emi_in!P26/RES_hh_num_in!P26)</f>
        <v>0</v>
      </c>
      <c r="Q26" s="18">
        <f>IF(RES_hh_emi_in!Q26=0,0,1000000*RES_hh_emi_in!Q26/RES_hh_num_in!Q26)</f>
        <v>0</v>
      </c>
    </row>
    <row r="27" spans="1:17" ht="12.95" customHeight="1" x14ac:dyDescent="0.25">
      <c r="A27" s="89" t="s">
        <v>62</v>
      </c>
      <c r="B27" s="96"/>
      <c r="C27" s="96">
        <f>IF(RES_hh_emi_in!C27=0,0,1000000*RES_hh_emi_in!C27/RES_hh_num_in!C27)</f>
        <v>63.470517199662055</v>
      </c>
      <c r="D27" s="96">
        <f>IF(RES_hh_emi_in!D27=0,0,1000000*RES_hh_emi_in!D27/RES_hh_num_in!D27)</f>
        <v>36.235531227837583</v>
      </c>
      <c r="E27" s="96">
        <f>IF(RES_hh_emi_in!E27=0,0,1000000*RES_hh_emi_in!E27/RES_hh_num_in!E27)</f>
        <v>76.330649835886803</v>
      </c>
      <c r="F27" s="96">
        <f>IF(RES_hh_emi_in!F27=0,0,1000000*RES_hh_emi_in!F27/RES_hh_num_in!F27)</f>
        <v>82.265887356045468</v>
      </c>
      <c r="G27" s="96">
        <f>IF(RES_hh_emi_in!G27=0,0,1000000*RES_hh_emi_in!G27/RES_hh_num_in!G27)</f>
        <v>43.552597581307566</v>
      </c>
      <c r="H27" s="96">
        <f>IF(RES_hh_emi_in!H27=0,0,1000000*RES_hh_emi_in!H27/RES_hh_num_in!H27)</f>
        <v>63.190078987912479</v>
      </c>
      <c r="I27" s="96">
        <f>IF(RES_hh_emi_in!I27=0,0,1000000*RES_hh_emi_in!I27/RES_hh_num_in!I27)</f>
        <v>22.796786993600357</v>
      </c>
      <c r="J27" s="96">
        <f>IF(RES_hh_emi_in!J27=0,0,1000000*RES_hh_emi_in!J27/RES_hh_num_in!J27)</f>
        <v>53.999146646940204</v>
      </c>
      <c r="K27" s="96">
        <f>IF(RES_hh_emi_in!K27=0,0,1000000*RES_hh_emi_in!K27/RES_hh_num_in!K27)</f>
        <v>31.27084213101212</v>
      </c>
      <c r="L27" s="96">
        <f>IF(RES_hh_emi_in!L27=0,0,1000000*RES_hh_emi_in!L27/RES_hh_num_in!L27)</f>
        <v>103.17688793075608</v>
      </c>
      <c r="M27" s="96">
        <f>IF(RES_hh_emi_in!M27=0,0,1000000*RES_hh_emi_in!M27/RES_hh_num_in!M27)</f>
        <v>53.50327144644573</v>
      </c>
      <c r="N27" s="96">
        <f>IF(RES_hh_emi_in!N27=0,0,1000000*RES_hh_emi_in!N27/RES_hh_num_in!N27)</f>
        <v>103.98160954793319</v>
      </c>
      <c r="O27" s="96">
        <f>IF(RES_hh_emi_in!O27=0,0,1000000*RES_hh_emi_in!O27/RES_hh_num_in!O27)</f>
        <v>64.62129036124206</v>
      </c>
      <c r="P27" s="96">
        <f>IF(RES_hh_emi_in!P27=0,0,1000000*RES_hh_emi_in!P27/RES_hh_num_in!P27)</f>
        <v>0</v>
      </c>
      <c r="Q27" s="96">
        <f>IF(RES_hh_emi_in!Q27=0,0,1000000*RES_hh_emi_in!Q27/RES_hh_num_in!Q27)</f>
        <v>34.172172626862285</v>
      </c>
    </row>
    <row r="28" spans="1:17" ht="12" customHeight="1" x14ac:dyDescent="0.25">
      <c r="A28" s="87" t="s">
        <v>58</v>
      </c>
      <c r="B28" s="95"/>
      <c r="C28" s="95">
        <f>IF(RES_hh_emi_in!C28=0,0,1000000*RES_hh_emi_in!C28/RES_hh_num_in!C28)</f>
        <v>0</v>
      </c>
      <c r="D28" s="95">
        <f>IF(RES_hh_emi_in!D28=0,0,1000000*RES_hh_emi_in!D28/RES_hh_num_in!D28)</f>
        <v>0</v>
      </c>
      <c r="E28" s="95">
        <f>IF(RES_hh_emi_in!E28=0,0,1000000*RES_hh_emi_in!E28/RES_hh_num_in!E28)</f>
        <v>0</v>
      </c>
      <c r="F28" s="95">
        <f>IF(RES_hh_emi_in!F28=0,0,1000000*RES_hh_emi_in!F28/RES_hh_num_in!F28)</f>
        <v>0</v>
      </c>
      <c r="G28" s="95">
        <f>IF(RES_hh_emi_in!G28=0,0,1000000*RES_hh_emi_in!G28/RES_hh_num_in!G28)</f>
        <v>0</v>
      </c>
      <c r="H28" s="95">
        <f>IF(RES_hh_emi_in!H28=0,0,1000000*RES_hh_emi_in!H28/RES_hh_num_in!H28)</f>
        <v>0</v>
      </c>
      <c r="I28" s="95">
        <f>IF(RES_hh_emi_in!I28=0,0,1000000*RES_hh_emi_in!I28/RES_hh_num_in!I28)</f>
        <v>0</v>
      </c>
      <c r="J28" s="95">
        <f>IF(RES_hh_emi_in!J28=0,0,1000000*RES_hh_emi_in!J28/RES_hh_num_in!J28)</f>
        <v>0</v>
      </c>
      <c r="K28" s="95">
        <f>IF(RES_hh_emi_in!K28=0,0,1000000*RES_hh_emi_in!K28/RES_hh_num_in!K28)</f>
        <v>0</v>
      </c>
      <c r="L28" s="95">
        <f>IF(RES_hh_emi_in!L28=0,0,1000000*RES_hh_emi_in!L28/RES_hh_num_in!L28)</f>
        <v>0</v>
      </c>
      <c r="M28" s="95">
        <f>IF(RES_hh_emi_in!M28=0,0,1000000*RES_hh_emi_in!M28/RES_hh_num_in!M28)</f>
        <v>0</v>
      </c>
      <c r="N28" s="95">
        <f>IF(RES_hh_emi_in!N28=0,0,1000000*RES_hh_emi_in!N28/RES_hh_num_in!N28)</f>
        <v>0</v>
      </c>
      <c r="O28" s="95">
        <f>IF(RES_hh_emi_in!O28=0,0,1000000*RES_hh_emi_in!O28/RES_hh_num_in!O28)</f>
        <v>0</v>
      </c>
      <c r="P28" s="95">
        <f>IF(RES_hh_emi_in!P28=0,0,1000000*RES_hh_emi_in!P28/RES_hh_num_in!P28)</f>
        <v>0</v>
      </c>
      <c r="Q28" s="95">
        <f>IF(RES_hh_emi_in!Q28=0,0,1000000*RES_hh_emi_in!Q28/RES_hh_num_in!Q28)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IF(RES_hh_emi_in!C29=0,0,1000000*RES_hh_emi_in!C29/RES_hh_num_in!C29)</f>
        <v>297.94115761405124</v>
      </c>
      <c r="D29" s="95">
        <f>IF(RES_hh_emi_in!D29=0,0,1000000*RES_hh_emi_in!D29/RES_hh_num_in!D29)</f>
        <v>0</v>
      </c>
      <c r="E29" s="95">
        <f>IF(RES_hh_emi_in!E29=0,0,1000000*RES_hh_emi_in!E29/RES_hh_num_in!E29)</f>
        <v>302.79419521869477</v>
      </c>
      <c r="F29" s="95">
        <f>IF(RES_hh_emi_in!F29=0,0,1000000*RES_hh_emi_in!F29/RES_hh_num_in!F29)</f>
        <v>303.28084614018144</v>
      </c>
      <c r="G29" s="95">
        <f>IF(RES_hh_emi_in!G29=0,0,1000000*RES_hh_emi_in!G29/RES_hh_num_in!G29)</f>
        <v>302.21024083010991</v>
      </c>
      <c r="H29" s="95">
        <f>IF(RES_hh_emi_in!H29=0,0,1000000*RES_hh_emi_in!H29/RES_hh_num_in!H29)</f>
        <v>295.06028825103533</v>
      </c>
      <c r="I29" s="95">
        <f>IF(RES_hh_emi_in!I29=0,0,1000000*RES_hh_emi_in!I29/RES_hh_num_in!I29)</f>
        <v>0</v>
      </c>
      <c r="J29" s="95">
        <f>IF(RES_hh_emi_in!J29=0,0,1000000*RES_hh_emi_in!J29/RES_hh_num_in!J29)</f>
        <v>307.56108217947508</v>
      </c>
      <c r="K29" s="95">
        <f>IF(RES_hh_emi_in!K29=0,0,1000000*RES_hh_emi_in!K29/RES_hh_num_in!K29)</f>
        <v>0</v>
      </c>
      <c r="L29" s="95">
        <f>IF(RES_hh_emi_in!L29=0,0,1000000*RES_hh_emi_in!L29/RES_hh_num_in!L29)</f>
        <v>312.89714794728479</v>
      </c>
      <c r="M29" s="95">
        <f>IF(RES_hh_emi_in!M29=0,0,1000000*RES_hh_emi_in!M29/RES_hh_num_in!M29)</f>
        <v>0</v>
      </c>
      <c r="N29" s="95">
        <f>IF(RES_hh_emi_in!N29=0,0,1000000*RES_hh_emi_in!N29/RES_hh_num_in!N29)</f>
        <v>0</v>
      </c>
      <c r="O29" s="95">
        <f>IF(RES_hh_emi_in!O29=0,0,1000000*RES_hh_emi_in!O29/RES_hh_num_in!O29)</f>
        <v>314.41667414367447</v>
      </c>
      <c r="P29" s="95">
        <f>IF(RES_hh_emi_in!P29=0,0,1000000*RES_hh_emi_in!P29/RES_hh_num_in!P29)</f>
        <v>0</v>
      </c>
      <c r="Q29" s="95">
        <f>IF(RES_hh_emi_in!Q29=0,0,1000000*RES_hh_emi_in!Q29/RES_hh_num_in!Q29)</f>
        <v>0</v>
      </c>
    </row>
    <row r="30" spans="1:17" ht="12" customHeight="1" x14ac:dyDescent="0.25">
      <c r="A30" s="87" t="s">
        <v>109</v>
      </c>
      <c r="B30" s="95"/>
      <c r="C30" s="95">
        <f>IF(RES_hh_emi_in!C30=0,0,1000000*RES_hh_emi_in!C30/RES_hh_num_in!C30)</f>
        <v>240.47915287386169</v>
      </c>
      <c r="D30" s="95">
        <f>IF(RES_hh_emi_in!D30=0,0,1000000*RES_hh_emi_in!D30/RES_hh_num_in!D30)</f>
        <v>246.76135415274544</v>
      </c>
      <c r="E30" s="95">
        <f>IF(RES_hh_emi_in!E30=0,0,1000000*RES_hh_emi_in!E30/RES_hh_num_in!E30)</f>
        <v>249.63468148247534</v>
      </c>
      <c r="F30" s="95">
        <f>IF(RES_hh_emi_in!F30=0,0,1000000*RES_hh_emi_in!F30/RES_hh_num_in!F30)</f>
        <v>247.94457939831943</v>
      </c>
      <c r="G30" s="95">
        <f>IF(RES_hh_emi_in!G30=0,0,1000000*RES_hh_emi_in!G30/RES_hh_num_in!G30)</f>
        <v>245.14287617893135</v>
      </c>
      <c r="H30" s="95">
        <f>IF(RES_hh_emi_in!H30=0,0,1000000*RES_hh_emi_in!H30/RES_hh_num_in!H30)</f>
        <v>237.89617573432071</v>
      </c>
      <c r="I30" s="95">
        <f>IF(RES_hh_emi_in!I30=0,0,1000000*RES_hh_emi_in!I30/RES_hh_num_in!I30)</f>
        <v>245.05561543538295</v>
      </c>
      <c r="J30" s="95">
        <f>IF(RES_hh_emi_in!J30=0,0,1000000*RES_hh_emi_in!J30/RES_hh_num_in!J30)</f>
        <v>251.83029315143037</v>
      </c>
      <c r="K30" s="95">
        <f>IF(RES_hh_emi_in!K30=0,0,1000000*RES_hh_emi_in!K30/RES_hh_num_in!K30)</f>
        <v>248.59417083936873</v>
      </c>
      <c r="L30" s="95">
        <f>IF(RES_hh_emi_in!L30=0,0,1000000*RES_hh_emi_in!L30/RES_hh_num_in!L30)</f>
        <v>251.67618374779764</v>
      </c>
      <c r="M30" s="95">
        <f>IF(RES_hh_emi_in!M30=0,0,1000000*RES_hh_emi_in!M30/RES_hh_num_in!M30)</f>
        <v>248.24726466404303</v>
      </c>
      <c r="N30" s="95">
        <f>IF(RES_hh_emi_in!N30=0,0,1000000*RES_hh_emi_in!N30/RES_hh_num_in!N30)</f>
        <v>258.72915273092082</v>
      </c>
      <c r="O30" s="95">
        <f>IF(RES_hh_emi_in!O30=0,0,1000000*RES_hh_emi_in!O30/RES_hh_num_in!O30)</f>
        <v>253.99483002545944</v>
      </c>
      <c r="P30" s="95">
        <f>IF(RES_hh_emi_in!P30=0,0,1000000*RES_hh_emi_in!P30/RES_hh_num_in!P30)</f>
        <v>0</v>
      </c>
      <c r="Q30" s="95">
        <f>IF(RES_hh_emi_in!Q30=0,0,1000000*RES_hh_emi_in!Q30/RES_hh_num_in!Q30)</f>
        <v>263.05441586427702</v>
      </c>
    </row>
    <row r="31" spans="1:17" ht="12" customHeight="1" x14ac:dyDescent="0.25">
      <c r="A31" s="87" t="s">
        <v>55</v>
      </c>
      <c r="B31" s="95"/>
      <c r="C31" s="95">
        <f>IF(RES_hh_emi_in!C31=0,0,1000000*RES_hh_emi_in!C31/RES_hh_num_in!C31)</f>
        <v>0</v>
      </c>
      <c r="D31" s="95">
        <f>IF(RES_hh_emi_in!D31=0,0,1000000*RES_hh_emi_in!D31/RES_hh_num_in!D31)</f>
        <v>0</v>
      </c>
      <c r="E31" s="95">
        <f>IF(RES_hh_emi_in!E31=0,0,1000000*RES_hh_emi_in!E31/RES_hh_num_in!E31)</f>
        <v>0</v>
      </c>
      <c r="F31" s="95">
        <f>IF(RES_hh_emi_in!F31=0,0,1000000*RES_hh_emi_in!F31/RES_hh_num_in!F31)</f>
        <v>0</v>
      </c>
      <c r="G31" s="95">
        <f>IF(RES_hh_emi_in!G31=0,0,1000000*RES_hh_emi_in!G31/RES_hh_num_in!G31)</f>
        <v>0</v>
      </c>
      <c r="H31" s="95">
        <f>IF(RES_hh_emi_in!H31=0,0,1000000*RES_hh_emi_in!H31/RES_hh_num_in!H31)</f>
        <v>0</v>
      </c>
      <c r="I31" s="95">
        <f>IF(RES_hh_emi_in!I31=0,0,1000000*RES_hh_emi_in!I31/RES_hh_num_in!I31)</f>
        <v>0</v>
      </c>
      <c r="J31" s="95">
        <f>IF(RES_hh_emi_in!J31=0,0,1000000*RES_hh_emi_in!J31/RES_hh_num_in!J31)</f>
        <v>0</v>
      </c>
      <c r="K31" s="95">
        <f>IF(RES_hh_emi_in!K31=0,0,1000000*RES_hh_emi_in!K31/RES_hh_num_in!K31)</f>
        <v>0</v>
      </c>
      <c r="L31" s="95">
        <f>IF(RES_hh_emi_in!L31=0,0,1000000*RES_hh_emi_in!L31/RES_hh_num_in!L31)</f>
        <v>0</v>
      </c>
      <c r="M31" s="95">
        <f>IF(RES_hh_emi_in!M31=0,0,1000000*RES_hh_emi_in!M31/RES_hh_num_in!M31)</f>
        <v>0</v>
      </c>
      <c r="N31" s="95">
        <f>IF(RES_hh_emi_in!N31=0,0,1000000*RES_hh_emi_in!N31/RES_hh_num_in!N31)</f>
        <v>0</v>
      </c>
      <c r="O31" s="95">
        <f>IF(RES_hh_emi_in!O31=0,0,1000000*RES_hh_emi_in!O31/RES_hh_num_in!O31)</f>
        <v>0</v>
      </c>
      <c r="P31" s="95">
        <f>IF(RES_hh_emi_in!P31=0,0,1000000*RES_hh_emi_in!P31/RES_hh_num_in!P31)</f>
        <v>0</v>
      </c>
      <c r="Q31" s="95">
        <f>IF(RES_hh_emi_in!Q31=0,0,1000000*RES_hh_emi_in!Q31/RES_hh_num_in!Q31)</f>
        <v>0</v>
      </c>
    </row>
    <row r="32" spans="1:17" ht="12" customHeight="1" x14ac:dyDescent="0.25">
      <c r="A32" s="49" t="s">
        <v>60</v>
      </c>
      <c r="B32" s="18"/>
      <c r="C32" s="18">
        <f>IF(RES_hh_emi_in!C32=0,0,1000000*RES_hh_emi_in!C32/RES_hh_num_in!C32)</f>
        <v>0</v>
      </c>
      <c r="D32" s="18">
        <f>IF(RES_hh_emi_in!D32=0,0,1000000*RES_hh_emi_in!D32/RES_hh_num_in!D32)</f>
        <v>0</v>
      </c>
      <c r="E32" s="18">
        <f>IF(RES_hh_emi_in!E32=0,0,1000000*RES_hh_emi_in!E32/RES_hh_num_in!E32)</f>
        <v>0</v>
      </c>
      <c r="F32" s="18">
        <f>IF(RES_hh_emi_in!F32=0,0,1000000*RES_hh_emi_in!F32/RES_hh_num_in!F32)</f>
        <v>0</v>
      </c>
      <c r="G32" s="18">
        <f>IF(RES_hh_emi_in!G32=0,0,1000000*RES_hh_emi_in!G32/RES_hh_num_in!G32)</f>
        <v>0</v>
      </c>
      <c r="H32" s="18">
        <f>IF(RES_hh_emi_in!H32=0,0,1000000*RES_hh_emi_in!H32/RES_hh_num_in!H32)</f>
        <v>0</v>
      </c>
      <c r="I32" s="18">
        <f>IF(RES_hh_emi_in!I32=0,0,1000000*RES_hh_emi_in!I32/RES_hh_num_in!I32)</f>
        <v>0</v>
      </c>
      <c r="J32" s="18">
        <f>IF(RES_hh_emi_in!J32=0,0,1000000*RES_hh_emi_in!J32/RES_hh_num_in!J32)</f>
        <v>0</v>
      </c>
      <c r="K32" s="18">
        <f>IF(RES_hh_emi_in!K32=0,0,1000000*RES_hh_emi_in!K32/RES_hh_num_in!K32)</f>
        <v>0</v>
      </c>
      <c r="L32" s="18">
        <f>IF(RES_hh_emi_in!L32=0,0,1000000*RES_hh_emi_in!L32/RES_hh_num_in!L32)</f>
        <v>0</v>
      </c>
      <c r="M32" s="18">
        <f>IF(RES_hh_emi_in!M32=0,0,1000000*RES_hh_emi_in!M32/RES_hh_num_in!M32)</f>
        <v>0</v>
      </c>
      <c r="N32" s="18">
        <f>IF(RES_hh_emi_in!N32=0,0,1000000*RES_hh_emi_in!N32/RES_hh_num_in!N32)</f>
        <v>0</v>
      </c>
      <c r="O32" s="18">
        <f>IF(RES_hh_emi_in!O32=0,0,1000000*RES_hh_emi_in!O32/RES_hh_num_in!O32)</f>
        <v>0</v>
      </c>
      <c r="P32" s="18">
        <f>IF(RES_hh_emi_in!P32=0,0,1000000*RES_hh_emi_in!P32/RES_hh_num_in!P32)</f>
        <v>0</v>
      </c>
      <c r="Q32" s="18">
        <f>IF(RES_hh_emi_in!Q32=0,0,1000000*RES_hh_emi_in!Q32/RES_hh_num_in!Q32)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125</v>
      </c>
      <c r="B3" s="100"/>
      <c r="C3" s="100">
        <f>IF(RES_hh_fech_in!C3=0,0,RES_hh_fech_in!C3/RES_summary!C$21)</f>
        <v>243.58458435601898</v>
      </c>
      <c r="D3" s="100">
        <f>IF(RES_hh_fech_in!D3=0,0,RES_hh_fech_in!D3/RES_summary!D$21)</f>
        <v>237.97688887559949</v>
      </c>
      <c r="E3" s="100">
        <f>IF(RES_hh_fech_in!E3=0,0,RES_hh_fech_in!E3/RES_summary!E$21)</f>
        <v>233.43121277146028</v>
      </c>
      <c r="F3" s="100">
        <f>IF(RES_hh_fech_in!F3=0,0,RES_hh_fech_in!F3/RES_summary!F$21)</f>
        <v>244.97407517535368</v>
      </c>
      <c r="G3" s="100">
        <f>IF(RES_hh_fech_in!G3=0,0,RES_hh_fech_in!G3/RES_summary!G$21)</f>
        <v>246.42066332307209</v>
      </c>
      <c r="H3" s="100">
        <f>IF(RES_hh_fech_in!H3=0,0,RES_hh_fech_in!H3/RES_summary!H$21)</f>
        <v>249.52437853036227</v>
      </c>
      <c r="I3" s="100">
        <f>IF(RES_hh_fech_in!I3=0,0,RES_hh_fech_in!I3/RES_summary!I$21)</f>
        <v>232.64692814977306</v>
      </c>
      <c r="J3" s="100">
        <f>IF(RES_hh_fech_in!J3=0,0,RES_hh_fech_in!J3/RES_summary!J$21)</f>
        <v>234.97677571725765</v>
      </c>
      <c r="K3" s="100">
        <f>IF(RES_hh_fech_in!K3=0,0,RES_hh_fech_in!K3/RES_summary!K$21)</f>
        <v>224.440178320169</v>
      </c>
      <c r="L3" s="100">
        <f>IF(RES_hh_fech_in!L3=0,0,RES_hh_fech_in!L3/RES_summary!L$21)</f>
        <v>221.70315043100376</v>
      </c>
      <c r="M3" s="100">
        <f>IF(RES_hh_fech_in!M3=0,0,RES_hh_fech_in!M3/RES_summary!M$21)</f>
        <v>190.28040251811242</v>
      </c>
      <c r="N3" s="100">
        <f>IF(RES_hh_fech_in!N3=0,0,RES_hh_fech_in!N3/RES_summary!N$21)</f>
        <v>178.29001574349653</v>
      </c>
      <c r="O3" s="100">
        <f>IF(RES_hh_fech_in!O3=0,0,RES_hh_fech_in!O3/RES_summary!O$21)</f>
        <v>182.05166337115213</v>
      </c>
      <c r="P3" s="100">
        <f>IF(RES_hh_fech_in!P3=0,0,RES_hh_fech_in!P3/RES_summary!P$21)</f>
        <v>157.28483786250715</v>
      </c>
      <c r="Q3" s="100">
        <f>IF(RES_hh_fech_in!Q3=0,0,RES_hh_fech_in!Q3/RES_summary!Q$21)</f>
        <v>162.93811052259528</v>
      </c>
    </row>
    <row r="4" spans="1:17" ht="12.95" customHeight="1" x14ac:dyDescent="0.25">
      <c r="A4" s="89" t="s">
        <v>65</v>
      </c>
      <c r="B4" s="96"/>
      <c r="C4" s="96">
        <f>IF(RES_hh_fech_in!C4=0,0,RES_hh_fech_in!C4/RES_summary!C$21)</f>
        <v>185.64371664073002</v>
      </c>
      <c r="D4" s="96">
        <f>IF(RES_hh_fech_in!D4=0,0,RES_hh_fech_in!D4/RES_summary!D$21)</f>
        <v>183.18562566217335</v>
      </c>
      <c r="E4" s="96">
        <f>IF(RES_hh_fech_in!E4=0,0,RES_hh_fech_in!E4/RES_summary!E$21)</f>
        <v>178.56984781671144</v>
      </c>
      <c r="F4" s="96">
        <f>IF(RES_hh_fech_in!F4=0,0,RES_hh_fech_in!F4/RES_summary!F$21)</f>
        <v>189.47327138194592</v>
      </c>
      <c r="G4" s="96">
        <f>IF(RES_hh_fech_in!G4=0,0,RES_hh_fech_in!G4/RES_summary!G$21)</f>
        <v>192.29686398939396</v>
      </c>
      <c r="H4" s="96">
        <f>IF(RES_hh_fech_in!H4=0,0,RES_hh_fech_in!H4/RES_summary!H$21)</f>
        <v>194.17444044473558</v>
      </c>
      <c r="I4" s="96">
        <f>IF(RES_hh_fech_in!I4=0,0,RES_hh_fech_in!I4/RES_summary!I$21)</f>
        <v>178.85423731191511</v>
      </c>
      <c r="J4" s="96">
        <f>IF(RES_hh_fech_in!J4=0,0,RES_hh_fech_in!J4/RES_summary!J$21)</f>
        <v>183.02072633288654</v>
      </c>
      <c r="K4" s="96">
        <f>IF(RES_hh_fech_in!K4=0,0,RES_hh_fech_in!K4/RES_summary!K$21)</f>
        <v>172.85827261313361</v>
      </c>
      <c r="L4" s="96">
        <f>IF(RES_hh_fech_in!L4=0,0,RES_hh_fech_in!L4/RES_summary!L$21)</f>
        <v>171.15308297659024</v>
      </c>
      <c r="M4" s="96">
        <f>IF(RES_hh_fech_in!M4=0,0,RES_hh_fech_in!M4/RES_summary!M$21)</f>
        <v>141.10437393537097</v>
      </c>
      <c r="N4" s="96">
        <f>IF(RES_hh_fech_in!N4=0,0,RES_hh_fech_in!N4/RES_summary!N$21)</f>
        <v>127.55530651825286</v>
      </c>
      <c r="O4" s="96">
        <f>IF(RES_hh_fech_in!O4=0,0,RES_hh_fech_in!O4/RES_summary!O$21)</f>
        <v>132.86688923573746</v>
      </c>
      <c r="P4" s="96">
        <f>IF(RES_hh_fech_in!P4=0,0,RES_hh_fech_in!P4/RES_summary!P$21)</f>
        <v>109.91657328720899</v>
      </c>
      <c r="Q4" s="96">
        <f>IF(RES_hh_fech_in!Q4=0,0,RES_hh_fech_in!Q4/RES_summary!Q$21)</f>
        <v>114.67364219892316</v>
      </c>
    </row>
    <row r="5" spans="1:17" ht="12" customHeight="1" x14ac:dyDescent="0.25">
      <c r="A5" s="87" t="s">
        <v>58</v>
      </c>
      <c r="B5" s="95"/>
      <c r="C5" s="95">
        <f>IF(RES_hh_fech_in!C5=0,0,RES_hh_fech_in!C5/RES_summary!C$21)</f>
        <v>0</v>
      </c>
      <c r="D5" s="95">
        <f>IF(RES_hh_fech_in!D5=0,0,RES_hh_fech_in!D5/RES_summary!D$21)</f>
        <v>217.73363023462895</v>
      </c>
      <c r="E5" s="95">
        <f>IF(RES_hh_fech_in!E5=0,0,RES_hh_fech_in!E5/RES_summary!E$21)</f>
        <v>0</v>
      </c>
      <c r="F5" s="95">
        <f>IF(RES_hh_fech_in!F5=0,0,RES_hh_fech_in!F5/RES_summary!F$21)</f>
        <v>219.43686323981242</v>
      </c>
      <c r="G5" s="95">
        <f>IF(RES_hh_fech_in!G5=0,0,RES_hh_fech_in!G5/RES_summary!G$21)</f>
        <v>228.14374706048861</v>
      </c>
      <c r="H5" s="95">
        <f>IF(RES_hh_fech_in!H5=0,0,RES_hh_fech_in!H5/RES_summary!H$21)</f>
        <v>223.58360970676048</v>
      </c>
      <c r="I5" s="95">
        <f>IF(RES_hh_fech_in!I5=0,0,RES_hh_fech_in!I5/RES_summary!I$21)</f>
        <v>199.29032510643128</v>
      </c>
      <c r="J5" s="95">
        <f>IF(RES_hh_fech_in!J5=0,0,RES_hh_fech_in!J5/RES_summary!J$21)</f>
        <v>208.73344291990304</v>
      </c>
      <c r="K5" s="95">
        <f>IF(RES_hh_fech_in!K5=0,0,RES_hh_fech_in!K5/RES_summary!K$21)</f>
        <v>206.84397121592227</v>
      </c>
      <c r="L5" s="95">
        <f>IF(RES_hh_fech_in!L5=0,0,RES_hh_fech_in!L5/RES_summary!L$21)</f>
        <v>188.87592706906744</v>
      </c>
      <c r="M5" s="95">
        <f>IF(RES_hh_fech_in!M5=0,0,RES_hh_fech_in!M5/RES_summary!M$21)</f>
        <v>155.45530207968949</v>
      </c>
      <c r="N5" s="95">
        <f>IF(RES_hh_fech_in!N5=0,0,RES_hh_fech_in!N5/RES_summary!N$21)</f>
        <v>148.6288944246576</v>
      </c>
      <c r="O5" s="95">
        <f>IF(RES_hh_fech_in!O5=0,0,RES_hh_fech_in!O5/RES_summary!O$21)</f>
        <v>153.35003594842698</v>
      </c>
      <c r="P5" s="95">
        <f>IF(RES_hh_fech_in!P5=0,0,RES_hh_fech_in!P5/RES_summary!P$21)</f>
        <v>0</v>
      </c>
      <c r="Q5" s="95">
        <f>IF(RES_hh_fech_in!Q5=0,0,RES_hh_fech_in!Q5/RES_summary!Q$21)</f>
        <v>0</v>
      </c>
    </row>
    <row r="6" spans="1:17" ht="12" customHeight="1" x14ac:dyDescent="0.25">
      <c r="A6" s="87" t="s">
        <v>84</v>
      </c>
      <c r="B6" s="95"/>
      <c r="C6" s="95">
        <f>IF(RES_hh_fech_in!C6=0,0,RES_hh_fech_in!C6/RES_summary!C$21)</f>
        <v>175.94738162850371</v>
      </c>
      <c r="D6" s="95">
        <f>IF(RES_hh_fech_in!D6=0,0,RES_hh_fech_in!D6/RES_summary!D$21)</f>
        <v>178.83708486769046</v>
      </c>
      <c r="E6" s="95">
        <f>IF(RES_hh_fech_in!E6=0,0,RES_hh_fech_in!E6/RES_summary!E$21)</f>
        <v>180.00685454410117</v>
      </c>
      <c r="F6" s="95">
        <f>IF(RES_hh_fech_in!F6=0,0,RES_hh_fech_in!F6/RES_summary!F$21)</f>
        <v>182.23931987824466</v>
      </c>
      <c r="G6" s="95">
        <f>IF(RES_hh_fech_in!G6=0,0,RES_hh_fech_in!G6/RES_summary!G$21)</f>
        <v>181.99526612179429</v>
      </c>
      <c r="H6" s="95">
        <f>IF(RES_hh_fech_in!H6=0,0,RES_hh_fech_in!H6/RES_summary!H$21)</f>
        <v>184.97552596757808</v>
      </c>
      <c r="I6" s="95">
        <f>IF(RES_hh_fech_in!I6=0,0,RES_hh_fech_in!I6/RES_summary!I$21)</f>
        <v>166.45071536185785</v>
      </c>
      <c r="J6" s="95">
        <f>IF(RES_hh_fech_in!J6=0,0,RES_hh_fech_in!J6/RES_summary!J$21)</f>
        <v>175.46519397363508</v>
      </c>
      <c r="K6" s="95">
        <f>IF(RES_hh_fech_in!K6=0,0,RES_hh_fech_in!K6/RES_summary!K$21)</f>
        <v>159.04785130284444</v>
      </c>
      <c r="L6" s="95">
        <f>IF(RES_hh_fech_in!L6=0,0,RES_hh_fech_in!L6/RES_summary!L$21)</f>
        <v>164.0410286508986</v>
      </c>
      <c r="M6" s="95">
        <f>IF(RES_hh_fech_in!M6=0,0,RES_hh_fech_in!M6/RES_summary!M$21)</f>
        <v>0</v>
      </c>
      <c r="N6" s="95">
        <f>IF(RES_hh_fech_in!N6=0,0,RES_hh_fech_in!N6/RES_summary!N$21)</f>
        <v>0</v>
      </c>
      <c r="O6" s="95">
        <f>IF(RES_hh_fech_in!O6=0,0,RES_hh_fech_in!O6/RES_summary!O$21)</f>
        <v>122.74671222986987</v>
      </c>
      <c r="P6" s="95">
        <f>IF(RES_hh_fech_in!P6=0,0,RES_hh_fech_in!P6/RES_summary!P$21)</f>
        <v>109.5475605926115</v>
      </c>
      <c r="Q6" s="95">
        <f>IF(RES_hh_fech_in!Q6=0,0,RES_hh_fech_in!Q6/RES_summary!Q$21)</f>
        <v>0</v>
      </c>
    </row>
    <row r="7" spans="1:17" ht="12" customHeight="1" x14ac:dyDescent="0.25">
      <c r="A7" s="87" t="s">
        <v>110</v>
      </c>
      <c r="B7" s="95"/>
      <c r="C7" s="95">
        <f>IF(RES_hh_fech_in!C7=0,0,RES_hh_fech_in!C7/RES_summary!C$21)</f>
        <v>186.04152771330547</v>
      </c>
      <c r="D7" s="95">
        <f>IF(RES_hh_fech_in!D7=0,0,RES_hh_fech_in!D7/RES_summary!D$21)</f>
        <v>176.31180056504294</v>
      </c>
      <c r="E7" s="95">
        <f>IF(RES_hh_fech_in!E7=0,0,RES_hh_fech_in!E7/RES_summary!E$21)</f>
        <v>181.7758194182411</v>
      </c>
      <c r="F7" s="95">
        <f>IF(RES_hh_fech_in!F7=0,0,RES_hh_fech_in!F7/RES_summary!F$21)</f>
        <v>188.49507798570673</v>
      </c>
      <c r="G7" s="95">
        <f>IF(RES_hh_fech_in!G7=0,0,RES_hh_fech_in!G7/RES_summary!G$21)</f>
        <v>184.17940006676881</v>
      </c>
      <c r="H7" s="95">
        <f>IF(RES_hh_fech_in!H7=0,0,RES_hh_fech_in!H7/RES_summary!H$21)</f>
        <v>188.53515530057663</v>
      </c>
      <c r="I7" s="95">
        <f>IF(RES_hh_fech_in!I7=0,0,RES_hh_fech_in!I7/RES_summary!I$21)</f>
        <v>168.57152478912744</v>
      </c>
      <c r="J7" s="95">
        <f>IF(RES_hh_fech_in!J7=0,0,RES_hh_fech_in!J7/RES_summary!J$21)</f>
        <v>176.9492914742566</v>
      </c>
      <c r="K7" s="95">
        <f>IF(RES_hh_fech_in!K7=0,0,RES_hh_fech_in!K7/RES_summary!K$21)</f>
        <v>164.15447437256185</v>
      </c>
      <c r="L7" s="95">
        <f>IF(RES_hh_fech_in!L7=0,0,RES_hh_fech_in!L7/RES_summary!L$21)</f>
        <v>173.0286702748912</v>
      </c>
      <c r="M7" s="95">
        <f>IF(RES_hh_fech_in!M7=0,0,RES_hh_fech_in!M7/RES_summary!M$21)</f>
        <v>131.28972457100491</v>
      </c>
      <c r="N7" s="95">
        <f>IF(RES_hh_fech_in!N7=0,0,RES_hh_fech_in!N7/RES_summary!N$21)</f>
        <v>127.98120897833398</v>
      </c>
      <c r="O7" s="95">
        <f>IF(RES_hh_fech_in!O7=0,0,RES_hh_fech_in!O7/RES_summary!O$21)</f>
        <v>128.59992070831254</v>
      </c>
      <c r="P7" s="95">
        <f>IF(RES_hh_fech_in!P7=0,0,RES_hh_fech_in!P7/RES_summary!P$21)</f>
        <v>115.45521008619572</v>
      </c>
      <c r="Q7" s="95">
        <f>IF(RES_hh_fech_in!Q7=0,0,RES_hh_fech_in!Q7/RES_summary!Q$21)</f>
        <v>123.31299922676658</v>
      </c>
    </row>
    <row r="8" spans="1:17" ht="12" customHeight="1" x14ac:dyDescent="0.25">
      <c r="A8" s="87" t="s">
        <v>109</v>
      </c>
      <c r="B8" s="95"/>
      <c r="C8" s="95">
        <f>IF(RES_hh_fech_in!C8=0,0,RES_hh_fech_in!C8/RES_summary!C$21)</f>
        <v>173.80903948283049</v>
      </c>
      <c r="D8" s="95">
        <f>IF(RES_hh_fech_in!D8=0,0,RES_hh_fech_in!D8/RES_summary!D$21)</f>
        <v>166.60620153938098</v>
      </c>
      <c r="E8" s="95">
        <f>IF(RES_hh_fech_in!E8=0,0,RES_hh_fech_in!E8/RES_summary!E$21)</f>
        <v>171.66477468456574</v>
      </c>
      <c r="F8" s="95">
        <f>IF(RES_hh_fech_in!F8=0,0,RES_hh_fech_in!F8/RES_summary!F$21)</f>
        <v>177.3088851922046</v>
      </c>
      <c r="G8" s="95">
        <f>IF(RES_hh_fech_in!G8=0,0,RES_hh_fech_in!G8/RES_summary!G$21)</f>
        <v>175.94585644575147</v>
      </c>
      <c r="H8" s="95">
        <f>IF(RES_hh_fech_in!H8=0,0,RES_hh_fech_in!H8/RES_summary!H$21)</f>
        <v>178.29293770954618</v>
      </c>
      <c r="I8" s="95">
        <f>IF(RES_hh_fech_in!I8=0,0,RES_hh_fech_in!I8/RES_summary!I$21)</f>
        <v>159.23447803029367</v>
      </c>
      <c r="J8" s="95">
        <f>IF(RES_hh_fech_in!J8=0,0,RES_hh_fech_in!J8/RES_summary!J$21)</f>
        <v>169.67723231507065</v>
      </c>
      <c r="K8" s="95">
        <f>IF(RES_hh_fech_in!K8=0,0,RES_hh_fech_in!K8/RES_summary!K$21)</f>
        <v>153.78669611968229</v>
      </c>
      <c r="L8" s="95">
        <f>IF(RES_hh_fech_in!L8=0,0,RES_hh_fech_in!L8/RES_summary!L$21)</f>
        <v>162.71111507494481</v>
      </c>
      <c r="M8" s="95">
        <f>IF(RES_hh_fech_in!M8=0,0,RES_hh_fech_in!M8/RES_summary!M$21)</f>
        <v>119.61410745821711</v>
      </c>
      <c r="N8" s="95">
        <f>IF(RES_hh_fech_in!N8=0,0,RES_hh_fech_in!N8/RES_summary!N$21)</f>
        <v>119.2471557740741</v>
      </c>
      <c r="O8" s="95">
        <f>IF(RES_hh_fech_in!O8=0,0,RES_hh_fech_in!O8/RES_summary!O$21)</f>
        <v>118.5016142836007</v>
      </c>
      <c r="P8" s="95">
        <f>IF(RES_hh_fech_in!P8=0,0,RES_hh_fech_in!P8/RES_summary!P$21)</f>
        <v>0</v>
      </c>
      <c r="Q8" s="95">
        <f>IF(RES_hh_fech_in!Q8=0,0,RES_hh_fech_in!Q8/RES_summary!Q$21)</f>
        <v>114.00221850645143</v>
      </c>
    </row>
    <row r="9" spans="1:17" ht="12" customHeight="1" x14ac:dyDescent="0.25">
      <c r="A9" s="87" t="s">
        <v>55</v>
      </c>
      <c r="B9" s="95"/>
      <c r="C9" s="95">
        <f>IF(RES_hh_fech_in!C9=0,0,RES_hh_fech_in!C9/RES_summary!C$21)</f>
        <v>0</v>
      </c>
      <c r="D9" s="95">
        <f>IF(RES_hh_fech_in!D9=0,0,RES_hh_fech_in!D9/RES_summary!D$21)</f>
        <v>213.00254983825417</v>
      </c>
      <c r="E9" s="95">
        <f>IF(RES_hh_fech_in!E9=0,0,RES_hh_fech_in!E9/RES_summary!E$21)</f>
        <v>0</v>
      </c>
      <c r="F9" s="95">
        <f>IF(RES_hh_fech_in!F9=0,0,RES_hh_fech_in!F9/RES_summary!F$21)</f>
        <v>220.02608277087955</v>
      </c>
      <c r="G9" s="95">
        <f>IF(RES_hh_fech_in!G9=0,0,RES_hh_fech_in!G9/RES_summary!G$21)</f>
        <v>221.40070959130625</v>
      </c>
      <c r="H9" s="95">
        <f>IF(RES_hh_fech_in!H9=0,0,RES_hh_fech_in!H9/RES_summary!H$21)</f>
        <v>225.77903891051702</v>
      </c>
      <c r="I9" s="95">
        <f>IF(RES_hh_fech_in!I9=0,0,RES_hh_fech_in!I9/RES_summary!I$21)</f>
        <v>228.82443688207334</v>
      </c>
      <c r="J9" s="95">
        <f>IF(RES_hh_fech_in!J9=0,0,RES_hh_fech_in!J9/RES_summary!J$21)</f>
        <v>198.91374972636604</v>
      </c>
      <c r="K9" s="95">
        <f>IF(RES_hh_fech_in!K9=0,0,RES_hh_fech_in!K9/RES_summary!K$21)</f>
        <v>204.36246320316462</v>
      </c>
      <c r="L9" s="95">
        <f>IF(RES_hh_fech_in!L9=0,0,RES_hh_fech_in!L9/RES_summary!L$21)</f>
        <v>203.4197777398322</v>
      </c>
      <c r="M9" s="95">
        <f>IF(RES_hh_fech_in!M9=0,0,RES_hh_fech_in!M9/RES_summary!M$21)</f>
        <v>155.32035806313809</v>
      </c>
      <c r="N9" s="95">
        <f>IF(RES_hh_fech_in!N9=0,0,RES_hh_fech_in!N9/RES_summary!N$21)</f>
        <v>153.14676730156231</v>
      </c>
      <c r="O9" s="95">
        <f>IF(RES_hh_fech_in!O9=0,0,RES_hh_fech_in!O9/RES_summary!O$21)</f>
        <v>148.40238404225326</v>
      </c>
      <c r="P9" s="95">
        <f>IF(RES_hh_fech_in!P9=0,0,RES_hh_fech_in!P9/RES_summary!P$21)</f>
        <v>131.38348004118583</v>
      </c>
      <c r="Q9" s="95">
        <f>IF(RES_hh_fech_in!Q9=0,0,RES_hh_fech_in!Q9/RES_summary!Q$21)</f>
        <v>145.58531168869044</v>
      </c>
    </row>
    <row r="10" spans="1:17" ht="12" customHeight="1" x14ac:dyDescent="0.25">
      <c r="A10" s="87" t="s">
        <v>79</v>
      </c>
      <c r="B10" s="95"/>
      <c r="C10" s="95">
        <f>IF(RES_hh_fech_in!C10=0,0,RES_hh_fech_in!C10/RES_summary!C$21)</f>
        <v>0</v>
      </c>
      <c r="D10" s="95">
        <f>IF(RES_hh_fech_in!D10=0,0,RES_hh_fech_in!D10/RES_summary!D$21)</f>
        <v>0</v>
      </c>
      <c r="E10" s="95">
        <f>IF(RES_hh_fech_in!E10=0,0,RES_hh_fech_in!E10/RES_summary!E$21)</f>
        <v>0</v>
      </c>
      <c r="F10" s="95">
        <f>IF(RES_hh_fech_in!F10=0,0,RES_hh_fech_in!F10/RES_summary!F$21)</f>
        <v>0</v>
      </c>
      <c r="G10" s="95">
        <f>IF(RES_hh_fech_in!G10=0,0,RES_hh_fech_in!G10/RES_summary!G$21)</f>
        <v>0</v>
      </c>
      <c r="H10" s="95">
        <f>IF(RES_hh_fech_in!H10=0,0,RES_hh_fech_in!H10/RES_summary!H$21)</f>
        <v>0</v>
      </c>
      <c r="I10" s="95">
        <f>IF(RES_hh_fech_in!I10=0,0,RES_hh_fech_in!I10/RES_summary!I$21)</f>
        <v>0</v>
      </c>
      <c r="J10" s="95">
        <f>IF(RES_hh_fech_in!J10=0,0,RES_hh_fech_in!J10/RES_summary!J$21)</f>
        <v>0</v>
      </c>
      <c r="K10" s="95">
        <f>IF(RES_hh_fech_in!K10=0,0,RES_hh_fech_in!K10/RES_summary!K$21)</f>
        <v>0</v>
      </c>
      <c r="L10" s="95">
        <f>IF(RES_hh_fech_in!L10=0,0,RES_hh_fech_in!L10/RES_summary!L$21)</f>
        <v>0</v>
      </c>
      <c r="M10" s="95">
        <f>IF(RES_hh_fech_in!M10=0,0,RES_hh_fech_in!M10/RES_summary!M$21)</f>
        <v>0</v>
      </c>
      <c r="N10" s="95">
        <f>IF(RES_hh_fech_in!N10=0,0,RES_hh_fech_in!N10/RES_summary!N$21)</f>
        <v>0</v>
      </c>
      <c r="O10" s="95">
        <f>IF(RES_hh_fech_in!O10=0,0,RES_hh_fech_in!O10/RES_summary!O$21)</f>
        <v>0</v>
      </c>
      <c r="P10" s="95">
        <f>IF(RES_hh_fech_in!P10=0,0,RES_hh_fech_in!P10/RES_summary!P$21)</f>
        <v>0</v>
      </c>
      <c r="Q10" s="95">
        <f>IF(RES_hh_fech_in!Q10=0,0,RES_hh_fech_in!Q10/RES_summary!Q$21)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IF(RES_hh_fech_in!C11=0,0,RES_hh_fech_in!C11/RES_summary!C$21)</f>
        <v>0</v>
      </c>
      <c r="D11" s="95">
        <f>IF(RES_hh_fech_in!D11=0,0,RES_hh_fech_in!D11/RES_summary!D$21)</f>
        <v>0</v>
      </c>
      <c r="E11" s="95">
        <f>IF(RES_hh_fech_in!E11=0,0,RES_hh_fech_in!E11/RES_summary!E$21)</f>
        <v>0</v>
      </c>
      <c r="F11" s="95">
        <f>IF(RES_hh_fech_in!F11=0,0,RES_hh_fech_in!F11/RES_summary!F$21)</f>
        <v>0</v>
      </c>
      <c r="G11" s="95">
        <f>IF(RES_hh_fech_in!G11=0,0,RES_hh_fech_in!G11/RES_summary!G$21)</f>
        <v>0</v>
      </c>
      <c r="H11" s="95">
        <f>IF(RES_hh_fech_in!H11=0,0,RES_hh_fech_in!H11/RES_summary!H$21)</f>
        <v>0</v>
      </c>
      <c r="I11" s="95">
        <f>IF(RES_hh_fech_in!I11=0,0,RES_hh_fech_in!I11/RES_summary!I$21)</f>
        <v>0</v>
      </c>
      <c r="J11" s="95">
        <f>IF(RES_hh_fech_in!J11=0,0,RES_hh_fech_in!J11/RES_summary!J$21)</f>
        <v>0</v>
      </c>
      <c r="K11" s="95">
        <f>IF(RES_hh_fech_in!K11=0,0,RES_hh_fech_in!K11/RES_summary!K$21)</f>
        <v>0</v>
      </c>
      <c r="L11" s="95">
        <f>IF(RES_hh_fech_in!L11=0,0,RES_hh_fech_in!L11/RES_summary!L$21)</f>
        <v>0</v>
      </c>
      <c r="M11" s="95">
        <f>IF(RES_hh_fech_in!M11=0,0,RES_hh_fech_in!M11/RES_summary!M$21)</f>
        <v>0</v>
      </c>
      <c r="N11" s="95">
        <f>IF(RES_hh_fech_in!N11=0,0,RES_hh_fech_in!N11/RES_summary!N$21)</f>
        <v>0</v>
      </c>
      <c r="O11" s="95">
        <f>IF(RES_hh_fech_in!O11=0,0,RES_hh_fech_in!O11/RES_summary!O$21)</f>
        <v>0</v>
      </c>
      <c r="P11" s="95">
        <f>IF(RES_hh_fech_in!P11=0,0,RES_hh_fech_in!P11/RES_summary!P$21)</f>
        <v>0</v>
      </c>
      <c r="Q11" s="95">
        <f>IF(RES_hh_fech_in!Q11=0,0,RES_hh_fech_in!Q11/RES_summary!Q$21)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IF(RES_hh_fech_in!C12=0,0,RES_hh_fech_in!C12/RES_summary!C$21)</f>
        <v>105.22628262377533</v>
      </c>
      <c r="D12" s="95">
        <f>IF(RES_hh_fech_in!D12=0,0,RES_hh_fech_in!D12/RES_summary!D$21)</f>
        <v>96.529449659271876</v>
      </c>
      <c r="E12" s="95">
        <f>IF(RES_hh_fech_in!E12=0,0,RES_hh_fech_in!E12/RES_summary!E$21)</f>
        <v>95.298121945744469</v>
      </c>
      <c r="F12" s="95">
        <f>IF(RES_hh_fech_in!F12=0,0,RES_hh_fech_in!F12/RES_summary!F$21)</f>
        <v>93.884457614797881</v>
      </c>
      <c r="G12" s="95">
        <f>IF(RES_hh_fech_in!G12=0,0,RES_hh_fech_in!G12/RES_summary!G$21)</f>
        <v>88.582438800282191</v>
      </c>
      <c r="H12" s="95">
        <f>IF(RES_hh_fech_in!H12=0,0,RES_hh_fech_in!H12/RES_summary!H$21)</f>
        <v>84.970352184759662</v>
      </c>
      <c r="I12" s="95">
        <f>IF(RES_hh_fech_in!I12=0,0,RES_hh_fech_in!I12/RES_summary!I$21)</f>
        <v>72.523004755857428</v>
      </c>
      <c r="J12" s="95">
        <f>IF(RES_hh_fech_in!J12=0,0,RES_hh_fech_in!J12/RES_summary!J$21)</f>
        <v>72.125995663476672</v>
      </c>
      <c r="K12" s="95">
        <f>IF(RES_hh_fech_in!K12=0,0,RES_hh_fech_in!K12/RES_summary!K$21)</f>
        <v>64.199659448335154</v>
      </c>
      <c r="L12" s="95">
        <f>IF(RES_hh_fech_in!L12=0,0,RES_hh_fech_in!L12/RES_summary!L$21)</f>
        <v>57.185638648581879</v>
      </c>
      <c r="M12" s="95">
        <f>IF(RES_hh_fech_in!M12=0,0,RES_hh_fech_in!M12/RES_summary!M$21)</f>
        <v>40.316709773778094</v>
      </c>
      <c r="N12" s="95">
        <f>IF(RES_hh_fech_in!N12=0,0,RES_hh_fech_in!N12/RES_summary!N$21)</f>
        <v>35.976833902984502</v>
      </c>
      <c r="O12" s="95">
        <f>IF(RES_hh_fech_in!O12=0,0,RES_hh_fech_in!O12/RES_summary!O$21)</f>
        <v>34.892561455191597</v>
      </c>
      <c r="P12" s="95">
        <f>IF(RES_hh_fech_in!P12=0,0,RES_hh_fech_in!P12/RES_summary!P$21)</f>
        <v>29.965521360798157</v>
      </c>
      <c r="Q12" s="95">
        <f>IF(RES_hh_fech_in!Q12=0,0,RES_hh_fech_in!Q12/RES_summary!Q$21)</f>
        <v>30.928746861339949</v>
      </c>
    </row>
    <row r="13" spans="1:17" ht="12" customHeight="1" x14ac:dyDescent="0.25">
      <c r="A13" s="51" t="s">
        <v>114</v>
      </c>
      <c r="B13" s="22"/>
      <c r="C13" s="22">
        <f>IF(RES_hh_fech_in!C13=0,0,RES_hh_fech_in!C13/RES_summary!C$21)</f>
        <v>189.08625385962171</v>
      </c>
      <c r="D13" s="22">
        <f>IF(RES_hh_fech_in!D13=0,0,RES_hh_fech_in!D13/RES_summary!D$21)</f>
        <v>166.19006270141932</v>
      </c>
      <c r="E13" s="22">
        <f>IF(RES_hh_fech_in!E13=0,0,RES_hh_fech_in!E13/RES_summary!E$21)</f>
        <v>174.91822351807343</v>
      </c>
      <c r="F13" s="22">
        <f>IF(RES_hh_fech_in!F13=0,0,RES_hh_fech_in!F13/RES_summary!F$21)</f>
        <v>187.81350681823614</v>
      </c>
      <c r="G13" s="22">
        <f>IF(RES_hh_fech_in!G13=0,0,RES_hh_fech_in!G13/RES_summary!G$21)</f>
        <v>182.78990268733526</v>
      </c>
      <c r="H13" s="22">
        <f>IF(RES_hh_fech_in!H13=0,0,RES_hh_fech_in!H13/RES_summary!H$21)</f>
        <v>200.16748283861205</v>
      </c>
      <c r="I13" s="22">
        <f>IF(RES_hh_fech_in!I13=0,0,RES_hh_fech_in!I13/RES_summary!I$21)</f>
        <v>169.69110224816845</v>
      </c>
      <c r="J13" s="22">
        <f>IF(RES_hh_fech_in!J13=0,0,RES_hh_fech_in!J13/RES_summary!J$21)</f>
        <v>180.42994418037836</v>
      </c>
      <c r="K13" s="22">
        <f>IF(RES_hh_fech_in!K13=0,0,RES_hh_fech_in!K13/RES_summary!K$21)</f>
        <v>144.63795864968176</v>
      </c>
      <c r="L13" s="22">
        <f>IF(RES_hh_fech_in!L13=0,0,RES_hh_fech_in!L13/RES_summary!L$21)</f>
        <v>160.88738296197153</v>
      </c>
      <c r="M13" s="22">
        <f>IF(RES_hh_fech_in!M13=0,0,RES_hh_fech_in!M13/RES_summary!M$21)</f>
        <v>119.23263480012741</v>
      </c>
      <c r="N13" s="22">
        <f>IF(RES_hh_fech_in!N13=0,0,RES_hh_fech_in!N13/RES_summary!N$21)</f>
        <v>116.72026457480882</v>
      </c>
      <c r="O13" s="22">
        <f>IF(RES_hh_fech_in!O13=0,0,RES_hh_fech_in!O13/RES_summary!O$21)</f>
        <v>129.16604866783314</v>
      </c>
      <c r="P13" s="22">
        <f>IF(RES_hh_fech_in!P13=0,0,RES_hh_fech_in!P13/RES_summary!P$21)</f>
        <v>116.01242199779051</v>
      </c>
      <c r="Q13" s="22">
        <f>IF(RES_hh_fech_in!Q13=0,0,RES_hh_fech_in!Q13/RES_summary!Q$21)</f>
        <v>128.81702360913818</v>
      </c>
    </row>
    <row r="14" spans="1:17" ht="12" customHeight="1" x14ac:dyDescent="0.25">
      <c r="A14" s="99" t="s">
        <v>117</v>
      </c>
      <c r="B14" s="98"/>
      <c r="C14" s="98">
        <f>IF(RES_hh_fech_in!C14=0,0,RES_hh_fech_in!C14/RES_summary!C$21)</f>
        <v>3.6756120858872414</v>
      </c>
      <c r="D14" s="98">
        <f>IF(RES_hh_fech_in!D14=0,0,RES_hh_fech_in!D14/RES_summary!D$21)</f>
        <v>1.7943937193727324</v>
      </c>
      <c r="E14" s="98">
        <f>IF(RES_hh_fech_in!E14=0,0,RES_hh_fech_in!E14/RES_summary!E$21)</f>
        <v>2.5484864969616723</v>
      </c>
      <c r="F14" s="98">
        <f>IF(RES_hh_fech_in!F14=0,0,RES_hh_fech_in!F14/RES_summary!F$21)</f>
        <v>3.1071401142082946</v>
      </c>
      <c r="G14" s="98">
        <f>IF(RES_hh_fech_in!G14=0,0,RES_hh_fech_in!G14/RES_summary!G$21)</f>
        <v>2.6692742615193477</v>
      </c>
      <c r="H14" s="98">
        <f>IF(RES_hh_fech_in!H14=0,0,RES_hh_fech_in!H14/RES_summary!H$21)</f>
        <v>3.9997934452891433</v>
      </c>
      <c r="I14" s="98">
        <f>IF(RES_hh_fech_in!I14=0,0,RES_hh_fech_in!I14/RES_summary!I$21)</f>
        <v>2.7365330304856643</v>
      </c>
      <c r="J14" s="98">
        <f>IF(RES_hh_fech_in!J14=0,0,RES_hh_fech_in!J14/RES_summary!J$21)</f>
        <v>3.2114923549540517</v>
      </c>
      <c r="K14" s="98">
        <f>IF(RES_hh_fech_in!K14=0,0,RES_hh_fech_in!K14/RES_summary!K$21)</f>
        <v>0.96580550245740726</v>
      </c>
      <c r="L14" s="98">
        <f>IF(RES_hh_fech_in!L14=0,0,RES_hh_fech_in!L14/RES_summary!L$21)</f>
        <v>2.0137941103968129</v>
      </c>
      <c r="M14" s="98">
        <f>IF(RES_hh_fech_in!M14=0,0,RES_hh_fech_in!M14/RES_summary!M$21)</f>
        <v>1.1558085834946801</v>
      </c>
      <c r="N14" s="98">
        <f>IF(RES_hh_fech_in!N14=0,0,RES_hh_fech_in!N14/RES_summary!N$21)</f>
        <v>1.3873686650827088</v>
      </c>
      <c r="O14" s="98">
        <f>IF(RES_hh_fech_in!O14=0,0,RES_hh_fech_in!O14/RES_summary!O$21)</f>
        <v>1.8107133570332203</v>
      </c>
      <c r="P14" s="98">
        <f>IF(RES_hh_fech_in!P14=0,0,RES_hh_fech_in!P14/RES_summary!P$21)</f>
        <v>2.2852574678692963</v>
      </c>
      <c r="Q14" s="98">
        <f>IF(RES_hh_fech_in!Q14=0,0,RES_hh_fech_in!Q14/RES_summary!Q$21)</f>
        <v>2.737149469208588</v>
      </c>
    </row>
    <row r="15" spans="1:17" ht="12.95" customHeight="1" x14ac:dyDescent="0.25">
      <c r="A15" s="89" t="s">
        <v>112</v>
      </c>
      <c r="B15" s="96"/>
      <c r="C15" s="96">
        <f>IF(RES_hh_fech_in!C15=0,0,RES_hh_fech_in!C15/RES_summary!C$21)</f>
        <v>8.4722756403047092E-2</v>
      </c>
      <c r="D15" s="96">
        <f>IF(RES_hh_fech_in!D15=0,0,RES_hh_fech_in!D15/RES_summary!D$21)</f>
        <v>8.2837140192346531E-2</v>
      </c>
      <c r="E15" s="96">
        <f>IF(RES_hh_fech_in!E15=0,0,RES_hh_fech_in!E15/RES_summary!E$21)</f>
        <v>6.9992132415646474E-2</v>
      </c>
      <c r="F15" s="96">
        <f>IF(RES_hh_fech_in!F15=0,0,RES_hh_fech_in!F15/RES_summary!F$21)</f>
        <v>0.10147611163139629</v>
      </c>
      <c r="G15" s="96">
        <f>IF(RES_hh_fech_in!G15=0,0,RES_hh_fech_in!G15/RES_summary!G$21)</f>
        <v>0.13340884015870086</v>
      </c>
      <c r="H15" s="96">
        <f>IF(RES_hh_fech_in!H15=0,0,RES_hh_fech_in!H15/RES_summary!H$21)</f>
        <v>0.16052381045590747</v>
      </c>
      <c r="I15" s="96">
        <f>IF(RES_hh_fech_in!I15=0,0,RES_hh_fech_in!I15/RES_summary!I$21)</f>
        <v>0.17031945645210025</v>
      </c>
      <c r="J15" s="96">
        <f>IF(RES_hh_fech_in!J15=0,0,RES_hh_fech_in!J15/RES_summary!J$21)</f>
        <v>0.16217813191343183</v>
      </c>
      <c r="K15" s="96">
        <f>IF(RES_hh_fech_in!K15=0,0,RES_hh_fech_in!K15/RES_summary!K$21)</f>
        <v>0.2525944116253544</v>
      </c>
      <c r="L15" s="96">
        <f>IF(RES_hh_fech_in!L15=0,0,RES_hh_fech_in!L15/RES_summary!L$21)</f>
        <v>0.26713344992922516</v>
      </c>
      <c r="M15" s="96">
        <f>IF(RES_hh_fech_in!M15=0,0,RES_hh_fech_in!M15/RES_summary!M$21)</f>
        <v>0.32920568276372369</v>
      </c>
      <c r="N15" s="96">
        <f>IF(RES_hh_fech_in!N15=0,0,RES_hh_fech_in!N15/RES_summary!N$21)</f>
        <v>0.31597929829430266</v>
      </c>
      <c r="O15" s="96">
        <f>IF(RES_hh_fech_in!O15=0,0,RES_hh_fech_in!O15/RES_summary!O$21)</f>
        <v>0.38286335328173943</v>
      </c>
      <c r="P15" s="96">
        <f>IF(RES_hh_fech_in!P15=0,0,RES_hh_fech_in!P15/RES_summary!P$21)</f>
        <v>0.42425313532158893</v>
      </c>
      <c r="Q15" s="96">
        <f>IF(RES_hh_fech_in!Q15=0,0,RES_hh_fech_in!Q15/RES_summary!Q$21)</f>
        <v>0.35625560411259399</v>
      </c>
    </row>
    <row r="16" spans="1:17" ht="12" customHeight="1" x14ac:dyDescent="0.25">
      <c r="A16" s="87" t="s">
        <v>111</v>
      </c>
      <c r="B16" s="97"/>
      <c r="C16" s="97">
        <f>IF(RES_hh_fech_in!C16=0,0,RES_hh_fech_in!C16/RES_summary!C$21)</f>
        <v>8.4722756403047092E-2</v>
      </c>
      <c r="D16" s="97">
        <f>IF(RES_hh_fech_in!D16=0,0,RES_hh_fech_in!D16/RES_summary!D$21)</f>
        <v>8.2837140192346531E-2</v>
      </c>
      <c r="E16" s="97">
        <f>IF(RES_hh_fech_in!E16=0,0,RES_hh_fech_in!E16/RES_summary!E$21)</f>
        <v>6.9992132415646474E-2</v>
      </c>
      <c r="F16" s="97">
        <f>IF(RES_hh_fech_in!F16=0,0,RES_hh_fech_in!F16/RES_summary!F$21)</f>
        <v>0.10147611163139629</v>
      </c>
      <c r="G16" s="97">
        <f>IF(RES_hh_fech_in!G16=0,0,RES_hh_fech_in!G16/RES_summary!G$21)</f>
        <v>0.13340884015870086</v>
      </c>
      <c r="H16" s="97">
        <f>IF(RES_hh_fech_in!H16=0,0,RES_hh_fech_in!H16/RES_summary!H$21)</f>
        <v>0.16052381045590747</v>
      </c>
      <c r="I16" s="97">
        <f>IF(RES_hh_fech_in!I16=0,0,RES_hh_fech_in!I16/RES_summary!I$21)</f>
        <v>0.17031945645210025</v>
      </c>
      <c r="J16" s="97">
        <f>IF(RES_hh_fech_in!J16=0,0,RES_hh_fech_in!J16/RES_summary!J$21)</f>
        <v>0.16217813191343183</v>
      </c>
      <c r="K16" s="97">
        <f>IF(RES_hh_fech_in!K16=0,0,RES_hh_fech_in!K16/RES_summary!K$21)</f>
        <v>0.2525944116253544</v>
      </c>
      <c r="L16" s="97">
        <f>IF(RES_hh_fech_in!L16=0,0,RES_hh_fech_in!L16/RES_summary!L$21)</f>
        <v>0.26713344992922516</v>
      </c>
      <c r="M16" s="97">
        <f>IF(RES_hh_fech_in!M16=0,0,RES_hh_fech_in!M16/RES_summary!M$21)</f>
        <v>0.32920568276372369</v>
      </c>
      <c r="N16" s="97">
        <f>IF(RES_hh_fech_in!N16=0,0,RES_hh_fech_in!N16/RES_summary!N$21)</f>
        <v>0.31597929829430266</v>
      </c>
      <c r="O16" s="97">
        <f>IF(RES_hh_fech_in!O16=0,0,RES_hh_fech_in!O16/RES_summary!O$21)</f>
        <v>0.38286335328173943</v>
      </c>
      <c r="P16" s="97">
        <f>IF(RES_hh_fech_in!P16=0,0,RES_hh_fech_in!P16/RES_summary!P$21)</f>
        <v>0.42425313532158893</v>
      </c>
      <c r="Q16" s="97">
        <f>IF(RES_hh_fech_in!Q16=0,0,RES_hh_fech_in!Q16/RES_summary!Q$21)</f>
        <v>0.35625560411259399</v>
      </c>
    </row>
    <row r="17" spans="1:17" ht="12.95" customHeight="1" x14ac:dyDescent="0.25">
      <c r="A17" s="89" t="s">
        <v>63</v>
      </c>
      <c r="B17" s="96"/>
      <c r="C17" s="96">
        <f>IF(RES_hh_fech_in!C17=0,0,RES_hh_fech_in!C17/RES_summary!C$21)</f>
        <v>46.437617857436749</v>
      </c>
      <c r="D17" s="96">
        <f>IF(RES_hh_fech_in!D17=0,0,RES_hh_fech_in!D17/RES_summary!D$21)</f>
        <v>44.282720908717437</v>
      </c>
      <c r="E17" s="96">
        <f>IF(RES_hh_fech_in!E17=0,0,RES_hh_fech_in!E17/RES_summary!E$21)</f>
        <v>43.364579352418637</v>
      </c>
      <c r="F17" s="96">
        <f>IF(RES_hh_fech_in!F17=0,0,RES_hh_fech_in!F17/RES_summary!F$21)</f>
        <v>43.746021741546969</v>
      </c>
      <c r="G17" s="96">
        <f>IF(RES_hh_fech_in!G17=0,0,RES_hh_fech_in!G17/RES_summary!G$21)</f>
        <v>43.352424124175293</v>
      </c>
      <c r="H17" s="96">
        <f>IF(RES_hh_fech_in!H17=0,0,RES_hh_fech_in!H17/RES_summary!H$21)</f>
        <v>44.121526527663178</v>
      </c>
      <c r="I17" s="96">
        <f>IF(RES_hh_fech_in!I17=0,0,RES_hh_fech_in!I17/RES_summary!I$21)</f>
        <v>43.064328593780246</v>
      </c>
      <c r="J17" s="96">
        <f>IF(RES_hh_fech_in!J17=0,0,RES_hh_fech_in!J17/RES_summary!J$21)</f>
        <v>40.905909072541519</v>
      </c>
      <c r="K17" s="96">
        <f>IF(RES_hh_fech_in!K17=0,0,RES_hh_fech_in!K17/RES_summary!K$21)</f>
        <v>41.304955297481342</v>
      </c>
      <c r="L17" s="96">
        <f>IF(RES_hh_fech_in!L17=0,0,RES_hh_fech_in!L17/RES_summary!L$21)</f>
        <v>38.839512611813817</v>
      </c>
      <c r="M17" s="96">
        <f>IF(RES_hh_fech_in!M17=0,0,RES_hh_fech_in!M17/RES_summary!M$21)</f>
        <v>38.661186234641882</v>
      </c>
      <c r="N17" s="96">
        <f>IF(RES_hh_fech_in!N17=0,0,RES_hh_fech_in!N17/RES_summary!N$21)</f>
        <v>39.196400761464183</v>
      </c>
      <c r="O17" s="96">
        <f>IF(RES_hh_fech_in!O17=0,0,RES_hh_fech_in!O17/RES_summary!O$21)</f>
        <v>38.162457816090956</v>
      </c>
      <c r="P17" s="96">
        <f>IF(RES_hh_fech_in!P17=0,0,RES_hh_fech_in!P17/RES_summary!P$21)</f>
        <v>37.088937053491769</v>
      </c>
      <c r="Q17" s="96">
        <f>IF(RES_hh_fech_in!Q17=0,0,RES_hh_fech_in!Q17/RES_summary!Q$21)</f>
        <v>37.127048783388993</v>
      </c>
    </row>
    <row r="18" spans="1:17" ht="12" customHeight="1" x14ac:dyDescent="0.25">
      <c r="A18" s="87" t="s">
        <v>58</v>
      </c>
      <c r="B18" s="95"/>
      <c r="C18" s="95">
        <f>IF(RES_hh_fech_in!C18=0,0,RES_hh_fech_in!C18/RES_summary!C$21)</f>
        <v>0</v>
      </c>
      <c r="D18" s="95">
        <f>IF(RES_hh_fech_in!D18=0,0,RES_hh_fech_in!D18/RES_summary!D$21)</f>
        <v>54.710544351946467</v>
      </c>
      <c r="E18" s="95">
        <f>IF(RES_hh_fech_in!E18=0,0,RES_hh_fech_in!E18/RES_summary!E$21)</f>
        <v>0</v>
      </c>
      <c r="F18" s="95">
        <f>IF(RES_hh_fech_in!F18=0,0,RES_hh_fech_in!F18/RES_summary!F$21)</f>
        <v>52.922582718744415</v>
      </c>
      <c r="G18" s="95">
        <f>IF(RES_hh_fech_in!G18=0,0,RES_hh_fech_in!G18/RES_summary!G$21)</f>
        <v>52.320010230909269</v>
      </c>
      <c r="H18" s="95">
        <f>IF(RES_hh_fech_in!H18=0,0,RES_hh_fech_in!H18/RES_summary!H$21)</f>
        <v>51.992437682074673</v>
      </c>
      <c r="I18" s="95">
        <f>IF(RES_hh_fech_in!I18=0,0,RES_hh_fech_in!I18/RES_summary!I$21)</f>
        <v>51.065931776359129</v>
      </c>
      <c r="J18" s="95">
        <f>IF(RES_hh_fech_in!J18=0,0,RES_hh_fech_in!J18/RES_summary!J$21)</f>
        <v>49.661571394086145</v>
      </c>
      <c r="K18" s="95">
        <f>IF(RES_hh_fech_in!K18=0,0,RES_hh_fech_in!K18/RES_summary!K$21)</f>
        <v>48.770275519427145</v>
      </c>
      <c r="L18" s="95">
        <f>IF(RES_hh_fech_in!L18=0,0,RES_hh_fech_in!L18/RES_summary!L$21)</f>
        <v>47.91464972121198</v>
      </c>
      <c r="M18" s="95">
        <f>IF(RES_hh_fech_in!M18=0,0,RES_hh_fech_in!M18/RES_summary!M$21)</f>
        <v>46.912295122406086</v>
      </c>
      <c r="N18" s="95">
        <f>IF(RES_hh_fech_in!N18=0,0,RES_hh_fech_in!N18/RES_summary!N$21)</f>
        <v>46.725382461580132</v>
      </c>
      <c r="O18" s="95">
        <f>IF(RES_hh_fech_in!O18=0,0,RES_hh_fech_in!O18/RES_summary!O$21)</f>
        <v>46.711736602537741</v>
      </c>
      <c r="P18" s="95">
        <f>IF(RES_hh_fech_in!P18=0,0,RES_hh_fech_in!P18/RES_summary!P$21)</f>
        <v>0</v>
      </c>
      <c r="Q18" s="95">
        <f>IF(RES_hh_fech_in!Q18=0,0,RES_hh_fech_in!Q18/RES_summary!Q$21)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IF(RES_hh_fech_in!C19=0,0,RES_hh_fech_in!C19/RES_summary!C$21)</f>
        <v>46.527920534811962</v>
      </c>
      <c r="D19" s="95">
        <f>IF(RES_hh_fech_in!D19=0,0,RES_hh_fech_in!D19/RES_summary!D$21)</f>
        <v>45.248677356891257</v>
      </c>
      <c r="E19" s="95">
        <f>IF(RES_hh_fech_in!E19=0,0,RES_hh_fech_in!E19/RES_summary!E$21)</f>
        <v>44.882335287700435</v>
      </c>
      <c r="F19" s="95">
        <f>IF(RES_hh_fech_in!F19=0,0,RES_hh_fech_in!F19/RES_summary!F$21)</f>
        <v>44.480216639645377</v>
      </c>
      <c r="G19" s="95">
        <f>IF(RES_hh_fech_in!G19=0,0,RES_hh_fech_in!G19/RES_summary!G$21)</f>
        <v>44.384586986013581</v>
      </c>
      <c r="H19" s="95">
        <f>IF(RES_hh_fech_in!H19=0,0,RES_hh_fech_in!H19/RES_summary!H$21)</f>
        <v>44.725812502061594</v>
      </c>
      <c r="I19" s="95">
        <f>IF(RES_hh_fech_in!I19=0,0,RES_hh_fech_in!I19/RES_summary!I$21)</f>
        <v>43.898584118323868</v>
      </c>
      <c r="J19" s="95">
        <f>IF(RES_hh_fech_in!J19=0,0,RES_hh_fech_in!J19/RES_summary!J$21)</f>
        <v>42.00011537894212</v>
      </c>
      <c r="K19" s="95">
        <f>IF(RES_hh_fech_in!K19=0,0,RES_hh_fech_in!K19/RES_summary!K$21)</f>
        <v>30.206539785353808</v>
      </c>
      <c r="L19" s="95">
        <f>IF(RES_hh_fech_in!L19=0,0,RES_hh_fech_in!L19/RES_summary!L$21)</f>
        <v>0</v>
      </c>
      <c r="M19" s="95">
        <f>IF(RES_hh_fech_in!M19=0,0,RES_hh_fech_in!M19/RES_summary!M$21)</f>
        <v>0</v>
      </c>
      <c r="N19" s="95">
        <f>IF(RES_hh_fech_in!N19=0,0,RES_hh_fech_in!N19/RES_summary!N$21)</f>
        <v>0</v>
      </c>
      <c r="O19" s="95">
        <f>IF(RES_hh_fech_in!O19=0,0,RES_hh_fech_in!O19/RES_summary!O$21)</f>
        <v>37.669479700007059</v>
      </c>
      <c r="P19" s="95">
        <f>IF(RES_hh_fech_in!P19=0,0,RES_hh_fech_in!P19/RES_summary!P$21)</f>
        <v>36.522977717617181</v>
      </c>
      <c r="Q19" s="95">
        <f>IF(RES_hh_fech_in!Q19=0,0,RES_hh_fech_in!Q19/RES_summary!Q$21)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IF(RES_hh_fech_in!C20=0,0,RES_hh_fech_in!C20/RES_summary!C$21)</f>
        <v>48.91532368068529</v>
      </c>
      <c r="D20" s="95">
        <f>IF(RES_hh_fech_in!D20=0,0,RES_hh_fech_in!D20/RES_summary!D$21)</f>
        <v>47.04048798709281</v>
      </c>
      <c r="E20" s="95">
        <f>IF(RES_hh_fech_in!E20=0,0,RES_hh_fech_in!E20/RES_summary!E$21)</f>
        <v>46.52538172616547</v>
      </c>
      <c r="F20" s="95">
        <f>IF(RES_hh_fech_in!F20=0,0,RES_hh_fech_in!F20/RES_summary!F$21)</f>
        <v>45.340446651294776</v>
      </c>
      <c r="G20" s="95">
        <f>IF(RES_hh_fech_in!G20=0,0,RES_hh_fech_in!G20/RES_summary!G$21)</f>
        <v>44.944511852105087</v>
      </c>
      <c r="H20" s="95">
        <f>IF(RES_hh_fech_in!H20=0,0,RES_hh_fech_in!H20/RES_summary!H$21)</f>
        <v>44.789138993039394</v>
      </c>
      <c r="I20" s="95">
        <f>IF(RES_hh_fech_in!I20=0,0,RES_hh_fech_in!I20/RES_summary!I$21)</f>
        <v>42.339963998841796</v>
      </c>
      <c r="J20" s="95">
        <f>IF(RES_hh_fech_in!J20=0,0,RES_hh_fech_in!J20/RES_summary!J$21)</f>
        <v>38.470635294850368</v>
      </c>
      <c r="K20" s="95">
        <f>IF(RES_hh_fech_in!K20=0,0,RES_hh_fech_in!K20/RES_summary!K$21)</f>
        <v>38.312709878501821</v>
      </c>
      <c r="L20" s="95">
        <f>IF(RES_hh_fech_in!L20=0,0,RES_hh_fech_in!L20/RES_summary!L$21)</f>
        <v>32.314495966163655</v>
      </c>
      <c r="M20" s="95">
        <f>IF(RES_hh_fech_in!M20=0,0,RES_hh_fech_in!M20/RES_summary!M$21)</f>
        <v>28.073791540660885</v>
      </c>
      <c r="N20" s="95">
        <f>IF(RES_hh_fech_in!N20=0,0,RES_hh_fech_in!N20/RES_summary!N$21)</f>
        <v>29.450332847831007</v>
      </c>
      <c r="O20" s="95">
        <f>IF(RES_hh_fech_in!O20=0,0,RES_hh_fech_in!O20/RES_summary!O$21)</f>
        <v>29.865075403420203</v>
      </c>
      <c r="P20" s="95">
        <f>IF(RES_hh_fech_in!P20=0,0,RES_hh_fech_in!P20/RES_summary!P$21)</f>
        <v>33.009341365152025</v>
      </c>
      <c r="Q20" s="95">
        <f>IF(RES_hh_fech_in!Q20=0,0,RES_hh_fech_in!Q20/RES_summary!Q$21)</f>
        <v>33.767297887142895</v>
      </c>
    </row>
    <row r="21" spans="1:17" ht="12" customHeight="1" x14ac:dyDescent="0.25">
      <c r="A21" s="87" t="s">
        <v>109</v>
      </c>
      <c r="B21" s="95"/>
      <c r="C21" s="95">
        <f>IF(RES_hh_fech_in!C21=0,0,RES_hh_fech_in!C21/RES_summary!C$21)</f>
        <v>46.747099339593554</v>
      </c>
      <c r="D21" s="95">
        <f>IF(RES_hh_fech_in!D21=0,0,RES_hh_fech_in!D21/RES_summary!D$21)</f>
        <v>44.769367049566462</v>
      </c>
      <c r="E21" s="95">
        <f>IF(RES_hh_fech_in!E21=0,0,RES_hh_fech_in!E21/RES_summary!E$21)</f>
        <v>44.355588340882299</v>
      </c>
      <c r="F21" s="95">
        <f>IF(RES_hh_fech_in!F21=0,0,RES_hh_fech_in!F21/RES_summary!F$21)</f>
        <v>43.593134623693075</v>
      </c>
      <c r="G21" s="95">
        <f>IF(RES_hh_fech_in!G21=0,0,RES_hh_fech_in!G21/RES_summary!G$21)</f>
        <v>42.525512606361488</v>
      </c>
      <c r="H21" s="95">
        <f>IF(RES_hh_fech_in!H21=0,0,RES_hh_fech_in!H21/RES_summary!H$21)</f>
        <v>42.397097317852399</v>
      </c>
      <c r="I21" s="95">
        <f>IF(RES_hh_fech_in!I21=0,0,RES_hh_fech_in!I21/RES_summary!I$21)</f>
        <v>39.023284122793477</v>
      </c>
      <c r="J21" s="95">
        <f>IF(RES_hh_fech_in!J21=0,0,RES_hh_fech_in!J21/RES_summary!J$21)</f>
        <v>37.378071161176315</v>
      </c>
      <c r="K21" s="95">
        <f>IF(RES_hh_fech_in!K21=0,0,RES_hh_fech_in!K21/RES_summary!K$21)</f>
        <v>30.947001918961249</v>
      </c>
      <c r="L21" s="95">
        <f>IF(RES_hh_fech_in!L21=0,0,RES_hh_fech_in!L21/RES_summary!L$21)</f>
        <v>35.127667980317611</v>
      </c>
      <c r="M21" s="95">
        <f>IF(RES_hh_fech_in!M21=0,0,RES_hh_fech_in!M21/RES_summary!M$21)</f>
        <v>25.992960800928259</v>
      </c>
      <c r="N21" s="95">
        <f>IF(RES_hh_fech_in!N21=0,0,RES_hh_fech_in!N21/RES_summary!N$21)</f>
        <v>32.789937776223134</v>
      </c>
      <c r="O21" s="95">
        <f>IF(RES_hh_fech_in!O21=0,0,RES_hh_fech_in!O21/RES_summary!O$21)</f>
        <v>27.679190563578949</v>
      </c>
      <c r="P21" s="95">
        <f>IF(RES_hh_fech_in!P21=0,0,RES_hh_fech_in!P21/RES_summary!P$21)</f>
        <v>0</v>
      </c>
      <c r="Q21" s="95">
        <f>IF(RES_hh_fech_in!Q21=0,0,RES_hh_fech_in!Q21/RES_summary!Q$21)</f>
        <v>29.617005022397159</v>
      </c>
    </row>
    <row r="22" spans="1:17" ht="12" customHeight="1" x14ac:dyDescent="0.25">
      <c r="A22" s="87" t="s">
        <v>55</v>
      </c>
      <c r="B22" s="95"/>
      <c r="C22" s="95">
        <f>IF(RES_hh_fech_in!C22=0,0,RES_hh_fech_in!C22/RES_summary!C$21)</f>
        <v>0</v>
      </c>
      <c r="D22" s="95">
        <f>IF(RES_hh_fech_in!D22=0,0,RES_hh_fech_in!D22/RES_summary!D$21)</f>
        <v>53.136883684981719</v>
      </c>
      <c r="E22" s="95">
        <f>IF(RES_hh_fech_in!E22=0,0,RES_hh_fech_in!E22/RES_summary!E$21)</f>
        <v>0</v>
      </c>
      <c r="F22" s="95">
        <f>IF(RES_hh_fech_in!F22=0,0,RES_hh_fech_in!F22/RES_summary!F$21)</f>
        <v>51.392450547162767</v>
      </c>
      <c r="G22" s="95">
        <f>IF(RES_hh_fech_in!G22=0,0,RES_hh_fech_in!G22/RES_summary!G$21)</f>
        <v>51.58195513771976</v>
      </c>
      <c r="H22" s="95">
        <f>IF(RES_hh_fech_in!H22=0,0,RES_hh_fech_in!H22/RES_summary!H$21)</f>
        <v>51.317556020596427</v>
      </c>
      <c r="I22" s="95">
        <f>IF(RES_hh_fech_in!I22=0,0,RES_hh_fech_in!I22/RES_summary!I$21)</f>
        <v>51.66753344859994</v>
      </c>
      <c r="J22" s="95">
        <f>IF(RES_hh_fech_in!J22=0,0,RES_hh_fech_in!J22/RES_summary!J$21)</f>
        <v>35.402622009186032</v>
      </c>
      <c r="K22" s="95">
        <f>IF(RES_hh_fech_in!K22=0,0,RES_hh_fech_in!K22/RES_summary!K$21)</f>
        <v>47.638344091309961</v>
      </c>
      <c r="L22" s="95">
        <f>IF(RES_hh_fech_in!L22=0,0,RES_hh_fech_in!L22/RES_summary!L$21)</f>
        <v>33.892952564038715</v>
      </c>
      <c r="M22" s="95">
        <f>IF(RES_hh_fech_in!M22=0,0,RES_hh_fech_in!M22/RES_summary!M$21)</f>
        <v>38.216176198814779</v>
      </c>
      <c r="N22" s="95">
        <f>IF(RES_hh_fech_in!N22=0,0,RES_hh_fech_in!N22/RES_summary!N$21)</f>
        <v>44.503797942095169</v>
      </c>
      <c r="O22" s="95">
        <f>IF(RES_hh_fech_in!O22=0,0,RES_hh_fech_in!O22/RES_summary!O$21)</f>
        <v>33.379546543225182</v>
      </c>
      <c r="P22" s="95">
        <f>IF(RES_hh_fech_in!P22=0,0,RES_hh_fech_in!P22/RES_summary!P$21)</f>
        <v>34.426599488606207</v>
      </c>
      <c r="Q22" s="95">
        <f>IF(RES_hh_fech_in!Q22=0,0,RES_hh_fech_in!Q22/RES_summary!Q$21)</f>
        <v>40.05163226226415</v>
      </c>
    </row>
    <row r="23" spans="1:17" ht="12" customHeight="1" x14ac:dyDescent="0.25">
      <c r="A23" s="87" t="s">
        <v>79</v>
      </c>
      <c r="B23" s="95"/>
      <c r="C23" s="95">
        <f>IF(RES_hh_fech_in!C23=0,0,RES_hh_fech_in!C23/RES_summary!C$21)</f>
        <v>0</v>
      </c>
      <c r="D23" s="95">
        <f>IF(RES_hh_fech_in!D23=0,0,RES_hh_fech_in!D23/RES_summary!D$21)</f>
        <v>0</v>
      </c>
      <c r="E23" s="95">
        <f>IF(RES_hh_fech_in!E23=0,0,RES_hh_fech_in!E23/RES_summary!E$21)</f>
        <v>0</v>
      </c>
      <c r="F23" s="95">
        <f>IF(RES_hh_fech_in!F23=0,0,RES_hh_fech_in!F23/RES_summary!F$21)</f>
        <v>0</v>
      </c>
      <c r="G23" s="95">
        <f>IF(RES_hh_fech_in!G23=0,0,RES_hh_fech_in!G23/RES_summary!G$21)</f>
        <v>0</v>
      </c>
      <c r="H23" s="95">
        <f>IF(RES_hh_fech_in!H23=0,0,RES_hh_fech_in!H23/RES_summary!H$21)</f>
        <v>0</v>
      </c>
      <c r="I23" s="95">
        <f>IF(RES_hh_fech_in!I23=0,0,RES_hh_fech_in!I23/RES_summary!I$21)</f>
        <v>0</v>
      </c>
      <c r="J23" s="95">
        <f>IF(RES_hh_fech_in!J23=0,0,RES_hh_fech_in!J23/RES_summary!J$21)</f>
        <v>0</v>
      </c>
      <c r="K23" s="95">
        <f>IF(RES_hh_fech_in!K23=0,0,RES_hh_fech_in!K23/RES_summary!K$21)</f>
        <v>0</v>
      </c>
      <c r="L23" s="95">
        <f>IF(RES_hh_fech_in!L23=0,0,RES_hh_fech_in!L23/RES_summary!L$21)</f>
        <v>0</v>
      </c>
      <c r="M23" s="95">
        <f>IF(RES_hh_fech_in!M23=0,0,RES_hh_fech_in!M23/RES_summary!M$21)</f>
        <v>0</v>
      </c>
      <c r="N23" s="95">
        <f>IF(RES_hh_fech_in!N23=0,0,RES_hh_fech_in!N23/RES_summary!N$21)</f>
        <v>0</v>
      </c>
      <c r="O23" s="95">
        <f>IF(RES_hh_fech_in!O23=0,0,RES_hh_fech_in!O23/RES_summary!O$21)</f>
        <v>0</v>
      </c>
      <c r="P23" s="95">
        <f>IF(RES_hh_fech_in!P23=0,0,RES_hh_fech_in!P23/RES_summary!P$21)</f>
        <v>0</v>
      </c>
      <c r="Q23" s="95">
        <f>IF(RES_hh_fech_in!Q23=0,0,RES_hh_fech_in!Q23/RES_summary!Q$21)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IF(RES_hh_fech_in!C24=0,0,RES_hh_fech_in!C24/RES_summary!C$21)</f>
        <v>0</v>
      </c>
      <c r="D24" s="95">
        <f>IF(RES_hh_fech_in!D24=0,0,RES_hh_fech_in!D24/RES_summary!D$21)</f>
        <v>0</v>
      </c>
      <c r="E24" s="95">
        <f>IF(RES_hh_fech_in!E24=0,0,RES_hh_fech_in!E24/RES_summary!E$21)</f>
        <v>0</v>
      </c>
      <c r="F24" s="95">
        <f>IF(RES_hh_fech_in!F24=0,0,RES_hh_fech_in!F24/RES_summary!F$21)</f>
        <v>0</v>
      </c>
      <c r="G24" s="95">
        <f>IF(RES_hh_fech_in!G24=0,0,RES_hh_fech_in!G24/RES_summary!G$21)</f>
        <v>0</v>
      </c>
      <c r="H24" s="95">
        <f>IF(RES_hh_fech_in!H24=0,0,RES_hh_fech_in!H24/RES_summary!H$21)</f>
        <v>0</v>
      </c>
      <c r="I24" s="95">
        <f>IF(RES_hh_fech_in!I24=0,0,RES_hh_fech_in!I24/RES_summary!I$21)</f>
        <v>0</v>
      </c>
      <c r="J24" s="95">
        <f>IF(RES_hh_fech_in!J24=0,0,RES_hh_fech_in!J24/RES_summary!J$21)</f>
        <v>0</v>
      </c>
      <c r="K24" s="95">
        <f>IF(RES_hh_fech_in!K24=0,0,RES_hh_fech_in!K24/RES_summary!K$21)</f>
        <v>0</v>
      </c>
      <c r="L24" s="95">
        <f>IF(RES_hh_fech_in!L24=0,0,RES_hh_fech_in!L24/RES_summary!L$21)</f>
        <v>0</v>
      </c>
      <c r="M24" s="95">
        <f>IF(RES_hh_fech_in!M24=0,0,RES_hh_fech_in!M24/RES_summary!M$21)</f>
        <v>0</v>
      </c>
      <c r="N24" s="95">
        <f>IF(RES_hh_fech_in!N24=0,0,RES_hh_fech_in!N24/RES_summary!N$21)</f>
        <v>0</v>
      </c>
      <c r="O24" s="95">
        <f>IF(RES_hh_fech_in!O24=0,0,RES_hh_fech_in!O24/RES_summary!O$21)</f>
        <v>0</v>
      </c>
      <c r="P24" s="95">
        <f>IF(RES_hh_fech_in!P24=0,0,RES_hh_fech_in!P24/RES_summary!P$21)</f>
        <v>0</v>
      </c>
      <c r="Q24" s="95">
        <f>IF(RES_hh_fech_in!Q24=0,0,RES_hh_fech_in!Q24/RES_summary!Q$21)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IF(RES_hh_fech_in!C25=0,0,RES_hh_fech_in!C25/RES_summary!C$21)</f>
        <v>43.647518973317091</v>
      </c>
      <c r="D25" s="22">
        <f>IF(RES_hh_fech_in!D25=0,0,RES_hh_fech_in!D25/RES_summary!D$21)</f>
        <v>39.549494242381897</v>
      </c>
      <c r="E25" s="22">
        <f>IF(RES_hh_fech_in!E25=0,0,RES_hh_fech_in!E25/RES_summary!E$21)</f>
        <v>40.157740414809474</v>
      </c>
      <c r="F25" s="22">
        <f>IF(RES_hh_fech_in!F25=0,0,RES_hh_fech_in!F25/RES_summary!F$21)</f>
        <v>41.061606224004748</v>
      </c>
      <c r="G25" s="22">
        <f>IF(RES_hh_fech_in!G25=0,0,RES_hh_fech_in!G25/RES_summary!G$21)</f>
        <v>40.034839124589581</v>
      </c>
      <c r="H25" s="22">
        <f>IF(RES_hh_fech_in!H25=0,0,RES_hh_fech_in!H25/RES_summary!H$21)</f>
        <v>42.637652427084561</v>
      </c>
      <c r="I25" s="22">
        <f>IF(RES_hh_fech_in!I25=0,0,RES_hh_fech_in!I25/RES_summary!I$21)</f>
        <v>38.960655157136358</v>
      </c>
      <c r="J25" s="22">
        <f>IF(RES_hh_fech_in!J25=0,0,RES_hh_fech_in!J25/RES_summary!J$21)</f>
        <v>37.704073537864396</v>
      </c>
      <c r="K25" s="22">
        <f>IF(RES_hh_fech_in!K25=0,0,RES_hh_fech_in!K25/RES_summary!K$21)</f>
        <v>28.719262735742991</v>
      </c>
      <c r="L25" s="22">
        <f>IF(RES_hh_fech_in!L25=0,0,RES_hh_fech_in!L25/RES_summary!L$21)</f>
        <v>33.542880658650887</v>
      </c>
      <c r="M25" s="22">
        <f>IF(RES_hh_fech_in!M25=0,0,RES_hh_fech_in!M25/RES_summary!M$21)</f>
        <v>31.072530609340678</v>
      </c>
      <c r="N25" s="22">
        <f>IF(RES_hh_fech_in!N25=0,0,RES_hh_fech_in!N25/RES_summary!N$21)</f>
        <v>30.489831881166619</v>
      </c>
      <c r="O25" s="22">
        <f>IF(RES_hh_fech_in!O25=0,0,RES_hh_fech_in!O25/RES_summary!O$21)</f>
        <v>34.72475696291481</v>
      </c>
      <c r="P25" s="22">
        <f>IF(RES_hh_fech_in!P25=0,0,RES_hh_fech_in!P25/RES_summary!P$21)</f>
        <v>34.068470282229065</v>
      </c>
      <c r="Q25" s="22">
        <f>IF(RES_hh_fech_in!Q25=0,0,RES_hh_fech_in!Q25/RES_summary!Q$21)</f>
        <v>35.359845608400008</v>
      </c>
    </row>
    <row r="26" spans="1:17" ht="12" customHeight="1" x14ac:dyDescent="0.25">
      <c r="A26" s="49" t="s">
        <v>59</v>
      </c>
      <c r="B26" s="18"/>
      <c r="C26" s="18">
        <f>IF(RES_hh_fech_in!C26=0,0,RES_hh_fech_in!C26/RES_summary!C$21)</f>
        <v>7.5970562210083123</v>
      </c>
      <c r="D26" s="18">
        <f>IF(RES_hh_fech_in!D26=0,0,RES_hh_fech_in!D26/RES_summary!D$21)</f>
        <v>8.8959400348006579</v>
      </c>
      <c r="E26" s="18">
        <f>IF(RES_hh_fech_in!E26=0,0,RES_hh_fech_in!E26/RES_summary!E$21)</f>
        <v>8.7666598395758157</v>
      </c>
      <c r="F26" s="18">
        <f>IF(RES_hh_fech_in!F26=0,0,RES_hh_fech_in!F26/RES_summary!F$21)</f>
        <v>8.9238466552813485</v>
      </c>
      <c r="G26" s="18">
        <f>IF(RES_hh_fech_in!G26=0,0,RES_hh_fech_in!G26/RES_summary!G$21)</f>
        <v>8.9800947725599265</v>
      </c>
      <c r="H26" s="18">
        <f>IF(RES_hh_fech_in!H26=0,0,RES_hh_fech_in!H26/RES_summary!H$21)</f>
        <v>9.063368774497123</v>
      </c>
      <c r="I26" s="18">
        <f>IF(RES_hh_fech_in!I26=0,0,RES_hh_fech_in!I26/RES_summary!I$21)</f>
        <v>9.0542832051779811</v>
      </c>
      <c r="J26" s="18">
        <f>IF(RES_hh_fech_in!J26=0,0,RES_hh_fech_in!J26/RES_summary!J$21)</f>
        <v>8.9678515604732105</v>
      </c>
      <c r="K26" s="18">
        <f>IF(RES_hh_fech_in!K26=0,0,RES_hh_fech_in!K26/RES_summary!K$21)</f>
        <v>8.8748669261962476</v>
      </c>
      <c r="L26" s="18">
        <f>IF(RES_hh_fech_in!L26=0,0,RES_hh_fech_in!L26/RES_summary!L$21)</f>
        <v>8.8074214807984799</v>
      </c>
      <c r="M26" s="18">
        <f>IF(RES_hh_fech_in!M26=0,0,RES_hh_fech_in!M26/RES_summary!M$21)</f>
        <v>8.539526566556388</v>
      </c>
      <c r="N26" s="18">
        <f>IF(RES_hh_fech_in!N26=0,0,RES_hh_fech_in!N26/RES_summary!N$21)</f>
        <v>8.4371770981194221</v>
      </c>
      <c r="O26" s="18">
        <f>IF(RES_hh_fech_in!O26=0,0,RES_hh_fech_in!O26/RES_summary!O$21)</f>
        <v>8.3465300785855892</v>
      </c>
      <c r="P26" s="18">
        <f>IF(RES_hh_fech_in!P26=0,0,RES_hh_fech_in!P26/RES_summary!P$21)</f>
        <v>8.2487584763590789</v>
      </c>
      <c r="Q26" s="18">
        <f>IF(RES_hh_fech_in!Q26=0,0,RES_hh_fech_in!Q26/RES_summary!Q$21)</f>
        <v>8.1010800271425829</v>
      </c>
    </row>
    <row r="27" spans="1:17" ht="12.95" customHeight="1" x14ac:dyDescent="0.25">
      <c r="A27" s="89" t="s">
        <v>62</v>
      </c>
      <c r="B27" s="96"/>
      <c r="C27" s="96">
        <f>IF(RES_hh_fech_in!C27=0,0,RES_hh_fech_in!C27/RES_summary!C$21)</f>
        <v>11.418527101449198</v>
      </c>
      <c r="D27" s="96">
        <f>IF(RES_hh_fech_in!D27=0,0,RES_hh_fech_in!D27/RES_summary!D$21)</f>
        <v>10.425705164516405</v>
      </c>
      <c r="E27" s="96">
        <f>IF(RES_hh_fech_in!E27=0,0,RES_hh_fech_in!E27/RES_summary!E$21)</f>
        <v>11.426793469914564</v>
      </c>
      <c r="F27" s="96">
        <f>IF(RES_hh_fech_in!F27=0,0,RES_hh_fech_in!F27/RES_summary!F$21)</f>
        <v>11.6533059402294</v>
      </c>
      <c r="G27" s="96">
        <f>IF(RES_hh_fech_in!G27=0,0,RES_hh_fech_in!G27/RES_summary!G$21)</f>
        <v>10.637966369344145</v>
      </c>
      <c r="H27" s="96">
        <f>IF(RES_hh_fech_in!H27=0,0,RES_hh_fech_in!H27/RES_summary!H$21)</f>
        <v>11.067887747507616</v>
      </c>
      <c r="I27" s="96">
        <f>IF(RES_hh_fech_in!I27=0,0,RES_hh_fech_in!I27/RES_summary!I$21)</f>
        <v>10.558042787625569</v>
      </c>
      <c r="J27" s="96">
        <f>IF(RES_hh_fech_in!J27=0,0,RES_hh_fech_in!J27/RES_summary!J$21)</f>
        <v>10.887962179916132</v>
      </c>
      <c r="K27" s="96">
        <f>IF(RES_hh_fech_in!K27=0,0,RES_hh_fech_in!K27/RES_summary!K$21)</f>
        <v>10.024355997928744</v>
      </c>
      <c r="L27" s="96">
        <f>IF(RES_hh_fech_in!L27=0,0,RES_hh_fech_in!L27/RES_summary!L$21)</f>
        <v>11.443421392670448</v>
      </c>
      <c r="M27" s="96">
        <f>IF(RES_hh_fech_in!M27=0,0,RES_hh_fech_in!M27/RES_summary!M$21)</f>
        <v>10.185636665335821</v>
      </c>
      <c r="N27" s="96">
        <f>IF(RES_hh_fech_in!N27=0,0,RES_hh_fech_in!N27/RES_summary!N$21)</f>
        <v>11.222329165485194</v>
      </c>
      <c r="O27" s="96">
        <f>IF(RES_hh_fech_in!O27=0,0,RES_hh_fech_in!O27/RES_summary!O$21)</f>
        <v>10.639452966041985</v>
      </c>
      <c r="P27" s="96">
        <f>IF(RES_hh_fech_in!P27=0,0,RES_hh_fech_in!P27/RES_summary!P$21)</f>
        <v>9.8550743864848354</v>
      </c>
      <c r="Q27" s="96">
        <f>IF(RES_hh_fech_in!Q27=0,0,RES_hh_fech_in!Q27/RES_summary!Q$21)</f>
        <v>10.781163936170493</v>
      </c>
    </row>
    <row r="28" spans="1:17" ht="12" customHeight="1" x14ac:dyDescent="0.25">
      <c r="A28" s="87" t="s">
        <v>58</v>
      </c>
      <c r="B28" s="95"/>
      <c r="C28" s="95">
        <f>IF(RES_hh_fech_in!C28=0,0,RES_hh_fech_in!C28/RES_summary!C$21)</f>
        <v>0</v>
      </c>
      <c r="D28" s="95">
        <f>IF(RES_hh_fech_in!D28=0,0,RES_hh_fech_in!D28/RES_summary!D$21)</f>
        <v>0</v>
      </c>
      <c r="E28" s="95">
        <f>IF(RES_hh_fech_in!E28=0,0,RES_hh_fech_in!E28/RES_summary!E$21)</f>
        <v>0</v>
      </c>
      <c r="F28" s="95">
        <f>IF(RES_hh_fech_in!F28=0,0,RES_hh_fech_in!F28/RES_summary!F$21)</f>
        <v>0</v>
      </c>
      <c r="G28" s="95">
        <f>IF(RES_hh_fech_in!G28=0,0,RES_hh_fech_in!G28/RES_summary!G$21)</f>
        <v>0</v>
      </c>
      <c r="H28" s="95">
        <f>IF(RES_hh_fech_in!H28=0,0,RES_hh_fech_in!H28/RES_summary!H$21)</f>
        <v>0</v>
      </c>
      <c r="I28" s="95">
        <f>IF(RES_hh_fech_in!I28=0,0,RES_hh_fech_in!I28/RES_summary!I$21)</f>
        <v>0</v>
      </c>
      <c r="J28" s="95">
        <f>IF(RES_hh_fech_in!J28=0,0,RES_hh_fech_in!J28/RES_summary!J$21)</f>
        <v>0</v>
      </c>
      <c r="K28" s="95">
        <f>IF(RES_hh_fech_in!K28=0,0,RES_hh_fech_in!K28/RES_summary!K$21)</f>
        <v>0</v>
      </c>
      <c r="L28" s="95">
        <f>IF(RES_hh_fech_in!L28=0,0,RES_hh_fech_in!L28/RES_summary!L$21)</f>
        <v>0</v>
      </c>
      <c r="M28" s="95">
        <f>IF(RES_hh_fech_in!M28=0,0,RES_hh_fech_in!M28/RES_summary!M$21)</f>
        <v>0</v>
      </c>
      <c r="N28" s="95">
        <f>IF(RES_hh_fech_in!N28=0,0,RES_hh_fech_in!N28/RES_summary!N$21)</f>
        <v>0</v>
      </c>
      <c r="O28" s="95">
        <f>IF(RES_hh_fech_in!O28=0,0,RES_hh_fech_in!O28/RES_summary!O$21)</f>
        <v>0</v>
      </c>
      <c r="P28" s="95">
        <f>IF(RES_hh_fech_in!P28=0,0,RES_hh_fech_in!P28/RES_summary!P$21)</f>
        <v>0</v>
      </c>
      <c r="Q28" s="95">
        <f>IF(RES_hh_fech_in!Q28=0,0,RES_hh_fech_in!Q28/RES_summary!Q$21)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IF(RES_hh_fech_in!C29=0,0,RES_hh_fech_in!C29/RES_summary!C$21)</f>
        <v>16.550199293586722</v>
      </c>
      <c r="D29" s="95">
        <f>IF(RES_hh_fech_in!D29=0,0,RES_hh_fech_in!D29/RES_summary!D$21)</f>
        <v>0</v>
      </c>
      <c r="E29" s="95">
        <f>IF(RES_hh_fech_in!E29=0,0,RES_hh_fech_in!E29/RES_summary!E$21)</f>
        <v>16.282150005272321</v>
      </c>
      <c r="F29" s="95">
        <f>IF(RES_hh_fech_in!F29=0,0,RES_hh_fech_in!F29/RES_summary!F$21)</f>
        <v>16.229329539259734</v>
      </c>
      <c r="G29" s="95">
        <f>IF(RES_hh_fech_in!G29=0,0,RES_hh_fech_in!G29/RES_summary!G$21)</f>
        <v>16.062702686423151</v>
      </c>
      <c r="H29" s="95">
        <f>IF(RES_hh_fech_in!H29=0,0,RES_hh_fech_in!H29/RES_summary!H$21)</f>
        <v>15.568696551237755</v>
      </c>
      <c r="I29" s="95">
        <f>IF(RES_hh_fech_in!I29=0,0,RES_hh_fech_in!I29/RES_summary!I$21)</f>
        <v>0</v>
      </c>
      <c r="J29" s="95">
        <f>IF(RES_hh_fech_in!J29=0,0,RES_hh_fech_in!J29/RES_summary!J$21)</f>
        <v>15.799899728313974</v>
      </c>
      <c r="K29" s="95">
        <f>IF(RES_hh_fech_in!K29=0,0,RES_hh_fech_in!K29/RES_summary!K$21)</f>
        <v>0</v>
      </c>
      <c r="L29" s="95">
        <f>IF(RES_hh_fech_in!L29=0,0,RES_hh_fech_in!L29/RES_summary!L$21)</f>
        <v>15.671111147337468</v>
      </c>
      <c r="M29" s="95">
        <f>IF(RES_hh_fech_in!M29=0,0,RES_hh_fech_in!M29/RES_summary!M$21)</f>
        <v>0</v>
      </c>
      <c r="N29" s="95">
        <f>IF(RES_hh_fech_in!N29=0,0,RES_hh_fech_in!N29/RES_summary!N$21)</f>
        <v>0</v>
      </c>
      <c r="O29" s="95">
        <f>IF(RES_hh_fech_in!O29=0,0,RES_hh_fech_in!O29/RES_summary!O$21)</f>
        <v>15.031273026617646</v>
      </c>
      <c r="P29" s="95">
        <f>IF(RES_hh_fech_in!P29=0,0,RES_hh_fech_in!P29/RES_summary!P$21)</f>
        <v>0</v>
      </c>
      <c r="Q29" s="95">
        <f>IF(RES_hh_fech_in!Q29=0,0,RES_hh_fech_in!Q29/RES_summary!Q$21)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IF(RES_hh_fech_in!C30=0,0,RES_hh_fech_in!C30/RES_summary!C$21)</f>
        <v>15.025075339607437</v>
      </c>
      <c r="D30" s="95">
        <f>IF(RES_hh_fech_in!D30=0,0,RES_hh_fech_in!D30/RES_summary!D$21)</f>
        <v>15.093122115850198</v>
      </c>
      <c r="E30" s="95">
        <f>IF(RES_hh_fech_in!E30=0,0,RES_hh_fech_in!E30/RES_summary!E$21)</f>
        <v>15.098563353425204</v>
      </c>
      <c r="F30" s="95">
        <f>IF(RES_hh_fech_in!F30=0,0,RES_hh_fech_in!F30/RES_summary!F$21)</f>
        <v>14.923706928696584</v>
      </c>
      <c r="G30" s="95">
        <f>IF(RES_hh_fech_in!G30=0,0,RES_hh_fech_in!G30/RES_summary!G$21)</f>
        <v>14.65531707653679</v>
      </c>
      <c r="H30" s="95">
        <f>IF(RES_hh_fech_in!H30=0,0,RES_hh_fech_in!H30/RES_summary!H$21)</f>
        <v>14.118724055363689</v>
      </c>
      <c r="I30" s="95">
        <f>IF(RES_hh_fech_in!I30=0,0,RES_hh_fech_in!I30/RES_summary!I$21)</f>
        <v>14.452793102439937</v>
      </c>
      <c r="J30" s="95">
        <f>IF(RES_hh_fech_in!J30=0,0,RES_hh_fech_in!J30/RES_summary!J$21)</f>
        <v>14.551153411470487</v>
      </c>
      <c r="K30" s="95">
        <f>IF(RES_hh_fech_in!K30=0,0,RES_hh_fech_in!K30/RES_summary!K$21)</f>
        <v>14.183110483699577</v>
      </c>
      <c r="L30" s="95">
        <f>IF(RES_hh_fech_in!L30=0,0,RES_hh_fech_in!L30/RES_summary!L$21)</f>
        <v>14.177733356881021</v>
      </c>
      <c r="M30" s="95">
        <f>IF(RES_hh_fech_in!M30=0,0,RES_hh_fech_in!M30/RES_summary!M$21)</f>
        <v>13.601932860478442</v>
      </c>
      <c r="N30" s="95">
        <f>IF(RES_hh_fech_in!N30=0,0,RES_hh_fech_in!N30/RES_summary!N$21)</f>
        <v>14.059097104685518</v>
      </c>
      <c r="O30" s="95">
        <f>IF(RES_hh_fech_in!O30=0,0,RES_hh_fech_in!O30/RES_summary!O$21)</f>
        <v>13.657825784100096</v>
      </c>
      <c r="P30" s="95">
        <f>IF(RES_hh_fech_in!P30=0,0,RES_hh_fech_in!P30/RES_summary!P$21)</f>
        <v>0</v>
      </c>
      <c r="Q30" s="95">
        <f>IF(RES_hh_fech_in!Q30=0,0,RES_hh_fech_in!Q30/RES_summary!Q$21)</f>
        <v>13.897470924422791</v>
      </c>
    </row>
    <row r="31" spans="1:17" ht="12" customHeight="1" x14ac:dyDescent="0.25">
      <c r="A31" s="87" t="s">
        <v>55</v>
      </c>
      <c r="B31" s="95"/>
      <c r="C31" s="95">
        <f>IF(RES_hh_fech_in!C31=0,0,RES_hh_fech_in!C31/RES_summary!C$21)</f>
        <v>0</v>
      </c>
      <c r="D31" s="95">
        <f>IF(RES_hh_fech_in!D31=0,0,RES_hh_fech_in!D31/RES_summary!D$21)</f>
        <v>0</v>
      </c>
      <c r="E31" s="95">
        <f>IF(RES_hh_fech_in!E31=0,0,RES_hh_fech_in!E31/RES_summary!E$21)</f>
        <v>0</v>
      </c>
      <c r="F31" s="95">
        <f>IF(RES_hh_fech_in!F31=0,0,RES_hh_fech_in!F31/RES_summary!F$21)</f>
        <v>0</v>
      </c>
      <c r="G31" s="95">
        <f>IF(RES_hh_fech_in!G31=0,0,RES_hh_fech_in!G31/RES_summary!G$21)</f>
        <v>0</v>
      </c>
      <c r="H31" s="95">
        <f>IF(RES_hh_fech_in!H31=0,0,RES_hh_fech_in!H31/RES_summary!H$21)</f>
        <v>0</v>
      </c>
      <c r="I31" s="95">
        <f>IF(RES_hh_fech_in!I31=0,0,RES_hh_fech_in!I31/RES_summary!I$21)</f>
        <v>0</v>
      </c>
      <c r="J31" s="95">
        <f>IF(RES_hh_fech_in!J31=0,0,RES_hh_fech_in!J31/RES_summary!J$21)</f>
        <v>0</v>
      </c>
      <c r="K31" s="95">
        <f>IF(RES_hh_fech_in!K31=0,0,RES_hh_fech_in!K31/RES_summary!K$21)</f>
        <v>0</v>
      </c>
      <c r="L31" s="95">
        <f>IF(RES_hh_fech_in!L31=0,0,RES_hh_fech_in!L31/RES_summary!L$21)</f>
        <v>0</v>
      </c>
      <c r="M31" s="95">
        <f>IF(RES_hh_fech_in!M31=0,0,RES_hh_fech_in!M31/RES_summary!M$21)</f>
        <v>0</v>
      </c>
      <c r="N31" s="95">
        <f>IF(RES_hh_fech_in!N31=0,0,RES_hh_fech_in!N31/RES_summary!N$21)</f>
        <v>0</v>
      </c>
      <c r="O31" s="95">
        <f>IF(RES_hh_fech_in!O31=0,0,RES_hh_fech_in!O31/RES_summary!O$21)</f>
        <v>0</v>
      </c>
      <c r="P31" s="95">
        <f>IF(RES_hh_fech_in!P31=0,0,RES_hh_fech_in!P31/RES_summary!P$21)</f>
        <v>0</v>
      </c>
      <c r="Q31" s="95">
        <f>IF(RES_hh_fech_in!Q31=0,0,RES_hh_fech_in!Q31/RES_summary!Q$21)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IF(RES_hh_fech_in!C32=0,0,RES_hh_fech_in!C32/RES_summary!C$21)</f>
        <v>10.123231775155515</v>
      </c>
      <c r="D32" s="18">
        <f>IF(RES_hh_fech_in!D32=0,0,RES_hh_fech_in!D32/RES_summary!D$21)</f>
        <v>9.6223532034901318</v>
      </c>
      <c r="E32" s="18">
        <f>IF(RES_hh_fech_in!E32=0,0,RES_hh_fech_in!E32/RES_summary!E$21)</f>
        <v>9.8087633073524145</v>
      </c>
      <c r="F32" s="18">
        <f>IF(RES_hh_fech_in!F32=0,0,RES_hh_fech_in!F32/RES_summary!F$21)</f>
        <v>10.026799434852324</v>
      </c>
      <c r="G32" s="18">
        <f>IF(RES_hh_fech_in!G32=0,0,RES_hh_fech_in!G32/RES_summary!G$21)</f>
        <v>9.7671348033235876</v>
      </c>
      <c r="H32" s="18">
        <f>IF(RES_hh_fech_in!H32=0,0,RES_hh_fech_in!H32/RES_summary!H$21)</f>
        <v>9.9571749046313212</v>
      </c>
      <c r="I32" s="18">
        <f>IF(RES_hh_fech_in!I32=0,0,RES_hh_fech_in!I32/RES_summary!I$21)</f>
        <v>10.158563523100707</v>
      </c>
      <c r="J32" s="18">
        <f>IF(RES_hh_fech_in!J32=0,0,RES_hh_fech_in!J32/RES_summary!J$21)</f>
        <v>9.8858005256300796</v>
      </c>
      <c r="K32" s="18">
        <f>IF(RES_hh_fech_in!K32=0,0,RES_hh_fech_in!K32/RES_summary!K$21)</f>
        <v>9.4259492104057205</v>
      </c>
      <c r="L32" s="18">
        <f>IF(RES_hh_fech_in!L32=0,0,RES_hh_fech_in!L32/RES_summary!L$21)</f>
        <v>9.5357762038522669</v>
      </c>
      <c r="M32" s="18">
        <f>IF(RES_hh_fech_in!M32=0,0,RES_hh_fech_in!M32/RES_summary!M$21)</f>
        <v>9.2470556100221231</v>
      </c>
      <c r="N32" s="18">
        <f>IF(RES_hh_fech_in!N32=0,0,RES_hh_fech_in!N32/RES_summary!N$21)</f>
        <v>9.3161813187098748</v>
      </c>
      <c r="O32" s="18">
        <f>IF(RES_hh_fech_in!O32=0,0,RES_hh_fech_in!O32/RES_summary!O$21)</f>
        <v>9.5793032633435296</v>
      </c>
      <c r="P32" s="18">
        <f>IF(RES_hh_fech_in!P32=0,0,RES_hh_fech_in!P32/RES_summary!P$21)</f>
        <v>9.8550743864848354</v>
      </c>
      <c r="Q32" s="18">
        <f>IF(RES_hh_fech_in!Q32=0,0,RES_hh_fech_in!Q32/RES_summary!Q$21)</f>
        <v>10.315898571524471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theme="6" tint="0.79998168889431442"/>
    <pageSetUpPr fitToPage="1"/>
  </sheetPr>
  <dimension ref="A1:S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9" ht="25.5" customHeight="1" x14ac:dyDescent="0.25">
      <c r="A1" s="108" t="s">
        <v>244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9" s="28" customFormat="1" ht="12" customHeight="1" x14ac:dyDescent="0.25"/>
    <row r="3" spans="1:19" ht="12.95" customHeight="1" x14ac:dyDescent="0.25">
      <c r="A3" s="94" t="s">
        <v>126</v>
      </c>
      <c r="B3" s="100"/>
      <c r="C3" s="100">
        <f>IF(RES_hh_tesh_in!C3=0,0,RES_hh_tesh_in!C3/RES_summary!C$21)</f>
        <v>159.16416774175622</v>
      </c>
      <c r="D3" s="100">
        <f>IF(RES_hh_tesh_in!D3=0,0,RES_hh_tesh_in!D3/RES_summary!D$21)</f>
        <v>150.12421441662647</v>
      </c>
      <c r="E3" s="100">
        <f>IF(RES_hh_tesh_in!E3=0,0,RES_hh_tesh_in!E3/RES_summary!E$21)</f>
        <v>155.7960641208486</v>
      </c>
      <c r="F3" s="100">
        <f>IF(RES_hh_tesh_in!F3=0,0,RES_hh_tesh_in!F3/RES_summary!F$21)</f>
        <v>161.00811690292753</v>
      </c>
      <c r="G3" s="100">
        <f>IF(RES_hh_tesh_in!G3=0,0,RES_hh_tesh_in!G3/RES_summary!G$21)</f>
        <v>159.83473577287165</v>
      </c>
      <c r="H3" s="100">
        <f>IF(RES_hh_tesh_in!H3=0,0,RES_hh_tesh_in!H3/RES_summary!H$21)</f>
        <v>165.80309589602197</v>
      </c>
      <c r="I3" s="100">
        <f>IF(RES_hh_tesh_in!I3=0,0,RES_hh_tesh_in!I3/RES_summary!I$21)</f>
        <v>150.05717867411806</v>
      </c>
      <c r="J3" s="100">
        <f>IF(RES_hh_tesh_in!J3=0,0,RES_hh_tesh_in!J3/RES_summary!J$21)</f>
        <v>156.41852742303132</v>
      </c>
      <c r="K3" s="100">
        <f>IF(RES_hh_tesh_in!K3=0,0,RES_hh_tesh_in!K3/RES_summary!K$21)</f>
        <v>145.08087017117467</v>
      </c>
      <c r="L3" s="100">
        <f>IF(RES_hh_tesh_in!L3=0,0,RES_hh_tesh_in!L3/RES_summary!L$21)</f>
        <v>149.45703394716148</v>
      </c>
      <c r="M3" s="100">
        <f>IF(RES_hh_tesh_in!M3=0,0,RES_hh_tesh_in!M3/RES_summary!M$21)</f>
        <v>121.45297320205633</v>
      </c>
      <c r="N3" s="100">
        <f>IF(RES_hh_tesh_in!N3=0,0,RES_hh_tesh_in!N3/RES_summary!N$21)</f>
        <v>120.38934637667796</v>
      </c>
      <c r="O3" s="100">
        <f>IF(RES_hh_tesh_in!O3=0,0,RES_hh_tesh_in!O3/RES_summary!O$21)</f>
        <v>123.91454817550667</v>
      </c>
      <c r="P3" s="100">
        <f>IF(RES_hh_tesh_in!P3=0,0,RES_hh_tesh_in!P3/RES_summary!P$21)</f>
        <v>118.1451426621105</v>
      </c>
      <c r="Q3" s="100">
        <f>IF(RES_hh_tesh_in!Q3=0,0,RES_hh_tesh_in!Q3/RES_summary!Q$21)</f>
        <v>124.85593044253764</v>
      </c>
      <c r="S3" s="28"/>
    </row>
    <row r="4" spans="1:19" ht="12.95" customHeight="1" x14ac:dyDescent="0.25">
      <c r="A4" s="89" t="s">
        <v>65</v>
      </c>
      <c r="B4" s="96"/>
      <c r="C4" s="96">
        <f>IF(RES_hh_tesh_in!C4=0,0,RES_hh_tesh_in!C4/RES_summary!C$21)</f>
        <v>122.87804499257905</v>
      </c>
      <c r="D4" s="96">
        <f>IF(RES_hh_tesh_in!D4=0,0,RES_hh_tesh_in!D4/RES_summary!D$21)</f>
        <v>115.21005024052364</v>
      </c>
      <c r="E4" s="96">
        <f>IF(RES_hh_tesh_in!E4=0,0,RES_hh_tesh_in!E4/RES_summary!E$21)</f>
        <v>120.93310013837981</v>
      </c>
      <c r="F4" s="96">
        <f>IF(RES_hh_tesh_in!F4=0,0,RES_hh_tesh_in!F4/RES_summary!F$21)</f>
        <v>125.4278528044179</v>
      </c>
      <c r="G4" s="96">
        <f>IF(RES_hh_tesh_in!G4=0,0,RES_hh_tesh_in!G4/RES_summary!G$21)</f>
        <v>124.10271199712534</v>
      </c>
      <c r="H4" s="96">
        <f>IF(RES_hh_tesh_in!H4=0,0,RES_hh_tesh_in!H4/RES_summary!H$21)</f>
        <v>129.03456081337472</v>
      </c>
      <c r="I4" s="96">
        <f>IF(RES_hh_tesh_in!I4=0,0,RES_hh_tesh_in!I4/RES_summary!I$21)</f>
        <v>113.96396518966809</v>
      </c>
      <c r="J4" s="96">
        <f>IF(RES_hh_tesh_in!J4=0,0,RES_hh_tesh_in!J4/RES_summary!J$21)</f>
        <v>120.4927627348963</v>
      </c>
      <c r="K4" s="96">
        <f>IF(RES_hh_tesh_in!K4=0,0,RES_hh_tesh_in!K4/RES_summary!K$21)</f>
        <v>111.13894948723095</v>
      </c>
      <c r="L4" s="96">
        <f>IF(RES_hh_tesh_in!L4=0,0,RES_hh_tesh_in!L4/RES_summary!L$21)</f>
        <v>115.17700720671101</v>
      </c>
      <c r="M4" s="96">
        <f>IF(RES_hh_tesh_in!M4=0,0,RES_hh_tesh_in!M4/RES_summary!M$21)</f>
        <v>86.800102921366189</v>
      </c>
      <c r="N4" s="96">
        <f>IF(RES_hh_tesh_in!N4=0,0,RES_hh_tesh_in!N4/RES_summary!N$21)</f>
        <v>87.313132961713777</v>
      </c>
      <c r="O4" s="96">
        <f>IF(RES_hh_tesh_in!O4=0,0,RES_hh_tesh_in!O4/RES_summary!O$21)</f>
        <v>88.824648594706659</v>
      </c>
      <c r="P4" s="96">
        <f>IF(RES_hh_tesh_in!P4=0,0,RES_hh_tesh_in!P4/RES_summary!P$21)</f>
        <v>83.259556049750458</v>
      </c>
      <c r="Q4" s="96">
        <f>IF(RES_hh_tesh_in!Q4=0,0,RES_hh_tesh_in!Q4/RES_summary!Q$21)</f>
        <v>89.760831787615771</v>
      </c>
      <c r="S4" s="28"/>
    </row>
    <row r="5" spans="1:19" ht="12" customHeight="1" x14ac:dyDescent="0.25">
      <c r="A5" s="87" t="s">
        <v>58</v>
      </c>
      <c r="B5" s="95"/>
      <c r="C5" s="95">
        <f>IF(RES_hh_tesh_in!C5=0,0,RES_hh_tesh_in!C5/RES_summary!C$21)</f>
        <v>0</v>
      </c>
      <c r="D5" s="95">
        <f>IF(RES_hh_tesh_in!D5=0,0,RES_hh_tesh_in!D5/RES_summary!D$21)</f>
        <v>112.07067224278084</v>
      </c>
      <c r="E5" s="95">
        <f>IF(RES_hh_tesh_in!E5=0,0,RES_hh_tesh_in!E5/RES_summary!E$21)</f>
        <v>0</v>
      </c>
      <c r="F5" s="95">
        <f>IF(RES_hh_tesh_in!F5=0,0,RES_hh_tesh_in!F5/RES_summary!F$21)</f>
        <v>114.5321216570909</v>
      </c>
      <c r="G5" s="95">
        <f>IF(RES_hh_tesh_in!G5=0,0,RES_hh_tesh_in!G5/RES_summary!G$21)</f>
        <v>120.0624730538529</v>
      </c>
      <c r="H5" s="95">
        <f>IF(RES_hh_tesh_in!H5=0,0,RES_hh_tesh_in!H5/RES_summary!H$21)</f>
        <v>118.32674698391938</v>
      </c>
      <c r="I5" s="95">
        <f>IF(RES_hh_tesh_in!I5=0,0,RES_hh_tesh_in!I5/RES_summary!I$21)</f>
        <v>106.19051663971132</v>
      </c>
      <c r="J5" s="95">
        <f>IF(RES_hh_tesh_in!J5=0,0,RES_hh_tesh_in!J5/RES_summary!J$21)</f>
        <v>111.56932703626876</v>
      </c>
      <c r="K5" s="95">
        <f>IF(RES_hh_tesh_in!K5=0,0,RES_hh_tesh_in!K5/RES_summary!K$21)</f>
        <v>112.58582698545325</v>
      </c>
      <c r="L5" s="95">
        <f>IF(RES_hh_tesh_in!L5=0,0,RES_hh_tesh_in!L5/RES_summary!L$21)</f>
        <v>102.29435240938029</v>
      </c>
      <c r="M5" s="95">
        <f>IF(RES_hh_tesh_in!M5=0,0,RES_hh_tesh_in!M5/RES_summary!M$21)</f>
        <v>85.191583744030837</v>
      </c>
      <c r="N5" s="95">
        <f>IF(RES_hh_tesh_in!N5=0,0,RES_hh_tesh_in!N5/RES_summary!N$21)</f>
        <v>82.710759549577929</v>
      </c>
      <c r="O5" s="95">
        <f>IF(RES_hh_tesh_in!O5=0,0,RES_hh_tesh_in!O5/RES_summary!O$21)</f>
        <v>84.385296094806336</v>
      </c>
      <c r="P5" s="95">
        <f>IF(RES_hh_tesh_in!P5=0,0,RES_hh_tesh_in!P5/RES_summary!P$21)</f>
        <v>0</v>
      </c>
      <c r="Q5" s="95">
        <f>IF(RES_hh_tesh_in!Q5=0,0,RES_hh_tesh_in!Q5/RES_summary!Q$21)</f>
        <v>0</v>
      </c>
      <c r="S5" s="28"/>
    </row>
    <row r="6" spans="1:19" ht="12" customHeight="1" x14ac:dyDescent="0.25">
      <c r="A6" s="87" t="s">
        <v>84</v>
      </c>
      <c r="B6" s="95"/>
      <c r="C6" s="95">
        <f>IF(RES_hh_tesh_in!C6=0,0,RES_hh_tesh_in!C6/RES_summary!C$21)</f>
        <v>113.8173461266469</v>
      </c>
      <c r="D6" s="95">
        <f>IF(RES_hh_tesh_in!D6=0,0,RES_hh_tesh_in!D6/RES_summary!D$21)</f>
        <v>115.67582566739632</v>
      </c>
      <c r="E6" s="95">
        <f>IF(RES_hh_tesh_in!E6=0,0,RES_hh_tesh_in!E6/RES_summary!E$21)</f>
        <v>116.43529605679478</v>
      </c>
      <c r="F6" s="95">
        <f>IF(RES_hh_tesh_in!F6=0,0,RES_hh_tesh_in!F6/RES_summary!F$21)</f>
        <v>118.00439774589429</v>
      </c>
      <c r="G6" s="95">
        <f>IF(RES_hh_tesh_in!G6=0,0,RES_hh_tesh_in!G6/RES_summary!G$21)</f>
        <v>117.76311505960629</v>
      </c>
      <c r="H6" s="95">
        <f>IF(RES_hh_tesh_in!H6=0,0,RES_hh_tesh_in!H6/RES_summary!H$21)</f>
        <v>119.54365828760663</v>
      </c>
      <c r="I6" s="95">
        <f>IF(RES_hh_tesh_in!I6=0,0,RES_hh_tesh_in!I6/RES_summary!I$21)</f>
        <v>107.16440841684063</v>
      </c>
      <c r="J6" s="95">
        <f>IF(RES_hh_tesh_in!J6=0,0,RES_hh_tesh_in!J6/RES_summary!J$21)</f>
        <v>112.84936687928482</v>
      </c>
      <c r="K6" s="95">
        <f>IF(RES_hh_tesh_in!K6=0,0,RES_hh_tesh_in!K6/RES_summary!K$21)</f>
        <v>110.71394375872607</v>
      </c>
      <c r="L6" s="95">
        <f>IF(RES_hh_tesh_in!L6=0,0,RES_hh_tesh_in!L6/RES_summary!L$21)</f>
        <v>115.90487470029981</v>
      </c>
      <c r="M6" s="95">
        <f>IF(RES_hh_tesh_in!M6=0,0,RES_hh_tesh_in!M6/RES_summary!M$21)</f>
        <v>0</v>
      </c>
      <c r="N6" s="95">
        <f>IF(RES_hh_tesh_in!N6=0,0,RES_hh_tesh_in!N6/RES_summary!N$21)</f>
        <v>0</v>
      </c>
      <c r="O6" s="95">
        <f>IF(RES_hh_tesh_in!O6=0,0,RES_hh_tesh_in!O6/RES_summary!O$21)</f>
        <v>85.443610545156076</v>
      </c>
      <c r="P6" s="95">
        <f>IF(RES_hh_tesh_in!P6=0,0,RES_hh_tesh_in!P6/RES_summary!P$21)</f>
        <v>77.039291607303909</v>
      </c>
      <c r="Q6" s="95">
        <f>IF(RES_hh_tesh_in!Q6=0,0,RES_hh_tesh_in!Q6/RES_summary!Q$21)</f>
        <v>0</v>
      </c>
      <c r="S6" s="28"/>
    </row>
    <row r="7" spans="1:19" ht="12" customHeight="1" x14ac:dyDescent="0.25">
      <c r="A7" s="87" t="s">
        <v>110</v>
      </c>
      <c r="B7" s="95"/>
      <c r="C7" s="95">
        <f>IF(RES_hh_tesh_in!C7=0,0,RES_hh_tesh_in!C7/RES_summary!C$21)</f>
        <v>117.79057053454063</v>
      </c>
      <c r="D7" s="95">
        <f>IF(RES_hh_tesh_in!D7=0,0,RES_hh_tesh_in!D7/RES_summary!D$21)</f>
        <v>112.49136500561522</v>
      </c>
      <c r="E7" s="95">
        <f>IF(RES_hh_tesh_in!E7=0,0,RES_hh_tesh_in!E7/RES_summary!E$21)</f>
        <v>117.0629929570179</v>
      </c>
      <c r="F7" s="95">
        <f>IF(RES_hh_tesh_in!F7=0,0,RES_hh_tesh_in!F7/RES_summary!F$21)</f>
        <v>122.0966998489311</v>
      </c>
      <c r="G7" s="95">
        <f>IF(RES_hh_tesh_in!G7=0,0,RES_hh_tesh_in!G7/RES_summary!G$21)</f>
        <v>120.15833754046078</v>
      </c>
      <c r="H7" s="95">
        <f>IF(RES_hh_tesh_in!H7=0,0,RES_hh_tesh_in!H7/RES_summary!H$21)</f>
        <v>124.09558952861458</v>
      </c>
      <c r="I7" s="95">
        <f>IF(RES_hh_tesh_in!I7=0,0,RES_hh_tesh_in!I7/RES_summary!I$21)</f>
        <v>111.25293748791249</v>
      </c>
      <c r="J7" s="95">
        <f>IF(RES_hh_tesh_in!J7=0,0,RES_hh_tesh_in!J7/RES_summary!J$21)</f>
        <v>116.47398521410491</v>
      </c>
      <c r="K7" s="95">
        <f>IF(RES_hh_tesh_in!K7=0,0,RES_hh_tesh_in!K7/RES_summary!K$21)</f>
        <v>109.64414214194093</v>
      </c>
      <c r="L7" s="95">
        <f>IF(RES_hh_tesh_in!L7=0,0,RES_hh_tesh_in!L7/RES_summary!L$21)</f>
        <v>113.4420142572379</v>
      </c>
      <c r="M7" s="95">
        <f>IF(RES_hh_tesh_in!M7=0,0,RES_hh_tesh_in!M7/RES_summary!M$21)</f>
        <v>85.386324043699958</v>
      </c>
      <c r="N7" s="95">
        <f>IF(RES_hh_tesh_in!N7=0,0,RES_hh_tesh_in!N7/RES_summary!N$21)</f>
        <v>84.622507590374028</v>
      </c>
      <c r="O7" s="95">
        <f>IF(RES_hh_tesh_in!O7=0,0,RES_hh_tesh_in!O7/RES_summary!O$21)</f>
        <v>86.623288285705485</v>
      </c>
      <c r="P7" s="95">
        <f>IF(RES_hh_tesh_in!P7=0,0,RES_hh_tesh_in!P7/RES_summary!P$21)</f>
        <v>79.272454821566853</v>
      </c>
      <c r="Q7" s="95">
        <f>IF(RES_hh_tesh_in!Q7=0,0,RES_hh_tesh_in!Q7/RES_summary!Q$21)</f>
        <v>85.667300564036125</v>
      </c>
      <c r="S7" s="28"/>
    </row>
    <row r="8" spans="1:19" ht="12" customHeight="1" x14ac:dyDescent="0.25">
      <c r="A8" s="87" t="s">
        <v>109</v>
      </c>
      <c r="B8" s="95"/>
      <c r="C8" s="95">
        <f>IF(RES_hh_tesh_in!C8=0,0,RES_hh_tesh_in!C8/RES_summary!C$21)</f>
        <v>116.88459962708906</v>
      </c>
      <c r="D8" s="95">
        <f>IF(RES_hh_tesh_in!D8=0,0,RES_hh_tesh_in!D8/RES_summary!D$21)</f>
        <v>112.85740547247629</v>
      </c>
      <c r="E8" s="95">
        <f>IF(RES_hh_tesh_in!E8=0,0,RES_hh_tesh_in!E8/RES_summary!E$21)</f>
        <v>117.21218436607853</v>
      </c>
      <c r="F8" s="95">
        <f>IF(RES_hh_tesh_in!F8=0,0,RES_hh_tesh_in!F8/RES_summary!F$21)</f>
        <v>121.53699815555515</v>
      </c>
      <c r="G8" s="95">
        <f>IF(RES_hh_tesh_in!G8=0,0,RES_hh_tesh_in!G8/RES_summary!G$21)</f>
        <v>121.7339490236762</v>
      </c>
      <c r="H8" s="95">
        <f>IF(RES_hh_tesh_in!H8=0,0,RES_hh_tesh_in!H8/RES_summary!H$21)</f>
        <v>123.81564150784014</v>
      </c>
      <c r="I8" s="95">
        <f>IF(RES_hh_tesh_in!I8=0,0,RES_hh_tesh_in!I8/RES_summary!I$21)</f>
        <v>110.96237237868209</v>
      </c>
      <c r="J8" s="95">
        <f>IF(RES_hh_tesh_in!J8=0,0,RES_hh_tesh_in!J8/RES_summary!J$21)</f>
        <v>119.13395779035254</v>
      </c>
      <c r="K8" s="95">
        <f>IF(RES_hh_tesh_in!K8=0,0,RES_hh_tesh_in!K8/RES_summary!K$21)</f>
        <v>106.07527942072063</v>
      </c>
      <c r="L8" s="95">
        <f>IF(RES_hh_tesh_in!L8=0,0,RES_hh_tesh_in!L8/RES_summary!L$21)</f>
        <v>116.10340662919744</v>
      </c>
      <c r="M8" s="95">
        <f>IF(RES_hh_tesh_in!M8=0,0,RES_hh_tesh_in!M8/RES_summary!M$21)</f>
        <v>83.70224558217123</v>
      </c>
      <c r="N8" s="95">
        <f>IF(RES_hh_tesh_in!N8=0,0,RES_hh_tesh_in!N8/RES_summary!N$21)</f>
        <v>86.488953675598268</v>
      </c>
      <c r="O8" s="95">
        <f>IF(RES_hh_tesh_in!O8=0,0,RES_hh_tesh_in!O8/RES_summary!O$21)</f>
        <v>85.170912223765527</v>
      </c>
      <c r="P8" s="95">
        <f>IF(RES_hh_tesh_in!P8=0,0,RES_hh_tesh_in!P8/RES_summary!P$21)</f>
        <v>0</v>
      </c>
      <c r="Q8" s="95">
        <f>IF(RES_hh_tesh_in!Q8=0,0,RES_hh_tesh_in!Q8/RES_summary!Q$21)</f>
        <v>84.472644728253243</v>
      </c>
      <c r="S8" s="28"/>
    </row>
    <row r="9" spans="1:19" ht="12" customHeight="1" x14ac:dyDescent="0.25">
      <c r="A9" s="87" t="s">
        <v>55</v>
      </c>
      <c r="B9" s="95"/>
      <c r="C9" s="95">
        <f>IF(RES_hh_tesh_in!C9=0,0,RES_hh_tesh_in!C9/RES_summary!C$21)</f>
        <v>0</v>
      </c>
      <c r="D9" s="95">
        <f>IF(RES_hh_tesh_in!D9=0,0,RES_hh_tesh_in!D9/RES_summary!D$21)</f>
        <v>112.55953602039318</v>
      </c>
      <c r="E9" s="95">
        <f>IF(RES_hh_tesh_in!E9=0,0,RES_hh_tesh_in!E9/RES_summary!E$21)</f>
        <v>0</v>
      </c>
      <c r="F9" s="95">
        <f>IF(RES_hh_tesh_in!F9=0,0,RES_hh_tesh_in!F9/RES_summary!F$21)</f>
        <v>117.54620196530337</v>
      </c>
      <c r="G9" s="95">
        <f>IF(RES_hh_tesh_in!G9=0,0,RES_hh_tesh_in!G9/RES_summary!G$21)</f>
        <v>118.35553166883888</v>
      </c>
      <c r="H9" s="95">
        <f>IF(RES_hh_tesh_in!H9=0,0,RES_hh_tesh_in!H9/RES_summary!H$21)</f>
        <v>120.70087205694742</v>
      </c>
      <c r="I9" s="95">
        <f>IF(RES_hh_tesh_in!I9=0,0,RES_hh_tesh_in!I9/RES_summary!I$21)</f>
        <v>124.43233014417312</v>
      </c>
      <c r="J9" s="95">
        <f>IF(RES_hh_tesh_in!J9=0,0,RES_hh_tesh_in!J9/RES_summary!J$21)</f>
        <v>106.00775747840098</v>
      </c>
      <c r="K9" s="95">
        <f>IF(RES_hh_tesh_in!K9=0,0,RES_hh_tesh_in!K9/RES_summary!K$21)</f>
        <v>114.21571515933489</v>
      </c>
      <c r="L9" s="95">
        <f>IF(RES_hh_tesh_in!L9=0,0,RES_hh_tesh_in!L9/RES_summary!L$21)</f>
        <v>111.31060971937049</v>
      </c>
      <c r="M9" s="95">
        <f>IF(RES_hh_tesh_in!M9=0,0,RES_hh_tesh_in!M9/RES_summary!M$21)</f>
        <v>85.994720303135253</v>
      </c>
      <c r="N9" s="95">
        <f>IF(RES_hh_tesh_in!N9=0,0,RES_hh_tesh_in!N9/RES_summary!N$21)</f>
        <v>87.000641394801306</v>
      </c>
      <c r="O9" s="95">
        <f>IF(RES_hh_tesh_in!O9=0,0,RES_hh_tesh_in!O9/RES_summary!O$21)</f>
        <v>82.824879239549603</v>
      </c>
      <c r="P9" s="95">
        <f>IF(RES_hh_tesh_in!P9=0,0,RES_hh_tesh_in!P9/RES_summary!P$21)</f>
        <v>74.006905268573647</v>
      </c>
      <c r="Q9" s="95">
        <f>IF(RES_hh_tesh_in!Q9=0,0,RES_hh_tesh_in!Q9/RES_summary!Q$21)</f>
        <v>83.178669425195807</v>
      </c>
      <c r="S9" s="28"/>
    </row>
    <row r="10" spans="1:19" ht="12" customHeight="1" x14ac:dyDescent="0.25">
      <c r="A10" s="87" t="s">
        <v>79</v>
      </c>
      <c r="B10" s="95"/>
      <c r="C10" s="95">
        <f>IF(RES_hh_tesh_in!C10=0,0,RES_hh_tesh_in!C10/RES_summary!C$21)</f>
        <v>0</v>
      </c>
      <c r="D10" s="95">
        <f>IF(RES_hh_tesh_in!D10=0,0,RES_hh_tesh_in!D10/RES_summary!D$21)</f>
        <v>0</v>
      </c>
      <c r="E10" s="95">
        <f>IF(RES_hh_tesh_in!E10=0,0,RES_hh_tesh_in!E10/RES_summary!E$21)</f>
        <v>0</v>
      </c>
      <c r="F10" s="95">
        <f>IF(RES_hh_tesh_in!F10=0,0,RES_hh_tesh_in!F10/RES_summary!F$21)</f>
        <v>0</v>
      </c>
      <c r="G10" s="95">
        <f>IF(RES_hh_tesh_in!G10=0,0,RES_hh_tesh_in!G10/RES_summary!G$21)</f>
        <v>0</v>
      </c>
      <c r="H10" s="95">
        <f>IF(RES_hh_tesh_in!H10=0,0,RES_hh_tesh_in!H10/RES_summary!H$21)</f>
        <v>0</v>
      </c>
      <c r="I10" s="95">
        <f>IF(RES_hh_tesh_in!I10=0,0,RES_hh_tesh_in!I10/RES_summary!I$21)</f>
        <v>0</v>
      </c>
      <c r="J10" s="95">
        <f>IF(RES_hh_tesh_in!J10=0,0,RES_hh_tesh_in!J10/RES_summary!J$21)</f>
        <v>0</v>
      </c>
      <c r="K10" s="95">
        <f>IF(RES_hh_tesh_in!K10=0,0,RES_hh_tesh_in!K10/RES_summary!K$21)</f>
        <v>0</v>
      </c>
      <c r="L10" s="95">
        <f>IF(RES_hh_tesh_in!L10=0,0,RES_hh_tesh_in!L10/RES_summary!L$21)</f>
        <v>0</v>
      </c>
      <c r="M10" s="95">
        <f>IF(RES_hh_tesh_in!M10=0,0,RES_hh_tesh_in!M10/RES_summary!M$21)</f>
        <v>0</v>
      </c>
      <c r="N10" s="95">
        <f>IF(RES_hh_tesh_in!N10=0,0,RES_hh_tesh_in!N10/RES_summary!N$21)</f>
        <v>0</v>
      </c>
      <c r="O10" s="95">
        <f>IF(RES_hh_tesh_in!O10=0,0,RES_hh_tesh_in!O10/RES_summary!O$21)</f>
        <v>0</v>
      </c>
      <c r="P10" s="95">
        <f>IF(RES_hh_tesh_in!P10=0,0,RES_hh_tesh_in!P10/RES_summary!P$21)</f>
        <v>0</v>
      </c>
      <c r="Q10" s="95">
        <f>IF(RES_hh_tesh_in!Q10=0,0,RES_hh_tesh_in!Q10/RES_summary!Q$21)</f>
        <v>0</v>
      </c>
      <c r="S10" s="28"/>
    </row>
    <row r="11" spans="1:19" ht="12" customHeight="1" x14ac:dyDescent="0.25">
      <c r="A11" s="87" t="s">
        <v>61</v>
      </c>
      <c r="B11" s="95"/>
      <c r="C11" s="95">
        <f>IF(RES_hh_tesh_in!C11=0,0,RES_hh_tesh_in!C11/RES_summary!C$21)</f>
        <v>0</v>
      </c>
      <c r="D11" s="95">
        <f>IF(RES_hh_tesh_in!D11=0,0,RES_hh_tesh_in!D11/RES_summary!D$21)</f>
        <v>0</v>
      </c>
      <c r="E11" s="95">
        <f>IF(RES_hh_tesh_in!E11=0,0,RES_hh_tesh_in!E11/RES_summary!E$21)</f>
        <v>0</v>
      </c>
      <c r="F11" s="95">
        <f>IF(RES_hh_tesh_in!F11=0,0,RES_hh_tesh_in!F11/RES_summary!F$21)</f>
        <v>0</v>
      </c>
      <c r="G11" s="95">
        <f>IF(RES_hh_tesh_in!G11=0,0,RES_hh_tesh_in!G11/RES_summary!G$21)</f>
        <v>0</v>
      </c>
      <c r="H11" s="95">
        <f>IF(RES_hh_tesh_in!H11=0,0,RES_hh_tesh_in!H11/RES_summary!H$21)</f>
        <v>0</v>
      </c>
      <c r="I11" s="95">
        <f>IF(RES_hh_tesh_in!I11=0,0,RES_hh_tesh_in!I11/RES_summary!I$21)</f>
        <v>0</v>
      </c>
      <c r="J11" s="95">
        <f>IF(RES_hh_tesh_in!J11=0,0,RES_hh_tesh_in!J11/RES_summary!J$21)</f>
        <v>0</v>
      </c>
      <c r="K11" s="95">
        <f>IF(RES_hh_tesh_in!K11=0,0,RES_hh_tesh_in!K11/RES_summary!K$21)</f>
        <v>0</v>
      </c>
      <c r="L11" s="95">
        <f>IF(RES_hh_tesh_in!L11=0,0,RES_hh_tesh_in!L11/RES_summary!L$21)</f>
        <v>0</v>
      </c>
      <c r="M11" s="95">
        <f>IF(RES_hh_tesh_in!M11=0,0,RES_hh_tesh_in!M11/RES_summary!M$21)</f>
        <v>0</v>
      </c>
      <c r="N11" s="95">
        <f>IF(RES_hh_tesh_in!N11=0,0,RES_hh_tesh_in!N11/RES_summary!N$21)</f>
        <v>0</v>
      </c>
      <c r="O11" s="95">
        <f>IF(RES_hh_tesh_in!O11=0,0,RES_hh_tesh_in!O11/RES_summary!O$21)</f>
        <v>0</v>
      </c>
      <c r="P11" s="95">
        <f>IF(RES_hh_tesh_in!P11=0,0,RES_hh_tesh_in!P11/RES_summary!P$21)</f>
        <v>0</v>
      </c>
      <c r="Q11" s="95">
        <f>IF(RES_hh_tesh_in!Q11=0,0,RES_hh_tesh_in!Q11/RES_summary!Q$21)</f>
        <v>0</v>
      </c>
      <c r="S11" s="28"/>
    </row>
    <row r="12" spans="1:19" ht="12" customHeight="1" x14ac:dyDescent="0.25">
      <c r="A12" s="87" t="s">
        <v>115</v>
      </c>
      <c r="B12" s="95"/>
      <c r="C12" s="95">
        <f>IF(RES_hh_tesh_in!C12=0,0,RES_hh_tesh_in!C12/RES_summary!C$21)</f>
        <v>131.84079604094478</v>
      </c>
      <c r="D12" s="95">
        <f>IF(RES_hh_tesh_in!D12=0,0,RES_hh_tesh_in!D12/RES_summary!D$21)</f>
        <v>125.61699854341829</v>
      </c>
      <c r="E12" s="95">
        <f>IF(RES_hh_tesh_in!E12=0,0,RES_hh_tesh_in!E12/RES_summary!E$21)</f>
        <v>129.71181738834508</v>
      </c>
      <c r="F12" s="95">
        <f>IF(RES_hh_tesh_in!F12=0,0,RES_hh_tesh_in!F12/RES_summary!F$21)</f>
        <v>134.71827064934104</v>
      </c>
      <c r="G12" s="95">
        <f>IF(RES_hh_tesh_in!G12=0,0,RES_hh_tesh_in!G12/RES_summary!G$21)</f>
        <v>134.69205031686374</v>
      </c>
      <c r="H12" s="95">
        <f>IF(RES_hh_tesh_in!H12=0,0,RES_hh_tesh_in!H12/RES_summary!H$21)</f>
        <v>138.64051985531015</v>
      </c>
      <c r="I12" s="95">
        <f>IF(RES_hh_tesh_in!I12=0,0,RES_hh_tesh_in!I12/RES_summary!I$21)</f>
        <v>123.72597585999468</v>
      </c>
      <c r="J12" s="95">
        <f>IF(RES_hh_tesh_in!J12=0,0,RES_hh_tesh_in!J12/RES_summary!J$21)</f>
        <v>131.21423505829594</v>
      </c>
      <c r="K12" s="95">
        <f>IF(RES_hh_tesh_in!K12=0,0,RES_hh_tesh_in!K12/RES_summary!K$21)</f>
        <v>120.40054975154683</v>
      </c>
      <c r="L12" s="95">
        <f>IF(RES_hh_tesh_in!L12=0,0,RES_hh_tesh_in!L12/RES_summary!L$21)</f>
        <v>127.47334339780751</v>
      </c>
      <c r="M12" s="95">
        <f>IF(RES_hh_tesh_in!M12=0,0,RES_hh_tesh_in!M12/RES_summary!M$21)</f>
        <v>96.282627415097352</v>
      </c>
      <c r="N12" s="95">
        <f>IF(RES_hh_tesh_in!N12=0,0,RES_hh_tesh_in!N12/RES_summary!N$21)</f>
        <v>94.895603222629859</v>
      </c>
      <c r="O12" s="95">
        <f>IF(RES_hh_tesh_in!O12=0,0,RES_hh_tesh_in!O12/RES_summary!O$21)</f>
        <v>96.742584721417913</v>
      </c>
      <c r="P12" s="95">
        <f>IF(RES_hh_tesh_in!P12=0,0,RES_hh_tesh_in!P12/RES_summary!P$21)</f>
        <v>87.783920449822119</v>
      </c>
      <c r="Q12" s="95">
        <f>IF(RES_hh_tesh_in!Q12=0,0,RES_hh_tesh_in!Q12/RES_summary!Q$21)</f>
        <v>94.551378337951974</v>
      </c>
      <c r="S12" s="28"/>
    </row>
    <row r="13" spans="1:19" ht="12" customHeight="1" x14ac:dyDescent="0.25">
      <c r="A13" s="51" t="s">
        <v>114</v>
      </c>
      <c r="B13" s="22"/>
      <c r="C13" s="22">
        <f>IF(RES_hh_tesh_in!C13=0,0,RES_hh_tesh_in!C13/RES_summary!C$21)</f>
        <v>141.97113932769921</v>
      </c>
      <c r="D13" s="22">
        <f>IF(RES_hh_tesh_in!D13=0,0,RES_hh_tesh_in!D13/RES_summary!D$21)</f>
        <v>125.57783452093702</v>
      </c>
      <c r="E13" s="22">
        <f>IF(RES_hh_tesh_in!E13=0,0,RES_hh_tesh_in!E13/RES_summary!E$21)</f>
        <v>132.95466510759823</v>
      </c>
      <c r="F13" s="22">
        <f>IF(RES_hh_tesh_in!F13=0,0,RES_hh_tesh_in!F13/RES_summary!F$21)</f>
        <v>143.56783886810115</v>
      </c>
      <c r="G13" s="22">
        <f>IF(RES_hh_tesh_in!G13=0,0,RES_hh_tesh_in!G13/RES_summary!G$21)</f>
        <v>140.71429685572397</v>
      </c>
      <c r="H13" s="22">
        <f>IF(RES_hh_tesh_in!H13=0,0,RES_hh_tesh_in!H13/RES_summary!H$21)</f>
        <v>154.97636067931933</v>
      </c>
      <c r="I13" s="22">
        <f>IF(RES_hh_tesh_in!I13=0,0,RES_hh_tesh_in!I13/RES_summary!I$21)</f>
        <v>131.86512279579716</v>
      </c>
      <c r="J13" s="22">
        <f>IF(RES_hh_tesh_in!J13=0,0,RES_hh_tesh_in!J13/RES_summary!J$21)</f>
        <v>140.2364352493893</v>
      </c>
      <c r="K13" s="22">
        <f>IF(RES_hh_tesh_in!K13=0,0,RES_hh_tesh_in!K13/RES_summary!K$21)</f>
        <v>113.08693552249611</v>
      </c>
      <c r="L13" s="22">
        <f>IF(RES_hh_tesh_in!L13=0,0,RES_hh_tesh_in!L13/RES_summary!L$21)</f>
        <v>126.00143549400542</v>
      </c>
      <c r="M13" s="22">
        <f>IF(RES_hh_tesh_in!M13=0,0,RES_hh_tesh_in!M13/RES_summary!M$21)</f>
        <v>92.657102229705259</v>
      </c>
      <c r="N13" s="22">
        <f>IF(RES_hh_tesh_in!N13=0,0,RES_hh_tesh_in!N13/RES_summary!N$21)</f>
        <v>93.29768288219806</v>
      </c>
      <c r="O13" s="22">
        <f>IF(RES_hh_tesh_in!O13=0,0,RES_hh_tesh_in!O13/RES_summary!O$21)</f>
        <v>103.83397952750171</v>
      </c>
      <c r="P13" s="22">
        <f>IF(RES_hh_tesh_in!P13=0,0,RES_hh_tesh_in!P13/RES_summary!P$21)</f>
        <v>93.709909262998792</v>
      </c>
      <c r="Q13" s="22">
        <f>IF(RES_hh_tesh_in!Q13=0,0,RES_hh_tesh_in!Q13/RES_summary!Q$21)</f>
        <v>104.50092133863596</v>
      </c>
      <c r="S13" s="28"/>
    </row>
    <row r="14" spans="1:19" ht="12" customHeight="1" x14ac:dyDescent="0.25">
      <c r="A14" s="99" t="s">
        <v>117</v>
      </c>
      <c r="B14" s="98"/>
      <c r="C14" s="98">
        <f>IF(RES_hh_tesh_in!C14=0,0,RES_hh_tesh_in!C14/RES_summary!C$21)</f>
        <v>4.0157341276387797</v>
      </c>
      <c r="D14" s="98">
        <f>IF(RES_hh_tesh_in!D14=0,0,RES_hh_tesh_in!D14/RES_summary!D$21)</f>
        <v>1.9456880932656508</v>
      </c>
      <c r="E14" s="98">
        <f>IF(RES_hh_tesh_in!E14=0,0,RES_hh_tesh_in!E14/RES_summary!E$21)</f>
        <v>2.7612177512648404</v>
      </c>
      <c r="F14" s="98">
        <f>IF(RES_hh_tesh_in!F14=0,0,RES_hh_tesh_in!F14/RES_summary!F$21)</f>
        <v>3.3361220064033978</v>
      </c>
      <c r="G14" s="98">
        <f>IF(RES_hh_tesh_in!G14=0,0,RES_hh_tesh_in!G14/RES_summary!G$21)</f>
        <v>2.8701741531307428</v>
      </c>
      <c r="H14" s="98">
        <f>IF(RES_hh_tesh_in!H14=0,0,RES_hh_tesh_in!H14/RES_summary!H$21)</f>
        <v>4.2854117083116892</v>
      </c>
      <c r="I14" s="98">
        <f>IF(RES_hh_tesh_in!I14=0,0,RES_hh_tesh_in!I14/RES_summary!I$21)</f>
        <v>2.9088750790823616</v>
      </c>
      <c r="J14" s="98">
        <f>IF(RES_hh_tesh_in!J14=0,0,RES_hh_tesh_in!J14/RES_summary!J$21)</f>
        <v>3.3787933658206497</v>
      </c>
      <c r="K14" s="98">
        <f>IF(RES_hh_tesh_in!K14=0,0,RES_hh_tesh_in!K14/RES_summary!K$21)</f>
        <v>1.0154868341764425</v>
      </c>
      <c r="L14" s="98">
        <f>IF(RES_hh_tesh_in!L14=0,0,RES_hh_tesh_in!L14/RES_summary!L$21)</f>
        <v>2.0989196114439905</v>
      </c>
      <c r="M14" s="98">
        <f>IF(RES_hh_tesh_in!M14=0,0,RES_hh_tesh_in!M14/RES_summary!M$21)</f>
        <v>1.1901883205640329</v>
      </c>
      <c r="N14" s="98">
        <f>IF(RES_hh_tesh_in!N14=0,0,RES_hh_tesh_in!N14/RES_summary!N$21)</f>
        <v>1.4452419093908933</v>
      </c>
      <c r="O14" s="98">
        <f>IF(RES_hh_tesh_in!O14=0,0,RES_hh_tesh_in!O14/RES_summary!O$21)</f>
        <v>1.8691916428541082</v>
      </c>
      <c r="P14" s="98">
        <f>IF(RES_hh_tesh_in!P14=0,0,RES_hh_tesh_in!P14/RES_summary!P$21)</f>
        <v>2.385416599121823</v>
      </c>
      <c r="Q14" s="98">
        <f>IF(RES_hh_tesh_in!Q14=0,0,RES_hh_tesh_in!Q14/RES_summary!Q$21)</f>
        <v>2.8597030866541973</v>
      </c>
      <c r="S14" s="28"/>
    </row>
    <row r="15" spans="1:19" ht="12.95" customHeight="1" x14ac:dyDescent="0.25">
      <c r="A15" s="89" t="s">
        <v>112</v>
      </c>
      <c r="B15" s="96"/>
      <c r="C15" s="96">
        <f>IF(RES_hh_tesh_in!C15=0,0,RES_hh_tesh_in!C15/RES_summary!C$21)</f>
        <v>0.16111185355712507</v>
      </c>
      <c r="D15" s="96">
        <f>IF(RES_hh_tesh_in!D15=0,0,RES_hh_tesh_in!D15/RES_summary!D$21)</f>
        <v>0.16189939917963414</v>
      </c>
      <c r="E15" s="96">
        <f>IF(RES_hh_tesh_in!E15=0,0,RES_hh_tesh_in!E15/RES_summary!E$21)</f>
        <v>0.14223957736944587</v>
      </c>
      <c r="F15" s="96">
        <f>IF(RES_hh_tesh_in!F15=0,0,RES_hh_tesh_in!F15/RES_summary!F$21)</f>
        <v>0.21372598915113256</v>
      </c>
      <c r="G15" s="96">
        <f>IF(RES_hh_tesh_in!G15=0,0,RES_hh_tesh_in!G15/RES_summary!G$21)</f>
        <v>0.29327479314787519</v>
      </c>
      <c r="H15" s="96">
        <f>IF(RES_hh_tesh_in!H15=0,0,RES_hh_tesh_in!H15/RES_summary!H$21)</f>
        <v>0.37156934244637713</v>
      </c>
      <c r="I15" s="96">
        <f>IF(RES_hh_tesh_in!I15=0,0,RES_hh_tesh_in!I15/RES_summary!I$21)</f>
        <v>0.41538515699906164</v>
      </c>
      <c r="J15" s="96">
        <f>IF(RES_hh_tesh_in!J15=0,0,RES_hh_tesh_in!J15/RES_summary!J$21)</f>
        <v>0.41019342658654523</v>
      </c>
      <c r="K15" s="96">
        <f>IF(RES_hh_tesh_in!K15=0,0,RES_hh_tesh_in!K15/RES_summary!K$21)</f>
        <v>0.68644677878642346</v>
      </c>
      <c r="L15" s="96">
        <f>IF(RES_hh_tesh_in!L15=0,0,RES_hh_tesh_in!L15/RES_summary!L$21)</f>
        <v>0.78258128999607846</v>
      </c>
      <c r="M15" s="96">
        <f>IF(RES_hh_tesh_in!M15=0,0,RES_hh_tesh_in!M15/RES_summary!M$21)</f>
        <v>1.0286728467882442</v>
      </c>
      <c r="N15" s="96">
        <f>IF(RES_hh_tesh_in!N15=0,0,RES_hh_tesh_in!N15/RES_summary!N$21)</f>
        <v>1.0372597726951995</v>
      </c>
      <c r="O15" s="96">
        <f>IF(RES_hh_tesh_in!O15=0,0,RES_hh_tesh_in!O15/RES_summary!O$21)</f>
        <v>1.3065966166525287</v>
      </c>
      <c r="P15" s="96">
        <f>IF(RES_hh_tesh_in!P15=0,0,RES_hh_tesh_in!P15/RES_summary!P$21)</f>
        <v>1.4904876608113253</v>
      </c>
      <c r="Q15" s="96">
        <f>IF(RES_hh_tesh_in!Q15=0,0,RES_hh_tesh_in!Q15/RES_summary!Q$21)</f>
        <v>1.2714049790139885</v>
      </c>
      <c r="S15" s="28"/>
    </row>
    <row r="16" spans="1:19" ht="12" customHeight="1" x14ac:dyDescent="0.25">
      <c r="A16" s="87" t="s">
        <v>111</v>
      </c>
      <c r="B16" s="97"/>
      <c r="C16" s="97">
        <f>IF(RES_hh_tesh_in!C16=0,0,RES_hh_tesh_in!C16/RES_summary!C$21)</f>
        <v>0.16111185355712507</v>
      </c>
      <c r="D16" s="97">
        <f>IF(RES_hh_tesh_in!D16=0,0,RES_hh_tesh_in!D16/RES_summary!D$21)</f>
        <v>0.16189939917963414</v>
      </c>
      <c r="E16" s="97">
        <f>IF(RES_hh_tesh_in!E16=0,0,RES_hh_tesh_in!E16/RES_summary!E$21)</f>
        <v>0.14223957736944587</v>
      </c>
      <c r="F16" s="97">
        <f>IF(RES_hh_tesh_in!F16=0,0,RES_hh_tesh_in!F16/RES_summary!F$21)</f>
        <v>0.21372598915113256</v>
      </c>
      <c r="G16" s="97">
        <f>IF(RES_hh_tesh_in!G16=0,0,RES_hh_tesh_in!G16/RES_summary!G$21)</f>
        <v>0.29327479314787519</v>
      </c>
      <c r="H16" s="97">
        <f>IF(RES_hh_tesh_in!H16=0,0,RES_hh_tesh_in!H16/RES_summary!H$21)</f>
        <v>0.37156934244637713</v>
      </c>
      <c r="I16" s="97">
        <f>IF(RES_hh_tesh_in!I16=0,0,RES_hh_tesh_in!I16/RES_summary!I$21)</f>
        <v>0.41538515699906164</v>
      </c>
      <c r="J16" s="97">
        <f>IF(RES_hh_tesh_in!J16=0,0,RES_hh_tesh_in!J16/RES_summary!J$21)</f>
        <v>0.41019342658654523</v>
      </c>
      <c r="K16" s="97">
        <f>IF(RES_hh_tesh_in!K16=0,0,RES_hh_tesh_in!K16/RES_summary!K$21)</f>
        <v>0.68644677878642346</v>
      </c>
      <c r="L16" s="97">
        <f>IF(RES_hh_tesh_in!L16=0,0,RES_hh_tesh_in!L16/RES_summary!L$21)</f>
        <v>0.78258128999607846</v>
      </c>
      <c r="M16" s="97">
        <f>IF(RES_hh_tesh_in!M16=0,0,RES_hh_tesh_in!M16/RES_summary!M$21)</f>
        <v>1.0286728467882442</v>
      </c>
      <c r="N16" s="97">
        <f>IF(RES_hh_tesh_in!N16=0,0,RES_hh_tesh_in!N16/RES_summary!N$21)</f>
        <v>1.0372597726951995</v>
      </c>
      <c r="O16" s="97">
        <f>IF(RES_hh_tesh_in!O16=0,0,RES_hh_tesh_in!O16/RES_summary!O$21)</f>
        <v>1.3065966166525287</v>
      </c>
      <c r="P16" s="97">
        <f>IF(RES_hh_tesh_in!P16=0,0,RES_hh_tesh_in!P16/RES_summary!P$21)</f>
        <v>1.4904876608113253</v>
      </c>
      <c r="Q16" s="97">
        <f>IF(RES_hh_tesh_in!Q16=0,0,RES_hh_tesh_in!Q16/RES_summary!Q$21)</f>
        <v>1.2714049790139885</v>
      </c>
      <c r="S16" s="28"/>
    </row>
    <row r="17" spans="1:19" ht="12.95" customHeight="1" x14ac:dyDescent="0.25">
      <c r="A17" s="89" t="s">
        <v>63</v>
      </c>
      <c r="B17" s="96"/>
      <c r="C17" s="96">
        <f>IF(RES_hh_tesh_in!C17=0,0,RES_hh_tesh_in!C17/RES_summary!C$21)</f>
        <v>28.085961903112004</v>
      </c>
      <c r="D17" s="96">
        <f>IF(RES_hh_tesh_in!D17=0,0,RES_hh_tesh_in!D17/RES_summary!D$21)</f>
        <v>26.892868216070717</v>
      </c>
      <c r="E17" s="96">
        <f>IF(RES_hh_tesh_in!E17=0,0,RES_hh_tesh_in!E17/RES_summary!E$21)</f>
        <v>26.790270082749721</v>
      </c>
      <c r="F17" s="96">
        <f>IF(RES_hh_tesh_in!F17=0,0,RES_hh_tesh_in!F17/RES_summary!F$21)</f>
        <v>27.308675435914623</v>
      </c>
      <c r="G17" s="96">
        <f>IF(RES_hh_tesh_in!G17=0,0,RES_hh_tesh_in!G17/RES_summary!G$21)</f>
        <v>27.377489519814862</v>
      </c>
      <c r="H17" s="96">
        <f>IF(RES_hh_tesh_in!H17=0,0,RES_hh_tesh_in!H17/RES_summary!H$21)</f>
        <v>28.315831319896578</v>
      </c>
      <c r="I17" s="96">
        <f>IF(RES_hh_tesh_in!I17=0,0,RES_hh_tesh_in!I17/RES_summary!I$21)</f>
        <v>27.182452740488689</v>
      </c>
      <c r="J17" s="96">
        <f>IF(RES_hh_tesh_in!J17=0,0,RES_hh_tesh_in!J17/RES_summary!J$21)</f>
        <v>27.255690620576395</v>
      </c>
      <c r="K17" s="96">
        <f>IF(RES_hh_tesh_in!K17=0,0,RES_hh_tesh_in!K17/RES_summary!K$21)</f>
        <v>25.284867732733314</v>
      </c>
      <c r="L17" s="96">
        <f>IF(RES_hh_tesh_in!L17=0,0,RES_hh_tesh_in!L17/RES_summary!L$21)</f>
        <v>25.617171201429706</v>
      </c>
      <c r="M17" s="96">
        <f>IF(RES_hh_tesh_in!M17=0,0,RES_hh_tesh_in!M17/RES_summary!M$21)</f>
        <v>25.858003766932423</v>
      </c>
      <c r="N17" s="96">
        <f>IF(RES_hh_tesh_in!N17=0,0,RES_hh_tesh_in!N17/RES_summary!N$21)</f>
        <v>24.270751031992845</v>
      </c>
      <c r="O17" s="96">
        <f>IF(RES_hh_tesh_in!O17=0,0,RES_hh_tesh_in!O17/RES_summary!O$21)</f>
        <v>25.805705554452562</v>
      </c>
      <c r="P17" s="96">
        <f>IF(RES_hh_tesh_in!P17=0,0,RES_hh_tesh_in!P17/RES_summary!P$21)</f>
        <v>24.964945434459558</v>
      </c>
      <c r="Q17" s="96">
        <f>IF(RES_hh_tesh_in!Q17=0,0,RES_hh_tesh_in!Q17/RES_summary!Q$21)</f>
        <v>25.155346988826619</v>
      </c>
      <c r="S17" s="28"/>
    </row>
    <row r="18" spans="1:19" ht="12" customHeight="1" x14ac:dyDescent="0.25">
      <c r="A18" s="87" t="s">
        <v>58</v>
      </c>
      <c r="B18" s="95"/>
      <c r="C18" s="95">
        <f>IF(RES_hh_tesh_in!C18=0,0,RES_hh_tesh_in!C18/RES_summary!C$21)</f>
        <v>0</v>
      </c>
      <c r="D18" s="95">
        <f>IF(RES_hh_tesh_in!D18=0,0,RES_hh_tesh_in!D18/RES_summary!D$21)</f>
        <v>25.720477112471684</v>
      </c>
      <c r="E18" s="95">
        <f>IF(RES_hh_tesh_in!E18=0,0,RES_hh_tesh_in!E18/RES_summary!E$21)</f>
        <v>0</v>
      </c>
      <c r="F18" s="95">
        <f>IF(RES_hh_tesh_in!F18=0,0,RES_hh_tesh_in!F18/RES_summary!F$21)</f>
        <v>25.274280848010456</v>
      </c>
      <c r="G18" s="95">
        <f>IF(RES_hh_tesh_in!G18=0,0,RES_hh_tesh_in!G18/RES_summary!G$21)</f>
        <v>25.220214974388323</v>
      </c>
      <c r="H18" s="95">
        <f>IF(RES_hh_tesh_in!H18=0,0,RES_hh_tesh_in!H18/RES_summary!H$21)</f>
        <v>25.257421289026759</v>
      </c>
      <c r="I18" s="95">
        <f>IF(RES_hh_tesh_in!I18=0,0,RES_hh_tesh_in!I18/RES_summary!I$21)</f>
        <v>25.049613332479701</v>
      </c>
      <c r="J18" s="95">
        <f>IF(RES_hh_tesh_in!J18=0,0,RES_hh_tesh_in!J18/RES_summary!J$21)</f>
        <v>24.593251671354643</v>
      </c>
      <c r="K18" s="95">
        <f>IF(RES_hh_tesh_in!K18=0,0,RES_hh_tesh_in!K18/RES_summary!K$21)</f>
        <v>24.380759532464456</v>
      </c>
      <c r="L18" s="95">
        <f>IF(RES_hh_tesh_in!L18=0,0,RES_hh_tesh_in!L18/RES_summary!L$21)</f>
        <v>24.099116527392081</v>
      </c>
      <c r="M18" s="95">
        <f>IF(RES_hh_tesh_in!M18=0,0,RES_hh_tesh_in!M18/RES_summary!M$21)</f>
        <v>23.68442340443076</v>
      </c>
      <c r="N18" s="95">
        <f>IF(RES_hh_tesh_in!N18=0,0,RES_hh_tesh_in!N18/RES_summary!N$21)</f>
        <v>23.632872152512039</v>
      </c>
      <c r="O18" s="95">
        <f>IF(RES_hh_tesh_in!O18=0,0,RES_hh_tesh_in!O18/RES_summary!O$21)</f>
        <v>23.524659050161905</v>
      </c>
      <c r="P18" s="95">
        <f>IF(RES_hh_tesh_in!P18=0,0,RES_hh_tesh_in!P18/RES_summary!P$21)</f>
        <v>0</v>
      </c>
      <c r="Q18" s="95">
        <f>IF(RES_hh_tesh_in!Q18=0,0,RES_hh_tesh_in!Q18/RES_summary!Q$21)</f>
        <v>0</v>
      </c>
      <c r="S18" s="28"/>
    </row>
    <row r="19" spans="1:19" s="28" customFormat="1" ht="12" customHeight="1" x14ac:dyDescent="0.25">
      <c r="A19" s="87" t="s">
        <v>84</v>
      </c>
      <c r="B19" s="95"/>
      <c r="C19" s="95">
        <f>IF(RES_hh_tesh_in!C19=0,0,RES_hh_tesh_in!C19/RES_summary!C$21)</f>
        <v>26.375003721158297</v>
      </c>
      <c r="D19" s="95">
        <f>IF(RES_hh_tesh_in!D19=0,0,RES_hh_tesh_in!D19/RES_summary!D$21)</f>
        <v>25.796611447405134</v>
      </c>
      <c r="E19" s="95">
        <f>IF(RES_hh_tesh_in!E19=0,0,RES_hh_tesh_in!E19/RES_summary!E$21)</f>
        <v>25.730549153465802</v>
      </c>
      <c r="F19" s="95">
        <f>IF(RES_hh_tesh_in!F19=0,0,RES_hh_tesh_in!F19/RES_summary!F$21)</f>
        <v>25.64271250982404</v>
      </c>
      <c r="G19" s="95">
        <f>IF(RES_hh_tesh_in!G19=0,0,RES_hh_tesh_in!G19/RES_summary!G$21)</f>
        <v>25.762031329783035</v>
      </c>
      <c r="H19" s="95">
        <f>IF(RES_hh_tesh_in!H19=0,0,RES_hh_tesh_in!H19/RES_summary!H$21)</f>
        <v>26.094884653613779</v>
      </c>
      <c r="I19" s="95">
        <f>IF(RES_hh_tesh_in!I19=0,0,RES_hh_tesh_in!I19/RES_summary!I$21)</f>
        <v>25.805539176147477</v>
      </c>
      <c r="J19" s="95">
        <f>IF(RES_hh_tesh_in!J19=0,0,RES_hh_tesh_in!J19/RES_summary!J$21)</f>
        <v>24.900068219511962</v>
      </c>
      <c r="K19" s="95">
        <f>IF(RES_hh_tesh_in!K19=0,0,RES_hh_tesh_in!K19/RES_summary!K$21)</f>
        <v>18.192167385356225</v>
      </c>
      <c r="L19" s="95">
        <f>IF(RES_hh_tesh_in!L19=0,0,RES_hh_tesh_in!L19/RES_summary!L$21)</f>
        <v>0</v>
      </c>
      <c r="M19" s="95">
        <f>IF(RES_hh_tesh_in!M19=0,0,RES_hh_tesh_in!M19/RES_summary!M$21)</f>
        <v>0</v>
      </c>
      <c r="N19" s="95">
        <f>IF(RES_hh_tesh_in!N19=0,0,RES_hh_tesh_in!N19/RES_summary!N$21)</f>
        <v>0</v>
      </c>
      <c r="O19" s="95">
        <f>IF(RES_hh_tesh_in!O19=0,0,RES_hh_tesh_in!O19/RES_summary!O$21)</f>
        <v>23.267512671366312</v>
      </c>
      <c r="P19" s="95">
        <f>IF(RES_hh_tesh_in!P19=0,0,RES_hh_tesh_in!P19/RES_summary!P$21)</f>
        <v>22.653058281621977</v>
      </c>
      <c r="Q19" s="95">
        <f>IF(RES_hh_tesh_in!Q19=0,0,RES_hh_tesh_in!Q19/RES_summary!Q$21)</f>
        <v>0</v>
      </c>
    </row>
    <row r="20" spans="1:19" ht="12" customHeight="1" x14ac:dyDescent="0.25">
      <c r="A20" s="87" t="s">
        <v>110</v>
      </c>
      <c r="B20" s="95"/>
      <c r="C20" s="95">
        <f>IF(RES_hh_tesh_in!C20=0,0,RES_hh_tesh_in!C20/RES_summary!C$21)</f>
        <v>26.485834301618898</v>
      </c>
      <c r="D20" s="95">
        <f>IF(RES_hh_tesh_in!D20=0,0,RES_hh_tesh_in!D20/RES_summary!D$21)</f>
        <v>25.687391387059588</v>
      </c>
      <c r="E20" s="95">
        <f>IF(RES_hh_tesh_in!E20=0,0,RES_hh_tesh_in!E20/RES_summary!E$21)</f>
        <v>25.616801148684257</v>
      </c>
      <c r="F20" s="95">
        <f>IF(RES_hh_tesh_in!F20=0,0,RES_hh_tesh_in!F20/RES_summary!F$21)</f>
        <v>25.172039606459013</v>
      </c>
      <c r="G20" s="95">
        <f>IF(RES_hh_tesh_in!G20=0,0,RES_hh_tesh_in!G20/RES_summary!G$21)</f>
        <v>25.164358531781247</v>
      </c>
      <c r="H20" s="95">
        <f>IF(RES_hh_tesh_in!H20=0,0,RES_hh_tesh_in!H20/RES_summary!H$21)</f>
        <v>25.2751758146638</v>
      </c>
      <c r="I20" s="95">
        <f>IF(RES_hh_tesh_in!I20=0,0,RES_hh_tesh_in!I20/RES_summary!I$21)</f>
        <v>24.104382933338524</v>
      </c>
      <c r="J20" s="95">
        <f>IF(RES_hh_tesh_in!J20=0,0,RES_hh_tesh_in!J20/RES_summary!J$21)</f>
        <v>22.083739440481605</v>
      </c>
      <c r="K20" s="95">
        <f>IF(RES_hh_tesh_in!K20=0,0,RES_hh_tesh_in!K20/RES_summary!K$21)</f>
        <v>22.189746483267403</v>
      </c>
      <c r="L20" s="95">
        <f>IF(RES_hh_tesh_in!L20=0,0,RES_hh_tesh_in!L20/RES_summary!L$21)</f>
        <v>18.776890291399013</v>
      </c>
      <c r="M20" s="95">
        <f>IF(RES_hh_tesh_in!M20=0,0,RES_hh_tesh_in!M20/RES_summary!M$21)</f>
        <v>16.333365633061323</v>
      </c>
      <c r="N20" s="95">
        <f>IF(RES_hh_tesh_in!N20=0,0,RES_hh_tesh_in!N20/RES_summary!N$21)</f>
        <v>17.254974729417128</v>
      </c>
      <c r="O20" s="95">
        <f>IF(RES_hh_tesh_in!O20=0,0,RES_hh_tesh_in!O20/RES_summary!O$21)</f>
        <v>17.575267727749857</v>
      </c>
      <c r="P20" s="95">
        <f>IF(RES_hh_tesh_in!P20=0,0,RES_hh_tesh_in!P20/RES_summary!P$21)</f>
        <v>19.510530569374914</v>
      </c>
      <c r="Q20" s="95">
        <f>IF(RES_hh_tesh_in!Q20=0,0,RES_hh_tesh_in!Q20/RES_summary!Q$21)</f>
        <v>19.975031869509525</v>
      </c>
      <c r="S20" s="28"/>
    </row>
    <row r="21" spans="1:19" ht="12" customHeight="1" x14ac:dyDescent="0.25">
      <c r="A21" s="87" t="s">
        <v>109</v>
      </c>
      <c r="B21" s="95"/>
      <c r="C21" s="95">
        <f>IF(RES_hh_tesh_in!C21=0,0,RES_hh_tesh_in!C21/RES_summary!C$21)</f>
        <v>26.377007650282515</v>
      </c>
      <c r="D21" s="95">
        <f>IF(RES_hh_tesh_in!D21=0,0,RES_hh_tesh_in!D21/RES_summary!D$21)</f>
        <v>25.462842888071453</v>
      </c>
      <c r="E21" s="95">
        <f>IF(RES_hh_tesh_in!E21=0,0,RES_hh_tesh_in!E21/RES_summary!E$21)</f>
        <v>25.42675690399324</v>
      </c>
      <c r="F21" s="95">
        <f>IF(RES_hh_tesh_in!F21=0,0,RES_hh_tesh_in!F21/RES_summary!F$21)</f>
        <v>25.185691001260196</v>
      </c>
      <c r="G21" s="95">
        <f>IF(RES_hh_tesh_in!G21=0,0,RES_hh_tesh_in!G21/RES_summary!G$21)</f>
        <v>24.781654778357026</v>
      </c>
      <c r="H21" s="95">
        <f>IF(RES_hh_tesh_in!H21=0,0,RES_hh_tesh_in!H21/RES_summary!H$21)</f>
        <v>24.886500866124116</v>
      </c>
      <c r="I21" s="95">
        <f>IF(RES_hh_tesh_in!I21=0,0,RES_hh_tesh_in!I21/RES_summary!I$21)</f>
        <v>23.105157207923018</v>
      </c>
      <c r="J21" s="95">
        <f>IF(RES_hh_tesh_in!J21=0,0,RES_hh_tesh_in!J21/RES_summary!J$21)</f>
        <v>22.309352729805347</v>
      </c>
      <c r="K21" s="95">
        <f>IF(RES_hh_tesh_in!K21=0,0,RES_hh_tesh_in!K21/RES_summary!K$21)</f>
        <v>18.58979273318484</v>
      </c>
      <c r="L21" s="95">
        <f>IF(RES_hh_tesh_in!L21=0,0,RES_hh_tesh_in!L21/RES_summary!L$21)</f>
        <v>21.235027925286072</v>
      </c>
      <c r="M21" s="95">
        <f>IF(RES_hh_tesh_in!M21=0,0,RES_hh_tesh_in!M21/RES_summary!M$21)</f>
        <v>15.803566539150118</v>
      </c>
      <c r="N21" s="95">
        <f>IF(RES_hh_tesh_in!N21=0,0,RES_hh_tesh_in!N21/RES_summary!N$21)</f>
        <v>20.049968894804937</v>
      </c>
      <c r="O21" s="95">
        <f>IF(RES_hh_tesh_in!O21=0,0,RES_hh_tesh_in!O21/RES_summary!O$21)</f>
        <v>17.032757035603705</v>
      </c>
      <c r="P21" s="95">
        <f>IF(RES_hh_tesh_in!P21=0,0,RES_hh_tesh_in!P21/RES_summary!P$21)</f>
        <v>0</v>
      </c>
      <c r="Q21" s="95">
        <f>IF(RES_hh_tesh_in!Q21=0,0,RES_hh_tesh_in!Q21/RES_summary!Q$21)</f>
        <v>18.418452428204983</v>
      </c>
      <c r="S21" s="28"/>
    </row>
    <row r="22" spans="1:19" ht="12" customHeight="1" x14ac:dyDescent="0.25">
      <c r="A22" s="87" t="s">
        <v>55</v>
      </c>
      <c r="B22" s="95"/>
      <c r="C22" s="95">
        <f>IF(RES_hh_tesh_in!C22=0,0,RES_hh_tesh_in!C22/RES_summary!C$21)</f>
        <v>0</v>
      </c>
      <c r="D22" s="95">
        <f>IF(RES_hh_tesh_in!D22=0,0,RES_hh_tesh_in!D22/RES_summary!D$21)</f>
        <v>26.104202519658624</v>
      </c>
      <c r="E22" s="95">
        <f>IF(RES_hh_tesh_in!E22=0,0,RES_hh_tesh_in!E22/RES_summary!E$21)</f>
        <v>0</v>
      </c>
      <c r="F22" s="95">
        <f>IF(RES_hh_tesh_in!F22=0,0,RES_hh_tesh_in!F22/RES_summary!F$21)</f>
        <v>25.725907224473008</v>
      </c>
      <c r="G22" s="95">
        <f>IF(RES_hh_tesh_in!G22=0,0,RES_hh_tesh_in!G22/RES_summary!G$21)</f>
        <v>26.091801038637637</v>
      </c>
      <c r="H22" s="95">
        <f>IF(RES_hh_tesh_in!H22=0,0,RES_hh_tesh_in!H22/RES_summary!H$21)</f>
        <v>26.18760914504842</v>
      </c>
      <c r="I22" s="95">
        <f>IF(RES_hh_tesh_in!I22=0,0,RES_hh_tesh_in!I22/RES_summary!I$21)</f>
        <v>26.51695311598694</v>
      </c>
      <c r="J22" s="95">
        <f>IF(RES_hh_tesh_in!J22=0,0,RES_hh_tesh_in!J22/RES_summary!J$21)</f>
        <v>18.146616086004578</v>
      </c>
      <c r="K22" s="95">
        <f>IF(RES_hh_tesh_in!K22=0,0,RES_hh_tesh_in!K22/RES_summary!K$21)</f>
        <v>24.77044449233237</v>
      </c>
      <c r="L22" s="95">
        <f>IF(RES_hh_tesh_in!L22=0,0,RES_hh_tesh_in!L22/RES_summary!L$21)</f>
        <v>17.625079275102703</v>
      </c>
      <c r="M22" s="95">
        <f>IF(RES_hh_tesh_in!M22=0,0,RES_hh_tesh_in!M22/RES_summary!M$21)</f>
        <v>20.027846909288211</v>
      </c>
      <c r="N22" s="95">
        <f>IF(RES_hh_tesh_in!N22=0,0,RES_hh_tesh_in!N22/RES_summary!N$21)</f>
        <v>23.263279640794881</v>
      </c>
      <c r="O22" s="95">
        <f>IF(RES_hh_tesh_in!O22=0,0,RES_hh_tesh_in!O22/RES_summary!O$21)</f>
        <v>17.584658267883121</v>
      </c>
      <c r="P22" s="95">
        <f>IF(RES_hh_tesh_in!P22=0,0,RES_hh_tesh_in!P22/RES_summary!P$21)</f>
        <v>18.151181505087699</v>
      </c>
      <c r="Q22" s="95">
        <f>IF(RES_hh_tesh_in!Q22=0,0,RES_hh_tesh_in!Q22/RES_summary!Q$21)</f>
        <v>21.023703248819213</v>
      </c>
      <c r="S22" s="28"/>
    </row>
    <row r="23" spans="1:19" ht="12" customHeight="1" x14ac:dyDescent="0.25">
      <c r="A23" s="87" t="s">
        <v>79</v>
      </c>
      <c r="B23" s="95"/>
      <c r="C23" s="95">
        <f>IF(RES_hh_tesh_in!C23=0,0,RES_hh_tesh_in!C23/RES_summary!C$21)</f>
        <v>0</v>
      </c>
      <c r="D23" s="95">
        <f>IF(RES_hh_tesh_in!D23=0,0,RES_hh_tesh_in!D23/RES_summary!D$21)</f>
        <v>0</v>
      </c>
      <c r="E23" s="95">
        <f>IF(RES_hh_tesh_in!E23=0,0,RES_hh_tesh_in!E23/RES_summary!E$21)</f>
        <v>0</v>
      </c>
      <c r="F23" s="95">
        <f>IF(RES_hh_tesh_in!F23=0,0,RES_hh_tesh_in!F23/RES_summary!F$21)</f>
        <v>0</v>
      </c>
      <c r="G23" s="95">
        <f>IF(RES_hh_tesh_in!G23=0,0,RES_hh_tesh_in!G23/RES_summary!G$21)</f>
        <v>0</v>
      </c>
      <c r="H23" s="95">
        <f>IF(RES_hh_tesh_in!H23=0,0,RES_hh_tesh_in!H23/RES_summary!H$21)</f>
        <v>0</v>
      </c>
      <c r="I23" s="95">
        <f>IF(RES_hh_tesh_in!I23=0,0,RES_hh_tesh_in!I23/RES_summary!I$21)</f>
        <v>0</v>
      </c>
      <c r="J23" s="95">
        <f>IF(RES_hh_tesh_in!J23=0,0,RES_hh_tesh_in!J23/RES_summary!J$21)</f>
        <v>0</v>
      </c>
      <c r="K23" s="95">
        <f>IF(RES_hh_tesh_in!K23=0,0,RES_hh_tesh_in!K23/RES_summary!K$21)</f>
        <v>0</v>
      </c>
      <c r="L23" s="95">
        <f>IF(RES_hh_tesh_in!L23=0,0,RES_hh_tesh_in!L23/RES_summary!L$21)</f>
        <v>0</v>
      </c>
      <c r="M23" s="95">
        <f>IF(RES_hh_tesh_in!M23=0,0,RES_hh_tesh_in!M23/RES_summary!M$21)</f>
        <v>0</v>
      </c>
      <c r="N23" s="95">
        <f>IF(RES_hh_tesh_in!N23=0,0,RES_hh_tesh_in!N23/RES_summary!N$21)</f>
        <v>0</v>
      </c>
      <c r="O23" s="95">
        <f>IF(RES_hh_tesh_in!O23=0,0,RES_hh_tesh_in!O23/RES_summary!O$21)</f>
        <v>0</v>
      </c>
      <c r="P23" s="95">
        <f>IF(RES_hh_tesh_in!P23=0,0,RES_hh_tesh_in!P23/RES_summary!P$21)</f>
        <v>0</v>
      </c>
      <c r="Q23" s="95">
        <f>IF(RES_hh_tesh_in!Q23=0,0,RES_hh_tesh_in!Q23/RES_summary!Q$21)</f>
        <v>0</v>
      </c>
      <c r="S23" s="28"/>
    </row>
    <row r="24" spans="1:19" ht="12" customHeight="1" x14ac:dyDescent="0.25">
      <c r="A24" s="87" t="s">
        <v>61</v>
      </c>
      <c r="B24" s="95"/>
      <c r="C24" s="95">
        <f>IF(RES_hh_tesh_in!C24=0,0,RES_hh_tesh_in!C24/RES_summary!C$21)</f>
        <v>0</v>
      </c>
      <c r="D24" s="95">
        <f>IF(RES_hh_tesh_in!D24=0,0,RES_hh_tesh_in!D24/RES_summary!D$21)</f>
        <v>0</v>
      </c>
      <c r="E24" s="95">
        <f>IF(RES_hh_tesh_in!E24=0,0,RES_hh_tesh_in!E24/RES_summary!E$21)</f>
        <v>0</v>
      </c>
      <c r="F24" s="95">
        <f>IF(RES_hh_tesh_in!F24=0,0,RES_hh_tesh_in!F24/RES_summary!F$21)</f>
        <v>0</v>
      </c>
      <c r="G24" s="95">
        <f>IF(RES_hh_tesh_in!G24=0,0,RES_hh_tesh_in!G24/RES_summary!G$21)</f>
        <v>0</v>
      </c>
      <c r="H24" s="95">
        <f>IF(RES_hh_tesh_in!H24=0,0,RES_hh_tesh_in!H24/RES_summary!H$21)</f>
        <v>0</v>
      </c>
      <c r="I24" s="95">
        <f>IF(RES_hh_tesh_in!I24=0,0,RES_hh_tesh_in!I24/RES_summary!I$21)</f>
        <v>0</v>
      </c>
      <c r="J24" s="95">
        <f>IF(RES_hh_tesh_in!J24=0,0,RES_hh_tesh_in!J24/RES_summary!J$21)</f>
        <v>0</v>
      </c>
      <c r="K24" s="95">
        <f>IF(RES_hh_tesh_in!K24=0,0,RES_hh_tesh_in!K24/RES_summary!K$21)</f>
        <v>0</v>
      </c>
      <c r="L24" s="95">
        <f>IF(RES_hh_tesh_in!L24=0,0,RES_hh_tesh_in!L24/RES_summary!L$21)</f>
        <v>0</v>
      </c>
      <c r="M24" s="95">
        <f>IF(RES_hh_tesh_in!M24=0,0,RES_hh_tesh_in!M24/RES_summary!M$21)</f>
        <v>0</v>
      </c>
      <c r="N24" s="95">
        <f>IF(RES_hh_tesh_in!N24=0,0,RES_hh_tesh_in!N24/RES_summary!N$21)</f>
        <v>0</v>
      </c>
      <c r="O24" s="95">
        <f>IF(RES_hh_tesh_in!O24=0,0,RES_hh_tesh_in!O24/RES_summary!O$21)</f>
        <v>0</v>
      </c>
      <c r="P24" s="95">
        <f>IF(RES_hh_tesh_in!P24=0,0,RES_hh_tesh_in!P24/RES_summary!P$21)</f>
        <v>0</v>
      </c>
      <c r="Q24" s="95">
        <f>IF(RES_hh_tesh_in!Q24=0,0,RES_hh_tesh_in!Q24/RES_summary!Q$21)</f>
        <v>0</v>
      </c>
      <c r="S24" s="28"/>
    </row>
    <row r="25" spans="1:19" ht="12" customHeight="1" x14ac:dyDescent="0.25">
      <c r="A25" s="51" t="s">
        <v>60</v>
      </c>
      <c r="B25" s="22"/>
      <c r="C25" s="22">
        <f>IF(RES_hh_tesh_in!C25=0,0,RES_hh_tesh_in!C25/RES_summary!C$21)</f>
        <v>30.679679236223627</v>
      </c>
      <c r="D25" s="22">
        <f>IF(RES_hh_tesh_in!D25=0,0,RES_hh_tesh_in!D25/RES_summary!D$21)</f>
        <v>28.036178711275671</v>
      </c>
      <c r="E25" s="22">
        <f>IF(RES_hh_tesh_in!E25=0,0,RES_hh_tesh_in!E25/RES_summary!E$21)</f>
        <v>28.665885056331113</v>
      </c>
      <c r="F25" s="22">
        <f>IF(RES_hh_tesh_in!F25=0,0,RES_hh_tesh_in!F25/RES_summary!F$21)</f>
        <v>29.517559891568343</v>
      </c>
      <c r="G25" s="22">
        <f>IF(RES_hh_tesh_in!G25=0,0,RES_hh_tesh_in!G25/RES_summary!G$21)</f>
        <v>29.183247233198266</v>
      </c>
      <c r="H25" s="22">
        <f>IF(RES_hh_tesh_in!H25=0,0,RES_hh_tesh_in!H25/RES_summary!H$21)</f>
        <v>31.312890070388821</v>
      </c>
      <c r="I25" s="22">
        <f>IF(RES_hh_tesh_in!I25=0,0,RES_hh_tesh_in!I25/RES_summary!I$21)</f>
        <v>28.971522840779969</v>
      </c>
      <c r="J25" s="22">
        <f>IF(RES_hh_tesh_in!J25=0,0,RES_hh_tesh_in!J25/RES_summary!J$21)</f>
        <v>28.334869282867981</v>
      </c>
      <c r="K25" s="22">
        <f>IF(RES_hh_tesh_in!K25=0,0,RES_hh_tesh_in!K25/RES_summary!K$21)</f>
        <v>21.643695449765666</v>
      </c>
      <c r="L25" s="22">
        <f>IF(RES_hh_tesh_in!L25=0,0,RES_hh_tesh_in!L25/RES_summary!L$21)</f>
        <v>25.211214338435472</v>
      </c>
      <c r="M25" s="22">
        <f>IF(RES_hh_tesh_in!M25=0,0,RES_hh_tesh_in!M25/RES_summary!M$21)</f>
        <v>23.464849602961454</v>
      </c>
      <c r="N25" s="22">
        <f>IF(RES_hh_tesh_in!N25=0,0,RES_hh_tesh_in!N25/RES_summary!N$21)</f>
        <v>23.205023536767037</v>
      </c>
      <c r="O25" s="22">
        <f>IF(RES_hh_tesh_in!O25=0,0,RES_hh_tesh_in!O25/RES_summary!O$21)</f>
        <v>26.548769297138044</v>
      </c>
      <c r="P25" s="22">
        <f>IF(RES_hh_tesh_in!P25=0,0,RES_hh_tesh_in!P25/RES_summary!P$21)</f>
        <v>26.125022151624943</v>
      </c>
      <c r="Q25" s="22">
        <f>IF(RES_hh_tesh_in!Q25=0,0,RES_hh_tesh_in!Q25/RES_summary!Q$21)</f>
        <v>27.208224847022528</v>
      </c>
      <c r="S25" s="28"/>
    </row>
    <row r="26" spans="1:19" ht="12" customHeight="1" x14ac:dyDescent="0.25">
      <c r="A26" s="49" t="s">
        <v>59</v>
      </c>
      <c r="B26" s="18"/>
      <c r="C26" s="18">
        <f>IF(RES_hh_tesh_in!C26=0,0,RES_hh_tesh_in!C26/RES_summary!C$21)</f>
        <v>7.6897393570507599</v>
      </c>
      <c r="D26" s="18">
        <f>IF(RES_hh_tesh_in!D26=0,0,RES_hh_tesh_in!D26/RES_summary!D$21)</f>
        <v>9.1106806616954561</v>
      </c>
      <c r="E26" s="18">
        <f>IF(RES_hh_tesh_in!E26=0,0,RES_hh_tesh_in!E26/RES_summary!E$21)</f>
        <v>8.9400127271521281</v>
      </c>
      <c r="F26" s="18">
        <f>IF(RES_hh_tesh_in!F26=0,0,RES_hh_tesh_in!F26/RES_summary!F$21)</f>
        <v>9.0626592908677406</v>
      </c>
      <c r="G26" s="18">
        <f>IF(RES_hh_tesh_in!G26=0,0,RES_hh_tesh_in!G26/RES_summary!G$21)</f>
        <v>9.0796876775549187</v>
      </c>
      <c r="H26" s="18">
        <f>IF(RES_hh_tesh_in!H26=0,0,RES_hh_tesh_in!H26/RES_summary!H$21)</f>
        <v>9.1469262040844068</v>
      </c>
      <c r="I26" s="18">
        <f>IF(RES_hh_tesh_in!I26=0,0,RES_hh_tesh_in!I26/RES_summary!I$21)</f>
        <v>9.0997920367630378</v>
      </c>
      <c r="J26" s="18">
        <f>IF(RES_hh_tesh_in!J26=0,0,RES_hh_tesh_in!J26/RES_summary!J$21)</f>
        <v>9.0040874696427835</v>
      </c>
      <c r="K26" s="18">
        <f>IF(RES_hh_tesh_in!K26=0,0,RES_hh_tesh_in!K26/RES_summary!K$21)</f>
        <v>8.9313836866501806</v>
      </c>
      <c r="L26" s="18">
        <f>IF(RES_hh_tesh_in!L26=0,0,RES_hh_tesh_in!L26/RES_summary!L$21)</f>
        <v>8.8654315956867418</v>
      </c>
      <c r="M26" s="18">
        <f>IF(RES_hh_tesh_in!M26=0,0,RES_hh_tesh_in!M26/RES_summary!M$21)</f>
        <v>8.6108324398367184</v>
      </c>
      <c r="N26" s="18">
        <f>IF(RES_hh_tesh_in!N26=0,0,RES_hh_tesh_in!N26/RES_summary!N$21)</f>
        <v>8.5293106127519156</v>
      </c>
      <c r="O26" s="18">
        <f>IF(RES_hh_tesh_in!O26=0,0,RES_hh_tesh_in!O26/RES_summary!O$21)</f>
        <v>8.4542076876424357</v>
      </c>
      <c r="P26" s="18">
        <f>IF(RES_hh_tesh_in!P26=0,0,RES_hh_tesh_in!P26/RES_summary!P$21)</f>
        <v>8.3537154631610271</v>
      </c>
      <c r="Q26" s="18">
        <f>IF(RES_hh_tesh_in!Q26=0,0,RES_hh_tesh_in!Q26/RES_summary!Q$21)</f>
        <v>8.211071661682281</v>
      </c>
      <c r="S26" s="28"/>
    </row>
    <row r="27" spans="1:19" ht="12.95" customHeight="1" x14ac:dyDescent="0.25">
      <c r="A27" s="89" t="s">
        <v>62</v>
      </c>
      <c r="B27" s="96"/>
      <c r="C27" s="96">
        <f>IF(RES_hh_tesh_in!C27=0,0,RES_hh_tesh_in!C27/RES_summary!C$21)</f>
        <v>8.03904899250802</v>
      </c>
      <c r="D27" s="96">
        <f>IF(RES_hh_tesh_in!D27=0,0,RES_hh_tesh_in!D27/RES_summary!D$21)</f>
        <v>7.8593965608524874</v>
      </c>
      <c r="E27" s="96">
        <f>IF(RES_hh_tesh_in!E27=0,0,RES_hh_tesh_in!E27/RES_summary!E$21)</f>
        <v>7.9304543223496227</v>
      </c>
      <c r="F27" s="96">
        <f>IF(RES_hh_tesh_in!F27=0,0,RES_hh_tesh_in!F27/RES_summary!F$21)</f>
        <v>8.0578626734438537</v>
      </c>
      <c r="G27" s="96">
        <f>IF(RES_hh_tesh_in!G27=0,0,RES_hh_tesh_in!G27/RES_summary!G$21)</f>
        <v>8.0612594627835605</v>
      </c>
      <c r="H27" s="96">
        <f>IF(RES_hh_tesh_in!H27=0,0,RES_hh_tesh_in!H27/RES_summary!H$21)</f>
        <v>8.0811344203043074</v>
      </c>
      <c r="I27" s="96">
        <f>IF(RES_hh_tesh_in!I27=0,0,RES_hh_tesh_in!I27/RES_summary!I$21)</f>
        <v>8.4953755869622096</v>
      </c>
      <c r="J27" s="96">
        <f>IF(RES_hh_tesh_in!J27=0,0,RES_hh_tesh_in!J27/RES_summary!J$21)</f>
        <v>8.2598806409720993</v>
      </c>
      <c r="K27" s="96">
        <f>IF(RES_hh_tesh_in!K27=0,0,RES_hh_tesh_in!K27/RES_summary!K$21)</f>
        <v>7.9706061724239783</v>
      </c>
      <c r="L27" s="96">
        <f>IF(RES_hh_tesh_in!L27=0,0,RES_hh_tesh_in!L27/RES_summary!L$21)</f>
        <v>7.8802742490247164</v>
      </c>
      <c r="M27" s="96">
        <f>IF(RES_hh_tesh_in!M27=0,0,RES_hh_tesh_in!M27/RES_summary!M$21)</f>
        <v>7.7661936669694596</v>
      </c>
      <c r="N27" s="96">
        <f>IF(RES_hh_tesh_in!N27=0,0,RES_hh_tesh_in!N27/RES_summary!N$21)</f>
        <v>7.768202610276151</v>
      </c>
      <c r="O27" s="96">
        <f>IF(RES_hh_tesh_in!O27=0,0,RES_hh_tesh_in!O27/RES_summary!O$21)</f>
        <v>7.9775974096949431</v>
      </c>
      <c r="P27" s="96">
        <f>IF(RES_hh_tesh_in!P27=0,0,RES_hh_tesh_in!P27/RES_summary!P$21)</f>
        <v>8.4301535170891615</v>
      </c>
      <c r="Q27" s="96">
        <f>IF(RES_hh_tesh_in!Q27=0,0,RES_hh_tesh_in!Q27/RES_summary!Q$21)</f>
        <v>8.6683466870812662</v>
      </c>
      <c r="S27" s="28"/>
    </row>
    <row r="28" spans="1:19" ht="12" customHeight="1" x14ac:dyDescent="0.25">
      <c r="A28" s="87" t="s">
        <v>58</v>
      </c>
      <c r="B28" s="95"/>
      <c r="C28" s="95">
        <f>IF(RES_hh_tesh_in!C28=0,0,RES_hh_tesh_in!C28/RES_summary!C$21)</f>
        <v>0</v>
      </c>
      <c r="D28" s="95">
        <f>IF(RES_hh_tesh_in!D28=0,0,RES_hh_tesh_in!D28/RES_summary!D$21)</f>
        <v>0</v>
      </c>
      <c r="E28" s="95">
        <f>IF(RES_hh_tesh_in!E28=0,0,RES_hh_tesh_in!E28/RES_summary!E$21)</f>
        <v>0</v>
      </c>
      <c r="F28" s="95">
        <f>IF(RES_hh_tesh_in!F28=0,0,RES_hh_tesh_in!F28/RES_summary!F$21)</f>
        <v>0</v>
      </c>
      <c r="G28" s="95">
        <f>IF(RES_hh_tesh_in!G28=0,0,RES_hh_tesh_in!G28/RES_summary!G$21)</f>
        <v>0</v>
      </c>
      <c r="H28" s="95">
        <f>IF(RES_hh_tesh_in!H28=0,0,RES_hh_tesh_in!H28/RES_summary!H$21)</f>
        <v>0</v>
      </c>
      <c r="I28" s="95">
        <f>IF(RES_hh_tesh_in!I28=0,0,RES_hh_tesh_in!I28/RES_summary!I$21)</f>
        <v>0</v>
      </c>
      <c r="J28" s="95">
        <f>IF(RES_hh_tesh_in!J28=0,0,RES_hh_tesh_in!J28/RES_summary!J$21)</f>
        <v>0</v>
      </c>
      <c r="K28" s="95">
        <f>IF(RES_hh_tesh_in!K28=0,0,RES_hh_tesh_in!K28/RES_summary!K$21)</f>
        <v>0</v>
      </c>
      <c r="L28" s="95">
        <f>IF(RES_hh_tesh_in!L28=0,0,RES_hh_tesh_in!L28/RES_summary!L$21)</f>
        <v>0</v>
      </c>
      <c r="M28" s="95">
        <f>IF(RES_hh_tesh_in!M28=0,0,RES_hh_tesh_in!M28/RES_summary!M$21)</f>
        <v>0</v>
      </c>
      <c r="N28" s="95">
        <f>IF(RES_hh_tesh_in!N28=0,0,RES_hh_tesh_in!N28/RES_summary!N$21)</f>
        <v>0</v>
      </c>
      <c r="O28" s="95">
        <f>IF(RES_hh_tesh_in!O28=0,0,RES_hh_tesh_in!O28/RES_summary!O$21)</f>
        <v>0</v>
      </c>
      <c r="P28" s="95">
        <f>IF(RES_hh_tesh_in!P28=0,0,RES_hh_tesh_in!P28/RES_summary!P$21)</f>
        <v>0</v>
      </c>
      <c r="Q28" s="95">
        <f>IF(RES_hh_tesh_in!Q28=0,0,RES_hh_tesh_in!Q28/RES_summary!Q$21)</f>
        <v>0</v>
      </c>
      <c r="S28" s="28"/>
    </row>
    <row r="29" spans="1:19" s="28" customFormat="1" ht="12" customHeight="1" x14ac:dyDescent="0.25">
      <c r="A29" s="87" t="s">
        <v>84</v>
      </c>
      <c r="B29" s="95"/>
      <c r="C29" s="95">
        <f>IF(RES_hh_tesh_in!C29=0,0,RES_hh_tesh_in!C29/RES_summary!C$21)</f>
        <v>7.3436267289696566</v>
      </c>
      <c r="D29" s="95">
        <f>IF(RES_hh_tesh_in!D29=0,0,RES_hh_tesh_in!D29/RES_summary!D$21)</f>
        <v>0</v>
      </c>
      <c r="E29" s="95">
        <f>IF(RES_hh_tesh_in!E29=0,0,RES_hh_tesh_in!E29/RES_summary!E$21)</f>
        <v>7.3924403314435736</v>
      </c>
      <c r="F29" s="95">
        <f>IF(RES_hh_tesh_in!F29=0,0,RES_hh_tesh_in!F29/RES_summary!F$21)</f>
        <v>7.4006332135799493</v>
      </c>
      <c r="G29" s="95">
        <f>IF(RES_hh_tesh_in!G29=0,0,RES_hh_tesh_in!G29/RES_summary!G$21)</f>
        <v>7.3902315671677892</v>
      </c>
      <c r="H29" s="95">
        <f>IF(RES_hh_tesh_in!H29=0,0,RES_hh_tesh_in!H29/RES_summary!H$21)</f>
        <v>7.1743498868303934</v>
      </c>
      <c r="I29" s="95">
        <f>IF(RES_hh_tesh_in!I29=0,0,RES_hh_tesh_in!I29/RES_summary!I$21)</f>
        <v>0</v>
      </c>
      <c r="J29" s="95">
        <f>IF(RES_hh_tesh_in!J29=0,0,RES_hh_tesh_in!J29/RES_summary!J$21)</f>
        <v>7.381740795201396</v>
      </c>
      <c r="K29" s="95">
        <f>IF(RES_hh_tesh_in!K29=0,0,RES_hh_tesh_in!K29/RES_summary!K$21)</f>
        <v>0</v>
      </c>
      <c r="L29" s="95">
        <f>IF(RES_hh_tesh_in!L29=0,0,RES_hh_tesh_in!L29/RES_summary!L$21)</f>
        <v>7.4134338270217928</v>
      </c>
      <c r="M29" s="95">
        <f>IF(RES_hh_tesh_in!M29=0,0,RES_hh_tesh_in!M29/RES_summary!M$21)</f>
        <v>0</v>
      </c>
      <c r="N29" s="95">
        <f>IF(RES_hh_tesh_in!N29=0,0,RES_hh_tesh_in!N29/RES_summary!N$21)</f>
        <v>0</v>
      </c>
      <c r="O29" s="95">
        <f>IF(RES_hh_tesh_in!O29=0,0,RES_hh_tesh_in!O29/RES_summary!O$21)</f>
        <v>7.2226144167382058</v>
      </c>
      <c r="P29" s="95">
        <f>IF(RES_hh_tesh_in!P29=0,0,RES_hh_tesh_in!P29/RES_summary!P$21)</f>
        <v>0</v>
      </c>
      <c r="Q29" s="95">
        <f>IF(RES_hh_tesh_in!Q29=0,0,RES_hh_tesh_in!Q29/RES_summary!Q$21)</f>
        <v>0</v>
      </c>
    </row>
    <row r="30" spans="1:19" ht="12" customHeight="1" x14ac:dyDescent="0.25">
      <c r="A30" s="87" t="s">
        <v>109</v>
      </c>
      <c r="B30" s="95"/>
      <c r="C30" s="95">
        <f>IF(RES_hh_tesh_in!C30=0,0,RES_hh_tesh_in!C30/RES_summary!C$21)</f>
        <v>7.2763548446673649</v>
      </c>
      <c r="D30" s="95">
        <f>IF(RES_hh_tesh_in!D30=0,0,RES_hh_tesh_in!D30/RES_summary!D$21)</f>
        <v>7.3959327977039191</v>
      </c>
      <c r="E30" s="95">
        <f>IF(RES_hh_tesh_in!E30=0,0,RES_hh_tesh_in!E30/RES_summary!E$21)</f>
        <v>7.4805685613657769</v>
      </c>
      <c r="F30" s="95">
        <f>IF(RES_hh_tesh_in!F30=0,0,RES_hh_tesh_in!F30/RES_summary!F$21)</f>
        <v>7.4707620290339749</v>
      </c>
      <c r="G30" s="95">
        <f>IF(RES_hh_tesh_in!G30=0,0,RES_hh_tesh_in!G30/RES_summary!G$21)</f>
        <v>7.4273496061318003</v>
      </c>
      <c r="H30" s="95">
        <f>IF(RES_hh_tesh_in!H30=0,0,RES_hh_tesh_in!H30/RES_summary!H$21)</f>
        <v>7.2296288481028572</v>
      </c>
      <c r="I30" s="95">
        <f>IF(RES_hh_tesh_in!I30=0,0,RES_hh_tesh_in!I30/RES_summary!I$21)</f>
        <v>7.5031845120508693</v>
      </c>
      <c r="J30" s="95">
        <f>IF(RES_hh_tesh_in!J30=0,0,RES_hh_tesh_in!J30/RES_summary!J$21)</f>
        <v>7.6519036046169271</v>
      </c>
      <c r="K30" s="95">
        <f>IF(RES_hh_tesh_in!K30=0,0,RES_hh_tesh_in!K30/RES_summary!K$21)</f>
        <v>7.4932446721387391</v>
      </c>
      <c r="L30" s="95">
        <f>IF(RES_hh_tesh_in!L30=0,0,RES_hh_tesh_in!L30/RES_summary!L$21)</f>
        <v>7.483041102769679</v>
      </c>
      <c r="M30" s="95">
        <f>IF(RES_hh_tesh_in!M30=0,0,RES_hh_tesh_in!M30/RES_summary!M$21)</f>
        <v>7.1990385179377592</v>
      </c>
      <c r="N30" s="95">
        <f>IF(RES_hh_tesh_in!N30=0,0,RES_hh_tesh_in!N30/RES_summary!N$21)</f>
        <v>7.4597968012897624</v>
      </c>
      <c r="O30" s="95">
        <f>IF(RES_hh_tesh_in!O30=0,0,RES_hh_tesh_in!O30/RES_summary!O$21)</f>
        <v>7.2616304745744253</v>
      </c>
      <c r="P30" s="95">
        <f>IF(RES_hh_tesh_in!P30=0,0,RES_hh_tesh_in!P30/RES_summary!P$21)</f>
        <v>0</v>
      </c>
      <c r="Q30" s="95">
        <f>IF(RES_hh_tesh_in!Q30=0,0,RES_hh_tesh_in!Q30/RES_summary!Q$21)</f>
        <v>7.4213609847029796</v>
      </c>
      <c r="S30" s="28"/>
    </row>
    <row r="31" spans="1:19" ht="12" customHeight="1" x14ac:dyDescent="0.25">
      <c r="A31" s="87" t="s">
        <v>55</v>
      </c>
      <c r="B31" s="95"/>
      <c r="C31" s="95">
        <f>IF(RES_hh_tesh_in!C31=0,0,RES_hh_tesh_in!C31/RES_summary!C$21)</f>
        <v>0</v>
      </c>
      <c r="D31" s="95">
        <f>IF(RES_hh_tesh_in!D31=0,0,RES_hh_tesh_in!D31/RES_summary!D$21)</f>
        <v>0</v>
      </c>
      <c r="E31" s="95">
        <f>IF(RES_hh_tesh_in!E31=0,0,RES_hh_tesh_in!E31/RES_summary!E$21)</f>
        <v>0</v>
      </c>
      <c r="F31" s="95">
        <f>IF(RES_hh_tesh_in!F31=0,0,RES_hh_tesh_in!F31/RES_summary!F$21)</f>
        <v>0</v>
      </c>
      <c r="G31" s="95">
        <f>IF(RES_hh_tesh_in!G31=0,0,RES_hh_tesh_in!G31/RES_summary!G$21)</f>
        <v>0</v>
      </c>
      <c r="H31" s="95">
        <f>IF(RES_hh_tesh_in!H31=0,0,RES_hh_tesh_in!H31/RES_summary!H$21)</f>
        <v>0</v>
      </c>
      <c r="I31" s="95">
        <f>IF(RES_hh_tesh_in!I31=0,0,RES_hh_tesh_in!I31/RES_summary!I$21)</f>
        <v>0</v>
      </c>
      <c r="J31" s="95">
        <f>IF(RES_hh_tesh_in!J31=0,0,RES_hh_tesh_in!J31/RES_summary!J$21)</f>
        <v>0</v>
      </c>
      <c r="K31" s="95">
        <f>IF(RES_hh_tesh_in!K31=0,0,RES_hh_tesh_in!K31/RES_summary!K$21)</f>
        <v>0</v>
      </c>
      <c r="L31" s="95">
        <f>IF(RES_hh_tesh_in!L31=0,0,RES_hh_tesh_in!L31/RES_summary!L$21)</f>
        <v>0</v>
      </c>
      <c r="M31" s="95">
        <f>IF(RES_hh_tesh_in!M31=0,0,RES_hh_tesh_in!M31/RES_summary!M$21)</f>
        <v>0</v>
      </c>
      <c r="N31" s="95">
        <f>IF(RES_hh_tesh_in!N31=0,0,RES_hh_tesh_in!N31/RES_summary!N$21)</f>
        <v>0</v>
      </c>
      <c r="O31" s="95">
        <f>IF(RES_hh_tesh_in!O31=0,0,RES_hh_tesh_in!O31/RES_summary!O$21)</f>
        <v>0</v>
      </c>
      <c r="P31" s="95">
        <f>IF(RES_hh_tesh_in!P31=0,0,RES_hh_tesh_in!P31/RES_summary!P$21)</f>
        <v>0</v>
      </c>
      <c r="Q31" s="95">
        <f>IF(RES_hh_tesh_in!Q31=0,0,RES_hh_tesh_in!Q31/RES_summary!Q$21)</f>
        <v>0</v>
      </c>
      <c r="S31" s="28"/>
    </row>
    <row r="32" spans="1:19" ht="12" customHeight="1" x14ac:dyDescent="0.25">
      <c r="A32" s="49" t="s">
        <v>60</v>
      </c>
      <c r="B32" s="18"/>
      <c r="C32" s="18">
        <f>IF(RES_hh_tesh_in!C32=0,0,RES_hh_tesh_in!C32/RES_summary!C$21)</f>
        <v>8.3106782197154523</v>
      </c>
      <c r="D32" s="18">
        <f>IF(RES_hh_tesh_in!D32=0,0,RES_hh_tesh_in!D32/RES_summary!D$21)</f>
        <v>7.9391675620019795</v>
      </c>
      <c r="E32" s="18">
        <f>IF(RES_hh_tesh_in!E32=0,0,RES_hh_tesh_in!E32/RES_summary!E$21)</f>
        <v>8.1278876725894378</v>
      </c>
      <c r="F32" s="18">
        <f>IF(RES_hh_tesh_in!F32=0,0,RES_hh_tesh_in!F32/RES_summary!F$21)</f>
        <v>8.347830403960149</v>
      </c>
      <c r="G32" s="18">
        <f>IF(RES_hh_tesh_in!G32=0,0,RES_hh_tesh_in!G32/RES_summary!G$21)</f>
        <v>8.1966832490819979</v>
      </c>
      <c r="H32" s="18">
        <f>IF(RES_hh_tesh_in!H32=0,0,RES_hh_tesh_in!H32/RES_summary!H$21)</f>
        <v>8.3855367319821354</v>
      </c>
      <c r="I32" s="18">
        <f>IF(RES_hh_tesh_in!I32=0,0,RES_hh_tesh_in!I32/RES_summary!I$21)</f>
        <v>8.5971432816372939</v>
      </c>
      <c r="J32" s="18">
        <f>IF(RES_hh_tesh_in!J32=0,0,RES_hh_tesh_in!J32/RES_summary!J$21)</f>
        <v>8.4268681048320762</v>
      </c>
      <c r="K32" s="18">
        <f>IF(RES_hh_tesh_in!K32=0,0,RES_hh_tesh_in!K32/RES_summary!K$21)</f>
        <v>8.0392941324490863</v>
      </c>
      <c r="L32" s="18">
        <f>IF(RES_hh_tesh_in!L32=0,0,RES_hh_tesh_in!L32/RES_summary!L$21)</f>
        <v>8.1542510801657997</v>
      </c>
      <c r="M32" s="18">
        <f>IF(RES_hh_tesh_in!M32=0,0,RES_hh_tesh_in!M32/RES_summary!M$21)</f>
        <v>7.9220118536541015</v>
      </c>
      <c r="N32" s="18">
        <f>IF(RES_hh_tesh_in!N32=0,0,RES_hh_tesh_in!N32/RES_summary!N$21)</f>
        <v>7.9754338964906051</v>
      </c>
      <c r="O32" s="18">
        <f>IF(RES_hh_tesh_in!O32=0,0,RES_hh_tesh_in!O32/RES_summary!O$21)</f>
        <v>8.2079874663358652</v>
      </c>
      <c r="P32" s="18">
        <f>IF(RES_hh_tesh_in!P32=0,0,RES_hh_tesh_in!P32/RES_summary!P$21)</f>
        <v>8.4301535170891615</v>
      </c>
      <c r="Q32" s="18">
        <f>IF(RES_hh_tesh_in!Q32=0,0,RES_hh_tesh_in!Q32/RES_summary!Q$21)</f>
        <v>8.8545219450749553</v>
      </c>
      <c r="S32" s="28"/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tabColor theme="6" tint="0.79998168889431442"/>
    <pageSetUpPr fitToPage="1"/>
  </sheetPr>
  <dimension ref="A1:Q32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0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5.5" customHeight="1" x14ac:dyDescent="0.25">
      <c r="A1" s="108" t="s">
        <v>245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94" t="s">
        <v>127</v>
      </c>
      <c r="B3" s="100"/>
      <c r="C3" s="100">
        <f>IF(RES_hh_emih_in!C3=0,0,RES_hh_emih_in!C3/RES_summary!C$21)</f>
        <v>50.230464267275345</v>
      </c>
      <c r="D3" s="100">
        <f>IF(RES_hh_emih_in!D3=0,0,RES_hh_emih_in!D3/RES_summary!D$21)</f>
        <v>54.458921732981111</v>
      </c>
      <c r="E3" s="100">
        <f>IF(RES_hh_emih_in!E3=0,0,RES_hh_emih_in!E3/RES_summary!E$21)</f>
        <v>45.716599366662621</v>
      </c>
      <c r="F3" s="100">
        <f>IF(RES_hh_emih_in!F3=0,0,RES_hh_emih_in!F3/RES_summary!F$21)</f>
        <v>50.919019090833778</v>
      </c>
      <c r="G3" s="100">
        <f>IF(RES_hh_emih_in!G3=0,0,RES_hh_emih_in!G3/RES_summary!G$21)</f>
        <v>56.158506750759919</v>
      </c>
      <c r="H3" s="100">
        <f>IF(RES_hh_emih_in!H3=0,0,RES_hh_emih_in!H3/RES_summary!H$21)</f>
        <v>53.767969045533071</v>
      </c>
      <c r="I3" s="100">
        <f>IF(RES_hh_emih_in!I3=0,0,RES_hh_emih_in!I3/RES_summary!I$21)</f>
        <v>53.755911501827697</v>
      </c>
      <c r="J3" s="100">
        <f>IF(RES_hh_emih_in!J3=0,0,RES_hh_emih_in!J3/RES_summary!J$21)</f>
        <v>52.266083195406495</v>
      </c>
      <c r="K3" s="100">
        <f>IF(RES_hh_emih_in!K3=0,0,RES_hh_emih_in!K3/RES_summary!K$21)</f>
        <v>55.031955568886353</v>
      </c>
      <c r="L3" s="100">
        <f>IF(RES_hh_emih_in!L3=0,0,RES_hh_emih_in!L3/RES_summary!L$21)</f>
        <v>48.877901443266438</v>
      </c>
      <c r="M3" s="100">
        <f>IF(RES_hh_emih_in!M3=0,0,RES_hh_emih_in!M3/RES_summary!M$21)</f>
        <v>47.655207657450617</v>
      </c>
      <c r="N3" s="100">
        <f>IF(RES_hh_emih_in!N3=0,0,RES_hh_emih_in!N3/RES_summary!N$21)</f>
        <v>38.688680195308308</v>
      </c>
      <c r="O3" s="100">
        <f>IF(RES_hh_emih_in!O3=0,0,RES_hh_emih_in!O3/RES_summary!O$21)</f>
        <v>41.396078201911067</v>
      </c>
      <c r="P3" s="100">
        <f>IF(RES_hh_emih_in!P3=0,0,RES_hh_emih_in!P3/RES_summary!P$21)</f>
        <v>30.932161509116213</v>
      </c>
      <c r="Q3" s="100">
        <f>IF(RES_hh_emih_in!Q3=0,0,RES_hh_emih_in!Q3/RES_summary!Q$21)</f>
        <v>30.525221121169135</v>
      </c>
    </row>
    <row r="4" spans="1:17" ht="12.95" customHeight="1" x14ac:dyDescent="0.25">
      <c r="A4" s="89" t="s">
        <v>65</v>
      </c>
      <c r="B4" s="96"/>
      <c r="C4" s="96">
        <f>IF(RES_hh_emih_in!C4=0,0,RES_hh_emih_in!C4/RES_summary!C$21)</f>
        <v>42.132135740598287</v>
      </c>
      <c r="D4" s="96">
        <f>IF(RES_hh_emih_in!D4=0,0,RES_hh_emih_in!D4/RES_summary!D$21)</f>
        <v>46.914240995214548</v>
      </c>
      <c r="E4" s="96">
        <f>IF(RES_hh_emih_in!E4=0,0,RES_hh_emih_in!E4/RES_summary!E$21)</f>
        <v>38.34952001345679</v>
      </c>
      <c r="F4" s="96">
        <f>IF(RES_hh_emih_in!F4=0,0,RES_hh_emih_in!F4/RES_summary!F$21)</f>
        <v>43.542480636717087</v>
      </c>
      <c r="G4" s="96">
        <f>IF(RES_hh_emih_in!G4=0,0,RES_hh_emih_in!G4/RES_summary!G$21)</f>
        <v>49.193274899057904</v>
      </c>
      <c r="H4" s="96">
        <f>IF(RES_hh_emih_in!H4=0,0,RES_hh_emih_in!H4/RES_summary!H$21)</f>
        <v>46.811714635468931</v>
      </c>
      <c r="I4" s="96">
        <f>IF(RES_hh_emih_in!I4=0,0,RES_hh_emih_in!I4/RES_summary!I$21)</f>
        <v>46.137711272107424</v>
      </c>
      <c r="J4" s="96">
        <f>IF(RES_hh_emih_in!J4=0,0,RES_hh_emih_in!J4/RES_summary!J$21)</f>
        <v>45.877353484452414</v>
      </c>
      <c r="K4" s="96">
        <f>IF(RES_hh_emih_in!K4=0,0,RES_hh_emih_in!K4/RES_summary!K$21)</f>
        <v>45.263828791047096</v>
      </c>
      <c r="L4" s="96">
        <f>IF(RES_hh_emih_in!L4=0,0,RES_hh_emih_in!L4/RES_summary!L$21)</f>
        <v>41.156005293757886</v>
      </c>
      <c r="M4" s="96">
        <f>IF(RES_hh_emih_in!M4=0,0,RES_hh_emih_in!M4/RES_summary!M$21)</f>
        <v>41.182274021239245</v>
      </c>
      <c r="N4" s="96">
        <f>IF(RES_hh_emih_in!N4=0,0,RES_hh_emih_in!N4/RES_summary!N$21)</f>
        <v>29.272772791488133</v>
      </c>
      <c r="O4" s="96">
        <f>IF(RES_hh_emih_in!O4=0,0,RES_hh_emih_in!O4/RES_summary!O$21)</f>
        <v>34.839403825412155</v>
      </c>
      <c r="P4" s="96">
        <f>IF(RES_hh_emih_in!P4=0,0,RES_hh_emih_in!P4/RES_summary!P$21)</f>
        <v>24.44334728967776</v>
      </c>
      <c r="Q4" s="96">
        <f>IF(RES_hh_emih_in!Q4=0,0,RES_hh_emih_in!Q4/RES_summary!Q$21)</f>
        <v>24.53925823275495</v>
      </c>
    </row>
    <row r="5" spans="1:17" ht="12" customHeight="1" x14ac:dyDescent="0.25">
      <c r="A5" s="87" t="s">
        <v>58</v>
      </c>
      <c r="B5" s="95"/>
      <c r="C5" s="95">
        <f>IF(RES_hh_emih_in!C5=0,0,RES_hh_emih_in!C5/RES_summary!C$21)</f>
        <v>0</v>
      </c>
      <c r="D5" s="95">
        <f>IF(RES_hh_emih_in!D5=0,0,RES_hh_emih_in!D5/RES_summary!D$21)</f>
        <v>79.526432047608239</v>
      </c>
      <c r="E5" s="95">
        <f>IF(RES_hh_emih_in!E5=0,0,RES_hh_emih_in!E5/RES_summary!E$21)</f>
        <v>0</v>
      </c>
      <c r="F5" s="95">
        <f>IF(RES_hh_emih_in!F5=0,0,RES_hh_emih_in!F5/RES_summary!F$21)</f>
        <v>80.034979917803781</v>
      </c>
      <c r="G5" s="95">
        <f>IF(RES_hh_emih_in!G5=0,0,RES_hh_emih_in!G5/RES_summary!G$21)</f>
        <v>83.14379834496053</v>
      </c>
      <c r="H5" s="95">
        <f>IF(RES_hh_emih_in!H5=0,0,RES_hh_emih_in!H5/RES_summary!H$21)</f>
        <v>81.739524494024366</v>
      </c>
      <c r="I5" s="95">
        <f>IF(RES_hh_emih_in!I5=0,0,RES_hh_emih_in!I5/RES_summary!I$21)</f>
        <v>72.910840201147892</v>
      </c>
      <c r="J5" s="95">
        <f>IF(RES_hh_emih_in!J5=0,0,RES_hh_emih_in!J5/RES_summary!J$21)</f>
        <v>76.2043977484837</v>
      </c>
      <c r="K5" s="95">
        <f>IF(RES_hh_emih_in!K5=0,0,RES_hh_emih_in!K5/RES_summary!K$21)</f>
        <v>75.204708656308853</v>
      </c>
      <c r="L5" s="95">
        <f>IF(RES_hh_emih_in!L5=0,0,RES_hh_emih_in!L5/RES_summary!L$21)</f>
        <v>68.646043264789526</v>
      </c>
      <c r="M5" s="95">
        <f>IF(RES_hh_emih_in!M5=0,0,RES_hh_emih_in!M5/RES_summary!M$21)</f>
        <v>56.602678733785417</v>
      </c>
      <c r="N5" s="95">
        <f>IF(RES_hh_emih_in!N5=0,0,RES_hh_emih_in!N5/RES_summary!N$21)</f>
        <v>53.854338777692384</v>
      </c>
      <c r="O5" s="95">
        <f>IF(RES_hh_emih_in!O5=0,0,RES_hh_emih_in!O5/RES_summary!O$21)</f>
        <v>55.474419877010028</v>
      </c>
      <c r="P5" s="95">
        <f>IF(RES_hh_emih_in!P5=0,0,RES_hh_emih_in!P5/RES_summary!P$21)</f>
        <v>0</v>
      </c>
      <c r="Q5" s="95">
        <f>IF(RES_hh_emih_in!Q5=0,0,RES_hh_emih_in!Q5/RES_summary!Q$21)</f>
        <v>0</v>
      </c>
    </row>
    <row r="6" spans="1:17" ht="12" customHeight="1" x14ac:dyDescent="0.25">
      <c r="A6" s="87" t="s">
        <v>84</v>
      </c>
      <c r="B6" s="95"/>
      <c r="C6" s="95">
        <f>IF(RES_hh_emih_in!C6=0,0,RES_hh_emih_in!C6/RES_summary!C$21)</f>
        <v>39.975401488028844</v>
      </c>
      <c r="D6" s="95">
        <f>IF(RES_hh_emih_in!D6=0,0,RES_hh_emih_in!D6/RES_summary!D$21)</f>
        <v>40.631944632340314</v>
      </c>
      <c r="E6" s="95">
        <f>IF(RES_hh_emih_in!E6=0,0,RES_hh_emih_in!E6/RES_summary!E$21)</f>
        <v>40.897717342512124</v>
      </c>
      <c r="F6" s="95">
        <f>IF(RES_hh_emih_in!F6=0,0,RES_hh_emih_in!F6/RES_summary!F$21)</f>
        <v>41.4049354506447</v>
      </c>
      <c r="G6" s="95">
        <f>IF(RES_hh_emih_in!G6=0,0,RES_hh_emih_in!G6/RES_summary!G$21)</f>
        <v>41.349486220264197</v>
      </c>
      <c r="H6" s="95">
        <f>IF(RES_hh_emih_in!H6=0,0,RES_hh_emih_in!H6/RES_summary!H$21)</f>
        <v>42.026603906081242</v>
      </c>
      <c r="I6" s="95">
        <f>IF(RES_hh_emih_in!I6=0,0,RES_hh_emih_in!I6/RES_summary!I$21)</f>
        <v>37.817750471609919</v>
      </c>
      <c r="J6" s="95">
        <f>IF(RES_hh_emih_in!J6=0,0,RES_hh_emih_in!J6/RES_summary!J$21)</f>
        <v>39.8658480242743</v>
      </c>
      <c r="K6" s="95">
        <f>IF(RES_hh_emih_in!K6=0,0,RES_hh_emih_in!K6/RES_summary!K$21)</f>
        <v>36.135813177736502</v>
      </c>
      <c r="L6" s="95">
        <f>IF(RES_hh_emih_in!L6=0,0,RES_hh_emih_in!L6/RES_summary!L$21)</f>
        <v>37.270267509150436</v>
      </c>
      <c r="M6" s="95">
        <f>IF(RES_hh_emih_in!M6=0,0,RES_hh_emih_in!M6/RES_summary!M$21)</f>
        <v>0</v>
      </c>
      <c r="N6" s="95">
        <f>IF(RES_hh_emih_in!N6=0,0,RES_hh_emih_in!N6/RES_summary!N$21)</f>
        <v>0</v>
      </c>
      <c r="O6" s="95">
        <f>IF(RES_hh_emih_in!O6=0,0,RES_hh_emih_in!O6/RES_summary!O$21)</f>
        <v>27.888162115904276</v>
      </c>
      <c r="P6" s="95">
        <f>IF(RES_hh_emih_in!P6=0,0,RES_hh_emih_in!P6/RES_summary!P$21)</f>
        <v>24.889303132513202</v>
      </c>
      <c r="Q6" s="95">
        <f>IF(RES_hh_emih_in!Q6=0,0,RES_hh_emih_in!Q6/RES_summary!Q$21)</f>
        <v>0</v>
      </c>
    </row>
    <row r="7" spans="1:17" ht="12" customHeight="1" x14ac:dyDescent="0.25">
      <c r="A7" s="87" t="s">
        <v>110</v>
      </c>
      <c r="B7" s="95"/>
      <c r="C7" s="95">
        <f>IF(RES_hh_emih_in!C7=0,0,RES_hh_emih_in!C7/RES_summary!C$21)</f>
        <v>49.990417161720522</v>
      </c>
      <c r="D7" s="95">
        <f>IF(RES_hh_emih_in!D7=0,0,RES_hh_emih_in!D7/RES_summary!D$21)</f>
        <v>46.973521924847169</v>
      </c>
      <c r="E7" s="95">
        <f>IF(RES_hh_emih_in!E7=0,0,RES_hh_emih_in!E7/RES_summary!E$21)</f>
        <v>48.470866864125426</v>
      </c>
      <c r="F7" s="95">
        <f>IF(RES_hh_emih_in!F7=0,0,RES_hh_emih_in!F7/RES_summary!F$21)</f>
        <v>49.83563707331637</v>
      </c>
      <c r="G7" s="95">
        <f>IF(RES_hh_emih_in!G7=0,0,RES_hh_emih_in!G7/RES_summary!G$21)</f>
        <v>48.910617562657229</v>
      </c>
      <c r="H7" s="95">
        <f>IF(RES_hh_emih_in!H7=0,0,RES_hh_emih_in!H7/RES_summary!H$21)</f>
        <v>49.787158884367841</v>
      </c>
      <c r="I7" s="95">
        <f>IF(RES_hh_emih_in!I7=0,0,RES_hh_emih_in!I7/RES_summary!I$21)</f>
        <v>44.595028699294275</v>
      </c>
      <c r="J7" s="95">
        <f>IF(RES_hh_emih_in!J7=0,0,RES_hh_emih_in!J7/RES_summary!J$21)</f>
        <v>46.614565591632854</v>
      </c>
      <c r="K7" s="95">
        <f>IF(RES_hh_emih_in!K7=0,0,RES_hh_emih_in!K7/RES_summary!K$21)</f>
        <v>43.136286881965063</v>
      </c>
      <c r="L7" s="95">
        <f>IF(RES_hh_emih_in!L7=0,0,RES_hh_emih_in!L7/RES_summary!L$21)</f>
        <v>45.490909541429986</v>
      </c>
      <c r="M7" s="95">
        <f>IF(RES_hh_emih_in!M7=0,0,RES_hh_emih_in!M7/RES_summary!M$21)</f>
        <v>34.539177821005673</v>
      </c>
      <c r="N7" s="95">
        <f>IF(RES_hh_emih_in!N7=0,0,RES_hh_emih_in!N7/RES_summary!N$21)</f>
        <v>33.703942321042199</v>
      </c>
      <c r="O7" s="95">
        <f>IF(RES_hh_emih_in!O7=0,0,RES_hh_emih_in!O7/RES_summary!O$21)</f>
        <v>33.962539097202857</v>
      </c>
      <c r="P7" s="95">
        <f>IF(RES_hh_emih_in!P7=0,0,RES_hh_emih_in!P7/RES_summary!P$21)</f>
        <v>30.390171566120095</v>
      </c>
      <c r="Q7" s="95">
        <f>IF(RES_hh_emih_in!Q7=0,0,RES_hh_emih_in!Q7/RES_summary!Q$21)</f>
        <v>32.355399731595639</v>
      </c>
    </row>
    <row r="8" spans="1:17" ht="12" customHeight="1" x14ac:dyDescent="0.25">
      <c r="A8" s="87" t="s">
        <v>109</v>
      </c>
      <c r="B8" s="95"/>
      <c r="C8" s="95">
        <f>IF(RES_hh_emih_in!C8=0,0,RES_hh_emih_in!C8/RES_summary!C$21)</f>
        <v>35.108792059202962</v>
      </c>
      <c r="D8" s="95">
        <f>IF(RES_hh_emih_in!D8=0,0,RES_hh_emih_in!D8/RES_summary!D$21)</f>
        <v>33.653845064816707</v>
      </c>
      <c r="E8" s="95">
        <f>IF(RES_hh_emih_in!E8=0,0,RES_hh_emih_in!E8/RES_summary!E$21)</f>
        <v>34.675658390516062</v>
      </c>
      <c r="F8" s="95">
        <f>IF(RES_hh_emih_in!F8=0,0,RES_hh_emih_in!F8/RES_summary!F$21)</f>
        <v>35.815748127859273</v>
      </c>
      <c r="G8" s="95">
        <f>IF(RES_hh_emih_in!G8=0,0,RES_hh_emih_in!G8/RES_summary!G$21)</f>
        <v>35.540421292314164</v>
      </c>
      <c r="H8" s="95">
        <f>IF(RES_hh_emih_in!H8=0,0,RES_hh_emih_in!H8/RES_summary!H$21)</f>
        <v>36.014523147325924</v>
      </c>
      <c r="I8" s="95">
        <f>IF(RES_hh_emih_in!I8=0,0,RES_hh_emih_in!I8/RES_summary!I$21)</f>
        <v>32.164783802131062</v>
      </c>
      <c r="J8" s="95">
        <f>IF(RES_hh_emih_in!J8=0,0,RES_hh_emih_in!J8/RES_summary!J$21)</f>
        <v>34.274182080842586</v>
      </c>
      <c r="K8" s="95">
        <f>IF(RES_hh_emih_in!K8=0,0,RES_hh_emih_in!K8/RES_summary!K$21)</f>
        <v>31.06435172533774</v>
      </c>
      <c r="L8" s="95">
        <f>IF(RES_hh_emih_in!L8=0,0,RES_hh_emih_in!L8/RES_summary!L$21)</f>
        <v>32.867051805159953</v>
      </c>
      <c r="M8" s="95">
        <f>IF(RES_hh_emih_in!M8=0,0,RES_hh_emih_in!M8/RES_summary!M$21)</f>
        <v>24.161613449987136</v>
      </c>
      <c r="N8" s="95">
        <f>IF(RES_hh_emih_in!N8=0,0,RES_hh_emih_in!N8/RES_summary!N$21)</f>
        <v>24.087490548136437</v>
      </c>
      <c r="O8" s="95">
        <f>IF(RES_hh_emih_in!O8=0,0,RES_hh_emih_in!O8/RES_summary!O$21)</f>
        <v>23.936893886199734</v>
      </c>
      <c r="P8" s="95">
        <f>IF(RES_hh_emih_in!P8=0,0,RES_hh_emih_in!P8/RES_summary!P$21)</f>
        <v>0</v>
      </c>
      <c r="Q8" s="95">
        <f>IF(RES_hh_emih_in!Q8=0,0,RES_hh_emih_in!Q8/RES_summary!Q$21)</f>
        <v>23.028032349411859</v>
      </c>
    </row>
    <row r="9" spans="1:17" ht="12" customHeight="1" x14ac:dyDescent="0.25">
      <c r="A9" s="87" t="s">
        <v>55</v>
      </c>
      <c r="B9" s="95"/>
      <c r="C9" s="95">
        <f>IF(RES_hh_emih_in!C9=0,0,RES_hh_emih_in!C9/RES_summary!C$21)</f>
        <v>0</v>
      </c>
      <c r="D9" s="95">
        <f>IF(RES_hh_emih_in!D9=0,0,RES_hh_emih_in!D9/RES_summary!D$21)</f>
        <v>0</v>
      </c>
      <c r="E9" s="95">
        <f>IF(RES_hh_emih_in!E9=0,0,RES_hh_emih_in!E9/RES_summary!E$21)</f>
        <v>0</v>
      </c>
      <c r="F9" s="95">
        <f>IF(RES_hh_emih_in!F9=0,0,RES_hh_emih_in!F9/RES_summary!F$21)</f>
        <v>0</v>
      </c>
      <c r="G9" s="95">
        <f>IF(RES_hh_emih_in!G9=0,0,RES_hh_emih_in!G9/RES_summary!G$21)</f>
        <v>0</v>
      </c>
      <c r="H9" s="95">
        <f>IF(RES_hh_emih_in!H9=0,0,RES_hh_emih_in!H9/RES_summary!H$21)</f>
        <v>0</v>
      </c>
      <c r="I9" s="95">
        <f>IF(RES_hh_emih_in!I9=0,0,RES_hh_emih_in!I9/RES_summary!I$21)</f>
        <v>0</v>
      </c>
      <c r="J9" s="95">
        <f>IF(RES_hh_emih_in!J9=0,0,RES_hh_emih_in!J9/RES_summary!J$21)</f>
        <v>0</v>
      </c>
      <c r="K9" s="95">
        <f>IF(RES_hh_emih_in!K9=0,0,RES_hh_emih_in!K9/RES_summary!K$21)</f>
        <v>0</v>
      </c>
      <c r="L9" s="95">
        <f>IF(RES_hh_emih_in!L9=0,0,RES_hh_emih_in!L9/RES_summary!L$21)</f>
        <v>0</v>
      </c>
      <c r="M9" s="95">
        <f>IF(RES_hh_emih_in!M9=0,0,RES_hh_emih_in!M9/RES_summary!M$21)</f>
        <v>0</v>
      </c>
      <c r="N9" s="95">
        <f>IF(RES_hh_emih_in!N9=0,0,RES_hh_emih_in!N9/RES_summary!N$21)</f>
        <v>0</v>
      </c>
      <c r="O9" s="95">
        <f>IF(RES_hh_emih_in!O9=0,0,RES_hh_emih_in!O9/RES_summary!O$21)</f>
        <v>0</v>
      </c>
      <c r="P9" s="95">
        <f>IF(RES_hh_emih_in!P9=0,0,RES_hh_emih_in!P9/RES_summary!P$21)</f>
        <v>0</v>
      </c>
      <c r="Q9" s="95">
        <f>IF(RES_hh_emih_in!Q9=0,0,RES_hh_emih_in!Q9/RES_summary!Q$21)</f>
        <v>0</v>
      </c>
    </row>
    <row r="10" spans="1:17" ht="12" customHeight="1" x14ac:dyDescent="0.25">
      <c r="A10" s="87" t="s">
        <v>79</v>
      </c>
      <c r="B10" s="95"/>
      <c r="C10" s="95">
        <f>IF(RES_hh_emih_in!C10=0,0,RES_hh_emih_in!C10/RES_summary!C$21)</f>
        <v>0</v>
      </c>
      <c r="D10" s="95">
        <f>IF(RES_hh_emih_in!D10=0,0,RES_hh_emih_in!D10/RES_summary!D$21)</f>
        <v>0</v>
      </c>
      <c r="E10" s="95">
        <f>IF(RES_hh_emih_in!E10=0,0,RES_hh_emih_in!E10/RES_summary!E$21)</f>
        <v>0</v>
      </c>
      <c r="F10" s="95">
        <f>IF(RES_hh_emih_in!F10=0,0,RES_hh_emih_in!F10/RES_summary!F$21)</f>
        <v>0</v>
      </c>
      <c r="G10" s="95">
        <f>IF(RES_hh_emih_in!G10=0,0,RES_hh_emih_in!G10/RES_summary!G$21)</f>
        <v>0</v>
      </c>
      <c r="H10" s="95">
        <f>IF(RES_hh_emih_in!H10=0,0,RES_hh_emih_in!H10/RES_summary!H$21)</f>
        <v>0</v>
      </c>
      <c r="I10" s="95">
        <f>IF(RES_hh_emih_in!I10=0,0,RES_hh_emih_in!I10/RES_summary!I$21)</f>
        <v>0</v>
      </c>
      <c r="J10" s="95">
        <f>IF(RES_hh_emih_in!J10=0,0,RES_hh_emih_in!J10/RES_summary!J$21)</f>
        <v>0</v>
      </c>
      <c r="K10" s="95">
        <f>IF(RES_hh_emih_in!K10=0,0,RES_hh_emih_in!K10/RES_summary!K$21)</f>
        <v>0</v>
      </c>
      <c r="L10" s="95">
        <f>IF(RES_hh_emih_in!L10=0,0,RES_hh_emih_in!L10/RES_summary!L$21)</f>
        <v>0</v>
      </c>
      <c r="M10" s="95">
        <f>IF(RES_hh_emih_in!M10=0,0,RES_hh_emih_in!M10/RES_summary!M$21)</f>
        <v>0</v>
      </c>
      <c r="N10" s="95">
        <f>IF(RES_hh_emih_in!N10=0,0,RES_hh_emih_in!N10/RES_summary!N$21)</f>
        <v>0</v>
      </c>
      <c r="O10" s="95">
        <f>IF(RES_hh_emih_in!O10=0,0,RES_hh_emih_in!O10/RES_summary!O$21)</f>
        <v>0</v>
      </c>
      <c r="P10" s="95">
        <f>IF(RES_hh_emih_in!P10=0,0,RES_hh_emih_in!P10/RES_summary!P$21)</f>
        <v>0</v>
      </c>
      <c r="Q10" s="95">
        <f>IF(RES_hh_emih_in!Q10=0,0,RES_hh_emih_in!Q10/RES_summary!Q$21)</f>
        <v>0</v>
      </c>
    </row>
    <row r="11" spans="1:17" ht="12" customHeight="1" x14ac:dyDescent="0.25">
      <c r="A11" s="87" t="s">
        <v>61</v>
      </c>
      <c r="B11" s="95"/>
      <c r="C11" s="95">
        <f>IF(RES_hh_emih_in!C11=0,0,RES_hh_emih_in!C11/RES_summary!C$21)</f>
        <v>0</v>
      </c>
      <c r="D11" s="95">
        <f>IF(RES_hh_emih_in!D11=0,0,RES_hh_emih_in!D11/RES_summary!D$21)</f>
        <v>0</v>
      </c>
      <c r="E11" s="95">
        <f>IF(RES_hh_emih_in!E11=0,0,RES_hh_emih_in!E11/RES_summary!E$21)</f>
        <v>0</v>
      </c>
      <c r="F11" s="95">
        <f>IF(RES_hh_emih_in!F11=0,0,RES_hh_emih_in!F11/RES_summary!F$21)</f>
        <v>0</v>
      </c>
      <c r="G11" s="95">
        <f>IF(RES_hh_emih_in!G11=0,0,RES_hh_emih_in!G11/RES_summary!G$21)</f>
        <v>0</v>
      </c>
      <c r="H11" s="95">
        <f>IF(RES_hh_emih_in!H11=0,0,RES_hh_emih_in!H11/RES_summary!H$21)</f>
        <v>0</v>
      </c>
      <c r="I11" s="95">
        <f>IF(RES_hh_emih_in!I11=0,0,RES_hh_emih_in!I11/RES_summary!I$21)</f>
        <v>0</v>
      </c>
      <c r="J11" s="95">
        <f>IF(RES_hh_emih_in!J11=0,0,RES_hh_emih_in!J11/RES_summary!J$21)</f>
        <v>0</v>
      </c>
      <c r="K11" s="95">
        <f>IF(RES_hh_emih_in!K11=0,0,RES_hh_emih_in!K11/RES_summary!K$21)</f>
        <v>0</v>
      </c>
      <c r="L11" s="95">
        <f>IF(RES_hh_emih_in!L11=0,0,RES_hh_emih_in!L11/RES_summary!L$21)</f>
        <v>0</v>
      </c>
      <c r="M11" s="95">
        <f>IF(RES_hh_emih_in!M11=0,0,RES_hh_emih_in!M11/RES_summary!M$21)</f>
        <v>0</v>
      </c>
      <c r="N11" s="95">
        <f>IF(RES_hh_emih_in!N11=0,0,RES_hh_emih_in!N11/RES_summary!N$21)</f>
        <v>0</v>
      </c>
      <c r="O11" s="95">
        <f>IF(RES_hh_emih_in!O11=0,0,RES_hh_emih_in!O11/RES_summary!O$21)</f>
        <v>0</v>
      </c>
      <c r="P11" s="95">
        <f>IF(RES_hh_emih_in!P11=0,0,RES_hh_emih_in!P11/RES_summary!P$21)</f>
        <v>0</v>
      </c>
      <c r="Q11" s="95">
        <f>IF(RES_hh_emih_in!Q11=0,0,RES_hh_emih_in!Q11/RES_summary!Q$21)</f>
        <v>0</v>
      </c>
    </row>
    <row r="12" spans="1:17" ht="12" customHeight="1" x14ac:dyDescent="0.25">
      <c r="A12" s="87" t="s">
        <v>115</v>
      </c>
      <c r="B12" s="95"/>
      <c r="C12" s="95">
        <f>IF(RES_hh_emih_in!C12=0,0,RES_hh_emih_in!C12/RES_summary!C$21)</f>
        <v>0</v>
      </c>
      <c r="D12" s="95">
        <f>IF(RES_hh_emih_in!D12=0,0,RES_hh_emih_in!D12/RES_summary!D$21)</f>
        <v>0</v>
      </c>
      <c r="E12" s="95">
        <f>IF(RES_hh_emih_in!E12=0,0,RES_hh_emih_in!E12/RES_summary!E$21)</f>
        <v>0</v>
      </c>
      <c r="F12" s="95">
        <f>IF(RES_hh_emih_in!F12=0,0,RES_hh_emih_in!F12/RES_summary!F$21)</f>
        <v>0</v>
      </c>
      <c r="G12" s="95">
        <f>IF(RES_hh_emih_in!G12=0,0,RES_hh_emih_in!G12/RES_summary!G$21)</f>
        <v>0</v>
      </c>
      <c r="H12" s="95">
        <f>IF(RES_hh_emih_in!H12=0,0,RES_hh_emih_in!H12/RES_summary!H$21)</f>
        <v>0</v>
      </c>
      <c r="I12" s="95">
        <f>IF(RES_hh_emih_in!I12=0,0,RES_hh_emih_in!I12/RES_summary!I$21)</f>
        <v>0</v>
      </c>
      <c r="J12" s="95">
        <f>IF(RES_hh_emih_in!J12=0,0,RES_hh_emih_in!J12/RES_summary!J$21)</f>
        <v>0</v>
      </c>
      <c r="K12" s="95">
        <f>IF(RES_hh_emih_in!K12=0,0,RES_hh_emih_in!K12/RES_summary!K$21)</f>
        <v>0</v>
      </c>
      <c r="L12" s="95">
        <f>IF(RES_hh_emih_in!L12=0,0,RES_hh_emih_in!L12/RES_summary!L$21)</f>
        <v>0</v>
      </c>
      <c r="M12" s="95">
        <f>IF(RES_hh_emih_in!M12=0,0,RES_hh_emih_in!M12/RES_summary!M$21)</f>
        <v>0</v>
      </c>
      <c r="N12" s="95">
        <f>IF(RES_hh_emih_in!N12=0,0,RES_hh_emih_in!N12/RES_summary!N$21)</f>
        <v>0</v>
      </c>
      <c r="O12" s="95">
        <f>IF(RES_hh_emih_in!O12=0,0,RES_hh_emih_in!O12/RES_summary!O$21)</f>
        <v>0</v>
      </c>
      <c r="P12" s="95">
        <f>IF(RES_hh_emih_in!P12=0,0,RES_hh_emih_in!P12/RES_summary!P$21)</f>
        <v>0</v>
      </c>
      <c r="Q12" s="95">
        <f>IF(RES_hh_emih_in!Q12=0,0,RES_hh_emih_in!Q12/RES_summary!Q$21)</f>
        <v>0</v>
      </c>
    </row>
    <row r="13" spans="1:17" ht="12" customHeight="1" x14ac:dyDescent="0.25">
      <c r="A13" s="51" t="s">
        <v>114</v>
      </c>
      <c r="B13" s="22"/>
      <c r="C13" s="22">
        <f>IF(RES_hh_emih_in!C13=0,0,RES_hh_emih_in!C13/RES_summary!C$21)</f>
        <v>0</v>
      </c>
      <c r="D13" s="22">
        <f>IF(RES_hh_emih_in!D13=0,0,RES_hh_emih_in!D13/RES_summary!D$21)</f>
        <v>0</v>
      </c>
      <c r="E13" s="22">
        <f>IF(RES_hh_emih_in!E13=0,0,RES_hh_emih_in!E13/RES_summary!E$21)</f>
        <v>0</v>
      </c>
      <c r="F13" s="22">
        <f>IF(RES_hh_emih_in!F13=0,0,RES_hh_emih_in!F13/RES_summary!F$21)</f>
        <v>0</v>
      </c>
      <c r="G13" s="22">
        <f>IF(RES_hh_emih_in!G13=0,0,RES_hh_emih_in!G13/RES_summary!G$21)</f>
        <v>0</v>
      </c>
      <c r="H13" s="22">
        <f>IF(RES_hh_emih_in!H13=0,0,RES_hh_emih_in!H13/RES_summary!H$21)</f>
        <v>0</v>
      </c>
      <c r="I13" s="22">
        <f>IF(RES_hh_emih_in!I13=0,0,RES_hh_emih_in!I13/RES_summary!I$21)</f>
        <v>0</v>
      </c>
      <c r="J13" s="22">
        <f>IF(RES_hh_emih_in!J13=0,0,RES_hh_emih_in!J13/RES_summary!J$21)</f>
        <v>0</v>
      </c>
      <c r="K13" s="22">
        <f>IF(RES_hh_emih_in!K13=0,0,RES_hh_emih_in!K13/RES_summary!K$21)</f>
        <v>0</v>
      </c>
      <c r="L13" s="22">
        <f>IF(RES_hh_emih_in!L13=0,0,RES_hh_emih_in!L13/RES_summary!L$21)</f>
        <v>0</v>
      </c>
      <c r="M13" s="22">
        <f>IF(RES_hh_emih_in!M13=0,0,RES_hh_emih_in!M13/RES_summary!M$21)</f>
        <v>0</v>
      </c>
      <c r="N13" s="22">
        <f>IF(RES_hh_emih_in!N13=0,0,RES_hh_emih_in!N13/RES_summary!N$21)</f>
        <v>0</v>
      </c>
      <c r="O13" s="22">
        <f>IF(RES_hh_emih_in!O13=0,0,RES_hh_emih_in!O13/RES_summary!O$21)</f>
        <v>0</v>
      </c>
      <c r="P13" s="22">
        <f>IF(RES_hh_emih_in!P13=0,0,RES_hh_emih_in!P13/RES_summary!P$21)</f>
        <v>0</v>
      </c>
      <c r="Q13" s="22">
        <f>IF(RES_hh_emih_in!Q13=0,0,RES_hh_emih_in!Q13/RES_summary!Q$21)</f>
        <v>0</v>
      </c>
    </row>
    <row r="14" spans="1:17" ht="12" customHeight="1" x14ac:dyDescent="0.25">
      <c r="A14" s="99" t="s">
        <v>117</v>
      </c>
      <c r="B14" s="98"/>
      <c r="C14" s="98">
        <f>IF(RES_hh_emih_in!C14=0,0,RES_hh_emih_in!C14/RES_summary!C$21)</f>
        <v>0</v>
      </c>
      <c r="D14" s="98">
        <f>IF(RES_hh_emih_in!D14=0,0,RES_hh_emih_in!D14/RES_summary!D$21)</f>
        <v>0</v>
      </c>
      <c r="E14" s="98">
        <f>IF(RES_hh_emih_in!E14=0,0,RES_hh_emih_in!E14/RES_summary!E$21)</f>
        <v>0</v>
      </c>
      <c r="F14" s="98">
        <f>IF(RES_hh_emih_in!F14=0,0,RES_hh_emih_in!F14/RES_summary!F$21)</f>
        <v>0</v>
      </c>
      <c r="G14" s="98">
        <f>IF(RES_hh_emih_in!G14=0,0,RES_hh_emih_in!G14/RES_summary!G$21)</f>
        <v>0</v>
      </c>
      <c r="H14" s="98">
        <f>IF(RES_hh_emih_in!H14=0,0,RES_hh_emih_in!H14/RES_summary!H$21)</f>
        <v>0</v>
      </c>
      <c r="I14" s="98">
        <f>IF(RES_hh_emih_in!I14=0,0,RES_hh_emih_in!I14/RES_summary!I$21)</f>
        <v>0</v>
      </c>
      <c r="J14" s="98">
        <f>IF(RES_hh_emih_in!J14=0,0,RES_hh_emih_in!J14/RES_summary!J$21)</f>
        <v>0</v>
      </c>
      <c r="K14" s="98">
        <f>IF(RES_hh_emih_in!K14=0,0,RES_hh_emih_in!K14/RES_summary!K$21)</f>
        <v>0</v>
      </c>
      <c r="L14" s="98">
        <f>IF(RES_hh_emih_in!L14=0,0,RES_hh_emih_in!L14/RES_summary!L$21)</f>
        <v>0</v>
      </c>
      <c r="M14" s="98">
        <f>IF(RES_hh_emih_in!M14=0,0,RES_hh_emih_in!M14/RES_summary!M$21)</f>
        <v>0</v>
      </c>
      <c r="N14" s="98">
        <f>IF(RES_hh_emih_in!N14=0,0,RES_hh_emih_in!N14/RES_summary!N$21)</f>
        <v>0</v>
      </c>
      <c r="O14" s="98">
        <f>IF(RES_hh_emih_in!O14=0,0,RES_hh_emih_in!O14/RES_summary!O$21)</f>
        <v>0</v>
      </c>
      <c r="P14" s="98">
        <f>IF(RES_hh_emih_in!P14=0,0,RES_hh_emih_in!P14/RES_summary!P$21)</f>
        <v>0</v>
      </c>
      <c r="Q14" s="98">
        <f>IF(RES_hh_emih_in!Q14=0,0,RES_hh_emih_in!Q14/RES_summary!Q$21)</f>
        <v>0</v>
      </c>
    </row>
    <row r="15" spans="1:17" ht="12.95" customHeight="1" x14ac:dyDescent="0.25">
      <c r="A15" s="89" t="s">
        <v>112</v>
      </c>
      <c r="B15" s="96"/>
      <c r="C15" s="96">
        <f>IF(RES_hh_emih_in!C15=0,0,RES_hh_emih_in!C15/RES_summary!C$21)</f>
        <v>0</v>
      </c>
      <c r="D15" s="96">
        <f>IF(RES_hh_emih_in!D15=0,0,RES_hh_emih_in!D15/RES_summary!D$21)</f>
        <v>0</v>
      </c>
      <c r="E15" s="96">
        <f>IF(RES_hh_emih_in!E15=0,0,RES_hh_emih_in!E15/RES_summary!E$21)</f>
        <v>0</v>
      </c>
      <c r="F15" s="96">
        <f>IF(RES_hh_emih_in!F15=0,0,RES_hh_emih_in!F15/RES_summary!F$21)</f>
        <v>0</v>
      </c>
      <c r="G15" s="96">
        <f>IF(RES_hh_emih_in!G15=0,0,RES_hh_emih_in!G15/RES_summary!G$21)</f>
        <v>0</v>
      </c>
      <c r="H15" s="96">
        <f>IF(RES_hh_emih_in!H15=0,0,RES_hh_emih_in!H15/RES_summary!H$21)</f>
        <v>0</v>
      </c>
      <c r="I15" s="96">
        <f>IF(RES_hh_emih_in!I15=0,0,RES_hh_emih_in!I15/RES_summary!I$21)</f>
        <v>0</v>
      </c>
      <c r="J15" s="96">
        <f>IF(RES_hh_emih_in!J15=0,0,RES_hh_emih_in!J15/RES_summary!J$21)</f>
        <v>0</v>
      </c>
      <c r="K15" s="96">
        <f>IF(RES_hh_emih_in!K15=0,0,RES_hh_emih_in!K15/RES_summary!K$21)</f>
        <v>0</v>
      </c>
      <c r="L15" s="96">
        <f>IF(RES_hh_emih_in!L15=0,0,RES_hh_emih_in!L15/RES_summary!L$21)</f>
        <v>0</v>
      </c>
      <c r="M15" s="96">
        <f>IF(RES_hh_emih_in!M15=0,0,RES_hh_emih_in!M15/RES_summary!M$21)</f>
        <v>0</v>
      </c>
      <c r="N15" s="96">
        <f>IF(RES_hh_emih_in!N15=0,0,RES_hh_emih_in!N15/RES_summary!N$21)</f>
        <v>0</v>
      </c>
      <c r="O15" s="96">
        <f>IF(RES_hh_emih_in!O15=0,0,RES_hh_emih_in!O15/RES_summary!O$21)</f>
        <v>0</v>
      </c>
      <c r="P15" s="96">
        <f>IF(RES_hh_emih_in!P15=0,0,RES_hh_emih_in!P15/RES_summary!P$21)</f>
        <v>0</v>
      </c>
      <c r="Q15" s="96">
        <f>IF(RES_hh_emih_in!Q15=0,0,RES_hh_emih_in!Q15/RES_summary!Q$21)</f>
        <v>0</v>
      </c>
    </row>
    <row r="16" spans="1:17" ht="12" customHeight="1" x14ac:dyDescent="0.25">
      <c r="A16" s="87" t="s">
        <v>111</v>
      </c>
      <c r="B16" s="97"/>
      <c r="C16" s="97">
        <f>IF(RES_hh_emih_in!C16=0,0,RES_hh_emih_in!C16/RES_summary!C$21)</f>
        <v>0</v>
      </c>
      <c r="D16" s="97">
        <f>IF(RES_hh_emih_in!D16=0,0,RES_hh_emih_in!D16/RES_summary!D$21)</f>
        <v>0</v>
      </c>
      <c r="E16" s="97">
        <f>IF(RES_hh_emih_in!E16=0,0,RES_hh_emih_in!E16/RES_summary!E$21)</f>
        <v>0</v>
      </c>
      <c r="F16" s="97">
        <f>IF(RES_hh_emih_in!F16=0,0,RES_hh_emih_in!F16/RES_summary!F$21)</f>
        <v>0</v>
      </c>
      <c r="G16" s="97">
        <f>IF(RES_hh_emih_in!G16=0,0,RES_hh_emih_in!G16/RES_summary!G$21)</f>
        <v>0</v>
      </c>
      <c r="H16" s="97">
        <f>IF(RES_hh_emih_in!H16=0,0,RES_hh_emih_in!H16/RES_summary!H$21)</f>
        <v>0</v>
      </c>
      <c r="I16" s="97">
        <f>IF(RES_hh_emih_in!I16=0,0,RES_hh_emih_in!I16/RES_summary!I$21)</f>
        <v>0</v>
      </c>
      <c r="J16" s="97">
        <f>IF(RES_hh_emih_in!J16=0,0,RES_hh_emih_in!J16/RES_summary!J$21)</f>
        <v>0</v>
      </c>
      <c r="K16" s="97">
        <f>IF(RES_hh_emih_in!K16=0,0,RES_hh_emih_in!K16/RES_summary!K$21)</f>
        <v>0</v>
      </c>
      <c r="L16" s="97">
        <f>IF(RES_hh_emih_in!L16=0,0,RES_hh_emih_in!L16/RES_summary!L$21)</f>
        <v>0</v>
      </c>
      <c r="M16" s="97">
        <f>IF(RES_hh_emih_in!M16=0,0,RES_hh_emih_in!M16/RES_summary!M$21)</f>
        <v>0</v>
      </c>
      <c r="N16" s="97">
        <f>IF(RES_hh_emih_in!N16=0,0,RES_hh_emih_in!N16/RES_summary!N$21)</f>
        <v>0</v>
      </c>
      <c r="O16" s="97">
        <f>IF(RES_hh_emih_in!O16=0,0,RES_hh_emih_in!O16/RES_summary!O$21)</f>
        <v>0</v>
      </c>
      <c r="P16" s="97">
        <f>IF(RES_hh_emih_in!P16=0,0,RES_hh_emih_in!P16/RES_summary!P$21)</f>
        <v>0</v>
      </c>
      <c r="Q16" s="97">
        <f>IF(RES_hh_emih_in!Q16=0,0,RES_hh_emih_in!Q16/RES_summary!Q$21)</f>
        <v>0</v>
      </c>
    </row>
    <row r="17" spans="1:17" ht="12.95" customHeight="1" x14ac:dyDescent="0.25">
      <c r="A17" s="89" t="s">
        <v>63</v>
      </c>
      <c r="B17" s="96"/>
      <c r="C17" s="96">
        <f>IF(RES_hh_emih_in!C17=0,0,RES_hh_emih_in!C17/RES_summary!C$21)</f>
        <v>7.2972874438743451</v>
      </c>
      <c r="D17" s="96">
        <f>IF(RES_hh_emih_in!D17=0,0,RES_hh_emih_in!D17/RES_summary!D$21)</f>
        <v>7.096987946302451</v>
      </c>
      <c r="E17" s="96">
        <f>IF(RES_hh_emih_in!E17=0,0,RES_hh_emih_in!E17/RES_summary!E$21)</f>
        <v>6.4345270649711921</v>
      </c>
      <c r="F17" s="96">
        <f>IF(RES_hh_emih_in!F17=0,0,RES_hh_emih_in!F17/RES_summary!F$21)</f>
        <v>6.3763417750723832</v>
      </c>
      <c r="G17" s="96">
        <f>IF(RES_hh_emih_in!G17=0,0,RES_hh_emih_in!G17/RES_summary!G$21)</f>
        <v>6.4392950847373784</v>
      </c>
      <c r="H17" s="96">
        <f>IF(RES_hh_emih_in!H17=0,0,RES_hh_emih_in!H17/RES_summary!H$21)</f>
        <v>6.1987233998420894</v>
      </c>
      <c r="I17" s="96">
        <f>IF(RES_hh_emih_in!I17=0,0,RES_hh_emih_in!I17/RES_summary!I$21)</f>
        <v>7.346616157395446</v>
      </c>
      <c r="J17" s="96">
        <f>IF(RES_hh_emih_in!J17=0,0,RES_hh_emih_in!J17/RES_summary!J$21)</f>
        <v>5.7584695252139726</v>
      </c>
      <c r="K17" s="96">
        <f>IF(RES_hh_emih_in!K17=0,0,RES_hh_emih_in!K17/RES_summary!K$21)</f>
        <v>9.4077443139641943</v>
      </c>
      <c r="L17" s="96">
        <f>IF(RES_hh_emih_in!L17=0,0,RES_hh_emih_in!L17/RES_summary!L$21)</f>
        <v>6.5478352178402703</v>
      </c>
      <c r="M17" s="96">
        <f>IF(RES_hh_emih_in!M17=0,0,RES_hh_emih_in!M17/RES_summary!M$21)</f>
        <v>5.8807723369723126</v>
      </c>
      <c r="N17" s="96">
        <f>IF(RES_hh_emih_in!N17=0,0,RES_hh_emih_in!N17/RES_summary!N$21)</f>
        <v>8.2745750517233798</v>
      </c>
      <c r="O17" s="96">
        <f>IF(RES_hh_emih_in!O17=0,0,RES_hh_emih_in!O17/RES_summary!O$21)</f>
        <v>5.8547734015688375</v>
      </c>
      <c r="P17" s="96">
        <f>IF(RES_hh_emih_in!P17=0,0,RES_hh_emih_in!P17/RES_summary!P$21)</f>
        <v>6.4888142194384519</v>
      </c>
      <c r="Q17" s="96">
        <f>IF(RES_hh_emih_in!Q17=0,0,RES_hh_emih_in!Q17/RES_summary!Q$21)</f>
        <v>5.621287631938916</v>
      </c>
    </row>
    <row r="18" spans="1:17" ht="12" customHeight="1" x14ac:dyDescent="0.25">
      <c r="A18" s="87" t="s">
        <v>58</v>
      </c>
      <c r="B18" s="95"/>
      <c r="C18" s="95">
        <f>IF(RES_hh_emih_in!C18=0,0,RES_hh_emih_in!C18/RES_summary!C$21)</f>
        <v>0</v>
      </c>
      <c r="D18" s="95">
        <f>IF(RES_hh_emih_in!D18=0,0,RES_hh_emih_in!D18/RES_summary!D$21)</f>
        <v>19.982831237435285</v>
      </c>
      <c r="E18" s="95">
        <f>IF(RES_hh_emih_in!E18=0,0,RES_hh_emih_in!E18/RES_summary!E$21)</f>
        <v>0</v>
      </c>
      <c r="F18" s="95">
        <f>IF(RES_hh_emih_in!F18=0,0,RES_hh_emih_in!F18/RES_summary!F$21)</f>
        <v>19.302398797343653</v>
      </c>
      <c r="G18" s="95">
        <f>IF(RES_hh_emih_in!G18=0,0,RES_hh_emih_in!G18/RES_summary!G$21)</f>
        <v>19.067296106483415</v>
      </c>
      <c r="H18" s="95">
        <f>IF(RES_hh_emih_in!H18=0,0,RES_hh_emih_in!H18/RES_summary!H$21)</f>
        <v>19.007820559797842</v>
      </c>
      <c r="I18" s="95">
        <f>IF(RES_hh_emih_in!I18=0,0,RES_hh_emih_in!I18/RES_summary!I$21)</f>
        <v>18.682592792602595</v>
      </c>
      <c r="J18" s="95">
        <f>IF(RES_hh_emih_in!J18=0,0,RES_hh_emih_in!J18/RES_summary!J$21)</f>
        <v>18.130444678104862</v>
      </c>
      <c r="K18" s="95">
        <f>IF(RES_hh_emih_in!K18=0,0,RES_hh_emih_in!K18/RES_summary!K$21)</f>
        <v>17.731985805366779</v>
      </c>
      <c r="L18" s="95">
        <f>IF(RES_hh_emih_in!L18=0,0,RES_hh_emih_in!L18/RES_summary!L$21)</f>
        <v>17.414347973401544</v>
      </c>
      <c r="M18" s="95">
        <f>IF(RES_hh_emih_in!M18=0,0,RES_hh_emih_in!M18/RES_summary!M$21)</f>
        <v>17.081190116737794</v>
      </c>
      <c r="N18" s="95">
        <f>IF(RES_hh_emih_in!N18=0,0,RES_hh_emih_in!N18/RES_summary!N$21)</f>
        <v>16.93052071970278</v>
      </c>
      <c r="O18" s="95">
        <f>IF(RES_hh_emih_in!O18=0,0,RES_hh_emih_in!O18/RES_summary!O$21)</f>
        <v>16.897984232262953</v>
      </c>
      <c r="P18" s="95">
        <f>IF(RES_hh_emih_in!P18=0,0,RES_hh_emih_in!P18/RES_summary!P$21)</f>
        <v>0</v>
      </c>
      <c r="Q18" s="95">
        <f>IF(RES_hh_emih_in!Q18=0,0,RES_hh_emih_in!Q18/RES_summary!Q$21)</f>
        <v>0</v>
      </c>
    </row>
    <row r="19" spans="1:17" s="28" customFormat="1" ht="12" customHeight="1" x14ac:dyDescent="0.25">
      <c r="A19" s="87" t="s">
        <v>84</v>
      </c>
      <c r="B19" s="95"/>
      <c r="C19" s="95">
        <f>IF(RES_hh_emih_in!C19=0,0,RES_hh_emih_in!C19/RES_summary!C$21)</f>
        <v>10.571184899525051</v>
      </c>
      <c r="D19" s="95">
        <f>IF(RES_hh_emih_in!D19=0,0,RES_hh_emih_in!D19/RES_summary!D$21)</f>
        <v>10.280539712510132</v>
      </c>
      <c r="E19" s="95">
        <f>IF(RES_hh_emih_in!E19=0,0,RES_hh_emih_in!E19/RES_summary!E$21)</f>
        <v>10.197306468785143</v>
      </c>
      <c r="F19" s="95">
        <f>IF(RES_hh_emih_in!F19=0,0,RES_hh_emih_in!F19/RES_summary!F$21)</f>
        <v>10.105944754543982</v>
      </c>
      <c r="G19" s="95">
        <f>IF(RES_hh_emih_in!G19=0,0,RES_hh_emih_in!G19/RES_summary!G$21)</f>
        <v>10.084217612243201</v>
      </c>
      <c r="H19" s="95">
        <f>IF(RES_hh_emih_in!H19=0,0,RES_hh_emih_in!H19/RES_summary!H$21)</f>
        <v>10.161744352770546</v>
      </c>
      <c r="I19" s="95">
        <f>IF(RES_hh_emih_in!I19=0,0,RES_hh_emih_in!I19/RES_summary!I$21)</f>
        <v>9.9737973287447517</v>
      </c>
      <c r="J19" s="95">
        <f>IF(RES_hh_emih_in!J19=0,0,RES_hh_emih_in!J19/RES_summary!J$21)</f>
        <v>9.5424635437982008</v>
      </c>
      <c r="K19" s="95">
        <f>IF(RES_hh_emih_in!K19=0,0,RES_hh_emih_in!K19/RES_summary!K$21)</f>
        <v>6.862952686804948</v>
      </c>
      <c r="L19" s="95">
        <f>IF(RES_hh_emih_in!L19=0,0,RES_hh_emih_in!L19/RES_summary!L$21)</f>
        <v>0</v>
      </c>
      <c r="M19" s="95">
        <f>IF(RES_hh_emih_in!M19=0,0,RES_hh_emih_in!M19/RES_summary!M$21)</f>
        <v>0</v>
      </c>
      <c r="N19" s="95">
        <f>IF(RES_hh_emih_in!N19=0,0,RES_hh_emih_in!N19/RES_summary!N$21)</f>
        <v>0</v>
      </c>
      <c r="O19" s="95">
        <f>IF(RES_hh_emih_in!O19=0,0,RES_hh_emih_in!O19/RES_summary!O$21)</f>
        <v>8.5585392684751653</v>
      </c>
      <c r="P19" s="95">
        <f>IF(RES_hh_emih_in!P19=0,0,RES_hh_emih_in!P19/RES_summary!P$21)</f>
        <v>8.2980529990652219</v>
      </c>
      <c r="Q19" s="95">
        <f>IF(RES_hh_emih_in!Q19=0,0,RES_hh_emih_in!Q19/RES_summary!Q$21)</f>
        <v>0</v>
      </c>
    </row>
    <row r="20" spans="1:17" ht="12" customHeight="1" x14ac:dyDescent="0.25">
      <c r="A20" s="87" t="s">
        <v>110</v>
      </c>
      <c r="B20" s="95"/>
      <c r="C20" s="95">
        <f>IF(RES_hh_emih_in!C20=0,0,RES_hh_emih_in!C20/RES_summary!C$21)</f>
        <v>13.143825824556258</v>
      </c>
      <c r="D20" s="95">
        <f>IF(RES_hh_emih_in!D20=0,0,RES_hh_emih_in!D20/RES_summary!D$21)</f>
        <v>12.532668753513484</v>
      </c>
      <c r="E20" s="95">
        <f>IF(RES_hh_emih_in!E20=0,0,RES_hh_emih_in!E20/RES_summary!E$21)</f>
        <v>12.406081241547572</v>
      </c>
      <c r="F20" s="95">
        <f>IF(RES_hh_emih_in!F20=0,0,RES_hh_emih_in!F20/RES_summary!F$21)</f>
        <v>11.987421996384061</v>
      </c>
      <c r="G20" s="95">
        <f>IF(RES_hh_emih_in!G20=0,0,RES_hh_emih_in!G20/RES_summary!G$21)</f>
        <v>11.935448969546606</v>
      </c>
      <c r="H20" s="95">
        <f>IF(RES_hh_emih_in!H20=0,0,RES_hh_emih_in!H20/RES_summary!H$21)</f>
        <v>11.827629578077241</v>
      </c>
      <c r="I20" s="95">
        <f>IF(RES_hh_emih_in!I20=0,0,RES_hh_emih_in!I20/RES_summary!I$21)</f>
        <v>11.200894765693063</v>
      </c>
      <c r="J20" s="95">
        <f>IF(RES_hh_emih_in!J20=0,0,RES_hh_emih_in!J20/RES_summary!J$21)</f>
        <v>10.134496371037944</v>
      </c>
      <c r="K20" s="95">
        <f>IF(RES_hh_emih_in!K20=0,0,RES_hh_emih_in!K20/RES_summary!K$21)</f>
        <v>10.067761179592871</v>
      </c>
      <c r="L20" s="95">
        <f>IF(RES_hh_emih_in!L20=0,0,RES_hh_emih_in!L20/RES_summary!L$21)</f>
        <v>8.49579327251511</v>
      </c>
      <c r="M20" s="95">
        <f>IF(RES_hh_emih_in!M20=0,0,RES_hh_emih_in!M20/RES_summary!M$21)</f>
        <v>7.3855412622815075</v>
      </c>
      <c r="N20" s="95">
        <f>IF(RES_hh_emih_in!N20=0,0,RES_hh_emih_in!N20/RES_summary!N$21)</f>
        <v>7.7557660813067253</v>
      </c>
      <c r="O20" s="95">
        <f>IF(RES_hh_emih_in!O20=0,0,RES_hh_emih_in!O20/RES_summary!O$21)</f>
        <v>7.8872038601809731</v>
      </c>
      <c r="P20" s="95">
        <f>IF(RES_hh_emih_in!P20=0,0,RES_hh_emih_in!P20/RES_summary!P$21)</f>
        <v>8.6887334631556516</v>
      </c>
      <c r="Q20" s="95">
        <f>IF(RES_hh_emih_in!Q20=0,0,RES_hh_emih_in!Q20/RES_summary!Q$21)</f>
        <v>8.8600101193323439</v>
      </c>
    </row>
    <row r="21" spans="1:17" ht="12" customHeight="1" x14ac:dyDescent="0.25">
      <c r="A21" s="87" t="s">
        <v>109</v>
      </c>
      <c r="B21" s="95"/>
      <c r="C21" s="95">
        <f>IF(RES_hh_emih_in!C21=0,0,RES_hh_emih_in!C21/RES_summary!C$21)</f>
        <v>9.4427435705771874</v>
      </c>
      <c r="D21" s="95">
        <f>IF(RES_hh_emih_in!D21=0,0,RES_hh_emih_in!D21/RES_summary!D$21)</f>
        <v>9.0432488611769219</v>
      </c>
      <c r="E21" s="95">
        <f>IF(RES_hh_emih_in!E21=0,0,RES_hh_emih_in!E21/RES_summary!E$21)</f>
        <v>8.9596670711564332</v>
      </c>
      <c r="F21" s="95">
        <f>IF(RES_hh_emih_in!F21=0,0,RES_hh_emih_in!F21/RES_summary!F$21)</f>
        <v>8.8056542011054031</v>
      </c>
      <c r="G21" s="95">
        <f>IF(RES_hh_emih_in!G21=0,0,RES_hh_emih_in!G21/RES_summary!G$21)</f>
        <v>8.5899984474354447</v>
      </c>
      <c r="H21" s="95">
        <f>IF(RES_hh_emih_in!H21=0,0,RES_hh_emih_in!H21/RES_summary!H$21)</f>
        <v>8.564059027512851</v>
      </c>
      <c r="I21" s="95">
        <f>IF(RES_hh_emih_in!I21=0,0,RES_hh_emih_in!I21/RES_summary!I$21)</f>
        <v>7.8825610670824311</v>
      </c>
      <c r="J21" s="95">
        <f>IF(RES_hh_emih_in!J21=0,0,RES_hh_emih_in!J21/RES_summary!J$21)</f>
        <v>7.5502340492564786</v>
      </c>
      <c r="K21" s="95">
        <f>IF(RES_hh_emih_in!K21=0,0,RES_hh_emih_in!K21/RES_summary!K$21)</f>
        <v>6.251181517724774</v>
      </c>
      <c r="L21" s="95">
        <f>IF(RES_hh_emih_in!L21=0,0,RES_hh_emih_in!L21/RES_summary!L$21)</f>
        <v>7.0956608143935025</v>
      </c>
      <c r="M21" s="95">
        <f>IF(RES_hh_emih_in!M21=0,0,RES_hh_emih_in!M21/RES_summary!M$21)</f>
        <v>5.2504832802608759</v>
      </c>
      <c r="N21" s="95">
        <f>IF(RES_hh_emih_in!N21=0,0,RES_hh_emih_in!N21/RES_summary!N$21)</f>
        <v>6.6234478393360181</v>
      </c>
      <c r="O21" s="95">
        <f>IF(RES_hh_emih_in!O21=0,0,RES_hh_emih_in!O21/RES_summary!O$21)</f>
        <v>5.5910955422991266</v>
      </c>
      <c r="P21" s="95">
        <f>IF(RES_hh_emih_in!P21=0,0,RES_hh_emih_in!P21/RES_summary!P$21)</f>
        <v>0</v>
      </c>
      <c r="Q21" s="95">
        <f>IF(RES_hh_emih_in!Q21=0,0,RES_hh_emih_in!Q21/RES_summary!Q$21)</f>
        <v>5.982526995383509</v>
      </c>
    </row>
    <row r="22" spans="1:17" ht="12" customHeight="1" x14ac:dyDescent="0.25">
      <c r="A22" s="87" t="s">
        <v>55</v>
      </c>
      <c r="B22" s="95"/>
      <c r="C22" s="95">
        <f>IF(RES_hh_emih_in!C22=0,0,RES_hh_emih_in!C22/RES_summary!C$21)</f>
        <v>0</v>
      </c>
      <c r="D22" s="95">
        <f>IF(RES_hh_emih_in!D22=0,0,RES_hh_emih_in!D22/RES_summary!D$21)</f>
        <v>0</v>
      </c>
      <c r="E22" s="95">
        <f>IF(RES_hh_emih_in!E22=0,0,RES_hh_emih_in!E22/RES_summary!E$21)</f>
        <v>0</v>
      </c>
      <c r="F22" s="95">
        <f>IF(RES_hh_emih_in!F22=0,0,RES_hh_emih_in!F22/RES_summary!F$21)</f>
        <v>0</v>
      </c>
      <c r="G22" s="95">
        <f>IF(RES_hh_emih_in!G22=0,0,RES_hh_emih_in!G22/RES_summary!G$21)</f>
        <v>0</v>
      </c>
      <c r="H22" s="95">
        <f>IF(RES_hh_emih_in!H22=0,0,RES_hh_emih_in!H22/RES_summary!H$21)</f>
        <v>0</v>
      </c>
      <c r="I22" s="95">
        <f>IF(RES_hh_emih_in!I22=0,0,RES_hh_emih_in!I22/RES_summary!I$21)</f>
        <v>0</v>
      </c>
      <c r="J22" s="95">
        <f>IF(RES_hh_emih_in!J22=0,0,RES_hh_emih_in!J22/RES_summary!J$21)</f>
        <v>0</v>
      </c>
      <c r="K22" s="95">
        <f>IF(RES_hh_emih_in!K22=0,0,RES_hh_emih_in!K22/RES_summary!K$21)</f>
        <v>0</v>
      </c>
      <c r="L22" s="95">
        <f>IF(RES_hh_emih_in!L22=0,0,RES_hh_emih_in!L22/RES_summary!L$21)</f>
        <v>0</v>
      </c>
      <c r="M22" s="95">
        <f>IF(RES_hh_emih_in!M22=0,0,RES_hh_emih_in!M22/RES_summary!M$21)</f>
        <v>0</v>
      </c>
      <c r="N22" s="95">
        <f>IF(RES_hh_emih_in!N22=0,0,RES_hh_emih_in!N22/RES_summary!N$21)</f>
        <v>0</v>
      </c>
      <c r="O22" s="95">
        <f>IF(RES_hh_emih_in!O22=0,0,RES_hh_emih_in!O22/RES_summary!O$21)</f>
        <v>0</v>
      </c>
      <c r="P22" s="95">
        <f>IF(RES_hh_emih_in!P22=0,0,RES_hh_emih_in!P22/RES_summary!P$21)</f>
        <v>0</v>
      </c>
      <c r="Q22" s="95">
        <f>IF(RES_hh_emih_in!Q22=0,0,RES_hh_emih_in!Q22/RES_summary!Q$21)</f>
        <v>0</v>
      </c>
    </row>
    <row r="23" spans="1:17" ht="12" customHeight="1" x14ac:dyDescent="0.25">
      <c r="A23" s="87" t="s">
        <v>79</v>
      </c>
      <c r="B23" s="95"/>
      <c r="C23" s="95">
        <f>IF(RES_hh_emih_in!C23=0,0,RES_hh_emih_in!C23/RES_summary!C$21)</f>
        <v>0</v>
      </c>
      <c r="D23" s="95">
        <f>IF(RES_hh_emih_in!D23=0,0,RES_hh_emih_in!D23/RES_summary!D$21)</f>
        <v>0</v>
      </c>
      <c r="E23" s="95">
        <f>IF(RES_hh_emih_in!E23=0,0,RES_hh_emih_in!E23/RES_summary!E$21)</f>
        <v>0</v>
      </c>
      <c r="F23" s="95">
        <f>IF(RES_hh_emih_in!F23=0,0,RES_hh_emih_in!F23/RES_summary!F$21)</f>
        <v>0</v>
      </c>
      <c r="G23" s="95">
        <f>IF(RES_hh_emih_in!G23=0,0,RES_hh_emih_in!G23/RES_summary!G$21)</f>
        <v>0</v>
      </c>
      <c r="H23" s="95">
        <f>IF(RES_hh_emih_in!H23=0,0,RES_hh_emih_in!H23/RES_summary!H$21)</f>
        <v>0</v>
      </c>
      <c r="I23" s="95">
        <f>IF(RES_hh_emih_in!I23=0,0,RES_hh_emih_in!I23/RES_summary!I$21)</f>
        <v>0</v>
      </c>
      <c r="J23" s="95">
        <f>IF(RES_hh_emih_in!J23=0,0,RES_hh_emih_in!J23/RES_summary!J$21)</f>
        <v>0</v>
      </c>
      <c r="K23" s="95">
        <f>IF(RES_hh_emih_in!K23=0,0,RES_hh_emih_in!K23/RES_summary!K$21)</f>
        <v>0</v>
      </c>
      <c r="L23" s="95">
        <f>IF(RES_hh_emih_in!L23=0,0,RES_hh_emih_in!L23/RES_summary!L$21)</f>
        <v>0</v>
      </c>
      <c r="M23" s="95">
        <f>IF(RES_hh_emih_in!M23=0,0,RES_hh_emih_in!M23/RES_summary!M$21)</f>
        <v>0</v>
      </c>
      <c r="N23" s="95">
        <f>IF(RES_hh_emih_in!N23=0,0,RES_hh_emih_in!N23/RES_summary!N$21)</f>
        <v>0</v>
      </c>
      <c r="O23" s="95">
        <f>IF(RES_hh_emih_in!O23=0,0,RES_hh_emih_in!O23/RES_summary!O$21)</f>
        <v>0</v>
      </c>
      <c r="P23" s="95">
        <f>IF(RES_hh_emih_in!P23=0,0,RES_hh_emih_in!P23/RES_summary!P$21)</f>
        <v>0</v>
      </c>
      <c r="Q23" s="95">
        <f>IF(RES_hh_emih_in!Q23=0,0,RES_hh_emih_in!Q23/RES_summary!Q$21)</f>
        <v>0</v>
      </c>
    </row>
    <row r="24" spans="1:17" ht="12" customHeight="1" x14ac:dyDescent="0.25">
      <c r="A24" s="87" t="s">
        <v>61</v>
      </c>
      <c r="B24" s="95"/>
      <c r="C24" s="95">
        <f>IF(RES_hh_emih_in!C24=0,0,RES_hh_emih_in!C24/RES_summary!C$21)</f>
        <v>0</v>
      </c>
      <c r="D24" s="95">
        <f>IF(RES_hh_emih_in!D24=0,0,RES_hh_emih_in!D24/RES_summary!D$21)</f>
        <v>0</v>
      </c>
      <c r="E24" s="95">
        <f>IF(RES_hh_emih_in!E24=0,0,RES_hh_emih_in!E24/RES_summary!E$21)</f>
        <v>0</v>
      </c>
      <c r="F24" s="95">
        <f>IF(RES_hh_emih_in!F24=0,0,RES_hh_emih_in!F24/RES_summary!F$21)</f>
        <v>0</v>
      </c>
      <c r="G24" s="95">
        <f>IF(RES_hh_emih_in!G24=0,0,RES_hh_emih_in!G24/RES_summary!G$21)</f>
        <v>0</v>
      </c>
      <c r="H24" s="95">
        <f>IF(RES_hh_emih_in!H24=0,0,RES_hh_emih_in!H24/RES_summary!H$21)</f>
        <v>0</v>
      </c>
      <c r="I24" s="95">
        <f>IF(RES_hh_emih_in!I24=0,0,RES_hh_emih_in!I24/RES_summary!I$21)</f>
        <v>0</v>
      </c>
      <c r="J24" s="95">
        <f>IF(RES_hh_emih_in!J24=0,0,RES_hh_emih_in!J24/RES_summary!J$21)</f>
        <v>0</v>
      </c>
      <c r="K24" s="95">
        <f>IF(RES_hh_emih_in!K24=0,0,RES_hh_emih_in!K24/RES_summary!K$21)</f>
        <v>0</v>
      </c>
      <c r="L24" s="95">
        <f>IF(RES_hh_emih_in!L24=0,0,RES_hh_emih_in!L24/RES_summary!L$21)</f>
        <v>0</v>
      </c>
      <c r="M24" s="95">
        <f>IF(RES_hh_emih_in!M24=0,0,RES_hh_emih_in!M24/RES_summary!M$21)</f>
        <v>0</v>
      </c>
      <c r="N24" s="95">
        <f>IF(RES_hh_emih_in!N24=0,0,RES_hh_emih_in!N24/RES_summary!N$21)</f>
        <v>0</v>
      </c>
      <c r="O24" s="95">
        <f>IF(RES_hh_emih_in!O24=0,0,RES_hh_emih_in!O24/RES_summary!O$21)</f>
        <v>0</v>
      </c>
      <c r="P24" s="95">
        <f>IF(RES_hh_emih_in!P24=0,0,RES_hh_emih_in!P24/RES_summary!P$21)</f>
        <v>0</v>
      </c>
      <c r="Q24" s="95">
        <f>IF(RES_hh_emih_in!Q24=0,0,RES_hh_emih_in!Q24/RES_summary!Q$21)</f>
        <v>0</v>
      </c>
    </row>
    <row r="25" spans="1:17" ht="12" customHeight="1" x14ac:dyDescent="0.25">
      <c r="A25" s="51" t="s">
        <v>60</v>
      </c>
      <c r="B25" s="22"/>
      <c r="C25" s="22">
        <f>IF(RES_hh_emih_in!C25=0,0,RES_hh_emih_in!C25/RES_summary!C$21)</f>
        <v>0</v>
      </c>
      <c r="D25" s="22">
        <f>IF(RES_hh_emih_in!D25=0,0,RES_hh_emih_in!D25/RES_summary!D$21)</f>
        <v>0</v>
      </c>
      <c r="E25" s="22">
        <f>IF(RES_hh_emih_in!E25=0,0,RES_hh_emih_in!E25/RES_summary!E$21)</f>
        <v>0</v>
      </c>
      <c r="F25" s="22">
        <f>IF(RES_hh_emih_in!F25=0,0,RES_hh_emih_in!F25/RES_summary!F$21)</f>
        <v>0</v>
      </c>
      <c r="G25" s="22">
        <f>IF(RES_hh_emih_in!G25=0,0,RES_hh_emih_in!G25/RES_summary!G$21)</f>
        <v>0</v>
      </c>
      <c r="H25" s="22">
        <f>IF(RES_hh_emih_in!H25=0,0,RES_hh_emih_in!H25/RES_summary!H$21)</f>
        <v>0</v>
      </c>
      <c r="I25" s="22">
        <f>IF(RES_hh_emih_in!I25=0,0,RES_hh_emih_in!I25/RES_summary!I$21)</f>
        <v>0</v>
      </c>
      <c r="J25" s="22">
        <f>IF(RES_hh_emih_in!J25=0,0,RES_hh_emih_in!J25/RES_summary!J$21)</f>
        <v>0</v>
      </c>
      <c r="K25" s="22">
        <f>IF(RES_hh_emih_in!K25=0,0,RES_hh_emih_in!K25/RES_summary!K$21)</f>
        <v>0</v>
      </c>
      <c r="L25" s="22">
        <f>IF(RES_hh_emih_in!L25=0,0,RES_hh_emih_in!L25/RES_summary!L$21)</f>
        <v>0</v>
      </c>
      <c r="M25" s="22">
        <f>IF(RES_hh_emih_in!M25=0,0,RES_hh_emih_in!M25/RES_summary!M$21)</f>
        <v>0</v>
      </c>
      <c r="N25" s="22">
        <f>IF(RES_hh_emih_in!N25=0,0,RES_hh_emih_in!N25/RES_summary!N$21)</f>
        <v>0</v>
      </c>
      <c r="O25" s="22">
        <f>IF(RES_hh_emih_in!O25=0,0,RES_hh_emih_in!O25/RES_summary!O$21)</f>
        <v>0</v>
      </c>
      <c r="P25" s="22">
        <f>IF(RES_hh_emih_in!P25=0,0,RES_hh_emih_in!P25/RES_summary!P$21)</f>
        <v>0</v>
      </c>
      <c r="Q25" s="22">
        <f>IF(RES_hh_emih_in!Q25=0,0,RES_hh_emih_in!Q25/RES_summary!Q$21)</f>
        <v>0</v>
      </c>
    </row>
    <row r="26" spans="1:17" ht="12" customHeight="1" x14ac:dyDescent="0.25">
      <c r="A26" s="49" t="s">
        <v>59</v>
      </c>
      <c r="B26" s="18"/>
      <c r="C26" s="18">
        <f>IF(RES_hh_emih_in!C26=0,0,RES_hh_emih_in!C26/RES_summary!C$21)</f>
        <v>0</v>
      </c>
      <c r="D26" s="18">
        <f>IF(RES_hh_emih_in!D26=0,0,RES_hh_emih_in!D26/RES_summary!D$21)</f>
        <v>0</v>
      </c>
      <c r="E26" s="18">
        <f>IF(RES_hh_emih_in!E26=0,0,RES_hh_emih_in!E26/RES_summary!E$21)</f>
        <v>0</v>
      </c>
      <c r="F26" s="18">
        <f>IF(RES_hh_emih_in!F26=0,0,RES_hh_emih_in!F26/RES_summary!F$21)</f>
        <v>0</v>
      </c>
      <c r="G26" s="18">
        <f>IF(RES_hh_emih_in!G26=0,0,RES_hh_emih_in!G26/RES_summary!G$21)</f>
        <v>0</v>
      </c>
      <c r="H26" s="18">
        <f>IF(RES_hh_emih_in!H26=0,0,RES_hh_emih_in!H26/RES_summary!H$21)</f>
        <v>0</v>
      </c>
      <c r="I26" s="18">
        <f>IF(RES_hh_emih_in!I26=0,0,RES_hh_emih_in!I26/RES_summary!I$21)</f>
        <v>0</v>
      </c>
      <c r="J26" s="18">
        <f>IF(RES_hh_emih_in!J26=0,0,RES_hh_emih_in!J26/RES_summary!J$21)</f>
        <v>0</v>
      </c>
      <c r="K26" s="18">
        <f>IF(RES_hh_emih_in!K26=0,0,RES_hh_emih_in!K26/RES_summary!K$21)</f>
        <v>0</v>
      </c>
      <c r="L26" s="18">
        <f>IF(RES_hh_emih_in!L26=0,0,RES_hh_emih_in!L26/RES_summary!L$21)</f>
        <v>0</v>
      </c>
      <c r="M26" s="18">
        <f>IF(RES_hh_emih_in!M26=0,0,RES_hh_emih_in!M26/RES_summary!M$21)</f>
        <v>0</v>
      </c>
      <c r="N26" s="18">
        <f>IF(RES_hh_emih_in!N26=0,0,RES_hh_emih_in!N26/RES_summary!N$21)</f>
        <v>0</v>
      </c>
      <c r="O26" s="18">
        <f>IF(RES_hh_emih_in!O26=0,0,RES_hh_emih_in!O26/RES_summary!O$21)</f>
        <v>0</v>
      </c>
      <c r="P26" s="18">
        <f>IF(RES_hh_emih_in!P26=0,0,RES_hh_emih_in!P26/RES_summary!P$21)</f>
        <v>0</v>
      </c>
      <c r="Q26" s="18">
        <f>IF(RES_hh_emih_in!Q26=0,0,RES_hh_emih_in!Q26/RES_summary!Q$21)</f>
        <v>0</v>
      </c>
    </row>
    <row r="27" spans="1:17" ht="12.95" customHeight="1" x14ac:dyDescent="0.25">
      <c r="A27" s="89" t="s">
        <v>62</v>
      </c>
      <c r="B27" s="96"/>
      <c r="C27" s="96">
        <f>IF(RES_hh_emih_in!C27=0,0,RES_hh_emih_in!C27/RES_summary!C$21)</f>
        <v>0.80104108280270314</v>
      </c>
      <c r="D27" s="96">
        <f>IF(RES_hh_emih_in!D27=0,0,RES_hh_emih_in!D27/RES_summary!D$21)</f>
        <v>0.44769279146409902</v>
      </c>
      <c r="E27" s="96">
        <f>IF(RES_hh_emih_in!E27=0,0,RES_hh_emih_in!E27/RES_summary!E$21)</f>
        <v>0.93255228823463931</v>
      </c>
      <c r="F27" s="96">
        <f>IF(RES_hh_emih_in!F27=0,0,RES_hh_emih_in!F27/RES_summary!F$21)</f>
        <v>1.0001966790443126</v>
      </c>
      <c r="G27" s="96">
        <f>IF(RES_hh_emih_in!G27=0,0,RES_hh_emih_in!G27/RES_summary!G$21)</f>
        <v>0.52593676696463221</v>
      </c>
      <c r="H27" s="96">
        <f>IF(RES_hh_emih_in!H27=0,0,RES_hh_emih_in!H27/RES_summary!H$21)</f>
        <v>0.75753101022205427</v>
      </c>
      <c r="I27" s="96">
        <f>IF(RES_hh_emih_in!I27=0,0,RES_hh_emih_in!I27/RES_summary!I$21)</f>
        <v>0.27158407232482196</v>
      </c>
      <c r="J27" s="96">
        <f>IF(RES_hh_emih_in!J27=0,0,RES_hh_emih_in!J27/RES_summary!J$21)</f>
        <v>0.63026018574010401</v>
      </c>
      <c r="K27" s="96">
        <f>IF(RES_hh_emih_in!K27=0,0,RES_hh_emih_in!K27/RES_summary!K$21)</f>
        <v>0.36038246387505057</v>
      </c>
      <c r="L27" s="96">
        <f>IF(RES_hh_emih_in!L27=0,0,RES_hh_emih_in!L27/RES_summary!L$21)</f>
        <v>1.1740609316682973</v>
      </c>
      <c r="M27" s="96">
        <f>IF(RES_hh_emih_in!M27=0,0,RES_hh_emih_in!M27/RES_summary!M$21)</f>
        <v>0.59216129923904914</v>
      </c>
      <c r="N27" s="96">
        <f>IF(RES_hh_emih_in!N27=0,0,RES_hh_emih_in!N27/RES_summary!N$21)</f>
        <v>1.141332352096794</v>
      </c>
      <c r="O27" s="96">
        <f>IF(RES_hh_emih_in!O27=0,0,RES_hh_emih_in!O27/RES_summary!O$21)</f>
        <v>0.70190097493006565</v>
      </c>
      <c r="P27" s="96">
        <f>IF(RES_hh_emih_in!P27=0,0,RES_hh_emih_in!P27/RES_summary!P$21)</f>
        <v>0</v>
      </c>
      <c r="Q27" s="96">
        <f>IF(RES_hh_emih_in!Q27=0,0,RES_hh_emih_in!Q27/RES_summary!Q$21)</f>
        <v>0.36467525647526311</v>
      </c>
    </row>
    <row r="28" spans="1:17" ht="12" customHeight="1" x14ac:dyDescent="0.25">
      <c r="A28" s="87" t="s">
        <v>58</v>
      </c>
      <c r="B28" s="95"/>
      <c r="C28" s="95">
        <f>IF(RES_hh_emih_in!C28=0,0,RES_hh_emih_in!C28/RES_summary!C$21)</f>
        <v>0</v>
      </c>
      <c r="D28" s="95">
        <f>IF(RES_hh_emih_in!D28=0,0,RES_hh_emih_in!D28/RES_summary!D$21)</f>
        <v>0</v>
      </c>
      <c r="E28" s="95">
        <f>IF(RES_hh_emih_in!E28=0,0,RES_hh_emih_in!E28/RES_summary!E$21)</f>
        <v>0</v>
      </c>
      <c r="F28" s="95">
        <f>IF(RES_hh_emih_in!F28=0,0,RES_hh_emih_in!F28/RES_summary!F$21)</f>
        <v>0</v>
      </c>
      <c r="G28" s="95">
        <f>IF(RES_hh_emih_in!G28=0,0,RES_hh_emih_in!G28/RES_summary!G$21)</f>
        <v>0</v>
      </c>
      <c r="H28" s="95">
        <f>IF(RES_hh_emih_in!H28=0,0,RES_hh_emih_in!H28/RES_summary!H$21)</f>
        <v>0</v>
      </c>
      <c r="I28" s="95">
        <f>IF(RES_hh_emih_in!I28=0,0,RES_hh_emih_in!I28/RES_summary!I$21)</f>
        <v>0</v>
      </c>
      <c r="J28" s="95">
        <f>IF(RES_hh_emih_in!J28=0,0,RES_hh_emih_in!J28/RES_summary!J$21)</f>
        <v>0</v>
      </c>
      <c r="K28" s="95">
        <f>IF(RES_hh_emih_in!K28=0,0,RES_hh_emih_in!K28/RES_summary!K$21)</f>
        <v>0</v>
      </c>
      <c r="L28" s="95">
        <f>IF(RES_hh_emih_in!L28=0,0,RES_hh_emih_in!L28/RES_summary!L$21)</f>
        <v>0</v>
      </c>
      <c r="M28" s="95">
        <f>IF(RES_hh_emih_in!M28=0,0,RES_hh_emih_in!M28/RES_summary!M$21)</f>
        <v>0</v>
      </c>
      <c r="N28" s="95">
        <f>IF(RES_hh_emih_in!N28=0,0,RES_hh_emih_in!N28/RES_summary!N$21)</f>
        <v>0</v>
      </c>
      <c r="O28" s="95">
        <f>IF(RES_hh_emih_in!O28=0,0,RES_hh_emih_in!O28/RES_summary!O$21)</f>
        <v>0</v>
      </c>
      <c r="P28" s="95">
        <f>IF(RES_hh_emih_in!P28=0,0,RES_hh_emih_in!P28/RES_summary!P$21)</f>
        <v>0</v>
      </c>
      <c r="Q28" s="95">
        <f>IF(RES_hh_emih_in!Q28=0,0,RES_hh_emih_in!Q28/RES_summary!Q$21)</f>
        <v>0</v>
      </c>
    </row>
    <row r="29" spans="1:17" s="28" customFormat="1" ht="12" customHeight="1" x14ac:dyDescent="0.25">
      <c r="A29" s="87" t="s">
        <v>84</v>
      </c>
      <c r="B29" s="95"/>
      <c r="C29" s="95">
        <f>IF(RES_hh_emih_in!C29=0,0,RES_hh_emih_in!C29/RES_summary!C$21)</f>
        <v>3.7602199893200363</v>
      </c>
      <c r="D29" s="95">
        <f>IF(RES_hh_emih_in!D29=0,0,RES_hh_emih_in!D29/RES_summary!D$21)</f>
        <v>0</v>
      </c>
      <c r="E29" s="95">
        <f>IF(RES_hh_emih_in!E29=0,0,RES_hh_emih_in!E29/RES_summary!E$21)</f>
        <v>3.6993189527727979</v>
      </c>
      <c r="F29" s="95">
        <f>IF(RES_hh_emih_in!F29=0,0,RES_hh_emih_in!F29/RES_summary!F$21)</f>
        <v>3.6873180959479073</v>
      </c>
      <c r="G29" s="95">
        <f>IF(RES_hh_emih_in!G29=0,0,RES_hh_emih_in!G29/RES_summary!G$21)</f>
        <v>3.6494603268854897</v>
      </c>
      <c r="H29" s="95">
        <f>IF(RES_hh_emih_in!H29=0,0,RES_hh_emih_in!H29/RES_summary!H$21)</f>
        <v>3.5372216938987142</v>
      </c>
      <c r="I29" s="95">
        <f>IF(RES_hh_emih_in!I29=0,0,RES_hh_emih_in!I29/RES_summary!I$21)</f>
        <v>0</v>
      </c>
      <c r="J29" s="95">
        <f>IF(RES_hh_emih_in!J29=0,0,RES_hh_emih_in!J29/RES_summary!J$21)</f>
        <v>3.5897512612238156</v>
      </c>
      <c r="K29" s="95">
        <f>IF(RES_hh_emih_in!K29=0,0,RES_hh_emih_in!K29/RES_summary!K$21)</f>
        <v>0</v>
      </c>
      <c r="L29" s="95">
        <f>IF(RES_hh_emih_in!L29=0,0,RES_hh_emih_in!L29/RES_summary!L$21)</f>
        <v>3.5604903811586617</v>
      </c>
      <c r="M29" s="95">
        <f>IF(RES_hh_emih_in!M29=0,0,RES_hh_emih_in!M29/RES_summary!M$21)</f>
        <v>0</v>
      </c>
      <c r="N29" s="95">
        <f>IF(RES_hh_emih_in!N29=0,0,RES_hh_emih_in!N29/RES_summary!N$21)</f>
        <v>0</v>
      </c>
      <c r="O29" s="95">
        <f>IF(RES_hh_emih_in!O29=0,0,RES_hh_emih_in!O29/RES_summary!O$21)</f>
        <v>3.4151185914429965</v>
      </c>
      <c r="P29" s="95">
        <f>IF(RES_hh_emih_in!P29=0,0,RES_hh_emih_in!P29/RES_summary!P$21)</f>
        <v>0</v>
      </c>
      <c r="Q29" s="95">
        <f>IF(RES_hh_emih_in!Q29=0,0,RES_hh_emih_in!Q29/RES_summary!Q$21)</f>
        <v>0</v>
      </c>
    </row>
    <row r="30" spans="1:17" ht="12" customHeight="1" x14ac:dyDescent="0.25">
      <c r="A30" s="87" t="s">
        <v>109</v>
      </c>
      <c r="B30" s="95"/>
      <c r="C30" s="95">
        <f>IF(RES_hh_emih_in!C30=0,0,RES_hh_emih_in!C30/RES_summary!C$21)</f>
        <v>3.0350104191459248</v>
      </c>
      <c r="D30" s="95">
        <f>IF(RES_hh_emih_in!D30=0,0,RES_hh_emih_in!D30/RES_summary!D$21)</f>
        <v>3.0487556197667596</v>
      </c>
      <c r="E30" s="95">
        <f>IF(RES_hh_emih_in!E30=0,0,RES_hh_emih_in!E30/RES_summary!E$21)</f>
        <v>3.0498547299116296</v>
      </c>
      <c r="F30" s="95">
        <f>IF(RES_hh_emih_in!F30=0,0,RES_hh_emih_in!F30/RES_summary!F$21)</f>
        <v>3.0145343698528002</v>
      </c>
      <c r="G30" s="95">
        <f>IF(RES_hh_emih_in!G30=0,0,RES_hh_emih_in!G30/RES_summary!G$21)</f>
        <v>2.960320598587991</v>
      </c>
      <c r="H30" s="95">
        <f>IF(RES_hh_emih_in!H30=0,0,RES_hh_emih_in!H30/RES_summary!H$21)</f>
        <v>2.851930765373091</v>
      </c>
      <c r="I30" s="95">
        <f>IF(RES_hh_emih_in!I30=0,0,RES_hh_emih_in!I30/RES_summary!I$21)</f>
        <v>2.9194114944658649</v>
      </c>
      <c r="J30" s="95">
        <f>IF(RES_hh_emih_in!J30=0,0,RES_hh_emih_in!J30/RES_summary!J$21)</f>
        <v>2.9392799181503166</v>
      </c>
      <c r="K30" s="95">
        <f>IF(RES_hh_emih_in!K30=0,0,RES_hh_emih_in!K30/RES_summary!K$21)</f>
        <v>2.8649365890667586</v>
      </c>
      <c r="L30" s="95">
        <f>IF(RES_hh_emih_in!L30=0,0,RES_hh_emih_in!L30/RES_summary!L$21)</f>
        <v>2.863850429060868</v>
      </c>
      <c r="M30" s="95">
        <f>IF(RES_hh_emih_in!M30=0,0,RES_hh_emih_in!M30/RES_summary!M$21)</f>
        <v>2.747540828847117</v>
      </c>
      <c r="N30" s="95">
        <f>IF(RES_hh_emih_in!N30=0,0,RES_hh_emih_in!N30/RES_summary!N$21)</f>
        <v>2.8398863388075148</v>
      </c>
      <c r="O30" s="95">
        <f>IF(RES_hh_emih_in!O30=0,0,RES_hh_emih_in!O30/RES_summary!O$21)</f>
        <v>2.75883099556602</v>
      </c>
      <c r="P30" s="95">
        <f>IF(RES_hh_emih_in!P30=0,0,RES_hh_emih_in!P30/RES_summary!P$21)</f>
        <v>0</v>
      </c>
      <c r="Q30" s="95">
        <f>IF(RES_hh_emih_in!Q30=0,0,RES_hh_emih_in!Q30/RES_summary!Q$21)</f>
        <v>2.807238439877449</v>
      </c>
    </row>
    <row r="31" spans="1:17" ht="12" customHeight="1" x14ac:dyDescent="0.25">
      <c r="A31" s="87" t="s">
        <v>55</v>
      </c>
      <c r="B31" s="95"/>
      <c r="C31" s="95">
        <f>IF(RES_hh_emih_in!C31=0,0,RES_hh_emih_in!C31/RES_summary!C$21)</f>
        <v>0</v>
      </c>
      <c r="D31" s="95">
        <f>IF(RES_hh_emih_in!D31=0,0,RES_hh_emih_in!D31/RES_summary!D$21)</f>
        <v>0</v>
      </c>
      <c r="E31" s="95">
        <f>IF(RES_hh_emih_in!E31=0,0,RES_hh_emih_in!E31/RES_summary!E$21)</f>
        <v>0</v>
      </c>
      <c r="F31" s="95">
        <f>IF(RES_hh_emih_in!F31=0,0,RES_hh_emih_in!F31/RES_summary!F$21)</f>
        <v>0</v>
      </c>
      <c r="G31" s="95">
        <f>IF(RES_hh_emih_in!G31=0,0,RES_hh_emih_in!G31/RES_summary!G$21)</f>
        <v>0</v>
      </c>
      <c r="H31" s="95">
        <f>IF(RES_hh_emih_in!H31=0,0,RES_hh_emih_in!H31/RES_summary!H$21)</f>
        <v>0</v>
      </c>
      <c r="I31" s="95">
        <f>IF(RES_hh_emih_in!I31=0,0,RES_hh_emih_in!I31/RES_summary!I$21)</f>
        <v>0</v>
      </c>
      <c r="J31" s="95">
        <f>IF(RES_hh_emih_in!J31=0,0,RES_hh_emih_in!J31/RES_summary!J$21)</f>
        <v>0</v>
      </c>
      <c r="K31" s="95">
        <f>IF(RES_hh_emih_in!K31=0,0,RES_hh_emih_in!K31/RES_summary!K$21)</f>
        <v>0</v>
      </c>
      <c r="L31" s="95">
        <f>IF(RES_hh_emih_in!L31=0,0,RES_hh_emih_in!L31/RES_summary!L$21)</f>
        <v>0</v>
      </c>
      <c r="M31" s="95">
        <f>IF(RES_hh_emih_in!M31=0,0,RES_hh_emih_in!M31/RES_summary!M$21)</f>
        <v>0</v>
      </c>
      <c r="N31" s="95">
        <f>IF(RES_hh_emih_in!N31=0,0,RES_hh_emih_in!N31/RES_summary!N$21)</f>
        <v>0</v>
      </c>
      <c r="O31" s="95">
        <f>IF(RES_hh_emih_in!O31=0,0,RES_hh_emih_in!O31/RES_summary!O$21)</f>
        <v>0</v>
      </c>
      <c r="P31" s="95">
        <f>IF(RES_hh_emih_in!P31=0,0,RES_hh_emih_in!P31/RES_summary!P$21)</f>
        <v>0</v>
      </c>
      <c r="Q31" s="95">
        <f>IF(RES_hh_emih_in!Q31=0,0,RES_hh_emih_in!Q31/RES_summary!Q$21)</f>
        <v>0</v>
      </c>
    </row>
    <row r="32" spans="1:17" ht="12" customHeight="1" x14ac:dyDescent="0.25">
      <c r="A32" s="49" t="s">
        <v>60</v>
      </c>
      <c r="B32" s="18"/>
      <c r="C32" s="18">
        <f>IF(RES_hh_emih_in!C32=0,0,RES_hh_emih_in!C32/RES_summary!C$21)</f>
        <v>0</v>
      </c>
      <c r="D32" s="18">
        <f>IF(RES_hh_emih_in!D32=0,0,RES_hh_emih_in!D32/RES_summary!D$21)</f>
        <v>0</v>
      </c>
      <c r="E32" s="18">
        <f>IF(RES_hh_emih_in!E32=0,0,RES_hh_emih_in!E32/RES_summary!E$21)</f>
        <v>0</v>
      </c>
      <c r="F32" s="18">
        <f>IF(RES_hh_emih_in!F32=0,0,RES_hh_emih_in!F32/RES_summary!F$21)</f>
        <v>0</v>
      </c>
      <c r="G32" s="18">
        <f>IF(RES_hh_emih_in!G32=0,0,RES_hh_emih_in!G32/RES_summary!G$21)</f>
        <v>0</v>
      </c>
      <c r="H32" s="18">
        <f>IF(RES_hh_emih_in!H32=0,0,RES_hh_emih_in!H32/RES_summary!H$21)</f>
        <v>0</v>
      </c>
      <c r="I32" s="18">
        <f>IF(RES_hh_emih_in!I32=0,0,RES_hh_emih_in!I32/RES_summary!I$21)</f>
        <v>0</v>
      </c>
      <c r="J32" s="18">
        <f>IF(RES_hh_emih_in!J32=0,0,RES_hh_emih_in!J32/RES_summary!J$21)</f>
        <v>0</v>
      </c>
      <c r="K32" s="18">
        <f>IF(RES_hh_emih_in!K32=0,0,RES_hh_emih_in!K32/RES_summary!K$21)</f>
        <v>0</v>
      </c>
      <c r="L32" s="18">
        <f>IF(RES_hh_emih_in!L32=0,0,RES_hh_emih_in!L32/RES_summary!L$21)</f>
        <v>0</v>
      </c>
      <c r="M32" s="18">
        <f>IF(RES_hh_emih_in!M32=0,0,RES_hh_emih_in!M32/RES_summary!M$21)</f>
        <v>0</v>
      </c>
      <c r="N32" s="18">
        <f>IF(RES_hh_emih_in!N32=0,0,RES_hh_emih_in!N32/RES_summary!N$21)</f>
        <v>0</v>
      </c>
      <c r="O32" s="18">
        <f>IF(RES_hh_emih_in!O32=0,0,RES_hh_emih_in!O32/RES_summary!O$21)</f>
        <v>0</v>
      </c>
      <c r="P32" s="18">
        <f>IF(RES_hh_emih_in!P32=0,0,RES_hh_emih_in!P32/RES_summary!P$21)</f>
        <v>0</v>
      </c>
      <c r="Q32" s="18">
        <f>IF(RES_hh_emih_in!Q32=0,0,RES_hh_emih_in!Q32/RES_summary!Q$21)</f>
        <v>0</v>
      </c>
    </row>
  </sheetData>
  <pageMargins left="0.39370078740157483" right="0.39370078740157483" top="0.39370078740157483" bottom="0.39370078740157483" header="0.31496062992125984" footer="0.31496062992125984"/>
  <pageSetup paperSize="9" scale="66" orientation="landscape" horizontalDpi="1200" verticalDpi="1200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8" tint="0.59999389629810485"/>
    <pageSetUpPr fitToPage="1"/>
  </sheetPr>
  <dimension ref="A1:Q144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11" t="s">
        <v>118</v>
      </c>
      <c r="B3" s="110">
        <f>SUM(B4,B9,B12)</f>
        <v>221.14260330451077</v>
      </c>
      <c r="C3" s="110">
        <f t="shared" ref="C3:Q3" si="0">SUM(C4,C9,C12)</f>
        <v>237.2035907356489</v>
      </c>
      <c r="D3" s="110">
        <f t="shared" si="0"/>
        <v>252.69563226472354</v>
      </c>
      <c r="E3" s="110">
        <f t="shared" si="0"/>
        <v>270.09181209015674</v>
      </c>
      <c r="F3" s="110">
        <f t="shared" si="0"/>
        <v>282.5617328989731</v>
      </c>
      <c r="G3" s="110">
        <f t="shared" si="0"/>
        <v>298.78705937527104</v>
      </c>
      <c r="H3" s="110">
        <f t="shared" si="0"/>
        <v>314.05778911552579</v>
      </c>
      <c r="I3" s="110">
        <f t="shared" si="0"/>
        <v>334.24900118051687</v>
      </c>
      <c r="J3" s="110">
        <f t="shared" si="0"/>
        <v>356.5033140911051</v>
      </c>
      <c r="K3" s="110">
        <f t="shared" si="0"/>
        <v>377.99308958075176</v>
      </c>
      <c r="L3" s="110">
        <f t="shared" si="0"/>
        <v>388.72660660478732</v>
      </c>
      <c r="M3" s="110">
        <f t="shared" si="0"/>
        <v>389.58179435208262</v>
      </c>
      <c r="N3" s="110">
        <f t="shared" si="0"/>
        <v>387.18797780938871</v>
      </c>
      <c r="O3" s="110">
        <f t="shared" si="0"/>
        <v>380.90384722669626</v>
      </c>
      <c r="P3" s="110">
        <f t="shared" si="0"/>
        <v>370.06561078427785</v>
      </c>
      <c r="Q3" s="110">
        <f t="shared" si="0"/>
        <v>363.9754146261684</v>
      </c>
    </row>
    <row r="4" spans="1:17" ht="12.95" customHeight="1" x14ac:dyDescent="0.25">
      <c r="A4" s="40" t="s">
        <v>130</v>
      </c>
      <c r="B4" s="55">
        <f>SUM(B5:B8)</f>
        <v>94.493493033178126</v>
      </c>
      <c r="C4" s="55">
        <f t="shared" ref="C4:Q4" si="1">SUM(C5:C8)</f>
        <v>98.035819627265354</v>
      </c>
      <c r="D4" s="55">
        <f t="shared" si="1"/>
        <v>102.76148063712284</v>
      </c>
      <c r="E4" s="55">
        <f t="shared" si="1"/>
        <v>108.41911448325622</v>
      </c>
      <c r="F4" s="55">
        <f t="shared" si="1"/>
        <v>113.07147085639441</v>
      </c>
      <c r="G4" s="55">
        <f t="shared" si="1"/>
        <v>118.41230555556049</v>
      </c>
      <c r="H4" s="55">
        <f t="shared" si="1"/>
        <v>123.05180112486538</v>
      </c>
      <c r="I4" s="55">
        <f t="shared" si="1"/>
        <v>129.79125894994439</v>
      </c>
      <c r="J4" s="55">
        <f t="shared" si="1"/>
        <v>137.3200771788089</v>
      </c>
      <c r="K4" s="55">
        <f t="shared" si="1"/>
        <v>145.05031501920195</v>
      </c>
      <c r="L4" s="55">
        <f t="shared" si="1"/>
        <v>150.03376382501037</v>
      </c>
      <c r="M4" s="55">
        <f t="shared" si="1"/>
        <v>150.88940003112168</v>
      </c>
      <c r="N4" s="55">
        <f t="shared" si="1"/>
        <v>152.27318772634425</v>
      </c>
      <c r="O4" s="55">
        <f t="shared" si="1"/>
        <v>152.72096204977652</v>
      </c>
      <c r="P4" s="55">
        <f t="shared" si="1"/>
        <v>152.19789883404977</v>
      </c>
      <c r="Q4" s="55">
        <f t="shared" si="1"/>
        <v>153.90172040678118</v>
      </c>
    </row>
    <row r="5" spans="1:17" ht="12" customHeight="1" x14ac:dyDescent="0.25">
      <c r="A5" s="87" t="s">
        <v>33</v>
      </c>
      <c r="B5" s="109">
        <v>48.153182463091987</v>
      </c>
      <c r="C5" s="109">
        <v>48.857638718285322</v>
      </c>
      <c r="D5" s="109">
        <v>49.749370532254495</v>
      </c>
      <c r="E5" s="109">
        <v>50.679570880144766</v>
      </c>
      <c r="F5" s="109">
        <v>51.2618340429878</v>
      </c>
      <c r="G5" s="109">
        <v>52.608976769174156</v>
      </c>
      <c r="H5" s="109">
        <v>53.499214636150214</v>
      </c>
      <c r="I5" s="109">
        <v>55.112291685256203</v>
      </c>
      <c r="J5" s="109">
        <v>57.074008234812354</v>
      </c>
      <c r="K5" s="109">
        <v>58.89649771599889</v>
      </c>
      <c r="L5" s="109">
        <v>59.558836776050441</v>
      </c>
      <c r="M5" s="109">
        <v>59.461694935736951</v>
      </c>
      <c r="N5" s="109">
        <v>59.525107406710539</v>
      </c>
      <c r="O5" s="109">
        <v>59.370859879537115</v>
      </c>
      <c r="P5" s="109">
        <v>59.148369097114269</v>
      </c>
      <c r="Q5" s="109">
        <v>59.995179387835449</v>
      </c>
    </row>
    <row r="6" spans="1:17" ht="12" customHeight="1" x14ac:dyDescent="0.25">
      <c r="A6" s="87" t="s">
        <v>53</v>
      </c>
      <c r="B6" s="109">
        <v>22.583881003689395</v>
      </c>
      <c r="C6" s="109">
        <v>22.393928301216015</v>
      </c>
      <c r="D6" s="109">
        <v>22.68257820112682</v>
      </c>
      <c r="E6" s="109">
        <v>23.238319193076794</v>
      </c>
      <c r="F6" s="109">
        <v>23.480210623978572</v>
      </c>
      <c r="G6" s="109">
        <v>23.717589688839446</v>
      </c>
      <c r="H6" s="109">
        <v>24.120785237913367</v>
      </c>
      <c r="I6" s="109">
        <v>24.85610643950691</v>
      </c>
      <c r="J6" s="109">
        <v>25.563931210572122</v>
      </c>
      <c r="K6" s="109">
        <v>26.222376849907672</v>
      </c>
      <c r="L6" s="109">
        <v>26.800196046095124</v>
      </c>
      <c r="M6" s="109">
        <v>26.706142837244336</v>
      </c>
      <c r="N6" s="109">
        <v>26.558120635660018</v>
      </c>
      <c r="O6" s="109">
        <v>26.342273839152</v>
      </c>
      <c r="P6" s="109">
        <v>26.20617398670667</v>
      </c>
      <c r="Q6" s="109">
        <v>26.137137635839942</v>
      </c>
    </row>
    <row r="7" spans="1:17" ht="12" customHeight="1" x14ac:dyDescent="0.25">
      <c r="A7" s="87" t="s">
        <v>52</v>
      </c>
      <c r="B7" s="109">
        <v>15.068721891864048</v>
      </c>
      <c r="C7" s="109">
        <v>17.104137263489658</v>
      </c>
      <c r="D7" s="109">
        <v>19.374632909105323</v>
      </c>
      <c r="E7" s="109">
        <v>22.285301129975771</v>
      </c>
      <c r="F7" s="109">
        <v>24.957291444952098</v>
      </c>
      <c r="G7" s="109">
        <v>27.683687935704434</v>
      </c>
      <c r="H7" s="109">
        <v>30.051514136392761</v>
      </c>
      <c r="I7" s="109">
        <v>33.009038776235492</v>
      </c>
      <c r="J7" s="109">
        <v>36.175272050231321</v>
      </c>
      <c r="K7" s="109">
        <v>39.589215800255879</v>
      </c>
      <c r="L7" s="109">
        <v>42.079429638750291</v>
      </c>
      <c r="M7" s="109">
        <v>42.613873366932651</v>
      </c>
      <c r="N7" s="109">
        <v>43.534868266699263</v>
      </c>
      <c r="O7" s="109">
        <v>44.445376348498264</v>
      </c>
      <c r="P7" s="109">
        <v>44.410528482629068</v>
      </c>
      <c r="Q7" s="109">
        <v>44.602078474397075</v>
      </c>
    </row>
    <row r="8" spans="1:17" ht="12" customHeight="1" x14ac:dyDescent="0.25">
      <c r="A8" s="87" t="s">
        <v>51</v>
      </c>
      <c r="B8" s="109">
        <v>8.6877076745327031</v>
      </c>
      <c r="C8" s="109">
        <v>9.6801153442743608</v>
      </c>
      <c r="D8" s="109">
        <v>10.954898994636212</v>
      </c>
      <c r="E8" s="109">
        <v>12.215923280058906</v>
      </c>
      <c r="F8" s="109">
        <v>13.372134744475956</v>
      </c>
      <c r="G8" s="109">
        <v>14.402051161842456</v>
      </c>
      <c r="H8" s="109">
        <v>15.380287114409029</v>
      </c>
      <c r="I8" s="109">
        <v>16.81382204894577</v>
      </c>
      <c r="J8" s="109">
        <v>18.506865683193105</v>
      </c>
      <c r="K8" s="109">
        <v>20.342224653039491</v>
      </c>
      <c r="L8" s="109">
        <v>21.595301364114498</v>
      </c>
      <c r="M8" s="109">
        <v>22.107688891207729</v>
      </c>
      <c r="N8" s="109">
        <v>22.65509141727442</v>
      </c>
      <c r="O8" s="109">
        <v>22.562451982589142</v>
      </c>
      <c r="P8" s="109">
        <v>22.432827267599755</v>
      </c>
      <c r="Q8" s="109">
        <v>23.167324908708704</v>
      </c>
    </row>
    <row r="9" spans="1:17" ht="12.95" customHeight="1" x14ac:dyDescent="0.25">
      <c r="A9" s="40" t="s">
        <v>129</v>
      </c>
      <c r="B9" s="55">
        <f>SUM(B10:B11)</f>
        <v>52.243000208578181</v>
      </c>
      <c r="C9" s="55">
        <f t="shared" ref="C9:Q9" si="2">SUM(C10:C11)</f>
        <v>62.221701410442172</v>
      </c>
      <c r="D9" s="55">
        <f t="shared" si="2"/>
        <v>71.258772603917905</v>
      </c>
      <c r="E9" s="55">
        <f t="shared" si="2"/>
        <v>81.110074991689658</v>
      </c>
      <c r="F9" s="55">
        <f t="shared" si="2"/>
        <v>87.9395528920857</v>
      </c>
      <c r="G9" s="55">
        <f t="shared" si="2"/>
        <v>96.434951784890615</v>
      </c>
      <c r="H9" s="55">
        <f t="shared" si="2"/>
        <v>104.95652565892389</v>
      </c>
      <c r="I9" s="55">
        <f t="shared" si="2"/>
        <v>114.64464221567248</v>
      </c>
      <c r="J9" s="55">
        <f t="shared" si="2"/>
        <v>125.73103689574479</v>
      </c>
      <c r="K9" s="55">
        <f t="shared" si="2"/>
        <v>137.30811663736719</v>
      </c>
      <c r="L9" s="55">
        <f t="shared" si="2"/>
        <v>144.25472314871439</v>
      </c>
      <c r="M9" s="55">
        <f t="shared" si="2"/>
        <v>148.48213210191378</v>
      </c>
      <c r="N9" s="55">
        <f t="shared" si="2"/>
        <v>150.22708060362461</v>
      </c>
      <c r="O9" s="55">
        <f t="shared" si="2"/>
        <v>150.50536044097154</v>
      </c>
      <c r="P9" s="55">
        <f t="shared" si="2"/>
        <v>148.38355369667008</v>
      </c>
      <c r="Q9" s="55">
        <f t="shared" si="2"/>
        <v>147.49378722477962</v>
      </c>
    </row>
    <row r="10" spans="1:17" ht="12" customHeight="1" x14ac:dyDescent="0.25">
      <c r="A10" s="87" t="s">
        <v>29</v>
      </c>
      <c r="B10" s="109">
        <v>43.326020985762099</v>
      </c>
      <c r="C10" s="109">
        <v>52.581969599116618</v>
      </c>
      <c r="D10" s="109">
        <v>60.520574026773204</v>
      </c>
      <c r="E10" s="109">
        <v>68.797236103384236</v>
      </c>
      <c r="F10" s="109">
        <v>74.104496274218079</v>
      </c>
      <c r="G10" s="109">
        <v>80.378882182089541</v>
      </c>
      <c r="H10" s="109">
        <v>87.295061938820808</v>
      </c>
      <c r="I10" s="109">
        <v>94.805357531522915</v>
      </c>
      <c r="J10" s="109">
        <v>103.60857086374791</v>
      </c>
      <c r="K10" s="109">
        <v>112.87957485477899</v>
      </c>
      <c r="L10" s="109">
        <v>118.28901128414491</v>
      </c>
      <c r="M10" s="109">
        <v>121.04333086346027</v>
      </c>
      <c r="N10" s="109">
        <v>121.81624812365037</v>
      </c>
      <c r="O10" s="109">
        <v>121.34796945541889</v>
      </c>
      <c r="P10" s="109">
        <v>118.57932626122692</v>
      </c>
      <c r="Q10" s="109">
        <v>117.11498093799463</v>
      </c>
    </row>
    <row r="11" spans="1:17" ht="12" customHeight="1" x14ac:dyDescent="0.25">
      <c r="A11" s="87" t="s">
        <v>28</v>
      </c>
      <c r="B11" s="109">
        <v>8.916979222816078</v>
      </c>
      <c r="C11" s="109">
        <v>9.6397318113255555</v>
      </c>
      <c r="D11" s="109">
        <v>10.738198577144701</v>
      </c>
      <c r="E11" s="109">
        <v>12.31283888830542</v>
      </c>
      <c r="F11" s="109">
        <v>13.835056617867624</v>
      </c>
      <c r="G11" s="109">
        <v>16.05606960280107</v>
      </c>
      <c r="H11" s="109">
        <v>17.661463720103082</v>
      </c>
      <c r="I11" s="109">
        <v>19.839284684149561</v>
      </c>
      <c r="J11" s="109">
        <v>22.122466031996883</v>
      </c>
      <c r="K11" s="109">
        <v>24.428541782588198</v>
      </c>
      <c r="L11" s="109">
        <v>25.965711864569492</v>
      </c>
      <c r="M11" s="109">
        <v>27.438801238453497</v>
      </c>
      <c r="N11" s="109">
        <v>28.410832479974243</v>
      </c>
      <c r="O11" s="109">
        <v>29.157390985552642</v>
      </c>
      <c r="P11" s="109">
        <v>29.80422743544316</v>
      </c>
      <c r="Q11" s="109">
        <v>30.378806286785</v>
      </c>
    </row>
    <row r="12" spans="1:17" ht="12.95" customHeight="1" x14ac:dyDescent="0.25">
      <c r="A12" s="40" t="s">
        <v>128</v>
      </c>
      <c r="B12" s="55">
        <f>SUM(B13:B14)</f>
        <v>74.40611006275445</v>
      </c>
      <c r="C12" s="55">
        <f t="shared" ref="C12:Q12" si="3">SUM(C13:C14)</f>
        <v>76.946069697941368</v>
      </c>
      <c r="D12" s="55">
        <f t="shared" si="3"/>
        <v>78.675379023682794</v>
      </c>
      <c r="E12" s="55">
        <f t="shared" si="3"/>
        <v>80.562622615210856</v>
      </c>
      <c r="F12" s="55">
        <f t="shared" si="3"/>
        <v>81.550709150492963</v>
      </c>
      <c r="G12" s="55">
        <f t="shared" si="3"/>
        <v>83.93980203481992</v>
      </c>
      <c r="H12" s="55">
        <f t="shared" si="3"/>
        <v>86.049462331736549</v>
      </c>
      <c r="I12" s="55">
        <f t="shared" si="3"/>
        <v>89.813100014900002</v>
      </c>
      <c r="J12" s="55">
        <f t="shared" si="3"/>
        <v>93.452200016551387</v>
      </c>
      <c r="K12" s="55">
        <f t="shared" si="3"/>
        <v>95.634657924182619</v>
      </c>
      <c r="L12" s="55">
        <f t="shared" si="3"/>
        <v>94.438119631062619</v>
      </c>
      <c r="M12" s="55">
        <f t="shared" si="3"/>
        <v>90.210262219047195</v>
      </c>
      <c r="N12" s="55">
        <f t="shared" si="3"/>
        <v>84.687709479419794</v>
      </c>
      <c r="O12" s="55">
        <f t="shared" si="3"/>
        <v>77.67752473594814</v>
      </c>
      <c r="P12" s="55">
        <f t="shared" si="3"/>
        <v>69.484158253558036</v>
      </c>
      <c r="Q12" s="55">
        <f t="shared" si="3"/>
        <v>62.579906994607583</v>
      </c>
    </row>
    <row r="13" spans="1:17" ht="12" customHeight="1" x14ac:dyDescent="0.25">
      <c r="A13" s="54" t="s">
        <v>50</v>
      </c>
      <c r="B13" s="53">
        <v>57.087923490388896</v>
      </c>
      <c r="C13" s="53">
        <v>57.600562060363139</v>
      </c>
      <c r="D13" s="53">
        <v>57.471071989955284</v>
      </c>
      <c r="E13" s="53">
        <v>57.709436066182128</v>
      </c>
      <c r="F13" s="53">
        <v>57.631549240047107</v>
      </c>
      <c r="G13" s="53">
        <v>58.482738005673752</v>
      </c>
      <c r="H13" s="53">
        <v>58.745638633779734</v>
      </c>
      <c r="I13" s="53">
        <v>59.889636677024995</v>
      </c>
      <c r="J13" s="53">
        <v>60.925413935046713</v>
      </c>
      <c r="K13" s="53">
        <v>60.264668885066229</v>
      </c>
      <c r="L13" s="53">
        <v>57.564537824549888</v>
      </c>
      <c r="M13" s="53">
        <v>52.554670361774889</v>
      </c>
      <c r="N13" s="53">
        <v>46.007558627210258</v>
      </c>
      <c r="O13" s="53">
        <v>38.516945722515572</v>
      </c>
      <c r="P13" s="53">
        <v>30.59193266625871</v>
      </c>
      <c r="Q13" s="53">
        <v>22.994894557413001</v>
      </c>
    </row>
    <row r="14" spans="1:17" ht="12" customHeight="1" x14ac:dyDescent="0.25">
      <c r="A14" s="49" t="s">
        <v>26</v>
      </c>
      <c r="B14" s="48">
        <v>17.318186572365555</v>
      </c>
      <c r="C14" s="48">
        <v>19.34550763757823</v>
      </c>
      <c r="D14" s="48">
        <v>21.204307033727513</v>
      </c>
      <c r="E14" s="48">
        <v>22.853186549028724</v>
      </c>
      <c r="F14" s="48">
        <v>23.919159910445863</v>
      </c>
      <c r="G14" s="48">
        <v>25.457064029146167</v>
      </c>
      <c r="H14" s="48">
        <v>27.303823697956823</v>
      </c>
      <c r="I14" s="48">
        <v>29.92346333787501</v>
      </c>
      <c r="J14" s="48">
        <v>32.526786081504682</v>
      </c>
      <c r="K14" s="48">
        <v>35.369989039116398</v>
      </c>
      <c r="L14" s="48">
        <v>36.873581806512732</v>
      </c>
      <c r="M14" s="48">
        <v>37.655591857272306</v>
      </c>
      <c r="N14" s="48">
        <v>38.680150852209536</v>
      </c>
      <c r="O14" s="48">
        <v>39.160579013432567</v>
      </c>
      <c r="P14" s="48">
        <v>38.892225587299329</v>
      </c>
      <c r="Q14" s="48">
        <v>39.585012437194578</v>
      </c>
    </row>
    <row r="15" spans="1:17" s="28" customFormat="1" ht="12" customHeight="1" x14ac:dyDescent="0.25"/>
    <row r="16" spans="1:17" ht="12.95" customHeight="1" x14ac:dyDescent="0.25">
      <c r="A16" s="111" t="s">
        <v>138</v>
      </c>
      <c r="B16" s="110">
        <f>SUM(B17,B22,B25)</f>
        <v>9812.1048980546275</v>
      </c>
      <c r="C16" s="110">
        <f t="shared" ref="C16:Q16" si="4">SUM(C17,C22,C25)</f>
        <v>10640.848469065684</v>
      </c>
      <c r="D16" s="110">
        <f t="shared" si="4"/>
        <v>11394.239058371522</v>
      </c>
      <c r="E16" s="110">
        <f t="shared" si="4"/>
        <v>12103.036714706883</v>
      </c>
      <c r="F16" s="110">
        <f t="shared" si="4"/>
        <v>12531.373420900834</v>
      </c>
      <c r="G16" s="110">
        <f t="shared" si="4"/>
        <v>13185.044345229782</v>
      </c>
      <c r="H16" s="110">
        <f t="shared" si="4"/>
        <v>13883.94767974671</v>
      </c>
      <c r="I16" s="110">
        <f t="shared" si="4"/>
        <v>14926.963583111619</v>
      </c>
      <c r="J16" s="110">
        <f t="shared" si="4"/>
        <v>16016.323447250646</v>
      </c>
      <c r="K16" s="110">
        <f t="shared" si="4"/>
        <v>17201.677504011102</v>
      </c>
      <c r="L16" s="110">
        <f t="shared" si="4"/>
        <v>17727.69852267329</v>
      </c>
      <c r="M16" s="110">
        <f t="shared" si="4"/>
        <v>17852.83834609629</v>
      </c>
      <c r="N16" s="110">
        <f t="shared" si="4"/>
        <v>18054.933332362052</v>
      </c>
      <c r="O16" s="110">
        <f t="shared" si="4"/>
        <v>18012.706918304651</v>
      </c>
      <c r="P16" s="110">
        <f t="shared" si="4"/>
        <v>17613.610791835512</v>
      </c>
      <c r="Q16" s="110">
        <f t="shared" si="4"/>
        <v>17593.910454934659</v>
      </c>
    </row>
    <row r="17" spans="1:17" ht="12.95" customHeight="1" x14ac:dyDescent="0.25">
      <c r="A17" s="40" t="s">
        <v>130</v>
      </c>
      <c r="B17" s="55">
        <f>SUM(B18:B21)</f>
        <v>1229.9089284821141</v>
      </c>
      <c r="C17" s="55">
        <f t="shared" ref="C17:Q17" si="5">SUM(C18:C21)</f>
        <v>1332.5726787025012</v>
      </c>
      <c r="D17" s="55">
        <f t="shared" si="5"/>
        <v>1451.8060475525494</v>
      </c>
      <c r="E17" s="55">
        <f t="shared" si="5"/>
        <v>1598.3120056137577</v>
      </c>
      <c r="F17" s="55">
        <f t="shared" si="5"/>
        <v>1728.7288008993346</v>
      </c>
      <c r="G17" s="55">
        <f t="shared" si="5"/>
        <v>1864.6443551669986</v>
      </c>
      <c r="H17" s="55">
        <f t="shared" si="5"/>
        <v>1978.297194479668</v>
      </c>
      <c r="I17" s="55">
        <f t="shared" si="5"/>
        <v>2130.4885956998555</v>
      </c>
      <c r="J17" s="55">
        <f t="shared" si="5"/>
        <v>2302.4429105652766</v>
      </c>
      <c r="K17" s="55">
        <f t="shared" si="5"/>
        <v>2493.4223763783684</v>
      </c>
      <c r="L17" s="55">
        <f t="shared" si="5"/>
        <v>2624.600356237373</v>
      </c>
      <c r="M17" s="55">
        <f t="shared" si="5"/>
        <v>2662.3307315204161</v>
      </c>
      <c r="N17" s="55">
        <f t="shared" si="5"/>
        <v>2712.5092582669326</v>
      </c>
      <c r="O17" s="55">
        <f t="shared" si="5"/>
        <v>2747.2459966619526</v>
      </c>
      <c r="P17" s="55">
        <f t="shared" si="5"/>
        <v>2738.8355867044856</v>
      </c>
      <c r="Q17" s="55">
        <f t="shared" si="5"/>
        <v>2759.7409404507434</v>
      </c>
    </row>
    <row r="18" spans="1:17" ht="12" customHeight="1" x14ac:dyDescent="0.25">
      <c r="A18" s="87" t="s">
        <v>33</v>
      </c>
      <c r="B18" s="109">
        <v>63.917891131852009</v>
      </c>
      <c r="C18" s="109">
        <v>64.852976954291904</v>
      </c>
      <c r="D18" s="109">
        <v>66.03664985167056</v>
      </c>
      <c r="E18" s="109">
        <v>67.271385367081876</v>
      </c>
      <c r="F18" s="109">
        <v>68.044273711091435</v>
      </c>
      <c r="G18" s="109">
        <v>69.832452969595138</v>
      </c>
      <c r="H18" s="109">
        <v>71.014142821692474</v>
      </c>
      <c r="I18" s="109">
        <v>73.155319747871175</v>
      </c>
      <c r="J18" s="109">
        <v>75.759276089535405</v>
      </c>
      <c r="K18" s="109">
        <v>78.178424280555063</v>
      </c>
      <c r="L18" s="109">
        <v>79.057604300799738</v>
      </c>
      <c r="M18" s="109">
        <v>78.92865951966786</v>
      </c>
      <c r="N18" s="109">
        <v>79.01283238652249</v>
      </c>
      <c r="O18" s="109">
        <v>78.808086279517255</v>
      </c>
      <c r="P18" s="109">
        <v>78.512754987143339</v>
      </c>
      <c r="Q18" s="109">
        <v>79.63679965466109</v>
      </c>
    </row>
    <row r="19" spans="1:17" ht="12" customHeight="1" x14ac:dyDescent="0.25">
      <c r="A19" s="87" t="s">
        <v>53</v>
      </c>
      <c r="B19" s="109">
        <v>343.53170940769257</v>
      </c>
      <c r="C19" s="109">
        <v>343.88998177695998</v>
      </c>
      <c r="D19" s="109">
        <v>345.22741392839674</v>
      </c>
      <c r="E19" s="109">
        <v>347.65485563044371</v>
      </c>
      <c r="F19" s="109">
        <v>349.11486742604922</v>
      </c>
      <c r="G19" s="109">
        <v>354.64587095503134</v>
      </c>
      <c r="H19" s="109">
        <v>357.67178350703205</v>
      </c>
      <c r="I19" s="109">
        <v>364.57622340901077</v>
      </c>
      <c r="J19" s="109">
        <v>372.6274846174843</v>
      </c>
      <c r="K19" s="109">
        <v>381.88615370361208</v>
      </c>
      <c r="L19" s="109">
        <v>388.77107529570509</v>
      </c>
      <c r="M19" s="109">
        <v>385.16856422906284</v>
      </c>
      <c r="N19" s="109">
        <v>381.73893520123573</v>
      </c>
      <c r="O19" s="109">
        <v>377.05831057617388</v>
      </c>
      <c r="P19" s="109">
        <v>372.54952406480743</v>
      </c>
      <c r="Q19" s="109">
        <v>367.29708218940851</v>
      </c>
    </row>
    <row r="20" spans="1:17" ht="12" customHeight="1" x14ac:dyDescent="0.25">
      <c r="A20" s="87" t="s">
        <v>52</v>
      </c>
      <c r="B20" s="109">
        <v>647.64738394757364</v>
      </c>
      <c r="C20" s="109">
        <v>731.05029285109731</v>
      </c>
      <c r="D20" s="109">
        <v>824.31387576860436</v>
      </c>
      <c r="E20" s="109">
        <v>944.22504880335282</v>
      </c>
      <c r="F20" s="109">
        <v>1052.0659542922078</v>
      </c>
      <c r="G20" s="109">
        <v>1162.6703935937951</v>
      </c>
      <c r="H20" s="109">
        <v>1255.7189478842986</v>
      </c>
      <c r="I20" s="109">
        <v>1373.7367369224733</v>
      </c>
      <c r="J20" s="109">
        <v>1504.2148886335037</v>
      </c>
      <c r="K20" s="109">
        <v>1649.1632338586323</v>
      </c>
      <c r="L20" s="109">
        <v>1750.5097195672781</v>
      </c>
      <c r="M20" s="109">
        <v>1777.5538218774375</v>
      </c>
      <c r="N20" s="109">
        <v>1825.2134039220682</v>
      </c>
      <c r="O20" s="109">
        <v>1864.5370895242518</v>
      </c>
      <c r="P20" s="109">
        <v>1859.0253223572213</v>
      </c>
      <c r="Q20" s="109">
        <v>1872.1539375394477</v>
      </c>
    </row>
    <row r="21" spans="1:17" ht="12" customHeight="1" x14ac:dyDescent="0.25">
      <c r="A21" s="87" t="s">
        <v>51</v>
      </c>
      <c r="B21" s="109">
        <v>174.81194399499572</v>
      </c>
      <c r="C21" s="109">
        <v>192.77942712015218</v>
      </c>
      <c r="D21" s="109">
        <v>216.22810800387799</v>
      </c>
      <c r="E21" s="109">
        <v>239.1607158128792</v>
      </c>
      <c r="F21" s="109">
        <v>259.50370546998613</v>
      </c>
      <c r="G21" s="109">
        <v>277.49563764857692</v>
      </c>
      <c r="H21" s="109">
        <v>293.89232026664496</v>
      </c>
      <c r="I21" s="109">
        <v>319.02031562050036</v>
      </c>
      <c r="J21" s="109">
        <v>349.84126122475305</v>
      </c>
      <c r="K21" s="109">
        <v>384.19456453556921</v>
      </c>
      <c r="L21" s="109">
        <v>406.26195707358994</v>
      </c>
      <c r="M21" s="109">
        <v>420.67968589424805</v>
      </c>
      <c r="N21" s="109">
        <v>426.54408675710641</v>
      </c>
      <c r="O21" s="109">
        <v>426.84251028200981</v>
      </c>
      <c r="P21" s="109">
        <v>428.74798529531381</v>
      </c>
      <c r="Q21" s="109">
        <v>440.65312106722598</v>
      </c>
    </row>
    <row r="22" spans="1:17" ht="12.95" customHeight="1" x14ac:dyDescent="0.25">
      <c r="A22" s="40" t="s">
        <v>129</v>
      </c>
      <c r="B22" s="55">
        <f>SUM(B23:B24)</f>
        <v>445.3949263417739</v>
      </c>
      <c r="C22" s="55">
        <f t="shared" ref="C22:Q22" si="6">SUM(C23:C24)</f>
        <v>510.59398234152548</v>
      </c>
      <c r="D22" s="55">
        <f t="shared" si="6"/>
        <v>571.68149310632543</v>
      </c>
      <c r="E22" s="55">
        <f t="shared" si="6"/>
        <v>641.12534171851723</v>
      </c>
      <c r="F22" s="55">
        <f t="shared" si="6"/>
        <v>688.38011231635267</v>
      </c>
      <c r="G22" s="55">
        <f t="shared" si="6"/>
        <v>752.32971590891236</v>
      </c>
      <c r="H22" s="55">
        <f t="shared" si="6"/>
        <v>808.47273239307049</v>
      </c>
      <c r="I22" s="55">
        <f t="shared" si="6"/>
        <v>876.38562362886978</v>
      </c>
      <c r="J22" s="55">
        <f t="shared" si="6"/>
        <v>955.28529521925816</v>
      </c>
      <c r="K22" s="55">
        <f t="shared" si="6"/>
        <v>1039.0275007992204</v>
      </c>
      <c r="L22" s="55">
        <f t="shared" si="6"/>
        <v>1084.3332251930269</v>
      </c>
      <c r="M22" s="55">
        <f t="shared" si="6"/>
        <v>1115.5533117741456</v>
      </c>
      <c r="N22" s="55">
        <f t="shared" si="6"/>
        <v>1130.231918204556</v>
      </c>
      <c r="O22" s="55">
        <f t="shared" si="6"/>
        <v>1135.1951040372808</v>
      </c>
      <c r="P22" s="55">
        <f t="shared" si="6"/>
        <v>1125.6678653625349</v>
      </c>
      <c r="Q22" s="55">
        <f t="shared" si="6"/>
        <v>1115.5586149860683</v>
      </c>
    </row>
    <row r="23" spans="1:17" ht="12" customHeight="1" x14ac:dyDescent="0.25">
      <c r="A23" s="87" t="s">
        <v>29</v>
      </c>
      <c r="B23" s="109">
        <v>296.72278385372056</v>
      </c>
      <c r="C23" s="109">
        <v>353.0318758836263</v>
      </c>
      <c r="D23" s="109">
        <v>399.23156442782033</v>
      </c>
      <c r="E23" s="109">
        <v>446.55647387649077</v>
      </c>
      <c r="F23" s="109">
        <v>473.2719456774268</v>
      </c>
      <c r="G23" s="109">
        <v>506.17516509639722</v>
      </c>
      <c r="H23" s="109">
        <v>541.67358814650868</v>
      </c>
      <c r="I23" s="109">
        <v>580.59871183560313</v>
      </c>
      <c r="J23" s="109">
        <v>628.55426237946688</v>
      </c>
      <c r="K23" s="109">
        <v>680.50130292404708</v>
      </c>
      <c r="L23" s="109">
        <v>706.68272574522598</v>
      </c>
      <c r="M23" s="109">
        <v>718.18074775281252</v>
      </c>
      <c r="N23" s="109">
        <v>719.57919671760101</v>
      </c>
      <c r="O23" s="109">
        <v>714.92727166701354</v>
      </c>
      <c r="P23" s="109">
        <v>698.44397221731822</v>
      </c>
      <c r="Q23" s="109">
        <v>681.93667849861811</v>
      </c>
    </row>
    <row r="24" spans="1:17" ht="12" customHeight="1" x14ac:dyDescent="0.25">
      <c r="A24" s="87" t="s">
        <v>28</v>
      </c>
      <c r="B24" s="109">
        <v>148.67214248805334</v>
      </c>
      <c r="C24" s="109">
        <v>157.56210645789918</v>
      </c>
      <c r="D24" s="109">
        <v>172.44992867850505</v>
      </c>
      <c r="E24" s="109">
        <v>194.56886784202646</v>
      </c>
      <c r="F24" s="109">
        <v>215.10816663892584</v>
      </c>
      <c r="G24" s="109">
        <v>246.15455081251514</v>
      </c>
      <c r="H24" s="109">
        <v>266.79914424656181</v>
      </c>
      <c r="I24" s="109">
        <v>295.7869117932666</v>
      </c>
      <c r="J24" s="109">
        <v>326.73103283979128</v>
      </c>
      <c r="K24" s="109">
        <v>358.52619787517335</v>
      </c>
      <c r="L24" s="109">
        <v>377.650499447801</v>
      </c>
      <c r="M24" s="109">
        <v>397.37256402133318</v>
      </c>
      <c r="N24" s="109">
        <v>410.65272148695504</v>
      </c>
      <c r="O24" s="109">
        <v>420.26783237026729</v>
      </c>
      <c r="P24" s="109">
        <v>427.22389314521672</v>
      </c>
      <c r="Q24" s="109">
        <v>433.62193648745017</v>
      </c>
    </row>
    <row r="25" spans="1:17" ht="12.95" customHeight="1" x14ac:dyDescent="0.25">
      <c r="A25" s="40" t="s">
        <v>128</v>
      </c>
      <c r="B25" s="55">
        <f>SUM(B26:B27)</f>
        <v>8136.8010432307392</v>
      </c>
      <c r="C25" s="55">
        <f t="shared" ref="C25:Q25" si="7">SUM(C26:C27)</f>
        <v>8797.6818080216581</v>
      </c>
      <c r="D25" s="55">
        <f t="shared" si="7"/>
        <v>9370.7515177126479</v>
      </c>
      <c r="E25" s="55">
        <f t="shared" si="7"/>
        <v>9863.599367374607</v>
      </c>
      <c r="F25" s="55">
        <f t="shared" si="7"/>
        <v>10114.264507685148</v>
      </c>
      <c r="G25" s="55">
        <f t="shared" si="7"/>
        <v>10568.070274153872</v>
      </c>
      <c r="H25" s="55">
        <f t="shared" si="7"/>
        <v>11097.177752873971</v>
      </c>
      <c r="I25" s="55">
        <f t="shared" si="7"/>
        <v>11920.089363782894</v>
      </c>
      <c r="J25" s="55">
        <f t="shared" si="7"/>
        <v>12758.595241466111</v>
      </c>
      <c r="K25" s="55">
        <f t="shared" si="7"/>
        <v>13669.227626833514</v>
      </c>
      <c r="L25" s="55">
        <f t="shared" si="7"/>
        <v>14018.764941242891</v>
      </c>
      <c r="M25" s="55">
        <f t="shared" si="7"/>
        <v>14074.954302801729</v>
      </c>
      <c r="N25" s="55">
        <f t="shared" si="7"/>
        <v>14212.192155890561</v>
      </c>
      <c r="O25" s="55">
        <f t="shared" si="7"/>
        <v>14130.265817605419</v>
      </c>
      <c r="P25" s="55">
        <f t="shared" si="7"/>
        <v>13749.10733976849</v>
      </c>
      <c r="Q25" s="55">
        <f t="shared" si="7"/>
        <v>13718.610899497848</v>
      </c>
    </row>
    <row r="26" spans="1:17" ht="12" customHeight="1" x14ac:dyDescent="0.25">
      <c r="A26" s="54" t="s">
        <v>50</v>
      </c>
      <c r="B26" s="53">
        <v>1270.8712493494397</v>
      </c>
      <c r="C26" s="53">
        <v>1278.8208092957439</v>
      </c>
      <c r="D26" s="53">
        <v>1273.4414259014013</v>
      </c>
      <c r="E26" s="53">
        <v>1276.4895155521924</v>
      </c>
      <c r="F26" s="53">
        <v>1271.1147609995087</v>
      </c>
      <c r="G26" s="53">
        <v>1287.7697343142297</v>
      </c>
      <c r="H26" s="53">
        <v>1289.4972737331816</v>
      </c>
      <c r="I26" s="53">
        <v>1311.6890444210317</v>
      </c>
      <c r="J26" s="53">
        <v>1335.518324676267</v>
      </c>
      <c r="K26" s="53">
        <v>1325.5839538508899</v>
      </c>
      <c r="L26" s="53">
        <v>1266.414033621659</v>
      </c>
      <c r="M26" s="53">
        <v>1154.3575165400571</v>
      </c>
      <c r="N26" s="53">
        <v>1011.1774927021444</v>
      </c>
      <c r="O26" s="53">
        <v>846.24979159232794</v>
      </c>
      <c r="P26" s="53">
        <v>669.99322348520207</v>
      </c>
      <c r="Q26" s="53">
        <v>502.61202589808664</v>
      </c>
    </row>
    <row r="27" spans="1:17" ht="12" customHeight="1" x14ac:dyDescent="0.25">
      <c r="A27" s="49" t="s">
        <v>26</v>
      </c>
      <c r="B27" s="48">
        <v>6865.9297938812997</v>
      </c>
      <c r="C27" s="48">
        <v>7518.8609987259142</v>
      </c>
      <c r="D27" s="48">
        <v>8097.3100918112468</v>
      </c>
      <c r="E27" s="48">
        <v>8587.1098518224153</v>
      </c>
      <c r="F27" s="48">
        <v>8843.1497466856399</v>
      </c>
      <c r="G27" s="48">
        <v>9280.3005398396417</v>
      </c>
      <c r="H27" s="48">
        <v>9807.6804791407903</v>
      </c>
      <c r="I27" s="48">
        <v>10608.400319361863</v>
      </c>
      <c r="J27" s="48">
        <v>11423.076916789845</v>
      </c>
      <c r="K27" s="48">
        <v>12343.643672982624</v>
      </c>
      <c r="L27" s="48">
        <v>12752.350907621232</v>
      </c>
      <c r="M27" s="48">
        <v>12920.596786261671</v>
      </c>
      <c r="N27" s="48">
        <v>13201.014663188416</v>
      </c>
      <c r="O27" s="48">
        <v>13284.016026013091</v>
      </c>
      <c r="P27" s="48">
        <v>13079.114116283288</v>
      </c>
      <c r="Q27" s="48">
        <v>13215.998873599761</v>
      </c>
    </row>
    <row r="28" spans="1:17" s="28" customFormat="1" ht="12" customHeight="1" x14ac:dyDescent="0.25"/>
    <row r="29" spans="1:17" ht="12.95" customHeight="1" x14ac:dyDescent="0.25">
      <c r="A29" s="111" t="s">
        <v>137</v>
      </c>
      <c r="B29" s="110"/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</row>
    <row r="30" spans="1:17" ht="12.95" customHeight="1" x14ac:dyDescent="0.25">
      <c r="A30" s="40" t="s">
        <v>130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</row>
    <row r="31" spans="1:17" ht="12" customHeight="1" x14ac:dyDescent="0.25">
      <c r="A31" s="87" t="s">
        <v>33</v>
      </c>
      <c r="B31" s="129">
        <v>1284718.5917290442</v>
      </c>
      <c r="C31" s="129">
        <v>1332728.8954190433</v>
      </c>
      <c r="D31" s="129">
        <v>1393551.4025486596</v>
      </c>
      <c r="E31" s="129">
        <v>1459010.2531384835</v>
      </c>
      <c r="F31" s="129">
        <v>1514430.345683896</v>
      </c>
      <c r="G31" s="129">
        <v>1601648.1743589998</v>
      </c>
      <c r="H31" s="129">
        <v>1674691.6811772108</v>
      </c>
      <c r="I31" s="129">
        <v>1779111.5744925905</v>
      </c>
      <c r="J31" s="129">
        <v>1903075.8733147983</v>
      </c>
      <c r="K31" s="129">
        <v>2027227.2491966265</v>
      </c>
      <c r="L31" s="129">
        <v>2109360.8372687255</v>
      </c>
      <c r="M31" s="129">
        <v>2164809.5232973723</v>
      </c>
      <c r="N31" s="129">
        <v>2234874.2190576731</v>
      </c>
      <c r="O31" s="129">
        <v>2306892.7309394847</v>
      </c>
      <c r="P31" s="129">
        <v>2346191.0445473618</v>
      </c>
      <c r="Q31" s="129">
        <v>2450048.3319940232</v>
      </c>
    </row>
    <row r="32" spans="1:17" ht="12" customHeight="1" x14ac:dyDescent="0.25">
      <c r="A32" s="87" t="s">
        <v>53</v>
      </c>
      <c r="B32" s="129">
        <v>988451.68398606125</v>
      </c>
      <c r="C32" s="129">
        <v>1009153.7993186715</v>
      </c>
      <c r="D32" s="129">
        <v>1037759.5672398295</v>
      </c>
      <c r="E32" s="129">
        <v>1072731.4395751397</v>
      </c>
      <c r="F32" s="129">
        <v>1106182.4324642837</v>
      </c>
      <c r="G32" s="129">
        <v>1159700.9592925254</v>
      </c>
      <c r="H32" s="129">
        <v>1205615.5698636938</v>
      </c>
      <c r="I32" s="129">
        <v>1273829.3893014155</v>
      </c>
      <c r="J32" s="129">
        <v>1352169.3822228366</v>
      </c>
      <c r="K32" s="129">
        <v>1442617.319946548</v>
      </c>
      <c r="L32" s="129">
        <v>1527631.2835927235</v>
      </c>
      <c r="M32" s="129">
        <v>1566441.8955226827</v>
      </c>
      <c r="N32" s="129">
        <v>1615346.1327751793</v>
      </c>
      <c r="O32" s="129">
        <v>1674538.8267492508</v>
      </c>
      <c r="P32" s="129">
        <v>1723599.7457714106</v>
      </c>
      <c r="Q32" s="129">
        <v>1812531.7388843668</v>
      </c>
    </row>
    <row r="33" spans="1:17" ht="12" customHeight="1" x14ac:dyDescent="0.25">
      <c r="A33" s="87" t="s">
        <v>52</v>
      </c>
      <c r="B33" s="129">
        <v>358836.70016040601</v>
      </c>
      <c r="C33" s="129">
        <v>410612.61841232324</v>
      </c>
      <c r="D33" s="129">
        <v>470486.55849696777</v>
      </c>
      <c r="E33" s="129">
        <v>549887.01181825867</v>
      </c>
      <c r="F33" s="129">
        <v>623412.2166201683</v>
      </c>
      <c r="G33" s="129">
        <v>700555.36297811486</v>
      </c>
      <c r="H33" s="129">
        <v>767863.58668790408</v>
      </c>
      <c r="I33" s="129">
        <v>854579.79906409746</v>
      </c>
      <c r="J33" s="129">
        <v>952862.64583555283</v>
      </c>
      <c r="K33" s="129">
        <v>1066265.1612757912</v>
      </c>
      <c r="L33" s="129">
        <v>1154351.1447169385</v>
      </c>
      <c r="M33" s="129">
        <v>1192898.5266953635</v>
      </c>
      <c r="N33" s="129">
        <v>1257891.5439329357</v>
      </c>
      <c r="O33" s="129">
        <v>1329987.1807257463</v>
      </c>
      <c r="P33" s="129">
        <v>1369798.7714262819</v>
      </c>
      <c r="Q33" s="129">
        <v>1457225.4324673705</v>
      </c>
    </row>
    <row r="34" spans="1:17" ht="12" customHeight="1" x14ac:dyDescent="0.25">
      <c r="A34" s="87" t="s">
        <v>51</v>
      </c>
      <c r="B34" s="129">
        <v>322660.46456559567</v>
      </c>
      <c r="C34" s="129">
        <v>361246.19746567239</v>
      </c>
      <c r="D34" s="129">
        <v>412268.58798079134</v>
      </c>
      <c r="E34" s="129">
        <v>463615.07597381773</v>
      </c>
      <c r="F34" s="129">
        <v>510775.33049460349</v>
      </c>
      <c r="G34" s="129">
        <v>554081.74618107581</v>
      </c>
      <c r="H34" s="129">
        <v>595103.02778358711</v>
      </c>
      <c r="I34" s="129">
        <v>657286.63187251834</v>
      </c>
      <c r="J34" s="129">
        <v>734674.29496050056</v>
      </c>
      <c r="K34" s="129">
        <v>822981.09618987062</v>
      </c>
      <c r="L34" s="129">
        <v>885485.28048277681</v>
      </c>
      <c r="M34" s="129">
        <v>933946.22689695226</v>
      </c>
      <c r="N34" s="129">
        <v>966948.85083422763</v>
      </c>
      <c r="O34" s="129">
        <v>991066.08736500971</v>
      </c>
      <c r="P34" s="129">
        <v>1027483.5578296607</v>
      </c>
      <c r="Q34" s="129">
        <v>1121970.8128017974</v>
      </c>
    </row>
    <row r="35" spans="1:17" ht="12.95" customHeight="1" x14ac:dyDescent="0.25">
      <c r="A35" s="40" t="s">
        <v>129</v>
      </c>
      <c r="B35" s="128"/>
      <c r="C35" s="128"/>
      <c r="D35" s="128"/>
      <c r="E35" s="128"/>
      <c r="F35" s="128"/>
      <c r="G35" s="128"/>
      <c r="H35" s="128"/>
      <c r="I35" s="128"/>
      <c r="J35" s="128"/>
      <c r="K35" s="128"/>
      <c r="L35" s="128"/>
      <c r="M35" s="128"/>
      <c r="N35" s="128"/>
      <c r="O35" s="128"/>
      <c r="P35" s="128"/>
      <c r="Q35" s="128"/>
    </row>
    <row r="36" spans="1:17" ht="12" customHeight="1" x14ac:dyDescent="0.25">
      <c r="A36" s="87" t="s">
        <v>29</v>
      </c>
      <c r="B36" s="129">
        <v>792521.92786770477</v>
      </c>
      <c r="C36" s="129">
        <v>968365.05825771741</v>
      </c>
      <c r="D36" s="129">
        <v>1125041.9044711976</v>
      </c>
      <c r="E36" s="129">
        <v>1296110.0458951592</v>
      </c>
      <c r="F36" s="129">
        <v>1412569.2783530317</v>
      </c>
      <c r="G36" s="129">
        <v>1563189.8964052664</v>
      </c>
      <c r="H36" s="129">
        <v>1748832.113919324</v>
      </c>
      <c r="I36" s="129">
        <v>1947147.9356036012</v>
      </c>
      <c r="J36" s="129">
        <v>2191248.9840505659</v>
      </c>
      <c r="K36" s="129">
        <v>2484229.8190130629</v>
      </c>
      <c r="L36" s="129">
        <v>2687500.212083478</v>
      </c>
      <c r="M36" s="129">
        <v>2881745.4870233196</v>
      </c>
      <c r="N36" s="129">
        <v>3088949.7596189342</v>
      </c>
      <c r="O36" s="129">
        <v>3365530.7126547773</v>
      </c>
      <c r="P36" s="129">
        <v>3713102.504999632</v>
      </c>
      <c r="Q36" s="129">
        <v>4326026.2860540655</v>
      </c>
    </row>
    <row r="37" spans="1:17" ht="12" customHeight="1" x14ac:dyDescent="0.25">
      <c r="A37" s="87" t="s">
        <v>28</v>
      </c>
      <c r="B37" s="129">
        <v>427614.51281700312</v>
      </c>
      <c r="C37" s="129">
        <v>460933.5358284277</v>
      </c>
      <c r="D37" s="129">
        <v>515971.53412213456</v>
      </c>
      <c r="E37" s="129">
        <v>597989.35166026175</v>
      </c>
      <c r="F37" s="129">
        <v>680215.42946465488</v>
      </c>
      <c r="G37" s="129">
        <v>806119.20615833253</v>
      </c>
      <c r="H37" s="129">
        <v>894406.26180637348</v>
      </c>
      <c r="I37" s="129">
        <v>1022678.9174116438</v>
      </c>
      <c r="J37" s="129">
        <v>1170124.4058465275</v>
      </c>
      <c r="K37" s="129">
        <v>1331133.5806166069</v>
      </c>
      <c r="L37" s="129">
        <v>1465814.4912938853</v>
      </c>
      <c r="M37" s="129">
        <v>1618523.3484421305</v>
      </c>
      <c r="N37" s="129">
        <v>1800487.6905954711</v>
      </c>
      <c r="O37" s="129">
        <v>2038695.333477186</v>
      </c>
      <c r="P37" s="129">
        <v>2369309.7821529191</v>
      </c>
      <c r="Q37" s="129">
        <v>2865958.0880335961</v>
      </c>
    </row>
    <row r="38" spans="1:17" ht="12.95" customHeight="1" x14ac:dyDescent="0.25">
      <c r="A38" s="40" t="s">
        <v>128</v>
      </c>
      <c r="B38" s="128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28"/>
      <c r="N38" s="128"/>
      <c r="O38" s="128"/>
      <c r="P38" s="128"/>
      <c r="Q38" s="128"/>
    </row>
    <row r="39" spans="1:17" ht="12" customHeight="1" x14ac:dyDescent="0.25">
      <c r="A39" s="54" t="s">
        <v>50</v>
      </c>
      <c r="B39" s="127">
        <v>17664252.127431739</v>
      </c>
      <c r="C39" s="127">
        <v>18152282.174545247</v>
      </c>
      <c r="D39" s="127">
        <v>18716881.900449384</v>
      </c>
      <c r="E39" s="127">
        <v>19291775.838511996</v>
      </c>
      <c r="F39" s="127">
        <v>19750557.985916059</v>
      </c>
      <c r="G39" s="127">
        <v>20579278.060022254</v>
      </c>
      <c r="H39" s="127">
        <v>21188643.267366316</v>
      </c>
      <c r="I39" s="127">
        <v>22169073.65349599</v>
      </c>
      <c r="J39" s="127">
        <v>23335470.415148992</v>
      </c>
      <c r="K39" s="127">
        <v>24452206.139367282</v>
      </c>
      <c r="L39" s="127">
        <v>25155933.212930195</v>
      </c>
      <c r="M39" s="127">
        <v>25291661.252565645</v>
      </c>
      <c r="N39" s="127">
        <v>25700626.809886366</v>
      </c>
      <c r="O39" s="127">
        <v>26005717.562962033</v>
      </c>
      <c r="P39" s="127">
        <v>25818824.366723988</v>
      </c>
      <c r="Q39" s="127">
        <v>26294362.987610117</v>
      </c>
    </row>
    <row r="40" spans="1:17" ht="12" customHeight="1" x14ac:dyDescent="0.25">
      <c r="A40" s="49" t="s">
        <v>26</v>
      </c>
      <c r="B40" s="126">
        <v>618609.78698079509</v>
      </c>
      <c r="C40" s="126">
        <v>686907.21395070653</v>
      </c>
      <c r="D40" s="126">
        <v>751564.92339570553</v>
      </c>
      <c r="E40" s="126">
        <v>810379.49460934964</v>
      </c>
      <c r="F40" s="126">
        <v>846459.47308127023</v>
      </c>
      <c r="G40" s="126">
        <v>904060.717331419</v>
      </c>
      <c r="H40" s="126">
        <v>974389.48411825078</v>
      </c>
      <c r="I40" s="126">
        <v>1080309.0707012583</v>
      </c>
      <c r="J40" s="126">
        <v>1193345.1244535914</v>
      </c>
      <c r="K40" s="126">
        <v>1326748.5365231461</v>
      </c>
      <c r="L40" s="126">
        <v>1409661.9085283088</v>
      </c>
      <c r="M40" s="126">
        <v>1462616.5107547375</v>
      </c>
      <c r="N40" s="126">
        <v>1538120.4166661461</v>
      </c>
      <c r="O40" s="126">
        <v>1592680.1888048563</v>
      </c>
      <c r="P40" s="126">
        <v>1604616.2456860826</v>
      </c>
      <c r="Q40" s="126">
        <v>1700280.0610164308</v>
      </c>
    </row>
    <row r="41" spans="1:17" s="28" customFormat="1" ht="12" customHeight="1" x14ac:dyDescent="0.25"/>
    <row r="42" spans="1:17" ht="12.95" customHeight="1" x14ac:dyDescent="0.25">
      <c r="A42" s="111" t="s">
        <v>136</v>
      </c>
      <c r="B42" s="110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</row>
    <row r="43" spans="1:17" ht="12.95" customHeight="1" x14ac:dyDescent="0.25">
      <c r="A43" s="40" t="s">
        <v>130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/>
      <c r="M43" s="55"/>
      <c r="N43" s="55"/>
      <c r="O43" s="55"/>
      <c r="P43" s="55"/>
      <c r="Q43" s="55"/>
    </row>
    <row r="44" spans="1:17" ht="12" customHeight="1" x14ac:dyDescent="0.25">
      <c r="A44" s="87" t="s">
        <v>33</v>
      </c>
      <c r="B44" s="125"/>
      <c r="C44" s="125">
        <v>130270.24922934105</v>
      </c>
      <c r="D44" s="125">
        <v>145550.25103513885</v>
      </c>
      <c r="E44" s="125">
        <v>152728.42681251193</v>
      </c>
      <c r="F44" s="125">
        <v>145307.7560547812</v>
      </c>
      <c r="G44" s="125">
        <v>179802.12208975322</v>
      </c>
      <c r="H44" s="125">
        <v>168405.32903530047</v>
      </c>
      <c r="I44" s="125">
        <v>202642.57019898153</v>
      </c>
      <c r="J44" s="125">
        <v>225133.65601231775</v>
      </c>
      <c r="K44" s="125">
        <v>228355.81378764141</v>
      </c>
      <c r="L44" s="125">
        <v>189464.15911508678</v>
      </c>
      <c r="M44" s="125">
        <v>165999.17420292355</v>
      </c>
      <c r="N44" s="125">
        <v>183931.69857980619</v>
      </c>
      <c r="O44" s="125">
        <v>189301.52478590215</v>
      </c>
      <c r="P44" s="125">
        <v>169568.56283721825</v>
      </c>
      <c r="Q44" s="125">
        <v>249407.53848180023</v>
      </c>
    </row>
    <row r="45" spans="1:17" ht="12" customHeight="1" x14ac:dyDescent="0.25">
      <c r="A45" s="87" t="s">
        <v>53</v>
      </c>
      <c r="B45" s="125"/>
      <c r="C45" s="125">
        <v>88866.626270676177</v>
      </c>
      <c r="D45" s="125">
        <v>97997.24005610896</v>
      </c>
      <c r="E45" s="125">
        <v>105612.39096868981</v>
      </c>
      <c r="F45" s="125">
        <v>105363.04085792528</v>
      </c>
      <c r="G45" s="125">
        <v>126724.99166046029</v>
      </c>
      <c r="H45" s="125">
        <v>120438.79177036745</v>
      </c>
      <c r="I45" s="125">
        <v>144079.43589850588</v>
      </c>
      <c r="J45" s="125">
        <v>155571.1904784994</v>
      </c>
      <c r="K45" s="125">
        <v>169069.29683681775</v>
      </c>
      <c r="L45" s="125">
        <v>165050.50722331746</v>
      </c>
      <c r="M45" s="125">
        <v>120287.81329148983</v>
      </c>
      <c r="N45" s="125">
        <v>131848.02823853446</v>
      </c>
      <c r="O45" s="125">
        <v>143629.47319785837</v>
      </c>
      <c r="P45" s="125">
        <v>137927.54529283539</v>
      </c>
      <c r="Q45" s="125">
        <v>186929.23316906526</v>
      </c>
    </row>
    <row r="46" spans="1:17" ht="12" customHeight="1" x14ac:dyDescent="0.25">
      <c r="A46" s="87" t="s">
        <v>52</v>
      </c>
      <c r="B46" s="125"/>
      <c r="C46" s="125">
        <v>62958.584417470724</v>
      </c>
      <c r="D46" s="125">
        <v>72622.179513375377</v>
      </c>
      <c r="E46" s="125">
        <v>93933.446270044122</v>
      </c>
      <c r="F46" s="125">
        <v>90092.816763488343</v>
      </c>
      <c r="G46" s="125">
        <v>96030.223994146319</v>
      </c>
      <c r="H46" s="125">
        <v>88839.492215056773</v>
      </c>
      <c r="I46" s="125">
        <v>111261.85847219854</v>
      </c>
      <c r="J46" s="125">
        <v>126264.88332090135</v>
      </c>
      <c r="K46" s="125">
        <v>145302.03710660661</v>
      </c>
      <c r="L46" s="125">
        <v>124451.43814080687</v>
      </c>
      <c r="M46" s="125">
        <v>80004.000336037585</v>
      </c>
      <c r="N46" s="125">
        <v>112253.56216524988</v>
      </c>
      <c r="O46" s="125">
        <v>125972.65801036406</v>
      </c>
      <c r="P46" s="125">
        <v>102770.17511800617</v>
      </c>
      <c r="Q46" s="125">
        <v>160048.84055446417</v>
      </c>
    </row>
    <row r="47" spans="1:17" ht="12" customHeight="1" x14ac:dyDescent="0.25">
      <c r="A47" s="87" t="s">
        <v>51</v>
      </c>
      <c r="B47" s="125"/>
      <c r="C47" s="125">
        <v>51743.350323133629</v>
      </c>
      <c r="D47" s="125">
        <v>65495.769680481724</v>
      </c>
      <c r="E47" s="125">
        <v>67267.205074925121</v>
      </c>
      <c r="F47" s="125">
        <v>64673.0433108746</v>
      </c>
      <c r="G47" s="125">
        <v>62570.483355569777</v>
      </c>
      <c r="H47" s="125">
        <v>62211.756038518659</v>
      </c>
      <c r="I47" s="125">
        <v>85493.125968539491</v>
      </c>
      <c r="J47" s="125">
        <v>103028.13715555101</v>
      </c>
      <c r="K47" s="125">
        <v>116511.32270369596</v>
      </c>
      <c r="L47" s="125">
        <v>93529.157914664625</v>
      </c>
      <c r="M47" s="125">
        <v>82588.417398109537</v>
      </c>
      <c r="N47" s="125">
        <v>70542.842019602991</v>
      </c>
      <c r="O47" s="125">
        <v>65411.476421342275</v>
      </c>
      <c r="P47" s="125">
        <v>88160.82078778508</v>
      </c>
      <c r="Q47" s="125">
        <v>159983.02465261854</v>
      </c>
    </row>
    <row r="48" spans="1:17" ht="12.95" customHeight="1" x14ac:dyDescent="0.25">
      <c r="A48" s="40" t="s">
        <v>129</v>
      </c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</row>
    <row r="49" spans="1:17" ht="12" customHeight="1" x14ac:dyDescent="0.25">
      <c r="A49" s="87" t="s">
        <v>29</v>
      </c>
      <c r="B49" s="125"/>
      <c r="C49" s="125">
        <v>246234.53069676313</v>
      </c>
      <c r="D49" s="125">
        <v>244666.0965969188</v>
      </c>
      <c r="E49" s="125">
        <v>281054.70440325968</v>
      </c>
      <c r="F49" s="125">
        <v>253942.43618199512</v>
      </c>
      <c r="G49" s="125">
        <v>322474.62270738761</v>
      </c>
      <c r="H49" s="125">
        <v>400459.72333299922</v>
      </c>
      <c r="I49" s="125">
        <v>444550.35238103993</v>
      </c>
      <c r="J49" s="125">
        <v>488767.14504388411</v>
      </c>
      <c r="K49" s="125">
        <v>574035.53936575691</v>
      </c>
      <c r="L49" s="125">
        <v>457212.82925240981</v>
      </c>
      <c r="M49" s="125">
        <v>516719.89764722908</v>
      </c>
      <c r="N49" s="125">
        <v>607663.9959286144</v>
      </c>
      <c r="O49" s="125">
        <v>721131.3054168825</v>
      </c>
      <c r="P49" s="125">
        <v>836338.93738873897</v>
      </c>
      <c r="Q49" s="125">
        <v>1186959.3204201907</v>
      </c>
    </row>
    <row r="50" spans="1:17" ht="12" customHeight="1" x14ac:dyDescent="0.25">
      <c r="A50" s="87" t="s">
        <v>28</v>
      </c>
      <c r="B50" s="125"/>
      <c r="C50" s="125">
        <v>109176.29835729771</v>
      </c>
      <c r="D50" s="125">
        <v>135446.71016033221</v>
      </c>
      <c r="E50" s="125">
        <v>167251.05211675054</v>
      </c>
      <c r="F50" s="125">
        <v>172573.30645773347</v>
      </c>
      <c r="G50" s="125">
        <v>221671.83906621864</v>
      </c>
      <c r="H50" s="125">
        <v>197463.35400533871</v>
      </c>
      <c r="I50" s="125">
        <v>263719.36576560239</v>
      </c>
      <c r="J50" s="125">
        <v>314696.54055163439</v>
      </c>
      <c r="K50" s="125">
        <v>333582.48122781271</v>
      </c>
      <c r="L50" s="125">
        <v>356352.74974349706</v>
      </c>
      <c r="M50" s="125">
        <v>350172.21115358389</v>
      </c>
      <c r="N50" s="125">
        <v>445683.70791894261</v>
      </c>
      <c r="O50" s="125">
        <v>552904.18343334971</v>
      </c>
      <c r="P50" s="125">
        <v>664196.92990354577</v>
      </c>
      <c r="Q50" s="125">
        <v>853001.05562417395</v>
      </c>
    </row>
    <row r="51" spans="1:17" ht="12.95" customHeight="1" x14ac:dyDescent="0.25">
      <c r="A51" s="40" t="s">
        <v>128</v>
      </c>
      <c r="B51" s="124"/>
      <c r="C51" s="124"/>
      <c r="D51" s="124"/>
      <c r="E51" s="124"/>
      <c r="F51" s="124"/>
      <c r="G51" s="124"/>
      <c r="H51" s="124"/>
      <c r="I51" s="124"/>
      <c r="J51" s="124"/>
      <c r="K51" s="124"/>
      <c r="L51" s="124"/>
      <c r="M51" s="124"/>
      <c r="N51" s="124"/>
      <c r="O51" s="124"/>
      <c r="P51" s="124"/>
      <c r="Q51" s="124"/>
    </row>
    <row r="52" spans="1:17" ht="12" customHeight="1" x14ac:dyDescent="0.25">
      <c r="A52" s="54" t="s">
        <v>50</v>
      </c>
      <c r="B52" s="123"/>
      <c r="C52" s="123">
        <v>10581888.405645929</v>
      </c>
      <c r="D52" s="123">
        <v>10658458.084436558</v>
      </c>
      <c r="E52" s="123">
        <v>10668752.296595033</v>
      </c>
      <c r="F52" s="123">
        <v>10552640.505936485</v>
      </c>
      <c r="G52" s="123">
        <v>10922578.432638615</v>
      </c>
      <c r="H52" s="123">
        <v>10703223.565876484</v>
      </c>
      <c r="I52" s="123">
        <v>11074288.744662095</v>
      </c>
      <c r="J52" s="123">
        <v>11260255.120185424</v>
      </c>
      <c r="K52" s="123">
        <v>11210594.082750712</v>
      </c>
      <c r="L52" s="123">
        <v>10797585.432095334</v>
      </c>
      <c r="M52" s="123">
        <v>10229586.398167871</v>
      </c>
      <c r="N52" s="123">
        <v>10502823.915853143</v>
      </c>
      <c r="O52" s="123">
        <v>10398949.111608088</v>
      </c>
      <c r="P52" s="123">
        <v>9906965.1622943766</v>
      </c>
      <c r="Q52" s="123">
        <v>10569396.97941855</v>
      </c>
    </row>
    <row r="53" spans="1:17" ht="12" customHeight="1" x14ac:dyDescent="0.25">
      <c r="A53" s="49" t="s">
        <v>26</v>
      </c>
      <c r="B53" s="122"/>
      <c r="C53" s="122">
        <v>107112.34233220795</v>
      </c>
      <c r="D53" s="122">
        <v>107354.11634352518</v>
      </c>
      <c r="E53" s="122">
        <v>105780.6188020227</v>
      </c>
      <c r="F53" s="122">
        <v>87742.630819137077</v>
      </c>
      <c r="G53" s="122">
        <v>114430.16183208683</v>
      </c>
      <c r="H53" s="122">
        <v>132840.57612696348</v>
      </c>
      <c r="I53" s="122">
        <v>174682.5768571528</v>
      </c>
      <c r="J53" s="122">
        <v>188675.34305389249</v>
      </c>
      <c r="K53" s="122">
        <v>216606.63030127092</v>
      </c>
      <c r="L53" s="122">
        <v>174436.91206004954</v>
      </c>
      <c r="M53" s="122">
        <v>160066.94455863687</v>
      </c>
      <c r="N53" s="122">
        <v>182858.02225493352</v>
      </c>
      <c r="O53" s="122">
        <v>160340.39094073293</v>
      </c>
      <c r="P53" s="122">
        <v>99678.687700363429</v>
      </c>
      <c r="Q53" s="122">
        <v>210093.97716243495</v>
      </c>
    </row>
    <row r="54" spans="1:17" s="28" customFormat="1" ht="12" customHeight="1" x14ac:dyDescent="0.25"/>
    <row r="55" spans="1:17" ht="12.95" customHeight="1" x14ac:dyDescent="0.25">
      <c r="A55" s="111" t="s">
        <v>135</v>
      </c>
      <c r="B55" s="110"/>
      <c r="C55" s="110"/>
      <c r="D55" s="110"/>
      <c r="E55" s="110"/>
      <c r="F55" s="110"/>
      <c r="G55" s="110"/>
      <c r="H55" s="110"/>
      <c r="I55" s="110"/>
      <c r="J55" s="110"/>
      <c r="K55" s="110"/>
      <c r="L55" s="110"/>
      <c r="M55" s="110"/>
      <c r="N55" s="110"/>
      <c r="O55" s="110"/>
      <c r="P55" s="110"/>
      <c r="Q55" s="110"/>
    </row>
    <row r="56" spans="1:17" ht="12.95" customHeight="1" x14ac:dyDescent="0.25">
      <c r="A56" s="40" t="s">
        <v>130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/>
      <c r="M56" s="55"/>
      <c r="N56" s="55"/>
      <c r="O56" s="55"/>
      <c r="P56" s="55"/>
      <c r="Q56" s="55"/>
    </row>
    <row r="57" spans="1:17" ht="12" customHeight="1" x14ac:dyDescent="0.25">
      <c r="A57" s="87" t="s">
        <v>33</v>
      </c>
      <c r="B57" s="125"/>
      <c r="C57" s="125">
        <f t="shared" ref="C57:P57" si="8">B31+C44-C31</f>
        <v>82259.945539342007</v>
      </c>
      <c r="D57" s="125">
        <f t="shared" si="8"/>
        <v>84727.743905522395</v>
      </c>
      <c r="E57" s="125">
        <f t="shared" si="8"/>
        <v>87269.57622268796</v>
      </c>
      <c r="F57" s="125">
        <f t="shared" si="8"/>
        <v>89887.663509368664</v>
      </c>
      <c r="G57" s="125">
        <f t="shared" si="8"/>
        <v>92584.293414649321</v>
      </c>
      <c r="H57" s="125">
        <f t="shared" si="8"/>
        <v>95361.82221708959</v>
      </c>
      <c r="I57" s="125">
        <f t="shared" si="8"/>
        <v>98222.676883601816</v>
      </c>
      <c r="J57" s="125">
        <f t="shared" si="8"/>
        <v>101169.35719010979</v>
      </c>
      <c r="K57" s="125">
        <f t="shared" si="8"/>
        <v>104204.43790581333</v>
      </c>
      <c r="L57" s="125">
        <f t="shared" si="8"/>
        <v>107330.57104298798</v>
      </c>
      <c r="M57" s="125">
        <f t="shared" si="8"/>
        <v>110550.48817427689</v>
      </c>
      <c r="N57" s="125">
        <f t="shared" si="8"/>
        <v>113867.00281950552</v>
      </c>
      <c r="O57" s="125">
        <f t="shared" si="8"/>
        <v>117283.01290409081</v>
      </c>
      <c r="P57" s="125">
        <f t="shared" si="8"/>
        <v>130270.24922934128</v>
      </c>
      <c r="Q57" s="125">
        <f t="shared" ref="Q57" si="9">P31+Q44-Q31</f>
        <v>145550.25103513896</v>
      </c>
    </row>
    <row r="58" spans="1:17" ht="12" customHeight="1" x14ac:dyDescent="0.25">
      <c r="A58" s="87" t="s">
        <v>53</v>
      </c>
      <c r="B58" s="125"/>
      <c r="C58" s="125">
        <f t="shared" ref="C58:P58" si="10">B32+C45-C32</f>
        <v>68164.510938066058</v>
      </c>
      <c r="D58" s="125">
        <f t="shared" si="10"/>
        <v>69391.47213495092</v>
      </c>
      <c r="E58" s="125">
        <f t="shared" si="10"/>
        <v>70640.518633379601</v>
      </c>
      <c r="F58" s="125">
        <f t="shared" si="10"/>
        <v>71912.04796878132</v>
      </c>
      <c r="G58" s="125">
        <f t="shared" si="10"/>
        <v>73206.464832218597</v>
      </c>
      <c r="H58" s="125">
        <f t="shared" si="10"/>
        <v>74524.181199199054</v>
      </c>
      <c r="I58" s="125">
        <f t="shared" si="10"/>
        <v>75865.616460784106</v>
      </c>
      <c r="J58" s="125">
        <f t="shared" si="10"/>
        <v>77231.197557078442</v>
      </c>
      <c r="K58" s="125">
        <f t="shared" si="10"/>
        <v>78621.359113106504</v>
      </c>
      <c r="L58" s="125">
        <f t="shared" si="10"/>
        <v>80036.543577141827</v>
      </c>
      <c r="M58" s="125">
        <f t="shared" si="10"/>
        <v>81477.201361530693</v>
      </c>
      <c r="N58" s="125">
        <f t="shared" si="10"/>
        <v>82943.790986037813</v>
      </c>
      <c r="O58" s="125">
        <f t="shared" si="10"/>
        <v>84436.7792237869</v>
      </c>
      <c r="P58" s="125">
        <f t="shared" si="10"/>
        <v>88866.626270675566</v>
      </c>
      <c r="Q58" s="125">
        <f t="shared" ref="Q58" si="11">P32+Q45-Q32</f>
        <v>97997.240056109149</v>
      </c>
    </row>
    <row r="59" spans="1:17" ht="12" customHeight="1" x14ac:dyDescent="0.25">
      <c r="A59" s="87" t="s">
        <v>52</v>
      </c>
      <c r="B59" s="125"/>
      <c r="C59" s="125">
        <f t="shared" ref="C59:P59" si="12">B33+C46-C33</f>
        <v>11182.666165553499</v>
      </c>
      <c r="D59" s="125">
        <f t="shared" si="12"/>
        <v>12748.239428730856</v>
      </c>
      <c r="E59" s="125">
        <f t="shared" si="12"/>
        <v>14532.992948753177</v>
      </c>
      <c r="F59" s="125">
        <f t="shared" si="12"/>
        <v>16567.611961578717</v>
      </c>
      <c r="G59" s="125">
        <f t="shared" si="12"/>
        <v>18887.07763619977</v>
      </c>
      <c r="H59" s="125">
        <f t="shared" si="12"/>
        <v>21531.268505267566</v>
      </c>
      <c r="I59" s="125">
        <f t="shared" si="12"/>
        <v>24545.646096005104</v>
      </c>
      <c r="J59" s="125">
        <f t="shared" si="12"/>
        <v>27982.03654944594</v>
      </c>
      <c r="K59" s="125">
        <f t="shared" si="12"/>
        <v>31899.521666368237</v>
      </c>
      <c r="L59" s="125">
        <f t="shared" si="12"/>
        <v>36365.45469965972</v>
      </c>
      <c r="M59" s="125">
        <f t="shared" si="12"/>
        <v>41456.618357612519</v>
      </c>
      <c r="N59" s="125">
        <f t="shared" si="12"/>
        <v>47260.544927677605</v>
      </c>
      <c r="O59" s="125">
        <f t="shared" si="12"/>
        <v>53877.021217553411</v>
      </c>
      <c r="P59" s="125">
        <f t="shared" si="12"/>
        <v>62958.584417470498</v>
      </c>
      <c r="Q59" s="125">
        <f t="shared" ref="Q59" si="13">P33+Q46-Q33</f>
        <v>72622.179513375508</v>
      </c>
    </row>
    <row r="60" spans="1:17" ht="12" customHeight="1" x14ac:dyDescent="0.25">
      <c r="A60" s="87" t="s">
        <v>51</v>
      </c>
      <c r="B60" s="125"/>
      <c r="C60" s="125">
        <f t="shared" ref="C60:P60" si="14">B34+C47-C34</f>
        <v>13157.617423056916</v>
      </c>
      <c r="D60" s="125">
        <f t="shared" si="14"/>
        <v>14473.3791653628</v>
      </c>
      <c r="E60" s="125">
        <f t="shared" si="14"/>
        <v>15920.717081898707</v>
      </c>
      <c r="F60" s="125">
        <f t="shared" si="14"/>
        <v>17512.788790088845</v>
      </c>
      <c r="G60" s="125">
        <f t="shared" si="14"/>
        <v>19264.067669097451</v>
      </c>
      <c r="H60" s="125">
        <f t="shared" si="14"/>
        <v>21190.474436007324</v>
      </c>
      <c r="I60" s="125">
        <f t="shared" si="14"/>
        <v>23309.521879608277</v>
      </c>
      <c r="J60" s="125">
        <f t="shared" si="14"/>
        <v>25640.474067568779</v>
      </c>
      <c r="K60" s="125">
        <f t="shared" si="14"/>
        <v>28204.521474325913</v>
      </c>
      <c r="L60" s="125">
        <f t="shared" si="14"/>
        <v>31024.9736217584</v>
      </c>
      <c r="M60" s="125">
        <f t="shared" si="14"/>
        <v>34127.470983934123</v>
      </c>
      <c r="N60" s="125">
        <f t="shared" si="14"/>
        <v>37540.218082327629</v>
      </c>
      <c r="O60" s="125">
        <f t="shared" si="14"/>
        <v>41294.239890560159</v>
      </c>
      <c r="P60" s="125">
        <f t="shared" si="14"/>
        <v>51743.350323133986</v>
      </c>
      <c r="Q60" s="125">
        <f t="shared" ref="Q60" si="15">P34+Q47-Q34</f>
        <v>65495.76968048187</v>
      </c>
    </row>
    <row r="61" spans="1:17" ht="12.95" customHeight="1" x14ac:dyDescent="0.25">
      <c r="A61" s="40" t="s">
        <v>129</v>
      </c>
      <c r="B61" s="124"/>
      <c r="C61" s="124"/>
      <c r="D61" s="124"/>
      <c r="E61" s="124"/>
      <c r="F61" s="124"/>
      <c r="G61" s="124"/>
      <c r="H61" s="124"/>
      <c r="I61" s="124"/>
      <c r="J61" s="124"/>
      <c r="K61" s="124"/>
      <c r="L61" s="124"/>
      <c r="M61" s="124"/>
      <c r="N61" s="124"/>
      <c r="O61" s="124"/>
      <c r="P61" s="124"/>
      <c r="Q61" s="124"/>
    </row>
    <row r="62" spans="1:17" ht="12" customHeight="1" x14ac:dyDescent="0.25">
      <c r="A62" s="87" t="s">
        <v>29</v>
      </c>
      <c r="B62" s="125"/>
      <c r="C62" s="125">
        <f t="shared" ref="C62:P62" si="16">B36+C49-C36</f>
        <v>70391.400306750555</v>
      </c>
      <c r="D62" s="125">
        <f t="shared" si="16"/>
        <v>87989.250383438542</v>
      </c>
      <c r="E62" s="125">
        <f t="shared" si="16"/>
        <v>109986.56297929818</v>
      </c>
      <c r="F62" s="125">
        <f t="shared" si="16"/>
        <v>137483.20372412261</v>
      </c>
      <c r="G62" s="125">
        <f t="shared" si="16"/>
        <v>171854.00465515302</v>
      </c>
      <c r="H62" s="125">
        <f t="shared" si="16"/>
        <v>214817.50581894163</v>
      </c>
      <c r="I62" s="125">
        <f t="shared" si="16"/>
        <v>246234.53069676296</v>
      </c>
      <c r="J62" s="125">
        <f t="shared" si="16"/>
        <v>244666.09659691947</v>
      </c>
      <c r="K62" s="125">
        <f t="shared" si="16"/>
        <v>281054.70440325979</v>
      </c>
      <c r="L62" s="125">
        <f t="shared" si="16"/>
        <v>253942.43618199462</v>
      </c>
      <c r="M62" s="125">
        <f t="shared" si="16"/>
        <v>322474.62270738743</v>
      </c>
      <c r="N62" s="125">
        <f t="shared" si="16"/>
        <v>400459.72333299974</v>
      </c>
      <c r="O62" s="125">
        <f t="shared" si="16"/>
        <v>444550.35238103941</v>
      </c>
      <c r="P62" s="125">
        <f t="shared" si="16"/>
        <v>488767.1450438844</v>
      </c>
      <c r="Q62" s="125">
        <f t="shared" ref="Q62" si="17">P36+Q49-Q36</f>
        <v>574035.53936575726</v>
      </c>
    </row>
    <row r="63" spans="1:17" ht="12" customHeight="1" x14ac:dyDescent="0.25">
      <c r="A63" s="87" t="s">
        <v>28</v>
      </c>
      <c r="B63" s="125"/>
      <c r="C63" s="125">
        <f t="shared" ref="C63:P63" si="18">B37+C50-C37</f>
        <v>75857.275345873146</v>
      </c>
      <c r="D63" s="125">
        <f t="shared" si="18"/>
        <v>80408.711866625352</v>
      </c>
      <c r="E63" s="125">
        <f t="shared" si="18"/>
        <v>85233.23457862332</v>
      </c>
      <c r="F63" s="125">
        <f t="shared" si="18"/>
        <v>90347.228653340368</v>
      </c>
      <c r="G63" s="125">
        <f t="shared" si="18"/>
        <v>95768.062372541055</v>
      </c>
      <c r="H63" s="125">
        <f t="shared" si="18"/>
        <v>109176.29835729778</v>
      </c>
      <c r="I63" s="125">
        <f t="shared" si="18"/>
        <v>135446.71016033203</v>
      </c>
      <c r="J63" s="125">
        <f t="shared" si="18"/>
        <v>167251.05211675051</v>
      </c>
      <c r="K63" s="125">
        <f t="shared" si="18"/>
        <v>172573.30645773327</v>
      </c>
      <c r="L63" s="125">
        <f t="shared" si="18"/>
        <v>221671.83906621858</v>
      </c>
      <c r="M63" s="125">
        <f t="shared" si="18"/>
        <v>197463.35400533862</v>
      </c>
      <c r="N63" s="125">
        <f t="shared" si="18"/>
        <v>263719.3657656021</v>
      </c>
      <c r="O63" s="125">
        <f t="shared" si="18"/>
        <v>314696.54055163451</v>
      </c>
      <c r="P63" s="125">
        <f t="shared" si="18"/>
        <v>333582.48122781282</v>
      </c>
      <c r="Q63" s="125">
        <f t="shared" ref="Q63" si="19">P37+Q50-Q37</f>
        <v>356352.749743497</v>
      </c>
    </row>
    <row r="64" spans="1:17" ht="12.95" customHeight="1" x14ac:dyDescent="0.25">
      <c r="A64" s="40" t="s">
        <v>128</v>
      </c>
      <c r="B64" s="124"/>
      <c r="C64" s="124"/>
      <c r="D64" s="124"/>
      <c r="E64" s="124"/>
      <c r="F64" s="124"/>
      <c r="G64" s="124"/>
      <c r="H64" s="124"/>
      <c r="I64" s="124"/>
      <c r="J64" s="124"/>
      <c r="K64" s="124"/>
      <c r="L64" s="124"/>
      <c r="M64" s="124"/>
      <c r="N64" s="124"/>
      <c r="O64" s="124"/>
      <c r="P64" s="124"/>
      <c r="Q64" s="124"/>
    </row>
    <row r="65" spans="1:17" ht="12" customHeight="1" x14ac:dyDescent="0.25">
      <c r="A65" s="54" t="s">
        <v>50</v>
      </c>
      <c r="B65" s="123"/>
      <c r="C65" s="123">
        <f t="shared" ref="C65:P65" si="20">B39+C52-C39</f>
        <v>10093858.358532421</v>
      </c>
      <c r="D65" s="123">
        <f t="shared" si="20"/>
        <v>10093858.358532421</v>
      </c>
      <c r="E65" s="123">
        <f t="shared" si="20"/>
        <v>10093858.358532421</v>
      </c>
      <c r="F65" s="123">
        <f t="shared" si="20"/>
        <v>10093858.358532421</v>
      </c>
      <c r="G65" s="123">
        <f t="shared" si="20"/>
        <v>10093858.358532421</v>
      </c>
      <c r="H65" s="123">
        <f t="shared" si="20"/>
        <v>10093858.358532421</v>
      </c>
      <c r="I65" s="123">
        <f t="shared" si="20"/>
        <v>10093858.358532421</v>
      </c>
      <c r="J65" s="123">
        <f t="shared" si="20"/>
        <v>10093858.358532421</v>
      </c>
      <c r="K65" s="123">
        <f t="shared" si="20"/>
        <v>10093858.358532421</v>
      </c>
      <c r="L65" s="123">
        <f t="shared" si="20"/>
        <v>10093858.358532421</v>
      </c>
      <c r="M65" s="123">
        <f t="shared" si="20"/>
        <v>10093858.358532421</v>
      </c>
      <c r="N65" s="123">
        <f t="shared" si="20"/>
        <v>10093858.358532421</v>
      </c>
      <c r="O65" s="123">
        <f t="shared" si="20"/>
        <v>10093858.358532421</v>
      </c>
      <c r="P65" s="123">
        <f t="shared" si="20"/>
        <v>10093858.358532425</v>
      </c>
      <c r="Q65" s="123">
        <f t="shared" ref="Q65" si="21">P39+Q52-Q39</f>
        <v>10093858.358532421</v>
      </c>
    </row>
    <row r="66" spans="1:17" ht="12" customHeight="1" x14ac:dyDescent="0.25">
      <c r="A66" s="49" t="s">
        <v>26</v>
      </c>
      <c r="B66" s="122"/>
      <c r="C66" s="122">
        <f t="shared" ref="C66:P66" si="22">B40+C53-C40</f>
        <v>38814.91536229651</v>
      </c>
      <c r="D66" s="122">
        <f t="shared" si="22"/>
        <v>42696.406898526126</v>
      </c>
      <c r="E66" s="122">
        <f t="shared" si="22"/>
        <v>46966.04758837854</v>
      </c>
      <c r="F66" s="122">
        <f t="shared" si="22"/>
        <v>51662.652347216499</v>
      </c>
      <c r="G66" s="122">
        <f t="shared" si="22"/>
        <v>56828.917581938091</v>
      </c>
      <c r="H66" s="122">
        <f t="shared" si="22"/>
        <v>62511.809340131702</v>
      </c>
      <c r="I66" s="122">
        <f t="shared" si="22"/>
        <v>68762.990274145268</v>
      </c>
      <c r="J66" s="122">
        <f t="shared" si="22"/>
        <v>75639.289301559329</v>
      </c>
      <c r="K66" s="122">
        <f t="shared" si="22"/>
        <v>83203.218231716193</v>
      </c>
      <c r="L66" s="122">
        <f t="shared" si="22"/>
        <v>91523.540054886835</v>
      </c>
      <c r="M66" s="122">
        <f t="shared" si="22"/>
        <v>107112.34233220806</v>
      </c>
      <c r="N66" s="122">
        <f t="shared" si="22"/>
        <v>107354.11634352501</v>
      </c>
      <c r="O66" s="122">
        <f t="shared" si="22"/>
        <v>105780.61880202289</v>
      </c>
      <c r="P66" s="122">
        <f t="shared" si="22"/>
        <v>87742.630819136975</v>
      </c>
      <c r="Q66" s="122">
        <f t="shared" ref="Q66" si="23">P40+Q53-Q40</f>
        <v>114430.16183208674</v>
      </c>
    </row>
    <row r="67" spans="1:17" s="28" customFormat="1" ht="12" customHeight="1" x14ac:dyDescent="0.25"/>
    <row r="68" spans="1:17" ht="12.95" customHeight="1" x14ac:dyDescent="0.25">
      <c r="A68" s="111" t="s">
        <v>134</v>
      </c>
      <c r="B68" s="121"/>
      <c r="C68" s="121"/>
      <c r="D68" s="121"/>
      <c r="E68" s="121"/>
      <c r="F68" s="121"/>
      <c r="G68" s="121"/>
      <c r="H68" s="121"/>
      <c r="I68" s="121"/>
      <c r="J68" s="121"/>
      <c r="K68" s="121"/>
      <c r="L68" s="121"/>
      <c r="M68" s="121"/>
      <c r="N68" s="121"/>
      <c r="O68" s="121"/>
      <c r="P68" s="121"/>
      <c r="Q68" s="121"/>
    </row>
    <row r="69" spans="1:17" ht="12.95" customHeight="1" x14ac:dyDescent="0.25">
      <c r="A69" s="40" t="s">
        <v>130</v>
      </c>
      <c r="B69" s="119"/>
      <c r="C69" s="119"/>
      <c r="D69" s="119"/>
      <c r="E69" s="119"/>
      <c r="F69" s="119"/>
      <c r="G69" s="119"/>
      <c r="H69" s="119"/>
      <c r="I69" s="119"/>
      <c r="J69" s="119"/>
      <c r="K69" s="119"/>
      <c r="L69" s="119"/>
      <c r="M69" s="119"/>
      <c r="N69" s="119"/>
      <c r="O69" s="119"/>
      <c r="P69" s="119"/>
      <c r="Q69" s="119"/>
    </row>
    <row r="70" spans="1:17" ht="12" customHeight="1" x14ac:dyDescent="0.25">
      <c r="A70" s="87" t="s">
        <v>33</v>
      </c>
      <c r="B70" s="120">
        <v>8759.9999999999927</v>
      </c>
      <c r="C70" s="120">
        <v>8759.9999999999964</v>
      </c>
      <c r="D70" s="120">
        <v>8759.9999999999945</v>
      </c>
      <c r="E70" s="120">
        <v>8759.9999999999945</v>
      </c>
      <c r="F70" s="120">
        <v>8759.9999999999945</v>
      </c>
      <c r="G70" s="120">
        <v>8759.9999999999945</v>
      </c>
      <c r="H70" s="120">
        <v>8759.9999999999964</v>
      </c>
      <c r="I70" s="120">
        <v>8759.9999999999964</v>
      </c>
      <c r="J70" s="120">
        <v>8759.9999999999945</v>
      </c>
      <c r="K70" s="120">
        <v>8759.9999999999909</v>
      </c>
      <c r="L70" s="120">
        <v>8759.9999999999945</v>
      </c>
      <c r="M70" s="120">
        <v>8759.9999999999982</v>
      </c>
      <c r="N70" s="120">
        <v>8759.9999999999927</v>
      </c>
      <c r="O70" s="120">
        <v>8760</v>
      </c>
      <c r="P70" s="120">
        <v>8759.9999999999945</v>
      </c>
      <c r="Q70" s="120">
        <v>8759.9999999999964</v>
      </c>
    </row>
    <row r="71" spans="1:17" ht="12" customHeight="1" x14ac:dyDescent="0.25">
      <c r="A71" s="87" t="s">
        <v>53</v>
      </c>
      <c r="B71" s="120">
        <v>764.42220701411634</v>
      </c>
      <c r="C71" s="120">
        <v>757.20296876605551</v>
      </c>
      <c r="D71" s="120">
        <v>763.99178823652881</v>
      </c>
      <c r="E71" s="120">
        <v>777.24504489654475</v>
      </c>
      <c r="F71" s="120">
        <v>782.05121123298125</v>
      </c>
      <c r="G71" s="120">
        <v>777.6374947542572</v>
      </c>
      <c r="H71" s="120">
        <v>784.16654565921817</v>
      </c>
      <c r="I71" s="120">
        <v>792.76835658695097</v>
      </c>
      <c r="J71" s="120">
        <v>797.72702322686462</v>
      </c>
      <c r="K71" s="120">
        <v>798.43522935503768</v>
      </c>
      <c r="L71" s="120">
        <v>801.57760282312893</v>
      </c>
      <c r="M71" s="120">
        <v>806.23543419405769</v>
      </c>
      <c r="N71" s="120">
        <v>808.97002572140366</v>
      </c>
      <c r="O71" s="120">
        <v>812.3558111993957</v>
      </c>
      <c r="P71" s="120">
        <v>817.9394514024126</v>
      </c>
      <c r="Q71" s="120">
        <v>827.45063820349139</v>
      </c>
    </row>
    <row r="72" spans="1:17" ht="12" customHeight="1" x14ac:dyDescent="0.25">
      <c r="A72" s="87" t="s">
        <v>52</v>
      </c>
      <c r="B72" s="120">
        <v>270.54489952391674</v>
      </c>
      <c r="C72" s="120">
        <v>272.05421974686391</v>
      </c>
      <c r="D72" s="120">
        <v>273.3017553120556</v>
      </c>
      <c r="E72" s="120">
        <v>274.43818485486702</v>
      </c>
      <c r="F72" s="120">
        <v>275.83923054390004</v>
      </c>
      <c r="G72" s="120">
        <v>276.86552428206977</v>
      </c>
      <c r="H72" s="120">
        <v>278.27581281387563</v>
      </c>
      <c r="I72" s="120">
        <v>279.40290302032543</v>
      </c>
      <c r="J72" s="120">
        <v>279.64269030778871</v>
      </c>
      <c r="K72" s="120">
        <v>279.13532702917826</v>
      </c>
      <c r="L72" s="120">
        <v>279.51612493462386</v>
      </c>
      <c r="M72" s="120">
        <v>278.75957922112076</v>
      </c>
      <c r="N72" s="120">
        <v>277.34806097863049</v>
      </c>
      <c r="O72" s="120">
        <v>277.17694897589325</v>
      </c>
      <c r="P72" s="120">
        <v>277.78077456700174</v>
      </c>
      <c r="Q72" s="120">
        <v>277.02252954228857</v>
      </c>
    </row>
    <row r="73" spans="1:17" ht="12" customHeight="1" x14ac:dyDescent="0.25">
      <c r="A73" s="87" t="s">
        <v>51</v>
      </c>
      <c r="B73" s="120">
        <v>577.87731416970405</v>
      </c>
      <c r="C73" s="120">
        <v>583.87703723811876</v>
      </c>
      <c r="D73" s="120">
        <v>589.11187645860412</v>
      </c>
      <c r="E73" s="120">
        <v>593.93374473216591</v>
      </c>
      <c r="F73" s="120">
        <v>599.1819600712372</v>
      </c>
      <c r="G73" s="120">
        <v>603.48952727067649</v>
      </c>
      <c r="H73" s="120">
        <v>608.52405969542042</v>
      </c>
      <c r="I73" s="120">
        <v>612.84360003344023</v>
      </c>
      <c r="J73" s="120">
        <v>615.12501939277388</v>
      </c>
      <c r="K73" s="120">
        <v>615.67111510677432</v>
      </c>
      <c r="L73" s="120">
        <v>618.09419027436707</v>
      </c>
      <c r="M73" s="120">
        <v>611.07336179381502</v>
      </c>
      <c r="N73" s="120">
        <v>617.59453179270622</v>
      </c>
      <c r="O73" s="120">
        <v>614.63909170497038</v>
      </c>
      <c r="P73" s="120">
        <v>608.3919636691794</v>
      </c>
      <c r="Q73" s="120">
        <v>611.33686806992023</v>
      </c>
    </row>
    <row r="74" spans="1:17" ht="12.95" customHeight="1" x14ac:dyDescent="0.25">
      <c r="A74" s="40" t="s">
        <v>129</v>
      </c>
      <c r="B74" s="119"/>
      <c r="C74" s="119"/>
      <c r="D74" s="119"/>
      <c r="E74" s="119"/>
      <c r="F74" s="119"/>
      <c r="G74" s="119"/>
      <c r="H74" s="119"/>
      <c r="I74" s="119"/>
      <c r="J74" s="119"/>
      <c r="K74" s="119"/>
      <c r="L74" s="119"/>
      <c r="M74" s="119"/>
      <c r="N74" s="119"/>
      <c r="O74" s="119"/>
      <c r="P74" s="119"/>
      <c r="Q74" s="119"/>
    </row>
    <row r="75" spans="1:17" ht="12" customHeight="1" x14ac:dyDescent="0.25">
      <c r="A75" s="87" t="s">
        <v>29</v>
      </c>
      <c r="B75" s="120">
        <v>1697.8505497685974</v>
      </c>
      <c r="C75" s="120">
        <v>1731.9066433368394</v>
      </c>
      <c r="D75" s="120">
        <v>1762.7053260958046</v>
      </c>
      <c r="E75" s="120">
        <v>1791.4147671465958</v>
      </c>
      <c r="F75" s="120">
        <v>1820.687233006621</v>
      </c>
      <c r="G75" s="120">
        <v>1846.4717934749394</v>
      </c>
      <c r="H75" s="120">
        <v>1873.9308726996367</v>
      </c>
      <c r="I75" s="120">
        <v>1898.7087911170981</v>
      </c>
      <c r="J75" s="120">
        <v>1916.7013830060453</v>
      </c>
      <c r="K75" s="120">
        <v>1928.8033547414097</v>
      </c>
      <c r="L75" s="120">
        <v>1946.3524004108181</v>
      </c>
      <c r="M75" s="120">
        <v>1959.7860230026929</v>
      </c>
      <c r="N75" s="120">
        <v>1968.4671373201027</v>
      </c>
      <c r="O75" s="120">
        <v>1973.6593588803642</v>
      </c>
      <c r="P75" s="120">
        <v>1974.144569897624</v>
      </c>
      <c r="Q75" s="120">
        <v>1996.9626900379872</v>
      </c>
    </row>
    <row r="76" spans="1:17" ht="12" customHeight="1" x14ac:dyDescent="0.25">
      <c r="A76" s="87" t="s">
        <v>28</v>
      </c>
      <c r="B76" s="120">
        <v>697.41246195330632</v>
      </c>
      <c r="C76" s="120">
        <v>711.40141054667788</v>
      </c>
      <c r="D76" s="120">
        <v>724.05233861026727</v>
      </c>
      <c r="E76" s="120">
        <v>735.84508560278914</v>
      </c>
      <c r="F76" s="120">
        <v>747.86910178352264</v>
      </c>
      <c r="G76" s="120">
        <v>758.46041902227796</v>
      </c>
      <c r="H76" s="120">
        <v>769.73956490922103</v>
      </c>
      <c r="I76" s="120">
        <v>779.91739186104269</v>
      </c>
      <c r="J76" s="120">
        <v>787.30806461955046</v>
      </c>
      <c r="K76" s="120">
        <v>792.2790945512487</v>
      </c>
      <c r="L76" s="120">
        <v>799.48757538420625</v>
      </c>
      <c r="M76" s="120">
        <v>802.91358096122053</v>
      </c>
      <c r="N76" s="120">
        <v>804.47175903958339</v>
      </c>
      <c r="O76" s="120">
        <v>806.72229457205458</v>
      </c>
      <c r="P76" s="120">
        <v>811.19242086785937</v>
      </c>
      <c r="Q76" s="120">
        <v>814.63114257710299</v>
      </c>
    </row>
    <row r="77" spans="1:17" ht="12.95" customHeight="1" x14ac:dyDescent="0.25">
      <c r="A77" s="40" t="s">
        <v>128</v>
      </c>
      <c r="B77" s="119"/>
      <c r="C77" s="119"/>
      <c r="D77" s="119"/>
      <c r="E77" s="119"/>
      <c r="F77" s="119"/>
      <c r="G77" s="119"/>
      <c r="H77" s="119"/>
      <c r="I77" s="119"/>
      <c r="J77" s="119"/>
      <c r="K77" s="119"/>
      <c r="L77" s="119"/>
      <c r="M77" s="119"/>
      <c r="N77" s="119"/>
      <c r="O77" s="119"/>
      <c r="P77" s="119"/>
      <c r="Q77" s="119"/>
    </row>
    <row r="78" spans="1:17" ht="12" customHeight="1" x14ac:dyDescent="0.25">
      <c r="A78" s="54" t="s">
        <v>50</v>
      </c>
      <c r="B78" s="118">
        <v>522.32912199527527</v>
      </c>
      <c r="C78" s="118">
        <v>523.74341469696014</v>
      </c>
      <c r="D78" s="118">
        <v>524.77347238797176</v>
      </c>
      <c r="E78" s="118">
        <v>525.6917084568837</v>
      </c>
      <c r="F78" s="118">
        <v>527.20203875374477</v>
      </c>
      <c r="G78" s="118">
        <v>528.06943598298699</v>
      </c>
      <c r="H78" s="118">
        <v>529.73266034555616</v>
      </c>
      <c r="I78" s="118">
        <v>530.91174856830082</v>
      </c>
      <c r="J78" s="118">
        <v>530.45700135045593</v>
      </c>
      <c r="K78" s="118">
        <v>528.63642604010056</v>
      </c>
      <c r="L78" s="118">
        <v>528.54364624255891</v>
      </c>
      <c r="M78" s="118">
        <v>529.38609521235571</v>
      </c>
      <c r="N78" s="118">
        <v>529.05806923640489</v>
      </c>
      <c r="O78" s="118">
        <v>529.24262592371008</v>
      </c>
      <c r="P78" s="118">
        <v>530.93096290090284</v>
      </c>
      <c r="Q78" s="118">
        <v>531.98586797812925</v>
      </c>
    </row>
    <row r="79" spans="1:17" ht="12" customHeight="1" x14ac:dyDescent="0.25">
      <c r="A79" s="49" t="s">
        <v>26</v>
      </c>
      <c r="B79" s="117">
        <v>29.329496297620945</v>
      </c>
      <c r="C79" s="117">
        <v>29.917797824134759</v>
      </c>
      <c r="D79" s="117">
        <v>30.449829251797105</v>
      </c>
      <c r="E79" s="117">
        <v>30.945770101903548</v>
      </c>
      <c r="F79" s="117">
        <v>31.451436916441988</v>
      </c>
      <c r="G79" s="117">
        <v>31.896851956590528</v>
      </c>
      <c r="H79" s="117">
        <v>32.371193448288096</v>
      </c>
      <c r="I79" s="117">
        <v>32.799219263980049</v>
      </c>
      <c r="J79" s="117">
        <v>33.110032048570183</v>
      </c>
      <c r="K79" s="117">
        <v>33.319087395199304</v>
      </c>
      <c r="L79" s="117">
        <v>33.622238146634906</v>
      </c>
      <c r="M79" s="117">
        <v>33.888196227605789</v>
      </c>
      <c r="N79" s="117">
        <v>34.070804966994331</v>
      </c>
      <c r="O79" s="117">
        <v>34.278456833531813</v>
      </c>
      <c r="P79" s="117">
        <v>34.576896969240529</v>
      </c>
      <c r="Q79" s="117">
        <v>34.828305200028112</v>
      </c>
    </row>
    <row r="80" spans="1:17" s="28" customFormat="1" ht="12" customHeight="1" x14ac:dyDescent="0.25"/>
    <row r="81" spans="1:17" ht="12.95" customHeight="1" x14ac:dyDescent="0.25">
      <c r="A81" s="111" t="s">
        <v>133</v>
      </c>
      <c r="B81" s="110"/>
      <c r="C81" s="110"/>
      <c r="D81" s="110"/>
      <c r="E81" s="110"/>
      <c r="F81" s="110"/>
      <c r="G81" s="110"/>
      <c r="H81" s="110"/>
      <c r="I81" s="110"/>
      <c r="J81" s="110"/>
      <c r="K81" s="110"/>
      <c r="L81" s="110"/>
      <c r="M81" s="110"/>
      <c r="N81" s="110"/>
      <c r="O81" s="110"/>
      <c r="P81" s="110"/>
      <c r="Q81" s="110"/>
    </row>
    <row r="82" spans="1:17" ht="12.95" customHeight="1" x14ac:dyDescent="0.25">
      <c r="A82" s="40" t="s">
        <v>130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</row>
    <row r="83" spans="1:17" ht="12" customHeight="1" x14ac:dyDescent="0.25">
      <c r="A83" s="87" t="s">
        <v>33</v>
      </c>
      <c r="B83" s="109">
        <f t="shared" ref="B83:P83" si="24">IF(B18=0,0,1000000*B18/B31)</f>
        <v>49.752445043881423</v>
      </c>
      <c r="C83" s="109">
        <f t="shared" si="24"/>
        <v>48.661792489987626</v>
      </c>
      <c r="D83" s="109">
        <f t="shared" si="24"/>
        <v>47.387308233407424</v>
      </c>
      <c r="E83" s="109">
        <f t="shared" si="24"/>
        <v>46.107548060319729</v>
      </c>
      <c r="F83" s="109">
        <f t="shared" si="24"/>
        <v>44.930606353086226</v>
      </c>
      <c r="G83" s="109">
        <f t="shared" si="24"/>
        <v>43.60036997360109</v>
      </c>
      <c r="H83" s="109">
        <f t="shared" si="24"/>
        <v>42.40430857802653</v>
      </c>
      <c r="I83" s="109">
        <f t="shared" si="24"/>
        <v>41.119017377387003</v>
      </c>
      <c r="J83" s="109">
        <f t="shared" si="24"/>
        <v>39.808857414379943</v>
      </c>
      <c r="K83" s="109">
        <f t="shared" si="24"/>
        <v>38.564213415904177</v>
      </c>
      <c r="L83" s="109">
        <f t="shared" si="24"/>
        <v>37.479412201075235</v>
      </c>
      <c r="M83" s="109">
        <f t="shared" si="24"/>
        <v>36.459863406109797</v>
      </c>
      <c r="N83" s="109">
        <f t="shared" si="24"/>
        <v>35.354487385799267</v>
      </c>
      <c r="O83" s="109">
        <f t="shared" si="24"/>
        <v>34.16200728476116</v>
      </c>
      <c r="P83" s="109">
        <f t="shared" si="24"/>
        <v>33.463922373077843</v>
      </c>
      <c r="Q83" s="109">
        <f t="shared" ref="Q83" si="25">IF(Q18=0,0,1000000*Q18/Q31)</f>
        <v>32.504174964518768</v>
      </c>
    </row>
    <row r="84" spans="1:17" ht="12" customHeight="1" x14ac:dyDescent="0.25">
      <c r="A84" s="87" t="s">
        <v>53</v>
      </c>
      <c r="B84" s="109">
        <f t="shared" ref="B84:P84" si="26">IF(B19=0,0,1000000*B19/B32)</f>
        <v>347.54527203834164</v>
      </c>
      <c r="C84" s="109">
        <f t="shared" si="26"/>
        <v>340.7706357634849</v>
      </c>
      <c r="D84" s="109">
        <f t="shared" si="26"/>
        <v>332.6660864679975</v>
      </c>
      <c r="E84" s="109">
        <f t="shared" si="26"/>
        <v>324.08377605501528</v>
      </c>
      <c r="F84" s="109">
        <f t="shared" si="26"/>
        <v>315.60333737023205</v>
      </c>
      <c r="G84" s="109">
        <f t="shared" si="26"/>
        <v>305.80803448794484</v>
      </c>
      <c r="H84" s="109">
        <f t="shared" si="26"/>
        <v>296.67150329476101</v>
      </c>
      <c r="I84" s="109">
        <f t="shared" si="26"/>
        <v>286.20490818550599</v>
      </c>
      <c r="J84" s="109">
        <f t="shared" si="26"/>
        <v>275.57751973715045</v>
      </c>
      <c r="K84" s="109">
        <f t="shared" si="26"/>
        <v>264.71757161335188</v>
      </c>
      <c r="L84" s="109">
        <f t="shared" si="26"/>
        <v>254.49274276537662</v>
      </c>
      <c r="M84" s="109">
        <f t="shared" si="26"/>
        <v>245.88755275888587</v>
      </c>
      <c r="N84" s="109">
        <f t="shared" si="26"/>
        <v>236.32020868827956</v>
      </c>
      <c r="O84" s="109">
        <f t="shared" si="26"/>
        <v>225.17143499631464</v>
      </c>
      <c r="P84" s="109">
        <f t="shared" si="26"/>
        <v>216.14619344125626</v>
      </c>
      <c r="Q84" s="109">
        <f t="shared" ref="Q84" si="27">IF(Q19=0,0,1000000*Q19/Q32)</f>
        <v>202.64311752989437</v>
      </c>
    </row>
    <row r="85" spans="1:17" ht="12" customHeight="1" x14ac:dyDescent="0.25">
      <c r="A85" s="87" t="s">
        <v>52</v>
      </c>
      <c r="B85" s="109">
        <f t="shared" ref="B85:P85" si="28">IF(B20=0,0,1000000*B20/B33)</f>
        <v>1804.8526910933704</v>
      </c>
      <c r="C85" s="109">
        <f t="shared" si="28"/>
        <v>1780.3892527165385</v>
      </c>
      <c r="D85" s="109">
        <f t="shared" si="28"/>
        <v>1752.0455385632808</v>
      </c>
      <c r="E85" s="109">
        <f t="shared" si="28"/>
        <v>1717.1255703624902</v>
      </c>
      <c r="F85" s="109">
        <f t="shared" si="28"/>
        <v>1687.592777690478</v>
      </c>
      <c r="G85" s="109">
        <f t="shared" si="28"/>
        <v>1659.6409863328911</v>
      </c>
      <c r="H85" s="109">
        <f t="shared" si="28"/>
        <v>1635.3411851455353</v>
      </c>
      <c r="I85" s="109">
        <f t="shared" si="28"/>
        <v>1607.4996605664401</v>
      </c>
      <c r="J85" s="109">
        <f t="shared" si="28"/>
        <v>1578.6271979572432</v>
      </c>
      <c r="K85" s="109">
        <f t="shared" si="28"/>
        <v>1546.6727168365894</v>
      </c>
      <c r="L85" s="109">
        <f t="shared" si="28"/>
        <v>1516.4447383092649</v>
      </c>
      <c r="M85" s="109">
        <f t="shared" si="28"/>
        <v>1490.1131840624535</v>
      </c>
      <c r="N85" s="109">
        <f t="shared" si="28"/>
        <v>1451.0101548304701</v>
      </c>
      <c r="O85" s="109">
        <f t="shared" si="28"/>
        <v>1401.9210985979673</v>
      </c>
      <c r="P85" s="109">
        <f t="shared" si="28"/>
        <v>1357.1521314926715</v>
      </c>
      <c r="Q85" s="109">
        <f t="shared" ref="Q85" si="29">IF(Q20=0,0,1000000*Q20/Q33)</f>
        <v>1284.7387204665522</v>
      </c>
    </row>
    <row r="86" spans="1:17" ht="12" customHeight="1" x14ac:dyDescent="0.25">
      <c r="A86" s="87" t="s">
        <v>51</v>
      </c>
      <c r="B86" s="109">
        <f t="shared" ref="B86:P86" si="30">IF(B21=0,0,1000000*B21/B34)</f>
        <v>541.78296752392203</v>
      </c>
      <c r="C86" s="109">
        <f t="shared" si="30"/>
        <v>533.65109023319519</v>
      </c>
      <c r="D86" s="109">
        <f t="shared" si="30"/>
        <v>524.48358741790105</v>
      </c>
      <c r="E86" s="109">
        <f t="shared" si="30"/>
        <v>515.8605235399757</v>
      </c>
      <c r="F86" s="109">
        <f t="shared" si="30"/>
        <v>508.0584162486835</v>
      </c>
      <c r="G86" s="109">
        <f t="shared" si="30"/>
        <v>500.82075354615705</v>
      </c>
      <c r="H86" s="109">
        <f t="shared" si="30"/>
        <v>493.85115945590638</v>
      </c>
      <c r="I86" s="109">
        <f t="shared" si="30"/>
        <v>485.35950702611393</v>
      </c>
      <c r="J86" s="109">
        <f t="shared" si="30"/>
        <v>476.18552006581655</v>
      </c>
      <c r="K86" s="109">
        <f t="shared" si="30"/>
        <v>466.83279399036326</v>
      </c>
      <c r="L86" s="109">
        <f t="shared" si="30"/>
        <v>458.8014798530487</v>
      </c>
      <c r="M86" s="109">
        <f t="shared" si="30"/>
        <v>450.43244865602321</v>
      </c>
      <c r="N86" s="109">
        <f t="shared" si="30"/>
        <v>441.12373305900184</v>
      </c>
      <c r="O86" s="109">
        <f t="shared" si="30"/>
        <v>430.69025943252132</v>
      </c>
      <c r="P86" s="109">
        <f t="shared" si="30"/>
        <v>417.27965574549171</v>
      </c>
      <c r="Q86" s="109">
        <f t="shared" ref="Q86" si="31">IF(Q21=0,0,1000000*Q21/Q34)</f>
        <v>392.74918388190719</v>
      </c>
    </row>
    <row r="87" spans="1:17" ht="12.95" customHeight="1" x14ac:dyDescent="0.25">
      <c r="A87" s="40" t="s">
        <v>129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</row>
    <row r="88" spans="1:17" ht="12" customHeight="1" x14ac:dyDescent="0.25">
      <c r="A88" s="87" t="s">
        <v>29</v>
      </c>
      <c r="B88" s="109">
        <f t="shared" ref="B88:P88" si="32">IF(B23=0,0,1000000*B23/B36)</f>
        <v>374.40324793543419</v>
      </c>
      <c r="C88" s="109">
        <f t="shared" si="32"/>
        <v>364.56486412138963</v>
      </c>
      <c r="D88" s="109">
        <f t="shared" si="32"/>
        <v>354.85928376638623</v>
      </c>
      <c r="E88" s="109">
        <f t="shared" si="32"/>
        <v>344.53592524088202</v>
      </c>
      <c r="F88" s="109">
        <f t="shared" si="32"/>
        <v>335.04335180588987</v>
      </c>
      <c r="G88" s="109">
        <f t="shared" si="32"/>
        <v>323.80913301730317</v>
      </c>
      <c r="H88" s="109">
        <f t="shared" si="32"/>
        <v>309.73447012735772</v>
      </c>
      <c r="I88" s="109">
        <f t="shared" si="32"/>
        <v>298.17904496076301</v>
      </c>
      <c r="J88" s="109">
        <f t="shared" si="32"/>
        <v>286.84748604769334</v>
      </c>
      <c r="K88" s="109">
        <f t="shared" si="32"/>
        <v>273.92848186420906</v>
      </c>
      <c r="L88" s="109">
        <f t="shared" si="32"/>
        <v>262.95169115442485</v>
      </c>
      <c r="M88" s="109">
        <f t="shared" si="32"/>
        <v>249.21727161084328</v>
      </c>
      <c r="N88" s="109">
        <f t="shared" si="32"/>
        <v>232.95270325353928</v>
      </c>
      <c r="O88" s="109">
        <f t="shared" si="32"/>
        <v>212.42631035242255</v>
      </c>
      <c r="P88" s="109">
        <f t="shared" si="32"/>
        <v>188.10252915907245</v>
      </c>
      <c r="Q88" s="109">
        <f t="shared" ref="Q88" si="33">IF(Q23=0,0,1000000*Q23/Q36)</f>
        <v>157.63581481161981</v>
      </c>
    </row>
    <row r="89" spans="1:17" ht="12" customHeight="1" x14ac:dyDescent="0.25">
      <c r="A89" s="87" t="s">
        <v>28</v>
      </c>
      <c r="B89" s="109">
        <f t="shared" ref="B89:P89" si="34">IF(B24=0,0,1000000*B24/B37)</f>
        <v>347.6779623512856</v>
      </c>
      <c r="C89" s="109">
        <f t="shared" si="34"/>
        <v>341.83259452952495</v>
      </c>
      <c r="D89" s="109">
        <f t="shared" si="34"/>
        <v>334.22372606641659</v>
      </c>
      <c r="E89" s="109">
        <f t="shared" si="34"/>
        <v>325.37179349736601</v>
      </c>
      <c r="F89" s="109">
        <f t="shared" si="34"/>
        <v>316.23535327362526</v>
      </c>
      <c r="G89" s="109">
        <f t="shared" si="34"/>
        <v>305.35750659706662</v>
      </c>
      <c r="H89" s="109">
        <f t="shared" si="34"/>
        <v>298.29749146403014</v>
      </c>
      <c r="I89" s="109">
        <f t="shared" si="34"/>
        <v>289.22754420506732</v>
      </c>
      <c r="J89" s="109">
        <f t="shared" si="34"/>
        <v>279.22760281494806</v>
      </c>
      <c r="K89" s="109">
        <f t="shared" si="34"/>
        <v>269.33900781700441</v>
      </c>
      <c r="L89" s="109">
        <f t="shared" si="34"/>
        <v>257.63867234962737</v>
      </c>
      <c r="M89" s="109">
        <f t="shared" si="34"/>
        <v>245.51549682852229</v>
      </c>
      <c r="N89" s="109">
        <f t="shared" si="34"/>
        <v>228.07860538671099</v>
      </c>
      <c r="O89" s="109">
        <f t="shared" si="34"/>
        <v>206.14548209783808</v>
      </c>
      <c r="P89" s="109">
        <f t="shared" si="34"/>
        <v>180.31575962051338</v>
      </c>
      <c r="Q89" s="109">
        <f t="shared" ref="Q89" si="35">IF(Q24=0,0,1000000*Q24/Q37)</f>
        <v>151.30086455136154</v>
      </c>
    </row>
    <row r="90" spans="1:17" ht="12.95" customHeight="1" x14ac:dyDescent="0.25">
      <c r="A90" s="40" t="s">
        <v>128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</row>
    <row r="91" spans="1:17" ht="12" customHeight="1" x14ac:dyDescent="0.25">
      <c r="A91" s="54" t="s">
        <v>50</v>
      </c>
      <c r="B91" s="53">
        <f t="shared" ref="B91:P91" si="36">IF(B26=0,0,1000000*B26/B39)</f>
        <v>71.94594145176616</v>
      </c>
      <c r="C91" s="53">
        <f t="shared" si="36"/>
        <v>70.449588486951839</v>
      </c>
      <c r="D91" s="53">
        <f t="shared" si="36"/>
        <v>68.037049796784075</v>
      </c>
      <c r="E91" s="53">
        <f t="shared" si="36"/>
        <v>66.167548609182376</v>
      </c>
      <c r="F91" s="53">
        <f t="shared" si="36"/>
        <v>64.358422780051527</v>
      </c>
      <c r="G91" s="53">
        <f t="shared" si="36"/>
        <v>62.576040352740982</v>
      </c>
      <c r="H91" s="53">
        <f t="shared" si="36"/>
        <v>60.857944393221281</v>
      </c>
      <c r="I91" s="53">
        <f t="shared" si="36"/>
        <v>59.167517097142337</v>
      </c>
      <c r="J91" s="53">
        <f t="shared" si="36"/>
        <v>57.231257862677197</v>
      </c>
      <c r="K91" s="53">
        <f t="shared" si="36"/>
        <v>54.211221118275354</v>
      </c>
      <c r="L91" s="53">
        <f t="shared" si="36"/>
        <v>50.342558270536351</v>
      </c>
      <c r="M91" s="53">
        <f t="shared" si="36"/>
        <v>45.641822615466054</v>
      </c>
      <c r="N91" s="53">
        <f t="shared" si="36"/>
        <v>39.344468140098847</v>
      </c>
      <c r="O91" s="53">
        <f t="shared" si="36"/>
        <v>32.54091295667908</v>
      </c>
      <c r="P91" s="53">
        <f t="shared" si="36"/>
        <v>25.94979593062757</v>
      </c>
      <c r="Q91" s="53">
        <f t="shared" ref="Q91" si="37">IF(Q26=0,0,1000000*Q26/Q39)</f>
        <v>19.114820394581038</v>
      </c>
    </row>
    <row r="92" spans="1:17" ht="12" customHeight="1" x14ac:dyDescent="0.25">
      <c r="A92" s="49" t="s">
        <v>26</v>
      </c>
      <c r="B92" s="48">
        <f t="shared" ref="B92:P92" si="38">IF(B27=0,0,1000000*B27/B40)</f>
        <v>11098.967294700196</v>
      </c>
      <c r="C92" s="48">
        <f t="shared" si="38"/>
        <v>10945.963073355462</v>
      </c>
      <c r="D92" s="48">
        <f t="shared" si="38"/>
        <v>10773.932949433221</v>
      </c>
      <c r="E92" s="48">
        <f t="shared" si="38"/>
        <v>10596.405645680738</v>
      </c>
      <c r="F92" s="48">
        <f t="shared" si="38"/>
        <v>10447.221666141826</v>
      </c>
      <c r="G92" s="48">
        <f t="shared" si="38"/>
        <v>10265.129721854271</v>
      </c>
      <c r="H92" s="48">
        <f t="shared" si="38"/>
        <v>10065.462157584761</v>
      </c>
      <c r="I92" s="48">
        <f t="shared" si="38"/>
        <v>9819.7826965163385</v>
      </c>
      <c r="J92" s="48">
        <f t="shared" si="38"/>
        <v>9572.3162417244894</v>
      </c>
      <c r="K92" s="48">
        <f t="shared" si="38"/>
        <v>9303.6798859640421</v>
      </c>
      <c r="L92" s="48">
        <f t="shared" si="38"/>
        <v>9046.3896558960896</v>
      </c>
      <c r="M92" s="48">
        <f t="shared" si="38"/>
        <v>8833.8923369560489</v>
      </c>
      <c r="N92" s="48">
        <f t="shared" si="38"/>
        <v>8582.5625355142383</v>
      </c>
      <c r="O92" s="48">
        <f t="shared" si="38"/>
        <v>8340.6675862411448</v>
      </c>
      <c r="P92" s="48">
        <f t="shared" si="38"/>
        <v>8150.9296390621284</v>
      </c>
      <c r="Q92" s="48">
        <f t="shared" ref="Q92" si="39">IF(Q27=0,0,1000000*Q27/Q40)</f>
        <v>7772.8364735978912</v>
      </c>
    </row>
    <row r="93" spans="1:17" s="28" customFormat="1" ht="12" customHeight="1" x14ac:dyDescent="0.25"/>
    <row r="94" spans="1:17" ht="12.95" customHeight="1" x14ac:dyDescent="0.25">
      <c r="A94" s="111" t="s">
        <v>132</v>
      </c>
      <c r="B94" s="110"/>
      <c r="C94" s="110"/>
      <c r="D94" s="110"/>
      <c r="E94" s="110"/>
      <c r="F94" s="110"/>
      <c r="G94" s="110"/>
      <c r="H94" s="110"/>
      <c r="I94" s="110"/>
      <c r="J94" s="110"/>
      <c r="K94" s="110"/>
      <c r="L94" s="110"/>
      <c r="M94" s="110"/>
      <c r="N94" s="110"/>
      <c r="O94" s="110"/>
      <c r="P94" s="110"/>
      <c r="Q94" s="110"/>
    </row>
    <row r="95" spans="1:17" ht="12.95" customHeight="1" x14ac:dyDescent="0.25">
      <c r="A95" s="40" t="s">
        <v>130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</row>
    <row r="96" spans="1:17" ht="12" customHeight="1" x14ac:dyDescent="0.25">
      <c r="A96" s="87" t="s">
        <v>33</v>
      </c>
      <c r="B96" s="109"/>
      <c r="C96" s="109">
        <v>38.594531536877582</v>
      </c>
      <c r="D96" s="109">
        <v>37.094304416052161</v>
      </c>
      <c r="E96" s="109">
        <v>36.51324397703101</v>
      </c>
      <c r="F96" s="109">
        <v>36.095935449618729</v>
      </c>
      <c r="G96" s="109">
        <v>35.563953051403153</v>
      </c>
      <c r="H96" s="109">
        <v>35.189941465541523</v>
      </c>
      <c r="I96" s="109">
        <v>34.68173174566455</v>
      </c>
      <c r="J96" s="109">
        <v>33.923756050814823</v>
      </c>
      <c r="K96" s="109">
        <v>33.297044796626331</v>
      </c>
      <c r="L96" s="109">
        <v>32.824880371234883</v>
      </c>
      <c r="M96" s="109">
        <v>32.356861605631579</v>
      </c>
      <c r="N96" s="109">
        <v>31.257987129657174</v>
      </c>
      <c r="O96" s="109">
        <v>29.742869495923593</v>
      </c>
      <c r="P96" s="109">
        <v>27.908403955559436</v>
      </c>
      <c r="Q96" s="109">
        <v>26.154502093063336</v>
      </c>
    </row>
    <row r="97" spans="1:17" ht="12" customHeight="1" x14ac:dyDescent="0.25">
      <c r="A97" s="87" t="s">
        <v>53</v>
      </c>
      <c r="B97" s="109"/>
      <c r="C97" s="109">
        <v>270.61369240404389</v>
      </c>
      <c r="D97" s="109">
        <v>259.74313355300023</v>
      </c>
      <c r="E97" s="109">
        <v>255.44559421453249</v>
      </c>
      <c r="F97" s="109">
        <v>251.06245847079774</v>
      </c>
      <c r="G97" s="109">
        <v>244.41559520516455</v>
      </c>
      <c r="H97" s="109">
        <v>240.17543646122897</v>
      </c>
      <c r="I97" s="109">
        <v>230.92244917335444</v>
      </c>
      <c r="J97" s="109">
        <v>224.28702040509117</v>
      </c>
      <c r="K97" s="109">
        <v>216.37962309872066</v>
      </c>
      <c r="L97" s="109">
        <v>210.2462118196797</v>
      </c>
      <c r="M97" s="109">
        <v>205.46142098022813</v>
      </c>
      <c r="N97" s="109">
        <v>192.62399076881982</v>
      </c>
      <c r="O97" s="109">
        <v>171.72644465758901</v>
      </c>
      <c r="P97" s="109">
        <v>141.66669401493692</v>
      </c>
      <c r="Q97" s="109">
        <v>108.07120959004476</v>
      </c>
    </row>
    <row r="98" spans="1:17" ht="12" customHeight="1" x14ac:dyDescent="0.25">
      <c r="A98" s="87" t="s">
        <v>52</v>
      </c>
      <c r="B98" s="109"/>
      <c r="C98" s="109">
        <v>1645.3034162768927</v>
      </c>
      <c r="D98" s="109">
        <v>1601.0573895780738</v>
      </c>
      <c r="E98" s="109">
        <v>1555.793918683803</v>
      </c>
      <c r="F98" s="109">
        <v>1528.9010763677666</v>
      </c>
      <c r="G98" s="109">
        <v>1506.7426293725136</v>
      </c>
      <c r="H98" s="109">
        <v>1484.8049995104923</v>
      </c>
      <c r="I98" s="109">
        <v>1458.8922626142785</v>
      </c>
      <c r="J98" s="109">
        <v>1433.3486945820666</v>
      </c>
      <c r="K98" s="109">
        <v>1393.8020882713172</v>
      </c>
      <c r="L98" s="109">
        <v>1341.7343903831338</v>
      </c>
      <c r="M98" s="109">
        <v>1273.2762247969974</v>
      </c>
      <c r="N98" s="109">
        <v>1184.442624138374</v>
      </c>
      <c r="O98" s="109">
        <v>1084.0747070967086</v>
      </c>
      <c r="P98" s="109">
        <v>954.30611796053893</v>
      </c>
      <c r="Q98" s="109">
        <v>808.50877701515492</v>
      </c>
    </row>
    <row r="99" spans="1:17" ht="12" customHeight="1" x14ac:dyDescent="0.25">
      <c r="A99" s="87" t="s">
        <v>51</v>
      </c>
      <c r="B99" s="109"/>
      <c r="C99" s="109">
        <v>485.01026666115746</v>
      </c>
      <c r="D99" s="109">
        <v>477.74247635660174</v>
      </c>
      <c r="E99" s="109">
        <v>469.14660895439761</v>
      </c>
      <c r="F99" s="109">
        <v>461.26050066991047</v>
      </c>
      <c r="G99" s="109">
        <v>454.34962944721275</v>
      </c>
      <c r="H99" s="109">
        <v>448.10374302868814</v>
      </c>
      <c r="I99" s="109">
        <v>441.63430523347023</v>
      </c>
      <c r="J99" s="109">
        <v>433.98355990649117</v>
      </c>
      <c r="K99" s="109">
        <v>426.0017953705219</v>
      </c>
      <c r="L99" s="109">
        <v>415.65855697790437</v>
      </c>
      <c r="M99" s="109">
        <v>398.45068305152029</v>
      </c>
      <c r="N99" s="109">
        <v>371.44876598132038</v>
      </c>
      <c r="O99" s="109">
        <v>346.58962914127369</v>
      </c>
      <c r="P99" s="109">
        <v>306.27585939183939</v>
      </c>
      <c r="Q99" s="109">
        <v>269.99893934834591</v>
      </c>
    </row>
    <row r="100" spans="1:17" ht="12.95" customHeight="1" x14ac:dyDescent="0.25">
      <c r="A100" s="40" t="s">
        <v>129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</row>
    <row r="101" spans="1:17" ht="12" customHeight="1" x14ac:dyDescent="0.25">
      <c r="A101" s="87" t="s">
        <v>29</v>
      </c>
      <c r="B101" s="109"/>
      <c r="C101" s="109">
        <v>335.71189506835083</v>
      </c>
      <c r="D101" s="109">
        <v>323.47411746852714</v>
      </c>
      <c r="E101" s="109">
        <v>314.90038939319123</v>
      </c>
      <c r="F101" s="109">
        <v>307.90296804028327</v>
      </c>
      <c r="G101" s="109">
        <v>301.56145657641815</v>
      </c>
      <c r="H101" s="109">
        <v>289.48428065939265</v>
      </c>
      <c r="I101" s="109">
        <v>273.51003990736331</v>
      </c>
      <c r="J101" s="109">
        <v>260.03936947032292</v>
      </c>
      <c r="K101" s="109">
        <v>244.67348582134346</v>
      </c>
      <c r="L101" s="109">
        <v>228.27673668661689</v>
      </c>
      <c r="M101" s="109">
        <v>210.45045765665114</v>
      </c>
      <c r="N101" s="109">
        <v>193.07585226866775</v>
      </c>
      <c r="O101" s="109">
        <v>162.15779108685675</v>
      </c>
      <c r="P101" s="109">
        <v>132.26145025687231</v>
      </c>
      <c r="Q101" s="109">
        <v>104.42142418105593</v>
      </c>
    </row>
    <row r="102" spans="1:17" ht="12" customHeight="1" x14ac:dyDescent="0.25">
      <c r="A102" s="87" t="s">
        <v>28</v>
      </c>
      <c r="B102" s="109"/>
      <c r="C102" s="109">
        <v>322.99929034242069</v>
      </c>
      <c r="D102" s="109">
        <v>316.3174599587532</v>
      </c>
      <c r="E102" s="109">
        <v>309.43097715343504</v>
      </c>
      <c r="F102" s="109">
        <v>301.03751400221455</v>
      </c>
      <c r="G102" s="109">
        <v>290.26162830897277</v>
      </c>
      <c r="H102" s="109">
        <v>283.13334698120553</v>
      </c>
      <c r="I102" s="109">
        <v>272.38017449289566</v>
      </c>
      <c r="J102" s="109">
        <v>262.78260761300726</v>
      </c>
      <c r="K102" s="109">
        <v>251.05096612483058</v>
      </c>
      <c r="L102" s="109">
        <v>234.22614415158117</v>
      </c>
      <c r="M102" s="109">
        <v>215.98094449027317</v>
      </c>
      <c r="N102" s="109">
        <v>190.96970074906113</v>
      </c>
      <c r="O102" s="109">
        <v>166.95820213013653</v>
      </c>
      <c r="P102" s="109">
        <v>136.5592957237574</v>
      </c>
      <c r="Q102" s="109">
        <v>105.35177334183734</v>
      </c>
    </row>
    <row r="103" spans="1:17" ht="12.95" customHeight="1" x14ac:dyDescent="0.25">
      <c r="A103" s="40" t="s">
        <v>128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/>
      <c r="N103" s="55"/>
      <c r="O103" s="55"/>
      <c r="P103" s="55"/>
      <c r="Q103" s="55"/>
    </row>
    <row r="104" spans="1:17" ht="12" customHeight="1" x14ac:dyDescent="0.25">
      <c r="A104" s="54" t="s">
        <v>50</v>
      </c>
      <c r="B104" s="53"/>
      <c r="C104" s="53">
        <v>69.37908190753447</v>
      </c>
      <c r="D104" s="53">
        <v>67.02239425867046</v>
      </c>
      <c r="E104" s="53">
        <v>65.476619252560923</v>
      </c>
      <c r="F104" s="53">
        <v>63.383777725597142</v>
      </c>
      <c r="G104" s="53">
        <v>61.861916189148239</v>
      </c>
      <c r="H104" s="53">
        <v>59.874402791575648</v>
      </c>
      <c r="I104" s="53">
        <v>58.389049210965432</v>
      </c>
      <c r="J104" s="53">
        <v>55.857638040785417</v>
      </c>
      <c r="K104" s="53">
        <v>51.819122799990502</v>
      </c>
      <c r="L104" s="53">
        <v>47.201737710976616</v>
      </c>
      <c r="M104" s="53">
        <v>41.420112555554439</v>
      </c>
      <c r="N104" s="53">
        <v>33.606049534099043</v>
      </c>
      <c r="O104" s="53">
        <v>27.107105791664747</v>
      </c>
      <c r="P104" s="53">
        <v>20.474552682421486</v>
      </c>
      <c r="Q104" s="53">
        <v>13.440897490242877</v>
      </c>
    </row>
    <row r="105" spans="1:17" ht="12" customHeight="1" x14ac:dyDescent="0.25">
      <c r="A105" s="49" t="s">
        <v>26</v>
      </c>
      <c r="B105" s="48"/>
      <c r="C105" s="48">
        <v>10117.757276151238</v>
      </c>
      <c r="D105" s="48">
        <v>9802.4663859734337</v>
      </c>
      <c r="E105" s="48">
        <v>9558.2196210085112</v>
      </c>
      <c r="F105" s="48">
        <v>9453.1241641495471</v>
      </c>
      <c r="G105" s="48">
        <v>9332.2693395834376</v>
      </c>
      <c r="H105" s="48">
        <v>9192.9476843929679</v>
      </c>
      <c r="I105" s="48">
        <v>8952.9136133508509</v>
      </c>
      <c r="J105" s="48">
        <v>8767.4126825774547</v>
      </c>
      <c r="K105" s="48">
        <v>8513.2968995251686</v>
      </c>
      <c r="L105" s="48">
        <v>8166.4138374141439</v>
      </c>
      <c r="M105" s="48">
        <v>7821.6184052860235</v>
      </c>
      <c r="N105" s="48">
        <v>7288.4578830343171</v>
      </c>
      <c r="O105" s="48">
        <v>6823.4569128935136</v>
      </c>
      <c r="P105" s="48">
        <v>6265.5326660199644</v>
      </c>
      <c r="Q105" s="48">
        <v>5734.4711370481427</v>
      </c>
    </row>
    <row r="106" spans="1:17" s="28" customFormat="1" ht="12" customHeight="1" x14ac:dyDescent="0.25"/>
    <row r="107" spans="1:17" ht="12.95" customHeight="1" x14ac:dyDescent="0.25">
      <c r="A107" s="111" t="s">
        <v>131</v>
      </c>
      <c r="B107" s="116"/>
      <c r="C107" s="116"/>
      <c r="D107" s="116"/>
      <c r="E107" s="116"/>
      <c r="F107" s="116"/>
      <c r="G107" s="116"/>
      <c r="H107" s="116"/>
      <c r="I107" s="116"/>
      <c r="J107" s="116"/>
      <c r="K107" s="116"/>
      <c r="L107" s="116"/>
      <c r="M107" s="116"/>
      <c r="N107" s="116"/>
      <c r="O107" s="116"/>
      <c r="P107" s="116"/>
      <c r="Q107" s="116"/>
    </row>
    <row r="108" spans="1:17" ht="12.95" customHeight="1" x14ac:dyDescent="0.25">
      <c r="A108" s="40" t="s">
        <v>130</v>
      </c>
      <c r="B108" s="114"/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</row>
    <row r="109" spans="1:17" ht="12" customHeight="1" x14ac:dyDescent="0.25">
      <c r="A109" s="87" t="s">
        <v>33</v>
      </c>
      <c r="B109" s="115">
        <f>B31/RES_summary!B$6</f>
        <v>0.99133881021699577</v>
      </c>
      <c r="C109" s="115">
        <f>C31/RES_summary!C$6</f>
        <v>1.0061611751295843</v>
      </c>
      <c r="D109" s="115">
        <f>D31/RES_summary!D$6</f>
        <v>1.0264127865240762</v>
      </c>
      <c r="E109" s="115">
        <f>E31/RES_summary!E$6</f>
        <v>1.0493034322110757</v>
      </c>
      <c r="F109" s="115">
        <f>F31/RES_summary!F$6</f>
        <v>1.0713045160861496</v>
      </c>
      <c r="G109" s="115">
        <f>G31/RES_summary!G$6</f>
        <v>1.0969359003247012</v>
      </c>
      <c r="H109" s="115">
        <f>H31/RES_summary!H$6</f>
        <v>1.1230526913814218</v>
      </c>
      <c r="I109" s="115">
        <f>I31/RES_summary!I$6</f>
        <v>1.1506519463765084</v>
      </c>
      <c r="J109" s="115">
        <f>J31/RES_summary!J$6</f>
        <v>1.1816941411387019</v>
      </c>
      <c r="K109" s="115">
        <f>K31/RES_summary!K$6</f>
        <v>1.214186995698191</v>
      </c>
      <c r="L109" s="115">
        <f>L31/RES_summary!L$6</f>
        <v>1.2402744702209978</v>
      </c>
      <c r="M109" s="115">
        <f>M31/RES_summary!M$6</f>
        <v>1.276375554695808</v>
      </c>
      <c r="N109" s="115">
        <f>N31/RES_summary!N$6</f>
        <v>1.3089211475917559</v>
      </c>
      <c r="O109" s="115">
        <f>O31/RES_summary!O$6</f>
        <v>1.3471276180657132</v>
      </c>
      <c r="P109" s="115">
        <f>P31/RES_summary!P$6</f>
        <v>1.3902406914772396</v>
      </c>
      <c r="Q109" s="115">
        <f>Q31/RES_summary!Q$6</f>
        <v>1.4372819668633983</v>
      </c>
    </row>
    <row r="110" spans="1:17" ht="12" customHeight="1" x14ac:dyDescent="0.25">
      <c r="A110" s="87" t="s">
        <v>53</v>
      </c>
      <c r="B110" s="115">
        <f>B32/RES_summary!B$6</f>
        <v>0.76272774650278696</v>
      </c>
      <c r="C110" s="115">
        <f>C32/RES_summary!C$6</f>
        <v>0.76187390856390269</v>
      </c>
      <c r="D110" s="115">
        <f>D32/RES_summary!D$6</f>
        <v>0.76435622482569998</v>
      </c>
      <c r="E110" s="115">
        <f>E32/RES_summary!E$6</f>
        <v>0.77149614196719618</v>
      </c>
      <c r="F110" s="115">
        <f>F32/RES_summary!F$6</f>
        <v>0.78251088859355455</v>
      </c>
      <c r="G110" s="115">
        <f>G32/RES_summary!G$6</f>
        <v>0.79425534037653678</v>
      </c>
      <c r="H110" s="115">
        <f>H32/RES_summary!H$6</f>
        <v>0.80848900470742535</v>
      </c>
      <c r="I110" s="115">
        <f>I32/RES_summary!I$6</f>
        <v>0.82385741690725933</v>
      </c>
      <c r="J110" s="115">
        <f>J32/RES_summary!J$6</f>
        <v>0.83961478320709848</v>
      </c>
      <c r="K110" s="115">
        <f>K32/RES_summary!K$6</f>
        <v>0.86404086682547432</v>
      </c>
      <c r="L110" s="115">
        <f>L32/RES_summary!L$6</f>
        <v>0.89822568404383996</v>
      </c>
      <c r="M110" s="115">
        <f>M32/RES_summary!M$6</f>
        <v>0.92357693449682365</v>
      </c>
      <c r="N110" s="115">
        <f>N32/RES_summary!N$6</f>
        <v>0.94607593386687572</v>
      </c>
      <c r="O110" s="115">
        <f>O32/RES_summary!O$6</f>
        <v>0.97785972914249375</v>
      </c>
      <c r="P110" s="115">
        <f>P32/RES_summary!P$6</f>
        <v>1.0213228406783601</v>
      </c>
      <c r="Q110" s="115">
        <f>Q32/RES_summary!Q$6</f>
        <v>1.0632929761617507</v>
      </c>
    </row>
    <row r="111" spans="1:17" ht="12" customHeight="1" x14ac:dyDescent="0.25">
      <c r="A111" s="87" t="s">
        <v>52</v>
      </c>
      <c r="B111" s="115">
        <f>B33/RES_summary!B$6</f>
        <v>0.27689234801253299</v>
      </c>
      <c r="C111" s="115">
        <f>C33/RES_summary!C$6</f>
        <v>0.30999738662894111</v>
      </c>
      <c r="D111" s="115">
        <f>D33/RES_summary!D$6</f>
        <v>0.34653434286370594</v>
      </c>
      <c r="E111" s="115">
        <f>E33/RES_summary!E$6</f>
        <v>0.39547242905799151</v>
      </c>
      <c r="F111" s="115">
        <f>F33/RES_summary!F$6</f>
        <v>0.44100035696713735</v>
      </c>
      <c r="G111" s="115">
        <f>G33/RES_summary!G$6</f>
        <v>0.47979596275770464</v>
      </c>
      <c r="H111" s="115">
        <f>H33/RES_summary!H$6</f>
        <v>0.51493136159693564</v>
      </c>
      <c r="I111" s="115">
        <f>I33/RES_summary!I$6</f>
        <v>0.55270502605076743</v>
      </c>
      <c r="J111" s="115">
        <f>J33/RES_summary!J$6</f>
        <v>0.59166963423929553</v>
      </c>
      <c r="K111" s="115">
        <f>K33/RES_summary!K$6</f>
        <v>0.63862859642408487</v>
      </c>
      <c r="L111" s="115">
        <f>L33/RES_summary!L$6</f>
        <v>0.67874221857490935</v>
      </c>
      <c r="M111" s="115">
        <f>M33/RES_summary!M$6</f>
        <v>0.70333509822492335</v>
      </c>
      <c r="N111" s="115">
        <f>N33/RES_summary!N$6</f>
        <v>0.73672192787874058</v>
      </c>
      <c r="O111" s="115">
        <f>O33/RES_summary!O$6</f>
        <v>0.77665616558571027</v>
      </c>
      <c r="P111" s="115">
        <f>P33/RES_summary!P$6</f>
        <v>0.811677290985374</v>
      </c>
      <c r="Q111" s="115">
        <f>Q33/RES_summary!Q$6</f>
        <v>0.85485817091431071</v>
      </c>
    </row>
    <row r="112" spans="1:17" ht="12" customHeight="1" x14ac:dyDescent="0.25">
      <c r="A112" s="87" t="s">
        <v>51</v>
      </c>
      <c r="B112" s="115">
        <f>B34/RES_summary!B$6</f>
        <v>0.24897735823689443</v>
      </c>
      <c r="C112" s="115">
        <f>C34/RES_summary!C$6</f>
        <v>0.27272755907259755</v>
      </c>
      <c r="D112" s="115">
        <f>D34/RES_summary!D$6</f>
        <v>0.30365420996441117</v>
      </c>
      <c r="E112" s="115">
        <f>E34/RES_summary!E$6</f>
        <v>0.33342664275159928</v>
      </c>
      <c r="F112" s="115">
        <f>F34/RES_summary!F$6</f>
        <v>0.36132128481429643</v>
      </c>
      <c r="G112" s="115">
        <f>G34/RES_summary!G$6</f>
        <v>0.37947919451403067</v>
      </c>
      <c r="H112" s="115">
        <f>H34/RES_summary!H$6</f>
        <v>0.39907767173704001</v>
      </c>
      <c r="I112" s="115">
        <f>I34/RES_summary!I$6</f>
        <v>0.4251043909413465</v>
      </c>
      <c r="J112" s="115">
        <f>J34/RES_summary!J$6</f>
        <v>0.45618796505882814</v>
      </c>
      <c r="K112" s="115">
        <f>K34/RES_summary!K$6</f>
        <v>0.4929160976378838</v>
      </c>
      <c r="L112" s="115">
        <f>L34/RES_summary!L$6</f>
        <v>0.52065287632879043</v>
      </c>
      <c r="M112" s="115">
        <f>M34/RES_summary!M$6</f>
        <v>0.55065636056327738</v>
      </c>
      <c r="N112" s="115">
        <f>N34/RES_summary!N$6</f>
        <v>0.56632260943532109</v>
      </c>
      <c r="O112" s="115">
        <f>O34/RES_summary!O$6</f>
        <v>0.57874060623270229</v>
      </c>
      <c r="P112" s="115">
        <f>P34/RES_summary!P$6</f>
        <v>0.60883765422188163</v>
      </c>
      <c r="Q112" s="115">
        <f>Q34/RES_summary!Q$6</f>
        <v>0.65818636943976294</v>
      </c>
    </row>
    <row r="113" spans="1:17" ht="12.95" customHeight="1" x14ac:dyDescent="0.25">
      <c r="A113" s="40" t="s">
        <v>129</v>
      </c>
      <c r="B113" s="114"/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</row>
    <row r="114" spans="1:17" ht="12" customHeight="1" x14ac:dyDescent="0.25">
      <c r="A114" s="87" t="s">
        <v>29</v>
      </c>
      <c r="B114" s="115">
        <f>B36/RES_summary!B$6</f>
        <v>0.61154072969853213</v>
      </c>
      <c r="C114" s="115">
        <f>C36/RES_summary!C$6</f>
        <v>0.73107991304162367</v>
      </c>
      <c r="D114" s="115">
        <f>D36/RES_summary!D$6</f>
        <v>0.82864356062697453</v>
      </c>
      <c r="E114" s="115">
        <f>E36/RES_summary!E$6</f>
        <v>0.93214747240844675</v>
      </c>
      <c r="F114" s="115">
        <f>F36/RES_summary!F$6</f>
        <v>0.99924823317032418</v>
      </c>
      <c r="G114" s="115">
        <f>G36/RES_summary!G$6</f>
        <v>1.0705966165622109</v>
      </c>
      <c r="H114" s="115">
        <f>H36/RES_summary!H$6</f>
        <v>1.172771462583942</v>
      </c>
      <c r="I114" s="115">
        <f>I36/RES_summary!I$6</f>
        <v>1.2593305524552501</v>
      </c>
      <c r="J114" s="115">
        <f>J36/RES_summary!J$6</f>
        <v>1.360632081220422</v>
      </c>
      <c r="K114" s="115">
        <f>K36/RES_summary!K$6</f>
        <v>1.4879040037404165</v>
      </c>
      <c r="L114" s="115">
        <f>L36/RES_summary!L$6</f>
        <v>1.5802122817813609</v>
      </c>
      <c r="M114" s="115">
        <f>M36/RES_summary!M$6</f>
        <v>1.6990822771737555</v>
      </c>
      <c r="N114" s="115">
        <f>N36/RES_summary!N$6</f>
        <v>1.8091361159101347</v>
      </c>
      <c r="O114" s="115">
        <f>O36/RES_summary!O$6</f>
        <v>1.9653273477606552</v>
      </c>
      <c r="P114" s="115">
        <f>P36/RES_summary!P$6</f>
        <v>2.2002070999603771</v>
      </c>
      <c r="Q114" s="115">
        <f>Q36/RES_summary!Q$6</f>
        <v>2.5377946581413466</v>
      </c>
    </row>
    <row r="115" spans="1:17" ht="12" customHeight="1" x14ac:dyDescent="0.25">
      <c r="A115" s="87" t="s">
        <v>28</v>
      </c>
      <c r="B115" s="115">
        <f>B37/RES_summary!B$6</f>
        <v>0.32996398207097311</v>
      </c>
      <c r="C115" s="115">
        <f>C37/RES_summary!C$6</f>
        <v>0.34798782382514731</v>
      </c>
      <c r="D115" s="115">
        <f>D37/RES_summary!D$6</f>
        <v>0.38003605689522474</v>
      </c>
      <c r="E115" s="115">
        <f>E37/RES_summary!E$6</f>
        <v>0.43006707990778692</v>
      </c>
      <c r="F115" s="115">
        <f>F37/RES_summary!F$6</f>
        <v>0.48118281806343866</v>
      </c>
      <c r="G115" s="115">
        <f>G37/RES_summary!G$6</f>
        <v>0.55209446826873609</v>
      </c>
      <c r="H115" s="115">
        <f>H37/RES_summary!H$6</f>
        <v>0.59979121578006744</v>
      </c>
      <c r="I115" s="115">
        <f>I37/RES_summary!I$6</f>
        <v>0.66142422077914997</v>
      </c>
      <c r="J115" s="115">
        <f>J37/RES_summary!J$6</f>
        <v>0.72657594696095507</v>
      </c>
      <c r="K115" s="115">
        <f>K37/RES_summary!K$6</f>
        <v>0.79726882309931368</v>
      </c>
      <c r="L115" s="115">
        <f>L37/RES_summary!L$6</f>
        <v>0.86187828061974026</v>
      </c>
      <c r="M115" s="115">
        <f>M37/RES_summary!M$6</f>
        <v>0.95428425199705813</v>
      </c>
      <c r="N115" s="115">
        <f>N37/RES_summary!N$6</f>
        <v>1.0545096426915459</v>
      </c>
      <c r="O115" s="115">
        <f>O37/RES_summary!O$6</f>
        <v>1.1905117007457642</v>
      </c>
      <c r="P115" s="115">
        <f>P37/RES_summary!P$6</f>
        <v>1.4039397505668765</v>
      </c>
      <c r="Q115" s="115">
        <f>Q37/RES_summary!Q$6</f>
        <v>1.6812688239356086</v>
      </c>
    </row>
    <row r="116" spans="1:17" ht="12.95" customHeight="1" x14ac:dyDescent="0.25">
      <c r="A116" s="40" t="s">
        <v>128</v>
      </c>
      <c r="B116" s="114"/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</row>
    <row r="117" spans="1:17" ht="12" customHeight="1" x14ac:dyDescent="0.25">
      <c r="A117" s="54" t="s">
        <v>50</v>
      </c>
      <c r="B117" s="113">
        <f>B39/RES_summary!B$6</f>
        <v>13.630423658626761</v>
      </c>
      <c r="C117" s="113">
        <f>C39/RES_summary!C$6</f>
        <v>13.704303723587801</v>
      </c>
      <c r="D117" s="113">
        <f>D39/RES_summary!D$6</f>
        <v>13.785818643895691</v>
      </c>
      <c r="E117" s="113">
        <f>E39/RES_summary!E$6</f>
        <v>13.874423813850992</v>
      </c>
      <c r="F117" s="113">
        <f>F39/RES_summary!F$6</f>
        <v>13.971498937429303</v>
      </c>
      <c r="G117" s="113">
        <f>G39/RES_summary!G$6</f>
        <v>14.094324376723588</v>
      </c>
      <c r="H117" s="113">
        <f>H39/RES_summary!H$6</f>
        <v>14.209160477473327</v>
      </c>
      <c r="I117" s="113">
        <f>I39/RES_summary!I$6</f>
        <v>14.337992127354106</v>
      </c>
      <c r="J117" s="113">
        <f>J39/RES_summary!J$6</f>
        <v>14.489905030568204</v>
      </c>
      <c r="K117" s="113">
        <f>K39/RES_summary!K$6</f>
        <v>14.645398399373798</v>
      </c>
      <c r="L117" s="113">
        <f>L39/RES_summary!L$6</f>
        <v>14.791334506324198</v>
      </c>
      <c r="M117" s="113">
        <f>M39/RES_summary!M$6</f>
        <v>14.912008568426614</v>
      </c>
      <c r="N117" s="113">
        <f>N39/RES_summary!N$6</f>
        <v>15.052343282213053</v>
      </c>
      <c r="O117" s="113">
        <f>O39/RES_summary!O$6</f>
        <v>15.186237264883786</v>
      </c>
      <c r="P117" s="113">
        <f>P39/RES_summary!P$6</f>
        <v>15.299001470551037</v>
      </c>
      <c r="Q117" s="113">
        <f>Q39/RES_summary!Q$6</f>
        <v>15.425170703262927</v>
      </c>
    </row>
    <row r="118" spans="1:17" ht="12" customHeight="1" x14ac:dyDescent="0.25">
      <c r="A118" s="49" t="s">
        <v>26</v>
      </c>
      <c r="B118" s="112">
        <f>B40/RES_summary!B$6</f>
        <v>0.47734336076570888</v>
      </c>
      <c r="C118" s="112">
        <f>C40/RES_summary!C$6</f>
        <v>0.51858961861581021</v>
      </c>
      <c r="D118" s="112">
        <f>D40/RES_summary!D$6</f>
        <v>0.5535610999820324</v>
      </c>
      <c r="E118" s="112">
        <f>E40/RES_summary!E$6</f>
        <v>0.58281563358304733</v>
      </c>
      <c r="F118" s="112">
        <f>F40/RES_summary!F$6</f>
        <v>0.59878346916401881</v>
      </c>
      <c r="G118" s="112">
        <f>G40/RES_summary!G$6</f>
        <v>0.6191725953242041</v>
      </c>
      <c r="H118" s="112">
        <f>H40/RES_summary!H$6</f>
        <v>0.65342817719350832</v>
      </c>
      <c r="I118" s="112">
        <f>I40/RES_summary!I$6</f>
        <v>0.69869689608709629</v>
      </c>
      <c r="J118" s="112">
        <f>J40/RES_summary!J$6</f>
        <v>0.74099459811184321</v>
      </c>
      <c r="K118" s="112">
        <f>K40/RES_summary!K$6</f>
        <v>0.794642445856233</v>
      </c>
      <c r="L118" s="112">
        <f>L40/RES_summary!L$6</f>
        <v>0.82886135264297256</v>
      </c>
      <c r="M118" s="112">
        <f>M40/RES_summary!M$6</f>
        <v>0.86236130252157206</v>
      </c>
      <c r="N118" s="112">
        <f>N40/RES_summary!N$6</f>
        <v>0.90084637593871097</v>
      </c>
      <c r="O118" s="112">
        <f>O40/RES_summary!O$6</f>
        <v>0.93005775271196134</v>
      </c>
      <c r="P118" s="112">
        <f>P40/RES_summary!P$6</f>
        <v>0.9508189045997355</v>
      </c>
      <c r="Q118" s="112">
        <f>Q40/RES_summary!Q$6</f>
        <v>0.99744231099612279</v>
      </c>
    </row>
    <row r="119" spans="1:17" s="28" customFormat="1" ht="12" customHeight="1" x14ac:dyDescent="0.25"/>
    <row r="120" spans="1:17" ht="12.95" customHeight="1" x14ac:dyDescent="0.25">
      <c r="A120" s="111" t="s">
        <v>49</v>
      </c>
      <c r="B120" s="110"/>
      <c r="C120" s="110"/>
      <c r="D120" s="110"/>
      <c r="E120" s="110"/>
      <c r="F120" s="110"/>
      <c r="G120" s="110"/>
      <c r="H120" s="110"/>
      <c r="I120" s="110"/>
      <c r="J120" s="110"/>
      <c r="K120" s="110"/>
      <c r="L120" s="110"/>
      <c r="M120" s="110"/>
      <c r="N120" s="110"/>
      <c r="O120" s="110"/>
      <c r="P120" s="110"/>
      <c r="Q120" s="110"/>
    </row>
    <row r="121" spans="1:17" ht="12.95" customHeight="1" x14ac:dyDescent="0.25">
      <c r="A121" s="40" t="s">
        <v>130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</row>
    <row r="122" spans="1:17" ht="12" customHeight="1" x14ac:dyDescent="0.25">
      <c r="A122" s="87" t="s">
        <v>33</v>
      </c>
      <c r="B122" s="109">
        <f t="shared" ref="B122:Q122" si="40">B83*B109</f>
        <v>49.321529675187875</v>
      </c>
      <c r="C122" s="109">
        <f t="shared" si="40"/>
        <v>48.96160631563793</v>
      </c>
      <c r="D122" s="109">
        <f t="shared" si="40"/>
        <v>48.63893908972701</v>
      </c>
      <c r="E122" s="109">
        <f t="shared" si="40"/>
        <v>48.380808430530621</v>
      </c>
      <c r="F122" s="109">
        <f t="shared" si="40"/>
        <v>48.134361496550319</v>
      </c>
      <c r="G122" s="109">
        <f t="shared" si="40"/>
        <v>47.826811091482185</v>
      </c>
      <c r="H122" s="109">
        <f t="shared" si="40"/>
        <v>47.622272874721006</v>
      </c>
      <c r="I122" s="109">
        <f t="shared" si="40"/>
        <v>47.313677378379822</v>
      </c>
      <c r="J122" s="109">
        <f t="shared" si="40"/>
        <v>47.041893571998749</v>
      </c>
      <c r="K122" s="109">
        <f t="shared" si="40"/>
        <v>46.824166428920563</v>
      </c>
      <c r="L122" s="109">
        <f t="shared" si="40"/>
        <v>46.484758111882989</v>
      </c>
      <c r="M122" s="109">
        <f t="shared" si="40"/>
        <v>46.536478379106782</v>
      </c>
      <c r="N122" s="109">
        <f t="shared" si="40"/>
        <v>46.276236201538637</v>
      </c>
      <c r="O122" s="109">
        <f t="shared" si="40"/>
        <v>46.020583501863847</v>
      </c>
      <c r="P122" s="109">
        <f t="shared" si="40"/>
        <v>46.522906579488406</v>
      </c>
      <c r="Q122" s="109">
        <f t="shared" si="40"/>
        <v>46.717664524275563</v>
      </c>
    </row>
    <row r="123" spans="1:17" ht="12" customHeight="1" x14ac:dyDescent="0.25">
      <c r="A123" s="87" t="s">
        <v>53</v>
      </c>
      <c r="B123" s="109">
        <f t="shared" ref="B123:Q123" si="41">B84*B110</f>
        <v>265.08242214950235</v>
      </c>
      <c r="C123" s="109">
        <f t="shared" si="41"/>
        <v>259.62425619293231</v>
      </c>
      <c r="D123" s="109">
        <f t="shared" si="41"/>
        <v>254.27539398021844</v>
      </c>
      <c r="E123" s="109">
        <f t="shared" si="41"/>
        <v>250.02938290060507</v>
      </c>
      <c r="F123" s="109">
        <f t="shared" si="41"/>
        <v>246.96304796867167</v>
      </c>
      <c r="G123" s="109">
        <f t="shared" si="41"/>
        <v>242.88966452210232</v>
      </c>
      <c r="H123" s="109">
        <f t="shared" si="41"/>
        <v>239.85564842383698</v>
      </c>
      <c r="I123" s="109">
        <f t="shared" si="41"/>
        <v>235.79203636389028</v>
      </c>
      <c r="J123" s="109">
        <f t="shared" si="41"/>
        <v>231.37895949085748</v>
      </c>
      <c r="K123" s="109">
        <f t="shared" si="41"/>
        <v>228.72680004073513</v>
      </c>
      <c r="L123" s="109">
        <f t="shared" si="41"/>
        <v>228.59191795462343</v>
      </c>
      <c r="M123" s="109">
        <f t="shared" si="41"/>
        <v>227.09607220797781</v>
      </c>
      <c r="N123" s="109">
        <f t="shared" si="41"/>
        <v>223.57686212637904</v>
      </c>
      <c r="O123" s="109">
        <f t="shared" si="41"/>
        <v>220.18607843612287</v>
      </c>
      <c r="P123" s="109">
        <f t="shared" si="41"/>
        <v>220.75504428723818</v>
      </c>
      <c r="Q123" s="109">
        <f t="shared" si="41"/>
        <v>215.46900353705681</v>
      </c>
    </row>
    <row r="124" spans="1:17" ht="12" customHeight="1" x14ac:dyDescent="0.25">
      <c r="A124" s="87" t="s">
        <v>52</v>
      </c>
      <c r="B124" s="109">
        <f t="shared" ref="B124:Q124" si="42">B85*B111</f>
        <v>499.7498994535822</v>
      </c>
      <c r="C124" s="109">
        <f t="shared" si="42"/>
        <v>551.91601552438033</v>
      </c>
      <c r="D124" s="109">
        <f t="shared" si="42"/>
        <v>607.14394937331429</v>
      </c>
      <c r="E124" s="109">
        <f t="shared" si="42"/>
        <v>679.07582030884316</v>
      </c>
      <c r="F124" s="109">
        <f t="shared" si="42"/>
        <v>744.22901737666371</v>
      </c>
      <c r="G124" s="109">
        <f t="shared" si="42"/>
        <v>796.28904486973602</v>
      </c>
      <c r="H124" s="109">
        <f t="shared" si="42"/>
        <v>842.08846314253697</v>
      </c>
      <c r="I124" s="109">
        <f t="shared" si="42"/>
        <v>888.47314176997406</v>
      </c>
      <c r="J124" s="109">
        <f t="shared" si="42"/>
        <v>934.02577681556602</v>
      </c>
      <c r="K124" s="109">
        <f t="shared" si="42"/>
        <v>987.74942628077713</v>
      </c>
      <c r="L124" s="109">
        <f t="shared" si="42"/>
        <v>1029.2750660262784</v>
      </c>
      <c r="M124" s="109">
        <f t="shared" si="42"/>
        <v>1048.0489026788189</v>
      </c>
      <c r="N124" s="109">
        <f t="shared" si="42"/>
        <v>1068.9909986383338</v>
      </c>
      <c r="O124" s="109">
        <f t="shared" si="42"/>
        <v>1088.8106648908038</v>
      </c>
      <c r="P124" s="109">
        <f t="shared" si="42"/>
        <v>1101.5695655449977</v>
      </c>
      <c r="Q124" s="109">
        <f t="shared" si="42"/>
        <v>1098.2693926808288</v>
      </c>
    </row>
    <row r="125" spans="1:17" ht="12" customHeight="1" x14ac:dyDescent="0.25">
      <c r="A125" s="87" t="s">
        <v>51</v>
      </c>
      <c r="B125" s="109">
        <f t="shared" ref="B125:Q125" si="43">B86*B112</f>
        <v>134.89169199185127</v>
      </c>
      <c r="C125" s="109">
        <f t="shared" si="43"/>
        <v>145.54135923572983</v>
      </c>
      <c r="D125" s="109">
        <f t="shared" si="43"/>
        <v>159.26164937668293</v>
      </c>
      <c r="E125" s="109">
        <f t="shared" si="43"/>
        <v>172.00164249201646</v>
      </c>
      <c r="F125" s="109">
        <f t="shared" si="43"/>
        <v>183.57231971969094</v>
      </c>
      <c r="G125" s="109">
        <f t="shared" si="43"/>
        <v>190.05105615160554</v>
      </c>
      <c r="H125" s="109">
        <f t="shared" si="43"/>
        <v>197.08497090030082</v>
      </c>
      <c r="I125" s="109">
        <f t="shared" si="43"/>
        <v>206.32845762192835</v>
      </c>
      <c r="J125" s="109">
        <f t="shared" si="43"/>
        <v>217.23010338930462</v>
      </c>
      <c r="K125" s="109">
        <f t="shared" si="43"/>
        <v>230.10939906311998</v>
      </c>
      <c r="L125" s="109">
        <f t="shared" si="43"/>
        <v>238.87631014939541</v>
      </c>
      <c r="M125" s="109">
        <f t="shared" si="43"/>
        <v>248.03349285653104</v>
      </c>
      <c r="N125" s="109">
        <f t="shared" si="43"/>
        <v>249.81834358982394</v>
      </c>
      <c r="O125" s="109">
        <f t="shared" si="43"/>
        <v>249.25794184249722</v>
      </c>
      <c r="P125" s="109">
        <f t="shared" si="43"/>
        <v>254.0555667585995</v>
      </c>
      <c r="Q125" s="109">
        <f t="shared" si="43"/>
        <v>258.50215943966236</v>
      </c>
    </row>
    <row r="126" spans="1:17" ht="12.95" customHeight="1" x14ac:dyDescent="0.25">
      <c r="A126" s="40" t="s">
        <v>129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</row>
    <row r="127" spans="1:17" ht="12" customHeight="1" x14ac:dyDescent="0.25">
      <c r="A127" s="87" t="s">
        <v>29</v>
      </c>
      <c r="B127" s="109">
        <f t="shared" ref="B127:Q127" si="44">B88*B114</f>
        <v>228.96283544393586</v>
      </c>
      <c r="C127" s="109">
        <f t="shared" si="44"/>
        <v>266.5260491598969</v>
      </c>
      <c r="D127" s="109">
        <f t="shared" si="44"/>
        <v>294.05186042171624</v>
      </c>
      <c r="E127" s="109">
        <f t="shared" si="44"/>
        <v>321.15829186719373</v>
      </c>
      <c r="F127" s="109">
        <f t="shared" si="44"/>
        <v>334.7914773274988</v>
      </c>
      <c r="G127" s="109">
        <f t="shared" si="44"/>
        <v>346.6689622202677</v>
      </c>
      <c r="H127" s="109">
        <f t="shared" si="44"/>
        <v>363.24774754392365</v>
      </c>
      <c r="I127" s="109">
        <f t="shared" si="44"/>
        <v>375.50598142101654</v>
      </c>
      <c r="J127" s="109">
        <f t="shared" si="44"/>
        <v>390.29389193391893</v>
      </c>
      <c r="K127" s="109">
        <f t="shared" si="44"/>
        <v>407.57928490429072</v>
      </c>
      <c r="L127" s="109">
        <f t="shared" si="44"/>
        <v>415.51949187740138</v>
      </c>
      <c r="M127" s="109">
        <f t="shared" si="44"/>
        <v>423.44064935958193</v>
      </c>
      <c r="N127" s="109">
        <f t="shared" si="44"/>
        <v>421.44314875487424</v>
      </c>
      <c r="O127" s="109">
        <f t="shared" si="44"/>
        <v>417.48723711950839</v>
      </c>
      <c r="P127" s="109">
        <f t="shared" si="44"/>
        <v>413.86452017629506</v>
      </c>
      <c r="Q127" s="109">
        <f t="shared" si="44"/>
        <v>400.04732876068732</v>
      </c>
    </row>
    <row r="128" spans="1:17" ht="12" customHeight="1" x14ac:dyDescent="0.25">
      <c r="A128" s="87" t="s">
        <v>28</v>
      </c>
      <c r="B128" s="109">
        <f t="shared" ref="B128:Q128" si="45">B89*B115</f>
        <v>114.72120493575207</v>
      </c>
      <c r="C128" s="109">
        <f t="shared" si="45"/>
        <v>118.95358068283335</v>
      </c>
      <c r="D128" s="109">
        <f t="shared" si="45"/>
        <v>127.01706697511071</v>
      </c>
      <c r="E128" s="109">
        <f t="shared" si="45"/>
        <v>139.93169711377166</v>
      </c>
      <c r="F128" s="109">
        <f t="shared" si="45"/>
        <v>152.16701845949007</v>
      </c>
      <c r="G128" s="109">
        <f t="shared" si="45"/>
        <v>168.58619023657457</v>
      </c>
      <c r="H128" s="109">
        <f t="shared" si="45"/>
        <v>178.91621506935493</v>
      </c>
      <c r="I128" s="109">
        <f t="shared" si="45"/>
        <v>191.3021030537038</v>
      </c>
      <c r="J128" s="109">
        <f t="shared" si="45"/>
        <v>202.88005993290832</v>
      </c>
      <c r="K128" s="109">
        <f t="shared" si="45"/>
        <v>214.73559377699996</v>
      </c>
      <c r="L128" s="109">
        <f t="shared" si="45"/>
        <v>222.05317594584946</v>
      </c>
      <c r="M128" s="109">
        <f t="shared" si="45"/>
        <v>234.2915722446925</v>
      </c>
      <c r="N128" s="109">
        <f t="shared" si="45"/>
        <v>240.5110886719267</v>
      </c>
      <c r="O128" s="109">
        <f t="shared" si="45"/>
        <v>245.41860849335271</v>
      </c>
      <c r="P128" s="109">
        <f t="shared" si="45"/>
        <v>253.15246258490041</v>
      </c>
      <c r="Q128" s="109">
        <f t="shared" si="45"/>
        <v>254.37742660470843</v>
      </c>
    </row>
    <row r="129" spans="1:17" ht="12.95" customHeight="1" x14ac:dyDescent="0.25">
      <c r="A129" s="40" t="s">
        <v>128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</row>
    <row r="130" spans="1:17" ht="12" customHeight="1" x14ac:dyDescent="0.25">
      <c r="A130" s="54" t="s">
        <v>50</v>
      </c>
      <c r="B130" s="53">
        <f t="shared" ref="B130:Q130" si="46">B91*B117</f>
        <v>980.65366250632917</v>
      </c>
      <c r="C130" s="53">
        <f t="shared" si="46"/>
        <v>965.46255782696232</v>
      </c>
      <c r="D130" s="53">
        <f t="shared" si="46"/>
        <v>937.94642956416544</v>
      </c>
      <c r="E130" s="53">
        <f t="shared" si="46"/>
        <v>918.03661212738302</v>
      </c>
      <c r="F130" s="53">
        <f t="shared" si="46"/>
        <v>899.18363548611569</v>
      </c>
      <c r="G130" s="53">
        <f t="shared" si="46"/>
        <v>881.96701094247612</v>
      </c>
      <c r="H130" s="53">
        <f t="shared" si="46"/>
        <v>864.74029821242925</v>
      </c>
      <c r="I130" s="53">
        <f t="shared" si="46"/>
        <v>848.34339433391631</v>
      </c>
      <c r="J130" s="53">
        <f t="shared" si="46"/>
        <v>829.27549121015238</v>
      </c>
      <c r="K130" s="53">
        <f t="shared" si="46"/>
        <v>793.9449309936889</v>
      </c>
      <c r="L130" s="53">
        <f t="shared" si="46"/>
        <v>744.63361928362099</v>
      </c>
      <c r="M130" s="53">
        <f t="shared" si="46"/>
        <v>680.61124992043744</v>
      </c>
      <c r="N130" s="53">
        <f t="shared" si="46"/>
        <v>592.22644070086244</v>
      </c>
      <c r="O130" s="53">
        <f t="shared" si="46"/>
        <v>494.17402497605946</v>
      </c>
      <c r="P130" s="53">
        <f t="shared" si="46"/>
        <v>397.00596610317052</v>
      </c>
      <c r="Q130" s="53">
        <f t="shared" si="46"/>
        <v>294.84936754862412</v>
      </c>
    </row>
    <row r="131" spans="1:17" ht="12" customHeight="1" x14ac:dyDescent="0.25">
      <c r="A131" s="49" t="s">
        <v>26</v>
      </c>
      <c r="B131" s="48">
        <f t="shared" ref="B131:Q131" si="47">B92*B118</f>
        <v>5298.0183494808798</v>
      </c>
      <c r="C131" s="48">
        <f t="shared" si="47"/>
        <v>5676.4628155941509</v>
      </c>
      <c r="D131" s="48">
        <f t="shared" si="47"/>
        <v>5964.030174620917</v>
      </c>
      <c r="E131" s="48">
        <f t="shared" si="47"/>
        <v>6175.7508700903991</v>
      </c>
      <c r="F131" s="48">
        <f t="shared" si="47"/>
        <v>6255.623632377903</v>
      </c>
      <c r="G131" s="48">
        <f t="shared" si="47"/>
        <v>6355.8870112201348</v>
      </c>
      <c r="H131" s="48">
        <f t="shared" si="47"/>
        <v>6577.056590240848</v>
      </c>
      <c r="I131" s="48">
        <f t="shared" si="47"/>
        <v>6861.0516903057423</v>
      </c>
      <c r="J131" s="48">
        <f t="shared" si="47"/>
        <v>7093.0346265361077</v>
      </c>
      <c r="K131" s="48">
        <f t="shared" si="47"/>
        <v>7393.0989400459057</v>
      </c>
      <c r="L131" s="48">
        <f t="shared" si="47"/>
        <v>7498.2027667214279</v>
      </c>
      <c r="M131" s="48">
        <f t="shared" si="47"/>
        <v>7618.0069020327528</v>
      </c>
      <c r="N131" s="48">
        <f t="shared" si="47"/>
        <v>7731.5703563853558</v>
      </c>
      <c r="O131" s="48">
        <f t="shared" si="47"/>
        <v>7757.302551376938</v>
      </c>
      <c r="P131" s="48">
        <f t="shared" si="47"/>
        <v>7750.0579908825703</v>
      </c>
      <c r="Q131" s="48">
        <f t="shared" si="47"/>
        <v>7752.9559752204341</v>
      </c>
    </row>
    <row r="132" spans="1:17" s="28" customFormat="1" ht="12" customHeight="1" x14ac:dyDescent="0.25"/>
    <row r="133" spans="1:17" ht="12.95" customHeight="1" x14ac:dyDescent="0.25">
      <c r="A133" s="111" t="s">
        <v>48</v>
      </c>
      <c r="B133" s="110">
        <f t="shared" ref="B133" si="48">SUM(B134,B139,B142)</f>
        <v>1984.2119752333956</v>
      </c>
      <c r="C133" s="110">
        <f t="shared" ref="C133:Q133" si="49">SUM(C134,C139,C142)</f>
        <v>2082.3251713946165</v>
      </c>
      <c r="D133" s="110">
        <f t="shared" si="49"/>
        <v>2164.2047457070594</v>
      </c>
      <c r="E133" s="110">
        <f t="shared" si="49"/>
        <v>2258.6852558905957</v>
      </c>
      <c r="F133" s="110">
        <f t="shared" si="49"/>
        <v>2324.2269171445587</v>
      </c>
      <c r="G133" s="110">
        <f t="shared" si="49"/>
        <v>2379.4548032790613</v>
      </c>
      <c r="H133" s="110">
        <f t="shared" si="49"/>
        <v>2448.9300917902656</v>
      </c>
      <c r="I133" s="110">
        <f t="shared" si="49"/>
        <v>2513.6942877799297</v>
      </c>
      <c r="J133" s="110">
        <f t="shared" si="49"/>
        <v>2574.0329328394705</v>
      </c>
      <c r="K133" s="110">
        <f t="shared" si="49"/>
        <v>2632.5010367629902</v>
      </c>
      <c r="L133" s="110">
        <f t="shared" si="49"/>
        <v>2657.741523145713</v>
      </c>
      <c r="M133" s="110">
        <f t="shared" si="49"/>
        <v>2670.9083785709827</v>
      </c>
      <c r="N133" s="110">
        <f t="shared" si="49"/>
        <v>2636.8402027631587</v>
      </c>
      <c r="O133" s="110">
        <f t="shared" si="49"/>
        <v>2586.4152199423879</v>
      </c>
      <c r="P133" s="110">
        <f t="shared" si="49"/>
        <v>2549.8046044219827</v>
      </c>
      <c r="Q133" s="110">
        <f t="shared" si="49"/>
        <v>2482.7953486337183</v>
      </c>
    </row>
    <row r="134" spans="1:17" ht="12.95" customHeight="1" x14ac:dyDescent="0.25">
      <c r="A134" s="40" t="s">
        <v>130</v>
      </c>
      <c r="B134" s="55">
        <f t="shared" ref="B134" si="50">SUM(B135:B138)</f>
        <v>847.8471251416305</v>
      </c>
      <c r="C134" s="55">
        <f t="shared" ref="C134:Q134" si="51">SUM(C135:C138)</f>
        <v>860.62126747340528</v>
      </c>
      <c r="D134" s="55">
        <f t="shared" si="51"/>
        <v>880.09785558051396</v>
      </c>
      <c r="E134" s="55">
        <f t="shared" si="51"/>
        <v>906.67189591923932</v>
      </c>
      <c r="F134" s="55">
        <f t="shared" si="51"/>
        <v>930.07553934955899</v>
      </c>
      <c r="G134" s="55">
        <f t="shared" si="51"/>
        <v>943.00178130420647</v>
      </c>
      <c r="H134" s="55">
        <f t="shared" si="51"/>
        <v>959.52168380330977</v>
      </c>
      <c r="I134" s="55">
        <f t="shared" si="51"/>
        <v>976.08532882358861</v>
      </c>
      <c r="J134" s="55">
        <f t="shared" si="51"/>
        <v>991.48138888824724</v>
      </c>
      <c r="K134" s="55">
        <f t="shared" si="51"/>
        <v>1010.1907024130206</v>
      </c>
      <c r="L134" s="55">
        <f t="shared" si="51"/>
        <v>1025.7876801239165</v>
      </c>
      <c r="M134" s="55">
        <f t="shared" si="51"/>
        <v>1034.4727824125468</v>
      </c>
      <c r="N134" s="55">
        <f t="shared" si="51"/>
        <v>1037.0158326491044</v>
      </c>
      <c r="O134" s="55">
        <f t="shared" si="51"/>
        <v>1037.0066449202873</v>
      </c>
      <c r="P134" s="55">
        <f t="shared" si="51"/>
        <v>1048.6651337528128</v>
      </c>
      <c r="Q134" s="55">
        <f t="shared" si="51"/>
        <v>1049.8139715429322</v>
      </c>
    </row>
    <row r="135" spans="1:17" ht="12" customHeight="1" x14ac:dyDescent="0.25">
      <c r="A135" s="87" t="s">
        <v>33</v>
      </c>
      <c r="B135" s="109">
        <f>B5*1000000/0.086/RES_summary!B$6</f>
        <v>432.05659995464543</v>
      </c>
      <c r="C135" s="109">
        <f>C5*1000000/0.086/RES_summary!C$6</f>
        <v>428.90367132498812</v>
      </c>
      <c r="D135" s="109">
        <f>D5*1000000/0.086/RES_summary!D$6</f>
        <v>426.07710642600841</v>
      </c>
      <c r="E135" s="109">
        <f>E5*1000000/0.086/RES_summary!E$6</f>
        <v>423.8158818514479</v>
      </c>
      <c r="F135" s="109">
        <f>F5*1000000/0.086/RES_summary!F$6</f>
        <v>421.6570067097806</v>
      </c>
      <c r="G135" s="109">
        <f>G5*1000000/0.086/RES_summary!G$6</f>
        <v>418.96286516138366</v>
      </c>
      <c r="H135" s="109">
        <f>H5*1000000/0.086/RES_summary!H$6</f>
        <v>417.17111038255587</v>
      </c>
      <c r="I135" s="109">
        <f>I5*1000000/0.086/RES_summary!I$6</f>
        <v>414.46781383460706</v>
      </c>
      <c r="J135" s="109">
        <f>J5*1000000/0.086/RES_summary!J$6</f>
        <v>412.08698769070884</v>
      </c>
      <c r="K135" s="109">
        <f>K5*1000000/0.086/RES_summary!K$6</f>
        <v>410.17969791734362</v>
      </c>
      <c r="L135" s="109">
        <f>L5*1000000/0.086/RES_summary!L$6</f>
        <v>407.20648106009463</v>
      </c>
      <c r="M135" s="109">
        <f>M5*1000000/0.086/RES_summary!M$6</f>
        <v>407.65955060097536</v>
      </c>
      <c r="N135" s="109">
        <f>N5*1000000/0.086/RES_summary!N$6</f>
        <v>405.37982912547818</v>
      </c>
      <c r="O135" s="109">
        <f>O5*1000000/0.086/RES_summary!O$6</f>
        <v>403.14031147632727</v>
      </c>
      <c r="P135" s="109">
        <f>P5*1000000/0.086/RES_summary!P$6</f>
        <v>407.5406616363183</v>
      </c>
      <c r="Q135" s="109">
        <f>Q5*1000000/0.086/RES_summary!Q$6</f>
        <v>409.24674123265373</v>
      </c>
    </row>
    <row r="136" spans="1:17" ht="12" customHeight="1" x14ac:dyDescent="0.25">
      <c r="A136" s="87" t="s">
        <v>53</v>
      </c>
      <c r="B136" s="109">
        <f>B6*1000000/0.086/RES_summary!B$6</f>
        <v>202.63489018017032</v>
      </c>
      <c r="C136" s="109">
        <f>C6*1000000/0.086/RES_summary!C$6</f>
        <v>196.58825755296729</v>
      </c>
      <c r="D136" s="109">
        <f>D6*1000000/0.086/RES_summary!D$6</f>
        <v>194.26431295149499</v>
      </c>
      <c r="E136" s="109">
        <f>E6*1000000/0.086/RES_summary!E$6</f>
        <v>194.33409893803613</v>
      </c>
      <c r="F136" s="109">
        <f>F6*1000000/0.086/RES_summary!F$6</f>
        <v>193.13775079368844</v>
      </c>
      <c r="G136" s="109">
        <f>G6*1000000/0.086/RES_summary!G$6</f>
        <v>188.88011022066965</v>
      </c>
      <c r="H136" s="109">
        <f>H6*1000000/0.086/RES_summary!H$6</f>
        <v>188.08677528137216</v>
      </c>
      <c r="I136" s="109">
        <f>I6*1000000/0.086/RES_summary!I$6</f>
        <v>186.92846516449185</v>
      </c>
      <c r="J136" s="109">
        <f>J6*1000000/0.086/RES_summary!J$6</f>
        <v>184.57724859197106</v>
      </c>
      <c r="K136" s="109">
        <f>K6*1000000/0.086/RES_summary!K$6</f>
        <v>182.62353505016819</v>
      </c>
      <c r="L136" s="109">
        <f>L6*1000000/0.086/RES_summary!L$6</f>
        <v>183.23416161880843</v>
      </c>
      <c r="M136" s="109">
        <f>M6*1000000/0.086/RES_summary!M$6</f>
        <v>183.092900380364</v>
      </c>
      <c r="N136" s="109">
        <f>N6*1000000/0.086/RES_summary!N$6</f>
        <v>180.86697990508759</v>
      </c>
      <c r="O136" s="109">
        <f>O6*1000000/0.086/RES_summary!O$6</f>
        <v>178.86944036279036</v>
      </c>
      <c r="P136" s="109">
        <f>P6*1000000/0.086/RES_summary!P$6</f>
        <v>180.56425981861889</v>
      </c>
      <c r="Q136" s="109">
        <f>Q6*1000000/0.086/RES_summary!Q$6</f>
        <v>178.289964489808</v>
      </c>
    </row>
    <row r="137" spans="1:17" ht="12" customHeight="1" x14ac:dyDescent="0.25">
      <c r="A137" s="87" t="s">
        <v>52</v>
      </c>
      <c r="B137" s="109">
        <f>B7*1000000/0.086/RES_summary!B$6</f>
        <v>135.20478633475688</v>
      </c>
      <c r="C137" s="109">
        <f>C7*1000000/0.086/RES_summary!C$6</f>
        <v>150.1510809692833</v>
      </c>
      <c r="D137" s="109">
        <f>D7*1000000/0.086/RES_summary!D$6</f>
        <v>165.9335070908206</v>
      </c>
      <c r="E137" s="109">
        <f>E7*1000000/0.086/RES_summary!E$6</f>
        <v>186.36433550438875</v>
      </c>
      <c r="F137" s="109">
        <f>F7*1000000/0.086/RES_summary!F$6</f>
        <v>205.28755950162173</v>
      </c>
      <c r="G137" s="109">
        <f>G7*1000000/0.086/RES_summary!G$6</f>
        <v>220.46498388792799</v>
      </c>
      <c r="H137" s="109">
        <f>H7*1000000/0.086/RES_summary!H$6</f>
        <v>234.33285154217685</v>
      </c>
      <c r="I137" s="109">
        <f>I7*1000000/0.086/RES_summary!I$6</f>
        <v>248.24197506611992</v>
      </c>
      <c r="J137" s="109">
        <f>J7*1000000/0.086/RES_summary!J$6</f>
        <v>261.19348104552711</v>
      </c>
      <c r="K137" s="109">
        <f>K7*1000000/0.086/RES_summary!K$6</f>
        <v>275.71575912776797</v>
      </c>
      <c r="L137" s="109">
        <f>L7*1000000/0.086/RES_summary!L$6</f>
        <v>287.69897794749443</v>
      </c>
      <c r="M137" s="109">
        <f>M7*1000000/0.086/RES_summary!M$6</f>
        <v>292.15367111390486</v>
      </c>
      <c r="N137" s="109">
        <f>N7*1000000/0.086/RES_summary!N$6</f>
        <v>296.48258067595174</v>
      </c>
      <c r="O137" s="109">
        <f>O7*1000000/0.086/RES_summary!O$6</f>
        <v>301.79321810684672</v>
      </c>
      <c r="P137" s="109">
        <f>P7*1000000/0.086/RES_summary!P$6</f>
        <v>305.994847156525</v>
      </c>
      <c r="Q137" s="109">
        <f>Q7*1000000/0.086/RES_summary!Q$6</f>
        <v>304.24536527931616</v>
      </c>
    </row>
    <row r="138" spans="1:17" ht="12" customHeight="1" x14ac:dyDescent="0.25">
      <c r="A138" s="87" t="s">
        <v>51</v>
      </c>
      <c r="B138" s="109">
        <f>B8*1000000/0.086/RES_summary!B$6</f>
        <v>77.950848672057973</v>
      </c>
      <c r="C138" s="109">
        <f>C8*1000000/0.086/RES_summary!C$6</f>
        <v>84.978257626166638</v>
      </c>
      <c r="D138" s="109">
        <f>D8*1000000/0.086/RES_summary!D$6</f>
        <v>93.822929112189954</v>
      </c>
      <c r="E138" s="109">
        <f>E8*1000000/0.086/RES_summary!E$6</f>
        <v>102.15757962536657</v>
      </c>
      <c r="F138" s="109">
        <f>F8*1000000/0.086/RES_summary!F$6</f>
        <v>109.99322234446824</v>
      </c>
      <c r="G138" s="109">
        <f>G8*1000000/0.086/RES_summary!G$6</f>
        <v>114.69382203422522</v>
      </c>
      <c r="H138" s="109">
        <f>H8*1000000/0.086/RES_summary!H$6</f>
        <v>119.93094659720484</v>
      </c>
      <c r="I138" s="109">
        <f>I8*1000000/0.086/RES_summary!I$6</f>
        <v>126.44707475836968</v>
      </c>
      <c r="J138" s="109">
        <f>J8*1000000/0.086/RES_summary!J$6</f>
        <v>133.62367156004026</v>
      </c>
      <c r="K138" s="109">
        <f>K8*1000000/0.086/RES_summary!K$6</f>
        <v>141.67171031774083</v>
      </c>
      <c r="L138" s="109">
        <f>L8*1000000/0.086/RES_summary!L$6</f>
        <v>147.64805949751911</v>
      </c>
      <c r="M138" s="109">
        <f>M8*1000000/0.086/RES_summary!M$6</f>
        <v>151.56666031730262</v>
      </c>
      <c r="N138" s="109">
        <f>N8*1000000/0.086/RES_summary!N$6</f>
        <v>154.28644294258672</v>
      </c>
      <c r="O138" s="109">
        <f>O8*1000000/0.086/RES_summary!O$6</f>
        <v>153.20367497432278</v>
      </c>
      <c r="P138" s="109">
        <f>P8*1000000/0.086/RES_summary!P$6</f>
        <v>154.56536514135061</v>
      </c>
      <c r="Q138" s="109">
        <f>Q8*1000000/0.086/RES_summary!Q$6</f>
        <v>158.0319005411543</v>
      </c>
    </row>
    <row r="139" spans="1:17" ht="12.95" customHeight="1" x14ac:dyDescent="0.25">
      <c r="A139" s="40" t="s">
        <v>129</v>
      </c>
      <c r="B139" s="55">
        <f t="shared" ref="B139" si="52">SUM(B140:B141)</f>
        <v>468.75267400755604</v>
      </c>
      <c r="C139" s="55">
        <f t="shared" ref="C139:Q139" si="53">SUM(C140:C141)</f>
        <v>546.22198024969214</v>
      </c>
      <c r="D139" s="55">
        <f t="shared" si="53"/>
        <v>610.29378490048521</v>
      </c>
      <c r="E139" s="55">
        <f t="shared" si="53"/>
        <v>678.29575828369434</v>
      </c>
      <c r="F139" s="55">
        <f t="shared" si="53"/>
        <v>723.35157990597827</v>
      </c>
      <c r="G139" s="55">
        <f t="shared" si="53"/>
        <v>767.98041290115543</v>
      </c>
      <c r="H139" s="55">
        <f t="shared" si="53"/>
        <v>818.42005810385172</v>
      </c>
      <c r="I139" s="55">
        <f t="shared" si="53"/>
        <v>862.17634531231499</v>
      </c>
      <c r="J139" s="55">
        <f t="shared" si="53"/>
        <v>907.80594978423096</v>
      </c>
      <c r="K139" s="55">
        <f t="shared" si="53"/>
        <v>956.27081385206702</v>
      </c>
      <c r="L139" s="55">
        <f t="shared" si="53"/>
        <v>986.27611567637337</v>
      </c>
      <c r="M139" s="55">
        <f t="shared" si="53"/>
        <v>1017.9689514461135</v>
      </c>
      <c r="N139" s="55">
        <f t="shared" si="53"/>
        <v>1023.0813671451075</v>
      </c>
      <c r="O139" s="55">
        <f t="shared" si="53"/>
        <v>1021.9622557284617</v>
      </c>
      <c r="P139" s="55">
        <f t="shared" si="53"/>
        <v>1022.3837541522241</v>
      </c>
      <c r="Q139" s="55">
        <f t="shared" si="53"/>
        <v>1006.1033634652699</v>
      </c>
    </row>
    <row r="140" spans="1:17" ht="12" customHeight="1" x14ac:dyDescent="0.25">
      <c r="A140" s="87" t="s">
        <v>29</v>
      </c>
      <c r="B140" s="109">
        <f>B10*1000000/0.086/RES_summary!B$6</f>
        <v>388.74467603506338</v>
      </c>
      <c r="C140" s="109">
        <f>C10*1000000/0.086/RES_summary!C$6</f>
        <v>461.59823516234644</v>
      </c>
      <c r="D140" s="109">
        <f>D10*1000000/0.086/RES_summary!D$6</f>
        <v>518.32678051373932</v>
      </c>
      <c r="E140" s="109">
        <f>E10*1000000/0.086/RES_summary!E$6</f>
        <v>575.32770664246743</v>
      </c>
      <c r="F140" s="109">
        <f>F10*1000000/0.086/RES_summary!F$6</f>
        <v>609.55056848960271</v>
      </c>
      <c r="G140" s="109">
        <f>G10*1000000/0.086/RES_summary!G$6</f>
        <v>640.11446041295358</v>
      </c>
      <c r="H140" s="109">
        <f>H10*1000000/0.086/RES_summary!H$6</f>
        <v>680.70116856116192</v>
      </c>
      <c r="I140" s="109">
        <f>I10*1000000/0.086/RES_summary!I$6</f>
        <v>712.97650804113789</v>
      </c>
      <c r="J140" s="109">
        <f>J10*1000000/0.086/RES_summary!J$6</f>
        <v>748.07684244855454</v>
      </c>
      <c r="K140" s="109">
        <f>K10*1000000/0.086/RES_summary!K$6</f>
        <v>786.14029204650069</v>
      </c>
      <c r="L140" s="109">
        <f>L10*1000000/0.086/RES_summary!L$6</f>
        <v>808.7473604330637</v>
      </c>
      <c r="M140" s="109">
        <f>M10*1000000/0.086/RES_summary!M$6</f>
        <v>829.85306618609297</v>
      </c>
      <c r="N140" s="109">
        <f>N10*1000000/0.086/RES_summary!N$6</f>
        <v>829.59698857267745</v>
      </c>
      <c r="O140" s="109">
        <f>O10*1000000/0.086/RES_summary!O$6</f>
        <v>823.97759275402348</v>
      </c>
      <c r="P140" s="109">
        <f>P10*1000000/0.086/RES_summary!P$6</f>
        <v>817.02839517931852</v>
      </c>
      <c r="Q140" s="109">
        <f>Q10*1000000/0.086/RES_summary!Q$6</f>
        <v>798.87958978445317</v>
      </c>
    </row>
    <row r="141" spans="1:17" ht="12" customHeight="1" x14ac:dyDescent="0.25">
      <c r="A141" s="87" t="s">
        <v>28</v>
      </c>
      <c r="B141" s="109">
        <f>B11*1000000/0.086/RES_summary!B$6</f>
        <v>80.007997972492632</v>
      </c>
      <c r="C141" s="109">
        <f>C11*1000000/0.086/RES_summary!C$6</f>
        <v>84.623745087345682</v>
      </c>
      <c r="D141" s="109">
        <f>D11*1000000/0.086/RES_summary!D$6</f>
        <v>91.967004386745856</v>
      </c>
      <c r="E141" s="109">
        <f>E11*1000000/0.086/RES_summary!E$6</f>
        <v>102.96805164122685</v>
      </c>
      <c r="F141" s="109">
        <f>F11*1000000/0.086/RES_summary!F$6</f>
        <v>113.80101141637554</v>
      </c>
      <c r="G141" s="109">
        <f>G11*1000000/0.086/RES_summary!G$6</f>
        <v>127.8659524882018</v>
      </c>
      <c r="H141" s="109">
        <f>H11*1000000/0.086/RES_summary!H$6</f>
        <v>137.71888954268985</v>
      </c>
      <c r="I141" s="109">
        <f>I11*1000000/0.086/RES_summary!I$6</f>
        <v>149.19983727117707</v>
      </c>
      <c r="J141" s="109">
        <f>J11*1000000/0.086/RES_summary!J$6</f>
        <v>159.72910733567647</v>
      </c>
      <c r="K141" s="109">
        <f>K11*1000000/0.086/RES_summary!K$6</f>
        <v>170.1305218055663</v>
      </c>
      <c r="L141" s="109">
        <f>L11*1000000/0.086/RES_summary!L$6</f>
        <v>177.52875524330969</v>
      </c>
      <c r="M141" s="109">
        <f>M11*1000000/0.086/RES_summary!M$6</f>
        <v>188.11588526002052</v>
      </c>
      <c r="N141" s="109">
        <f>N11*1000000/0.086/RES_summary!N$6</f>
        <v>193.48437857243007</v>
      </c>
      <c r="O141" s="109">
        <f>O11*1000000/0.086/RES_summary!O$6</f>
        <v>197.98466297443824</v>
      </c>
      <c r="P141" s="109">
        <f>P11*1000000/0.086/RES_summary!P$6</f>
        <v>205.35535897290558</v>
      </c>
      <c r="Q141" s="109">
        <f>Q11*1000000/0.086/RES_summary!Q$6</f>
        <v>207.22377368081675</v>
      </c>
    </row>
    <row r="142" spans="1:17" ht="12.95" customHeight="1" x14ac:dyDescent="0.25">
      <c r="A142" s="40" t="s">
        <v>128</v>
      </c>
      <c r="B142" s="55">
        <f t="shared" ref="B142" si="54">SUM(B143:B144)</f>
        <v>667.61217608420918</v>
      </c>
      <c r="C142" s="55">
        <f t="shared" ref="C142:Q142" si="55">SUM(C143:C144)</f>
        <v>675.48192367151921</v>
      </c>
      <c r="D142" s="55">
        <f t="shared" si="55"/>
        <v>673.81310522605986</v>
      </c>
      <c r="E142" s="55">
        <f t="shared" si="55"/>
        <v>673.71760168766173</v>
      </c>
      <c r="F142" s="55">
        <f t="shared" si="55"/>
        <v>670.79979788902142</v>
      </c>
      <c r="G142" s="55">
        <f t="shared" si="55"/>
        <v>668.47260907369946</v>
      </c>
      <c r="H142" s="55">
        <f t="shared" si="55"/>
        <v>670.98834988310432</v>
      </c>
      <c r="I142" s="55">
        <f t="shared" si="55"/>
        <v>675.43261364402611</v>
      </c>
      <c r="J142" s="55">
        <f t="shared" si="55"/>
        <v>674.7455941669923</v>
      </c>
      <c r="K142" s="55">
        <f t="shared" si="55"/>
        <v>666.03952049790269</v>
      </c>
      <c r="L142" s="55">
        <f t="shared" si="55"/>
        <v>645.67772734542302</v>
      </c>
      <c r="M142" s="55">
        <f t="shared" si="55"/>
        <v>618.46664471232225</v>
      </c>
      <c r="N142" s="55">
        <f t="shared" si="55"/>
        <v>576.74300296894683</v>
      </c>
      <c r="O142" s="55">
        <f t="shared" si="55"/>
        <v>527.44631929363936</v>
      </c>
      <c r="P142" s="55">
        <f t="shared" si="55"/>
        <v>478.75571651694543</v>
      </c>
      <c r="Q142" s="55">
        <f t="shared" si="55"/>
        <v>426.87801362551613</v>
      </c>
    </row>
    <row r="143" spans="1:17" ht="12" customHeight="1" x14ac:dyDescent="0.25">
      <c r="A143" s="54" t="s">
        <v>50</v>
      </c>
      <c r="B143" s="53">
        <f>B13*1000000/0.086/RES_summary!B$6</f>
        <v>512.22396651838187</v>
      </c>
      <c r="C143" s="53">
        <f>C13*1000000/0.086/RES_summary!C$6</f>
        <v>505.65465679835467</v>
      </c>
      <c r="D143" s="53">
        <f>D13*1000000/0.086/RES_summary!D$6</f>
        <v>492.20940475628731</v>
      </c>
      <c r="E143" s="53">
        <f>E13*1000000/0.086/RES_summary!E$6</f>
        <v>482.60423505521339</v>
      </c>
      <c r="F143" s="53">
        <f>F13*1000000/0.086/RES_summary!F$6</f>
        <v>474.05144584228418</v>
      </c>
      <c r="G143" s="53">
        <f>G13*1000000/0.086/RES_summary!G$6</f>
        <v>465.73982202399418</v>
      </c>
      <c r="H143" s="53">
        <f>H13*1000000/0.086/RES_summary!H$6</f>
        <v>458.08117868007974</v>
      </c>
      <c r="I143" s="53">
        <f>I13*1000000/0.086/RES_summary!I$6</f>
        <v>450.39547487218704</v>
      </c>
      <c r="J143" s="53">
        <f>J13*1000000/0.086/RES_summary!J$6</f>
        <v>439.89499036076387</v>
      </c>
      <c r="K143" s="53">
        <f>K13*1000000/0.086/RES_summary!K$6</f>
        <v>419.70821079315789</v>
      </c>
      <c r="L143" s="53">
        <f>L13*1000000/0.086/RES_summary!L$6</f>
        <v>393.57136825095847</v>
      </c>
      <c r="M143" s="53">
        <f>M13*1000000/0.086/RES_summary!M$6</f>
        <v>360.3061319529811</v>
      </c>
      <c r="N143" s="53">
        <f>N13*1000000/0.086/RES_summary!N$6</f>
        <v>313.32217726794647</v>
      </c>
      <c r="O143" s="53">
        <f>O13*1000000/0.086/RES_summary!O$6</f>
        <v>261.53795864161879</v>
      </c>
      <c r="P143" s="53">
        <f>P13*1000000/0.086/RES_summary!P$6</f>
        <v>210.78275986055948</v>
      </c>
      <c r="Q143" s="53">
        <f>Q13*1000000/0.086/RES_summary!Q$6</f>
        <v>156.85569671815725</v>
      </c>
    </row>
    <row r="144" spans="1:17" ht="12" customHeight="1" x14ac:dyDescent="0.25">
      <c r="A144" s="49" t="s">
        <v>26</v>
      </c>
      <c r="B144" s="48">
        <f>B14*1000000/0.086/RES_summary!B$6</f>
        <v>155.38820956582731</v>
      </c>
      <c r="C144" s="48">
        <f>C14*1000000/0.086/RES_summary!C$6</f>
        <v>169.82726687316458</v>
      </c>
      <c r="D144" s="48">
        <f>D14*1000000/0.086/RES_summary!D$6</f>
        <v>181.60370046977255</v>
      </c>
      <c r="E144" s="48">
        <f>E14*1000000/0.086/RES_summary!E$6</f>
        <v>191.11336663244828</v>
      </c>
      <c r="F144" s="48">
        <f>F14*1000000/0.086/RES_summary!F$6</f>
        <v>196.7483520467373</v>
      </c>
      <c r="G144" s="48">
        <f>G14*1000000/0.086/RES_summary!G$6</f>
        <v>202.73278704970528</v>
      </c>
      <c r="H144" s="48">
        <f>H14*1000000/0.086/RES_summary!H$6</f>
        <v>212.90717120302457</v>
      </c>
      <c r="I144" s="48">
        <f>I14*1000000/0.086/RES_summary!I$6</f>
        <v>225.03713877183901</v>
      </c>
      <c r="J144" s="48">
        <f>J14*1000000/0.086/RES_summary!J$6</f>
        <v>234.85060380622849</v>
      </c>
      <c r="K144" s="48">
        <f>K14*1000000/0.086/RES_summary!K$6</f>
        <v>246.33130970474483</v>
      </c>
      <c r="L144" s="48">
        <f>L14*1000000/0.086/RES_summary!L$6</f>
        <v>252.10635909446458</v>
      </c>
      <c r="M144" s="48">
        <f>M14*1000000/0.086/RES_summary!M$6</f>
        <v>258.1605127593412</v>
      </c>
      <c r="N144" s="48">
        <f>N14*1000000/0.086/RES_summary!N$6</f>
        <v>263.42082570100035</v>
      </c>
      <c r="O144" s="48">
        <f>O14*1000000/0.086/RES_summary!O$6</f>
        <v>265.90836065202058</v>
      </c>
      <c r="P144" s="48">
        <f>P14*1000000/0.086/RES_summary!P$6</f>
        <v>267.97295665638592</v>
      </c>
      <c r="Q144" s="48">
        <f>Q14*1000000/0.086/RES_summary!Q$6</f>
        <v>270.02231690735886</v>
      </c>
    </row>
  </sheetData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18" sqref="B18"/>
      <selection pane="topRight" activeCell="B18" sqref="B18"/>
      <selection pane="bottomLeft" activeCell="B18" sqref="B18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48.153182463091987</v>
      </c>
      <c r="C3" s="144">
        <v>48.857638718285322</v>
      </c>
      <c r="D3" s="144">
        <v>49.749370532254495</v>
      </c>
      <c r="E3" s="144">
        <v>50.679570880144766</v>
      </c>
      <c r="F3" s="144">
        <v>51.2618340429878</v>
      </c>
      <c r="G3" s="144">
        <v>52.608976769174156</v>
      </c>
      <c r="H3" s="144">
        <v>53.499214636150214</v>
      </c>
      <c r="I3" s="144">
        <v>55.112291685256203</v>
      </c>
      <c r="J3" s="144">
        <v>57.074008234812354</v>
      </c>
      <c r="K3" s="144">
        <v>58.89649771599889</v>
      </c>
      <c r="L3" s="144">
        <v>59.558836776050441</v>
      </c>
      <c r="M3" s="144">
        <v>59.461694935736951</v>
      </c>
      <c r="N3" s="144">
        <v>59.525107406710539</v>
      </c>
      <c r="O3" s="144">
        <v>59.370859879537115</v>
      </c>
      <c r="P3" s="144">
        <v>59.148369097114269</v>
      </c>
      <c r="Q3" s="144">
        <v>59.995179387835449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63.917891131852009</v>
      </c>
      <c r="C5" s="144">
        <v>64.852976954291904</v>
      </c>
      <c r="D5" s="144">
        <v>66.03664985167056</v>
      </c>
      <c r="E5" s="144">
        <v>67.271385367081876</v>
      </c>
      <c r="F5" s="144">
        <v>68.044273711091435</v>
      </c>
      <c r="G5" s="144">
        <v>69.832452969595138</v>
      </c>
      <c r="H5" s="144">
        <v>71.014142821692474</v>
      </c>
      <c r="I5" s="144">
        <v>73.155319747871175</v>
      </c>
      <c r="J5" s="144">
        <v>75.759276089535405</v>
      </c>
      <c r="K5" s="144">
        <v>78.178424280555063</v>
      </c>
      <c r="L5" s="144">
        <v>79.057604300799738</v>
      </c>
      <c r="M5" s="144">
        <v>78.92865951966786</v>
      </c>
      <c r="N5" s="144">
        <v>79.01283238652249</v>
      </c>
      <c r="O5" s="144">
        <v>78.808086279517255</v>
      </c>
      <c r="P5" s="144">
        <v>78.512754987143339</v>
      </c>
      <c r="Q5" s="144">
        <v>79.63679965466109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1284718.5917290442</v>
      </c>
      <c r="C7" s="62">
        <v>1332728.8954190433</v>
      </c>
      <c r="D7" s="62">
        <v>1393551.4025486596</v>
      </c>
      <c r="E7" s="62">
        <v>1459010.2531384835</v>
      </c>
      <c r="F7" s="62">
        <v>1514430.345683896</v>
      </c>
      <c r="G7" s="62">
        <v>1601648.1743589998</v>
      </c>
      <c r="H7" s="62">
        <v>1674691.6811772108</v>
      </c>
      <c r="I7" s="62">
        <v>1779111.5744925905</v>
      </c>
      <c r="J7" s="62">
        <v>1903075.8733147983</v>
      </c>
      <c r="K7" s="62">
        <v>2027227.2491966265</v>
      </c>
      <c r="L7" s="62">
        <v>2109360.8372687255</v>
      </c>
      <c r="M7" s="62">
        <v>2164809.5232973723</v>
      </c>
      <c r="N7" s="62">
        <v>2234874.2190576731</v>
      </c>
      <c r="O7" s="62">
        <v>2306892.7309394847</v>
      </c>
      <c r="P7" s="62">
        <v>2346191.0445473618</v>
      </c>
      <c r="Q7" s="62">
        <v>2450048.3319940232</v>
      </c>
    </row>
    <row r="8" spans="1:17" ht="12.95" customHeight="1" x14ac:dyDescent="0.25">
      <c r="A8" s="133" t="s">
        <v>136</v>
      </c>
      <c r="B8" s="143"/>
      <c r="C8" s="143">
        <v>130270.24922934105</v>
      </c>
      <c r="D8" s="143">
        <v>145550.25103513885</v>
      </c>
      <c r="E8" s="143">
        <v>152728.42681251193</v>
      </c>
      <c r="F8" s="143">
        <v>145307.7560547812</v>
      </c>
      <c r="G8" s="143">
        <v>179802.12208975322</v>
      </c>
      <c r="H8" s="143">
        <v>168405.32903530047</v>
      </c>
      <c r="I8" s="143">
        <v>202642.57019898153</v>
      </c>
      <c r="J8" s="143">
        <v>225133.65601231775</v>
      </c>
      <c r="K8" s="143">
        <v>228355.81378764141</v>
      </c>
      <c r="L8" s="143">
        <v>189464.15911508678</v>
      </c>
      <c r="M8" s="143">
        <v>165999.17420292355</v>
      </c>
      <c r="N8" s="143">
        <v>183931.69857980619</v>
      </c>
      <c r="O8" s="143">
        <v>189301.52478590215</v>
      </c>
      <c r="P8" s="143">
        <v>169568.56283721825</v>
      </c>
      <c r="Q8" s="143">
        <v>249407.53848180023</v>
      </c>
    </row>
    <row r="9" spans="1:17" ht="12.95" customHeight="1" x14ac:dyDescent="0.25">
      <c r="A9" s="131" t="s">
        <v>135</v>
      </c>
      <c r="B9" s="142"/>
      <c r="C9" s="142">
        <f>B7+C8-C7</f>
        <v>82259.945539342007</v>
      </c>
      <c r="D9" s="142">
        <f t="shared" ref="D9:Q9" si="0">C7+D8-D7</f>
        <v>84727.743905522395</v>
      </c>
      <c r="E9" s="142">
        <f t="shared" si="0"/>
        <v>87269.57622268796</v>
      </c>
      <c r="F9" s="142">
        <f t="shared" si="0"/>
        <v>89887.663509368664</v>
      </c>
      <c r="G9" s="142">
        <f t="shared" si="0"/>
        <v>92584.293414649321</v>
      </c>
      <c r="H9" s="142">
        <f t="shared" si="0"/>
        <v>95361.82221708959</v>
      </c>
      <c r="I9" s="142">
        <f t="shared" si="0"/>
        <v>98222.676883601816</v>
      </c>
      <c r="J9" s="142">
        <f t="shared" si="0"/>
        <v>101169.35719010979</v>
      </c>
      <c r="K9" s="142">
        <f t="shared" si="0"/>
        <v>104204.43790581333</v>
      </c>
      <c r="L9" s="142">
        <f t="shared" si="0"/>
        <v>107330.57104298798</v>
      </c>
      <c r="M9" s="142">
        <f t="shared" si="0"/>
        <v>110550.48817427689</v>
      </c>
      <c r="N9" s="142">
        <f t="shared" si="0"/>
        <v>113867.00281950552</v>
      </c>
      <c r="O9" s="142">
        <f t="shared" si="0"/>
        <v>117283.01290409081</v>
      </c>
      <c r="P9" s="142">
        <f t="shared" si="0"/>
        <v>130270.24922934128</v>
      </c>
      <c r="Q9" s="142">
        <f t="shared" si="0"/>
        <v>145550.25103513896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8759.9999999999927</v>
      </c>
      <c r="C11" s="140">
        <v>8759.9999999999964</v>
      </c>
      <c r="D11" s="140">
        <v>8759.9999999999945</v>
      </c>
      <c r="E11" s="140">
        <v>8759.9999999999945</v>
      </c>
      <c r="F11" s="140">
        <v>8759.9999999999945</v>
      </c>
      <c r="G11" s="140">
        <v>8759.9999999999945</v>
      </c>
      <c r="H11" s="140">
        <v>8759.9999999999964</v>
      </c>
      <c r="I11" s="140">
        <v>8759.9999999999964</v>
      </c>
      <c r="J11" s="140">
        <v>8759.9999999999945</v>
      </c>
      <c r="K11" s="140">
        <v>8759.9999999999909</v>
      </c>
      <c r="L11" s="140">
        <v>8759.9999999999945</v>
      </c>
      <c r="M11" s="140">
        <v>8759.9999999999982</v>
      </c>
      <c r="N11" s="140">
        <v>8759.9999999999927</v>
      </c>
      <c r="O11" s="140">
        <v>8760</v>
      </c>
      <c r="P11" s="140">
        <v>8759.9999999999945</v>
      </c>
      <c r="Q11" s="140">
        <v>8759.9999999999964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49.752445043881423</v>
      </c>
      <c r="C13" s="137">
        <f t="shared" ref="C13:Q13" si="1">IF(C5=0,0,1000000*C5/C7)</f>
        <v>48.661792489987626</v>
      </c>
      <c r="D13" s="137">
        <f t="shared" si="1"/>
        <v>47.387308233407424</v>
      </c>
      <c r="E13" s="137">
        <f t="shared" si="1"/>
        <v>46.107548060319729</v>
      </c>
      <c r="F13" s="137">
        <f t="shared" si="1"/>
        <v>44.930606353086226</v>
      </c>
      <c r="G13" s="137">
        <f t="shared" si="1"/>
        <v>43.60036997360109</v>
      </c>
      <c r="H13" s="137">
        <f t="shared" si="1"/>
        <v>42.40430857802653</v>
      </c>
      <c r="I13" s="137">
        <f t="shared" si="1"/>
        <v>41.119017377387003</v>
      </c>
      <c r="J13" s="137">
        <f t="shared" si="1"/>
        <v>39.808857414379943</v>
      </c>
      <c r="K13" s="137">
        <f t="shared" si="1"/>
        <v>38.564213415904177</v>
      </c>
      <c r="L13" s="137">
        <f t="shared" si="1"/>
        <v>37.479412201075235</v>
      </c>
      <c r="M13" s="137">
        <f t="shared" si="1"/>
        <v>36.459863406109797</v>
      </c>
      <c r="N13" s="137">
        <f t="shared" si="1"/>
        <v>35.354487385799267</v>
      </c>
      <c r="O13" s="137">
        <f t="shared" si="1"/>
        <v>34.16200728476116</v>
      </c>
      <c r="P13" s="137">
        <f t="shared" si="1"/>
        <v>33.463922373077843</v>
      </c>
      <c r="Q13" s="137">
        <f t="shared" si="1"/>
        <v>32.504174964518768</v>
      </c>
    </row>
    <row r="14" spans="1:17" ht="12.95" customHeight="1" x14ac:dyDescent="0.25">
      <c r="A14" s="131" t="s">
        <v>132</v>
      </c>
      <c r="B14" s="130"/>
      <c r="C14" s="130">
        <v>38.594531536877582</v>
      </c>
      <c r="D14" s="130">
        <v>37.094304416052161</v>
      </c>
      <c r="E14" s="130">
        <v>36.51324397703101</v>
      </c>
      <c r="F14" s="130">
        <v>36.095935449618729</v>
      </c>
      <c r="G14" s="130">
        <v>35.563953051403153</v>
      </c>
      <c r="H14" s="130">
        <v>35.189941465541523</v>
      </c>
      <c r="I14" s="130">
        <v>34.68173174566455</v>
      </c>
      <c r="J14" s="130">
        <v>33.923756050814823</v>
      </c>
      <c r="K14" s="130">
        <v>33.297044796626331</v>
      </c>
      <c r="L14" s="130">
        <v>32.824880371234883</v>
      </c>
      <c r="M14" s="130">
        <v>32.356861605631579</v>
      </c>
      <c r="N14" s="130">
        <v>31.257987129657174</v>
      </c>
      <c r="O14" s="130">
        <v>29.742869495923593</v>
      </c>
      <c r="P14" s="130">
        <v>27.908403955559436</v>
      </c>
      <c r="Q14" s="130">
        <v>26.154502093063336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0.99133881021699577</v>
      </c>
      <c r="C16" s="134">
        <f>C7/RES_summary!C$6</f>
        <v>1.0061611751295843</v>
      </c>
      <c r="D16" s="134">
        <f>D7/RES_summary!D$6</f>
        <v>1.0264127865240762</v>
      </c>
      <c r="E16" s="134">
        <f>E7/RES_summary!E$6</f>
        <v>1.0493034322110757</v>
      </c>
      <c r="F16" s="134">
        <f>F7/RES_summary!F$6</f>
        <v>1.0713045160861496</v>
      </c>
      <c r="G16" s="134">
        <f>G7/RES_summary!G$6</f>
        <v>1.0969359003247012</v>
      </c>
      <c r="H16" s="134">
        <f>H7/RES_summary!H$6</f>
        <v>1.1230526913814218</v>
      </c>
      <c r="I16" s="134">
        <f>I7/RES_summary!I$6</f>
        <v>1.1506519463765084</v>
      </c>
      <c r="J16" s="134">
        <f>J7/RES_summary!J$6</f>
        <v>1.1816941411387019</v>
      </c>
      <c r="K16" s="134">
        <f>K7/RES_summary!K$6</f>
        <v>1.214186995698191</v>
      </c>
      <c r="L16" s="134">
        <f>L7/RES_summary!L$6</f>
        <v>1.2402744702209978</v>
      </c>
      <c r="M16" s="134">
        <f>M7/RES_summary!M$6</f>
        <v>1.276375554695808</v>
      </c>
      <c r="N16" s="134">
        <f>N7/RES_summary!N$6</f>
        <v>1.3089211475917559</v>
      </c>
      <c r="O16" s="134">
        <f>O7/RES_summary!O$6</f>
        <v>1.3471276180657132</v>
      </c>
      <c r="P16" s="134">
        <f>P7/RES_summary!P$6</f>
        <v>1.3902406914772396</v>
      </c>
      <c r="Q16" s="134">
        <f>Q7/RES_summary!Q$6</f>
        <v>1.4372819668633983</v>
      </c>
    </row>
    <row r="17" spans="1:17" ht="12.95" customHeight="1" x14ac:dyDescent="0.25">
      <c r="A17" s="133" t="s">
        <v>49</v>
      </c>
      <c r="B17" s="132">
        <f>1000000*B5/RES_summary!B$6</f>
        <v>49.321529675187882</v>
      </c>
      <c r="C17" s="132">
        <f>1000000*C5/RES_summary!C$6</f>
        <v>48.96160631563793</v>
      </c>
      <c r="D17" s="132">
        <f>1000000*D5/RES_summary!D$6</f>
        <v>48.638939089727018</v>
      </c>
      <c r="E17" s="132">
        <f>1000000*E5/RES_summary!E$6</f>
        <v>48.380808430530621</v>
      </c>
      <c r="F17" s="132">
        <f>1000000*F5/RES_summary!F$6</f>
        <v>48.134361496550326</v>
      </c>
      <c r="G17" s="132">
        <f>1000000*G5/RES_summary!G$6</f>
        <v>47.826811091482178</v>
      </c>
      <c r="H17" s="132">
        <f>1000000*H5/RES_summary!H$6</f>
        <v>47.622272874721006</v>
      </c>
      <c r="I17" s="132">
        <f>1000000*I5/RES_summary!I$6</f>
        <v>47.313677378379822</v>
      </c>
      <c r="J17" s="132">
        <f>1000000*J5/RES_summary!J$6</f>
        <v>47.041893571998756</v>
      </c>
      <c r="K17" s="132">
        <f>1000000*K5/RES_summary!K$6</f>
        <v>46.824166428920563</v>
      </c>
      <c r="L17" s="132">
        <f>1000000*L5/RES_summary!L$6</f>
        <v>46.484758111882982</v>
      </c>
      <c r="M17" s="132">
        <f>1000000*M5/RES_summary!M$6</f>
        <v>46.536478379106789</v>
      </c>
      <c r="N17" s="132">
        <f>1000000*N5/RES_summary!N$6</f>
        <v>46.27623620153863</v>
      </c>
      <c r="O17" s="132">
        <f>1000000*O5/RES_summary!O$6</f>
        <v>46.020583501863847</v>
      </c>
      <c r="P17" s="132">
        <f>1000000*P5/RES_summary!P$6</f>
        <v>46.522906579488414</v>
      </c>
      <c r="Q17" s="132">
        <f>1000000*Q5/RES_summary!Q$6</f>
        <v>46.717664524275563</v>
      </c>
    </row>
    <row r="18" spans="1:17" ht="12.95" customHeight="1" x14ac:dyDescent="0.25">
      <c r="A18" s="131" t="s">
        <v>48</v>
      </c>
      <c r="B18" s="130">
        <f>B3*1000000/0.086/RES_summary!B$6</f>
        <v>432.05659995464543</v>
      </c>
      <c r="C18" s="130">
        <f>C3*1000000/0.086/RES_summary!C$6</f>
        <v>428.90367132498812</v>
      </c>
      <c r="D18" s="130">
        <f>D3*1000000/0.086/RES_summary!D$6</f>
        <v>426.07710642600841</v>
      </c>
      <c r="E18" s="130">
        <f>E3*1000000/0.086/RES_summary!E$6</f>
        <v>423.8158818514479</v>
      </c>
      <c r="F18" s="130">
        <f>F3*1000000/0.086/RES_summary!F$6</f>
        <v>421.6570067097806</v>
      </c>
      <c r="G18" s="130">
        <f>G3*1000000/0.086/RES_summary!G$6</f>
        <v>418.96286516138366</v>
      </c>
      <c r="H18" s="130">
        <f>H3*1000000/0.086/RES_summary!H$6</f>
        <v>417.17111038255587</v>
      </c>
      <c r="I18" s="130">
        <f>I3*1000000/0.086/RES_summary!I$6</f>
        <v>414.46781383460706</v>
      </c>
      <c r="J18" s="130">
        <f>J3*1000000/0.086/RES_summary!J$6</f>
        <v>412.08698769070884</v>
      </c>
      <c r="K18" s="130">
        <f>K3*1000000/0.086/RES_summary!K$6</f>
        <v>410.17969791734362</v>
      </c>
      <c r="L18" s="130">
        <f>L3*1000000/0.086/RES_summary!L$6</f>
        <v>407.20648106009463</v>
      </c>
      <c r="M18" s="130">
        <f>M3*1000000/0.086/RES_summary!M$6</f>
        <v>407.65955060097536</v>
      </c>
      <c r="N18" s="130">
        <f>N3*1000000/0.086/RES_summary!N$6</f>
        <v>405.37982912547818</v>
      </c>
      <c r="O18" s="130">
        <f>O3*1000000/0.086/RES_summary!O$6</f>
        <v>403.14031147632727</v>
      </c>
      <c r="P18" s="130">
        <f>P3*1000000/0.086/RES_summary!P$6</f>
        <v>407.5406616363183</v>
      </c>
      <c r="Q18" s="130">
        <f>Q3*1000000/0.086/RES_summary!Q$6</f>
        <v>409.24674123265373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22.583881003689395</v>
      </c>
      <c r="C3" s="144">
        <v>22.393928301216015</v>
      </c>
      <c r="D3" s="144">
        <v>22.68257820112682</v>
      </c>
      <c r="E3" s="144">
        <v>23.238319193076794</v>
      </c>
      <c r="F3" s="144">
        <v>23.480210623978572</v>
      </c>
      <c r="G3" s="144">
        <v>23.717589688839446</v>
      </c>
      <c r="H3" s="144">
        <v>24.120785237913367</v>
      </c>
      <c r="I3" s="144">
        <v>24.85610643950691</v>
      </c>
      <c r="J3" s="144">
        <v>25.563931210572122</v>
      </c>
      <c r="K3" s="144">
        <v>26.222376849907672</v>
      </c>
      <c r="L3" s="144">
        <v>26.800196046095124</v>
      </c>
      <c r="M3" s="144">
        <v>26.706142837244336</v>
      </c>
      <c r="N3" s="144">
        <v>26.558120635660018</v>
      </c>
      <c r="O3" s="144">
        <v>26.342273839152</v>
      </c>
      <c r="P3" s="144">
        <v>26.20617398670667</v>
      </c>
      <c r="Q3" s="144">
        <v>26.137137635839942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343.53170940769257</v>
      </c>
      <c r="C5" s="144">
        <v>343.88998177695998</v>
      </c>
      <c r="D5" s="144">
        <v>345.22741392839674</v>
      </c>
      <c r="E5" s="144">
        <v>347.65485563044371</v>
      </c>
      <c r="F5" s="144">
        <v>349.11486742604922</v>
      </c>
      <c r="G5" s="144">
        <v>354.64587095503134</v>
      </c>
      <c r="H5" s="144">
        <v>357.67178350703205</v>
      </c>
      <c r="I5" s="144">
        <v>364.57622340901077</v>
      </c>
      <c r="J5" s="144">
        <v>372.6274846174843</v>
      </c>
      <c r="K5" s="144">
        <v>381.88615370361208</v>
      </c>
      <c r="L5" s="144">
        <v>388.77107529570509</v>
      </c>
      <c r="M5" s="144">
        <v>385.16856422906284</v>
      </c>
      <c r="N5" s="144">
        <v>381.73893520123573</v>
      </c>
      <c r="O5" s="144">
        <v>377.05831057617388</v>
      </c>
      <c r="P5" s="144">
        <v>372.54952406480743</v>
      </c>
      <c r="Q5" s="144">
        <v>367.29708218940851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988451.68398606125</v>
      </c>
      <c r="C7" s="62">
        <v>1009153.7993186715</v>
      </c>
      <c r="D7" s="62">
        <v>1037759.5672398295</v>
      </c>
      <c r="E7" s="62">
        <v>1072731.4395751397</v>
      </c>
      <c r="F7" s="62">
        <v>1106182.4324642837</v>
      </c>
      <c r="G7" s="62">
        <v>1159700.9592925254</v>
      </c>
      <c r="H7" s="62">
        <v>1205615.5698636938</v>
      </c>
      <c r="I7" s="62">
        <v>1273829.3893014155</v>
      </c>
      <c r="J7" s="62">
        <v>1352169.3822228366</v>
      </c>
      <c r="K7" s="62">
        <v>1442617.319946548</v>
      </c>
      <c r="L7" s="62">
        <v>1527631.2835927235</v>
      </c>
      <c r="M7" s="62">
        <v>1566441.8955226827</v>
      </c>
      <c r="N7" s="62">
        <v>1615346.1327751793</v>
      </c>
      <c r="O7" s="62">
        <v>1674538.8267492508</v>
      </c>
      <c r="P7" s="62">
        <v>1723599.7457714106</v>
      </c>
      <c r="Q7" s="62">
        <v>1812531.7388843668</v>
      </c>
    </row>
    <row r="8" spans="1:17" ht="12.95" customHeight="1" x14ac:dyDescent="0.25">
      <c r="A8" s="133" t="s">
        <v>136</v>
      </c>
      <c r="B8" s="143"/>
      <c r="C8" s="143">
        <v>88866.626270676177</v>
      </c>
      <c r="D8" s="143">
        <v>97997.24005610896</v>
      </c>
      <c r="E8" s="143">
        <v>105612.39096868981</v>
      </c>
      <c r="F8" s="143">
        <v>105363.04085792528</v>
      </c>
      <c r="G8" s="143">
        <v>126724.99166046029</v>
      </c>
      <c r="H8" s="143">
        <v>120438.79177036745</v>
      </c>
      <c r="I8" s="143">
        <v>144079.43589850588</v>
      </c>
      <c r="J8" s="143">
        <v>155571.1904784994</v>
      </c>
      <c r="K8" s="143">
        <v>169069.29683681775</v>
      </c>
      <c r="L8" s="143">
        <v>165050.50722331746</v>
      </c>
      <c r="M8" s="143">
        <v>120287.81329148983</v>
      </c>
      <c r="N8" s="143">
        <v>131848.02823853446</v>
      </c>
      <c r="O8" s="143">
        <v>143629.47319785837</v>
      </c>
      <c r="P8" s="143">
        <v>137927.54529283539</v>
      </c>
      <c r="Q8" s="143">
        <v>186929.23316906526</v>
      </c>
    </row>
    <row r="9" spans="1:17" ht="12.95" customHeight="1" x14ac:dyDescent="0.25">
      <c r="A9" s="131" t="s">
        <v>135</v>
      </c>
      <c r="B9" s="142"/>
      <c r="C9" s="142">
        <f>B7+C8-C7</f>
        <v>68164.510938066058</v>
      </c>
      <c r="D9" s="142">
        <f t="shared" ref="D9:Q9" si="0">C7+D8-D7</f>
        <v>69391.47213495092</v>
      </c>
      <c r="E9" s="142">
        <f t="shared" si="0"/>
        <v>70640.518633379601</v>
      </c>
      <c r="F9" s="142">
        <f t="shared" si="0"/>
        <v>71912.04796878132</v>
      </c>
      <c r="G9" s="142">
        <f t="shared" si="0"/>
        <v>73206.464832218597</v>
      </c>
      <c r="H9" s="142">
        <f t="shared" si="0"/>
        <v>74524.181199199054</v>
      </c>
      <c r="I9" s="142">
        <f t="shared" si="0"/>
        <v>75865.616460784106</v>
      </c>
      <c r="J9" s="142">
        <f t="shared" si="0"/>
        <v>77231.197557078442</v>
      </c>
      <c r="K9" s="142">
        <f t="shared" si="0"/>
        <v>78621.359113106504</v>
      </c>
      <c r="L9" s="142">
        <f t="shared" si="0"/>
        <v>80036.543577141827</v>
      </c>
      <c r="M9" s="142">
        <f t="shared" si="0"/>
        <v>81477.201361530693</v>
      </c>
      <c r="N9" s="142">
        <f t="shared" si="0"/>
        <v>82943.790986037813</v>
      </c>
      <c r="O9" s="142">
        <f t="shared" si="0"/>
        <v>84436.7792237869</v>
      </c>
      <c r="P9" s="142">
        <f t="shared" si="0"/>
        <v>88866.626270675566</v>
      </c>
      <c r="Q9" s="142">
        <f t="shared" si="0"/>
        <v>97997.240056109149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764.42220701411634</v>
      </c>
      <c r="C11" s="140">
        <v>757.20296876605551</v>
      </c>
      <c r="D11" s="140">
        <v>763.99178823652881</v>
      </c>
      <c r="E11" s="140">
        <v>777.24504489654475</v>
      </c>
      <c r="F11" s="140">
        <v>782.05121123298125</v>
      </c>
      <c r="G11" s="140">
        <v>777.6374947542572</v>
      </c>
      <c r="H11" s="140">
        <v>784.16654565921817</v>
      </c>
      <c r="I11" s="140">
        <v>792.76835658695097</v>
      </c>
      <c r="J11" s="140">
        <v>797.72702322686462</v>
      </c>
      <c r="K11" s="140">
        <v>798.43522935503768</v>
      </c>
      <c r="L11" s="140">
        <v>801.57760282312893</v>
      </c>
      <c r="M11" s="140">
        <v>806.23543419405769</v>
      </c>
      <c r="N11" s="140">
        <v>808.97002572140366</v>
      </c>
      <c r="O11" s="140">
        <v>812.3558111993957</v>
      </c>
      <c r="P11" s="140">
        <v>817.9394514024126</v>
      </c>
      <c r="Q11" s="140">
        <v>827.45063820349139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347.54527203834164</v>
      </c>
      <c r="C13" s="137">
        <f t="shared" ref="C13:Q13" si="1">IF(C5=0,0,1000000*C5/C7)</f>
        <v>340.7706357634849</v>
      </c>
      <c r="D13" s="137">
        <f t="shared" si="1"/>
        <v>332.6660864679975</v>
      </c>
      <c r="E13" s="137">
        <f t="shared" si="1"/>
        <v>324.08377605501528</v>
      </c>
      <c r="F13" s="137">
        <f t="shared" si="1"/>
        <v>315.60333737023205</v>
      </c>
      <c r="G13" s="137">
        <f t="shared" si="1"/>
        <v>305.80803448794484</v>
      </c>
      <c r="H13" s="137">
        <f t="shared" si="1"/>
        <v>296.67150329476101</v>
      </c>
      <c r="I13" s="137">
        <f t="shared" si="1"/>
        <v>286.20490818550599</v>
      </c>
      <c r="J13" s="137">
        <f t="shared" si="1"/>
        <v>275.57751973715045</v>
      </c>
      <c r="K13" s="137">
        <f t="shared" si="1"/>
        <v>264.71757161335188</v>
      </c>
      <c r="L13" s="137">
        <f t="shared" si="1"/>
        <v>254.49274276537662</v>
      </c>
      <c r="M13" s="137">
        <f t="shared" si="1"/>
        <v>245.88755275888587</v>
      </c>
      <c r="N13" s="137">
        <f t="shared" si="1"/>
        <v>236.32020868827956</v>
      </c>
      <c r="O13" s="137">
        <f t="shared" si="1"/>
        <v>225.17143499631464</v>
      </c>
      <c r="P13" s="137">
        <f t="shared" si="1"/>
        <v>216.14619344125626</v>
      </c>
      <c r="Q13" s="137">
        <f t="shared" si="1"/>
        <v>202.64311752989437</v>
      </c>
    </row>
    <row r="14" spans="1:17" ht="12.95" customHeight="1" x14ac:dyDescent="0.25">
      <c r="A14" s="131" t="s">
        <v>132</v>
      </c>
      <c r="B14" s="130"/>
      <c r="C14" s="130">
        <v>270.61369240404389</v>
      </c>
      <c r="D14" s="130">
        <v>259.74313355300023</v>
      </c>
      <c r="E14" s="130">
        <v>255.44559421453249</v>
      </c>
      <c r="F14" s="130">
        <v>251.06245847079774</v>
      </c>
      <c r="G14" s="130">
        <v>244.41559520516455</v>
      </c>
      <c r="H14" s="130">
        <v>240.17543646122897</v>
      </c>
      <c r="I14" s="130">
        <v>230.92244917335444</v>
      </c>
      <c r="J14" s="130">
        <v>224.28702040509117</v>
      </c>
      <c r="K14" s="130">
        <v>216.37962309872066</v>
      </c>
      <c r="L14" s="130">
        <v>210.2462118196797</v>
      </c>
      <c r="M14" s="130">
        <v>205.46142098022813</v>
      </c>
      <c r="N14" s="130">
        <v>192.62399076881982</v>
      </c>
      <c r="O14" s="130">
        <v>171.72644465758901</v>
      </c>
      <c r="P14" s="130">
        <v>141.66669401493692</v>
      </c>
      <c r="Q14" s="130">
        <v>108.07120959004476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0.76272774650278696</v>
      </c>
      <c r="C16" s="134">
        <f>C7/RES_summary!C$6</f>
        <v>0.76187390856390269</v>
      </c>
      <c r="D16" s="134">
        <f>D7/RES_summary!D$6</f>
        <v>0.76435622482569998</v>
      </c>
      <c r="E16" s="134">
        <f>E7/RES_summary!E$6</f>
        <v>0.77149614196719618</v>
      </c>
      <c r="F16" s="134">
        <f>F7/RES_summary!F$6</f>
        <v>0.78251088859355455</v>
      </c>
      <c r="G16" s="134">
        <f>G7/RES_summary!G$6</f>
        <v>0.79425534037653678</v>
      </c>
      <c r="H16" s="134">
        <f>H7/RES_summary!H$6</f>
        <v>0.80848900470742535</v>
      </c>
      <c r="I16" s="134">
        <f>I7/RES_summary!I$6</f>
        <v>0.82385741690725933</v>
      </c>
      <c r="J16" s="134">
        <f>J7/RES_summary!J$6</f>
        <v>0.83961478320709848</v>
      </c>
      <c r="K16" s="134">
        <f>K7/RES_summary!K$6</f>
        <v>0.86404086682547432</v>
      </c>
      <c r="L16" s="134">
        <f>L7/RES_summary!L$6</f>
        <v>0.89822568404383996</v>
      </c>
      <c r="M16" s="134">
        <f>M7/RES_summary!M$6</f>
        <v>0.92357693449682365</v>
      </c>
      <c r="N16" s="134">
        <f>N7/RES_summary!N$6</f>
        <v>0.94607593386687572</v>
      </c>
      <c r="O16" s="134">
        <f>O7/RES_summary!O$6</f>
        <v>0.97785972914249375</v>
      </c>
      <c r="P16" s="134">
        <f>P7/RES_summary!P$6</f>
        <v>1.0213228406783601</v>
      </c>
      <c r="Q16" s="134">
        <f>Q7/RES_summary!Q$6</f>
        <v>1.0632929761617507</v>
      </c>
    </row>
    <row r="17" spans="1:17" ht="12.95" customHeight="1" x14ac:dyDescent="0.25">
      <c r="A17" s="133" t="s">
        <v>49</v>
      </c>
      <c r="B17" s="132">
        <f>1000000*B5/RES_summary!B$6</f>
        <v>265.08242214950235</v>
      </c>
      <c r="C17" s="132">
        <f>1000000*C5/RES_summary!C$6</f>
        <v>259.62425619293231</v>
      </c>
      <c r="D17" s="132">
        <f>1000000*D5/RES_summary!D$6</f>
        <v>254.27539398021844</v>
      </c>
      <c r="E17" s="132">
        <f>1000000*E5/RES_summary!E$6</f>
        <v>250.02938290060504</v>
      </c>
      <c r="F17" s="132">
        <f>1000000*F5/RES_summary!F$6</f>
        <v>246.96304796867165</v>
      </c>
      <c r="G17" s="132">
        <f>1000000*G5/RES_summary!G$6</f>
        <v>242.88966452210232</v>
      </c>
      <c r="H17" s="132">
        <f>1000000*H5/RES_summary!H$6</f>
        <v>239.85564842383701</v>
      </c>
      <c r="I17" s="132">
        <f>1000000*I5/RES_summary!I$6</f>
        <v>235.79203636389028</v>
      </c>
      <c r="J17" s="132">
        <f>1000000*J5/RES_summary!J$6</f>
        <v>231.37895949085745</v>
      </c>
      <c r="K17" s="132">
        <f>1000000*K5/RES_summary!K$6</f>
        <v>228.72680004073516</v>
      </c>
      <c r="L17" s="132">
        <f>1000000*L5/RES_summary!L$6</f>
        <v>228.5919179546234</v>
      </c>
      <c r="M17" s="132">
        <f>1000000*M5/RES_summary!M$6</f>
        <v>227.09607220797781</v>
      </c>
      <c r="N17" s="132">
        <f>1000000*N5/RES_summary!N$6</f>
        <v>223.57686212637904</v>
      </c>
      <c r="O17" s="132">
        <f>1000000*O5/RES_summary!O$6</f>
        <v>220.18607843612287</v>
      </c>
      <c r="P17" s="132">
        <f>1000000*P5/RES_summary!P$6</f>
        <v>220.75504428723815</v>
      </c>
      <c r="Q17" s="132">
        <f>1000000*Q5/RES_summary!Q$6</f>
        <v>215.46900353705684</v>
      </c>
    </row>
    <row r="18" spans="1:17" ht="12.95" customHeight="1" x14ac:dyDescent="0.25">
      <c r="A18" s="131" t="s">
        <v>48</v>
      </c>
      <c r="B18" s="130">
        <f>B3*1000000/0.086/RES_summary!B$6</f>
        <v>202.63489018017032</v>
      </c>
      <c r="C18" s="130">
        <f>C3*1000000/0.086/RES_summary!C$6</f>
        <v>196.58825755296729</v>
      </c>
      <c r="D18" s="130">
        <f>D3*1000000/0.086/RES_summary!D$6</f>
        <v>194.26431295149499</v>
      </c>
      <c r="E18" s="130">
        <f>E3*1000000/0.086/RES_summary!E$6</f>
        <v>194.33409893803613</v>
      </c>
      <c r="F18" s="130">
        <f>F3*1000000/0.086/RES_summary!F$6</f>
        <v>193.13775079368844</v>
      </c>
      <c r="G18" s="130">
        <f>G3*1000000/0.086/RES_summary!G$6</f>
        <v>188.88011022066965</v>
      </c>
      <c r="H18" s="130">
        <f>H3*1000000/0.086/RES_summary!H$6</f>
        <v>188.08677528137216</v>
      </c>
      <c r="I18" s="130">
        <f>I3*1000000/0.086/RES_summary!I$6</f>
        <v>186.92846516449185</v>
      </c>
      <c r="J18" s="130">
        <f>J3*1000000/0.086/RES_summary!J$6</f>
        <v>184.57724859197106</v>
      </c>
      <c r="K18" s="130">
        <f>K3*1000000/0.086/RES_summary!K$6</f>
        <v>182.62353505016819</v>
      </c>
      <c r="L18" s="130">
        <f>L3*1000000/0.086/RES_summary!L$6</f>
        <v>183.23416161880843</v>
      </c>
      <c r="M18" s="130">
        <f>M3*1000000/0.086/RES_summary!M$6</f>
        <v>183.092900380364</v>
      </c>
      <c r="N18" s="130">
        <f>N3*1000000/0.086/RES_summary!N$6</f>
        <v>180.86697990508759</v>
      </c>
      <c r="O18" s="130">
        <f>O3*1000000/0.086/RES_summary!O$6</f>
        <v>178.86944036279036</v>
      </c>
      <c r="P18" s="130">
        <f>P3*1000000/0.086/RES_summary!P$6</f>
        <v>180.56425981861889</v>
      </c>
      <c r="Q18" s="130">
        <f>Q3*1000000/0.086/RES_summary!Q$6</f>
        <v>178.289964489808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249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15.068721891864048</v>
      </c>
      <c r="C3" s="144">
        <v>17.104137263489658</v>
      </c>
      <c r="D3" s="144">
        <v>19.374632909105323</v>
      </c>
      <c r="E3" s="144">
        <v>22.285301129975771</v>
      </c>
      <c r="F3" s="144">
        <v>24.957291444952098</v>
      </c>
      <c r="G3" s="144">
        <v>27.683687935704434</v>
      </c>
      <c r="H3" s="144">
        <v>30.051514136392761</v>
      </c>
      <c r="I3" s="144">
        <v>33.009038776235492</v>
      </c>
      <c r="J3" s="144">
        <v>36.175272050231321</v>
      </c>
      <c r="K3" s="144">
        <v>39.589215800255879</v>
      </c>
      <c r="L3" s="144">
        <v>42.079429638750291</v>
      </c>
      <c r="M3" s="144">
        <v>42.613873366932651</v>
      </c>
      <c r="N3" s="144">
        <v>43.534868266699263</v>
      </c>
      <c r="O3" s="144">
        <v>44.445376348498264</v>
      </c>
      <c r="P3" s="144">
        <v>44.410528482629068</v>
      </c>
      <c r="Q3" s="144">
        <v>44.602078474397075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647.64738394757364</v>
      </c>
      <c r="C5" s="144">
        <v>731.05029285109731</v>
      </c>
      <c r="D5" s="144">
        <v>824.31387576860436</v>
      </c>
      <c r="E5" s="144">
        <v>944.22504880335282</v>
      </c>
      <c r="F5" s="144">
        <v>1052.0659542922078</v>
      </c>
      <c r="G5" s="144">
        <v>1162.6703935937951</v>
      </c>
      <c r="H5" s="144">
        <v>1255.7189478842986</v>
      </c>
      <c r="I5" s="144">
        <v>1373.7367369224733</v>
      </c>
      <c r="J5" s="144">
        <v>1504.2148886335037</v>
      </c>
      <c r="K5" s="144">
        <v>1649.1632338586323</v>
      </c>
      <c r="L5" s="144">
        <v>1750.5097195672781</v>
      </c>
      <c r="M5" s="144">
        <v>1777.5538218774375</v>
      </c>
      <c r="N5" s="144">
        <v>1825.2134039220682</v>
      </c>
      <c r="O5" s="144">
        <v>1864.5370895242518</v>
      </c>
      <c r="P5" s="144">
        <v>1859.0253223572213</v>
      </c>
      <c r="Q5" s="144">
        <v>1872.1539375394477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358836.70016040601</v>
      </c>
      <c r="C7" s="62">
        <v>410612.61841232324</v>
      </c>
      <c r="D7" s="62">
        <v>470486.55849696777</v>
      </c>
      <c r="E7" s="62">
        <v>549887.01181825867</v>
      </c>
      <c r="F7" s="62">
        <v>623412.2166201683</v>
      </c>
      <c r="G7" s="62">
        <v>700555.36297811486</v>
      </c>
      <c r="H7" s="62">
        <v>767863.58668790408</v>
      </c>
      <c r="I7" s="62">
        <v>854579.79906409746</v>
      </c>
      <c r="J7" s="62">
        <v>952862.64583555283</v>
      </c>
      <c r="K7" s="62">
        <v>1066265.1612757912</v>
      </c>
      <c r="L7" s="62">
        <v>1154351.1447169385</v>
      </c>
      <c r="M7" s="62">
        <v>1192898.5266953635</v>
      </c>
      <c r="N7" s="62">
        <v>1257891.5439329357</v>
      </c>
      <c r="O7" s="62">
        <v>1329987.1807257463</v>
      </c>
      <c r="P7" s="62">
        <v>1369798.7714262819</v>
      </c>
      <c r="Q7" s="62">
        <v>1457225.4324673705</v>
      </c>
    </row>
    <row r="8" spans="1:17" ht="12.95" customHeight="1" x14ac:dyDescent="0.25">
      <c r="A8" s="133" t="s">
        <v>136</v>
      </c>
      <c r="B8" s="143"/>
      <c r="C8" s="143">
        <v>62958.584417470724</v>
      </c>
      <c r="D8" s="143">
        <v>72622.179513375377</v>
      </c>
      <c r="E8" s="143">
        <v>93933.446270044122</v>
      </c>
      <c r="F8" s="143">
        <v>90092.816763488343</v>
      </c>
      <c r="G8" s="143">
        <v>96030.223994146319</v>
      </c>
      <c r="H8" s="143">
        <v>88839.492215056773</v>
      </c>
      <c r="I8" s="143">
        <v>111261.85847219854</v>
      </c>
      <c r="J8" s="143">
        <v>126264.88332090135</v>
      </c>
      <c r="K8" s="143">
        <v>145302.03710660661</v>
      </c>
      <c r="L8" s="143">
        <v>124451.43814080687</v>
      </c>
      <c r="M8" s="143">
        <v>80004.000336037585</v>
      </c>
      <c r="N8" s="143">
        <v>112253.56216524988</v>
      </c>
      <c r="O8" s="143">
        <v>125972.65801036406</v>
      </c>
      <c r="P8" s="143">
        <v>102770.17511800617</v>
      </c>
      <c r="Q8" s="143">
        <v>160048.84055446417</v>
      </c>
    </row>
    <row r="9" spans="1:17" ht="12.95" customHeight="1" x14ac:dyDescent="0.25">
      <c r="A9" s="131" t="s">
        <v>135</v>
      </c>
      <c r="B9" s="142"/>
      <c r="C9" s="142">
        <f>B7+C8-C7</f>
        <v>11182.666165553499</v>
      </c>
      <c r="D9" s="142">
        <f t="shared" ref="D9:Q9" si="0">C7+D8-D7</f>
        <v>12748.239428730856</v>
      </c>
      <c r="E9" s="142">
        <f t="shared" si="0"/>
        <v>14532.992948753177</v>
      </c>
      <c r="F9" s="142">
        <f t="shared" si="0"/>
        <v>16567.611961578717</v>
      </c>
      <c r="G9" s="142">
        <f t="shared" si="0"/>
        <v>18887.07763619977</v>
      </c>
      <c r="H9" s="142">
        <f t="shared" si="0"/>
        <v>21531.268505267566</v>
      </c>
      <c r="I9" s="142">
        <f t="shared" si="0"/>
        <v>24545.646096005104</v>
      </c>
      <c r="J9" s="142">
        <f t="shared" si="0"/>
        <v>27982.03654944594</v>
      </c>
      <c r="K9" s="142">
        <f t="shared" si="0"/>
        <v>31899.521666368237</v>
      </c>
      <c r="L9" s="142">
        <f t="shared" si="0"/>
        <v>36365.45469965972</v>
      </c>
      <c r="M9" s="142">
        <f t="shared" si="0"/>
        <v>41456.618357612519</v>
      </c>
      <c r="N9" s="142">
        <f t="shared" si="0"/>
        <v>47260.544927677605</v>
      </c>
      <c r="O9" s="142">
        <f t="shared" si="0"/>
        <v>53877.021217553411</v>
      </c>
      <c r="P9" s="142">
        <f t="shared" si="0"/>
        <v>62958.584417470498</v>
      </c>
      <c r="Q9" s="142">
        <f t="shared" si="0"/>
        <v>72622.179513375508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270.54489952391674</v>
      </c>
      <c r="C11" s="140">
        <v>272.05421974686391</v>
      </c>
      <c r="D11" s="140">
        <v>273.3017553120556</v>
      </c>
      <c r="E11" s="140">
        <v>274.43818485486702</v>
      </c>
      <c r="F11" s="140">
        <v>275.83923054390004</v>
      </c>
      <c r="G11" s="140">
        <v>276.86552428206977</v>
      </c>
      <c r="H11" s="140">
        <v>278.27581281387563</v>
      </c>
      <c r="I11" s="140">
        <v>279.40290302032543</v>
      </c>
      <c r="J11" s="140">
        <v>279.64269030778871</v>
      </c>
      <c r="K11" s="140">
        <v>279.13532702917826</v>
      </c>
      <c r="L11" s="140">
        <v>279.51612493462386</v>
      </c>
      <c r="M11" s="140">
        <v>278.75957922112076</v>
      </c>
      <c r="N11" s="140">
        <v>277.34806097863049</v>
      </c>
      <c r="O11" s="140">
        <v>277.17694897589325</v>
      </c>
      <c r="P11" s="140">
        <v>277.78077456700174</v>
      </c>
      <c r="Q11" s="140">
        <v>277.02252954228857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1804.8526910933704</v>
      </c>
      <c r="C13" s="137">
        <f t="shared" ref="C13:Q13" si="1">IF(C5=0,0,1000000*C5/C7)</f>
        <v>1780.3892527165385</v>
      </c>
      <c r="D13" s="137">
        <f t="shared" si="1"/>
        <v>1752.0455385632808</v>
      </c>
      <c r="E13" s="137">
        <f t="shared" si="1"/>
        <v>1717.1255703624902</v>
      </c>
      <c r="F13" s="137">
        <f t="shared" si="1"/>
        <v>1687.592777690478</v>
      </c>
      <c r="G13" s="137">
        <f t="shared" si="1"/>
        <v>1659.6409863328911</v>
      </c>
      <c r="H13" s="137">
        <f t="shared" si="1"/>
        <v>1635.3411851455353</v>
      </c>
      <c r="I13" s="137">
        <f t="shared" si="1"/>
        <v>1607.4996605664401</v>
      </c>
      <c r="J13" s="137">
        <f t="shared" si="1"/>
        <v>1578.6271979572432</v>
      </c>
      <c r="K13" s="137">
        <f t="shared" si="1"/>
        <v>1546.6727168365894</v>
      </c>
      <c r="L13" s="137">
        <f t="shared" si="1"/>
        <v>1516.4447383092649</v>
      </c>
      <c r="M13" s="137">
        <f t="shared" si="1"/>
        <v>1490.1131840624535</v>
      </c>
      <c r="N13" s="137">
        <f t="shared" si="1"/>
        <v>1451.0101548304701</v>
      </c>
      <c r="O13" s="137">
        <f t="shared" si="1"/>
        <v>1401.9210985979673</v>
      </c>
      <c r="P13" s="137">
        <f t="shared" si="1"/>
        <v>1357.1521314926715</v>
      </c>
      <c r="Q13" s="137">
        <f t="shared" si="1"/>
        <v>1284.7387204665522</v>
      </c>
    </row>
    <row r="14" spans="1:17" ht="12.95" customHeight="1" x14ac:dyDescent="0.25">
      <c r="A14" s="131" t="s">
        <v>132</v>
      </c>
      <c r="B14" s="130"/>
      <c r="C14" s="130">
        <v>1645.3034162768927</v>
      </c>
      <c r="D14" s="130">
        <v>1601.0573895780738</v>
      </c>
      <c r="E14" s="130">
        <v>1555.793918683803</v>
      </c>
      <c r="F14" s="130">
        <v>1528.9010763677666</v>
      </c>
      <c r="G14" s="130">
        <v>1506.7426293725136</v>
      </c>
      <c r="H14" s="130">
        <v>1484.8049995104923</v>
      </c>
      <c r="I14" s="130">
        <v>1458.8922626142785</v>
      </c>
      <c r="J14" s="130">
        <v>1433.3486945820666</v>
      </c>
      <c r="K14" s="130">
        <v>1393.8020882713172</v>
      </c>
      <c r="L14" s="130">
        <v>1341.7343903831338</v>
      </c>
      <c r="M14" s="130">
        <v>1273.2762247969974</v>
      </c>
      <c r="N14" s="130">
        <v>1184.442624138374</v>
      </c>
      <c r="O14" s="130">
        <v>1084.0747070967086</v>
      </c>
      <c r="P14" s="130">
        <v>954.30611796053893</v>
      </c>
      <c r="Q14" s="130">
        <v>808.50877701515492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0.27689234801253299</v>
      </c>
      <c r="C16" s="134">
        <f>C7/RES_summary!C$6</f>
        <v>0.30999738662894111</v>
      </c>
      <c r="D16" s="134">
        <f>D7/RES_summary!D$6</f>
        <v>0.34653434286370594</v>
      </c>
      <c r="E16" s="134">
        <f>E7/RES_summary!E$6</f>
        <v>0.39547242905799151</v>
      </c>
      <c r="F16" s="134">
        <f>F7/RES_summary!F$6</f>
        <v>0.44100035696713735</v>
      </c>
      <c r="G16" s="134">
        <f>G7/RES_summary!G$6</f>
        <v>0.47979596275770464</v>
      </c>
      <c r="H16" s="134">
        <f>H7/RES_summary!H$6</f>
        <v>0.51493136159693564</v>
      </c>
      <c r="I16" s="134">
        <f>I7/RES_summary!I$6</f>
        <v>0.55270502605076743</v>
      </c>
      <c r="J16" s="134">
        <f>J7/RES_summary!J$6</f>
        <v>0.59166963423929553</v>
      </c>
      <c r="K16" s="134">
        <f>K7/RES_summary!K$6</f>
        <v>0.63862859642408487</v>
      </c>
      <c r="L16" s="134">
        <f>L7/RES_summary!L$6</f>
        <v>0.67874221857490935</v>
      </c>
      <c r="M16" s="134">
        <f>M7/RES_summary!M$6</f>
        <v>0.70333509822492335</v>
      </c>
      <c r="N16" s="134">
        <f>N7/RES_summary!N$6</f>
        <v>0.73672192787874058</v>
      </c>
      <c r="O16" s="134">
        <f>O7/RES_summary!O$6</f>
        <v>0.77665616558571027</v>
      </c>
      <c r="P16" s="134">
        <f>P7/RES_summary!P$6</f>
        <v>0.811677290985374</v>
      </c>
      <c r="Q16" s="134">
        <f>Q7/RES_summary!Q$6</f>
        <v>0.85485817091431071</v>
      </c>
    </row>
    <row r="17" spans="1:17" ht="12.95" customHeight="1" x14ac:dyDescent="0.25">
      <c r="A17" s="133" t="s">
        <v>49</v>
      </c>
      <c r="B17" s="132">
        <f>1000000*B5/RES_summary!B$6</f>
        <v>499.7498994535822</v>
      </c>
      <c r="C17" s="132">
        <f>1000000*C5/RES_summary!C$6</f>
        <v>551.91601552438033</v>
      </c>
      <c r="D17" s="132">
        <f>1000000*D5/RES_summary!D$6</f>
        <v>607.14394937331429</v>
      </c>
      <c r="E17" s="132">
        <f>1000000*E5/RES_summary!E$6</f>
        <v>679.07582030884316</v>
      </c>
      <c r="F17" s="132">
        <f>1000000*F5/RES_summary!F$6</f>
        <v>744.22901737666371</v>
      </c>
      <c r="G17" s="132">
        <f>1000000*G5/RES_summary!G$6</f>
        <v>796.28904486973602</v>
      </c>
      <c r="H17" s="132">
        <f>1000000*H5/RES_summary!H$6</f>
        <v>842.08846314253697</v>
      </c>
      <c r="I17" s="132">
        <f>1000000*I5/RES_summary!I$6</f>
        <v>888.47314176997406</v>
      </c>
      <c r="J17" s="132">
        <f>1000000*J5/RES_summary!J$6</f>
        <v>934.02577681556602</v>
      </c>
      <c r="K17" s="132">
        <f>1000000*K5/RES_summary!K$6</f>
        <v>987.74942628077713</v>
      </c>
      <c r="L17" s="132">
        <f>1000000*L5/RES_summary!L$6</f>
        <v>1029.2750660262784</v>
      </c>
      <c r="M17" s="132">
        <f>1000000*M5/RES_summary!M$6</f>
        <v>1048.0489026788189</v>
      </c>
      <c r="N17" s="132">
        <f>1000000*N5/RES_summary!N$6</f>
        <v>1068.9909986383338</v>
      </c>
      <c r="O17" s="132">
        <f>1000000*O5/RES_summary!O$6</f>
        <v>1088.8106648908038</v>
      </c>
      <c r="P17" s="132">
        <f>1000000*P5/RES_summary!P$6</f>
        <v>1101.5695655449977</v>
      </c>
      <c r="Q17" s="132">
        <f>1000000*Q5/RES_summary!Q$6</f>
        <v>1098.2693926808286</v>
      </c>
    </row>
    <row r="18" spans="1:17" ht="12.95" customHeight="1" x14ac:dyDescent="0.25">
      <c r="A18" s="131" t="s">
        <v>48</v>
      </c>
      <c r="B18" s="130">
        <f>B3*1000000/0.086/RES_summary!B$6</f>
        <v>135.20478633475688</v>
      </c>
      <c r="C18" s="130">
        <f>C3*1000000/0.086/RES_summary!C$6</f>
        <v>150.1510809692833</v>
      </c>
      <c r="D18" s="130">
        <f>D3*1000000/0.086/RES_summary!D$6</f>
        <v>165.9335070908206</v>
      </c>
      <c r="E18" s="130">
        <f>E3*1000000/0.086/RES_summary!E$6</f>
        <v>186.36433550438875</v>
      </c>
      <c r="F18" s="130">
        <f>F3*1000000/0.086/RES_summary!F$6</f>
        <v>205.28755950162173</v>
      </c>
      <c r="G18" s="130">
        <f>G3*1000000/0.086/RES_summary!G$6</f>
        <v>220.46498388792799</v>
      </c>
      <c r="H18" s="130">
        <f>H3*1000000/0.086/RES_summary!H$6</f>
        <v>234.33285154217685</v>
      </c>
      <c r="I18" s="130">
        <f>I3*1000000/0.086/RES_summary!I$6</f>
        <v>248.24197506611992</v>
      </c>
      <c r="J18" s="130">
        <f>J3*1000000/0.086/RES_summary!J$6</f>
        <v>261.19348104552711</v>
      </c>
      <c r="K18" s="130">
        <f>K3*1000000/0.086/RES_summary!K$6</f>
        <v>275.71575912776797</v>
      </c>
      <c r="L18" s="130">
        <f>L3*1000000/0.086/RES_summary!L$6</f>
        <v>287.69897794749443</v>
      </c>
      <c r="M18" s="130">
        <f>M3*1000000/0.086/RES_summary!M$6</f>
        <v>292.15367111390486</v>
      </c>
      <c r="N18" s="130">
        <f>N3*1000000/0.086/RES_summary!N$6</f>
        <v>296.48258067595174</v>
      </c>
      <c r="O18" s="130">
        <f>O3*1000000/0.086/RES_summary!O$6</f>
        <v>301.79321810684672</v>
      </c>
      <c r="P18" s="130">
        <f>P3*1000000/0.086/RES_summary!P$6</f>
        <v>305.994847156525</v>
      </c>
      <c r="Q18" s="130">
        <f>Q3*1000000/0.086/RES_summary!Q$6</f>
        <v>304.24536527931616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8.6877076745327031</v>
      </c>
      <c r="C3" s="144">
        <v>9.6801153442743608</v>
      </c>
      <c r="D3" s="144">
        <v>10.954898994636212</v>
      </c>
      <c r="E3" s="144">
        <v>12.215923280058906</v>
      </c>
      <c r="F3" s="144">
        <v>13.372134744475956</v>
      </c>
      <c r="G3" s="144">
        <v>14.402051161842456</v>
      </c>
      <c r="H3" s="144">
        <v>15.380287114409029</v>
      </c>
      <c r="I3" s="144">
        <v>16.81382204894577</v>
      </c>
      <c r="J3" s="144">
        <v>18.506865683193105</v>
      </c>
      <c r="K3" s="144">
        <v>20.342224653039491</v>
      </c>
      <c r="L3" s="144">
        <v>21.595301364114498</v>
      </c>
      <c r="M3" s="144">
        <v>22.107688891207729</v>
      </c>
      <c r="N3" s="144">
        <v>22.65509141727442</v>
      </c>
      <c r="O3" s="144">
        <v>22.562451982589142</v>
      </c>
      <c r="P3" s="144">
        <v>22.432827267599755</v>
      </c>
      <c r="Q3" s="144">
        <v>23.167324908708704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174.81194399499572</v>
      </c>
      <c r="C5" s="144">
        <v>192.77942712015218</v>
      </c>
      <c r="D5" s="144">
        <v>216.22810800387799</v>
      </c>
      <c r="E5" s="144">
        <v>239.1607158128792</v>
      </c>
      <c r="F5" s="144">
        <v>259.50370546998613</v>
      </c>
      <c r="G5" s="144">
        <v>277.49563764857692</v>
      </c>
      <c r="H5" s="144">
        <v>293.89232026664496</v>
      </c>
      <c r="I5" s="144">
        <v>319.02031562050036</v>
      </c>
      <c r="J5" s="144">
        <v>349.84126122475305</v>
      </c>
      <c r="K5" s="144">
        <v>384.19456453556921</v>
      </c>
      <c r="L5" s="144">
        <v>406.26195707358994</v>
      </c>
      <c r="M5" s="144">
        <v>420.67968589424805</v>
      </c>
      <c r="N5" s="144">
        <v>426.54408675710641</v>
      </c>
      <c r="O5" s="144">
        <v>426.84251028200981</v>
      </c>
      <c r="P5" s="144">
        <v>428.74798529531381</v>
      </c>
      <c r="Q5" s="144">
        <v>440.65312106722598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322660.46456559567</v>
      </c>
      <c r="C7" s="62">
        <v>361246.19746567239</v>
      </c>
      <c r="D7" s="62">
        <v>412268.58798079134</v>
      </c>
      <c r="E7" s="62">
        <v>463615.07597381773</v>
      </c>
      <c r="F7" s="62">
        <v>510775.33049460349</v>
      </c>
      <c r="G7" s="62">
        <v>554081.74618107581</v>
      </c>
      <c r="H7" s="62">
        <v>595103.02778358711</v>
      </c>
      <c r="I7" s="62">
        <v>657286.63187251834</v>
      </c>
      <c r="J7" s="62">
        <v>734674.29496050056</v>
      </c>
      <c r="K7" s="62">
        <v>822981.09618987062</v>
      </c>
      <c r="L7" s="62">
        <v>885485.28048277681</v>
      </c>
      <c r="M7" s="62">
        <v>933946.22689695226</v>
      </c>
      <c r="N7" s="62">
        <v>966948.85083422763</v>
      </c>
      <c r="O7" s="62">
        <v>991066.08736500971</v>
      </c>
      <c r="P7" s="62">
        <v>1027483.5578296607</v>
      </c>
      <c r="Q7" s="62">
        <v>1121970.8128017974</v>
      </c>
    </row>
    <row r="8" spans="1:17" ht="12.95" customHeight="1" x14ac:dyDescent="0.25">
      <c r="A8" s="133" t="s">
        <v>136</v>
      </c>
      <c r="B8" s="143"/>
      <c r="C8" s="143">
        <v>51743.350323133629</v>
      </c>
      <c r="D8" s="143">
        <v>65495.769680481724</v>
      </c>
      <c r="E8" s="143">
        <v>67267.205074925121</v>
      </c>
      <c r="F8" s="143">
        <v>64673.0433108746</v>
      </c>
      <c r="G8" s="143">
        <v>62570.483355569777</v>
      </c>
      <c r="H8" s="143">
        <v>62211.756038518659</v>
      </c>
      <c r="I8" s="143">
        <v>85493.125968539491</v>
      </c>
      <c r="J8" s="143">
        <v>103028.13715555101</v>
      </c>
      <c r="K8" s="143">
        <v>116511.32270369596</v>
      </c>
      <c r="L8" s="143">
        <v>93529.157914664625</v>
      </c>
      <c r="M8" s="143">
        <v>82588.417398109537</v>
      </c>
      <c r="N8" s="143">
        <v>70542.842019602991</v>
      </c>
      <c r="O8" s="143">
        <v>65411.476421342275</v>
      </c>
      <c r="P8" s="143">
        <v>88160.82078778508</v>
      </c>
      <c r="Q8" s="143">
        <v>159983.02465261854</v>
      </c>
    </row>
    <row r="9" spans="1:17" ht="12.95" customHeight="1" x14ac:dyDescent="0.25">
      <c r="A9" s="131" t="s">
        <v>135</v>
      </c>
      <c r="B9" s="142"/>
      <c r="C9" s="142">
        <f>B7+C8-C7</f>
        <v>13157.617423056916</v>
      </c>
      <c r="D9" s="142">
        <f t="shared" ref="D9:Q9" si="0">C7+D8-D7</f>
        <v>14473.3791653628</v>
      </c>
      <c r="E9" s="142">
        <f t="shared" si="0"/>
        <v>15920.717081898707</v>
      </c>
      <c r="F9" s="142">
        <f t="shared" si="0"/>
        <v>17512.788790088845</v>
      </c>
      <c r="G9" s="142">
        <f t="shared" si="0"/>
        <v>19264.067669097451</v>
      </c>
      <c r="H9" s="142">
        <f t="shared" si="0"/>
        <v>21190.474436007324</v>
      </c>
      <c r="I9" s="142">
        <f t="shared" si="0"/>
        <v>23309.521879608277</v>
      </c>
      <c r="J9" s="142">
        <f t="shared" si="0"/>
        <v>25640.474067568779</v>
      </c>
      <c r="K9" s="142">
        <f t="shared" si="0"/>
        <v>28204.521474325913</v>
      </c>
      <c r="L9" s="142">
        <f t="shared" si="0"/>
        <v>31024.9736217584</v>
      </c>
      <c r="M9" s="142">
        <f t="shared" si="0"/>
        <v>34127.470983934123</v>
      </c>
      <c r="N9" s="142">
        <f t="shared" si="0"/>
        <v>37540.218082327629</v>
      </c>
      <c r="O9" s="142">
        <f t="shared" si="0"/>
        <v>41294.239890560159</v>
      </c>
      <c r="P9" s="142">
        <f t="shared" si="0"/>
        <v>51743.350323133986</v>
      </c>
      <c r="Q9" s="142">
        <f t="shared" si="0"/>
        <v>65495.76968048187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577.87731416970405</v>
      </c>
      <c r="C11" s="140">
        <v>583.87703723811876</v>
      </c>
      <c r="D11" s="140">
        <v>589.11187645860412</v>
      </c>
      <c r="E11" s="140">
        <v>593.93374473216591</v>
      </c>
      <c r="F11" s="140">
        <v>599.1819600712372</v>
      </c>
      <c r="G11" s="140">
        <v>603.48952727067649</v>
      </c>
      <c r="H11" s="140">
        <v>608.52405969542042</v>
      </c>
      <c r="I11" s="140">
        <v>612.84360003344023</v>
      </c>
      <c r="J11" s="140">
        <v>615.12501939277388</v>
      </c>
      <c r="K11" s="140">
        <v>615.67111510677432</v>
      </c>
      <c r="L11" s="140">
        <v>618.09419027436707</v>
      </c>
      <c r="M11" s="140">
        <v>611.07336179381502</v>
      </c>
      <c r="N11" s="140">
        <v>617.59453179270622</v>
      </c>
      <c r="O11" s="140">
        <v>614.63909170497038</v>
      </c>
      <c r="P11" s="140">
        <v>608.3919636691794</v>
      </c>
      <c r="Q11" s="140">
        <v>611.33686806992023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541.78296752392203</v>
      </c>
      <c r="C13" s="137">
        <f t="shared" ref="C13:Q13" si="1">IF(C5=0,0,1000000*C5/C7)</f>
        <v>533.65109023319519</v>
      </c>
      <c r="D13" s="137">
        <f t="shared" si="1"/>
        <v>524.48358741790105</v>
      </c>
      <c r="E13" s="137">
        <f t="shared" si="1"/>
        <v>515.8605235399757</v>
      </c>
      <c r="F13" s="137">
        <f t="shared" si="1"/>
        <v>508.0584162486835</v>
      </c>
      <c r="G13" s="137">
        <f t="shared" si="1"/>
        <v>500.82075354615705</v>
      </c>
      <c r="H13" s="137">
        <f t="shared" si="1"/>
        <v>493.85115945590638</v>
      </c>
      <c r="I13" s="137">
        <f t="shared" si="1"/>
        <v>485.35950702611393</v>
      </c>
      <c r="J13" s="137">
        <f t="shared" si="1"/>
        <v>476.18552006581655</v>
      </c>
      <c r="K13" s="137">
        <f t="shared" si="1"/>
        <v>466.83279399036326</v>
      </c>
      <c r="L13" s="137">
        <f t="shared" si="1"/>
        <v>458.8014798530487</v>
      </c>
      <c r="M13" s="137">
        <f t="shared" si="1"/>
        <v>450.43244865602321</v>
      </c>
      <c r="N13" s="137">
        <f t="shared" si="1"/>
        <v>441.12373305900184</v>
      </c>
      <c r="O13" s="137">
        <f t="shared" si="1"/>
        <v>430.69025943252132</v>
      </c>
      <c r="P13" s="137">
        <f t="shared" si="1"/>
        <v>417.27965574549171</v>
      </c>
      <c r="Q13" s="137">
        <f t="shared" si="1"/>
        <v>392.74918388190719</v>
      </c>
    </row>
    <row r="14" spans="1:17" ht="12.95" customHeight="1" x14ac:dyDescent="0.25">
      <c r="A14" s="131" t="s">
        <v>132</v>
      </c>
      <c r="B14" s="130"/>
      <c r="C14" s="130">
        <v>485.01026666115746</v>
      </c>
      <c r="D14" s="130">
        <v>477.74247635660174</v>
      </c>
      <c r="E14" s="130">
        <v>469.14660895439761</v>
      </c>
      <c r="F14" s="130">
        <v>461.26050066991047</v>
      </c>
      <c r="G14" s="130">
        <v>454.34962944721275</v>
      </c>
      <c r="H14" s="130">
        <v>448.10374302868814</v>
      </c>
      <c r="I14" s="130">
        <v>441.63430523347023</v>
      </c>
      <c r="J14" s="130">
        <v>433.98355990649117</v>
      </c>
      <c r="K14" s="130">
        <v>426.0017953705219</v>
      </c>
      <c r="L14" s="130">
        <v>415.65855697790437</v>
      </c>
      <c r="M14" s="130">
        <v>398.45068305152029</v>
      </c>
      <c r="N14" s="130">
        <v>371.44876598132038</v>
      </c>
      <c r="O14" s="130">
        <v>346.58962914127369</v>
      </c>
      <c r="P14" s="130">
        <v>306.27585939183939</v>
      </c>
      <c r="Q14" s="130">
        <v>269.99893934834591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0.24897735823689443</v>
      </c>
      <c r="C16" s="134">
        <f>C7/RES_summary!C$6</f>
        <v>0.27272755907259755</v>
      </c>
      <c r="D16" s="134">
        <f>D7/RES_summary!D$6</f>
        <v>0.30365420996441117</v>
      </c>
      <c r="E16" s="134">
        <f>E7/RES_summary!E$6</f>
        <v>0.33342664275159928</v>
      </c>
      <c r="F16" s="134">
        <f>F7/RES_summary!F$6</f>
        <v>0.36132128481429643</v>
      </c>
      <c r="G16" s="134">
        <f>G7/RES_summary!G$6</f>
        <v>0.37947919451403067</v>
      </c>
      <c r="H16" s="134">
        <f>H7/RES_summary!H$6</f>
        <v>0.39907767173704001</v>
      </c>
      <c r="I16" s="134">
        <f>I7/RES_summary!I$6</f>
        <v>0.4251043909413465</v>
      </c>
      <c r="J16" s="134">
        <f>J7/RES_summary!J$6</f>
        <v>0.45618796505882814</v>
      </c>
      <c r="K16" s="134">
        <f>K7/RES_summary!K$6</f>
        <v>0.4929160976378838</v>
      </c>
      <c r="L16" s="134">
        <f>L7/RES_summary!L$6</f>
        <v>0.52065287632879043</v>
      </c>
      <c r="M16" s="134">
        <f>M7/RES_summary!M$6</f>
        <v>0.55065636056327738</v>
      </c>
      <c r="N16" s="134">
        <f>N7/RES_summary!N$6</f>
        <v>0.56632260943532109</v>
      </c>
      <c r="O16" s="134">
        <f>O7/RES_summary!O$6</f>
        <v>0.57874060623270229</v>
      </c>
      <c r="P16" s="134">
        <f>P7/RES_summary!P$6</f>
        <v>0.60883765422188163</v>
      </c>
      <c r="Q16" s="134">
        <f>Q7/RES_summary!Q$6</f>
        <v>0.65818636943976294</v>
      </c>
    </row>
    <row r="17" spans="1:17" ht="12.95" customHeight="1" x14ac:dyDescent="0.25">
      <c r="A17" s="133" t="s">
        <v>49</v>
      </c>
      <c r="B17" s="132">
        <f>1000000*B5/RES_summary!B$6</f>
        <v>134.89169199185127</v>
      </c>
      <c r="C17" s="132">
        <f>1000000*C5/RES_summary!C$6</f>
        <v>145.54135923572983</v>
      </c>
      <c r="D17" s="132">
        <f>1000000*D5/RES_summary!D$6</f>
        <v>159.2616493766829</v>
      </c>
      <c r="E17" s="132">
        <f>1000000*E5/RES_summary!E$6</f>
        <v>172.00164249201643</v>
      </c>
      <c r="F17" s="132">
        <f>1000000*F5/RES_summary!F$6</f>
        <v>183.57231971969094</v>
      </c>
      <c r="G17" s="132">
        <f>1000000*G5/RES_summary!G$6</f>
        <v>190.05105615160554</v>
      </c>
      <c r="H17" s="132">
        <f>1000000*H5/RES_summary!H$6</f>
        <v>197.08497090030079</v>
      </c>
      <c r="I17" s="132">
        <f>1000000*I5/RES_summary!I$6</f>
        <v>206.32845762192835</v>
      </c>
      <c r="J17" s="132">
        <f>1000000*J5/RES_summary!J$6</f>
        <v>217.23010338930462</v>
      </c>
      <c r="K17" s="132">
        <f>1000000*K5/RES_summary!K$6</f>
        <v>230.10939906311998</v>
      </c>
      <c r="L17" s="132">
        <f>1000000*L5/RES_summary!L$6</f>
        <v>238.87631014939541</v>
      </c>
      <c r="M17" s="132">
        <f>1000000*M5/RES_summary!M$6</f>
        <v>248.03349285653107</v>
      </c>
      <c r="N17" s="132">
        <f>1000000*N5/RES_summary!N$6</f>
        <v>249.81834358982394</v>
      </c>
      <c r="O17" s="132">
        <f>1000000*O5/RES_summary!O$6</f>
        <v>249.25794184249719</v>
      </c>
      <c r="P17" s="132">
        <f>1000000*P5/RES_summary!P$6</f>
        <v>254.05556675859947</v>
      </c>
      <c r="Q17" s="132">
        <f>1000000*Q5/RES_summary!Q$6</f>
        <v>258.50215943966231</v>
      </c>
    </row>
    <row r="18" spans="1:17" ht="12.95" customHeight="1" x14ac:dyDescent="0.25">
      <c r="A18" s="131" t="s">
        <v>48</v>
      </c>
      <c r="B18" s="130">
        <f>B3*1000000/0.086/RES_summary!B$6</f>
        <v>77.950848672057973</v>
      </c>
      <c r="C18" s="130">
        <f>C3*1000000/0.086/RES_summary!C$6</f>
        <v>84.978257626166638</v>
      </c>
      <c r="D18" s="130">
        <f>D3*1000000/0.086/RES_summary!D$6</f>
        <v>93.822929112189954</v>
      </c>
      <c r="E18" s="130">
        <f>E3*1000000/0.086/RES_summary!E$6</f>
        <v>102.15757962536657</v>
      </c>
      <c r="F18" s="130">
        <f>F3*1000000/0.086/RES_summary!F$6</f>
        <v>109.99322234446824</v>
      </c>
      <c r="G18" s="130">
        <f>G3*1000000/0.086/RES_summary!G$6</f>
        <v>114.69382203422522</v>
      </c>
      <c r="H18" s="130">
        <f>H3*1000000/0.086/RES_summary!H$6</f>
        <v>119.93094659720484</v>
      </c>
      <c r="I18" s="130">
        <f>I3*1000000/0.086/RES_summary!I$6</f>
        <v>126.44707475836968</v>
      </c>
      <c r="J18" s="130">
        <f>J3*1000000/0.086/RES_summary!J$6</f>
        <v>133.62367156004026</v>
      </c>
      <c r="K18" s="130">
        <f>K3*1000000/0.086/RES_summary!K$6</f>
        <v>141.67171031774083</v>
      </c>
      <c r="L18" s="130">
        <f>L3*1000000/0.086/RES_summary!L$6</f>
        <v>147.64805949751911</v>
      </c>
      <c r="M18" s="130">
        <f>M3*1000000/0.086/RES_summary!M$6</f>
        <v>151.56666031730262</v>
      </c>
      <c r="N18" s="130">
        <f>N3*1000000/0.086/RES_summary!N$6</f>
        <v>154.28644294258672</v>
      </c>
      <c r="O18" s="130">
        <f>O3*1000000/0.086/RES_summary!O$6</f>
        <v>153.20367497432278</v>
      </c>
      <c r="P18" s="130">
        <f>P3*1000000/0.086/RES_summary!P$6</f>
        <v>154.56536514135061</v>
      </c>
      <c r="Q18" s="130">
        <f>Q3*1000000/0.086/RES_summary!Q$6</f>
        <v>158.0319005411543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43.326020985762099</v>
      </c>
      <c r="C3" s="144">
        <v>52.581969599116618</v>
      </c>
      <c r="D3" s="144">
        <v>60.520574026773204</v>
      </c>
      <c r="E3" s="144">
        <v>68.797236103384236</v>
      </c>
      <c r="F3" s="144">
        <v>74.104496274218079</v>
      </c>
      <c r="G3" s="144">
        <v>80.378882182089541</v>
      </c>
      <c r="H3" s="144">
        <v>87.295061938820808</v>
      </c>
      <c r="I3" s="144">
        <v>94.805357531522915</v>
      </c>
      <c r="J3" s="144">
        <v>103.60857086374791</v>
      </c>
      <c r="K3" s="144">
        <v>112.87957485477899</v>
      </c>
      <c r="L3" s="144">
        <v>118.28901128414491</v>
      </c>
      <c r="M3" s="144">
        <v>121.04333086346027</v>
      </c>
      <c r="N3" s="144">
        <v>121.81624812365037</v>
      </c>
      <c r="O3" s="144">
        <v>121.34796945541889</v>
      </c>
      <c r="P3" s="144">
        <v>118.57932626122692</v>
      </c>
      <c r="Q3" s="144">
        <v>117.11498093799463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296.72278385372056</v>
      </c>
      <c r="C5" s="144">
        <v>353.0318758836263</v>
      </c>
      <c r="D5" s="144">
        <v>399.23156442782033</v>
      </c>
      <c r="E5" s="144">
        <v>446.55647387649077</v>
      </c>
      <c r="F5" s="144">
        <v>473.2719456774268</v>
      </c>
      <c r="G5" s="144">
        <v>506.17516509639722</v>
      </c>
      <c r="H5" s="144">
        <v>541.67358814650868</v>
      </c>
      <c r="I5" s="144">
        <v>580.59871183560313</v>
      </c>
      <c r="J5" s="144">
        <v>628.55426237946688</v>
      </c>
      <c r="K5" s="144">
        <v>680.50130292404708</v>
      </c>
      <c r="L5" s="144">
        <v>706.68272574522598</v>
      </c>
      <c r="M5" s="144">
        <v>718.18074775281252</v>
      </c>
      <c r="N5" s="144">
        <v>719.57919671760101</v>
      </c>
      <c r="O5" s="144">
        <v>714.92727166701354</v>
      </c>
      <c r="P5" s="144">
        <v>698.44397221731822</v>
      </c>
      <c r="Q5" s="144">
        <v>681.93667849861811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792521.92786770477</v>
      </c>
      <c r="C7" s="62">
        <v>968365.05825771741</v>
      </c>
      <c r="D7" s="62">
        <v>1125041.9044711976</v>
      </c>
      <c r="E7" s="62">
        <v>1296110.0458951592</v>
      </c>
      <c r="F7" s="62">
        <v>1412569.2783530317</v>
      </c>
      <c r="G7" s="62">
        <v>1563189.8964052664</v>
      </c>
      <c r="H7" s="62">
        <v>1748832.113919324</v>
      </c>
      <c r="I7" s="62">
        <v>1947147.9356036012</v>
      </c>
      <c r="J7" s="62">
        <v>2191248.9840505659</v>
      </c>
      <c r="K7" s="62">
        <v>2484229.8190130629</v>
      </c>
      <c r="L7" s="62">
        <v>2687500.212083478</v>
      </c>
      <c r="M7" s="62">
        <v>2881745.4870233196</v>
      </c>
      <c r="N7" s="62">
        <v>3088949.7596189342</v>
      </c>
      <c r="O7" s="62">
        <v>3365530.7126547773</v>
      </c>
      <c r="P7" s="62">
        <v>3713102.504999632</v>
      </c>
      <c r="Q7" s="62">
        <v>4326026.2860540655</v>
      </c>
    </row>
    <row r="8" spans="1:17" ht="12.95" customHeight="1" x14ac:dyDescent="0.25">
      <c r="A8" s="133" t="s">
        <v>136</v>
      </c>
      <c r="B8" s="143"/>
      <c r="C8" s="143">
        <v>246234.53069676313</v>
      </c>
      <c r="D8" s="143">
        <v>244666.0965969188</v>
      </c>
      <c r="E8" s="143">
        <v>281054.70440325968</v>
      </c>
      <c r="F8" s="143">
        <v>253942.43618199512</v>
      </c>
      <c r="G8" s="143">
        <v>322474.62270738761</v>
      </c>
      <c r="H8" s="143">
        <v>400459.72333299922</v>
      </c>
      <c r="I8" s="143">
        <v>444550.35238103993</v>
      </c>
      <c r="J8" s="143">
        <v>488767.14504388411</v>
      </c>
      <c r="K8" s="143">
        <v>574035.53936575691</v>
      </c>
      <c r="L8" s="143">
        <v>457212.82925240981</v>
      </c>
      <c r="M8" s="143">
        <v>516719.89764722908</v>
      </c>
      <c r="N8" s="143">
        <v>607663.9959286144</v>
      </c>
      <c r="O8" s="143">
        <v>721131.3054168825</v>
      </c>
      <c r="P8" s="143">
        <v>836338.93738873897</v>
      </c>
      <c r="Q8" s="143">
        <v>1186959.3204201907</v>
      </c>
    </row>
    <row r="9" spans="1:17" ht="12.95" customHeight="1" x14ac:dyDescent="0.25">
      <c r="A9" s="131" t="s">
        <v>135</v>
      </c>
      <c r="B9" s="142"/>
      <c r="C9" s="142">
        <f>B7+C8-C7</f>
        <v>70391.400306750555</v>
      </c>
      <c r="D9" s="142">
        <f t="shared" ref="D9:Q9" si="0">C7+D8-D7</f>
        <v>87989.250383438542</v>
      </c>
      <c r="E9" s="142">
        <f t="shared" si="0"/>
        <v>109986.56297929818</v>
      </c>
      <c r="F9" s="142">
        <f t="shared" si="0"/>
        <v>137483.20372412261</v>
      </c>
      <c r="G9" s="142">
        <f t="shared" si="0"/>
        <v>171854.00465515302</v>
      </c>
      <c r="H9" s="142">
        <f t="shared" si="0"/>
        <v>214817.50581894163</v>
      </c>
      <c r="I9" s="142">
        <f t="shared" si="0"/>
        <v>246234.53069676296</v>
      </c>
      <c r="J9" s="142">
        <f t="shared" si="0"/>
        <v>244666.09659691947</v>
      </c>
      <c r="K9" s="142">
        <f t="shared" si="0"/>
        <v>281054.70440325979</v>
      </c>
      <c r="L9" s="142">
        <f t="shared" si="0"/>
        <v>253942.43618199462</v>
      </c>
      <c r="M9" s="142">
        <f t="shared" si="0"/>
        <v>322474.62270738743</v>
      </c>
      <c r="N9" s="142">
        <f t="shared" si="0"/>
        <v>400459.72333299974</v>
      </c>
      <c r="O9" s="142">
        <f t="shared" si="0"/>
        <v>444550.35238103941</v>
      </c>
      <c r="P9" s="142">
        <f t="shared" si="0"/>
        <v>488767.1450438844</v>
      </c>
      <c r="Q9" s="142">
        <f t="shared" si="0"/>
        <v>574035.53936575726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1697.8505497685974</v>
      </c>
      <c r="C11" s="140">
        <v>1731.9066433368394</v>
      </c>
      <c r="D11" s="140">
        <v>1762.7053260958046</v>
      </c>
      <c r="E11" s="140">
        <v>1791.4147671465958</v>
      </c>
      <c r="F11" s="140">
        <v>1820.687233006621</v>
      </c>
      <c r="G11" s="140">
        <v>1846.4717934749394</v>
      </c>
      <c r="H11" s="140">
        <v>1873.9308726996367</v>
      </c>
      <c r="I11" s="140">
        <v>1898.7087911170981</v>
      </c>
      <c r="J11" s="140">
        <v>1916.7013830060453</v>
      </c>
      <c r="K11" s="140">
        <v>1928.8033547414097</v>
      </c>
      <c r="L11" s="140">
        <v>1946.3524004108181</v>
      </c>
      <c r="M11" s="140">
        <v>1959.7860230026929</v>
      </c>
      <c r="N11" s="140">
        <v>1968.4671373201027</v>
      </c>
      <c r="O11" s="140">
        <v>1973.6593588803642</v>
      </c>
      <c r="P11" s="140">
        <v>1974.144569897624</v>
      </c>
      <c r="Q11" s="140">
        <v>1996.9626900379872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374.40324793543419</v>
      </c>
      <c r="C13" s="137">
        <f t="shared" ref="C13:Q13" si="1">IF(C5=0,0,1000000*C5/C7)</f>
        <v>364.56486412138963</v>
      </c>
      <c r="D13" s="137">
        <f t="shared" si="1"/>
        <v>354.85928376638623</v>
      </c>
      <c r="E13" s="137">
        <f t="shared" si="1"/>
        <v>344.53592524088202</v>
      </c>
      <c r="F13" s="137">
        <f t="shared" si="1"/>
        <v>335.04335180588987</v>
      </c>
      <c r="G13" s="137">
        <f t="shared" si="1"/>
        <v>323.80913301730317</v>
      </c>
      <c r="H13" s="137">
        <f t="shared" si="1"/>
        <v>309.73447012735772</v>
      </c>
      <c r="I13" s="137">
        <f t="shared" si="1"/>
        <v>298.17904496076301</v>
      </c>
      <c r="J13" s="137">
        <f t="shared" si="1"/>
        <v>286.84748604769334</v>
      </c>
      <c r="K13" s="137">
        <f t="shared" si="1"/>
        <v>273.92848186420906</v>
      </c>
      <c r="L13" s="137">
        <f t="shared" si="1"/>
        <v>262.95169115442485</v>
      </c>
      <c r="M13" s="137">
        <f t="shared" si="1"/>
        <v>249.21727161084328</v>
      </c>
      <c r="N13" s="137">
        <f t="shared" si="1"/>
        <v>232.95270325353928</v>
      </c>
      <c r="O13" s="137">
        <f t="shared" si="1"/>
        <v>212.42631035242255</v>
      </c>
      <c r="P13" s="137">
        <f t="shared" si="1"/>
        <v>188.10252915907245</v>
      </c>
      <c r="Q13" s="137">
        <f t="shared" si="1"/>
        <v>157.63581481161981</v>
      </c>
    </row>
    <row r="14" spans="1:17" ht="12.95" customHeight="1" x14ac:dyDescent="0.25">
      <c r="A14" s="131" t="s">
        <v>132</v>
      </c>
      <c r="B14" s="130"/>
      <c r="C14" s="130">
        <v>335.71189506835083</v>
      </c>
      <c r="D14" s="130">
        <v>323.47411746852714</v>
      </c>
      <c r="E14" s="130">
        <v>314.90038939319123</v>
      </c>
      <c r="F14" s="130">
        <v>307.90296804028327</v>
      </c>
      <c r="G14" s="130">
        <v>301.56145657641815</v>
      </c>
      <c r="H14" s="130">
        <v>289.48428065939265</v>
      </c>
      <c r="I14" s="130">
        <v>273.51003990736331</v>
      </c>
      <c r="J14" s="130">
        <v>260.03936947032292</v>
      </c>
      <c r="K14" s="130">
        <v>244.67348582134346</v>
      </c>
      <c r="L14" s="130">
        <v>228.27673668661689</v>
      </c>
      <c r="M14" s="130">
        <v>210.45045765665114</v>
      </c>
      <c r="N14" s="130">
        <v>193.07585226866775</v>
      </c>
      <c r="O14" s="130">
        <v>162.15779108685675</v>
      </c>
      <c r="P14" s="130">
        <v>132.26145025687231</v>
      </c>
      <c r="Q14" s="130">
        <v>104.42142418105593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0.61154072969853213</v>
      </c>
      <c r="C16" s="134">
        <f>C7/RES_summary!C$6</f>
        <v>0.73107991304162367</v>
      </c>
      <c r="D16" s="134">
        <f>D7/RES_summary!D$6</f>
        <v>0.82864356062697453</v>
      </c>
      <c r="E16" s="134">
        <f>E7/RES_summary!E$6</f>
        <v>0.93214747240844675</v>
      </c>
      <c r="F16" s="134">
        <f>F7/RES_summary!F$6</f>
        <v>0.99924823317032418</v>
      </c>
      <c r="G16" s="134">
        <f>G7/RES_summary!G$6</f>
        <v>1.0705966165622109</v>
      </c>
      <c r="H16" s="134">
        <f>H7/RES_summary!H$6</f>
        <v>1.172771462583942</v>
      </c>
      <c r="I16" s="134">
        <f>I7/RES_summary!I$6</f>
        <v>1.2593305524552501</v>
      </c>
      <c r="J16" s="134">
        <f>J7/RES_summary!J$6</f>
        <v>1.360632081220422</v>
      </c>
      <c r="K16" s="134">
        <f>K7/RES_summary!K$6</f>
        <v>1.4879040037404165</v>
      </c>
      <c r="L16" s="134">
        <f>L7/RES_summary!L$6</f>
        <v>1.5802122817813609</v>
      </c>
      <c r="M16" s="134">
        <f>M7/RES_summary!M$6</f>
        <v>1.6990822771737555</v>
      </c>
      <c r="N16" s="134">
        <f>N7/RES_summary!N$6</f>
        <v>1.8091361159101347</v>
      </c>
      <c r="O16" s="134">
        <f>O7/RES_summary!O$6</f>
        <v>1.9653273477606552</v>
      </c>
      <c r="P16" s="134">
        <f>P7/RES_summary!P$6</f>
        <v>2.2002070999603771</v>
      </c>
      <c r="Q16" s="134">
        <f>Q7/RES_summary!Q$6</f>
        <v>2.5377946581413466</v>
      </c>
    </row>
    <row r="17" spans="1:17" ht="12.95" customHeight="1" x14ac:dyDescent="0.25">
      <c r="A17" s="133" t="s">
        <v>49</v>
      </c>
      <c r="B17" s="132">
        <f>1000000*B5/RES_summary!B$6</f>
        <v>228.96283544393583</v>
      </c>
      <c r="C17" s="132">
        <f>1000000*C5/RES_summary!C$6</f>
        <v>266.5260491598969</v>
      </c>
      <c r="D17" s="132">
        <f>1000000*D5/RES_summary!D$6</f>
        <v>294.05186042171624</v>
      </c>
      <c r="E17" s="132">
        <f>1000000*E5/RES_summary!E$6</f>
        <v>321.15829186719378</v>
      </c>
      <c r="F17" s="132">
        <f>1000000*F5/RES_summary!F$6</f>
        <v>334.7914773274988</v>
      </c>
      <c r="G17" s="132">
        <f>1000000*G5/RES_summary!G$6</f>
        <v>346.66896222026764</v>
      </c>
      <c r="H17" s="132">
        <f>1000000*H5/RES_summary!H$6</f>
        <v>363.24774754392359</v>
      </c>
      <c r="I17" s="132">
        <f>1000000*I5/RES_summary!I$6</f>
        <v>375.50598142101654</v>
      </c>
      <c r="J17" s="132">
        <f>1000000*J5/RES_summary!J$6</f>
        <v>390.29389193391899</v>
      </c>
      <c r="K17" s="132">
        <f>1000000*K5/RES_summary!K$6</f>
        <v>407.57928490429072</v>
      </c>
      <c r="L17" s="132">
        <f>1000000*L5/RES_summary!L$6</f>
        <v>415.51949187740144</v>
      </c>
      <c r="M17" s="132">
        <f>1000000*M5/RES_summary!M$6</f>
        <v>423.44064935958193</v>
      </c>
      <c r="N17" s="132">
        <f>1000000*N5/RES_summary!N$6</f>
        <v>421.44314875487419</v>
      </c>
      <c r="O17" s="132">
        <f>1000000*O5/RES_summary!O$6</f>
        <v>417.48723711950839</v>
      </c>
      <c r="P17" s="132">
        <f>1000000*P5/RES_summary!P$6</f>
        <v>413.86452017629506</v>
      </c>
      <c r="Q17" s="132">
        <f>1000000*Q5/RES_summary!Q$6</f>
        <v>400.04732876068738</v>
      </c>
    </row>
    <row r="18" spans="1:17" ht="12.95" customHeight="1" x14ac:dyDescent="0.25">
      <c r="A18" s="131" t="s">
        <v>48</v>
      </c>
      <c r="B18" s="130">
        <f>B3*1000000/0.086/RES_summary!B$6</f>
        <v>388.74467603506338</v>
      </c>
      <c r="C18" s="130">
        <f>C3*1000000/0.086/RES_summary!C$6</f>
        <v>461.59823516234644</v>
      </c>
      <c r="D18" s="130">
        <f>D3*1000000/0.086/RES_summary!D$6</f>
        <v>518.32678051373932</v>
      </c>
      <c r="E18" s="130">
        <f>E3*1000000/0.086/RES_summary!E$6</f>
        <v>575.32770664246743</v>
      </c>
      <c r="F18" s="130">
        <f>F3*1000000/0.086/RES_summary!F$6</f>
        <v>609.55056848960271</v>
      </c>
      <c r="G18" s="130">
        <f>G3*1000000/0.086/RES_summary!G$6</f>
        <v>640.11446041295358</v>
      </c>
      <c r="H18" s="130">
        <f>H3*1000000/0.086/RES_summary!H$6</f>
        <v>680.70116856116192</v>
      </c>
      <c r="I18" s="130">
        <f>I3*1000000/0.086/RES_summary!I$6</f>
        <v>712.97650804113789</v>
      </c>
      <c r="J18" s="130">
        <f>J3*1000000/0.086/RES_summary!J$6</f>
        <v>748.07684244855454</v>
      </c>
      <c r="K18" s="130">
        <f>K3*1000000/0.086/RES_summary!K$6</f>
        <v>786.14029204650069</v>
      </c>
      <c r="L18" s="130">
        <f>L3*1000000/0.086/RES_summary!L$6</f>
        <v>808.7473604330637</v>
      </c>
      <c r="M18" s="130">
        <f>M3*1000000/0.086/RES_summary!M$6</f>
        <v>829.85306618609297</v>
      </c>
      <c r="N18" s="130">
        <f>N3*1000000/0.086/RES_summary!N$6</f>
        <v>829.59698857267745</v>
      </c>
      <c r="O18" s="130">
        <f>O3*1000000/0.086/RES_summary!O$6</f>
        <v>823.97759275402348</v>
      </c>
      <c r="P18" s="130">
        <f>P3*1000000/0.086/RES_summary!P$6</f>
        <v>817.02839517931852</v>
      </c>
      <c r="Q18" s="130">
        <f>Q3*1000000/0.086/RES_summary!Q$6</f>
        <v>798.87958978445317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8.916979222816078</v>
      </c>
      <c r="C3" s="144">
        <v>9.6397318113255555</v>
      </c>
      <c r="D3" s="144">
        <v>10.738198577144701</v>
      </c>
      <c r="E3" s="144">
        <v>12.31283888830542</v>
      </c>
      <c r="F3" s="144">
        <v>13.835056617867624</v>
      </c>
      <c r="G3" s="144">
        <v>16.05606960280107</v>
      </c>
      <c r="H3" s="144">
        <v>17.661463720103082</v>
      </c>
      <c r="I3" s="144">
        <v>19.839284684149561</v>
      </c>
      <c r="J3" s="144">
        <v>22.122466031996883</v>
      </c>
      <c r="K3" s="144">
        <v>24.428541782588198</v>
      </c>
      <c r="L3" s="144">
        <v>25.965711864569492</v>
      </c>
      <c r="M3" s="144">
        <v>27.438801238453497</v>
      </c>
      <c r="N3" s="144">
        <v>28.410832479974243</v>
      </c>
      <c r="O3" s="144">
        <v>29.157390985552642</v>
      </c>
      <c r="P3" s="144">
        <v>29.80422743544316</v>
      </c>
      <c r="Q3" s="144">
        <v>30.378806286785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148.67214248805334</v>
      </c>
      <c r="C5" s="144">
        <v>157.56210645789918</v>
      </c>
      <c r="D5" s="144">
        <v>172.44992867850505</v>
      </c>
      <c r="E5" s="144">
        <v>194.56886784202646</v>
      </c>
      <c r="F5" s="144">
        <v>215.10816663892584</v>
      </c>
      <c r="G5" s="144">
        <v>246.15455081251514</v>
      </c>
      <c r="H5" s="144">
        <v>266.79914424656181</v>
      </c>
      <c r="I5" s="144">
        <v>295.7869117932666</v>
      </c>
      <c r="J5" s="144">
        <v>326.73103283979128</v>
      </c>
      <c r="K5" s="144">
        <v>358.52619787517335</v>
      </c>
      <c r="L5" s="144">
        <v>377.650499447801</v>
      </c>
      <c r="M5" s="144">
        <v>397.37256402133318</v>
      </c>
      <c r="N5" s="144">
        <v>410.65272148695504</v>
      </c>
      <c r="O5" s="144">
        <v>420.26783237026729</v>
      </c>
      <c r="P5" s="144">
        <v>427.22389314521672</v>
      </c>
      <c r="Q5" s="144">
        <v>433.62193648745017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427614.51281700312</v>
      </c>
      <c r="C7" s="62">
        <v>460933.5358284277</v>
      </c>
      <c r="D7" s="62">
        <v>515971.53412213456</v>
      </c>
      <c r="E7" s="62">
        <v>597989.35166026175</v>
      </c>
      <c r="F7" s="62">
        <v>680215.42946465488</v>
      </c>
      <c r="G7" s="62">
        <v>806119.20615833253</v>
      </c>
      <c r="H7" s="62">
        <v>894406.26180637348</v>
      </c>
      <c r="I7" s="62">
        <v>1022678.9174116438</v>
      </c>
      <c r="J7" s="62">
        <v>1170124.4058465275</v>
      </c>
      <c r="K7" s="62">
        <v>1331133.5806166069</v>
      </c>
      <c r="L7" s="62">
        <v>1465814.4912938853</v>
      </c>
      <c r="M7" s="62">
        <v>1618523.3484421305</v>
      </c>
      <c r="N7" s="62">
        <v>1800487.6905954711</v>
      </c>
      <c r="O7" s="62">
        <v>2038695.333477186</v>
      </c>
      <c r="P7" s="62">
        <v>2369309.7821529191</v>
      </c>
      <c r="Q7" s="62">
        <v>2865958.0880335961</v>
      </c>
    </row>
    <row r="8" spans="1:17" ht="12.95" customHeight="1" x14ac:dyDescent="0.25">
      <c r="A8" s="133" t="s">
        <v>136</v>
      </c>
      <c r="B8" s="143"/>
      <c r="C8" s="143">
        <v>109176.29835729771</v>
      </c>
      <c r="D8" s="143">
        <v>135446.71016033221</v>
      </c>
      <c r="E8" s="143">
        <v>167251.05211675054</v>
      </c>
      <c r="F8" s="143">
        <v>172573.30645773347</v>
      </c>
      <c r="G8" s="143">
        <v>221671.83906621864</v>
      </c>
      <c r="H8" s="143">
        <v>197463.35400533871</v>
      </c>
      <c r="I8" s="143">
        <v>263719.36576560239</v>
      </c>
      <c r="J8" s="143">
        <v>314696.54055163439</v>
      </c>
      <c r="K8" s="143">
        <v>333582.48122781271</v>
      </c>
      <c r="L8" s="143">
        <v>356352.74974349706</v>
      </c>
      <c r="M8" s="143">
        <v>350172.21115358389</v>
      </c>
      <c r="N8" s="143">
        <v>445683.70791894261</v>
      </c>
      <c r="O8" s="143">
        <v>552904.18343334971</v>
      </c>
      <c r="P8" s="143">
        <v>664196.92990354577</v>
      </c>
      <c r="Q8" s="143">
        <v>853001.05562417395</v>
      </c>
    </row>
    <row r="9" spans="1:17" ht="12.95" customHeight="1" x14ac:dyDescent="0.25">
      <c r="A9" s="131" t="s">
        <v>135</v>
      </c>
      <c r="B9" s="142"/>
      <c r="C9" s="142">
        <f>B7+C8-C7</f>
        <v>75857.275345873146</v>
      </c>
      <c r="D9" s="142">
        <f t="shared" ref="D9:Q9" si="0">C7+D8-D7</f>
        <v>80408.711866625352</v>
      </c>
      <c r="E9" s="142">
        <f t="shared" si="0"/>
        <v>85233.23457862332</v>
      </c>
      <c r="F9" s="142">
        <f t="shared" si="0"/>
        <v>90347.228653340368</v>
      </c>
      <c r="G9" s="142">
        <f t="shared" si="0"/>
        <v>95768.062372541055</v>
      </c>
      <c r="H9" s="142">
        <f t="shared" si="0"/>
        <v>109176.29835729778</v>
      </c>
      <c r="I9" s="142">
        <f t="shared" si="0"/>
        <v>135446.71016033203</v>
      </c>
      <c r="J9" s="142">
        <f t="shared" si="0"/>
        <v>167251.05211675051</v>
      </c>
      <c r="K9" s="142">
        <f t="shared" si="0"/>
        <v>172573.30645773327</v>
      </c>
      <c r="L9" s="142">
        <f t="shared" si="0"/>
        <v>221671.83906621858</v>
      </c>
      <c r="M9" s="142">
        <f t="shared" si="0"/>
        <v>197463.35400533862</v>
      </c>
      <c r="N9" s="142">
        <f t="shared" si="0"/>
        <v>263719.3657656021</v>
      </c>
      <c r="O9" s="142">
        <f t="shared" si="0"/>
        <v>314696.54055163451</v>
      </c>
      <c r="P9" s="142">
        <f t="shared" si="0"/>
        <v>333582.48122781282</v>
      </c>
      <c r="Q9" s="142">
        <f t="shared" si="0"/>
        <v>356352.749743497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697.41246195330632</v>
      </c>
      <c r="C11" s="140">
        <v>711.40141054667788</v>
      </c>
      <c r="D11" s="140">
        <v>724.05233861026727</v>
      </c>
      <c r="E11" s="140">
        <v>735.84508560278914</v>
      </c>
      <c r="F11" s="140">
        <v>747.86910178352264</v>
      </c>
      <c r="G11" s="140">
        <v>758.46041902227796</v>
      </c>
      <c r="H11" s="140">
        <v>769.73956490922103</v>
      </c>
      <c r="I11" s="140">
        <v>779.91739186104269</v>
      </c>
      <c r="J11" s="140">
        <v>787.30806461955046</v>
      </c>
      <c r="K11" s="140">
        <v>792.2790945512487</v>
      </c>
      <c r="L11" s="140">
        <v>799.48757538420625</v>
      </c>
      <c r="M11" s="140">
        <v>802.91358096122053</v>
      </c>
      <c r="N11" s="140">
        <v>804.47175903958339</v>
      </c>
      <c r="O11" s="140">
        <v>806.72229457205458</v>
      </c>
      <c r="P11" s="140">
        <v>811.19242086785937</v>
      </c>
      <c r="Q11" s="140">
        <v>814.63114257710299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347.6779623512856</v>
      </c>
      <c r="C13" s="137">
        <f t="shared" ref="C13:Q13" si="1">IF(C5=0,0,1000000*C5/C7)</f>
        <v>341.83259452952495</v>
      </c>
      <c r="D13" s="137">
        <f t="shared" si="1"/>
        <v>334.22372606641659</v>
      </c>
      <c r="E13" s="137">
        <f t="shared" si="1"/>
        <v>325.37179349736601</v>
      </c>
      <c r="F13" s="137">
        <f t="shared" si="1"/>
        <v>316.23535327362526</v>
      </c>
      <c r="G13" s="137">
        <f t="shared" si="1"/>
        <v>305.35750659706662</v>
      </c>
      <c r="H13" s="137">
        <f t="shared" si="1"/>
        <v>298.29749146403014</v>
      </c>
      <c r="I13" s="137">
        <f t="shared" si="1"/>
        <v>289.22754420506732</v>
      </c>
      <c r="J13" s="137">
        <f t="shared" si="1"/>
        <v>279.22760281494806</v>
      </c>
      <c r="K13" s="137">
        <f t="shared" si="1"/>
        <v>269.33900781700441</v>
      </c>
      <c r="L13" s="137">
        <f t="shared" si="1"/>
        <v>257.63867234962737</v>
      </c>
      <c r="M13" s="137">
        <f t="shared" si="1"/>
        <v>245.51549682852229</v>
      </c>
      <c r="N13" s="137">
        <f t="shared" si="1"/>
        <v>228.07860538671099</v>
      </c>
      <c r="O13" s="137">
        <f t="shared" si="1"/>
        <v>206.14548209783808</v>
      </c>
      <c r="P13" s="137">
        <f t="shared" si="1"/>
        <v>180.31575962051338</v>
      </c>
      <c r="Q13" s="137">
        <f t="shared" si="1"/>
        <v>151.30086455136154</v>
      </c>
    </row>
    <row r="14" spans="1:17" ht="12.95" customHeight="1" x14ac:dyDescent="0.25">
      <c r="A14" s="131" t="s">
        <v>132</v>
      </c>
      <c r="B14" s="130"/>
      <c r="C14" s="130">
        <v>322.99929034242069</v>
      </c>
      <c r="D14" s="130">
        <v>316.3174599587532</v>
      </c>
      <c r="E14" s="130">
        <v>309.43097715343504</v>
      </c>
      <c r="F14" s="130">
        <v>301.03751400221455</v>
      </c>
      <c r="G14" s="130">
        <v>290.26162830897277</v>
      </c>
      <c r="H14" s="130">
        <v>283.13334698120553</v>
      </c>
      <c r="I14" s="130">
        <v>272.38017449289566</v>
      </c>
      <c r="J14" s="130">
        <v>262.78260761300726</v>
      </c>
      <c r="K14" s="130">
        <v>251.05096612483058</v>
      </c>
      <c r="L14" s="130">
        <v>234.22614415158117</v>
      </c>
      <c r="M14" s="130">
        <v>215.98094449027317</v>
      </c>
      <c r="N14" s="130">
        <v>190.96970074906113</v>
      </c>
      <c r="O14" s="130">
        <v>166.95820213013653</v>
      </c>
      <c r="P14" s="130">
        <v>136.5592957237574</v>
      </c>
      <c r="Q14" s="130">
        <v>105.35177334183734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0.32996398207097311</v>
      </c>
      <c r="C16" s="134">
        <f>C7/RES_summary!C$6</f>
        <v>0.34798782382514731</v>
      </c>
      <c r="D16" s="134">
        <f>D7/RES_summary!D$6</f>
        <v>0.38003605689522474</v>
      </c>
      <c r="E16" s="134">
        <f>E7/RES_summary!E$6</f>
        <v>0.43006707990778692</v>
      </c>
      <c r="F16" s="134">
        <f>F7/RES_summary!F$6</f>
        <v>0.48118281806343866</v>
      </c>
      <c r="G16" s="134">
        <f>G7/RES_summary!G$6</f>
        <v>0.55209446826873609</v>
      </c>
      <c r="H16" s="134">
        <f>H7/RES_summary!H$6</f>
        <v>0.59979121578006744</v>
      </c>
      <c r="I16" s="134">
        <f>I7/RES_summary!I$6</f>
        <v>0.66142422077914997</v>
      </c>
      <c r="J16" s="134">
        <f>J7/RES_summary!J$6</f>
        <v>0.72657594696095507</v>
      </c>
      <c r="K16" s="134">
        <f>K7/RES_summary!K$6</f>
        <v>0.79726882309931368</v>
      </c>
      <c r="L16" s="134">
        <f>L7/RES_summary!L$6</f>
        <v>0.86187828061974026</v>
      </c>
      <c r="M16" s="134">
        <f>M7/RES_summary!M$6</f>
        <v>0.95428425199705813</v>
      </c>
      <c r="N16" s="134">
        <f>N7/RES_summary!N$6</f>
        <v>1.0545096426915459</v>
      </c>
      <c r="O16" s="134">
        <f>O7/RES_summary!O$6</f>
        <v>1.1905117007457642</v>
      </c>
      <c r="P16" s="134">
        <f>P7/RES_summary!P$6</f>
        <v>1.4039397505668765</v>
      </c>
      <c r="Q16" s="134">
        <f>Q7/RES_summary!Q$6</f>
        <v>1.6812688239356086</v>
      </c>
    </row>
    <row r="17" spans="1:17" ht="12.95" customHeight="1" x14ac:dyDescent="0.25">
      <c r="A17" s="133" t="s">
        <v>49</v>
      </c>
      <c r="B17" s="132">
        <f>1000000*B5/RES_summary!B$6</f>
        <v>114.72120493575207</v>
      </c>
      <c r="C17" s="132">
        <f>1000000*C5/RES_summary!C$6</f>
        <v>118.95358068283333</v>
      </c>
      <c r="D17" s="132">
        <f>1000000*D5/RES_summary!D$6</f>
        <v>127.01706697511071</v>
      </c>
      <c r="E17" s="132">
        <f>1000000*E5/RES_summary!E$6</f>
        <v>139.93169711377166</v>
      </c>
      <c r="F17" s="132">
        <f>1000000*F5/RES_summary!F$6</f>
        <v>152.16701845949007</v>
      </c>
      <c r="G17" s="132">
        <f>1000000*G5/RES_summary!G$6</f>
        <v>168.58619023657457</v>
      </c>
      <c r="H17" s="132">
        <f>1000000*H5/RES_summary!H$6</f>
        <v>178.91621506935493</v>
      </c>
      <c r="I17" s="132">
        <f>1000000*I5/RES_summary!I$6</f>
        <v>191.3021030537038</v>
      </c>
      <c r="J17" s="132">
        <f>1000000*J5/RES_summary!J$6</f>
        <v>202.88005993290835</v>
      </c>
      <c r="K17" s="132">
        <f>1000000*K5/RES_summary!K$6</f>
        <v>214.73559377699996</v>
      </c>
      <c r="L17" s="132">
        <f>1000000*L5/RES_summary!L$6</f>
        <v>222.05317594584943</v>
      </c>
      <c r="M17" s="132">
        <f>1000000*M5/RES_summary!M$6</f>
        <v>234.2915722446925</v>
      </c>
      <c r="N17" s="132">
        <f>1000000*N5/RES_summary!N$6</f>
        <v>240.5110886719267</v>
      </c>
      <c r="O17" s="132">
        <f>1000000*O5/RES_summary!O$6</f>
        <v>245.41860849335268</v>
      </c>
      <c r="P17" s="132">
        <f>1000000*P5/RES_summary!P$6</f>
        <v>253.15246258490041</v>
      </c>
      <c r="Q17" s="132">
        <f>1000000*Q5/RES_summary!Q$6</f>
        <v>254.37742660470843</v>
      </c>
    </row>
    <row r="18" spans="1:17" ht="12.95" customHeight="1" x14ac:dyDescent="0.25">
      <c r="A18" s="131" t="s">
        <v>48</v>
      </c>
      <c r="B18" s="130">
        <f>B3*1000000/0.086/RES_summary!B$6</f>
        <v>80.007997972492632</v>
      </c>
      <c r="C18" s="130">
        <f>C3*1000000/0.086/RES_summary!C$6</f>
        <v>84.623745087345682</v>
      </c>
      <c r="D18" s="130">
        <f>D3*1000000/0.086/RES_summary!D$6</f>
        <v>91.967004386745856</v>
      </c>
      <c r="E18" s="130">
        <f>E3*1000000/0.086/RES_summary!E$6</f>
        <v>102.96805164122685</v>
      </c>
      <c r="F18" s="130">
        <f>F3*1000000/0.086/RES_summary!F$6</f>
        <v>113.80101141637554</v>
      </c>
      <c r="G18" s="130">
        <f>G3*1000000/0.086/RES_summary!G$6</f>
        <v>127.8659524882018</v>
      </c>
      <c r="H18" s="130">
        <f>H3*1000000/0.086/RES_summary!H$6</f>
        <v>137.71888954268985</v>
      </c>
      <c r="I18" s="130">
        <f>I3*1000000/0.086/RES_summary!I$6</f>
        <v>149.19983727117707</v>
      </c>
      <c r="J18" s="130">
        <f>J3*1000000/0.086/RES_summary!J$6</f>
        <v>159.72910733567647</v>
      </c>
      <c r="K18" s="130">
        <f>K3*1000000/0.086/RES_summary!K$6</f>
        <v>170.1305218055663</v>
      </c>
      <c r="L18" s="130">
        <f>L3*1000000/0.086/RES_summary!L$6</f>
        <v>177.52875524330969</v>
      </c>
      <c r="M18" s="130">
        <f>M3*1000000/0.086/RES_summary!M$6</f>
        <v>188.11588526002052</v>
      </c>
      <c r="N18" s="130">
        <f>N3*1000000/0.086/RES_summary!N$6</f>
        <v>193.48437857243007</v>
      </c>
      <c r="O18" s="130">
        <f>O3*1000000/0.086/RES_summary!O$6</f>
        <v>197.98466297443824</v>
      </c>
      <c r="P18" s="130">
        <f>P3*1000000/0.086/RES_summary!P$6</f>
        <v>205.35535897290558</v>
      </c>
      <c r="Q18" s="130">
        <f>Q3*1000000/0.086/RES_summary!Q$6</f>
        <v>207.22377368081675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8" tint="0.59999389629810485"/>
    <pageSetUpPr fitToPage="1"/>
  </sheetPr>
  <dimension ref="A1:Q19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57.087923490388896</v>
      </c>
      <c r="C3" s="144">
        <v>57.600562060363139</v>
      </c>
      <c r="D3" s="144">
        <v>57.471071989955284</v>
      </c>
      <c r="E3" s="144">
        <v>57.709436066182128</v>
      </c>
      <c r="F3" s="144">
        <v>57.631549240047107</v>
      </c>
      <c r="G3" s="144">
        <v>58.482738005673752</v>
      </c>
      <c r="H3" s="144">
        <v>58.745638633779734</v>
      </c>
      <c r="I3" s="144">
        <v>59.889636677024995</v>
      </c>
      <c r="J3" s="144">
        <v>60.925413935046713</v>
      </c>
      <c r="K3" s="144">
        <v>60.264668885066229</v>
      </c>
      <c r="L3" s="144">
        <v>57.564537824549888</v>
      </c>
      <c r="M3" s="144">
        <v>52.554670361774889</v>
      </c>
      <c r="N3" s="144">
        <v>46.007558627210258</v>
      </c>
      <c r="O3" s="144">
        <v>38.516945722515572</v>
      </c>
      <c r="P3" s="144">
        <v>30.59193266625871</v>
      </c>
      <c r="Q3" s="144">
        <v>22.994894557413001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1270.8712493494397</v>
      </c>
      <c r="C5" s="144">
        <v>1278.8208092957439</v>
      </c>
      <c r="D5" s="144">
        <v>1273.4414259014013</v>
      </c>
      <c r="E5" s="144">
        <v>1276.4895155521924</v>
      </c>
      <c r="F5" s="144">
        <v>1271.1147609995087</v>
      </c>
      <c r="G5" s="144">
        <v>1287.7697343142297</v>
      </c>
      <c r="H5" s="144">
        <v>1289.4972737331816</v>
      </c>
      <c r="I5" s="144">
        <v>1311.6890444210317</v>
      </c>
      <c r="J5" s="144">
        <v>1335.518324676267</v>
      </c>
      <c r="K5" s="144">
        <v>1325.5839538508899</v>
      </c>
      <c r="L5" s="144">
        <v>1266.414033621659</v>
      </c>
      <c r="M5" s="144">
        <v>1154.3575165400571</v>
      </c>
      <c r="N5" s="144">
        <v>1011.1774927021444</v>
      </c>
      <c r="O5" s="144">
        <v>846.24979159232794</v>
      </c>
      <c r="P5" s="144">
        <v>669.99322348520207</v>
      </c>
      <c r="Q5" s="144">
        <v>502.61202589808664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17664252.127431739</v>
      </c>
      <c r="C7" s="62">
        <v>18152282.174545247</v>
      </c>
      <c r="D7" s="62">
        <v>18716881.900449384</v>
      </c>
      <c r="E7" s="62">
        <v>19291775.838511996</v>
      </c>
      <c r="F7" s="62">
        <v>19750557.985916059</v>
      </c>
      <c r="G7" s="62">
        <v>20579278.060022254</v>
      </c>
      <c r="H7" s="62">
        <v>21188643.267366316</v>
      </c>
      <c r="I7" s="62">
        <v>22169073.65349599</v>
      </c>
      <c r="J7" s="62">
        <v>23335470.415148992</v>
      </c>
      <c r="K7" s="62">
        <v>24452206.139367282</v>
      </c>
      <c r="L7" s="62">
        <v>25155933.212930195</v>
      </c>
      <c r="M7" s="62">
        <v>25291661.252565645</v>
      </c>
      <c r="N7" s="62">
        <v>25700626.809886366</v>
      </c>
      <c r="O7" s="62">
        <v>26005717.562962033</v>
      </c>
      <c r="P7" s="62">
        <v>25818824.366723988</v>
      </c>
      <c r="Q7" s="62">
        <v>26294362.987610117</v>
      </c>
    </row>
    <row r="8" spans="1:17" ht="12.95" customHeight="1" x14ac:dyDescent="0.25">
      <c r="A8" s="133" t="s">
        <v>136</v>
      </c>
      <c r="B8" s="143"/>
      <c r="C8" s="143">
        <v>10581888.405645929</v>
      </c>
      <c r="D8" s="143">
        <v>10658458.084436558</v>
      </c>
      <c r="E8" s="143">
        <v>10668752.296595033</v>
      </c>
      <c r="F8" s="143">
        <v>10552640.505936485</v>
      </c>
      <c r="G8" s="143">
        <v>10922578.432638615</v>
      </c>
      <c r="H8" s="143">
        <v>10703223.565876484</v>
      </c>
      <c r="I8" s="143">
        <v>11074288.744662095</v>
      </c>
      <c r="J8" s="143">
        <v>11260255.120185424</v>
      </c>
      <c r="K8" s="143">
        <v>11210594.082750712</v>
      </c>
      <c r="L8" s="143">
        <v>10797585.432095334</v>
      </c>
      <c r="M8" s="143">
        <v>10229586.398167871</v>
      </c>
      <c r="N8" s="143">
        <v>10502823.915853143</v>
      </c>
      <c r="O8" s="143">
        <v>10398949.111608088</v>
      </c>
      <c r="P8" s="143">
        <v>9906965.1622943766</v>
      </c>
      <c r="Q8" s="143">
        <v>10569396.97941855</v>
      </c>
    </row>
    <row r="9" spans="1:17" ht="12.95" customHeight="1" x14ac:dyDescent="0.25">
      <c r="A9" s="131" t="s">
        <v>135</v>
      </c>
      <c r="B9" s="142"/>
      <c r="C9" s="142">
        <f>B7+C8-C7</f>
        <v>10093858.358532421</v>
      </c>
      <c r="D9" s="142">
        <f t="shared" ref="D9:Q9" si="0">C7+D8-D7</f>
        <v>10093858.358532421</v>
      </c>
      <c r="E9" s="142">
        <f t="shared" si="0"/>
        <v>10093858.358532421</v>
      </c>
      <c r="F9" s="142">
        <f t="shared" si="0"/>
        <v>10093858.358532421</v>
      </c>
      <c r="G9" s="142">
        <f t="shared" si="0"/>
        <v>10093858.358532421</v>
      </c>
      <c r="H9" s="142">
        <f t="shared" si="0"/>
        <v>10093858.358532421</v>
      </c>
      <c r="I9" s="142">
        <f t="shared" si="0"/>
        <v>10093858.358532421</v>
      </c>
      <c r="J9" s="142">
        <f t="shared" si="0"/>
        <v>10093858.358532421</v>
      </c>
      <c r="K9" s="142">
        <f t="shared" si="0"/>
        <v>10093858.358532421</v>
      </c>
      <c r="L9" s="142">
        <f t="shared" si="0"/>
        <v>10093858.358532421</v>
      </c>
      <c r="M9" s="142">
        <f t="shared" si="0"/>
        <v>10093858.358532421</v>
      </c>
      <c r="N9" s="142">
        <f t="shared" si="0"/>
        <v>10093858.358532421</v>
      </c>
      <c r="O9" s="142">
        <f t="shared" si="0"/>
        <v>10093858.358532421</v>
      </c>
      <c r="P9" s="142">
        <f t="shared" si="0"/>
        <v>10093858.358532425</v>
      </c>
      <c r="Q9" s="142">
        <f t="shared" si="0"/>
        <v>10093858.358532421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522.32912199527527</v>
      </c>
      <c r="C11" s="140">
        <v>523.74341469696014</v>
      </c>
      <c r="D11" s="140">
        <v>524.77347238797176</v>
      </c>
      <c r="E11" s="140">
        <v>525.6917084568837</v>
      </c>
      <c r="F11" s="140">
        <v>527.20203875374477</v>
      </c>
      <c r="G11" s="140">
        <v>528.06943598298699</v>
      </c>
      <c r="H11" s="140">
        <v>529.73266034555616</v>
      </c>
      <c r="I11" s="140">
        <v>530.91174856830082</v>
      </c>
      <c r="J11" s="140">
        <v>530.45700135045593</v>
      </c>
      <c r="K11" s="140">
        <v>528.63642604010056</v>
      </c>
      <c r="L11" s="140">
        <v>528.54364624255891</v>
      </c>
      <c r="M11" s="140">
        <v>529.38609521235571</v>
      </c>
      <c r="N11" s="140">
        <v>529.05806923640489</v>
      </c>
      <c r="O11" s="140">
        <v>529.24262592371008</v>
      </c>
      <c r="P11" s="140">
        <v>530.93096290090284</v>
      </c>
      <c r="Q11" s="140">
        <v>531.98586797812925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71.94594145176616</v>
      </c>
      <c r="C13" s="137">
        <f t="shared" ref="C13:Q13" si="1">IF(C5=0,0,1000000*C5/C7)</f>
        <v>70.449588486951839</v>
      </c>
      <c r="D13" s="137">
        <f t="shared" si="1"/>
        <v>68.037049796784075</v>
      </c>
      <c r="E13" s="137">
        <f t="shared" si="1"/>
        <v>66.167548609182376</v>
      </c>
      <c r="F13" s="137">
        <f t="shared" si="1"/>
        <v>64.358422780051527</v>
      </c>
      <c r="G13" s="137">
        <f t="shared" si="1"/>
        <v>62.576040352740982</v>
      </c>
      <c r="H13" s="137">
        <f t="shared" si="1"/>
        <v>60.857944393221281</v>
      </c>
      <c r="I13" s="137">
        <f t="shared" si="1"/>
        <v>59.167517097142337</v>
      </c>
      <c r="J13" s="137">
        <f t="shared" si="1"/>
        <v>57.231257862677197</v>
      </c>
      <c r="K13" s="137">
        <f t="shared" si="1"/>
        <v>54.211221118275354</v>
      </c>
      <c r="L13" s="137">
        <f t="shared" si="1"/>
        <v>50.342558270536351</v>
      </c>
      <c r="M13" s="137">
        <f t="shared" si="1"/>
        <v>45.641822615466054</v>
      </c>
      <c r="N13" s="137">
        <f t="shared" si="1"/>
        <v>39.344468140098847</v>
      </c>
      <c r="O13" s="137">
        <f t="shared" si="1"/>
        <v>32.54091295667908</v>
      </c>
      <c r="P13" s="137">
        <f t="shared" si="1"/>
        <v>25.94979593062757</v>
      </c>
      <c r="Q13" s="137">
        <f t="shared" si="1"/>
        <v>19.114820394581038</v>
      </c>
    </row>
    <row r="14" spans="1:17" ht="12.95" customHeight="1" x14ac:dyDescent="0.25">
      <c r="A14" s="131" t="s">
        <v>132</v>
      </c>
      <c r="B14" s="130"/>
      <c r="C14" s="130">
        <v>69.37908190753447</v>
      </c>
      <c r="D14" s="130">
        <v>67.02239425867046</v>
      </c>
      <c r="E14" s="130">
        <v>65.476619252560923</v>
      </c>
      <c r="F14" s="130">
        <v>63.383777725597142</v>
      </c>
      <c r="G14" s="130">
        <v>61.861916189148239</v>
      </c>
      <c r="H14" s="130">
        <v>59.874402791575648</v>
      </c>
      <c r="I14" s="130">
        <v>58.389049210965432</v>
      </c>
      <c r="J14" s="130">
        <v>55.857638040785417</v>
      </c>
      <c r="K14" s="130">
        <v>51.819122799990502</v>
      </c>
      <c r="L14" s="130">
        <v>47.201737710976616</v>
      </c>
      <c r="M14" s="130">
        <v>41.420112555554439</v>
      </c>
      <c r="N14" s="130">
        <v>33.606049534099043</v>
      </c>
      <c r="O14" s="130">
        <v>27.107105791664747</v>
      </c>
      <c r="P14" s="130">
        <v>20.474552682421486</v>
      </c>
      <c r="Q14" s="130">
        <v>13.440897490242877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13.630423658626761</v>
      </c>
      <c r="C16" s="134">
        <f>C7/RES_summary!C$6</f>
        <v>13.704303723587801</v>
      </c>
      <c r="D16" s="134">
        <f>D7/RES_summary!D$6</f>
        <v>13.785818643895691</v>
      </c>
      <c r="E16" s="134">
        <f>E7/RES_summary!E$6</f>
        <v>13.874423813850992</v>
      </c>
      <c r="F16" s="134">
        <f>F7/RES_summary!F$6</f>
        <v>13.971498937429303</v>
      </c>
      <c r="G16" s="134">
        <f>G7/RES_summary!G$6</f>
        <v>14.094324376723588</v>
      </c>
      <c r="H16" s="134">
        <f>H7/RES_summary!H$6</f>
        <v>14.209160477473327</v>
      </c>
      <c r="I16" s="134">
        <f>I7/RES_summary!I$6</f>
        <v>14.337992127354106</v>
      </c>
      <c r="J16" s="134">
        <f>J7/RES_summary!J$6</f>
        <v>14.489905030568204</v>
      </c>
      <c r="K16" s="134">
        <f>K7/RES_summary!K$6</f>
        <v>14.645398399373798</v>
      </c>
      <c r="L16" s="134">
        <f>L7/RES_summary!L$6</f>
        <v>14.791334506324198</v>
      </c>
      <c r="M16" s="134">
        <f>M7/RES_summary!M$6</f>
        <v>14.912008568426614</v>
      </c>
      <c r="N16" s="134">
        <f>N7/RES_summary!N$6</f>
        <v>15.052343282213053</v>
      </c>
      <c r="O16" s="134">
        <f>O7/RES_summary!O$6</f>
        <v>15.186237264883786</v>
      </c>
      <c r="P16" s="134">
        <f>P7/RES_summary!P$6</f>
        <v>15.299001470551037</v>
      </c>
      <c r="Q16" s="134">
        <f>Q7/RES_summary!Q$6</f>
        <v>15.425170703262927</v>
      </c>
    </row>
    <row r="17" spans="1:17" ht="12.95" customHeight="1" x14ac:dyDescent="0.25">
      <c r="A17" s="133" t="s">
        <v>49</v>
      </c>
      <c r="B17" s="132">
        <f>1000000*B5/RES_summary!B$6</f>
        <v>980.65366250632906</v>
      </c>
      <c r="C17" s="132">
        <f>1000000*C5/RES_summary!C$6</f>
        <v>965.46255782696244</v>
      </c>
      <c r="D17" s="132">
        <f>1000000*D5/RES_summary!D$6</f>
        <v>937.94642956416544</v>
      </c>
      <c r="E17" s="132">
        <f>1000000*E5/RES_summary!E$6</f>
        <v>918.03661212738302</v>
      </c>
      <c r="F17" s="132">
        <f>1000000*F5/RES_summary!F$6</f>
        <v>899.18363548611569</v>
      </c>
      <c r="G17" s="132">
        <f>1000000*G5/RES_summary!G$6</f>
        <v>881.96701094247612</v>
      </c>
      <c r="H17" s="132">
        <f>1000000*H5/RES_summary!H$6</f>
        <v>864.74029821242925</v>
      </c>
      <c r="I17" s="132">
        <f>1000000*I5/RES_summary!I$6</f>
        <v>848.34339433391631</v>
      </c>
      <c r="J17" s="132">
        <f>1000000*J5/RES_summary!J$6</f>
        <v>829.27549121015238</v>
      </c>
      <c r="K17" s="132">
        <f>1000000*K5/RES_summary!K$6</f>
        <v>793.9449309936889</v>
      </c>
      <c r="L17" s="132">
        <f>1000000*L5/RES_summary!L$6</f>
        <v>744.63361928362087</v>
      </c>
      <c r="M17" s="132">
        <f>1000000*M5/RES_summary!M$6</f>
        <v>680.61124992043744</v>
      </c>
      <c r="N17" s="132">
        <f>1000000*N5/RES_summary!N$6</f>
        <v>592.22644070086244</v>
      </c>
      <c r="O17" s="132">
        <f>1000000*O5/RES_summary!O$6</f>
        <v>494.17402497605946</v>
      </c>
      <c r="P17" s="132">
        <f>1000000*P5/RES_summary!P$6</f>
        <v>397.00596610317052</v>
      </c>
      <c r="Q17" s="132">
        <f>1000000*Q5/RES_summary!Q$6</f>
        <v>294.84936754862417</v>
      </c>
    </row>
    <row r="18" spans="1:17" ht="12.95" customHeight="1" x14ac:dyDescent="0.25">
      <c r="A18" s="133" t="s">
        <v>48</v>
      </c>
      <c r="B18" s="132">
        <f>B3*1000000/0.086/RES_summary!B$6</f>
        <v>512.22396651838187</v>
      </c>
      <c r="C18" s="132">
        <f>C3*1000000/0.086/RES_summary!C$6</f>
        <v>505.65465679835467</v>
      </c>
      <c r="D18" s="132">
        <f>D3*1000000/0.086/RES_summary!D$6</f>
        <v>492.20940475628731</v>
      </c>
      <c r="E18" s="132">
        <f>E3*1000000/0.086/RES_summary!E$6</f>
        <v>482.60423505521339</v>
      </c>
      <c r="F18" s="132">
        <f>F3*1000000/0.086/RES_summary!F$6</f>
        <v>474.05144584228418</v>
      </c>
      <c r="G18" s="132">
        <f>G3*1000000/0.086/RES_summary!G$6</f>
        <v>465.73982202399418</v>
      </c>
      <c r="H18" s="132">
        <f>H3*1000000/0.086/RES_summary!H$6</f>
        <v>458.08117868007974</v>
      </c>
      <c r="I18" s="132">
        <f>I3*1000000/0.086/RES_summary!I$6</f>
        <v>450.39547487218704</v>
      </c>
      <c r="J18" s="132">
        <f>J3*1000000/0.086/RES_summary!J$6</f>
        <v>439.89499036076387</v>
      </c>
      <c r="K18" s="132">
        <f>K3*1000000/0.086/RES_summary!K$6</f>
        <v>419.70821079315789</v>
      </c>
      <c r="L18" s="132">
        <f>L3*1000000/0.086/RES_summary!L$6</f>
        <v>393.57136825095847</v>
      </c>
      <c r="M18" s="132">
        <f>M3*1000000/0.086/RES_summary!M$6</f>
        <v>360.3061319529811</v>
      </c>
      <c r="N18" s="132">
        <f>N3*1000000/0.086/RES_summary!N$6</f>
        <v>313.32217726794647</v>
      </c>
      <c r="O18" s="132">
        <f>O3*1000000/0.086/RES_summary!O$6</f>
        <v>261.53795864161879</v>
      </c>
      <c r="P18" s="132">
        <f>P3*1000000/0.086/RES_summary!P$6</f>
        <v>210.78275986055948</v>
      </c>
      <c r="Q18" s="132">
        <f>Q3*1000000/0.086/RES_summary!Q$6</f>
        <v>156.85569671815725</v>
      </c>
    </row>
    <row r="19" spans="1:17" ht="12.95" customHeight="1" x14ac:dyDescent="0.25">
      <c r="A19" s="131" t="s">
        <v>139</v>
      </c>
      <c r="B19" s="142">
        <v>174.87642936111808</v>
      </c>
      <c r="C19" s="142">
        <v>175.69942842580093</v>
      </c>
      <c r="D19" s="142">
        <v>176.44122677192098</v>
      </c>
      <c r="E19" s="142">
        <v>177.19750957524613</v>
      </c>
      <c r="F19" s="142">
        <v>178.09784872047632</v>
      </c>
      <c r="G19" s="142">
        <v>179.13692371125202</v>
      </c>
      <c r="H19" s="142">
        <v>180.13955388700853</v>
      </c>
      <c r="I19" s="142">
        <v>181.11591855754992</v>
      </c>
      <c r="J19" s="142">
        <v>182.12404171282012</v>
      </c>
      <c r="K19" s="142">
        <v>183.14233155627028</v>
      </c>
      <c r="L19" s="142">
        <v>184.24475277898662</v>
      </c>
      <c r="M19" s="142">
        <v>185.24130737322741</v>
      </c>
      <c r="N19" s="142">
        <v>186.29137725511205</v>
      </c>
      <c r="O19" s="142">
        <v>187.30559947799873</v>
      </c>
      <c r="P19" s="142">
        <v>188.08926164746669</v>
      </c>
      <c r="Q19" s="142">
        <v>188.73624088731145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8" tint="0.59999389629810485"/>
    <pageSetUpPr fitToPage="1"/>
  </sheetPr>
  <dimension ref="A1:Q18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61.710937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12.95" customHeight="1" x14ac:dyDescent="0.25">
      <c r="A1" s="84" t="s">
        <v>254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/>
    <row r="3" spans="1:17" ht="12.95" customHeight="1" x14ac:dyDescent="0.25">
      <c r="A3" s="141" t="s">
        <v>118</v>
      </c>
      <c r="B3" s="144">
        <v>17.318186572365555</v>
      </c>
      <c r="C3" s="144">
        <v>19.34550763757823</v>
      </c>
      <c r="D3" s="144">
        <v>21.204307033727513</v>
      </c>
      <c r="E3" s="144">
        <v>22.853186549028724</v>
      </c>
      <c r="F3" s="144">
        <v>23.919159910445863</v>
      </c>
      <c r="G3" s="144">
        <v>25.457064029146167</v>
      </c>
      <c r="H3" s="144">
        <v>27.303823697956823</v>
      </c>
      <c r="I3" s="144">
        <v>29.92346333787501</v>
      </c>
      <c r="J3" s="144">
        <v>32.526786081504682</v>
      </c>
      <c r="K3" s="144">
        <v>35.369989039116398</v>
      </c>
      <c r="L3" s="144">
        <v>36.873581806512732</v>
      </c>
      <c r="M3" s="144">
        <v>37.655591857272306</v>
      </c>
      <c r="N3" s="144">
        <v>38.680150852209536</v>
      </c>
      <c r="O3" s="144">
        <v>39.160579013432567</v>
      </c>
      <c r="P3" s="144">
        <v>38.892225587299329</v>
      </c>
      <c r="Q3" s="144">
        <v>39.585012437194578</v>
      </c>
    </row>
    <row r="4" spans="1:17" ht="12" customHeight="1" x14ac:dyDescent="0.25">
      <c r="A4" s="136"/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7" ht="12.95" customHeight="1" x14ac:dyDescent="0.25">
      <c r="A5" s="141" t="s">
        <v>138</v>
      </c>
      <c r="B5" s="144">
        <v>6865.9297938812997</v>
      </c>
      <c r="C5" s="144">
        <v>7518.8609987259142</v>
      </c>
      <c r="D5" s="144">
        <v>8097.3100918112468</v>
      </c>
      <c r="E5" s="144">
        <v>8587.1098518224153</v>
      </c>
      <c r="F5" s="144">
        <v>8843.1497466856399</v>
      </c>
      <c r="G5" s="144">
        <v>9280.3005398396417</v>
      </c>
      <c r="H5" s="144">
        <v>9807.6804791407903</v>
      </c>
      <c r="I5" s="144">
        <v>10608.400319361863</v>
      </c>
      <c r="J5" s="144">
        <v>11423.076916789845</v>
      </c>
      <c r="K5" s="144">
        <v>12343.643672982624</v>
      </c>
      <c r="L5" s="144">
        <v>12752.350907621232</v>
      </c>
      <c r="M5" s="144">
        <v>12920.596786261671</v>
      </c>
      <c r="N5" s="144">
        <v>13201.014663188416</v>
      </c>
      <c r="O5" s="144">
        <v>13284.016026013091</v>
      </c>
      <c r="P5" s="144">
        <v>13079.114116283288</v>
      </c>
      <c r="Q5" s="144">
        <v>13215.998873599761</v>
      </c>
    </row>
    <row r="6" spans="1:17" ht="12" customHeight="1" x14ac:dyDescent="0.25">
      <c r="A6" s="136"/>
      <c r="B6" s="109"/>
      <c r="C6" s="109"/>
      <c r="D6" s="109"/>
      <c r="E6" s="109"/>
      <c r="F6" s="109"/>
      <c r="G6" s="109"/>
      <c r="H6" s="109"/>
      <c r="I6" s="109"/>
      <c r="J6" s="109"/>
      <c r="K6" s="109"/>
      <c r="L6" s="109"/>
      <c r="M6" s="109"/>
      <c r="N6" s="109"/>
      <c r="O6" s="109"/>
      <c r="P6" s="109"/>
      <c r="Q6" s="109"/>
    </row>
    <row r="7" spans="1:17" ht="12.95" customHeight="1" x14ac:dyDescent="0.25">
      <c r="A7" s="135" t="s">
        <v>137</v>
      </c>
      <c r="B7" s="62">
        <v>618609.78698079509</v>
      </c>
      <c r="C7" s="62">
        <v>686907.21395070653</v>
      </c>
      <c r="D7" s="62">
        <v>751564.92339570553</v>
      </c>
      <c r="E7" s="62">
        <v>810379.49460934964</v>
      </c>
      <c r="F7" s="62">
        <v>846459.47308127023</v>
      </c>
      <c r="G7" s="62">
        <v>904060.717331419</v>
      </c>
      <c r="H7" s="62">
        <v>974389.48411825078</v>
      </c>
      <c r="I7" s="62">
        <v>1080309.0707012583</v>
      </c>
      <c r="J7" s="62">
        <v>1193345.1244535914</v>
      </c>
      <c r="K7" s="62">
        <v>1326748.5365231461</v>
      </c>
      <c r="L7" s="62">
        <v>1409661.9085283088</v>
      </c>
      <c r="M7" s="62">
        <v>1462616.5107547375</v>
      </c>
      <c r="N7" s="62">
        <v>1538120.4166661461</v>
      </c>
      <c r="O7" s="62">
        <v>1592680.1888048563</v>
      </c>
      <c r="P7" s="62">
        <v>1604616.2456860826</v>
      </c>
      <c r="Q7" s="62">
        <v>1700280.0610164308</v>
      </c>
    </row>
    <row r="8" spans="1:17" ht="12.95" customHeight="1" x14ac:dyDescent="0.25">
      <c r="A8" s="133" t="s">
        <v>136</v>
      </c>
      <c r="B8" s="143"/>
      <c r="C8" s="143">
        <v>107112.34233220795</v>
      </c>
      <c r="D8" s="143">
        <v>107354.11634352518</v>
      </c>
      <c r="E8" s="143">
        <v>105780.6188020227</v>
      </c>
      <c r="F8" s="143">
        <v>87742.630819137077</v>
      </c>
      <c r="G8" s="143">
        <v>114430.16183208683</v>
      </c>
      <c r="H8" s="143">
        <v>132840.57612696348</v>
      </c>
      <c r="I8" s="143">
        <v>174682.5768571528</v>
      </c>
      <c r="J8" s="143">
        <v>188675.34305389249</v>
      </c>
      <c r="K8" s="143">
        <v>216606.63030127092</v>
      </c>
      <c r="L8" s="143">
        <v>174436.91206004954</v>
      </c>
      <c r="M8" s="143">
        <v>160066.94455863687</v>
      </c>
      <c r="N8" s="143">
        <v>182858.02225493352</v>
      </c>
      <c r="O8" s="143">
        <v>160340.39094073293</v>
      </c>
      <c r="P8" s="143">
        <v>99678.687700363429</v>
      </c>
      <c r="Q8" s="143">
        <v>210093.97716243495</v>
      </c>
    </row>
    <row r="9" spans="1:17" ht="12.95" customHeight="1" x14ac:dyDescent="0.25">
      <c r="A9" s="131" t="s">
        <v>135</v>
      </c>
      <c r="B9" s="142"/>
      <c r="C9" s="142">
        <f>B7+C8-C7</f>
        <v>38814.91536229651</v>
      </c>
      <c r="D9" s="142">
        <f t="shared" ref="D9:Q9" si="0">C7+D8-D7</f>
        <v>42696.406898526126</v>
      </c>
      <c r="E9" s="142">
        <f t="shared" si="0"/>
        <v>46966.04758837854</v>
      </c>
      <c r="F9" s="142">
        <f t="shared" si="0"/>
        <v>51662.652347216499</v>
      </c>
      <c r="G9" s="142">
        <f t="shared" si="0"/>
        <v>56828.917581938091</v>
      </c>
      <c r="H9" s="142">
        <f t="shared" si="0"/>
        <v>62511.809340131702</v>
      </c>
      <c r="I9" s="142">
        <f t="shared" si="0"/>
        <v>68762.990274145268</v>
      </c>
      <c r="J9" s="142">
        <f t="shared" si="0"/>
        <v>75639.289301559329</v>
      </c>
      <c r="K9" s="142">
        <f t="shared" si="0"/>
        <v>83203.218231716193</v>
      </c>
      <c r="L9" s="142">
        <f t="shared" si="0"/>
        <v>91523.540054886835</v>
      </c>
      <c r="M9" s="142">
        <f t="shared" si="0"/>
        <v>107112.34233220806</v>
      </c>
      <c r="N9" s="142">
        <f t="shared" si="0"/>
        <v>107354.11634352501</v>
      </c>
      <c r="O9" s="142">
        <f t="shared" si="0"/>
        <v>105780.61880202289</v>
      </c>
      <c r="P9" s="142">
        <f t="shared" si="0"/>
        <v>87742.630819136975</v>
      </c>
      <c r="Q9" s="142">
        <f t="shared" si="0"/>
        <v>114430.16183208674</v>
      </c>
    </row>
    <row r="10" spans="1:17" ht="12" customHeight="1" x14ac:dyDescent="0.25">
      <c r="A10" s="136"/>
      <c r="B10" s="129"/>
      <c r="C10" s="129"/>
      <c r="D10" s="129"/>
      <c r="E10" s="129"/>
      <c r="F10" s="129"/>
      <c r="G10" s="129"/>
      <c r="H10" s="129"/>
      <c r="I10" s="129"/>
      <c r="J10" s="129"/>
      <c r="K10" s="129"/>
      <c r="L10" s="129"/>
      <c r="M10" s="129"/>
      <c r="N10" s="129"/>
      <c r="O10" s="129"/>
      <c r="P10" s="129"/>
      <c r="Q10" s="129"/>
    </row>
    <row r="11" spans="1:17" ht="12.95" customHeight="1" x14ac:dyDescent="0.25">
      <c r="A11" s="141" t="s">
        <v>134</v>
      </c>
      <c r="B11" s="140">
        <v>29.329496297620945</v>
      </c>
      <c r="C11" s="140">
        <v>29.917797824134759</v>
      </c>
      <c r="D11" s="140">
        <v>30.449829251797105</v>
      </c>
      <c r="E11" s="140">
        <v>30.945770101903548</v>
      </c>
      <c r="F11" s="140">
        <v>31.451436916441988</v>
      </c>
      <c r="G11" s="140">
        <v>31.896851956590528</v>
      </c>
      <c r="H11" s="140">
        <v>32.371193448288096</v>
      </c>
      <c r="I11" s="140">
        <v>32.799219263980049</v>
      </c>
      <c r="J11" s="140">
        <v>33.110032048570183</v>
      </c>
      <c r="K11" s="140">
        <v>33.319087395199304</v>
      </c>
      <c r="L11" s="140">
        <v>33.622238146634906</v>
      </c>
      <c r="M11" s="140">
        <v>33.888196227605789</v>
      </c>
      <c r="N11" s="140">
        <v>34.070804966994331</v>
      </c>
      <c r="O11" s="140">
        <v>34.278456833531813</v>
      </c>
      <c r="P11" s="140">
        <v>34.576896969240529</v>
      </c>
      <c r="Q11" s="140">
        <v>34.828305200028112</v>
      </c>
    </row>
    <row r="12" spans="1:17" ht="12" customHeight="1" x14ac:dyDescent="0.25">
      <c r="A12" s="139"/>
      <c r="B12" s="138"/>
      <c r="C12" s="138"/>
      <c r="D12" s="138"/>
      <c r="E12" s="138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</row>
    <row r="13" spans="1:17" ht="12.95" customHeight="1" x14ac:dyDescent="0.25">
      <c r="A13" s="135" t="s">
        <v>133</v>
      </c>
      <c r="B13" s="137">
        <f>IF(B5=0,0,1000000*B5/B7)</f>
        <v>11098.967294700196</v>
      </c>
      <c r="C13" s="137">
        <f t="shared" ref="C13:Q13" si="1">IF(C5=0,0,1000000*C5/C7)</f>
        <v>10945.963073355462</v>
      </c>
      <c r="D13" s="137">
        <f t="shared" si="1"/>
        <v>10773.932949433221</v>
      </c>
      <c r="E13" s="137">
        <f t="shared" si="1"/>
        <v>10596.405645680738</v>
      </c>
      <c r="F13" s="137">
        <f t="shared" si="1"/>
        <v>10447.221666141826</v>
      </c>
      <c r="G13" s="137">
        <f t="shared" si="1"/>
        <v>10265.129721854271</v>
      </c>
      <c r="H13" s="137">
        <f t="shared" si="1"/>
        <v>10065.462157584761</v>
      </c>
      <c r="I13" s="137">
        <f t="shared" si="1"/>
        <v>9819.7826965163385</v>
      </c>
      <c r="J13" s="137">
        <f t="shared" si="1"/>
        <v>9572.3162417244894</v>
      </c>
      <c r="K13" s="137">
        <f t="shared" si="1"/>
        <v>9303.6798859640421</v>
      </c>
      <c r="L13" s="137">
        <f t="shared" si="1"/>
        <v>9046.3896558960896</v>
      </c>
      <c r="M13" s="137">
        <f t="shared" si="1"/>
        <v>8833.8923369560489</v>
      </c>
      <c r="N13" s="137">
        <f t="shared" si="1"/>
        <v>8582.5625355142383</v>
      </c>
      <c r="O13" s="137">
        <f t="shared" si="1"/>
        <v>8340.6675862411448</v>
      </c>
      <c r="P13" s="137">
        <f t="shared" si="1"/>
        <v>8150.9296390621284</v>
      </c>
      <c r="Q13" s="137">
        <f t="shared" si="1"/>
        <v>7772.8364735978912</v>
      </c>
    </row>
    <row r="14" spans="1:17" ht="12.95" customHeight="1" x14ac:dyDescent="0.25">
      <c r="A14" s="131" t="s">
        <v>132</v>
      </c>
      <c r="B14" s="130"/>
      <c r="C14" s="130">
        <v>10117.757276151238</v>
      </c>
      <c r="D14" s="130">
        <v>9802.4663859734337</v>
      </c>
      <c r="E14" s="130">
        <v>9558.2196210085112</v>
      </c>
      <c r="F14" s="130">
        <v>9453.1241641495471</v>
      </c>
      <c r="G14" s="130">
        <v>9332.2693395834376</v>
      </c>
      <c r="H14" s="130">
        <v>9192.9476843929679</v>
      </c>
      <c r="I14" s="130">
        <v>8952.9136133508509</v>
      </c>
      <c r="J14" s="130">
        <v>8767.4126825774547</v>
      </c>
      <c r="K14" s="130">
        <v>8513.2968995251686</v>
      </c>
      <c r="L14" s="130">
        <v>8166.4138374141439</v>
      </c>
      <c r="M14" s="130">
        <v>7821.6184052860235</v>
      </c>
      <c r="N14" s="130">
        <v>7288.4578830343171</v>
      </c>
      <c r="O14" s="130">
        <v>6823.4569128935136</v>
      </c>
      <c r="P14" s="130">
        <v>6265.5326660199644</v>
      </c>
      <c r="Q14" s="130">
        <v>5734.4711370481427</v>
      </c>
    </row>
    <row r="15" spans="1:17" ht="12" customHeight="1" x14ac:dyDescent="0.25">
      <c r="A15" s="136"/>
      <c r="B15" s="109"/>
      <c r="C15" s="109"/>
      <c r="D15" s="109"/>
      <c r="E15" s="109"/>
      <c r="F15" s="109"/>
      <c r="G15" s="109"/>
      <c r="H15" s="109"/>
      <c r="I15" s="109"/>
      <c r="J15" s="109"/>
      <c r="K15" s="109"/>
      <c r="L15" s="109"/>
      <c r="M15" s="109"/>
      <c r="N15" s="109"/>
      <c r="O15" s="109"/>
      <c r="P15" s="109"/>
      <c r="Q15" s="109"/>
    </row>
    <row r="16" spans="1:17" ht="12.95" customHeight="1" x14ac:dyDescent="0.25">
      <c r="A16" s="135" t="s">
        <v>131</v>
      </c>
      <c r="B16" s="134">
        <f>B7/RES_summary!B$6</f>
        <v>0.47734336076570888</v>
      </c>
      <c r="C16" s="134">
        <f>C7/RES_summary!C$6</f>
        <v>0.51858961861581021</v>
      </c>
      <c r="D16" s="134">
        <f>D7/RES_summary!D$6</f>
        <v>0.5535610999820324</v>
      </c>
      <c r="E16" s="134">
        <f>E7/RES_summary!E$6</f>
        <v>0.58281563358304733</v>
      </c>
      <c r="F16" s="134">
        <f>F7/RES_summary!F$6</f>
        <v>0.59878346916401881</v>
      </c>
      <c r="G16" s="134">
        <f>G7/RES_summary!G$6</f>
        <v>0.6191725953242041</v>
      </c>
      <c r="H16" s="134">
        <f>H7/RES_summary!H$6</f>
        <v>0.65342817719350832</v>
      </c>
      <c r="I16" s="134">
        <f>I7/RES_summary!I$6</f>
        <v>0.69869689608709629</v>
      </c>
      <c r="J16" s="134">
        <f>J7/RES_summary!J$6</f>
        <v>0.74099459811184321</v>
      </c>
      <c r="K16" s="134">
        <f>K7/RES_summary!K$6</f>
        <v>0.794642445856233</v>
      </c>
      <c r="L16" s="134">
        <f>L7/RES_summary!L$6</f>
        <v>0.82886135264297256</v>
      </c>
      <c r="M16" s="134">
        <f>M7/RES_summary!M$6</f>
        <v>0.86236130252157206</v>
      </c>
      <c r="N16" s="134">
        <f>N7/RES_summary!N$6</f>
        <v>0.90084637593871097</v>
      </c>
      <c r="O16" s="134">
        <f>O7/RES_summary!O$6</f>
        <v>0.93005775271196134</v>
      </c>
      <c r="P16" s="134">
        <f>P7/RES_summary!P$6</f>
        <v>0.9508189045997355</v>
      </c>
      <c r="Q16" s="134">
        <f>Q7/RES_summary!Q$6</f>
        <v>0.99744231099612279</v>
      </c>
    </row>
    <row r="17" spans="1:17" ht="12.95" customHeight="1" x14ac:dyDescent="0.25">
      <c r="A17" s="133" t="s">
        <v>49</v>
      </c>
      <c r="B17" s="132">
        <f>1000000*B5/RES_summary!B$6</f>
        <v>5298.0183494808798</v>
      </c>
      <c r="C17" s="132">
        <f>1000000*C5/RES_summary!C$6</f>
        <v>5676.4628155941518</v>
      </c>
      <c r="D17" s="132">
        <f>1000000*D5/RES_summary!D$6</f>
        <v>5964.030174620917</v>
      </c>
      <c r="E17" s="132">
        <f>1000000*E5/RES_summary!E$6</f>
        <v>6175.7508700903991</v>
      </c>
      <c r="F17" s="132">
        <f>1000000*F5/RES_summary!F$6</f>
        <v>6255.623632377903</v>
      </c>
      <c r="G17" s="132">
        <f>1000000*G5/RES_summary!G$6</f>
        <v>6355.8870112201339</v>
      </c>
      <c r="H17" s="132">
        <f>1000000*H5/RES_summary!H$6</f>
        <v>6577.056590240848</v>
      </c>
      <c r="I17" s="132">
        <f>1000000*I5/RES_summary!I$6</f>
        <v>6861.0516903057423</v>
      </c>
      <c r="J17" s="132">
        <f>1000000*J5/RES_summary!J$6</f>
        <v>7093.0346265361068</v>
      </c>
      <c r="K17" s="132">
        <f>1000000*K5/RES_summary!K$6</f>
        <v>7393.0989400459048</v>
      </c>
      <c r="L17" s="132">
        <f>1000000*L5/RES_summary!L$6</f>
        <v>7498.2027667214279</v>
      </c>
      <c r="M17" s="132">
        <f>1000000*M5/RES_summary!M$6</f>
        <v>7618.0069020327528</v>
      </c>
      <c r="N17" s="132">
        <f>1000000*N5/RES_summary!N$6</f>
        <v>7731.5703563853558</v>
      </c>
      <c r="O17" s="132">
        <f>1000000*O5/RES_summary!O$6</f>
        <v>7757.3025513769371</v>
      </c>
      <c r="P17" s="132">
        <f>1000000*P5/RES_summary!P$6</f>
        <v>7750.0579908825703</v>
      </c>
      <c r="Q17" s="132">
        <f>1000000*Q5/RES_summary!Q$6</f>
        <v>7752.955975220435</v>
      </c>
    </row>
    <row r="18" spans="1:17" ht="12.95" customHeight="1" x14ac:dyDescent="0.25">
      <c r="A18" s="131" t="s">
        <v>48</v>
      </c>
      <c r="B18" s="130">
        <f>B3*1000000/0.086/RES_summary!B$6</f>
        <v>155.38820956582731</v>
      </c>
      <c r="C18" s="130">
        <f>C3*1000000/0.086/RES_summary!C$6</f>
        <v>169.82726687316458</v>
      </c>
      <c r="D18" s="130">
        <f>D3*1000000/0.086/RES_summary!D$6</f>
        <v>181.60370046977255</v>
      </c>
      <c r="E18" s="130">
        <f>E3*1000000/0.086/RES_summary!E$6</f>
        <v>191.11336663244828</v>
      </c>
      <c r="F18" s="130">
        <f>F3*1000000/0.086/RES_summary!F$6</f>
        <v>196.7483520467373</v>
      </c>
      <c r="G18" s="130">
        <f>G3*1000000/0.086/RES_summary!G$6</f>
        <v>202.73278704970528</v>
      </c>
      <c r="H18" s="130">
        <f>H3*1000000/0.086/RES_summary!H$6</f>
        <v>212.90717120302457</v>
      </c>
      <c r="I18" s="130">
        <f>I3*1000000/0.086/RES_summary!I$6</f>
        <v>225.03713877183901</v>
      </c>
      <c r="J18" s="130">
        <f>J3*1000000/0.086/RES_summary!J$6</f>
        <v>234.85060380622849</v>
      </c>
      <c r="K18" s="130">
        <f>K3*1000000/0.086/RES_summary!K$6</f>
        <v>246.33130970474483</v>
      </c>
      <c r="L18" s="130">
        <f>L3*1000000/0.086/RES_summary!L$6</f>
        <v>252.10635909446458</v>
      </c>
      <c r="M18" s="130">
        <f>M3*1000000/0.086/RES_summary!M$6</f>
        <v>258.1605127593412</v>
      </c>
      <c r="N18" s="130">
        <f>N3*1000000/0.086/RES_summary!N$6</f>
        <v>263.42082570100035</v>
      </c>
      <c r="O18" s="130">
        <f>O3*1000000/0.086/RES_summary!O$6</f>
        <v>265.90836065202058</v>
      </c>
      <c r="P18" s="130">
        <f>P3*1000000/0.086/RES_summary!P$6</f>
        <v>267.97295665638592</v>
      </c>
      <c r="Q18" s="130">
        <f>Q3*1000000/0.086/RES_summary!Q$6</f>
        <v>270.02231690735886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horizontalDpi="1200" verticalDpi="1200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>
        <v>344756</v>
      </c>
      <c r="C3" s="151">
        <v>314838</v>
      </c>
      <c r="D3" s="151">
        <v>314402</v>
      </c>
      <c r="E3" s="151">
        <v>292340</v>
      </c>
      <c r="F3" s="151">
        <v>284540</v>
      </c>
      <c r="G3" s="151">
        <v>283423</v>
      </c>
      <c r="H3" s="151">
        <v>277116.00000000006</v>
      </c>
      <c r="I3" s="151">
        <v>290181</v>
      </c>
      <c r="J3" s="151">
        <v>293145</v>
      </c>
      <c r="K3" s="151">
        <v>302538.99999999994</v>
      </c>
      <c r="L3" s="151">
        <v>304188.99999999994</v>
      </c>
      <c r="M3" s="151">
        <v>328368</v>
      </c>
      <c r="N3" s="151">
        <v>328762</v>
      </c>
      <c r="O3" s="151">
        <v>335766.99999999994</v>
      </c>
      <c r="P3" s="151">
        <v>305384</v>
      </c>
      <c r="Q3" s="151">
        <v>280260</v>
      </c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f>B3</f>
        <v>344756</v>
      </c>
      <c r="C5" s="67">
        <f t="shared" ref="C5:Q5" si="0">C3</f>
        <v>314838</v>
      </c>
      <c r="D5" s="67">
        <f t="shared" si="0"/>
        <v>314402</v>
      </c>
      <c r="E5" s="67">
        <f t="shared" si="0"/>
        <v>292340</v>
      </c>
      <c r="F5" s="67">
        <f t="shared" si="0"/>
        <v>284540</v>
      </c>
      <c r="G5" s="67">
        <f t="shared" si="0"/>
        <v>283423</v>
      </c>
      <c r="H5" s="67">
        <f t="shared" si="0"/>
        <v>277116.00000000006</v>
      </c>
      <c r="I5" s="67">
        <f t="shared" si="0"/>
        <v>290181</v>
      </c>
      <c r="J5" s="67">
        <f t="shared" si="0"/>
        <v>293145</v>
      </c>
      <c r="K5" s="67">
        <f t="shared" si="0"/>
        <v>302538.99999999994</v>
      </c>
      <c r="L5" s="67">
        <f t="shared" si="0"/>
        <v>304188.99999999994</v>
      </c>
      <c r="M5" s="67">
        <f t="shared" si="0"/>
        <v>328368</v>
      </c>
      <c r="N5" s="67">
        <f t="shared" si="0"/>
        <v>328762</v>
      </c>
      <c r="O5" s="67">
        <f t="shared" si="0"/>
        <v>335766.99999999994</v>
      </c>
      <c r="P5" s="67">
        <f t="shared" si="0"/>
        <v>305384</v>
      </c>
      <c r="Q5" s="67">
        <f t="shared" si="0"/>
        <v>280260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1751</v>
      </c>
      <c r="C8" s="67">
        <v>1749</v>
      </c>
      <c r="D8" s="67">
        <v>1881</v>
      </c>
      <c r="E8" s="67">
        <v>1809</v>
      </c>
      <c r="F8" s="67">
        <v>1888</v>
      </c>
      <c r="G8" s="67">
        <v>2303</v>
      </c>
      <c r="H8" s="67">
        <v>2650</v>
      </c>
      <c r="I8" s="67">
        <v>3480</v>
      </c>
      <c r="J8" s="67">
        <v>4076</v>
      </c>
      <c r="K8" s="67">
        <v>5153</v>
      </c>
      <c r="L8" s="67">
        <v>5916</v>
      </c>
      <c r="M8" s="67">
        <v>7162</v>
      </c>
      <c r="N8" s="67">
        <v>7936</v>
      </c>
      <c r="O8" s="67">
        <v>8850</v>
      </c>
      <c r="P8" s="67">
        <v>8695.9999999999982</v>
      </c>
      <c r="Q8" s="67">
        <v>7444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115312</v>
      </c>
      <c r="C10" s="67">
        <v>117874</v>
      </c>
      <c r="D10" s="67">
        <v>125031.99999999999</v>
      </c>
      <c r="E10" s="67">
        <v>126906.00000000003</v>
      </c>
      <c r="F10" s="67">
        <v>128497</v>
      </c>
      <c r="G10" s="67">
        <v>138638</v>
      </c>
      <c r="H10" s="67">
        <v>138747</v>
      </c>
      <c r="I10" s="67">
        <v>151722</v>
      </c>
      <c r="J10" s="67">
        <v>154161.99999999997</v>
      </c>
      <c r="K10" s="67">
        <v>175898.99999999994</v>
      </c>
      <c r="L10" s="67">
        <v>178366.99999999994</v>
      </c>
      <c r="M10" s="67">
        <v>209384.99999999997</v>
      </c>
      <c r="N10" s="67">
        <v>233774.99999999997</v>
      </c>
      <c r="O10" s="67">
        <v>245326.99999999994</v>
      </c>
      <c r="P10" s="67">
        <v>242363</v>
      </c>
      <c r="Q10" s="67">
        <v>238831</v>
      </c>
    </row>
    <row r="11" spans="1:17" ht="12" customHeight="1" x14ac:dyDescent="0.25">
      <c r="A11" s="23" t="s">
        <v>144</v>
      </c>
      <c r="B11" s="67">
        <v>65190</v>
      </c>
      <c r="C11" s="67">
        <v>58552</v>
      </c>
      <c r="D11" s="67">
        <v>57440.999999999993</v>
      </c>
      <c r="E11" s="67">
        <v>52514.000000000007</v>
      </c>
      <c r="F11" s="67">
        <v>50187.000000000007</v>
      </c>
      <c r="G11" s="67">
        <v>49049.000000000007</v>
      </c>
      <c r="H11" s="67">
        <v>47058.000000000007</v>
      </c>
      <c r="I11" s="67">
        <v>47998</v>
      </c>
      <c r="J11" s="67">
        <v>46816.999999999993</v>
      </c>
      <c r="K11" s="67">
        <v>46419.999999999985</v>
      </c>
      <c r="L11" s="67">
        <v>44917</v>
      </c>
      <c r="M11" s="67">
        <v>19461</v>
      </c>
      <c r="N11" s="67">
        <v>16540.000000000004</v>
      </c>
      <c r="O11" s="67">
        <v>16207</v>
      </c>
      <c r="P11" s="67">
        <v>14128.999999999998</v>
      </c>
      <c r="Q11" s="67">
        <v>10314</v>
      </c>
    </row>
    <row r="12" spans="1:17" ht="12" customHeight="1" x14ac:dyDescent="0.25">
      <c r="A12" s="23" t="s">
        <v>143</v>
      </c>
      <c r="B12" s="67">
        <v>105</v>
      </c>
      <c r="C12" s="67">
        <v>93</v>
      </c>
      <c r="D12" s="67">
        <v>146.99999999999983</v>
      </c>
      <c r="E12" s="67">
        <v>132</v>
      </c>
      <c r="F12" s="67">
        <v>183.00000000000017</v>
      </c>
      <c r="G12" s="67">
        <v>262.00000000000017</v>
      </c>
      <c r="H12" s="67">
        <v>320.00000000000023</v>
      </c>
      <c r="I12" s="67">
        <v>744.99999999999989</v>
      </c>
      <c r="J12" s="67">
        <v>1553.0000000000007</v>
      </c>
      <c r="K12" s="67">
        <v>2609</v>
      </c>
      <c r="L12" s="67">
        <v>3490.0000000000005</v>
      </c>
      <c r="M12" s="67">
        <v>1914.0000000000005</v>
      </c>
      <c r="N12" s="67">
        <v>1875.0000000000007</v>
      </c>
      <c r="O12" s="67">
        <v>2066</v>
      </c>
      <c r="P12" s="67">
        <v>2014</v>
      </c>
      <c r="Q12" s="67">
        <v>1572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163886</v>
      </c>
      <c r="C15" s="67">
        <v>138100</v>
      </c>
      <c r="D15" s="67">
        <v>131445</v>
      </c>
      <c r="E15" s="67">
        <v>112504</v>
      </c>
      <c r="F15" s="67">
        <v>105288</v>
      </c>
      <c r="G15" s="67">
        <v>94967.000000000015</v>
      </c>
      <c r="H15" s="67">
        <v>90376.000000000044</v>
      </c>
      <c r="I15" s="67">
        <v>88345.000000000015</v>
      </c>
      <c r="J15" s="67">
        <v>87703.000000000015</v>
      </c>
      <c r="K15" s="67">
        <v>73481.000000000015</v>
      </c>
      <c r="L15" s="67">
        <v>71834</v>
      </c>
      <c r="M15" s="67">
        <v>88868.000000000015</v>
      </c>
      <c r="N15" s="67">
        <v>68773</v>
      </c>
      <c r="O15" s="67">
        <v>64006.000000000015</v>
      </c>
      <c r="P15" s="67">
        <v>41028.999999999993</v>
      </c>
      <c r="Q15" s="67">
        <v>25636</v>
      </c>
    </row>
    <row r="16" spans="1:17" ht="12" customHeight="1" x14ac:dyDescent="0.25">
      <c r="A16" s="23" t="s">
        <v>141</v>
      </c>
      <c r="B16" s="67">
        <v>263</v>
      </c>
      <c r="C16" s="67">
        <v>219</v>
      </c>
      <c r="D16" s="67">
        <v>337</v>
      </c>
      <c r="E16" s="67">
        <v>284</v>
      </c>
      <c r="F16" s="67">
        <v>385.00000000000006</v>
      </c>
      <c r="G16" s="67">
        <v>507</v>
      </c>
      <c r="H16" s="67">
        <v>615</v>
      </c>
      <c r="I16" s="67">
        <v>1371</v>
      </c>
      <c r="J16" s="67">
        <v>2910</v>
      </c>
      <c r="K16" s="67">
        <v>4130</v>
      </c>
      <c r="L16" s="67">
        <v>5581</v>
      </c>
      <c r="M16" s="67">
        <v>8740</v>
      </c>
      <c r="N16" s="67">
        <v>7799</v>
      </c>
      <c r="O16" s="67">
        <v>8161</v>
      </c>
      <c r="P16" s="67">
        <v>5848.9999999999991</v>
      </c>
      <c r="Q16" s="67">
        <v>3907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45080</v>
      </c>
      <c r="C21" s="67">
        <v>52418</v>
      </c>
      <c r="D21" s="67">
        <v>42595</v>
      </c>
      <c r="E21" s="67">
        <v>38195</v>
      </c>
      <c r="F21" s="67">
        <v>44232</v>
      </c>
      <c r="G21" s="67">
        <v>49614.999999999978</v>
      </c>
      <c r="H21" s="67">
        <v>65763.999999999971</v>
      </c>
      <c r="I21" s="67">
        <v>40501</v>
      </c>
      <c r="J21" s="67">
        <v>46710</v>
      </c>
      <c r="K21" s="67">
        <v>18658</v>
      </c>
      <c r="L21" s="67">
        <v>35931.000000000022</v>
      </c>
      <c r="M21" s="67">
        <v>29217.000000000004</v>
      </c>
      <c r="N21" s="67">
        <v>12678</v>
      </c>
      <c r="O21" s="67">
        <v>77491.000000000029</v>
      </c>
      <c r="P21" s="67">
        <v>48156.999999999985</v>
      </c>
      <c r="Q21" s="67">
        <v>41576.999999999993</v>
      </c>
    </row>
    <row r="22" spans="1:17" ht="12" customHeight="1" x14ac:dyDescent="0.25">
      <c r="A22" s="29" t="s">
        <v>140</v>
      </c>
      <c r="B22" s="83">
        <v>299676</v>
      </c>
      <c r="C22" s="83">
        <v>262420</v>
      </c>
      <c r="D22" s="83">
        <v>271807</v>
      </c>
      <c r="E22" s="83">
        <v>254145</v>
      </c>
      <c r="F22" s="83">
        <v>240308.00000000003</v>
      </c>
      <c r="G22" s="83">
        <v>233808.00000000006</v>
      </c>
      <c r="H22" s="83">
        <v>211352.00000000006</v>
      </c>
      <c r="I22" s="83">
        <v>249680</v>
      </c>
      <c r="J22" s="83">
        <v>246435</v>
      </c>
      <c r="K22" s="83">
        <v>283881</v>
      </c>
      <c r="L22" s="83">
        <v>268257.99999999994</v>
      </c>
      <c r="M22" s="83">
        <v>299150.99999999994</v>
      </c>
      <c r="N22" s="83">
        <v>316083.99999999994</v>
      </c>
      <c r="O22" s="83">
        <v>258276</v>
      </c>
      <c r="P22" s="83">
        <v>257226.99999999997</v>
      </c>
      <c r="Q22" s="83">
        <v>238683.00000000006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>
        <v>18755</v>
      </c>
      <c r="C24" s="151">
        <v>18095</v>
      </c>
      <c r="D24" s="151">
        <v>18016</v>
      </c>
      <c r="E24" s="151">
        <v>17987</v>
      </c>
      <c r="F24" s="151">
        <v>17674</v>
      </c>
      <c r="G24" s="151">
        <v>17631</v>
      </c>
      <c r="H24" s="151">
        <v>17784</v>
      </c>
      <c r="I24" s="151">
        <v>18188.000000000004</v>
      </c>
      <c r="J24" s="151">
        <v>18215.000000000004</v>
      </c>
      <c r="K24" s="151">
        <v>18334.000000000004</v>
      </c>
      <c r="L24" s="151">
        <v>18588</v>
      </c>
      <c r="M24" s="151">
        <v>17238</v>
      </c>
      <c r="N24" s="151">
        <v>14849</v>
      </c>
      <c r="O24" s="151">
        <v>18476</v>
      </c>
      <c r="P24" s="151">
        <v>18619</v>
      </c>
      <c r="Q24" s="151">
        <v>17421.000000000004</v>
      </c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f>B24</f>
        <v>18755</v>
      </c>
      <c r="C26" s="67">
        <f t="shared" ref="C26:Q26" si="1">C24</f>
        <v>18095</v>
      </c>
      <c r="D26" s="67">
        <f t="shared" si="1"/>
        <v>18016</v>
      </c>
      <c r="E26" s="67">
        <f t="shared" si="1"/>
        <v>17987</v>
      </c>
      <c r="F26" s="67">
        <f t="shared" si="1"/>
        <v>17674</v>
      </c>
      <c r="G26" s="67">
        <f t="shared" si="1"/>
        <v>17631</v>
      </c>
      <c r="H26" s="67">
        <f t="shared" si="1"/>
        <v>17784</v>
      </c>
      <c r="I26" s="67">
        <f t="shared" si="1"/>
        <v>18188.000000000004</v>
      </c>
      <c r="J26" s="67">
        <f t="shared" si="1"/>
        <v>18215.000000000004</v>
      </c>
      <c r="K26" s="67">
        <f t="shared" si="1"/>
        <v>18334.000000000004</v>
      </c>
      <c r="L26" s="67">
        <f t="shared" si="1"/>
        <v>18588</v>
      </c>
      <c r="M26" s="67">
        <f t="shared" si="1"/>
        <v>17238</v>
      </c>
      <c r="N26" s="67">
        <f t="shared" si="1"/>
        <v>14849</v>
      </c>
      <c r="O26" s="67">
        <f t="shared" si="1"/>
        <v>18476</v>
      </c>
      <c r="P26" s="67">
        <f t="shared" si="1"/>
        <v>18619</v>
      </c>
      <c r="Q26" s="67">
        <f t="shared" si="1"/>
        <v>17421.000000000004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95</v>
      </c>
      <c r="C29" s="67">
        <v>101</v>
      </c>
      <c r="D29" s="67">
        <v>108</v>
      </c>
      <c r="E29" s="67">
        <v>111</v>
      </c>
      <c r="F29" s="67">
        <v>117</v>
      </c>
      <c r="G29" s="67">
        <v>143</v>
      </c>
      <c r="H29" s="67">
        <v>170</v>
      </c>
      <c r="I29" s="67">
        <v>218</v>
      </c>
      <c r="J29" s="67">
        <v>253</v>
      </c>
      <c r="K29" s="67">
        <v>312</v>
      </c>
      <c r="L29" s="67">
        <v>361</v>
      </c>
      <c r="M29" s="67">
        <v>376</v>
      </c>
      <c r="N29" s="67">
        <v>358</v>
      </c>
      <c r="O29" s="67">
        <v>487</v>
      </c>
      <c r="P29" s="67">
        <v>529.99999999999989</v>
      </c>
      <c r="Q29" s="67">
        <v>463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5328</v>
      </c>
      <c r="C31" s="67">
        <v>5206</v>
      </c>
      <c r="D31" s="67">
        <v>5243</v>
      </c>
      <c r="E31" s="67">
        <v>5300</v>
      </c>
      <c r="F31" s="67">
        <v>5266</v>
      </c>
      <c r="G31" s="67">
        <v>5308</v>
      </c>
      <c r="H31" s="67">
        <v>5410</v>
      </c>
      <c r="I31" s="67">
        <v>5551.0000000000009</v>
      </c>
      <c r="J31" s="67">
        <v>5529.0000000000018</v>
      </c>
      <c r="K31" s="67">
        <v>5507.0000000000009</v>
      </c>
      <c r="L31" s="67">
        <v>5534.9999999999991</v>
      </c>
      <c r="M31" s="67">
        <v>5093.9999999999991</v>
      </c>
      <c r="N31" s="67">
        <v>4378</v>
      </c>
      <c r="O31" s="67">
        <v>5439</v>
      </c>
      <c r="P31" s="67">
        <v>5467.9999999999991</v>
      </c>
      <c r="Q31" s="67">
        <v>5128</v>
      </c>
    </row>
    <row r="32" spans="1:17" ht="12" customHeight="1" x14ac:dyDescent="0.25">
      <c r="A32" s="23" t="s">
        <v>168</v>
      </c>
      <c r="B32" s="67">
        <v>9</v>
      </c>
      <c r="C32" s="67">
        <v>8</v>
      </c>
      <c r="D32" s="67">
        <v>13</v>
      </c>
      <c r="E32" s="67">
        <v>13</v>
      </c>
      <c r="F32" s="67">
        <v>19</v>
      </c>
      <c r="G32" s="67">
        <v>28</v>
      </c>
      <c r="H32" s="67">
        <v>37</v>
      </c>
      <c r="I32" s="67">
        <v>86</v>
      </c>
      <c r="J32" s="67">
        <v>183</v>
      </c>
      <c r="K32" s="67">
        <v>309</v>
      </c>
      <c r="L32" s="67">
        <v>430.00000000000063</v>
      </c>
      <c r="M32" s="67">
        <v>501.00000000000011</v>
      </c>
      <c r="N32" s="67">
        <v>495.99999999999994</v>
      </c>
      <c r="O32" s="67">
        <v>693</v>
      </c>
      <c r="P32" s="67">
        <v>779.99999999999989</v>
      </c>
      <c r="Q32" s="67">
        <v>782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13397</v>
      </c>
      <c r="C35" s="67">
        <v>12861.000000000002</v>
      </c>
      <c r="D35" s="67">
        <v>12727.000000000002</v>
      </c>
      <c r="E35" s="67">
        <v>12642</v>
      </c>
      <c r="F35" s="67">
        <v>12344.000000000002</v>
      </c>
      <c r="G35" s="67">
        <v>12230</v>
      </c>
      <c r="H35" s="67">
        <v>12254.000000000002</v>
      </c>
      <c r="I35" s="67">
        <v>12359.000000000002</v>
      </c>
      <c r="J35" s="67">
        <v>12102.000000000002</v>
      </c>
      <c r="K35" s="67">
        <v>11852.000000000002</v>
      </c>
      <c r="L35" s="67">
        <v>11713.000000000002</v>
      </c>
      <c r="M35" s="67">
        <v>10600</v>
      </c>
      <c r="N35" s="67">
        <v>8959</v>
      </c>
      <c r="O35" s="67">
        <v>10948</v>
      </c>
      <c r="P35" s="67">
        <v>10827</v>
      </c>
      <c r="Q35" s="67">
        <v>9989.0000000000018</v>
      </c>
    </row>
    <row r="36" spans="1:17" ht="12" customHeight="1" x14ac:dyDescent="0.25">
      <c r="A36" s="23" t="s">
        <v>141</v>
      </c>
      <c r="B36" s="67">
        <v>21</v>
      </c>
      <c r="C36" s="67">
        <v>20.000000000000004</v>
      </c>
      <c r="D36" s="67">
        <v>33.000000000000043</v>
      </c>
      <c r="E36" s="67">
        <v>32</v>
      </c>
      <c r="F36" s="67">
        <v>45</v>
      </c>
      <c r="G36" s="67">
        <v>65.000000000000057</v>
      </c>
      <c r="H36" s="67">
        <v>83.000000000000043</v>
      </c>
      <c r="I36" s="67">
        <v>192.00000000000031</v>
      </c>
      <c r="J36" s="67">
        <v>401.00000000000057</v>
      </c>
      <c r="K36" s="67">
        <v>666</v>
      </c>
      <c r="L36" s="67">
        <v>910.00000000000011</v>
      </c>
      <c r="M36" s="67">
        <v>1043</v>
      </c>
      <c r="N36" s="67">
        <v>1015.9999999999999</v>
      </c>
      <c r="O36" s="67">
        <v>1396.0000000000005</v>
      </c>
      <c r="P36" s="67">
        <v>1544.0000000000002</v>
      </c>
      <c r="Q36" s="67">
        <v>1522.0000000000005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2452</v>
      </c>
      <c r="C40" s="67">
        <v>3012.9999999999991</v>
      </c>
      <c r="D40" s="67">
        <v>2441</v>
      </c>
      <c r="E40" s="67">
        <v>2350</v>
      </c>
      <c r="F40" s="67">
        <v>2746.9999999999991</v>
      </c>
      <c r="G40" s="67">
        <v>3086</v>
      </c>
      <c r="H40" s="67">
        <v>4219.9999999999991</v>
      </c>
      <c r="I40" s="67">
        <v>2538</v>
      </c>
      <c r="J40" s="67">
        <v>2902.0000000000005</v>
      </c>
      <c r="K40" s="67">
        <v>1131</v>
      </c>
      <c r="L40" s="67">
        <v>2196.0000000000005</v>
      </c>
      <c r="M40" s="67">
        <v>1534</v>
      </c>
      <c r="N40" s="67">
        <v>573</v>
      </c>
      <c r="O40" s="67">
        <v>4263.9999999999991</v>
      </c>
      <c r="P40" s="67">
        <v>2935.9999999999995</v>
      </c>
      <c r="Q40" s="67">
        <v>2584</v>
      </c>
    </row>
    <row r="41" spans="1:17" ht="12" customHeight="1" x14ac:dyDescent="0.25">
      <c r="A41" s="29" t="s">
        <v>140</v>
      </c>
      <c r="B41" s="83">
        <v>16303</v>
      </c>
      <c r="C41" s="83">
        <v>15082</v>
      </c>
      <c r="D41" s="83">
        <v>15574.999999999998</v>
      </c>
      <c r="E41" s="83">
        <v>15636.999999999998</v>
      </c>
      <c r="F41" s="83">
        <v>14926.999999999998</v>
      </c>
      <c r="G41" s="83">
        <v>14545</v>
      </c>
      <c r="H41" s="83">
        <v>13564</v>
      </c>
      <c r="I41" s="83">
        <v>15649.999999999998</v>
      </c>
      <c r="J41" s="83">
        <v>15312.999999999998</v>
      </c>
      <c r="K41" s="83">
        <v>17203</v>
      </c>
      <c r="L41" s="83">
        <v>16392</v>
      </c>
      <c r="M41" s="83">
        <v>15704</v>
      </c>
      <c r="N41" s="83">
        <v>14276.000000000002</v>
      </c>
      <c r="O41" s="83">
        <v>14212.000000000002</v>
      </c>
      <c r="P41" s="83">
        <v>15683</v>
      </c>
      <c r="Q41" s="83">
        <v>14837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>
        <v>569564</v>
      </c>
      <c r="C43" s="151">
        <v>608945</v>
      </c>
      <c r="D43" s="151">
        <v>634660</v>
      </c>
      <c r="E43" s="151">
        <v>652415.99999999988</v>
      </c>
      <c r="F43" s="151">
        <v>650845</v>
      </c>
      <c r="G43" s="151">
        <v>692330</v>
      </c>
      <c r="H43" s="151">
        <v>715629</v>
      </c>
      <c r="I43" s="151">
        <v>745395</v>
      </c>
      <c r="J43" s="151">
        <v>780314.99999999988</v>
      </c>
      <c r="K43" s="151">
        <v>824057.99999999977</v>
      </c>
      <c r="L43" s="151">
        <v>817027.99999999977</v>
      </c>
      <c r="M43" s="151">
        <v>785226</v>
      </c>
      <c r="N43" s="151">
        <v>766477.99999999988</v>
      </c>
      <c r="O43" s="151">
        <v>757316</v>
      </c>
      <c r="P43" s="151">
        <v>778936.99999999988</v>
      </c>
      <c r="Q43" s="151">
        <v>811017.99999999977</v>
      </c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f>B43</f>
        <v>569564</v>
      </c>
      <c r="C45" s="67">
        <f t="shared" ref="C45:Q45" si="2">C43</f>
        <v>608945</v>
      </c>
      <c r="D45" s="67">
        <f t="shared" si="2"/>
        <v>634660</v>
      </c>
      <c r="E45" s="67">
        <f t="shared" si="2"/>
        <v>652415.99999999988</v>
      </c>
      <c r="F45" s="67">
        <f t="shared" si="2"/>
        <v>650845</v>
      </c>
      <c r="G45" s="67">
        <f t="shared" si="2"/>
        <v>692330</v>
      </c>
      <c r="H45" s="67">
        <f t="shared" si="2"/>
        <v>715629</v>
      </c>
      <c r="I45" s="67">
        <f t="shared" si="2"/>
        <v>745395</v>
      </c>
      <c r="J45" s="67">
        <f t="shared" si="2"/>
        <v>780314.99999999988</v>
      </c>
      <c r="K45" s="67">
        <f t="shared" si="2"/>
        <v>824057.99999999977</v>
      </c>
      <c r="L45" s="67">
        <f t="shared" si="2"/>
        <v>817027.99999999977</v>
      </c>
      <c r="M45" s="67">
        <f t="shared" si="2"/>
        <v>785226</v>
      </c>
      <c r="N45" s="67">
        <f t="shared" si="2"/>
        <v>766477.99999999988</v>
      </c>
      <c r="O45" s="67">
        <f t="shared" si="2"/>
        <v>757316</v>
      </c>
      <c r="P45" s="67">
        <f t="shared" si="2"/>
        <v>778936.99999999988</v>
      </c>
      <c r="Q45" s="67">
        <f t="shared" si="2"/>
        <v>811017.99999999977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2893</v>
      </c>
      <c r="C48" s="67">
        <v>3382</v>
      </c>
      <c r="D48" s="67">
        <v>3798</v>
      </c>
      <c r="E48" s="67">
        <v>4036</v>
      </c>
      <c r="F48" s="67">
        <v>4319</v>
      </c>
      <c r="G48" s="67">
        <v>5626</v>
      </c>
      <c r="H48" s="67">
        <v>6842</v>
      </c>
      <c r="I48" s="67">
        <v>8940</v>
      </c>
      <c r="J48" s="67">
        <v>10849</v>
      </c>
      <c r="K48" s="67">
        <v>14036</v>
      </c>
      <c r="L48" s="67">
        <v>15889</v>
      </c>
      <c r="M48" s="67">
        <v>17127</v>
      </c>
      <c r="N48" s="67">
        <v>18502</v>
      </c>
      <c r="O48" s="67">
        <v>19960</v>
      </c>
      <c r="P48" s="67">
        <v>22179.999999999996</v>
      </c>
      <c r="Q48" s="67">
        <v>21541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375535</v>
      </c>
      <c r="C50" s="67">
        <v>405312</v>
      </c>
      <c r="D50" s="67">
        <v>425533</v>
      </c>
      <c r="E50" s="67">
        <v>441766.99999999994</v>
      </c>
      <c r="F50" s="67">
        <v>447024.99999999988</v>
      </c>
      <c r="G50" s="67">
        <v>466926</v>
      </c>
      <c r="H50" s="67">
        <v>488595.99999999994</v>
      </c>
      <c r="I50" s="67">
        <v>519495.99999999994</v>
      </c>
      <c r="J50" s="67">
        <v>536501</v>
      </c>
      <c r="K50" s="67">
        <v>581668.99999999988</v>
      </c>
      <c r="L50" s="67">
        <v>580524.99999999977</v>
      </c>
      <c r="M50" s="67">
        <v>548959</v>
      </c>
      <c r="N50" s="67">
        <v>540676.99999999988</v>
      </c>
      <c r="O50" s="67">
        <v>532428</v>
      </c>
      <c r="P50" s="67">
        <v>562784.99999999988</v>
      </c>
      <c r="Q50" s="67">
        <v>593784.99999999977</v>
      </c>
    </row>
    <row r="51" spans="1:17" ht="12" customHeight="1" x14ac:dyDescent="0.25">
      <c r="A51" s="23" t="s">
        <v>164</v>
      </c>
      <c r="B51" s="67">
        <v>602</v>
      </c>
      <c r="C51" s="67">
        <v>642.00000000000011</v>
      </c>
      <c r="D51" s="67">
        <v>1092</v>
      </c>
      <c r="E51" s="67">
        <v>1114</v>
      </c>
      <c r="F51" s="67">
        <v>1634</v>
      </c>
      <c r="G51" s="67">
        <v>2492</v>
      </c>
      <c r="H51" s="67">
        <v>3326</v>
      </c>
      <c r="I51" s="67">
        <v>8062</v>
      </c>
      <c r="J51" s="67">
        <v>17799</v>
      </c>
      <c r="K51" s="67">
        <v>32693</v>
      </c>
      <c r="L51" s="67">
        <v>45103</v>
      </c>
      <c r="M51" s="67">
        <v>53992.000000000007</v>
      </c>
      <c r="N51" s="67">
        <v>61310</v>
      </c>
      <c r="O51" s="67">
        <v>67883</v>
      </c>
      <c r="P51" s="67">
        <v>80228.999999999985</v>
      </c>
      <c r="Q51" s="67">
        <v>90505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193117</v>
      </c>
      <c r="C54" s="67">
        <v>202669.99999999994</v>
      </c>
      <c r="D54" s="67">
        <v>207503.00000000003</v>
      </c>
      <c r="E54" s="67">
        <v>209007.99999999994</v>
      </c>
      <c r="F54" s="67">
        <v>201450.00000000006</v>
      </c>
      <c r="G54" s="67">
        <v>221729.00000000003</v>
      </c>
      <c r="H54" s="67">
        <v>222195</v>
      </c>
      <c r="I54" s="67">
        <v>214507.99999999997</v>
      </c>
      <c r="J54" s="67">
        <v>218756.99999999991</v>
      </c>
      <c r="K54" s="67">
        <v>198536.99999999994</v>
      </c>
      <c r="L54" s="67">
        <v>177601.00000000006</v>
      </c>
      <c r="M54" s="67">
        <v>165952.99999999997</v>
      </c>
      <c r="N54" s="67">
        <v>147738.00000000003</v>
      </c>
      <c r="O54" s="67">
        <v>139251</v>
      </c>
      <c r="P54" s="67">
        <v>118963.99999999999</v>
      </c>
      <c r="Q54" s="67">
        <v>109967.00000000003</v>
      </c>
    </row>
    <row r="55" spans="1:17" ht="12" customHeight="1" x14ac:dyDescent="0.25">
      <c r="A55" s="23" t="s">
        <v>141</v>
      </c>
      <c r="B55" s="67">
        <v>310</v>
      </c>
      <c r="C55" s="67">
        <v>321</v>
      </c>
      <c r="D55" s="67">
        <v>532</v>
      </c>
      <c r="E55" s="67">
        <v>527</v>
      </c>
      <c r="F55" s="67">
        <v>735.99999999999977</v>
      </c>
      <c r="G55" s="67">
        <v>1183</v>
      </c>
      <c r="H55" s="67">
        <v>1512</v>
      </c>
      <c r="I55" s="67">
        <v>3329</v>
      </c>
      <c r="J55" s="67">
        <v>7258</v>
      </c>
      <c r="K55" s="67">
        <v>11159.000000000002</v>
      </c>
      <c r="L55" s="67">
        <v>13799.000000000015</v>
      </c>
      <c r="M55" s="67">
        <v>16322</v>
      </c>
      <c r="N55" s="67">
        <v>16752.999999999996</v>
      </c>
      <c r="O55" s="67">
        <v>17754.000000000004</v>
      </c>
      <c r="P55" s="67">
        <v>16959</v>
      </c>
      <c r="Q55" s="67">
        <v>16761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74476</v>
      </c>
      <c r="C59" s="67">
        <v>101384.00000000001</v>
      </c>
      <c r="D59" s="67">
        <v>85983</v>
      </c>
      <c r="E59" s="67">
        <v>85240</v>
      </c>
      <c r="F59" s="67">
        <v>101174</v>
      </c>
      <c r="G59" s="67">
        <v>121196.99999999997</v>
      </c>
      <c r="H59" s="67">
        <v>169830</v>
      </c>
      <c r="I59" s="67">
        <v>104035.00000000001</v>
      </c>
      <c r="J59" s="67">
        <v>124336</v>
      </c>
      <c r="K59" s="67">
        <v>50821</v>
      </c>
      <c r="L59" s="67">
        <v>96508.000000000131</v>
      </c>
      <c r="M59" s="67">
        <v>69866.000000000015</v>
      </c>
      <c r="N59" s="67">
        <v>29557.000000000004</v>
      </c>
      <c r="O59" s="67">
        <v>174779.99999999994</v>
      </c>
      <c r="P59" s="67">
        <v>122834.00000000001</v>
      </c>
      <c r="Q59" s="67">
        <v>120314.00000000003</v>
      </c>
    </row>
    <row r="60" spans="1:17" ht="12" customHeight="1" x14ac:dyDescent="0.25">
      <c r="A60" s="29" t="s">
        <v>140</v>
      </c>
      <c r="B60" s="83">
        <v>495088</v>
      </c>
      <c r="C60" s="83">
        <v>507560.99999999994</v>
      </c>
      <c r="D60" s="83">
        <v>548677</v>
      </c>
      <c r="E60" s="83">
        <v>567175.99999999988</v>
      </c>
      <c r="F60" s="83">
        <v>549671</v>
      </c>
      <c r="G60" s="83">
        <v>571133</v>
      </c>
      <c r="H60" s="83">
        <v>545799</v>
      </c>
      <c r="I60" s="83">
        <v>641360</v>
      </c>
      <c r="J60" s="83">
        <v>655978.99999999977</v>
      </c>
      <c r="K60" s="83">
        <v>773237.00000000012</v>
      </c>
      <c r="L60" s="83">
        <v>720519.99999999977</v>
      </c>
      <c r="M60" s="83">
        <v>715359.99999999977</v>
      </c>
      <c r="N60" s="83">
        <v>736920.99999999977</v>
      </c>
      <c r="O60" s="83">
        <v>582535.99999999988</v>
      </c>
      <c r="P60" s="83">
        <v>656102.99999999965</v>
      </c>
      <c r="Q60" s="83">
        <v>690703.99999999977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>
        <v>274696</v>
      </c>
      <c r="C62" s="151">
        <v>291930</v>
      </c>
      <c r="D62" s="151">
        <v>297060</v>
      </c>
      <c r="E62" s="151">
        <v>330431</v>
      </c>
      <c r="F62" s="151">
        <v>360848.99999999994</v>
      </c>
      <c r="G62" s="151">
        <v>364935.99999999994</v>
      </c>
      <c r="H62" s="151">
        <v>375895</v>
      </c>
      <c r="I62" s="151">
        <v>382839.00000000006</v>
      </c>
      <c r="J62" s="151">
        <v>408338</v>
      </c>
      <c r="K62" s="151">
        <v>408799.00000000006</v>
      </c>
      <c r="L62" s="151">
        <v>442395.00000000012</v>
      </c>
      <c r="M62" s="151">
        <v>443092.00000000006</v>
      </c>
      <c r="N62" s="151">
        <v>467004</v>
      </c>
      <c r="O62" s="151">
        <v>465782.99999999994</v>
      </c>
      <c r="P62" s="151">
        <v>441129.99999999988</v>
      </c>
      <c r="Q62" s="151">
        <v>437163</v>
      </c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f>B62</f>
        <v>274696</v>
      </c>
      <c r="C64" s="67">
        <f t="shared" ref="C64:Q64" si="3">C62</f>
        <v>291930</v>
      </c>
      <c r="D64" s="67">
        <f t="shared" si="3"/>
        <v>297060</v>
      </c>
      <c r="E64" s="67">
        <f t="shared" si="3"/>
        <v>330431</v>
      </c>
      <c r="F64" s="67">
        <f t="shared" si="3"/>
        <v>360848.99999999994</v>
      </c>
      <c r="G64" s="67">
        <f t="shared" si="3"/>
        <v>364935.99999999994</v>
      </c>
      <c r="H64" s="67">
        <f t="shared" si="3"/>
        <v>375895</v>
      </c>
      <c r="I64" s="67">
        <f t="shared" si="3"/>
        <v>382839.00000000006</v>
      </c>
      <c r="J64" s="67">
        <f t="shared" si="3"/>
        <v>408338</v>
      </c>
      <c r="K64" s="67">
        <f t="shared" si="3"/>
        <v>408799.00000000006</v>
      </c>
      <c r="L64" s="67">
        <f t="shared" si="3"/>
        <v>442395.00000000012</v>
      </c>
      <c r="M64" s="67">
        <f t="shared" si="3"/>
        <v>443092.00000000006</v>
      </c>
      <c r="N64" s="67">
        <f t="shared" si="3"/>
        <v>467004</v>
      </c>
      <c r="O64" s="67">
        <f t="shared" si="3"/>
        <v>465782.99999999994</v>
      </c>
      <c r="P64" s="67">
        <f t="shared" si="3"/>
        <v>441129.99999999988</v>
      </c>
      <c r="Q64" s="67">
        <f t="shared" si="3"/>
        <v>437163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1395</v>
      </c>
      <c r="C67" s="67">
        <v>1621</v>
      </c>
      <c r="D67" s="67">
        <v>1778</v>
      </c>
      <c r="E67" s="67">
        <v>2044</v>
      </c>
      <c r="F67" s="67">
        <v>2395</v>
      </c>
      <c r="G67" s="67">
        <v>2965</v>
      </c>
      <c r="H67" s="67">
        <v>3594</v>
      </c>
      <c r="I67" s="67">
        <v>4592</v>
      </c>
      <c r="J67" s="67">
        <v>5677</v>
      </c>
      <c r="K67" s="67">
        <v>6963</v>
      </c>
      <c r="L67" s="67">
        <v>8604</v>
      </c>
      <c r="M67" s="67">
        <v>9664</v>
      </c>
      <c r="N67" s="67">
        <v>11273</v>
      </c>
      <c r="O67" s="67">
        <v>12277</v>
      </c>
      <c r="P67" s="67">
        <v>12560.999999999998</v>
      </c>
      <c r="Q67" s="67">
        <v>11611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232928</v>
      </c>
      <c r="C69" s="67">
        <v>248088</v>
      </c>
      <c r="D69" s="67">
        <v>256109</v>
      </c>
      <c r="E69" s="67">
        <v>285524</v>
      </c>
      <c r="F69" s="67">
        <v>311230.99999999994</v>
      </c>
      <c r="G69" s="67">
        <v>316600.99999999994</v>
      </c>
      <c r="H69" s="67">
        <v>326495</v>
      </c>
      <c r="I69" s="67">
        <v>334427.00000000006</v>
      </c>
      <c r="J69" s="67">
        <v>358564</v>
      </c>
      <c r="K69" s="67">
        <v>354579.00000000006</v>
      </c>
      <c r="L69" s="67">
        <v>382351.00000000012</v>
      </c>
      <c r="M69" s="67">
        <v>375189.00000000006</v>
      </c>
      <c r="N69" s="67">
        <v>395040</v>
      </c>
      <c r="O69" s="67">
        <v>391728.99999999994</v>
      </c>
      <c r="P69" s="67">
        <v>368880.99999999994</v>
      </c>
      <c r="Q69" s="67">
        <v>363144</v>
      </c>
    </row>
    <row r="70" spans="1:17" ht="12" customHeight="1" x14ac:dyDescent="0.25">
      <c r="A70" s="23" t="s">
        <v>159</v>
      </c>
      <c r="B70" s="67">
        <v>373</v>
      </c>
      <c r="C70" s="67">
        <v>393</v>
      </c>
      <c r="D70" s="67">
        <v>657</v>
      </c>
      <c r="E70" s="67">
        <v>720</v>
      </c>
      <c r="F70" s="67">
        <v>1137</v>
      </c>
      <c r="G70" s="67">
        <v>1689.9999999999998</v>
      </c>
      <c r="H70" s="67">
        <v>2222</v>
      </c>
      <c r="I70" s="67">
        <v>5190</v>
      </c>
      <c r="J70" s="67">
        <v>11896</v>
      </c>
      <c r="K70" s="67">
        <v>19929</v>
      </c>
      <c r="L70" s="67">
        <v>29706.000000000004</v>
      </c>
      <c r="M70" s="67">
        <v>36901</v>
      </c>
      <c r="N70" s="67">
        <v>44796</v>
      </c>
      <c r="O70" s="67">
        <v>49944</v>
      </c>
      <c r="P70" s="67">
        <v>52585.999999999964</v>
      </c>
      <c r="Q70" s="67">
        <v>55350.999999999993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41329</v>
      </c>
      <c r="C73" s="67">
        <v>43380</v>
      </c>
      <c r="D73" s="67">
        <v>40191</v>
      </c>
      <c r="E73" s="67">
        <v>44076</v>
      </c>
      <c r="F73" s="67">
        <v>48303.999999999993</v>
      </c>
      <c r="G73" s="67">
        <v>46396.999999999993</v>
      </c>
      <c r="H73" s="67">
        <v>46859</v>
      </c>
      <c r="I73" s="67">
        <v>42561</v>
      </c>
      <c r="J73" s="67">
        <v>36662</v>
      </c>
      <c r="K73" s="67">
        <v>32466</v>
      </c>
      <c r="L73" s="67">
        <v>28151</v>
      </c>
      <c r="M73" s="67">
        <v>28226.000000000004</v>
      </c>
      <c r="N73" s="67">
        <v>24400.999999999996</v>
      </c>
      <c r="O73" s="67">
        <v>21384</v>
      </c>
      <c r="P73" s="67">
        <v>17209.999999999982</v>
      </c>
      <c r="Q73" s="67">
        <v>16199</v>
      </c>
    </row>
    <row r="74" spans="1:17" ht="12" customHeight="1" x14ac:dyDescent="0.25">
      <c r="A74" s="23" t="s">
        <v>141</v>
      </c>
      <c r="B74" s="67">
        <v>66</v>
      </c>
      <c r="C74" s="67">
        <v>69</v>
      </c>
      <c r="D74" s="67">
        <v>103</v>
      </c>
      <c r="E74" s="67">
        <v>111</v>
      </c>
      <c r="F74" s="67">
        <v>177</v>
      </c>
      <c r="G74" s="67">
        <v>248</v>
      </c>
      <c r="H74" s="67">
        <v>319</v>
      </c>
      <c r="I74" s="67">
        <v>661</v>
      </c>
      <c r="J74" s="67">
        <v>1216</v>
      </c>
      <c r="K74" s="67">
        <v>1825</v>
      </c>
      <c r="L74" s="67">
        <v>2187</v>
      </c>
      <c r="M74" s="67">
        <v>2776</v>
      </c>
      <c r="N74" s="67">
        <v>2767</v>
      </c>
      <c r="O74" s="67">
        <v>2726</v>
      </c>
      <c r="P74" s="67">
        <v>2452.9999999999995</v>
      </c>
      <c r="Q74" s="67">
        <v>2469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224379</v>
      </c>
      <c r="C78" s="67">
        <v>245618</v>
      </c>
      <c r="D78" s="67">
        <v>247917</v>
      </c>
      <c r="E78" s="67">
        <v>277059</v>
      </c>
      <c r="F78" s="67">
        <v>308580.99999999994</v>
      </c>
      <c r="G78" s="67">
        <v>317108.99999999988</v>
      </c>
      <c r="H78" s="67">
        <v>337901.99999999994</v>
      </c>
      <c r="I78" s="67">
        <v>338003.99999999988</v>
      </c>
      <c r="J78" s="67">
        <v>356195.99999999988</v>
      </c>
      <c r="K78" s="67">
        <v>356429.99999999994</v>
      </c>
      <c r="L78" s="67">
        <v>394707.99999999994</v>
      </c>
      <c r="M78" s="67">
        <v>394942.99999999994</v>
      </c>
      <c r="N78" s="67">
        <v>409232</v>
      </c>
      <c r="O78" s="67">
        <v>421158</v>
      </c>
      <c r="P78" s="67">
        <v>392834.99999999994</v>
      </c>
      <c r="Q78" s="67">
        <v>392781</v>
      </c>
    </row>
    <row r="79" spans="1:17" ht="12" customHeight="1" x14ac:dyDescent="0.25">
      <c r="A79" s="29" t="s">
        <v>140</v>
      </c>
      <c r="B79" s="83">
        <v>50317</v>
      </c>
      <c r="C79" s="83">
        <v>46312</v>
      </c>
      <c r="D79" s="83">
        <v>49143</v>
      </c>
      <c r="E79" s="83">
        <v>53372.000000000007</v>
      </c>
      <c r="F79" s="83">
        <v>52268</v>
      </c>
      <c r="G79" s="83">
        <v>47827</v>
      </c>
      <c r="H79" s="83">
        <v>37993</v>
      </c>
      <c r="I79" s="83">
        <v>44835.000000000036</v>
      </c>
      <c r="J79" s="83">
        <v>52142.000000000015</v>
      </c>
      <c r="K79" s="83">
        <v>52369</v>
      </c>
      <c r="L79" s="83">
        <v>47687</v>
      </c>
      <c r="M79" s="83">
        <v>48149.000000000015</v>
      </c>
      <c r="N79" s="83">
        <v>57771.999999999993</v>
      </c>
      <c r="O79" s="83">
        <v>44624.999999999993</v>
      </c>
      <c r="P79" s="83">
        <v>48294.999999999985</v>
      </c>
      <c r="Q79" s="83">
        <v>44382.000000000007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>
        <v>10354</v>
      </c>
      <c r="C81" s="151">
        <v>9582</v>
      </c>
      <c r="D81" s="151">
        <v>9573</v>
      </c>
      <c r="E81" s="151">
        <v>8849.9999999999982</v>
      </c>
      <c r="F81" s="151">
        <v>8323</v>
      </c>
      <c r="G81" s="151">
        <v>8860</v>
      </c>
      <c r="H81" s="151">
        <v>9190</v>
      </c>
      <c r="I81" s="151">
        <v>12481</v>
      </c>
      <c r="J81" s="151">
        <v>12499</v>
      </c>
      <c r="K81" s="151">
        <v>15406.000000000002</v>
      </c>
      <c r="L81" s="151">
        <v>15442.000000000004</v>
      </c>
      <c r="M81" s="151">
        <v>16017.000000000004</v>
      </c>
      <c r="N81" s="151">
        <v>20008</v>
      </c>
      <c r="O81" s="151">
        <v>20066</v>
      </c>
      <c r="P81" s="151">
        <v>20075.999999999996</v>
      </c>
      <c r="Q81" s="151">
        <v>23310</v>
      </c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f>B81</f>
        <v>10354</v>
      </c>
      <c r="C83" s="67">
        <f t="shared" ref="C83:Q83" si="4">C81</f>
        <v>9582</v>
      </c>
      <c r="D83" s="67">
        <f t="shared" si="4"/>
        <v>9573</v>
      </c>
      <c r="E83" s="67">
        <f t="shared" si="4"/>
        <v>8849.9999999999982</v>
      </c>
      <c r="F83" s="67">
        <f t="shared" si="4"/>
        <v>8323</v>
      </c>
      <c r="G83" s="67">
        <f t="shared" si="4"/>
        <v>8860</v>
      </c>
      <c r="H83" s="67">
        <f t="shared" si="4"/>
        <v>9190</v>
      </c>
      <c r="I83" s="67">
        <f t="shared" si="4"/>
        <v>12481</v>
      </c>
      <c r="J83" s="67">
        <f t="shared" si="4"/>
        <v>12499</v>
      </c>
      <c r="K83" s="67">
        <f t="shared" si="4"/>
        <v>15406.000000000002</v>
      </c>
      <c r="L83" s="67">
        <f t="shared" si="4"/>
        <v>15442.000000000004</v>
      </c>
      <c r="M83" s="67">
        <f t="shared" si="4"/>
        <v>16017.000000000004</v>
      </c>
      <c r="N83" s="67">
        <f t="shared" si="4"/>
        <v>20008</v>
      </c>
      <c r="O83" s="67">
        <f t="shared" si="4"/>
        <v>20066</v>
      </c>
      <c r="P83" s="67">
        <f t="shared" si="4"/>
        <v>20075.999999999996</v>
      </c>
      <c r="Q83" s="67">
        <f t="shared" si="4"/>
        <v>23310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53</v>
      </c>
      <c r="C86" s="67">
        <v>53</v>
      </c>
      <c r="D86" s="67">
        <v>57</v>
      </c>
      <c r="E86" s="67">
        <v>55</v>
      </c>
      <c r="F86" s="67">
        <v>55</v>
      </c>
      <c r="G86" s="67">
        <v>72</v>
      </c>
      <c r="H86" s="67">
        <v>88</v>
      </c>
      <c r="I86" s="67">
        <v>150</v>
      </c>
      <c r="J86" s="67">
        <v>174</v>
      </c>
      <c r="K86" s="67">
        <v>262</v>
      </c>
      <c r="L86" s="67">
        <v>300</v>
      </c>
      <c r="M86" s="67">
        <v>349</v>
      </c>
      <c r="N86" s="67">
        <v>483</v>
      </c>
      <c r="O86" s="67">
        <v>529</v>
      </c>
      <c r="P86" s="67">
        <v>571.99999999999989</v>
      </c>
      <c r="Q86" s="67">
        <v>619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2242</v>
      </c>
      <c r="C88" s="67">
        <v>2478</v>
      </c>
      <c r="D88" s="67">
        <v>2651</v>
      </c>
      <c r="E88" s="67">
        <v>2706.9999999999995</v>
      </c>
      <c r="F88" s="67">
        <v>2969.9999999999995</v>
      </c>
      <c r="G88" s="67">
        <v>3244</v>
      </c>
      <c r="H88" s="67">
        <v>3462.0000000000005</v>
      </c>
      <c r="I88" s="67">
        <v>5473</v>
      </c>
      <c r="J88" s="67">
        <v>5417</v>
      </c>
      <c r="K88" s="67">
        <v>7954.0000000000018</v>
      </c>
      <c r="L88" s="67">
        <v>7850.0000000000018</v>
      </c>
      <c r="M88" s="67">
        <v>8886.0000000000018</v>
      </c>
      <c r="N88" s="67">
        <v>11183</v>
      </c>
      <c r="O88" s="67">
        <v>12388.000000000002</v>
      </c>
      <c r="P88" s="67">
        <v>12750.999999999998</v>
      </c>
      <c r="Q88" s="67">
        <v>15813.999999999998</v>
      </c>
    </row>
    <row r="89" spans="1:17" ht="12" customHeight="1" x14ac:dyDescent="0.25">
      <c r="A89" s="23" t="s">
        <v>155</v>
      </c>
      <c r="B89" s="67">
        <v>4</v>
      </c>
      <c r="C89" s="67">
        <v>4</v>
      </c>
      <c r="D89" s="67">
        <v>7</v>
      </c>
      <c r="E89" s="67">
        <v>7</v>
      </c>
      <c r="F89" s="67">
        <v>11</v>
      </c>
      <c r="G89" s="67">
        <v>17</v>
      </c>
      <c r="H89" s="67">
        <v>24</v>
      </c>
      <c r="I89" s="67">
        <v>85</v>
      </c>
      <c r="J89" s="67">
        <v>180</v>
      </c>
      <c r="K89" s="67">
        <v>447</v>
      </c>
      <c r="L89" s="67">
        <v>610</v>
      </c>
      <c r="M89" s="67">
        <v>874</v>
      </c>
      <c r="N89" s="67">
        <v>1268</v>
      </c>
      <c r="O89" s="67">
        <v>1579</v>
      </c>
      <c r="P89" s="67">
        <v>1817.9999999999998</v>
      </c>
      <c r="Q89" s="67">
        <v>2410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2303</v>
      </c>
      <c r="C92" s="67">
        <v>2821</v>
      </c>
      <c r="D92" s="67">
        <v>2516</v>
      </c>
      <c r="E92" s="67">
        <v>2908.9999999999986</v>
      </c>
      <c r="F92" s="67">
        <v>3026.9999999999995</v>
      </c>
      <c r="G92" s="67">
        <v>2940</v>
      </c>
      <c r="H92" s="67">
        <v>3062</v>
      </c>
      <c r="I92" s="67">
        <v>2817</v>
      </c>
      <c r="J92" s="67">
        <v>2580</v>
      </c>
      <c r="K92" s="67">
        <v>1529</v>
      </c>
      <c r="L92" s="67">
        <v>949</v>
      </c>
      <c r="M92" s="67">
        <v>0</v>
      </c>
      <c r="N92" s="67">
        <v>0</v>
      </c>
      <c r="O92" s="67">
        <v>5026.9999999999991</v>
      </c>
      <c r="P92" s="67">
        <v>4600.9999999999991</v>
      </c>
      <c r="Q92" s="67">
        <v>3664</v>
      </c>
    </row>
    <row r="93" spans="1:17" ht="12" customHeight="1" x14ac:dyDescent="0.25">
      <c r="A93" s="23" t="s">
        <v>143</v>
      </c>
      <c r="B93" s="67">
        <v>4</v>
      </c>
      <c r="C93" s="67">
        <v>4</v>
      </c>
      <c r="D93" s="67">
        <v>5.9999999999999956</v>
      </c>
      <c r="E93" s="67">
        <v>6.9999999999999956</v>
      </c>
      <c r="F93" s="67">
        <v>10.999999999999991</v>
      </c>
      <c r="G93" s="67">
        <v>15.999999999999996</v>
      </c>
      <c r="H93" s="67">
        <v>20.999999999999996</v>
      </c>
      <c r="I93" s="67">
        <v>44.000000000000028</v>
      </c>
      <c r="J93" s="67">
        <v>86.000000000000071</v>
      </c>
      <c r="K93" s="67">
        <v>86.000000000000014</v>
      </c>
      <c r="L93" s="67">
        <v>74.000000000000014</v>
      </c>
      <c r="M93" s="67">
        <v>0</v>
      </c>
      <c r="N93" s="67">
        <v>0</v>
      </c>
      <c r="O93" s="67">
        <v>640.99999999999977</v>
      </c>
      <c r="P93" s="67">
        <v>656.00000000000011</v>
      </c>
      <c r="Q93" s="67">
        <v>558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5792</v>
      </c>
      <c r="C96" s="67">
        <v>4268</v>
      </c>
      <c r="D96" s="67">
        <v>4381.9999999999991</v>
      </c>
      <c r="E96" s="67">
        <v>3212.0000000000005</v>
      </c>
      <c r="F96" s="67">
        <v>2296</v>
      </c>
      <c r="G96" s="67">
        <v>2629</v>
      </c>
      <c r="H96" s="67">
        <v>2603</v>
      </c>
      <c r="I96" s="67">
        <v>4000</v>
      </c>
      <c r="J96" s="67">
        <v>4100</v>
      </c>
      <c r="K96" s="67">
        <v>5103</v>
      </c>
      <c r="L96" s="67">
        <v>5529.0000000000018</v>
      </c>
      <c r="M96" s="67">
        <v>5697.0000000000009</v>
      </c>
      <c r="N96" s="67">
        <v>6787.0000000000009</v>
      </c>
      <c r="O96" s="67">
        <v>382</v>
      </c>
      <c r="P96" s="67">
        <v>218.99999999999997</v>
      </c>
      <c r="Q96" s="67">
        <v>749.99999999999977</v>
      </c>
    </row>
    <row r="97" spans="1:17" ht="12" customHeight="1" x14ac:dyDescent="0.25">
      <c r="A97" s="23" t="s">
        <v>141</v>
      </c>
      <c r="B97" s="67">
        <v>9</v>
      </c>
      <c r="C97" s="67">
        <v>7</v>
      </c>
      <c r="D97" s="67">
        <v>11</v>
      </c>
      <c r="E97" s="67">
        <v>8</v>
      </c>
      <c r="F97" s="67">
        <v>7.9999999999999982</v>
      </c>
      <c r="G97" s="67">
        <v>14</v>
      </c>
      <c r="H97" s="67">
        <v>18</v>
      </c>
      <c r="I97" s="67">
        <v>62</v>
      </c>
      <c r="J97" s="67">
        <v>136</v>
      </c>
      <c r="K97" s="67">
        <v>287</v>
      </c>
      <c r="L97" s="67">
        <v>430</v>
      </c>
      <c r="M97" s="67">
        <v>560</v>
      </c>
      <c r="N97" s="67">
        <v>769.99999999999977</v>
      </c>
      <c r="O97" s="67">
        <v>49</v>
      </c>
      <c r="P97" s="67">
        <v>30.999999999999996</v>
      </c>
      <c r="Q97" s="67">
        <v>114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1354</v>
      </c>
      <c r="C102" s="67">
        <v>1595</v>
      </c>
      <c r="D102" s="67">
        <v>1297</v>
      </c>
      <c r="E102" s="67">
        <v>1156.0000000000002</v>
      </c>
      <c r="F102" s="67">
        <v>1294.0000000000002</v>
      </c>
      <c r="G102" s="67">
        <v>1551</v>
      </c>
      <c r="H102" s="67">
        <v>2180.9999999999995</v>
      </c>
      <c r="I102" s="67">
        <v>1742</v>
      </c>
      <c r="J102" s="67">
        <v>1991.9999999999993</v>
      </c>
      <c r="K102" s="67">
        <v>950</v>
      </c>
      <c r="L102" s="67">
        <v>1824</v>
      </c>
      <c r="M102" s="67">
        <v>1424.9999999999991</v>
      </c>
      <c r="N102" s="67">
        <v>772</v>
      </c>
      <c r="O102" s="67">
        <v>4631</v>
      </c>
      <c r="P102" s="67">
        <v>3165.9999999999986</v>
      </c>
      <c r="Q102" s="67">
        <v>3458</v>
      </c>
    </row>
    <row r="103" spans="1:17" ht="12" customHeight="1" x14ac:dyDescent="0.25">
      <c r="A103" s="29" t="s">
        <v>140</v>
      </c>
      <c r="B103" s="83">
        <v>9000</v>
      </c>
      <c r="C103" s="83">
        <v>7987</v>
      </c>
      <c r="D103" s="83">
        <v>8276</v>
      </c>
      <c r="E103" s="83">
        <v>7694.0000000000009</v>
      </c>
      <c r="F103" s="83">
        <v>7029</v>
      </c>
      <c r="G103" s="83">
        <v>7309</v>
      </c>
      <c r="H103" s="83">
        <v>7009.0000000000018</v>
      </c>
      <c r="I103" s="83">
        <v>10739</v>
      </c>
      <c r="J103" s="83">
        <v>10507.000000000002</v>
      </c>
      <c r="K103" s="83">
        <v>14456</v>
      </c>
      <c r="L103" s="83">
        <v>13618</v>
      </c>
      <c r="M103" s="83">
        <v>14591.999999999998</v>
      </c>
      <c r="N103" s="83">
        <v>19236</v>
      </c>
      <c r="O103" s="83">
        <v>15435</v>
      </c>
      <c r="P103" s="83">
        <v>16909.999999999996</v>
      </c>
      <c r="Q103" s="83">
        <v>19852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>
        <v>0</v>
      </c>
      <c r="C105" s="151">
        <v>0</v>
      </c>
      <c r="D105" s="151">
        <v>0</v>
      </c>
      <c r="E105" s="151">
        <v>0</v>
      </c>
      <c r="F105" s="151">
        <v>0</v>
      </c>
      <c r="G105" s="151">
        <v>0</v>
      </c>
      <c r="H105" s="151">
        <v>0</v>
      </c>
      <c r="I105" s="151">
        <v>0</v>
      </c>
      <c r="J105" s="151">
        <v>0</v>
      </c>
      <c r="K105" s="151">
        <v>0</v>
      </c>
      <c r="L105" s="151">
        <v>0</v>
      </c>
      <c r="M105" s="151">
        <v>0</v>
      </c>
      <c r="N105" s="151">
        <v>0</v>
      </c>
      <c r="O105" s="151">
        <v>0</v>
      </c>
      <c r="P105" s="151">
        <v>0</v>
      </c>
      <c r="Q105" s="151">
        <v>0</v>
      </c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f>B105</f>
        <v>0</v>
      </c>
      <c r="C107" s="67">
        <f t="shared" ref="C107:Q107" si="5">C105</f>
        <v>0</v>
      </c>
      <c r="D107" s="67">
        <f t="shared" si="5"/>
        <v>0</v>
      </c>
      <c r="E107" s="67">
        <f t="shared" si="5"/>
        <v>0</v>
      </c>
      <c r="F107" s="67">
        <f t="shared" si="5"/>
        <v>0</v>
      </c>
      <c r="G107" s="67">
        <f t="shared" si="5"/>
        <v>0</v>
      </c>
      <c r="H107" s="67">
        <f t="shared" si="5"/>
        <v>0</v>
      </c>
      <c r="I107" s="67">
        <f t="shared" si="5"/>
        <v>0</v>
      </c>
      <c r="J107" s="67">
        <f t="shared" si="5"/>
        <v>0</v>
      </c>
      <c r="K107" s="67">
        <f t="shared" si="5"/>
        <v>0</v>
      </c>
      <c r="L107" s="67">
        <f t="shared" si="5"/>
        <v>0</v>
      </c>
      <c r="M107" s="67">
        <f t="shared" si="5"/>
        <v>0</v>
      </c>
      <c r="N107" s="67">
        <f t="shared" si="5"/>
        <v>0</v>
      </c>
      <c r="O107" s="67">
        <f t="shared" si="5"/>
        <v>0</v>
      </c>
      <c r="P107" s="67">
        <f t="shared" si="5"/>
        <v>0</v>
      </c>
      <c r="Q107" s="67">
        <f t="shared" si="5"/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>
        <v>0</v>
      </c>
      <c r="C124" s="151">
        <v>0</v>
      </c>
      <c r="D124" s="151">
        <v>0</v>
      </c>
      <c r="E124" s="151">
        <v>0</v>
      </c>
      <c r="F124" s="151">
        <v>0</v>
      </c>
      <c r="G124" s="151">
        <v>0</v>
      </c>
      <c r="H124" s="151">
        <v>0</v>
      </c>
      <c r="I124" s="151">
        <v>0</v>
      </c>
      <c r="J124" s="151">
        <v>0</v>
      </c>
      <c r="K124" s="151">
        <v>0</v>
      </c>
      <c r="L124" s="151">
        <v>0</v>
      </c>
      <c r="M124" s="151">
        <v>0</v>
      </c>
      <c r="N124" s="151">
        <v>0</v>
      </c>
      <c r="O124" s="151">
        <v>0</v>
      </c>
      <c r="P124" s="151">
        <v>0</v>
      </c>
      <c r="Q124" s="151">
        <v>0</v>
      </c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f>B124</f>
        <v>0</v>
      </c>
      <c r="C126" s="67">
        <f t="shared" ref="C126:Q126" si="6">C124</f>
        <v>0</v>
      </c>
      <c r="D126" s="67">
        <f t="shared" si="6"/>
        <v>0</v>
      </c>
      <c r="E126" s="67">
        <f t="shared" si="6"/>
        <v>0</v>
      </c>
      <c r="F126" s="67">
        <f t="shared" si="6"/>
        <v>0</v>
      </c>
      <c r="G126" s="67">
        <f t="shared" si="6"/>
        <v>0</v>
      </c>
      <c r="H126" s="67">
        <f t="shared" si="6"/>
        <v>0</v>
      </c>
      <c r="I126" s="67">
        <f t="shared" si="6"/>
        <v>0</v>
      </c>
      <c r="J126" s="67">
        <f t="shared" si="6"/>
        <v>0</v>
      </c>
      <c r="K126" s="67">
        <f t="shared" si="6"/>
        <v>0</v>
      </c>
      <c r="L126" s="67">
        <f t="shared" si="6"/>
        <v>0</v>
      </c>
      <c r="M126" s="67">
        <f t="shared" si="6"/>
        <v>0</v>
      </c>
      <c r="N126" s="67">
        <f t="shared" si="6"/>
        <v>0</v>
      </c>
      <c r="O126" s="67">
        <f t="shared" si="6"/>
        <v>0</v>
      </c>
      <c r="P126" s="67">
        <f t="shared" si="6"/>
        <v>0</v>
      </c>
      <c r="Q126" s="67">
        <f t="shared" si="6"/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>
        <v>1339</v>
      </c>
      <c r="C143" s="151">
        <v>1851</v>
      </c>
      <c r="D143" s="151">
        <v>1957</v>
      </c>
      <c r="E143" s="151">
        <v>2594</v>
      </c>
      <c r="F143" s="151">
        <v>3400</v>
      </c>
      <c r="G143" s="151">
        <v>3786.9999999999995</v>
      </c>
      <c r="H143" s="151">
        <v>5017</v>
      </c>
      <c r="I143" s="151">
        <v>5300</v>
      </c>
      <c r="J143" s="151">
        <v>5841</v>
      </c>
      <c r="K143" s="151">
        <v>6235.9999999999991</v>
      </c>
      <c r="L143" s="151">
        <v>7909.0000000000009</v>
      </c>
      <c r="M143" s="151">
        <v>9838</v>
      </c>
      <c r="N143" s="151">
        <v>13049.000000000002</v>
      </c>
      <c r="O143" s="151">
        <v>16235.000000000002</v>
      </c>
      <c r="P143" s="151">
        <v>22505.999999999996</v>
      </c>
      <c r="Q143" s="151">
        <v>34337</v>
      </c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f>B143</f>
        <v>1339</v>
      </c>
      <c r="C145" s="67">
        <f t="shared" ref="C145:Q145" si="7">C143</f>
        <v>1851</v>
      </c>
      <c r="D145" s="67">
        <f t="shared" si="7"/>
        <v>1957</v>
      </c>
      <c r="E145" s="67">
        <f t="shared" si="7"/>
        <v>2594</v>
      </c>
      <c r="F145" s="67">
        <f t="shared" si="7"/>
        <v>3400</v>
      </c>
      <c r="G145" s="67">
        <f t="shared" si="7"/>
        <v>3786.9999999999995</v>
      </c>
      <c r="H145" s="67">
        <f t="shared" si="7"/>
        <v>5017</v>
      </c>
      <c r="I145" s="67">
        <f t="shared" si="7"/>
        <v>5300</v>
      </c>
      <c r="J145" s="67">
        <f t="shared" si="7"/>
        <v>5841</v>
      </c>
      <c r="K145" s="67">
        <f t="shared" si="7"/>
        <v>6235.9999999999991</v>
      </c>
      <c r="L145" s="67">
        <f t="shared" si="7"/>
        <v>7909.0000000000009</v>
      </c>
      <c r="M145" s="67">
        <f t="shared" si="7"/>
        <v>9838</v>
      </c>
      <c r="N145" s="67">
        <f t="shared" si="7"/>
        <v>13049.000000000002</v>
      </c>
      <c r="O145" s="67">
        <f t="shared" si="7"/>
        <v>16235.000000000002</v>
      </c>
      <c r="P145" s="67">
        <f t="shared" si="7"/>
        <v>22505.999999999996</v>
      </c>
      <c r="Q145" s="67">
        <f t="shared" si="7"/>
        <v>34337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803.4</v>
      </c>
      <c r="C147" s="67">
        <v>1110.5999999999999</v>
      </c>
      <c r="D147" s="67">
        <v>1174.2</v>
      </c>
      <c r="E147" s="67">
        <v>1556.3999999999999</v>
      </c>
      <c r="F147" s="67">
        <v>2040</v>
      </c>
      <c r="G147" s="67">
        <v>2272.1999999999998</v>
      </c>
      <c r="H147" s="67">
        <v>3010.2</v>
      </c>
      <c r="I147" s="67">
        <v>3180</v>
      </c>
      <c r="J147" s="67">
        <v>3504.6</v>
      </c>
      <c r="K147" s="67">
        <v>3741.6</v>
      </c>
      <c r="L147" s="67">
        <v>4745.3999999999996</v>
      </c>
      <c r="M147" s="67">
        <v>5902.8</v>
      </c>
      <c r="N147" s="67">
        <v>7829.4</v>
      </c>
      <c r="O147" s="67">
        <v>9741</v>
      </c>
      <c r="P147" s="67">
        <v>13503.599999999999</v>
      </c>
      <c r="Q147" s="67">
        <v>20602.2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380</v>
      </c>
      <c r="C149" s="67">
        <v>465.99999999999994</v>
      </c>
      <c r="D149" s="67">
        <v>416</v>
      </c>
      <c r="E149" s="67">
        <v>481</v>
      </c>
      <c r="F149" s="67">
        <v>500.00000000000006</v>
      </c>
      <c r="G149" s="67">
        <v>485.00000000000006</v>
      </c>
      <c r="H149" s="67">
        <v>506</v>
      </c>
      <c r="I149" s="67">
        <v>465</v>
      </c>
      <c r="J149" s="67">
        <v>426</v>
      </c>
      <c r="K149" s="67">
        <v>253.00000000000003</v>
      </c>
      <c r="L149" s="67">
        <v>157.00000000000003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1</v>
      </c>
      <c r="C150" s="67">
        <v>1</v>
      </c>
      <c r="D150" s="67">
        <v>1</v>
      </c>
      <c r="E150" s="67">
        <v>1</v>
      </c>
      <c r="F150" s="67">
        <v>2.0000000000000009</v>
      </c>
      <c r="G150" s="67">
        <v>2.9999999999999947</v>
      </c>
      <c r="H150" s="67">
        <v>3.0000000000000004</v>
      </c>
      <c r="I150" s="67">
        <v>6.9999999999999956</v>
      </c>
      <c r="J150" s="67">
        <v>13.999999999999984</v>
      </c>
      <c r="K150" s="67">
        <v>14.000000000000002</v>
      </c>
      <c r="L150" s="67">
        <v>12.000000000000002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956</v>
      </c>
      <c r="C153" s="67">
        <v>1382</v>
      </c>
      <c r="D153" s="67">
        <v>1536</v>
      </c>
      <c r="E153" s="67">
        <v>2107</v>
      </c>
      <c r="F153" s="67">
        <v>2887</v>
      </c>
      <c r="G153" s="67">
        <v>3280.9999999999995</v>
      </c>
      <c r="H153" s="67">
        <v>4478</v>
      </c>
      <c r="I153" s="67">
        <v>4754</v>
      </c>
      <c r="J153" s="67">
        <v>5228</v>
      </c>
      <c r="K153" s="67">
        <v>5650.9999999999991</v>
      </c>
      <c r="L153" s="67">
        <v>7182.0000000000009</v>
      </c>
      <c r="M153" s="67">
        <v>8957</v>
      </c>
      <c r="N153" s="67">
        <v>11720.000000000002</v>
      </c>
      <c r="O153" s="67">
        <v>14399.000000000002</v>
      </c>
      <c r="P153" s="67">
        <v>19697.999999999996</v>
      </c>
      <c r="Q153" s="67">
        <v>29796</v>
      </c>
    </row>
    <row r="154" spans="1:17" ht="12" customHeight="1" x14ac:dyDescent="0.25">
      <c r="A154" s="23" t="s">
        <v>141</v>
      </c>
      <c r="B154" s="67">
        <v>2</v>
      </c>
      <c r="C154" s="67">
        <v>2</v>
      </c>
      <c r="D154" s="67">
        <v>4</v>
      </c>
      <c r="E154" s="67">
        <v>5</v>
      </c>
      <c r="F154" s="67">
        <v>11</v>
      </c>
      <c r="G154" s="67">
        <v>18</v>
      </c>
      <c r="H154" s="67">
        <v>30</v>
      </c>
      <c r="I154" s="67">
        <v>74</v>
      </c>
      <c r="J154" s="67">
        <v>173</v>
      </c>
      <c r="K154" s="67">
        <v>318</v>
      </c>
      <c r="L154" s="67">
        <v>558</v>
      </c>
      <c r="M154" s="67">
        <v>881</v>
      </c>
      <c r="N154" s="67">
        <v>1329</v>
      </c>
      <c r="O154" s="67">
        <v>1836.0000000000002</v>
      </c>
      <c r="P154" s="67">
        <v>2807.9999999999995</v>
      </c>
      <c r="Q154" s="67">
        <v>4541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175</v>
      </c>
      <c r="C158" s="67">
        <v>308</v>
      </c>
      <c r="D158" s="67">
        <v>265</v>
      </c>
      <c r="E158" s="67">
        <v>339.00000000000011</v>
      </c>
      <c r="F158" s="67">
        <v>529</v>
      </c>
      <c r="G158" s="67">
        <v>663.00000000000023</v>
      </c>
      <c r="H158" s="67">
        <v>1191</v>
      </c>
      <c r="I158" s="67">
        <v>740.00000000000011</v>
      </c>
      <c r="J158" s="67">
        <v>930.99999999999966</v>
      </c>
      <c r="K158" s="67">
        <v>385</v>
      </c>
      <c r="L158" s="67">
        <v>933.99999999999977</v>
      </c>
      <c r="M158" s="67">
        <v>875</v>
      </c>
      <c r="N158" s="67">
        <v>503</v>
      </c>
      <c r="O158" s="67">
        <v>3747.0000000000005</v>
      </c>
      <c r="P158" s="67">
        <v>3548.9999999999995</v>
      </c>
      <c r="Q158" s="67">
        <v>5094.0000000000009</v>
      </c>
    </row>
    <row r="159" spans="1:17" ht="12" customHeight="1" x14ac:dyDescent="0.25">
      <c r="A159" s="29" t="s">
        <v>140</v>
      </c>
      <c r="B159" s="83">
        <v>1164</v>
      </c>
      <c r="C159" s="83">
        <v>1543</v>
      </c>
      <c r="D159" s="83">
        <v>1691.9999999999998</v>
      </c>
      <c r="E159" s="83">
        <v>2255</v>
      </c>
      <c r="F159" s="83">
        <v>2871.0000000000005</v>
      </c>
      <c r="G159" s="83">
        <v>3123.9999999999995</v>
      </c>
      <c r="H159" s="83">
        <v>3826</v>
      </c>
      <c r="I159" s="83">
        <v>4560</v>
      </c>
      <c r="J159" s="83">
        <v>4910.0000000000009</v>
      </c>
      <c r="K159" s="83">
        <v>5851.0000000000009</v>
      </c>
      <c r="L159" s="83">
        <v>6975.0000000000018</v>
      </c>
      <c r="M159" s="83">
        <v>8963</v>
      </c>
      <c r="N159" s="83">
        <v>12546</v>
      </c>
      <c r="O159" s="83">
        <v>12487.999999999998</v>
      </c>
      <c r="P159" s="83">
        <v>18957</v>
      </c>
      <c r="Q159" s="83">
        <v>29243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>
        <v>76479</v>
      </c>
      <c r="C161" s="151">
        <v>79326.999999999985</v>
      </c>
      <c r="D161" s="151">
        <v>82023</v>
      </c>
      <c r="E161" s="151">
        <v>85838</v>
      </c>
      <c r="F161" s="151">
        <v>88001</v>
      </c>
      <c r="G161" s="151">
        <v>89144</v>
      </c>
      <c r="H161" s="151">
        <v>90565</v>
      </c>
      <c r="I161" s="151">
        <v>91793</v>
      </c>
      <c r="J161" s="151">
        <v>92110.999999999985</v>
      </c>
      <c r="K161" s="151">
        <v>94245</v>
      </c>
      <c r="L161" s="151">
        <v>95170</v>
      </c>
      <c r="M161" s="151">
        <v>96280.999999999985</v>
      </c>
      <c r="N161" s="151">
        <v>97266.999999999985</v>
      </c>
      <c r="O161" s="151">
        <v>98810</v>
      </c>
      <c r="P161" s="151">
        <v>100962.99999999999</v>
      </c>
      <c r="Q161" s="151">
        <v>101130.99999999999</v>
      </c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f>B161</f>
        <v>76479</v>
      </c>
      <c r="C163" s="67">
        <f t="shared" ref="C163:Q163" si="8">C161</f>
        <v>79326.999999999985</v>
      </c>
      <c r="D163" s="67">
        <f t="shared" si="8"/>
        <v>82023</v>
      </c>
      <c r="E163" s="67">
        <f t="shared" si="8"/>
        <v>85838</v>
      </c>
      <c r="F163" s="67">
        <f t="shared" si="8"/>
        <v>88001</v>
      </c>
      <c r="G163" s="67">
        <f t="shared" si="8"/>
        <v>89144</v>
      </c>
      <c r="H163" s="67">
        <f t="shared" si="8"/>
        <v>90565</v>
      </c>
      <c r="I163" s="67">
        <f t="shared" si="8"/>
        <v>91793</v>
      </c>
      <c r="J163" s="67">
        <f t="shared" si="8"/>
        <v>92110.999999999985</v>
      </c>
      <c r="K163" s="67">
        <f t="shared" si="8"/>
        <v>94245</v>
      </c>
      <c r="L163" s="67">
        <f t="shared" si="8"/>
        <v>95170</v>
      </c>
      <c r="M163" s="67">
        <f t="shared" si="8"/>
        <v>96280.999999999985</v>
      </c>
      <c r="N163" s="67">
        <f t="shared" si="8"/>
        <v>97266.999999999985</v>
      </c>
      <c r="O163" s="67">
        <f t="shared" si="8"/>
        <v>98810</v>
      </c>
      <c r="P163" s="67">
        <f t="shared" si="8"/>
        <v>100962.99999999999</v>
      </c>
      <c r="Q163" s="67">
        <f t="shared" si="8"/>
        <v>101130.99999999999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388</v>
      </c>
      <c r="C165" s="67">
        <v>441</v>
      </c>
      <c r="D165" s="67">
        <v>491</v>
      </c>
      <c r="E165" s="67">
        <v>531</v>
      </c>
      <c r="F165" s="67">
        <v>584</v>
      </c>
      <c r="G165" s="67">
        <v>724</v>
      </c>
      <c r="H165" s="67">
        <v>866</v>
      </c>
      <c r="I165" s="67">
        <v>1101</v>
      </c>
      <c r="J165" s="67">
        <v>1281</v>
      </c>
      <c r="K165" s="67">
        <v>1605</v>
      </c>
      <c r="L165" s="67">
        <v>1851</v>
      </c>
      <c r="M165" s="67">
        <v>2100</v>
      </c>
      <c r="N165" s="67">
        <v>2348</v>
      </c>
      <c r="O165" s="67">
        <v>2604</v>
      </c>
      <c r="P165" s="67">
        <v>2874.9999999999995</v>
      </c>
      <c r="Q165" s="67">
        <v>2686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21730</v>
      </c>
      <c r="C167" s="67">
        <v>26613.999999999989</v>
      </c>
      <c r="D167" s="67">
        <v>23741</v>
      </c>
      <c r="E167" s="67">
        <v>27449.000000000004</v>
      </c>
      <c r="F167" s="67">
        <v>28561</v>
      </c>
      <c r="G167" s="67">
        <v>27741</v>
      </c>
      <c r="H167" s="67">
        <v>28891</v>
      </c>
      <c r="I167" s="67">
        <v>26582.000000000004</v>
      </c>
      <c r="J167" s="67">
        <v>24344.999999999996</v>
      </c>
      <c r="K167" s="67">
        <v>14431.000000000002</v>
      </c>
      <c r="L167" s="67">
        <v>8954.9999999999982</v>
      </c>
      <c r="M167" s="67">
        <v>0</v>
      </c>
      <c r="N167" s="67">
        <v>0</v>
      </c>
      <c r="O167" s="67">
        <v>33703</v>
      </c>
      <c r="P167" s="67">
        <v>37586.999999999993</v>
      </c>
      <c r="Q167" s="67">
        <v>45843.999999999993</v>
      </c>
    </row>
    <row r="168" spans="1:17" ht="12" customHeight="1" x14ac:dyDescent="0.25">
      <c r="A168" s="23" t="s">
        <v>143</v>
      </c>
      <c r="B168" s="67">
        <v>35</v>
      </c>
      <c r="C168" s="67">
        <v>41.999999999999986</v>
      </c>
      <c r="D168" s="67">
        <v>61.000000000000021</v>
      </c>
      <c r="E168" s="67">
        <v>69</v>
      </c>
      <c r="F168" s="67">
        <v>104.00000000000001</v>
      </c>
      <c r="G168" s="67">
        <v>148.00000000000011</v>
      </c>
      <c r="H168" s="67">
        <v>197.0000000000002</v>
      </c>
      <c r="I168" s="67">
        <v>412.99999999999966</v>
      </c>
      <c r="J168" s="67">
        <v>807.99999999999977</v>
      </c>
      <c r="K168" s="67">
        <v>811</v>
      </c>
      <c r="L168" s="67">
        <v>696</v>
      </c>
      <c r="M168" s="67">
        <v>0</v>
      </c>
      <c r="N168" s="67">
        <v>0</v>
      </c>
      <c r="O168" s="67">
        <v>4297</v>
      </c>
      <c r="P168" s="67">
        <v>5358.0000000000009</v>
      </c>
      <c r="Q168" s="67">
        <v>6987.9999999999991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54626</v>
      </c>
      <c r="C171" s="67">
        <v>52587.999999999993</v>
      </c>
      <c r="D171" s="67">
        <v>58072</v>
      </c>
      <c r="E171" s="67">
        <v>58173</v>
      </c>
      <c r="F171" s="67">
        <v>59120</v>
      </c>
      <c r="G171" s="67">
        <v>60930.000000000007</v>
      </c>
      <c r="H171" s="67">
        <v>61061</v>
      </c>
      <c r="I171" s="67">
        <v>63807.999999999993</v>
      </c>
      <c r="J171" s="67">
        <v>64807.999999999985</v>
      </c>
      <c r="K171" s="67">
        <v>74799</v>
      </c>
      <c r="L171" s="67">
        <v>79354</v>
      </c>
      <c r="M171" s="67">
        <v>87658.999999999985</v>
      </c>
      <c r="N171" s="67">
        <v>87360.999999999985</v>
      </c>
      <c r="O171" s="67">
        <v>53934</v>
      </c>
      <c r="P171" s="67">
        <v>50778.999999999993</v>
      </c>
      <c r="Q171" s="67">
        <v>41910.999999999993</v>
      </c>
    </row>
    <row r="172" spans="1:17" ht="12" customHeight="1" x14ac:dyDescent="0.25">
      <c r="A172" s="23" t="s">
        <v>141</v>
      </c>
      <c r="B172" s="67">
        <v>88</v>
      </c>
      <c r="C172" s="67">
        <v>83</v>
      </c>
      <c r="D172" s="67">
        <v>149</v>
      </c>
      <c r="E172" s="67">
        <v>147</v>
      </c>
      <c r="F172" s="67">
        <v>216</v>
      </c>
      <c r="G172" s="67">
        <v>325</v>
      </c>
      <c r="H172" s="67">
        <v>416</v>
      </c>
      <c r="I172" s="67">
        <v>990</v>
      </c>
      <c r="J172" s="67">
        <v>2150</v>
      </c>
      <c r="K172" s="67">
        <v>4204</v>
      </c>
      <c r="L172" s="67">
        <v>6165</v>
      </c>
      <c r="M172" s="67">
        <v>8622</v>
      </c>
      <c r="N172" s="67">
        <v>9906</v>
      </c>
      <c r="O172" s="67">
        <v>6876</v>
      </c>
      <c r="P172" s="67">
        <v>7238.9999999999991</v>
      </c>
      <c r="Q172" s="67">
        <v>6388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10001</v>
      </c>
      <c r="C176" s="67">
        <v>13208.000000000009</v>
      </c>
      <c r="D176" s="67">
        <v>11112.000000000002</v>
      </c>
      <c r="E176" s="67">
        <v>11216</v>
      </c>
      <c r="F176" s="67">
        <v>13679</v>
      </c>
      <c r="G176" s="67">
        <v>15605</v>
      </c>
      <c r="H176" s="67">
        <v>21493</v>
      </c>
      <c r="I176" s="67">
        <v>12811</v>
      </c>
      <c r="J176" s="67">
        <v>14675.999999999995</v>
      </c>
      <c r="K176" s="67">
        <v>5812</v>
      </c>
      <c r="L176" s="67">
        <v>11240.999999999989</v>
      </c>
      <c r="M176" s="67">
        <v>8567</v>
      </c>
      <c r="N176" s="67">
        <v>3750</v>
      </c>
      <c r="O176" s="67">
        <v>22804.999999999989</v>
      </c>
      <c r="P176" s="67">
        <v>15921.999999999998</v>
      </c>
      <c r="Q176" s="67">
        <v>15003</v>
      </c>
    </row>
    <row r="177" spans="1:17" ht="12" customHeight="1" x14ac:dyDescent="0.25">
      <c r="A177" s="29" t="s">
        <v>140</v>
      </c>
      <c r="B177" s="83">
        <v>66478</v>
      </c>
      <c r="C177" s="83">
        <v>66119</v>
      </c>
      <c r="D177" s="83">
        <v>70911</v>
      </c>
      <c r="E177" s="83">
        <v>74622.000000000015</v>
      </c>
      <c r="F177" s="83">
        <v>74322</v>
      </c>
      <c r="G177" s="83">
        <v>73539</v>
      </c>
      <c r="H177" s="83">
        <v>69072</v>
      </c>
      <c r="I177" s="83">
        <v>78982</v>
      </c>
      <c r="J177" s="83">
        <v>77435.000000000015</v>
      </c>
      <c r="K177" s="83">
        <v>88433.000000000015</v>
      </c>
      <c r="L177" s="83">
        <v>83929.000000000044</v>
      </c>
      <c r="M177" s="83">
        <v>87714.000000000015</v>
      </c>
      <c r="N177" s="83">
        <v>93517.000000000029</v>
      </c>
      <c r="O177" s="83">
        <v>76005.000000000029</v>
      </c>
      <c r="P177" s="83">
        <v>85041.000000000015</v>
      </c>
      <c r="Q177" s="83">
        <v>86128.000000000029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RES_hhdet_num!B5+RES_hhdet_in!C5-RES_hhdet_num!C5</f>
        <v>29918</v>
      </c>
      <c r="D5" s="67">
        <f>RES_hhdet_num!C5+RES_hhdet_in!D5-RES_hhdet_num!D5</f>
        <v>21547.25</v>
      </c>
      <c r="E5" s="67">
        <f>RES_hhdet_num!D5+RES_hhdet_in!E5-RES_hhdet_num!E5</f>
        <v>22062</v>
      </c>
      <c r="F5" s="67">
        <f>RES_hhdet_num!E5+RES_hhdet_in!F5-RES_hhdet_num!F5</f>
        <v>21547.25</v>
      </c>
      <c r="G5" s="67">
        <f>RES_hhdet_num!F5+RES_hhdet_in!G5-RES_hhdet_num!G5</f>
        <v>21547.25</v>
      </c>
      <c r="H5" s="67">
        <f>RES_hhdet_num!G5+RES_hhdet_in!H5-RES_hhdet_num!H5</f>
        <v>21547.249999999942</v>
      </c>
      <c r="I5" s="67">
        <f>RES_hhdet_num!H5+RES_hhdet_in!I5-RES_hhdet_num!I5</f>
        <v>21547.250000000058</v>
      </c>
      <c r="J5" s="67">
        <f>RES_hhdet_num!I5+RES_hhdet_in!J5-RES_hhdet_num!J5</f>
        <v>21547.25</v>
      </c>
      <c r="K5" s="67">
        <f>RES_hhdet_num!J5+RES_hhdet_in!K5-RES_hhdet_num!K5</f>
        <v>21547.250000000058</v>
      </c>
      <c r="L5" s="67">
        <f>RES_hhdet_num!K5+RES_hhdet_in!L5-RES_hhdet_num!L5</f>
        <v>21547.25</v>
      </c>
      <c r="M5" s="67">
        <f>RES_hhdet_num!L5+RES_hhdet_in!M5-RES_hhdet_num!M5</f>
        <v>21547.249999999942</v>
      </c>
      <c r="N5" s="67">
        <f>RES_hhdet_num!M5+RES_hhdet_in!N5-RES_hhdet_num!N5</f>
        <v>21547.25</v>
      </c>
      <c r="O5" s="67">
        <f>RES_hhdet_num!N5+RES_hhdet_in!O5-RES_hhdet_num!O5</f>
        <v>21547.250000000058</v>
      </c>
      <c r="P5" s="67">
        <f>RES_hhdet_num!O5+RES_hhdet_in!P5-RES_hhdet_num!P5</f>
        <v>30382.999999999942</v>
      </c>
      <c r="Q5" s="67">
        <f>RES_hhdet_num!P5+RES_hhdet_in!Q5-RES_hhdet_num!Q5</f>
        <v>25124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RES_hhdet_num!B8+RES_hhdet_in!C8-RES_hhdet_num!C8</f>
        <v>218</v>
      </c>
      <c r="D8" s="67">
        <f>RES_hhdet_num!C8+RES_hhdet_in!D8-RES_hhdet_num!D8</f>
        <v>326.5</v>
      </c>
      <c r="E8" s="67">
        <f>RES_hhdet_num!D8+RES_hhdet_in!E8-RES_hhdet_num!E8</f>
        <v>287.75</v>
      </c>
      <c r="F8" s="67">
        <f>RES_hhdet_num!E8+RES_hhdet_in!F8-RES_hhdet_num!F8</f>
        <v>380</v>
      </c>
      <c r="G8" s="67">
        <f>RES_hhdet_num!F8+RES_hhdet_in!G8-RES_hhdet_num!G8</f>
        <v>379.25</v>
      </c>
      <c r="H8" s="67">
        <f>RES_hhdet_num!G8+RES_hhdet_in!H8-RES_hhdet_num!H8</f>
        <v>376.5</v>
      </c>
      <c r="I8" s="67">
        <f>RES_hhdet_num!H8+RES_hhdet_in!I8-RES_hhdet_num!I8</f>
        <v>396.75</v>
      </c>
      <c r="J8" s="67">
        <f>RES_hhdet_num!I8+RES_hhdet_in!J8-RES_hhdet_num!J8</f>
        <v>457</v>
      </c>
      <c r="K8" s="67">
        <f>RES_hhdet_num!J8+RES_hhdet_in!K8-RES_hhdet_num!K8</f>
        <v>274</v>
      </c>
      <c r="L8" s="67">
        <f>RES_hhdet_num!K8+RES_hhdet_in!L8-RES_hhdet_num!L8</f>
        <v>335</v>
      </c>
      <c r="M8" s="67">
        <f>RES_hhdet_num!L8+RES_hhdet_in!M8-RES_hhdet_num!M8</f>
        <v>215</v>
      </c>
      <c r="N8" s="67">
        <f>RES_hhdet_num!M8+RES_hhdet_in!N8-RES_hhdet_num!N8</f>
        <v>291</v>
      </c>
      <c r="O8" s="67">
        <f>RES_hhdet_num!N8+RES_hhdet_in!O8-RES_hhdet_num!O8</f>
        <v>582</v>
      </c>
      <c r="P8" s="67">
        <f>RES_hhdet_num!O8+RES_hhdet_in!P8-RES_hhdet_num!P8</f>
        <v>537.00000000000182</v>
      </c>
      <c r="Q8" s="67">
        <f>RES_hhdet_num!P8+RES_hhdet_in!Q8-RES_hhdet_num!Q8</f>
        <v>1251.9999999999982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RES_hhdet_num!B10+RES_hhdet_in!C10-RES_hhdet_num!C10</f>
        <v>7207</v>
      </c>
      <c r="D10" s="67">
        <f>RES_hhdet_num!C10+RES_hhdet_in!D10-RES_hhdet_num!D10</f>
        <v>5405.25</v>
      </c>
      <c r="E10" s="67">
        <f>RES_hhdet_num!D10+RES_hhdet_in!E10-RES_hhdet_num!E10</f>
        <v>7206.9999999999709</v>
      </c>
      <c r="F10" s="67">
        <f>RES_hhdet_num!E10+RES_hhdet_in!F10-RES_hhdet_num!F10</f>
        <v>5405.25</v>
      </c>
      <c r="G10" s="67">
        <f>RES_hhdet_num!F10+RES_hhdet_in!G10-RES_hhdet_num!G10</f>
        <v>5405.25</v>
      </c>
      <c r="H10" s="67">
        <f>RES_hhdet_num!G10+RES_hhdet_in!H10-RES_hhdet_num!H10</f>
        <v>6376.8237220637675</v>
      </c>
      <c r="I10" s="67">
        <f>RES_hhdet_num!H10+RES_hhdet_in!I10-RES_hhdet_num!I10</f>
        <v>5405.25</v>
      </c>
      <c r="J10" s="67">
        <f>RES_hhdet_num!I10+RES_hhdet_in!J10-RES_hhdet_num!J10</f>
        <v>7305.3324615812453</v>
      </c>
      <c r="K10" s="67">
        <f>RES_hhdet_num!J10+RES_hhdet_in!K10-RES_hhdet_num!K10</f>
        <v>5405.25</v>
      </c>
      <c r="L10" s="67">
        <f>RES_hhdet_num!K10+RES_hhdet_in!L10-RES_hhdet_num!L10</f>
        <v>8957.6481539238885</v>
      </c>
      <c r="M10" s="67">
        <f>RES_hhdet_num!L10+RES_hhdet_in!M10-RES_hhdet_num!M10</f>
        <v>5405.2499999999709</v>
      </c>
      <c r="N10" s="67">
        <f>RES_hhdet_num!M10+RES_hhdet_in!N10-RES_hhdet_num!N10</f>
        <v>6601.6576612755016</v>
      </c>
      <c r="O10" s="67">
        <f>RES_hhdet_num!N10+RES_hhdet_in!O10-RES_hhdet_num!O10</f>
        <v>21436.544531371968</v>
      </c>
      <c r="P10" s="67">
        <f>RES_hhdet_num!O10+RES_hhdet_in!P10-RES_hhdet_num!P10</f>
        <v>30117.382522971893</v>
      </c>
      <c r="Q10" s="67">
        <f>RES_hhdet_num!P10+RES_hhdet_in!Q10-RES_hhdet_num!Q10</f>
        <v>24896.979111689318</v>
      </c>
    </row>
    <row r="11" spans="1:17" ht="12" customHeight="1" x14ac:dyDescent="0.25">
      <c r="A11" s="23" t="s">
        <v>144</v>
      </c>
      <c r="B11" s="67"/>
      <c r="C11" s="67">
        <f>RES_hhdet_num!B11+RES_hhdet_in!C11-RES_hhdet_num!C11</f>
        <v>8147.4774490578857</v>
      </c>
      <c r="D11" s="67">
        <f>RES_hhdet_num!C11+RES_hhdet_in!D11-RES_hhdet_num!D11</f>
        <v>6312.8632161874266</v>
      </c>
      <c r="E11" s="67">
        <f>RES_hhdet_num!D11+RES_hhdet_in!E11-RES_hhdet_num!E11</f>
        <v>8138.8017655662188</v>
      </c>
      <c r="F11" s="67">
        <f>RES_hhdet_num!E11+RES_hhdet_in!F11-RES_hhdet_num!F11</f>
        <v>6877.0267280240296</v>
      </c>
      <c r="G11" s="67">
        <f>RES_hhdet_num!F11+RES_hhdet_in!G11-RES_hhdet_num!G11</f>
        <v>6557.1544075157435</v>
      </c>
      <c r="H11" s="67">
        <f>RES_hhdet_num!G11+RES_hhdet_in!H11-RES_hhdet_num!H11</f>
        <v>6788.9051198267698</v>
      </c>
      <c r="I11" s="67">
        <f>RES_hhdet_num!H11+RES_hhdet_in!I11-RES_hhdet_num!I11</f>
        <v>6111.75</v>
      </c>
      <c r="J11" s="67">
        <f>RES_hhdet_num!I11+RES_hhdet_in!J11-RES_hhdet_num!J11</f>
        <v>6161.5741103122054</v>
      </c>
      <c r="K11" s="67">
        <f>RES_hhdet_num!J11+RES_hhdet_in!K11-RES_hhdet_num!K11</f>
        <v>6111.75</v>
      </c>
      <c r="L11" s="67">
        <f>RES_hhdet_num!K11+RES_hhdet_in!L11-RES_hhdet_num!L11</f>
        <v>7942.7636136208748</v>
      </c>
      <c r="M11" s="67">
        <f>RES_hhdet_num!L11+RES_hhdet_in!M11-RES_hhdet_num!M11</f>
        <v>26502.873598645696</v>
      </c>
      <c r="N11" s="67">
        <f>RES_hhdet_num!M11+RES_hhdet_in!N11-RES_hhdet_num!N11</f>
        <v>3818.0073123886323</v>
      </c>
      <c r="O11" s="67">
        <f>RES_hhdet_num!N11+RES_hhdet_in!O11-RES_hhdet_num!O11</f>
        <v>1567.4012266226855</v>
      </c>
      <c r="P11" s="67">
        <f>RES_hhdet_num!O11+RES_hhdet_in!P11-RES_hhdet_num!P11</f>
        <v>2078.0000000000018</v>
      </c>
      <c r="Q11" s="67">
        <f>RES_hhdet_num!P11+RES_hhdet_in!Q11-RES_hhdet_num!Q11</f>
        <v>3814.9999999999982</v>
      </c>
    </row>
    <row r="12" spans="1:17" ht="12" customHeight="1" x14ac:dyDescent="0.25">
      <c r="A12" s="23" t="s">
        <v>143</v>
      </c>
      <c r="B12" s="67"/>
      <c r="C12" s="67">
        <f>RES_hhdet_num!B12+RES_hhdet_in!C12-RES_hhdet_num!C12</f>
        <v>14.397550942109305</v>
      </c>
      <c r="D12" s="67">
        <f>RES_hhdet_num!C12+RES_hhdet_in!D12-RES_hhdet_num!D12</f>
        <v>13.312336010507465</v>
      </c>
      <c r="E12" s="67">
        <f>RES_hhdet_num!D12+RES_hhdet_in!E12-RES_hhdet_num!E12</f>
        <v>23.073234433764981</v>
      </c>
      <c r="F12" s="67">
        <f>RES_hhdet_num!E12+RES_hhdet_in!F12-RES_hhdet_num!F12</f>
        <v>16.539025747221103</v>
      </c>
      <c r="G12" s="67">
        <f>RES_hhdet_num!F12+RES_hhdet_in!G12-RES_hhdet_num!G12</f>
        <v>28.701880013302116</v>
      </c>
      <c r="H12" s="67">
        <f>RES_hhdet_num!G12+RES_hhdet_in!H12-RES_hhdet_num!H12</f>
        <v>32.194885771100871</v>
      </c>
      <c r="I12" s="67">
        <f>RES_hhdet_num!H12+RES_hhdet_in!I12-RES_hhdet_num!I12</f>
        <v>94.19154740438978</v>
      </c>
      <c r="J12" s="67">
        <f>RES_hhdet_num!I12+RES_hhdet_in!J12-RES_hhdet_num!J12</f>
        <v>155.27751294292716</v>
      </c>
      <c r="K12" s="67">
        <f>RES_hhdet_num!J12+RES_hhdet_in!K12-RES_hhdet_num!K12</f>
        <v>9.7499999999990905</v>
      </c>
      <c r="L12" s="67">
        <f>RES_hhdet_num!K12+RES_hhdet_in!L12-RES_hhdet_num!L12</f>
        <v>180.43359312374105</v>
      </c>
      <c r="M12" s="67">
        <f>RES_hhdet_num!L12+RES_hhdet_in!M12-RES_hhdet_num!M12</f>
        <v>1810.4624745109863</v>
      </c>
      <c r="N12" s="67">
        <f>RES_hhdet_num!M12+RES_hhdet_in!N12-RES_hhdet_num!N12</f>
        <v>122.99713309069125</v>
      </c>
      <c r="O12" s="67">
        <f>RES_hhdet_num!N12+RES_hhdet_in!O12-RES_hhdet_num!O12</f>
        <v>119.32295447629576</v>
      </c>
      <c r="P12" s="67">
        <f>RES_hhdet_num!O12+RES_hhdet_in!P12-RES_hhdet_num!P12</f>
        <v>275.10185167320287</v>
      </c>
      <c r="Q12" s="67">
        <f>RES_hhdet_num!P12+RES_hhdet_in!Q12-RES_hhdet_num!Q12</f>
        <v>442</v>
      </c>
    </row>
    <row r="13" spans="1:17" ht="12" hidden="1" customHeight="1" x14ac:dyDescent="0.25">
      <c r="A13" s="148" t="s">
        <v>57</v>
      </c>
      <c r="B13" s="67"/>
      <c r="C13" s="67">
        <f>RES_hhdet_num!B13+RES_hhdet_in!C13-RES_hhdet_num!C13</f>
        <v>0</v>
      </c>
      <c r="D13" s="67">
        <f>RES_hhdet_num!C13+RES_hhdet_in!D13-RES_hhdet_num!D13</f>
        <v>0</v>
      </c>
      <c r="E13" s="67">
        <f>RES_hhdet_num!D13+RES_hhdet_in!E13-RES_hhdet_num!E13</f>
        <v>0</v>
      </c>
      <c r="F13" s="67">
        <f>RES_hhdet_num!E13+RES_hhdet_in!F13-RES_hhdet_num!F13</f>
        <v>0</v>
      </c>
      <c r="G13" s="67">
        <f>RES_hhdet_num!F13+RES_hhdet_in!G13-RES_hhdet_num!G13</f>
        <v>0</v>
      </c>
      <c r="H13" s="67">
        <f>RES_hhdet_num!G13+RES_hhdet_in!H13-RES_hhdet_num!H13</f>
        <v>0</v>
      </c>
      <c r="I13" s="67">
        <f>RES_hhdet_num!H13+RES_hhdet_in!I13-RES_hhdet_num!I13</f>
        <v>0</v>
      </c>
      <c r="J13" s="67">
        <f>RES_hhdet_num!I13+RES_hhdet_in!J13-RES_hhdet_num!J13</f>
        <v>0</v>
      </c>
      <c r="K13" s="67">
        <f>RES_hhdet_num!J13+RES_hhdet_in!K13-RES_hhdet_num!K13</f>
        <v>0</v>
      </c>
      <c r="L13" s="67">
        <f>RES_hhdet_num!K13+RES_hhdet_in!L13-RES_hhdet_num!L13</f>
        <v>0</v>
      </c>
      <c r="M13" s="67">
        <f>RES_hhdet_num!L13+RES_hhdet_in!M13-RES_hhdet_num!M13</f>
        <v>0</v>
      </c>
      <c r="N13" s="67">
        <f>RES_hhdet_num!M13+RES_hhdet_in!N13-RES_hhdet_num!N13</f>
        <v>0</v>
      </c>
      <c r="O13" s="67">
        <f>RES_hhdet_num!N13+RES_hhdet_in!O13-RES_hhdet_num!O13</f>
        <v>0</v>
      </c>
      <c r="P13" s="67">
        <f>RES_hhdet_num!O13+RES_hhdet_in!P13-RES_hhdet_num!P13</f>
        <v>0</v>
      </c>
      <c r="Q13" s="67">
        <f>RES_hhdet_num!P13+RES_hhdet_in!Q13-RES_hhdet_num!Q13</f>
        <v>0</v>
      </c>
    </row>
    <row r="14" spans="1:17" ht="12" hidden="1" customHeight="1" x14ac:dyDescent="0.25">
      <c r="A14" s="148" t="s">
        <v>59</v>
      </c>
      <c r="B14" s="67"/>
      <c r="C14" s="67">
        <f>RES_hhdet_num!B14+RES_hhdet_in!C14-RES_hhdet_num!C14</f>
        <v>0</v>
      </c>
      <c r="D14" s="67">
        <f>RES_hhdet_num!C14+RES_hhdet_in!D14-RES_hhdet_num!D14</f>
        <v>0</v>
      </c>
      <c r="E14" s="67">
        <f>RES_hhdet_num!D14+RES_hhdet_in!E14-RES_hhdet_num!E14</f>
        <v>0</v>
      </c>
      <c r="F14" s="67">
        <f>RES_hhdet_num!E14+RES_hhdet_in!F14-RES_hhdet_num!F14</f>
        <v>0</v>
      </c>
      <c r="G14" s="67">
        <f>RES_hhdet_num!F14+RES_hhdet_in!G14-RES_hhdet_num!G14</f>
        <v>0</v>
      </c>
      <c r="H14" s="67">
        <f>RES_hhdet_num!G14+RES_hhdet_in!H14-RES_hhdet_num!H14</f>
        <v>0</v>
      </c>
      <c r="I14" s="67">
        <f>RES_hhdet_num!H14+RES_hhdet_in!I14-RES_hhdet_num!I14</f>
        <v>0</v>
      </c>
      <c r="J14" s="67">
        <f>RES_hhdet_num!I14+RES_hhdet_in!J14-RES_hhdet_num!J14</f>
        <v>0</v>
      </c>
      <c r="K14" s="67">
        <f>RES_hhdet_num!J14+RES_hhdet_in!K14-RES_hhdet_num!K14</f>
        <v>0</v>
      </c>
      <c r="L14" s="67">
        <f>RES_hhdet_num!K14+RES_hhdet_in!L14-RES_hhdet_num!L14</f>
        <v>0</v>
      </c>
      <c r="M14" s="67">
        <f>RES_hhdet_num!L14+RES_hhdet_in!M14-RES_hhdet_num!M14</f>
        <v>0</v>
      </c>
      <c r="N14" s="67">
        <f>RES_hhdet_num!M14+RES_hhdet_in!N14-RES_hhdet_num!N14</f>
        <v>0</v>
      </c>
      <c r="O14" s="67">
        <f>RES_hhdet_num!N14+RES_hhdet_in!O14-RES_hhdet_num!O14</f>
        <v>0</v>
      </c>
      <c r="P14" s="67">
        <f>RES_hhdet_num!O14+RES_hhdet_in!P14-RES_hhdet_num!P14</f>
        <v>0</v>
      </c>
      <c r="Q14" s="67">
        <f>RES_hhdet_num!P14+RES_hhdet_in!Q14-RES_hhdet_num!Q14</f>
        <v>0</v>
      </c>
    </row>
    <row r="15" spans="1:17" ht="12" customHeight="1" x14ac:dyDescent="0.25">
      <c r="A15" s="23" t="s">
        <v>142</v>
      </c>
      <c r="B15" s="67"/>
      <c r="C15" s="67">
        <f>RES_hhdet_num!B15+RES_hhdet_in!C15-RES_hhdet_num!C15</f>
        <v>25786</v>
      </c>
      <c r="D15" s="67">
        <f>RES_hhdet_num!C15+RES_hhdet_in!D15-RES_hhdet_num!D15</f>
        <v>16053.657474172447</v>
      </c>
      <c r="E15" s="67">
        <f>RES_hhdet_num!D15+RES_hhdet_in!E15-RES_hhdet_num!E15</f>
        <v>19704.928715820832</v>
      </c>
      <c r="F15" s="67">
        <f>RES_hhdet_num!E15+RES_hhdet_in!F15-RES_hhdet_num!F15</f>
        <v>15364.5</v>
      </c>
      <c r="G15" s="67">
        <f>RES_hhdet_num!F15+RES_hhdet_in!G15-RES_hhdet_num!G15</f>
        <v>16913.718323570007</v>
      </c>
      <c r="H15" s="67">
        <f>RES_hhdet_num!G15+RES_hhdet_in!H15-RES_hhdet_num!H15</f>
        <v>15364.499999999985</v>
      </c>
      <c r="I15" s="67">
        <f>RES_hhdet_num!H15+RES_hhdet_in!I15-RES_hhdet_num!I15</f>
        <v>16076.933845338965</v>
      </c>
      <c r="J15" s="67">
        <f>RES_hhdet_num!I15+RES_hhdet_in!J15-RES_hhdet_num!J15</f>
        <v>15364.499999999985</v>
      </c>
      <c r="K15" s="67">
        <f>RES_hhdet_num!J15+RES_hhdet_in!K15-RES_hhdet_num!K15</f>
        <v>17402.063112522519</v>
      </c>
      <c r="L15" s="67">
        <f>RES_hhdet_num!K15+RES_hhdet_in!L15-RES_hhdet_num!L15</f>
        <v>24763.157474172447</v>
      </c>
      <c r="M15" s="67">
        <f>RES_hhdet_num!L15+RES_hhdet_in!M15-RES_hhdet_num!M15</f>
        <v>7237.6930490132363</v>
      </c>
      <c r="N15" s="67">
        <f>RES_hhdet_num!M15+RES_hhdet_in!N15-RES_hhdet_num!N15</f>
        <v>20095.000000000015</v>
      </c>
      <c r="O15" s="67">
        <f>RES_hhdet_num!N15+RES_hhdet_in!O15-RES_hhdet_num!O15</f>
        <v>10362.47398020183</v>
      </c>
      <c r="P15" s="67">
        <f>RES_hhdet_num!O15+RES_hhdet_in!P15-RES_hhdet_num!P15</f>
        <v>22977.000000000022</v>
      </c>
      <c r="Q15" s="67">
        <f>RES_hhdet_num!P15+RES_hhdet_in!Q15-RES_hhdet_num!Q15</f>
        <v>15392.999999999993</v>
      </c>
    </row>
    <row r="16" spans="1:17" ht="12" customHeight="1" x14ac:dyDescent="0.25">
      <c r="A16" s="23" t="s">
        <v>141</v>
      </c>
      <c r="B16" s="67"/>
      <c r="C16" s="67">
        <f>RES_hhdet_num!B16+RES_hhdet_in!C16-RES_hhdet_num!C16</f>
        <v>44</v>
      </c>
      <c r="D16" s="67">
        <f>RES_hhdet_num!C16+RES_hhdet_in!D16-RES_hhdet_num!D16</f>
        <v>24.75</v>
      </c>
      <c r="E16" s="67">
        <f>RES_hhdet_num!D16+RES_hhdet_in!E16-RES_hhdet_num!E16</f>
        <v>54.928427036310836</v>
      </c>
      <c r="F16" s="67">
        <f>RES_hhdet_num!E16+RES_hhdet_in!F16-RES_hhdet_num!F16</f>
        <v>24.75</v>
      </c>
      <c r="G16" s="67">
        <f>RES_hhdet_num!F16+RES_hhdet_in!G16-RES_hhdet_num!G16</f>
        <v>25.109562003379096</v>
      </c>
      <c r="H16" s="67">
        <f>RES_hhdet_num!G16+RES_hhdet_in!H16-RES_hhdet_num!H16</f>
        <v>38.105516777393746</v>
      </c>
      <c r="I16" s="67">
        <f>RES_hhdet_num!H16+RES_hhdet_in!I16-RES_hhdet_num!I16</f>
        <v>171.27482202755345</v>
      </c>
      <c r="J16" s="67">
        <f>RES_hhdet_num!I16+RES_hhdet_in!J16-RES_hhdet_num!J16</f>
        <v>313.29498450660321</v>
      </c>
      <c r="K16" s="67">
        <f>RES_hhdet_num!J16+RES_hhdet_in!K16-RES_hhdet_num!K16</f>
        <v>114.83248404385813</v>
      </c>
      <c r="L16" s="67">
        <f>RES_hhdet_num!K16+RES_hhdet_in!L16-RES_hhdet_num!L16</f>
        <v>526.86174087845211</v>
      </c>
      <c r="M16" s="67">
        <f>RES_hhdet_num!L16+RES_hhdet_in!M16-RES_hhdet_num!M16</f>
        <v>684.21280956652481</v>
      </c>
      <c r="N16" s="67">
        <f>RES_hhdet_num!M16+RES_hhdet_in!N16-RES_hhdet_num!N16</f>
        <v>941</v>
      </c>
      <c r="O16" s="67">
        <f>RES_hhdet_num!N16+RES_hhdet_in!O16-RES_hhdet_num!O16</f>
        <v>713.44347643076071</v>
      </c>
      <c r="P16" s="67">
        <f>RES_hhdet_num!O16+RES_hhdet_in!P16-RES_hhdet_num!P16</f>
        <v>2312.0000000000009</v>
      </c>
      <c r="Q16" s="67">
        <f>RES_hhdet_num!P16+RES_hhdet_in!Q16-RES_hhdet_num!Q16</f>
        <v>1941.9999999999991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RES_hhdet_num!B20+RES_hhdet_in!C20-RES_hhdet_num!C20</f>
        <v>0</v>
      </c>
      <c r="D20" s="67">
        <f>RES_hhdet_num!C20+RES_hhdet_in!D20-RES_hhdet_num!D20</f>
        <v>0</v>
      </c>
      <c r="E20" s="67">
        <f>RES_hhdet_num!D20+RES_hhdet_in!E20-RES_hhdet_num!E20</f>
        <v>0</v>
      </c>
      <c r="F20" s="67">
        <f>RES_hhdet_num!E20+RES_hhdet_in!F20-RES_hhdet_num!F20</f>
        <v>0</v>
      </c>
      <c r="G20" s="67">
        <f>RES_hhdet_num!F20+RES_hhdet_in!G20-RES_hhdet_num!G20</f>
        <v>0</v>
      </c>
      <c r="H20" s="67">
        <f>RES_hhdet_num!G20+RES_hhdet_in!H20-RES_hhdet_num!H20</f>
        <v>0</v>
      </c>
      <c r="I20" s="67">
        <f>RES_hhdet_num!H20+RES_hhdet_in!I20-RES_hhdet_num!I20</f>
        <v>0</v>
      </c>
      <c r="J20" s="67">
        <f>RES_hhdet_num!I20+RES_hhdet_in!J20-RES_hhdet_num!J20</f>
        <v>0</v>
      </c>
      <c r="K20" s="67">
        <f>RES_hhdet_num!J20+RES_hhdet_in!K20-RES_hhdet_num!K20</f>
        <v>0</v>
      </c>
      <c r="L20" s="67">
        <f>RES_hhdet_num!K20+RES_hhdet_in!L20-RES_hhdet_num!L20</f>
        <v>0</v>
      </c>
      <c r="M20" s="67">
        <f>RES_hhdet_num!L20+RES_hhdet_in!M20-RES_hhdet_num!M20</f>
        <v>0</v>
      </c>
      <c r="N20" s="67">
        <f>RES_hhdet_num!M20+RES_hhdet_in!N20-RES_hhdet_num!N20</f>
        <v>0</v>
      </c>
      <c r="O20" s="67">
        <f>RES_hhdet_num!N20+RES_hhdet_in!O20-RES_hhdet_num!O20</f>
        <v>0</v>
      </c>
      <c r="P20" s="67">
        <f>RES_hhdet_num!O20+RES_hhdet_in!P20-RES_hhdet_num!P20</f>
        <v>0</v>
      </c>
      <c r="Q20" s="67">
        <f>RES_hhdet_num!P20+RES_hhdet_in!Q20-RES_hhdet_num!Q20</f>
        <v>0</v>
      </c>
    </row>
    <row r="21" spans="1:17" ht="12" customHeight="1" x14ac:dyDescent="0.25">
      <c r="A21" s="23" t="s">
        <v>57</v>
      </c>
      <c r="B21" s="67"/>
      <c r="C21" s="67">
        <f>RES_hhdet_num!B21+RES_hhdet_in!C21-RES_hhdet_num!C21</f>
        <v>5635</v>
      </c>
      <c r="D21" s="67">
        <f>RES_hhdet_num!C21+RES_hhdet_in!D21-RES_hhdet_num!D21</f>
        <v>11180.77623774275</v>
      </c>
      <c r="E21" s="67">
        <f>RES_hhdet_num!D21+RES_hhdet_in!E21-RES_hhdet_num!E21</f>
        <v>5584.0262377427498</v>
      </c>
      <c r="F21" s="67">
        <f>RES_hhdet_num!E21+RES_hhdet_in!F21-RES_hhdet_num!F21</f>
        <v>4364.6367659046809</v>
      </c>
      <c r="G21" s="67">
        <f>RES_hhdet_num!F21+RES_hhdet_in!G21-RES_hhdet_num!G21</f>
        <v>5493.3697605880225</v>
      </c>
      <c r="H21" s="67">
        <f>RES_hhdet_num!G21+RES_hhdet_in!H21-RES_hhdet_num!H21</f>
        <v>6849.0213231769012</v>
      </c>
      <c r="I21" s="67">
        <f>RES_hhdet_num!H21+RES_hhdet_in!I21-RES_hhdet_num!I21</f>
        <v>27643.011398399307</v>
      </c>
      <c r="J21" s="67">
        <f>RES_hhdet_num!I21+RES_hhdet_in!J21-RES_hhdet_num!J21</f>
        <v>6606.2613983993433</v>
      </c>
      <c r="K21" s="67">
        <f>RES_hhdet_num!J21+RES_hhdet_in!K21-RES_hhdet_num!K21</f>
        <v>29145.985385714834</v>
      </c>
      <c r="L21" s="67">
        <f>RES_hhdet_num!K21+RES_hhdet_in!L21-RES_hhdet_num!L21</f>
        <v>5320.2353857148337</v>
      </c>
      <c r="M21" s="67">
        <f>RES_hhdet_num!L21+RES_hhdet_in!M21-RES_hhdet_num!M21</f>
        <v>19943.279860637249</v>
      </c>
      <c r="N21" s="67">
        <f>RES_hhdet_num!M21+RES_hhdet_in!N21-RES_hhdet_num!N21</f>
        <v>17376.285594496785</v>
      </c>
      <c r="O21" s="67">
        <f>RES_hhdet_num!N21+RES_hhdet_in!O21-RES_hhdet_num!O21</f>
        <v>5063.5355944967741</v>
      </c>
      <c r="P21" s="67">
        <f>RES_hhdet_num!O21+RES_hhdet_in!P21-RES_hhdet_num!P21</f>
        <v>52117.750000000044</v>
      </c>
      <c r="Q21" s="67">
        <f>RES_hhdet_num!P21+RES_hhdet_in!Q21-RES_hhdet_num!Q21</f>
        <v>47907.749999999978</v>
      </c>
    </row>
    <row r="22" spans="1:17" ht="12" customHeight="1" x14ac:dyDescent="0.25">
      <c r="A22" s="29" t="s">
        <v>140</v>
      </c>
      <c r="B22" s="83"/>
      <c r="C22" s="83">
        <f>RES_hhdet_num!B22+RES_hhdet_in!C22-RES_hhdet_num!C22</f>
        <v>37459.5</v>
      </c>
      <c r="D22" s="83">
        <f>RES_hhdet_num!C22+RES_hhdet_in!D22-RES_hhdet_num!D22</f>
        <v>28095</v>
      </c>
      <c r="E22" s="83">
        <f>RES_hhdet_num!D22+RES_hhdet_in!E22-RES_hhdet_num!E22</f>
        <v>37459.5</v>
      </c>
      <c r="F22" s="83">
        <f>RES_hhdet_num!E22+RES_hhdet_in!F22-RES_hhdet_num!F22</f>
        <v>28094.999999999971</v>
      </c>
      <c r="G22" s="83">
        <f>RES_hhdet_num!F22+RES_hhdet_in!G22-RES_hhdet_num!G22</f>
        <v>28095</v>
      </c>
      <c r="H22" s="83">
        <f>RES_hhdet_num!G22+RES_hhdet_in!H22-RES_hhdet_num!H22</f>
        <v>35694.937209281488</v>
      </c>
      <c r="I22" s="83">
        <f>RES_hhdet_num!H22+RES_hhdet_in!I22-RES_hhdet_num!I22</f>
        <v>28095</v>
      </c>
      <c r="J22" s="83">
        <f>RES_hhdet_num!I22+RES_hhdet_in!J22-RES_hhdet_num!J22</f>
        <v>28095</v>
      </c>
      <c r="K22" s="83">
        <f>RES_hhdet_num!J22+RES_hhdet_in!K22-RES_hhdet_num!K22</f>
        <v>28095</v>
      </c>
      <c r="L22" s="83">
        <f>RES_hhdet_num!K22+RES_hhdet_in!L22-RES_hhdet_num!L22</f>
        <v>47848.473762257316</v>
      </c>
      <c r="M22" s="83">
        <f>RES_hhdet_num!L22+RES_hhdet_in!M22-RES_hhdet_num!M22</f>
        <v>29314.389471838076</v>
      </c>
      <c r="N22" s="83">
        <f>RES_hhdet_num!M22+RES_hhdet_in!N22-RES_hhdet_num!N22</f>
        <v>40713.51700531668</v>
      </c>
      <c r="O22" s="83">
        <f>RES_hhdet_num!N22+RES_hhdet_in!O22-RES_hhdet_num!O22</f>
        <v>74323.956520827138</v>
      </c>
      <c r="P22" s="83">
        <f>RES_hhdet_num!O22+RES_hhdet_in!P22-RES_hhdet_num!P22</f>
        <v>23452.364720362209</v>
      </c>
      <c r="Q22" s="83">
        <f>RES_hhdet_num!P22+RES_hhdet_in!Q22-RES_hhdet_num!Q22</f>
        <v>48903.605562939018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RES_hhdet_num!B26+RES_hhdet_in!C26-RES_hhdet_num!C26</f>
        <v>1172.1875</v>
      </c>
      <c r="D26" s="67">
        <f>RES_hhdet_num!C26+RES_hhdet_in!D26-RES_hhdet_num!D26</f>
        <v>1172.1875</v>
      </c>
      <c r="E26" s="67">
        <f>RES_hhdet_num!D26+RES_hhdet_in!E26-RES_hhdet_num!E26</f>
        <v>1172.1875</v>
      </c>
      <c r="F26" s="67">
        <f>RES_hhdet_num!E26+RES_hhdet_in!F26-RES_hhdet_num!F26</f>
        <v>1172.1875</v>
      </c>
      <c r="G26" s="67">
        <f>RES_hhdet_num!F26+RES_hhdet_in!G26-RES_hhdet_num!G26</f>
        <v>1172.1875</v>
      </c>
      <c r="H26" s="67">
        <f>RES_hhdet_num!G26+RES_hhdet_in!H26-RES_hhdet_num!H26</f>
        <v>1172.1875</v>
      </c>
      <c r="I26" s="67">
        <f>RES_hhdet_num!H26+RES_hhdet_in!I26-RES_hhdet_num!I26</f>
        <v>1172.1874999999964</v>
      </c>
      <c r="J26" s="67">
        <f>RES_hhdet_num!I26+RES_hhdet_in!J26-RES_hhdet_num!J26</f>
        <v>1172.1875</v>
      </c>
      <c r="K26" s="67">
        <f>RES_hhdet_num!J26+RES_hhdet_in!K26-RES_hhdet_num!K26</f>
        <v>1172.1875</v>
      </c>
      <c r="L26" s="67">
        <f>RES_hhdet_num!K26+RES_hhdet_in!L26-RES_hhdet_num!L26</f>
        <v>1172.1875000000036</v>
      </c>
      <c r="M26" s="67">
        <f>RES_hhdet_num!L26+RES_hhdet_in!M26-RES_hhdet_num!M26</f>
        <v>1350</v>
      </c>
      <c r="N26" s="67">
        <f>RES_hhdet_num!M26+RES_hhdet_in!N26-RES_hhdet_num!N26</f>
        <v>2389</v>
      </c>
      <c r="O26" s="67">
        <f>RES_hhdet_num!N26+RES_hhdet_in!O26-RES_hhdet_num!O26</f>
        <v>1172.1875</v>
      </c>
      <c r="P26" s="67">
        <f>RES_hhdet_num!O26+RES_hhdet_in!P26-RES_hhdet_num!P26</f>
        <v>1172.1875</v>
      </c>
      <c r="Q26" s="67">
        <f>RES_hhdet_num!P26+RES_hhdet_in!Q26-RES_hhdet_num!Q26</f>
        <v>1197.9999999999964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RES_hhdet_num!B29+RES_hhdet_in!C29-RES_hhdet_num!C29</f>
        <v>12</v>
      </c>
      <c r="D29" s="67">
        <f>RES_hhdet_num!C29+RES_hhdet_in!D29-RES_hhdet_num!D29</f>
        <v>12</v>
      </c>
      <c r="E29" s="67">
        <f>RES_hhdet_num!D29+RES_hhdet_in!E29-RES_hhdet_num!E29</f>
        <v>10</v>
      </c>
      <c r="F29" s="67">
        <f>RES_hhdet_num!E29+RES_hhdet_in!F29-RES_hhdet_num!F29</f>
        <v>10</v>
      </c>
      <c r="G29" s="67">
        <f>RES_hhdet_num!F29+RES_hhdet_in!G29-RES_hhdet_num!G29</f>
        <v>10</v>
      </c>
      <c r="H29" s="67">
        <f>RES_hhdet_num!G29+RES_hhdet_in!H29-RES_hhdet_num!H29</f>
        <v>9</v>
      </c>
      <c r="I29" s="67">
        <f>RES_hhdet_num!H29+RES_hhdet_in!I29-RES_hhdet_num!I29</f>
        <v>10</v>
      </c>
      <c r="J29" s="67">
        <f>RES_hhdet_num!I29+RES_hhdet_in!J29-RES_hhdet_num!J29</f>
        <v>22</v>
      </c>
      <c r="K29" s="67">
        <f>RES_hhdet_num!J29+RES_hhdet_in!K29-RES_hhdet_num!K29</f>
        <v>22</v>
      </c>
      <c r="L29" s="67">
        <f>RES_hhdet_num!K29+RES_hhdet_in!L29-RES_hhdet_num!L29</f>
        <v>19</v>
      </c>
      <c r="M29" s="67">
        <f>RES_hhdet_num!L29+RES_hhdet_in!M29-RES_hhdet_num!M29</f>
        <v>15.361702127659555</v>
      </c>
      <c r="N29" s="67">
        <f>RES_hhdet_num!M29+RES_hhdet_in!N29-RES_hhdet_num!N29</f>
        <v>20</v>
      </c>
      <c r="O29" s="67">
        <f>RES_hhdet_num!N29+RES_hhdet_in!O29-RES_hhdet_num!O29</f>
        <v>36</v>
      </c>
      <c r="P29" s="67">
        <f>RES_hhdet_num!O29+RES_hhdet_in!P29-RES_hhdet_num!P29</f>
        <v>39.000000000000114</v>
      </c>
      <c r="Q29" s="67">
        <f>RES_hhdet_num!P29+RES_hhdet_in!Q29-RES_hhdet_num!Q29</f>
        <v>66.999999999999886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RES_hhdet_num!B31+RES_hhdet_in!C31-RES_hhdet_num!C31</f>
        <v>441.80404649666798</v>
      </c>
      <c r="D31" s="67">
        <f>RES_hhdet_num!C31+RES_hhdet_in!D31-RES_hhdet_num!D31</f>
        <v>677.91019274118571</v>
      </c>
      <c r="E31" s="67">
        <f>RES_hhdet_num!D31+RES_hhdet_in!E31-RES_hhdet_num!E31</f>
        <v>684.47422476422526</v>
      </c>
      <c r="F31" s="67">
        <f>RES_hhdet_num!E31+RES_hhdet_in!F31-RES_hhdet_num!F31</f>
        <v>555.26395175647394</v>
      </c>
      <c r="G31" s="67">
        <f>RES_hhdet_num!F31+RES_hhdet_in!G31-RES_hhdet_num!G31</f>
        <v>707.4649754967877</v>
      </c>
      <c r="H31" s="67">
        <f>RES_hhdet_num!G31+RES_hhdet_in!H31-RES_hhdet_num!H31</f>
        <v>704.15238435407718</v>
      </c>
      <c r="I31" s="67">
        <f>RES_hhdet_num!H31+RES_hhdet_in!I31-RES_hhdet_num!I31</f>
        <v>846.23611539825106</v>
      </c>
      <c r="J31" s="67">
        <f>RES_hhdet_num!I31+RES_hhdet_in!J31-RES_hhdet_num!J31</f>
        <v>710.30964859414235</v>
      </c>
      <c r="K31" s="67">
        <f>RES_hhdet_num!J31+RES_hhdet_in!K31-RES_hhdet_num!K31</f>
        <v>52.737609028649786</v>
      </c>
      <c r="L31" s="67">
        <f>RES_hhdet_num!K31+RES_hhdet_in!L31-RES_hhdet_num!L31</f>
        <v>61.004831954516703</v>
      </c>
      <c r="M31" s="67">
        <f>RES_hhdet_num!L31+RES_hhdet_in!M31-RES_hhdet_num!M31</f>
        <v>441</v>
      </c>
      <c r="N31" s="67">
        <f>RES_hhdet_num!M31+RES_hhdet_in!N31-RES_hhdet_num!N31</f>
        <v>715.99999999999909</v>
      </c>
      <c r="O31" s="67">
        <f>RES_hhdet_num!N31+RES_hhdet_in!O31-RES_hhdet_num!O31</f>
        <v>849.99678395347109</v>
      </c>
      <c r="P31" s="67">
        <f>RES_hhdet_num!O31+RES_hhdet_in!P31-RES_hhdet_num!P31</f>
        <v>486.04915209291175</v>
      </c>
      <c r="Q31" s="67">
        <f>RES_hhdet_num!P31+RES_hhdet_in!Q31-RES_hhdet_num!Q31</f>
        <v>339.99999999999909</v>
      </c>
    </row>
    <row r="32" spans="1:17" ht="12" customHeight="1" x14ac:dyDescent="0.25">
      <c r="A32" s="23" t="s">
        <v>168</v>
      </c>
      <c r="B32" s="67"/>
      <c r="C32" s="67">
        <f>RES_hhdet_num!B32+RES_hhdet_in!C32-RES_hhdet_num!C32</f>
        <v>1.4914391801715983</v>
      </c>
      <c r="D32" s="67">
        <f>RES_hhdet_num!C32+RES_hhdet_in!D32-RES_hhdet_num!D32</f>
        <v>1.6336813172362525</v>
      </c>
      <c r="E32" s="67">
        <f>RES_hhdet_num!D32+RES_hhdet_in!E32-RES_hhdet_num!E32</f>
        <v>1.6671828697415965</v>
      </c>
      <c r="F32" s="67">
        <f>RES_hhdet_num!E32+RES_hhdet_in!F32-RES_hhdet_num!F32</f>
        <v>1.6383911913183375</v>
      </c>
      <c r="G32" s="67">
        <f>RES_hhdet_num!F32+RES_hhdet_in!G32-RES_hhdet_num!G32</f>
        <v>3.5416297317675571</v>
      </c>
      <c r="H32" s="67">
        <f>RES_hhdet_num!G32+RES_hhdet_in!H32-RES_hhdet_num!H32</f>
        <v>4.9846784610295742</v>
      </c>
      <c r="I32" s="67">
        <f>RES_hhdet_num!H32+RES_hhdet_in!I32-RES_hhdet_num!I32</f>
        <v>14.708344593193132</v>
      </c>
      <c r="J32" s="67">
        <f>RES_hhdet_num!I32+RES_hhdet_in!J32-RES_hhdet_num!J32</f>
        <v>22.781288296323964</v>
      </c>
      <c r="K32" s="67">
        <f>RES_hhdet_num!J32+RES_hhdet_in!K32-RES_hhdet_num!K32</f>
        <v>0.8360490254987667</v>
      </c>
      <c r="L32" s="67">
        <f>RES_hhdet_num!K32+RES_hhdet_in!L32-RES_hhdet_num!L32</f>
        <v>0</v>
      </c>
      <c r="M32" s="67">
        <f>RES_hhdet_num!L32+RES_hhdet_in!M32-RES_hhdet_num!M32</f>
        <v>1.1996920690625075</v>
      </c>
      <c r="N32" s="67">
        <f>RES_hhdet_num!M32+RES_hhdet_in!N32-RES_hhdet_num!N32</f>
        <v>11.183309885339327</v>
      </c>
      <c r="O32" s="67">
        <f>RES_hhdet_num!N32+RES_hhdet_in!O32-RES_hhdet_num!O32</f>
        <v>243.48607671994023</v>
      </c>
      <c r="P32" s="67">
        <f>RES_hhdet_num!O32+RES_hhdet_in!P32-RES_hhdet_num!P32</f>
        <v>73.47080077404371</v>
      </c>
      <c r="Q32" s="67">
        <f>RES_hhdet_num!P32+RES_hhdet_in!Q32-RES_hhdet_num!Q32</f>
        <v>0</v>
      </c>
    </row>
    <row r="33" spans="1:17" ht="12" hidden="1" customHeight="1" x14ac:dyDescent="0.25">
      <c r="A33" s="148" t="s">
        <v>57</v>
      </c>
      <c r="B33" s="67"/>
      <c r="C33" s="67">
        <f>RES_hhdet_num!B33+RES_hhdet_in!C33-RES_hhdet_num!C33</f>
        <v>0</v>
      </c>
      <c r="D33" s="67">
        <f>RES_hhdet_num!C33+RES_hhdet_in!D33-RES_hhdet_num!D33</f>
        <v>0</v>
      </c>
      <c r="E33" s="67">
        <f>RES_hhdet_num!D33+RES_hhdet_in!E33-RES_hhdet_num!E33</f>
        <v>0</v>
      </c>
      <c r="F33" s="67">
        <f>RES_hhdet_num!E33+RES_hhdet_in!F33-RES_hhdet_num!F33</f>
        <v>0</v>
      </c>
      <c r="G33" s="67">
        <f>RES_hhdet_num!F33+RES_hhdet_in!G33-RES_hhdet_num!G33</f>
        <v>0</v>
      </c>
      <c r="H33" s="67">
        <f>RES_hhdet_num!G33+RES_hhdet_in!H33-RES_hhdet_num!H33</f>
        <v>0</v>
      </c>
      <c r="I33" s="67">
        <f>RES_hhdet_num!H33+RES_hhdet_in!I33-RES_hhdet_num!I33</f>
        <v>0</v>
      </c>
      <c r="J33" s="67">
        <f>RES_hhdet_num!I33+RES_hhdet_in!J33-RES_hhdet_num!J33</f>
        <v>0</v>
      </c>
      <c r="K33" s="67">
        <f>RES_hhdet_num!J33+RES_hhdet_in!K33-RES_hhdet_num!K33</f>
        <v>0</v>
      </c>
      <c r="L33" s="67">
        <f>RES_hhdet_num!K33+RES_hhdet_in!L33-RES_hhdet_num!L33</f>
        <v>0</v>
      </c>
      <c r="M33" s="67">
        <f>RES_hhdet_num!L33+RES_hhdet_in!M33-RES_hhdet_num!M33</f>
        <v>0</v>
      </c>
      <c r="N33" s="67">
        <f>RES_hhdet_num!M33+RES_hhdet_in!N33-RES_hhdet_num!N33</f>
        <v>0</v>
      </c>
      <c r="O33" s="67">
        <f>RES_hhdet_num!N33+RES_hhdet_in!O33-RES_hhdet_num!O33</f>
        <v>0</v>
      </c>
      <c r="P33" s="67">
        <f>RES_hhdet_num!O33+RES_hhdet_in!P33-RES_hhdet_num!P33</f>
        <v>0</v>
      </c>
      <c r="Q33" s="67">
        <f>RES_hhdet_num!P33+RES_hhdet_in!Q33-RES_hhdet_num!Q33</f>
        <v>0</v>
      </c>
    </row>
    <row r="34" spans="1:17" ht="12" hidden="1" customHeight="1" x14ac:dyDescent="0.25">
      <c r="A34" s="148" t="s">
        <v>59</v>
      </c>
      <c r="B34" s="67"/>
      <c r="C34" s="67">
        <f>RES_hhdet_num!B34+RES_hhdet_in!C34-RES_hhdet_num!C34</f>
        <v>0</v>
      </c>
      <c r="D34" s="67">
        <f>RES_hhdet_num!C34+RES_hhdet_in!D34-RES_hhdet_num!D34</f>
        <v>0</v>
      </c>
      <c r="E34" s="67">
        <f>RES_hhdet_num!D34+RES_hhdet_in!E34-RES_hhdet_num!E34</f>
        <v>0</v>
      </c>
      <c r="F34" s="67">
        <f>RES_hhdet_num!E34+RES_hhdet_in!F34-RES_hhdet_num!F34</f>
        <v>0</v>
      </c>
      <c r="G34" s="67">
        <f>RES_hhdet_num!F34+RES_hhdet_in!G34-RES_hhdet_num!G34</f>
        <v>0</v>
      </c>
      <c r="H34" s="67">
        <f>RES_hhdet_num!G34+RES_hhdet_in!H34-RES_hhdet_num!H34</f>
        <v>0</v>
      </c>
      <c r="I34" s="67">
        <f>RES_hhdet_num!H34+RES_hhdet_in!I34-RES_hhdet_num!I34</f>
        <v>0</v>
      </c>
      <c r="J34" s="67">
        <f>RES_hhdet_num!I34+RES_hhdet_in!J34-RES_hhdet_num!J34</f>
        <v>0</v>
      </c>
      <c r="K34" s="67">
        <f>RES_hhdet_num!J34+RES_hhdet_in!K34-RES_hhdet_num!K34</f>
        <v>0</v>
      </c>
      <c r="L34" s="67">
        <f>RES_hhdet_num!K34+RES_hhdet_in!L34-RES_hhdet_num!L34</f>
        <v>0</v>
      </c>
      <c r="M34" s="67">
        <f>RES_hhdet_num!L34+RES_hhdet_in!M34-RES_hhdet_num!M34</f>
        <v>0</v>
      </c>
      <c r="N34" s="67">
        <f>RES_hhdet_num!M34+RES_hhdet_in!N34-RES_hhdet_num!N34</f>
        <v>0</v>
      </c>
      <c r="O34" s="67">
        <f>RES_hhdet_num!N34+RES_hhdet_in!O34-RES_hhdet_num!O34</f>
        <v>0</v>
      </c>
      <c r="P34" s="67">
        <f>RES_hhdet_num!O34+RES_hhdet_in!P34-RES_hhdet_num!P34</f>
        <v>0</v>
      </c>
      <c r="Q34" s="67">
        <f>RES_hhdet_num!P34+RES_hhdet_in!Q34-RES_hhdet_num!Q34</f>
        <v>0</v>
      </c>
    </row>
    <row r="35" spans="1:17" ht="12" customHeight="1" x14ac:dyDescent="0.25">
      <c r="A35" s="23" t="s">
        <v>142</v>
      </c>
      <c r="B35" s="67"/>
      <c r="C35" s="67">
        <f>RES_hhdet_num!B35+RES_hhdet_in!C35-RES_hhdet_num!C35</f>
        <v>1482.8854944328705</v>
      </c>
      <c r="D35" s="67">
        <f>RES_hhdet_num!C35+RES_hhdet_in!D35-RES_hhdet_num!D35</f>
        <v>1302.582222165589</v>
      </c>
      <c r="E35" s="67">
        <f>RES_hhdet_num!D35+RES_hhdet_in!E35-RES_hhdet_num!E35</f>
        <v>1273.2015071573987</v>
      </c>
      <c r="F35" s="67">
        <f>RES_hhdet_num!E35+RES_hhdet_in!F35-RES_hhdet_num!F35</f>
        <v>1343.189995996323</v>
      </c>
      <c r="G35" s="67">
        <f>RES_hhdet_num!F35+RES_hhdet_in!G35-RES_hhdet_num!G35</f>
        <v>1303.8568256598337</v>
      </c>
      <c r="H35" s="67">
        <f>RES_hhdet_num!G35+RES_hhdet_in!H35-RES_hhdet_num!H35</f>
        <v>1256.2499999999982</v>
      </c>
      <c r="I35" s="67">
        <f>RES_hhdet_num!H35+RES_hhdet_in!I35-RES_hhdet_num!I35</f>
        <v>1256.2499999999982</v>
      </c>
      <c r="J35" s="67">
        <f>RES_hhdet_num!I35+RES_hhdet_in!J35-RES_hhdet_num!J35</f>
        <v>1256.25</v>
      </c>
      <c r="K35" s="67">
        <f>RES_hhdet_num!J35+RES_hhdet_in!K35-RES_hhdet_num!K35</f>
        <v>1447.8440684892612</v>
      </c>
      <c r="L35" s="67">
        <f>RES_hhdet_num!K35+RES_hhdet_in!L35-RES_hhdet_num!L35</f>
        <v>1626.9266140413092</v>
      </c>
      <c r="M35" s="67">
        <f>RES_hhdet_num!L35+RES_hhdet_in!M35-RES_hhdet_num!M35</f>
        <v>1734.5412314798523</v>
      </c>
      <c r="N35" s="67">
        <f>RES_hhdet_num!M35+RES_hhdet_in!N35-RES_hhdet_num!N35</f>
        <v>2627.0211858741204</v>
      </c>
      <c r="O35" s="67">
        <f>RES_hhdet_num!N35+RES_hhdet_in!O35-RES_hhdet_num!O35</f>
        <v>1622.3264307592672</v>
      </c>
      <c r="P35" s="67">
        <f>RES_hhdet_num!O35+RES_hhdet_in!P35-RES_hhdet_num!P35</f>
        <v>1762.5180438000734</v>
      </c>
      <c r="Q35" s="67">
        <f>RES_hhdet_num!P35+RES_hhdet_in!Q35-RES_hhdet_num!Q35</f>
        <v>1732.8967292155303</v>
      </c>
    </row>
    <row r="36" spans="1:17" ht="12" customHeight="1" x14ac:dyDescent="0.25">
      <c r="A36" s="23" t="s">
        <v>141</v>
      </c>
      <c r="B36" s="67"/>
      <c r="C36" s="67">
        <f>RES_hhdet_num!B36+RES_hhdet_in!C36-RES_hhdet_num!C36</f>
        <v>2.4724912439668323</v>
      </c>
      <c r="D36" s="67">
        <f>RES_hhdet_num!C36+RES_hhdet_in!D36-RES_hhdet_num!D36</f>
        <v>3.0241518928334585</v>
      </c>
      <c r="E36" s="67">
        <f>RES_hhdet_num!D36+RES_hhdet_in!E36-RES_hhdet_num!E36</f>
        <v>4.0024004765703438</v>
      </c>
      <c r="F36" s="67">
        <f>RES_hhdet_num!E36+RES_hhdet_in!F36-RES_hhdet_num!F36</f>
        <v>3.7748469514673317</v>
      </c>
      <c r="G36" s="67">
        <f>RES_hhdet_num!F36+RES_hhdet_in!G36-RES_hhdet_num!G36</f>
        <v>6.2122795687238437</v>
      </c>
      <c r="H36" s="67">
        <f>RES_hhdet_num!G36+RES_hhdet_in!H36-RES_hhdet_num!H36</f>
        <v>7.7824196146061695</v>
      </c>
      <c r="I36" s="67">
        <f>RES_hhdet_num!H36+RES_hhdet_in!I36-RES_hhdet_num!I36</f>
        <v>18.020464420852676</v>
      </c>
      <c r="J36" s="67">
        <f>RES_hhdet_num!I36+RES_hhdet_in!J36-RES_hhdet_num!J36</f>
        <v>30.298921261799251</v>
      </c>
      <c r="K36" s="67">
        <f>RES_hhdet_num!J36+RES_hhdet_in!K36-RES_hhdet_num!K36</f>
        <v>41.144127183818682</v>
      </c>
      <c r="L36" s="67">
        <f>RES_hhdet_num!K36+RES_hhdet_in!L36-RES_hhdet_num!L36</f>
        <v>64.200452771441974</v>
      </c>
      <c r="M36" s="67">
        <f>RES_hhdet_num!L36+RES_hhdet_in!M36-RES_hhdet_num!M36</f>
        <v>42.842458988233375</v>
      </c>
      <c r="N36" s="67">
        <f>RES_hhdet_num!M36+RES_hhdet_in!N36-RES_hhdet_num!N36</f>
        <v>81.080661292747095</v>
      </c>
      <c r="O36" s="67">
        <f>RES_hhdet_num!N36+RES_hhdet_in!O36-RES_hhdet_num!O36</f>
        <v>151.48327848014901</v>
      </c>
      <c r="P36" s="67">
        <f>RES_hhdet_num!O36+RES_hhdet_in!P36-RES_hhdet_num!P36</f>
        <v>114.14839730902099</v>
      </c>
      <c r="Q36" s="67">
        <f>RES_hhdet_num!P36+RES_hhdet_in!Q36-RES_hhdet_num!Q36</f>
        <v>229.12757466594121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RES_hhdet_num!B40+RES_hhdet_in!C40-RES_hhdet_num!C40</f>
        <v>230.25</v>
      </c>
      <c r="D40" s="67">
        <f>RES_hhdet_num!C40+RES_hhdet_in!D40-RES_hhdet_num!D40</f>
        <v>635.67960208125487</v>
      </c>
      <c r="E40" s="67">
        <f>RES_hhdet_num!D40+RES_hhdet_in!E40-RES_hhdet_num!E40</f>
        <v>759.07876540670441</v>
      </c>
      <c r="F40" s="67">
        <f>RES_hhdet_num!E40+RES_hhdet_in!F40-RES_hhdet_num!F40</f>
        <v>230.25000000000045</v>
      </c>
      <c r="G40" s="67">
        <f>RES_hhdet_num!F40+RES_hhdet_in!G40-RES_hhdet_num!G40</f>
        <v>375.14591957688526</v>
      </c>
      <c r="H40" s="67">
        <f>RES_hhdet_num!G40+RES_hhdet_in!H40-RES_hhdet_num!H40</f>
        <v>230.25</v>
      </c>
      <c r="I40" s="67">
        <f>RES_hhdet_num!H40+RES_hhdet_in!I40-RES_hhdet_num!I40</f>
        <v>1681.9999999999991</v>
      </c>
      <c r="J40" s="67">
        <f>RES_hhdet_num!I40+RES_hhdet_in!J40-RES_hhdet_num!J40</f>
        <v>444.07496583935745</v>
      </c>
      <c r="K40" s="67">
        <f>RES_hhdet_num!J40+RES_hhdet_in!K40-RES_hhdet_num!K40</f>
        <v>1771.0000000000005</v>
      </c>
      <c r="L40" s="67">
        <f>RES_hhdet_num!K40+RES_hhdet_in!L40-RES_hhdet_num!L40</f>
        <v>0</v>
      </c>
      <c r="M40" s="67">
        <f>RES_hhdet_num!L40+RES_hhdet_in!M40-RES_hhdet_num!M40</f>
        <v>662.00000000000045</v>
      </c>
      <c r="N40" s="67">
        <f>RES_hhdet_num!M40+RES_hhdet_in!N40-RES_hhdet_num!N40</f>
        <v>961</v>
      </c>
      <c r="O40" s="67">
        <f>RES_hhdet_num!N40+RES_hhdet_in!O40-RES_hhdet_num!O40</f>
        <v>0</v>
      </c>
      <c r="P40" s="67">
        <f>RES_hhdet_num!O40+RES_hhdet_in!P40-RES_hhdet_num!P40</f>
        <v>1327.9999999999995</v>
      </c>
      <c r="Q40" s="67">
        <f>RES_hhdet_num!P40+RES_hhdet_in!Q40-RES_hhdet_num!Q40</f>
        <v>351.99999999999955</v>
      </c>
    </row>
    <row r="41" spans="1:17" ht="12" customHeight="1" x14ac:dyDescent="0.25">
      <c r="A41" s="29" t="s">
        <v>140</v>
      </c>
      <c r="B41" s="83"/>
      <c r="C41" s="83">
        <f>RES_hhdet_num!B41+RES_hhdet_in!C41-RES_hhdet_num!C41</f>
        <v>1813.1940466561682</v>
      </c>
      <c r="D41" s="83">
        <f>RES_hhdet_num!C41+RES_hhdet_in!D41-RES_hhdet_num!D41</f>
        <v>1528.5000000000018</v>
      </c>
      <c r="E41" s="83">
        <f>RES_hhdet_num!D41+RES_hhdet_in!E41-RES_hhdet_num!E41</f>
        <v>1562.7662654067044</v>
      </c>
      <c r="F41" s="83">
        <f>RES_hhdet_num!E41+RES_hhdet_in!F41-RES_hhdet_num!F41</f>
        <v>1656.3567822352179</v>
      </c>
      <c r="G41" s="83">
        <f>RES_hhdet_num!F41+RES_hhdet_in!G41-RES_hhdet_num!G41</f>
        <v>1622.8334195768839</v>
      </c>
      <c r="H41" s="83">
        <f>RES_hhdet_num!G41+RES_hhdet_in!H41-RES_hhdet_num!H41</f>
        <v>1528.5</v>
      </c>
      <c r="I41" s="83">
        <f>RES_hhdet_num!H41+RES_hhdet_in!I41-RES_hhdet_num!I41</f>
        <v>1528.5000000000018</v>
      </c>
      <c r="J41" s="83">
        <f>RES_hhdet_num!I41+RES_hhdet_in!J41-RES_hhdet_num!J41</f>
        <v>1646.7624658393561</v>
      </c>
      <c r="K41" s="83">
        <f>RES_hhdet_num!J41+RES_hhdet_in!K41-RES_hhdet_num!K41</f>
        <v>1753.1809533438318</v>
      </c>
      <c r="L41" s="83">
        <f>RES_hhdet_num!K41+RES_hhdet_in!L41-RES_hhdet_num!L41</f>
        <v>2558.0078979187456</v>
      </c>
      <c r="M41" s="83">
        <f>RES_hhdet_num!L41+RES_hhdet_in!M41-RES_hhdet_num!M41</f>
        <v>2099.875</v>
      </c>
      <c r="N41" s="83">
        <f>RES_hhdet_num!M41+RES_hhdet_in!N41-RES_hhdet_num!N41</f>
        <v>2770.5182177647821</v>
      </c>
      <c r="O41" s="83">
        <f>RES_hhdet_num!N41+RES_hhdet_in!O41-RES_hhdet_num!O41</f>
        <v>1957.1286267773903</v>
      </c>
      <c r="P41" s="83">
        <f>RES_hhdet_num!O41+RES_hhdet_in!P41-RES_hhdet_num!P41</f>
        <v>2050.9374976005929</v>
      </c>
      <c r="Q41" s="83">
        <f>RES_hhdet_num!P41+RES_hhdet_in!Q41-RES_hhdet_num!Q41</f>
        <v>4123.875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RES_hhdet_num!B45+RES_hhdet_in!C45-RES_hhdet_num!C45</f>
        <v>35597.75</v>
      </c>
      <c r="D45" s="67">
        <f>RES_hhdet_num!C45+RES_hhdet_in!D45-RES_hhdet_num!D45</f>
        <v>35597.75</v>
      </c>
      <c r="E45" s="67">
        <f>RES_hhdet_num!D45+RES_hhdet_in!E45-RES_hhdet_num!E45</f>
        <v>35597.750000000116</v>
      </c>
      <c r="F45" s="67">
        <f>RES_hhdet_num!E45+RES_hhdet_in!F45-RES_hhdet_num!F45</f>
        <v>35597.749999999884</v>
      </c>
      <c r="G45" s="67">
        <f>RES_hhdet_num!F45+RES_hhdet_in!G45-RES_hhdet_num!G45</f>
        <v>35597.75</v>
      </c>
      <c r="H45" s="67">
        <f>RES_hhdet_num!G45+RES_hhdet_in!H45-RES_hhdet_num!H45</f>
        <v>35597.75</v>
      </c>
      <c r="I45" s="67">
        <f>RES_hhdet_num!H45+RES_hhdet_in!I45-RES_hhdet_num!I45</f>
        <v>35597.75</v>
      </c>
      <c r="J45" s="67">
        <f>RES_hhdet_num!I45+RES_hhdet_in!J45-RES_hhdet_num!J45</f>
        <v>35597.750000000116</v>
      </c>
      <c r="K45" s="67">
        <f>RES_hhdet_num!J45+RES_hhdet_in!K45-RES_hhdet_num!K45</f>
        <v>35597.750000000116</v>
      </c>
      <c r="L45" s="67">
        <f>RES_hhdet_num!K45+RES_hhdet_in!L45-RES_hhdet_num!L45</f>
        <v>35597.75</v>
      </c>
      <c r="M45" s="67">
        <f>RES_hhdet_num!L45+RES_hhdet_in!M45-RES_hhdet_num!M45</f>
        <v>35597.749999999767</v>
      </c>
      <c r="N45" s="67">
        <f>RES_hhdet_num!M45+RES_hhdet_in!N45-RES_hhdet_num!N45</f>
        <v>35597.750000000116</v>
      </c>
      <c r="O45" s="67">
        <f>RES_hhdet_num!N45+RES_hhdet_in!O45-RES_hhdet_num!O45</f>
        <v>35597.749999999884</v>
      </c>
      <c r="P45" s="67">
        <f>RES_hhdet_num!O45+RES_hhdet_in!P45-RES_hhdet_num!P45</f>
        <v>35597.750000000116</v>
      </c>
      <c r="Q45" s="67">
        <f>RES_hhdet_num!P45+RES_hhdet_in!Q45-RES_hhdet_num!Q45</f>
        <v>35597.750000000116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RES_hhdet_num!B48+RES_hhdet_in!C48-RES_hhdet_num!C48</f>
        <v>357</v>
      </c>
      <c r="D48" s="67">
        <f>RES_hhdet_num!C48+RES_hhdet_in!D48-RES_hhdet_num!D48</f>
        <v>393</v>
      </c>
      <c r="E48" s="67">
        <f>RES_hhdet_num!D48+RES_hhdet_in!E48-RES_hhdet_num!E48</f>
        <v>340</v>
      </c>
      <c r="F48" s="67">
        <f>RES_hhdet_num!E48+RES_hhdet_in!F48-RES_hhdet_num!F48</f>
        <v>369</v>
      </c>
      <c r="G48" s="67">
        <f>RES_hhdet_num!F48+RES_hhdet_in!G48-RES_hhdet_num!G48</f>
        <v>381</v>
      </c>
      <c r="H48" s="67">
        <f>RES_hhdet_num!G48+RES_hhdet_in!H48-RES_hhdet_num!H48</f>
        <v>352</v>
      </c>
      <c r="I48" s="67">
        <f>RES_hhdet_num!H48+RES_hhdet_in!I48-RES_hhdet_num!I48</f>
        <v>403</v>
      </c>
      <c r="J48" s="67">
        <f>RES_hhdet_num!I48+RES_hhdet_in!J48-RES_hhdet_num!J48</f>
        <v>298</v>
      </c>
      <c r="K48" s="67">
        <f>RES_hhdet_num!J48+RES_hhdet_in!K48-RES_hhdet_num!K48</f>
        <v>1000</v>
      </c>
      <c r="L48" s="67">
        <f>RES_hhdet_num!K48+RES_hhdet_in!L48-RES_hhdet_num!L48</f>
        <v>809</v>
      </c>
      <c r="M48" s="67">
        <f>RES_hhdet_num!L48+RES_hhdet_in!M48-RES_hhdet_num!M48</f>
        <v>701</v>
      </c>
      <c r="N48" s="67">
        <f>RES_hhdet_num!M48+RES_hhdet_in!N48-RES_hhdet_num!N48</f>
        <v>764</v>
      </c>
      <c r="O48" s="67">
        <f>RES_hhdet_num!N48+RES_hhdet_in!O48-RES_hhdet_num!O48</f>
        <v>1688</v>
      </c>
      <c r="P48" s="67">
        <f>RES_hhdet_num!O48+RES_hhdet_in!P48-RES_hhdet_num!P48</f>
        <v>1672.0000000000036</v>
      </c>
      <c r="Q48" s="67">
        <f>RES_hhdet_num!P48+RES_hhdet_in!Q48-RES_hhdet_num!Q48</f>
        <v>2500.9999999999964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RES_hhdet_num!B50+RES_hhdet_in!C50-RES_hhdet_num!C50</f>
        <v>18538.759016629891</v>
      </c>
      <c r="D50" s="67">
        <f>RES_hhdet_num!C50+RES_hhdet_in!D50-RES_hhdet_num!D50</f>
        <v>17603.25</v>
      </c>
      <c r="E50" s="67">
        <f>RES_hhdet_num!D50+RES_hhdet_in!E50-RES_hhdet_num!E50</f>
        <v>18265.127151365217</v>
      </c>
      <c r="F50" s="67">
        <f>RES_hhdet_num!E50+RES_hhdet_in!F50-RES_hhdet_num!F50</f>
        <v>17603.25</v>
      </c>
      <c r="G50" s="67">
        <f>RES_hhdet_num!F50+RES_hhdet_in!G50-RES_hhdet_num!G50</f>
        <v>22047.316648350446</v>
      </c>
      <c r="H50" s="67">
        <f>RES_hhdet_num!G50+RES_hhdet_in!H50-RES_hhdet_num!H50</f>
        <v>17603.250000000058</v>
      </c>
      <c r="I50" s="67">
        <f>RES_hhdet_num!H50+RES_hhdet_in!I50-RES_hhdet_num!I50</f>
        <v>17603.250000000058</v>
      </c>
      <c r="J50" s="67">
        <f>RES_hhdet_num!I50+RES_hhdet_in!J50-RES_hhdet_num!J50</f>
        <v>18777.631306735566</v>
      </c>
      <c r="K50" s="67">
        <f>RES_hhdet_num!J50+RES_hhdet_in!K50-RES_hhdet_num!K50</f>
        <v>17603.250000000116</v>
      </c>
      <c r="L50" s="67">
        <f>RES_hhdet_num!K50+RES_hhdet_in!L50-RES_hhdet_num!L50</f>
        <v>17603.25</v>
      </c>
      <c r="M50" s="67">
        <f>RES_hhdet_num!L50+RES_hhdet_in!M50-RES_hhdet_num!M50</f>
        <v>33202.181872609654</v>
      </c>
      <c r="N50" s="67">
        <f>RES_hhdet_num!M50+RES_hhdet_in!N50-RES_hhdet_num!N50</f>
        <v>26687.861289874068</v>
      </c>
      <c r="O50" s="67">
        <f>RES_hhdet_num!N50+RES_hhdet_in!O50-RES_hhdet_num!O50</f>
        <v>34864.968258834328</v>
      </c>
      <c r="P50" s="67">
        <f>RES_hhdet_num!O50+RES_hhdet_in!P50-RES_hhdet_num!P50</f>
        <v>33440.796521596028</v>
      </c>
      <c r="Q50" s="67">
        <f>RES_hhdet_num!P50+RES_hhdet_in!Q50-RES_hhdet_num!Q50</f>
        <v>35587.49440138624</v>
      </c>
    </row>
    <row r="51" spans="1:17" ht="12" customHeight="1" x14ac:dyDescent="0.25">
      <c r="A51" s="23" t="s">
        <v>164</v>
      </c>
      <c r="B51" s="67"/>
      <c r="C51" s="67">
        <f>RES_hhdet_num!B51+RES_hhdet_in!C51-RES_hhdet_num!C51</f>
        <v>73.812705906295037</v>
      </c>
      <c r="D51" s="67">
        <f>RES_hhdet_num!C51+RES_hhdet_in!D51-RES_hhdet_num!D51</f>
        <v>71.337264918930487</v>
      </c>
      <c r="E51" s="67">
        <f>RES_hhdet_num!D51+RES_hhdet_in!E51-RES_hhdet_num!E51</f>
        <v>64.939355739020357</v>
      </c>
      <c r="F51" s="67">
        <f>RES_hhdet_num!E51+RES_hhdet_in!F51-RES_hhdet_num!F51</f>
        <v>52.063361563730041</v>
      </c>
      <c r="G51" s="67">
        <f>RES_hhdet_num!F51+RES_hhdet_in!G51-RES_hhdet_num!G51</f>
        <v>123.52926113418016</v>
      </c>
      <c r="H51" s="67">
        <f>RES_hhdet_num!G51+RES_hhdet_in!H51-RES_hhdet_num!H51</f>
        <v>132.81639423253</v>
      </c>
      <c r="I51" s="67">
        <f>RES_hhdet_num!H51+RES_hhdet_in!I51-RES_hhdet_num!I51</f>
        <v>388.12986874330272</v>
      </c>
      <c r="J51" s="67">
        <f>RES_hhdet_num!I51+RES_hhdet_in!J51-RES_hhdet_num!J51</f>
        <v>560.85474064700247</v>
      </c>
      <c r="K51" s="67">
        <f>RES_hhdet_num!J51+RES_hhdet_in!K51-RES_hhdet_num!K51</f>
        <v>1882.5403268999798</v>
      </c>
      <c r="L51" s="67">
        <f>RES_hhdet_num!K51+RES_hhdet_in!L51-RES_hhdet_num!L51</f>
        <v>343.61139625358919</v>
      </c>
      <c r="M51" s="67">
        <f>RES_hhdet_num!L51+RES_hhdet_in!M51-RES_hhdet_num!M51</f>
        <v>0</v>
      </c>
      <c r="N51" s="67">
        <f>RES_hhdet_num!M51+RES_hhdet_in!N51-RES_hhdet_num!N51</f>
        <v>714.41207051415404</v>
      </c>
      <c r="O51" s="67">
        <f>RES_hhdet_num!N51+RES_hhdet_in!O51-RES_hhdet_num!O51</f>
        <v>675.92307458630239</v>
      </c>
      <c r="P51" s="67">
        <f>RES_hhdet_num!O51+RES_hhdet_in!P51-RES_hhdet_num!P51</f>
        <v>1909.6628809835238</v>
      </c>
      <c r="Q51" s="67">
        <f>RES_hhdet_num!P51+RES_hhdet_in!Q51-RES_hhdet_num!Q51</f>
        <v>2661.586846013015</v>
      </c>
    </row>
    <row r="52" spans="1:17" ht="12" hidden="1" customHeight="1" x14ac:dyDescent="0.25">
      <c r="A52" s="148" t="s">
        <v>163</v>
      </c>
      <c r="B52" s="67"/>
      <c r="C52" s="67">
        <f>RES_hhdet_num!B52+RES_hhdet_in!C52-RES_hhdet_num!C52</f>
        <v>0</v>
      </c>
      <c r="D52" s="67">
        <f>RES_hhdet_num!C52+RES_hhdet_in!D52-RES_hhdet_num!D52</f>
        <v>0</v>
      </c>
      <c r="E52" s="67">
        <f>RES_hhdet_num!D52+RES_hhdet_in!E52-RES_hhdet_num!E52</f>
        <v>0</v>
      </c>
      <c r="F52" s="67">
        <f>RES_hhdet_num!E52+RES_hhdet_in!F52-RES_hhdet_num!F52</f>
        <v>0</v>
      </c>
      <c r="G52" s="67">
        <f>RES_hhdet_num!F52+RES_hhdet_in!G52-RES_hhdet_num!G52</f>
        <v>0</v>
      </c>
      <c r="H52" s="67">
        <f>RES_hhdet_num!G52+RES_hhdet_in!H52-RES_hhdet_num!H52</f>
        <v>0</v>
      </c>
      <c r="I52" s="67">
        <f>RES_hhdet_num!H52+RES_hhdet_in!I52-RES_hhdet_num!I52</f>
        <v>0</v>
      </c>
      <c r="J52" s="67">
        <f>RES_hhdet_num!I52+RES_hhdet_in!J52-RES_hhdet_num!J52</f>
        <v>0</v>
      </c>
      <c r="K52" s="67">
        <f>RES_hhdet_num!J52+RES_hhdet_in!K52-RES_hhdet_num!K52</f>
        <v>0</v>
      </c>
      <c r="L52" s="67">
        <f>RES_hhdet_num!K52+RES_hhdet_in!L52-RES_hhdet_num!L52</f>
        <v>0</v>
      </c>
      <c r="M52" s="67">
        <f>RES_hhdet_num!L52+RES_hhdet_in!M52-RES_hhdet_num!M52</f>
        <v>0</v>
      </c>
      <c r="N52" s="67">
        <f>RES_hhdet_num!M52+RES_hhdet_in!N52-RES_hhdet_num!N52</f>
        <v>0</v>
      </c>
      <c r="O52" s="67">
        <f>RES_hhdet_num!N52+RES_hhdet_in!O52-RES_hhdet_num!O52</f>
        <v>0</v>
      </c>
      <c r="P52" s="67">
        <f>RES_hhdet_num!O52+RES_hhdet_in!P52-RES_hhdet_num!P52</f>
        <v>0</v>
      </c>
      <c r="Q52" s="67">
        <f>RES_hhdet_num!P52+RES_hhdet_in!Q52-RES_hhdet_num!Q52</f>
        <v>0</v>
      </c>
    </row>
    <row r="53" spans="1:17" ht="12" hidden="1" customHeight="1" x14ac:dyDescent="0.25">
      <c r="A53" s="148" t="s">
        <v>59</v>
      </c>
      <c r="B53" s="67"/>
      <c r="C53" s="67">
        <f>RES_hhdet_num!B53+RES_hhdet_in!C53-RES_hhdet_num!C53</f>
        <v>0</v>
      </c>
      <c r="D53" s="67">
        <f>RES_hhdet_num!C53+RES_hhdet_in!D53-RES_hhdet_num!D53</f>
        <v>0</v>
      </c>
      <c r="E53" s="67">
        <f>RES_hhdet_num!D53+RES_hhdet_in!E53-RES_hhdet_num!E53</f>
        <v>0</v>
      </c>
      <c r="F53" s="67">
        <f>RES_hhdet_num!E53+RES_hhdet_in!F53-RES_hhdet_num!F53</f>
        <v>0</v>
      </c>
      <c r="G53" s="67">
        <f>RES_hhdet_num!F53+RES_hhdet_in!G53-RES_hhdet_num!G53</f>
        <v>0</v>
      </c>
      <c r="H53" s="67">
        <f>RES_hhdet_num!G53+RES_hhdet_in!H53-RES_hhdet_num!H53</f>
        <v>0</v>
      </c>
      <c r="I53" s="67">
        <f>RES_hhdet_num!H53+RES_hhdet_in!I53-RES_hhdet_num!I53</f>
        <v>0</v>
      </c>
      <c r="J53" s="67">
        <f>RES_hhdet_num!I53+RES_hhdet_in!J53-RES_hhdet_num!J53</f>
        <v>0</v>
      </c>
      <c r="K53" s="67">
        <f>RES_hhdet_num!J53+RES_hhdet_in!K53-RES_hhdet_num!K53</f>
        <v>0</v>
      </c>
      <c r="L53" s="67">
        <f>RES_hhdet_num!K53+RES_hhdet_in!L53-RES_hhdet_num!L53</f>
        <v>0</v>
      </c>
      <c r="M53" s="67">
        <f>RES_hhdet_num!L53+RES_hhdet_in!M53-RES_hhdet_num!M53</f>
        <v>0</v>
      </c>
      <c r="N53" s="67">
        <f>RES_hhdet_num!M53+RES_hhdet_in!N53-RES_hhdet_num!N53</f>
        <v>0</v>
      </c>
      <c r="O53" s="67">
        <f>RES_hhdet_num!N53+RES_hhdet_in!O53-RES_hhdet_num!O53</f>
        <v>0</v>
      </c>
      <c r="P53" s="67">
        <f>RES_hhdet_num!O53+RES_hhdet_in!P53-RES_hhdet_num!P53</f>
        <v>0</v>
      </c>
      <c r="Q53" s="67">
        <f>RES_hhdet_num!P53+RES_hhdet_in!Q53-RES_hhdet_num!Q53</f>
        <v>0</v>
      </c>
    </row>
    <row r="54" spans="1:17" ht="12" customHeight="1" x14ac:dyDescent="0.25">
      <c r="A54" s="23" t="s">
        <v>142</v>
      </c>
      <c r="B54" s="67"/>
      <c r="C54" s="67">
        <f>RES_hhdet_num!B54+RES_hhdet_in!C54-RES_hhdet_num!C54</f>
        <v>18105</v>
      </c>
      <c r="D54" s="67">
        <f>RES_hhdet_num!C54+RES_hhdet_in!D54-RES_hhdet_num!D54</f>
        <v>18767.061637444276</v>
      </c>
      <c r="E54" s="67">
        <f>RES_hhdet_num!D54+RES_hhdet_in!E54-RES_hhdet_num!E54</f>
        <v>18105</v>
      </c>
      <c r="F54" s="67">
        <f>RES_hhdet_num!E54+RES_hhdet_in!F54-RES_hhdet_num!F54</f>
        <v>18308.884692393942</v>
      </c>
      <c r="G54" s="67">
        <f>RES_hhdet_num!F54+RES_hhdet_in!G54-RES_hhdet_num!G54</f>
        <v>18105</v>
      </c>
      <c r="H54" s="67">
        <f>RES_hhdet_num!G54+RES_hhdet_in!H54-RES_hhdet_num!H54</f>
        <v>19058.220432325208</v>
      </c>
      <c r="I54" s="67">
        <f>RES_hhdet_num!H54+RES_hhdet_in!I54-RES_hhdet_num!I54</f>
        <v>22472.890848489595</v>
      </c>
      <c r="J54" s="67">
        <f>RES_hhdet_num!I54+RES_hhdet_in!J54-RES_hhdet_num!J54</f>
        <v>18105.000000000029</v>
      </c>
      <c r="K54" s="67">
        <f>RES_hhdet_num!J54+RES_hhdet_in!K54-RES_hhdet_num!K54</f>
        <v>44601.958308294124</v>
      </c>
      <c r="L54" s="67">
        <f>RES_hhdet_num!K54+RES_hhdet_in!L54-RES_hhdet_num!L54</f>
        <v>41705.061637444363</v>
      </c>
      <c r="M54" s="67">
        <f>RES_hhdet_num!L54+RES_hhdet_in!M54-RES_hhdet_num!M54</f>
        <v>32923.48488575613</v>
      </c>
      <c r="N54" s="67">
        <f>RES_hhdet_num!M54+RES_hhdet_in!N54-RES_hhdet_num!N54</f>
        <v>18897.303045767621</v>
      </c>
      <c r="O54" s="67">
        <f>RES_hhdet_num!N54+RES_hhdet_in!O54-RES_hhdet_num!O54</f>
        <v>36894.222231176362</v>
      </c>
      <c r="P54" s="67">
        <f>RES_hhdet_num!O54+RES_hhdet_in!P54-RES_hhdet_num!P54</f>
        <v>22241.239175571958</v>
      </c>
      <c r="Q54" s="67">
        <f>RES_hhdet_num!P54+RES_hhdet_in!Q54-RES_hhdet_num!Q54</f>
        <v>14425.109989658144</v>
      </c>
    </row>
    <row r="55" spans="1:17" ht="12" customHeight="1" x14ac:dyDescent="0.25">
      <c r="A55" s="23" t="s">
        <v>141</v>
      </c>
      <c r="B55" s="67"/>
      <c r="C55" s="67">
        <f>RES_hhdet_num!B55+RES_hhdet_in!C55-RES_hhdet_num!C55</f>
        <v>41.219969169700676</v>
      </c>
      <c r="D55" s="67">
        <f>RES_hhdet_num!C55+RES_hhdet_in!D55-RES_hhdet_num!D55</f>
        <v>50.101838787329598</v>
      </c>
      <c r="E55" s="67">
        <f>RES_hhdet_num!D55+RES_hhdet_in!E55-RES_hhdet_num!E55</f>
        <v>42.897859534787472</v>
      </c>
      <c r="F55" s="67">
        <f>RES_hhdet_num!E55+RES_hhdet_in!F55-RES_hhdet_num!F55</f>
        <v>29.25</v>
      </c>
      <c r="G55" s="67">
        <f>RES_hhdet_num!F55+RES_hhdet_in!G55-RES_hhdet_num!G55</f>
        <v>135.14499259243121</v>
      </c>
      <c r="H55" s="67">
        <f>RES_hhdet_num!G55+RES_hhdet_in!H55-RES_hhdet_num!H55</f>
        <v>88.575662174708214</v>
      </c>
      <c r="I55" s="67">
        <f>RES_hhdet_num!H55+RES_hhdet_in!I55-RES_hhdet_num!I55</f>
        <v>153.74809679760574</v>
      </c>
      <c r="J55" s="67">
        <f>RES_hhdet_num!I55+RES_hhdet_in!J55-RES_hhdet_num!J55</f>
        <v>526.21121643978495</v>
      </c>
      <c r="K55" s="67">
        <f>RES_hhdet_num!J55+RES_hhdet_in!K55-RES_hhdet_num!K55</f>
        <v>0</v>
      </c>
      <c r="L55" s="67">
        <f>RES_hhdet_num!K55+RES_hhdet_in!L55-RES_hhdet_num!L55</f>
        <v>443.31416400320268</v>
      </c>
      <c r="M55" s="67">
        <f>RES_hhdet_num!L55+RES_hhdet_in!M55-RES_hhdet_num!M55</f>
        <v>11.748403304707608</v>
      </c>
      <c r="N55" s="67">
        <f>RES_hhdet_num!M55+RES_hhdet_in!N55-RES_hhdet_num!N55</f>
        <v>49.058286238272558</v>
      </c>
      <c r="O55" s="67">
        <f>RES_hhdet_num!N55+RES_hhdet_in!O55-RES_hhdet_num!O55</f>
        <v>2566.0304573764333</v>
      </c>
      <c r="P55" s="67">
        <f>RES_hhdet_num!O55+RES_hhdet_in!P55-RES_hhdet_num!P55</f>
        <v>1142.4354470962644</v>
      </c>
      <c r="Q55" s="67">
        <f>RES_hhdet_num!P55+RES_hhdet_in!Q55-RES_hhdet_num!Q55</f>
        <v>1970.7480967976007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RES_hhdet_num!B59+RES_hhdet_in!C59-RES_hhdet_num!C59</f>
        <v>6982.5000000000146</v>
      </c>
      <c r="D59" s="67">
        <f>RES_hhdet_num!C59+RES_hhdet_in!D59-RES_hhdet_num!D59</f>
        <v>19614.981240389388</v>
      </c>
      <c r="E59" s="67">
        <f>RES_hhdet_num!D59+RES_hhdet_in!E59-RES_hhdet_num!E59</f>
        <v>6982.5</v>
      </c>
      <c r="F59" s="67">
        <f>RES_hhdet_num!E59+RES_hhdet_in!F59-RES_hhdet_num!F59</f>
        <v>6982.5</v>
      </c>
      <c r="G59" s="67">
        <f>RES_hhdet_num!F59+RES_hhdet_in!G59-RES_hhdet_num!G59</f>
        <v>6982.5</v>
      </c>
      <c r="H59" s="67">
        <f>RES_hhdet_num!G59+RES_hhdet_in!H59-RES_hhdet_num!H59</f>
        <v>6982.5</v>
      </c>
      <c r="I59" s="67">
        <f>RES_hhdet_num!H59+RES_hhdet_in!I59-RES_hhdet_num!I59</f>
        <v>70468.320298164719</v>
      </c>
      <c r="J59" s="67">
        <f>RES_hhdet_num!I59+RES_hhdet_in!J59-RES_hhdet_num!J59</f>
        <v>6982.5</v>
      </c>
      <c r="K59" s="67">
        <f>RES_hhdet_num!J59+RES_hhdet_in!K59-RES_hhdet_num!K59</f>
        <v>73949.601700732717</v>
      </c>
      <c r="L59" s="67">
        <f>RES_hhdet_num!K59+RES_hhdet_in!L59-RES_hhdet_num!L59</f>
        <v>11196.481240389374</v>
      </c>
      <c r="M59" s="67">
        <f>RES_hhdet_num!L59+RES_hhdet_in!M59-RES_hhdet_num!M59</f>
        <v>26903.417634230558</v>
      </c>
      <c r="N59" s="67">
        <f>RES_hhdet_num!M59+RES_hhdet_in!N59-RES_hhdet_num!N59</f>
        <v>40309.000000000015</v>
      </c>
      <c r="O59" s="67">
        <f>RES_hhdet_num!N59+RES_hhdet_in!O59-RES_hhdet_num!O59</f>
        <v>5939.3832231592387</v>
      </c>
      <c r="P59" s="67">
        <f>RES_hhdet_num!O59+RES_hhdet_in!P59-RES_hhdet_num!P59</f>
        <v>66128.108537483364</v>
      </c>
      <c r="Q59" s="67">
        <f>RES_hhdet_num!P59+RES_hhdet_in!Q59-RES_hhdet_num!Q59</f>
        <v>11655.820298164734</v>
      </c>
    </row>
    <row r="60" spans="1:17" ht="12" customHeight="1" x14ac:dyDescent="0.25">
      <c r="A60" s="29" t="s">
        <v>140</v>
      </c>
      <c r="B60" s="83"/>
      <c r="C60" s="83">
        <f>RES_hhdet_num!B60+RES_hhdet_in!C60-RES_hhdet_num!C60</f>
        <v>55617.308679830225</v>
      </c>
      <c r="D60" s="83">
        <f>RES_hhdet_num!C60+RES_hhdet_in!D60-RES_hhdet_num!D60</f>
        <v>46414.5</v>
      </c>
      <c r="E60" s="83">
        <f>RES_hhdet_num!D60+RES_hhdet_in!E60-RES_hhdet_num!E60</f>
        <v>46414.500000000116</v>
      </c>
      <c r="F60" s="83">
        <f>RES_hhdet_num!E60+RES_hhdet_in!F60-RES_hhdet_num!F60</f>
        <v>48303.973051261972</v>
      </c>
      <c r="G60" s="83">
        <f>RES_hhdet_num!F60+RES_hhdet_in!G60-RES_hhdet_num!G60</f>
        <v>48189.438283824013</v>
      </c>
      <c r="H60" s="83">
        <f>RES_hhdet_num!G60+RES_hhdet_in!H60-RES_hhdet_num!H60</f>
        <v>74445.29553276964</v>
      </c>
      <c r="I60" s="83">
        <f>RES_hhdet_num!H60+RES_hhdet_in!I60-RES_hhdet_num!I60</f>
        <v>46414.5</v>
      </c>
      <c r="J60" s="83">
        <f>RES_hhdet_num!I60+RES_hhdet_in!J60-RES_hhdet_num!J60</f>
        <v>49590.568713118206</v>
      </c>
      <c r="K60" s="83">
        <f>RES_hhdet_num!J60+RES_hhdet_in!K60-RES_hhdet_num!K60</f>
        <v>114504.80867982982</v>
      </c>
      <c r="L60" s="83">
        <f>RES_hhdet_num!K60+RES_hhdet_in!L60-RES_hhdet_num!L60</f>
        <v>103513.26875961083</v>
      </c>
      <c r="M60" s="83">
        <f>RES_hhdet_num!L60+RES_hhdet_in!M60-RES_hhdet_num!M60</f>
        <v>96070.17330379528</v>
      </c>
      <c r="N60" s="83">
        <f>RES_hhdet_num!M60+RES_hhdet_in!N60-RES_hhdet_num!N60</f>
        <v>77213.473051262088</v>
      </c>
      <c r="O60" s="83">
        <f>RES_hhdet_num!N60+RES_hhdet_in!O60-RES_hhdet_num!O60</f>
        <v>170589.88264350058</v>
      </c>
      <c r="P60" s="83">
        <f>RES_hhdet_num!O60+RES_hhdet_in!P60-RES_hhdet_num!P60</f>
        <v>90563.851173093193</v>
      </c>
      <c r="Q60" s="83">
        <f>RES_hhdet_num!P60+RES_hhdet_in!Q60-RES_hhdet_num!Q60</f>
        <v>107104.92970183515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RES_hhdet_num!B64+RES_hhdet_in!C64-RES_hhdet_num!C64</f>
        <v>17168.5</v>
      </c>
      <c r="D64" s="67">
        <f>RES_hhdet_num!C64+RES_hhdet_in!D64-RES_hhdet_num!D64</f>
        <v>17168.5</v>
      </c>
      <c r="E64" s="67">
        <f>RES_hhdet_num!D64+RES_hhdet_in!E64-RES_hhdet_num!E64</f>
        <v>17168.5</v>
      </c>
      <c r="F64" s="67">
        <f>RES_hhdet_num!E64+RES_hhdet_in!F64-RES_hhdet_num!F64</f>
        <v>17168.500000000058</v>
      </c>
      <c r="G64" s="67">
        <f>RES_hhdet_num!F64+RES_hhdet_in!G64-RES_hhdet_num!G64</f>
        <v>17168.5</v>
      </c>
      <c r="H64" s="67">
        <f>RES_hhdet_num!G64+RES_hhdet_in!H64-RES_hhdet_num!H64</f>
        <v>17168.499999999942</v>
      </c>
      <c r="I64" s="67">
        <f>RES_hhdet_num!H64+RES_hhdet_in!I64-RES_hhdet_num!I64</f>
        <v>17168.499999999942</v>
      </c>
      <c r="J64" s="67">
        <f>RES_hhdet_num!I64+RES_hhdet_in!J64-RES_hhdet_num!J64</f>
        <v>17168.500000000058</v>
      </c>
      <c r="K64" s="67">
        <f>RES_hhdet_num!J64+RES_hhdet_in!K64-RES_hhdet_num!K64</f>
        <v>17168.499999999942</v>
      </c>
      <c r="L64" s="67">
        <f>RES_hhdet_num!K64+RES_hhdet_in!L64-RES_hhdet_num!L64</f>
        <v>17168.499999999942</v>
      </c>
      <c r="M64" s="67">
        <f>RES_hhdet_num!L64+RES_hhdet_in!M64-RES_hhdet_num!M64</f>
        <v>17168.500000000058</v>
      </c>
      <c r="N64" s="67">
        <f>RES_hhdet_num!M64+RES_hhdet_in!N64-RES_hhdet_num!N64</f>
        <v>17168.500000000058</v>
      </c>
      <c r="O64" s="67">
        <f>RES_hhdet_num!N64+RES_hhdet_in!O64-RES_hhdet_num!O64</f>
        <v>17168.500000000058</v>
      </c>
      <c r="P64" s="67">
        <f>RES_hhdet_num!O64+RES_hhdet_in!P64-RES_hhdet_num!P64</f>
        <v>24653.000000000058</v>
      </c>
      <c r="Q64" s="67">
        <f>RES_hhdet_num!P64+RES_hhdet_in!Q64-RES_hhdet_num!Q64</f>
        <v>17168.499999999884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RES_hhdet_num!B67+RES_hhdet_in!C67-RES_hhdet_num!C67</f>
        <v>172</v>
      </c>
      <c r="D67" s="67">
        <f>RES_hhdet_num!C67+RES_hhdet_in!D67-RES_hhdet_num!D67</f>
        <v>188</v>
      </c>
      <c r="E67" s="67">
        <f>RES_hhdet_num!D67+RES_hhdet_in!E67-RES_hhdet_num!E67</f>
        <v>159</v>
      </c>
      <c r="F67" s="67">
        <f>RES_hhdet_num!E67+RES_hhdet_in!F67-RES_hhdet_num!F67</f>
        <v>187</v>
      </c>
      <c r="G67" s="67">
        <f>RES_hhdet_num!F67+RES_hhdet_in!G67-RES_hhdet_num!G67</f>
        <v>211</v>
      </c>
      <c r="H67" s="67">
        <f>RES_hhdet_num!G67+RES_hhdet_in!H67-RES_hhdet_num!H67</f>
        <v>186</v>
      </c>
      <c r="I67" s="67">
        <f>RES_hhdet_num!H67+RES_hhdet_in!I67-RES_hhdet_num!I67</f>
        <v>211</v>
      </c>
      <c r="J67" s="67">
        <f>RES_hhdet_num!I67+RES_hhdet_in!J67-RES_hhdet_num!J67</f>
        <v>81</v>
      </c>
      <c r="K67" s="67">
        <f>RES_hhdet_num!J67+RES_hhdet_in!K67-RES_hhdet_num!K67</f>
        <v>478</v>
      </c>
      <c r="L67" s="67">
        <f>RES_hhdet_num!K67+RES_hhdet_in!L67-RES_hhdet_num!L67</f>
        <v>345</v>
      </c>
      <c r="M67" s="67">
        <f>RES_hhdet_num!L67+RES_hhdet_in!M67-RES_hhdet_num!M67</f>
        <v>491</v>
      </c>
      <c r="N67" s="67">
        <f>RES_hhdet_num!M67+RES_hhdet_in!N67-RES_hhdet_num!N67</f>
        <v>601</v>
      </c>
      <c r="O67" s="67">
        <f>RES_hhdet_num!N67+RES_hhdet_in!O67-RES_hhdet_num!O67</f>
        <v>781</v>
      </c>
      <c r="P67" s="67">
        <f>RES_hhdet_num!O67+RES_hhdet_in!P67-RES_hhdet_num!P67</f>
        <v>859.12610460950782</v>
      </c>
      <c r="Q67" s="67">
        <f>RES_hhdet_num!P67+RES_hhdet_in!Q67-RES_hhdet_num!Q67</f>
        <v>1208.9999999999982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RES_hhdet_num!B69+RES_hhdet_in!C69-RES_hhdet_num!C69</f>
        <v>12565.807325851172</v>
      </c>
      <c r="D69" s="67">
        <f>RES_hhdet_num!C69+RES_hhdet_in!D69-RES_hhdet_num!D69</f>
        <v>10918.5</v>
      </c>
      <c r="E69" s="67">
        <f>RES_hhdet_num!D69+RES_hhdet_in!E69-RES_hhdet_num!E69</f>
        <v>10918.5</v>
      </c>
      <c r="F69" s="67">
        <f>RES_hhdet_num!E69+RES_hhdet_in!F69-RES_hhdet_num!F69</f>
        <v>10918.500000000058</v>
      </c>
      <c r="G69" s="67">
        <f>RES_hhdet_num!F69+RES_hhdet_in!G69-RES_hhdet_num!G69</f>
        <v>11626.14761712047</v>
      </c>
      <c r="H69" s="67">
        <f>RES_hhdet_num!G69+RES_hhdet_in!H69-RES_hhdet_num!H69</f>
        <v>12080.662227246736</v>
      </c>
      <c r="I69" s="67">
        <f>RES_hhdet_num!H69+RES_hhdet_in!I69-RES_hhdet_num!I69</f>
        <v>10918.499999999884</v>
      </c>
      <c r="J69" s="67">
        <f>RES_hhdet_num!I69+RES_hhdet_in!J69-RES_hhdet_num!J69</f>
        <v>17168.500000000058</v>
      </c>
      <c r="K69" s="67">
        <f>RES_hhdet_num!J69+RES_hhdet_in!K69-RES_hhdet_num!K69</f>
        <v>17168.499999999942</v>
      </c>
      <c r="L69" s="67">
        <f>RES_hhdet_num!K69+RES_hhdet_in!L69-RES_hhdet_num!L69</f>
        <v>17168.499999999942</v>
      </c>
      <c r="M69" s="67">
        <f>RES_hhdet_num!L69+RES_hhdet_in!M69-RES_hhdet_num!M69</f>
        <v>17168.500000000058</v>
      </c>
      <c r="N69" s="67">
        <f>RES_hhdet_num!M69+RES_hhdet_in!N69-RES_hhdet_num!N69</f>
        <v>17168.500000000058</v>
      </c>
      <c r="O69" s="67">
        <f>RES_hhdet_num!N69+RES_hhdet_in!O69-RES_hhdet_num!O69</f>
        <v>17168.500000000058</v>
      </c>
      <c r="P69" s="67">
        <f>RES_hhdet_num!O69+RES_hhdet_in!P69-RES_hhdet_num!P69</f>
        <v>24653.000000000058</v>
      </c>
      <c r="Q69" s="67">
        <f>RES_hhdet_num!P69+RES_hhdet_in!Q69-RES_hhdet_num!Q69</f>
        <v>17168.499999999884</v>
      </c>
    </row>
    <row r="70" spans="1:17" ht="12" customHeight="1" x14ac:dyDescent="0.25">
      <c r="A70" s="23" t="s">
        <v>159</v>
      </c>
      <c r="B70" s="67"/>
      <c r="C70" s="67">
        <f>RES_hhdet_num!B70+RES_hhdet_in!C70-RES_hhdet_num!C70</f>
        <v>42.623812110250469</v>
      </c>
      <c r="D70" s="67">
        <f>RES_hhdet_num!C70+RES_hhdet_in!D70-RES_hhdet_num!D70</f>
        <v>36.019570555244968</v>
      </c>
      <c r="E70" s="67">
        <f>RES_hhdet_num!D70+RES_hhdet_in!E70-RES_hhdet_num!E70</f>
        <v>71.987439635821829</v>
      </c>
      <c r="F70" s="67">
        <f>RES_hhdet_num!E70+RES_hhdet_in!F70-RES_hhdet_num!F70</f>
        <v>72.031193675271197</v>
      </c>
      <c r="G70" s="67">
        <f>RES_hhdet_num!F70+RES_hhdet_in!G70-RES_hhdet_num!G70</f>
        <v>52.952763927756905</v>
      </c>
      <c r="H70" s="67">
        <f>RES_hhdet_num!G70+RES_hhdet_in!H70-RES_hhdet_num!H70</f>
        <v>70.292938728263834</v>
      </c>
      <c r="I70" s="67">
        <f>RES_hhdet_num!H70+RES_hhdet_in!I70-RES_hhdet_num!I70</f>
        <v>153.04518248417662</v>
      </c>
      <c r="J70" s="67">
        <f>RES_hhdet_num!I70+RES_hhdet_in!J70-RES_hhdet_num!J70</f>
        <v>574.29843049861665</v>
      </c>
      <c r="K70" s="67">
        <f>RES_hhdet_num!J70+RES_hhdet_in!K70-RES_hhdet_num!K70</f>
        <v>168.85483053063217</v>
      </c>
      <c r="L70" s="67">
        <f>RES_hhdet_num!K70+RES_hhdet_in!L70-RES_hhdet_num!L70</f>
        <v>1378.4782101228338</v>
      </c>
      <c r="M70" s="67">
        <f>RES_hhdet_num!L70+RES_hhdet_in!M70-RES_hhdet_num!M70</f>
        <v>0</v>
      </c>
      <c r="N70" s="67">
        <f>RES_hhdet_num!M70+RES_hhdet_in!N70-RES_hhdet_num!N70</f>
        <v>1616.1575696091022</v>
      </c>
      <c r="O70" s="67">
        <f>RES_hhdet_num!N70+RES_hhdet_in!O70-RES_hhdet_num!O70</f>
        <v>142.22399579552439</v>
      </c>
      <c r="P70" s="67">
        <f>RES_hhdet_num!O70+RES_hhdet_in!P70-RES_hhdet_num!P70</f>
        <v>0</v>
      </c>
      <c r="Q70" s="67">
        <f>RES_hhdet_num!P70+RES_hhdet_in!Q70-RES_hhdet_num!Q70</f>
        <v>976.98732265880244</v>
      </c>
    </row>
    <row r="71" spans="1:17" ht="12" hidden="1" customHeight="1" x14ac:dyDescent="0.25">
      <c r="A71" s="148" t="s">
        <v>109</v>
      </c>
      <c r="B71" s="67"/>
      <c r="C71" s="67">
        <f>RES_hhdet_num!B71+RES_hhdet_in!C71-RES_hhdet_num!C71</f>
        <v>0</v>
      </c>
      <c r="D71" s="67">
        <f>RES_hhdet_num!C71+RES_hhdet_in!D71-RES_hhdet_num!D71</f>
        <v>0</v>
      </c>
      <c r="E71" s="67">
        <f>RES_hhdet_num!D71+RES_hhdet_in!E71-RES_hhdet_num!E71</f>
        <v>0</v>
      </c>
      <c r="F71" s="67">
        <f>RES_hhdet_num!E71+RES_hhdet_in!F71-RES_hhdet_num!F71</f>
        <v>0</v>
      </c>
      <c r="G71" s="67">
        <f>RES_hhdet_num!F71+RES_hhdet_in!G71-RES_hhdet_num!G71</f>
        <v>0</v>
      </c>
      <c r="H71" s="67">
        <f>RES_hhdet_num!G71+RES_hhdet_in!H71-RES_hhdet_num!H71</f>
        <v>0</v>
      </c>
      <c r="I71" s="67">
        <f>RES_hhdet_num!H71+RES_hhdet_in!I71-RES_hhdet_num!I71</f>
        <v>0</v>
      </c>
      <c r="J71" s="67">
        <f>RES_hhdet_num!I71+RES_hhdet_in!J71-RES_hhdet_num!J71</f>
        <v>0</v>
      </c>
      <c r="K71" s="67">
        <f>RES_hhdet_num!J71+RES_hhdet_in!K71-RES_hhdet_num!K71</f>
        <v>0</v>
      </c>
      <c r="L71" s="67">
        <f>RES_hhdet_num!K71+RES_hhdet_in!L71-RES_hhdet_num!L71</f>
        <v>0</v>
      </c>
      <c r="M71" s="67">
        <f>RES_hhdet_num!L71+RES_hhdet_in!M71-RES_hhdet_num!M71</f>
        <v>0</v>
      </c>
      <c r="N71" s="67">
        <f>RES_hhdet_num!M71+RES_hhdet_in!N71-RES_hhdet_num!N71</f>
        <v>0</v>
      </c>
      <c r="O71" s="67">
        <f>RES_hhdet_num!N71+RES_hhdet_in!O71-RES_hhdet_num!O71</f>
        <v>0</v>
      </c>
      <c r="P71" s="67">
        <f>RES_hhdet_num!O71+RES_hhdet_in!P71-RES_hhdet_num!P71</f>
        <v>0</v>
      </c>
      <c r="Q71" s="67">
        <f>RES_hhdet_num!P71+RES_hhdet_in!Q71-RES_hhdet_num!Q71</f>
        <v>0</v>
      </c>
    </row>
    <row r="72" spans="1:17" ht="12" hidden="1" customHeight="1" x14ac:dyDescent="0.25">
      <c r="A72" s="148" t="s">
        <v>59</v>
      </c>
      <c r="B72" s="67"/>
      <c r="C72" s="67">
        <f>RES_hhdet_num!B72+RES_hhdet_in!C72-RES_hhdet_num!C72</f>
        <v>0</v>
      </c>
      <c r="D72" s="67">
        <f>RES_hhdet_num!C72+RES_hhdet_in!D72-RES_hhdet_num!D72</f>
        <v>0</v>
      </c>
      <c r="E72" s="67">
        <f>RES_hhdet_num!D72+RES_hhdet_in!E72-RES_hhdet_num!E72</f>
        <v>0</v>
      </c>
      <c r="F72" s="67">
        <f>RES_hhdet_num!E72+RES_hhdet_in!F72-RES_hhdet_num!F72</f>
        <v>0</v>
      </c>
      <c r="G72" s="67">
        <f>RES_hhdet_num!F72+RES_hhdet_in!G72-RES_hhdet_num!G72</f>
        <v>0</v>
      </c>
      <c r="H72" s="67">
        <f>RES_hhdet_num!G72+RES_hhdet_in!H72-RES_hhdet_num!H72</f>
        <v>0</v>
      </c>
      <c r="I72" s="67">
        <f>RES_hhdet_num!H72+RES_hhdet_in!I72-RES_hhdet_num!I72</f>
        <v>0</v>
      </c>
      <c r="J72" s="67">
        <f>RES_hhdet_num!I72+RES_hhdet_in!J72-RES_hhdet_num!J72</f>
        <v>0</v>
      </c>
      <c r="K72" s="67">
        <f>RES_hhdet_num!J72+RES_hhdet_in!K72-RES_hhdet_num!K72</f>
        <v>0</v>
      </c>
      <c r="L72" s="67">
        <f>RES_hhdet_num!K72+RES_hhdet_in!L72-RES_hhdet_num!L72</f>
        <v>0</v>
      </c>
      <c r="M72" s="67">
        <f>RES_hhdet_num!L72+RES_hhdet_in!M72-RES_hhdet_num!M72</f>
        <v>0</v>
      </c>
      <c r="N72" s="67">
        <f>RES_hhdet_num!M72+RES_hhdet_in!N72-RES_hhdet_num!N72</f>
        <v>0</v>
      </c>
      <c r="O72" s="67">
        <f>RES_hhdet_num!N72+RES_hhdet_in!O72-RES_hhdet_num!O72</f>
        <v>0</v>
      </c>
      <c r="P72" s="67">
        <f>RES_hhdet_num!O72+RES_hhdet_in!P72-RES_hhdet_num!P72</f>
        <v>0</v>
      </c>
      <c r="Q72" s="67">
        <f>RES_hhdet_num!P72+RES_hhdet_in!Q72-RES_hhdet_num!Q72</f>
        <v>0</v>
      </c>
    </row>
    <row r="73" spans="1:17" ht="12" customHeight="1" x14ac:dyDescent="0.25">
      <c r="A73" s="23" t="s">
        <v>142</v>
      </c>
      <c r="B73" s="67"/>
      <c r="C73" s="67">
        <f>RES_hhdet_num!B73+RES_hhdet_in!C73-RES_hhdet_num!C73</f>
        <v>4549.7642806463991</v>
      </c>
      <c r="D73" s="67">
        <f>RES_hhdet_num!C73+RES_hhdet_in!D73-RES_hhdet_num!D73</f>
        <v>7049.3324549582539</v>
      </c>
      <c r="E73" s="67">
        <f>RES_hhdet_num!D73+RES_hhdet_in!E73-RES_hhdet_num!E73</f>
        <v>6446.7499308449624</v>
      </c>
      <c r="F73" s="67">
        <f>RES_hhdet_num!E73+RES_hhdet_in!F73-RES_hhdet_num!F73</f>
        <v>6411.1155570311166</v>
      </c>
      <c r="G73" s="67">
        <f>RES_hhdet_num!F73+RES_hhdet_in!G73-RES_hhdet_num!G73</f>
        <v>5489.3996189517857</v>
      </c>
      <c r="H73" s="67">
        <f>RES_hhdet_num!G73+RES_hhdet_in!H73-RES_hhdet_num!H73</f>
        <v>5017.5448340249059</v>
      </c>
      <c r="I73" s="67">
        <f>RES_hhdet_num!H73+RES_hhdet_in!I73-RES_hhdet_num!I73</f>
        <v>6438.0737466089777</v>
      </c>
      <c r="J73" s="67">
        <f>RES_hhdet_num!I73+RES_hhdet_in!J73-RES_hhdet_num!J73</f>
        <v>9389.2688418002945</v>
      </c>
      <c r="K73" s="67">
        <f>RES_hhdet_num!J73+RES_hhdet_in!K73-RES_hhdet_num!K73</f>
        <v>4224.1236221472645</v>
      </c>
      <c r="L73" s="67">
        <f>RES_hhdet_num!K73+RES_hhdet_in!L73-RES_hhdet_num!L73</f>
        <v>5485.9166510424911</v>
      </c>
      <c r="M73" s="67">
        <f>RES_hhdet_num!L73+RES_hhdet_in!M73-RES_hhdet_num!M73</f>
        <v>3316.8192837600145</v>
      </c>
      <c r="N73" s="67">
        <f>RES_hhdet_num!M73+RES_hhdet_in!N73-RES_hhdet_num!N73</f>
        <v>8945.1114573887207</v>
      </c>
      <c r="O73" s="67">
        <f>RES_hhdet_num!N73+RES_hhdet_in!O73-RES_hhdet_num!O73</f>
        <v>4364.4043007819055</v>
      </c>
      <c r="P73" s="67">
        <f>RES_hhdet_num!O73+RES_hhdet_in!P73-RES_hhdet_num!P73</f>
        <v>5478.2778465871343</v>
      </c>
      <c r="Q73" s="67">
        <f>RES_hhdet_num!P73+RES_hhdet_in!Q73-RES_hhdet_num!Q73</f>
        <v>2324.6917412028197</v>
      </c>
    </row>
    <row r="74" spans="1:17" ht="12" customHeight="1" x14ac:dyDescent="0.25">
      <c r="A74" s="23" t="s">
        <v>141</v>
      </c>
      <c r="B74" s="67"/>
      <c r="C74" s="67">
        <f>RES_hhdet_num!B74+RES_hhdet_in!C74-RES_hhdet_num!C74</f>
        <v>10.304581392165062</v>
      </c>
      <c r="D74" s="67">
        <f>RES_hhdet_num!C74+RES_hhdet_in!D74-RES_hhdet_num!D74</f>
        <v>8.6560399213685457</v>
      </c>
      <c r="E74" s="67">
        <f>RES_hhdet_num!D74+RES_hhdet_in!E74-RES_hhdet_num!E74</f>
        <v>22.503122711587963</v>
      </c>
      <c r="F74" s="67">
        <f>RES_hhdet_num!E74+RES_hhdet_in!F74-RES_hhdet_num!F74</f>
        <v>32.025639611143788</v>
      </c>
      <c r="G74" s="67">
        <f>RES_hhdet_num!F74+RES_hhdet_in!G74-RES_hhdet_num!G74</f>
        <v>16.443175306774833</v>
      </c>
      <c r="H74" s="67">
        <f>RES_hhdet_num!G74+RES_hhdet_in!H74-RES_hhdet_num!H74</f>
        <v>34.174320343705688</v>
      </c>
      <c r="I74" s="67">
        <f>RES_hhdet_num!H74+RES_hhdet_in!I74-RES_hhdet_num!I74</f>
        <v>33.236736601784173</v>
      </c>
      <c r="J74" s="67">
        <f>RES_hhdet_num!I74+RES_hhdet_in!J74-RES_hhdet_num!J74</f>
        <v>115.76474037502476</v>
      </c>
      <c r="K74" s="67">
        <f>RES_hhdet_num!J74+RES_hhdet_in!K74-RES_hhdet_num!K74</f>
        <v>1.5809034195390268</v>
      </c>
      <c r="L74" s="67">
        <f>RES_hhdet_num!K74+RES_hhdet_in!L74-RES_hhdet_num!L74</f>
        <v>90.966385415435525</v>
      </c>
      <c r="M74" s="67">
        <f>RES_hhdet_num!L74+RES_hhdet_in!M74-RES_hhdet_num!M74</f>
        <v>333.58217004597918</v>
      </c>
      <c r="N74" s="67">
        <f>RES_hhdet_num!M74+RES_hhdet_in!N74-RES_hhdet_num!N74</f>
        <v>525.93640346526854</v>
      </c>
      <c r="O74" s="67">
        <f>RES_hhdet_num!N74+RES_hhdet_in!O74-RES_hhdet_num!O74</f>
        <v>200.2116145050868</v>
      </c>
      <c r="P74" s="67">
        <f>RES_hhdet_num!O74+RES_hhdet_in!P74-RES_hhdet_num!P74</f>
        <v>273.00000000000045</v>
      </c>
      <c r="Q74" s="67">
        <f>RES_hhdet_num!P74+RES_hhdet_in!Q74-RES_hhdet_num!Q74</f>
        <v>200.22871220629668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RES_hhdet_num!B78+RES_hhdet_in!C78-RES_hhdet_num!C78</f>
        <v>21035.25</v>
      </c>
      <c r="D78" s="67">
        <f>RES_hhdet_num!C78+RES_hhdet_in!D78-RES_hhdet_num!D78</f>
        <v>21035.25</v>
      </c>
      <c r="E78" s="67">
        <f>RES_hhdet_num!D78+RES_hhdet_in!E78-RES_hhdet_num!E78</f>
        <v>21035.25</v>
      </c>
      <c r="F78" s="67">
        <f>RES_hhdet_num!E78+RES_hhdet_in!F78-RES_hhdet_num!F78</f>
        <v>21035.250000000058</v>
      </c>
      <c r="G78" s="67">
        <f>RES_hhdet_num!F78+RES_hhdet_in!G78-RES_hhdet_num!G78</f>
        <v>21035.250000000058</v>
      </c>
      <c r="H78" s="67">
        <f>RES_hhdet_num!G78+RES_hhdet_in!H78-RES_hhdet_num!H78</f>
        <v>21035.249999999942</v>
      </c>
      <c r="I78" s="67">
        <f>RES_hhdet_num!H78+RES_hhdet_in!I78-RES_hhdet_num!I78</f>
        <v>21035.25</v>
      </c>
      <c r="J78" s="67">
        <f>RES_hhdet_num!I78+RES_hhdet_in!J78-RES_hhdet_num!J78</f>
        <v>21035.25</v>
      </c>
      <c r="K78" s="67">
        <f>RES_hhdet_num!J78+RES_hhdet_in!K78-RES_hhdet_num!K78</f>
        <v>50697.620243355515</v>
      </c>
      <c r="L78" s="67">
        <f>RES_hhdet_num!K78+RES_hhdet_in!L78-RES_hhdet_num!L78</f>
        <v>38642.316109831503</v>
      </c>
      <c r="M78" s="67">
        <f>RES_hhdet_num!L78+RES_hhdet_in!M78-RES_hhdet_num!M78</f>
        <v>59093.473986902274</v>
      </c>
      <c r="N78" s="67">
        <f>RES_hhdet_num!M78+RES_hhdet_in!N78-RES_hhdet_num!N78</f>
        <v>59065.541670992621</v>
      </c>
      <c r="O78" s="67">
        <f>RES_hhdet_num!N78+RES_hhdet_in!O78-RES_hhdet_num!O78</f>
        <v>41595.63211171038</v>
      </c>
      <c r="P78" s="67">
        <f>RES_hhdet_num!O78+RES_hhdet_in!P78-RES_hhdet_num!P78</f>
        <v>52389.026292999042</v>
      </c>
      <c r="Q78" s="67">
        <f>RES_hhdet_num!P78+RES_hhdet_in!Q78-RES_hhdet_num!Q78</f>
        <v>37520.68501617806</v>
      </c>
    </row>
    <row r="79" spans="1:17" ht="12" customHeight="1" x14ac:dyDescent="0.25">
      <c r="A79" s="29" t="s">
        <v>140</v>
      </c>
      <c r="B79" s="83"/>
      <c r="C79" s="83">
        <f>RES_hhdet_num!B79+RES_hhdet_in!C79-RES_hhdet_num!C79</f>
        <v>8745.1297566444482</v>
      </c>
      <c r="D79" s="83">
        <f>RES_hhdet_num!C79+RES_hhdet_in!D79-RES_hhdet_num!D79</f>
        <v>4717.5</v>
      </c>
      <c r="E79" s="83">
        <f>RES_hhdet_num!D79+RES_hhdet_in!E79-RES_hhdet_num!E79</f>
        <v>8252.2760130976894</v>
      </c>
      <c r="F79" s="83">
        <f>RES_hhdet_num!E79+RES_hhdet_in!F79-RES_hhdet_num!F79</f>
        <v>10660.208329007335</v>
      </c>
      <c r="G79" s="83">
        <f>RES_hhdet_num!F79+RES_hhdet_in!G79-RES_hhdet_num!G79</f>
        <v>5136.117888289642</v>
      </c>
      <c r="H79" s="83">
        <f>RES_hhdet_num!G79+RES_hhdet_in!H79-RES_hhdet_num!H79</f>
        <v>10225.473707001038</v>
      </c>
      <c r="I79" s="83">
        <f>RES_hhdet_num!H79+RES_hhdet_in!I79-RES_hhdet_num!I79</f>
        <v>4717.5</v>
      </c>
      <c r="J79" s="83">
        <f>RES_hhdet_num!I79+RES_hhdet_in!J79-RES_hhdet_num!J79</f>
        <v>4652.2954319695127</v>
      </c>
      <c r="K79" s="83">
        <f>RES_hhdet_num!J79+RES_hhdet_in!K79-RES_hhdet_num!K79</f>
        <v>7657.6209056459484</v>
      </c>
      <c r="L79" s="83">
        <f>RES_hhdet_num!K79+RES_hhdet_in!L79-RES_hhdet_num!L79</f>
        <v>8638.8295641579462</v>
      </c>
      <c r="M79" s="83">
        <f>RES_hhdet_num!L79+RES_hhdet_in!M79-RES_hhdet_num!M79</f>
        <v>12481.276013097697</v>
      </c>
      <c r="N79" s="83">
        <f>RES_hhdet_num!M79+RES_hhdet_in!N79-RES_hhdet_num!N79</f>
        <v>10428.887147547859</v>
      </c>
      <c r="O79" s="83">
        <f>RES_hhdet_num!N79+RES_hhdet_in!O79-RES_hhdet_num!O79</f>
        <v>13316.616110283823</v>
      </c>
      <c r="P79" s="83">
        <f>RES_hhdet_num!O79+RES_hhdet_in!P79-RES_hhdet_num!P79</f>
        <v>391.47370700105239</v>
      </c>
      <c r="Q79" s="83">
        <f>RES_hhdet_num!P79+RES_hhdet_in!Q79-RES_hhdet_num!Q79</f>
        <v>7627.0649838218742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RES_hhdet_num!B83+RES_hhdet_in!C83-RES_hhdet_num!C83</f>
        <v>772</v>
      </c>
      <c r="D83" s="67">
        <f>RES_hhdet_num!C83+RES_hhdet_in!D83-RES_hhdet_num!D83</f>
        <v>647.125</v>
      </c>
      <c r="E83" s="67">
        <f>RES_hhdet_num!D83+RES_hhdet_in!E83-RES_hhdet_num!E83</f>
        <v>723.00000000000182</v>
      </c>
      <c r="F83" s="67">
        <f>RES_hhdet_num!E83+RES_hhdet_in!F83-RES_hhdet_num!F83</f>
        <v>647.12499999999818</v>
      </c>
      <c r="G83" s="67">
        <f>RES_hhdet_num!F83+RES_hhdet_in!G83-RES_hhdet_num!G83</f>
        <v>647.125</v>
      </c>
      <c r="H83" s="67">
        <f>RES_hhdet_num!G83+RES_hhdet_in!H83-RES_hhdet_num!H83</f>
        <v>647.125</v>
      </c>
      <c r="I83" s="67">
        <f>RES_hhdet_num!H83+RES_hhdet_in!I83-RES_hhdet_num!I83</f>
        <v>647.125</v>
      </c>
      <c r="J83" s="67">
        <f>RES_hhdet_num!I83+RES_hhdet_in!J83-RES_hhdet_num!J83</f>
        <v>647.125</v>
      </c>
      <c r="K83" s="67">
        <f>RES_hhdet_num!J83+RES_hhdet_in!K83-RES_hhdet_num!K83</f>
        <v>647.12499999999818</v>
      </c>
      <c r="L83" s="67">
        <f>RES_hhdet_num!K83+RES_hhdet_in!L83-RES_hhdet_num!L83</f>
        <v>647.12499999999818</v>
      </c>
      <c r="M83" s="67">
        <f>RES_hhdet_num!L83+RES_hhdet_in!M83-RES_hhdet_num!M83</f>
        <v>647.125</v>
      </c>
      <c r="N83" s="67">
        <f>RES_hhdet_num!M83+RES_hhdet_in!N83-RES_hhdet_num!N83</f>
        <v>647.12500000000364</v>
      </c>
      <c r="O83" s="67">
        <f>RES_hhdet_num!N83+RES_hhdet_in!O83-RES_hhdet_num!O83</f>
        <v>647.125</v>
      </c>
      <c r="P83" s="67">
        <f>RES_hhdet_num!O83+RES_hhdet_in!P83-RES_hhdet_num!P83</f>
        <v>647.12500000000364</v>
      </c>
      <c r="Q83" s="67">
        <f>RES_hhdet_num!P83+RES_hhdet_in!Q83-RES_hhdet_num!Q83</f>
        <v>647.12499999999636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RES_hhdet_num!B86+RES_hhdet_in!C86-RES_hhdet_num!C86</f>
        <v>7</v>
      </c>
      <c r="D86" s="67">
        <f>RES_hhdet_num!C86+RES_hhdet_in!D86-RES_hhdet_num!D86</f>
        <v>10.5</v>
      </c>
      <c r="E86" s="67">
        <f>RES_hhdet_num!D86+RES_hhdet_in!E86-RES_hhdet_num!E86</f>
        <v>9.75</v>
      </c>
      <c r="F86" s="67">
        <f>RES_hhdet_num!E86+RES_hhdet_in!F86-RES_hhdet_num!F86</f>
        <v>13</v>
      </c>
      <c r="G86" s="67">
        <f>RES_hhdet_num!F86+RES_hhdet_in!G86-RES_hhdet_num!G86</f>
        <v>13.25</v>
      </c>
      <c r="H86" s="67">
        <f>RES_hhdet_num!G86+RES_hhdet_in!H86-RES_hhdet_num!H86</f>
        <v>13.5</v>
      </c>
      <c r="I86" s="67">
        <f>RES_hhdet_num!H86+RES_hhdet_in!I86-RES_hhdet_num!I86</f>
        <v>13.75</v>
      </c>
      <c r="J86" s="67">
        <f>RES_hhdet_num!I86+RES_hhdet_in!J86-RES_hhdet_num!J86</f>
        <v>14</v>
      </c>
      <c r="K86" s="67">
        <f>RES_hhdet_num!J86+RES_hhdet_in!K86-RES_hhdet_num!K86</f>
        <v>9</v>
      </c>
      <c r="L86" s="67">
        <f>RES_hhdet_num!K86+RES_hhdet_in!L86-RES_hhdet_num!L86</f>
        <v>10</v>
      </c>
      <c r="M86" s="67">
        <f>RES_hhdet_num!L86+RES_hhdet_in!M86-RES_hhdet_num!M86</f>
        <v>7</v>
      </c>
      <c r="N86" s="67">
        <f>RES_hhdet_num!M86+RES_hhdet_in!N86-RES_hhdet_num!N86</f>
        <v>7</v>
      </c>
      <c r="O86" s="67">
        <f>RES_hhdet_num!N86+RES_hhdet_in!O86-RES_hhdet_num!O86</f>
        <v>22</v>
      </c>
      <c r="P86" s="67">
        <f>RES_hhdet_num!O86+RES_hhdet_in!P86-RES_hhdet_num!P86</f>
        <v>24.000000000000114</v>
      </c>
      <c r="Q86" s="67">
        <f>RES_hhdet_num!P86+RES_hhdet_in!Q86-RES_hhdet_num!Q86</f>
        <v>66.999999999999886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RES_hhdet_num!B88+RES_hhdet_in!C88-RES_hhdet_num!C88</f>
        <v>139.76843271555208</v>
      </c>
      <c r="D88" s="67">
        <f>RES_hhdet_num!C88+RES_hhdet_in!D88-RES_hhdet_num!D88</f>
        <v>104.99999999999955</v>
      </c>
      <c r="E88" s="67">
        <f>RES_hhdet_num!D88+RES_hhdet_in!E88-RES_hhdet_num!E88</f>
        <v>139.86850589535788</v>
      </c>
      <c r="F88" s="67">
        <f>RES_hhdet_num!E88+RES_hhdet_in!F88-RES_hhdet_num!F88</f>
        <v>105</v>
      </c>
      <c r="G88" s="67">
        <f>RES_hhdet_num!F88+RES_hhdet_in!G88-RES_hhdet_num!G88</f>
        <v>105</v>
      </c>
      <c r="H88" s="67">
        <f>RES_hhdet_num!G88+RES_hhdet_in!H88-RES_hhdet_num!H88</f>
        <v>104.99999999999955</v>
      </c>
      <c r="I88" s="67">
        <f>RES_hhdet_num!H88+RES_hhdet_in!I88-RES_hhdet_num!I88</f>
        <v>105</v>
      </c>
      <c r="J88" s="67">
        <f>RES_hhdet_num!I88+RES_hhdet_in!J88-RES_hhdet_num!J88</f>
        <v>170.20271437017891</v>
      </c>
      <c r="K88" s="67">
        <f>RES_hhdet_num!J88+RES_hhdet_in!K88-RES_hhdet_num!K88</f>
        <v>104.99999999999909</v>
      </c>
      <c r="L88" s="67">
        <f>RES_hhdet_num!K88+RES_hhdet_in!L88-RES_hhdet_num!L88</f>
        <v>285.53604455878121</v>
      </c>
      <c r="M88" s="67">
        <f>RES_hhdet_num!L88+RES_hhdet_in!M88-RES_hhdet_num!M88</f>
        <v>105</v>
      </c>
      <c r="N88" s="67">
        <f>RES_hhdet_num!M88+RES_hhdet_in!N88-RES_hhdet_num!N88</f>
        <v>874.79873086292719</v>
      </c>
      <c r="O88" s="67">
        <f>RES_hhdet_num!N88+RES_hhdet_in!O88-RES_hhdet_num!O88</f>
        <v>104.99999999999818</v>
      </c>
      <c r="P88" s="67">
        <f>RES_hhdet_num!O88+RES_hhdet_in!P88-RES_hhdet_num!P88</f>
        <v>495.17706076002833</v>
      </c>
      <c r="Q88" s="67">
        <f>RES_hhdet_num!P88+RES_hhdet_in!Q88-RES_hhdet_num!Q88</f>
        <v>641.37733059198035</v>
      </c>
    </row>
    <row r="89" spans="1:17" ht="12" customHeight="1" x14ac:dyDescent="0.25">
      <c r="A89" s="23" t="s">
        <v>155</v>
      </c>
      <c r="B89" s="67"/>
      <c r="C89" s="67">
        <f>RES_hhdet_num!B89+RES_hhdet_in!C89-RES_hhdet_num!C89</f>
        <v>0.6065672844480261</v>
      </c>
      <c r="D89" s="67">
        <f>RES_hhdet_num!C89+RES_hhdet_in!D89-RES_hhdet_num!D89</f>
        <v>0.45265755419408649</v>
      </c>
      <c r="E89" s="67">
        <f>RES_hhdet_num!D89+RES_hhdet_in!E89-RES_hhdet_num!E89</f>
        <v>0.50649410464259415</v>
      </c>
      <c r="F89" s="67">
        <f>RES_hhdet_num!E89+RES_hhdet_in!F89-RES_hhdet_num!F89</f>
        <v>0.2380874216412856</v>
      </c>
      <c r="G89" s="67">
        <f>RES_hhdet_num!F89+RES_hhdet_in!G89-RES_hhdet_num!G89</f>
        <v>1.1521559548115405</v>
      </c>
      <c r="H89" s="67">
        <f>RES_hhdet_num!G89+RES_hhdet_in!H89-RES_hhdet_num!H89</f>
        <v>1.0949520664744341</v>
      </c>
      <c r="I89" s="67">
        <f>RES_hhdet_num!H89+RES_hhdet_in!I89-RES_hhdet_num!I89</f>
        <v>16.305840616738394</v>
      </c>
      <c r="J89" s="67">
        <f>RES_hhdet_num!I89+RES_hhdet_in!J89-RES_hhdet_num!J89</f>
        <v>6.7698316203689046E-2</v>
      </c>
      <c r="K89" s="67">
        <f>RES_hhdet_num!J89+RES_hhdet_in!K89-RES_hhdet_num!K89</f>
        <v>80.032078524966096</v>
      </c>
      <c r="L89" s="67">
        <f>RES_hhdet_num!K89+RES_hhdet_in!L89-RES_hhdet_num!L89</f>
        <v>0</v>
      </c>
      <c r="M89" s="67">
        <f>RES_hhdet_num!L89+RES_hhdet_in!M89-RES_hhdet_num!M89</f>
        <v>18.706232248426659</v>
      </c>
      <c r="N89" s="67">
        <f>RES_hhdet_num!M89+RES_hhdet_in!N89-RES_hhdet_num!N89</f>
        <v>203.32982378155248</v>
      </c>
      <c r="O89" s="67">
        <f>RES_hhdet_num!N89+RES_hhdet_in!O89-RES_hhdet_num!O89</f>
        <v>3.899595682717063</v>
      </c>
      <c r="P89" s="67">
        <f>RES_hhdet_num!O89+RES_hhdet_in!P89-RES_hhdet_num!P89</f>
        <v>8.1712780113664394</v>
      </c>
      <c r="Q89" s="67">
        <f>RES_hhdet_num!P89+RES_hhdet_in!Q89-RES_hhdet_num!Q89</f>
        <v>157.23109887717328</v>
      </c>
    </row>
    <row r="90" spans="1:17" ht="12" hidden="1" customHeight="1" x14ac:dyDescent="0.25">
      <c r="A90" s="148" t="s">
        <v>55</v>
      </c>
      <c r="B90" s="67"/>
      <c r="C90" s="67">
        <f>RES_hhdet_num!B90+RES_hhdet_in!C90-RES_hhdet_num!C90</f>
        <v>0</v>
      </c>
      <c r="D90" s="67">
        <f>RES_hhdet_num!C90+RES_hhdet_in!D90-RES_hhdet_num!D90</f>
        <v>0</v>
      </c>
      <c r="E90" s="67">
        <f>RES_hhdet_num!D90+RES_hhdet_in!E90-RES_hhdet_num!E90</f>
        <v>0</v>
      </c>
      <c r="F90" s="67">
        <f>RES_hhdet_num!E90+RES_hhdet_in!F90-RES_hhdet_num!F90</f>
        <v>0</v>
      </c>
      <c r="G90" s="67">
        <f>RES_hhdet_num!F90+RES_hhdet_in!G90-RES_hhdet_num!G90</f>
        <v>0</v>
      </c>
      <c r="H90" s="67">
        <f>RES_hhdet_num!G90+RES_hhdet_in!H90-RES_hhdet_num!H90</f>
        <v>0</v>
      </c>
      <c r="I90" s="67">
        <f>RES_hhdet_num!H90+RES_hhdet_in!I90-RES_hhdet_num!I90</f>
        <v>0</v>
      </c>
      <c r="J90" s="67">
        <f>RES_hhdet_num!I90+RES_hhdet_in!J90-RES_hhdet_num!J90</f>
        <v>0</v>
      </c>
      <c r="K90" s="67">
        <f>RES_hhdet_num!J90+RES_hhdet_in!K90-RES_hhdet_num!K90</f>
        <v>0</v>
      </c>
      <c r="L90" s="67">
        <f>RES_hhdet_num!K90+RES_hhdet_in!L90-RES_hhdet_num!L90</f>
        <v>0</v>
      </c>
      <c r="M90" s="67">
        <f>RES_hhdet_num!L90+RES_hhdet_in!M90-RES_hhdet_num!M90</f>
        <v>0</v>
      </c>
      <c r="N90" s="67">
        <f>RES_hhdet_num!M90+RES_hhdet_in!N90-RES_hhdet_num!N90</f>
        <v>0</v>
      </c>
      <c r="O90" s="67">
        <f>RES_hhdet_num!N90+RES_hhdet_in!O90-RES_hhdet_num!O90</f>
        <v>0</v>
      </c>
      <c r="P90" s="67">
        <f>RES_hhdet_num!O90+RES_hhdet_in!P90-RES_hhdet_num!P90</f>
        <v>0</v>
      </c>
      <c r="Q90" s="67">
        <f>RES_hhdet_num!P90+RES_hhdet_in!Q90-RES_hhdet_num!Q90</f>
        <v>0</v>
      </c>
    </row>
    <row r="91" spans="1:17" ht="12" hidden="1" customHeight="1" x14ac:dyDescent="0.25">
      <c r="A91" s="148" t="s">
        <v>59</v>
      </c>
      <c r="B91" s="67"/>
      <c r="C91" s="67">
        <f>RES_hhdet_num!B91+RES_hhdet_in!C91-RES_hhdet_num!C91</f>
        <v>0</v>
      </c>
      <c r="D91" s="67">
        <f>RES_hhdet_num!C91+RES_hhdet_in!D91-RES_hhdet_num!D91</f>
        <v>0</v>
      </c>
      <c r="E91" s="67">
        <f>RES_hhdet_num!D91+RES_hhdet_in!E91-RES_hhdet_num!E91</f>
        <v>0</v>
      </c>
      <c r="F91" s="67">
        <f>RES_hhdet_num!E91+RES_hhdet_in!F91-RES_hhdet_num!F91</f>
        <v>0</v>
      </c>
      <c r="G91" s="67">
        <f>RES_hhdet_num!F91+RES_hhdet_in!G91-RES_hhdet_num!G91</f>
        <v>0</v>
      </c>
      <c r="H91" s="67">
        <f>RES_hhdet_num!G91+RES_hhdet_in!H91-RES_hhdet_num!H91</f>
        <v>0</v>
      </c>
      <c r="I91" s="67">
        <f>RES_hhdet_num!H91+RES_hhdet_in!I91-RES_hhdet_num!I91</f>
        <v>0</v>
      </c>
      <c r="J91" s="67">
        <f>RES_hhdet_num!I91+RES_hhdet_in!J91-RES_hhdet_num!J91</f>
        <v>0</v>
      </c>
      <c r="K91" s="67">
        <f>RES_hhdet_num!J91+RES_hhdet_in!K91-RES_hhdet_num!K91</f>
        <v>0</v>
      </c>
      <c r="L91" s="67">
        <f>RES_hhdet_num!K91+RES_hhdet_in!L91-RES_hhdet_num!L91</f>
        <v>0</v>
      </c>
      <c r="M91" s="67">
        <f>RES_hhdet_num!L91+RES_hhdet_in!M91-RES_hhdet_num!M91</f>
        <v>0</v>
      </c>
      <c r="N91" s="67">
        <f>RES_hhdet_num!M91+RES_hhdet_in!N91-RES_hhdet_num!N91</f>
        <v>0</v>
      </c>
      <c r="O91" s="67">
        <f>RES_hhdet_num!N91+RES_hhdet_in!O91-RES_hhdet_num!O91</f>
        <v>0</v>
      </c>
      <c r="P91" s="67">
        <f>RES_hhdet_num!O91+RES_hhdet_in!P91-RES_hhdet_num!P91</f>
        <v>0</v>
      </c>
      <c r="Q91" s="67">
        <f>RES_hhdet_num!P91+RES_hhdet_in!Q91-RES_hhdet_num!Q91</f>
        <v>0</v>
      </c>
    </row>
    <row r="92" spans="1:17" ht="12" customHeight="1" x14ac:dyDescent="0.25">
      <c r="A92" s="23" t="s">
        <v>144</v>
      </c>
      <c r="B92" s="67"/>
      <c r="C92" s="67">
        <f>RES_hhdet_num!B92+RES_hhdet_in!C92-RES_hhdet_num!C92</f>
        <v>287.23323008849547</v>
      </c>
      <c r="D92" s="67">
        <f>RES_hhdet_num!C92+RES_hhdet_in!D92-RES_hhdet_num!D92</f>
        <v>384.59574103041405</v>
      </c>
      <c r="E92" s="67">
        <f>RES_hhdet_num!D92+RES_hhdet_in!E92-RES_hhdet_num!E92</f>
        <v>284.30767746913716</v>
      </c>
      <c r="F92" s="67">
        <f>RES_hhdet_num!E92+RES_hhdet_in!F92-RES_hhdet_num!F92</f>
        <v>261.84008457196751</v>
      </c>
      <c r="G92" s="67">
        <f>RES_hhdet_num!F92+RES_hhdet_in!G92-RES_hhdet_num!G92</f>
        <v>266.42912460469415</v>
      </c>
      <c r="H92" s="67">
        <f>RES_hhdet_num!G92+RES_hhdet_in!H92-RES_hhdet_num!H92</f>
        <v>216</v>
      </c>
      <c r="I92" s="67">
        <f>RES_hhdet_num!H92+RES_hhdet_in!I92-RES_hhdet_num!I92</f>
        <v>714.36748879650077</v>
      </c>
      <c r="J92" s="67">
        <f>RES_hhdet_num!I92+RES_hhdet_in!J92-RES_hhdet_num!J92</f>
        <v>305.33768923016214</v>
      </c>
      <c r="K92" s="67">
        <f>RES_hhdet_num!J92+RES_hhdet_in!K92-RES_hhdet_num!K92</f>
        <v>1161.1778721048177</v>
      </c>
      <c r="L92" s="67">
        <f>RES_hhdet_num!K92+RES_hhdet_in!L92-RES_hhdet_num!L92</f>
        <v>580</v>
      </c>
      <c r="M92" s="67">
        <f>RES_hhdet_num!L92+RES_hhdet_in!M92-RES_hhdet_num!M92</f>
        <v>949</v>
      </c>
      <c r="N92" s="67">
        <f>RES_hhdet_num!M92+RES_hhdet_in!N92-RES_hhdet_num!N92</f>
        <v>0</v>
      </c>
      <c r="O92" s="67">
        <f>RES_hhdet_num!N92+RES_hhdet_in!O92-RES_hhdet_num!O92</f>
        <v>0</v>
      </c>
      <c r="P92" s="67">
        <f>RES_hhdet_num!O92+RES_hhdet_in!P92-RES_hhdet_num!P92</f>
        <v>600.62082018341152</v>
      </c>
      <c r="Q92" s="67">
        <f>RES_hhdet_num!P92+RES_hhdet_in!Q92-RES_hhdet_num!Q92</f>
        <v>936.99999999999909</v>
      </c>
    </row>
    <row r="93" spans="1:17" ht="12" customHeight="1" x14ac:dyDescent="0.25">
      <c r="A93" s="23" t="s">
        <v>143</v>
      </c>
      <c r="B93" s="67"/>
      <c r="C93" s="67">
        <f>RES_hhdet_num!B93+RES_hhdet_in!C93-RES_hhdet_num!C93</f>
        <v>1.1417699115044249</v>
      </c>
      <c r="D93" s="67">
        <f>RES_hhdet_num!C93+RES_hhdet_in!D93-RES_hhdet_num!D93</f>
        <v>0.75</v>
      </c>
      <c r="E93" s="67">
        <f>RES_hhdet_num!D93+RES_hhdet_in!E93-RES_hhdet_num!E93</f>
        <v>1.6298225308641969</v>
      </c>
      <c r="F93" s="67">
        <f>RES_hhdet_num!E93+RES_hhdet_in!F93-RES_hhdet_num!F93</f>
        <v>1.3795604572866029</v>
      </c>
      <c r="G93" s="67">
        <f>RES_hhdet_num!F93+RES_hhdet_in!G93-RES_hhdet_num!G93</f>
        <v>0.75</v>
      </c>
      <c r="H93" s="67">
        <f>RES_hhdet_num!G93+RES_hhdet_in!H93-RES_hhdet_num!H93</f>
        <v>1.5144026508312685</v>
      </c>
      <c r="I93" s="67">
        <f>RES_hhdet_num!H93+RES_hhdet_in!I93-RES_hhdet_num!I93</f>
        <v>0.75</v>
      </c>
      <c r="J93" s="67">
        <f>RES_hhdet_num!I93+RES_hhdet_in!J93-RES_hhdet_num!J93</f>
        <v>0.74999999999995737</v>
      </c>
      <c r="K93" s="67">
        <f>RES_hhdet_num!J93+RES_hhdet_in!K93-RES_hhdet_num!K93</f>
        <v>14.837772515320736</v>
      </c>
      <c r="L93" s="67">
        <f>RES_hhdet_num!K93+RES_hhdet_in!L93-RES_hhdet_num!L93</f>
        <v>14.806911871609415</v>
      </c>
      <c r="M93" s="67">
        <f>RES_hhdet_num!L93+RES_hhdet_in!M93-RES_hhdet_num!M93</f>
        <v>74.000000000000014</v>
      </c>
      <c r="N93" s="67">
        <f>RES_hhdet_num!M93+RES_hhdet_in!N93-RES_hhdet_num!N93</f>
        <v>0</v>
      </c>
      <c r="O93" s="67">
        <f>RES_hhdet_num!N93+RES_hhdet_in!O93-RES_hhdet_num!O93</f>
        <v>0</v>
      </c>
      <c r="P93" s="67">
        <f>RES_hhdet_num!O93+RES_hhdet_in!P93-RES_hhdet_num!P93</f>
        <v>12.086290567874698</v>
      </c>
      <c r="Q93" s="67">
        <f>RES_hhdet_num!P93+RES_hhdet_in!Q93-RES_hhdet_num!Q93</f>
        <v>98.000000000000114</v>
      </c>
    </row>
    <row r="94" spans="1:17" ht="12" hidden="1" customHeight="1" x14ac:dyDescent="0.25">
      <c r="A94" s="148" t="s">
        <v>57</v>
      </c>
      <c r="B94" s="67"/>
      <c r="C94" s="67">
        <f>RES_hhdet_num!B94+RES_hhdet_in!C94-RES_hhdet_num!C94</f>
        <v>0</v>
      </c>
      <c r="D94" s="67">
        <f>RES_hhdet_num!C94+RES_hhdet_in!D94-RES_hhdet_num!D94</f>
        <v>0</v>
      </c>
      <c r="E94" s="67">
        <f>RES_hhdet_num!D94+RES_hhdet_in!E94-RES_hhdet_num!E94</f>
        <v>0</v>
      </c>
      <c r="F94" s="67">
        <f>RES_hhdet_num!E94+RES_hhdet_in!F94-RES_hhdet_num!F94</f>
        <v>0</v>
      </c>
      <c r="G94" s="67">
        <f>RES_hhdet_num!F94+RES_hhdet_in!G94-RES_hhdet_num!G94</f>
        <v>0</v>
      </c>
      <c r="H94" s="67">
        <f>RES_hhdet_num!G94+RES_hhdet_in!H94-RES_hhdet_num!H94</f>
        <v>0</v>
      </c>
      <c r="I94" s="67">
        <f>RES_hhdet_num!H94+RES_hhdet_in!I94-RES_hhdet_num!I94</f>
        <v>0</v>
      </c>
      <c r="J94" s="67">
        <f>RES_hhdet_num!I94+RES_hhdet_in!J94-RES_hhdet_num!J94</f>
        <v>0</v>
      </c>
      <c r="K94" s="67">
        <f>RES_hhdet_num!J94+RES_hhdet_in!K94-RES_hhdet_num!K94</f>
        <v>0</v>
      </c>
      <c r="L94" s="67">
        <f>RES_hhdet_num!K94+RES_hhdet_in!L94-RES_hhdet_num!L94</f>
        <v>0</v>
      </c>
      <c r="M94" s="67">
        <f>RES_hhdet_num!L94+RES_hhdet_in!M94-RES_hhdet_num!M94</f>
        <v>0</v>
      </c>
      <c r="N94" s="67">
        <f>RES_hhdet_num!M94+RES_hhdet_in!N94-RES_hhdet_num!N94</f>
        <v>0</v>
      </c>
      <c r="O94" s="67">
        <f>RES_hhdet_num!N94+RES_hhdet_in!O94-RES_hhdet_num!O94</f>
        <v>0</v>
      </c>
      <c r="P94" s="67">
        <f>RES_hhdet_num!O94+RES_hhdet_in!P94-RES_hhdet_num!P94</f>
        <v>0</v>
      </c>
      <c r="Q94" s="67">
        <f>RES_hhdet_num!P94+RES_hhdet_in!Q94-RES_hhdet_num!Q94</f>
        <v>0</v>
      </c>
    </row>
    <row r="95" spans="1:17" ht="12" hidden="1" customHeight="1" x14ac:dyDescent="0.25">
      <c r="A95" s="148" t="s">
        <v>59</v>
      </c>
      <c r="B95" s="67"/>
      <c r="C95" s="67">
        <f>RES_hhdet_num!B95+RES_hhdet_in!C95-RES_hhdet_num!C95</f>
        <v>0</v>
      </c>
      <c r="D95" s="67">
        <f>RES_hhdet_num!C95+RES_hhdet_in!D95-RES_hhdet_num!D95</f>
        <v>0</v>
      </c>
      <c r="E95" s="67">
        <f>RES_hhdet_num!D95+RES_hhdet_in!E95-RES_hhdet_num!E95</f>
        <v>0</v>
      </c>
      <c r="F95" s="67">
        <f>RES_hhdet_num!E95+RES_hhdet_in!F95-RES_hhdet_num!F95</f>
        <v>0</v>
      </c>
      <c r="G95" s="67">
        <f>RES_hhdet_num!F95+RES_hhdet_in!G95-RES_hhdet_num!G95</f>
        <v>0</v>
      </c>
      <c r="H95" s="67">
        <f>RES_hhdet_num!G95+RES_hhdet_in!H95-RES_hhdet_num!H95</f>
        <v>0</v>
      </c>
      <c r="I95" s="67">
        <f>RES_hhdet_num!H95+RES_hhdet_in!I95-RES_hhdet_num!I95</f>
        <v>0</v>
      </c>
      <c r="J95" s="67">
        <f>RES_hhdet_num!I95+RES_hhdet_in!J95-RES_hhdet_num!J95</f>
        <v>0</v>
      </c>
      <c r="K95" s="67">
        <f>RES_hhdet_num!J95+RES_hhdet_in!K95-RES_hhdet_num!K95</f>
        <v>0</v>
      </c>
      <c r="L95" s="67">
        <f>RES_hhdet_num!K95+RES_hhdet_in!L95-RES_hhdet_num!L95</f>
        <v>0</v>
      </c>
      <c r="M95" s="67">
        <f>RES_hhdet_num!L95+RES_hhdet_in!M95-RES_hhdet_num!M95</f>
        <v>0</v>
      </c>
      <c r="N95" s="67">
        <f>RES_hhdet_num!M95+RES_hhdet_in!N95-RES_hhdet_num!N95</f>
        <v>0</v>
      </c>
      <c r="O95" s="67">
        <f>RES_hhdet_num!N95+RES_hhdet_in!O95-RES_hhdet_num!O95</f>
        <v>0</v>
      </c>
      <c r="P95" s="67">
        <f>RES_hhdet_num!O95+RES_hhdet_in!P95-RES_hhdet_num!P95</f>
        <v>0</v>
      </c>
      <c r="Q95" s="67">
        <f>RES_hhdet_num!P95+RES_hhdet_in!Q95-RES_hhdet_num!Q95</f>
        <v>0</v>
      </c>
    </row>
    <row r="96" spans="1:17" ht="12" customHeight="1" x14ac:dyDescent="0.25">
      <c r="A96" s="23" t="s">
        <v>142</v>
      </c>
      <c r="B96" s="67"/>
      <c r="C96" s="67">
        <f>RES_hhdet_num!B96+RES_hhdet_in!C96-RES_hhdet_num!C96</f>
        <v>1524</v>
      </c>
      <c r="D96" s="67">
        <f>RES_hhdet_num!C96+RES_hhdet_in!D96-RES_hhdet_num!D96</f>
        <v>543.00000000000091</v>
      </c>
      <c r="E96" s="67">
        <f>RES_hhdet_num!D96+RES_hhdet_in!E96-RES_hhdet_num!E96</f>
        <v>1169.9999999999986</v>
      </c>
      <c r="F96" s="67">
        <f>RES_hhdet_num!E96+RES_hhdet_in!F96-RES_hhdet_num!F96</f>
        <v>930.9998996407694</v>
      </c>
      <c r="G96" s="67">
        <f>RES_hhdet_num!F96+RES_hhdet_in!G96-RES_hhdet_num!G96</f>
        <v>543</v>
      </c>
      <c r="H96" s="67">
        <f>RES_hhdet_num!G96+RES_hhdet_in!H96-RES_hhdet_num!H96</f>
        <v>543</v>
      </c>
      <c r="I96" s="67">
        <f>RES_hhdet_num!H96+RES_hhdet_in!I96-RES_hhdet_num!I96</f>
        <v>543</v>
      </c>
      <c r="J96" s="67">
        <f>RES_hhdet_num!I96+RES_hhdet_in!J96-RES_hhdet_num!J96</f>
        <v>543</v>
      </c>
      <c r="K96" s="67">
        <f>RES_hhdet_num!J96+RES_hhdet_in!K96-RES_hhdet_num!K96</f>
        <v>543</v>
      </c>
      <c r="L96" s="67">
        <f>RES_hhdet_num!K96+RES_hhdet_in!L96-RES_hhdet_num!L96</f>
        <v>885.78215293134053</v>
      </c>
      <c r="M96" s="67">
        <f>RES_hhdet_num!L96+RES_hhdet_in!M96-RES_hhdet_num!M96</f>
        <v>543.00000000000091</v>
      </c>
      <c r="N96" s="67">
        <f>RES_hhdet_num!M96+RES_hhdet_in!N96-RES_hhdet_num!N96</f>
        <v>512.79594719478791</v>
      </c>
      <c r="O96" s="67">
        <f>RES_hhdet_num!N96+RES_hhdet_in!O96-RES_hhdet_num!O96</f>
        <v>6405.0000000000009</v>
      </c>
      <c r="P96" s="67">
        <f>RES_hhdet_num!O96+RES_hhdet_in!P96-RES_hhdet_num!P96</f>
        <v>191.94008078480411</v>
      </c>
      <c r="Q96" s="67">
        <f>RES_hhdet_num!P96+RES_hhdet_in!Q96-RES_hhdet_num!Q96</f>
        <v>0</v>
      </c>
    </row>
    <row r="97" spans="1:17" ht="12" customHeight="1" x14ac:dyDescent="0.25">
      <c r="A97" s="23" t="s">
        <v>141</v>
      </c>
      <c r="B97" s="67"/>
      <c r="C97" s="67">
        <f>RES_hhdet_num!B97+RES_hhdet_in!C97-RES_hhdet_num!C97</f>
        <v>2</v>
      </c>
      <c r="D97" s="67">
        <f>RES_hhdet_num!C97+RES_hhdet_in!D97-RES_hhdet_num!D97</f>
        <v>0.75</v>
      </c>
      <c r="E97" s="67">
        <f>RES_hhdet_num!D97+RES_hhdet_in!E97-RES_hhdet_num!E97</f>
        <v>3</v>
      </c>
      <c r="F97" s="67">
        <f>RES_hhdet_num!E97+RES_hhdet_in!F97-RES_hhdet_num!F97</f>
        <v>0.75</v>
      </c>
      <c r="G97" s="67">
        <f>RES_hhdet_num!F97+RES_hhdet_in!G97-RES_hhdet_num!G97</f>
        <v>2.7461408232022571</v>
      </c>
      <c r="H97" s="67">
        <f>RES_hhdet_num!G97+RES_hhdet_in!H97-RES_hhdet_num!H97</f>
        <v>2.66628480177787</v>
      </c>
      <c r="I97" s="67">
        <f>RES_hhdet_num!H97+RES_hhdet_in!I97-RES_hhdet_num!I97</f>
        <v>18</v>
      </c>
      <c r="J97" s="67">
        <f>RES_hhdet_num!I97+RES_hhdet_in!J97-RES_hhdet_num!J97</f>
        <v>8.896211057675572</v>
      </c>
      <c r="K97" s="67">
        <f>RES_hhdet_num!J97+RES_hhdet_in!K97-RES_hhdet_num!K97</f>
        <v>24.802062163975393</v>
      </c>
      <c r="L97" s="67">
        <f>RES_hhdet_num!K97+RES_hhdet_in!L97-RES_hhdet_num!L97</f>
        <v>11.343832426476354</v>
      </c>
      <c r="M97" s="67">
        <f>RES_hhdet_num!L97+RES_hhdet_in!M97-RES_hhdet_num!M97</f>
        <v>3.1257479434545985</v>
      </c>
      <c r="N97" s="67">
        <f>RES_hhdet_num!M97+RES_hhdet_in!N97-RES_hhdet_num!N97</f>
        <v>25.558620946767974</v>
      </c>
      <c r="O97" s="67">
        <f>RES_hhdet_num!N97+RES_hhdet_in!O97-RES_hhdet_num!O97</f>
        <v>720.99999999999977</v>
      </c>
      <c r="P97" s="67">
        <f>RES_hhdet_num!O97+RES_hhdet_in!P97-RES_hhdet_num!P97</f>
        <v>22.0965411156572</v>
      </c>
      <c r="Q97" s="67">
        <f>RES_hhdet_num!P97+RES_hhdet_in!Q97-RES_hhdet_num!Q97</f>
        <v>24.722840247892094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RES_hhdet_num!B101+RES_hhdet_in!C101-RES_hhdet_num!C101</f>
        <v>0</v>
      </c>
      <c r="D101" s="67">
        <f>RES_hhdet_num!C101+RES_hhdet_in!D101-RES_hhdet_num!D101</f>
        <v>0</v>
      </c>
      <c r="E101" s="67">
        <f>RES_hhdet_num!D101+RES_hhdet_in!E101-RES_hhdet_num!E101</f>
        <v>0</v>
      </c>
      <c r="F101" s="67">
        <f>RES_hhdet_num!E101+RES_hhdet_in!F101-RES_hhdet_num!F101</f>
        <v>0</v>
      </c>
      <c r="G101" s="67">
        <f>RES_hhdet_num!F101+RES_hhdet_in!G101-RES_hhdet_num!G101</f>
        <v>0</v>
      </c>
      <c r="H101" s="67">
        <f>RES_hhdet_num!G101+RES_hhdet_in!H101-RES_hhdet_num!H101</f>
        <v>0</v>
      </c>
      <c r="I101" s="67">
        <f>RES_hhdet_num!H101+RES_hhdet_in!I101-RES_hhdet_num!I101</f>
        <v>0</v>
      </c>
      <c r="J101" s="67">
        <f>RES_hhdet_num!I101+RES_hhdet_in!J101-RES_hhdet_num!J101</f>
        <v>0</v>
      </c>
      <c r="K101" s="67">
        <f>RES_hhdet_num!J101+RES_hhdet_in!K101-RES_hhdet_num!K101</f>
        <v>0</v>
      </c>
      <c r="L101" s="67">
        <f>RES_hhdet_num!K101+RES_hhdet_in!L101-RES_hhdet_num!L101</f>
        <v>0</v>
      </c>
      <c r="M101" s="67">
        <f>RES_hhdet_num!L101+RES_hhdet_in!M101-RES_hhdet_num!M101</f>
        <v>0</v>
      </c>
      <c r="N101" s="67">
        <f>RES_hhdet_num!M101+RES_hhdet_in!N101-RES_hhdet_num!N101</f>
        <v>0</v>
      </c>
      <c r="O101" s="67">
        <f>RES_hhdet_num!N101+RES_hhdet_in!O101-RES_hhdet_num!O101</f>
        <v>0</v>
      </c>
      <c r="P101" s="67">
        <f>RES_hhdet_num!O101+RES_hhdet_in!P101-RES_hhdet_num!P101</f>
        <v>0</v>
      </c>
      <c r="Q101" s="67">
        <f>RES_hhdet_num!P101+RES_hhdet_in!Q101-RES_hhdet_num!Q101</f>
        <v>0</v>
      </c>
    </row>
    <row r="102" spans="1:17" ht="12" customHeight="1" x14ac:dyDescent="0.25">
      <c r="A102" s="23" t="s">
        <v>57</v>
      </c>
      <c r="B102" s="67"/>
      <c r="C102" s="67">
        <f>RES_hhdet_num!B102+RES_hhdet_in!C102-RES_hhdet_num!C102</f>
        <v>169.25</v>
      </c>
      <c r="D102" s="67">
        <f>RES_hhdet_num!C102+RES_hhdet_in!D102-RES_hhdet_num!D102</f>
        <v>339.03166777283286</v>
      </c>
      <c r="E102" s="67">
        <f>RES_hhdet_num!D102+RES_hhdet_in!E102-RES_hhdet_num!E102</f>
        <v>167.78166777283263</v>
      </c>
      <c r="F102" s="67">
        <f>RES_hhdet_num!E102+RES_hhdet_in!F102-RES_hhdet_num!F102</f>
        <v>137.90748623740978</v>
      </c>
      <c r="G102" s="67">
        <f>RES_hhdet_num!F102+RES_hhdet_in!G102-RES_hhdet_num!G102</f>
        <v>139.64528093744707</v>
      </c>
      <c r="H102" s="67">
        <f>RES_hhdet_num!G102+RES_hhdet_in!H102-RES_hhdet_num!H102</f>
        <v>235.61859490458028</v>
      </c>
      <c r="I102" s="67">
        <f>RES_hhdet_num!H102+RES_hhdet_in!I102-RES_hhdet_num!I102</f>
        <v>756.03255559719491</v>
      </c>
      <c r="J102" s="67">
        <f>RES_hhdet_num!I102+RES_hhdet_in!J102-RES_hhdet_num!J102</f>
        <v>443.78255559719514</v>
      </c>
      <c r="K102" s="67">
        <f>RES_hhdet_num!J102+RES_hhdet_in!K102-RES_hhdet_num!K102</f>
        <v>1219.1957202942699</v>
      </c>
      <c r="L102" s="67">
        <f>RES_hhdet_num!K102+RES_hhdet_in!L102-RES_hhdet_num!L102</f>
        <v>303.94572029427081</v>
      </c>
      <c r="M102" s="67">
        <f>RES_hhdet_num!L102+RES_hhdet_in!M102-RES_hhdet_num!M102</f>
        <v>988.1789386669343</v>
      </c>
      <c r="N102" s="67">
        <f>RES_hhdet_num!M102+RES_hhdet_in!N102-RES_hhdet_num!N102</f>
        <v>890.20911642664009</v>
      </c>
      <c r="O102" s="67">
        <f>RES_hhdet_num!N102+RES_hhdet_in!O102-RES_hhdet_num!O102</f>
        <v>363.95911642664032</v>
      </c>
      <c r="P102" s="67">
        <f>RES_hhdet_num!O102+RES_hhdet_in!P102-RES_hhdet_num!P102</f>
        <v>3537.5000000000005</v>
      </c>
      <c r="Q102" s="67">
        <f>RES_hhdet_num!P102+RES_hhdet_in!Q102-RES_hhdet_num!Q102</f>
        <v>2719.6249999999982</v>
      </c>
    </row>
    <row r="103" spans="1:17" ht="12" customHeight="1" x14ac:dyDescent="0.25">
      <c r="A103" s="29" t="s">
        <v>140</v>
      </c>
      <c r="B103" s="83"/>
      <c r="C103" s="83">
        <f>RES_hhdet_num!B103+RES_hhdet_in!C103-RES_hhdet_num!C103</f>
        <v>1125</v>
      </c>
      <c r="D103" s="83">
        <f>RES_hhdet_num!C103+RES_hhdet_in!D103-RES_hhdet_num!D103</f>
        <v>843.75</v>
      </c>
      <c r="E103" s="83">
        <f>RES_hhdet_num!D103+RES_hhdet_in!E103-RES_hhdet_num!E103</f>
        <v>1124.9999999999991</v>
      </c>
      <c r="F103" s="83">
        <f>RES_hhdet_num!E103+RES_hhdet_in!F103-RES_hhdet_num!F103</f>
        <v>1014.7591804292579</v>
      </c>
      <c r="G103" s="83">
        <f>RES_hhdet_num!F103+RES_hhdet_in!G103-RES_hhdet_num!G103</f>
        <v>843.75</v>
      </c>
      <c r="H103" s="83">
        <f>RES_hhdet_num!G103+RES_hhdet_in!H103-RES_hhdet_num!H103</f>
        <v>1143.8410021377877</v>
      </c>
      <c r="I103" s="83">
        <f>RES_hhdet_num!H103+RES_hhdet_in!I103-RES_hhdet_num!I103</f>
        <v>843.75000000000182</v>
      </c>
      <c r="J103" s="83">
        <f>RES_hhdet_num!I103+RES_hhdet_in!J103-RES_hhdet_num!J103</f>
        <v>843.74999999999818</v>
      </c>
      <c r="K103" s="83">
        <f>RES_hhdet_num!J103+RES_hhdet_in!K103-RES_hhdet_num!K103</f>
        <v>843.75000000000182</v>
      </c>
      <c r="L103" s="83">
        <f>RES_hhdet_num!K103+RES_hhdet_in!L103-RES_hhdet_num!L103</f>
        <v>1440.8433322271667</v>
      </c>
      <c r="M103" s="83">
        <f>RES_hhdet_num!L103+RES_hhdet_in!M103-RES_hhdet_num!M103</f>
        <v>880.97308584857274</v>
      </c>
      <c r="N103" s="83">
        <f>RES_hhdet_num!M103+RES_hhdet_in!N103-RES_hhdet_num!N103</f>
        <v>954.78830098681283</v>
      </c>
      <c r="O103" s="83">
        <f>RES_hhdet_num!N103+RES_hhdet_in!O103-RES_hhdet_num!O103</f>
        <v>4146.4937637115327</v>
      </c>
      <c r="P103" s="83">
        <f>RES_hhdet_num!O103+RES_hhdet_in!P103-RES_hhdet_num!P103</f>
        <v>547.72126112493788</v>
      </c>
      <c r="Q103" s="83">
        <f>RES_hhdet_num!P103+RES_hhdet_in!Q103-RES_hhdet_num!Q103</f>
        <v>3754.3764422650129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RES_hhdet_num!B107+RES_hhdet_in!C107-RES_hhdet_num!C107</f>
        <v>0</v>
      </c>
      <c r="D107" s="67">
        <f>RES_hhdet_num!C107+RES_hhdet_in!D107-RES_hhdet_num!D107</f>
        <v>0</v>
      </c>
      <c r="E107" s="67">
        <f>RES_hhdet_num!D107+RES_hhdet_in!E107-RES_hhdet_num!E107</f>
        <v>0</v>
      </c>
      <c r="F107" s="67">
        <f>RES_hhdet_num!E107+RES_hhdet_in!F107-RES_hhdet_num!F107</f>
        <v>0</v>
      </c>
      <c r="G107" s="67">
        <f>RES_hhdet_num!F107+RES_hhdet_in!G107-RES_hhdet_num!G107</f>
        <v>0</v>
      </c>
      <c r="H107" s="67">
        <f>RES_hhdet_num!G107+RES_hhdet_in!H107-RES_hhdet_num!H107</f>
        <v>0</v>
      </c>
      <c r="I107" s="67">
        <f>RES_hhdet_num!H107+RES_hhdet_in!I107-RES_hhdet_num!I107</f>
        <v>0</v>
      </c>
      <c r="J107" s="67">
        <f>RES_hhdet_num!I107+RES_hhdet_in!J107-RES_hhdet_num!J107</f>
        <v>0</v>
      </c>
      <c r="K107" s="67">
        <f>RES_hhdet_num!J107+RES_hhdet_in!K107-RES_hhdet_num!K107</f>
        <v>0</v>
      </c>
      <c r="L107" s="67">
        <f>RES_hhdet_num!K107+RES_hhdet_in!L107-RES_hhdet_num!L107</f>
        <v>0</v>
      </c>
      <c r="M107" s="67">
        <f>RES_hhdet_num!L107+RES_hhdet_in!M107-RES_hhdet_num!M107</f>
        <v>0</v>
      </c>
      <c r="N107" s="67">
        <f>RES_hhdet_num!M107+RES_hhdet_in!N107-RES_hhdet_num!N107</f>
        <v>0</v>
      </c>
      <c r="O107" s="67">
        <f>RES_hhdet_num!N107+RES_hhdet_in!O107-RES_hhdet_num!O107</f>
        <v>0</v>
      </c>
      <c r="P107" s="67">
        <f>RES_hhdet_num!O107+RES_hhdet_in!P107-RES_hhdet_num!P107</f>
        <v>0</v>
      </c>
      <c r="Q107" s="67">
        <f>RES_hhdet_num!P107+RES_hhdet_in!Q107-RES_hhdet_num!Q107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RES_hhdet_num!B110+RES_hhdet_in!C110-RES_hhdet_num!C110</f>
        <v>0</v>
      </c>
      <c r="D110" s="67">
        <f>RES_hhdet_num!C110+RES_hhdet_in!D110-RES_hhdet_num!D110</f>
        <v>0</v>
      </c>
      <c r="E110" s="67">
        <f>RES_hhdet_num!D110+RES_hhdet_in!E110-RES_hhdet_num!E110</f>
        <v>0</v>
      </c>
      <c r="F110" s="67">
        <f>RES_hhdet_num!E110+RES_hhdet_in!F110-RES_hhdet_num!F110</f>
        <v>0</v>
      </c>
      <c r="G110" s="67">
        <f>RES_hhdet_num!F110+RES_hhdet_in!G110-RES_hhdet_num!G110</f>
        <v>0</v>
      </c>
      <c r="H110" s="67">
        <f>RES_hhdet_num!G110+RES_hhdet_in!H110-RES_hhdet_num!H110</f>
        <v>0</v>
      </c>
      <c r="I110" s="67">
        <f>RES_hhdet_num!H110+RES_hhdet_in!I110-RES_hhdet_num!I110</f>
        <v>0</v>
      </c>
      <c r="J110" s="67">
        <f>RES_hhdet_num!I110+RES_hhdet_in!J110-RES_hhdet_num!J110</f>
        <v>0</v>
      </c>
      <c r="K110" s="67">
        <f>RES_hhdet_num!J110+RES_hhdet_in!K110-RES_hhdet_num!K110</f>
        <v>0</v>
      </c>
      <c r="L110" s="67">
        <f>RES_hhdet_num!K110+RES_hhdet_in!L110-RES_hhdet_num!L110</f>
        <v>0</v>
      </c>
      <c r="M110" s="67">
        <f>RES_hhdet_num!L110+RES_hhdet_in!M110-RES_hhdet_num!M110</f>
        <v>0</v>
      </c>
      <c r="N110" s="67">
        <f>RES_hhdet_num!M110+RES_hhdet_in!N110-RES_hhdet_num!N110</f>
        <v>0</v>
      </c>
      <c r="O110" s="67">
        <f>RES_hhdet_num!N110+RES_hhdet_in!O110-RES_hhdet_num!O110</f>
        <v>0</v>
      </c>
      <c r="P110" s="67">
        <f>RES_hhdet_num!O110+RES_hhdet_in!P110-RES_hhdet_num!P110</f>
        <v>0</v>
      </c>
      <c r="Q110" s="67">
        <f>RES_hhdet_num!P110+RES_hhdet_in!Q110-RES_hhdet_num!Q110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RES_hhdet_num!B112+RES_hhdet_in!C112-RES_hhdet_num!C112</f>
        <v>0</v>
      </c>
      <c r="D112" s="67">
        <f>RES_hhdet_num!C112+RES_hhdet_in!D112-RES_hhdet_num!D112</f>
        <v>0</v>
      </c>
      <c r="E112" s="67">
        <f>RES_hhdet_num!D112+RES_hhdet_in!E112-RES_hhdet_num!E112</f>
        <v>0</v>
      </c>
      <c r="F112" s="67">
        <f>RES_hhdet_num!E112+RES_hhdet_in!F112-RES_hhdet_num!F112</f>
        <v>0</v>
      </c>
      <c r="G112" s="67">
        <f>RES_hhdet_num!F112+RES_hhdet_in!G112-RES_hhdet_num!G112</f>
        <v>0</v>
      </c>
      <c r="H112" s="67">
        <f>RES_hhdet_num!G112+RES_hhdet_in!H112-RES_hhdet_num!H112</f>
        <v>0</v>
      </c>
      <c r="I112" s="67">
        <f>RES_hhdet_num!H112+RES_hhdet_in!I112-RES_hhdet_num!I112</f>
        <v>0</v>
      </c>
      <c r="J112" s="67">
        <f>RES_hhdet_num!I112+RES_hhdet_in!J112-RES_hhdet_num!J112</f>
        <v>0</v>
      </c>
      <c r="K112" s="67">
        <f>RES_hhdet_num!J112+RES_hhdet_in!K112-RES_hhdet_num!K112</f>
        <v>0</v>
      </c>
      <c r="L112" s="67">
        <f>RES_hhdet_num!K112+RES_hhdet_in!L112-RES_hhdet_num!L112</f>
        <v>0</v>
      </c>
      <c r="M112" s="67">
        <f>RES_hhdet_num!L112+RES_hhdet_in!M112-RES_hhdet_num!M112</f>
        <v>0</v>
      </c>
      <c r="N112" s="67">
        <f>RES_hhdet_num!M112+RES_hhdet_in!N112-RES_hhdet_num!N112</f>
        <v>0</v>
      </c>
      <c r="O112" s="67">
        <f>RES_hhdet_num!N112+RES_hhdet_in!O112-RES_hhdet_num!O112</f>
        <v>0</v>
      </c>
      <c r="P112" s="67">
        <f>RES_hhdet_num!O112+RES_hhdet_in!P112-RES_hhdet_num!P112</f>
        <v>0</v>
      </c>
      <c r="Q112" s="67">
        <f>RES_hhdet_num!P112+RES_hhdet_in!Q112-RES_hhdet_num!Q112</f>
        <v>0</v>
      </c>
    </row>
    <row r="113" spans="1:17" ht="12" customHeight="1" x14ac:dyDescent="0.25">
      <c r="A113" s="23" t="s">
        <v>151</v>
      </c>
      <c r="B113" s="67"/>
      <c r="C113" s="67">
        <f>RES_hhdet_num!B113+RES_hhdet_in!C113-RES_hhdet_num!C113</f>
        <v>0</v>
      </c>
      <c r="D113" s="67">
        <f>RES_hhdet_num!C113+RES_hhdet_in!D113-RES_hhdet_num!D113</f>
        <v>0</v>
      </c>
      <c r="E113" s="67">
        <f>RES_hhdet_num!D113+RES_hhdet_in!E113-RES_hhdet_num!E113</f>
        <v>0</v>
      </c>
      <c r="F113" s="67">
        <f>RES_hhdet_num!E113+RES_hhdet_in!F113-RES_hhdet_num!F113</f>
        <v>0</v>
      </c>
      <c r="G113" s="67">
        <f>RES_hhdet_num!F113+RES_hhdet_in!G113-RES_hhdet_num!G113</f>
        <v>0</v>
      </c>
      <c r="H113" s="67">
        <f>RES_hhdet_num!G113+RES_hhdet_in!H113-RES_hhdet_num!H113</f>
        <v>0</v>
      </c>
      <c r="I113" s="67">
        <f>RES_hhdet_num!H113+RES_hhdet_in!I113-RES_hhdet_num!I113</f>
        <v>0</v>
      </c>
      <c r="J113" s="67">
        <f>RES_hhdet_num!I113+RES_hhdet_in!J113-RES_hhdet_num!J113</f>
        <v>0</v>
      </c>
      <c r="K113" s="67">
        <f>RES_hhdet_num!J113+RES_hhdet_in!K113-RES_hhdet_num!K113</f>
        <v>0</v>
      </c>
      <c r="L113" s="67">
        <f>RES_hhdet_num!K113+RES_hhdet_in!L113-RES_hhdet_num!L113</f>
        <v>0</v>
      </c>
      <c r="M113" s="67">
        <f>RES_hhdet_num!L113+RES_hhdet_in!M113-RES_hhdet_num!M113</f>
        <v>0</v>
      </c>
      <c r="N113" s="67">
        <f>RES_hhdet_num!M113+RES_hhdet_in!N113-RES_hhdet_num!N113</f>
        <v>0</v>
      </c>
      <c r="O113" s="67">
        <f>RES_hhdet_num!N113+RES_hhdet_in!O113-RES_hhdet_num!O113</f>
        <v>0</v>
      </c>
      <c r="P113" s="67">
        <f>RES_hhdet_num!O113+RES_hhdet_in!P113-RES_hhdet_num!P113</f>
        <v>0</v>
      </c>
      <c r="Q113" s="67">
        <f>RES_hhdet_num!P113+RES_hhdet_in!Q113-RES_hhdet_num!Q113</f>
        <v>0</v>
      </c>
    </row>
    <row r="114" spans="1:17" ht="12" hidden="1" customHeight="1" x14ac:dyDescent="0.25">
      <c r="A114" s="148" t="s">
        <v>79</v>
      </c>
      <c r="B114" s="67"/>
      <c r="C114" s="67">
        <f>RES_hhdet_num!B114+RES_hhdet_in!C114-RES_hhdet_num!C114</f>
        <v>0</v>
      </c>
      <c r="D114" s="67">
        <f>RES_hhdet_num!C114+RES_hhdet_in!D114-RES_hhdet_num!D114</f>
        <v>0</v>
      </c>
      <c r="E114" s="67">
        <f>RES_hhdet_num!D114+RES_hhdet_in!E114-RES_hhdet_num!E114</f>
        <v>0</v>
      </c>
      <c r="F114" s="67">
        <f>RES_hhdet_num!E114+RES_hhdet_in!F114-RES_hhdet_num!F114</f>
        <v>0</v>
      </c>
      <c r="G114" s="67">
        <f>RES_hhdet_num!F114+RES_hhdet_in!G114-RES_hhdet_num!G114</f>
        <v>0</v>
      </c>
      <c r="H114" s="67">
        <f>RES_hhdet_num!G114+RES_hhdet_in!H114-RES_hhdet_num!H114</f>
        <v>0</v>
      </c>
      <c r="I114" s="67">
        <f>RES_hhdet_num!H114+RES_hhdet_in!I114-RES_hhdet_num!I114</f>
        <v>0</v>
      </c>
      <c r="J114" s="67">
        <f>RES_hhdet_num!I114+RES_hhdet_in!J114-RES_hhdet_num!J114</f>
        <v>0</v>
      </c>
      <c r="K114" s="67">
        <f>RES_hhdet_num!J114+RES_hhdet_in!K114-RES_hhdet_num!K114</f>
        <v>0</v>
      </c>
      <c r="L114" s="67">
        <f>RES_hhdet_num!K114+RES_hhdet_in!L114-RES_hhdet_num!L114</f>
        <v>0</v>
      </c>
      <c r="M114" s="67">
        <f>RES_hhdet_num!L114+RES_hhdet_in!M114-RES_hhdet_num!M114</f>
        <v>0</v>
      </c>
      <c r="N114" s="67">
        <f>RES_hhdet_num!M114+RES_hhdet_in!N114-RES_hhdet_num!N114</f>
        <v>0</v>
      </c>
      <c r="O114" s="67">
        <f>RES_hhdet_num!N114+RES_hhdet_in!O114-RES_hhdet_num!O114</f>
        <v>0</v>
      </c>
      <c r="P114" s="67">
        <f>RES_hhdet_num!O114+RES_hhdet_in!P114-RES_hhdet_num!P114</f>
        <v>0</v>
      </c>
      <c r="Q114" s="67">
        <f>RES_hhdet_num!P114+RES_hhdet_in!Q114-RES_hhdet_num!Q114</f>
        <v>0</v>
      </c>
    </row>
    <row r="115" spans="1:17" ht="12" hidden="1" customHeight="1" x14ac:dyDescent="0.25">
      <c r="A115" s="148" t="s">
        <v>59</v>
      </c>
      <c r="B115" s="67"/>
      <c r="C115" s="67">
        <f>RES_hhdet_num!B115+RES_hhdet_in!C115-RES_hhdet_num!C115</f>
        <v>0</v>
      </c>
      <c r="D115" s="67">
        <f>RES_hhdet_num!C115+RES_hhdet_in!D115-RES_hhdet_num!D115</f>
        <v>0</v>
      </c>
      <c r="E115" s="67">
        <f>RES_hhdet_num!D115+RES_hhdet_in!E115-RES_hhdet_num!E115</f>
        <v>0</v>
      </c>
      <c r="F115" s="67">
        <f>RES_hhdet_num!E115+RES_hhdet_in!F115-RES_hhdet_num!F115</f>
        <v>0</v>
      </c>
      <c r="G115" s="67">
        <f>RES_hhdet_num!F115+RES_hhdet_in!G115-RES_hhdet_num!G115</f>
        <v>0</v>
      </c>
      <c r="H115" s="67">
        <f>RES_hhdet_num!G115+RES_hhdet_in!H115-RES_hhdet_num!H115</f>
        <v>0</v>
      </c>
      <c r="I115" s="67">
        <f>RES_hhdet_num!H115+RES_hhdet_in!I115-RES_hhdet_num!I115</f>
        <v>0</v>
      </c>
      <c r="J115" s="67">
        <f>RES_hhdet_num!I115+RES_hhdet_in!J115-RES_hhdet_num!J115</f>
        <v>0</v>
      </c>
      <c r="K115" s="67">
        <f>RES_hhdet_num!J115+RES_hhdet_in!K115-RES_hhdet_num!K115</f>
        <v>0</v>
      </c>
      <c r="L115" s="67">
        <f>RES_hhdet_num!K115+RES_hhdet_in!L115-RES_hhdet_num!L115</f>
        <v>0</v>
      </c>
      <c r="M115" s="67">
        <f>RES_hhdet_num!L115+RES_hhdet_in!M115-RES_hhdet_num!M115</f>
        <v>0</v>
      </c>
      <c r="N115" s="67">
        <f>RES_hhdet_num!M115+RES_hhdet_in!N115-RES_hhdet_num!N115</f>
        <v>0</v>
      </c>
      <c r="O115" s="67">
        <f>RES_hhdet_num!N115+RES_hhdet_in!O115-RES_hhdet_num!O115</f>
        <v>0</v>
      </c>
      <c r="P115" s="67">
        <f>RES_hhdet_num!O115+RES_hhdet_in!P115-RES_hhdet_num!P115</f>
        <v>0</v>
      </c>
      <c r="Q115" s="67">
        <f>RES_hhdet_num!P115+RES_hhdet_in!Q115-RES_hhdet_num!Q115</f>
        <v>0</v>
      </c>
    </row>
    <row r="116" spans="1:17" ht="12" customHeight="1" x14ac:dyDescent="0.25">
      <c r="A116" s="23" t="s">
        <v>142</v>
      </c>
      <c r="B116" s="67"/>
      <c r="C116" s="67">
        <f>RES_hhdet_num!B116+RES_hhdet_in!C116-RES_hhdet_num!C116</f>
        <v>0</v>
      </c>
      <c r="D116" s="67">
        <f>RES_hhdet_num!C116+RES_hhdet_in!D116-RES_hhdet_num!D116</f>
        <v>0</v>
      </c>
      <c r="E116" s="67">
        <f>RES_hhdet_num!D116+RES_hhdet_in!E116-RES_hhdet_num!E116</f>
        <v>0</v>
      </c>
      <c r="F116" s="67">
        <f>RES_hhdet_num!E116+RES_hhdet_in!F116-RES_hhdet_num!F116</f>
        <v>0</v>
      </c>
      <c r="G116" s="67">
        <f>RES_hhdet_num!F116+RES_hhdet_in!G116-RES_hhdet_num!G116</f>
        <v>0</v>
      </c>
      <c r="H116" s="67">
        <f>RES_hhdet_num!G116+RES_hhdet_in!H116-RES_hhdet_num!H116</f>
        <v>0</v>
      </c>
      <c r="I116" s="67">
        <f>RES_hhdet_num!H116+RES_hhdet_in!I116-RES_hhdet_num!I116</f>
        <v>0</v>
      </c>
      <c r="J116" s="67">
        <f>RES_hhdet_num!I116+RES_hhdet_in!J116-RES_hhdet_num!J116</f>
        <v>0</v>
      </c>
      <c r="K116" s="67">
        <f>RES_hhdet_num!J116+RES_hhdet_in!K116-RES_hhdet_num!K116</f>
        <v>0</v>
      </c>
      <c r="L116" s="67">
        <f>RES_hhdet_num!K116+RES_hhdet_in!L116-RES_hhdet_num!L116</f>
        <v>0</v>
      </c>
      <c r="M116" s="67">
        <f>RES_hhdet_num!L116+RES_hhdet_in!M116-RES_hhdet_num!M116</f>
        <v>0</v>
      </c>
      <c r="N116" s="67">
        <f>RES_hhdet_num!M116+RES_hhdet_in!N116-RES_hhdet_num!N116</f>
        <v>0</v>
      </c>
      <c r="O116" s="67">
        <f>RES_hhdet_num!N116+RES_hhdet_in!O116-RES_hhdet_num!O116</f>
        <v>0</v>
      </c>
      <c r="P116" s="67">
        <f>RES_hhdet_num!O116+RES_hhdet_in!P116-RES_hhdet_num!P116</f>
        <v>0</v>
      </c>
      <c r="Q116" s="67">
        <f>RES_hhdet_num!P116+RES_hhdet_in!Q116-RES_hhdet_num!Q116</f>
        <v>0</v>
      </c>
    </row>
    <row r="117" spans="1:17" ht="12" customHeight="1" x14ac:dyDescent="0.25">
      <c r="A117" s="23" t="s">
        <v>141</v>
      </c>
      <c r="B117" s="67"/>
      <c r="C117" s="67">
        <f>RES_hhdet_num!B117+RES_hhdet_in!C117-RES_hhdet_num!C117</f>
        <v>0</v>
      </c>
      <c r="D117" s="67">
        <f>RES_hhdet_num!C117+RES_hhdet_in!D117-RES_hhdet_num!D117</f>
        <v>0</v>
      </c>
      <c r="E117" s="67">
        <f>RES_hhdet_num!D117+RES_hhdet_in!E117-RES_hhdet_num!E117</f>
        <v>0</v>
      </c>
      <c r="F117" s="67">
        <f>RES_hhdet_num!E117+RES_hhdet_in!F117-RES_hhdet_num!F117</f>
        <v>0</v>
      </c>
      <c r="G117" s="67">
        <f>RES_hhdet_num!F117+RES_hhdet_in!G117-RES_hhdet_num!G117</f>
        <v>0</v>
      </c>
      <c r="H117" s="67">
        <f>RES_hhdet_num!G117+RES_hhdet_in!H117-RES_hhdet_num!H117</f>
        <v>0</v>
      </c>
      <c r="I117" s="67">
        <f>RES_hhdet_num!H117+RES_hhdet_in!I117-RES_hhdet_num!I117</f>
        <v>0</v>
      </c>
      <c r="J117" s="67">
        <f>RES_hhdet_num!I117+RES_hhdet_in!J117-RES_hhdet_num!J117</f>
        <v>0</v>
      </c>
      <c r="K117" s="67">
        <f>RES_hhdet_num!J117+RES_hhdet_in!K117-RES_hhdet_num!K117</f>
        <v>0</v>
      </c>
      <c r="L117" s="67">
        <f>RES_hhdet_num!K117+RES_hhdet_in!L117-RES_hhdet_num!L117</f>
        <v>0</v>
      </c>
      <c r="M117" s="67">
        <f>RES_hhdet_num!L117+RES_hhdet_in!M117-RES_hhdet_num!M117</f>
        <v>0</v>
      </c>
      <c r="N117" s="67">
        <f>RES_hhdet_num!M117+RES_hhdet_in!N117-RES_hhdet_num!N117</f>
        <v>0</v>
      </c>
      <c r="O117" s="67">
        <f>RES_hhdet_num!N117+RES_hhdet_in!O117-RES_hhdet_num!O117</f>
        <v>0</v>
      </c>
      <c r="P117" s="67">
        <f>RES_hhdet_num!O117+RES_hhdet_in!P117-RES_hhdet_num!P117</f>
        <v>0</v>
      </c>
      <c r="Q117" s="67">
        <f>RES_hhdet_num!P117+RES_hhdet_in!Q117-RES_hhdet_num!Q117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RES_hhdet_num!B121+RES_hhdet_in!C121-RES_hhdet_num!C121</f>
        <v>0</v>
      </c>
      <c r="D121" s="67">
        <f>RES_hhdet_num!C121+RES_hhdet_in!D121-RES_hhdet_num!D121</f>
        <v>0</v>
      </c>
      <c r="E121" s="67">
        <f>RES_hhdet_num!D121+RES_hhdet_in!E121-RES_hhdet_num!E121</f>
        <v>0</v>
      </c>
      <c r="F121" s="67">
        <f>RES_hhdet_num!E121+RES_hhdet_in!F121-RES_hhdet_num!F121</f>
        <v>0</v>
      </c>
      <c r="G121" s="67">
        <f>RES_hhdet_num!F121+RES_hhdet_in!G121-RES_hhdet_num!G121</f>
        <v>0</v>
      </c>
      <c r="H121" s="67">
        <f>RES_hhdet_num!G121+RES_hhdet_in!H121-RES_hhdet_num!H121</f>
        <v>0</v>
      </c>
      <c r="I121" s="67">
        <f>RES_hhdet_num!H121+RES_hhdet_in!I121-RES_hhdet_num!I121</f>
        <v>0</v>
      </c>
      <c r="J121" s="67">
        <f>RES_hhdet_num!I121+RES_hhdet_in!J121-RES_hhdet_num!J121</f>
        <v>0</v>
      </c>
      <c r="K121" s="67">
        <f>RES_hhdet_num!J121+RES_hhdet_in!K121-RES_hhdet_num!K121</f>
        <v>0</v>
      </c>
      <c r="L121" s="67">
        <f>RES_hhdet_num!K121+RES_hhdet_in!L121-RES_hhdet_num!L121</f>
        <v>0</v>
      </c>
      <c r="M121" s="67">
        <f>RES_hhdet_num!L121+RES_hhdet_in!M121-RES_hhdet_num!M121</f>
        <v>0</v>
      </c>
      <c r="N121" s="67">
        <f>RES_hhdet_num!M121+RES_hhdet_in!N121-RES_hhdet_num!N121</f>
        <v>0</v>
      </c>
      <c r="O121" s="67">
        <f>RES_hhdet_num!N121+RES_hhdet_in!O121-RES_hhdet_num!O121</f>
        <v>0</v>
      </c>
      <c r="P121" s="67">
        <f>RES_hhdet_num!O121+RES_hhdet_in!P121-RES_hhdet_num!P121</f>
        <v>0</v>
      </c>
      <c r="Q121" s="67">
        <f>RES_hhdet_num!P121+RES_hhdet_in!Q121-RES_hhdet_num!Q121</f>
        <v>0</v>
      </c>
    </row>
    <row r="122" spans="1:17" ht="12" customHeight="1" x14ac:dyDescent="0.25">
      <c r="A122" s="29" t="s">
        <v>140</v>
      </c>
      <c r="B122" s="83"/>
      <c r="C122" s="83">
        <f>RES_hhdet_num!B122+RES_hhdet_in!C122-RES_hhdet_num!C122</f>
        <v>0</v>
      </c>
      <c r="D122" s="83">
        <f>RES_hhdet_num!C122+RES_hhdet_in!D122-RES_hhdet_num!D122</f>
        <v>0</v>
      </c>
      <c r="E122" s="83">
        <f>RES_hhdet_num!D122+RES_hhdet_in!E122-RES_hhdet_num!E122</f>
        <v>0</v>
      </c>
      <c r="F122" s="83">
        <f>RES_hhdet_num!E122+RES_hhdet_in!F122-RES_hhdet_num!F122</f>
        <v>0</v>
      </c>
      <c r="G122" s="83">
        <f>RES_hhdet_num!F122+RES_hhdet_in!G122-RES_hhdet_num!G122</f>
        <v>0</v>
      </c>
      <c r="H122" s="83">
        <f>RES_hhdet_num!G122+RES_hhdet_in!H122-RES_hhdet_num!H122</f>
        <v>0</v>
      </c>
      <c r="I122" s="83">
        <f>RES_hhdet_num!H122+RES_hhdet_in!I122-RES_hhdet_num!I122</f>
        <v>0</v>
      </c>
      <c r="J122" s="83">
        <f>RES_hhdet_num!I122+RES_hhdet_in!J122-RES_hhdet_num!J122</f>
        <v>0</v>
      </c>
      <c r="K122" s="83">
        <f>RES_hhdet_num!J122+RES_hhdet_in!K122-RES_hhdet_num!K122</f>
        <v>0</v>
      </c>
      <c r="L122" s="83">
        <f>RES_hhdet_num!K122+RES_hhdet_in!L122-RES_hhdet_num!L122</f>
        <v>0</v>
      </c>
      <c r="M122" s="83">
        <f>RES_hhdet_num!L122+RES_hhdet_in!M122-RES_hhdet_num!M122</f>
        <v>0</v>
      </c>
      <c r="N122" s="83">
        <f>RES_hhdet_num!M122+RES_hhdet_in!N122-RES_hhdet_num!N122</f>
        <v>0</v>
      </c>
      <c r="O122" s="83">
        <f>RES_hhdet_num!N122+RES_hhdet_in!O122-RES_hhdet_num!O122</f>
        <v>0</v>
      </c>
      <c r="P122" s="83">
        <f>RES_hhdet_num!O122+RES_hhdet_in!P122-RES_hhdet_num!P122</f>
        <v>0</v>
      </c>
      <c r="Q122" s="83">
        <f>RES_hhdet_num!P122+RES_hhdet_in!Q122-RES_hhdet_num!Q122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RES_hhdet_num!B126+RES_hhdet_in!C126-RES_hhdet_num!C126</f>
        <v>0</v>
      </c>
      <c r="D126" s="67">
        <f>RES_hhdet_num!C126+RES_hhdet_in!D126-RES_hhdet_num!D126</f>
        <v>0</v>
      </c>
      <c r="E126" s="67">
        <f>RES_hhdet_num!D126+RES_hhdet_in!E126-RES_hhdet_num!E126</f>
        <v>0</v>
      </c>
      <c r="F126" s="67">
        <f>RES_hhdet_num!E126+RES_hhdet_in!F126-RES_hhdet_num!F126</f>
        <v>0</v>
      </c>
      <c r="G126" s="67">
        <f>RES_hhdet_num!F126+RES_hhdet_in!G126-RES_hhdet_num!G126</f>
        <v>0</v>
      </c>
      <c r="H126" s="67">
        <f>RES_hhdet_num!G126+RES_hhdet_in!H126-RES_hhdet_num!H126</f>
        <v>0</v>
      </c>
      <c r="I126" s="67">
        <f>RES_hhdet_num!H126+RES_hhdet_in!I126-RES_hhdet_num!I126</f>
        <v>0</v>
      </c>
      <c r="J126" s="67">
        <f>RES_hhdet_num!I126+RES_hhdet_in!J126-RES_hhdet_num!J126</f>
        <v>0</v>
      </c>
      <c r="K126" s="67">
        <f>RES_hhdet_num!J126+RES_hhdet_in!K126-RES_hhdet_num!K126</f>
        <v>0</v>
      </c>
      <c r="L126" s="67">
        <f>RES_hhdet_num!K126+RES_hhdet_in!L126-RES_hhdet_num!L126</f>
        <v>0</v>
      </c>
      <c r="M126" s="67">
        <f>RES_hhdet_num!L126+RES_hhdet_in!M126-RES_hhdet_num!M126</f>
        <v>0</v>
      </c>
      <c r="N126" s="67">
        <f>RES_hhdet_num!M126+RES_hhdet_in!N126-RES_hhdet_num!N126</f>
        <v>0</v>
      </c>
      <c r="O126" s="67">
        <f>RES_hhdet_num!N126+RES_hhdet_in!O126-RES_hhdet_num!O126</f>
        <v>0</v>
      </c>
      <c r="P126" s="67">
        <f>RES_hhdet_num!O126+RES_hhdet_in!P126-RES_hhdet_num!P126</f>
        <v>0</v>
      </c>
      <c r="Q126" s="67">
        <f>RES_hhdet_num!P126+RES_hhdet_in!Q126-RES_hhdet_num!Q126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RES_hhdet_num!B129+RES_hhdet_in!C129-RES_hhdet_num!C129</f>
        <v>0</v>
      </c>
      <c r="D129" s="67">
        <f>RES_hhdet_num!C129+RES_hhdet_in!D129-RES_hhdet_num!D129</f>
        <v>0</v>
      </c>
      <c r="E129" s="67">
        <f>RES_hhdet_num!D129+RES_hhdet_in!E129-RES_hhdet_num!E129</f>
        <v>0</v>
      </c>
      <c r="F129" s="67">
        <f>RES_hhdet_num!E129+RES_hhdet_in!F129-RES_hhdet_num!F129</f>
        <v>0</v>
      </c>
      <c r="G129" s="67">
        <f>RES_hhdet_num!F129+RES_hhdet_in!G129-RES_hhdet_num!G129</f>
        <v>0</v>
      </c>
      <c r="H129" s="67">
        <f>RES_hhdet_num!G129+RES_hhdet_in!H129-RES_hhdet_num!H129</f>
        <v>0</v>
      </c>
      <c r="I129" s="67">
        <f>RES_hhdet_num!H129+RES_hhdet_in!I129-RES_hhdet_num!I129</f>
        <v>0</v>
      </c>
      <c r="J129" s="67">
        <f>RES_hhdet_num!I129+RES_hhdet_in!J129-RES_hhdet_num!J129</f>
        <v>0</v>
      </c>
      <c r="K129" s="67">
        <f>RES_hhdet_num!J129+RES_hhdet_in!K129-RES_hhdet_num!K129</f>
        <v>0</v>
      </c>
      <c r="L129" s="67">
        <f>RES_hhdet_num!K129+RES_hhdet_in!L129-RES_hhdet_num!L129</f>
        <v>0</v>
      </c>
      <c r="M129" s="67">
        <f>RES_hhdet_num!L129+RES_hhdet_in!M129-RES_hhdet_num!M129</f>
        <v>0</v>
      </c>
      <c r="N129" s="67">
        <f>RES_hhdet_num!M129+RES_hhdet_in!N129-RES_hhdet_num!N129</f>
        <v>0</v>
      </c>
      <c r="O129" s="67">
        <f>RES_hhdet_num!N129+RES_hhdet_in!O129-RES_hhdet_num!O129</f>
        <v>0</v>
      </c>
      <c r="P129" s="67">
        <f>RES_hhdet_num!O129+RES_hhdet_in!P129-RES_hhdet_num!P129</f>
        <v>0</v>
      </c>
      <c r="Q129" s="67">
        <f>RES_hhdet_num!P129+RES_hhdet_in!Q129-RES_hhdet_num!Q129</f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RES_hhdet_num!B131+RES_hhdet_in!C131-RES_hhdet_num!C131</f>
        <v>0</v>
      </c>
      <c r="D131" s="67">
        <f>RES_hhdet_num!C131+RES_hhdet_in!D131-RES_hhdet_num!D131</f>
        <v>0</v>
      </c>
      <c r="E131" s="67">
        <f>RES_hhdet_num!D131+RES_hhdet_in!E131-RES_hhdet_num!E131</f>
        <v>0</v>
      </c>
      <c r="F131" s="67">
        <f>RES_hhdet_num!E131+RES_hhdet_in!F131-RES_hhdet_num!F131</f>
        <v>0</v>
      </c>
      <c r="G131" s="67">
        <f>RES_hhdet_num!F131+RES_hhdet_in!G131-RES_hhdet_num!G131</f>
        <v>0</v>
      </c>
      <c r="H131" s="67">
        <f>RES_hhdet_num!G131+RES_hhdet_in!H131-RES_hhdet_num!H131</f>
        <v>0</v>
      </c>
      <c r="I131" s="67">
        <f>RES_hhdet_num!H131+RES_hhdet_in!I131-RES_hhdet_num!I131</f>
        <v>0</v>
      </c>
      <c r="J131" s="67">
        <f>RES_hhdet_num!I131+RES_hhdet_in!J131-RES_hhdet_num!J131</f>
        <v>0</v>
      </c>
      <c r="K131" s="67">
        <f>RES_hhdet_num!J131+RES_hhdet_in!K131-RES_hhdet_num!K131</f>
        <v>0</v>
      </c>
      <c r="L131" s="67">
        <f>RES_hhdet_num!K131+RES_hhdet_in!L131-RES_hhdet_num!L131</f>
        <v>0</v>
      </c>
      <c r="M131" s="67">
        <f>RES_hhdet_num!L131+RES_hhdet_in!M131-RES_hhdet_num!M131</f>
        <v>0</v>
      </c>
      <c r="N131" s="67">
        <f>RES_hhdet_num!M131+RES_hhdet_in!N131-RES_hhdet_num!N131</f>
        <v>0</v>
      </c>
      <c r="O131" s="67">
        <f>RES_hhdet_num!N131+RES_hhdet_in!O131-RES_hhdet_num!O131</f>
        <v>0</v>
      </c>
      <c r="P131" s="67">
        <f>RES_hhdet_num!O131+RES_hhdet_in!P131-RES_hhdet_num!P131</f>
        <v>0</v>
      </c>
      <c r="Q131" s="67">
        <f>RES_hhdet_num!P131+RES_hhdet_in!Q131-RES_hhdet_num!Q131</f>
        <v>0</v>
      </c>
    </row>
    <row r="132" spans="1:17" ht="12" customHeight="1" x14ac:dyDescent="0.25">
      <c r="A132" s="23" t="s">
        <v>147</v>
      </c>
      <c r="B132" s="67"/>
      <c r="C132" s="67">
        <f>RES_hhdet_num!B132+RES_hhdet_in!C132-RES_hhdet_num!C132</f>
        <v>0</v>
      </c>
      <c r="D132" s="67">
        <f>RES_hhdet_num!C132+RES_hhdet_in!D132-RES_hhdet_num!D132</f>
        <v>0</v>
      </c>
      <c r="E132" s="67">
        <f>RES_hhdet_num!D132+RES_hhdet_in!E132-RES_hhdet_num!E132</f>
        <v>0</v>
      </c>
      <c r="F132" s="67">
        <f>RES_hhdet_num!E132+RES_hhdet_in!F132-RES_hhdet_num!F132</f>
        <v>0</v>
      </c>
      <c r="G132" s="67">
        <f>RES_hhdet_num!F132+RES_hhdet_in!G132-RES_hhdet_num!G132</f>
        <v>0</v>
      </c>
      <c r="H132" s="67">
        <f>RES_hhdet_num!G132+RES_hhdet_in!H132-RES_hhdet_num!H132</f>
        <v>0</v>
      </c>
      <c r="I132" s="67">
        <f>RES_hhdet_num!H132+RES_hhdet_in!I132-RES_hhdet_num!I132</f>
        <v>0</v>
      </c>
      <c r="J132" s="67">
        <f>RES_hhdet_num!I132+RES_hhdet_in!J132-RES_hhdet_num!J132</f>
        <v>0</v>
      </c>
      <c r="K132" s="67">
        <f>RES_hhdet_num!J132+RES_hhdet_in!K132-RES_hhdet_num!K132</f>
        <v>0</v>
      </c>
      <c r="L132" s="67">
        <f>RES_hhdet_num!K132+RES_hhdet_in!L132-RES_hhdet_num!L132</f>
        <v>0</v>
      </c>
      <c r="M132" s="67">
        <f>RES_hhdet_num!L132+RES_hhdet_in!M132-RES_hhdet_num!M132</f>
        <v>0</v>
      </c>
      <c r="N132" s="67">
        <f>RES_hhdet_num!M132+RES_hhdet_in!N132-RES_hhdet_num!N132</f>
        <v>0</v>
      </c>
      <c r="O132" s="67">
        <f>RES_hhdet_num!N132+RES_hhdet_in!O132-RES_hhdet_num!O132</f>
        <v>0</v>
      </c>
      <c r="P132" s="67">
        <f>RES_hhdet_num!O132+RES_hhdet_in!P132-RES_hhdet_num!P132</f>
        <v>0</v>
      </c>
      <c r="Q132" s="67">
        <f>RES_hhdet_num!P132+RES_hhdet_in!Q132-RES_hhdet_num!Q132</f>
        <v>0</v>
      </c>
    </row>
    <row r="133" spans="1:17" ht="12" hidden="1" customHeight="1" x14ac:dyDescent="0.25">
      <c r="A133" s="148" t="s">
        <v>61</v>
      </c>
      <c r="B133" s="67"/>
      <c r="C133" s="67">
        <f>RES_hhdet_num!B133+RES_hhdet_in!C133-RES_hhdet_num!C133</f>
        <v>0</v>
      </c>
      <c r="D133" s="67">
        <f>RES_hhdet_num!C133+RES_hhdet_in!D133-RES_hhdet_num!D133</f>
        <v>0</v>
      </c>
      <c r="E133" s="67">
        <f>RES_hhdet_num!D133+RES_hhdet_in!E133-RES_hhdet_num!E133</f>
        <v>0</v>
      </c>
      <c r="F133" s="67">
        <f>RES_hhdet_num!E133+RES_hhdet_in!F133-RES_hhdet_num!F133</f>
        <v>0</v>
      </c>
      <c r="G133" s="67">
        <f>RES_hhdet_num!F133+RES_hhdet_in!G133-RES_hhdet_num!G133</f>
        <v>0</v>
      </c>
      <c r="H133" s="67">
        <f>RES_hhdet_num!G133+RES_hhdet_in!H133-RES_hhdet_num!H133</f>
        <v>0</v>
      </c>
      <c r="I133" s="67">
        <f>RES_hhdet_num!H133+RES_hhdet_in!I133-RES_hhdet_num!I133</f>
        <v>0</v>
      </c>
      <c r="J133" s="67">
        <f>RES_hhdet_num!I133+RES_hhdet_in!J133-RES_hhdet_num!J133</f>
        <v>0</v>
      </c>
      <c r="K133" s="67">
        <f>RES_hhdet_num!J133+RES_hhdet_in!K133-RES_hhdet_num!K133</f>
        <v>0</v>
      </c>
      <c r="L133" s="67">
        <f>RES_hhdet_num!K133+RES_hhdet_in!L133-RES_hhdet_num!L133</f>
        <v>0</v>
      </c>
      <c r="M133" s="67">
        <f>RES_hhdet_num!L133+RES_hhdet_in!M133-RES_hhdet_num!M133</f>
        <v>0</v>
      </c>
      <c r="N133" s="67">
        <f>RES_hhdet_num!M133+RES_hhdet_in!N133-RES_hhdet_num!N133</f>
        <v>0</v>
      </c>
      <c r="O133" s="67">
        <f>RES_hhdet_num!N133+RES_hhdet_in!O133-RES_hhdet_num!O133</f>
        <v>0</v>
      </c>
      <c r="P133" s="67">
        <f>RES_hhdet_num!O133+RES_hhdet_in!P133-RES_hhdet_num!P133</f>
        <v>0</v>
      </c>
      <c r="Q133" s="67">
        <f>RES_hhdet_num!P133+RES_hhdet_in!Q133-RES_hhdet_num!Q133</f>
        <v>0</v>
      </c>
    </row>
    <row r="134" spans="1:17" ht="12" hidden="1" customHeight="1" x14ac:dyDescent="0.25">
      <c r="A134" s="148" t="s">
        <v>59</v>
      </c>
      <c r="B134" s="67"/>
      <c r="C134" s="67">
        <f>RES_hhdet_num!B134+RES_hhdet_in!C134-RES_hhdet_num!C134</f>
        <v>0</v>
      </c>
      <c r="D134" s="67">
        <f>RES_hhdet_num!C134+RES_hhdet_in!D134-RES_hhdet_num!D134</f>
        <v>0</v>
      </c>
      <c r="E134" s="67">
        <f>RES_hhdet_num!D134+RES_hhdet_in!E134-RES_hhdet_num!E134</f>
        <v>0</v>
      </c>
      <c r="F134" s="67">
        <f>RES_hhdet_num!E134+RES_hhdet_in!F134-RES_hhdet_num!F134</f>
        <v>0</v>
      </c>
      <c r="G134" s="67">
        <f>RES_hhdet_num!F134+RES_hhdet_in!G134-RES_hhdet_num!G134</f>
        <v>0</v>
      </c>
      <c r="H134" s="67">
        <f>RES_hhdet_num!G134+RES_hhdet_in!H134-RES_hhdet_num!H134</f>
        <v>0</v>
      </c>
      <c r="I134" s="67">
        <f>RES_hhdet_num!H134+RES_hhdet_in!I134-RES_hhdet_num!I134</f>
        <v>0</v>
      </c>
      <c r="J134" s="67">
        <f>RES_hhdet_num!I134+RES_hhdet_in!J134-RES_hhdet_num!J134</f>
        <v>0</v>
      </c>
      <c r="K134" s="67">
        <f>RES_hhdet_num!J134+RES_hhdet_in!K134-RES_hhdet_num!K134</f>
        <v>0</v>
      </c>
      <c r="L134" s="67">
        <f>RES_hhdet_num!K134+RES_hhdet_in!L134-RES_hhdet_num!L134</f>
        <v>0</v>
      </c>
      <c r="M134" s="67">
        <f>RES_hhdet_num!L134+RES_hhdet_in!M134-RES_hhdet_num!M134</f>
        <v>0</v>
      </c>
      <c r="N134" s="67">
        <f>RES_hhdet_num!M134+RES_hhdet_in!N134-RES_hhdet_num!N134</f>
        <v>0</v>
      </c>
      <c r="O134" s="67">
        <f>RES_hhdet_num!N134+RES_hhdet_in!O134-RES_hhdet_num!O134</f>
        <v>0</v>
      </c>
      <c r="P134" s="67">
        <f>RES_hhdet_num!O134+RES_hhdet_in!P134-RES_hhdet_num!P134</f>
        <v>0</v>
      </c>
      <c r="Q134" s="67">
        <f>RES_hhdet_num!P134+RES_hhdet_in!Q134-RES_hhdet_num!Q134</f>
        <v>0</v>
      </c>
    </row>
    <row r="135" spans="1:17" ht="12" customHeight="1" x14ac:dyDescent="0.25">
      <c r="A135" s="23" t="s">
        <v>142</v>
      </c>
      <c r="B135" s="67"/>
      <c r="C135" s="67">
        <f>RES_hhdet_num!B135+RES_hhdet_in!C135-RES_hhdet_num!C135</f>
        <v>0</v>
      </c>
      <c r="D135" s="67">
        <f>RES_hhdet_num!C135+RES_hhdet_in!D135-RES_hhdet_num!D135</f>
        <v>0</v>
      </c>
      <c r="E135" s="67">
        <f>RES_hhdet_num!D135+RES_hhdet_in!E135-RES_hhdet_num!E135</f>
        <v>0</v>
      </c>
      <c r="F135" s="67">
        <f>RES_hhdet_num!E135+RES_hhdet_in!F135-RES_hhdet_num!F135</f>
        <v>0</v>
      </c>
      <c r="G135" s="67">
        <f>RES_hhdet_num!F135+RES_hhdet_in!G135-RES_hhdet_num!G135</f>
        <v>0</v>
      </c>
      <c r="H135" s="67">
        <f>RES_hhdet_num!G135+RES_hhdet_in!H135-RES_hhdet_num!H135</f>
        <v>0</v>
      </c>
      <c r="I135" s="67">
        <f>RES_hhdet_num!H135+RES_hhdet_in!I135-RES_hhdet_num!I135</f>
        <v>0</v>
      </c>
      <c r="J135" s="67">
        <f>RES_hhdet_num!I135+RES_hhdet_in!J135-RES_hhdet_num!J135</f>
        <v>0</v>
      </c>
      <c r="K135" s="67">
        <f>RES_hhdet_num!J135+RES_hhdet_in!K135-RES_hhdet_num!K135</f>
        <v>0</v>
      </c>
      <c r="L135" s="67">
        <f>RES_hhdet_num!K135+RES_hhdet_in!L135-RES_hhdet_num!L135</f>
        <v>0</v>
      </c>
      <c r="M135" s="67">
        <f>RES_hhdet_num!L135+RES_hhdet_in!M135-RES_hhdet_num!M135</f>
        <v>0</v>
      </c>
      <c r="N135" s="67">
        <f>RES_hhdet_num!M135+RES_hhdet_in!N135-RES_hhdet_num!N135</f>
        <v>0</v>
      </c>
      <c r="O135" s="67">
        <f>RES_hhdet_num!N135+RES_hhdet_in!O135-RES_hhdet_num!O135</f>
        <v>0</v>
      </c>
      <c r="P135" s="67">
        <f>RES_hhdet_num!O135+RES_hhdet_in!P135-RES_hhdet_num!P135</f>
        <v>0</v>
      </c>
      <c r="Q135" s="67">
        <f>RES_hhdet_num!P135+RES_hhdet_in!Q135-RES_hhdet_num!Q135</f>
        <v>0</v>
      </c>
    </row>
    <row r="136" spans="1:17" ht="12" customHeight="1" x14ac:dyDescent="0.25">
      <c r="A136" s="23" t="s">
        <v>141</v>
      </c>
      <c r="B136" s="67"/>
      <c r="C136" s="67">
        <f>RES_hhdet_num!B136+RES_hhdet_in!C136-RES_hhdet_num!C136</f>
        <v>0</v>
      </c>
      <c r="D136" s="67">
        <f>RES_hhdet_num!C136+RES_hhdet_in!D136-RES_hhdet_num!D136</f>
        <v>0</v>
      </c>
      <c r="E136" s="67">
        <f>RES_hhdet_num!D136+RES_hhdet_in!E136-RES_hhdet_num!E136</f>
        <v>0</v>
      </c>
      <c r="F136" s="67">
        <f>RES_hhdet_num!E136+RES_hhdet_in!F136-RES_hhdet_num!F136</f>
        <v>0</v>
      </c>
      <c r="G136" s="67">
        <f>RES_hhdet_num!F136+RES_hhdet_in!G136-RES_hhdet_num!G136</f>
        <v>0</v>
      </c>
      <c r="H136" s="67">
        <f>RES_hhdet_num!G136+RES_hhdet_in!H136-RES_hhdet_num!H136</f>
        <v>0</v>
      </c>
      <c r="I136" s="67">
        <f>RES_hhdet_num!H136+RES_hhdet_in!I136-RES_hhdet_num!I136</f>
        <v>0</v>
      </c>
      <c r="J136" s="67">
        <f>RES_hhdet_num!I136+RES_hhdet_in!J136-RES_hhdet_num!J136</f>
        <v>0</v>
      </c>
      <c r="K136" s="67">
        <f>RES_hhdet_num!J136+RES_hhdet_in!K136-RES_hhdet_num!K136</f>
        <v>0</v>
      </c>
      <c r="L136" s="67">
        <f>RES_hhdet_num!K136+RES_hhdet_in!L136-RES_hhdet_num!L136</f>
        <v>0</v>
      </c>
      <c r="M136" s="67">
        <f>RES_hhdet_num!L136+RES_hhdet_in!M136-RES_hhdet_num!M136</f>
        <v>0</v>
      </c>
      <c r="N136" s="67">
        <f>RES_hhdet_num!M136+RES_hhdet_in!N136-RES_hhdet_num!N136</f>
        <v>0</v>
      </c>
      <c r="O136" s="67">
        <f>RES_hhdet_num!N136+RES_hhdet_in!O136-RES_hhdet_num!O136</f>
        <v>0</v>
      </c>
      <c r="P136" s="67">
        <f>RES_hhdet_num!O136+RES_hhdet_in!P136-RES_hhdet_num!P136</f>
        <v>0</v>
      </c>
      <c r="Q136" s="67">
        <f>RES_hhdet_num!P136+RES_hhdet_in!Q136-RES_hhdet_num!Q136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RES_hhdet_num!B140+RES_hhdet_in!C140-RES_hhdet_num!C140</f>
        <v>0</v>
      </c>
      <c r="D140" s="67">
        <f>RES_hhdet_num!C140+RES_hhdet_in!D140-RES_hhdet_num!D140</f>
        <v>0</v>
      </c>
      <c r="E140" s="67">
        <f>RES_hhdet_num!D140+RES_hhdet_in!E140-RES_hhdet_num!E140</f>
        <v>0</v>
      </c>
      <c r="F140" s="67">
        <f>RES_hhdet_num!E140+RES_hhdet_in!F140-RES_hhdet_num!F140</f>
        <v>0</v>
      </c>
      <c r="G140" s="67">
        <f>RES_hhdet_num!F140+RES_hhdet_in!G140-RES_hhdet_num!G140</f>
        <v>0</v>
      </c>
      <c r="H140" s="67">
        <f>RES_hhdet_num!G140+RES_hhdet_in!H140-RES_hhdet_num!H140</f>
        <v>0</v>
      </c>
      <c r="I140" s="67">
        <f>RES_hhdet_num!H140+RES_hhdet_in!I140-RES_hhdet_num!I140</f>
        <v>0</v>
      </c>
      <c r="J140" s="67">
        <f>RES_hhdet_num!I140+RES_hhdet_in!J140-RES_hhdet_num!J140</f>
        <v>0</v>
      </c>
      <c r="K140" s="67">
        <f>RES_hhdet_num!J140+RES_hhdet_in!K140-RES_hhdet_num!K140</f>
        <v>0</v>
      </c>
      <c r="L140" s="67">
        <f>RES_hhdet_num!K140+RES_hhdet_in!L140-RES_hhdet_num!L140</f>
        <v>0</v>
      </c>
      <c r="M140" s="67">
        <f>RES_hhdet_num!L140+RES_hhdet_in!M140-RES_hhdet_num!M140</f>
        <v>0</v>
      </c>
      <c r="N140" s="67">
        <f>RES_hhdet_num!M140+RES_hhdet_in!N140-RES_hhdet_num!N140</f>
        <v>0</v>
      </c>
      <c r="O140" s="67">
        <f>RES_hhdet_num!N140+RES_hhdet_in!O140-RES_hhdet_num!O140</f>
        <v>0</v>
      </c>
      <c r="P140" s="67">
        <f>RES_hhdet_num!O140+RES_hhdet_in!P140-RES_hhdet_num!P140</f>
        <v>0</v>
      </c>
      <c r="Q140" s="67">
        <f>RES_hhdet_num!P140+RES_hhdet_in!Q140-RES_hhdet_num!Q140</f>
        <v>0</v>
      </c>
    </row>
    <row r="141" spans="1:17" ht="12" customHeight="1" x14ac:dyDescent="0.25">
      <c r="A141" s="29" t="s">
        <v>140</v>
      </c>
      <c r="B141" s="83"/>
      <c r="C141" s="83">
        <f>RES_hhdet_num!B141+RES_hhdet_in!C141-RES_hhdet_num!C141</f>
        <v>0</v>
      </c>
      <c r="D141" s="83">
        <f>RES_hhdet_num!C141+RES_hhdet_in!D141-RES_hhdet_num!D141</f>
        <v>0</v>
      </c>
      <c r="E141" s="83">
        <f>RES_hhdet_num!D141+RES_hhdet_in!E141-RES_hhdet_num!E141</f>
        <v>0</v>
      </c>
      <c r="F141" s="83">
        <f>RES_hhdet_num!E141+RES_hhdet_in!F141-RES_hhdet_num!F141</f>
        <v>0</v>
      </c>
      <c r="G141" s="83">
        <f>RES_hhdet_num!F141+RES_hhdet_in!G141-RES_hhdet_num!G141</f>
        <v>0</v>
      </c>
      <c r="H141" s="83">
        <f>RES_hhdet_num!G141+RES_hhdet_in!H141-RES_hhdet_num!H141</f>
        <v>0</v>
      </c>
      <c r="I141" s="83">
        <f>RES_hhdet_num!H141+RES_hhdet_in!I141-RES_hhdet_num!I141</f>
        <v>0</v>
      </c>
      <c r="J141" s="83">
        <f>RES_hhdet_num!I141+RES_hhdet_in!J141-RES_hhdet_num!J141</f>
        <v>0</v>
      </c>
      <c r="K141" s="83">
        <f>RES_hhdet_num!J141+RES_hhdet_in!K141-RES_hhdet_num!K141</f>
        <v>0</v>
      </c>
      <c r="L141" s="83">
        <f>RES_hhdet_num!K141+RES_hhdet_in!L141-RES_hhdet_num!L141</f>
        <v>0</v>
      </c>
      <c r="M141" s="83">
        <f>RES_hhdet_num!L141+RES_hhdet_in!M141-RES_hhdet_num!M141</f>
        <v>0</v>
      </c>
      <c r="N141" s="83">
        <f>RES_hhdet_num!M141+RES_hhdet_in!N141-RES_hhdet_num!N141</f>
        <v>0</v>
      </c>
      <c r="O141" s="83">
        <f>RES_hhdet_num!N141+RES_hhdet_in!O141-RES_hhdet_num!O141</f>
        <v>0</v>
      </c>
      <c r="P141" s="83">
        <f>RES_hhdet_num!O141+RES_hhdet_in!P141-RES_hhdet_num!P141</f>
        <v>0</v>
      </c>
      <c r="Q141" s="83">
        <f>RES_hhdet_num!P141+RES_hhdet_in!Q141-RES_hhdet_num!Q141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RES_hhdet_num!B145+RES_hhdet_in!C145-RES_hhdet_num!C145</f>
        <v>83.6875</v>
      </c>
      <c r="D145" s="67">
        <f>RES_hhdet_num!C145+RES_hhdet_in!D145-RES_hhdet_num!D145</f>
        <v>83.6875</v>
      </c>
      <c r="E145" s="67">
        <f>RES_hhdet_num!D145+RES_hhdet_in!E145-RES_hhdet_num!E145</f>
        <v>83.6875</v>
      </c>
      <c r="F145" s="67">
        <f>RES_hhdet_num!E145+RES_hhdet_in!F145-RES_hhdet_num!F145</f>
        <v>83.6875</v>
      </c>
      <c r="G145" s="67">
        <f>RES_hhdet_num!F145+RES_hhdet_in!G145-RES_hhdet_num!G145</f>
        <v>83.687500000000455</v>
      </c>
      <c r="H145" s="67">
        <f>RES_hhdet_num!G145+RES_hhdet_in!H145-RES_hhdet_num!H145</f>
        <v>83.6875</v>
      </c>
      <c r="I145" s="67">
        <f>RES_hhdet_num!H145+RES_hhdet_in!I145-RES_hhdet_num!I145</f>
        <v>83.6875</v>
      </c>
      <c r="J145" s="67">
        <f>RES_hhdet_num!I145+RES_hhdet_in!J145-RES_hhdet_num!J145</f>
        <v>83.6875</v>
      </c>
      <c r="K145" s="67">
        <f>RES_hhdet_num!J145+RES_hhdet_in!K145-RES_hhdet_num!K145</f>
        <v>83.687500000000909</v>
      </c>
      <c r="L145" s="67">
        <f>RES_hhdet_num!K145+RES_hhdet_in!L145-RES_hhdet_num!L145</f>
        <v>83.687499999998181</v>
      </c>
      <c r="M145" s="67">
        <f>RES_hhdet_num!L145+RES_hhdet_in!M145-RES_hhdet_num!M145</f>
        <v>83.6875</v>
      </c>
      <c r="N145" s="67">
        <f>RES_hhdet_num!M145+RES_hhdet_in!N145-RES_hhdet_num!N145</f>
        <v>83.687499999998181</v>
      </c>
      <c r="O145" s="67">
        <f>RES_hhdet_num!N145+RES_hhdet_in!O145-RES_hhdet_num!O145</f>
        <v>83.6875</v>
      </c>
      <c r="P145" s="67">
        <f>RES_hhdet_num!O145+RES_hhdet_in!P145-RES_hhdet_num!P145</f>
        <v>83.687500000003638</v>
      </c>
      <c r="Q145" s="67">
        <f>RES_hhdet_num!P145+RES_hhdet_in!Q145-RES_hhdet_num!Q145</f>
        <v>83.6875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RES_hhdet_num!B147+RES_hhdet_in!C147-RES_hhdet_num!C147</f>
        <v>108.80000000000018</v>
      </c>
      <c r="D147" s="67">
        <f>RES_hhdet_num!C147+RES_hhdet_in!D147-RES_hhdet_num!D147</f>
        <v>75</v>
      </c>
      <c r="E147" s="67">
        <f>RES_hhdet_num!D147+RES_hhdet_in!E147-RES_hhdet_num!E147</f>
        <v>121.80000000000018</v>
      </c>
      <c r="F147" s="67">
        <f>RES_hhdet_num!E147+RES_hhdet_in!F147-RES_hhdet_num!F147</f>
        <v>138.39999999999964</v>
      </c>
      <c r="G147" s="67">
        <f>RES_hhdet_num!F147+RES_hhdet_in!G147-RES_hhdet_num!G147</f>
        <v>96.800000000000182</v>
      </c>
      <c r="H147" s="67">
        <f>RES_hhdet_num!G147+RES_hhdet_in!H147-RES_hhdet_num!H147</f>
        <v>181</v>
      </c>
      <c r="I147" s="67">
        <f>RES_hhdet_num!H147+RES_hhdet_in!I147-RES_hhdet_num!I147</f>
        <v>86.199999999999818</v>
      </c>
      <c r="J147" s="67">
        <f>RES_hhdet_num!I147+RES_hhdet_in!J147-RES_hhdet_num!J147</f>
        <v>112.40000000000009</v>
      </c>
      <c r="K147" s="67">
        <f>RES_hhdet_num!J147+RES_hhdet_in!K147-RES_hhdet_num!K147</f>
        <v>98</v>
      </c>
      <c r="L147" s="67">
        <f>RES_hhdet_num!K147+RES_hhdet_in!L147-RES_hhdet_num!L147</f>
        <v>225.20000000000073</v>
      </c>
      <c r="M147" s="67">
        <f>RES_hhdet_num!L147+RES_hhdet_in!M147-RES_hhdet_num!M147</f>
        <v>250.59999999999945</v>
      </c>
      <c r="N147" s="67">
        <f>RES_hhdet_num!M147+RES_hhdet_in!N147-RES_hhdet_num!N147</f>
        <v>379.39999999999964</v>
      </c>
      <c r="O147" s="67">
        <f>RES_hhdet_num!N147+RES_hhdet_in!O147-RES_hhdet_num!O147</f>
        <v>376.39999999999964</v>
      </c>
      <c r="P147" s="67">
        <f>RES_hhdet_num!O147+RES_hhdet_in!P147-RES_hhdet_num!P147</f>
        <v>685.40000000000146</v>
      </c>
      <c r="Q147" s="67">
        <f>RES_hhdet_num!P147+RES_hhdet_in!Q147-RES_hhdet_num!Q147</f>
        <v>1241.3999999999978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RES_hhdet_num!B149+RES_hhdet_in!C149-RES_hhdet_num!C149</f>
        <v>17.999999999999943</v>
      </c>
      <c r="D149" s="67">
        <f>RES_hhdet_num!C149+RES_hhdet_in!D149-RES_hhdet_num!D149</f>
        <v>72.332921400237751</v>
      </c>
      <c r="E149" s="67">
        <f>RES_hhdet_num!D149+RES_hhdet_in!E149-RES_hhdet_num!E149</f>
        <v>19.948007649612009</v>
      </c>
      <c r="F149" s="67">
        <f>RES_hhdet_num!E149+RES_hhdet_in!F149-RES_hhdet_num!F149</f>
        <v>71.545029904837691</v>
      </c>
      <c r="G149" s="67">
        <f>RES_hhdet_num!F149+RES_hhdet_in!G149-RES_hhdet_num!G149</f>
        <v>47.634512569476612</v>
      </c>
      <c r="H149" s="67">
        <f>RES_hhdet_num!G149+RES_hhdet_in!H149-RES_hhdet_num!H149</f>
        <v>53.547619462548937</v>
      </c>
      <c r="I149" s="67">
        <f>RES_hhdet_num!H149+RES_hhdet_in!I149-RES_hhdet_num!I149</f>
        <v>50.970235299686237</v>
      </c>
      <c r="J149" s="67">
        <f>RES_hhdet_num!I149+RES_hhdet_in!J149-RES_hhdet_num!J149</f>
        <v>43.346869619816289</v>
      </c>
      <c r="K149" s="67">
        <f>RES_hhdet_num!J149+RES_hhdet_in!K149-RES_hhdet_num!K149</f>
        <v>172.99999999999997</v>
      </c>
      <c r="L149" s="67">
        <f>RES_hhdet_num!K149+RES_hhdet_in!L149-RES_hhdet_num!L149</f>
        <v>96</v>
      </c>
      <c r="M149" s="67">
        <f>RES_hhdet_num!L149+RES_hhdet_in!M149-RES_hhdet_num!M149</f>
        <v>157.00000000000003</v>
      </c>
      <c r="N149" s="67">
        <f>RES_hhdet_num!M149+RES_hhdet_in!N149-RES_hhdet_num!N149</f>
        <v>0</v>
      </c>
      <c r="O149" s="67">
        <f>RES_hhdet_num!N149+RES_hhdet_in!O149-RES_hhdet_num!O149</f>
        <v>0</v>
      </c>
      <c r="P149" s="67">
        <f>RES_hhdet_num!O149+RES_hhdet_in!P149-RES_hhdet_num!P149</f>
        <v>0</v>
      </c>
      <c r="Q149" s="67">
        <f>RES_hhdet_num!P149+RES_hhdet_in!Q149-RES_hhdet_num!Q149</f>
        <v>0</v>
      </c>
    </row>
    <row r="150" spans="1:17" ht="12" customHeight="1" x14ac:dyDescent="0.25">
      <c r="A150" s="23" t="s">
        <v>143</v>
      </c>
      <c r="B150" s="67"/>
      <c r="C150" s="67">
        <f>RES_hhdet_num!B150+RES_hhdet_in!C150-RES_hhdet_num!C150</f>
        <v>0.19765688318843866</v>
      </c>
      <c r="D150" s="67">
        <f>RES_hhdet_num!C150+RES_hhdet_in!D150-RES_hhdet_num!D150</f>
        <v>5.5322983323564889E-2</v>
      </c>
      <c r="E150" s="67">
        <f>RES_hhdet_num!D150+RES_hhdet_in!E150-RES_hhdet_num!E150</f>
        <v>0.17311777102319303</v>
      </c>
      <c r="F150" s="67">
        <f>RES_hhdet_num!E150+RES_hhdet_in!F150-RES_hhdet_num!F150</f>
        <v>0</v>
      </c>
      <c r="G150" s="67">
        <f>RES_hhdet_num!F150+RES_hhdet_in!G150-RES_hhdet_num!G150</f>
        <v>0</v>
      </c>
      <c r="H150" s="67">
        <f>RES_hhdet_num!G150+RES_hhdet_in!H150-RES_hhdet_num!H150</f>
        <v>0.70605426071921462</v>
      </c>
      <c r="I150" s="67">
        <f>RES_hhdet_num!H150+RES_hhdet_in!I150-RES_hhdet_num!I150</f>
        <v>0</v>
      </c>
      <c r="J150" s="67">
        <f>RES_hhdet_num!I150+RES_hhdet_in!J150-RES_hhdet_num!J150</f>
        <v>0</v>
      </c>
      <c r="K150" s="67">
        <f>RES_hhdet_num!J150+RES_hhdet_in!K150-RES_hhdet_num!K150</f>
        <v>1.4540020379205902</v>
      </c>
      <c r="L150" s="67">
        <f>RES_hhdet_num!K150+RES_hhdet_in!L150-RES_hhdet_num!L150</f>
        <v>3.4901661856207227</v>
      </c>
      <c r="M150" s="67">
        <f>RES_hhdet_num!L150+RES_hhdet_in!M150-RES_hhdet_num!M150</f>
        <v>12.000000000000002</v>
      </c>
      <c r="N150" s="67">
        <f>RES_hhdet_num!M150+RES_hhdet_in!N150-RES_hhdet_num!N150</f>
        <v>0</v>
      </c>
      <c r="O150" s="67">
        <f>RES_hhdet_num!N150+RES_hhdet_in!O150-RES_hhdet_num!O150</f>
        <v>0</v>
      </c>
      <c r="P150" s="67">
        <f>RES_hhdet_num!O150+RES_hhdet_in!P150-RES_hhdet_num!P150</f>
        <v>0</v>
      </c>
      <c r="Q150" s="67">
        <f>RES_hhdet_num!P150+RES_hhdet_in!Q150-RES_hhdet_num!Q150</f>
        <v>0</v>
      </c>
    </row>
    <row r="151" spans="1:17" ht="12" hidden="1" customHeight="1" x14ac:dyDescent="0.25">
      <c r="A151" s="148" t="s">
        <v>57</v>
      </c>
      <c r="B151" s="67"/>
      <c r="C151" s="67">
        <f>RES_hhdet_num!B151+RES_hhdet_in!C151-RES_hhdet_num!C151</f>
        <v>0</v>
      </c>
      <c r="D151" s="67">
        <f>RES_hhdet_num!C151+RES_hhdet_in!D151-RES_hhdet_num!D151</f>
        <v>0</v>
      </c>
      <c r="E151" s="67">
        <f>RES_hhdet_num!D151+RES_hhdet_in!E151-RES_hhdet_num!E151</f>
        <v>0</v>
      </c>
      <c r="F151" s="67">
        <f>RES_hhdet_num!E151+RES_hhdet_in!F151-RES_hhdet_num!F151</f>
        <v>0</v>
      </c>
      <c r="G151" s="67">
        <f>RES_hhdet_num!F151+RES_hhdet_in!G151-RES_hhdet_num!G151</f>
        <v>0</v>
      </c>
      <c r="H151" s="67">
        <f>RES_hhdet_num!G151+RES_hhdet_in!H151-RES_hhdet_num!H151</f>
        <v>0</v>
      </c>
      <c r="I151" s="67">
        <f>RES_hhdet_num!H151+RES_hhdet_in!I151-RES_hhdet_num!I151</f>
        <v>0</v>
      </c>
      <c r="J151" s="67">
        <f>RES_hhdet_num!I151+RES_hhdet_in!J151-RES_hhdet_num!J151</f>
        <v>0</v>
      </c>
      <c r="K151" s="67">
        <f>RES_hhdet_num!J151+RES_hhdet_in!K151-RES_hhdet_num!K151</f>
        <v>0</v>
      </c>
      <c r="L151" s="67">
        <f>RES_hhdet_num!K151+RES_hhdet_in!L151-RES_hhdet_num!L151</f>
        <v>0</v>
      </c>
      <c r="M151" s="67">
        <f>RES_hhdet_num!L151+RES_hhdet_in!M151-RES_hhdet_num!M151</f>
        <v>0</v>
      </c>
      <c r="N151" s="67">
        <f>RES_hhdet_num!M151+RES_hhdet_in!N151-RES_hhdet_num!N151</f>
        <v>0</v>
      </c>
      <c r="O151" s="67">
        <f>RES_hhdet_num!N151+RES_hhdet_in!O151-RES_hhdet_num!O151</f>
        <v>0</v>
      </c>
      <c r="P151" s="67">
        <f>RES_hhdet_num!O151+RES_hhdet_in!P151-RES_hhdet_num!P151</f>
        <v>0</v>
      </c>
      <c r="Q151" s="67">
        <f>RES_hhdet_num!P151+RES_hhdet_in!Q151-RES_hhdet_num!Q151</f>
        <v>0</v>
      </c>
    </row>
    <row r="152" spans="1:17" ht="12" hidden="1" customHeight="1" x14ac:dyDescent="0.25">
      <c r="A152" s="148" t="s">
        <v>59</v>
      </c>
      <c r="B152" s="67"/>
      <c r="C152" s="67">
        <f>RES_hhdet_num!B152+RES_hhdet_in!C152-RES_hhdet_num!C152</f>
        <v>0</v>
      </c>
      <c r="D152" s="67">
        <f>RES_hhdet_num!C152+RES_hhdet_in!D152-RES_hhdet_num!D152</f>
        <v>0</v>
      </c>
      <c r="E152" s="67">
        <f>RES_hhdet_num!D152+RES_hhdet_in!E152-RES_hhdet_num!E152</f>
        <v>0</v>
      </c>
      <c r="F152" s="67">
        <f>RES_hhdet_num!E152+RES_hhdet_in!F152-RES_hhdet_num!F152</f>
        <v>0</v>
      </c>
      <c r="G152" s="67">
        <f>RES_hhdet_num!F152+RES_hhdet_in!G152-RES_hhdet_num!G152</f>
        <v>0</v>
      </c>
      <c r="H152" s="67">
        <f>RES_hhdet_num!G152+RES_hhdet_in!H152-RES_hhdet_num!H152</f>
        <v>0</v>
      </c>
      <c r="I152" s="67">
        <f>RES_hhdet_num!H152+RES_hhdet_in!I152-RES_hhdet_num!I152</f>
        <v>0</v>
      </c>
      <c r="J152" s="67">
        <f>RES_hhdet_num!I152+RES_hhdet_in!J152-RES_hhdet_num!J152</f>
        <v>0</v>
      </c>
      <c r="K152" s="67">
        <f>RES_hhdet_num!J152+RES_hhdet_in!K152-RES_hhdet_num!K152</f>
        <v>0</v>
      </c>
      <c r="L152" s="67">
        <f>RES_hhdet_num!K152+RES_hhdet_in!L152-RES_hhdet_num!L152</f>
        <v>0</v>
      </c>
      <c r="M152" s="67">
        <f>RES_hhdet_num!L152+RES_hhdet_in!M152-RES_hhdet_num!M152</f>
        <v>0</v>
      </c>
      <c r="N152" s="67">
        <f>RES_hhdet_num!M152+RES_hhdet_in!N152-RES_hhdet_num!N152</f>
        <v>0</v>
      </c>
      <c r="O152" s="67">
        <f>RES_hhdet_num!N152+RES_hhdet_in!O152-RES_hhdet_num!O152</f>
        <v>0</v>
      </c>
      <c r="P152" s="67">
        <f>RES_hhdet_num!O152+RES_hhdet_in!P152-RES_hhdet_num!P152</f>
        <v>0</v>
      </c>
      <c r="Q152" s="67">
        <f>RES_hhdet_num!P152+RES_hhdet_in!Q152-RES_hhdet_num!Q152</f>
        <v>0</v>
      </c>
    </row>
    <row r="153" spans="1:17" ht="12" customHeight="1" x14ac:dyDescent="0.25">
      <c r="A153" s="23" t="s">
        <v>142</v>
      </c>
      <c r="B153" s="67"/>
      <c r="C153" s="67">
        <f>RES_hhdet_num!B153+RES_hhdet_in!C153-RES_hhdet_num!C153</f>
        <v>90</v>
      </c>
      <c r="D153" s="67">
        <f>RES_hhdet_num!C153+RES_hhdet_in!D153-RES_hhdet_num!D153</f>
        <v>90</v>
      </c>
      <c r="E153" s="67">
        <f>RES_hhdet_num!D153+RES_hhdet_in!E153-RES_hhdet_num!E153</f>
        <v>90</v>
      </c>
      <c r="F153" s="67">
        <f>RES_hhdet_num!E153+RES_hhdet_in!F153-RES_hhdet_num!F153</f>
        <v>90</v>
      </c>
      <c r="G153" s="67">
        <f>RES_hhdet_num!F153+RES_hhdet_in!G153-RES_hhdet_num!G153</f>
        <v>90.000000000000455</v>
      </c>
      <c r="H153" s="67">
        <f>RES_hhdet_num!G153+RES_hhdet_in!H153-RES_hhdet_num!H153</f>
        <v>90</v>
      </c>
      <c r="I153" s="67">
        <f>RES_hhdet_num!H153+RES_hhdet_in!I153-RES_hhdet_num!I153</f>
        <v>90</v>
      </c>
      <c r="J153" s="67">
        <f>RES_hhdet_num!I153+RES_hhdet_in!J153-RES_hhdet_num!J153</f>
        <v>90</v>
      </c>
      <c r="K153" s="67">
        <f>RES_hhdet_num!J153+RES_hhdet_in!K153-RES_hhdet_num!K153</f>
        <v>592.65430529731384</v>
      </c>
      <c r="L153" s="67">
        <f>RES_hhdet_num!K153+RES_hhdet_in!L153-RES_hhdet_num!L153</f>
        <v>254.9674564554889</v>
      </c>
      <c r="M153" s="67">
        <f>RES_hhdet_num!L153+RES_hhdet_in!M153-RES_hhdet_num!M153</f>
        <v>723.63628132025769</v>
      </c>
      <c r="N153" s="67">
        <f>RES_hhdet_num!M153+RES_hhdet_in!N153-RES_hhdet_num!N153</f>
        <v>882.64650589521807</v>
      </c>
      <c r="O153" s="67">
        <f>RES_hhdet_num!N153+RES_hhdet_in!O153-RES_hhdet_num!O153</f>
        <v>520.68393870057116</v>
      </c>
      <c r="P153" s="67">
        <f>RES_hhdet_num!O153+RES_hhdet_in!P153-RES_hhdet_num!P153</f>
        <v>1316.4338262767378</v>
      </c>
      <c r="Q153" s="67">
        <f>RES_hhdet_num!P153+RES_hhdet_in!Q153-RES_hhdet_num!Q153</f>
        <v>401.82169473386966</v>
      </c>
    </row>
    <row r="154" spans="1:17" ht="12" customHeight="1" x14ac:dyDescent="0.25">
      <c r="A154" s="23" t="s">
        <v>141</v>
      </c>
      <c r="B154" s="67"/>
      <c r="C154" s="67">
        <f>RES_hhdet_num!B154+RES_hhdet_in!C154-RES_hhdet_num!C154</f>
        <v>0.72743025368641501</v>
      </c>
      <c r="D154" s="67">
        <f>RES_hhdet_num!C154+RES_hhdet_in!D154-RES_hhdet_num!D154</f>
        <v>0.33179916094856132</v>
      </c>
      <c r="E154" s="67">
        <f>RES_hhdet_num!D154+RES_hhdet_in!E154-RES_hhdet_num!E154</f>
        <v>0.93009325910756679</v>
      </c>
      <c r="F154" s="67">
        <f>RES_hhdet_num!E154+RES_hhdet_in!F154-RES_hhdet_num!F154</f>
        <v>1.7084250876816842</v>
      </c>
      <c r="G154" s="67">
        <f>RES_hhdet_num!F154+RES_hhdet_in!G154-RES_hhdet_num!G154</f>
        <v>1.5173088073284404</v>
      </c>
      <c r="H154" s="67">
        <f>RES_hhdet_num!G154+RES_hhdet_in!H154-RES_hhdet_num!H154</f>
        <v>4.8206249970565409</v>
      </c>
      <c r="I154" s="67">
        <f>RES_hhdet_num!H154+RES_hhdet_in!I154-RES_hhdet_num!I154</f>
        <v>2.9380080193133153</v>
      </c>
      <c r="J154" s="67">
        <f>RES_hhdet_num!I154+RES_hhdet_in!J154-RES_hhdet_num!J154</f>
        <v>10.312316929785652</v>
      </c>
      <c r="K154" s="67">
        <f>RES_hhdet_num!J154+RES_hhdet_in!K154-RES_hhdet_num!K154</f>
        <v>9.4094112292585237</v>
      </c>
      <c r="L154" s="67">
        <f>RES_hhdet_num!K154+RES_hhdet_in!L154-RES_hhdet_num!L154</f>
        <v>58.842514399655556</v>
      </c>
      <c r="M154" s="67">
        <f>RES_hhdet_num!L154+RES_hhdet_in!M154-RES_hhdet_num!M154</f>
        <v>58.168273734497575</v>
      </c>
      <c r="N154" s="67">
        <f>RES_hhdet_num!M154+RES_hhdet_in!N154-RES_hhdet_num!N154</f>
        <v>127.32327240170343</v>
      </c>
      <c r="O154" s="67">
        <f>RES_hhdet_num!N154+RES_hhdet_in!O154-RES_hhdet_num!O154</f>
        <v>123.83990091666465</v>
      </c>
      <c r="P154" s="67">
        <f>RES_hhdet_num!O154+RES_hhdet_in!P154-RES_hhdet_num!P154</f>
        <v>285.96023882425334</v>
      </c>
      <c r="Q154" s="67">
        <f>RES_hhdet_num!P154+RES_hhdet_in!Q154-RES_hhdet_num!Q154</f>
        <v>603.63033495605123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RES_hhdet_num!B158+RES_hhdet_in!C158-RES_hhdet_num!C158</f>
        <v>16.5</v>
      </c>
      <c r="D158" s="67">
        <f>RES_hhdet_num!C158+RES_hhdet_in!D158-RES_hhdet_num!D158</f>
        <v>57.074552471110678</v>
      </c>
      <c r="E158" s="67">
        <f>RES_hhdet_num!D158+RES_hhdet_in!E158-RES_hhdet_num!E158</f>
        <v>16.5</v>
      </c>
      <c r="F158" s="67">
        <f>RES_hhdet_num!E158+RES_hhdet_in!F158-RES_hhdet_num!F158</f>
        <v>16.5</v>
      </c>
      <c r="G158" s="67">
        <f>RES_hhdet_num!F158+RES_hhdet_in!G158-RES_hhdet_num!G158</f>
        <v>16.5</v>
      </c>
      <c r="H158" s="67">
        <f>RES_hhdet_num!G158+RES_hhdet_in!H158-RES_hhdet_num!H158</f>
        <v>16.5</v>
      </c>
      <c r="I158" s="67">
        <f>RES_hhdet_num!H158+RES_hhdet_in!I158-RES_hhdet_num!I158</f>
        <v>460.27171884626102</v>
      </c>
      <c r="J158" s="67">
        <f>RES_hhdet_num!I158+RES_hhdet_in!J158-RES_hhdet_num!J158</f>
        <v>16.499999999999886</v>
      </c>
      <c r="K158" s="67">
        <f>RES_hhdet_num!J158+RES_hhdet_in!K158-RES_hhdet_num!K158</f>
        <v>545.99999999999966</v>
      </c>
      <c r="L158" s="67">
        <f>RES_hhdet_num!K158+RES_hhdet_in!L158-RES_hhdet_num!L158</f>
        <v>0</v>
      </c>
      <c r="M158" s="67">
        <f>RES_hhdet_num!L158+RES_hhdet_in!M158-RES_hhdet_num!M158</f>
        <v>254.10385258707788</v>
      </c>
      <c r="N158" s="67">
        <f>RES_hhdet_num!M158+RES_hhdet_in!N158-RES_hhdet_num!N158</f>
        <v>372</v>
      </c>
      <c r="O158" s="67">
        <f>RES_hhdet_num!N158+RES_hhdet_in!O158-RES_hhdet_num!O158</f>
        <v>0</v>
      </c>
      <c r="P158" s="67">
        <f>RES_hhdet_num!O158+RES_hhdet_in!P158-RES_hhdet_num!P158</f>
        <v>1127.4792281053365</v>
      </c>
      <c r="Q158" s="67">
        <f>RES_hhdet_num!P158+RES_hhdet_in!Q158-RES_hhdet_num!Q158</f>
        <v>9.271718846260228</v>
      </c>
    </row>
    <row r="159" spans="1:17" ht="12" customHeight="1" x14ac:dyDescent="0.25">
      <c r="A159" s="29" t="s">
        <v>140</v>
      </c>
      <c r="B159" s="83"/>
      <c r="C159" s="83">
        <f>RES_hhdet_num!B159+RES_hhdet_in!C159-RES_hhdet_num!C159</f>
        <v>155.80917997796087</v>
      </c>
      <c r="D159" s="83">
        <f>RES_hhdet_num!C159+RES_hhdet_in!D159-RES_hhdet_num!D159</f>
        <v>109.50000000000023</v>
      </c>
      <c r="E159" s="83">
        <f>RES_hhdet_num!D159+RES_hhdet_in!E159-RES_hhdet_num!E159</f>
        <v>109.5</v>
      </c>
      <c r="F159" s="83">
        <f>RES_hhdet_num!E159+RES_hhdet_in!F159-RES_hhdet_num!F159</f>
        <v>155.2183365031965</v>
      </c>
      <c r="G159" s="83">
        <f>RES_hhdet_num!F159+RES_hhdet_in!G159-RES_hhdet_num!G159</f>
        <v>149.16589438007077</v>
      </c>
      <c r="H159" s="83">
        <f>RES_hhdet_num!G159+RES_hhdet_in!H159-RES_hhdet_num!H159</f>
        <v>257.4013296234798</v>
      </c>
      <c r="I159" s="83">
        <f>RES_hhdet_num!H159+RES_hhdet_in!I159-RES_hhdet_num!I159</f>
        <v>109.5</v>
      </c>
      <c r="J159" s="83">
        <f>RES_hhdet_num!I159+RES_hhdet_in!J159-RES_hhdet_num!J159</f>
        <v>217.68689050632838</v>
      </c>
      <c r="K159" s="83">
        <f>RES_hhdet_num!J159+RES_hhdet_in!K159-RES_hhdet_num!K159</f>
        <v>644.30917997796041</v>
      </c>
      <c r="L159" s="83">
        <f>RES_hhdet_num!K159+RES_hhdet_in!L159-RES_hhdet_num!L159</f>
        <v>449.22112085992467</v>
      </c>
      <c r="M159" s="83">
        <f>RES_hhdet_num!L159+RES_hhdet_in!M159-RES_hhdet_num!M159</f>
        <v>768.99604329102658</v>
      </c>
      <c r="N159" s="83">
        <f>RES_hhdet_num!M159+RES_hhdet_in!N159-RES_hhdet_num!N159</f>
        <v>880.71833650319786</v>
      </c>
      <c r="O159" s="83">
        <f>RES_hhdet_num!N159+RES_hhdet_in!O159-RES_hhdet_num!O159</f>
        <v>1660.0657905131029</v>
      </c>
      <c r="P159" s="83">
        <f>RES_hhdet_num!O159+RES_hhdet_in!P159-RES_hhdet_num!P159</f>
        <v>959.40132962347707</v>
      </c>
      <c r="Q159" s="83">
        <f>RES_hhdet_num!P159+RES_hhdet_in!Q159-RES_hhdet_num!Q159</f>
        <v>477.17431163850415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RES_hhdet_num!B163+RES_hhdet_in!C163-RES_hhdet_num!C163</f>
        <v>4779.9375000000146</v>
      </c>
      <c r="D163" s="67">
        <f>RES_hhdet_num!C163+RES_hhdet_in!D163-RES_hhdet_num!D163</f>
        <v>4779.9374999999854</v>
      </c>
      <c r="E163" s="67">
        <f>RES_hhdet_num!D163+RES_hhdet_in!E163-RES_hhdet_num!E163</f>
        <v>4779.9375</v>
      </c>
      <c r="F163" s="67">
        <f>RES_hhdet_num!E163+RES_hhdet_in!F163-RES_hhdet_num!F163</f>
        <v>4779.9375</v>
      </c>
      <c r="G163" s="67">
        <f>RES_hhdet_num!F163+RES_hhdet_in!G163-RES_hhdet_num!G163</f>
        <v>4779.9375</v>
      </c>
      <c r="H163" s="67">
        <f>RES_hhdet_num!G163+RES_hhdet_in!H163-RES_hhdet_num!H163</f>
        <v>4779.9375</v>
      </c>
      <c r="I163" s="67">
        <f>RES_hhdet_num!H163+RES_hhdet_in!I163-RES_hhdet_num!I163</f>
        <v>4779.9375</v>
      </c>
      <c r="J163" s="67">
        <f>RES_hhdet_num!I163+RES_hhdet_in!J163-RES_hhdet_num!J163</f>
        <v>4779.9375000000146</v>
      </c>
      <c r="K163" s="67">
        <f>RES_hhdet_num!J163+RES_hhdet_in!K163-RES_hhdet_num!K163</f>
        <v>4779.9374999999854</v>
      </c>
      <c r="L163" s="67">
        <f>RES_hhdet_num!K163+RES_hhdet_in!L163-RES_hhdet_num!L163</f>
        <v>4779.9375</v>
      </c>
      <c r="M163" s="67">
        <f>RES_hhdet_num!L163+RES_hhdet_in!M163-RES_hhdet_num!M163</f>
        <v>4779.9375000000146</v>
      </c>
      <c r="N163" s="67">
        <f>RES_hhdet_num!M163+RES_hhdet_in!N163-RES_hhdet_num!N163</f>
        <v>4779.9375</v>
      </c>
      <c r="O163" s="67">
        <f>RES_hhdet_num!N163+RES_hhdet_in!O163-RES_hhdet_num!O163</f>
        <v>4779.9374999999854</v>
      </c>
      <c r="P163" s="67">
        <f>RES_hhdet_num!O163+RES_hhdet_in!P163-RES_hhdet_num!P163</f>
        <v>4779.9375000000146</v>
      </c>
      <c r="Q163" s="67">
        <f>RES_hhdet_num!P163+RES_hhdet_in!Q163-RES_hhdet_num!Q163</f>
        <v>4779.9375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RES_hhdet_num!B165+RES_hhdet_in!C165-RES_hhdet_num!C165</f>
        <v>48</v>
      </c>
      <c r="D165" s="67">
        <f>RES_hhdet_num!C165+RES_hhdet_in!D165-RES_hhdet_num!D165</f>
        <v>51</v>
      </c>
      <c r="E165" s="67">
        <f>RES_hhdet_num!D165+RES_hhdet_in!E165-RES_hhdet_num!E165</f>
        <v>44</v>
      </c>
      <c r="F165" s="67">
        <f>RES_hhdet_num!E165+RES_hhdet_in!F165-RES_hhdet_num!F165</f>
        <v>48</v>
      </c>
      <c r="G165" s="67">
        <f>RES_hhdet_num!F165+RES_hhdet_in!G165-RES_hhdet_num!G165</f>
        <v>52</v>
      </c>
      <c r="H165" s="67">
        <f>RES_hhdet_num!G165+RES_hhdet_in!H165-RES_hhdet_num!H165</f>
        <v>45</v>
      </c>
      <c r="I165" s="67">
        <f>RES_hhdet_num!H165+RES_hhdet_in!I165-RES_hhdet_num!I165</f>
        <v>51</v>
      </c>
      <c r="J165" s="67">
        <f>RES_hhdet_num!I165+RES_hhdet_in!J165-RES_hhdet_num!J165</f>
        <v>49</v>
      </c>
      <c r="K165" s="67">
        <f>RES_hhdet_num!J165+RES_hhdet_in!K165-RES_hhdet_num!K165</f>
        <v>119</v>
      </c>
      <c r="L165" s="67">
        <f>RES_hhdet_num!K165+RES_hhdet_in!L165-RES_hhdet_num!L165</f>
        <v>101</v>
      </c>
      <c r="M165" s="67">
        <f>RES_hhdet_num!L165+RES_hhdet_in!M165-RES_hhdet_num!M165</f>
        <v>98</v>
      </c>
      <c r="N165" s="67">
        <f>RES_hhdet_num!M165+RES_hhdet_in!N165-RES_hhdet_num!N165</f>
        <v>115</v>
      </c>
      <c r="O165" s="67">
        <f>RES_hhdet_num!N165+RES_hhdet_in!O165-RES_hhdet_num!O165</f>
        <v>192</v>
      </c>
      <c r="P165" s="67">
        <f>RES_hhdet_num!O165+RES_hhdet_in!P165-RES_hhdet_num!P165</f>
        <v>201.00000000000045</v>
      </c>
      <c r="Q165" s="67">
        <f>RES_hhdet_num!P165+RES_hhdet_in!Q165-RES_hhdet_num!Q165</f>
        <v>285.99999999999955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RES_hhdet_num!B167+RES_hhdet_in!C167-RES_hhdet_num!C167</f>
        <v>1315.6732801355429</v>
      </c>
      <c r="D167" s="67">
        <f>RES_hhdet_num!C167+RES_hhdet_in!D167-RES_hhdet_num!D167</f>
        <v>3959.5080934225552</v>
      </c>
      <c r="E167" s="67">
        <f>RES_hhdet_num!D167+RES_hhdet_in!E167-RES_hhdet_num!E167</f>
        <v>1202.8122229035143</v>
      </c>
      <c r="F167" s="67">
        <f>RES_hhdet_num!E167+RES_hhdet_in!F167-RES_hhdet_num!F167</f>
        <v>1314.1160548741791</v>
      </c>
      <c r="G167" s="67">
        <f>RES_hhdet_num!F167+RES_hhdet_in!G167-RES_hhdet_num!G167</f>
        <v>1773.1502150190936</v>
      </c>
      <c r="H167" s="67">
        <f>RES_hhdet_num!G167+RES_hhdet_in!H167-RES_hhdet_num!H167</f>
        <v>1453.2554668463526</v>
      </c>
      <c r="I167" s="67">
        <f>RES_hhdet_num!H167+RES_hhdet_in!I167-RES_hhdet_num!I167</f>
        <v>3214.4780709140723</v>
      </c>
      <c r="J167" s="67">
        <f>RES_hhdet_num!I167+RES_hhdet_in!J167-RES_hhdet_num!J167</f>
        <v>2898.7013690917593</v>
      </c>
      <c r="K167" s="67">
        <f>RES_hhdet_num!J167+RES_hhdet_in!K167-RES_hhdet_num!K167</f>
        <v>10251.924112274735</v>
      </c>
      <c r="L167" s="67">
        <f>RES_hhdet_num!K167+RES_hhdet_in!L167-RES_hhdet_num!L167</f>
        <v>5476.0000000000036</v>
      </c>
      <c r="M167" s="67">
        <f>RES_hhdet_num!L167+RES_hhdet_in!M167-RES_hhdet_num!M167</f>
        <v>8954.9999999999982</v>
      </c>
      <c r="N167" s="67">
        <f>RES_hhdet_num!M167+RES_hhdet_in!N167-RES_hhdet_num!N167</f>
        <v>0</v>
      </c>
      <c r="O167" s="67">
        <f>RES_hhdet_num!N167+RES_hhdet_in!O167-RES_hhdet_num!O167</f>
        <v>0</v>
      </c>
      <c r="P167" s="67">
        <f>RES_hhdet_num!O167+RES_hhdet_in!P167-RES_hhdet_num!P167</f>
        <v>4321.1326435540104</v>
      </c>
      <c r="Q167" s="67">
        <f>RES_hhdet_num!P167+RES_hhdet_in!Q167-RES_hhdet_num!Q167</f>
        <v>4267.1727147113706</v>
      </c>
    </row>
    <row r="168" spans="1:17" ht="12" customHeight="1" x14ac:dyDescent="0.25">
      <c r="A168" s="23" t="s">
        <v>143</v>
      </c>
      <c r="B168" s="67"/>
      <c r="C168" s="67">
        <f>RES_hhdet_num!B168+RES_hhdet_in!C168-RES_hhdet_num!C168</f>
        <v>9.7838084378782852</v>
      </c>
      <c r="D168" s="67">
        <f>RES_hhdet_num!C168+RES_hhdet_in!D168-RES_hhdet_num!D168</f>
        <v>1.4999999999999929</v>
      </c>
      <c r="E168" s="67">
        <f>RES_hhdet_num!D168+RES_hhdet_in!E168-RES_hhdet_num!E168</f>
        <v>12.274902600131725</v>
      </c>
      <c r="F168" s="67">
        <f>RES_hhdet_num!E168+RES_hhdet_in!F168-RES_hhdet_num!F168</f>
        <v>8.5240026219342013</v>
      </c>
      <c r="G168" s="67">
        <f>RES_hhdet_num!F168+RES_hhdet_in!G168-RES_hhdet_num!G168</f>
        <v>4.2754656444199952</v>
      </c>
      <c r="H168" s="67">
        <f>RES_hhdet_num!G168+RES_hhdet_in!H168-RES_hhdet_num!H168</f>
        <v>16.510697477839329</v>
      </c>
      <c r="I168" s="67">
        <f>RES_hhdet_num!H168+RES_hhdet_in!I168-RES_hhdet_num!I168</f>
        <v>1.5</v>
      </c>
      <c r="J168" s="67">
        <f>RES_hhdet_num!I168+RES_hhdet_in!J168-RES_hhdet_num!J168</f>
        <v>1.5</v>
      </c>
      <c r="K168" s="67">
        <f>RES_hhdet_num!J168+RES_hhdet_in!K168-RES_hhdet_num!K168</f>
        <v>42.997071934137466</v>
      </c>
      <c r="L168" s="67">
        <f>RES_hhdet_num!K168+RES_hhdet_in!L168-RES_hhdet_num!L168</f>
        <v>148.60697197892659</v>
      </c>
      <c r="M168" s="67">
        <f>RES_hhdet_num!L168+RES_hhdet_in!M168-RES_hhdet_num!M168</f>
        <v>696</v>
      </c>
      <c r="N168" s="67">
        <f>RES_hhdet_num!M168+RES_hhdet_in!N168-RES_hhdet_num!N168</f>
        <v>0</v>
      </c>
      <c r="O168" s="67">
        <f>RES_hhdet_num!N168+RES_hhdet_in!O168-RES_hhdet_num!O168</f>
        <v>0</v>
      </c>
      <c r="P168" s="67">
        <f>RES_hhdet_num!O168+RES_hhdet_in!P168-RES_hhdet_num!P168</f>
        <v>458.80485644600139</v>
      </c>
      <c r="Q168" s="67">
        <f>RES_hhdet_num!P168+RES_hhdet_in!Q168-RES_hhdet_num!Q168</f>
        <v>740.53918799289386</v>
      </c>
    </row>
    <row r="169" spans="1:17" ht="12" hidden="1" customHeight="1" x14ac:dyDescent="0.25">
      <c r="A169" s="148" t="s">
        <v>57</v>
      </c>
      <c r="B169" s="67"/>
      <c r="C169" s="67">
        <f>RES_hhdet_num!B169+RES_hhdet_in!C169-RES_hhdet_num!C169</f>
        <v>0</v>
      </c>
      <c r="D169" s="67">
        <f>RES_hhdet_num!C169+RES_hhdet_in!D169-RES_hhdet_num!D169</f>
        <v>0</v>
      </c>
      <c r="E169" s="67">
        <f>RES_hhdet_num!D169+RES_hhdet_in!E169-RES_hhdet_num!E169</f>
        <v>0</v>
      </c>
      <c r="F169" s="67">
        <f>RES_hhdet_num!E169+RES_hhdet_in!F169-RES_hhdet_num!F169</f>
        <v>0</v>
      </c>
      <c r="G169" s="67">
        <f>RES_hhdet_num!F169+RES_hhdet_in!G169-RES_hhdet_num!G169</f>
        <v>0</v>
      </c>
      <c r="H169" s="67">
        <f>RES_hhdet_num!G169+RES_hhdet_in!H169-RES_hhdet_num!H169</f>
        <v>0</v>
      </c>
      <c r="I169" s="67">
        <f>RES_hhdet_num!H169+RES_hhdet_in!I169-RES_hhdet_num!I169</f>
        <v>0</v>
      </c>
      <c r="J169" s="67">
        <f>RES_hhdet_num!I169+RES_hhdet_in!J169-RES_hhdet_num!J169</f>
        <v>0</v>
      </c>
      <c r="K169" s="67">
        <f>RES_hhdet_num!J169+RES_hhdet_in!K169-RES_hhdet_num!K169</f>
        <v>0</v>
      </c>
      <c r="L169" s="67">
        <f>RES_hhdet_num!K169+RES_hhdet_in!L169-RES_hhdet_num!L169</f>
        <v>0</v>
      </c>
      <c r="M169" s="67">
        <f>RES_hhdet_num!L169+RES_hhdet_in!M169-RES_hhdet_num!M169</f>
        <v>0</v>
      </c>
      <c r="N169" s="67">
        <f>RES_hhdet_num!M169+RES_hhdet_in!N169-RES_hhdet_num!N169</f>
        <v>0</v>
      </c>
      <c r="O169" s="67">
        <f>RES_hhdet_num!N169+RES_hhdet_in!O169-RES_hhdet_num!O169</f>
        <v>0</v>
      </c>
      <c r="P169" s="67">
        <f>RES_hhdet_num!O169+RES_hhdet_in!P169-RES_hhdet_num!P169</f>
        <v>0</v>
      </c>
      <c r="Q169" s="67">
        <f>RES_hhdet_num!P169+RES_hhdet_in!Q169-RES_hhdet_num!Q169</f>
        <v>0</v>
      </c>
    </row>
    <row r="170" spans="1:17" ht="12" hidden="1" customHeight="1" x14ac:dyDescent="0.25">
      <c r="A170" s="148" t="s">
        <v>59</v>
      </c>
      <c r="B170" s="67"/>
      <c r="C170" s="67">
        <f>RES_hhdet_num!B170+RES_hhdet_in!C170-RES_hhdet_num!C170</f>
        <v>0</v>
      </c>
      <c r="D170" s="67">
        <f>RES_hhdet_num!C170+RES_hhdet_in!D170-RES_hhdet_num!D170</f>
        <v>0</v>
      </c>
      <c r="E170" s="67">
        <f>RES_hhdet_num!D170+RES_hhdet_in!E170-RES_hhdet_num!E170</f>
        <v>0</v>
      </c>
      <c r="F170" s="67">
        <f>RES_hhdet_num!E170+RES_hhdet_in!F170-RES_hhdet_num!F170</f>
        <v>0</v>
      </c>
      <c r="G170" s="67">
        <f>RES_hhdet_num!F170+RES_hhdet_in!G170-RES_hhdet_num!G170</f>
        <v>0</v>
      </c>
      <c r="H170" s="67">
        <f>RES_hhdet_num!G170+RES_hhdet_in!H170-RES_hhdet_num!H170</f>
        <v>0</v>
      </c>
      <c r="I170" s="67">
        <f>RES_hhdet_num!H170+RES_hhdet_in!I170-RES_hhdet_num!I170</f>
        <v>0</v>
      </c>
      <c r="J170" s="67">
        <f>RES_hhdet_num!I170+RES_hhdet_in!J170-RES_hhdet_num!J170</f>
        <v>0</v>
      </c>
      <c r="K170" s="67">
        <f>RES_hhdet_num!J170+RES_hhdet_in!K170-RES_hhdet_num!K170</f>
        <v>0</v>
      </c>
      <c r="L170" s="67">
        <f>RES_hhdet_num!K170+RES_hhdet_in!L170-RES_hhdet_num!L170</f>
        <v>0</v>
      </c>
      <c r="M170" s="67">
        <f>RES_hhdet_num!L170+RES_hhdet_in!M170-RES_hhdet_num!M170</f>
        <v>0</v>
      </c>
      <c r="N170" s="67">
        <f>RES_hhdet_num!M170+RES_hhdet_in!N170-RES_hhdet_num!N170</f>
        <v>0</v>
      </c>
      <c r="O170" s="67">
        <f>RES_hhdet_num!N170+RES_hhdet_in!O170-RES_hhdet_num!O170</f>
        <v>0</v>
      </c>
      <c r="P170" s="67">
        <f>RES_hhdet_num!O170+RES_hhdet_in!P170-RES_hhdet_num!P170</f>
        <v>0</v>
      </c>
      <c r="Q170" s="67">
        <f>RES_hhdet_num!P170+RES_hhdet_in!Q170-RES_hhdet_num!Q170</f>
        <v>0</v>
      </c>
    </row>
    <row r="171" spans="1:17" ht="12" customHeight="1" x14ac:dyDescent="0.25">
      <c r="A171" s="23" t="s">
        <v>142</v>
      </c>
      <c r="B171" s="67"/>
      <c r="C171" s="67">
        <f>RES_hhdet_num!B171+RES_hhdet_in!C171-RES_hhdet_num!C171</f>
        <v>8260.9478674013953</v>
      </c>
      <c r="D171" s="67">
        <f>RES_hhdet_num!C171+RES_hhdet_in!D171-RES_hhdet_num!D171</f>
        <v>5120.9999999999927</v>
      </c>
      <c r="E171" s="67">
        <f>RES_hhdet_num!D171+RES_hhdet_in!E171-RES_hhdet_num!E171</f>
        <v>6996.0978096747494</v>
      </c>
      <c r="F171" s="67">
        <f>RES_hhdet_num!E171+RES_hhdet_in!F171-RES_hhdet_num!F171</f>
        <v>5121</v>
      </c>
      <c r="G171" s="67">
        <f>RES_hhdet_num!F171+RES_hhdet_in!G171-RES_hhdet_num!G171</f>
        <v>5120.9999999999927</v>
      </c>
      <c r="H171" s="67">
        <f>RES_hhdet_num!G171+RES_hhdet_in!H171-RES_hhdet_num!H171</f>
        <v>5121</v>
      </c>
      <c r="I171" s="67">
        <f>RES_hhdet_num!H171+RES_hhdet_in!I171-RES_hhdet_num!I171</f>
        <v>5121.0000000000073</v>
      </c>
      <c r="J171" s="67">
        <f>RES_hhdet_num!I171+RES_hhdet_in!J171-RES_hhdet_num!J171</f>
        <v>5121.0000000000146</v>
      </c>
      <c r="K171" s="67">
        <f>RES_hhdet_num!J171+RES_hhdet_in!K171-RES_hhdet_num!K171</f>
        <v>11343.947867401381</v>
      </c>
      <c r="L171" s="67">
        <f>RES_hhdet_num!K171+RES_hhdet_in!L171-RES_hhdet_num!L171</f>
        <v>11428.297473865663</v>
      </c>
      <c r="M171" s="67">
        <f>RES_hhdet_num!L171+RES_hhdet_in!M171-RES_hhdet_num!M171</f>
        <v>12218.097809674771</v>
      </c>
      <c r="N171" s="67">
        <f>RES_hhdet_num!M171+RES_hhdet_in!N171-RES_hhdet_num!N171</f>
        <v>10604.767816351872</v>
      </c>
      <c r="O171" s="67">
        <f>RES_hhdet_num!N171+RES_hhdet_in!O171-RES_hhdet_num!O171</f>
        <v>36174.771509870363</v>
      </c>
      <c r="P171" s="67">
        <f>RES_hhdet_num!O171+RES_hhdet_in!P171-RES_hhdet_num!P171</f>
        <v>5953.9503549891888</v>
      </c>
      <c r="Q171" s="67">
        <f>RES_hhdet_num!P171+RES_hhdet_in!Q171-RES_hhdet_num!Q171</f>
        <v>11137.297388139639</v>
      </c>
    </row>
    <row r="172" spans="1:17" ht="12" customHeight="1" x14ac:dyDescent="0.25">
      <c r="A172" s="23" t="s">
        <v>141</v>
      </c>
      <c r="B172" s="67"/>
      <c r="C172" s="67">
        <f>RES_hhdet_num!B172+RES_hhdet_in!C172-RES_hhdet_num!C172</f>
        <v>14.821721172022421</v>
      </c>
      <c r="D172" s="67">
        <f>RES_hhdet_num!C172+RES_hhdet_in!D172-RES_hhdet_num!D172</f>
        <v>13.273132366982054</v>
      </c>
      <c r="E172" s="67">
        <f>RES_hhdet_num!D172+RES_hhdet_in!E172-RES_hhdet_num!E172</f>
        <v>16.530982495564615</v>
      </c>
      <c r="F172" s="67">
        <f>RES_hhdet_num!E172+RES_hhdet_in!F172-RES_hhdet_num!F172</f>
        <v>14.413907810901549</v>
      </c>
      <c r="G172" s="67">
        <f>RES_hhdet_num!F172+RES_hhdet_in!G172-RES_hhdet_num!G172</f>
        <v>18.902293995585069</v>
      </c>
      <c r="H172" s="67">
        <f>RES_hhdet_num!G172+RES_hhdet_in!H172-RES_hhdet_num!H172</f>
        <v>22.904776070658386</v>
      </c>
      <c r="I172" s="67">
        <f>RES_hhdet_num!H172+RES_hhdet_in!I172-RES_hhdet_num!I172</f>
        <v>50.227994687311593</v>
      </c>
      <c r="J172" s="67">
        <f>RES_hhdet_num!I172+RES_hhdet_in!J172-RES_hhdet_num!J172</f>
        <v>73.05773339591633</v>
      </c>
      <c r="K172" s="67">
        <f>RES_hhdet_num!J172+RES_hhdet_in!K172-RES_hhdet_num!K172</f>
        <v>137.8918607514297</v>
      </c>
      <c r="L172" s="67">
        <f>RES_hhdet_num!K172+RES_hhdet_in!L172-RES_hhdet_num!L172</f>
        <v>105.90450730160046</v>
      </c>
      <c r="M172" s="67">
        <f>RES_hhdet_num!L172+RES_hhdet_in!M172-RES_hhdet_num!M172</f>
        <v>34.886810179930762</v>
      </c>
      <c r="N172" s="67">
        <f>RES_hhdet_num!M172+RES_hhdet_in!N172-RES_hhdet_num!N172</f>
        <v>171.89867110360319</v>
      </c>
      <c r="O172" s="67">
        <f>RES_hhdet_num!N172+RES_hhdet_in!O172-RES_hhdet_num!O172</f>
        <v>3380.31106355673</v>
      </c>
      <c r="P172" s="67">
        <f>RES_hhdet_num!O172+RES_hhdet_in!P172-RES_hhdet_num!P172</f>
        <v>399.01537288577401</v>
      </c>
      <c r="Q172" s="67">
        <f>RES_hhdet_num!P172+RES_hhdet_in!Q172-RES_hhdet_num!Q172</f>
        <v>1196.8822675535303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RES_hhdet_num!B176+RES_hhdet_in!C176-RES_hhdet_num!C176</f>
        <v>937.5</v>
      </c>
      <c r="D176" s="67">
        <f>RES_hhdet_num!C176+RES_hhdet_in!D176-RES_hhdet_num!D176</f>
        <v>2602.629499088438</v>
      </c>
      <c r="E176" s="67">
        <f>RES_hhdet_num!D176+RES_hhdet_in!E176-RES_hhdet_num!E176</f>
        <v>937.5</v>
      </c>
      <c r="F176" s="67">
        <f>RES_hhdet_num!E176+RES_hhdet_in!F176-RES_hhdet_num!F176</f>
        <v>937.5</v>
      </c>
      <c r="G176" s="67">
        <f>RES_hhdet_num!F176+RES_hhdet_in!G176-RES_hhdet_num!G176</f>
        <v>937.5</v>
      </c>
      <c r="H176" s="67">
        <f>RES_hhdet_num!G176+RES_hhdet_in!H176-RES_hhdet_num!H176</f>
        <v>937.5</v>
      </c>
      <c r="I176" s="67">
        <f>RES_hhdet_num!H176+RES_hhdet_in!I176-RES_hhdet_num!I176</f>
        <v>9100.2560236630125</v>
      </c>
      <c r="J176" s="67">
        <f>RES_hhdet_num!I176+RES_hhdet_in!J176-RES_hhdet_num!J176</f>
        <v>937.49999999999818</v>
      </c>
      <c r="K176" s="67">
        <f>RES_hhdet_num!J176+RES_hhdet_in!K176-RES_hhdet_num!K176</f>
        <v>8924.763984852214</v>
      </c>
      <c r="L176" s="67">
        <f>RES_hhdet_num!K176+RES_hhdet_in!L176-RES_hhdet_num!L176</f>
        <v>1444.1294990884307</v>
      </c>
      <c r="M176" s="67">
        <f>RES_hhdet_num!L176+RES_hhdet_in!M176-RES_hhdet_num!M176</f>
        <v>3066.3024039443626</v>
      </c>
      <c r="N176" s="67">
        <f>RES_hhdet_num!M176+RES_hhdet_in!N176-RES_hhdet_num!N176</f>
        <v>4817</v>
      </c>
      <c r="O176" s="67">
        <f>RES_hhdet_num!N176+RES_hhdet_in!O176-RES_hhdet_num!O176</f>
        <v>559.31615633356341</v>
      </c>
      <c r="P176" s="67">
        <f>RES_hhdet_num!O176+RES_hhdet_in!P176-RES_hhdet_num!P176</f>
        <v>8776.4418441601465</v>
      </c>
      <c r="Q176" s="67">
        <f>RES_hhdet_num!P176+RES_hhdet_in!Q176-RES_hhdet_num!Q176</f>
        <v>1418.1452137320739</v>
      </c>
    </row>
    <row r="177" spans="1:17" ht="12" customHeight="1" x14ac:dyDescent="0.25">
      <c r="A177" s="29" t="s">
        <v>140</v>
      </c>
      <c r="B177" s="83"/>
      <c r="C177" s="83">
        <f>RES_hhdet_num!B177+RES_hhdet_in!C177-RES_hhdet_num!C177</f>
        <v>7295.6343121952814</v>
      </c>
      <c r="D177" s="83">
        <f>RES_hhdet_num!C177+RES_hhdet_in!D177-RES_hhdet_num!D177</f>
        <v>6232.5</v>
      </c>
      <c r="E177" s="83">
        <f>RES_hhdet_num!D177+RES_hhdet_in!E177-RES_hhdet_num!E177</f>
        <v>6232.4999999999854</v>
      </c>
      <c r="F177" s="83">
        <f>RES_hhdet_num!E177+RES_hhdet_in!F177-RES_hhdet_num!F177</f>
        <v>6580.7458569719165</v>
      </c>
      <c r="G177" s="83">
        <f>RES_hhdet_num!F177+RES_hhdet_in!G177-RES_hhdet_num!G177</f>
        <v>6232.5</v>
      </c>
      <c r="H177" s="83">
        <f>RES_hhdet_num!G177+RES_hhdet_in!H177-RES_hhdet_num!H177</f>
        <v>9671.2184863604052</v>
      </c>
      <c r="I177" s="83">
        <f>RES_hhdet_num!H177+RES_hhdet_in!I177-RES_hhdet_num!I177</f>
        <v>6232.5</v>
      </c>
      <c r="J177" s="83">
        <f>RES_hhdet_num!I177+RES_hhdet_in!J177-RES_hhdet_num!J177</f>
        <v>6232.4999999999854</v>
      </c>
      <c r="K177" s="83">
        <f>RES_hhdet_num!J177+RES_hhdet_in!K177-RES_hhdet_num!K177</f>
        <v>13169.134312195281</v>
      </c>
      <c r="L177" s="83">
        <f>RES_hhdet_num!K177+RES_hhdet_in!L177-RES_hhdet_num!L177</f>
        <v>13201.808000911551</v>
      </c>
      <c r="M177" s="83">
        <f>RES_hhdet_num!L177+RES_hhdet_in!M177-RES_hhdet_num!M177</f>
        <v>14233.836639491157</v>
      </c>
      <c r="N177" s="83">
        <f>RES_hhdet_num!M177+RES_hhdet_in!N177-RES_hhdet_num!N177</f>
        <v>12513.245856971887</v>
      </c>
      <c r="O177" s="83">
        <f>RES_hhdet_num!N177+RES_hhdet_in!O177-RES_hhdet_num!O177</f>
        <v>21691.028331642388</v>
      </c>
      <c r="P177" s="83">
        <f>RES_hhdet_num!O177+RES_hhdet_in!P177-RES_hhdet_num!P177</f>
        <v>7996.5614983844716</v>
      </c>
      <c r="Q177" s="83">
        <f>RES_hhdet_num!P177+RES_hhdet_in!Q177-RES_hhdet_num!Q177</f>
        <v>11381.809818881578</v>
      </c>
    </row>
  </sheetData>
  <conditionalFormatting sqref="B3:Q4 B6:Q177 B5 D5:Q5">
    <cfRule type="cellIs" dxfId="0" priority="1" operator="lessThan">
      <formula>0</formula>
    </cfRule>
  </conditionalFormatting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21111.25</v>
      </c>
      <c r="E5" s="67">
        <v>0</v>
      </c>
      <c r="F5" s="67">
        <v>13747.249999999998</v>
      </c>
      <c r="G5" s="67">
        <v>20430.25</v>
      </c>
      <c r="H5" s="67">
        <v>15240.250000000002</v>
      </c>
      <c r="I5" s="67">
        <v>34612.25</v>
      </c>
      <c r="J5" s="67">
        <v>24511.25</v>
      </c>
      <c r="K5" s="67">
        <v>30941.249999999996</v>
      </c>
      <c r="L5" s="67">
        <v>23197.25</v>
      </c>
      <c r="M5" s="67">
        <v>45726.25</v>
      </c>
      <c r="N5" s="67">
        <v>21941.249999999996</v>
      </c>
      <c r="O5" s="67">
        <v>28552.249999999996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216</v>
      </c>
      <c r="D8" s="67">
        <v>458.5</v>
      </c>
      <c r="E8" s="67">
        <v>215.75</v>
      </c>
      <c r="F8" s="67">
        <v>459</v>
      </c>
      <c r="G8" s="67">
        <v>794.25</v>
      </c>
      <c r="H8" s="67">
        <v>723.5</v>
      </c>
      <c r="I8" s="67">
        <v>1226.75</v>
      </c>
      <c r="J8" s="67">
        <v>1053</v>
      </c>
      <c r="K8" s="67">
        <v>1351</v>
      </c>
      <c r="L8" s="67">
        <v>1098</v>
      </c>
      <c r="M8" s="67">
        <v>1461</v>
      </c>
      <c r="N8" s="67">
        <v>1065</v>
      </c>
      <c r="O8" s="67">
        <v>1496</v>
      </c>
      <c r="P8" s="67">
        <v>383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9769</v>
      </c>
      <c r="D10" s="67">
        <v>12563.249999999987</v>
      </c>
      <c r="E10" s="67">
        <v>9081</v>
      </c>
      <c r="F10" s="67">
        <v>6996.2499999999673</v>
      </c>
      <c r="G10" s="67">
        <v>15546.250000000005</v>
      </c>
      <c r="H10" s="67">
        <v>6485.8237220637639</v>
      </c>
      <c r="I10" s="67">
        <v>18380.249999999996</v>
      </c>
      <c r="J10" s="67">
        <v>9745.3324615812235</v>
      </c>
      <c r="K10" s="67">
        <v>27142.249999999985</v>
      </c>
      <c r="L10" s="67">
        <v>11425.648153923881</v>
      </c>
      <c r="M10" s="67">
        <v>36423.25</v>
      </c>
      <c r="N10" s="67">
        <v>30991.657661275494</v>
      </c>
      <c r="O10" s="67">
        <v>32988.544531371968</v>
      </c>
      <c r="P10" s="67">
        <v>27153.382522971933</v>
      </c>
      <c r="Q10" s="67">
        <v>21364.97911168931</v>
      </c>
    </row>
    <row r="11" spans="1:17" ht="12" customHeight="1" x14ac:dyDescent="0.25">
      <c r="A11" s="23" t="s">
        <v>144</v>
      </c>
      <c r="B11" s="67"/>
      <c r="C11" s="67">
        <v>1509.4774490578907</v>
      </c>
      <c r="D11" s="67">
        <v>5201.8632161874175</v>
      </c>
      <c r="E11" s="67">
        <v>3211.8017655662347</v>
      </c>
      <c r="F11" s="67">
        <v>4550.0267280240332</v>
      </c>
      <c r="G11" s="67">
        <v>5419.1544075157426</v>
      </c>
      <c r="H11" s="67">
        <v>4797.9051198267698</v>
      </c>
      <c r="I11" s="67">
        <v>7051.7499999999936</v>
      </c>
      <c r="J11" s="67">
        <v>4980.5741103121973</v>
      </c>
      <c r="K11" s="67">
        <v>5714.7499999999918</v>
      </c>
      <c r="L11" s="67">
        <v>6439.7636136208866</v>
      </c>
      <c r="M11" s="67">
        <v>1046.8735986456982</v>
      </c>
      <c r="N11" s="67">
        <v>897.00731238863489</v>
      </c>
      <c r="O11" s="67">
        <v>1234.4012266226821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2.3975509421093015</v>
      </c>
      <c r="D12" s="67">
        <v>67.312336010507309</v>
      </c>
      <c r="E12" s="67">
        <v>8.0732344337651476</v>
      </c>
      <c r="F12" s="67">
        <v>67.539025747221288</v>
      </c>
      <c r="G12" s="67">
        <v>107.70188001330213</v>
      </c>
      <c r="H12" s="67">
        <v>90.1948857711009</v>
      </c>
      <c r="I12" s="67">
        <v>519.19154740438944</v>
      </c>
      <c r="J12" s="67">
        <v>963.27751294292807</v>
      </c>
      <c r="K12" s="67">
        <v>1065.7499999999984</v>
      </c>
      <c r="L12" s="67">
        <v>1061.4335931237415</v>
      </c>
      <c r="M12" s="67">
        <v>234.46247451098645</v>
      </c>
      <c r="N12" s="67">
        <v>83.997133090691548</v>
      </c>
      <c r="O12" s="67">
        <v>310.32295447629514</v>
      </c>
      <c r="P12" s="67">
        <v>223.10185167320296</v>
      </c>
      <c r="Q12" s="67">
        <v>0</v>
      </c>
    </row>
    <row r="13" spans="1:17" ht="12" hidden="1" customHeight="1" x14ac:dyDescent="0.25">
      <c r="A13" s="148" t="s">
        <v>57</v>
      </c>
      <c r="B13" s="67"/>
      <c r="C13" s="67">
        <f>MAX(RES_hhdet_num!C13-RES_hhdet_num!B13,RES_hhdet_in_new!C13,)</f>
        <v>0</v>
      </c>
      <c r="D13" s="67">
        <f>MAX(RES_hhdet_num!D13-RES_hhdet_num!C13,RES_hhdet_in_new!D13,)</f>
        <v>0</v>
      </c>
      <c r="E13" s="67">
        <f>MAX(RES_hhdet_num!E13-RES_hhdet_num!D13,RES_hhdet_in_new!E13,)</f>
        <v>0</v>
      </c>
      <c r="F13" s="67">
        <f>MAX(RES_hhdet_num!F13-RES_hhdet_num!E13,RES_hhdet_in_new!F13,)</f>
        <v>0</v>
      </c>
      <c r="G13" s="67">
        <f>MAX(RES_hhdet_num!G13-RES_hhdet_num!F13,RES_hhdet_in_new!G13,)</f>
        <v>0</v>
      </c>
      <c r="H13" s="67">
        <f>MAX(RES_hhdet_num!H13-RES_hhdet_num!G13,RES_hhdet_in_new!H13,)</f>
        <v>0</v>
      </c>
      <c r="I13" s="67">
        <f>MAX(RES_hhdet_num!I13-RES_hhdet_num!H13,RES_hhdet_in_new!I13,)</f>
        <v>0</v>
      </c>
      <c r="J13" s="67">
        <f>MAX(RES_hhdet_num!J13-RES_hhdet_num!I13,RES_hhdet_in_new!J13,)</f>
        <v>0</v>
      </c>
      <c r="K13" s="67">
        <f>MAX(RES_hhdet_num!K13-RES_hhdet_num!J13,RES_hhdet_in_new!K13,)</f>
        <v>0</v>
      </c>
      <c r="L13" s="67">
        <f>MAX(RES_hhdet_num!L13-RES_hhdet_num!K13,RES_hhdet_in_new!L13,)</f>
        <v>0</v>
      </c>
      <c r="M13" s="67">
        <f>MAX(RES_hhdet_num!M13-RES_hhdet_num!L13,RES_hhdet_in_new!M13,)</f>
        <v>0</v>
      </c>
      <c r="N13" s="67">
        <f>MAX(RES_hhdet_num!N13-RES_hhdet_num!M13,RES_hhdet_in_new!N13,)</f>
        <v>0</v>
      </c>
      <c r="O13" s="67">
        <f>MAX(RES_hhdet_num!O13-RES_hhdet_num!N13,RES_hhdet_in_new!O13,)</f>
        <v>0</v>
      </c>
      <c r="P13" s="67">
        <f>MAX(RES_hhdet_num!P13-RES_hhdet_num!O13,RES_hhdet_in_new!P13,)</f>
        <v>0</v>
      </c>
      <c r="Q13" s="67">
        <f>MAX(RES_hhdet_num!Q13-RES_hhdet_num!P13,RES_hhdet_in_new!Q13,)</f>
        <v>0</v>
      </c>
    </row>
    <row r="14" spans="1:17" ht="12" hidden="1" customHeight="1" x14ac:dyDescent="0.25">
      <c r="A14" s="148" t="s">
        <v>59</v>
      </c>
      <c r="B14" s="67"/>
      <c r="C14" s="67">
        <f>MAX(RES_hhdet_num!C14-RES_hhdet_num!B14,RES_hhdet_in_new!C14,)</f>
        <v>0</v>
      </c>
      <c r="D14" s="67">
        <f>MAX(RES_hhdet_num!D14-RES_hhdet_num!C14,RES_hhdet_in_new!D14,)</f>
        <v>0</v>
      </c>
      <c r="E14" s="67">
        <f>MAX(RES_hhdet_num!E14-RES_hhdet_num!D14,RES_hhdet_in_new!E14,)</f>
        <v>0</v>
      </c>
      <c r="F14" s="67">
        <f>MAX(RES_hhdet_num!F14-RES_hhdet_num!E14,RES_hhdet_in_new!F14,)</f>
        <v>0</v>
      </c>
      <c r="G14" s="67">
        <f>MAX(RES_hhdet_num!G14-RES_hhdet_num!F14,RES_hhdet_in_new!G14,)</f>
        <v>0</v>
      </c>
      <c r="H14" s="67">
        <f>MAX(RES_hhdet_num!H14-RES_hhdet_num!G14,RES_hhdet_in_new!H14,)</f>
        <v>0</v>
      </c>
      <c r="I14" s="67">
        <f>MAX(RES_hhdet_num!I14-RES_hhdet_num!H14,RES_hhdet_in_new!I14,)</f>
        <v>0</v>
      </c>
      <c r="J14" s="67">
        <f>MAX(RES_hhdet_num!J14-RES_hhdet_num!I14,RES_hhdet_in_new!J14,)</f>
        <v>0</v>
      </c>
      <c r="K14" s="67">
        <f>MAX(RES_hhdet_num!K14-RES_hhdet_num!J14,RES_hhdet_in_new!K14,)</f>
        <v>0</v>
      </c>
      <c r="L14" s="67">
        <f>MAX(RES_hhdet_num!L14-RES_hhdet_num!K14,RES_hhdet_in_new!L14,)</f>
        <v>0</v>
      </c>
      <c r="M14" s="67">
        <f>MAX(RES_hhdet_num!M14-RES_hhdet_num!L14,RES_hhdet_in_new!M14,)</f>
        <v>0</v>
      </c>
      <c r="N14" s="67">
        <f>MAX(RES_hhdet_num!N14-RES_hhdet_num!M14,RES_hhdet_in_new!N14,)</f>
        <v>0</v>
      </c>
      <c r="O14" s="67">
        <f>MAX(RES_hhdet_num!O14-RES_hhdet_num!N14,RES_hhdet_in_new!O14,)</f>
        <v>0</v>
      </c>
      <c r="P14" s="67">
        <f>MAX(RES_hhdet_num!P14-RES_hhdet_num!O14,RES_hhdet_in_new!P14,)</f>
        <v>0</v>
      </c>
      <c r="Q14" s="67">
        <f>MAX(RES_hhdet_num!Q14-RES_hhdet_num!P14,RES_hhdet_in_new!Q14,)</f>
        <v>0</v>
      </c>
    </row>
    <row r="15" spans="1:17" ht="12" customHeight="1" x14ac:dyDescent="0.25">
      <c r="A15" s="23" t="s">
        <v>142</v>
      </c>
      <c r="B15" s="67"/>
      <c r="C15" s="67">
        <v>0</v>
      </c>
      <c r="D15" s="67">
        <v>9398.657474172438</v>
      </c>
      <c r="E15" s="67">
        <v>763.92871582083046</v>
      </c>
      <c r="F15" s="67">
        <v>8148.5000000000036</v>
      </c>
      <c r="G15" s="67">
        <v>6592.7183235700268</v>
      </c>
      <c r="H15" s="67">
        <v>10773.500000000015</v>
      </c>
      <c r="I15" s="67">
        <v>14045.933845338941</v>
      </c>
      <c r="J15" s="67">
        <v>14722.499999999987</v>
      </c>
      <c r="K15" s="67">
        <v>3180.0631125225236</v>
      </c>
      <c r="L15" s="67">
        <v>23116.157474172433</v>
      </c>
      <c r="M15" s="67">
        <v>24271.693049013251</v>
      </c>
      <c r="N15" s="67">
        <v>0</v>
      </c>
      <c r="O15" s="67">
        <v>5595.4739802018448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142.75</v>
      </c>
      <c r="E16" s="67">
        <v>1.9284270363108498</v>
      </c>
      <c r="F16" s="67">
        <v>125.75000000000004</v>
      </c>
      <c r="G16" s="67">
        <v>147.10956200337907</v>
      </c>
      <c r="H16" s="67">
        <v>146.10551677739377</v>
      </c>
      <c r="I16" s="67">
        <v>927.27482202755345</v>
      </c>
      <c r="J16" s="67">
        <v>1852.2949845066032</v>
      </c>
      <c r="K16" s="67">
        <v>1334.8324840438584</v>
      </c>
      <c r="L16" s="67">
        <v>1977.8617408784519</v>
      </c>
      <c r="M16" s="67">
        <v>3843.2128095665253</v>
      </c>
      <c r="N16" s="67">
        <v>0</v>
      </c>
      <c r="O16" s="67">
        <v>1075.4434764307605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12973</v>
      </c>
      <c r="D21" s="67">
        <v>1357.7762377427487</v>
      </c>
      <c r="E21" s="67">
        <v>1184.0262377427498</v>
      </c>
      <c r="F21" s="67">
        <v>10401.636765904679</v>
      </c>
      <c r="G21" s="67">
        <v>10876.369760588002</v>
      </c>
      <c r="H21" s="67">
        <v>22998.02132317689</v>
      </c>
      <c r="I21" s="67">
        <v>2380.0113983993429</v>
      </c>
      <c r="J21" s="67">
        <v>12815.261398399341</v>
      </c>
      <c r="K21" s="67">
        <v>1093.985385714835</v>
      </c>
      <c r="L21" s="67">
        <v>22593.235385714852</v>
      </c>
      <c r="M21" s="67">
        <v>13229.279860637234</v>
      </c>
      <c r="N21" s="67">
        <v>837.28559449678062</v>
      </c>
      <c r="O21" s="67">
        <v>69876.535594496803</v>
      </c>
      <c r="P21" s="67">
        <v>22783.75</v>
      </c>
      <c r="Q21" s="67">
        <v>41327.749999999993</v>
      </c>
    </row>
    <row r="22" spans="1:17" ht="12" customHeight="1" x14ac:dyDescent="0.25">
      <c r="A22" s="29" t="s">
        <v>140</v>
      </c>
      <c r="B22" s="83"/>
      <c r="C22" s="83">
        <v>203.5</v>
      </c>
      <c r="D22" s="83">
        <v>37481.999999999993</v>
      </c>
      <c r="E22" s="83">
        <v>19797.5</v>
      </c>
      <c r="F22" s="83">
        <v>14258.000000000002</v>
      </c>
      <c r="G22" s="83">
        <v>21595.000000000029</v>
      </c>
      <c r="H22" s="83">
        <v>13238.937209281487</v>
      </c>
      <c r="I22" s="83">
        <v>66422.999999999971</v>
      </c>
      <c r="J22" s="83">
        <v>24850.000000000004</v>
      </c>
      <c r="K22" s="83">
        <v>65541</v>
      </c>
      <c r="L22" s="83">
        <v>32225.473762257236</v>
      </c>
      <c r="M22" s="83">
        <v>60207.389471838062</v>
      </c>
      <c r="N22" s="83">
        <v>57646.517005316658</v>
      </c>
      <c r="O22" s="83">
        <v>16515.956520827211</v>
      </c>
      <c r="P22" s="83">
        <v>22403.364720362173</v>
      </c>
      <c r="Q22" s="83">
        <v>30359.605562939076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512.1875</v>
      </c>
      <c r="D26" s="67">
        <v>1093.1875</v>
      </c>
      <c r="E26" s="67">
        <v>1143.1875</v>
      </c>
      <c r="F26" s="67">
        <v>859.18749999999989</v>
      </c>
      <c r="G26" s="67">
        <v>1129.1875</v>
      </c>
      <c r="H26" s="67">
        <v>1325.1875</v>
      </c>
      <c r="I26" s="67">
        <v>1576.1875</v>
      </c>
      <c r="J26" s="67">
        <v>1199.1874999999998</v>
      </c>
      <c r="K26" s="67">
        <v>1291.1875</v>
      </c>
      <c r="L26" s="67">
        <v>1426.1875000000002</v>
      </c>
      <c r="M26" s="67">
        <v>0</v>
      </c>
      <c r="N26" s="67">
        <v>0</v>
      </c>
      <c r="O26" s="67">
        <v>4799.1875</v>
      </c>
      <c r="P26" s="67">
        <v>1315.1875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18</v>
      </c>
      <c r="D29" s="67">
        <v>19</v>
      </c>
      <c r="E29" s="67">
        <v>13</v>
      </c>
      <c r="F29" s="67">
        <v>16</v>
      </c>
      <c r="G29" s="67">
        <v>36</v>
      </c>
      <c r="H29" s="67">
        <v>36</v>
      </c>
      <c r="I29" s="67">
        <v>58</v>
      </c>
      <c r="J29" s="67">
        <v>57</v>
      </c>
      <c r="K29" s="67">
        <v>81</v>
      </c>
      <c r="L29" s="67">
        <v>68</v>
      </c>
      <c r="M29" s="67">
        <v>30.361702127659576</v>
      </c>
      <c r="N29" s="67">
        <v>2</v>
      </c>
      <c r="O29" s="67">
        <v>165</v>
      </c>
      <c r="P29" s="67">
        <v>82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319.80404649666781</v>
      </c>
      <c r="D31" s="67">
        <v>714.91019274118537</v>
      </c>
      <c r="E31" s="67">
        <v>741.47422476422514</v>
      </c>
      <c r="F31" s="67">
        <v>521.26395175647372</v>
      </c>
      <c r="G31" s="67">
        <v>749.46497549678793</v>
      </c>
      <c r="H31" s="67">
        <v>806.15238435407741</v>
      </c>
      <c r="I31" s="67">
        <v>987.23611539825208</v>
      </c>
      <c r="J31" s="67">
        <v>688.3096485941428</v>
      </c>
      <c r="K31" s="67">
        <v>30.737609028649281</v>
      </c>
      <c r="L31" s="67">
        <v>89.00483195451514</v>
      </c>
      <c r="M31" s="67">
        <v>0</v>
      </c>
      <c r="N31" s="67">
        <v>1.1368683772161603E-13</v>
      </c>
      <c r="O31" s="67">
        <v>1910.9967839534715</v>
      </c>
      <c r="P31" s="67">
        <v>515.0491520929105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0.4914391801715986</v>
      </c>
      <c r="D32" s="67">
        <v>6.6336813172362525</v>
      </c>
      <c r="E32" s="67">
        <v>1.667182869741596</v>
      </c>
      <c r="F32" s="67">
        <v>7.6383911913183384</v>
      </c>
      <c r="G32" s="67">
        <v>12.541629731767557</v>
      </c>
      <c r="H32" s="67">
        <v>13.984678461029578</v>
      </c>
      <c r="I32" s="67">
        <v>63.708344593193132</v>
      </c>
      <c r="J32" s="67">
        <v>119.78128829632395</v>
      </c>
      <c r="K32" s="67">
        <v>126.83604902549875</v>
      </c>
      <c r="L32" s="67">
        <v>121.00000000000063</v>
      </c>
      <c r="M32" s="67">
        <v>72.199692069061967</v>
      </c>
      <c r="N32" s="67">
        <v>6.1833098853391739</v>
      </c>
      <c r="O32" s="67">
        <v>440.48607671994034</v>
      </c>
      <c r="P32" s="67">
        <v>160.47080077404357</v>
      </c>
      <c r="Q32" s="67">
        <v>2.0000000000001137</v>
      </c>
    </row>
    <row r="33" spans="1:17" ht="12" hidden="1" customHeight="1" x14ac:dyDescent="0.25">
      <c r="A33" s="148" t="s">
        <v>57</v>
      </c>
      <c r="B33" s="67"/>
      <c r="C33" s="67">
        <f>MAX(RES_hhdet_num!C33-RES_hhdet_num!B33,RES_hhdet_in_new!C33,)</f>
        <v>0</v>
      </c>
      <c r="D33" s="67">
        <f>MAX(RES_hhdet_num!D33-RES_hhdet_num!C33,RES_hhdet_in_new!D33,)</f>
        <v>0</v>
      </c>
      <c r="E33" s="67">
        <f>MAX(RES_hhdet_num!E33-RES_hhdet_num!D33,RES_hhdet_in_new!E33,)</f>
        <v>0</v>
      </c>
      <c r="F33" s="67">
        <f>MAX(RES_hhdet_num!F33-RES_hhdet_num!E33,RES_hhdet_in_new!F33,)</f>
        <v>0</v>
      </c>
      <c r="G33" s="67">
        <f>MAX(RES_hhdet_num!G33-RES_hhdet_num!F33,RES_hhdet_in_new!G33,)</f>
        <v>0</v>
      </c>
      <c r="H33" s="67">
        <f>MAX(RES_hhdet_num!H33-RES_hhdet_num!G33,RES_hhdet_in_new!H33,)</f>
        <v>0</v>
      </c>
      <c r="I33" s="67">
        <f>MAX(RES_hhdet_num!I33-RES_hhdet_num!H33,RES_hhdet_in_new!I33,)</f>
        <v>0</v>
      </c>
      <c r="J33" s="67">
        <f>MAX(RES_hhdet_num!J33-RES_hhdet_num!I33,RES_hhdet_in_new!J33,)</f>
        <v>0</v>
      </c>
      <c r="K33" s="67">
        <f>MAX(RES_hhdet_num!K33-RES_hhdet_num!J33,RES_hhdet_in_new!K33,)</f>
        <v>0</v>
      </c>
      <c r="L33" s="67">
        <f>MAX(RES_hhdet_num!L33-RES_hhdet_num!K33,RES_hhdet_in_new!L33,)</f>
        <v>0</v>
      </c>
      <c r="M33" s="67">
        <f>MAX(RES_hhdet_num!M33-RES_hhdet_num!L33,RES_hhdet_in_new!M33,)</f>
        <v>0</v>
      </c>
      <c r="N33" s="67">
        <f>MAX(RES_hhdet_num!N33-RES_hhdet_num!M33,RES_hhdet_in_new!N33,)</f>
        <v>0</v>
      </c>
      <c r="O33" s="67">
        <f>MAX(RES_hhdet_num!O33-RES_hhdet_num!N33,RES_hhdet_in_new!O33,)</f>
        <v>0</v>
      </c>
      <c r="P33" s="67">
        <f>MAX(RES_hhdet_num!P33-RES_hhdet_num!O33,RES_hhdet_in_new!P33,)</f>
        <v>0</v>
      </c>
      <c r="Q33" s="67">
        <f>MAX(RES_hhdet_num!Q33-RES_hhdet_num!P33,RES_hhdet_in_new!Q33,)</f>
        <v>0</v>
      </c>
    </row>
    <row r="34" spans="1:17" ht="12" hidden="1" customHeight="1" x14ac:dyDescent="0.25">
      <c r="A34" s="148" t="s">
        <v>59</v>
      </c>
      <c r="B34" s="67"/>
      <c r="C34" s="67">
        <f>MAX(RES_hhdet_num!C34-RES_hhdet_num!B34,RES_hhdet_in_new!C34,)</f>
        <v>0</v>
      </c>
      <c r="D34" s="67">
        <f>MAX(RES_hhdet_num!D34-RES_hhdet_num!C34,RES_hhdet_in_new!D34,)</f>
        <v>0</v>
      </c>
      <c r="E34" s="67">
        <f>MAX(RES_hhdet_num!E34-RES_hhdet_num!D34,RES_hhdet_in_new!E34,)</f>
        <v>0</v>
      </c>
      <c r="F34" s="67">
        <f>MAX(RES_hhdet_num!F34-RES_hhdet_num!E34,RES_hhdet_in_new!F34,)</f>
        <v>0</v>
      </c>
      <c r="G34" s="67">
        <f>MAX(RES_hhdet_num!G34-RES_hhdet_num!F34,RES_hhdet_in_new!G34,)</f>
        <v>0</v>
      </c>
      <c r="H34" s="67">
        <f>MAX(RES_hhdet_num!H34-RES_hhdet_num!G34,RES_hhdet_in_new!H34,)</f>
        <v>0</v>
      </c>
      <c r="I34" s="67">
        <f>MAX(RES_hhdet_num!I34-RES_hhdet_num!H34,RES_hhdet_in_new!I34,)</f>
        <v>0</v>
      </c>
      <c r="J34" s="67">
        <f>MAX(RES_hhdet_num!J34-RES_hhdet_num!I34,RES_hhdet_in_new!J34,)</f>
        <v>0</v>
      </c>
      <c r="K34" s="67">
        <f>MAX(RES_hhdet_num!K34-RES_hhdet_num!J34,RES_hhdet_in_new!K34,)</f>
        <v>0</v>
      </c>
      <c r="L34" s="67">
        <f>MAX(RES_hhdet_num!L34-RES_hhdet_num!K34,RES_hhdet_in_new!L34,)</f>
        <v>0</v>
      </c>
      <c r="M34" s="67">
        <f>MAX(RES_hhdet_num!M34-RES_hhdet_num!L34,RES_hhdet_in_new!M34,)</f>
        <v>0</v>
      </c>
      <c r="N34" s="67">
        <f>MAX(RES_hhdet_num!N34-RES_hhdet_num!M34,RES_hhdet_in_new!N34,)</f>
        <v>0</v>
      </c>
      <c r="O34" s="67">
        <f>MAX(RES_hhdet_num!O34-RES_hhdet_num!N34,RES_hhdet_in_new!O34,)</f>
        <v>0</v>
      </c>
      <c r="P34" s="67">
        <f>MAX(RES_hhdet_num!P34-RES_hhdet_num!O34,RES_hhdet_in_new!P34,)</f>
        <v>0</v>
      </c>
      <c r="Q34" s="67">
        <f>MAX(RES_hhdet_num!Q34-RES_hhdet_num!P34,RES_hhdet_in_new!Q34,)</f>
        <v>0</v>
      </c>
    </row>
    <row r="35" spans="1:17" ht="12" customHeight="1" x14ac:dyDescent="0.25">
      <c r="A35" s="23" t="s">
        <v>142</v>
      </c>
      <c r="B35" s="67"/>
      <c r="C35" s="67">
        <v>946.88549443287275</v>
      </c>
      <c r="D35" s="67">
        <v>1168.5822221655881</v>
      </c>
      <c r="E35" s="67">
        <v>1188.2015071573965</v>
      </c>
      <c r="F35" s="67">
        <v>1045.1899959963248</v>
      </c>
      <c r="G35" s="67">
        <v>1189.8568256598314</v>
      </c>
      <c r="H35" s="67">
        <v>1280.2500000000009</v>
      </c>
      <c r="I35" s="67">
        <v>1361.249999999998</v>
      </c>
      <c r="J35" s="67">
        <v>999.24999999999966</v>
      </c>
      <c r="K35" s="67">
        <v>1197.8440684892612</v>
      </c>
      <c r="L35" s="67">
        <v>1487.9266140413092</v>
      </c>
      <c r="M35" s="67">
        <v>621.54123147984967</v>
      </c>
      <c r="N35" s="67">
        <v>986.02118587412099</v>
      </c>
      <c r="O35" s="67">
        <v>3611.3264307592676</v>
      </c>
      <c r="P35" s="67">
        <v>1641.518043800073</v>
      </c>
      <c r="Q35" s="67">
        <v>894.8967292155329</v>
      </c>
    </row>
    <row r="36" spans="1:17" ht="12" customHeight="1" x14ac:dyDescent="0.25">
      <c r="A36" s="23" t="s">
        <v>141</v>
      </c>
      <c r="B36" s="67"/>
      <c r="C36" s="67">
        <v>1.4724912439668341</v>
      </c>
      <c r="D36" s="67">
        <v>16.024151892833494</v>
      </c>
      <c r="E36" s="67">
        <v>3.0024004765703003</v>
      </c>
      <c r="F36" s="67">
        <v>16.774846951467332</v>
      </c>
      <c r="G36" s="67">
        <v>26.212279568723897</v>
      </c>
      <c r="H36" s="67">
        <v>25.782419614606159</v>
      </c>
      <c r="I36" s="67">
        <v>127.02046442085293</v>
      </c>
      <c r="J36" s="67">
        <v>239.29892126179953</v>
      </c>
      <c r="K36" s="67">
        <v>306.14412718381811</v>
      </c>
      <c r="L36" s="67">
        <v>308.20045277144203</v>
      </c>
      <c r="M36" s="67">
        <v>175.84245898823329</v>
      </c>
      <c r="N36" s="67">
        <v>54.080661292747017</v>
      </c>
      <c r="O36" s="67">
        <v>531.48327848014958</v>
      </c>
      <c r="P36" s="67">
        <v>262.14839730902077</v>
      </c>
      <c r="Q36" s="67">
        <v>207.12757466594138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791.24999999999932</v>
      </c>
      <c r="D40" s="67">
        <v>63.679602081255695</v>
      </c>
      <c r="E40" s="67">
        <v>668.07876540670463</v>
      </c>
      <c r="F40" s="67">
        <v>627.24999999999955</v>
      </c>
      <c r="G40" s="67">
        <v>714.14591957688617</v>
      </c>
      <c r="H40" s="67">
        <v>1364.2499999999993</v>
      </c>
      <c r="I40" s="67">
        <v>0</v>
      </c>
      <c r="J40" s="67">
        <v>808.07496583935801</v>
      </c>
      <c r="K40" s="67">
        <v>0</v>
      </c>
      <c r="L40" s="67">
        <v>1065.0000000000005</v>
      </c>
      <c r="M40" s="67">
        <v>0</v>
      </c>
      <c r="N40" s="67">
        <v>0</v>
      </c>
      <c r="O40" s="67">
        <v>3690.9999999999991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592.19404665616742</v>
      </c>
      <c r="D41" s="83">
        <v>2021.4999999999986</v>
      </c>
      <c r="E41" s="83">
        <v>1624.7662654067046</v>
      </c>
      <c r="F41" s="83">
        <v>946.35678223521745</v>
      </c>
      <c r="G41" s="83">
        <v>1240.8334195768862</v>
      </c>
      <c r="H41" s="83">
        <v>547.50000000000068</v>
      </c>
      <c r="I41" s="83">
        <v>3614.4999999999982</v>
      </c>
      <c r="J41" s="83">
        <v>1309.7624658393574</v>
      </c>
      <c r="K41" s="83">
        <v>3643.1809533438327</v>
      </c>
      <c r="L41" s="83">
        <v>1747.007897918744</v>
      </c>
      <c r="M41" s="83">
        <v>1411.875</v>
      </c>
      <c r="N41" s="83">
        <v>1342.5182177647825</v>
      </c>
      <c r="O41" s="83">
        <v>1893.1286267773908</v>
      </c>
      <c r="P41" s="83">
        <v>3521.9374976005929</v>
      </c>
      <c r="Q41" s="83">
        <v>3277.8750000000005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74978.750000000015</v>
      </c>
      <c r="D45" s="67">
        <v>61312.75</v>
      </c>
      <c r="E45" s="67">
        <v>53353.75</v>
      </c>
      <c r="F45" s="67">
        <v>34026.750000000007</v>
      </c>
      <c r="G45" s="67">
        <v>77082.75</v>
      </c>
      <c r="H45" s="67">
        <v>58896.749999999993</v>
      </c>
      <c r="I45" s="67">
        <v>65363.750000000007</v>
      </c>
      <c r="J45" s="67">
        <v>70517.75</v>
      </c>
      <c r="K45" s="67">
        <v>79340.75</v>
      </c>
      <c r="L45" s="67">
        <v>28567.750000000004</v>
      </c>
      <c r="M45" s="67">
        <v>3795.7500000000005</v>
      </c>
      <c r="N45" s="67">
        <v>16849.750000000007</v>
      </c>
      <c r="O45" s="67">
        <v>26435.749999999996</v>
      </c>
      <c r="P45" s="67">
        <v>57218.749999999993</v>
      </c>
      <c r="Q45" s="67">
        <v>67678.750000000015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846</v>
      </c>
      <c r="D48" s="67">
        <v>809</v>
      </c>
      <c r="E48" s="67">
        <v>578</v>
      </c>
      <c r="F48" s="67">
        <v>652</v>
      </c>
      <c r="G48" s="67">
        <v>1688</v>
      </c>
      <c r="H48" s="67">
        <v>1568</v>
      </c>
      <c r="I48" s="67">
        <v>2501</v>
      </c>
      <c r="J48" s="67">
        <v>2207</v>
      </c>
      <c r="K48" s="67">
        <v>4187</v>
      </c>
      <c r="L48" s="67">
        <v>2662</v>
      </c>
      <c r="M48" s="67">
        <v>1939</v>
      </c>
      <c r="N48" s="67">
        <v>2139</v>
      </c>
      <c r="O48" s="67">
        <v>3146</v>
      </c>
      <c r="P48" s="67">
        <v>3892</v>
      </c>
      <c r="Q48" s="67">
        <v>1862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48315.759016629891</v>
      </c>
      <c r="D50" s="67">
        <v>37824.25</v>
      </c>
      <c r="E50" s="67">
        <v>34499.12715136513</v>
      </c>
      <c r="F50" s="67">
        <v>22861.249999999945</v>
      </c>
      <c r="G50" s="67">
        <v>41948.316648350534</v>
      </c>
      <c r="H50" s="67">
        <v>39273.25</v>
      </c>
      <c r="I50" s="67">
        <v>48503.250000000007</v>
      </c>
      <c r="J50" s="67">
        <v>35782.631306735653</v>
      </c>
      <c r="K50" s="67">
        <v>62771.249999999971</v>
      </c>
      <c r="L50" s="67">
        <v>16459.249999999862</v>
      </c>
      <c r="M50" s="67">
        <v>1636.181872609872</v>
      </c>
      <c r="N50" s="67">
        <v>18405.861289873894</v>
      </c>
      <c r="O50" s="67">
        <v>26615.968258834488</v>
      </c>
      <c r="P50" s="67">
        <v>63797.796521595941</v>
      </c>
      <c r="Q50" s="67">
        <v>66587.494401386095</v>
      </c>
    </row>
    <row r="51" spans="1:17" ht="12" customHeight="1" x14ac:dyDescent="0.25">
      <c r="A51" s="23" t="s">
        <v>164</v>
      </c>
      <c r="B51" s="67"/>
      <c r="C51" s="67">
        <v>113.81270590629518</v>
      </c>
      <c r="D51" s="67">
        <v>521.33726491893026</v>
      </c>
      <c r="E51" s="67">
        <v>86.939355739020272</v>
      </c>
      <c r="F51" s="67">
        <v>572.06336156373004</v>
      </c>
      <c r="G51" s="67">
        <v>981.52926113418005</v>
      </c>
      <c r="H51" s="67">
        <v>966.81639423253023</v>
      </c>
      <c r="I51" s="67">
        <v>5124.1298687433027</v>
      </c>
      <c r="J51" s="67">
        <v>10297.854740647002</v>
      </c>
      <c r="K51" s="67">
        <v>16776.540326899983</v>
      </c>
      <c r="L51" s="67">
        <v>12753.611396253591</v>
      </c>
      <c r="M51" s="67">
        <v>8889.0000000000073</v>
      </c>
      <c r="N51" s="67">
        <v>8032.4120705141468</v>
      </c>
      <c r="O51" s="67">
        <v>7248.9230745863015</v>
      </c>
      <c r="P51" s="67">
        <v>14255.662880983511</v>
      </c>
      <c r="Q51" s="67">
        <v>12937.586846013028</v>
      </c>
    </row>
    <row r="52" spans="1:17" ht="12" hidden="1" customHeight="1" x14ac:dyDescent="0.25">
      <c r="A52" s="148" t="s">
        <v>163</v>
      </c>
      <c r="B52" s="67"/>
      <c r="C52" s="67">
        <f>MAX(RES_hhdet_num!C52-RES_hhdet_num!B52,RES_hhdet_in_new!C52,)</f>
        <v>0</v>
      </c>
      <c r="D52" s="67">
        <f>MAX(RES_hhdet_num!D52-RES_hhdet_num!C52,RES_hhdet_in_new!D52,)</f>
        <v>0</v>
      </c>
      <c r="E52" s="67">
        <f>MAX(RES_hhdet_num!E52-RES_hhdet_num!D52,RES_hhdet_in_new!E52,)</f>
        <v>0</v>
      </c>
      <c r="F52" s="67">
        <f>MAX(RES_hhdet_num!F52-RES_hhdet_num!E52,RES_hhdet_in_new!F52,)</f>
        <v>0</v>
      </c>
      <c r="G52" s="67">
        <f>MAX(RES_hhdet_num!G52-RES_hhdet_num!F52,RES_hhdet_in_new!G52,)</f>
        <v>0</v>
      </c>
      <c r="H52" s="67">
        <f>MAX(RES_hhdet_num!H52-RES_hhdet_num!G52,RES_hhdet_in_new!H52,)</f>
        <v>0</v>
      </c>
      <c r="I52" s="67">
        <f>MAX(RES_hhdet_num!I52-RES_hhdet_num!H52,RES_hhdet_in_new!I52,)</f>
        <v>0</v>
      </c>
      <c r="J52" s="67">
        <f>MAX(RES_hhdet_num!J52-RES_hhdet_num!I52,RES_hhdet_in_new!J52,)</f>
        <v>0</v>
      </c>
      <c r="K52" s="67">
        <f>MAX(RES_hhdet_num!K52-RES_hhdet_num!J52,RES_hhdet_in_new!K52,)</f>
        <v>0</v>
      </c>
      <c r="L52" s="67">
        <f>MAX(RES_hhdet_num!L52-RES_hhdet_num!K52,RES_hhdet_in_new!L52,)</f>
        <v>0</v>
      </c>
      <c r="M52" s="67">
        <f>MAX(RES_hhdet_num!M52-RES_hhdet_num!L52,RES_hhdet_in_new!M52,)</f>
        <v>0</v>
      </c>
      <c r="N52" s="67">
        <f>MAX(RES_hhdet_num!N52-RES_hhdet_num!M52,RES_hhdet_in_new!N52,)</f>
        <v>0</v>
      </c>
      <c r="O52" s="67">
        <f>MAX(RES_hhdet_num!O52-RES_hhdet_num!N52,RES_hhdet_in_new!O52,)</f>
        <v>0</v>
      </c>
      <c r="P52" s="67">
        <f>MAX(RES_hhdet_num!P52-RES_hhdet_num!O52,RES_hhdet_in_new!P52,)</f>
        <v>0</v>
      </c>
      <c r="Q52" s="67">
        <f>MAX(RES_hhdet_num!Q52-RES_hhdet_num!P52,RES_hhdet_in_new!Q52,)</f>
        <v>0</v>
      </c>
    </row>
    <row r="53" spans="1:17" ht="12" hidden="1" customHeight="1" x14ac:dyDescent="0.25">
      <c r="A53" s="148" t="s">
        <v>59</v>
      </c>
      <c r="B53" s="67"/>
      <c r="C53" s="67">
        <f>MAX(RES_hhdet_num!C53-RES_hhdet_num!B53,RES_hhdet_in_new!C53,)</f>
        <v>0</v>
      </c>
      <c r="D53" s="67">
        <f>MAX(RES_hhdet_num!D53-RES_hhdet_num!C53,RES_hhdet_in_new!D53,)</f>
        <v>0</v>
      </c>
      <c r="E53" s="67">
        <f>MAX(RES_hhdet_num!E53-RES_hhdet_num!D53,RES_hhdet_in_new!E53,)</f>
        <v>0</v>
      </c>
      <c r="F53" s="67">
        <f>MAX(RES_hhdet_num!F53-RES_hhdet_num!E53,RES_hhdet_in_new!F53,)</f>
        <v>0</v>
      </c>
      <c r="G53" s="67">
        <f>MAX(RES_hhdet_num!G53-RES_hhdet_num!F53,RES_hhdet_in_new!G53,)</f>
        <v>0</v>
      </c>
      <c r="H53" s="67">
        <f>MAX(RES_hhdet_num!H53-RES_hhdet_num!G53,RES_hhdet_in_new!H53,)</f>
        <v>0</v>
      </c>
      <c r="I53" s="67">
        <f>MAX(RES_hhdet_num!I53-RES_hhdet_num!H53,RES_hhdet_in_new!I53,)</f>
        <v>0</v>
      </c>
      <c r="J53" s="67">
        <f>MAX(RES_hhdet_num!J53-RES_hhdet_num!I53,RES_hhdet_in_new!J53,)</f>
        <v>0</v>
      </c>
      <c r="K53" s="67">
        <f>MAX(RES_hhdet_num!K53-RES_hhdet_num!J53,RES_hhdet_in_new!K53,)</f>
        <v>0</v>
      </c>
      <c r="L53" s="67">
        <f>MAX(RES_hhdet_num!L53-RES_hhdet_num!K53,RES_hhdet_in_new!L53,)</f>
        <v>0</v>
      </c>
      <c r="M53" s="67">
        <f>MAX(RES_hhdet_num!M53-RES_hhdet_num!L53,RES_hhdet_in_new!M53,)</f>
        <v>0</v>
      </c>
      <c r="N53" s="67">
        <f>MAX(RES_hhdet_num!N53-RES_hhdet_num!M53,RES_hhdet_in_new!N53,)</f>
        <v>0</v>
      </c>
      <c r="O53" s="67">
        <f>MAX(RES_hhdet_num!O53-RES_hhdet_num!N53,RES_hhdet_in_new!O53,)</f>
        <v>0</v>
      </c>
      <c r="P53" s="67">
        <f>MAX(RES_hhdet_num!P53-RES_hhdet_num!O53,RES_hhdet_in_new!P53,)</f>
        <v>0</v>
      </c>
      <c r="Q53" s="67">
        <f>MAX(RES_hhdet_num!Q53-RES_hhdet_num!P53,RES_hhdet_in_new!Q53,)</f>
        <v>0</v>
      </c>
    </row>
    <row r="54" spans="1:17" ht="12" customHeight="1" x14ac:dyDescent="0.25">
      <c r="A54" s="23" t="s">
        <v>142</v>
      </c>
      <c r="B54" s="67"/>
      <c r="C54" s="67">
        <v>27657.999999999938</v>
      </c>
      <c r="D54" s="67">
        <v>23600.061637444378</v>
      </c>
      <c r="E54" s="67">
        <v>19609.99999999992</v>
      </c>
      <c r="F54" s="67">
        <v>10750.884692394044</v>
      </c>
      <c r="G54" s="67">
        <v>38383.999999999971</v>
      </c>
      <c r="H54" s="67">
        <v>19524.220432325168</v>
      </c>
      <c r="I54" s="67">
        <v>14785.890848489555</v>
      </c>
      <c r="J54" s="67">
        <v>22353.999999999971</v>
      </c>
      <c r="K54" s="67">
        <v>24381.958308294164</v>
      </c>
      <c r="L54" s="67">
        <v>20769.061637444487</v>
      </c>
      <c r="M54" s="67">
        <v>21275.484885756057</v>
      </c>
      <c r="N54" s="67">
        <v>682.30304576767548</v>
      </c>
      <c r="O54" s="67">
        <v>28407.222231176329</v>
      </c>
      <c r="P54" s="67">
        <v>1954.2391755719534</v>
      </c>
      <c r="Q54" s="67">
        <v>5428.1099896581882</v>
      </c>
    </row>
    <row r="55" spans="1:17" ht="12" customHeight="1" x14ac:dyDescent="0.25">
      <c r="A55" s="23" t="s">
        <v>141</v>
      </c>
      <c r="B55" s="67"/>
      <c r="C55" s="67">
        <v>52.219969169700676</v>
      </c>
      <c r="D55" s="67">
        <v>261.10183878732954</v>
      </c>
      <c r="E55" s="67">
        <v>37.897859534787457</v>
      </c>
      <c r="F55" s="67">
        <v>238.24999999999983</v>
      </c>
      <c r="G55" s="67">
        <v>582.14499259243155</v>
      </c>
      <c r="H55" s="67">
        <v>417.5756621747081</v>
      </c>
      <c r="I55" s="67">
        <v>1970.7480967976057</v>
      </c>
      <c r="J55" s="67">
        <v>4455.2112164397849</v>
      </c>
      <c r="K55" s="67">
        <v>3901.0000000000018</v>
      </c>
      <c r="L55" s="67">
        <v>3083.314164003215</v>
      </c>
      <c r="M55" s="67">
        <v>2534.7484033046931</v>
      </c>
      <c r="N55" s="67">
        <v>480.05828623826977</v>
      </c>
      <c r="O55" s="67">
        <v>3567.0304573764406</v>
      </c>
      <c r="P55" s="67">
        <v>347.43544709626258</v>
      </c>
      <c r="Q55" s="67">
        <v>1772.7480967976001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33890.500000000022</v>
      </c>
      <c r="D59" s="67">
        <v>4213.9812403893711</v>
      </c>
      <c r="E59" s="67">
        <v>6239.4999999999982</v>
      </c>
      <c r="F59" s="67">
        <v>22916.499999999996</v>
      </c>
      <c r="G59" s="67">
        <v>27005.499999999971</v>
      </c>
      <c r="H59" s="67">
        <v>55615.500000000015</v>
      </c>
      <c r="I59" s="67">
        <v>4673.3202981647446</v>
      </c>
      <c r="J59" s="67">
        <v>27283.499999999993</v>
      </c>
      <c r="K59" s="67">
        <v>434.60170073272207</v>
      </c>
      <c r="L59" s="67">
        <v>56883.481240389505</v>
      </c>
      <c r="M59" s="67">
        <v>261.41763423044739</v>
      </c>
      <c r="N59" s="67">
        <v>0</v>
      </c>
      <c r="O59" s="67">
        <v>151162.38322315918</v>
      </c>
      <c r="P59" s="67">
        <v>14182.108537483442</v>
      </c>
      <c r="Q59" s="67">
        <v>9135.8202981647537</v>
      </c>
    </row>
    <row r="60" spans="1:17" ht="12" customHeight="1" x14ac:dyDescent="0.25">
      <c r="A60" s="29" t="s">
        <v>140</v>
      </c>
      <c r="B60" s="83"/>
      <c r="C60" s="83">
        <v>68090.308679830137</v>
      </c>
      <c r="D60" s="83">
        <v>87530.500000000029</v>
      </c>
      <c r="E60" s="83">
        <v>64913.5</v>
      </c>
      <c r="F60" s="83">
        <v>30798.973051262092</v>
      </c>
      <c r="G60" s="83">
        <v>69651.438283823984</v>
      </c>
      <c r="H60" s="83">
        <v>49111.295532769625</v>
      </c>
      <c r="I60" s="83">
        <v>141975.5</v>
      </c>
      <c r="J60" s="83">
        <v>64209.568713117922</v>
      </c>
      <c r="K60" s="83">
        <v>231762.80867983017</v>
      </c>
      <c r="L60" s="83">
        <v>50796.268759610488</v>
      </c>
      <c r="M60" s="83">
        <v>90910.173303795265</v>
      </c>
      <c r="N60" s="83">
        <v>98774.473051262088</v>
      </c>
      <c r="O60" s="83">
        <v>16204.882643500689</v>
      </c>
      <c r="P60" s="83">
        <v>164130.85117309296</v>
      </c>
      <c r="Q60" s="83">
        <v>141705.92970183524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34402.5</v>
      </c>
      <c r="D64" s="67">
        <v>22298.499999999996</v>
      </c>
      <c r="E64" s="67">
        <v>50539.500000000007</v>
      </c>
      <c r="F64" s="67">
        <v>47586.499999999993</v>
      </c>
      <c r="G64" s="67">
        <v>21255.500000000004</v>
      </c>
      <c r="H64" s="67">
        <v>28127.5</v>
      </c>
      <c r="I64" s="67">
        <v>24112.499999999996</v>
      </c>
      <c r="J64" s="67">
        <v>42667.5</v>
      </c>
      <c r="K64" s="67">
        <v>17629.5</v>
      </c>
      <c r="L64" s="67">
        <v>50764.499999999993</v>
      </c>
      <c r="M64" s="67">
        <v>17865.5</v>
      </c>
      <c r="N64" s="67">
        <v>41080.500000000007</v>
      </c>
      <c r="O64" s="67">
        <v>15947.5</v>
      </c>
      <c r="P64" s="67">
        <v>0</v>
      </c>
      <c r="Q64" s="67">
        <v>13201.5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398</v>
      </c>
      <c r="D67" s="67">
        <v>345</v>
      </c>
      <c r="E67" s="67">
        <v>425</v>
      </c>
      <c r="F67" s="67">
        <v>538</v>
      </c>
      <c r="G67" s="67">
        <v>781</v>
      </c>
      <c r="H67" s="67">
        <v>815</v>
      </c>
      <c r="I67" s="67">
        <v>1209</v>
      </c>
      <c r="J67" s="67">
        <v>1166</v>
      </c>
      <c r="K67" s="67">
        <v>1764</v>
      </c>
      <c r="L67" s="67">
        <v>1986</v>
      </c>
      <c r="M67" s="67">
        <v>1551</v>
      </c>
      <c r="N67" s="67">
        <v>2210</v>
      </c>
      <c r="O67" s="67">
        <v>1785</v>
      </c>
      <c r="P67" s="67">
        <v>1143.1261046095055</v>
      </c>
      <c r="Q67" s="67">
        <v>259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27725.807325851187</v>
      </c>
      <c r="D69" s="67">
        <v>18939.500000000004</v>
      </c>
      <c r="E69" s="67">
        <v>40333.5</v>
      </c>
      <c r="F69" s="67">
        <v>36625.499999999971</v>
      </c>
      <c r="G69" s="67">
        <v>16996.147617120467</v>
      </c>
      <c r="H69" s="67">
        <v>21974.662227246816</v>
      </c>
      <c r="I69" s="67">
        <v>18850.499999999956</v>
      </c>
      <c r="J69" s="67">
        <v>41305.500000000007</v>
      </c>
      <c r="K69" s="67">
        <v>13183.500000000004</v>
      </c>
      <c r="L69" s="67">
        <v>44940.499999999993</v>
      </c>
      <c r="M69" s="67">
        <v>10006.500000000002</v>
      </c>
      <c r="N69" s="67">
        <v>37019.500000000015</v>
      </c>
      <c r="O69" s="67">
        <v>13857.499999999993</v>
      </c>
      <c r="P69" s="67">
        <v>1805.0000000000409</v>
      </c>
      <c r="Q69" s="67">
        <v>11431.499999999962</v>
      </c>
    </row>
    <row r="70" spans="1:17" ht="12" customHeight="1" x14ac:dyDescent="0.25">
      <c r="A70" s="23" t="s">
        <v>159</v>
      </c>
      <c r="B70" s="67"/>
      <c r="C70" s="67">
        <v>62.623812110250483</v>
      </c>
      <c r="D70" s="67">
        <v>300.01957055524497</v>
      </c>
      <c r="E70" s="67">
        <v>134.98743963582186</v>
      </c>
      <c r="F70" s="67">
        <v>489.0311936752712</v>
      </c>
      <c r="G70" s="67">
        <v>605.95276392775679</v>
      </c>
      <c r="H70" s="67">
        <v>602.29293872826395</v>
      </c>
      <c r="I70" s="67">
        <v>3121.0451824841766</v>
      </c>
      <c r="J70" s="67">
        <v>7280.2984304986167</v>
      </c>
      <c r="K70" s="67">
        <v>8201.8548305306304</v>
      </c>
      <c r="L70" s="67">
        <v>11155.478210122837</v>
      </c>
      <c r="M70" s="67">
        <v>7195.0000000000009</v>
      </c>
      <c r="N70" s="67">
        <v>9511.1575696091004</v>
      </c>
      <c r="O70" s="67">
        <v>5290.2239957955226</v>
      </c>
      <c r="P70" s="67">
        <v>2642</v>
      </c>
      <c r="Q70" s="67">
        <v>3741.9873226588297</v>
      </c>
    </row>
    <row r="71" spans="1:17" ht="12" hidden="1" customHeight="1" x14ac:dyDescent="0.25">
      <c r="A71" s="148" t="s">
        <v>109</v>
      </c>
      <c r="B71" s="67"/>
      <c r="C71" s="67">
        <f>MAX(RES_hhdet_num!C71-RES_hhdet_num!B71,RES_hhdet_in_new!C71,)</f>
        <v>0</v>
      </c>
      <c r="D71" s="67">
        <f>MAX(RES_hhdet_num!D71-RES_hhdet_num!C71,RES_hhdet_in_new!D71,)</f>
        <v>0</v>
      </c>
      <c r="E71" s="67">
        <f>MAX(RES_hhdet_num!E71-RES_hhdet_num!D71,RES_hhdet_in_new!E71,)</f>
        <v>0</v>
      </c>
      <c r="F71" s="67">
        <f>MAX(RES_hhdet_num!F71-RES_hhdet_num!E71,RES_hhdet_in_new!F71,)</f>
        <v>0</v>
      </c>
      <c r="G71" s="67">
        <f>MAX(RES_hhdet_num!G71-RES_hhdet_num!F71,RES_hhdet_in_new!G71,)</f>
        <v>0</v>
      </c>
      <c r="H71" s="67">
        <f>MAX(RES_hhdet_num!H71-RES_hhdet_num!G71,RES_hhdet_in_new!H71,)</f>
        <v>0</v>
      </c>
      <c r="I71" s="67">
        <f>MAX(RES_hhdet_num!I71-RES_hhdet_num!H71,RES_hhdet_in_new!I71,)</f>
        <v>0</v>
      </c>
      <c r="J71" s="67">
        <f>MAX(RES_hhdet_num!J71-RES_hhdet_num!I71,RES_hhdet_in_new!J71,)</f>
        <v>0</v>
      </c>
      <c r="K71" s="67">
        <f>MAX(RES_hhdet_num!K71-RES_hhdet_num!J71,RES_hhdet_in_new!K71,)</f>
        <v>0</v>
      </c>
      <c r="L71" s="67">
        <f>MAX(RES_hhdet_num!L71-RES_hhdet_num!K71,RES_hhdet_in_new!L71,)</f>
        <v>0</v>
      </c>
      <c r="M71" s="67">
        <f>MAX(RES_hhdet_num!M71-RES_hhdet_num!L71,RES_hhdet_in_new!M71,)</f>
        <v>0</v>
      </c>
      <c r="N71" s="67">
        <f>MAX(RES_hhdet_num!N71-RES_hhdet_num!M71,RES_hhdet_in_new!N71,)</f>
        <v>0</v>
      </c>
      <c r="O71" s="67">
        <f>MAX(RES_hhdet_num!O71-RES_hhdet_num!N71,RES_hhdet_in_new!O71,)</f>
        <v>0</v>
      </c>
      <c r="P71" s="67">
        <f>MAX(RES_hhdet_num!P71-RES_hhdet_num!O71,RES_hhdet_in_new!P71,)</f>
        <v>0</v>
      </c>
      <c r="Q71" s="67">
        <f>MAX(RES_hhdet_num!Q71-RES_hhdet_num!P71,RES_hhdet_in_new!Q71,)</f>
        <v>0</v>
      </c>
    </row>
    <row r="72" spans="1:17" ht="12" hidden="1" customHeight="1" x14ac:dyDescent="0.25">
      <c r="A72" s="148" t="s">
        <v>59</v>
      </c>
      <c r="B72" s="67"/>
      <c r="C72" s="67">
        <f>MAX(RES_hhdet_num!C72-RES_hhdet_num!B72,RES_hhdet_in_new!C72,)</f>
        <v>0</v>
      </c>
      <c r="D72" s="67">
        <f>MAX(RES_hhdet_num!D72-RES_hhdet_num!C72,RES_hhdet_in_new!D72,)</f>
        <v>0</v>
      </c>
      <c r="E72" s="67">
        <f>MAX(RES_hhdet_num!E72-RES_hhdet_num!D72,RES_hhdet_in_new!E72,)</f>
        <v>0</v>
      </c>
      <c r="F72" s="67">
        <f>MAX(RES_hhdet_num!F72-RES_hhdet_num!E72,RES_hhdet_in_new!F72,)</f>
        <v>0</v>
      </c>
      <c r="G72" s="67">
        <f>MAX(RES_hhdet_num!G72-RES_hhdet_num!F72,RES_hhdet_in_new!G72,)</f>
        <v>0</v>
      </c>
      <c r="H72" s="67">
        <f>MAX(RES_hhdet_num!H72-RES_hhdet_num!G72,RES_hhdet_in_new!H72,)</f>
        <v>0</v>
      </c>
      <c r="I72" s="67">
        <f>MAX(RES_hhdet_num!I72-RES_hhdet_num!H72,RES_hhdet_in_new!I72,)</f>
        <v>0</v>
      </c>
      <c r="J72" s="67">
        <f>MAX(RES_hhdet_num!J72-RES_hhdet_num!I72,RES_hhdet_in_new!J72,)</f>
        <v>0</v>
      </c>
      <c r="K72" s="67">
        <f>MAX(RES_hhdet_num!K72-RES_hhdet_num!J72,RES_hhdet_in_new!K72,)</f>
        <v>0</v>
      </c>
      <c r="L72" s="67">
        <f>MAX(RES_hhdet_num!L72-RES_hhdet_num!K72,RES_hhdet_in_new!L72,)</f>
        <v>0</v>
      </c>
      <c r="M72" s="67">
        <f>MAX(RES_hhdet_num!M72-RES_hhdet_num!L72,RES_hhdet_in_new!M72,)</f>
        <v>0</v>
      </c>
      <c r="N72" s="67">
        <f>MAX(RES_hhdet_num!N72-RES_hhdet_num!M72,RES_hhdet_in_new!N72,)</f>
        <v>0</v>
      </c>
      <c r="O72" s="67">
        <f>MAX(RES_hhdet_num!O72-RES_hhdet_num!N72,RES_hhdet_in_new!O72,)</f>
        <v>0</v>
      </c>
      <c r="P72" s="67">
        <f>MAX(RES_hhdet_num!P72-RES_hhdet_num!O72,RES_hhdet_in_new!P72,)</f>
        <v>0</v>
      </c>
      <c r="Q72" s="67">
        <f>MAX(RES_hhdet_num!Q72-RES_hhdet_num!P72,RES_hhdet_in_new!Q72,)</f>
        <v>0</v>
      </c>
    </row>
    <row r="73" spans="1:17" ht="12" customHeight="1" x14ac:dyDescent="0.25">
      <c r="A73" s="23" t="s">
        <v>142</v>
      </c>
      <c r="B73" s="67"/>
      <c r="C73" s="67">
        <v>6600.7642806463991</v>
      </c>
      <c r="D73" s="67">
        <v>3860.3324549582549</v>
      </c>
      <c r="E73" s="67">
        <v>10331.749930844959</v>
      </c>
      <c r="F73" s="67">
        <v>10639.115557031111</v>
      </c>
      <c r="G73" s="67">
        <v>3582.3996189517829</v>
      </c>
      <c r="H73" s="67">
        <v>5479.5448340249131</v>
      </c>
      <c r="I73" s="67">
        <v>2140.0737466089795</v>
      </c>
      <c r="J73" s="67">
        <v>3490.2688418002931</v>
      </c>
      <c r="K73" s="67">
        <v>28.123622147264427</v>
      </c>
      <c r="L73" s="67">
        <v>1170.9166510424907</v>
      </c>
      <c r="M73" s="67">
        <v>3391.8192837600172</v>
      </c>
      <c r="N73" s="67">
        <v>5120.1114573887135</v>
      </c>
      <c r="O73" s="67">
        <v>1347.4043007819093</v>
      </c>
      <c r="P73" s="67">
        <v>1304.2778465871177</v>
      </c>
      <c r="Q73" s="67">
        <v>1313.6917412028395</v>
      </c>
    </row>
    <row r="74" spans="1:17" ht="12" customHeight="1" x14ac:dyDescent="0.25">
      <c r="A74" s="23" t="s">
        <v>141</v>
      </c>
      <c r="B74" s="67"/>
      <c r="C74" s="67">
        <v>13.304581392165057</v>
      </c>
      <c r="D74" s="67">
        <v>42.656039921368546</v>
      </c>
      <c r="E74" s="67">
        <v>30.503122711587974</v>
      </c>
      <c r="F74" s="67">
        <v>98.025639611143802</v>
      </c>
      <c r="G74" s="67">
        <v>87.443175306774847</v>
      </c>
      <c r="H74" s="67">
        <v>105.17432034370569</v>
      </c>
      <c r="I74" s="67">
        <v>375.23673660178417</v>
      </c>
      <c r="J74" s="67">
        <v>670.76474037502476</v>
      </c>
      <c r="K74" s="67">
        <v>610.58090341953914</v>
      </c>
      <c r="L74" s="67">
        <v>452.96638541543558</v>
      </c>
      <c r="M74" s="67">
        <v>922.58217004597918</v>
      </c>
      <c r="N74" s="67">
        <v>516.93640346526865</v>
      </c>
      <c r="O74" s="67">
        <v>159.2116145050868</v>
      </c>
      <c r="P74" s="67">
        <v>0</v>
      </c>
      <c r="Q74" s="67">
        <v>216.22871220629733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42274.25</v>
      </c>
      <c r="D78" s="67">
        <v>23334.25</v>
      </c>
      <c r="E78" s="67">
        <v>50177.25</v>
      </c>
      <c r="F78" s="67">
        <v>52557.249999999993</v>
      </c>
      <c r="G78" s="67">
        <v>29563.250000000007</v>
      </c>
      <c r="H78" s="67">
        <v>41828.250000000007</v>
      </c>
      <c r="I78" s="67">
        <v>21137.249999999964</v>
      </c>
      <c r="J78" s="67">
        <v>39227.250000000015</v>
      </c>
      <c r="K78" s="67">
        <v>50931.620243355559</v>
      </c>
      <c r="L78" s="67">
        <v>76920.316109831532</v>
      </c>
      <c r="M78" s="67">
        <v>59328.473986902289</v>
      </c>
      <c r="N78" s="67">
        <v>73354.541670992694</v>
      </c>
      <c r="O78" s="67">
        <v>53521.632111710358</v>
      </c>
      <c r="P78" s="67">
        <v>24066.026292998959</v>
      </c>
      <c r="Q78" s="67">
        <v>37466.685016178111</v>
      </c>
    </row>
    <row r="79" spans="1:17" ht="12" customHeight="1" x14ac:dyDescent="0.25">
      <c r="A79" s="29" t="s">
        <v>140</v>
      </c>
      <c r="B79" s="83"/>
      <c r="C79" s="83">
        <v>4740.1297566444509</v>
      </c>
      <c r="D79" s="83">
        <v>7548.5000000000018</v>
      </c>
      <c r="E79" s="83">
        <v>12481.276013097693</v>
      </c>
      <c r="F79" s="83">
        <v>9556.2083290073278</v>
      </c>
      <c r="G79" s="83">
        <v>695.1178882896404</v>
      </c>
      <c r="H79" s="83">
        <v>391.47370700104</v>
      </c>
      <c r="I79" s="83">
        <v>11559.500000000036</v>
      </c>
      <c r="J79" s="83">
        <v>11959.295431969493</v>
      </c>
      <c r="K79" s="83">
        <v>7884.6209056459375</v>
      </c>
      <c r="L79" s="83">
        <v>3956.8295641579425</v>
      </c>
      <c r="M79" s="83">
        <v>12943.276013097708</v>
      </c>
      <c r="N79" s="83">
        <v>20051.887147547834</v>
      </c>
      <c r="O79" s="83">
        <v>169.61611028382299</v>
      </c>
      <c r="P79" s="83">
        <v>4061.4737070010428</v>
      </c>
      <c r="Q79" s="83">
        <v>3714.0649838218978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638.125</v>
      </c>
      <c r="E83" s="67">
        <v>0</v>
      </c>
      <c r="F83" s="67">
        <v>120.12499999999999</v>
      </c>
      <c r="G83" s="67">
        <v>1184.125</v>
      </c>
      <c r="H83" s="67">
        <v>977.12500000000011</v>
      </c>
      <c r="I83" s="67">
        <v>3938.125</v>
      </c>
      <c r="J83" s="67">
        <v>665.125</v>
      </c>
      <c r="K83" s="67">
        <v>3554.1249999999995</v>
      </c>
      <c r="L83" s="67">
        <v>683.125</v>
      </c>
      <c r="M83" s="67">
        <v>1222.125</v>
      </c>
      <c r="N83" s="67">
        <v>4638.125</v>
      </c>
      <c r="O83" s="67">
        <v>705.12499999999989</v>
      </c>
      <c r="P83" s="67">
        <v>657.125</v>
      </c>
      <c r="Q83" s="67">
        <v>3881.1250000000005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7</v>
      </c>
      <c r="D86" s="67">
        <v>14.5</v>
      </c>
      <c r="E86" s="67">
        <v>7.75</v>
      </c>
      <c r="F86" s="67">
        <v>13</v>
      </c>
      <c r="G86" s="67">
        <v>30.25</v>
      </c>
      <c r="H86" s="67">
        <v>29.5</v>
      </c>
      <c r="I86" s="67">
        <v>75.75</v>
      </c>
      <c r="J86" s="67">
        <v>38</v>
      </c>
      <c r="K86" s="67">
        <v>97</v>
      </c>
      <c r="L86" s="67">
        <v>48</v>
      </c>
      <c r="M86" s="67">
        <v>56</v>
      </c>
      <c r="N86" s="67">
        <v>141</v>
      </c>
      <c r="O86" s="67">
        <v>68</v>
      </c>
      <c r="P86" s="67">
        <v>67</v>
      </c>
      <c r="Q86" s="67">
        <v>114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375.76843271555197</v>
      </c>
      <c r="D88" s="67">
        <v>277.99999999999966</v>
      </c>
      <c r="E88" s="67">
        <v>195.8685058953574</v>
      </c>
      <c r="F88" s="67">
        <v>367.99999999999989</v>
      </c>
      <c r="G88" s="67">
        <v>379.00000000000057</v>
      </c>
      <c r="H88" s="67">
        <v>323.00000000000011</v>
      </c>
      <c r="I88" s="67">
        <v>2116</v>
      </c>
      <c r="J88" s="67">
        <v>114.2027143701787</v>
      </c>
      <c r="K88" s="67">
        <v>2642.0000000000009</v>
      </c>
      <c r="L88" s="67">
        <v>181.5360445587809</v>
      </c>
      <c r="M88" s="67">
        <v>1141.0000000000007</v>
      </c>
      <c r="N88" s="67">
        <v>3171.7987308629245</v>
      </c>
      <c r="O88" s="67">
        <v>1310.0000000000009</v>
      </c>
      <c r="P88" s="67">
        <v>858.17706076002526</v>
      </c>
      <c r="Q88" s="67">
        <v>3704.3773305919808</v>
      </c>
    </row>
    <row r="89" spans="1:17" ht="12" customHeight="1" x14ac:dyDescent="0.25">
      <c r="A89" s="23" t="s">
        <v>155</v>
      </c>
      <c r="B89" s="67"/>
      <c r="C89" s="67">
        <v>0.60656728444802577</v>
      </c>
      <c r="D89" s="67">
        <v>3.452657554194086</v>
      </c>
      <c r="E89" s="67">
        <v>0.50649410464259392</v>
      </c>
      <c r="F89" s="67">
        <v>4.2380874216412847</v>
      </c>
      <c r="G89" s="67">
        <v>7.1521559548115423</v>
      </c>
      <c r="H89" s="67">
        <v>8.0949520664744341</v>
      </c>
      <c r="I89" s="67">
        <v>77.305840616738394</v>
      </c>
      <c r="J89" s="67">
        <v>95.067698316203675</v>
      </c>
      <c r="K89" s="67">
        <v>347.0320785249661</v>
      </c>
      <c r="L89" s="67">
        <v>163</v>
      </c>
      <c r="M89" s="67">
        <v>282.70623224842666</v>
      </c>
      <c r="N89" s="67">
        <v>597.32982378155248</v>
      </c>
      <c r="O89" s="67">
        <v>314.89959568271706</v>
      </c>
      <c r="P89" s="67">
        <v>247.17127801136613</v>
      </c>
      <c r="Q89" s="67">
        <v>749.23109887717328</v>
      </c>
    </row>
    <row r="90" spans="1:17" ht="12" hidden="1" customHeight="1" x14ac:dyDescent="0.25">
      <c r="A90" s="148" t="s">
        <v>55</v>
      </c>
      <c r="B90" s="67"/>
      <c r="C90" s="67">
        <f>MAX(RES_hhdet_num!C90-RES_hhdet_num!B90,RES_hhdet_in_new!C90,)</f>
        <v>0</v>
      </c>
      <c r="D90" s="67">
        <f>MAX(RES_hhdet_num!D90-RES_hhdet_num!C90,RES_hhdet_in_new!D90,)</f>
        <v>0</v>
      </c>
      <c r="E90" s="67">
        <f>MAX(RES_hhdet_num!E90-RES_hhdet_num!D90,RES_hhdet_in_new!E90,)</f>
        <v>0</v>
      </c>
      <c r="F90" s="67">
        <f>MAX(RES_hhdet_num!F90-RES_hhdet_num!E90,RES_hhdet_in_new!F90,)</f>
        <v>0</v>
      </c>
      <c r="G90" s="67">
        <f>MAX(RES_hhdet_num!G90-RES_hhdet_num!F90,RES_hhdet_in_new!G90,)</f>
        <v>0</v>
      </c>
      <c r="H90" s="67">
        <f>MAX(RES_hhdet_num!H90-RES_hhdet_num!G90,RES_hhdet_in_new!H90,)</f>
        <v>0</v>
      </c>
      <c r="I90" s="67">
        <f>MAX(RES_hhdet_num!I90-RES_hhdet_num!H90,RES_hhdet_in_new!I90,)</f>
        <v>0</v>
      </c>
      <c r="J90" s="67">
        <f>MAX(RES_hhdet_num!J90-RES_hhdet_num!I90,RES_hhdet_in_new!J90,)</f>
        <v>0</v>
      </c>
      <c r="K90" s="67">
        <f>MAX(RES_hhdet_num!K90-RES_hhdet_num!J90,RES_hhdet_in_new!K90,)</f>
        <v>0</v>
      </c>
      <c r="L90" s="67">
        <f>MAX(RES_hhdet_num!L90-RES_hhdet_num!K90,RES_hhdet_in_new!L90,)</f>
        <v>0</v>
      </c>
      <c r="M90" s="67">
        <f>MAX(RES_hhdet_num!M90-RES_hhdet_num!L90,RES_hhdet_in_new!M90,)</f>
        <v>0</v>
      </c>
      <c r="N90" s="67">
        <f>MAX(RES_hhdet_num!N90-RES_hhdet_num!M90,RES_hhdet_in_new!N90,)</f>
        <v>0</v>
      </c>
      <c r="O90" s="67">
        <f>MAX(RES_hhdet_num!O90-RES_hhdet_num!N90,RES_hhdet_in_new!O90,)</f>
        <v>0</v>
      </c>
      <c r="P90" s="67">
        <f>MAX(RES_hhdet_num!P90-RES_hhdet_num!O90,RES_hhdet_in_new!P90,)</f>
        <v>0</v>
      </c>
      <c r="Q90" s="67">
        <f>MAX(RES_hhdet_num!Q90-RES_hhdet_num!P90,RES_hhdet_in_new!Q90,)</f>
        <v>0</v>
      </c>
    </row>
    <row r="91" spans="1:17" ht="12" hidden="1" customHeight="1" x14ac:dyDescent="0.25">
      <c r="A91" s="148" t="s">
        <v>59</v>
      </c>
      <c r="B91" s="67"/>
      <c r="C91" s="67">
        <f>MAX(RES_hhdet_num!C91-RES_hhdet_num!B91,RES_hhdet_in_new!C91,)</f>
        <v>0</v>
      </c>
      <c r="D91" s="67">
        <f>MAX(RES_hhdet_num!D91-RES_hhdet_num!C91,RES_hhdet_in_new!D91,)</f>
        <v>0</v>
      </c>
      <c r="E91" s="67">
        <f>MAX(RES_hhdet_num!E91-RES_hhdet_num!D91,RES_hhdet_in_new!E91,)</f>
        <v>0</v>
      </c>
      <c r="F91" s="67">
        <f>MAX(RES_hhdet_num!F91-RES_hhdet_num!E91,RES_hhdet_in_new!F91,)</f>
        <v>0</v>
      </c>
      <c r="G91" s="67">
        <f>MAX(RES_hhdet_num!G91-RES_hhdet_num!F91,RES_hhdet_in_new!G91,)</f>
        <v>0</v>
      </c>
      <c r="H91" s="67">
        <f>MAX(RES_hhdet_num!H91-RES_hhdet_num!G91,RES_hhdet_in_new!H91,)</f>
        <v>0</v>
      </c>
      <c r="I91" s="67">
        <f>MAX(RES_hhdet_num!I91-RES_hhdet_num!H91,RES_hhdet_in_new!I91,)</f>
        <v>0</v>
      </c>
      <c r="J91" s="67">
        <f>MAX(RES_hhdet_num!J91-RES_hhdet_num!I91,RES_hhdet_in_new!J91,)</f>
        <v>0</v>
      </c>
      <c r="K91" s="67">
        <f>MAX(RES_hhdet_num!K91-RES_hhdet_num!J91,RES_hhdet_in_new!K91,)</f>
        <v>0</v>
      </c>
      <c r="L91" s="67">
        <f>MAX(RES_hhdet_num!L91-RES_hhdet_num!K91,RES_hhdet_in_new!L91,)</f>
        <v>0</v>
      </c>
      <c r="M91" s="67">
        <f>MAX(RES_hhdet_num!M91-RES_hhdet_num!L91,RES_hhdet_in_new!M91,)</f>
        <v>0</v>
      </c>
      <c r="N91" s="67">
        <f>MAX(RES_hhdet_num!N91-RES_hhdet_num!M91,RES_hhdet_in_new!N91,)</f>
        <v>0</v>
      </c>
      <c r="O91" s="67">
        <f>MAX(RES_hhdet_num!O91-RES_hhdet_num!N91,RES_hhdet_in_new!O91,)</f>
        <v>0</v>
      </c>
      <c r="P91" s="67">
        <f>MAX(RES_hhdet_num!P91-RES_hhdet_num!O91,RES_hhdet_in_new!P91,)</f>
        <v>0</v>
      </c>
      <c r="Q91" s="67">
        <f>MAX(RES_hhdet_num!Q91-RES_hhdet_num!P91,RES_hhdet_in_new!Q91,)</f>
        <v>0</v>
      </c>
    </row>
    <row r="92" spans="1:17" ht="12" customHeight="1" x14ac:dyDescent="0.25">
      <c r="A92" s="23" t="s">
        <v>144</v>
      </c>
      <c r="B92" s="67"/>
      <c r="C92" s="67">
        <v>805.23323008849559</v>
      </c>
      <c r="D92" s="67">
        <v>79.595741030414203</v>
      </c>
      <c r="E92" s="67">
        <v>677.3076774691358</v>
      </c>
      <c r="F92" s="67">
        <v>379.84008457196859</v>
      </c>
      <c r="G92" s="67">
        <v>179.42912460469452</v>
      </c>
      <c r="H92" s="67">
        <v>337.99999999999977</v>
      </c>
      <c r="I92" s="67">
        <v>469.36748879650082</v>
      </c>
      <c r="J92" s="67">
        <v>68.337689230162226</v>
      </c>
      <c r="K92" s="67">
        <v>110.17787210481772</v>
      </c>
      <c r="L92" s="67">
        <v>0</v>
      </c>
      <c r="M92" s="67">
        <v>0</v>
      </c>
      <c r="N92" s="67">
        <v>0</v>
      </c>
      <c r="O92" s="67">
        <v>5026.9999999999991</v>
      </c>
      <c r="P92" s="67">
        <v>174.62082018341135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1.1417699115044249</v>
      </c>
      <c r="D93" s="67">
        <v>2.7499999999999956</v>
      </c>
      <c r="E93" s="67">
        <v>2.6298225308641978</v>
      </c>
      <c r="F93" s="67">
        <v>5.3795604572865976</v>
      </c>
      <c r="G93" s="67">
        <v>5.7500000000000062</v>
      </c>
      <c r="H93" s="67">
        <v>6.5144026508312667</v>
      </c>
      <c r="I93" s="67">
        <v>23.750000000000032</v>
      </c>
      <c r="J93" s="67">
        <v>42.750000000000007</v>
      </c>
      <c r="K93" s="67">
        <v>14.837772515320673</v>
      </c>
      <c r="L93" s="67">
        <v>2.8069118716094121</v>
      </c>
      <c r="M93" s="67">
        <v>0</v>
      </c>
      <c r="N93" s="67">
        <v>0</v>
      </c>
      <c r="O93" s="67">
        <v>640.99999999999977</v>
      </c>
      <c r="P93" s="67">
        <v>27.086290567875025</v>
      </c>
      <c r="Q93" s="67">
        <v>0</v>
      </c>
    </row>
    <row r="94" spans="1:17" ht="12" hidden="1" customHeight="1" x14ac:dyDescent="0.25">
      <c r="A94" s="148" t="s">
        <v>57</v>
      </c>
      <c r="B94" s="67"/>
      <c r="C94" s="67">
        <f>MAX(RES_hhdet_num!C94-RES_hhdet_num!B94,RES_hhdet_in_new!C94,)</f>
        <v>0</v>
      </c>
      <c r="D94" s="67">
        <f>MAX(RES_hhdet_num!D94-RES_hhdet_num!C94,RES_hhdet_in_new!D94,)</f>
        <v>0</v>
      </c>
      <c r="E94" s="67">
        <f>MAX(RES_hhdet_num!E94-RES_hhdet_num!D94,RES_hhdet_in_new!E94,)</f>
        <v>0</v>
      </c>
      <c r="F94" s="67">
        <f>MAX(RES_hhdet_num!F94-RES_hhdet_num!E94,RES_hhdet_in_new!F94,)</f>
        <v>0</v>
      </c>
      <c r="G94" s="67">
        <f>MAX(RES_hhdet_num!G94-RES_hhdet_num!F94,RES_hhdet_in_new!G94,)</f>
        <v>0</v>
      </c>
      <c r="H94" s="67">
        <f>MAX(RES_hhdet_num!H94-RES_hhdet_num!G94,RES_hhdet_in_new!H94,)</f>
        <v>0</v>
      </c>
      <c r="I94" s="67">
        <f>MAX(RES_hhdet_num!I94-RES_hhdet_num!H94,RES_hhdet_in_new!I94,)</f>
        <v>0</v>
      </c>
      <c r="J94" s="67">
        <f>MAX(RES_hhdet_num!J94-RES_hhdet_num!I94,RES_hhdet_in_new!J94,)</f>
        <v>0</v>
      </c>
      <c r="K94" s="67">
        <f>MAX(RES_hhdet_num!K94-RES_hhdet_num!J94,RES_hhdet_in_new!K94,)</f>
        <v>0</v>
      </c>
      <c r="L94" s="67">
        <f>MAX(RES_hhdet_num!L94-RES_hhdet_num!K94,RES_hhdet_in_new!L94,)</f>
        <v>0</v>
      </c>
      <c r="M94" s="67">
        <f>MAX(RES_hhdet_num!M94-RES_hhdet_num!L94,RES_hhdet_in_new!M94,)</f>
        <v>0</v>
      </c>
      <c r="N94" s="67">
        <f>MAX(RES_hhdet_num!N94-RES_hhdet_num!M94,RES_hhdet_in_new!N94,)</f>
        <v>0</v>
      </c>
      <c r="O94" s="67">
        <f>MAX(RES_hhdet_num!O94-RES_hhdet_num!N94,RES_hhdet_in_new!O94,)</f>
        <v>0</v>
      </c>
      <c r="P94" s="67">
        <f>MAX(RES_hhdet_num!P94-RES_hhdet_num!O94,RES_hhdet_in_new!P94,)</f>
        <v>0</v>
      </c>
      <c r="Q94" s="67">
        <f>MAX(RES_hhdet_num!Q94-RES_hhdet_num!P94,RES_hhdet_in_new!Q94,)</f>
        <v>0</v>
      </c>
    </row>
    <row r="95" spans="1:17" ht="12" hidden="1" customHeight="1" x14ac:dyDescent="0.25">
      <c r="A95" s="148" t="s">
        <v>59</v>
      </c>
      <c r="B95" s="67"/>
      <c r="C95" s="67">
        <f>MAX(RES_hhdet_num!C95-RES_hhdet_num!B95,RES_hhdet_in_new!C95,)</f>
        <v>0</v>
      </c>
      <c r="D95" s="67">
        <f>MAX(RES_hhdet_num!D95-RES_hhdet_num!C95,RES_hhdet_in_new!D95,)</f>
        <v>0</v>
      </c>
      <c r="E95" s="67">
        <f>MAX(RES_hhdet_num!E95-RES_hhdet_num!D95,RES_hhdet_in_new!E95,)</f>
        <v>0</v>
      </c>
      <c r="F95" s="67">
        <f>MAX(RES_hhdet_num!F95-RES_hhdet_num!E95,RES_hhdet_in_new!F95,)</f>
        <v>0</v>
      </c>
      <c r="G95" s="67">
        <f>MAX(RES_hhdet_num!G95-RES_hhdet_num!F95,RES_hhdet_in_new!G95,)</f>
        <v>0</v>
      </c>
      <c r="H95" s="67">
        <f>MAX(RES_hhdet_num!H95-RES_hhdet_num!G95,RES_hhdet_in_new!H95,)</f>
        <v>0</v>
      </c>
      <c r="I95" s="67">
        <f>MAX(RES_hhdet_num!I95-RES_hhdet_num!H95,RES_hhdet_in_new!I95,)</f>
        <v>0</v>
      </c>
      <c r="J95" s="67">
        <f>MAX(RES_hhdet_num!J95-RES_hhdet_num!I95,RES_hhdet_in_new!J95,)</f>
        <v>0</v>
      </c>
      <c r="K95" s="67">
        <f>MAX(RES_hhdet_num!K95-RES_hhdet_num!J95,RES_hhdet_in_new!K95,)</f>
        <v>0</v>
      </c>
      <c r="L95" s="67">
        <f>MAX(RES_hhdet_num!L95-RES_hhdet_num!K95,RES_hhdet_in_new!L95,)</f>
        <v>0</v>
      </c>
      <c r="M95" s="67">
        <f>MAX(RES_hhdet_num!M95-RES_hhdet_num!L95,RES_hhdet_in_new!M95,)</f>
        <v>0</v>
      </c>
      <c r="N95" s="67">
        <f>MAX(RES_hhdet_num!N95-RES_hhdet_num!M95,RES_hhdet_in_new!N95,)</f>
        <v>0</v>
      </c>
      <c r="O95" s="67">
        <f>MAX(RES_hhdet_num!O95-RES_hhdet_num!N95,RES_hhdet_in_new!O95,)</f>
        <v>0</v>
      </c>
      <c r="P95" s="67">
        <f>MAX(RES_hhdet_num!P95-RES_hhdet_num!O95,RES_hhdet_in_new!P95,)</f>
        <v>0</v>
      </c>
      <c r="Q95" s="67">
        <f>MAX(RES_hhdet_num!Q95-RES_hhdet_num!P95,RES_hhdet_in_new!Q95,)</f>
        <v>0</v>
      </c>
    </row>
    <row r="96" spans="1:17" ht="12" customHeight="1" x14ac:dyDescent="0.25">
      <c r="A96" s="23" t="s">
        <v>142</v>
      </c>
      <c r="B96" s="67"/>
      <c r="C96" s="67">
        <v>0</v>
      </c>
      <c r="D96" s="67">
        <v>656.99999999999955</v>
      </c>
      <c r="E96" s="67">
        <v>0</v>
      </c>
      <c r="F96" s="67">
        <v>14.999899640768932</v>
      </c>
      <c r="G96" s="67">
        <v>876.00000000000011</v>
      </c>
      <c r="H96" s="67">
        <v>517.00000000000011</v>
      </c>
      <c r="I96" s="67">
        <v>1940.0000000000002</v>
      </c>
      <c r="J96" s="67">
        <v>643</v>
      </c>
      <c r="K96" s="67">
        <v>1545.9999999999995</v>
      </c>
      <c r="L96" s="67">
        <v>1311.7821529313424</v>
      </c>
      <c r="M96" s="67">
        <v>710.99999999999966</v>
      </c>
      <c r="N96" s="67">
        <v>1602.7959471947881</v>
      </c>
      <c r="O96" s="67">
        <v>0</v>
      </c>
      <c r="P96" s="67">
        <v>28.940080784804085</v>
      </c>
      <c r="Q96" s="67">
        <v>530.99999999999989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4.75</v>
      </c>
      <c r="E97" s="67">
        <v>0</v>
      </c>
      <c r="F97" s="67">
        <v>0.74999999999999856</v>
      </c>
      <c r="G97" s="67">
        <v>8.7461408232022588</v>
      </c>
      <c r="H97" s="67">
        <v>6.6662848017778682</v>
      </c>
      <c r="I97" s="67">
        <v>62</v>
      </c>
      <c r="J97" s="67">
        <v>82.896211057675572</v>
      </c>
      <c r="K97" s="67">
        <v>175.80206216397542</v>
      </c>
      <c r="L97" s="67">
        <v>154.34383242647635</v>
      </c>
      <c r="M97" s="67">
        <v>133.12574794345463</v>
      </c>
      <c r="N97" s="67">
        <v>235.55862094676775</v>
      </c>
      <c r="O97" s="67">
        <v>0</v>
      </c>
      <c r="P97" s="67">
        <v>4.0965411156571987</v>
      </c>
      <c r="Q97" s="67">
        <v>107.72284024789209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410.25</v>
      </c>
      <c r="D102" s="67">
        <v>41.031667772832783</v>
      </c>
      <c r="E102" s="67">
        <v>26.781667772832932</v>
      </c>
      <c r="F102" s="67">
        <v>275.90748623740984</v>
      </c>
      <c r="G102" s="67">
        <v>396.64528093744684</v>
      </c>
      <c r="H102" s="67">
        <v>865.61859490457971</v>
      </c>
      <c r="I102" s="67">
        <v>317.03255559719514</v>
      </c>
      <c r="J102" s="67">
        <v>693.78255559719446</v>
      </c>
      <c r="K102" s="67">
        <v>177.19572029427079</v>
      </c>
      <c r="L102" s="67">
        <v>1177.9457202942708</v>
      </c>
      <c r="M102" s="67">
        <v>589.17893866693362</v>
      </c>
      <c r="N102" s="67">
        <v>237.209116426641</v>
      </c>
      <c r="O102" s="67">
        <v>4222.9591164266403</v>
      </c>
      <c r="P102" s="67">
        <v>2072.4999999999991</v>
      </c>
      <c r="Q102" s="67">
        <v>3011.6249999999991</v>
      </c>
    </row>
    <row r="103" spans="1:17" ht="12" customHeight="1" x14ac:dyDescent="0.25">
      <c r="A103" s="29" t="s">
        <v>140</v>
      </c>
      <c r="B103" s="83"/>
      <c r="C103" s="83">
        <v>112</v>
      </c>
      <c r="D103" s="83">
        <v>1132.7500000000007</v>
      </c>
      <c r="E103" s="83">
        <v>543</v>
      </c>
      <c r="F103" s="83">
        <v>349.75918042925684</v>
      </c>
      <c r="G103" s="83">
        <v>1123.7500000000002</v>
      </c>
      <c r="H103" s="83">
        <v>843.84100213778902</v>
      </c>
      <c r="I103" s="83">
        <v>4573.75</v>
      </c>
      <c r="J103" s="83">
        <v>611.75000000000045</v>
      </c>
      <c r="K103" s="83">
        <v>4792.75</v>
      </c>
      <c r="L103" s="83">
        <v>602.8433322271668</v>
      </c>
      <c r="M103" s="83">
        <v>1854.97308584857</v>
      </c>
      <c r="N103" s="83">
        <v>5598.7883009868156</v>
      </c>
      <c r="O103" s="83">
        <v>345.49376371153232</v>
      </c>
      <c r="P103" s="83">
        <v>2022.7212611249358</v>
      </c>
      <c r="Q103" s="83">
        <v>6696.3764422650147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>
        <f>MAX(RES_hhdet_num!C114-RES_hhdet_num!B114,RES_hhdet_in_new!C114,)</f>
        <v>0</v>
      </c>
      <c r="D114" s="67">
        <f>MAX(RES_hhdet_num!D114-RES_hhdet_num!C114,RES_hhdet_in_new!D114,)</f>
        <v>0</v>
      </c>
      <c r="E114" s="67">
        <f>MAX(RES_hhdet_num!E114-RES_hhdet_num!D114,RES_hhdet_in_new!E114,)</f>
        <v>0</v>
      </c>
      <c r="F114" s="67">
        <f>MAX(RES_hhdet_num!F114-RES_hhdet_num!E114,RES_hhdet_in_new!F114,)</f>
        <v>0</v>
      </c>
      <c r="G114" s="67">
        <f>MAX(RES_hhdet_num!G114-RES_hhdet_num!F114,RES_hhdet_in_new!G114,)</f>
        <v>0</v>
      </c>
      <c r="H114" s="67">
        <f>MAX(RES_hhdet_num!H114-RES_hhdet_num!G114,RES_hhdet_in_new!H114,)</f>
        <v>0</v>
      </c>
      <c r="I114" s="67">
        <f>MAX(RES_hhdet_num!I114-RES_hhdet_num!H114,RES_hhdet_in_new!I114,)</f>
        <v>0</v>
      </c>
      <c r="J114" s="67">
        <f>MAX(RES_hhdet_num!J114-RES_hhdet_num!I114,RES_hhdet_in_new!J114,)</f>
        <v>0</v>
      </c>
      <c r="K114" s="67">
        <f>MAX(RES_hhdet_num!K114-RES_hhdet_num!J114,RES_hhdet_in_new!K114,)</f>
        <v>0</v>
      </c>
      <c r="L114" s="67">
        <f>MAX(RES_hhdet_num!L114-RES_hhdet_num!K114,RES_hhdet_in_new!L114,)</f>
        <v>0</v>
      </c>
      <c r="M114" s="67">
        <f>MAX(RES_hhdet_num!M114-RES_hhdet_num!L114,RES_hhdet_in_new!M114,)</f>
        <v>0</v>
      </c>
      <c r="N114" s="67">
        <f>MAX(RES_hhdet_num!N114-RES_hhdet_num!M114,RES_hhdet_in_new!N114,)</f>
        <v>0</v>
      </c>
      <c r="O114" s="67">
        <f>MAX(RES_hhdet_num!O114-RES_hhdet_num!N114,RES_hhdet_in_new!O114,)</f>
        <v>0</v>
      </c>
      <c r="P114" s="67">
        <f>MAX(RES_hhdet_num!P114-RES_hhdet_num!O114,RES_hhdet_in_new!P114,)</f>
        <v>0</v>
      </c>
      <c r="Q114" s="67">
        <f>MAX(RES_hhdet_num!Q114-RES_hhdet_num!P114,RES_hhdet_in_new!Q114,)</f>
        <v>0</v>
      </c>
    </row>
    <row r="115" spans="1:17" ht="12" hidden="1" customHeight="1" x14ac:dyDescent="0.25">
      <c r="A115" s="148" t="s">
        <v>59</v>
      </c>
      <c r="B115" s="67"/>
      <c r="C115" s="67">
        <f>MAX(RES_hhdet_num!C115-RES_hhdet_num!B115,RES_hhdet_in_new!C115,)</f>
        <v>0</v>
      </c>
      <c r="D115" s="67">
        <f>MAX(RES_hhdet_num!D115-RES_hhdet_num!C115,RES_hhdet_in_new!D115,)</f>
        <v>0</v>
      </c>
      <c r="E115" s="67">
        <f>MAX(RES_hhdet_num!E115-RES_hhdet_num!D115,RES_hhdet_in_new!E115,)</f>
        <v>0</v>
      </c>
      <c r="F115" s="67">
        <f>MAX(RES_hhdet_num!F115-RES_hhdet_num!E115,RES_hhdet_in_new!F115,)</f>
        <v>0</v>
      </c>
      <c r="G115" s="67">
        <f>MAX(RES_hhdet_num!G115-RES_hhdet_num!F115,RES_hhdet_in_new!G115,)</f>
        <v>0</v>
      </c>
      <c r="H115" s="67">
        <f>MAX(RES_hhdet_num!H115-RES_hhdet_num!G115,RES_hhdet_in_new!H115,)</f>
        <v>0</v>
      </c>
      <c r="I115" s="67">
        <f>MAX(RES_hhdet_num!I115-RES_hhdet_num!H115,RES_hhdet_in_new!I115,)</f>
        <v>0</v>
      </c>
      <c r="J115" s="67">
        <f>MAX(RES_hhdet_num!J115-RES_hhdet_num!I115,RES_hhdet_in_new!J115,)</f>
        <v>0</v>
      </c>
      <c r="K115" s="67">
        <f>MAX(RES_hhdet_num!K115-RES_hhdet_num!J115,RES_hhdet_in_new!K115,)</f>
        <v>0</v>
      </c>
      <c r="L115" s="67">
        <f>MAX(RES_hhdet_num!L115-RES_hhdet_num!K115,RES_hhdet_in_new!L115,)</f>
        <v>0</v>
      </c>
      <c r="M115" s="67">
        <f>MAX(RES_hhdet_num!M115-RES_hhdet_num!L115,RES_hhdet_in_new!M115,)</f>
        <v>0</v>
      </c>
      <c r="N115" s="67">
        <f>MAX(RES_hhdet_num!N115-RES_hhdet_num!M115,RES_hhdet_in_new!N115,)</f>
        <v>0</v>
      </c>
      <c r="O115" s="67">
        <f>MAX(RES_hhdet_num!O115-RES_hhdet_num!N115,RES_hhdet_in_new!O115,)</f>
        <v>0</v>
      </c>
      <c r="P115" s="67">
        <f>MAX(RES_hhdet_num!P115-RES_hhdet_num!O115,RES_hhdet_in_new!P115,)</f>
        <v>0</v>
      </c>
      <c r="Q115" s="67">
        <f>MAX(RES_hhdet_num!Q115-RES_hhdet_num!P115,RES_hhdet_in_new!Q115,)</f>
        <v>0</v>
      </c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>
        <f>MAX(RES_hhdet_num!C133-RES_hhdet_num!B133,RES_hhdet_in_new!C133,)</f>
        <v>0</v>
      </c>
      <c r="D133" s="67">
        <f>MAX(RES_hhdet_num!D133-RES_hhdet_num!C133,RES_hhdet_in_new!D133,)</f>
        <v>0</v>
      </c>
      <c r="E133" s="67">
        <f>MAX(RES_hhdet_num!E133-RES_hhdet_num!D133,RES_hhdet_in_new!E133,)</f>
        <v>0</v>
      </c>
      <c r="F133" s="67">
        <f>MAX(RES_hhdet_num!F133-RES_hhdet_num!E133,RES_hhdet_in_new!F133,)</f>
        <v>0</v>
      </c>
      <c r="G133" s="67">
        <f>MAX(RES_hhdet_num!G133-RES_hhdet_num!F133,RES_hhdet_in_new!G133,)</f>
        <v>0</v>
      </c>
      <c r="H133" s="67">
        <f>MAX(RES_hhdet_num!H133-RES_hhdet_num!G133,RES_hhdet_in_new!H133,)</f>
        <v>0</v>
      </c>
      <c r="I133" s="67">
        <f>MAX(RES_hhdet_num!I133-RES_hhdet_num!H133,RES_hhdet_in_new!I133,)</f>
        <v>0</v>
      </c>
      <c r="J133" s="67">
        <f>MAX(RES_hhdet_num!J133-RES_hhdet_num!I133,RES_hhdet_in_new!J133,)</f>
        <v>0</v>
      </c>
      <c r="K133" s="67">
        <f>MAX(RES_hhdet_num!K133-RES_hhdet_num!J133,RES_hhdet_in_new!K133,)</f>
        <v>0</v>
      </c>
      <c r="L133" s="67">
        <f>MAX(RES_hhdet_num!L133-RES_hhdet_num!K133,RES_hhdet_in_new!L133,)</f>
        <v>0</v>
      </c>
      <c r="M133" s="67">
        <f>MAX(RES_hhdet_num!M133-RES_hhdet_num!L133,RES_hhdet_in_new!M133,)</f>
        <v>0</v>
      </c>
      <c r="N133" s="67">
        <f>MAX(RES_hhdet_num!N133-RES_hhdet_num!M133,RES_hhdet_in_new!N133,)</f>
        <v>0</v>
      </c>
      <c r="O133" s="67">
        <f>MAX(RES_hhdet_num!O133-RES_hhdet_num!N133,RES_hhdet_in_new!O133,)</f>
        <v>0</v>
      </c>
      <c r="P133" s="67">
        <f>MAX(RES_hhdet_num!P133-RES_hhdet_num!O133,RES_hhdet_in_new!P133,)</f>
        <v>0</v>
      </c>
      <c r="Q133" s="67">
        <f>MAX(RES_hhdet_num!Q133-RES_hhdet_num!P133,RES_hhdet_in_new!Q133,)</f>
        <v>0</v>
      </c>
    </row>
    <row r="134" spans="1:17" ht="12" hidden="1" customHeight="1" x14ac:dyDescent="0.25">
      <c r="A134" s="148" t="s">
        <v>59</v>
      </c>
      <c r="B134" s="67"/>
      <c r="C134" s="67">
        <f>MAX(RES_hhdet_num!C134-RES_hhdet_num!B134,RES_hhdet_in_new!C134,)</f>
        <v>0</v>
      </c>
      <c r="D134" s="67">
        <f>MAX(RES_hhdet_num!D134-RES_hhdet_num!C134,RES_hhdet_in_new!D134,)</f>
        <v>0</v>
      </c>
      <c r="E134" s="67">
        <f>MAX(RES_hhdet_num!E134-RES_hhdet_num!D134,RES_hhdet_in_new!E134,)</f>
        <v>0</v>
      </c>
      <c r="F134" s="67">
        <f>MAX(RES_hhdet_num!F134-RES_hhdet_num!E134,RES_hhdet_in_new!F134,)</f>
        <v>0</v>
      </c>
      <c r="G134" s="67">
        <f>MAX(RES_hhdet_num!G134-RES_hhdet_num!F134,RES_hhdet_in_new!G134,)</f>
        <v>0</v>
      </c>
      <c r="H134" s="67">
        <f>MAX(RES_hhdet_num!H134-RES_hhdet_num!G134,RES_hhdet_in_new!H134,)</f>
        <v>0</v>
      </c>
      <c r="I134" s="67">
        <f>MAX(RES_hhdet_num!I134-RES_hhdet_num!H134,RES_hhdet_in_new!I134,)</f>
        <v>0</v>
      </c>
      <c r="J134" s="67">
        <f>MAX(RES_hhdet_num!J134-RES_hhdet_num!I134,RES_hhdet_in_new!J134,)</f>
        <v>0</v>
      </c>
      <c r="K134" s="67">
        <f>MAX(RES_hhdet_num!K134-RES_hhdet_num!J134,RES_hhdet_in_new!K134,)</f>
        <v>0</v>
      </c>
      <c r="L134" s="67">
        <f>MAX(RES_hhdet_num!L134-RES_hhdet_num!K134,RES_hhdet_in_new!L134,)</f>
        <v>0</v>
      </c>
      <c r="M134" s="67">
        <f>MAX(RES_hhdet_num!M134-RES_hhdet_num!L134,RES_hhdet_in_new!M134,)</f>
        <v>0</v>
      </c>
      <c r="N134" s="67">
        <f>MAX(RES_hhdet_num!N134-RES_hhdet_num!M134,RES_hhdet_in_new!N134,)</f>
        <v>0</v>
      </c>
      <c r="O134" s="67">
        <f>MAX(RES_hhdet_num!O134-RES_hhdet_num!N134,RES_hhdet_in_new!O134,)</f>
        <v>0</v>
      </c>
      <c r="P134" s="67">
        <f>MAX(RES_hhdet_num!P134-RES_hhdet_num!O134,RES_hhdet_in_new!P134,)</f>
        <v>0</v>
      </c>
      <c r="Q134" s="67">
        <f>MAX(RES_hhdet_num!Q134-RES_hhdet_num!P134,RES_hhdet_in_new!Q134,)</f>
        <v>0</v>
      </c>
    </row>
    <row r="135" spans="1:17" ht="12" customHeight="1" x14ac:dyDescent="0.25">
      <c r="A135" s="23" t="s">
        <v>142</v>
      </c>
      <c r="B135" s="67"/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595.6875</v>
      </c>
      <c r="D145" s="67">
        <v>189.68749999999997</v>
      </c>
      <c r="E145" s="67">
        <v>720.68750000000011</v>
      </c>
      <c r="F145" s="67">
        <v>889.6875</v>
      </c>
      <c r="G145" s="67">
        <v>470.6875</v>
      </c>
      <c r="H145" s="67">
        <v>1313.6875</v>
      </c>
      <c r="I145" s="67">
        <v>366.6875</v>
      </c>
      <c r="J145" s="67">
        <v>624.6875</v>
      </c>
      <c r="K145" s="67">
        <v>478.6875</v>
      </c>
      <c r="L145" s="67">
        <v>1756.6875</v>
      </c>
      <c r="M145" s="67">
        <v>2012.6875</v>
      </c>
      <c r="N145" s="67">
        <v>3294.6875</v>
      </c>
      <c r="O145" s="67">
        <v>3269.6875</v>
      </c>
      <c r="P145" s="67">
        <v>6354.6875</v>
      </c>
      <c r="Q145" s="67">
        <v>11914.6875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416</v>
      </c>
      <c r="D147" s="67">
        <v>138.60000000000014</v>
      </c>
      <c r="E147" s="67">
        <v>504</v>
      </c>
      <c r="F147" s="67">
        <v>622</v>
      </c>
      <c r="G147" s="67">
        <v>329</v>
      </c>
      <c r="H147" s="67">
        <v>919</v>
      </c>
      <c r="I147" s="67">
        <v>256</v>
      </c>
      <c r="J147" s="67">
        <v>437</v>
      </c>
      <c r="K147" s="67">
        <v>335</v>
      </c>
      <c r="L147" s="67">
        <v>1229</v>
      </c>
      <c r="M147" s="67">
        <v>1408</v>
      </c>
      <c r="N147" s="67">
        <v>2306</v>
      </c>
      <c r="O147" s="67">
        <v>2288</v>
      </c>
      <c r="P147" s="67">
        <v>4448</v>
      </c>
      <c r="Q147" s="67">
        <v>8340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103.99999999999991</v>
      </c>
      <c r="D149" s="67">
        <v>22.332921400237829</v>
      </c>
      <c r="E149" s="67">
        <v>84.948007649612038</v>
      </c>
      <c r="F149" s="67">
        <v>90.545029904837762</v>
      </c>
      <c r="G149" s="67">
        <v>32.63451256947662</v>
      </c>
      <c r="H149" s="67">
        <v>74.547619462548894</v>
      </c>
      <c r="I149" s="67">
        <v>9.9702352996862373</v>
      </c>
      <c r="J149" s="67">
        <v>4.3468696198162604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0.19765688318843871</v>
      </c>
      <c r="D150" s="67">
        <v>5.5322983323564903E-2</v>
      </c>
      <c r="E150" s="67">
        <v>0.17311777102319303</v>
      </c>
      <c r="F150" s="67">
        <v>1.0000000000000009</v>
      </c>
      <c r="G150" s="67">
        <v>0.99999999999999378</v>
      </c>
      <c r="H150" s="67">
        <v>0.70605426071922028</v>
      </c>
      <c r="I150" s="67">
        <v>3.999999999999996</v>
      </c>
      <c r="J150" s="67">
        <v>6.9999999999999885</v>
      </c>
      <c r="K150" s="67">
        <v>1.4540020379206087</v>
      </c>
      <c r="L150" s="67">
        <v>1.4901661856207227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>
        <f>MAX(RES_hhdet_num!C151-RES_hhdet_num!B151,RES_hhdet_in_new!C151,)</f>
        <v>0</v>
      </c>
      <c r="D151" s="67">
        <f>MAX(RES_hhdet_num!D151-RES_hhdet_num!C151,RES_hhdet_in_new!D151,)</f>
        <v>0</v>
      </c>
      <c r="E151" s="67">
        <f>MAX(RES_hhdet_num!E151-RES_hhdet_num!D151,RES_hhdet_in_new!E151,)</f>
        <v>0</v>
      </c>
      <c r="F151" s="67">
        <f>MAX(RES_hhdet_num!F151-RES_hhdet_num!E151,RES_hhdet_in_new!F151,)</f>
        <v>0</v>
      </c>
      <c r="G151" s="67">
        <f>MAX(RES_hhdet_num!G151-RES_hhdet_num!F151,RES_hhdet_in_new!G151,)</f>
        <v>0</v>
      </c>
      <c r="H151" s="67">
        <f>MAX(RES_hhdet_num!H151-RES_hhdet_num!G151,RES_hhdet_in_new!H151,)</f>
        <v>0</v>
      </c>
      <c r="I151" s="67">
        <f>MAX(RES_hhdet_num!I151-RES_hhdet_num!H151,RES_hhdet_in_new!I151,)</f>
        <v>0</v>
      </c>
      <c r="J151" s="67">
        <f>MAX(RES_hhdet_num!J151-RES_hhdet_num!I151,RES_hhdet_in_new!J151,)</f>
        <v>0</v>
      </c>
      <c r="K151" s="67">
        <f>MAX(RES_hhdet_num!K151-RES_hhdet_num!J151,RES_hhdet_in_new!K151,)</f>
        <v>0</v>
      </c>
      <c r="L151" s="67">
        <f>MAX(RES_hhdet_num!L151-RES_hhdet_num!K151,RES_hhdet_in_new!L151,)</f>
        <v>0</v>
      </c>
      <c r="M151" s="67">
        <f>MAX(RES_hhdet_num!M151-RES_hhdet_num!L151,RES_hhdet_in_new!M151,)</f>
        <v>0</v>
      </c>
      <c r="N151" s="67">
        <f>MAX(RES_hhdet_num!N151-RES_hhdet_num!M151,RES_hhdet_in_new!N151,)</f>
        <v>0</v>
      </c>
      <c r="O151" s="67">
        <f>MAX(RES_hhdet_num!O151-RES_hhdet_num!N151,RES_hhdet_in_new!O151,)</f>
        <v>0</v>
      </c>
      <c r="P151" s="67">
        <f>MAX(RES_hhdet_num!P151-RES_hhdet_num!O151,RES_hhdet_in_new!P151,)</f>
        <v>0</v>
      </c>
      <c r="Q151" s="67">
        <f>MAX(RES_hhdet_num!Q151-RES_hhdet_num!P151,RES_hhdet_in_new!Q151,)</f>
        <v>0</v>
      </c>
    </row>
    <row r="152" spans="1:17" ht="12" hidden="1" customHeight="1" x14ac:dyDescent="0.25">
      <c r="A152" s="148" t="s">
        <v>59</v>
      </c>
      <c r="B152" s="67"/>
      <c r="C152" s="67">
        <f>MAX(RES_hhdet_num!C152-RES_hhdet_num!B152,RES_hhdet_in_new!C152,)</f>
        <v>0</v>
      </c>
      <c r="D152" s="67">
        <f>MAX(RES_hhdet_num!D152-RES_hhdet_num!C152,RES_hhdet_in_new!D152,)</f>
        <v>0</v>
      </c>
      <c r="E152" s="67">
        <f>MAX(RES_hhdet_num!E152-RES_hhdet_num!D152,RES_hhdet_in_new!E152,)</f>
        <v>0</v>
      </c>
      <c r="F152" s="67">
        <f>MAX(RES_hhdet_num!F152-RES_hhdet_num!E152,RES_hhdet_in_new!F152,)</f>
        <v>0</v>
      </c>
      <c r="G152" s="67">
        <f>MAX(RES_hhdet_num!G152-RES_hhdet_num!F152,RES_hhdet_in_new!G152,)</f>
        <v>0</v>
      </c>
      <c r="H152" s="67">
        <f>MAX(RES_hhdet_num!H152-RES_hhdet_num!G152,RES_hhdet_in_new!H152,)</f>
        <v>0</v>
      </c>
      <c r="I152" s="67">
        <f>MAX(RES_hhdet_num!I152-RES_hhdet_num!H152,RES_hhdet_in_new!I152,)</f>
        <v>0</v>
      </c>
      <c r="J152" s="67">
        <f>MAX(RES_hhdet_num!J152-RES_hhdet_num!I152,RES_hhdet_in_new!J152,)</f>
        <v>0</v>
      </c>
      <c r="K152" s="67">
        <f>MAX(RES_hhdet_num!K152-RES_hhdet_num!J152,RES_hhdet_in_new!K152,)</f>
        <v>0</v>
      </c>
      <c r="L152" s="67">
        <f>MAX(RES_hhdet_num!L152-RES_hhdet_num!K152,RES_hhdet_in_new!L152,)</f>
        <v>0</v>
      </c>
      <c r="M152" s="67">
        <f>MAX(RES_hhdet_num!M152-RES_hhdet_num!L152,RES_hhdet_in_new!M152,)</f>
        <v>0</v>
      </c>
      <c r="N152" s="67">
        <f>MAX(RES_hhdet_num!N152-RES_hhdet_num!M152,RES_hhdet_in_new!N152,)</f>
        <v>0</v>
      </c>
      <c r="O152" s="67">
        <f>MAX(RES_hhdet_num!O152-RES_hhdet_num!N152,RES_hhdet_in_new!O152,)</f>
        <v>0</v>
      </c>
      <c r="P152" s="67">
        <f>MAX(RES_hhdet_num!P152-RES_hhdet_num!O152,RES_hhdet_in_new!P152,)</f>
        <v>0</v>
      </c>
      <c r="Q152" s="67">
        <f>MAX(RES_hhdet_num!Q152-RES_hhdet_num!P152,RES_hhdet_in_new!Q152,)</f>
        <v>0</v>
      </c>
    </row>
    <row r="153" spans="1:17" ht="12" customHeight="1" x14ac:dyDescent="0.25">
      <c r="A153" s="23" t="s">
        <v>142</v>
      </c>
      <c r="B153" s="67"/>
      <c r="C153" s="67">
        <v>515.99999999999989</v>
      </c>
      <c r="D153" s="67">
        <v>244</v>
      </c>
      <c r="E153" s="67">
        <v>661</v>
      </c>
      <c r="F153" s="67">
        <v>870.00000000000023</v>
      </c>
      <c r="G153" s="67">
        <v>483.99999999999977</v>
      </c>
      <c r="H153" s="67">
        <v>1287.0000000000005</v>
      </c>
      <c r="I153" s="67">
        <v>366</v>
      </c>
      <c r="J153" s="67">
        <v>564</v>
      </c>
      <c r="K153" s="67">
        <v>1015.6543052973126</v>
      </c>
      <c r="L153" s="67">
        <v>1785.9674564554903</v>
      </c>
      <c r="M153" s="67">
        <v>2498.6362813202577</v>
      </c>
      <c r="N153" s="67">
        <v>3645.6465058952194</v>
      </c>
      <c r="O153" s="67">
        <v>3199.6839387005712</v>
      </c>
      <c r="P153" s="67">
        <v>6615.4338262767305</v>
      </c>
      <c r="Q153" s="67">
        <v>10499.821694733873</v>
      </c>
    </row>
    <row r="154" spans="1:17" ht="12" customHeight="1" x14ac:dyDescent="0.25">
      <c r="A154" s="23" t="s">
        <v>141</v>
      </c>
      <c r="B154" s="67"/>
      <c r="C154" s="67">
        <v>0.72743025368641501</v>
      </c>
      <c r="D154" s="67">
        <v>2.3317991609485609</v>
      </c>
      <c r="E154" s="67">
        <v>1.9300932591075668</v>
      </c>
      <c r="F154" s="67">
        <v>7.7084250876816842</v>
      </c>
      <c r="G154" s="67">
        <v>8.5173088073284422</v>
      </c>
      <c r="H154" s="67">
        <v>16.820624997056541</v>
      </c>
      <c r="I154" s="67">
        <v>46.938008019313315</v>
      </c>
      <c r="J154" s="67">
        <v>109.31231692978565</v>
      </c>
      <c r="K154" s="67">
        <v>154.40941122925852</v>
      </c>
      <c r="L154" s="67">
        <v>298.84251439965556</v>
      </c>
      <c r="M154" s="67">
        <v>381.16827373449757</v>
      </c>
      <c r="N154" s="67">
        <v>575.32327240170343</v>
      </c>
      <c r="O154" s="67">
        <v>630.83990091666487</v>
      </c>
      <c r="P154" s="67">
        <v>1257.9602388242524</v>
      </c>
      <c r="Q154" s="67">
        <v>2336.6303349560521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149.49999999999997</v>
      </c>
      <c r="D158" s="67">
        <v>14.074552471110653</v>
      </c>
      <c r="E158" s="67">
        <v>90.500000000000099</v>
      </c>
      <c r="F158" s="67">
        <v>206.49999999999994</v>
      </c>
      <c r="G158" s="67">
        <v>150.50000000000023</v>
      </c>
      <c r="H158" s="67">
        <v>544.49999999999977</v>
      </c>
      <c r="I158" s="67">
        <v>9.2717188462610984</v>
      </c>
      <c r="J158" s="67">
        <v>207.49999999999949</v>
      </c>
      <c r="K158" s="67">
        <v>0</v>
      </c>
      <c r="L158" s="67">
        <v>548.99999999999977</v>
      </c>
      <c r="M158" s="67">
        <v>195.10385258707814</v>
      </c>
      <c r="N158" s="67">
        <v>0</v>
      </c>
      <c r="O158" s="67">
        <v>3244.0000000000005</v>
      </c>
      <c r="P158" s="67">
        <v>929.4792281053351</v>
      </c>
      <c r="Q158" s="67">
        <v>1554.2717188462611</v>
      </c>
    </row>
    <row r="159" spans="1:17" ht="12" customHeight="1" x14ac:dyDescent="0.25">
      <c r="A159" s="29" t="s">
        <v>140</v>
      </c>
      <c r="B159" s="83"/>
      <c r="C159" s="83">
        <v>534.80917997796087</v>
      </c>
      <c r="D159" s="83">
        <v>258.49999999999989</v>
      </c>
      <c r="E159" s="83">
        <v>672.5</v>
      </c>
      <c r="F159" s="83">
        <v>771.21833650319718</v>
      </c>
      <c r="G159" s="83">
        <v>402.16589438006963</v>
      </c>
      <c r="H159" s="83">
        <v>959.40132962348002</v>
      </c>
      <c r="I159" s="83">
        <v>843.5</v>
      </c>
      <c r="J159" s="83">
        <v>567.68689050632952</v>
      </c>
      <c r="K159" s="83">
        <v>1585.3091799779604</v>
      </c>
      <c r="L159" s="83">
        <v>1573.2211208599253</v>
      </c>
      <c r="M159" s="83">
        <v>2756.9960432910257</v>
      </c>
      <c r="N159" s="83">
        <v>4463.7183365031979</v>
      </c>
      <c r="O159" s="83">
        <v>1602.0657905131018</v>
      </c>
      <c r="P159" s="83">
        <v>7428.4013296234807</v>
      </c>
      <c r="Q159" s="83">
        <v>10763.174311638506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7627.9375</v>
      </c>
      <c r="D163" s="67">
        <v>7475.9375</v>
      </c>
      <c r="E163" s="67">
        <v>8594.9375</v>
      </c>
      <c r="F163" s="67">
        <v>6942.9375</v>
      </c>
      <c r="G163" s="67">
        <v>5922.9375</v>
      </c>
      <c r="H163" s="67">
        <v>6200.9375</v>
      </c>
      <c r="I163" s="67">
        <v>6007.9375</v>
      </c>
      <c r="J163" s="67">
        <v>5097.9375</v>
      </c>
      <c r="K163" s="67">
        <v>6913.9375</v>
      </c>
      <c r="L163" s="67">
        <v>5704.9375</v>
      </c>
      <c r="M163" s="67">
        <v>5890.9375</v>
      </c>
      <c r="N163" s="67">
        <v>5765.9375</v>
      </c>
      <c r="O163" s="67">
        <v>6322.9375</v>
      </c>
      <c r="P163" s="67">
        <v>6932.9375</v>
      </c>
      <c r="Q163" s="67">
        <v>4947.9375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101</v>
      </c>
      <c r="D165" s="67">
        <v>101</v>
      </c>
      <c r="E165" s="67">
        <v>84</v>
      </c>
      <c r="F165" s="67">
        <v>101</v>
      </c>
      <c r="G165" s="67">
        <v>192</v>
      </c>
      <c r="H165" s="67">
        <v>187</v>
      </c>
      <c r="I165" s="67">
        <v>286</v>
      </c>
      <c r="J165" s="67">
        <v>229</v>
      </c>
      <c r="K165" s="67">
        <v>443</v>
      </c>
      <c r="L165" s="67">
        <v>347</v>
      </c>
      <c r="M165" s="67">
        <v>347</v>
      </c>
      <c r="N165" s="67">
        <v>363</v>
      </c>
      <c r="O165" s="67">
        <v>448</v>
      </c>
      <c r="P165" s="67">
        <v>472</v>
      </c>
      <c r="Q165" s="67">
        <v>97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6199.6732801355301</v>
      </c>
      <c r="D167" s="67">
        <v>1086.5080934225657</v>
      </c>
      <c r="E167" s="67">
        <v>4910.812222903518</v>
      </c>
      <c r="F167" s="67">
        <v>2426.1160548741755</v>
      </c>
      <c r="G167" s="67">
        <v>953.1502150190945</v>
      </c>
      <c r="H167" s="67">
        <v>2603.2554668463531</v>
      </c>
      <c r="I167" s="67">
        <v>905.47807091407606</v>
      </c>
      <c r="J167" s="67">
        <v>661.70136909175073</v>
      </c>
      <c r="K167" s="67">
        <v>337.92411227474224</v>
      </c>
      <c r="L167" s="67">
        <v>0</v>
      </c>
      <c r="M167" s="67">
        <v>0</v>
      </c>
      <c r="N167" s="67">
        <v>0</v>
      </c>
      <c r="O167" s="67">
        <v>33703</v>
      </c>
      <c r="P167" s="67">
        <v>8205.1326435540013</v>
      </c>
      <c r="Q167" s="67">
        <v>12524.172714711371</v>
      </c>
    </row>
    <row r="168" spans="1:17" ht="12" customHeight="1" x14ac:dyDescent="0.25">
      <c r="A168" s="23" t="s">
        <v>143</v>
      </c>
      <c r="B168" s="67"/>
      <c r="C168" s="67">
        <v>16.783808437878271</v>
      </c>
      <c r="D168" s="67">
        <v>20.500000000000032</v>
      </c>
      <c r="E168" s="67">
        <v>20.274902600131703</v>
      </c>
      <c r="F168" s="67">
        <v>43.524002621934223</v>
      </c>
      <c r="G168" s="67">
        <v>48.275465644420095</v>
      </c>
      <c r="H168" s="67">
        <v>65.510697477839415</v>
      </c>
      <c r="I168" s="67">
        <v>217.49999999999949</v>
      </c>
      <c r="J168" s="67">
        <v>396.50000000000017</v>
      </c>
      <c r="K168" s="67">
        <v>45.997071934137708</v>
      </c>
      <c r="L168" s="67">
        <v>33.606971978926587</v>
      </c>
      <c r="M168" s="67">
        <v>0</v>
      </c>
      <c r="N168" s="67">
        <v>0</v>
      </c>
      <c r="O168" s="67">
        <v>4297</v>
      </c>
      <c r="P168" s="67">
        <v>1519.8048564460021</v>
      </c>
      <c r="Q168" s="67">
        <v>2370.539187992892</v>
      </c>
    </row>
    <row r="169" spans="1:17" ht="12" hidden="1" customHeight="1" x14ac:dyDescent="0.25">
      <c r="A169" s="148" t="s">
        <v>57</v>
      </c>
      <c r="B169" s="67"/>
      <c r="C169" s="67">
        <f>MAX(RES_hhdet_num!C169-RES_hhdet_num!B169,RES_hhdet_in_new!C169,)</f>
        <v>0</v>
      </c>
      <c r="D169" s="67">
        <f>MAX(RES_hhdet_num!D169-RES_hhdet_num!C169,RES_hhdet_in_new!D169,)</f>
        <v>0</v>
      </c>
      <c r="E169" s="67">
        <f>MAX(RES_hhdet_num!E169-RES_hhdet_num!D169,RES_hhdet_in_new!E169,)</f>
        <v>0</v>
      </c>
      <c r="F169" s="67">
        <f>MAX(RES_hhdet_num!F169-RES_hhdet_num!E169,RES_hhdet_in_new!F169,)</f>
        <v>0</v>
      </c>
      <c r="G169" s="67">
        <f>MAX(RES_hhdet_num!G169-RES_hhdet_num!F169,RES_hhdet_in_new!G169,)</f>
        <v>0</v>
      </c>
      <c r="H169" s="67">
        <f>MAX(RES_hhdet_num!H169-RES_hhdet_num!G169,RES_hhdet_in_new!H169,)</f>
        <v>0</v>
      </c>
      <c r="I169" s="67">
        <f>MAX(RES_hhdet_num!I169-RES_hhdet_num!H169,RES_hhdet_in_new!I169,)</f>
        <v>0</v>
      </c>
      <c r="J169" s="67">
        <f>MAX(RES_hhdet_num!J169-RES_hhdet_num!I169,RES_hhdet_in_new!J169,)</f>
        <v>0</v>
      </c>
      <c r="K169" s="67">
        <f>MAX(RES_hhdet_num!K169-RES_hhdet_num!J169,RES_hhdet_in_new!K169,)</f>
        <v>0</v>
      </c>
      <c r="L169" s="67">
        <f>MAX(RES_hhdet_num!L169-RES_hhdet_num!K169,RES_hhdet_in_new!L169,)</f>
        <v>0</v>
      </c>
      <c r="M169" s="67">
        <f>MAX(RES_hhdet_num!M169-RES_hhdet_num!L169,RES_hhdet_in_new!M169,)</f>
        <v>0</v>
      </c>
      <c r="N169" s="67">
        <f>MAX(RES_hhdet_num!N169-RES_hhdet_num!M169,RES_hhdet_in_new!N169,)</f>
        <v>0</v>
      </c>
      <c r="O169" s="67">
        <f>MAX(RES_hhdet_num!O169-RES_hhdet_num!N169,RES_hhdet_in_new!O169,)</f>
        <v>0</v>
      </c>
      <c r="P169" s="67">
        <f>MAX(RES_hhdet_num!P169-RES_hhdet_num!O169,RES_hhdet_in_new!P169,)</f>
        <v>0</v>
      </c>
      <c r="Q169" s="67">
        <f>MAX(RES_hhdet_num!Q169-RES_hhdet_num!P169,RES_hhdet_in_new!Q169,)</f>
        <v>0</v>
      </c>
    </row>
    <row r="170" spans="1:17" ht="12" hidden="1" customHeight="1" x14ac:dyDescent="0.25">
      <c r="A170" s="148" t="s">
        <v>59</v>
      </c>
      <c r="B170" s="67"/>
      <c r="C170" s="67">
        <f>MAX(RES_hhdet_num!C170-RES_hhdet_num!B170,RES_hhdet_in_new!C170,)</f>
        <v>0</v>
      </c>
      <c r="D170" s="67">
        <f>MAX(RES_hhdet_num!D170-RES_hhdet_num!C170,RES_hhdet_in_new!D170,)</f>
        <v>0</v>
      </c>
      <c r="E170" s="67">
        <f>MAX(RES_hhdet_num!E170-RES_hhdet_num!D170,RES_hhdet_in_new!E170,)</f>
        <v>0</v>
      </c>
      <c r="F170" s="67">
        <f>MAX(RES_hhdet_num!F170-RES_hhdet_num!E170,RES_hhdet_in_new!F170,)</f>
        <v>0</v>
      </c>
      <c r="G170" s="67">
        <f>MAX(RES_hhdet_num!G170-RES_hhdet_num!F170,RES_hhdet_in_new!G170,)</f>
        <v>0</v>
      </c>
      <c r="H170" s="67">
        <f>MAX(RES_hhdet_num!H170-RES_hhdet_num!G170,RES_hhdet_in_new!H170,)</f>
        <v>0</v>
      </c>
      <c r="I170" s="67">
        <f>MAX(RES_hhdet_num!I170-RES_hhdet_num!H170,RES_hhdet_in_new!I170,)</f>
        <v>0</v>
      </c>
      <c r="J170" s="67">
        <f>MAX(RES_hhdet_num!J170-RES_hhdet_num!I170,RES_hhdet_in_new!J170,)</f>
        <v>0</v>
      </c>
      <c r="K170" s="67">
        <f>MAX(RES_hhdet_num!K170-RES_hhdet_num!J170,RES_hhdet_in_new!K170,)</f>
        <v>0</v>
      </c>
      <c r="L170" s="67">
        <f>MAX(RES_hhdet_num!L170-RES_hhdet_num!K170,RES_hhdet_in_new!L170,)</f>
        <v>0</v>
      </c>
      <c r="M170" s="67">
        <f>MAX(RES_hhdet_num!M170-RES_hhdet_num!L170,RES_hhdet_in_new!M170,)</f>
        <v>0</v>
      </c>
      <c r="N170" s="67">
        <f>MAX(RES_hhdet_num!N170-RES_hhdet_num!M170,RES_hhdet_in_new!N170,)</f>
        <v>0</v>
      </c>
      <c r="O170" s="67">
        <f>MAX(RES_hhdet_num!O170-RES_hhdet_num!N170,RES_hhdet_in_new!O170,)</f>
        <v>0</v>
      </c>
      <c r="P170" s="67">
        <f>MAX(RES_hhdet_num!P170-RES_hhdet_num!O170,RES_hhdet_in_new!P170,)</f>
        <v>0</v>
      </c>
      <c r="Q170" s="67">
        <f>MAX(RES_hhdet_num!Q170-RES_hhdet_num!P170,RES_hhdet_in_new!Q170,)</f>
        <v>0</v>
      </c>
    </row>
    <row r="171" spans="1:17" ht="12" customHeight="1" x14ac:dyDescent="0.25">
      <c r="A171" s="23" t="s">
        <v>142</v>
      </c>
      <c r="B171" s="67"/>
      <c r="C171" s="67">
        <v>6222.9478674013862</v>
      </c>
      <c r="D171" s="67">
        <v>10605.000000000002</v>
      </c>
      <c r="E171" s="67">
        <v>7097.0978096747513</v>
      </c>
      <c r="F171" s="67">
        <v>6068.0000000000027</v>
      </c>
      <c r="G171" s="67">
        <v>6931.0000000000036</v>
      </c>
      <c r="H171" s="67">
        <v>5251.9999999999964</v>
      </c>
      <c r="I171" s="67">
        <v>7867.9999999999927</v>
      </c>
      <c r="J171" s="67">
        <v>6121.0000000000018</v>
      </c>
      <c r="K171" s="67">
        <v>21334.947867401392</v>
      </c>
      <c r="L171" s="67">
        <v>15983.297473865667</v>
      </c>
      <c r="M171" s="67">
        <v>20523.097809674753</v>
      </c>
      <c r="N171" s="67">
        <v>10306.767816351876</v>
      </c>
      <c r="O171" s="67">
        <v>2747.7715098703738</v>
      </c>
      <c r="P171" s="67">
        <v>2798.9503549891788</v>
      </c>
      <c r="Q171" s="67">
        <v>2269.297388139642</v>
      </c>
    </row>
    <row r="172" spans="1:17" ht="12" customHeight="1" x14ac:dyDescent="0.25">
      <c r="A172" s="23" t="s">
        <v>141</v>
      </c>
      <c r="B172" s="67"/>
      <c r="C172" s="67">
        <v>9.8217211720224196</v>
      </c>
      <c r="D172" s="67">
        <v>79.273132366982054</v>
      </c>
      <c r="E172" s="67">
        <v>14.53098249556462</v>
      </c>
      <c r="F172" s="67">
        <v>83.413907810901534</v>
      </c>
      <c r="G172" s="67">
        <v>127.90229399558507</v>
      </c>
      <c r="H172" s="67">
        <v>113.90477607065839</v>
      </c>
      <c r="I172" s="67">
        <v>624.22799468731159</v>
      </c>
      <c r="J172" s="67">
        <v>1233.0577333959161</v>
      </c>
      <c r="K172" s="67">
        <v>2191.8918607514297</v>
      </c>
      <c r="L172" s="67">
        <v>2066.9045073016</v>
      </c>
      <c r="M172" s="67">
        <v>2491.8868101799303</v>
      </c>
      <c r="N172" s="67">
        <v>1455.8986711036034</v>
      </c>
      <c r="O172" s="67">
        <v>350.31106355673029</v>
      </c>
      <c r="P172" s="67">
        <v>762.01537288577299</v>
      </c>
      <c r="Q172" s="67">
        <v>345.88226755353094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4144.5000000000091</v>
      </c>
      <c r="D176" s="67">
        <v>506.62949908843007</v>
      </c>
      <c r="E176" s="67">
        <v>1041.4999999999986</v>
      </c>
      <c r="F176" s="67">
        <v>3400.5</v>
      </c>
      <c r="G176" s="67">
        <v>2863.5000000000005</v>
      </c>
      <c r="H176" s="67">
        <v>6825.5</v>
      </c>
      <c r="I176" s="67">
        <v>418.25602366301291</v>
      </c>
      <c r="J176" s="67">
        <v>2802.4999999999936</v>
      </c>
      <c r="K176" s="67">
        <v>60.763984852220261</v>
      </c>
      <c r="L176" s="67">
        <v>6873.1294990884198</v>
      </c>
      <c r="M176" s="67">
        <v>392.30240394437294</v>
      </c>
      <c r="N176" s="67">
        <v>0</v>
      </c>
      <c r="O176" s="67">
        <v>19614.316156333552</v>
      </c>
      <c r="P176" s="67">
        <v>1893.4418441601572</v>
      </c>
      <c r="Q176" s="67">
        <v>499.14521373207589</v>
      </c>
    </row>
    <row r="177" spans="1:17" ht="12" customHeight="1" x14ac:dyDescent="0.25">
      <c r="A177" s="29" t="s">
        <v>140</v>
      </c>
      <c r="B177" s="83"/>
      <c r="C177" s="83">
        <v>6936.6343121952868</v>
      </c>
      <c r="D177" s="83">
        <v>11024.500000000004</v>
      </c>
      <c r="E177" s="83">
        <v>9943.5000000000036</v>
      </c>
      <c r="F177" s="83">
        <v>6280.745856971902</v>
      </c>
      <c r="G177" s="83">
        <v>5449.5</v>
      </c>
      <c r="H177" s="83">
        <v>5204.2184863604052</v>
      </c>
      <c r="I177" s="83">
        <v>16142.500000000004</v>
      </c>
      <c r="J177" s="83">
        <v>4685.5000000000064</v>
      </c>
      <c r="K177" s="83">
        <v>24167.134312195278</v>
      </c>
      <c r="L177" s="83">
        <v>8697.8080009115802</v>
      </c>
      <c r="M177" s="83">
        <v>18018.836639491128</v>
      </c>
      <c r="N177" s="83">
        <v>18316.245856971906</v>
      </c>
      <c r="O177" s="83">
        <v>4179.0283316423938</v>
      </c>
      <c r="P177" s="83">
        <v>17032.56149838445</v>
      </c>
      <c r="Q177" s="83">
        <v>12468.809818881595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v>0</v>
      </c>
      <c r="D5" s="67">
        <v>11454.362974927608</v>
      </c>
      <c r="E5" s="67">
        <v>0</v>
      </c>
      <c r="F5" s="67">
        <v>7047.43589872947</v>
      </c>
      <c r="G5" s="67">
        <v>12374.323228466797</v>
      </c>
      <c r="H5" s="67">
        <v>8542.826096824152</v>
      </c>
      <c r="I5" s="67">
        <v>22246.719862352482</v>
      </c>
      <c r="J5" s="67">
        <v>16516.956277838082</v>
      </c>
      <c r="K5" s="67">
        <v>20788.692885716919</v>
      </c>
      <c r="L5" s="67">
        <v>13947.270761436979</v>
      </c>
      <c r="M5" s="67">
        <v>22095.517592576678</v>
      </c>
      <c r="N5" s="67">
        <v>11308.933588376925</v>
      </c>
      <c r="O5" s="67">
        <v>13989.894437060944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v>0</v>
      </c>
      <c r="D8" s="67">
        <v>182</v>
      </c>
      <c r="E8" s="67">
        <v>0</v>
      </c>
      <c r="F8" s="67">
        <v>125</v>
      </c>
      <c r="G8" s="67">
        <v>353</v>
      </c>
      <c r="H8" s="67">
        <v>275</v>
      </c>
      <c r="I8" s="67">
        <v>634</v>
      </c>
      <c r="J8" s="67">
        <v>710</v>
      </c>
      <c r="K8" s="67">
        <v>908</v>
      </c>
      <c r="L8" s="67">
        <v>660</v>
      </c>
      <c r="M8" s="67">
        <v>706</v>
      </c>
      <c r="N8" s="67">
        <v>549</v>
      </c>
      <c r="O8" s="67">
        <v>733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v>0</v>
      </c>
      <c r="D10" s="67">
        <v>5942.4079118496884</v>
      </c>
      <c r="E10" s="67">
        <v>0</v>
      </c>
      <c r="F10" s="67">
        <v>3362.4619455486468</v>
      </c>
      <c r="G10" s="67">
        <v>8215.6863475020018</v>
      </c>
      <c r="H10" s="67">
        <v>3113.228436190625</v>
      </c>
      <c r="I10" s="67">
        <v>10282.775345194217</v>
      </c>
      <c r="J10" s="67">
        <v>5222.4241709319494</v>
      </c>
      <c r="K10" s="67">
        <v>17410.759733385708</v>
      </c>
      <c r="L10" s="67">
        <v>5188.0819655033929</v>
      </c>
      <c r="M10" s="67">
        <v>11295.253986607639</v>
      </c>
      <c r="N10" s="67">
        <v>11308.933588376925</v>
      </c>
      <c r="O10" s="67">
        <v>7318.9769804283387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/>
      <c r="C11" s="67">
        <v>0</v>
      </c>
      <c r="D11" s="67">
        <v>0</v>
      </c>
      <c r="E11" s="67">
        <v>0</v>
      </c>
      <c r="F11" s="67">
        <v>0</v>
      </c>
      <c r="G11" s="67">
        <v>0</v>
      </c>
      <c r="H11" s="67">
        <v>0</v>
      </c>
      <c r="I11" s="67">
        <v>0</v>
      </c>
      <c r="J11" s="67">
        <v>0</v>
      </c>
      <c r="K11" s="67">
        <v>0</v>
      </c>
      <c r="L11" s="67">
        <v>0</v>
      </c>
      <c r="M11" s="67">
        <v>0</v>
      </c>
      <c r="N11" s="67">
        <v>0</v>
      </c>
      <c r="O11" s="67">
        <v>0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/>
      <c r="C12" s="67">
        <v>0</v>
      </c>
      <c r="D12" s="67">
        <v>0</v>
      </c>
      <c r="E12" s="67">
        <v>0</v>
      </c>
      <c r="F12" s="67">
        <v>0</v>
      </c>
      <c r="G12" s="67">
        <v>0</v>
      </c>
      <c r="H12" s="67">
        <v>0</v>
      </c>
      <c r="I12" s="67">
        <v>0</v>
      </c>
      <c r="J12" s="67">
        <v>0</v>
      </c>
      <c r="K12" s="67">
        <v>0</v>
      </c>
      <c r="L12" s="67">
        <v>0</v>
      </c>
      <c r="M12" s="67">
        <v>0</v>
      </c>
      <c r="N12" s="67">
        <v>0</v>
      </c>
      <c r="O12" s="67">
        <v>0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/>
      <c r="C15" s="67">
        <v>0</v>
      </c>
      <c r="D15" s="67">
        <v>5380.161351825569</v>
      </c>
      <c r="E15" s="67">
        <v>0</v>
      </c>
      <c r="F15" s="67">
        <v>3570.9164079992297</v>
      </c>
      <c r="G15" s="67">
        <v>4015.200941351402</v>
      </c>
      <c r="H15" s="67">
        <v>5285.629459808285</v>
      </c>
      <c r="I15" s="67">
        <v>11036.669695130711</v>
      </c>
      <c r="J15" s="67">
        <v>9442.2371223995287</v>
      </c>
      <c r="K15" s="67">
        <v>2043.1006682873519</v>
      </c>
      <c r="L15" s="67">
        <v>6781.3270550551351</v>
      </c>
      <c r="M15" s="67">
        <v>6957.0507964025146</v>
      </c>
      <c r="N15" s="67">
        <v>0</v>
      </c>
      <c r="O15" s="67">
        <v>5595.4739802018448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/>
      <c r="C16" s="67">
        <v>0</v>
      </c>
      <c r="D16" s="67">
        <v>131.79371125235053</v>
      </c>
      <c r="E16" s="67">
        <v>0</v>
      </c>
      <c r="F16" s="67">
        <v>114.05754518159432</v>
      </c>
      <c r="G16" s="67">
        <v>143.43593961339371</v>
      </c>
      <c r="H16" s="67">
        <v>143.96820082524226</v>
      </c>
      <c r="I16" s="67">
        <v>927.27482202755345</v>
      </c>
      <c r="J16" s="67">
        <v>1852.2949845066032</v>
      </c>
      <c r="K16" s="67">
        <v>1334.8324840438584</v>
      </c>
      <c r="L16" s="67">
        <v>1977.8617408784519</v>
      </c>
      <c r="M16" s="67">
        <v>3843.2128095665253</v>
      </c>
      <c r="N16" s="67">
        <v>0</v>
      </c>
      <c r="O16" s="67">
        <v>1075.4434764307605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/>
      <c r="C21" s="67">
        <v>0</v>
      </c>
      <c r="D21" s="67">
        <v>0</v>
      </c>
      <c r="E21" s="67">
        <v>0</v>
      </c>
      <c r="F21" s="67">
        <v>0</v>
      </c>
      <c r="G21" s="67">
        <v>0</v>
      </c>
      <c r="H21" s="67">
        <v>0</v>
      </c>
      <c r="I21" s="67">
        <v>0</v>
      </c>
      <c r="J21" s="67">
        <v>0</v>
      </c>
      <c r="K21" s="67">
        <v>0</v>
      </c>
      <c r="L21" s="67">
        <v>0</v>
      </c>
      <c r="M21" s="67">
        <v>0</v>
      </c>
      <c r="N21" s="67">
        <v>0</v>
      </c>
      <c r="O21" s="67">
        <v>0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/>
      <c r="C22" s="83">
        <v>0</v>
      </c>
      <c r="D22" s="83">
        <v>11454.362974927608</v>
      </c>
      <c r="E22" s="83">
        <v>0</v>
      </c>
      <c r="F22" s="83">
        <v>7047.4358987294709</v>
      </c>
      <c r="G22" s="83">
        <v>12374.323228466797</v>
      </c>
      <c r="H22" s="83">
        <v>8542.826096824152</v>
      </c>
      <c r="I22" s="83">
        <v>22246.719862352482</v>
      </c>
      <c r="J22" s="83">
        <v>16516.956277838082</v>
      </c>
      <c r="K22" s="83">
        <v>20788.692885716919</v>
      </c>
      <c r="L22" s="83">
        <v>13947.270761436979</v>
      </c>
      <c r="M22" s="83">
        <v>22095.517592576678</v>
      </c>
      <c r="N22" s="83">
        <v>11308.933588376925</v>
      </c>
      <c r="O22" s="83">
        <v>13989.894437060944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v>246.29006166943029</v>
      </c>
      <c r="D26" s="67">
        <v>593.13240213884421</v>
      </c>
      <c r="E26" s="67">
        <v>622.61878618850596</v>
      </c>
      <c r="F26" s="67">
        <v>440.45673361869666</v>
      </c>
      <c r="G26" s="67">
        <v>683.93343745398863</v>
      </c>
      <c r="H26" s="67">
        <v>742.82550208724638</v>
      </c>
      <c r="I26" s="67">
        <v>1013.0806799049961</v>
      </c>
      <c r="J26" s="67">
        <v>808.07496583935756</v>
      </c>
      <c r="K26" s="67">
        <v>867.51829339075221</v>
      </c>
      <c r="L26" s="67">
        <v>857.49057405842939</v>
      </c>
      <c r="M26" s="67">
        <v>0</v>
      </c>
      <c r="N26" s="67">
        <v>0</v>
      </c>
      <c r="O26" s="67">
        <v>2351.4828606734118</v>
      </c>
      <c r="P26" s="67">
        <v>675.51995286695387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v>9</v>
      </c>
      <c r="D29" s="67">
        <v>10</v>
      </c>
      <c r="E29" s="67">
        <v>7</v>
      </c>
      <c r="F29" s="67">
        <v>8</v>
      </c>
      <c r="G29" s="67">
        <v>22</v>
      </c>
      <c r="H29" s="67">
        <v>20</v>
      </c>
      <c r="I29" s="67">
        <v>37</v>
      </c>
      <c r="J29" s="67">
        <v>38</v>
      </c>
      <c r="K29" s="67">
        <v>54</v>
      </c>
      <c r="L29" s="67">
        <v>41</v>
      </c>
      <c r="M29" s="67">
        <v>0</v>
      </c>
      <c r="N29" s="67">
        <v>0</v>
      </c>
      <c r="O29" s="67">
        <v>81</v>
      </c>
      <c r="P29" s="67">
        <v>41.999999999999993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v>245.91217127945035</v>
      </c>
      <c r="D31" s="67">
        <v>586.67773676064689</v>
      </c>
      <c r="E31" s="67">
        <v>621.09534477678926</v>
      </c>
      <c r="F31" s="67">
        <v>432.89482672394638</v>
      </c>
      <c r="G31" s="67">
        <v>671.39180772222107</v>
      </c>
      <c r="H31" s="67">
        <v>728.84082362621677</v>
      </c>
      <c r="I31" s="67">
        <v>949.372335311803</v>
      </c>
      <c r="J31" s="67">
        <v>688.2936775430336</v>
      </c>
      <c r="K31" s="67">
        <v>14.900071143759348</v>
      </c>
      <c r="L31" s="67">
        <v>0</v>
      </c>
      <c r="M31" s="67">
        <v>0</v>
      </c>
      <c r="N31" s="67">
        <v>0</v>
      </c>
      <c r="O31" s="67">
        <v>1910.9967839534715</v>
      </c>
      <c r="P31" s="67">
        <v>515.04915209291039</v>
      </c>
      <c r="Q31" s="67">
        <v>0</v>
      </c>
    </row>
    <row r="32" spans="1:17" ht="12" customHeight="1" x14ac:dyDescent="0.25">
      <c r="A32" s="23" t="s">
        <v>168</v>
      </c>
      <c r="B32" s="67"/>
      <c r="C32" s="67">
        <v>0.37789038997994673</v>
      </c>
      <c r="D32" s="67">
        <v>6.4546653781972934</v>
      </c>
      <c r="E32" s="67">
        <v>1.523441411716653</v>
      </c>
      <c r="F32" s="67">
        <v>7.5619068947502814</v>
      </c>
      <c r="G32" s="67">
        <v>12.541629731767557</v>
      </c>
      <c r="H32" s="67">
        <v>13.984678461029578</v>
      </c>
      <c r="I32" s="67">
        <v>63.708344593193132</v>
      </c>
      <c r="J32" s="67">
        <v>119.78128829632395</v>
      </c>
      <c r="K32" s="67">
        <v>126.83604902549875</v>
      </c>
      <c r="L32" s="67">
        <v>0</v>
      </c>
      <c r="M32" s="67">
        <v>0</v>
      </c>
      <c r="N32" s="67">
        <v>0</v>
      </c>
      <c r="O32" s="67">
        <v>440.48607671994034</v>
      </c>
      <c r="P32" s="67">
        <v>160.47080077404354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/>
      <c r="C35" s="67">
        <v>0</v>
      </c>
      <c r="D35" s="67">
        <v>0</v>
      </c>
      <c r="E35" s="67">
        <v>0</v>
      </c>
      <c r="F35" s="67">
        <v>0</v>
      </c>
      <c r="G35" s="67">
        <v>0</v>
      </c>
      <c r="H35" s="67">
        <v>0</v>
      </c>
      <c r="I35" s="67">
        <v>0</v>
      </c>
      <c r="J35" s="67">
        <v>0</v>
      </c>
      <c r="K35" s="67">
        <v>436.26700088042401</v>
      </c>
      <c r="L35" s="67">
        <v>569.2636531685323</v>
      </c>
      <c r="M35" s="67">
        <v>0</v>
      </c>
      <c r="N35" s="67">
        <v>0</v>
      </c>
      <c r="O35" s="67">
        <v>0</v>
      </c>
      <c r="P35" s="67">
        <v>0</v>
      </c>
      <c r="Q35" s="67">
        <v>0</v>
      </c>
    </row>
    <row r="36" spans="1:17" ht="12" customHeight="1" x14ac:dyDescent="0.25">
      <c r="A36" s="23" t="s">
        <v>141</v>
      </c>
      <c r="B36" s="67"/>
      <c r="C36" s="67">
        <v>0</v>
      </c>
      <c r="D36" s="67">
        <v>0</v>
      </c>
      <c r="E36" s="67">
        <v>0</v>
      </c>
      <c r="F36" s="67">
        <v>0</v>
      </c>
      <c r="G36" s="67">
        <v>0</v>
      </c>
      <c r="H36" s="67">
        <v>0</v>
      </c>
      <c r="I36" s="67">
        <v>0</v>
      </c>
      <c r="J36" s="67">
        <v>0</v>
      </c>
      <c r="K36" s="67">
        <v>289.51517234107007</v>
      </c>
      <c r="L36" s="67">
        <v>288.22692088989709</v>
      </c>
      <c r="M36" s="67">
        <v>0</v>
      </c>
      <c r="N36" s="67">
        <v>0</v>
      </c>
      <c r="O36" s="67">
        <v>0</v>
      </c>
      <c r="P36" s="67">
        <v>0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v>246.29006166943029</v>
      </c>
      <c r="D40" s="67">
        <v>0</v>
      </c>
      <c r="E40" s="67">
        <v>622.61878618850596</v>
      </c>
      <c r="F40" s="67">
        <v>440.45673361869666</v>
      </c>
      <c r="G40" s="67">
        <v>683.93343745398863</v>
      </c>
      <c r="H40" s="67">
        <v>742.82550208724638</v>
      </c>
      <c r="I40" s="67">
        <v>0</v>
      </c>
      <c r="J40" s="67">
        <v>808.07496583935756</v>
      </c>
      <c r="K40" s="67">
        <v>0</v>
      </c>
      <c r="L40" s="67">
        <v>857.49057405842939</v>
      </c>
      <c r="M40" s="67">
        <v>0</v>
      </c>
      <c r="N40" s="67">
        <v>0</v>
      </c>
      <c r="O40" s="67">
        <v>2351.4828606734118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/>
      <c r="C41" s="83">
        <v>0</v>
      </c>
      <c r="D41" s="83">
        <v>593.13240213884421</v>
      </c>
      <c r="E41" s="83">
        <v>0</v>
      </c>
      <c r="F41" s="83">
        <v>0</v>
      </c>
      <c r="G41" s="83">
        <v>0</v>
      </c>
      <c r="H41" s="83">
        <v>0</v>
      </c>
      <c r="I41" s="83">
        <v>1013.0806799049961</v>
      </c>
      <c r="J41" s="83">
        <v>0</v>
      </c>
      <c r="K41" s="83">
        <v>867.51829339075221</v>
      </c>
      <c r="L41" s="83">
        <v>0</v>
      </c>
      <c r="M41" s="83">
        <v>0</v>
      </c>
      <c r="N41" s="83">
        <v>0</v>
      </c>
      <c r="O41" s="83">
        <v>0</v>
      </c>
      <c r="P41" s="83">
        <v>675.51995286695399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v>36054.220302910158</v>
      </c>
      <c r="D45" s="67">
        <v>33266.551885416193</v>
      </c>
      <c r="E45" s="67">
        <v>29058.266525486852</v>
      </c>
      <c r="F45" s="67">
        <v>17443.586133015189</v>
      </c>
      <c r="G45" s="67">
        <v>46687.968274450825</v>
      </c>
      <c r="H45" s="67">
        <v>33014.202058242343</v>
      </c>
      <c r="I45" s="67">
        <v>42011.976551736509</v>
      </c>
      <c r="J45" s="67">
        <v>47518.531023979456</v>
      </c>
      <c r="K45" s="67">
        <v>53307.170365529659</v>
      </c>
      <c r="L45" s="67">
        <v>17176.266337390909</v>
      </c>
      <c r="M45" s="67">
        <v>1834.1556743013678</v>
      </c>
      <c r="N45" s="67">
        <v>8684.67857258607</v>
      </c>
      <c r="O45" s="67">
        <v>12952.861923825052</v>
      </c>
      <c r="P45" s="67">
        <v>29389.275143738843</v>
      </c>
      <c r="Q45" s="67">
        <v>35770.882336881645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v>407</v>
      </c>
      <c r="D48" s="67">
        <v>439</v>
      </c>
      <c r="E48" s="67">
        <v>315</v>
      </c>
      <c r="F48" s="67">
        <v>334</v>
      </c>
      <c r="G48" s="67">
        <v>1022</v>
      </c>
      <c r="H48" s="67">
        <v>879</v>
      </c>
      <c r="I48" s="67">
        <v>1607</v>
      </c>
      <c r="J48" s="67">
        <v>1487</v>
      </c>
      <c r="K48" s="67">
        <v>2813</v>
      </c>
      <c r="L48" s="67">
        <v>1601</v>
      </c>
      <c r="M48" s="67">
        <v>937</v>
      </c>
      <c r="N48" s="67">
        <v>1102</v>
      </c>
      <c r="O48" s="67">
        <v>1541</v>
      </c>
      <c r="P48" s="67">
        <v>1998.9999999999998</v>
      </c>
      <c r="Q48" s="67">
        <v>984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v>22291.809405757227</v>
      </c>
      <c r="D50" s="67">
        <v>17780.250039954815</v>
      </c>
      <c r="E50" s="67">
        <v>17592.965970761099</v>
      </c>
      <c r="F50" s="67">
        <v>10634.009038028125</v>
      </c>
      <c r="G50" s="67">
        <v>19999.54631717888</v>
      </c>
      <c r="H50" s="67">
        <v>18619.299785307761</v>
      </c>
      <c r="I50" s="67">
        <v>25010.160542380399</v>
      </c>
      <c r="J50" s="67">
        <v>16905.395202643831</v>
      </c>
      <c r="K50" s="67">
        <v>33493.877876229963</v>
      </c>
      <c r="L50" s="67">
        <v>4422.654941137318</v>
      </c>
      <c r="M50" s="67">
        <v>0</v>
      </c>
      <c r="N50" s="67">
        <v>1227.4877540380749</v>
      </c>
      <c r="O50" s="67">
        <v>1725.1951810105311</v>
      </c>
      <c r="P50" s="67">
        <v>12962.545081220969</v>
      </c>
      <c r="Q50" s="67">
        <v>17462.132980054652</v>
      </c>
    </row>
    <row r="51" spans="1:17" ht="12" customHeight="1" x14ac:dyDescent="0.25">
      <c r="A51" s="23" t="s">
        <v>164</v>
      </c>
      <c r="B51" s="67"/>
      <c r="C51" s="67">
        <v>75.309444671009345</v>
      </c>
      <c r="D51" s="67">
        <v>495.62756130225074</v>
      </c>
      <c r="E51" s="67">
        <v>66.364029208673045</v>
      </c>
      <c r="F51" s="67">
        <v>558.87024387481222</v>
      </c>
      <c r="G51" s="67">
        <v>964.73826135706679</v>
      </c>
      <c r="H51" s="67">
        <v>960.74641439130414</v>
      </c>
      <c r="I51" s="67">
        <v>5124.1298687433027</v>
      </c>
      <c r="J51" s="67">
        <v>10297.854740647002</v>
      </c>
      <c r="K51" s="67">
        <v>16776.540326899983</v>
      </c>
      <c r="L51" s="67">
        <v>12753.611396253591</v>
      </c>
      <c r="M51" s="67">
        <v>245.72163880283622</v>
      </c>
      <c r="N51" s="67">
        <v>7457.1908185479951</v>
      </c>
      <c r="O51" s="67">
        <v>6792.9572984000424</v>
      </c>
      <c r="P51" s="67">
        <v>14193.902892438988</v>
      </c>
      <c r="Q51" s="67">
        <v>12937.586846013028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/>
      <c r="C54" s="67">
        <v>13654.474737178058</v>
      </c>
      <c r="D54" s="67">
        <v>14741.878784751952</v>
      </c>
      <c r="E54" s="67">
        <v>11370.26714069379</v>
      </c>
      <c r="F54" s="67">
        <v>6019.7137544467141</v>
      </c>
      <c r="G54" s="67">
        <v>25142.539653367741</v>
      </c>
      <c r="H54" s="67">
        <v>13016.580196368568</v>
      </c>
      <c r="I54" s="67">
        <v>9906.938043815202</v>
      </c>
      <c r="J54" s="67">
        <v>15860.069864248839</v>
      </c>
      <c r="K54" s="67">
        <v>0</v>
      </c>
      <c r="L54" s="67">
        <v>0</v>
      </c>
      <c r="M54" s="67">
        <v>0</v>
      </c>
      <c r="N54" s="67">
        <v>0</v>
      </c>
      <c r="O54" s="67">
        <v>3045.4283229461516</v>
      </c>
      <c r="P54" s="67">
        <v>1954.2391755719386</v>
      </c>
      <c r="Q54" s="67">
        <v>4660.774476253705</v>
      </c>
    </row>
    <row r="55" spans="1:17" ht="12" customHeight="1" x14ac:dyDescent="0.25">
      <c r="A55" s="23" t="s">
        <v>141</v>
      </c>
      <c r="B55" s="67"/>
      <c r="C55" s="67">
        <v>32.626715303864195</v>
      </c>
      <c r="D55" s="67">
        <v>248.79549940717985</v>
      </c>
      <c r="E55" s="67">
        <v>28.669384823287281</v>
      </c>
      <c r="F55" s="67">
        <v>230.99309666553876</v>
      </c>
      <c r="G55" s="67">
        <v>581.14404254713656</v>
      </c>
      <c r="H55" s="67">
        <v>417.5756621747081</v>
      </c>
      <c r="I55" s="67">
        <v>1970.7480967976057</v>
      </c>
      <c r="J55" s="67">
        <v>4455.2112164397849</v>
      </c>
      <c r="K55" s="67">
        <v>3036.7521623997163</v>
      </c>
      <c r="L55" s="67">
        <v>0</v>
      </c>
      <c r="M55" s="67">
        <v>1588.4340354985316</v>
      </c>
      <c r="N55" s="67">
        <v>0</v>
      </c>
      <c r="O55" s="67">
        <v>1389.2811214683268</v>
      </c>
      <c r="P55" s="67">
        <v>278.5879945069475</v>
      </c>
      <c r="Q55" s="67">
        <v>710.38803456026221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v>0</v>
      </c>
      <c r="D59" s="67">
        <v>0</v>
      </c>
      <c r="E59" s="67">
        <v>0</v>
      </c>
      <c r="F59" s="67">
        <v>0</v>
      </c>
      <c r="G59" s="67">
        <v>0</v>
      </c>
      <c r="H59" s="67">
        <v>0</v>
      </c>
      <c r="I59" s="67">
        <v>0</v>
      </c>
      <c r="J59" s="67">
        <v>0</v>
      </c>
      <c r="K59" s="67">
        <v>0</v>
      </c>
      <c r="L59" s="67">
        <v>0</v>
      </c>
      <c r="M59" s="67">
        <v>0</v>
      </c>
      <c r="N59" s="67">
        <v>0</v>
      </c>
      <c r="O59" s="67">
        <v>0</v>
      </c>
      <c r="P59" s="67">
        <v>0</v>
      </c>
      <c r="Q59" s="67">
        <v>0</v>
      </c>
    </row>
    <row r="60" spans="1:17" ht="12" customHeight="1" x14ac:dyDescent="0.25">
      <c r="A60" s="29" t="s">
        <v>140</v>
      </c>
      <c r="B60" s="83"/>
      <c r="C60" s="83">
        <v>36054.220302910158</v>
      </c>
      <c r="D60" s="83">
        <v>33266.5518854162</v>
      </c>
      <c r="E60" s="83">
        <v>29058.266525486852</v>
      </c>
      <c r="F60" s="83">
        <v>17443.586133015189</v>
      </c>
      <c r="G60" s="83">
        <v>46687.968274450825</v>
      </c>
      <c r="H60" s="83">
        <v>33014.202058242343</v>
      </c>
      <c r="I60" s="83">
        <v>42011.976551736509</v>
      </c>
      <c r="J60" s="83">
        <v>47518.531023979456</v>
      </c>
      <c r="K60" s="83">
        <v>53307.170365529666</v>
      </c>
      <c r="L60" s="83">
        <v>17176.266337390909</v>
      </c>
      <c r="M60" s="83">
        <v>1834.1556743013678</v>
      </c>
      <c r="N60" s="83">
        <v>8684.67857258607</v>
      </c>
      <c r="O60" s="83">
        <v>12952.861923825052</v>
      </c>
      <c r="P60" s="83">
        <v>29389.275143738843</v>
      </c>
      <c r="Q60" s="83">
        <v>35770.882336881645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v>16542.757967702404</v>
      </c>
      <c r="D64" s="67">
        <v>12098.531010547611</v>
      </c>
      <c r="E64" s="67">
        <v>27525.530277906291</v>
      </c>
      <c r="F64" s="67">
        <v>24394.901409001075</v>
      </c>
      <c r="G64" s="67">
        <v>12874.165875732111</v>
      </c>
      <c r="H64" s="67">
        <v>15766.692871732508</v>
      </c>
      <c r="I64" s="67">
        <v>15498.09771629912</v>
      </c>
      <c r="J64" s="67">
        <v>28751.582721593404</v>
      </c>
      <c r="K64" s="67">
        <v>11844.843412232744</v>
      </c>
      <c r="L64" s="67">
        <v>30521.989743136255</v>
      </c>
      <c r="M64" s="67">
        <v>8632.8415199186147</v>
      </c>
      <c r="N64" s="67">
        <v>21173.663591514538</v>
      </c>
      <c r="O64" s="67">
        <v>7813.8795203540667</v>
      </c>
      <c r="P64" s="67">
        <v>0</v>
      </c>
      <c r="Q64" s="67">
        <v>6977.5121906114264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v>191</v>
      </c>
      <c r="D67" s="67">
        <v>187</v>
      </c>
      <c r="E67" s="67">
        <v>231</v>
      </c>
      <c r="F67" s="67">
        <v>276</v>
      </c>
      <c r="G67" s="67">
        <v>473</v>
      </c>
      <c r="H67" s="67">
        <v>457</v>
      </c>
      <c r="I67" s="67">
        <v>777</v>
      </c>
      <c r="J67" s="67">
        <v>786</v>
      </c>
      <c r="K67" s="67">
        <v>1185</v>
      </c>
      <c r="L67" s="67">
        <v>1194</v>
      </c>
      <c r="M67" s="67">
        <v>749</v>
      </c>
      <c r="N67" s="67">
        <v>1139</v>
      </c>
      <c r="O67" s="67">
        <v>875</v>
      </c>
      <c r="P67" s="67">
        <v>0</v>
      </c>
      <c r="Q67" s="67">
        <v>137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v>12443.509649557365</v>
      </c>
      <c r="D69" s="67">
        <v>9171.6404190945323</v>
      </c>
      <c r="E69" s="67">
        <v>19454.558196801252</v>
      </c>
      <c r="F69" s="67">
        <v>15084.843585023929</v>
      </c>
      <c r="G69" s="67">
        <v>9108.8340604941859</v>
      </c>
      <c r="H69" s="67">
        <v>10041.199305830998</v>
      </c>
      <c r="I69" s="67">
        <v>9861.7420506041799</v>
      </c>
      <c r="J69" s="67">
        <v>17310.25070891947</v>
      </c>
      <c r="K69" s="67">
        <v>3004.2840561353096</v>
      </c>
      <c r="L69" s="67">
        <v>17742.628496555491</v>
      </c>
      <c r="M69" s="67">
        <v>0</v>
      </c>
      <c r="N69" s="67">
        <v>11926.270849116268</v>
      </c>
      <c r="O69" s="67">
        <v>1115.5146493869952</v>
      </c>
      <c r="P69" s="67">
        <v>0</v>
      </c>
      <c r="Q69" s="67">
        <v>2327.7866971280141</v>
      </c>
    </row>
    <row r="70" spans="1:17" ht="12" customHeight="1" x14ac:dyDescent="0.25">
      <c r="A70" s="23" t="s">
        <v>159</v>
      </c>
      <c r="B70" s="67"/>
      <c r="C70" s="67">
        <v>39.711954194785896</v>
      </c>
      <c r="D70" s="67">
        <v>287.52813745454125</v>
      </c>
      <c r="E70" s="67">
        <v>112.05815939009295</v>
      </c>
      <c r="F70" s="67">
        <v>472.10847941295117</v>
      </c>
      <c r="G70" s="67">
        <v>601.62249191327624</v>
      </c>
      <c r="H70" s="67">
        <v>600.33655908224159</v>
      </c>
      <c r="I70" s="67">
        <v>3121.0451824841766</v>
      </c>
      <c r="J70" s="67">
        <v>7280.2984304986167</v>
      </c>
      <c r="K70" s="67">
        <v>8201.8548305306304</v>
      </c>
      <c r="L70" s="67">
        <v>11155.478210122837</v>
      </c>
      <c r="M70" s="67">
        <v>4318.4400661126183</v>
      </c>
      <c r="N70" s="67">
        <v>9247.3927423982695</v>
      </c>
      <c r="O70" s="67">
        <v>5290.2239957955226</v>
      </c>
      <c r="P70" s="67">
        <v>0</v>
      </c>
      <c r="Q70" s="67">
        <v>3119.8050400742754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/>
      <c r="C73" s="67">
        <v>4050.0943052351495</v>
      </c>
      <c r="D73" s="67">
        <v>2598.7025956384382</v>
      </c>
      <c r="E73" s="67">
        <v>7930.9408200038006</v>
      </c>
      <c r="F73" s="67">
        <v>8739.9237049530511</v>
      </c>
      <c r="G73" s="67">
        <v>3076.266148017874</v>
      </c>
      <c r="H73" s="67">
        <v>5019.9826864755632</v>
      </c>
      <c r="I73" s="67">
        <v>2140.0737466089795</v>
      </c>
      <c r="J73" s="67">
        <v>3490.2688418002931</v>
      </c>
      <c r="K73" s="67">
        <v>28.123622147264427</v>
      </c>
      <c r="L73" s="67">
        <v>1170.9166510424907</v>
      </c>
      <c r="M73" s="67">
        <v>3391.8192837600172</v>
      </c>
      <c r="N73" s="67">
        <v>0</v>
      </c>
      <c r="O73" s="67">
        <v>1248.9292606664621</v>
      </c>
      <c r="P73" s="67">
        <v>0</v>
      </c>
      <c r="Q73" s="67">
        <v>1313.6917412028395</v>
      </c>
    </row>
    <row r="74" spans="1:17" ht="12" customHeight="1" x14ac:dyDescent="0.25">
      <c r="A74" s="23" t="s">
        <v>141</v>
      </c>
      <c r="B74" s="67"/>
      <c r="C74" s="67">
        <v>9.4420587151043183</v>
      </c>
      <c r="D74" s="67">
        <v>40.659858360099506</v>
      </c>
      <c r="E74" s="67">
        <v>27.973101711144885</v>
      </c>
      <c r="F74" s="67">
        <v>98.025639611143802</v>
      </c>
      <c r="G74" s="67">
        <v>87.443175306774847</v>
      </c>
      <c r="H74" s="67">
        <v>105.17432034370569</v>
      </c>
      <c r="I74" s="67">
        <v>375.23673660178417</v>
      </c>
      <c r="J74" s="67">
        <v>670.76474037502476</v>
      </c>
      <c r="K74" s="67">
        <v>610.58090341953914</v>
      </c>
      <c r="L74" s="67">
        <v>452.96638541543558</v>
      </c>
      <c r="M74" s="67">
        <v>922.58217004597918</v>
      </c>
      <c r="N74" s="67">
        <v>0</v>
      </c>
      <c r="O74" s="67">
        <v>159.2116145050868</v>
      </c>
      <c r="P74" s="67">
        <v>0</v>
      </c>
      <c r="Q74" s="67">
        <v>216.22871220629733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v>14685.671297122466</v>
      </c>
      <c r="D78" s="67">
        <v>9092.3072407787131</v>
      </c>
      <c r="E78" s="67">
        <v>18288.120663912989</v>
      </c>
      <c r="F78" s="67">
        <v>17180.001028438404</v>
      </c>
      <c r="G78" s="67">
        <v>12874.165875732111</v>
      </c>
      <c r="H78" s="67">
        <v>15766.692871732508</v>
      </c>
      <c r="I78" s="67">
        <v>8130.4014367489963</v>
      </c>
      <c r="J78" s="67">
        <v>20005.374774138039</v>
      </c>
      <c r="K78" s="67">
        <v>11844.843412232744</v>
      </c>
      <c r="L78" s="67">
        <v>26565.160178978313</v>
      </c>
      <c r="M78" s="67">
        <v>7968.3996624349547</v>
      </c>
      <c r="N78" s="67">
        <v>19382.475648867083</v>
      </c>
      <c r="O78" s="67">
        <v>7813.8795203540667</v>
      </c>
      <c r="P78" s="67">
        <v>0</v>
      </c>
      <c r="Q78" s="67">
        <v>6977.5121906114264</v>
      </c>
    </row>
    <row r="79" spans="1:17" ht="12" customHeight="1" x14ac:dyDescent="0.25">
      <c r="A79" s="29" t="s">
        <v>140</v>
      </c>
      <c r="B79" s="83"/>
      <c r="C79" s="83">
        <v>1857.0866705799381</v>
      </c>
      <c r="D79" s="83">
        <v>3006.2237697688979</v>
      </c>
      <c r="E79" s="83">
        <v>9237.4096139933026</v>
      </c>
      <c r="F79" s="83">
        <v>7214.9003805626708</v>
      </c>
      <c r="G79" s="83">
        <v>0</v>
      </c>
      <c r="H79" s="83">
        <v>0</v>
      </c>
      <c r="I79" s="83">
        <v>7367.696279550124</v>
      </c>
      <c r="J79" s="83">
        <v>8746.2079474553648</v>
      </c>
      <c r="K79" s="83">
        <v>0</v>
      </c>
      <c r="L79" s="83">
        <v>3956.8295641579425</v>
      </c>
      <c r="M79" s="83">
        <v>664.44185748365999</v>
      </c>
      <c r="N79" s="83">
        <v>1791.1879426474552</v>
      </c>
      <c r="O79" s="83">
        <v>0</v>
      </c>
      <c r="P79" s="83">
        <v>0</v>
      </c>
      <c r="Q79" s="83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v>0</v>
      </c>
      <c r="D83" s="67">
        <v>346.22845039377955</v>
      </c>
      <c r="E83" s="67">
        <v>0</v>
      </c>
      <c r="F83" s="67">
        <v>61.581278971058055</v>
      </c>
      <c r="G83" s="67">
        <v>717.20833043688879</v>
      </c>
      <c r="H83" s="67">
        <v>547.72126112493572</v>
      </c>
      <c r="I83" s="67">
        <v>2531.1952750233477</v>
      </c>
      <c r="J83" s="67">
        <v>448.1958506521313</v>
      </c>
      <c r="K83" s="67">
        <v>2387.9323913044445</v>
      </c>
      <c r="L83" s="67">
        <v>410.7266740198358</v>
      </c>
      <c r="M83" s="67">
        <v>590.54666494251694</v>
      </c>
      <c r="N83" s="67">
        <v>2390.5769999243767</v>
      </c>
      <c r="O83" s="67">
        <v>345.49376371153232</v>
      </c>
      <c r="P83" s="67">
        <v>337.51921230067745</v>
      </c>
      <c r="Q83" s="67">
        <v>2051.3272734754969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v>0</v>
      </c>
      <c r="D86" s="67">
        <v>5</v>
      </c>
      <c r="E86" s="67">
        <v>0</v>
      </c>
      <c r="F86" s="67">
        <v>3</v>
      </c>
      <c r="G86" s="67">
        <v>13</v>
      </c>
      <c r="H86" s="67">
        <v>12</v>
      </c>
      <c r="I86" s="67">
        <v>43</v>
      </c>
      <c r="J86" s="67">
        <v>25</v>
      </c>
      <c r="K86" s="67">
        <v>65</v>
      </c>
      <c r="L86" s="67">
        <v>29</v>
      </c>
      <c r="M86" s="67">
        <v>27</v>
      </c>
      <c r="N86" s="67">
        <v>73</v>
      </c>
      <c r="O86" s="67">
        <v>33</v>
      </c>
      <c r="P86" s="67">
        <v>33.999999999999993</v>
      </c>
      <c r="Q86" s="67">
        <v>60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v>0</v>
      </c>
      <c r="D88" s="67">
        <v>127.53892294619301</v>
      </c>
      <c r="E88" s="67">
        <v>0</v>
      </c>
      <c r="F88" s="67">
        <v>57.368801926884409</v>
      </c>
      <c r="G88" s="67">
        <v>192.07513049050252</v>
      </c>
      <c r="H88" s="67">
        <v>147.45832716325128</v>
      </c>
      <c r="I88" s="67">
        <v>1049.904302298932</v>
      </c>
      <c r="J88" s="67">
        <v>2.0373432159740616</v>
      </c>
      <c r="K88" s="67">
        <v>1424.1054867731109</v>
      </c>
      <c r="L88" s="67">
        <v>0</v>
      </c>
      <c r="M88" s="67">
        <v>147.14889454719781</v>
      </c>
      <c r="N88" s="67">
        <v>1793.2471761428242</v>
      </c>
      <c r="O88" s="67">
        <v>30.594168028815261</v>
      </c>
      <c r="P88" s="67">
        <v>57.311312388850091</v>
      </c>
      <c r="Q88" s="67">
        <v>1031.7230695616677</v>
      </c>
    </row>
    <row r="89" spans="1:17" ht="12" customHeight="1" x14ac:dyDescent="0.25">
      <c r="A89" s="23" t="s">
        <v>155</v>
      </c>
      <c r="B89" s="67"/>
      <c r="C89" s="67">
        <v>0</v>
      </c>
      <c r="D89" s="67">
        <v>3.3367681858254814</v>
      </c>
      <c r="E89" s="67">
        <v>0</v>
      </c>
      <c r="F89" s="67">
        <v>4.2124770441736459</v>
      </c>
      <c r="G89" s="67">
        <v>7.006558945233829</v>
      </c>
      <c r="H89" s="67">
        <v>8.0222414361403906</v>
      </c>
      <c r="I89" s="67">
        <v>77.305840616738394</v>
      </c>
      <c r="J89" s="67">
        <v>95.067698316203675</v>
      </c>
      <c r="K89" s="67">
        <v>347.0320785249661</v>
      </c>
      <c r="L89" s="67">
        <v>110.52226139338782</v>
      </c>
      <c r="M89" s="67">
        <v>278.47311881996973</v>
      </c>
      <c r="N89" s="67">
        <v>597.32982378155248</v>
      </c>
      <c r="O89" s="67">
        <v>314.89959568271706</v>
      </c>
      <c r="P89" s="67">
        <v>247.1712780113661</v>
      </c>
      <c r="Q89" s="67">
        <v>749.23109887717328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/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0</v>
      </c>
      <c r="I92" s="67">
        <v>0</v>
      </c>
      <c r="J92" s="67">
        <v>0</v>
      </c>
      <c r="K92" s="67">
        <v>0</v>
      </c>
      <c r="L92" s="67">
        <v>0</v>
      </c>
      <c r="M92" s="67">
        <v>0</v>
      </c>
      <c r="N92" s="67">
        <v>0</v>
      </c>
      <c r="O92" s="67">
        <v>0</v>
      </c>
      <c r="P92" s="67">
        <v>0</v>
      </c>
      <c r="Q92" s="67">
        <v>0</v>
      </c>
    </row>
    <row r="93" spans="1:17" ht="12" customHeight="1" x14ac:dyDescent="0.25">
      <c r="A93" s="23" t="s">
        <v>143</v>
      </c>
      <c r="B93" s="67"/>
      <c r="C93" s="67">
        <v>0</v>
      </c>
      <c r="D93" s="67">
        <v>0</v>
      </c>
      <c r="E93" s="67">
        <v>0</v>
      </c>
      <c r="F93" s="67">
        <v>0</v>
      </c>
      <c r="G93" s="67">
        <v>0</v>
      </c>
      <c r="H93" s="67">
        <v>0</v>
      </c>
      <c r="I93" s="67">
        <v>0</v>
      </c>
      <c r="J93" s="67">
        <v>0</v>
      </c>
      <c r="K93" s="67">
        <v>0</v>
      </c>
      <c r="L93" s="67">
        <v>0</v>
      </c>
      <c r="M93" s="67">
        <v>0</v>
      </c>
      <c r="N93" s="67">
        <v>0</v>
      </c>
      <c r="O93" s="67">
        <v>0</v>
      </c>
      <c r="P93" s="67">
        <v>0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/>
      <c r="C96" s="67">
        <v>0</v>
      </c>
      <c r="D96" s="67">
        <v>210.82353541658028</v>
      </c>
      <c r="E96" s="67">
        <v>0</v>
      </c>
      <c r="F96" s="67">
        <v>0</v>
      </c>
      <c r="G96" s="67">
        <v>509.41390056452121</v>
      </c>
      <c r="H96" s="67">
        <v>385.57440772376611</v>
      </c>
      <c r="I96" s="67">
        <v>1341.9851321076774</v>
      </c>
      <c r="J96" s="67">
        <v>268.19459806227803</v>
      </c>
      <c r="K96" s="67">
        <v>440.99276384239226</v>
      </c>
      <c r="L96" s="67">
        <v>145.86058019997159</v>
      </c>
      <c r="M96" s="67">
        <v>31.798903631894774</v>
      </c>
      <c r="N96" s="67">
        <v>0</v>
      </c>
      <c r="O96" s="67">
        <v>0</v>
      </c>
      <c r="P96" s="67">
        <v>28.940080784804081</v>
      </c>
      <c r="Q96" s="67">
        <v>162.65026478876385</v>
      </c>
    </row>
    <row r="97" spans="1:17" ht="12" customHeight="1" x14ac:dyDescent="0.25">
      <c r="A97" s="23" t="s">
        <v>141</v>
      </c>
      <c r="B97" s="67"/>
      <c r="C97" s="67">
        <v>0</v>
      </c>
      <c r="D97" s="67">
        <v>4.5292238451808267</v>
      </c>
      <c r="E97" s="67">
        <v>0</v>
      </c>
      <c r="F97" s="67">
        <v>0</v>
      </c>
      <c r="G97" s="67">
        <v>8.7127404366311509</v>
      </c>
      <c r="H97" s="67">
        <v>6.6662848017778682</v>
      </c>
      <c r="I97" s="67">
        <v>62</v>
      </c>
      <c r="J97" s="67">
        <v>82.896211057675572</v>
      </c>
      <c r="K97" s="67">
        <v>175.80206216397542</v>
      </c>
      <c r="L97" s="67">
        <v>154.34383242647635</v>
      </c>
      <c r="M97" s="67">
        <v>133.12574794345463</v>
      </c>
      <c r="N97" s="67">
        <v>0</v>
      </c>
      <c r="O97" s="67">
        <v>0</v>
      </c>
      <c r="P97" s="67">
        <v>4.0965411156571978</v>
      </c>
      <c r="Q97" s="67">
        <v>107.72284024789209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/>
      <c r="C102" s="67">
        <v>0</v>
      </c>
      <c r="D102" s="67">
        <v>0</v>
      </c>
      <c r="E102" s="67">
        <v>0</v>
      </c>
      <c r="F102" s="67">
        <v>0</v>
      </c>
      <c r="G102" s="67">
        <v>0</v>
      </c>
      <c r="H102" s="67">
        <v>0</v>
      </c>
      <c r="I102" s="67">
        <v>0</v>
      </c>
      <c r="J102" s="67">
        <v>0</v>
      </c>
      <c r="K102" s="67">
        <v>0</v>
      </c>
      <c r="L102" s="67">
        <v>0</v>
      </c>
      <c r="M102" s="67">
        <v>0</v>
      </c>
      <c r="N102" s="67">
        <v>0</v>
      </c>
      <c r="O102" s="67">
        <v>0</v>
      </c>
      <c r="P102" s="67">
        <v>0</v>
      </c>
      <c r="Q102" s="67">
        <v>0</v>
      </c>
    </row>
    <row r="103" spans="1:17" ht="12" customHeight="1" x14ac:dyDescent="0.25">
      <c r="A103" s="29" t="s">
        <v>140</v>
      </c>
      <c r="B103" s="83"/>
      <c r="C103" s="83">
        <v>0</v>
      </c>
      <c r="D103" s="83">
        <v>346.22845039377961</v>
      </c>
      <c r="E103" s="83">
        <v>0</v>
      </c>
      <c r="F103" s="83">
        <v>61.581278971058055</v>
      </c>
      <c r="G103" s="83">
        <v>717.20833043688867</v>
      </c>
      <c r="H103" s="83">
        <v>547.72126112493561</v>
      </c>
      <c r="I103" s="83">
        <v>2531.1952750233477</v>
      </c>
      <c r="J103" s="83">
        <v>448.19585065213136</v>
      </c>
      <c r="K103" s="83">
        <v>2387.9323913044445</v>
      </c>
      <c r="L103" s="83">
        <v>410.72667401983574</v>
      </c>
      <c r="M103" s="83">
        <v>590.54666494251694</v>
      </c>
      <c r="N103" s="83">
        <v>2390.5769999243767</v>
      </c>
      <c r="O103" s="83">
        <v>345.49376371153232</v>
      </c>
      <c r="P103" s="83">
        <v>337.51921230067745</v>
      </c>
      <c r="Q103" s="83">
        <v>2051.3272734754969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/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/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/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/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/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/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/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/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v>286.44180326678958</v>
      </c>
      <c r="D145" s="67">
        <v>102.91903496034486</v>
      </c>
      <c r="E145" s="67">
        <v>392.51091922473688</v>
      </c>
      <c r="F145" s="67">
        <v>456.09235491832015</v>
      </c>
      <c r="G145" s="67">
        <v>285.08898640980726</v>
      </c>
      <c r="H145" s="67">
        <v>736.37924955769608</v>
      </c>
      <c r="I145" s="67">
        <v>235.68517185465771</v>
      </c>
      <c r="J145" s="67">
        <v>420.94695802180541</v>
      </c>
      <c r="K145" s="67">
        <v>321.61879128127072</v>
      </c>
      <c r="L145" s="67">
        <v>1056.2026190919967</v>
      </c>
      <c r="M145" s="67">
        <v>972.55672758227854</v>
      </c>
      <c r="N145" s="67">
        <v>1698.1440041909918</v>
      </c>
      <c r="O145" s="67">
        <v>1602.0657905131018</v>
      </c>
      <c r="P145" s="67">
        <v>3263.959093653355</v>
      </c>
      <c r="Q145" s="67">
        <v>6297.3811520339041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v>200</v>
      </c>
      <c r="D147" s="67">
        <v>72</v>
      </c>
      <c r="E147" s="67">
        <v>274</v>
      </c>
      <c r="F147" s="67">
        <v>319</v>
      </c>
      <c r="G147" s="67">
        <v>199</v>
      </c>
      <c r="H147" s="67">
        <v>515</v>
      </c>
      <c r="I147" s="67">
        <v>165</v>
      </c>
      <c r="J147" s="67">
        <v>294</v>
      </c>
      <c r="K147" s="67">
        <v>225</v>
      </c>
      <c r="L147" s="67">
        <v>739</v>
      </c>
      <c r="M147" s="67">
        <v>680</v>
      </c>
      <c r="N147" s="67">
        <v>1189</v>
      </c>
      <c r="O147" s="67">
        <v>1121</v>
      </c>
      <c r="P147" s="67">
        <v>2284.9999999999995</v>
      </c>
      <c r="Q147" s="67">
        <v>4408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/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/>
      <c r="C153" s="67">
        <v>286.02787002507455</v>
      </c>
      <c r="D153" s="67">
        <v>100.65690759681149</v>
      </c>
      <c r="E153" s="67">
        <v>390.58404678339042</v>
      </c>
      <c r="F153" s="67">
        <v>448.38392983063846</v>
      </c>
      <c r="G153" s="67">
        <v>276.57167760247881</v>
      </c>
      <c r="H153" s="67">
        <v>719.5586245606396</v>
      </c>
      <c r="I153" s="67">
        <v>188.7471638353444</v>
      </c>
      <c r="J153" s="67">
        <v>311.63464109201976</v>
      </c>
      <c r="K153" s="67">
        <v>167.20938005201219</v>
      </c>
      <c r="L153" s="67">
        <v>757.36010469234111</v>
      </c>
      <c r="M153" s="67">
        <v>591.38845384778097</v>
      </c>
      <c r="N153" s="67">
        <v>1122.8207317892884</v>
      </c>
      <c r="O153" s="67">
        <v>971.2258895964369</v>
      </c>
      <c r="P153" s="67">
        <v>2005.9988548291028</v>
      </c>
      <c r="Q153" s="67">
        <v>3960.7508170778519</v>
      </c>
    </row>
    <row r="154" spans="1:17" ht="12" customHeight="1" x14ac:dyDescent="0.25">
      <c r="A154" s="23" t="s">
        <v>141</v>
      </c>
      <c r="B154" s="67"/>
      <c r="C154" s="67">
        <v>0.41393324171501383</v>
      </c>
      <c r="D154" s="67">
        <v>2.2621273635333634</v>
      </c>
      <c r="E154" s="67">
        <v>1.9268724413464415</v>
      </c>
      <c r="F154" s="67">
        <v>7.7084250876816842</v>
      </c>
      <c r="G154" s="67">
        <v>8.5173088073284422</v>
      </c>
      <c r="H154" s="67">
        <v>16.820624997056541</v>
      </c>
      <c r="I154" s="67">
        <v>46.938008019313315</v>
      </c>
      <c r="J154" s="67">
        <v>109.31231692978565</v>
      </c>
      <c r="K154" s="67">
        <v>154.40941122925852</v>
      </c>
      <c r="L154" s="67">
        <v>298.84251439965556</v>
      </c>
      <c r="M154" s="67">
        <v>381.16827373449757</v>
      </c>
      <c r="N154" s="67">
        <v>575.32327240170343</v>
      </c>
      <c r="O154" s="67">
        <v>630.83990091666487</v>
      </c>
      <c r="P154" s="67">
        <v>1257.9602388242522</v>
      </c>
      <c r="Q154" s="67">
        <v>2336.6303349560521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v>0</v>
      </c>
      <c r="D158" s="67">
        <v>0</v>
      </c>
      <c r="E158" s="67">
        <v>0</v>
      </c>
      <c r="F158" s="67">
        <v>0</v>
      </c>
      <c r="G158" s="67">
        <v>0</v>
      </c>
      <c r="H158" s="67">
        <v>0</v>
      </c>
      <c r="I158" s="67">
        <v>0</v>
      </c>
      <c r="J158" s="67">
        <v>0</v>
      </c>
      <c r="K158" s="67">
        <v>0</v>
      </c>
      <c r="L158" s="67">
        <v>0</v>
      </c>
      <c r="M158" s="67">
        <v>0</v>
      </c>
      <c r="N158" s="67">
        <v>0</v>
      </c>
      <c r="O158" s="67">
        <v>0</v>
      </c>
      <c r="P158" s="67">
        <v>0</v>
      </c>
      <c r="Q158" s="67">
        <v>0</v>
      </c>
    </row>
    <row r="159" spans="1:17" ht="12" customHeight="1" x14ac:dyDescent="0.25">
      <c r="A159" s="29" t="s">
        <v>140</v>
      </c>
      <c r="B159" s="83"/>
      <c r="C159" s="83">
        <v>286.44180326678958</v>
      </c>
      <c r="D159" s="83">
        <v>102.91903496034486</v>
      </c>
      <c r="E159" s="83">
        <v>392.51091922473688</v>
      </c>
      <c r="F159" s="83">
        <v>456.09235491832015</v>
      </c>
      <c r="G159" s="83">
        <v>285.08898640980726</v>
      </c>
      <c r="H159" s="83">
        <v>736.37924955769608</v>
      </c>
      <c r="I159" s="83">
        <v>235.68517185465771</v>
      </c>
      <c r="J159" s="83">
        <v>420.94695802180541</v>
      </c>
      <c r="K159" s="83">
        <v>321.61879128127072</v>
      </c>
      <c r="L159" s="83">
        <v>1056.2026190919967</v>
      </c>
      <c r="M159" s="83">
        <v>972.55672758227854</v>
      </c>
      <c r="N159" s="83">
        <v>1698.1440041909918</v>
      </c>
      <c r="O159" s="83">
        <v>1602.0657905131018</v>
      </c>
      <c r="P159" s="83">
        <v>3263.959093653355</v>
      </c>
      <c r="Q159" s="83">
        <v>6297.3811520339041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v>3667.9637774946873</v>
      </c>
      <c r="D163" s="67">
        <v>4056.2307633547452</v>
      </c>
      <c r="E163" s="67">
        <v>4681.0952303240474</v>
      </c>
      <c r="F163" s="67">
        <v>3559.2505395722819</v>
      </c>
      <c r="G163" s="67">
        <v>3587.4423018321882</v>
      </c>
      <c r="H163" s="67">
        <v>3475.8964386919843</v>
      </c>
      <c r="I163" s="67">
        <v>3861.5490906549649</v>
      </c>
      <c r="J163" s="67">
        <v>3435.2556803366288</v>
      </c>
      <c r="K163" s="67">
        <v>4645.310817065937</v>
      </c>
      <c r="L163" s="67">
        <v>3430.0750299960287</v>
      </c>
      <c r="M163" s="67">
        <v>2846.5774728524566</v>
      </c>
      <c r="N163" s="67">
        <v>2971.8728086244896</v>
      </c>
      <c r="O163" s="67">
        <v>3098.0825734271043</v>
      </c>
      <c r="P163" s="67">
        <v>3560.965727874951</v>
      </c>
      <c r="Q163" s="67">
        <v>2615.1796556931731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v>49</v>
      </c>
      <c r="D165" s="67">
        <v>55</v>
      </c>
      <c r="E165" s="67">
        <v>46</v>
      </c>
      <c r="F165" s="67">
        <v>52</v>
      </c>
      <c r="G165" s="67">
        <v>116</v>
      </c>
      <c r="H165" s="67">
        <v>105</v>
      </c>
      <c r="I165" s="67">
        <v>184</v>
      </c>
      <c r="J165" s="67">
        <v>154</v>
      </c>
      <c r="K165" s="67">
        <v>298</v>
      </c>
      <c r="L165" s="67">
        <v>209</v>
      </c>
      <c r="M165" s="67">
        <v>168</v>
      </c>
      <c r="N165" s="67">
        <v>187</v>
      </c>
      <c r="O165" s="67">
        <v>220</v>
      </c>
      <c r="P165" s="67">
        <v>241.99999999999997</v>
      </c>
      <c r="Q165" s="67">
        <v>51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v>0</v>
      </c>
      <c r="D167" s="67">
        <v>0</v>
      </c>
      <c r="E167" s="67">
        <v>0</v>
      </c>
      <c r="F167" s="67">
        <v>0</v>
      </c>
      <c r="G167" s="67">
        <v>0</v>
      </c>
      <c r="H167" s="67">
        <v>0</v>
      </c>
      <c r="I167" s="67">
        <v>0</v>
      </c>
      <c r="J167" s="67">
        <v>0</v>
      </c>
      <c r="K167" s="67">
        <v>0</v>
      </c>
      <c r="L167" s="67">
        <v>0</v>
      </c>
      <c r="M167" s="67">
        <v>0</v>
      </c>
      <c r="N167" s="67">
        <v>0</v>
      </c>
      <c r="O167" s="67">
        <v>0</v>
      </c>
      <c r="P167" s="67">
        <v>0</v>
      </c>
      <c r="Q167" s="67">
        <v>0</v>
      </c>
    </row>
    <row r="168" spans="1:17" ht="12" customHeight="1" x14ac:dyDescent="0.25">
      <c r="A168" s="23" t="s">
        <v>143</v>
      </c>
      <c r="B168" s="67"/>
      <c r="C168" s="67">
        <v>0</v>
      </c>
      <c r="D168" s="67">
        <v>0</v>
      </c>
      <c r="E168" s="67">
        <v>0</v>
      </c>
      <c r="F168" s="67">
        <v>0</v>
      </c>
      <c r="G168" s="67">
        <v>0</v>
      </c>
      <c r="H168" s="67">
        <v>0</v>
      </c>
      <c r="I168" s="67">
        <v>0</v>
      </c>
      <c r="J168" s="67">
        <v>0</v>
      </c>
      <c r="K168" s="67">
        <v>0</v>
      </c>
      <c r="L168" s="67">
        <v>0</v>
      </c>
      <c r="M168" s="67">
        <v>0</v>
      </c>
      <c r="N168" s="67">
        <v>0</v>
      </c>
      <c r="O168" s="67">
        <v>0</v>
      </c>
      <c r="P168" s="67">
        <v>0</v>
      </c>
      <c r="Q168" s="67">
        <v>0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/>
      <c r="C171" s="67">
        <v>3662.1837278747435</v>
      </c>
      <c r="D171" s="67">
        <v>3980.0189088050147</v>
      </c>
      <c r="E171" s="67">
        <v>4669.2961734163373</v>
      </c>
      <c r="F171" s="67">
        <v>3477.5450299904496</v>
      </c>
      <c r="G171" s="67">
        <v>3459.9867676211775</v>
      </c>
      <c r="H171" s="67">
        <v>3361.9916626213258</v>
      </c>
      <c r="I171" s="67">
        <v>3237.3210959676535</v>
      </c>
      <c r="J171" s="67">
        <v>2202.1979469407124</v>
      </c>
      <c r="K171" s="67">
        <v>2453.4189563145073</v>
      </c>
      <c r="L171" s="67">
        <v>1363.1705226944287</v>
      </c>
      <c r="M171" s="67">
        <v>354.69066267252629</v>
      </c>
      <c r="N171" s="67">
        <v>1515.9741375208862</v>
      </c>
      <c r="O171" s="67">
        <v>2747.7715098703738</v>
      </c>
      <c r="P171" s="67">
        <v>2798.9503549891783</v>
      </c>
      <c r="Q171" s="67">
        <v>2269.297388139642</v>
      </c>
    </row>
    <row r="172" spans="1:17" ht="12" customHeight="1" x14ac:dyDescent="0.25">
      <c r="A172" s="23" t="s">
        <v>141</v>
      </c>
      <c r="B172" s="67"/>
      <c r="C172" s="67">
        <v>5.7800496199437843</v>
      </c>
      <c r="D172" s="67">
        <v>76.211854549730461</v>
      </c>
      <c r="E172" s="67">
        <v>11.79905690770979</v>
      </c>
      <c r="F172" s="67">
        <v>81.705509581832501</v>
      </c>
      <c r="G172" s="67">
        <v>127.45553421101071</v>
      </c>
      <c r="H172" s="67">
        <v>113.90477607065839</v>
      </c>
      <c r="I172" s="67">
        <v>624.22799468731159</v>
      </c>
      <c r="J172" s="67">
        <v>1233.0577333959161</v>
      </c>
      <c r="K172" s="67">
        <v>2191.8918607514297</v>
      </c>
      <c r="L172" s="67">
        <v>2066.9045073016</v>
      </c>
      <c r="M172" s="67">
        <v>2491.8868101799303</v>
      </c>
      <c r="N172" s="67">
        <v>1455.8986711036034</v>
      </c>
      <c r="O172" s="67">
        <v>350.31106355673029</v>
      </c>
      <c r="P172" s="67">
        <v>762.01537288577288</v>
      </c>
      <c r="Q172" s="67">
        <v>345.88226755353094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v>0</v>
      </c>
      <c r="D176" s="67">
        <v>0</v>
      </c>
      <c r="E176" s="67">
        <v>0</v>
      </c>
      <c r="F176" s="67">
        <v>0</v>
      </c>
      <c r="G176" s="67">
        <v>0</v>
      </c>
      <c r="H176" s="67">
        <v>0</v>
      </c>
      <c r="I176" s="67">
        <v>0</v>
      </c>
      <c r="J176" s="67">
        <v>0</v>
      </c>
      <c r="K176" s="67">
        <v>0</v>
      </c>
      <c r="L176" s="67">
        <v>0</v>
      </c>
      <c r="M176" s="67">
        <v>0</v>
      </c>
      <c r="N176" s="67">
        <v>0</v>
      </c>
      <c r="O176" s="67">
        <v>0</v>
      </c>
      <c r="P176" s="67">
        <v>0</v>
      </c>
      <c r="Q176" s="67">
        <v>0</v>
      </c>
    </row>
    <row r="177" spans="1:17" ht="12" customHeight="1" x14ac:dyDescent="0.25">
      <c r="A177" s="29" t="s">
        <v>140</v>
      </c>
      <c r="B177" s="83"/>
      <c r="C177" s="83">
        <v>3667.9637774946873</v>
      </c>
      <c r="D177" s="83">
        <v>4056.2307633547452</v>
      </c>
      <c r="E177" s="83">
        <v>4681.0952303240474</v>
      </c>
      <c r="F177" s="83">
        <v>3559.2505395722819</v>
      </c>
      <c r="G177" s="83">
        <v>3587.4423018321882</v>
      </c>
      <c r="H177" s="83">
        <v>3475.8964386919843</v>
      </c>
      <c r="I177" s="83">
        <v>3861.5490906549649</v>
      </c>
      <c r="J177" s="83">
        <v>3435.2556803366283</v>
      </c>
      <c r="K177" s="83">
        <v>4645.310817065937</v>
      </c>
      <c r="L177" s="83">
        <v>3430.0750299960287</v>
      </c>
      <c r="M177" s="83">
        <v>2846.5774728524566</v>
      </c>
      <c r="N177" s="83">
        <v>2971.8728086244896</v>
      </c>
      <c r="O177" s="83">
        <v>3098.0825734271043</v>
      </c>
      <c r="P177" s="83">
        <v>3560.9657278749514</v>
      </c>
      <c r="Q177" s="83">
        <v>2615.1796556931731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tabColor theme="6" tint="-0.249977111117893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259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/>
      <c r="C5" s="67">
        <f>RES_hhdet_in!C5-RES_hhdet_in_new!C5</f>
        <v>0</v>
      </c>
      <c r="D5" s="67">
        <f>RES_hhdet_in!D5-RES_hhdet_in_new!D5</f>
        <v>9656.8870250723921</v>
      </c>
      <c r="E5" s="67">
        <f>RES_hhdet_in!E5-RES_hhdet_in_new!E5</f>
        <v>0</v>
      </c>
      <c r="F5" s="67">
        <f>RES_hhdet_in!F5-RES_hhdet_in_new!F5</f>
        <v>6699.8141012705282</v>
      </c>
      <c r="G5" s="67">
        <f>RES_hhdet_in!G5-RES_hhdet_in_new!G5</f>
        <v>8055.9267715332026</v>
      </c>
      <c r="H5" s="67">
        <f>RES_hhdet_in!H5-RES_hhdet_in_new!H5</f>
        <v>6697.4239031758498</v>
      </c>
      <c r="I5" s="67">
        <f>RES_hhdet_in!I5-RES_hhdet_in_new!I5</f>
        <v>12365.530137647518</v>
      </c>
      <c r="J5" s="67">
        <f>RES_hhdet_in!J5-RES_hhdet_in_new!J5</f>
        <v>7994.2937221619177</v>
      </c>
      <c r="K5" s="67">
        <f>RES_hhdet_in!K5-RES_hhdet_in_new!K5</f>
        <v>10152.557114283078</v>
      </c>
      <c r="L5" s="67">
        <f>RES_hhdet_in!L5-RES_hhdet_in_new!L5</f>
        <v>9249.9792385630208</v>
      </c>
      <c r="M5" s="67">
        <f>RES_hhdet_in!M5-RES_hhdet_in_new!M5</f>
        <v>23630.732407423322</v>
      </c>
      <c r="N5" s="67">
        <f>RES_hhdet_in!N5-RES_hhdet_in_new!N5</f>
        <v>10632.316411623071</v>
      </c>
      <c r="O5" s="67">
        <f>RES_hhdet_in!O5-RES_hhdet_in_new!O5</f>
        <v>14562.355562939052</v>
      </c>
      <c r="P5" s="67">
        <f>RES_hhdet_in!P5-RES_hhdet_in_new!P5</f>
        <v>0</v>
      </c>
      <c r="Q5" s="67">
        <f>RES_hhdet_in!Q5-RES_hhdet_in_new!Q5</f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/>
      <c r="C8" s="67">
        <f>RES_hhdet_in!C8-RES_hhdet_in_new!C8</f>
        <v>216</v>
      </c>
      <c r="D8" s="67">
        <f>RES_hhdet_in!D8-RES_hhdet_in_new!D8</f>
        <v>276.5</v>
      </c>
      <c r="E8" s="67">
        <f>RES_hhdet_in!E8-RES_hhdet_in_new!E8</f>
        <v>215.75</v>
      </c>
      <c r="F8" s="67">
        <f>RES_hhdet_in!F8-RES_hhdet_in_new!F8</f>
        <v>334</v>
      </c>
      <c r="G8" s="67">
        <f>RES_hhdet_in!G8-RES_hhdet_in_new!G8</f>
        <v>441.25</v>
      </c>
      <c r="H8" s="67">
        <f>RES_hhdet_in!H8-RES_hhdet_in_new!H8</f>
        <v>448.5</v>
      </c>
      <c r="I8" s="67">
        <f>RES_hhdet_in!I8-RES_hhdet_in_new!I8</f>
        <v>592.75</v>
      </c>
      <c r="J8" s="67">
        <f>RES_hhdet_in!J8-RES_hhdet_in_new!J8</f>
        <v>343</v>
      </c>
      <c r="K8" s="67">
        <f>RES_hhdet_in!K8-RES_hhdet_in_new!K8</f>
        <v>443</v>
      </c>
      <c r="L8" s="67">
        <f>RES_hhdet_in!L8-RES_hhdet_in_new!L8</f>
        <v>438</v>
      </c>
      <c r="M8" s="67">
        <f>RES_hhdet_in!M8-RES_hhdet_in_new!M8</f>
        <v>755</v>
      </c>
      <c r="N8" s="67">
        <f>RES_hhdet_in!N8-RES_hhdet_in_new!N8</f>
        <v>516</v>
      </c>
      <c r="O8" s="67">
        <f>RES_hhdet_in!O8-RES_hhdet_in_new!O8</f>
        <v>763</v>
      </c>
      <c r="P8" s="67">
        <f>RES_hhdet_in!P8-RES_hhdet_in_new!P8</f>
        <v>383</v>
      </c>
      <c r="Q8" s="67">
        <f>RES_hhdet_in!Q8-RES_hhdet_in_new!Q8</f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/>
      <c r="C10" s="67">
        <f>RES_hhdet_in!C10-RES_hhdet_in_new!C10</f>
        <v>9769</v>
      </c>
      <c r="D10" s="67">
        <f>RES_hhdet_in!D10-RES_hhdet_in_new!D10</f>
        <v>6620.8420881502989</v>
      </c>
      <c r="E10" s="67">
        <f>RES_hhdet_in!E10-RES_hhdet_in_new!E10</f>
        <v>9081</v>
      </c>
      <c r="F10" s="67">
        <f>RES_hhdet_in!F10-RES_hhdet_in_new!F10</f>
        <v>3633.7880544513205</v>
      </c>
      <c r="G10" s="67">
        <f>RES_hhdet_in!G10-RES_hhdet_in_new!G10</f>
        <v>7330.5636524980036</v>
      </c>
      <c r="H10" s="67">
        <f>RES_hhdet_in!H10-RES_hhdet_in_new!H10</f>
        <v>3372.5952858731389</v>
      </c>
      <c r="I10" s="67">
        <f>RES_hhdet_in!I10-RES_hhdet_in_new!I10</f>
        <v>8097.4746548057792</v>
      </c>
      <c r="J10" s="67">
        <f>RES_hhdet_in!J10-RES_hhdet_in_new!J10</f>
        <v>4522.908290649274</v>
      </c>
      <c r="K10" s="67">
        <f>RES_hhdet_in!K10-RES_hhdet_in_new!K10</f>
        <v>9731.4902666142771</v>
      </c>
      <c r="L10" s="67">
        <f>RES_hhdet_in!L10-RES_hhdet_in_new!L10</f>
        <v>6237.5661884204883</v>
      </c>
      <c r="M10" s="67">
        <f>RES_hhdet_in!M10-RES_hhdet_in_new!M10</f>
        <v>25127.99601339236</v>
      </c>
      <c r="N10" s="67">
        <f>RES_hhdet_in!N10-RES_hhdet_in_new!N10</f>
        <v>19682.724072898571</v>
      </c>
      <c r="O10" s="67">
        <f>RES_hhdet_in!O10-RES_hhdet_in_new!O10</f>
        <v>25669.56755094363</v>
      </c>
      <c r="P10" s="67">
        <f>RES_hhdet_in!P10-RES_hhdet_in_new!P10</f>
        <v>27153.382522971933</v>
      </c>
      <c r="Q10" s="67">
        <f>RES_hhdet_in!Q10-RES_hhdet_in_new!Q10</f>
        <v>21364.97911168931</v>
      </c>
    </row>
    <row r="11" spans="1:17" ht="12" customHeight="1" x14ac:dyDescent="0.25">
      <c r="A11" s="23" t="s">
        <v>144</v>
      </c>
      <c r="B11" s="67"/>
      <c r="C11" s="67">
        <f>RES_hhdet_in!C11-RES_hhdet_in_new!C11</f>
        <v>1509.4774490578907</v>
      </c>
      <c r="D11" s="67">
        <f>RES_hhdet_in!D11-RES_hhdet_in_new!D11</f>
        <v>5201.8632161874175</v>
      </c>
      <c r="E11" s="67">
        <f>RES_hhdet_in!E11-RES_hhdet_in_new!E11</f>
        <v>3211.8017655662347</v>
      </c>
      <c r="F11" s="67">
        <f>RES_hhdet_in!F11-RES_hhdet_in_new!F11</f>
        <v>4550.0267280240332</v>
      </c>
      <c r="G11" s="67">
        <f>RES_hhdet_in!G11-RES_hhdet_in_new!G11</f>
        <v>5419.1544075157426</v>
      </c>
      <c r="H11" s="67">
        <f>RES_hhdet_in!H11-RES_hhdet_in_new!H11</f>
        <v>4797.9051198267698</v>
      </c>
      <c r="I11" s="67">
        <f>RES_hhdet_in!I11-RES_hhdet_in_new!I11</f>
        <v>7051.7499999999936</v>
      </c>
      <c r="J11" s="67">
        <f>RES_hhdet_in!J11-RES_hhdet_in_new!J11</f>
        <v>4980.5741103121973</v>
      </c>
      <c r="K11" s="67">
        <f>RES_hhdet_in!K11-RES_hhdet_in_new!K11</f>
        <v>5714.7499999999918</v>
      </c>
      <c r="L11" s="67">
        <f>RES_hhdet_in!L11-RES_hhdet_in_new!L11</f>
        <v>6439.7636136208866</v>
      </c>
      <c r="M11" s="67">
        <f>RES_hhdet_in!M11-RES_hhdet_in_new!M11</f>
        <v>1046.8735986456982</v>
      </c>
      <c r="N11" s="67">
        <f>RES_hhdet_in!N11-RES_hhdet_in_new!N11</f>
        <v>897.00731238863489</v>
      </c>
      <c r="O11" s="67">
        <f>RES_hhdet_in!O11-RES_hhdet_in_new!O11</f>
        <v>1234.4012266226821</v>
      </c>
      <c r="P11" s="67">
        <f>RES_hhdet_in!P11-RES_hhdet_in_new!P11</f>
        <v>0</v>
      </c>
      <c r="Q11" s="67">
        <f>RES_hhdet_in!Q11-RES_hhdet_in_new!Q11</f>
        <v>0</v>
      </c>
    </row>
    <row r="12" spans="1:17" ht="12" customHeight="1" x14ac:dyDescent="0.25">
      <c r="A12" s="23" t="s">
        <v>143</v>
      </c>
      <c r="B12" s="67"/>
      <c r="C12" s="67">
        <f>RES_hhdet_in!C12-RES_hhdet_in_new!C12</f>
        <v>2.3975509421093015</v>
      </c>
      <c r="D12" s="67">
        <f>RES_hhdet_in!D12-RES_hhdet_in_new!D12</f>
        <v>67.312336010507309</v>
      </c>
      <c r="E12" s="67">
        <f>RES_hhdet_in!E12-RES_hhdet_in_new!E12</f>
        <v>8.0732344337651476</v>
      </c>
      <c r="F12" s="67">
        <f>RES_hhdet_in!F12-RES_hhdet_in_new!F12</f>
        <v>67.539025747221288</v>
      </c>
      <c r="G12" s="67">
        <f>RES_hhdet_in!G12-RES_hhdet_in_new!G12</f>
        <v>107.70188001330213</v>
      </c>
      <c r="H12" s="67">
        <f>RES_hhdet_in!H12-RES_hhdet_in_new!H12</f>
        <v>90.1948857711009</v>
      </c>
      <c r="I12" s="67">
        <f>RES_hhdet_in!I12-RES_hhdet_in_new!I12</f>
        <v>519.19154740438944</v>
      </c>
      <c r="J12" s="67">
        <f>RES_hhdet_in!J12-RES_hhdet_in_new!J12</f>
        <v>963.27751294292807</v>
      </c>
      <c r="K12" s="67">
        <f>RES_hhdet_in!K12-RES_hhdet_in_new!K12</f>
        <v>1065.7499999999984</v>
      </c>
      <c r="L12" s="67">
        <f>RES_hhdet_in!L12-RES_hhdet_in_new!L12</f>
        <v>1061.4335931237415</v>
      </c>
      <c r="M12" s="67">
        <f>RES_hhdet_in!M12-RES_hhdet_in_new!M12</f>
        <v>234.46247451098645</v>
      </c>
      <c r="N12" s="67">
        <f>RES_hhdet_in!N12-RES_hhdet_in_new!N12</f>
        <v>83.997133090691548</v>
      </c>
      <c r="O12" s="67">
        <f>RES_hhdet_in!O12-RES_hhdet_in_new!O12</f>
        <v>310.32295447629514</v>
      </c>
      <c r="P12" s="67">
        <f>RES_hhdet_in!P12-RES_hhdet_in_new!P12</f>
        <v>223.10185167320296</v>
      </c>
      <c r="Q12" s="67">
        <f>RES_hhdet_in!Q12-RES_hhdet_in_new!Q12</f>
        <v>0</v>
      </c>
    </row>
    <row r="13" spans="1:17" ht="12" hidden="1" customHeight="1" x14ac:dyDescent="0.25">
      <c r="A13" s="148" t="s">
        <v>57</v>
      </c>
      <c r="B13" s="67"/>
      <c r="C13" s="67">
        <f>RES_hhdet_in!C13-RES_hhdet_in_new!C13</f>
        <v>0</v>
      </c>
      <c r="D13" s="67">
        <f>RES_hhdet_in!D13-RES_hhdet_in_new!D13</f>
        <v>0</v>
      </c>
      <c r="E13" s="67">
        <f>RES_hhdet_in!E13-RES_hhdet_in_new!E13</f>
        <v>0</v>
      </c>
      <c r="F13" s="67">
        <f>RES_hhdet_in!F13-RES_hhdet_in_new!F13</f>
        <v>0</v>
      </c>
      <c r="G13" s="67">
        <f>RES_hhdet_in!G13-RES_hhdet_in_new!G13</f>
        <v>0</v>
      </c>
      <c r="H13" s="67">
        <f>RES_hhdet_in!H13-RES_hhdet_in_new!H13</f>
        <v>0</v>
      </c>
      <c r="I13" s="67">
        <f>RES_hhdet_in!I13-RES_hhdet_in_new!I13</f>
        <v>0</v>
      </c>
      <c r="J13" s="67">
        <f>RES_hhdet_in!J13-RES_hhdet_in_new!J13</f>
        <v>0</v>
      </c>
      <c r="K13" s="67">
        <f>RES_hhdet_in!K13-RES_hhdet_in_new!K13</f>
        <v>0</v>
      </c>
      <c r="L13" s="67">
        <f>RES_hhdet_in!L13-RES_hhdet_in_new!L13</f>
        <v>0</v>
      </c>
      <c r="M13" s="67">
        <f>RES_hhdet_in!M13-RES_hhdet_in_new!M13</f>
        <v>0</v>
      </c>
      <c r="N13" s="67">
        <f>RES_hhdet_in!N13-RES_hhdet_in_new!N13</f>
        <v>0</v>
      </c>
      <c r="O13" s="67">
        <f>RES_hhdet_in!O13-RES_hhdet_in_new!O13</f>
        <v>0</v>
      </c>
      <c r="P13" s="67">
        <f>RES_hhdet_in!P13-RES_hhdet_in_new!P13</f>
        <v>0</v>
      </c>
      <c r="Q13" s="67">
        <f>RES_hhdet_in!Q13-RES_hhdet_in_new!Q13</f>
        <v>0</v>
      </c>
    </row>
    <row r="14" spans="1:17" ht="12" hidden="1" customHeight="1" x14ac:dyDescent="0.25">
      <c r="A14" s="148" t="s">
        <v>59</v>
      </c>
      <c r="B14" s="67"/>
      <c r="C14" s="67">
        <f>RES_hhdet_in!C14-RES_hhdet_in_new!C14</f>
        <v>0</v>
      </c>
      <c r="D14" s="67">
        <f>RES_hhdet_in!D14-RES_hhdet_in_new!D14</f>
        <v>0</v>
      </c>
      <c r="E14" s="67">
        <f>RES_hhdet_in!E14-RES_hhdet_in_new!E14</f>
        <v>0</v>
      </c>
      <c r="F14" s="67">
        <f>RES_hhdet_in!F14-RES_hhdet_in_new!F14</f>
        <v>0</v>
      </c>
      <c r="G14" s="67">
        <f>RES_hhdet_in!G14-RES_hhdet_in_new!G14</f>
        <v>0</v>
      </c>
      <c r="H14" s="67">
        <f>RES_hhdet_in!H14-RES_hhdet_in_new!H14</f>
        <v>0</v>
      </c>
      <c r="I14" s="67">
        <f>RES_hhdet_in!I14-RES_hhdet_in_new!I14</f>
        <v>0</v>
      </c>
      <c r="J14" s="67">
        <f>RES_hhdet_in!J14-RES_hhdet_in_new!J14</f>
        <v>0</v>
      </c>
      <c r="K14" s="67">
        <f>RES_hhdet_in!K14-RES_hhdet_in_new!K14</f>
        <v>0</v>
      </c>
      <c r="L14" s="67">
        <f>RES_hhdet_in!L14-RES_hhdet_in_new!L14</f>
        <v>0</v>
      </c>
      <c r="M14" s="67">
        <f>RES_hhdet_in!M14-RES_hhdet_in_new!M14</f>
        <v>0</v>
      </c>
      <c r="N14" s="67">
        <f>RES_hhdet_in!N14-RES_hhdet_in_new!N14</f>
        <v>0</v>
      </c>
      <c r="O14" s="67">
        <f>RES_hhdet_in!O14-RES_hhdet_in_new!O14</f>
        <v>0</v>
      </c>
      <c r="P14" s="67">
        <f>RES_hhdet_in!P14-RES_hhdet_in_new!P14</f>
        <v>0</v>
      </c>
      <c r="Q14" s="67">
        <f>RES_hhdet_in!Q14-RES_hhdet_in_new!Q14</f>
        <v>0</v>
      </c>
    </row>
    <row r="15" spans="1:17" ht="12" customHeight="1" x14ac:dyDescent="0.25">
      <c r="A15" s="23" t="s">
        <v>142</v>
      </c>
      <c r="B15" s="67"/>
      <c r="C15" s="67">
        <f>RES_hhdet_in!C15-RES_hhdet_in_new!C15</f>
        <v>0</v>
      </c>
      <c r="D15" s="67">
        <f>RES_hhdet_in!D15-RES_hhdet_in_new!D15</f>
        <v>4018.496122346869</v>
      </c>
      <c r="E15" s="67">
        <f>RES_hhdet_in!E15-RES_hhdet_in_new!E15</f>
        <v>763.92871582083046</v>
      </c>
      <c r="F15" s="67">
        <f>RES_hhdet_in!F15-RES_hhdet_in_new!F15</f>
        <v>4577.5835920007739</v>
      </c>
      <c r="G15" s="67">
        <f>RES_hhdet_in!G15-RES_hhdet_in_new!G15</f>
        <v>2577.5173822186248</v>
      </c>
      <c r="H15" s="67">
        <f>RES_hhdet_in!H15-RES_hhdet_in_new!H15</f>
        <v>5487.8705401917296</v>
      </c>
      <c r="I15" s="67">
        <f>RES_hhdet_in!I15-RES_hhdet_in_new!I15</f>
        <v>3009.2641502082297</v>
      </c>
      <c r="J15" s="67">
        <f>RES_hhdet_in!J15-RES_hhdet_in_new!J15</f>
        <v>5280.2628776004585</v>
      </c>
      <c r="K15" s="67">
        <f>RES_hhdet_in!K15-RES_hhdet_in_new!K15</f>
        <v>1136.9624442351717</v>
      </c>
      <c r="L15" s="67">
        <f>RES_hhdet_in!L15-RES_hhdet_in_new!L15</f>
        <v>16334.830419117297</v>
      </c>
      <c r="M15" s="67">
        <f>RES_hhdet_in!M15-RES_hhdet_in_new!M15</f>
        <v>17314.642252610734</v>
      </c>
      <c r="N15" s="67">
        <f>RES_hhdet_in!N15-RES_hhdet_in_new!N15</f>
        <v>0</v>
      </c>
      <c r="O15" s="67">
        <f>RES_hhdet_in!O15-RES_hhdet_in_new!O15</f>
        <v>0</v>
      </c>
      <c r="P15" s="67">
        <f>RES_hhdet_in!P15-RES_hhdet_in_new!P15</f>
        <v>0</v>
      </c>
      <c r="Q15" s="67">
        <f>RES_hhdet_in!Q15-RES_hhdet_in_new!Q15</f>
        <v>0</v>
      </c>
    </row>
    <row r="16" spans="1:17" ht="12" customHeight="1" x14ac:dyDescent="0.25">
      <c r="A16" s="23" t="s">
        <v>141</v>
      </c>
      <c r="B16" s="67"/>
      <c r="C16" s="67">
        <f>RES_hhdet_in!C16-RES_hhdet_in_new!C16</f>
        <v>0</v>
      </c>
      <c r="D16" s="67">
        <f>RES_hhdet_in!D16-RES_hhdet_in_new!D16</f>
        <v>10.956288747649467</v>
      </c>
      <c r="E16" s="67">
        <f>RES_hhdet_in!E16-RES_hhdet_in_new!E16</f>
        <v>1.9284270363108498</v>
      </c>
      <c r="F16" s="67">
        <f>RES_hhdet_in!F16-RES_hhdet_in_new!F16</f>
        <v>11.692454818405722</v>
      </c>
      <c r="G16" s="67">
        <f>RES_hhdet_in!G16-RES_hhdet_in_new!G16</f>
        <v>3.6736223899853542</v>
      </c>
      <c r="H16" s="67">
        <f>RES_hhdet_in!H16-RES_hhdet_in_new!H16</f>
        <v>2.1373159521515106</v>
      </c>
      <c r="I16" s="67">
        <f>RES_hhdet_in!I16-RES_hhdet_in_new!I16</f>
        <v>0</v>
      </c>
      <c r="J16" s="67">
        <f>RES_hhdet_in!J16-RES_hhdet_in_new!J16</f>
        <v>0</v>
      </c>
      <c r="K16" s="67">
        <f>RES_hhdet_in!K16-RES_hhdet_in_new!K16</f>
        <v>0</v>
      </c>
      <c r="L16" s="67">
        <f>RES_hhdet_in!L16-RES_hhdet_in_new!L16</f>
        <v>0</v>
      </c>
      <c r="M16" s="67">
        <f>RES_hhdet_in!M16-RES_hhdet_in_new!M16</f>
        <v>0</v>
      </c>
      <c r="N16" s="67">
        <f>RES_hhdet_in!N16-RES_hhdet_in_new!N16</f>
        <v>0</v>
      </c>
      <c r="O16" s="67">
        <f>RES_hhdet_in!O16-RES_hhdet_in_new!O16</f>
        <v>0</v>
      </c>
      <c r="P16" s="67">
        <f>RES_hhdet_in!P16-RES_hhdet_in_new!P16</f>
        <v>0</v>
      </c>
      <c r="Q16" s="67">
        <f>RES_hhdet_in!Q16-RES_hhdet_in_new!Q16</f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/>
      <c r="C20" s="67">
        <f>RES_hhdet_in!C20-RES_hhdet_in_new!C20</f>
        <v>0</v>
      </c>
      <c r="D20" s="67">
        <f>RES_hhdet_in!D20-RES_hhdet_in_new!D20</f>
        <v>0</v>
      </c>
      <c r="E20" s="67">
        <f>RES_hhdet_in!E20-RES_hhdet_in_new!E20</f>
        <v>0</v>
      </c>
      <c r="F20" s="67">
        <f>RES_hhdet_in!F20-RES_hhdet_in_new!F20</f>
        <v>0</v>
      </c>
      <c r="G20" s="67">
        <f>RES_hhdet_in!G20-RES_hhdet_in_new!G20</f>
        <v>0</v>
      </c>
      <c r="H20" s="67">
        <f>RES_hhdet_in!H20-RES_hhdet_in_new!H20</f>
        <v>0</v>
      </c>
      <c r="I20" s="67">
        <f>RES_hhdet_in!I20-RES_hhdet_in_new!I20</f>
        <v>0</v>
      </c>
      <c r="J20" s="67">
        <f>RES_hhdet_in!J20-RES_hhdet_in_new!J20</f>
        <v>0</v>
      </c>
      <c r="K20" s="67">
        <f>RES_hhdet_in!K20-RES_hhdet_in_new!K20</f>
        <v>0</v>
      </c>
      <c r="L20" s="67">
        <f>RES_hhdet_in!L20-RES_hhdet_in_new!L20</f>
        <v>0</v>
      </c>
      <c r="M20" s="67">
        <f>RES_hhdet_in!M20-RES_hhdet_in_new!M20</f>
        <v>0</v>
      </c>
      <c r="N20" s="67">
        <f>RES_hhdet_in!N20-RES_hhdet_in_new!N20</f>
        <v>0</v>
      </c>
      <c r="O20" s="67">
        <f>RES_hhdet_in!O20-RES_hhdet_in_new!O20</f>
        <v>0</v>
      </c>
      <c r="P20" s="67">
        <f>RES_hhdet_in!P20-RES_hhdet_in_new!P20</f>
        <v>0</v>
      </c>
      <c r="Q20" s="67">
        <f>RES_hhdet_in!Q20-RES_hhdet_in_new!Q20</f>
        <v>0</v>
      </c>
    </row>
    <row r="21" spans="1:17" ht="12" customHeight="1" x14ac:dyDescent="0.25">
      <c r="A21" s="23" t="s">
        <v>57</v>
      </c>
      <c r="B21" s="67"/>
      <c r="C21" s="67">
        <f>RES_hhdet_in!C21-RES_hhdet_in_new!C21</f>
        <v>12973</v>
      </c>
      <c r="D21" s="67">
        <f>RES_hhdet_in!D21-RES_hhdet_in_new!D21</f>
        <v>1357.7762377427487</v>
      </c>
      <c r="E21" s="67">
        <f>RES_hhdet_in!E21-RES_hhdet_in_new!E21</f>
        <v>1184.0262377427498</v>
      </c>
      <c r="F21" s="67">
        <f>RES_hhdet_in!F21-RES_hhdet_in_new!F21</f>
        <v>10401.636765904679</v>
      </c>
      <c r="G21" s="67">
        <f>RES_hhdet_in!G21-RES_hhdet_in_new!G21</f>
        <v>10876.369760588002</v>
      </c>
      <c r="H21" s="67">
        <f>RES_hhdet_in!H21-RES_hhdet_in_new!H21</f>
        <v>22998.02132317689</v>
      </c>
      <c r="I21" s="67">
        <f>RES_hhdet_in!I21-RES_hhdet_in_new!I21</f>
        <v>2380.0113983993429</v>
      </c>
      <c r="J21" s="67">
        <f>RES_hhdet_in!J21-RES_hhdet_in_new!J21</f>
        <v>12815.261398399341</v>
      </c>
      <c r="K21" s="67">
        <f>RES_hhdet_in!K21-RES_hhdet_in_new!K21</f>
        <v>1093.985385714835</v>
      </c>
      <c r="L21" s="67">
        <f>RES_hhdet_in!L21-RES_hhdet_in_new!L21</f>
        <v>22593.235385714852</v>
      </c>
      <c r="M21" s="67">
        <f>RES_hhdet_in!M21-RES_hhdet_in_new!M21</f>
        <v>13229.279860637234</v>
      </c>
      <c r="N21" s="67">
        <f>RES_hhdet_in!N21-RES_hhdet_in_new!N21</f>
        <v>837.28559449678062</v>
      </c>
      <c r="O21" s="67">
        <f>RES_hhdet_in!O21-RES_hhdet_in_new!O21</f>
        <v>69876.535594496803</v>
      </c>
      <c r="P21" s="67">
        <f>RES_hhdet_in!P21-RES_hhdet_in_new!P21</f>
        <v>22783.75</v>
      </c>
      <c r="Q21" s="67">
        <f>RES_hhdet_in!Q21-RES_hhdet_in_new!Q21</f>
        <v>41327.749999999993</v>
      </c>
    </row>
    <row r="22" spans="1:17" ht="12" customHeight="1" x14ac:dyDescent="0.25">
      <c r="A22" s="29" t="s">
        <v>140</v>
      </c>
      <c r="B22" s="83"/>
      <c r="C22" s="83">
        <f>RES_hhdet_in!C22-RES_hhdet_in_new!C22</f>
        <v>203.5</v>
      </c>
      <c r="D22" s="83">
        <f>RES_hhdet_in!D22-RES_hhdet_in_new!D22</f>
        <v>26027.637025072385</v>
      </c>
      <c r="E22" s="83">
        <f>RES_hhdet_in!E22-RES_hhdet_in_new!E22</f>
        <v>19797.5</v>
      </c>
      <c r="F22" s="83">
        <f>RES_hhdet_in!F22-RES_hhdet_in_new!F22</f>
        <v>7210.564101270531</v>
      </c>
      <c r="G22" s="83">
        <f>RES_hhdet_in!G22-RES_hhdet_in_new!G22</f>
        <v>9220.6767715332317</v>
      </c>
      <c r="H22" s="83">
        <f>RES_hhdet_in!H22-RES_hhdet_in_new!H22</f>
        <v>4696.1111124573345</v>
      </c>
      <c r="I22" s="83">
        <f>RES_hhdet_in!I22-RES_hhdet_in_new!I22</f>
        <v>44176.280137647489</v>
      </c>
      <c r="J22" s="83">
        <f>RES_hhdet_in!J22-RES_hhdet_in_new!J22</f>
        <v>8333.0437221619213</v>
      </c>
      <c r="K22" s="83">
        <f>RES_hhdet_in!K22-RES_hhdet_in_new!K22</f>
        <v>44752.307114283081</v>
      </c>
      <c r="L22" s="83">
        <f>RES_hhdet_in!L22-RES_hhdet_in_new!L22</f>
        <v>18278.203000820256</v>
      </c>
      <c r="M22" s="83">
        <f>RES_hhdet_in!M22-RES_hhdet_in_new!M22</f>
        <v>38111.87187926138</v>
      </c>
      <c r="N22" s="83">
        <f>RES_hhdet_in!N22-RES_hhdet_in_new!N22</f>
        <v>46337.583416939735</v>
      </c>
      <c r="O22" s="83">
        <f>RES_hhdet_in!O22-RES_hhdet_in_new!O22</f>
        <v>2526.0620837662664</v>
      </c>
      <c r="P22" s="83">
        <f>RES_hhdet_in!P22-RES_hhdet_in_new!P22</f>
        <v>22403.364720362173</v>
      </c>
      <c r="Q22" s="83">
        <f>RES_hhdet_in!Q22-RES_hhdet_in_new!Q22</f>
        <v>30359.605562939076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/>
      <c r="C26" s="67">
        <f>RES_hhdet_in!C26-RES_hhdet_in_new!C26</f>
        <v>265.89743833056968</v>
      </c>
      <c r="D26" s="67">
        <f>RES_hhdet_in!D26-RES_hhdet_in_new!D26</f>
        <v>500.05509786115579</v>
      </c>
      <c r="E26" s="67">
        <f>RES_hhdet_in!E26-RES_hhdet_in_new!E26</f>
        <v>520.56871381149404</v>
      </c>
      <c r="F26" s="67">
        <f>RES_hhdet_in!F26-RES_hhdet_in_new!F26</f>
        <v>418.73076638130323</v>
      </c>
      <c r="G26" s="67">
        <f>RES_hhdet_in!G26-RES_hhdet_in_new!G26</f>
        <v>445.25406254601137</v>
      </c>
      <c r="H26" s="67">
        <f>RES_hhdet_in!H26-RES_hhdet_in_new!H26</f>
        <v>582.36199791275362</v>
      </c>
      <c r="I26" s="67">
        <f>RES_hhdet_in!I26-RES_hhdet_in_new!I26</f>
        <v>563.10682009500385</v>
      </c>
      <c r="J26" s="67">
        <f>RES_hhdet_in!J26-RES_hhdet_in_new!J26</f>
        <v>391.11253416064221</v>
      </c>
      <c r="K26" s="67">
        <f>RES_hhdet_in!K26-RES_hhdet_in_new!K26</f>
        <v>423.66920660924779</v>
      </c>
      <c r="L26" s="67">
        <f>RES_hhdet_in!L26-RES_hhdet_in_new!L26</f>
        <v>568.69692594157084</v>
      </c>
      <c r="M26" s="67">
        <f>RES_hhdet_in!M26-RES_hhdet_in_new!M26</f>
        <v>0</v>
      </c>
      <c r="N26" s="67">
        <f>RES_hhdet_in!N26-RES_hhdet_in_new!N26</f>
        <v>0</v>
      </c>
      <c r="O26" s="67">
        <f>RES_hhdet_in!O26-RES_hhdet_in_new!O26</f>
        <v>2447.7046393265882</v>
      </c>
      <c r="P26" s="67">
        <f>RES_hhdet_in!P26-RES_hhdet_in_new!P26</f>
        <v>639.66754713304613</v>
      </c>
      <c r="Q26" s="67">
        <f>RES_hhdet_in!Q26-RES_hhdet_in_new!Q26</f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/>
      <c r="C29" s="67">
        <f>RES_hhdet_in!C29-RES_hhdet_in_new!C29</f>
        <v>9</v>
      </c>
      <c r="D29" s="67">
        <f>RES_hhdet_in!D29-RES_hhdet_in_new!D29</f>
        <v>9</v>
      </c>
      <c r="E29" s="67">
        <f>RES_hhdet_in!E29-RES_hhdet_in_new!E29</f>
        <v>6</v>
      </c>
      <c r="F29" s="67">
        <f>RES_hhdet_in!F29-RES_hhdet_in_new!F29</f>
        <v>8</v>
      </c>
      <c r="G29" s="67">
        <f>RES_hhdet_in!G29-RES_hhdet_in_new!G29</f>
        <v>14</v>
      </c>
      <c r="H29" s="67">
        <f>RES_hhdet_in!H29-RES_hhdet_in_new!H29</f>
        <v>16</v>
      </c>
      <c r="I29" s="67">
        <f>RES_hhdet_in!I29-RES_hhdet_in_new!I29</f>
        <v>21</v>
      </c>
      <c r="J29" s="67">
        <f>RES_hhdet_in!J29-RES_hhdet_in_new!J29</f>
        <v>19</v>
      </c>
      <c r="K29" s="67">
        <f>RES_hhdet_in!K29-RES_hhdet_in_new!K29</f>
        <v>27</v>
      </c>
      <c r="L29" s="67">
        <f>RES_hhdet_in!L29-RES_hhdet_in_new!L29</f>
        <v>27</v>
      </c>
      <c r="M29" s="67">
        <f>RES_hhdet_in!M29-RES_hhdet_in_new!M29</f>
        <v>30.361702127659576</v>
      </c>
      <c r="N29" s="67">
        <f>RES_hhdet_in!N29-RES_hhdet_in_new!N29</f>
        <v>2</v>
      </c>
      <c r="O29" s="67">
        <f>RES_hhdet_in!O29-RES_hhdet_in_new!O29</f>
        <v>84</v>
      </c>
      <c r="P29" s="67">
        <f>RES_hhdet_in!P29-RES_hhdet_in_new!P29</f>
        <v>40.000000000000007</v>
      </c>
      <c r="Q29" s="67">
        <f>RES_hhdet_in!Q29-RES_hhdet_in_new!Q29</f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/>
      <c r="C31" s="67">
        <f>RES_hhdet_in!C31-RES_hhdet_in_new!C31</f>
        <v>73.891875217217461</v>
      </c>
      <c r="D31" s="67">
        <f>RES_hhdet_in!D31-RES_hhdet_in_new!D31</f>
        <v>128.23245598053848</v>
      </c>
      <c r="E31" s="67">
        <f>RES_hhdet_in!E31-RES_hhdet_in_new!E31</f>
        <v>120.37887998743588</v>
      </c>
      <c r="F31" s="67">
        <f>RES_hhdet_in!F31-RES_hhdet_in_new!F31</f>
        <v>88.369125032527336</v>
      </c>
      <c r="G31" s="67">
        <f>RES_hhdet_in!G31-RES_hhdet_in_new!G31</f>
        <v>78.073167774566855</v>
      </c>
      <c r="H31" s="67">
        <f>RES_hhdet_in!H31-RES_hhdet_in_new!H31</f>
        <v>77.311560727860638</v>
      </c>
      <c r="I31" s="67">
        <f>RES_hhdet_in!I31-RES_hhdet_in_new!I31</f>
        <v>37.863780086449083</v>
      </c>
      <c r="J31" s="67">
        <f>RES_hhdet_in!J31-RES_hhdet_in_new!J31</f>
        <v>1.5971051109204382E-2</v>
      </c>
      <c r="K31" s="67">
        <f>RES_hhdet_in!K31-RES_hhdet_in_new!K31</f>
        <v>15.837537884889933</v>
      </c>
      <c r="L31" s="67">
        <f>RES_hhdet_in!L31-RES_hhdet_in_new!L31</f>
        <v>89.00483195451514</v>
      </c>
      <c r="M31" s="67">
        <f>RES_hhdet_in!M31-RES_hhdet_in_new!M31</f>
        <v>0</v>
      </c>
      <c r="N31" s="67">
        <f>RES_hhdet_in!N31-RES_hhdet_in_new!N31</f>
        <v>1.1368683772161603E-13</v>
      </c>
      <c r="O31" s="67">
        <f>RES_hhdet_in!O31-RES_hhdet_in_new!O31</f>
        <v>0</v>
      </c>
      <c r="P31" s="67">
        <f>RES_hhdet_in!P31-RES_hhdet_in_new!P31</f>
        <v>0</v>
      </c>
      <c r="Q31" s="67">
        <f>RES_hhdet_in!Q31-RES_hhdet_in_new!Q31</f>
        <v>0</v>
      </c>
    </row>
    <row r="32" spans="1:17" ht="12" customHeight="1" x14ac:dyDescent="0.25">
      <c r="A32" s="23" t="s">
        <v>168</v>
      </c>
      <c r="B32" s="67"/>
      <c r="C32" s="67">
        <f>RES_hhdet_in!C32-RES_hhdet_in_new!C32</f>
        <v>0.11354879019165187</v>
      </c>
      <c r="D32" s="67">
        <f>RES_hhdet_in!D32-RES_hhdet_in_new!D32</f>
        <v>0.17901593903895918</v>
      </c>
      <c r="E32" s="67">
        <f>RES_hhdet_in!E32-RES_hhdet_in_new!E32</f>
        <v>0.14374145802494298</v>
      </c>
      <c r="F32" s="67">
        <f>RES_hhdet_in!F32-RES_hhdet_in_new!F32</f>
        <v>7.6484296568056998E-2</v>
      </c>
      <c r="G32" s="67">
        <f>RES_hhdet_in!G32-RES_hhdet_in_new!G32</f>
        <v>0</v>
      </c>
      <c r="H32" s="67">
        <f>RES_hhdet_in!H32-RES_hhdet_in_new!H32</f>
        <v>0</v>
      </c>
      <c r="I32" s="67">
        <f>RES_hhdet_in!I32-RES_hhdet_in_new!I32</f>
        <v>0</v>
      </c>
      <c r="J32" s="67">
        <f>RES_hhdet_in!J32-RES_hhdet_in_new!J32</f>
        <v>0</v>
      </c>
      <c r="K32" s="67">
        <f>RES_hhdet_in!K32-RES_hhdet_in_new!K32</f>
        <v>0</v>
      </c>
      <c r="L32" s="67">
        <f>RES_hhdet_in!L32-RES_hhdet_in_new!L32</f>
        <v>121.00000000000063</v>
      </c>
      <c r="M32" s="67">
        <f>RES_hhdet_in!M32-RES_hhdet_in_new!M32</f>
        <v>72.199692069061967</v>
      </c>
      <c r="N32" s="67">
        <f>RES_hhdet_in!N32-RES_hhdet_in_new!N32</f>
        <v>6.1833098853391739</v>
      </c>
      <c r="O32" s="67">
        <f>RES_hhdet_in!O32-RES_hhdet_in_new!O32</f>
        <v>0</v>
      </c>
      <c r="P32" s="67">
        <f>RES_hhdet_in!P32-RES_hhdet_in_new!P32</f>
        <v>0</v>
      </c>
      <c r="Q32" s="67">
        <f>RES_hhdet_in!Q32-RES_hhdet_in_new!Q32</f>
        <v>2.0000000000001137</v>
      </c>
    </row>
    <row r="33" spans="1:17" ht="12" hidden="1" customHeight="1" x14ac:dyDescent="0.25">
      <c r="A33" s="148" t="s">
        <v>57</v>
      </c>
      <c r="B33" s="67"/>
      <c r="C33" s="67">
        <f>RES_hhdet_in!C33-RES_hhdet_in_new!C33</f>
        <v>0</v>
      </c>
      <c r="D33" s="67">
        <f>RES_hhdet_in!D33-RES_hhdet_in_new!D33</f>
        <v>0</v>
      </c>
      <c r="E33" s="67">
        <f>RES_hhdet_in!E33-RES_hhdet_in_new!E33</f>
        <v>0</v>
      </c>
      <c r="F33" s="67">
        <f>RES_hhdet_in!F33-RES_hhdet_in_new!F33</f>
        <v>0</v>
      </c>
      <c r="G33" s="67">
        <f>RES_hhdet_in!G33-RES_hhdet_in_new!G33</f>
        <v>0</v>
      </c>
      <c r="H33" s="67">
        <f>RES_hhdet_in!H33-RES_hhdet_in_new!H33</f>
        <v>0</v>
      </c>
      <c r="I33" s="67">
        <f>RES_hhdet_in!I33-RES_hhdet_in_new!I33</f>
        <v>0</v>
      </c>
      <c r="J33" s="67">
        <f>RES_hhdet_in!J33-RES_hhdet_in_new!J33</f>
        <v>0</v>
      </c>
      <c r="K33" s="67">
        <f>RES_hhdet_in!K33-RES_hhdet_in_new!K33</f>
        <v>0</v>
      </c>
      <c r="L33" s="67">
        <f>RES_hhdet_in!L33-RES_hhdet_in_new!L33</f>
        <v>0</v>
      </c>
      <c r="M33" s="67">
        <f>RES_hhdet_in!M33-RES_hhdet_in_new!M33</f>
        <v>0</v>
      </c>
      <c r="N33" s="67">
        <f>RES_hhdet_in!N33-RES_hhdet_in_new!N33</f>
        <v>0</v>
      </c>
      <c r="O33" s="67">
        <f>RES_hhdet_in!O33-RES_hhdet_in_new!O33</f>
        <v>0</v>
      </c>
      <c r="P33" s="67">
        <f>RES_hhdet_in!P33-RES_hhdet_in_new!P33</f>
        <v>0</v>
      </c>
      <c r="Q33" s="67">
        <f>RES_hhdet_in!Q33-RES_hhdet_in_new!Q33</f>
        <v>0</v>
      </c>
    </row>
    <row r="34" spans="1:17" ht="12" hidden="1" customHeight="1" x14ac:dyDescent="0.25">
      <c r="A34" s="148" t="s">
        <v>59</v>
      </c>
      <c r="B34" s="67"/>
      <c r="C34" s="67">
        <f>RES_hhdet_in!C34-RES_hhdet_in_new!C34</f>
        <v>0</v>
      </c>
      <c r="D34" s="67">
        <f>RES_hhdet_in!D34-RES_hhdet_in_new!D34</f>
        <v>0</v>
      </c>
      <c r="E34" s="67">
        <f>RES_hhdet_in!E34-RES_hhdet_in_new!E34</f>
        <v>0</v>
      </c>
      <c r="F34" s="67">
        <f>RES_hhdet_in!F34-RES_hhdet_in_new!F34</f>
        <v>0</v>
      </c>
      <c r="G34" s="67">
        <f>RES_hhdet_in!G34-RES_hhdet_in_new!G34</f>
        <v>0</v>
      </c>
      <c r="H34" s="67">
        <f>RES_hhdet_in!H34-RES_hhdet_in_new!H34</f>
        <v>0</v>
      </c>
      <c r="I34" s="67">
        <f>RES_hhdet_in!I34-RES_hhdet_in_new!I34</f>
        <v>0</v>
      </c>
      <c r="J34" s="67">
        <f>RES_hhdet_in!J34-RES_hhdet_in_new!J34</f>
        <v>0</v>
      </c>
      <c r="K34" s="67">
        <f>RES_hhdet_in!K34-RES_hhdet_in_new!K34</f>
        <v>0</v>
      </c>
      <c r="L34" s="67">
        <f>RES_hhdet_in!L34-RES_hhdet_in_new!L34</f>
        <v>0</v>
      </c>
      <c r="M34" s="67">
        <f>RES_hhdet_in!M34-RES_hhdet_in_new!M34</f>
        <v>0</v>
      </c>
      <c r="N34" s="67">
        <f>RES_hhdet_in!N34-RES_hhdet_in_new!N34</f>
        <v>0</v>
      </c>
      <c r="O34" s="67">
        <f>RES_hhdet_in!O34-RES_hhdet_in_new!O34</f>
        <v>0</v>
      </c>
      <c r="P34" s="67">
        <f>RES_hhdet_in!P34-RES_hhdet_in_new!P34</f>
        <v>0</v>
      </c>
      <c r="Q34" s="67">
        <f>RES_hhdet_in!Q34-RES_hhdet_in_new!Q34</f>
        <v>0</v>
      </c>
    </row>
    <row r="35" spans="1:17" ht="12" customHeight="1" x14ac:dyDescent="0.25">
      <c r="A35" s="23" t="s">
        <v>142</v>
      </c>
      <c r="B35" s="67"/>
      <c r="C35" s="67">
        <f>RES_hhdet_in!C35-RES_hhdet_in_new!C35</f>
        <v>946.88549443287275</v>
      </c>
      <c r="D35" s="67">
        <f>RES_hhdet_in!D35-RES_hhdet_in_new!D35</f>
        <v>1168.5822221655881</v>
      </c>
      <c r="E35" s="67">
        <f>RES_hhdet_in!E35-RES_hhdet_in_new!E35</f>
        <v>1188.2015071573965</v>
      </c>
      <c r="F35" s="67">
        <f>RES_hhdet_in!F35-RES_hhdet_in_new!F35</f>
        <v>1045.1899959963248</v>
      </c>
      <c r="G35" s="67">
        <f>RES_hhdet_in!G35-RES_hhdet_in_new!G35</f>
        <v>1189.8568256598314</v>
      </c>
      <c r="H35" s="67">
        <f>RES_hhdet_in!H35-RES_hhdet_in_new!H35</f>
        <v>1280.2500000000009</v>
      </c>
      <c r="I35" s="67">
        <f>RES_hhdet_in!I35-RES_hhdet_in_new!I35</f>
        <v>1361.249999999998</v>
      </c>
      <c r="J35" s="67">
        <f>RES_hhdet_in!J35-RES_hhdet_in_new!J35</f>
        <v>999.24999999999966</v>
      </c>
      <c r="K35" s="67">
        <f>RES_hhdet_in!K35-RES_hhdet_in_new!K35</f>
        <v>761.57706760883718</v>
      </c>
      <c r="L35" s="67">
        <f>RES_hhdet_in!L35-RES_hhdet_in_new!L35</f>
        <v>918.66296087277692</v>
      </c>
      <c r="M35" s="67">
        <f>RES_hhdet_in!M35-RES_hhdet_in_new!M35</f>
        <v>621.54123147984967</v>
      </c>
      <c r="N35" s="67">
        <f>RES_hhdet_in!N35-RES_hhdet_in_new!N35</f>
        <v>986.02118587412099</v>
      </c>
      <c r="O35" s="67">
        <f>RES_hhdet_in!O35-RES_hhdet_in_new!O35</f>
        <v>3611.3264307592676</v>
      </c>
      <c r="P35" s="67">
        <f>RES_hhdet_in!P35-RES_hhdet_in_new!P35</f>
        <v>1641.518043800073</v>
      </c>
      <c r="Q35" s="67">
        <f>RES_hhdet_in!Q35-RES_hhdet_in_new!Q35</f>
        <v>894.8967292155329</v>
      </c>
    </row>
    <row r="36" spans="1:17" ht="12" customHeight="1" x14ac:dyDescent="0.25">
      <c r="A36" s="23" t="s">
        <v>141</v>
      </c>
      <c r="B36" s="67"/>
      <c r="C36" s="67">
        <f>RES_hhdet_in!C36-RES_hhdet_in_new!C36</f>
        <v>1.4724912439668341</v>
      </c>
      <c r="D36" s="67">
        <f>RES_hhdet_in!D36-RES_hhdet_in_new!D36</f>
        <v>16.024151892833494</v>
      </c>
      <c r="E36" s="67">
        <f>RES_hhdet_in!E36-RES_hhdet_in_new!E36</f>
        <v>3.0024004765703003</v>
      </c>
      <c r="F36" s="67">
        <f>RES_hhdet_in!F36-RES_hhdet_in_new!F36</f>
        <v>16.774846951467332</v>
      </c>
      <c r="G36" s="67">
        <f>RES_hhdet_in!G36-RES_hhdet_in_new!G36</f>
        <v>26.212279568723897</v>
      </c>
      <c r="H36" s="67">
        <f>RES_hhdet_in!H36-RES_hhdet_in_new!H36</f>
        <v>25.782419614606159</v>
      </c>
      <c r="I36" s="67">
        <f>RES_hhdet_in!I36-RES_hhdet_in_new!I36</f>
        <v>127.02046442085293</v>
      </c>
      <c r="J36" s="67">
        <f>RES_hhdet_in!J36-RES_hhdet_in_new!J36</f>
        <v>239.29892126179953</v>
      </c>
      <c r="K36" s="67">
        <f>RES_hhdet_in!K36-RES_hhdet_in_new!K36</f>
        <v>16.628954842748044</v>
      </c>
      <c r="L36" s="67">
        <f>RES_hhdet_in!L36-RES_hhdet_in_new!L36</f>
        <v>19.973531881544943</v>
      </c>
      <c r="M36" s="67">
        <f>RES_hhdet_in!M36-RES_hhdet_in_new!M36</f>
        <v>175.84245898823329</v>
      </c>
      <c r="N36" s="67">
        <f>RES_hhdet_in!N36-RES_hhdet_in_new!N36</f>
        <v>54.080661292747017</v>
      </c>
      <c r="O36" s="67">
        <f>RES_hhdet_in!O36-RES_hhdet_in_new!O36</f>
        <v>531.48327848014958</v>
      </c>
      <c r="P36" s="67">
        <f>RES_hhdet_in!P36-RES_hhdet_in_new!P36</f>
        <v>262.14839730902077</v>
      </c>
      <c r="Q36" s="67">
        <f>RES_hhdet_in!Q36-RES_hhdet_in_new!Q36</f>
        <v>207.12757466594138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/>
      <c r="C40" s="67">
        <f>RES_hhdet_in!C40-RES_hhdet_in_new!C40</f>
        <v>544.959938330569</v>
      </c>
      <c r="D40" s="67">
        <f>RES_hhdet_in!D40-RES_hhdet_in_new!D40</f>
        <v>63.679602081255695</v>
      </c>
      <c r="E40" s="67">
        <f>RES_hhdet_in!E40-RES_hhdet_in_new!E40</f>
        <v>45.459979218198669</v>
      </c>
      <c r="F40" s="67">
        <f>RES_hhdet_in!F40-RES_hhdet_in_new!F40</f>
        <v>186.79326638130289</v>
      </c>
      <c r="G40" s="67">
        <f>RES_hhdet_in!G40-RES_hhdet_in_new!G40</f>
        <v>30.212482122897541</v>
      </c>
      <c r="H40" s="67">
        <f>RES_hhdet_in!H40-RES_hhdet_in_new!H40</f>
        <v>621.42449791275294</v>
      </c>
      <c r="I40" s="67">
        <f>RES_hhdet_in!I40-RES_hhdet_in_new!I40</f>
        <v>0</v>
      </c>
      <c r="J40" s="67">
        <f>RES_hhdet_in!J40-RES_hhdet_in_new!J40</f>
        <v>0</v>
      </c>
      <c r="K40" s="67">
        <f>RES_hhdet_in!K40-RES_hhdet_in_new!K40</f>
        <v>0</v>
      </c>
      <c r="L40" s="67">
        <f>RES_hhdet_in!L40-RES_hhdet_in_new!L40</f>
        <v>207.50942594157107</v>
      </c>
      <c r="M40" s="67">
        <f>RES_hhdet_in!M40-RES_hhdet_in_new!M40</f>
        <v>0</v>
      </c>
      <c r="N40" s="67">
        <f>RES_hhdet_in!N40-RES_hhdet_in_new!N40</f>
        <v>0</v>
      </c>
      <c r="O40" s="67">
        <f>RES_hhdet_in!O40-RES_hhdet_in_new!O40</f>
        <v>1339.5171393265873</v>
      </c>
      <c r="P40" s="67">
        <f>RES_hhdet_in!P40-RES_hhdet_in_new!P40</f>
        <v>0</v>
      </c>
      <c r="Q40" s="67">
        <f>RES_hhdet_in!Q40-RES_hhdet_in_new!Q40</f>
        <v>0</v>
      </c>
    </row>
    <row r="41" spans="1:17" ht="12" customHeight="1" x14ac:dyDescent="0.25">
      <c r="A41" s="29" t="s">
        <v>140</v>
      </c>
      <c r="B41" s="83"/>
      <c r="C41" s="83">
        <f>RES_hhdet_in!C41-RES_hhdet_in_new!C41</f>
        <v>592.19404665616742</v>
      </c>
      <c r="D41" s="83">
        <f>RES_hhdet_in!D41-RES_hhdet_in_new!D41</f>
        <v>1428.3675978611545</v>
      </c>
      <c r="E41" s="83">
        <f>RES_hhdet_in!E41-RES_hhdet_in_new!E41</f>
        <v>1624.7662654067046</v>
      </c>
      <c r="F41" s="83">
        <f>RES_hhdet_in!F41-RES_hhdet_in_new!F41</f>
        <v>946.35678223521745</v>
      </c>
      <c r="G41" s="83">
        <f>RES_hhdet_in!G41-RES_hhdet_in_new!G41</f>
        <v>1240.8334195768862</v>
      </c>
      <c r="H41" s="83">
        <f>RES_hhdet_in!H41-RES_hhdet_in_new!H41</f>
        <v>547.50000000000068</v>
      </c>
      <c r="I41" s="83">
        <f>RES_hhdet_in!I41-RES_hhdet_in_new!I41</f>
        <v>2601.4193200950021</v>
      </c>
      <c r="J41" s="83">
        <f>RES_hhdet_in!J41-RES_hhdet_in_new!J41</f>
        <v>1309.7624658393574</v>
      </c>
      <c r="K41" s="83">
        <f>RES_hhdet_in!K41-RES_hhdet_in_new!K41</f>
        <v>2775.6626599530805</v>
      </c>
      <c r="L41" s="83">
        <f>RES_hhdet_in!L41-RES_hhdet_in_new!L41</f>
        <v>1747.007897918744</v>
      </c>
      <c r="M41" s="83">
        <f>RES_hhdet_in!M41-RES_hhdet_in_new!M41</f>
        <v>1411.875</v>
      </c>
      <c r="N41" s="83">
        <f>RES_hhdet_in!N41-RES_hhdet_in_new!N41</f>
        <v>1342.5182177647825</v>
      </c>
      <c r="O41" s="83">
        <f>RES_hhdet_in!O41-RES_hhdet_in_new!O41</f>
        <v>1893.1286267773908</v>
      </c>
      <c r="P41" s="83">
        <f>RES_hhdet_in!P41-RES_hhdet_in_new!P41</f>
        <v>2846.4175447336388</v>
      </c>
      <c r="Q41" s="83">
        <f>RES_hhdet_in!Q41-RES_hhdet_in_new!Q41</f>
        <v>3277.8750000000005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/>
      <c r="C45" s="67">
        <f>RES_hhdet_in!C45-RES_hhdet_in_new!C45</f>
        <v>38924.529697089856</v>
      </c>
      <c r="D45" s="67">
        <f>RES_hhdet_in!D45-RES_hhdet_in_new!D45</f>
        <v>28046.198114583807</v>
      </c>
      <c r="E45" s="67">
        <f>RES_hhdet_in!E45-RES_hhdet_in_new!E45</f>
        <v>24295.483474513148</v>
      </c>
      <c r="F45" s="67">
        <f>RES_hhdet_in!F45-RES_hhdet_in_new!F45</f>
        <v>16583.163866984818</v>
      </c>
      <c r="G45" s="67">
        <f>RES_hhdet_in!G45-RES_hhdet_in_new!G45</f>
        <v>30394.781725549175</v>
      </c>
      <c r="H45" s="67">
        <f>RES_hhdet_in!H45-RES_hhdet_in_new!H45</f>
        <v>25882.54794175765</v>
      </c>
      <c r="I45" s="67">
        <f>RES_hhdet_in!I45-RES_hhdet_in_new!I45</f>
        <v>23351.773448263499</v>
      </c>
      <c r="J45" s="67">
        <f>RES_hhdet_in!J45-RES_hhdet_in_new!J45</f>
        <v>22999.218976020544</v>
      </c>
      <c r="K45" s="67">
        <f>RES_hhdet_in!K45-RES_hhdet_in_new!K45</f>
        <v>26033.579634470341</v>
      </c>
      <c r="L45" s="67">
        <f>RES_hhdet_in!L45-RES_hhdet_in_new!L45</f>
        <v>11391.483662609095</v>
      </c>
      <c r="M45" s="67">
        <f>RES_hhdet_in!M45-RES_hhdet_in_new!M45</f>
        <v>1961.5943256986327</v>
      </c>
      <c r="N45" s="67">
        <f>RES_hhdet_in!N45-RES_hhdet_in_new!N45</f>
        <v>8165.0714274139373</v>
      </c>
      <c r="O45" s="67">
        <f>RES_hhdet_in!O45-RES_hhdet_in_new!O45</f>
        <v>13482.888076174944</v>
      </c>
      <c r="P45" s="67">
        <f>RES_hhdet_in!P45-RES_hhdet_in_new!P45</f>
        <v>27829.474856261149</v>
      </c>
      <c r="Q45" s="67">
        <f>RES_hhdet_in!Q45-RES_hhdet_in_new!Q45</f>
        <v>31907.86766311837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/>
      <c r="C48" s="67">
        <f>RES_hhdet_in!C48-RES_hhdet_in_new!C48</f>
        <v>439</v>
      </c>
      <c r="D48" s="67">
        <f>RES_hhdet_in!D48-RES_hhdet_in_new!D48</f>
        <v>370</v>
      </c>
      <c r="E48" s="67">
        <f>RES_hhdet_in!E48-RES_hhdet_in_new!E48</f>
        <v>263</v>
      </c>
      <c r="F48" s="67">
        <f>RES_hhdet_in!F48-RES_hhdet_in_new!F48</f>
        <v>318</v>
      </c>
      <c r="G48" s="67">
        <f>RES_hhdet_in!G48-RES_hhdet_in_new!G48</f>
        <v>666</v>
      </c>
      <c r="H48" s="67">
        <f>RES_hhdet_in!H48-RES_hhdet_in_new!H48</f>
        <v>689</v>
      </c>
      <c r="I48" s="67">
        <f>RES_hhdet_in!I48-RES_hhdet_in_new!I48</f>
        <v>894</v>
      </c>
      <c r="J48" s="67">
        <f>RES_hhdet_in!J48-RES_hhdet_in_new!J48</f>
        <v>720</v>
      </c>
      <c r="K48" s="67">
        <f>RES_hhdet_in!K48-RES_hhdet_in_new!K48</f>
        <v>1374</v>
      </c>
      <c r="L48" s="67">
        <f>RES_hhdet_in!L48-RES_hhdet_in_new!L48</f>
        <v>1061</v>
      </c>
      <c r="M48" s="67">
        <f>RES_hhdet_in!M48-RES_hhdet_in_new!M48</f>
        <v>1002</v>
      </c>
      <c r="N48" s="67">
        <f>RES_hhdet_in!N48-RES_hhdet_in_new!N48</f>
        <v>1037</v>
      </c>
      <c r="O48" s="67">
        <f>RES_hhdet_in!O48-RES_hhdet_in_new!O48</f>
        <v>1605</v>
      </c>
      <c r="P48" s="67">
        <f>RES_hhdet_in!P48-RES_hhdet_in_new!P48</f>
        <v>1893.0000000000002</v>
      </c>
      <c r="Q48" s="67">
        <f>RES_hhdet_in!Q48-RES_hhdet_in_new!Q48</f>
        <v>878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/>
      <c r="C50" s="67">
        <f>RES_hhdet_in!C50-RES_hhdet_in_new!C50</f>
        <v>26023.949610872663</v>
      </c>
      <c r="D50" s="67">
        <f>RES_hhdet_in!D50-RES_hhdet_in_new!D50</f>
        <v>20043.999960045185</v>
      </c>
      <c r="E50" s="67">
        <f>RES_hhdet_in!E50-RES_hhdet_in_new!E50</f>
        <v>16906.161180604031</v>
      </c>
      <c r="F50" s="67">
        <f>RES_hhdet_in!F50-RES_hhdet_in_new!F50</f>
        <v>12227.24096197182</v>
      </c>
      <c r="G50" s="67">
        <f>RES_hhdet_in!G50-RES_hhdet_in_new!G50</f>
        <v>21948.770331171654</v>
      </c>
      <c r="H50" s="67">
        <f>RES_hhdet_in!H50-RES_hhdet_in_new!H50</f>
        <v>20653.950214692239</v>
      </c>
      <c r="I50" s="67">
        <f>RES_hhdet_in!I50-RES_hhdet_in_new!I50</f>
        <v>23493.089457619608</v>
      </c>
      <c r="J50" s="67">
        <f>RES_hhdet_in!J50-RES_hhdet_in_new!J50</f>
        <v>18877.236104091822</v>
      </c>
      <c r="K50" s="67">
        <f>RES_hhdet_in!K50-RES_hhdet_in_new!K50</f>
        <v>29277.372123770008</v>
      </c>
      <c r="L50" s="67">
        <f>RES_hhdet_in!L50-RES_hhdet_in_new!L50</f>
        <v>12036.595058862544</v>
      </c>
      <c r="M50" s="67">
        <f>RES_hhdet_in!M50-RES_hhdet_in_new!M50</f>
        <v>1636.181872609872</v>
      </c>
      <c r="N50" s="67">
        <f>RES_hhdet_in!N50-RES_hhdet_in_new!N50</f>
        <v>17178.373535835817</v>
      </c>
      <c r="O50" s="67">
        <f>RES_hhdet_in!O50-RES_hhdet_in_new!O50</f>
        <v>24890.773077823957</v>
      </c>
      <c r="P50" s="67">
        <f>RES_hhdet_in!P50-RES_hhdet_in_new!P50</f>
        <v>50835.251440374974</v>
      </c>
      <c r="Q50" s="67">
        <f>RES_hhdet_in!Q50-RES_hhdet_in_new!Q50</f>
        <v>49125.361421331443</v>
      </c>
    </row>
    <row r="51" spans="1:17" ht="12" customHeight="1" x14ac:dyDescent="0.25">
      <c r="A51" s="23" t="s">
        <v>164</v>
      </c>
      <c r="B51" s="67"/>
      <c r="C51" s="67">
        <f>RES_hhdet_in!C51-RES_hhdet_in_new!C51</f>
        <v>38.503261235285834</v>
      </c>
      <c r="D51" s="67">
        <f>RES_hhdet_in!D51-RES_hhdet_in_new!D51</f>
        <v>25.709703616679519</v>
      </c>
      <c r="E51" s="67">
        <f>RES_hhdet_in!E51-RES_hhdet_in_new!E51</f>
        <v>20.575326530347226</v>
      </c>
      <c r="F51" s="67">
        <f>RES_hhdet_in!F51-RES_hhdet_in_new!F51</f>
        <v>13.193117688917823</v>
      </c>
      <c r="G51" s="67">
        <f>RES_hhdet_in!G51-RES_hhdet_in_new!G51</f>
        <v>16.790999777113257</v>
      </c>
      <c r="H51" s="67">
        <f>RES_hhdet_in!H51-RES_hhdet_in_new!H51</f>
        <v>6.0699798412260861</v>
      </c>
      <c r="I51" s="67">
        <f>RES_hhdet_in!I51-RES_hhdet_in_new!I51</f>
        <v>0</v>
      </c>
      <c r="J51" s="67">
        <f>RES_hhdet_in!J51-RES_hhdet_in_new!J51</f>
        <v>0</v>
      </c>
      <c r="K51" s="67">
        <f>RES_hhdet_in!K51-RES_hhdet_in_new!K51</f>
        <v>0</v>
      </c>
      <c r="L51" s="67">
        <f>RES_hhdet_in!L51-RES_hhdet_in_new!L51</f>
        <v>0</v>
      </c>
      <c r="M51" s="67">
        <f>RES_hhdet_in!M51-RES_hhdet_in_new!M51</f>
        <v>8643.2783611971718</v>
      </c>
      <c r="N51" s="67">
        <f>RES_hhdet_in!N51-RES_hhdet_in_new!N51</f>
        <v>575.22125196615161</v>
      </c>
      <c r="O51" s="67">
        <f>RES_hhdet_in!O51-RES_hhdet_in_new!O51</f>
        <v>455.96577618625906</v>
      </c>
      <c r="P51" s="67">
        <f>RES_hhdet_in!P51-RES_hhdet_in_new!P51</f>
        <v>61.759988544523367</v>
      </c>
      <c r="Q51" s="67">
        <f>RES_hhdet_in!Q51-RES_hhdet_in_new!Q51</f>
        <v>0</v>
      </c>
    </row>
    <row r="52" spans="1:17" ht="12" hidden="1" customHeight="1" x14ac:dyDescent="0.25">
      <c r="A52" s="148" t="s">
        <v>163</v>
      </c>
      <c r="B52" s="67"/>
      <c r="C52" s="67">
        <f>RES_hhdet_in!C52-RES_hhdet_in_new!C52</f>
        <v>0</v>
      </c>
      <c r="D52" s="67">
        <f>RES_hhdet_in!D52-RES_hhdet_in_new!D52</f>
        <v>0</v>
      </c>
      <c r="E52" s="67">
        <f>RES_hhdet_in!E52-RES_hhdet_in_new!E52</f>
        <v>0</v>
      </c>
      <c r="F52" s="67">
        <f>RES_hhdet_in!F52-RES_hhdet_in_new!F52</f>
        <v>0</v>
      </c>
      <c r="G52" s="67">
        <f>RES_hhdet_in!G52-RES_hhdet_in_new!G52</f>
        <v>0</v>
      </c>
      <c r="H52" s="67">
        <f>RES_hhdet_in!H52-RES_hhdet_in_new!H52</f>
        <v>0</v>
      </c>
      <c r="I52" s="67">
        <f>RES_hhdet_in!I52-RES_hhdet_in_new!I52</f>
        <v>0</v>
      </c>
      <c r="J52" s="67">
        <f>RES_hhdet_in!J52-RES_hhdet_in_new!J52</f>
        <v>0</v>
      </c>
      <c r="K52" s="67">
        <f>RES_hhdet_in!K52-RES_hhdet_in_new!K52</f>
        <v>0</v>
      </c>
      <c r="L52" s="67">
        <f>RES_hhdet_in!L52-RES_hhdet_in_new!L52</f>
        <v>0</v>
      </c>
      <c r="M52" s="67">
        <f>RES_hhdet_in!M52-RES_hhdet_in_new!M52</f>
        <v>0</v>
      </c>
      <c r="N52" s="67">
        <f>RES_hhdet_in!N52-RES_hhdet_in_new!N52</f>
        <v>0</v>
      </c>
      <c r="O52" s="67">
        <f>RES_hhdet_in!O52-RES_hhdet_in_new!O52</f>
        <v>0</v>
      </c>
      <c r="P52" s="67">
        <f>RES_hhdet_in!P52-RES_hhdet_in_new!P52</f>
        <v>0</v>
      </c>
      <c r="Q52" s="67">
        <f>RES_hhdet_in!Q52-RES_hhdet_in_new!Q52</f>
        <v>0</v>
      </c>
    </row>
    <row r="53" spans="1:17" ht="12" hidden="1" customHeight="1" x14ac:dyDescent="0.25">
      <c r="A53" s="148" t="s">
        <v>59</v>
      </c>
      <c r="B53" s="67"/>
      <c r="C53" s="67">
        <f>RES_hhdet_in!C53-RES_hhdet_in_new!C53</f>
        <v>0</v>
      </c>
      <c r="D53" s="67">
        <f>RES_hhdet_in!D53-RES_hhdet_in_new!D53</f>
        <v>0</v>
      </c>
      <c r="E53" s="67">
        <f>RES_hhdet_in!E53-RES_hhdet_in_new!E53</f>
        <v>0</v>
      </c>
      <c r="F53" s="67">
        <f>RES_hhdet_in!F53-RES_hhdet_in_new!F53</f>
        <v>0</v>
      </c>
      <c r="G53" s="67">
        <f>RES_hhdet_in!G53-RES_hhdet_in_new!G53</f>
        <v>0</v>
      </c>
      <c r="H53" s="67">
        <f>RES_hhdet_in!H53-RES_hhdet_in_new!H53</f>
        <v>0</v>
      </c>
      <c r="I53" s="67">
        <f>RES_hhdet_in!I53-RES_hhdet_in_new!I53</f>
        <v>0</v>
      </c>
      <c r="J53" s="67">
        <f>RES_hhdet_in!J53-RES_hhdet_in_new!J53</f>
        <v>0</v>
      </c>
      <c r="K53" s="67">
        <f>RES_hhdet_in!K53-RES_hhdet_in_new!K53</f>
        <v>0</v>
      </c>
      <c r="L53" s="67">
        <f>RES_hhdet_in!L53-RES_hhdet_in_new!L53</f>
        <v>0</v>
      </c>
      <c r="M53" s="67">
        <f>RES_hhdet_in!M53-RES_hhdet_in_new!M53</f>
        <v>0</v>
      </c>
      <c r="N53" s="67">
        <f>RES_hhdet_in!N53-RES_hhdet_in_new!N53</f>
        <v>0</v>
      </c>
      <c r="O53" s="67">
        <f>RES_hhdet_in!O53-RES_hhdet_in_new!O53</f>
        <v>0</v>
      </c>
      <c r="P53" s="67">
        <f>RES_hhdet_in!P53-RES_hhdet_in_new!P53</f>
        <v>0</v>
      </c>
      <c r="Q53" s="67">
        <f>RES_hhdet_in!Q53-RES_hhdet_in_new!Q53</f>
        <v>0</v>
      </c>
    </row>
    <row r="54" spans="1:17" ht="12" customHeight="1" x14ac:dyDescent="0.25">
      <c r="A54" s="23" t="s">
        <v>142</v>
      </c>
      <c r="B54" s="67"/>
      <c r="C54" s="67">
        <f>RES_hhdet_in!C54-RES_hhdet_in_new!C54</f>
        <v>14003.52526282188</v>
      </c>
      <c r="D54" s="67">
        <f>RES_hhdet_in!D54-RES_hhdet_in_new!D54</f>
        <v>8858.1828526924255</v>
      </c>
      <c r="E54" s="67">
        <f>RES_hhdet_in!E54-RES_hhdet_in_new!E54</f>
        <v>8239.7328593061302</v>
      </c>
      <c r="F54" s="67">
        <f>RES_hhdet_in!F54-RES_hhdet_in_new!F54</f>
        <v>4731.1709379473295</v>
      </c>
      <c r="G54" s="67">
        <f>RES_hhdet_in!G54-RES_hhdet_in_new!G54</f>
        <v>13241.46034663223</v>
      </c>
      <c r="H54" s="67">
        <f>RES_hhdet_in!H54-RES_hhdet_in_new!H54</f>
        <v>6507.6402359566</v>
      </c>
      <c r="I54" s="67">
        <f>RES_hhdet_in!I54-RES_hhdet_in_new!I54</f>
        <v>4878.9528046743526</v>
      </c>
      <c r="J54" s="67">
        <f>RES_hhdet_in!J54-RES_hhdet_in_new!J54</f>
        <v>6493.9301357511322</v>
      </c>
      <c r="K54" s="67">
        <f>RES_hhdet_in!K54-RES_hhdet_in_new!K54</f>
        <v>24381.958308294164</v>
      </c>
      <c r="L54" s="67">
        <f>RES_hhdet_in!L54-RES_hhdet_in_new!L54</f>
        <v>20769.061637444487</v>
      </c>
      <c r="M54" s="67">
        <f>RES_hhdet_in!M54-RES_hhdet_in_new!M54</f>
        <v>21275.484885756057</v>
      </c>
      <c r="N54" s="67">
        <f>RES_hhdet_in!N54-RES_hhdet_in_new!N54</f>
        <v>682.30304576767548</v>
      </c>
      <c r="O54" s="67">
        <f>RES_hhdet_in!O54-RES_hhdet_in_new!O54</f>
        <v>25361.793908230178</v>
      </c>
      <c r="P54" s="67">
        <f>RES_hhdet_in!P54-RES_hhdet_in_new!P54</f>
        <v>1.4779288903810084E-11</v>
      </c>
      <c r="Q54" s="67">
        <f>RES_hhdet_in!Q54-RES_hhdet_in_new!Q54</f>
        <v>767.33551340448321</v>
      </c>
    </row>
    <row r="55" spans="1:17" ht="12" customHeight="1" x14ac:dyDescent="0.25">
      <c r="A55" s="23" t="s">
        <v>141</v>
      </c>
      <c r="B55" s="67"/>
      <c r="C55" s="67">
        <f>RES_hhdet_in!C55-RES_hhdet_in_new!C55</f>
        <v>19.593253865836481</v>
      </c>
      <c r="D55" s="67">
        <f>RES_hhdet_in!D55-RES_hhdet_in_new!D55</f>
        <v>12.306339380149694</v>
      </c>
      <c r="E55" s="67">
        <f>RES_hhdet_in!E55-RES_hhdet_in_new!E55</f>
        <v>9.2284747115001764</v>
      </c>
      <c r="F55" s="67">
        <f>RES_hhdet_in!F55-RES_hhdet_in_new!F55</f>
        <v>7.2569033344610716</v>
      </c>
      <c r="G55" s="67">
        <f>RES_hhdet_in!G55-RES_hhdet_in_new!G55</f>
        <v>1.0009500452949851</v>
      </c>
      <c r="H55" s="67">
        <f>RES_hhdet_in!H55-RES_hhdet_in_new!H55</f>
        <v>0</v>
      </c>
      <c r="I55" s="67">
        <f>RES_hhdet_in!I55-RES_hhdet_in_new!I55</f>
        <v>0</v>
      </c>
      <c r="J55" s="67">
        <f>RES_hhdet_in!J55-RES_hhdet_in_new!J55</f>
        <v>0</v>
      </c>
      <c r="K55" s="67">
        <f>RES_hhdet_in!K55-RES_hhdet_in_new!K55</f>
        <v>864.24783760028549</v>
      </c>
      <c r="L55" s="67">
        <f>RES_hhdet_in!L55-RES_hhdet_in_new!L55</f>
        <v>3083.314164003215</v>
      </c>
      <c r="M55" s="67">
        <f>RES_hhdet_in!M55-RES_hhdet_in_new!M55</f>
        <v>946.3143678061615</v>
      </c>
      <c r="N55" s="67">
        <f>RES_hhdet_in!N55-RES_hhdet_in_new!N55</f>
        <v>480.05828623826977</v>
      </c>
      <c r="O55" s="67">
        <f>RES_hhdet_in!O55-RES_hhdet_in_new!O55</f>
        <v>2177.7493359081136</v>
      </c>
      <c r="P55" s="67">
        <f>RES_hhdet_in!P55-RES_hhdet_in_new!P55</f>
        <v>68.847452589315083</v>
      </c>
      <c r="Q55" s="67">
        <f>RES_hhdet_in!Q55-RES_hhdet_in_new!Q55</f>
        <v>1062.3600622373378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/>
      <c r="C59" s="67">
        <f>RES_hhdet_in!C59-RES_hhdet_in_new!C59</f>
        <v>33890.500000000022</v>
      </c>
      <c r="D59" s="67">
        <f>RES_hhdet_in!D59-RES_hhdet_in_new!D59</f>
        <v>4213.9812403893711</v>
      </c>
      <c r="E59" s="67">
        <f>RES_hhdet_in!E59-RES_hhdet_in_new!E59</f>
        <v>6239.4999999999982</v>
      </c>
      <c r="F59" s="67">
        <f>RES_hhdet_in!F59-RES_hhdet_in_new!F59</f>
        <v>22916.499999999996</v>
      </c>
      <c r="G59" s="67">
        <f>RES_hhdet_in!G59-RES_hhdet_in_new!G59</f>
        <v>27005.499999999971</v>
      </c>
      <c r="H59" s="67">
        <f>RES_hhdet_in!H59-RES_hhdet_in_new!H59</f>
        <v>55615.500000000015</v>
      </c>
      <c r="I59" s="67">
        <f>RES_hhdet_in!I59-RES_hhdet_in_new!I59</f>
        <v>4673.3202981647446</v>
      </c>
      <c r="J59" s="67">
        <f>RES_hhdet_in!J59-RES_hhdet_in_new!J59</f>
        <v>27283.499999999993</v>
      </c>
      <c r="K59" s="67">
        <f>RES_hhdet_in!K59-RES_hhdet_in_new!K59</f>
        <v>434.60170073272207</v>
      </c>
      <c r="L59" s="67">
        <f>RES_hhdet_in!L59-RES_hhdet_in_new!L59</f>
        <v>56883.481240389505</v>
      </c>
      <c r="M59" s="67">
        <f>RES_hhdet_in!M59-RES_hhdet_in_new!M59</f>
        <v>261.41763423044739</v>
      </c>
      <c r="N59" s="67">
        <f>RES_hhdet_in!N59-RES_hhdet_in_new!N59</f>
        <v>0</v>
      </c>
      <c r="O59" s="67">
        <f>RES_hhdet_in!O59-RES_hhdet_in_new!O59</f>
        <v>151162.38322315918</v>
      </c>
      <c r="P59" s="67">
        <f>RES_hhdet_in!P59-RES_hhdet_in_new!P59</f>
        <v>14182.108537483442</v>
      </c>
      <c r="Q59" s="67">
        <f>RES_hhdet_in!Q59-RES_hhdet_in_new!Q59</f>
        <v>9135.8202981647537</v>
      </c>
    </row>
    <row r="60" spans="1:17" ht="12" customHeight="1" x14ac:dyDescent="0.25">
      <c r="A60" s="29" t="s">
        <v>140</v>
      </c>
      <c r="B60" s="83"/>
      <c r="C60" s="83">
        <f>RES_hhdet_in!C60-RES_hhdet_in_new!C60</f>
        <v>32036.088376919979</v>
      </c>
      <c r="D60" s="83">
        <f>RES_hhdet_in!D60-RES_hhdet_in_new!D60</f>
        <v>54263.948114583829</v>
      </c>
      <c r="E60" s="83">
        <f>RES_hhdet_in!E60-RES_hhdet_in_new!E60</f>
        <v>35855.233474513152</v>
      </c>
      <c r="F60" s="83">
        <f>RES_hhdet_in!F60-RES_hhdet_in_new!F60</f>
        <v>13355.386918246902</v>
      </c>
      <c r="G60" s="83">
        <f>RES_hhdet_in!G60-RES_hhdet_in_new!G60</f>
        <v>22963.470009373159</v>
      </c>
      <c r="H60" s="83">
        <f>RES_hhdet_in!H60-RES_hhdet_in_new!H60</f>
        <v>16097.093474527283</v>
      </c>
      <c r="I60" s="83">
        <f>RES_hhdet_in!I60-RES_hhdet_in_new!I60</f>
        <v>99963.523448263499</v>
      </c>
      <c r="J60" s="83">
        <f>RES_hhdet_in!J60-RES_hhdet_in_new!J60</f>
        <v>16691.037689138466</v>
      </c>
      <c r="K60" s="83">
        <f>RES_hhdet_in!K60-RES_hhdet_in_new!K60</f>
        <v>178455.63831430051</v>
      </c>
      <c r="L60" s="83">
        <f>RES_hhdet_in!L60-RES_hhdet_in_new!L60</f>
        <v>33620.002422219579</v>
      </c>
      <c r="M60" s="83">
        <f>RES_hhdet_in!M60-RES_hhdet_in_new!M60</f>
        <v>89076.017629493901</v>
      </c>
      <c r="N60" s="83">
        <f>RES_hhdet_in!N60-RES_hhdet_in_new!N60</f>
        <v>90089.79447867602</v>
      </c>
      <c r="O60" s="83">
        <f>RES_hhdet_in!O60-RES_hhdet_in_new!O60</f>
        <v>3252.0207196756364</v>
      </c>
      <c r="P60" s="83">
        <f>RES_hhdet_in!P60-RES_hhdet_in_new!P60</f>
        <v>134741.57602935412</v>
      </c>
      <c r="Q60" s="83">
        <f>RES_hhdet_in!Q60-RES_hhdet_in_new!Q60</f>
        <v>105935.04736495359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/>
      <c r="C64" s="67">
        <f>RES_hhdet_in!C64-RES_hhdet_in_new!C64</f>
        <v>17859.742032297596</v>
      </c>
      <c r="D64" s="67">
        <f>RES_hhdet_in!D64-RES_hhdet_in_new!D64</f>
        <v>10199.968989452385</v>
      </c>
      <c r="E64" s="67">
        <f>RES_hhdet_in!E64-RES_hhdet_in_new!E64</f>
        <v>23013.969722093716</v>
      </c>
      <c r="F64" s="67">
        <f>RES_hhdet_in!F64-RES_hhdet_in_new!F64</f>
        <v>23191.598590998918</v>
      </c>
      <c r="G64" s="67">
        <f>RES_hhdet_in!G64-RES_hhdet_in_new!G64</f>
        <v>8381.3341242678925</v>
      </c>
      <c r="H64" s="67">
        <f>RES_hhdet_in!H64-RES_hhdet_in_new!H64</f>
        <v>12360.807128267492</v>
      </c>
      <c r="I64" s="67">
        <f>RES_hhdet_in!I64-RES_hhdet_in_new!I64</f>
        <v>8614.4022837008761</v>
      </c>
      <c r="J64" s="67">
        <f>RES_hhdet_in!J64-RES_hhdet_in_new!J64</f>
        <v>13915.917278406596</v>
      </c>
      <c r="K64" s="67">
        <f>RES_hhdet_in!K64-RES_hhdet_in_new!K64</f>
        <v>5784.6565877672565</v>
      </c>
      <c r="L64" s="67">
        <f>RES_hhdet_in!L64-RES_hhdet_in_new!L64</f>
        <v>20242.510256863738</v>
      </c>
      <c r="M64" s="67">
        <f>RES_hhdet_in!M64-RES_hhdet_in_new!M64</f>
        <v>9232.6584800813853</v>
      </c>
      <c r="N64" s="67">
        <f>RES_hhdet_in!N64-RES_hhdet_in_new!N64</f>
        <v>19906.836408485469</v>
      </c>
      <c r="O64" s="67">
        <f>RES_hhdet_in!O64-RES_hhdet_in_new!O64</f>
        <v>8133.6204796459333</v>
      </c>
      <c r="P64" s="67">
        <f>RES_hhdet_in!P64-RES_hhdet_in_new!P64</f>
        <v>0</v>
      </c>
      <c r="Q64" s="67">
        <f>RES_hhdet_in!Q64-RES_hhdet_in_new!Q64</f>
        <v>6223.9878093885736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/>
      <c r="C67" s="67">
        <f>RES_hhdet_in!C67-RES_hhdet_in_new!C67</f>
        <v>207</v>
      </c>
      <c r="D67" s="67">
        <f>RES_hhdet_in!D67-RES_hhdet_in_new!D67</f>
        <v>158</v>
      </c>
      <c r="E67" s="67">
        <f>RES_hhdet_in!E67-RES_hhdet_in_new!E67</f>
        <v>194</v>
      </c>
      <c r="F67" s="67">
        <f>RES_hhdet_in!F67-RES_hhdet_in_new!F67</f>
        <v>262</v>
      </c>
      <c r="G67" s="67">
        <f>RES_hhdet_in!G67-RES_hhdet_in_new!G67</f>
        <v>308</v>
      </c>
      <c r="H67" s="67">
        <f>RES_hhdet_in!H67-RES_hhdet_in_new!H67</f>
        <v>358</v>
      </c>
      <c r="I67" s="67">
        <f>RES_hhdet_in!I67-RES_hhdet_in_new!I67</f>
        <v>432</v>
      </c>
      <c r="J67" s="67">
        <f>RES_hhdet_in!J67-RES_hhdet_in_new!J67</f>
        <v>380</v>
      </c>
      <c r="K67" s="67">
        <f>RES_hhdet_in!K67-RES_hhdet_in_new!K67</f>
        <v>579</v>
      </c>
      <c r="L67" s="67">
        <f>RES_hhdet_in!L67-RES_hhdet_in_new!L67</f>
        <v>792</v>
      </c>
      <c r="M67" s="67">
        <f>RES_hhdet_in!M67-RES_hhdet_in_new!M67</f>
        <v>802</v>
      </c>
      <c r="N67" s="67">
        <f>RES_hhdet_in!N67-RES_hhdet_in_new!N67</f>
        <v>1071</v>
      </c>
      <c r="O67" s="67">
        <f>RES_hhdet_in!O67-RES_hhdet_in_new!O67</f>
        <v>910</v>
      </c>
      <c r="P67" s="67">
        <f>RES_hhdet_in!P67-RES_hhdet_in_new!P67</f>
        <v>1143.1261046095055</v>
      </c>
      <c r="Q67" s="67">
        <f>RES_hhdet_in!Q67-RES_hhdet_in_new!Q67</f>
        <v>122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/>
      <c r="C69" s="67">
        <f>RES_hhdet_in!C69-RES_hhdet_in_new!C69</f>
        <v>15282.297676293821</v>
      </c>
      <c r="D69" s="67">
        <f>RES_hhdet_in!D69-RES_hhdet_in_new!D69</f>
        <v>9767.8595809054714</v>
      </c>
      <c r="E69" s="67">
        <f>RES_hhdet_in!E69-RES_hhdet_in_new!E69</f>
        <v>20878.941803198748</v>
      </c>
      <c r="F69" s="67">
        <f>RES_hhdet_in!F69-RES_hhdet_in_new!F69</f>
        <v>21540.656414976042</v>
      </c>
      <c r="G69" s="67">
        <f>RES_hhdet_in!G69-RES_hhdet_in_new!G69</f>
        <v>7887.3135566262808</v>
      </c>
      <c r="H69" s="67">
        <f>RES_hhdet_in!H69-RES_hhdet_in_new!H69</f>
        <v>11933.462921415818</v>
      </c>
      <c r="I69" s="67">
        <f>RES_hhdet_in!I69-RES_hhdet_in_new!I69</f>
        <v>8988.7579493957764</v>
      </c>
      <c r="J69" s="67">
        <f>RES_hhdet_in!J69-RES_hhdet_in_new!J69</f>
        <v>23995.249291080538</v>
      </c>
      <c r="K69" s="67">
        <f>RES_hhdet_in!K69-RES_hhdet_in_new!K69</f>
        <v>10179.215943864694</v>
      </c>
      <c r="L69" s="67">
        <f>RES_hhdet_in!L69-RES_hhdet_in_new!L69</f>
        <v>27197.871503444501</v>
      </c>
      <c r="M69" s="67">
        <f>RES_hhdet_in!M69-RES_hhdet_in_new!M69</f>
        <v>10006.500000000002</v>
      </c>
      <c r="N69" s="67">
        <f>RES_hhdet_in!N69-RES_hhdet_in_new!N69</f>
        <v>25093.229150883744</v>
      </c>
      <c r="O69" s="67">
        <f>RES_hhdet_in!O69-RES_hhdet_in_new!O69</f>
        <v>12741.985350612998</v>
      </c>
      <c r="P69" s="67">
        <f>RES_hhdet_in!P69-RES_hhdet_in_new!P69</f>
        <v>1805.0000000000409</v>
      </c>
      <c r="Q69" s="67">
        <f>RES_hhdet_in!Q69-RES_hhdet_in_new!Q69</f>
        <v>9103.7133028719472</v>
      </c>
    </row>
    <row r="70" spans="1:17" ht="12" customHeight="1" x14ac:dyDescent="0.25">
      <c r="A70" s="23" t="s">
        <v>159</v>
      </c>
      <c r="B70" s="67"/>
      <c r="C70" s="67">
        <f>RES_hhdet_in!C70-RES_hhdet_in_new!C70</f>
        <v>22.911857915464587</v>
      </c>
      <c r="D70" s="67">
        <f>RES_hhdet_in!D70-RES_hhdet_in_new!D70</f>
        <v>12.491433100703716</v>
      </c>
      <c r="E70" s="67">
        <f>RES_hhdet_in!E70-RES_hhdet_in_new!E70</f>
        <v>22.929280245728904</v>
      </c>
      <c r="F70" s="67">
        <f>RES_hhdet_in!F70-RES_hhdet_in_new!F70</f>
        <v>16.922714262320028</v>
      </c>
      <c r="G70" s="67">
        <f>RES_hhdet_in!G70-RES_hhdet_in_new!G70</f>
        <v>4.3302720144805562</v>
      </c>
      <c r="H70" s="67">
        <f>RES_hhdet_in!H70-RES_hhdet_in_new!H70</f>
        <v>1.9563796460223557</v>
      </c>
      <c r="I70" s="67">
        <f>RES_hhdet_in!I70-RES_hhdet_in_new!I70</f>
        <v>0</v>
      </c>
      <c r="J70" s="67">
        <f>RES_hhdet_in!J70-RES_hhdet_in_new!J70</f>
        <v>0</v>
      </c>
      <c r="K70" s="67">
        <f>RES_hhdet_in!K70-RES_hhdet_in_new!K70</f>
        <v>0</v>
      </c>
      <c r="L70" s="67">
        <f>RES_hhdet_in!L70-RES_hhdet_in_new!L70</f>
        <v>0</v>
      </c>
      <c r="M70" s="67">
        <f>RES_hhdet_in!M70-RES_hhdet_in_new!M70</f>
        <v>2876.5599338873826</v>
      </c>
      <c r="N70" s="67">
        <f>RES_hhdet_in!N70-RES_hhdet_in_new!N70</f>
        <v>263.76482721083084</v>
      </c>
      <c r="O70" s="67">
        <f>RES_hhdet_in!O70-RES_hhdet_in_new!O70</f>
        <v>0</v>
      </c>
      <c r="P70" s="67">
        <f>RES_hhdet_in!P70-RES_hhdet_in_new!P70</f>
        <v>2642</v>
      </c>
      <c r="Q70" s="67">
        <f>RES_hhdet_in!Q70-RES_hhdet_in_new!Q70</f>
        <v>622.18228258455429</v>
      </c>
    </row>
    <row r="71" spans="1:17" ht="12" hidden="1" customHeight="1" x14ac:dyDescent="0.25">
      <c r="A71" s="148" t="s">
        <v>109</v>
      </c>
      <c r="B71" s="67"/>
      <c r="C71" s="67">
        <f>RES_hhdet_in!C71-RES_hhdet_in_new!C71</f>
        <v>0</v>
      </c>
      <c r="D71" s="67">
        <f>RES_hhdet_in!D71-RES_hhdet_in_new!D71</f>
        <v>0</v>
      </c>
      <c r="E71" s="67">
        <f>RES_hhdet_in!E71-RES_hhdet_in_new!E71</f>
        <v>0</v>
      </c>
      <c r="F71" s="67">
        <f>RES_hhdet_in!F71-RES_hhdet_in_new!F71</f>
        <v>0</v>
      </c>
      <c r="G71" s="67">
        <f>RES_hhdet_in!G71-RES_hhdet_in_new!G71</f>
        <v>0</v>
      </c>
      <c r="H71" s="67">
        <f>RES_hhdet_in!H71-RES_hhdet_in_new!H71</f>
        <v>0</v>
      </c>
      <c r="I71" s="67">
        <f>RES_hhdet_in!I71-RES_hhdet_in_new!I71</f>
        <v>0</v>
      </c>
      <c r="J71" s="67">
        <f>RES_hhdet_in!J71-RES_hhdet_in_new!J71</f>
        <v>0</v>
      </c>
      <c r="K71" s="67">
        <f>RES_hhdet_in!K71-RES_hhdet_in_new!K71</f>
        <v>0</v>
      </c>
      <c r="L71" s="67">
        <f>RES_hhdet_in!L71-RES_hhdet_in_new!L71</f>
        <v>0</v>
      </c>
      <c r="M71" s="67">
        <f>RES_hhdet_in!M71-RES_hhdet_in_new!M71</f>
        <v>0</v>
      </c>
      <c r="N71" s="67">
        <f>RES_hhdet_in!N71-RES_hhdet_in_new!N71</f>
        <v>0</v>
      </c>
      <c r="O71" s="67">
        <f>RES_hhdet_in!O71-RES_hhdet_in_new!O71</f>
        <v>0</v>
      </c>
      <c r="P71" s="67">
        <f>RES_hhdet_in!P71-RES_hhdet_in_new!P71</f>
        <v>0</v>
      </c>
      <c r="Q71" s="67">
        <f>RES_hhdet_in!Q71-RES_hhdet_in_new!Q71</f>
        <v>0</v>
      </c>
    </row>
    <row r="72" spans="1:17" ht="12" hidden="1" customHeight="1" x14ac:dyDescent="0.25">
      <c r="A72" s="148" t="s">
        <v>59</v>
      </c>
      <c r="B72" s="67"/>
      <c r="C72" s="67">
        <f>RES_hhdet_in!C72-RES_hhdet_in_new!C72</f>
        <v>0</v>
      </c>
      <c r="D72" s="67">
        <f>RES_hhdet_in!D72-RES_hhdet_in_new!D72</f>
        <v>0</v>
      </c>
      <c r="E72" s="67">
        <f>RES_hhdet_in!E72-RES_hhdet_in_new!E72</f>
        <v>0</v>
      </c>
      <c r="F72" s="67">
        <f>RES_hhdet_in!F72-RES_hhdet_in_new!F72</f>
        <v>0</v>
      </c>
      <c r="G72" s="67">
        <f>RES_hhdet_in!G72-RES_hhdet_in_new!G72</f>
        <v>0</v>
      </c>
      <c r="H72" s="67">
        <f>RES_hhdet_in!H72-RES_hhdet_in_new!H72</f>
        <v>0</v>
      </c>
      <c r="I72" s="67">
        <f>RES_hhdet_in!I72-RES_hhdet_in_new!I72</f>
        <v>0</v>
      </c>
      <c r="J72" s="67">
        <f>RES_hhdet_in!J72-RES_hhdet_in_new!J72</f>
        <v>0</v>
      </c>
      <c r="K72" s="67">
        <f>RES_hhdet_in!K72-RES_hhdet_in_new!K72</f>
        <v>0</v>
      </c>
      <c r="L72" s="67">
        <f>RES_hhdet_in!L72-RES_hhdet_in_new!L72</f>
        <v>0</v>
      </c>
      <c r="M72" s="67">
        <f>RES_hhdet_in!M72-RES_hhdet_in_new!M72</f>
        <v>0</v>
      </c>
      <c r="N72" s="67">
        <f>RES_hhdet_in!N72-RES_hhdet_in_new!N72</f>
        <v>0</v>
      </c>
      <c r="O72" s="67">
        <f>RES_hhdet_in!O72-RES_hhdet_in_new!O72</f>
        <v>0</v>
      </c>
      <c r="P72" s="67">
        <f>RES_hhdet_in!P72-RES_hhdet_in_new!P72</f>
        <v>0</v>
      </c>
      <c r="Q72" s="67">
        <f>RES_hhdet_in!Q72-RES_hhdet_in_new!Q72</f>
        <v>0</v>
      </c>
    </row>
    <row r="73" spans="1:17" ht="12" customHeight="1" x14ac:dyDescent="0.25">
      <c r="A73" s="23" t="s">
        <v>142</v>
      </c>
      <c r="B73" s="67"/>
      <c r="C73" s="67">
        <f>RES_hhdet_in!C73-RES_hhdet_in_new!C73</f>
        <v>2550.6699754112497</v>
      </c>
      <c r="D73" s="67">
        <f>RES_hhdet_in!D73-RES_hhdet_in_new!D73</f>
        <v>1261.6298593198167</v>
      </c>
      <c r="E73" s="67">
        <f>RES_hhdet_in!E73-RES_hhdet_in_new!E73</f>
        <v>2400.8091108411581</v>
      </c>
      <c r="F73" s="67">
        <f>RES_hhdet_in!F73-RES_hhdet_in_new!F73</f>
        <v>1899.19185207806</v>
      </c>
      <c r="G73" s="67">
        <f>RES_hhdet_in!G73-RES_hhdet_in_new!G73</f>
        <v>506.13347093390894</v>
      </c>
      <c r="H73" s="67">
        <f>RES_hhdet_in!H73-RES_hhdet_in_new!H73</f>
        <v>459.5621475493499</v>
      </c>
      <c r="I73" s="67">
        <f>RES_hhdet_in!I73-RES_hhdet_in_new!I73</f>
        <v>0</v>
      </c>
      <c r="J73" s="67">
        <f>RES_hhdet_in!J73-RES_hhdet_in_new!J73</f>
        <v>0</v>
      </c>
      <c r="K73" s="67">
        <f>RES_hhdet_in!K73-RES_hhdet_in_new!K73</f>
        <v>0</v>
      </c>
      <c r="L73" s="67">
        <f>RES_hhdet_in!L73-RES_hhdet_in_new!L73</f>
        <v>0</v>
      </c>
      <c r="M73" s="67">
        <f>RES_hhdet_in!M73-RES_hhdet_in_new!M73</f>
        <v>0</v>
      </c>
      <c r="N73" s="67">
        <f>RES_hhdet_in!N73-RES_hhdet_in_new!N73</f>
        <v>5120.1114573887135</v>
      </c>
      <c r="O73" s="67">
        <f>RES_hhdet_in!O73-RES_hhdet_in_new!O73</f>
        <v>98.4750401154472</v>
      </c>
      <c r="P73" s="67">
        <f>RES_hhdet_in!P73-RES_hhdet_in_new!P73</f>
        <v>1304.2778465871177</v>
      </c>
      <c r="Q73" s="67">
        <f>RES_hhdet_in!Q73-RES_hhdet_in_new!Q73</f>
        <v>0</v>
      </c>
    </row>
    <row r="74" spans="1:17" ht="12" customHeight="1" x14ac:dyDescent="0.25">
      <c r="A74" s="23" t="s">
        <v>141</v>
      </c>
      <c r="B74" s="67"/>
      <c r="C74" s="67">
        <f>RES_hhdet_in!C74-RES_hhdet_in_new!C74</f>
        <v>3.8625226770607384</v>
      </c>
      <c r="D74" s="67">
        <f>RES_hhdet_in!D74-RES_hhdet_in_new!D74</f>
        <v>1.9961815612690401</v>
      </c>
      <c r="E74" s="67">
        <f>RES_hhdet_in!E74-RES_hhdet_in_new!E74</f>
        <v>2.5300210004430888</v>
      </c>
      <c r="F74" s="67">
        <f>RES_hhdet_in!F74-RES_hhdet_in_new!F74</f>
        <v>0</v>
      </c>
      <c r="G74" s="67">
        <f>RES_hhdet_in!G74-RES_hhdet_in_new!G74</f>
        <v>0</v>
      </c>
      <c r="H74" s="67">
        <f>RES_hhdet_in!H74-RES_hhdet_in_new!H74</f>
        <v>0</v>
      </c>
      <c r="I74" s="67">
        <f>RES_hhdet_in!I74-RES_hhdet_in_new!I74</f>
        <v>0</v>
      </c>
      <c r="J74" s="67">
        <f>RES_hhdet_in!J74-RES_hhdet_in_new!J74</f>
        <v>0</v>
      </c>
      <c r="K74" s="67">
        <f>RES_hhdet_in!K74-RES_hhdet_in_new!K74</f>
        <v>0</v>
      </c>
      <c r="L74" s="67">
        <f>RES_hhdet_in!L74-RES_hhdet_in_new!L74</f>
        <v>0</v>
      </c>
      <c r="M74" s="67">
        <f>RES_hhdet_in!M74-RES_hhdet_in_new!M74</f>
        <v>0</v>
      </c>
      <c r="N74" s="67">
        <f>RES_hhdet_in!N74-RES_hhdet_in_new!N74</f>
        <v>516.93640346526865</v>
      </c>
      <c r="O74" s="67">
        <f>RES_hhdet_in!O74-RES_hhdet_in_new!O74</f>
        <v>0</v>
      </c>
      <c r="P74" s="67">
        <f>RES_hhdet_in!P74-RES_hhdet_in_new!P74</f>
        <v>0</v>
      </c>
      <c r="Q74" s="67">
        <f>RES_hhdet_in!Q74-RES_hhdet_in_new!Q74</f>
        <v>0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/>
      <c r="C78" s="67">
        <f>RES_hhdet_in!C78-RES_hhdet_in_new!C78</f>
        <v>27588.578702877534</v>
      </c>
      <c r="D78" s="67">
        <f>RES_hhdet_in!D78-RES_hhdet_in_new!D78</f>
        <v>14241.942759221287</v>
      </c>
      <c r="E78" s="67">
        <f>RES_hhdet_in!E78-RES_hhdet_in_new!E78</f>
        <v>31889.129336087011</v>
      </c>
      <c r="F78" s="67">
        <f>RES_hhdet_in!F78-RES_hhdet_in_new!F78</f>
        <v>35377.248971561588</v>
      </c>
      <c r="G78" s="67">
        <f>RES_hhdet_in!G78-RES_hhdet_in_new!G78</f>
        <v>16689.084124267894</v>
      </c>
      <c r="H78" s="67">
        <f>RES_hhdet_in!H78-RES_hhdet_in_new!H78</f>
        <v>26061.557128267501</v>
      </c>
      <c r="I78" s="67">
        <f>RES_hhdet_in!I78-RES_hhdet_in_new!I78</f>
        <v>13006.848563250967</v>
      </c>
      <c r="J78" s="67">
        <f>RES_hhdet_in!J78-RES_hhdet_in_new!J78</f>
        <v>19221.875225861975</v>
      </c>
      <c r="K78" s="67">
        <f>RES_hhdet_in!K78-RES_hhdet_in_new!K78</f>
        <v>39086.776831122814</v>
      </c>
      <c r="L78" s="67">
        <f>RES_hhdet_in!L78-RES_hhdet_in_new!L78</f>
        <v>50355.155930853216</v>
      </c>
      <c r="M78" s="67">
        <f>RES_hhdet_in!M78-RES_hhdet_in_new!M78</f>
        <v>51360.074324467336</v>
      </c>
      <c r="N78" s="67">
        <f>RES_hhdet_in!N78-RES_hhdet_in_new!N78</f>
        <v>53972.066022125611</v>
      </c>
      <c r="O78" s="67">
        <f>RES_hhdet_in!O78-RES_hhdet_in_new!O78</f>
        <v>45707.752591356293</v>
      </c>
      <c r="P78" s="67">
        <f>RES_hhdet_in!P78-RES_hhdet_in_new!P78</f>
        <v>24066.026292998959</v>
      </c>
      <c r="Q78" s="67">
        <f>RES_hhdet_in!Q78-RES_hhdet_in_new!Q78</f>
        <v>30489.172825566686</v>
      </c>
    </row>
    <row r="79" spans="1:17" ht="12" customHeight="1" x14ac:dyDescent="0.25">
      <c r="A79" s="29" t="s">
        <v>140</v>
      </c>
      <c r="B79" s="83"/>
      <c r="C79" s="83">
        <f>RES_hhdet_in!C79-RES_hhdet_in_new!C79</f>
        <v>2883.0430860645129</v>
      </c>
      <c r="D79" s="83">
        <f>RES_hhdet_in!D79-RES_hhdet_in_new!D79</f>
        <v>4542.2762302311039</v>
      </c>
      <c r="E79" s="83">
        <f>RES_hhdet_in!E79-RES_hhdet_in_new!E79</f>
        <v>3243.8663991043904</v>
      </c>
      <c r="F79" s="83">
        <f>RES_hhdet_in!F79-RES_hhdet_in_new!F79</f>
        <v>2341.3079484446571</v>
      </c>
      <c r="G79" s="83">
        <f>RES_hhdet_in!G79-RES_hhdet_in_new!G79</f>
        <v>695.1178882896404</v>
      </c>
      <c r="H79" s="83">
        <f>RES_hhdet_in!H79-RES_hhdet_in_new!H79</f>
        <v>391.47370700104</v>
      </c>
      <c r="I79" s="83">
        <f>RES_hhdet_in!I79-RES_hhdet_in_new!I79</f>
        <v>4191.8037204499124</v>
      </c>
      <c r="J79" s="83">
        <f>RES_hhdet_in!J79-RES_hhdet_in_new!J79</f>
        <v>3213.0874845141279</v>
      </c>
      <c r="K79" s="83">
        <f>RES_hhdet_in!K79-RES_hhdet_in_new!K79</f>
        <v>7884.6209056459375</v>
      </c>
      <c r="L79" s="83">
        <f>RES_hhdet_in!L79-RES_hhdet_in_new!L79</f>
        <v>0</v>
      </c>
      <c r="M79" s="83">
        <f>RES_hhdet_in!M79-RES_hhdet_in_new!M79</f>
        <v>12278.834155614048</v>
      </c>
      <c r="N79" s="83">
        <f>RES_hhdet_in!N79-RES_hhdet_in_new!N79</f>
        <v>18260.699204900378</v>
      </c>
      <c r="O79" s="83">
        <f>RES_hhdet_in!O79-RES_hhdet_in_new!O79</f>
        <v>169.61611028382299</v>
      </c>
      <c r="P79" s="83">
        <f>RES_hhdet_in!P79-RES_hhdet_in_new!P79</f>
        <v>4061.4737070010428</v>
      </c>
      <c r="Q79" s="83">
        <f>RES_hhdet_in!Q79-RES_hhdet_in_new!Q79</f>
        <v>3714.0649838218978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/>
      <c r="C83" s="67">
        <f>RES_hhdet_in!C83-RES_hhdet_in_new!C83</f>
        <v>0</v>
      </c>
      <c r="D83" s="67">
        <f>RES_hhdet_in!D83-RES_hhdet_in_new!D83</f>
        <v>291.89654960622045</v>
      </c>
      <c r="E83" s="67">
        <f>RES_hhdet_in!E83-RES_hhdet_in_new!E83</f>
        <v>0</v>
      </c>
      <c r="F83" s="67">
        <f>RES_hhdet_in!F83-RES_hhdet_in_new!F83</f>
        <v>58.543721028941931</v>
      </c>
      <c r="G83" s="67">
        <f>RES_hhdet_in!G83-RES_hhdet_in_new!G83</f>
        <v>466.91666956311121</v>
      </c>
      <c r="H83" s="67">
        <f>RES_hhdet_in!H83-RES_hhdet_in_new!H83</f>
        <v>429.40373887506439</v>
      </c>
      <c r="I83" s="67">
        <f>RES_hhdet_in!I83-RES_hhdet_in_new!I83</f>
        <v>1406.9297249766523</v>
      </c>
      <c r="J83" s="67">
        <f>RES_hhdet_in!J83-RES_hhdet_in_new!J83</f>
        <v>216.9291493478687</v>
      </c>
      <c r="K83" s="67">
        <f>RES_hhdet_in!K83-RES_hhdet_in_new!K83</f>
        <v>1166.192608695555</v>
      </c>
      <c r="L83" s="67">
        <f>RES_hhdet_in!L83-RES_hhdet_in_new!L83</f>
        <v>272.3983259801642</v>
      </c>
      <c r="M83" s="67">
        <f>RES_hhdet_in!M83-RES_hhdet_in_new!M83</f>
        <v>631.57833505748306</v>
      </c>
      <c r="N83" s="67">
        <f>RES_hhdet_in!N83-RES_hhdet_in_new!N83</f>
        <v>2247.5480000756233</v>
      </c>
      <c r="O83" s="67">
        <f>RES_hhdet_in!O83-RES_hhdet_in_new!O83</f>
        <v>359.63123628846756</v>
      </c>
      <c r="P83" s="67">
        <f>RES_hhdet_in!P83-RES_hhdet_in_new!P83</f>
        <v>319.60578769932255</v>
      </c>
      <c r="Q83" s="67">
        <f>RES_hhdet_in!Q83-RES_hhdet_in_new!Q83</f>
        <v>1829.7977265245036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/>
      <c r="C86" s="67">
        <f>RES_hhdet_in!C86-RES_hhdet_in_new!C86</f>
        <v>7</v>
      </c>
      <c r="D86" s="67">
        <f>RES_hhdet_in!D86-RES_hhdet_in_new!D86</f>
        <v>9.5</v>
      </c>
      <c r="E86" s="67">
        <f>RES_hhdet_in!E86-RES_hhdet_in_new!E86</f>
        <v>7.75</v>
      </c>
      <c r="F86" s="67">
        <f>RES_hhdet_in!F86-RES_hhdet_in_new!F86</f>
        <v>10</v>
      </c>
      <c r="G86" s="67">
        <f>RES_hhdet_in!G86-RES_hhdet_in_new!G86</f>
        <v>17.25</v>
      </c>
      <c r="H86" s="67">
        <f>RES_hhdet_in!H86-RES_hhdet_in_new!H86</f>
        <v>17.5</v>
      </c>
      <c r="I86" s="67">
        <f>RES_hhdet_in!I86-RES_hhdet_in_new!I86</f>
        <v>32.75</v>
      </c>
      <c r="J86" s="67">
        <f>RES_hhdet_in!J86-RES_hhdet_in_new!J86</f>
        <v>13</v>
      </c>
      <c r="K86" s="67">
        <f>RES_hhdet_in!K86-RES_hhdet_in_new!K86</f>
        <v>32</v>
      </c>
      <c r="L86" s="67">
        <f>RES_hhdet_in!L86-RES_hhdet_in_new!L86</f>
        <v>19</v>
      </c>
      <c r="M86" s="67">
        <f>RES_hhdet_in!M86-RES_hhdet_in_new!M86</f>
        <v>29</v>
      </c>
      <c r="N86" s="67">
        <f>RES_hhdet_in!N86-RES_hhdet_in_new!N86</f>
        <v>68</v>
      </c>
      <c r="O86" s="67">
        <f>RES_hhdet_in!O86-RES_hhdet_in_new!O86</f>
        <v>35</v>
      </c>
      <c r="P86" s="67">
        <f>RES_hhdet_in!P86-RES_hhdet_in_new!P86</f>
        <v>33.000000000000007</v>
      </c>
      <c r="Q86" s="67">
        <f>RES_hhdet_in!Q86-RES_hhdet_in_new!Q86</f>
        <v>54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/>
      <c r="C88" s="67">
        <f>RES_hhdet_in!C88-RES_hhdet_in_new!C88</f>
        <v>375.76843271555197</v>
      </c>
      <c r="D88" s="67">
        <f>RES_hhdet_in!D88-RES_hhdet_in_new!D88</f>
        <v>150.46107705380666</v>
      </c>
      <c r="E88" s="67">
        <f>RES_hhdet_in!E88-RES_hhdet_in_new!E88</f>
        <v>195.8685058953574</v>
      </c>
      <c r="F88" s="67">
        <f>RES_hhdet_in!F88-RES_hhdet_in_new!F88</f>
        <v>310.63119807311546</v>
      </c>
      <c r="G88" s="67">
        <f>RES_hhdet_in!G88-RES_hhdet_in_new!G88</f>
        <v>186.92486950949805</v>
      </c>
      <c r="H88" s="67">
        <f>RES_hhdet_in!H88-RES_hhdet_in_new!H88</f>
        <v>175.54167283674883</v>
      </c>
      <c r="I88" s="67">
        <f>RES_hhdet_in!I88-RES_hhdet_in_new!I88</f>
        <v>1066.095697701068</v>
      </c>
      <c r="J88" s="67">
        <f>RES_hhdet_in!J88-RES_hhdet_in_new!J88</f>
        <v>112.16537115420464</v>
      </c>
      <c r="K88" s="67">
        <f>RES_hhdet_in!K88-RES_hhdet_in_new!K88</f>
        <v>1217.89451322689</v>
      </c>
      <c r="L88" s="67">
        <f>RES_hhdet_in!L88-RES_hhdet_in_new!L88</f>
        <v>181.5360445587809</v>
      </c>
      <c r="M88" s="67">
        <f>RES_hhdet_in!M88-RES_hhdet_in_new!M88</f>
        <v>993.85110545280281</v>
      </c>
      <c r="N88" s="67">
        <f>RES_hhdet_in!N88-RES_hhdet_in_new!N88</f>
        <v>1378.5515547201003</v>
      </c>
      <c r="O88" s="67">
        <f>RES_hhdet_in!O88-RES_hhdet_in_new!O88</f>
        <v>1279.4058319711858</v>
      </c>
      <c r="P88" s="67">
        <f>RES_hhdet_in!P88-RES_hhdet_in_new!P88</f>
        <v>800.86574837117519</v>
      </c>
      <c r="Q88" s="67">
        <f>RES_hhdet_in!Q88-RES_hhdet_in_new!Q88</f>
        <v>2672.6542610303131</v>
      </c>
    </row>
    <row r="89" spans="1:17" ht="12" customHeight="1" x14ac:dyDescent="0.25">
      <c r="A89" s="23" t="s">
        <v>155</v>
      </c>
      <c r="B89" s="67"/>
      <c r="C89" s="67">
        <f>RES_hhdet_in!C89-RES_hhdet_in_new!C89</f>
        <v>0.60656728444802577</v>
      </c>
      <c r="D89" s="67">
        <f>RES_hhdet_in!D89-RES_hhdet_in_new!D89</f>
        <v>0.11588936836860464</v>
      </c>
      <c r="E89" s="67">
        <f>RES_hhdet_in!E89-RES_hhdet_in_new!E89</f>
        <v>0.50649410464259392</v>
      </c>
      <c r="F89" s="67">
        <f>RES_hhdet_in!F89-RES_hhdet_in_new!F89</f>
        <v>2.5610377467638834E-2</v>
      </c>
      <c r="G89" s="67">
        <f>RES_hhdet_in!G89-RES_hhdet_in_new!G89</f>
        <v>0.14559700957771327</v>
      </c>
      <c r="H89" s="67">
        <f>RES_hhdet_in!H89-RES_hhdet_in_new!H89</f>
        <v>7.2710630334043458E-2</v>
      </c>
      <c r="I89" s="67">
        <f>RES_hhdet_in!I89-RES_hhdet_in_new!I89</f>
        <v>0</v>
      </c>
      <c r="J89" s="67">
        <f>RES_hhdet_in!J89-RES_hhdet_in_new!J89</f>
        <v>0</v>
      </c>
      <c r="K89" s="67">
        <f>RES_hhdet_in!K89-RES_hhdet_in_new!K89</f>
        <v>0</v>
      </c>
      <c r="L89" s="67">
        <f>RES_hhdet_in!L89-RES_hhdet_in_new!L89</f>
        <v>52.477738606612178</v>
      </c>
      <c r="M89" s="67">
        <f>RES_hhdet_in!M89-RES_hhdet_in_new!M89</f>
        <v>4.2331134284569316</v>
      </c>
      <c r="N89" s="67">
        <f>RES_hhdet_in!N89-RES_hhdet_in_new!N89</f>
        <v>0</v>
      </c>
      <c r="O89" s="67">
        <f>RES_hhdet_in!O89-RES_hhdet_in_new!O89</f>
        <v>0</v>
      </c>
      <c r="P89" s="67">
        <f>RES_hhdet_in!P89-RES_hhdet_in_new!P89</f>
        <v>0</v>
      </c>
      <c r="Q89" s="67">
        <f>RES_hhdet_in!Q89-RES_hhdet_in_new!Q89</f>
        <v>0</v>
      </c>
    </row>
    <row r="90" spans="1:17" ht="12" hidden="1" customHeight="1" x14ac:dyDescent="0.25">
      <c r="A90" s="148" t="s">
        <v>55</v>
      </c>
      <c r="B90" s="67"/>
      <c r="C90" s="67">
        <f>RES_hhdet_in!C90-RES_hhdet_in_new!C90</f>
        <v>0</v>
      </c>
      <c r="D90" s="67">
        <f>RES_hhdet_in!D90-RES_hhdet_in_new!D90</f>
        <v>0</v>
      </c>
      <c r="E90" s="67">
        <f>RES_hhdet_in!E90-RES_hhdet_in_new!E90</f>
        <v>0</v>
      </c>
      <c r="F90" s="67">
        <f>RES_hhdet_in!F90-RES_hhdet_in_new!F90</f>
        <v>0</v>
      </c>
      <c r="G90" s="67">
        <f>RES_hhdet_in!G90-RES_hhdet_in_new!G90</f>
        <v>0</v>
      </c>
      <c r="H90" s="67">
        <f>RES_hhdet_in!H90-RES_hhdet_in_new!H90</f>
        <v>0</v>
      </c>
      <c r="I90" s="67">
        <f>RES_hhdet_in!I90-RES_hhdet_in_new!I90</f>
        <v>0</v>
      </c>
      <c r="J90" s="67">
        <f>RES_hhdet_in!J90-RES_hhdet_in_new!J90</f>
        <v>0</v>
      </c>
      <c r="K90" s="67">
        <f>RES_hhdet_in!K90-RES_hhdet_in_new!K90</f>
        <v>0</v>
      </c>
      <c r="L90" s="67">
        <f>RES_hhdet_in!L90-RES_hhdet_in_new!L90</f>
        <v>0</v>
      </c>
      <c r="M90" s="67">
        <f>RES_hhdet_in!M90-RES_hhdet_in_new!M90</f>
        <v>0</v>
      </c>
      <c r="N90" s="67">
        <f>RES_hhdet_in!N90-RES_hhdet_in_new!N90</f>
        <v>0</v>
      </c>
      <c r="O90" s="67">
        <f>RES_hhdet_in!O90-RES_hhdet_in_new!O90</f>
        <v>0</v>
      </c>
      <c r="P90" s="67">
        <f>RES_hhdet_in!P90-RES_hhdet_in_new!P90</f>
        <v>0</v>
      </c>
      <c r="Q90" s="67">
        <f>RES_hhdet_in!Q90-RES_hhdet_in_new!Q90</f>
        <v>0</v>
      </c>
    </row>
    <row r="91" spans="1:17" ht="12" hidden="1" customHeight="1" x14ac:dyDescent="0.25">
      <c r="A91" s="148" t="s">
        <v>59</v>
      </c>
      <c r="B91" s="67"/>
      <c r="C91" s="67">
        <f>RES_hhdet_in!C91-RES_hhdet_in_new!C91</f>
        <v>0</v>
      </c>
      <c r="D91" s="67">
        <f>RES_hhdet_in!D91-RES_hhdet_in_new!D91</f>
        <v>0</v>
      </c>
      <c r="E91" s="67">
        <f>RES_hhdet_in!E91-RES_hhdet_in_new!E91</f>
        <v>0</v>
      </c>
      <c r="F91" s="67">
        <f>RES_hhdet_in!F91-RES_hhdet_in_new!F91</f>
        <v>0</v>
      </c>
      <c r="G91" s="67">
        <f>RES_hhdet_in!G91-RES_hhdet_in_new!G91</f>
        <v>0</v>
      </c>
      <c r="H91" s="67">
        <f>RES_hhdet_in!H91-RES_hhdet_in_new!H91</f>
        <v>0</v>
      </c>
      <c r="I91" s="67">
        <f>RES_hhdet_in!I91-RES_hhdet_in_new!I91</f>
        <v>0</v>
      </c>
      <c r="J91" s="67">
        <f>RES_hhdet_in!J91-RES_hhdet_in_new!J91</f>
        <v>0</v>
      </c>
      <c r="K91" s="67">
        <f>RES_hhdet_in!K91-RES_hhdet_in_new!K91</f>
        <v>0</v>
      </c>
      <c r="L91" s="67">
        <f>RES_hhdet_in!L91-RES_hhdet_in_new!L91</f>
        <v>0</v>
      </c>
      <c r="M91" s="67">
        <f>RES_hhdet_in!M91-RES_hhdet_in_new!M91</f>
        <v>0</v>
      </c>
      <c r="N91" s="67">
        <f>RES_hhdet_in!N91-RES_hhdet_in_new!N91</f>
        <v>0</v>
      </c>
      <c r="O91" s="67">
        <f>RES_hhdet_in!O91-RES_hhdet_in_new!O91</f>
        <v>0</v>
      </c>
      <c r="P91" s="67">
        <f>RES_hhdet_in!P91-RES_hhdet_in_new!P91</f>
        <v>0</v>
      </c>
      <c r="Q91" s="67">
        <f>RES_hhdet_in!Q91-RES_hhdet_in_new!Q91</f>
        <v>0</v>
      </c>
    </row>
    <row r="92" spans="1:17" ht="12" customHeight="1" x14ac:dyDescent="0.25">
      <c r="A92" s="23" t="s">
        <v>144</v>
      </c>
      <c r="B92" s="67"/>
      <c r="C92" s="67">
        <f>RES_hhdet_in!C92-RES_hhdet_in_new!C92</f>
        <v>805.23323008849559</v>
      </c>
      <c r="D92" s="67">
        <f>RES_hhdet_in!D92-RES_hhdet_in_new!D92</f>
        <v>79.595741030414203</v>
      </c>
      <c r="E92" s="67">
        <f>RES_hhdet_in!E92-RES_hhdet_in_new!E92</f>
        <v>677.3076774691358</v>
      </c>
      <c r="F92" s="67">
        <f>RES_hhdet_in!F92-RES_hhdet_in_new!F92</f>
        <v>379.84008457196859</v>
      </c>
      <c r="G92" s="67">
        <f>RES_hhdet_in!G92-RES_hhdet_in_new!G92</f>
        <v>179.42912460469452</v>
      </c>
      <c r="H92" s="67">
        <f>RES_hhdet_in!H92-RES_hhdet_in_new!H92</f>
        <v>337.99999999999977</v>
      </c>
      <c r="I92" s="67">
        <f>RES_hhdet_in!I92-RES_hhdet_in_new!I92</f>
        <v>469.36748879650082</v>
      </c>
      <c r="J92" s="67">
        <f>RES_hhdet_in!J92-RES_hhdet_in_new!J92</f>
        <v>68.337689230162226</v>
      </c>
      <c r="K92" s="67">
        <f>RES_hhdet_in!K92-RES_hhdet_in_new!K92</f>
        <v>110.17787210481772</v>
      </c>
      <c r="L92" s="67">
        <f>RES_hhdet_in!L92-RES_hhdet_in_new!L92</f>
        <v>0</v>
      </c>
      <c r="M92" s="67">
        <f>RES_hhdet_in!M92-RES_hhdet_in_new!M92</f>
        <v>0</v>
      </c>
      <c r="N92" s="67">
        <f>RES_hhdet_in!N92-RES_hhdet_in_new!N92</f>
        <v>0</v>
      </c>
      <c r="O92" s="67">
        <f>RES_hhdet_in!O92-RES_hhdet_in_new!O92</f>
        <v>5026.9999999999991</v>
      </c>
      <c r="P92" s="67">
        <f>RES_hhdet_in!P92-RES_hhdet_in_new!P92</f>
        <v>174.62082018341135</v>
      </c>
      <c r="Q92" s="67">
        <f>RES_hhdet_in!Q92-RES_hhdet_in_new!Q92</f>
        <v>0</v>
      </c>
    </row>
    <row r="93" spans="1:17" ht="12" customHeight="1" x14ac:dyDescent="0.25">
      <c r="A93" s="23" t="s">
        <v>143</v>
      </c>
      <c r="B93" s="67"/>
      <c r="C93" s="67">
        <f>RES_hhdet_in!C93-RES_hhdet_in_new!C93</f>
        <v>1.1417699115044249</v>
      </c>
      <c r="D93" s="67">
        <f>RES_hhdet_in!D93-RES_hhdet_in_new!D93</f>
        <v>2.7499999999999956</v>
      </c>
      <c r="E93" s="67">
        <f>RES_hhdet_in!E93-RES_hhdet_in_new!E93</f>
        <v>2.6298225308641978</v>
      </c>
      <c r="F93" s="67">
        <f>RES_hhdet_in!F93-RES_hhdet_in_new!F93</f>
        <v>5.3795604572865976</v>
      </c>
      <c r="G93" s="67">
        <f>RES_hhdet_in!G93-RES_hhdet_in_new!G93</f>
        <v>5.7500000000000062</v>
      </c>
      <c r="H93" s="67">
        <f>RES_hhdet_in!H93-RES_hhdet_in_new!H93</f>
        <v>6.5144026508312667</v>
      </c>
      <c r="I93" s="67">
        <f>RES_hhdet_in!I93-RES_hhdet_in_new!I93</f>
        <v>23.750000000000032</v>
      </c>
      <c r="J93" s="67">
        <f>RES_hhdet_in!J93-RES_hhdet_in_new!J93</f>
        <v>42.750000000000007</v>
      </c>
      <c r="K93" s="67">
        <f>RES_hhdet_in!K93-RES_hhdet_in_new!K93</f>
        <v>14.837772515320673</v>
      </c>
      <c r="L93" s="67">
        <f>RES_hhdet_in!L93-RES_hhdet_in_new!L93</f>
        <v>2.8069118716094121</v>
      </c>
      <c r="M93" s="67">
        <f>RES_hhdet_in!M93-RES_hhdet_in_new!M93</f>
        <v>0</v>
      </c>
      <c r="N93" s="67">
        <f>RES_hhdet_in!N93-RES_hhdet_in_new!N93</f>
        <v>0</v>
      </c>
      <c r="O93" s="67">
        <f>RES_hhdet_in!O93-RES_hhdet_in_new!O93</f>
        <v>640.99999999999977</v>
      </c>
      <c r="P93" s="67">
        <f>RES_hhdet_in!P93-RES_hhdet_in_new!P93</f>
        <v>27.086290567875025</v>
      </c>
      <c r="Q93" s="67">
        <f>RES_hhdet_in!Q93-RES_hhdet_in_new!Q93</f>
        <v>0</v>
      </c>
    </row>
    <row r="94" spans="1:17" ht="12" hidden="1" customHeight="1" x14ac:dyDescent="0.25">
      <c r="A94" s="148" t="s">
        <v>57</v>
      </c>
      <c r="B94" s="67"/>
      <c r="C94" s="67">
        <f>RES_hhdet_in!C94-RES_hhdet_in_new!C94</f>
        <v>0</v>
      </c>
      <c r="D94" s="67">
        <f>RES_hhdet_in!D94-RES_hhdet_in_new!D94</f>
        <v>0</v>
      </c>
      <c r="E94" s="67">
        <f>RES_hhdet_in!E94-RES_hhdet_in_new!E94</f>
        <v>0</v>
      </c>
      <c r="F94" s="67">
        <f>RES_hhdet_in!F94-RES_hhdet_in_new!F94</f>
        <v>0</v>
      </c>
      <c r="G94" s="67">
        <f>RES_hhdet_in!G94-RES_hhdet_in_new!G94</f>
        <v>0</v>
      </c>
      <c r="H94" s="67">
        <f>RES_hhdet_in!H94-RES_hhdet_in_new!H94</f>
        <v>0</v>
      </c>
      <c r="I94" s="67">
        <f>RES_hhdet_in!I94-RES_hhdet_in_new!I94</f>
        <v>0</v>
      </c>
      <c r="J94" s="67">
        <f>RES_hhdet_in!J94-RES_hhdet_in_new!J94</f>
        <v>0</v>
      </c>
      <c r="K94" s="67">
        <f>RES_hhdet_in!K94-RES_hhdet_in_new!K94</f>
        <v>0</v>
      </c>
      <c r="L94" s="67">
        <f>RES_hhdet_in!L94-RES_hhdet_in_new!L94</f>
        <v>0</v>
      </c>
      <c r="M94" s="67">
        <f>RES_hhdet_in!M94-RES_hhdet_in_new!M94</f>
        <v>0</v>
      </c>
      <c r="N94" s="67">
        <f>RES_hhdet_in!N94-RES_hhdet_in_new!N94</f>
        <v>0</v>
      </c>
      <c r="O94" s="67">
        <f>RES_hhdet_in!O94-RES_hhdet_in_new!O94</f>
        <v>0</v>
      </c>
      <c r="P94" s="67">
        <f>RES_hhdet_in!P94-RES_hhdet_in_new!P94</f>
        <v>0</v>
      </c>
      <c r="Q94" s="67">
        <f>RES_hhdet_in!Q94-RES_hhdet_in_new!Q94</f>
        <v>0</v>
      </c>
    </row>
    <row r="95" spans="1:17" ht="12" hidden="1" customHeight="1" x14ac:dyDescent="0.25">
      <c r="A95" s="148" t="s">
        <v>59</v>
      </c>
      <c r="B95" s="67"/>
      <c r="C95" s="67">
        <f>RES_hhdet_in!C95-RES_hhdet_in_new!C95</f>
        <v>0</v>
      </c>
      <c r="D95" s="67">
        <f>RES_hhdet_in!D95-RES_hhdet_in_new!D95</f>
        <v>0</v>
      </c>
      <c r="E95" s="67">
        <f>RES_hhdet_in!E95-RES_hhdet_in_new!E95</f>
        <v>0</v>
      </c>
      <c r="F95" s="67">
        <f>RES_hhdet_in!F95-RES_hhdet_in_new!F95</f>
        <v>0</v>
      </c>
      <c r="G95" s="67">
        <f>RES_hhdet_in!G95-RES_hhdet_in_new!G95</f>
        <v>0</v>
      </c>
      <c r="H95" s="67">
        <f>RES_hhdet_in!H95-RES_hhdet_in_new!H95</f>
        <v>0</v>
      </c>
      <c r="I95" s="67">
        <f>RES_hhdet_in!I95-RES_hhdet_in_new!I95</f>
        <v>0</v>
      </c>
      <c r="J95" s="67">
        <f>RES_hhdet_in!J95-RES_hhdet_in_new!J95</f>
        <v>0</v>
      </c>
      <c r="K95" s="67">
        <f>RES_hhdet_in!K95-RES_hhdet_in_new!K95</f>
        <v>0</v>
      </c>
      <c r="L95" s="67">
        <f>RES_hhdet_in!L95-RES_hhdet_in_new!L95</f>
        <v>0</v>
      </c>
      <c r="M95" s="67">
        <f>RES_hhdet_in!M95-RES_hhdet_in_new!M95</f>
        <v>0</v>
      </c>
      <c r="N95" s="67">
        <f>RES_hhdet_in!N95-RES_hhdet_in_new!N95</f>
        <v>0</v>
      </c>
      <c r="O95" s="67">
        <f>RES_hhdet_in!O95-RES_hhdet_in_new!O95</f>
        <v>0</v>
      </c>
      <c r="P95" s="67">
        <f>RES_hhdet_in!P95-RES_hhdet_in_new!P95</f>
        <v>0</v>
      </c>
      <c r="Q95" s="67">
        <f>RES_hhdet_in!Q95-RES_hhdet_in_new!Q95</f>
        <v>0</v>
      </c>
    </row>
    <row r="96" spans="1:17" ht="12" customHeight="1" x14ac:dyDescent="0.25">
      <c r="A96" s="23" t="s">
        <v>142</v>
      </c>
      <c r="B96" s="67"/>
      <c r="C96" s="67">
        <f>RES_hhdet_in!C96-RES_hhdet_in_new!C96</f>
        <v>0</v>
      </c>
      <c r="D96" s="67">
        <f>RES_hhdet_in!D96-RES_hhdet_in_new!D96</f>
        <v>446.17646458341926</v>
      </c>
      <c r="E96" s="67">
        <f>RES_hhdet_in!E96-RES_hhdet_in_new!E96</f>
        <v>0</v>
      </c>
      <c r="F96" s="67">
        <f>RES_hhdet_in!F96-RES_hhdet_in_new!F96</f>
        <v>14.999899640768932</v>
      </c>
      <c r="G96" s="67">
        <f>RES_hhdet_in!G96-RES_hhdet_in_new!G96</f>
        <v>366.5860994354789</v>
      </c>
      <c r="H96" s="67">
        <f>RES_hhdet_in!H96-RES_hhdet_in_new!H96</f>
        <v>131.425592276234</v>
      </c>
      <c r="I96" s="67">
        <f>RES_hhdet_in!I96-RES_hhdet_in_new!I96</f>
        <v>598.01486789232285</v>
      </c>
      <c r="J96" s="67">
        <f>RES_hhdet_in!J96-RES_hhdet_in_new!J96</f>
        <v>374.80540193772197</v>
      </c>
      <c r="K96" s="67">
        <f>RES_hhdet_in!K96-RES_hhdet_in_new!K96</f>
        <v>1105.0072361576072</v>
      </c>
      <c r="L96" s="67">
        <f>RES_hhdet_in!L96-RES_hhdet_in_new!L96</f>
        <v>1165.9215727313708</v>
      </c>
      <c r="M96" s="67">
        <f>RES_hhdet_in!M96-RES_hhdet_in_new!M96</f>
        <v>679.20109636810491</v>
      </c>
      <c r="N96" s="67">
        <f>RES_hhdet_in!N96-RES_hhdet_in_new!N96</f>
        <v>1602.7959471947881</v>
      </c>
      <c r="O96" s="67">
        <f>RES_hhdet_in!O96-RES_hhdet_in_new!O96</f>
        <v>0</v>
      </c>
      <c r="P96" s="67">
        <f>RES_hhdet_in!P96-RES_hhdet_in_new!P96</f>
        <v>0</v>
      </c>
      <c r="Q96" s="67">
        <f>RES_hhdet_in!Q96-RES_hhdet_in_new!Q96</f>
        <v>368.34973521123607</v>
      </c>
    </row>
    <row r="97" spans="1:17" ht="12" customHeight="1" x14ac:dyDescent="0.25">
      <c r="A97" s="23" t="s">
        <v>141</v>
      </c>
      <c r="B97" s="67"/>
      <c r="C97" s="67">
        <f>RES_hhdet_in!C97-RES_hhdet_in_new!C97</f>
        <v>0</v>
      </c>
      <c r="D97" s="67">
        <f>RES_hhdet_in!D97-RES_hhdet_in_new!D97</f>
        <v>0.22077615481917334</v>
      </c>
      <c r="E97" s="67">
        <f>RES_hhdet_in!E97-RES_hhdet_in_new!E97</f>
        <v>0</v>
      </c>
      <c r="F97" s="67">
        <f>RES_hhdet_in!F97-RES_hhdet_in_new!F97</f>
        <v>0.74999999999999856</v>
      </c>
      <c r="G97" s="67">
        <f>RES_hhdet_in!G97-RES_hhdet_in_new!G97</f>
        <v>3.3400386571107887E-2</v>
      </c>
      <c r="H97" s="67">
        <f>RES_hhdet_in!H97-RES_hhdet_in_new!H97</f>
        <v>0</v>
      </c>
      <c r="I97" s="67">
        <f>RES_hhdet_in!I97-RES_hhdet_in_new!I97</f>
        <v>0</v>
      </c>
      <c r="J97" s="67">
        <f>RES_hhdet_in!J97-RES_hhdet_in_new!J97</f>
        <v>0</v>
      </c>
      <c r="K97" s="67">
        <f>RES_hhdet_in!K97-RES_hhdet_in_new!K97</f>
        <v>0</v>
      </c>
      <c r="L97" s="67">
        <f>RES_hhdet_in!L97-RES_hhdet_in_new!L97</f>
        <v>0</v>
      </c>
      <c r="M97" s="67">
        <f>RES_hhdet_in!M97-RES_hhdet_in_new!M97</f>
        <v>0</v>
      </c>
      <c r="N97" s="67">
        <f>RES_hhdet_in!N97-RES_hhdet_in_new!N97</f>
        <v>235.55862094676775</v>
      </c>
      <c r="O97" s="67">
        <f>RES_hhdet_in!O97-RES_hhdet_in_new!O97</f>
        <v>0</v>
      </c>
      <c r="P97" s="67">
        <f>RES_hhdet_in!P97-RES_hhdet_in_new!P97</f>
        <v>0</v>
      </c>
      <c r="Q97" s="67">
        <f>RES_hhdet_in!Q97-RES_hhdet_in_new!Q97</f>
        <v>0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/>
      <c r="C101" s="67">
        <f>RES_hhdet_in!C101-RES_hhdet_in_new!C101</f>
        <v>0</v>
      </c>
      <c r="D101" s="67">
        <f>RES_hhdet_in!D101-RES_hhdet_in_new!D101</f>
        <v>0</v>
      </c>
      <c r="E101" s="67">
        <f>RES_hhdet_in!E101-RES_hhdet_in_new!E101</f>
        <v>0</v>
      </c>
      <c r="F101" s="67">
        <f>RES_hhdet_in!F101-RES_hhdet_in_new!F101</f>
        <v>0</v>
      </c>
      <c r="G101" s="67">
        <f>RES_hhdet_in!G101-RES_hhdet_in_new!G101</f>
        <v>0</v>
      </c>
      <c r="H101" s="67">
        <f>RES_hhdet_in!H101-RES_hhdet_in_new!H101</f>
        <v>0</v>
      </c>
      <c r="I101" s="67">
        <f>RES_hhdet_in!I101-RES_hhdet_in_new!I101</f>
        <v>0</v>
      </c>
      <c r="J101" s="67">
        <f>RES_hhdet_in!J101-RES_hhdet_in_new!J101</f>
        <v>0</v>
      </c>
      <c r="K101" s="67">
        <f>RES_hhdet_in!K101-RES_hhdet_in_new!K101</f>
        <v>0</v>
      </c>
      <c r="L101" s="67">
        <f>RES_hhdet_in!L101-RES_hhdet_in_new!L101</f>
        <v>0</v>
      </c>
      <c r="M101" s="67">
        <f>RES_hhdet_in!M101-RES_hhdet_in_new!M101</f>
        <v>0</v>
      </c>
      <c r="N101" s="67">
        <f>RES_hhdet_in!N101-RES_hhdet_in_new!N101</f>
        <v>0</v>
      </c>
      <c r="O101" s="67">
        <f>RES_hhdet_in!O101-RES_hhdet_in_new!O101</f>
        <v>0</v>
      </c>
      <c r="P101" s="67">
        <f>RES_hhdet_in!P101-RES_hhdet_in_new!P101</f>
        <v>0</v>
      </c>
      <c r="Q101" s="67">
        <f>RES_hhdet_in!Q101-RES_hhdet_in_new!Q101</f>
        <v>0</v>
      </c>
    </row>
    <row r="102" spans="1:17" ht="12" customHeight="1" x14ac:dyDescent="0.25">
      <c r="A102" s="23" t="s">
        <v>57</v>
      </c>
      <c r="B102" s="67"/>
      <c r="C102" s="67">
        <f>RES_hhdet_in!C102-RES_hhdet_in_new!C102</f>
        <v>410.25</v>
      </c>
      <c r="D102" s="67">
        <f>RES_hhdet_in!D102-RES_hhdet_in_new!D102</f>
        <v>41.031667772832783</v>
      </c>
      <c r="E102" s="67">
        <f>RES_hhdet_in!E102-RES_hhdet_in_new!E102</f>
        <v>26.781667772832932</v>
      </c>
      <c r="F102" s="67">
        <f>RES_hhdet_in!F102-RES_hhdet_in_new!F102</f>
        <v>275.90748623740984</v>
      </c>
      <c r="G102" s="67">
        <f>RES_hhdet_in!G102-RES_hhdet_in_new!G102</f>
        <v>396.64528093744684</v>
      </c>
      <c r="H102" s="67">
        <f>RES_hhdet_in!H102-RES_hhdet_in_new!H102</f>
        <v>865.61859490457971</v>
      </c>
      <c r="I102" s="67">
        <f>RES_hhdet_in!I102-RES_hhdet_in_new!I102</f>
        <v>317.03255559719514</v>
      </c>
      <c r="J102" s="67">
        <f>RES_hhdet_in!J102-RES_hhdet_in_new!J102</f>
        <v>693.78255559719446</v>
      </c>
      <c r="K102" s="67">
        <f>RES_hhdet_in!K102-RES_hhdet_in_new!K102</f>
        <v>177.19572029427079</v>
      </c>
      <c r="L102" s="67">
        <f>RES_hhdet_in!L102-RES_hhdet_in_new!L102</f>
        <v>1177.9457202942708</v>
      </c>
      <c r="M102" s="67">
        <f>RES_hhdet_in!M102-RES_hhdet_in_new!M102</f>
        <v>589.17893866693362</v>
      </c>
      <c r="N102" s="67">
        <f>RES_hhdet_in!N102-RES_hhdet_in_new!N102</f>
        <v>237.209116426641</v>
      </c>
      <c r="O102" s="67">
        <f>RES_hhdet_in!O102-RES_hhdet_in_new!O102</f>
        <v>4222.9591164266403</v>
      </c>
      <c r="P102" s="67">
        <f>RES_hhdet_in!P102-RES_hhdet_in_new!P102</f>
        <v>2072.4999999999991</v>
      </c>
      <c r="Q102" s="67">
        <f>RES_hhdet_in!Q102-RES_hhdet_in_new!Q102</f>
        <v>3011.6249999999991</v>
      </c>
    </row>
    <row r="103" spans="1:17" ht="12" customHeight="1" x14ac:dyDescent="0.25">
      <c r="A103" s="29" t="s">
        <v>140</v>
      </c>
      <c r="B103" s="83"/>
      <c r="C103" s="83">
        <f>RES_hhdet_in!C103-RES_hhdet_in_new!C103</f>
        <v>112</v>
      </c>
      <c r="D103" s="83">
        <f>RES_hhdet_in!D103-RES_hhdet_in_new!D103</f>
        <v>786.52154960622101</v>
      </c>
      <c r="E103" s="83">
        <f>RES_hhdet_in!E103-RES_hhdet_in_new!E103</f>
        <v>543</v>
      </c>
      <c r="F103" s="83">
        <f>RES_hhdet_in!F103-RES_hhdet_in_new!F103</f>
        <v>288.17790145819879</v>
      </c>
      <c r="G103" s="83">
        <f>RES_hhdet_in!G103-RES_hhdet_in_new!G103</f>
        <v>406.54166956311155</v>
      </c>
      <c r="H103" s="83">
        <f>RES_hhdet_in!H103-RES_hhdet_in_new!H103</f>
        <v>296.11974101285341</v>
      </c>
      <c r="I103" s="83">
        <f>RES_hhdet_in!I103-RES_hhdet_in_new!I103</f>
        <v>2042.5547249766523</v>
      </c>
      <c r="J103" s="83">
        <f>RES_hhdet_in!J103-RES_hhdet_in_new!J103</f>
        <v>163.5541493478691</v>
      </c>
      <c r="K103" s="83">
        <f>RES_hhdet_in!K103-RES_hhdet_in_new!K103</f>
        <v>2404.8176086955555</v>
      </c>
      <c r="L103" s="83">
        <f>RES_hhdet_in!L103-RES_hhdet_in_new!L103</f>
        <v>192.11665820733106</v>
      </c>
      <c r="M103" s="83">
        <f>RES_hhdet_in!M103-RES_hhdet_in_new!M103</f>
        <v>1264.426420906053</v>
      </c>
      <c r="N103" s="83">
        <f>RES_hhdet_in!N103-RES_hhdet_in_new!N103</f>
        <v>3208.2113010624389</v>
      </c>
      <c r="O103" s="83">
        <f>RES_hhdet_in!O103-RES_hhdet_in_new!O103</f>
        <v>0</v>
      </c>
      <c r="P103" s="83">
        <f>RES_hhdet_in!P103-RES_hhdet_in_new!P103</f>
        <v>1685.2020488242583</v>
      </c>
      <c r="Q103" s="83">
        <f>RES_hhdet_in!Q103-RES_hhdet_in_new!Q103</f>
        <v>4645.0491687895174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/>
      <c r="C107" s="67">
        <f>RES_hhdet_in!C107-RES_hhdet_in_new!C107</f>
        <v>0</v>
      </c>
      <c r="D107" s="67">
        <f>RES_hhdet_in!D107-RES_hhdet_in_new!D107</f>
        <v>0</v>
      </c>
      <c r="E107" s="67">
        <f>RES_hhdet_in!E107-RES_hhdet_in_new!E107</f>
        <v>0</v>
      </c>
      <c r="F107" s="67">
        <f>RES_hhdet_in!F107-RES_hhdet_in_new!F107</f>
        <v>0</v>
      </c>
      <c r="G107" s="67">
        <f>RES_hhdet_in!G107-RES_hhdet_in_new!G107</f>
        <v>0</v>
      </c>
      <c r="H107" s="67">
        <f>RES_hhdet_in!H107-RES_hhdet_in_new!H107</f>
        <v>0</v>
      </c>
      <c r="I107" s="67">
        <f>RES_hhdet_in!I107-RES_hhdet_in_new!I107</f>
        <v>0</v>
      </c>
      <c r="J107" s="67">
        <f>RES_hhdet_in!J107-RES_hhdet_in_new!J107</f>
        <v>0</v>
      </c>
      <c r="K107" s="67">
        <f>RES_hhdet_in!K107-RES_hhdet_in_new!K107</f>
        <v>0</v>
      </c>
      <c r="L107" s="67">
        <f>RES_hhdet_in!L107-RES_hhdet_in_new!L107</f>
        <v>0</v>
      </c>
      <c r="M107" s="67">
        <f>RES_hhdet_in!M107-RES_hhdet_in_new!M107</f>
        <v>0</v>
      </c>
      <c r="N107" s="67">
        <f>RES_hhdet_in!N107-RES_hhdet_in_new!N107</f>
        <v>0</v>
      </c>
      <c r="O107" s="67">
        <f>RES_hhdet_in!O107-RES_hhdet_in_new!O107</f>
        <v>0</v>
      </c>
      <c r="P107" s="67">
        <f>RES_hhdet_in!P107-RES_hhdet_in_new!P107</f>
        <v>0</v>
      </c>
      <c r="Q107" s="67">
        <f>RES_hhdet_in!Q107-RES_hhdet_in_new!Q107</f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/>
      <c r="C110" s="67">
        <f>RES_hhdet_in!C110-RES_hhdet_in_new!C110</f>
        <v>0</v>
      </c>
      <c r="D110" s="67">
        <f>RES_hhdet_in!D110-RES_hhdet_in_new!D110</f>
        <v>0</v>
      </c>
      <c r="E110" s="67">
        <f>RES_hhdet_in!E110-RES_hhdet_in_new!E110</f>
        <v>0</v>
      </c>
      <c r="F110" s="67">
        <f>RES_hhdet_in!F110-RES_hhdet_in_new!F110</f>
        <v>0</v>
      </c>
      <c r="G110" s="67">
        <f>RES_hhdet_in!G110-RES_hhdet_in_new!G110</f>
        <v>0</v>
      </c>
      <c r="H110" s="67">
        <f>RES_hhdet_in!H110-RES_hhdet_in_new!H110</f>
        <v>0</v>
      </c>
      <c r="I110" s="67">
        <f>RES_hhdet_in!I110-RES_hhdet_in_new!I110</f>
        <v>0</v>
      </c>
      <c r="J110" s="67">
        <f>RES_hhdet_in!J110-RES_hhdet_in_new!J110</f>
        <v>0</v>
      </c>
      <c r="K110" s="67">
        <f>RES_hhdet_in!K110-RES_hhdet_in_new!K110</f>
        <v>0</v>
      </c>
      <c r="L110" s="67">
        <f>RES_hhdet_in!L110-RES_hhdet_in_new!L110</f>
        <v>0</v>
      </c>
      <c r="M110" s="67">
        <f>RES_hhdet_in!M110-RES_hhdet_in_new!M110</f>
        <v>0</v>
      </c>
      <c r="N110" s="67">
        <f>RES_hhdet_in!N110-RES_hhdet_in_new!N110</f>
        <v>0</v>
      </c>
      <c r="O110" s="67">
        <f>RES_hhdet_in!O110-RES_hhdet_in_new!O110</f>
        <v>0</v>
      </c>
      <c r="P110" s="67">
        <f>RES_hhdet_in!P110-RES_hhdet_in_new!P110</f>
        <v>0</v>
      </c>
      <c r="Q110" s="67">
        <f>RES_hhdet_in!Q110-RES_hhdet_in_new!Q110</f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/>
      <c r="C112" s="67">
        <f>RES_hhdet_in!C112-RES_hhdet_in_new!C112</f>
        <v>0</v>
      </c>
      <c r="D112" s="67">
        <f>RES_hhdet_in!D112-RES_hhdet_in_new!D112</f>
        <v>0</v>
      </c>
      <c r="E112" s="67">
        <f>RES_hhdet_in!E112-RES_hhdet_in_new!E112</f>
        <v>0</v>
      </c>
      <c r="F112" s="67">
        <f>RES_hhdet_in!F112-RES_hhdet_in_new!F112</f>
        <v>0</v>
      </c>
      <c r="G112" s="67">
        <f>RES_hhdet_in!G112-RES_hhdet_in_new!G112</f>
        <v>0</v>
      </c>
      <c r="H112" s="67">
        <f>RES_hhdet_in!H112-RES_hhdet_in_new!H112</f>
        <v>0</v>
      </c>
      <c r="I112" s="67">
        <f>RES_hhdet_in!I112-RES_hhdet_in_new!I112</f>
        <v>0</v>
      </c>
      <c r="J112" s="67">
        <f>RES_hhdet_in!J112-RES_hhdet_in_new!J112</f>
        <v>0</v>
      </c>
      <c r="K112" s="67">
        <f>RES_hhdet_in!K112-RES_hhdet_in_new!K112</f>
        <v>0</v>
      </c>
      <c r="L112" s="67">
        <f>RES_hhdet_in!L112-RES_hhdet_in_new!L112</f>
        <v>0</v>
      </c>
      <c r="M112" s="67">
        <f>RES_hhdet_in!M112-RES_hhdet_in_new!M112</f>
        <v>0</v>
      </c>
      <c r="N112" s="67">
        <f>RES_hhdet_in!N112-RES_hhdet_in_new!N112</f>
        <v>0</v>
      </c>
      <c r="O112" s="67">
        <f>RES_hhdet_in!O112-RES_hhdet_in_new!O112</f>
        <v>0</v>
      </c>
      <c r="P112" s="67">
        <f>RES_hhdet_in!P112-RES_hhdet_in_new!P112</f>
        <v>0</v>
      </c>
      <c r="Q112" s="67">
        <f>RES_hhdet_in!Q112-RES_hhdet_in_new!Q112</f>
        <v>0</v>
      </c>
    </row>
    <row r="113" spans="1:17" ht="12" customHeight="1" x14ac:dyDescent="0.25">
      <c r="A113" s="23" t="s">
        <v>151</v>
      </c>
      <c r="B113" s="67"/>
      <c r="C113" s="67">
        <f>RES_hhdet_in!C113-RES_hhdet_in_new!C113</f>
        <v>0</v>
      </c>
      <c r="D113" s="67">
        <f>RES_hhdet_in!D113-RES_hhdet_in_new!D113</f>
        <v>0</v>
      </c>
      <c r="E113" s="67">
        <f>RES_hhdet_in!E113-RES_hhdet_in_new!E113</f>
        <v>0</v>
      </c>
      <c r="F113" s="67">
        <f>RES_hhdet_in!F113-RES_hhdet_in_new!F113</f>
        <v>0</v>
      </c>
      <c r="G113" s="67">
        <f>RES_hhdet_in!G113-RES_hhdet_in_new!G113</f>
        <v>0</v>
      </c>
      <c r="H113" s="67">
        <f>RES_hhdet_in!H113-RES_hhdet_in_new!H113</f>
        <v>0</v>
      </c>
      <c r="I113" s="67">
        <f>RES_hhdet_in!I113-RES_hhdet_in_new!I113</f>
        <v>0</v>
      </c>
      <c r="J113" s="67">
        <f>RES_hhdet_in!J113-RES_hhdet_in_new!J113</f>
        <v>0</v>
      </c>
      <c r="K113" s="67">
        <f>RES_hhdet_in!K113-RES_hhdet_in_new!K113</f>
        <v>0</v>
      </c>
      <c r="L113" s="67">
        <f>RES_hhdet_in!L113-RES_hhdet_in_new!L113</f>
        <v>0</v>
      </c>
      <c r="M113" s="67">
        <f>RES_hhdet_in!M113-RES_hhdet_in_new!M113</f>
        <v>0</v>
      </c>
      <c r="N113" s="67">
        <f>RES_hhdet_in!N113-RES_hhdet_in_new!N113</f>
        <v>0</v>
      </c>
      <c r="O113" s="67">
        <f>RES_hhdet_in!O113-RES_hhdet_in_new!O113</f>
        <v>0</v>
      </c>
      <c r="P113" s="67">
        <f>RES_hhdet_in!P113-RES_hhdet_in_new!P113</f>
        <v>0</v>
      </c>
      <c r="Q113" s="67">
        <f>RES_hhdet_in!Q113-RES_hhdet_in_new!Q113</f>
        <v>0</v>
      </c>
    </row>
    <row r="114" spans="1:17" ht="12" hidden="1" customHeight="1" x14ac:dyDescent="0.25">
      <c r="A114" s="148" t="s">
        <v>79</v>
      </c>
      <c r="B114" s="67"/>
      <c r="C114" s="67">
        <f>RES_hhdet_in!C114-RES_hhdet_in_new!C114</f>
        <v>0</v>
      </c>
      <c r="D114" s="67">
        <f>RES_hhdet_in!D114-RES_hhdet_in_new!D114</f>
        <v>0</v>
      </c>
      <c r="E114" s="67">
        <f>RES_hhdet_in!E114-RES_hhdet_in_new!E114</f>
        <v>0</v>
      </c>
      <c r="F114" s="67">
        <f>RES_hhdet_in!F114-RES_hhdet_in_new!F114</f>
        <v>0</v>
      </c>
      <c r="G114" s="67">
        <f>RES_hhdet_in!G114-RES_hhdet_in_new!G114</f>
        <v>0</v>
      </c>
      <c r="H114" s="67">
        <f>RES_hhdet_in!H114-RES_hhdet_in_new!H114</f>
        <v>0</v>
      </c>
      <c r="I114" s="67">
        <f>RES_hhdet_in!I114-RES_hhdet_in_new!I114</f>
        <v>0</v>
      </c>
      <c r="J114" s="67">
        <f>RES_hhdet_in!J114-RES_hhdet_in_new!J114</f>
        <v>0</v>
      </c>
      <c r="K114" s="67">
        <f>RES_hhdet_in!K114-RES_hhdet_in_new!K114</f>
        <v>0</v>
      </c>
      <c r="L114" s="67">
        <f>RES_hhdet_in!L114-RES_hhdet_in_new!L114</f>
        <v>0</v>
      </c>
      <c r="M114" s="67">
        <f>RES_hhdet_in!M114-RES_hhdet_in_new!M114</f>
        <v>0</v>
      </c>
      <c r="N114" s="67">
        <f>RES_hhdet_in!N114-RES_hhdet_in_new!N114</f>
        <v>0</v>
      </c>
      <c r="O114" s="67">
        <f>RES_hhdet_in!O114-RES_hhdet_in_new!O114</f>
        <v>0</v>
      </c>
      <c r="P114" s="67">
        <f>RES_hhdet_in!P114-RES_hhdet_in_new!P114</f>
        <v>0</v>
      </c>
      <c r="Q114" s="67">
        <f>RES_hhdet_in!Q114-RES_hhdet_in_new!Q114</f>
        <v>0</v>
      </c>
    </row>
    <row r="115" spans="1:17" ht="12" hidden="1" customHeight="1" x14ac:dyDescent="0.25">
      <c r="A115" s="148" t="s">
        <v>59</v>
      </c>
      <c r="B115" s="67"/>
      <c r="C115" s="67">
        <f>RES_hhdet_in!C115-RES_hhdet_in_new!C115</f>
        <v>0</v>
      </c>
      <c r="D115" s="67">
        <f>RES_hhdet_in!D115-RES_hhdet_in_new!D115</f>
        <v>0</v>
      </c>
      <c r="E115" s="67">
        <f>RES_hhdet_in!E115-RES_hhdet_in_new!E115</f>
        <v>0</v>
      </c>
      <c r="F115" s="67">
        <f>RES_hhdet_in!F115-RES_hhdet_in_new!F115</f>
        <v>0</v>
      </c>
      <c r="G115" s="67">
        <f>RES_hhdet_in!G115-RES_hhdet_in_new!G115</f>
        <v>0</v>
      </c>
      <c r="H115" s="67">
        <f>RES_hhdet_in!H115-RES_hhdet_in_new!H115</f>
        <v>0</v>
      </c>
      <c r="I115" s="67">
        <f>RES_hhdet_in!I115-RES_hhdet_in_new!I115</f>
        <v>0</v>
      </c>
      <c r="J115" s="67">
        <f>RES_hhdet_in!J115-RES_hhdet_in_new!J115</f>
        <v>0</v>
      </c>
      <c r="K115" s="67">
        <f>RES_hhdet_in!K115-RES_hhdet_in_new!K115</f>
        <v>0</v>
      </c>
      <c r="L115" s="67">
        <f>RES_hhdet_in!L115-RES_hhdet_in_new!L115</f>
        <v>0</v>
      </c>
      <c r="M115" s="67">
        <f>RES_hhdet_in!M115-RES_hhdet_in_new!M115</f>
        <v>0</v>
      </c>
      <c r="N115" s="67">
        <f>RES_hhdet_in!N115-RES_hhdet_in_new!N115</f>
        <v>0</v>
      </c>
      <c r="O115" s="67">
        <f>RES_hhdet_in!O115-RES_hhdet_in_new!O115</f>
        <v>0</v>
      </c>
      <c r="P115" s="67">
        <f>RES_hhdet_in!P115-RES_hhdet_in_new!P115</f>
        <v>0</v>
      </c>
      <c r="Q115" s="67">
        <f>RES_hhdet_in!Q115-RES_hhdet_in_new!Q115</f>
        <v>0</v>
      </c>
    </row>
    <row r="116" spans="1:17" ht="12" customHeight="1" x14ac:dyDescent="0.25">
      <c r="A116" s="23" t="s">
        <v>142</v>
      </c>
      <c r="B116" s="67"/>
      <c r="C116" s="67">
        <f>RES_hhdet_in!C116-RES_hhdet_in_new!C116</f>
        <v>0</v>
      </c>
      <c r="D116" s="67">
        <f>RES_hhdet_in!D116-RES_hhdet_in_new!D116</f>
        <v>0</v>
      </c>
      <c r="E116" s="67">
        <f>RES_hhdet_in!E116-RES_hhdet_in_new!E116</f>
        <v>0</v>
      </c>
      <c r="F116" s="67">
        <f>RES_hhdet_in!F116-RES_hhdet_in_new!F116</f>
        <v>0</v>
      </c>
      <c r="G116" s="67">
        <f>RES_hhdet_in!G116-RES_hhdet_in_new!G116</f>
        <v>0</v>
      </c>
      <c r="H116" s="67">
        <f>RES_hhdet_in!H116-RES_hhdet_in_new!H116</f>
        <v>0</v>
      </c>
      <c r="I116" s="67">
        <f>RES_hhdet_in!I116-RES_hhdet_in_new!I116</f>
        <v>0</v>
      </c>
      <c r="J116" s="67">
        <f>RES_hhdet_in!J116-RES_hhdet_in_new!J116</f>
        <v>0</v>
      </c>
      <c r="K116" s="67">
        <f>RES_hhdet_in!K116-RES_hhdet_in_new!K116</f>
        <v>0</v>
      </c>
      <c r="L116" s="67">
        <f>RES_hhdet_in!L116-RES_hhdet_in_new!L116</f>
        <v>0</v>
      </c>
      <c r="M116" s="67">
        <f>RES_hhdet_in!M116-RES_hhdet_in_new!M116</f>
        <v>0</v>
      </c>
      <c r="N116" s="67">
        <f>RES_hhdet_in!N116-RES_hhdet_in_new!N116</f>
        <v>0</v>
      </c>
      <c r="O116" s="67">
        <f>RES_hhdet_in!O116-RES_hhdet_in_new!O116</f>
        <v>0</v>
      </c>
      <c r="P116" s="67">
        <f>RES_hhdet_in!P116-RES_hhdet_in_new!P116</f>
        <v>0</v>
      </c>
      <c r="Q116" s="67">
        <f>RES_hhdet_in!Q116-RES_hhdet_in_new!Q116</f>
        <v>0</v>
      </c>
    </row>
    <row r="117" spans="1:17" ht="12" customHeight="1" x14ac:dyDescent="0.25">
      <c r="A117" s="23" t="s">
        <v>141</v>
      </c>
      <c r="B117" s="67"/>
      <c r="C117" s="67">
        <f>RES_hhdet_in!C117-RES_hhdet_in_new!C117</f>
        <v>0</v>
      </c>
      <c r="D117" s="67">
        <f>RES_hhdet_in!D117-RES_hhdet_in_new!D117</f>
        <v>0</v>
      </c>
      <c r="E117" s="67">
        <f>RES_hhdet_in!E117-RES_hhdet_in_new!E117</f>
        <v>0</v>
      </c>
      <c r="F117" s="67">
        <f>RES_hhdet_in!F117-RES_hhdet_in_new!F117</f>
        <v>0</v>
      </c>
      <c r="G117" s="67">
        <f>RES_hhdet_in!G117-RES_hhdet_in_new!G117</f>
        <v>0</v>
      </c>
      <c r="H117" s="67">
        <f>RES_hhdet_in!H117-RES_hhdet_in_new!H117</f>
        <v>0</v>
      </c>
      <c r="I117" s="67">
        <f>RES_hhdet_in!I117-RES_hhdet_in_new!I117</f>
        <v>0</v>
      </c>
      <c r="J117" s="67">
        <f>RES_hhdet_in!J117-RES_hhdet_in_new!J117</f>
        <v>0</v>
      </c>
      <c r="K117" s="67">
        <f>RES_hhdet_in!K117-RES_hhdet_in_new!K117</f>
        <v>0</v>
      </c>
      <c r="L117" s="67">
        <f>RES_hhdet_in!L117-RES_hhdet_in_new!L117</f>
        <v>0</v>
      </c>
      <c r="M117" s="67">
        <f>RES_hhdet_in!M117-RES_hhdet_in_new!M117</f>
        <v>0</v>
      </c>
      <c r="N117" s="67">
        <f>RES_hhdet_in!N117-RES_hhdet_in_new!N117</f>
        <v>0</v>
      </c>
      <c r="O117" s="67">
        <f>RES_hhdet_in!O117-RES_hhdet_in_new!O117</f>
        <v>0</v>
      </c>
      <c r="P117" s="67">
        <f>RES_hhdet_in!P117-RES_hhdet_in_new!P117</f>
        <v>0</v>
      </c>
      <c r="Q117" s="67">
        <f>RES_hhdet_in!Q117-RES_hhdet_in_new!Q117</f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/>
      <c r="C121" s="67">
        <f>RES_hhdet_in!C121-RES_hhdet_in_new!C121</f>
        <v>0</v>
      </c>
      <c r="D121" s="67">
        <f>RES_hhdet_in!D121-RES_hhdet_in_new!D121</f>
        <v>0</v>
      </c>
      <c r="E121" s="67">
        <f>RES_hhdet_in!E121-RES_hhdet_in_new!E121</f>
        <v>0</v>
      </c>
      <c r="F121" s="67">
        <f>RES_hhdet_in!F121-RES_hhdet_in_new!F121</f>
        <v>0</v>
      </c>
      <c r="G121" s="67">
        <f>RES_hhdet_in!G121-RES_hhdet_in_new!G121</f>
        <v>0</v>
      </c>
      <c r="H121" s="67">
        <f>RES_hhdet_in!H121-RES_hhdet_in_new!H121</f>
        <v>0</v>
      </c>
      <c r="I121" s="67">
        <f>RES_hhdet_in!I121-RES_hhdet_in_new!I121</f>
        <v>0</v>
      </c>
      <c r="J121" s="67">
        <f>RES_hhdet_in!J121-RES_hhdet_in_new!J121</f>
        <v>0</v>
      </c>
      <c r="K121" s="67">
        <f>RES_hhdet_in!K121-RES_hhdet_in_new!K121</f>
        <v>0</v>
      </c>
      <c r="L121" s="67">
        <f>RES_hhdet_in!L121-RES_hhdet_in_new!L121</f>
        <v>0</v>
      </c>
      <c r="M121" s="67">
        <f>RES_hhdet_in!M121-RES_hhdet_in_new!M121</f>
        <v>0</v>
      </c>
      <c r="N121" s="67">
        <f>RES_hhdet_in!N121-RES_hhdet_in_new!N121</f>
        <v>0</v>
      </c>
      <c r="O121" s="67">
        <f>RES_hhdet_in!O121-RES_hhdet_in_new!O121</f>
        <v>0</v>
      </c>
      <c r="P121" s="67">
        <f>RES_hhdet_in!P121-RES_hhdet_in_new!P121</f>
        <v>0</v>
      </c>
      <c r="Q121" s="67">
        <f>RES_hhdet_in!Q121-RES_hhdet_in_new!Q121</f>
        <v>0</v>
      </c>
    </row>
    <row r="122" spans="1:17" ht="12" customHeight="1" x14ac:dyDescent="0.25">
      <c r="A122" s="29" t="s">
        <v>140</v>
      </c>
      <c r="B122" s="83"/>
      <c r="C122" s="83">
        <f>RES_hhdet_in!C122-RES_hhdet_in_new!C122</f>
        <v>0</v>
      </c>
      <c r="D122" s="83">
        <f>RES_hhdet_in!D122-RES_hhdet_in_new!D122</f>
        <v>0</v>
      </c>
      <c r="E122" s="83">
        <f>RES_hhdet_in!E122-RES_hhdet_in_new!E122</f>
        <v>0</v>
      </c>
      <c r="F122" s="83">
        <f>RES_hhdet_in!F122-RES_hhdet_in_new!F122</f>
        <v>0</v>
      </c>
      <c r="G122" s="83">
        <f>RES_hhdet_in!G122-RES_hhdet_in_new!G122</f>
        <v>0</v>
      </c>
      <c r="H122" s="83">
        <f>RES_hhdet_in!H122-RES_hhdet_in_new!H122</f>
        <v>0</v>
      </c>
      <c r="I122" s="83">
        <f>RES_hhdet_in!I122-RES_hhdet_in_new!I122</f>
        <v>0</v>
      </c>
      <c r="J122" s="83">
        <f>RES_hhdet_in!J122-RES_hhdet_in_new!J122</f>
        <v>0</v>
      </c>
      <c r="K122" s="83">
        <f>RES_hhdet_in!K122-RES_hhdet_in_new!K122</f>
        <v>0</v>
      </c>
      <c r="L122" s="83">
        <f>RES_hhdet_in!L122-RES_hhdet_in_new!L122</f>
        <v>0</v>
      </c>
      <c r="M122" s="83">
        <f>RES_hhdet_in!M122-RES_hhdet_in_new!M122</f>
        <v>0</v>
      </c>
      <c r="N122" s="83">
        <f>RES_hhdet_in!N122-RES_hhdet_in_new!N122</f>
        <v>0</v>
      </c>
      <c r="O122" s="83">
        <f>RES_hhdet_in!O122-RES_hhdet_in_new!O122</f>
        <v>0</v>
      </c>
      <c r="P122" s="83">
        <f>RES_hhdet_in!P122-RES_hhdet_in_new!P122</f>
        <v>0</v>
      </c>
      <c r="Q122" s="83">
        <f>RES_hhdet_in!Q122-RES_hhdet_in_new!Q122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/>
      <c r="C126" s="67">
        <f>RES_hhdet_in!C126-RES_hhdet_in_new!C126</f>
        <v>0</v>
      </c>
      <c r="D126" s="67">
        <f>RES_hhdet_in!D126-RES_hhdet_in_new!D126</f>
        <v>0</v>
      </c>
      <c r="E126" s="67">
        <f>RES_hhdet_in!E126-RES_hhdet_in_new!E126</f>
        <v>0</v>
      </c>
      <c r="F126" s="67">
        <f>RES_hhdet_in!F126-RES_hhdet_in_new!F126</f>
        <v>0</v>
      </c>
      <c r="G126" s="67">
        <f>RES_hhdet_in!G126-RES_hhdet_in_new!G126</f>
        <v>0</v>
      </c>
      <c r="H126" s="67">
        <f>RES_hhdet_in!H126-RES_hhdet_in_new!H126</f>
        <v>0</v>
      </c>
      <c r="I126" s="67">
        <f>RES_hhdet_in!I126-RES_hhdet_in_new!I126</f>
        <v>0</v>
      </c>
      <c r="J126" s="67">
        <f>RES_hhdet_in!J126-RES_hhdet_in_new!J126</f>
        <v>0</v>
      </c>
      <c r="K126" s="67">
        <f>RES_hhdet_in!K126-RES_hhdet_in_new!K126</f>
        <v>0</v>
      </c>
      <c r="L126" s="67">
        <f>RES_hhdet_in!L126-RES_hhdet_in_new!L126</f>
        <v>0</v>
      </c>
      <c r="M126" s="67">
        <f>RES_hhdet_in!M126-RES_hhdet_in_new!M126</f>
        <v>0</v>
      </c>
      <c r="N126" s="67">
        <f>RES_hhdet_in!N126-RES_hhdet_in_new!N126</f>
        <v>0</v>
      </c>
      <c r="O126" s="67">
        <f>RES_hhdet_in!O126-RES_hhdet_in_new!O126</f>
        <v>0</v>
      </c>
      <c r="P126" s="67">
        <f>RES_hhdet_in!P126-RES_hhdet_in_new!P126</f>
        <v>0</v>
      </c>
      <c r="Q126" s="67">
        <f>RES_hhdet_in!Q126-RES_hhdet_in_new!Q126</f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/>
      <c r="C129" s="67">
        <f>RES_hhdet_in!C129-RES_hhdet_in_new!C129</f>
        <v>0</v>
      </c>
      <c r="D129" s="67">
        <f>RES_hhdet_in!D129-RES_hhdet_in_new!D129</f>
        <v>0</v>
      </c>
      <c r="E129" s="67">
        <f>RES_hhdet_in!E129-RES_hhdet_in_new!E129</f>
        <v>0</v>
      </c>
      <c r="F129" s="67">
        <f>RES_hhdet_in!F129-RES_hhdet_in_new!F129</f>
        <v>0</v>
      </c>
      <c r="G129" s="67">
        <f>RES_hhdet_in!G129-RES_hhdet_in_new!G129</f>
        <v>0</v>
      </c>
      <c r="H129" s="67">
        <f>RES_hhdet_in!H129-RES_hhdet_in_new!H129</f>
        <v>0</v>
      </c>
      <c r="I129" s="67">
        <f>RES_hhdet_in!I129-RES_hhdet_in_new!I129</f>
        <v>0</v>
      </c>
      <c r="J129" s="67">
        <f>RES_hhdet_in!J129-RES_hhdet_in_new!J129</f>
        <v>0</v>
      </c>
      <c r="K129" s="67">
        <f>RES_hhdet_in!K129-RES_hhdet_in_new!K129</f>
        <v>0</v>
      </c>
      <c r="L129" s="67">
        <f>RES_hhdet_in!L129-RES_hhdet_in_new!L129</f>
        <v>0</v>
      </c>
      <c r="M129" s="67">
        <f>RES_hhdet_in!M129-RES_hhdet_in_new!M129</f>
        <v>0</v>
      </c>
      <c r="N129" s="67">
        <f>RES_hhdet_in!N129-RES_hhdet_in_new!N129</f>
        <v>0</v>
      </c>
      <c r="O129" s="67">
        <f>RES_hhdet_in!O129-RES_hhdet_in_new!O129</f>
        <v>0</v>
      </c>
      <c r="P129" s="67">
        <f>RES_hhdet_in!P129-RES_hhdet_in_new!P129</f>
        <v>0</v>
      </c>
      <c r="Q129" s="67">
        <f>RES_hhdet_in!Q129-RES_hhdet_in_new!Q129</f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/>
      <c r="C131" s="67">
        <f>RES_hhdet_in!C131-RES_hhdet_in_new!C131</f>
        <v>0</v>
      </c>
      <c r="D131" s="67">
        <f>RES_hhdet_in!D131-RES_hhdet_in_new!D131</f>
        <v>0</v>
      </c>
      <c r="E131" s="67">
        <f>RES_hhdet_in!E131-RES_hhdet_in_new!E131</f>
        <v>0</v>
      </c>
      <c r="F131" s="67">
        <f>RES_hhdet_in!F131-RES_hhdet_in_new!F131</f>
        <v>0</v>
      </c>
      <c r="G131" s="67">
        <f>RES_hhdet_in!G131-RES_hhdet_in_new!G131</f>
        <v>0</v>
      </c>
      <c r="H131" s="67">
        <f>RES_hhdet_in!H131-RES_hhdet_in_new!H131</f>
        <v>0</v>
      </c>
      <c r="I131" s="67">
        <f>RES_hhdet_in!I131-RES_hhdet_in_new!I131</f>
        <v>0</v>
      </c>
      <c r="J131" s="67">
        <f>RES_hhdet_in!J131-RES_hhdet_in_new!J131</f>
        <v>0</v>
      </c>
      <c r="K131" s="67">
        <f>RES_hhdet_in!K131-RES_hhdet_in_new!K131</f>
        <v>0</v>
      </c>
      <c r="L131" s="67">
        <f>RES_hhdet_in!L131-RES_hhdet_in_new!L131</f>
        <v>0</v>
      </c>
      <c r="M131" s="67">
        <f>RES_hhdet_in!M131-RES_hhdet_in_new!M131</f>
        <v>0</v>
      </c>
      <c r="N131" s="67">
        <f>RES_hhdet_in!N131-RES_hhdet_in_new!N131</f>
        <v>0</v>
      </c>
      <c r="O131" s="67">
        <f>RES_hhdet_in!O131-RES_hhdet_in_new!O131</f>
        <v>0</v>
      </c>
      <c r="P131" s="67">
        <f>RES_hhdet_in!P131-RES_hhdet_in_new!P131</f>
        <v>0</v>
      </c>
      <c r="Q131" s="67">
        <f>RES_hhdet_in!Q131-RES_hhdet_in_new!Q131</f>
        <v>0</v>
      </c>
    </row>
    <row r="132" spans="1:17" ht="12" customHeight="1" x14ac:dyDescent="0.25">
      <c r="A132" s="23" t="s">
        <v>147</v>
      </c>
      <c r="B132" s="67"/>
      <c r="C132" s="67">
        <f>RES_hhdet_in!C132-RES_hhdet_in_new!C132</f>
        <v>0</v>
      </c>
      <c r="D132" s="67">
        <f>RES_hhdet_in!D132-RES_hhdet_in_new!D132</f>
        <v>0</v>
      </c>
      <c r="E132" s="67">
        <f>RES_hhdet_in!E132-RES_hhdet_in_new!E132</f>
        <v>0</v>
      </c>
      <c r="F132" s="67">
        <f>RES_hhdet_in!F132-RES_hhdet_in_new!F132</f>
        <v>0</v>
      </c>
      <c r="G132" s="67">
        <f>RES_hhdet_in!G132-RES_hhdet_in_new!G132</f>
        <v>0</v>
      </c>
      <c r="H132" s="67">
        <f>RES_hhdet_in!H132-RES_hhdet_in_new!H132</f>
        <v>0</v>
      </c>
      <c r="I132" s="67">
        <f>RES_hhdet_in!I132-RES_hhdet_in_new!I132</f>
        <v>0</v>
      </c>
      <c r="J132" s="67">
        <f>RES_hhdet_in!J132-RES_hhdet_in_new!J132</f>
        <v>0</v>
      </c>
      <c r="K132" s="67">
        <f>RES_hhdet_in!K132-RES_hhdet_in_new!K132</f>
        <v>0</v>
      </c>
      <c r="L132" s="67">
        <f>RES_hhdet_in!L132-RES_hhdet_in_new!L132</f>
        <v>0</v>
      </c>
      <c r="M132" s="67">
        <f>RES_hhdet_in!M132-RES_hhdet_in_new!M132</f>
        <v>0</v>
      </c>
      <c r="N132" s="67">
        <f>RES_hhdet_in!N132-RES_hhdet_in_new!N132</f>
        <v>0</v>
      </c>
      <c r="O132" s="67">
        <f>RES_hhdet_in!O132-RES_hhdet_in_new!O132</f>
        <v>0</v>
      </c>
      <c r="P132" s="67">
        <f>RES_hhdet_in!P132-RES_hhdet_in_new!P132</f>
        <v>0</v>
      </c>
      <c r="Q132" s="67">
        <f>RES_hhdet_in!Q132-RES_hhdet_in_new!Q132</f>
        <v>0</v>
      </c>
    </row>
    <row r="133" spans="1:17" ht="12" hidden="1" customHeight="1" x14ac:dyDescent="0.25">
      <c r="A133" s="148" t="s">
        <v>61</v>
      </c>
      <c r="B133" s="67"/>
      <c r="C133" s="67">
        <f>RES_hhdet_in!C133-RES_hhdet_in_new!C133</f>
        <v>0</v>
      </c>
      <c r="D133" s="67">
        <f>RES_hhdet_in!D133-RES_hhdet_in_new!D133</f>
        <v>0</v>
      </c>
      <c r="E133" s="67">
        <f>RES_hhdet_in!E133-RES_hhdet_in_new!E133</f>
        <v>0</v>
      </c>
      <c r="F133" s="67">
        <f>RES_hhdet_in!F133-RES_hhdet_in_new!F133</f>
        <v>0</v>
      </c>
      <c r="G133" s="67">
        <f>RES_hhdet_in!G133-RES_hhdet_in_new!G133</f>
        <v>0</v>
      </c>
      <c r="H133" s="67">
        <f>RES_hhdet_in!H133-RES_hhdet_in_new!H133</f>
        <v>0</v>
      </c>
      <c r="I133" s="67">
        <f>RES_hhdet_in!I133-RES_hhdet_in_new!I133</f>
        <v>0</v>
      </c>
      <c r="J133" s="67">
        <f>RES_hhdet_in!J133-RES_hhdet_in_new!J133</f>
        <v>0</v>
      </c>
      <c r="K133" s="67">
        <f>RES_hhdet_in!K133-RES_hhdet_in_new!K133</f>
        <v>0</v>
      </c>
      <c r="L133" s="67">
        <f>RES_hhdet_in!L133-RES_hhdet_in_new!L133</f>
        <v>0</v>
      </c>
      <c r="M133" s="67">
        <f>RES_hhdet_in!M133-RES_hhdet_in_new!M133</f>
        <v>0</v>
      </c>
      <c r="N133" s="67">
        <f>RES_hhdet_in!N133-RES_hhdet_in_new!N133</f>
        <v>0</v>
      </c>
      <c r="O133" s="67">
        <f>RES_hhdet_in!O133-RES_hhdet_in_new!O133</f>
        <v>0</v>
      </c>
      <c r="P133" s="67">
        <f>RES_hhdet_in!P133-RES_hhdet_in_new!P133</f>
        <v>0</v>
      </c>
      <c r="Q133" s="67">
        <f>RES_hhdet_in!Q133-RES_hhdet_in_new!Q133</f>
        <v>0</v>
      </c>
    </row>
    <row r="134" spans="1:17" ht="12" hidden="1" customHeight="1" x14ac:dyDescent="0.25">
      <c r="A134" s="148" t="s">
        <v>59</v>
      </c>
      <c r="B134" s="67"/>
      <c r="C134" s="67">
        <f>RES_hhdet_in!C134-RES_hhdet_in_new!C134</f>
        <v>0</v>
      </c>
      <c r="D134" s="67">
        <f>RES_hhdet_in!D134-RES_hhdet_in_new!D134</f>
        <v>0</v>
      </c>
      <c r="E134" s="67">
        <f>RES_hhdet_in!E134-RES_hhdet_in_new!E134</f>
        <v>0</v>
      </c>
      <c r="F134" s="67">
        <f>RES_hhdet_in!F134-RES_hhdet_in_new!F134</f>
        <v>0</v>
      </c>
      <c r="G134" s="67">
        <f>RES_hhdet_in!G134-RES_hhdet_in_new!G134</f>
        <v>0</v>
      </c>
      <c r="H134" s="67">
        <f>RES_hhdet_in!H134-RES_hhdet_in_new!H134</f>
        <v>0</v>
      </c>
      <c r="I134" s="67">
        <f>RES_hhdet_in!I134-RES_hhdet_in_new!I134</f>
        <v>0</v>
      </c>
      <c r="J134" s="67">
        <f>RES_hhdet_in!J134-RES_hhdet_in_new!J134</f>
        <v>0</v>
      </c>
      <c r="K134" s="67">
        <f>RES_hhdet_in!K134-RES_hhdet_in_new!K134</f>
        <v>0</v>
      </c>
      <c r="L134" s="67">
        <f>RES_hhdet_in!L134-RES_hhdet_in_new!L134</f>
        <v>0</v>
      </c>
      <c r="M134" s="67">
        <f>RES_hhdet_in!M134-RES_hhdet_in_new!M134</f>
        <v>0</v>
      </c>
      <c r="N134" s="67">
        <f>RES_hhdet_in!N134-RES_hhdet_in_new!N134</f>
        <v>0</v>
      </c>
      <c r="O134" s="67">
        <f>RES_hhdet_in!O134-RES_hhdet_in_new!O134</f>
        <v>0</v>
      </c>
      <c r="P134" s="67">
        <f>RES_hhdet_in!P134-RES_hhdet_in_new!P134</f>
        <v>0</v>
      </c>
      <c r="Q134" s="67">
        <f>RES_hhdet_in!Q134-RES_hhdet_in_new!Q134</f>
        <v>0</v>
      </c>
    </row>
    <row r="135" spans="1:17" ht="12" customHeight="1" x14ac:dyDescent="0.25">
      <c r="A135" s="23" t="s">
        <v>142</v>
      </c>
      <c r="B135" s="67"/>
      <c r="C135" s="67">
        <f>RES_hhdet_in!C135-RES_hhdet_in_new!C135</f>
        <v>0</v>
      </c>
      <c r="D135" s="67">
        <f>RES_hhdet_in!D135-RES_hhdet_in_new!D135</f>
        <v>0</v>
      </c>
      <c r="E135" s="67">
        <f>RES_hhdet_in!E135-RES_hhdet_in_new!E135</f>
        <v>0</v>
      </c>
      <c r="F135" s="67">
        <f>RES_hhdet_in!F135-RES_hhdet_in_new!F135</f>
        <v>0</v>
      </c>
      <c r="G135" s="67">
        <f>RES_hhdet_in!G135-RES_hhdet_in_new!G135</f>
        <v>0</v>
      </c>
      <c r="H135" s="67">
        <f>RES_hhdet_in!H135-RES_hhdet_in_new!H135</f>
        <v>0</v>
      </c>
      <c r="I135" s="67">
        <f>RES_hhdet_in!I135-RES_hhdet_in_new!I135</f>
        <v>0</v>
      </c>
      <c r="J135" s="67">
        <f>RES_hhdet_in!J135-RES_hhdet_in_new!J135</f>
        <v>0</v>
      </c>
      <c r="K135" s="67">
        <f>RES_hhdet_in!K135-RES_hhdet_in_new!K135</f>
        <v>0</v>
      </c>
      <c r="L135" s="67">
        <f>RES_hhdet_in!L135-RES_hhdet_in_new!L135</f>
        <v>0</v>
      </c>
      <c r="M135" s="67">
        <f>RES_hhdet_in!M135-RES_hhdet_in_new!M135</f>
        <v>0</v>
      </c>
      <c r="N135" s="67">
        <f>RES_hhdet_in!N135-RES_hhdet_in_new!N135</f>
        <v>0</v>
      </c>
      <c r="O135" s="67">
        <f>RES_hhdet_in!O135-RES_hhdet_in_new!O135</f>
        <v>0</v>
      </c>
      <c r="P135" s="67">
        <f>RES_hhdet_in!P135-RES_hhdet_in_new!P135</f>
        <v>0</v>
      </c>
      <c r="Q135" s="67">
        <f>RES_hhdet_in!Q135-RES_hhdet_in_new!Q135</f>
        <v>0</v>
      </c>
    </row>
    <row r="136" spans="1:17" ht="12" customHeight="1" x14ac:dyDescent="0.25">
      <c r="A136" s="23" t="s">
        <v>141</v>
      </c>
      <c r="B136" s="67"/>
      <c r="C136" s="67">
        <f>RES_hhdet_in!C136-RES_hhdet_in_new!C136</f>
        <v>0</v>
      </c>
      <c r="D136" s="67">
        <f>RES_hhdet_in!D136-RES_hhdet_in_new!D136</f>
        <v>0</v>
      </c>
      <c r="E136" s="67">
        <f>RES_hhdet_in!E136-RES_hhdet_in_new!E136</f>
        <v>0</v>
      </c>
      <c r="F136" s="67">
        <f>RES_hhdet_in!F136-RES_hhdet_in_new!F136</f>
        <v>0</v>
      </c>
      <c r="G136" s="67">
        <f>RES_hhdet_in!G136-RES_hhdet_in_new!G136</f>
        <v>0</v>
      </c>
      <c r="H136" s="67">
        <f>RES_hhdet_in!H136-RES_hhdet_in_new!H136</f>
        <v>0</v>
      </c>
      <c r="I136" s="67">
        <f>RES_hhdet_in!I136-RES_hhdet_in_new!I136</f>
        <v>0</v>
      </c>
      <c r="J136" s="67">
        <f>RES_hhdet_in!J136-RES_hhdet_in_new!J136</f>
        <v>0</v>
      </c>
      <c r="K136" s="67">
        <f>RES_hhdet_in!K136-RES_hhdet_in_new!K136</f>
        <v>0</v>
      </c>
      <c r="L136" s="67">
        <f>RES_hhdet_in!L136-RES_hhdet_in_new!L136</f>
        <v>0</v>
      </c>
      <c r="M136" s="67">
        <f>RES_hhdet_in!M136-RES_hhdet_in_new!M136</f>
        <v>0</v>
      </c>
      <c r="N136" s="67">
        <f>RES_hhdet_in!N136-RES_hhdet_in_new!N136</f>
        <v>0</v>
      </c>
      <c r="O136" s="67">
        <f>RES_hhdet_in!O136-RES_hhdet_in_new!O136</f>
        <v>0</v>
      </c>
      <c r="P136" s="67">
        <f>RES_hhdet_in!P136-RES_hhdet_in_new!P136</f>
        <v>0</v>
      </c>
      <c r="Q136" s="67">
        <f>RES_hhdet_in!Q136-RES_hhdet_in_new!Q136</f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/>
      <c r="C140" s="67">
        <f>RES_hhdet_in!C140-RES_hhdet_in_new!C140</f>
        <v>0</v>
      </c>
      <c r="D140" s="67">
        <f>RES_hhdet_in!D140-RES_hhdet_in_new!D140</f>
        <v>0</v>
      </c>
      <c r="E140" s="67">
        <f>RES_hhdet_in!E140-RES_hhdet_in_new!E140</f>
        <v>0</v>
      </c>
      <c r="F140" s="67">
        <f>RES_hhdet_in!F140-RES_hhdet_in_new!F140</f>
        <v>0</v>
      </c>
      <c r="G140" s="67">
        <f>RES_hhdet_in!G140-RES_hhdet_in_new!G140</f>
        <v>0</v>
      </c>
      <c r="H140" s="67">
        <f>RES_hhdet_in!H140-RES_hhdet_in_new!H140</f>
        <v>0</v>
      </c>
      <c r="I140" s="67">
        <f>RES_hhdet_in!I140-RES_hhdet_in_new!I140</f>
        <v>0</v>
      </c>
      <c r="J140" s="67">
        <f>RES_hhdet_in!J140-RES_hhdet_in_new!J140</f>
        <v>0</v>
      </c>
      <c r="K140" s="67">
        <f>RES_hhdet_in!K140-RES_hhdet_in_new!K140</f>
        <v>0</v>
      </c>
      <c r="L140" s="67">
        <f>RES_hhdet_in!L140-RES_hhdet_in_new!L140</f>
        <v>0</v>
      </c>
      <c r="M140" s="67">
        <f>RES_hhdet_in!M140-RES_hhdet_in_new!M140</f>
        <v>0</v>
      </c>
      <c r="N140" s="67">
        <f>RES_hhdet_in!N140-RES_hhdet_in_new!N140</f>
        <v>0</v>
      </c>
      <c r="O140" s="67">
        <f>RES_hhdet_in!O140-RES_hhdet_in_new!O140</f>
        <v>0</v>
      </c>
      <c r="P140" s="67">
        <f>RES_hhdet_in!P140-RES_hhdet_in_new!P140</f>
        <v>0</v>
      </c>
      <c r="Q140" s="67">
        <f>RES_hhdet_in!Q140-RES_hhdet_in_new!Q140</f>
        <v>0</v>
      </c>
    </row>
    <row r="141" spans="1:17" ht="12" customHeight="1" x14ac:dyDescent="0.25">
      <c r="A141" s="29" t="s">
        <v>140</v>
      </c>
      <c r="B141" s="83"/>
      <c r="C141" s="83">
        <f>RES_hhdet_in!C141-RES_hhdet_in_new!C141</f>
        <v>0</v>
      </c>
      <c r="D141" s="83">
        <f>RES_hhdet_in!D141-RES_hhdet_in_new!D141</f>
        <v>0</v>
      </c>
      <c r="E141" s="83">
        <f>RES_hhdet_in!E141-RES_hhdet_in_new!E141</f>
        <v>0</v>
      </c>
      <c r="F141" s="83">
        <f>RES_hhdet_in!F141-RES_hhdet_in_new!F141</f>
        <v>0</v>
      </c>
      <c r="G141" s="83">
        <f>RES_hhdet_in!G141-RES_hhdet_in_new!G141</f>
        <v>0</v>
      </c>
      <c r="H141" s="83">
        <f>RES_hhdet_in!H141-RES_hhdet_in_new!H141</f>
        <v>0</v>
      </c>
      <c r="I141" s="83">
        <f>RES_hhdet_in!I141-RES_hhdet_in_new!I141</f>
        <v>0</v>
      </c>
      <c r="J141" s="83">
        <f>RES_hhdet_in!J141-RES_hhdet_in_new!J141</f>
        <v>0</v>
      </c>
      <c r="K141" s="83">
        <f>RES_hhdet_in!K141-RES_hhdet_in_new!K141</f>
        <v>0</v>
      </c>
      <c r="L141" s="83">
        <f>RES_hhdet_in!L141-RES_hhdet_in_new!L141</f>
        <v>0</v>
      </c>
      <c r="M141" s="83">
        <f>RES_hhdet_in!M141-RES_hhdet_in_new!M141</f>
        <v>0</v>
      </c>
      <c r="N141" s="83">
        <f>RES_hhdet_in!N141-RES_hhdet_in_new!N141</f>
        <v>0</v>
      </c>
      <c r="O141" s="83">
        <f>RES_hhdet_in!O141-RES_hhdet_in_new!O141</f>
        <v>0</v>
      </c>
      <c r="P141" s="83">
        <f>RES_hhdet_in!P141-RES_hhdet_in_new!P141</f>
        <v>0</v>
      </c>
      <c r="Q141" s="83">
        <f>RES_hhdet_in!Q141-RES_hhdet_in_new!Q141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/>
      <c r="C145" s="67">
        <f>RES_hhdet_in!C145-RES_hhdet_in_new!C145</f>
        <v>309.24569673321042</v>
      </c>
      <c r="D145" s="67">
        <f>RES_hhdet_in!D145-RES_hhdet_in_new!D145</f>
        <v>86.768465039655112</v>
      </c>
      <c r="E145" s="67">
        <f>RES_hhdet_in!E145-RES_hhdet_in_new!E145</f>
        <v>328.17658077526323</v>
      </c>
      <c r="F145" s="67">
        <f>RES_hhdet_in!F145-RES_hhdet_in_new!F145</f>
        <v>433.59514508167985</v>
      </c>
      <c r="G145" s="67">
        <f>RES_hhdet_in!G145-RES_hhdet_in_new!G145</f>
        <v>185.59851359019274</v>
      </c>
      <c r="H145" s="67">
        <f>RES_hhdet_in!H145-RES_hhdet_in_new!H145</f>
        <v>577.30825044230392</v>
      </c>
      <c r="I145" s="67">
        <f>RES_hhdet_in!I145-RES_hhdet_in_new!I145</f>
        <v>131.00232814534229</v>
      </c>
      <c r="J145" s="67">
        <f>RES_hhdet_in!J145-RES_hhdet_in_new!J145</f>
        <v>203.74054197819459</v>
      </c>
      <c r="K145" s="67">
        <f>RES_hhdet_in!K145-RES_hhdet_in_new!K145</f>
        <v>157.06870871872928</v>
      </c>
      <c r="L145" s="67">
        <f>RES_hhdet_in!L145-RES_hhdet_in_new!L145</f>
        <v>700.48488090800333</v>
      </c>
      <c r="M145" s="67">
        <f>RES_hhdet_in!M145-RES_hhdet_in_new!M145</f>
        <v>1040.1307724177213</v>
      </c>
      <c r="N145" s="67">
        <f>RES_hhdet_in!N145-RES_hhdet_in_new!N145</f>
        <v>1596.5434958090082</v>
      </c>
      <c r="O145" s="67">
        <f>RES_hhdet_in!O145-RES_hhdet_in_new!O145</f>
        <v>1667.6217094868982</v>
      </c>
      <c r="P145" s="67">
        <f>RES_hhdet_in!P145-RES_hhdet_in_new!P145</f>
        <v>3090.728406346645</v>
      </c>
      <c r="Q145" s="67">
        <f>RES_hhdet_in!Q145-RES_hhdet_in_new!Q145</f>
        <v>5617.3063479660959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/>
      <c r="C147" s="67">
        <f>RES_hhdet_in!C147-RES_hhdet_in_new!C147</f>
        <v>216</v>
      </c>
      <c r="D147" s="67">
        <f>RES_hhdet_in!D147-RES_hhdet_in_new!D147</f>
        <v>66.600000000000136</v>
      </c>
      <c r="E147" s="67">
        <f>RES_hhdet_in!E147-RES_hhdet_in_new!E147</f>
        <v>230</v>
      </c>
      <c r="F147" s="67">
        <f>RES_hhdet_in!F147-RES_hhdet_in_new!F147</f>
        <v>303</v>
      </c>
      <c r="G147" s="67">
        <f>RES_hhdet_in!G147-RES_hhdet_in_new!G147</f>
        <v>130</v>
      </c>
      <c r="H147" s="67">
        <f>RES_hhdet_in!H147-RES_hhdet_in_new!H147</f>
        <v>404</v>
      </c>
      <c r="I147" s="67">
        <f>RES_hhdet_in!I147-RES_hhdet_in_new!I147</f>
        <v>91</v>
      </c>
      <c r="J147" s="67">
        <f>RES_hhdet_in!J147-RES_hhdet_in_new!J147</f>
        <v>143</v>
      </c>
      <c r="K147" s="67">
        <f>RES_hhdet_in!K147-RES_hhdet_in_new!K147</f>
        <v>110</v>
      </c>
      <c r="L147" s="67">
        <f>RES_hhdet_in!L147-RES_hhdet_in_new!L147</f>
        <v>490</v>
      </c>
      <c r="M147" s="67">
        <f>RES_hhdet_in!M147-RES_hhdet_in_new!M147</f>
        <v>728</v>
      </c>
      <c r="N147" s="67">
        <f>RES_hhdet_in!N147-RES_hhdet_in_new!N147</f>
        <v>1117</v>
      </c>
      <c r="O147" s="67">
        <f>RES_hhdet_in!O147-RES_hhdet_in_new!O147</f>
        <v>1167</v>
      </c>
      <c r="P147" s="67">
        <f>RES_hhdet_in!P147-RES_hhdet_in_new!P147</f>
        <v>2163.0000000000005</v>
      </c>
      <c r="Q147" s="67">
        <f>RES_hhdet_in!Q147-RES_hhdet_in_new!Q147</f>
        <v>3932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/>
      <c r="C149" s="67">
        <f>RES_hhdet_in!C149-RES_hhdet_in_new!C149</f>
        <v>103.99999999999991</v>
      </c>
      <c r="D149" s="67">
        <f>RES_hhdet_in!D149-RES_hhdet_in_new!D149</f>
        <v>22.332921400237829</v>
      </c>
      <c r="E149" s="67">
        <f>RES_hhdet_in!E149-RES_hhdet_in_new!E149</f>
        <v>84.948007649612038</v>
      </c>
      <c r="F149" s="67">
        <f>RES_hhdet_in!F149-RES_hhdet_in_new!F149</f>
        <v>90.545029904837762</v>
      </c>
      <c r="G149" s="67">
        <f>RES_hhdet_in!G149-RES_hhdet_in_new!G149</f>
        <v>32.63451256947662</v>
      </c>
      <c r="H149" s="67">
        <f>RES_hhdet_in!H149-RES_hhdet_in_new!H149</f>
        <v>74.547619462548894</v>
      </c>
      <c r="I149" s="67">
        <f>RES_hhdet_in!I149-RES_hhdet_in_new!I149</f>
        <v>9.9702352996862373</v>
      </c>
      <c r="J149" s="67">
        <f>RES_hhdet_in!J149-RES_hhdet_in_new!J149</f>
        <v>4.3468696198162604</v>
      </c>
      <c r="K149" s="67">
        <f>RES_hhdet_in!K149-RES_hhdet_in_new!K149</f>
        <v>0</v>
      </c>
      <c r="L149" s="67">
        <f>RES_hhdet_in!L149-RES_hhdet_in_new!L149</f>
        <v>0</v>
      </c>
      <c r="M149" s="67">
        <f>RES_hhdet_in!M149-RES_hhdet_in_new!M149</f>
        <v>0</v>
      </c>
      <c r="N149" s="67">
        <f>RES_hhdet_in!N149-RES_hhdet_in_new!N149</f>
        <v>0</v>
      </c>
      <c r="O149" s="67">
        <f>RES_hhdet_in!O149-RES_hhdet_in_new!O149</f>
        <v>0</v>
      </c>
      <c r="P149" s="67">
        <f>RES_hhdet_in!P149-RES_hhdet_in_new!P149</f>
        <v>0</v>
      </c>
      <c r="Q149" s="67">
        <f>RES_hhdet_in!Q149-RES_hhdet_in_new!Q149</f>
        <v>0</v>
      </c>
    </row>
    <row r="150" spans="1:17" ht="12" customHeight="1" x14ac:dyDescent="0.25">
      <c r="A150" s="23" t="s">
        <v>143</v>
      </c>
      <c r="B150" s="67"/>
      <c r="C150" s="67">
        <f>RES_hhdet_in!C150-RES_hhdet_in_new!C150</f>
        <v>0.19765688318843871</v>
      </c>
      <c r="D150" s="67">
        <f>RES_hhdet_in!D150-RES_hhdet_in_new!D150</f>
        <v>5.5322983323564903E-2</v>
      </c>
      <c r="E150" s="67">
        <f>RES_hhdet_in!E150-RES_hhdet_in_new!E150</f>
        <v>0.17311777102319303</v>
      </c>
      <c r="F150" s="67">
        <f>RES_hhdet_in!F150-RES_hhdet_in_new!F150</f>
        <v>1.0000000000000009</v>
      </c>
      <c r="G150" s="67">
        <f>RES_hhdet_in!G150-RES_hhdet_in_new!G150</f>
        <v>0.99999999999999378</v>
      </c>
      <c r="H150" s="67">
        <f>RES_hhdet_in!H150-RES_hhdet_in_new!H150</f>
        <v>0.70605426071922028</v>
      </c>
      <c r="I150" s="67">
        <f>RES_hhdet_in!I150-RES_hhdet_in_new!I150</f>
        <v>3.999999999999996</v>
      </c>
      <c r="J150" s="67">
        <f>RES_hhdet_in!J150-RES_hhdet_in_new!J150</f>
        <v>6.9999999999999885</v>
      </c>
      <c r="K150" s="67">
        <f>RES_hhdet_in!K150-RES_hhdet_in_new!K150</f>
        <v>1.4540020379206087</v>
      </c>
      <c r="L150" s="67">
        <f>RES_hhdet_in!L150-RES_hhdet_in_new!L150</f>
        <v>1.4901661856207227</v>
      </c>
      <c r="M150" s="67">
        <f>RES_hhdet_in!M150-RES_hhdet_in_new!M150</f>
        <v>0</v>
      </c>
      <c r="N150" s="67">
        <f>RES_hhdet_in!N150-RES_hhdet_in_new!N150</f>
        <v>0</v>
      </c>
      <c r="O150" s="67">
        <f>RES_hhdet_in!O150-RES_hhdet_in_new!O150</f>
        <v>0</v>
      </c>
      <c r="P150" s="67">
        <f>RES_hhdet_in!P150-RES_hhdet_in_new!P150</f>
        <v>0</v>
      </c>
      <c r="Q150" s="67">
        <f>RES_hhdet_in!Q150-RES_hhdet_in_new!Q150</f>
        <v>0</v>
      </c>
    </row>
    <row r="151" spans="1:17" ht="12" hidden="1" customHeight="1" x14ac:dyDescent="0.25">
      <c r="A151" s="148" t="s">
        <v>57</v>
      </c>
      <c r="B151" s="67"/>
      <c r="C151" s="67">
        <f>RES_hhdet_in!C151-RES_hhdet_in_new!C151</f>
        <v>0</v>
      </c>
      <c r="D151" s="67">
        <f>RES_hhdet_in!D151-RES_hhdet_in_new!D151</f>
        <v>0</v>
      </c>
      <c r="E151" s="67">
        <f>RES_hhdet_in!E151-RES_hhdet_in_new!E151</f>
        <v>0</v>
      </c>
      <c r="F151" s="67">
        <f>RES_hhdet_in!F151-RES_hhdet_in_new!F151</f>
        <v>0</v>
      </c>
      <c r="G151" s="67">
        <f>RES_hhdet_in!G151-RES_hhdet_in_new!G151</f>
        <v>0</v>
      </c>
      <c r="H151" s="67">
        <f>RES_hhdet_in!H151-RES_hhdet_in_new!H151</f>
        <v>0</v>
      </c>
      <c r="I151" s="67">
        <f>RES_hhdet_in!I151-RES_hhdet_in_new!I151</f>
        <v>0</v>
      </c>
      <c r="J151" s="67">
        <f>RES_hhdet_in!J151-RES_hhdet_in_new!J151</f>
        <v>0</v>
      </c>
      <c r="K151" s="67">
        <f>RES_hhdet_in!K151-RES_hhdet_in_new!K151</f>
        <v>0</v>
      </c>
      <c r="L151" s="67">
        <f>RES_hhdet_in!L151-RES_hhdet_in_new!L151</f>
        <v>0</v>
      </c>
      <c r="M151" s="67">
        <f>RES_hhdet_in!M151-RES_hhdet_in_new!M151</f>
        <v>0</v>
      </c>
      <c r="N151" s="67">
        <f>RES_hhdet_in!N151-RES_hhdet_in_new!N151</f>
        <v>0</v>
      </c>
      <c r="O151" s="67">
        <f>RES_hhdet_in!O151-RES_hhdet_in_new!O151</f>
        <v>0</v>
      </c>
      <c r="P151" s="67">
        <f>RES_hhdet_in!P151-RES_hhdet_in_new!P151</f>
        <v>0</v>
      </c>
      <c r="Q151" s="67">
        <f>RES_hhdet_in!Q151-RES_hhdet_in_new!Q151</f>
        <v>0</v>
      </c>
    </row>
    <row r="152" spans="1:17" ht="12" hidden="1" customHeight="1" x14ac:dyDescent="0.25">
      <c r="A152" s="148" t="s">
        <v>59</v>
      </c>
      <c r="B152" s="67"/>
      <c r="C152" s="67">
        <f>RES_hhdet_in!C152-RES_hhdet_in_new!C152</f>
        <v>0</v>
      </c>
      <c r="D152" s="67">
        <f>RES_hhdet_in!D152-RES_hhdet_in_new!D152</f>
        <v>0</v>
      </c>
      <c r="E152" s="67">
        <f>RES_hhdet_in!E152-RES_hhdet_in_new!E152</f>
        <v>0</v>
      </c>
      <c r="F152" s="67">
        <f>RES_hhdet_in!F152-RES_hhdet_in_new!F152</f>
        <v>0</v>
      </c>
      <c r="G152" s="67">
        <f>RES_hhdet_in!G152-RES_hhdet_in_new!G152</f>
        <v>0</v>
      </c>
      <c r="H152" s="67">
        <f>RES_hhdet_in!H152-RES_hhdet_in_new!H152</f>
        <v>0</v>
      </c>
      <c r="I152" s="67">
        <f>RES_hhdet_in!I152-RES_hhdet_in_new!I152</f>
        <v>0</v>
      </c>
      <c r="J152" s="67">
        <f>RES_hhdet_in!J152-RES_hhdet_in_new!J152</f>
        <v>0</v>
      </c>
      <c r="K152" s="67">
        <f>RES_hhdet_in!K152-RES_hhdet_in_new!K152</f>
        <v>0</v>
      </c>
      <c r="L152" s="67">
        <f>RES_hhdet_in!L152-RES_hhdet_in_new!L152</f>
        <v>0</v>
      </c>
      <c r="M152" s="67">
        <f>RES_hhdet_in!M152-RES_hhdet_in_new!M152</f>
        <v>0</v>
      </c>
      <c r="N152" s="67">
        <f>RES_hhdet_in!N152-RES_hhdet_in_new!N152</f>
        <v>0</v>
      </c>
      <c r="O152" s="67">
        <f>RES_hhdet_in!O152-RES_hhdet_in_new!O152</f>
        <v>0</v>
      </c>
      <c r="P152" s="67">
        <f>RES_hhdet_in!P152-RES_hhdet_in_new!P152</f>
        <v>0</v>
      </c>
      <c r="Q152" s="67">
        <f>RES_hhdet_in!Q152-RES_hhdet_in_new!Q152</f>
        <v>0</v>
      </c>
    </row>
    <row r="153" spans="1:17" ht="12" customHeight="1" x14ac:dyDescent="0.25">
      <c r="A153" s="23" t="s">
        <v>142</v>
      </c>
      <c r="B153" s="67"/>
      <c r="C153" s="67">
        <f>RES_hhdet_in!C153-RES_hhdet_in_new!C153</f>
        <v>229.97212997492534</v>
      </c>
      <c r="D153" s="67">
        <f>RES_hhdet_in!D153-RES_hhdet_in_new!D153</f>
        <v>143.34309240318851</v>
      </c>
      <c r="E153" s="67">
        <f>RES_hhdet_in!E153-RES_hhdet_in_new!E153</f>
        <v>270.41595321660958</v>
      </c>
      <c r="F153" s="67">
        <f>RES_hhdet_in!F153-RES_hhdet_in_new!F153</f>
        <v>421.61607016936176</v>
      </c>
      <c r="G153" s="67">
        <f>RES_hhdet_in!G153-RES_hhdet_in_new!G153</f>
        <v>207.42832239752096</v>
      </c>
      <c r="H153" s="67">
        <f>RES_hhdet_in!H153-RES_hhdet_in_new!H153</f>
        <v>567.44137543936085</v>
      </c>
      <c r="I153" s="67">
        <f>RES_hhdet_in!I153-RES_hhdet_in_new!I153</f>
        <v>177.2528361646556</v>
      </c>
      <c r="J153" s="67">
        <f>RES_hhdet_in!J153-RES_hhdet_in_new!J153</f>
        <v>252.36535890798024</v>
      </c>
      <c r="K153" s="67">
        <f>RES_hhdet_in!K153-RES_hhdet_in_new!K153</f>
        <v>848.4449252453004</v>
      </c>
      <c r="L153" s="67">
        <f>RES_hhdet_in!L153-RES_hhdet_in_new!L153</f>
        <v>1028.6073517631492</v>
      </c>
      <c r="M153" s="67">
        <f>RES_hhdet_in!M153-RES_hhdet_in_new!M153</f>
        <v>1907.2478274724767</v>
      </c>
      <c r="N153" s="67">
        <f>RES_hhdet_in!N153-RES_hhdet_in_new!N153</f>
        <v>2522.825774105931</v>
      </c>
      <c r="O153" s="67">
        <f>RES_hhdet_in!O153-RES_hhdet_in_new!O153</f>
        <v>2228.4580491041343</v>
      </c>
      <c r="P153" s="67">
        <f>RES_hhdet_in!P153-RES_hhdet_in_new!P153</f>
        <v>4609.4349714476275</v>
      </c>
      <c r="Q153" s="67">
        <f>RES_hhdet_in!Q153-RES_hhdet_in_new!Q153</f>
        <v>6539.0708776560214</v>
      </c>
    </row>
    <row r="154" spans="1:17" ht="12" customHeight="1" x14ac:dyDescent="0.25">
      <c r="A154" s="23" t="s">
        <v>141</v>
      </c>
      <c r="B154" s="67"/>
      <c r="C154" s="67">
        <f>RES_hhdet_in!C154-RES_hhdet_in_new!C154</f>
        <v>0.31349701197140117</v>
      </c>
      <c r="D154" s="67">
        <f>RES_hhdet_in!D154-RES_hhdet_in_new!D154</f>
        <v>6.9671797415197467E-2</v>
      </c>
      <c r="E154" s="67">
        <f>RES_hhdet_in!E154-RES_hhdet_in_new!E154</f>
        <v>3.2208177611252609E-3</v>
      </c>
      <c r="F154" s="67">
        <f>RES_hhdet_in!F154-RES_hhdet_in_new!F154</f>
        <v>0</v>
      </c>
      <c r="G154" s="67">
        <f>RES_hhdet_in!G154-RES_hhdet_in_new!G154</f>
        <v>0</v>
      </c>
      <c r="H154" s="67">
        <f>RES_hhdet_in!H154-RES_hhdet_in_new!H154</f>
        <v>0</v>
      </c>
      <c r="I154" s="67">
        <f>RES_hhdet_in!I154-RES_hhdet_in_new!I154</f>
        <v>0</v>
      </c>
      <c r="J154" s="67">
        <f>RES_hhdet_in!J154-RES_hhdet_in_new!J154</f>
        <v>0</v>
      </c>
      <c r="K154" s="67">
        <f>RES_hhdet_in!K154-RES_hhdet_in_new!K154</f>
        <v>0</v>
      </c>
      <c r="L154" s="67">
        <f>RES_hhdet_in!L154-RES_hhdet_in_new!L154</f>
        <v>0</v>
      </c>
      <c r="M154" s="67">
        <f>RES_hhdet_in!M154-RES_hhdet_in_new!M154</f>
        <v>0</v>
      </c>
      <c r="N154" s="67">
        <f>RES_hhdet_in!N154-RES_hhdet_in_new!N154</f>
        <v>0</v>
      </c>
      <c r="O154" s="67">
        <f>RES_hhdet_in!O154-RES_hhdet_in_new!O154</f>
        <v>0</v>
      </c>
      <c r="P154" s="67">
        <f>RES_hhdet_in!P154-RES_hhdet_in_new!P154</f>
        <v>0</v>
      </c>
      <c r="Q154" s="67">
        <f>RES_hhdet_in!Q154-RES_hhdet_in_new!Q154</f>
        <v>0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/>
      <c r="C158" s="67">
        <f>RES_hhdet_in!C158-RES_hhdet_in_new!C158</f>
        <v>149.49999999999997</v>
      </c>
      <c r="D158" s="67">
        <f>RES_hhdet_in!D158-RES_hhdet_in_new!D158</f>
        <v>14.074552471110653</v>
      </c>
      <c r="E158" s="67">
        <f>RES_hhdet_in!E158-RES_hhdet_in_new!E158</f>
        <v>90.500000000000099</v>
      </c>
      <c r="F158" s="67">
        <f>RES_hhdet_in!F158-RES_hhdet_in_new!F158</f>
        <v>206.49999999999994</v>
      </c>
      <c r="G158" s="67">
        <f>RES_hhdet_in!G158-RES_hhdet_in_new!G158</f>
        <v>150.50000000000023</v>
      </c>
      <c r="H158" s="67">
        <f>RES_hhdet_in!H158-RES_hhdet_in_new!H158</f>
        <v>544.49999999999977</v>
      </c>
      <c r="I158" s="67">
        <f>RES_hhdet_in!I158-RES_hhdet_in_new!I158</f>
        <v>9.2717188462610984</v>
      </c>
      <c r="J158" s="67">
        <f>RES_hhdet_in!J158-RES_hhdet_in_new!J158</f>
        <v>207.49999999999949</v>
      </c>
      <c r="K158" s="67">
        <f>RES_hhdet_in!K158-RES_hhdet_in_new!K158</f>
        <v>0</v>
      </c>
      <c r="L158" s="67">
        <f>RES_hhdet_in!L158-RES_hhdet_in_new!L158</f>
        <v>548.99999999999977</v>
      </c>
      <c r="M158" s="67">
        <f>RES_hhdet_in!M158-RES_hhdet_in_new!M158</f>
        <v>195.10385258707814</v>
      </c>
      <c r="N158" s="67">
        <f>RES_hhdet_in!N158-RES_hhdet_in_new!N158</f>
        <v>0</v>
      </c>
      <c r="O158" s="67">
        <f>RES_hhdet_in!O158-RES_hhdet_in_new!O158</f>
        <v>3244.0000000000005</v>
      </c>
      <c r="P158" s="67">
        <f>RES_hhdet_in!P158-RES_hhdet_in_new!P158</f>
        <v>929.4792281053351</v>
      </c>
      <c r="Q158" s="67">
        <f>RES_hhdet_in!Q158-RES_hhdet_in_new!Q158</f>
        <v>1554.2717188462611</v>
      </c>
    </row>
    <row r="159" spans="1:17" ht="12" customHeight="1" x14ac:dyDescent="0.25">
      <c r="A159" s="29" t="s">
        <v>140</v>
      </c>
      <c r="B159" s="83"/>
      <c r="C159" s="83">
        <f>RES_hhdet_in!C159-RES_hhdet_in_new!C159</f>
        <v>248.36737671117129</v>
      </c>
      <c r="D159" s="83">
        <f>RES_hhdet_in!D159-RES_hhdet_in_new!D159</f>
        <v>155.58096503965504</v>
      </c>
      <c r="E159" s="83">
        <f>RES_hhdet_in!E159-RES_hhdet_in_new!E159</f>
        <v>279.98908077526312</v>
      </c>
      <c r="F159" s="83">
        <f>RES_hhdet_in!F159-RES_hhdet_in_new!F159</f>
        <v>315.12598158487702</v>
      </c>
      <c r="G159" s="83">
        <f>RES_hhdet_in!G159-RES_hhdet_in_new!G159</f>
        <v>117.07690797026237</v>
      </c>
      <c r="H159" s="83">
        <f>RES_hhdet_in!H159-RES_hhdet_in_new!H159</f>
        <v>223.02208006578394</v>
      </c>
      <c r="I159" s="83">
        <f>RES_hhdet_in!I159-RES_hhdet_in_new!I159</f>
        <v>607.81482814534229</v>
      </c>
      <c r="J159" s="83">
        <f>RES_hhdet_in!J159-RES_hhdet_in_new!J159</f>
        <v>146.7399324845241</v>
      </c>
      <c r="K159" s="83">
        <f>RES_hhdet_in!K159-RES_hhdet_in_new!K159</f>
        <v>1263.6903886966898</v>
      </c>
      <c r="L159" s="83">
        <f>RES_hhdet_in!L159-RES_hhdet_in_new!L159</f>
        <v>517.01850176792868</v>
      </c>
      <c r="M159" s="83">
        <f>RES_hhdet_in!M159-RES_hhdet_in_new!M159</f>
        <v>1784.439315708747</v>
      </c>
      <c r="N159" s="83">
        <f>RES_hhdet_in!N159-RES_hhdet_in_new!N159</f>
        <v>2765.574332312206</v>
      </c>
      <c r="O159" s="83">
        <f>RES_hhdet_in!O159-RES_hhdet_in_new!O159</f>
        <v>0</v>
      </c>
      <c r="P159" s="83">
        <f>RES_hhdet_in!P159-RES_hhdet_in_new!P159</f>
        <v>4164.4422359701257</v>
      </c>
      <c r="Q159" s="83">
        <f>RES_hhdet_in!Q159-RES_hhdet_in_new!Q159</f>
        <v>4465.7931596046019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/>
      <c r="C163" s="67">
        <f>RES_hhdet_in!C163-RES_hhdet_in_new!C163</f>
        <v>3959.9737225053127</v>
      </c>
      <c r="D163" s="67">
        <f>RES_hhdet_in!D163-RES_hhdet_in_new!D163</f>
        <v>3419.7067366452548</v>
      </c>
      <c r="E163" s="67">
        <f>RES_hhdet_in!E163-RES_hhdet_in_new!E163</f>
        <v>3913.8422696759526</v>
      </c>
      <c r="F163" s="67">
        <f>RES_hhdet_in!F163-RES_hhdet_in_new!F163</f>
        <v>3383.6869604277181</v>
      </c>
      <c r="G163" s="67">
        <f>RES_hhdet_in!G163-RES_hhdet_in_new!G163</f>
        <v>2335.4951981678118</v>
      </c>
      <c r="H163" s="67">
        <f>RES_hhdet_in!H163-RES_hhdet_in_new!H163</f>
        <v>2725.0410613080157</v>
      </c>
      <c r="I163" s="67">
        <f>RES_hhdet_in!I163-RES_hhdet_in_new!I163</f>
        <v>2146.3884093450351</v>
      </c>
      <c r="J163" s="67">
        <f>RES_hhdet_in!J163-RES_hhdet_in_new!J163</f>
        <v>1662.6818196633712</v>
      </c>
      <c r="K163" s="67">
        <f>RES_hhdet_in!K163-RES_hhdet_in_new!K163</f>
        <v>2268.626682934063</v>
      </c>
      <c r="L163" s="67">
        <f>RES_hhdet_in!L163-RES_hhdet_in_new!L163</f>
        <v>2274.8624700039713</v>
      </c>
      <c r="M163" s="67">
        <f>RES_hhdet_in!M163-RES_hhdet_in_new!M163</f>
        <v>3044.3600271475434</v>
      </c>
      <c r="N163" s="67">
        <f>RES_hhdet_in!N163-RES_hhdet_in_new!N163</f>
        <v>2794.0646913755104</v>
      </c>
      <c r="O163" s="67">
        <f>RES_hhdet_in!O163-RES_hhdet_in_new!O163</f>
        <v>3224.8549265728957</v>
      </c>
      <c r="P163" s="67">
        <f>RES_hhdet_in!P163-RES_hhdet_in_new!P163</f>
        <v>3371.971772125049</v>
      </c>
      <c r="Q163" s="67">
        <f>RES_hhdet_in!Q163-RES_hhdet_in_new!Q163</f>
        <v>2332.7578443068269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/>
      <c r="C165" s="67">
        <f>RES_hhdet_in!C165-RES_hhdet_in_new!C165</f>
        <v>52</v>
      </c>
      <c r="D165" s="67">
        <f>RES_hhdet_in!D165-RES_hhdet_in_new!D165</f>
        <v>46</v>
      </c>
      <c r="E165" s="67">
        <f>RES_hhdet_in!E165-RES_hhdet_in_new!E165</f>
        <v>38</v>
      </c>
      <c r="F165" s="67">
        <f>RES_hhdet_in!F165-RES_hhdet_in_new!F165</f>
        <v>49</v>
      </c>
      <c r="G165" s="67">
        <f>RES_hhdet_in!G165-RES_hhdet_in_new!G165</f>
        <v>76</v>
      </c>
      <c r="H165" s="67">
        <f>RES_hhdet_in!H165-RES_hhdet_in_new!H165</f>
        <v>82</v>
      </c>
      <c r="I165" s="67">
        <f>RES_hhdet_in!I165-RES_hhdet_in_new!I165</f>
        <v>102</v>
      </c>
      <c r="J165" s="67">
        <f>RES_hhdet_in!J165-RES_hhdet_in_new!J165</f>
        <v>75</v>
      </c>
      <c r="K165" s="67">
        <f>RES_hhdet_in!K165-RES_hhdet_in_new!K165</f>
        <v>145</v>
      </c>
      <c r="L165" s="67">
        <f>RES_hhdet_in!L165-RES_hhdet_in_new!L165</f>
        <v>138</v>
      </c>
      <c r="M165" s="67">
        <f>RES_hhdet_in!M165-RES_hhdet_in_new!M165</f>
        <v>179</v>
      </c>
      <c r="N165" s="67">
        <f>RES_hhdet_in!N165-RES_hhdet_in_new!N165</f>
        <v>176</v>
      </c>
      <c r="O165" s="67">
        <f>RES_hhdet_in!O165-RES_hhdet_in_new!O165</f>
        <v>228</v>
      </c>
      <c r="P165" s="67">
        <f>RES_hhdet_in!P165-RES_hhdet_in_new!P165</f>
        <v>230.00000000000003</v>
      </c>
      <c r="Q165" s="67">
        <f>RES_hhdet_in!Q165-RES_hhdet_in_new!Q165</f>
        <v>46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/>
      <c r="C167" s="67">
        <f>RES_hhdet_in!C167-RES_hhdet_in_new!C167</f>
        <v>6199.6732801355301</v>
      </c>
      <c r="D167" s="67">
        <f>RES_hhdet_in!D167-RES_hhdet_in_new!D167</f>
        <v>1086.5080934225657</v>
      </c>
      <c r="E167" s="67">
        <f>RES_hhdet_in!E167-RES_hhdet_in_new!E167</f>
        <v>4910.812222903518</v>
      </c>
      <c r="F167" s="67">
        <f>RES_hhdet_in!F167-RES_hhdet_in_new!F167</f>
        <v>2426.1160548741755</v>
      </c>
      <c r="G167" s="67">
        <f>RES_hhdet_in!G167-RES_hhdet_in_new!G167</f>
        <v>953.1502150190945</v>
      </c>
      <c r="H167" s="67">
        <f>RES_hhdet_in!H167-RES_hhdet_in_new!H167</f>
        <v>2603.2554668463531</v>
      </c>
      <c r="I167" s="67">
        <f>RES_hhdet_in!I167-RES_hhdet_in_new!I167</f>
        <v>905.47807091407606</v>
      </c>
      <c r="J167" s="67">
        <f>RES_hhdet_in!J167-RES_hhdet_in_new!J167</f>
        <v>661.70136909175073</v>
      </c>
      <c r="K167" s="67">
        <f>RES_hhdet_in!K167-RES_hhdet_in_new!K167</f>
        <v>337.92411227474224</v>
      </c>
      <c r="L167" s="67">
        <f>RES_hhdet_in!L167-RES_hhdet_in_new!L167</f>
        <v>0</v>
      </c>
      <c r="M167" s="67">
        <f>RES_hhdet_in!M167-RES_hhdet_in_new!M167</f>
        <v>0</v>
      </c>
      <c r="N167" s="67">
        <f>RES_hhdet_in!N167-RES_hhdet_in_new!N167</f>
        <v>0</v>
      </c>
      <c r="O167" s="67">
        <f>RES_hhdet_in!O167-RES_hhdet_in_new!O167</f>
        <v>33703</v>
      </c>
      <c r="P167" s="67">
        <f>RES_hhdet_in!P167-RES_hhdet_in_new!P167</f>
        <v>8205.1326435540013</v>
      </c>
      <c r="Q167" s="67">
        <f>RES_hhdet_in!Q167-RES_hhdet_in_new!Q167</f>
        <v>12524.172714711371</v>
      </c>
    </row>
    <row r="168" spans="1:17" ht="12" customHeight="1" x14ac:dyDescent="0.25">
      <c r="A168" s="23" t="s">
        <v>143</v>
      </c>
      <c r="B168" s="67"/>
      <c r="C168" s="67">
        <f>RES_hhdet_in!C168-RES_hhdet_in_new!C168</f>
        <v>16.783808437878271</v>
      </c>
      <c r="D168" s="67">
        <f>RES_hhdet_in!D168-RES_hhdet_in_new!D168</f>
        <v>20.500000000000032</v>
      </c>
      <c r="E168" s="67">
        <f>RES_hhdet_in!E168-RES_hhdet_in_new!E168</f>
        <v>20.274902600131703</v>
      </c>
      <c r="F168" s="67">
        <f>RES_hhdet_in!F168-RES_hhdet_in_new!F168</f>
        <v>43.524002621934223</v>
      </c>
      <c r="G168" s="67">
        <f>RES_hhdet_in!G168-RES_hhdet_in_new!G168</f>
        <v>48.275465644420095</v>
      </c>
      <c r="H168" s="67">
        <f>RES_hhdet_in!H168-RES_hhdet_in_new!H168</f>
        <v>65.510697477839415</v>
      </c>
      <c r="I168" s="67">
        <f>RES_hhdet_in!I168-RES_hhdet_in_new!I168</f>
        <v>217.49999999999949</v>
      </c>
      <c r="J168" s="67">
        <f>RES_hhdet_in!J168-RES_hhdet_in_new!J168</f>
        <v>396.50000000000017</v>
      </c>
      <c r="K168" s="67">
        <f>RES_hhdet_in!K168-RES_hhdet_in_new!K168</f>
        <v>45.997071934137708</v>
      </c>
      <c r="L168" s="67">
        <f>RES_hhdet_in!L168-RES_hhdet_in_new!L168</f>
        <v>33.606971978926587</v>
      </c>
      <c r="M168" s="67">
        <f>RES_hhdet_in!M168-RES_hhdet_in_new!M168</f>
        <v>0</v>
      </c>
      <c r="N168" s="67">
        <f>RES_hhdet_in!N168-RES_hhdet_in_new!N168</f>
        <v>0</v>
      </c>
      <c r="O168" s="67">
        <f>RES_hhdet_in!O168-RES_hhdet_in_new!O168</f>
        <v>4297</v>
      </c>
      <c r="P168" s="67">
        <f>RES_hhdet_in!P168-RES_hhdet_in_new!P168</f>
        <v>1519.8048564460021</v>
      </c>
      <c r="Q168" s="67">
        <f>RES_hhdet_in!Q168-RES_hhdet_in_new!Q168</f>
        <v>2370.539187992892</v>
      </c>
    </row>
    <row r="169" spans="1:17" ht="12" hidden="1" customHeight="1" x14ac:dyDescent="0.25">
      <c r="A169" s="148" t="s">
        <v>57</v>
      </c>
      <c r="B169" s="67"/>
      <c r="C169" s="67">
        <f>RES_hhdet_in!C169-RES_hhdet_in_new!C169</f>
        <v>0</v>
      </c>
      <c r="D169" s="67">
        <f>RES_hhdet_in!D169-RES_hhdet_in_new!D169</f>
        <v>0</v>
      </c>
      <c r="E169" s="67">
        <f>RES_hhdet_in!E169-RES_hhdet_in_new!E169</f>
        <v>0</v>
      </c>
      <c r="F169" s="67">
        <f>RES_hhdet_in!F169-RES_hhdet_in_new!F169</f>
        <v>0</v>
      </c>
      <c r="G169" s="67">
        <f>RES_hhdet_in!G169-RES_hhdet_in_new!G169</f>
        <v>0</v>
      </c>
      <c r="H169" s="67">
        <f>RES_hhdet_in!H169-RES_hhdet_in_new!H169</f>
        <v>0</v>
      </c>
      <c r="I169" s="67">
        <f>RES_hhdet_in!I169-RES_hhdet_in_new!I169</f>
        <v>0</v>
      </c>
      <c r="J169" s="67">
        <f>RES_hhdet_in!J169-RES_hhdet_in_new!J169</f>
        <v>0</v>
      </c>
      <c r="K169" s="67">
        <f>RES_hhdet_in!K169-RES_hhdet_in_new!K169</f>
        <v>0</v>
      </c>
      <c r="L169" s="67">
        <f>RES_hhdet_in!L169-RES_hhdet_in_new!L169</f>
        <v>0</v>
      </c>
      <c r="M169" s="67">
        <f>RES_hhdet_in!M169-RES_hhdet_in_new!M169</f>
        <v>0</v>
      </c>
      <c r="N169" s="67">
        <f>RES_hhdet_in!N169-RES_hhdet_in_new!N169</f>
        <v>0</v>
      </c>
      <c r="O169" s="67">
        <f>RES_hhdet_in!O169-RES_hhdet_in_new!O169</f>
        <v>0</v>
      </c>
      <c r="P169" s="67">
        <f>RES_hhdet_in!P169-RES_hhdet_in_new!P169</f>
        <v>0</v>
      </c>
      <c r="Q169" s="67">
        <f>RES_hhdet_in!Q169-RES_hhdet_in_new!Q169</f>
        <v>0</v>
      </c>
    </row>
    <row r="170" spans="1:17" ht="12" hidden="1" customHeight="1" x14ac:dyDescent="0.25">
      <c r="A170" s="148" t="s">
        <v>59</v>
      </c>
      <c r="B170" s="67"/>
      <c r="C170" s="67">
        <f>RES_hhdet_in!C170-RES_hhdet_in_new!C170</f>
        <v>0</v>
      </c>
      <c r="D170" s="67">
        <f>RES_hhdet_in!D170-RES_hhdet_in_new!D170</f>
        <v>0</v>
      </c>
      <c r="E170" s="67">
        <f>RES_hhdet_in!E170-RES_hhdet_in_new!E170</f>
        <v>0</v>
      </c>
      <c r="F170" s="67">
        <f>RES_hhdet_in!F170-RES_hhdet_in_new!F170</f>
        <v>0</v>
      </c>
      <c r="G170" s="67">
        <f>RES_hhdet_in!G170-RES_hhdet_in_new!G170</f>
        <v>0</v>
      </c>
      <c r="H170" s="67">
        <f>RES_hhdet_in!H170-RES_hhdet_in_new!H170</f>
        <v>0</v>
      </c>
      <c r="I170" s="67">
        <f>RES_hhdet_in!I170-RES_hhdet_in_new!I170</f>
        <v>0</v>
      </c>
      <c r="J170" s="67">
        <f>RES_hhdet_in!J170-RES_hhdet_in_new!J170</f>
        <v>0</v>
      </c>
      <c r="K170" s="67">
        <f>RES_hhdet_in!K170-RES_hhdet_in_new!K170</f>
        <v>0</v>
      </c>
      <c r="L170" s="67">
        <f>RES_hhdet_in!L170-RES_hhdet_in_new!L170</f>
        <v>0</v>
      </c>
      <c r="M170" s="67">
        <f>RES_hhdet_in!M170-RES_hhdet_in_new!M170</f>
        <v>0</v>
      </c>
      <c r="N170" s="67">
        <f>RES_hhdet_in!N170-RES_hhdet_in_new!N170</f>
        <v>0</v>
      </c>
      <c r="O170" s="67">
        <f>RES_hhdet_in!O170-RES_hhdet_in_new!O170</f>
        <v>0</v>
      </c>
      <c r="P170" s="67">
        <f>RES_hhdet_in!P170-RES_hhdet_in_new!P170</f>
        <v>0</v>
      </c>
      <c r="Q170" s="67">
        <f>RES_hhdet_in!Q170-RES_hhdet_in_new!Q170</f>
        <v>0</v>
      </c>
    </row>
    <row r="171" spans="1:17" ht="12" customHeight="1" x14ac:dyDescent="0.25">
      <c r="A171" s="23" t="s">
        <v>142</v>
      </c>
      <c r="B171" s="67"/>
      <c r="C171" s="67">
        <f>RES_hhdet_in!C171-RES_hhdet_in_new!C171</f>
        <v>2560.7641395266428</v>
      </c>
      <c r="D171" s="67">
        <f>RES_hhdet_in!D171-RES_hhdet_in_new!D171</f>
        <v>6624.9810911949871</v>
      </c>
      <c r="E171" s="67">
        <f>RES_hhdet_in!E171-RES_hhdet_in_new!E171</f>
        <v>2427.801636258414</v>
      </c>
      <c r="F171" s="67">
        <f>RES_hhdet_in!F171-RES_hhdet_in_new!F171</f>
        <v>2590.4549700095531</v>
      </c>
      <c r="G171" s="67">
        <f>RES_hhdet_in!G171-RES_hhdet_in_new!G171</f>
        <v>3471.0132323788262</v>
      </c>
      <c r="H171" s="67">
        <f>RES_hhdet_in!H171-RES_hhdet_in_new!H171</f>
        <v>1890.0083373786706</v>
      </c>
      <c r="I171" s="67">
        <f>RES_hhdet_in!I171-RES_hhdet_in_new!I171</f>
        <v>4630.6789040323392</v>
      </c>
      <c r="J171" s="67">
        <f>RES_hhdet_in!J171-RES_hhdet_in_new!J171</f>
        <v>3918.8020530592894</v>
      </c>
      <c r="K171" s="67">
        <f>RES_hhdet_in!K171-RES_hhdet_in_new!K171</f>
        <v>18881.528911086883</v>
      </c>
      <c r="L171" s="67">
        <f>RES_hhdet_in!L171-RES_hhdet_in_new!L171</f>
        <v>14620.126951171238</v>
      </c>
      <c r="M171" s="67">
        <f>RES_hhdet_in!M171-RES_hhdet_in_new!M171</f>
        <v>20168.407147002228</v>
      </c>
      <c r="N171" s="67">
        <f>RES_hhdet_in!N171-RES_hhdet_in_new!N171</f>
        <v>8790.7936788309889</v>
      </c>
      <c r="O171" s="67">
        <f>RES_hhdet_in!O171-RES_hhdet_in_new!O171</f>
        <v>0</v>
      </c>
      <c r="P171" s="67">
        <f>RES_hhdet_in!P171-RES_hhdet_in_new!P171</f>
        <v>0</v>
      </c>
      <c r="Q171" s="67">
        <f>RES_hhdet_in!Q171-RES_hhdet_in_new!Q171</f>
        <v>0</v>
      </c>
    </row>
    <row r="172" spans="1:17" ht="12" customHeight="1" x14ac:dyDescent="0.25">
      <c r="A172" s="23" t="s">
        <v>141</v>
      </c>
      <c r="B172" s="67"/>
      <c r="C172" s="67">
        <f>RES_hhdet_in!C172-RES_hhdet_in_new!C172</f>
        <v>4.0416715520786353</v>
      </c>
      <c r="D172" s="67">
        <f>RES_hhdet_in!D172-RES_hhdet_in_new!D172</f>
        <v>3.0612778172515931</v>
      </c>
      <c r="E172" s="67">
        <f>RES_hhdet_in!E172-RES_hhdet_in_new!E172</f>
        <v>2.7319255878548301</v>
      </c>
      <c r="F172" s="67">
        <f>RES_hhdet_in!F172-RES_hhdet_in_new!F172</f>
        <v>1.7083982290690329</v>
      </c>
      <c r="G172" s="67">
        <f>RES_hhdet_in!G172-RES_hhdet_in_new!G172</f>
        <v>0.44675978457435406</v>
      </c>
      <c r="H172" s="67">
        <f>RES_hhdet_in!H172-RES_hhdet_in_new!H172</f>
        <v>0</v>
      </c>
      <c r="I172" s="67">
        <f>RES_hhdet_in!I172-RES_hhdet_in_new!I172</f>
        <v>0</v>
      </c>
      <c r="J172" s="67">
        <f>RES_hhdet_in!J172-RES_hhdet_in_new!J172</f>
        <v>0</v>
      </c>
      <c r="K172" s="67">
        <f>RES_hhdet_in!K172-RES_hhdet_in_new!K172</f>
        <v>0</v>
      </c>
      <c r="L172" s="67">
        <f>RES_hhdet_in!L172-RES_hhdet_in_new!L172</f>
        <v>0</v>
      </c>
      <c r="M172" s="67">
        <f>RES_hhdet_in!M172-RES_hhdet_in_new!M172</f>
        <v>0</v>
      </c>
      <c r="N172" s="67">
        <f>RES_hhdet_in!N172-RES_hhdet_in_new!N172</f>
        <v>0</v>
      </c>
      <c r="O172" s="67">
        <f>RES_hhdet_in!O172-RES_hhdet_in_new!O172</f>
        <v>0</v>
      </c>
      <c r="P172" s="67">
        <f>RES_hhdet_in!P172-RES_hhdet_in_new!P172</f>
        <v>0</v>
      </c>
      <c r="Q172" s="67">
        <f>RES_hhdet_in!Q172-RES_hhdet_in_new!Q172</f>
        <v>0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/>
      <c r="C176" s="67">
        <f>RES_hhdet_in!C176-RES_hhdet_in_new!C176</f>
        <v>4144.5000000000091</v>
      </c>
      <c r="D176" s="67">
        <f>RES_hhdet_in!D176-RES_hhdet_in_new!D176</f>
        <v>506.62949908843007</v>
      </c>
      <c r="E176" s="67">
        <f>RES_hhdet_in!E176-RES_hhdet_in_new!E176</f>
        <v>1041.4999999999986</v>
      </c>
      <c r="F176" s="67">
        <f>RES_hhdet_in!F176-RES_hhdet_in_new!F176</f>
        <v>3400.5</v>
      </c>
      <c r="G176" s="67">
        <f>RES_hhdet_in!G176-RES_hhdet_in_new!G176</f>
        <v>2863.5000000000005</v>
      </c>
      <c r="H176" s="67">
        <f>RES_hhdet_in!H176-RES_hhdet_in_new!H176</f>
        <v>6825.5</v>
      </c>
      <c r="I176" s="67">
        <f>RES_hhdet_in!I176-RES_hhdet_in_new!I176</f>
        <v>418.25602366301291</v>
      </c>
      <c r="J176" s="67">
        <f>RES_hhdet_in!J176-RES_hhdet_in_new!J176</f>
        <v>2802.4999999999936</v>
      </c>
      <c r="K176" s="67">
        <f>RES_hhdet_in!K176-RES_hhdet_in_new!K176</f>
        <v>60.763984852220261</v>
      </c>
      <c r="L176" s="67">
        <f>RES_hhdet_in!L176-RES_hhdet_in_new!L176</f>
        <v>6873.1294990884198</v>
      </c>
      <c r="M176" s="67">
        <f>RES_hhdet_in!M176-RES_hhdet_in_new!M176</f>
        <v>392.30240394437294</v>
      </c>
      <c r="N176" s="67">
        <f>RES_hhdet_in!N176-RES_hhdet_in_new!N176</f>
        <v>0</v>
      </c>
      <c r="O176" s="67">
        <f>RES_hhdet_in!O176-RES_hhdet_in_new!O176</f>
        <v>19614.316156333552</v>
      </c>
      <c r="P176" s="67">
        <f>RES_hhdet_in!P176-RES_hhdet_in_new!P176</f>
        <v>1893.4418441601572</v>
      </c>
      <c r="Q176" s="67">
        <f>RES_hhdet_in!Q176-RES_hhdet_in_new!Q176</f>
        <v>499.14521373207589</v>
      </c>
    </row>
    <row r="177" spans="1:17" ht="12" customHeight="1" x14ac:dyDescent="0.25">
      <c r="A177" s="29" t="s">
        <v>140</v>
      </c>
      <c r="B177" s="83"/>
      <c r="C177" s="83">
        <f>RES_hhdet_in!C177-RES_hhdet_in_new!C177</f>
        <v>3268.6705347005995</v>
      </c>
      <c r="D177" s="83">
        <f>RES_hhdet_in!D177-RES_hhdet_in_new!D177</f>
        <v>6968.2692366452584</v>
      </c>
      <c r="E177" s="83">
        <f>RES_hhdet_in!E177-RES_hhdet_in_new!E177</f>
        <v>5262.4047696759562</v>
      </c>
      <c r="F177" s="83">
        <f>RES_hhdet_in!F177-RES_hhdet_in_new!F177</f>
        <v>2721.49531739962</v>
      </c>
      <c r="G177" s="83">
        <f>RES_hhdet_in!G177-RES_hhdet_in_new!G177</f>
        <v>1862.0576981678118</v>
      </c>
      <c r="H177" s="83">
        <f>RES_hhdet_in!H177-RES_hhdet_in_new!H177</f>
        <v>1728.322047668421</v>
      </c>
      <c r="I177" s="83">
        <f>RES_hhdet_in!I177-RES_hhdet_in_new!I177</f>
        <v>12280.95090934504</v>
      </c>
      <c r="J177" s="83">
        <f>RES_hhdet_in!J177-RES_hhdet_in_new!J177</f>
        <v>1250.2443196633781</v>
      </c>
      <c r="K177" s="83">
        <f>RES_hhdet_in!K177-RES_hhdet_in_new!K177</f>
        <v>19521.823495129342</v>
      </c>
      <c r="L177" s="83">
        <f>RES_hhdet_in!L177-RES_hhdet_in_new!L177</f>
        <v>5267.732970915551</v>
      </c>
      <c r="M177" s="83">
        <f>RES_hhdet_in!M177-RES_hhdet_in_new!M177</f>
        <v>15172.259166638672</v>
      </c>
      <c r="N177" s="83">
        <f>RES_hhdet_in!N177-RES_hhdet_in_new!N177</f>
        <v>15344.373048347416</v>
      </c>
      <c r="O177" s="83">
        <f>RES_hhdet_in!O177-RES_hhdet_in_new!O177</f>
        <v>1080.9457582152895</v>
      </c>
      <c r="P177" s="83">
        <f>RES_hhdet_in!P177-RES_hhdet_in_new!P177</f>
        <v>13471.595770509499</v>
      </c>
      <c r="Q177" s="83">
        <f>RES_hhdet_in!Q177-RES_hhdet_in_new!Q177</f>
        <v>9853.6301631884216</v>
      </c>
    </row>
  </sheetData>
  <pageMargins left="0.39370078740157483" right="0.39370078740157483" top="0.39370078740157483" bottom="0.39370078740157483" header="0.31496062992125984" footer="0.31496062992125984"/>
  <pageSetup paperSize="9" scale="44" orientation="portrait" horizontalDpi="1200" verticalDpi="1200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tabColor theme="6" tint="-0.249977111117893"/>
    <pageSetUpPr fitToPage="1"/>
  </sheetPr>
  <dimension ref="A1:Q177"/>
  <sheetViews>
    <sheetView showGridLines="0" zoomScaleNormal="100" workbookViewId="0">
      <pane xSplit="1" ySplit="2" topLeftCell="B3" activePane="bottomRight" state="frozen"/>
      <selection activeCell="B2" sqref="B2"/>
      <selection pane="topRight" activeCell="B2" sqref="B2"/>
      <selection pane="bottomLeft" activeCell="B2" sqref="B2"/>
      <selection pane="bottomRight" activeCell="B3" sqref="B3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260</v>
      </c>
      <c r="B1" s="215">
        <v>2015</v>
      </c>
      <c r="C1" s="215"/>
      <c r="D1" s="215"/>
      <c r="E1" s="215"/>
      <c r="F1" s="215"/>
      <c r="G1" s="215"/>
      <c r="H1" s="215"/>
      <c r="I1" s="215"/>
      <c r="J1" s="215"/>
      <c r="K1" s="215"/>
      <c r="L1" s="215"/>
      <c r="M1" s="215"/>
      <c r="N1" s="215"/>
      <c r="O1" s="215"/>
      <c r="P1" s="215"/>
      <c r="Q1" s="215"/>
    </row>
    <row r="2" spans="1:17" s="28" customFormat="1" ht="12" customHeight="1" x14ac:dyDescent="0.25">
      <c r="A2" s="155" t="s">
        <v>174</v>
      </c>
      <c r="B2" s="154" t="s">
        <v>173</v>
      </c>
      <c r="C2" s="154">
        <v>2001</v>
      </c>
      <c r="D2" s="154">
        <v>2002</v>
      </c>
      <c r="E2" s="154">
        <v>2003</v>
      </c>
      <c r="F2" s="154">
        <v>2004</v>
      </c>
      <c r="G2" s="154">
        <v>2005</v>
      </c>
      <c r="H2" s="154">
        <v>2006</v>
      </c>
      <c r="I2" s="154">
        <v>2007</v>
      </c>
      <c r="J2" s="154">
        <v>2008</v>
      </c>
      <c r="K2" s="154">
        <v>2009</v>
      </c>
      <c r="L2" s="154">
        <v>2010</v>
      </c>
      <c r="M2" s="154">
        <v>2011</v>
      </c>
      <c r="N2" s="154">
        <v>2012</v>
      </c>
      <c r="O2" s="154">
        <v>2013</v>
      </c>
      <c r="P2" s="154">
        <v>2014</v>
      </c>
      <c r="Q2" s="154">
        <v>2015</v>
      </c>
    </row>
    <row r="3" spans="1:17" ht="12" customHeight="1" x14ac:dyDescent="0.25">
      <c r="A3" s="152" t="s">
        <v>172</v>
      </c>
      <c r="B3" s="151"/>
      <c r="C3" s="151"/>
      <c r="D3" s="151"/>
      <c r="E3" s="151"/>
      <c r="F3" s="151"/>
      <c r="G3" s="151"/>
      <c r="H3" s="151"/>
      <c r="I3" s="151"/>
      <c r="J3" s="151"/>
      <c r="K3" s="151"/>
      <c r="L3" s="151"/>
      <c r="M3" s="151"/>
      <c r="N3" s="151"/>
      <c r="O3" s="151"/>
      <c r="P3" s="151"/>
      <c r="Q3" s="151"/>
    </row>
    <row r="4" spans="1:17" ht="12.95" customHeight="1" x14ac:dyDescent="0.25">
      <c r="A4" s="150" t="s">
        <v>65</v>
      </c>
      <c r="B4" s="149"/>
      <c r="C4" s="149"/>
      <c r="D4" s="149"/>
      <c r="E4" s="149"/>
      <c r="F4" s="149"/>
      <c r="G4" s="149"/>
      <c r="H4" s="149"/>
      <c r="I4" s="149"/>
      <c r="J4" s="149"/>
      <c r="K4" s="149"/>
      <c r="L4" s="149"/>
      <c r="M4" s="149"/>
      <c r="N4" s="149"/>
      <c r="O4" s="149"/>
      <c r="P4" s="149"/>
      <c r="Q4" s="149"/>
    </row>
    <row r="5" spans="1:17" ht="12" customHeight="1" x14ac:dyDescent="0.25">
      <c r="A5" s="23" t="s">
        <v>58</v>
      </c>
      <c r="B5" s="67">
        <v>249.25</v>
      </c>
      <c r="C5" s="67">
        <v>0</v>
      </c>
      <c r="D5" s="67">
        <v>21111.25</v>
      </c>
      <c r="E5" s="67">
        <v>0</v>
      </c>
      <c r="F5" s="67">
        <v>13747.249999999998</v>
      </c>
      <c r="G5" s="67">
        <v>20430.25</v>
      </c>
      <c r="H5" s="67">
        <v>15240.25</v>
      </c>
      <c r="I5" s="67">
        <v>34612.25</v>
      </c>
      <c r="J5" s="67">
        <v>24511.249999999996</v>
      </c>
      <c r="K5" s="67">
        <v>30941.25</v>
      </c>
      <c r="L5" s="67">
        <v>23197.25</v>
      </c>
      <c r="M5" s="67">
        <v>45726.250000000007</v>
      </c>
      <c r="N5" s="67">
        <v>21941.249999999996</v>
      </c>
      <c r="O5" s="67">
        <v>28552.249999999996</v>
      </c>
      <c r="P5" s="67">
        <v>0</v>
      </c>
      <c r="Q5" s="67">
        <v>0</v>
      </c>
    </row>
    <row r="6" spans="1:17" ht="12" hidden="1" customHeight="1" x14ac:dyDescent="0.25">
      <c r="A6" s="23" t="s">
        <v>60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</row>
    <row r="7" spans="1:17" ht="12.95" customHeight="1" x14ac:dyDescent="0.25">
      <c r="A7" s="146" t="s">
        <v>112</v>
      </c>
      <c r="B7" s="145"/>
      <c r="C7" s="145"/>
      <c r="D7" s="145"/>
      <c r="E7" s="145"/>
      <c r="F7" s="145"/>
      <c r="G7" s="145"/>
      <c r="H7" s="145"/>
      <c r="I7" s="145"/>
      <c r="J7" s="145"/>
      <c r="K7" s="145"/>
      <c r="L7" s="145"/>
      <c r="M7" s="145"/>
      <c r="N7" s="145"/>
      <c r="O7" s="145"/>
      <c r="P7" s="145"/>
      <c r="Q7" s="145"/>
    </row>
    <row r="8" spans="1:17" ht="12" customHeight="1" x14ac:dyDescent="0.25">
      <c r="A8" s="23" t="s">
        <v>60</v>
      </c>
      <c r="B8" s="67">
        <v>0</v>
      </c>
      <c r="C8" s="67">
        <v>0</v>
      </c>
      <c r="D8" s="67">
        <v>0</v>
      </c>
      <c r="E8" s="67">
        <v>0</v>
      </c>
      <c r="F8" s="67">
        <v>0</v>
      </c>
      <c r="G8" s="67">
        <v>0</v>
      </c>
      <c r="H8" s="67">
        <v>0</v>
      </c>
      <c r="I8" s="67">
        <v>0</v>
      </c>
      <c r="J8" s="67">
        <v>973</v>
      </c>
      <c r="K8" s="67">
        <v>1351</v>
      </c>
      <c r="L8" s="67">
        <v>1098</v>
      </c>
      <c r="M8" s="67">
        <v>1461</v>
      </c>
      <c r="N8" s="67">
        <v>1065</v>
      </c>
      <c r="O8" s="67">
        <v>1496</v>
      </c>
      <c r="P8" s="67">
        <v>0</v>
      </c>
      <c r="Q8" s="67">
        <v>0</v>
      </c>
    </row>
    <row r="9" spans="1:17" ht="12" customHeight="1" x14ac:dyDescent="0.25">
      <c r="A9" s="146" t="s">
        <v>63</v>
      </c>
      <c r="B9" s="145"/>
      <c r="C9" s="145"/>
      <c r="D9" s="145"/>
      <c r="E9" s="145"/>
      <c r="F9" s="145"/>
      <c r="G9" s="145"/>
      <c r="H9" s="145"/>
      <c r="I9" s="145"/>
      <c r="J9" s="145"/>
      <c r="K9" s="145"/>
      <c r="L9" s="145"/>
      <c r="M9" s="145"/>
      <c r="N9" s="145"/>
      <c r="O9" s="145"/>
      <c r="P9" s="145"/>
      <c r="Q9" s="145"/>
    </row>
    <row r="10" spans="1:17" ht="12" customHeight="1" x14ac:dyDescent="0.25">
      <c r="A10" s="23" t="s">
        <v>171</v>
      </c>
      <c r="B10" s="67">
        <v>249.25</v>
      </c>
      <c r="C10" s="67">
        <v>0</v>
      </c>
      <c r="D10" s="67">
        <v>19887.497651187608</v>
      </c>
      <c r="E10" s="67">
        <v>0</v>
      </c>
      <c r="F10" s="67">
        <v>13030.834641126887</v>
      </c>
      <c r="G10" s="67">
        <v>19496.993635897885</v>
      </c>
      <c r="H10" s="67">
        <v>15093.478089382614</v>
      </c>
      <c r="I10" s="67">
        <v>34390.005160581328</v>
      </c>
      <c r="J10" s="67">
        <v>22513.755617997325</v>
      </c>
      <c r="K10" s="67">
        <v>27196.863685270684</v>
      </c>
      <c r="L10" s="67">
        <v>13394.973254075978</v>
      </c>
      <c r="M10" s="67">
        <v>30047.209277426773</v>
      </c>
      <c r="N10" s="67">
        <v>21866.664127869175</v>
      </c>
      <c r="O10" s="67">
        <v>21663.474859183734</v>
      </c>
      <c r="P10" s="67">
        <v>0</v>
      </c>
      <c r="Q10" s="67">
        <v>0</v>
      </c>
    </row>
    <row r="11" spans="1:17" ht="12" customHeight="1" x14ac:dyDescent="0.25">
      <c r="A11" s="23" t="s">
        <v>144</v>
      </c>
      <c r="B11" s="67">
        <v>0</v>
      </c>
      <c r="C11" s="67">
        <v>0</v>
      </c>
      <c r="D11" s="67">
        <v>931.8611146129515</v>
      </c>
      <c r="E11" s="67">
        <v>0</v>
      </c>
      <c r="F11" s="67">
        <v>697.50302417309365</v>
      </c>
      <c r="G11" s="67">
        <v>800.39641646085374</v>
      </c>
      <c r="H11" s="67">
        <v>60.583452184053613</v>
      </c>
      <c r="I11" s="67">
        <v>103.29482174262512</v>
      </c>
      <c r="J11" s="67">
        <v>1918.4900988457134</v>
      </c>
      <c r="K11" s="67">
        <v>2399.0245584634567</v>
      </c>
      <c r="L11" s="67">
        <v>2266.1376289458226</v>
      </c>
      <c r="M11" s="67">
        <v>1046.8735986456982</v>
      </c>
      <c r="N11" s="67">
        <v>0</v>
      </c>
      <c r="O11" s="67">
        <v>89.835285925731355</v>
      </c>
      <c r="P11" s="67">
        <v>0</v>
      </c>
      <c r="Q11" s="67">
        <v>0</v>
      </c>
    </row>
    <row r="12" spans="1:17" ht="12" customHeight="1" x14ac:dyDescent="0.25">
      <c r="A12" s="23" t="s">
        <v>143</v>
      </c>
      <c r="B12" s="67">
        <v>0</v>
      </c>
      <c r="C12" s="67">
        <v>0</v>
      </c>
      <c r="D12" s="67">
        <v>291.89123419943917</v>
      </c>
      <c r="E12" s="67">
        <v>0</v>
      </c>
      <c r="F12" s="67">
        <v>18.912334700019233</v>
      </c>
      <c r="G12" s="67">
        <v>132.85994764125877</v>
      </c>
      <c r="H12" s="67">
        <v>86.188458433332059</v>
      </c>
      <c r="I12" s="67">
        <v>118.95001767604671</v>
      </c>
      <c r="J12" s="67">
        <v>79.004283156959261</v>
      </c>
      <c r="K12" s="67">
        <v>175.14148952314054</v>
      </c>
      <c r="L12" s="67">
        <v>231.98148977006952</v>
      </c>
      <c r="M12" s="67">
        <v>234.46247451098645</v>
      </c>
      <c r="N12" s="67">
        <v>74.585872130823006</v>
      </c>
      <c r="O12" s="67">
        <v>128.0223982579252</v>
      </c>
      <c r="P12" s="67">
        <v>0</v>
      </c>
      <c r="Q12" s="67">
        <v>0</v>
      </c>
    </row>
    <row r="13" spans="1:17" ht="12" hidden="1" customHeight="1" x14ac:dyDescent="0.25">
      <c r="A13" s="148" t="s">
        <v>57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67"/>
      <c r="N13" s="67"/>
      <c r="O13" s="67"/>
      <c r="P13" s="67"/>
      <c r="Q13" s="67"/>
    </row>
    <row r="14" spans="1:17" ht="12" hidden="1" customHeight="1" x14ac:dyDescent="0.25">
      <c r="A14" s="148" t="s">
        <v>59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</row>
    <row r="15" spans="1:17" ht="12" customHeight="1" x14ac:dyDescent="0.25">
      <c r="A15" s="23" t="s">
        <v>142</v>
      </c>
      <c r="B15" s="67">
        <v>0</v>
      </c>
      <c r="C15" s="67">
        <v>0</v>
      </c>
      <c r="D15" s="67">
        <v>0</v>
      </c>
      <c r="E15" s="67">
        <v>0</v>
      </c>
      <c r="F15" s="67">
        <v>0</v>
      </c>
      <c r="G15" s="67">
        <v>0</v>
      </c>
      <c r="H15" s="67">
        <v>0</v>
      </c>
      <c r="I15" s="67">
        <v>0</v>
      </c>
      <c r="J15" s="67">
        <v>0</v>
      </c>
      <c r="K15" s="67">
        <v>1170.2202667427191</v>
      </c>
      <c r="L15" s="67">
        <v>7304.157627208132</v>
      </c>
      <c r="M15" s="67">
        <v>11566.148125847303</v>
      </c>
      <c r="N15" s="67">
        <v>0</v>
      </c>
      <c r="O15" s="67">
        <v>5595.4739802018448</v>
      </c>
      <c r="P15" s="67">
        <v>0</v>
      </c>
      <c r="Q15" s="67">
        <v>0</v>
      </c>
    </row>
    <row r="16" spans="1:17" ht="12" customHeight="1" x14ac:dyDescent="0.25">
      <c r="A16" s="23" t="s">
        <v>141</v>
      </c>
      <c r="B16" s="67">
        <v>0</v>
      </c>
      <c r="C16" s="67">
        <v>0</v>
      </c>
      <c r="D16" s="67">
        <v>0</v>
      </c>
      <c r="E16" s="67">
        <v>0</v>
      </c>
      <c r="F16" s="67">
        <v>0</v>
      </c>
      <c r="G16" s="67">
        <v>0</v>
      </c>
      <c r="H16" s="67">
        <v>0</v>
      </c>
      <c r="I16" s="67">
        <v>0</v>
      </c>
      <c r="J16" s="67">
        <v>0</v>
      </c>
      <c r="K16" s="67">
        <v>0</v>
      </c>
      <c r="L16" s="67">
        <v>0</v>
      </c>
      <c r="M16" s="67">
        <v>2831.5565235692393</v>
      </c>
      <c r="N16" s="67">
        <v>0</v>
      </c>
      <c r="O16" s="67">
        <v>1075.4434764307605</v>
      </c>
      <c r="P16" s="67">
        <v>0</v>
      </c>
      <c r="Q16" s="67">
        <v>0</v>
      </c>
    </row>
    <row r="17" spans="1:17" ht="12" hidden="1" customHeight="1" x14ac:dyDescent="0.25">
      <c r="A17" s="148" t="s">
        <v>60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</row>
    <row r="18" spans="1:17" ht="12" hidden="1" customHeight="1" x14ac:dyDescent="0.25">
      <c r="A18" s="148" t="s">
        <v>59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</row>
    <row r="19" spans="1:17" ht="12" customHeight="1" x14ac:dyDescent="0.25">
      <c r="A19" s="146" t="s">
        <v>62</v>
      </c>
      <c r="B19" s="145"/>
      <c r="C19" s="145"/>
      <c r="D19" s="145"/>
      <c r="E19" s="145"/>
      <c r="F19" s="145"/>
      <c r="G19" s="145"/>
      <c r="H19" s="145"/>
      <c r="I19" s="145"/>
      <c r="J19" s="145"/>
      <c r="K19" s="145"/>
      <c r="L19" s="145"/>
      <c r="M19" s="145"/>
      <c r="N19" s="145"/>
      <c r="O19" s="145"/>
      <c r="P19" s="145"/>
      <c r="Q19" s="145"/>
    </row>
    <row r="20" spans="1:17" ht="12" customHeight="1" x14ac:dyDescent="0.25">
      <c r="A20" s="23" t="s">
        <v>58</v>
      </c>
      <c r="B20" s="67">
        <v>0</v>
      </c>
      <c r="C20" s="67">
        <v>0</v>
      </c>
      <c r="D20" s="67">
        <v>0</v>
      </c>
      <c r="E20" s="67">
        <v>0</v>
      </c>
      <c r="F20" s="67">
        <v>0</v>
      </c>
      <c r="G20" s="67">
        <v>0</v>
      </c>
      <c r="H20" s="67">
        <v>0</v>
      </c>
      <c r="I20" s="67">
        <v>0</v>
      </c>
      <c r="J20" s="67">
        <v>0</v>
      </c>
      <c r="K20" s="67">
        <v>0</v>
      </c>
      <c r="L20" s="67">
        <v>0</v>
      </c>
      <c r="M20" s="67">
        <v>0</v>
      </c>
      <c r="N20" s="67">
        <v>0</v>
      </c>
      <c r="O20" s="67">
        <v>0</v>
      </c>
      <c r="P20" s="67">
        <v>0</v>
      </c>
      <c r="Q20" s="67">
        <v>0</v>
      </c>
    </row>
    <row r="21" spans="1:17" ht="12" customHeight="1" x14ac:dyDescent="0.25">
      <c r="A21" s="23" t="s">
        <v>57</v>
      </c>
      <c r="B21" s="67">
        <v>249.25</v>
      </c>
      <c r="C21" s="67">
        <v>0</v>
      </c>
      <c r="D21" s="67">
        <v>71.873331549222101</v>
      </c>
      <c r="E21" s="67">
        <v>0</v>
      </c>
      <c r="F21" s="67">
        <v>704.34208220436517</v>
      </c>
      <c r="G21" s="67">
        <v>7705.7721388479204</v>
      </c>
      <c r="H21" s="67">
        <v>6012.4070301521306</v>
      </c>
      <c r="I21" s="67">
        <v>22335.417081428033</v>
      </c>
      <c r="J21" s="67">
        <v>0</v>
      </c>
      <c r="K21" s="67">
        <v>0</v>
      </c>
      <c r="L21" s="67">
        <v>0</v>
      </c>
      <c r="M21" s="67">
        <v>0</v>
      </c>
      <c r="N21" s="67">
        <v>292.54172067954772</v>
      </c>
      <c r="O21" s="67">
        <v>4205.396615138774</v>
      </c>
      <c r="P21" s="67">
        <v>0</v>
      </c>
      <c r="Q21" s="67">
        <v>0</v>
      </c>
    </row>
    <row r="22" spans="1:17" ht="12" customHeight="1" x14ac:dyDescent="0.25">
      <c r="A22" s="29" t="s">
        <v>140</v>
      </c>
      <c r="B22" s="83">
        <v>0</v>
      </c>
      <c r="C22" s="83">
        <v>0</v>
      </c>
      <c r="D22" s="83">
        <v>21039.376668450779</v>
      </c>
      <c r="E22" s="83">
        <v>0</v>
      </c>
      <c r="F22" s="83">
        <v>13042.907917795636</v>
      </c>
      <c r="G22" s="83">
        <v>12724.47786115208</v>
      </c>
      <c r="H22" s="83">
        <v>9227.8429698478685</v>
      </c>
      <c r="I22" s="83">
        <v>12276.832918571965</v>
      </c>
      <c r="J22" s="83">
        <v>24511.25</v>
      </c>
      <c r="K22" s="83">
        <v>30941.25</v>
      </c>
      <c r="L22" s="83">
        <v>23197.25</v>
      </c>
      <c r="M22" s="83">
        <v>45726.25</v>
      </c>
      <c r="N22" s="83">
        <v>21648.708279320454</v>
      </c>
      <c r="O22" s="83">
        <v>24346.853384861228</v>
      </c>
      <c r="P22" s="83">
        <v>0</v>
      </c>
      <c r="Q22" s="83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51"/>
      <c r="C24" s="151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</row>
    <row r="25" spans="1:17" ht="12.95" customHeight="1" x14ac:dyDescent="0.25">
      <c r="A25" s="150" t="s">
        <v>65</v>
      </c>
      <c r="B25" s="149"/>
      <c r="C25" s="149"/>
      <c r="D25" s="149"/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49"/>
      <c r="P25" s="149"/>
      <c r="Q25" s="149"/>
    </row>
    <row r="26" spans="1:17" ht="12" customHeight="1" x14ac:dyDescent="0.25">
      <c r="A26" s="23" t="s">
        <v>84</v>
      </c>
      <c r="B26" s="67">
        <v>0</v>
      </c>
      <c r="C26" s="67">
        <v>263.9375</v>
      </c>
      <c r="D26" s="67">
        <v>1093.1875</v>
      </c>
      <c r="E26" s="67">
        <v>1143.1875</v>
      </c>
      <c r="F26" s="67">
        <v>859.1875</v>
      </c>
      <c r="G26" s="67">
        <v>1129.1875</v>
      </c>
      <c r="H26" s="67">
        <v>1325.1875</v>
      </c>
      <c r="I26" s="67">
        <v>1576.1874999999998</v>
      </c>
      <c r="J26" s="67">
        <v>1199.1875</v>
      </c>
      <c r="K26" s="67">
        <v>1291.1875</v>
      </c>
      <c r="L26" s="67">
        <v>1426.1875000000002</v>
      </c>
      <c r="M26" s="67">
        <v>0</v>
      </c>
      <c r="N26" s="67">
        <v>0</v>
      </c>
      <c r="O26" s="67">
        <v>4799.1875</v>
      </c>
      <c r="P26" s="67">
        <v>1315.1875</v>
      </c>
      <c r="Q26" s="67">
        <v>0</v>
      </c>
    </row>
    <row r="27" spans="1:17" ht="12" hidden="1" customHeight="1" x14ac:dyDescent="0.25">
      <c r="A27" s="23" t="s">
        <v>60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67"/>
      <c r="Q27" s="67"/>
    </row>
    <row r="28" spans="1:17" ht="12.95" customHeight="1" x14ac:dyDescent="0.25">
      <c r="A28" s="146" t="s">
        <v>112</v>
      </c>
      <c r="B28" s="145"/>
      <c r="C28" s="145"/>
      <c r="D28" s="145"/>
      <c r="E28" s="145"/>
      <c r="F28" s="145"/>
      <c r="G28" s="145"/>
      <c r="H28" s="145"/>
      <c r="I28" s="145"/>
      <c r="J28" s="145"/>
      <c r="K28" s="145"/>
      <c r="L28" s="145"/>
      <c r="M28" s="145"/>
      <c r="N28" s="145"/>
      <c r="O28" s="145"/>
      <c r="P28" s="145"/>
      <c r="Q28" s="145"/>
    </row>
    <row r="29" spans="1:17" ht="12" customHeight="1" x14ac:dyDescent="0.25">
      <c r="A29" s="23" t="s">
        <v>60</v>
      </c>
      <c r="B29" s="67">
        <v>0</v>
      </c>
      <c r="C29" s="67">
        <v>0</v>
      </c>
      <c r="D29" s="67">
        <v>0</v>
      </c>
      <c r="E29" s="67">
        <v>0</v>
      </c>
      <c r="F29" s="67">
        <v>0</v>
      </c>
      <c r="G29" s="67">
        <v>0</v>
      </c>
      <c r="H29" s="67">
        <v>0</v>
      </c>
      <c r="I29" s="67">
        <v>10</v>
      </c>
      <c r="J29" s="67">
        <v>57</v>
      </c>
      <c r="K29" s="67">
        <v>81</v>
      </c>
      <c r="L29" s="67">
        <v>68</v>
      </c>
      <c r="M29" s="67">
        <v>0</v>
      </c>
      <c r="N29" s="67">
        <v>0</v>
      </c>
      <c r="O29" s="67">
        <v>165</v>
      </c>
      <c r="P29" s="67">
        <v>82</v>
      </c>
      <c r="Q29" s="67">
        <v>0</v>
      </c>
    </row>
    <row r="30" spans="1:17" ht="12" customHeight="1" x14ac:dyDescent="0.25">
      <c r="A30" s="146" t="s">
        <v>63</v>
      </c>
      <c r="B30" s="145"/>
      <c r="C30" s="145"/>
      <c r="D30" s="145"/>
      <c r="E30" s="145"/>
      <c r="F30" s="145"/>
      <c r="G30" s="145"/>
      <c r="H30" s="145"/>
      <c r="I30" s="145"/>
      <c r="J30" s="145"/>
      <c r="K30" s="145"/>
      <c r="L30" s="145"/>
      <c r="M30" s="145"/>
      <c r="N30" s="145"/>
      <c r="O30" s="145"/>
      <c r="P30" s="145"/>
      <c r="Q30" s="145"/>
    </row>
    <row r="31" spans="1:17" ht="12" customHeight="1" x14ac:dyDescent="0.25">
      <c r="A31" s="23" t="s">
        <v>169</v>
      </c>
      <c r="B31" s="67">
        <v>0</v>
      </c>
      <c r="C31" s="67">
        <v>0</v>
      </c>
      <c r="D31" s="67">
        <v>0</v>
      </c>
      <c r="E31" s="67">
        <v>0</v>
      </c>
      <c r="F31" s="67">
        <v>9.0949470177292824E-13</v>
      </c>
      <c r="G31" s="67">
        <v>203.32246679300897</v>
      </c>
      <c r="H31" s="67">
        <v>806.15238435407741</v>
      </c>
      <c r="I31" s="67">
        <v>987.23611539825208</v>
      </c>
      <c r="J31" s="67">
        <v>688.3096485941428</v>
      </c>
      <c r="K31" s="67">
        <v>14.900071143759348</v>
      </c>
      <c r="L31" s="67">
        <v>2.0333776703762632</v>
      </c>
      <c r="M31" s="67">
        <v>0</v>
      </c>
      <c r="N31" s="67">
        <v>0</v>
      </c>
      <c r="O31" s="67">
        <v>1910.9967839534715</v>
      </c>
      <c r="P31" s="67">
        <v>515.0491520929105</v>
      </c>
      <c r="Q31" s="67">
        <v>0</v>
      </c>
    </row>
    <row r="32" spans="1:17" ht="12" customHeight="1" x14ac:dyDescent="0.25">
      <c r="A32" s="23" t="s">
        <v>168</v>
      </c>
      <c r="B32" s="67">
        <v>0</v>
      </c>
      <c r="C32" s="67">
        <v>0</v>
      </c>
      <c r="D32" s="67">
        <v>2.6549597320566607E-3</v>
      </c>
      <c r="E32" s="67">
        <v>3.7892613135577994E-3</v>
      </c>
      <c r="F32" s="67">
        <v>1.7360939081368817E-2</v>
      </c>
      <c r="G32" s="67">
        <v>0.78239470682073187</v>
      </c>
      <c r="H32" s="67">
        <v>0</v>
      </c>
      <c r="I32" s="67">
        <v>1.1938001330522872</v>
      </c>
      <c r="J32" s="67">
        <v>43.419977119248756</v>
      </c>
      <c r="K32" s="67">
        <v>126.83604902549875</v>
      </c>
      <c r="L32" s="67">
        <v>8.7870963612685653</v>
      </c>
      <c r="M32" s="67">
        <v>0</v>
      </c>
      <c r="N32" s="67">
        <v>0</v>
      </c>
      <c r="O32" s="67">
        <v>440.48607671994034</v>
      </c>
      <c r="P32" s="67">
        <v>160.47080077404357</v>
      </c>
      <c r="Q32" s="67">
        <v>0</v>
      </c>
    </row>
    <row r="33" spans="1:17" ht="12" hidden="1" customHeight="1" x14ac:dyDescent="0.25">
      <c r="A33" s="148" t="s">
        <v>57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  <c r="M33" s="67"/>
      <c r="N33" s="67"/>
      <c r="O33" s="67"/>
      <c r="P33" s="67"/>
      <c r="Q33" s="67"/>
    </row>
    <row r="34" spans="1:17" ht="12" hidden="1" customHeight="1" x14ac:dyDescent="0.25">
      <c r="A34" s="148" t="s">
        <v>59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  <c r="M34" s="67"/>
      <c r="N34" s="67"/>
      <c r="O34" s="67"/>
      <c r="P34" s="67"/>
      <c r="Q34" s="67"/>
    </row>
    <row r="35" spans="1:17" ht="12" customHeight="1" x14ac:dyDescent="0.25">
      <c r="A35" s="23" t="s">
        <v>142</v>
      </c>
      <c r="B35" s="67">
        <v>0</v>
      </c>
      <c r="C35" s="67">
        <v>235.45253179572151</v>
      </c>
      <c r="D35" s="67">
        <v>1027.0079465881261</v>
      </c>
      <c r="E35" s="67">
        <v>1000.9812148373846</v>
      </c>
      <c r="F35" s="67">
        <v>798.1710917441701</v>
      </c>
      <c r="G35" s="67">
        <v>796.8488077038545</v>
      </c>
      <c r="H35" s="67">
        <v>485.67582768335927</v>
      </c>
      <c r="I35" s="67">
        <v>466.12954874287828</v>
      </c>
      <c r="J35" s="67">
        <v>447.53549436474236</v>
      </c>
      <c r="K35" s="67">
        <v>843.30725264692364</v>
      </c>
      <c r="L35" s="67">
        <v>1107.1665731969133</v>
      </c>
      <c r="M35" s="67">
        <v>0</v>
      </c>
      <c r="N35" s="67">
        <v>0</v>
      </c>
      <c r="O35" s="67">
        <v>2226.3821822266991</v>
      </c>
      <c r="P35" s="67">
        <v>554.34152846922711</v>
      </c>
      <c r="Q35" s="67">
        <v>0</v>
      </c>
    </row>
    <row r="36" spans="1:17" ht="12" customHeight="1" x14ac:dyDescent="0.25">
      <c r="A36" s="23" t="s">
        <v>141</v>
      </c>
      <c r="B36" s="67">
        <v>0</v>
      </c>
      <c r="C36" s="67">
        <v>28.484968204278459</v>
      </c>
      <c r="D36" s="67">
        <v>66.176898452141742</v>
      </c>
      <c r="E36" s="67">
        <v>142.20249590130186</v>
      </c>
      <c r="F36" s="67">
        <v>60.999047316747621</v>
      </c>
      <c r="G36" s="67">
        <v>128.23383079631583</v>
      </c>
      <c r="H36" s="67">
        <v>33.359287962563307</v>
      </c>
      <c r="I36" s="67">
        <v>121.62803572581714</v>
      </c>
      <c r="J36" s="67">
        <v>19.922379921866145</v>
      </c>
      <c r="K36" s="67">
        <v>306.14412718381811</v>
      </c>
      <c r="L36" s="67">
        <v>308.20045277144203</v>
      </c>
      <c r="M36" s="67">
        <v>0</v>
      </c>
      <c r="N36" s="67">
        <v>0</v>
      </c>
      <c r="O36" s="67">
        <v>221.32245709988919</v>
      </c>
      <c r="P36" s="67">
        <v>85.3260186638189</v>
      </c>
      <c r="Q36" s="67">
        <v>0</v>
      </c>
    </row>
    <row r="37" spans="1:17" ht="12" hidden="1" customHeight="1" x14ac:dyDescent="0.25">
      <c r="A37" s="148" t="s">
        <v>60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  <c r="M37" s="67"/>
      <c r="N37" s="67"/>
      <c r="O37" s="67"/>
      <c r="P37" s="67"/>
      <c r="Q37" s="67"/>
    </row>
    <row r="38" spans="1:17" ht="12" hidden="1" customHeight="1" x14ac:dyDescent="0.25">
      <c r="A38" s="147" t="s">
        <v>59</v>
      </c>
      <c r="B38" s="81"/>
      <c r="C38" s="81"/>
      <c r="D38" s="81"/>
      <c r="E38" s="81"/>
      <c r="F38" s="81"/>
      <c r="G38" s="81"/>
      <c r="H38" s="81"/>
      <c r="I38" s="81"/>
      <c r="J38" s="81"/>
      <c r="K38" s="81"/>
      <c r="L38" s="81"/>
      <c r="M38" s="81"/>
      <c r="N38" s="81"/>
      <c r="O38" s="81"/>
      <c r="P38" s="81"/>
      <c r="Q38" s="81"/>
    </row>
    <row r="39" spans="1:17" ht="12" customHeight="1" x14ac:dyDescent="0.25">
      <c r="A39" s="146" t="s">
        <v>62</v>
      </c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5"/>
      <c r="Q39" s="145"/>
    </row>
    <row r="40" spans="1:17" ht="12" customHeight="1" x14ac:dyDescent="0.25">
      <c r="A40" s="23" t="s">
        <v>57</v>
      </c>
      <c r="B40" s="67">
        <v>0</v>
      </c>
      <c r="C40" s="67">
        <v>0</v>
      </c>
      <c r="D40" s="67">
        <v>0</v>
      </c>
      <c r="E40" s="67">
        <v>0</v>
      </c>
      <c r="F40" s="67">
        <v>0</v>
      </c>
      <c r="G40" s="67">
        <v>0</v>
      </c>
      <c r="H40" s="67">
        <v>0</v>
      </c>
      <c r="I40" s="67">
        <v>0</v>
      </c>
      <c r="J40" s="67">
        <v>0</v>
      </c>
      <c r="K40" s="67">
        <v>0</v>
      </c>
      <c r="L40" s="67">
        <v>0</v>
      </c>
      <c r="M40" s="67">
        <v>0</v>
      </c>
      <c r="N40" s="67">
        <v>0</v>
      </c>
      <c r="O40" s="67">
        <v>2584</v>
      </c>
      <c r="P40" s="67">
        <v>0</v>
      </c>
      <c r="Q40" s="67">
        <v>0</v>
      </c>
    </row>
    <row r="41" spans="1:17" ht="12" customHeight="1" x14ac:dyDescent="0.25">
      <c r="A41" s="29" t="s">
        <v>140</v>
      </c>
      <c r="B41" s="83">
        <v>0</v>
      </c>
      <c r="C41" s="83">
        <v>263.9375</v>
      </c>
      <c r="D41" s="83">
        <v>1093.1875</v>
      </c>
      <c r="E41" s="83">
        <v>1143.1875</v>
      </c>
      <c r="F41" s="83">
        <v>859.1875</v>
      </c>
      <c r="G41" s="83">
        <v>1129.1875</v>
      </c>
      <c r="H41" s="83">
        <v>1325.1875</v>
      </c>
      <c r="I41" s="83">
        <v>1576.1875</v>
      </c>
      <c r="J41" s="83">
        <v>1199.1875</v>
      </c>
      <c r="K41" s="83">
        <v>1291.1875</v>
      </c>
      <c r="L41" s="83">
        <v>1426.1875</v>
      </c>
      <c r="M41" s="83">
        <v>0</v>
      </c>
      <c r="N41" s="83">
        <v>0</v>
      </c>
      <c r="O41" s="83">
        <v>2215.1875000000005</v>
      </c>
      <c r="P41" s="83">
        <v>1315.1875</v>
      </c>
      <c r="Q41" s="83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51"/>
      <c r="C43" s="151"/>
      <c r="D43" s="151"/>
      <c r="E43" s="151"/>
      <c r="F43" s="151"/>
      <c r="G43" s="151"/>
      <c r="H43" s="151"/>
      <c r="I43" s="151"/>
      <c r="J43" s="151"/>
      <c r="K43" s="151"/>
      <c r="L43" s="151"/>
      <c r="M43" s="151"/>
      <c r="N43" s="151"/>
      <c r="O43" s="151"/>
      <c r="P43" s="151"/>
      <c r="Q43" s="151"/>
    </row>
    <row r="44" spans="1:17" ht="12.95" customHeight="1" x14ac:dyDescent="0.25">
      <c r="A44" s="150" t="s">
        <v>65</v>
      </c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</row>
    <row r="45" spans="1:17" ht="12" customHeight="1" x14ac:dyDescent="0.25">
      <c r="A45" s="23" t="s">
        <v>166</v>
      </c>
      <c r="B45" s="67">
        <v>35597.75</v>
      </c>
      <c r="C45" s="67">
        <v>74978.75</v>
      </c>
      <c r="D45" s="67">
        <v>61312.75</v>
      </c>
      <c r="E45" s="67">
        <v>53353.75</v>
      </c>
      <c r="F45" s="67">
        <v>34026.749999999993</v>
      </c>
      <c r="G45" s="67">
        <v>77082.75</v>
      </c>
      <c r="H45" s="67">
        <v>58896.75</v>
      </c>
      <c r="I45" s="67">
        <v>65363.75</v>
      </c>
      <c r="J45" s="67">
        <v>70517.75</v>
      </c>
      <c r="K45" s="67">
        <v>79340.75</v>
      </c>
      <c r="L45" s="67">
        <v>28567.750000000004</v>
      </c>
      <c r="M45" s="67">
        <v>3795.7500000000005</v>
      </c>
      <c r="N45" s="67">
        <v>16849.750000000007</v>
      </c>
      <c r="O45" s="67">
        <v>26435.749999999996</v>
      </c>
      <c r="P45" s="67">
        <v>57218.749999999993</v>
      </c>
      <c r="Q45" s="67">
        <v>67678.750000000015</v>
      </c>
    </row>
    <row r="46" spans="1:17" ht="12" hidden="1" customHeight="1" x14ac:dyDescent="0.25">
      <c r="A46" s="23" t="s">
        <v>60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/>
      <c r="M46" s="67"/>
      <c r="N46" s="67"/>
      <c r="O46" s="67"/>
      <c r="P46" s="67"/>
      <c r="Q46" s="67"/>
    </row>
    <row r="47" spans="1:17" ht="12.95" customHeight="1" x14ac:dyDescent="0.25">
      <c r="A47" s="146" t="s">
        <v>112</v>
      </c>
      <c r="B47" s="145"/>
      <c r="C47" s="145"/>
      <c r="D47" s="145"/>
      <c r="E47" s="145"/>
      <c r="F47" s="145"/>
      <c r="G47" s="145"/>
      <c r="H47" s="145"/>
      <c r="I47" s="145"/>
      <c r="J47" s="145"/>
      <c r="K47" s="145"/>
      <c r="L47" s="145"/>
      <c r="M47" s="145"/>
      <c r="N47" s="145"/>
      <c r="O47" s="145"/>
      <c r="P47" s="145"/>
      <c r="Q47" s="145"/>
    </row>
    <row r="48" spans="1:17" ht="12" customHeight="1" x14ac:dyDescent="0.25">
      <c r="A48" s="23" t="s">
        <v>60</v>
      </c>
      <c r="B48" s="67">
        <v>0</v>
      </c>
      <c r="C48" s="67">
        <v>0</v>
      </c>
      <c r="D48" s="67">
        <v>0</v>
      </c>
      <c r="E48" s="67">
        <v>0</v>
      </c>
      <c r="F48" s="67">
        <v>0</v>
      </c>
      <c r="G48" s="67">
        <v>0</v>
      </c>
      <c r="H48" s="67">
        <v>0</v>
      </c>
      <c r="I48" s="67">
        <v>0</v>
      </c>
      <c r="J48" s="67">
        <v>1714</v>
      </c>
      <c r="K48" s="67">
        <v>4187</v>
      </c>
      <c r="L48" s="67">
        <v>2662</v>
      </c>
      <c r="M48" s="67">
        <v>1939</v>
      </c>
      <c r="N48" s="67">
        <v>2139</v>
      </c>
      <c r="O48" s="67">
        <v>3146</v>
      </c>
      <c r="P48" s="67">
        <v>3892</v>
      </c>
      <c r="Q48" s="67">
        <v>1862</v>
      </c>
    </row>
    <row r="49" spans="1:17" ht="12" customHeight="1" x14ac:dyDescent="0.25">
      <c r="A49" s="146" t="s">
        <v>63</v>
      </c>
      <c r="B49" s="145"/>
      <c r="C49" s="145"/>
      <c r="D49" s="145"/>
      <c r="E49" s="145"/>
      <c r="F49" s="145"/>
      <c r="G49" s="145"/>
      <c r="H49" s="145"/>
      <c r="I49" s="145"/>
      <c r="J49" s="145"/>
      <c r="K49" s="145"/>
      <c r="L49" s="145"/>
      <c r="M49" s="145"/>
      <c r="N49" s="145"/>
      <c r="O49" s="145"/>
      <c r="P49" s="145"/>
      <c r="Q49" s="145"/>
    </row>
    <row r="50" spans="1:17" ht="12" customHeight="1" x14ac:dyDescent="0.25">
      <c r="A50" s="23" t="s">
        <v>165</v>
      </c>
      <c r="B50" s="67">
        <v>35597.75</v>
      </c>
      <c r="C50" s="67">
        <v>57966.763744796517</v>
      </c>
      <c r="D50" s="67">
        <v>39520.533112442012</v>
      </c>
      <c r="E50" s="67">
        <v>36932.628521984989</v>
      </c>
      <c r="F50" s="67">
        <v>32182.697605815061</v>
      </c>
      <c r="G50" s="67">
        <v>53844.050171588431</v>
      </c>
      <c r="H50" s="67">
        <v>57503.080879270899</v>
      </c>
      <c r="I50" s="67">
        <v>58266.638849138355</v>
      </c>
      <c r="J50" s="67">
        <v>35782.631306735653</v>
      </c>
      <c r="K50" s="67">
        <v>56536.489498769006</v>
      </c>
      <c r="L50" s="67">
        <v>14193.943497508142</v>
      </c>
      <c r="M50" s="67">
        <v>1636.181872609872</v>
      </c>
      <c r="N50" s="67">
        <v>8784.0357290956272</v>
      </c>
      <c r="O50" s="67">
        <v>14935.032916055685</v>
      </c>
      <c r="P50" s="67">
        <v>40732.541651016727</v>
      </c>
      <c r="Q50" s="67">
        <v>49370.000643173007</v>
      </c>
    </row>
    <row r="51" spans="1:17" ht="12" customHeight="1" x14ac:dyDescent="0.25">
      <c r="A51" s="23" t="s">
        <v>164</v>
      </c>
      <c r="B51" s="67">
        <v>0</v>
      </c>
      <c r="C51" s="67">
        <v>1.4551915228366852E-11</v>
      </c>
      <c r="D51" s="67">
        <v>0</v>
      </c>
      <c r="E51" s="67">
        <v>2598.9041124473733</v>
      </c>
      <c r="F51" s="67">
        <v>169.05900694375839</v>
      </c>
      <c r="G51" s="67">
        <v>214.34858306539539</v>
      </c>
      <c r="H51" s="67">
        <v>152.78073309666064</v>
      </c>
      <c r="I51" s="67">
        <v>5124.1298687433027</v>
      </c>
      <c r="J51" s="67">
        <v>10297.854740647002</v>
      </c>
      <c r="K51" s="67">
        <v>16776.540326899983</v>
      </c>
      <c r="L51" s="67">
        <v>12753.611396253591</v>
      </c>
      <c r="M51" s="67">
        <v>328.87565189422014</v>
      </c>
      <c r="N51" s="67">
        <v>7863.3530635703883</v>
      </c>
      <c r="O51" s="67">
        <v>7034.5744915209061</v>
      </c>
      <c r="P51" s="67">
        <v>14253.381178904385</v>
      </c>
      <c r="Q51" s="67">
        <v>12937.586846013028</v>
      </c>
    </row>
    <row r="52" spans="1:17" ht="12" hidden="1" customHeight="1" x14ac:dyDescent="0.25">
      <c r="A52" s="148" t="s">
        <v>163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/>
      <c r="M52" s="67"/>
      <c r="N52" s="67"/>
      <c r="O52" s="67"/>
      <c r="P52" s="67"/>
      <c r="Q52" s="67"/>
    </row>
    <row r="53" spans="1:17" ht="12" hidden="1" customHeight="1" x14ac:dyDescent="0.25">
      <c r="A53" s="148" t="s">
        <v>59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</row>
    <row r="54" spans="1:17" ht="12" customHeight="1" x14ac:dyDescent="0.25">
      <c r="A54" s="23" t="s">
        <v>142</v>
      </c>
      <c r="B54" s="67">
        <v>0</v>
      </c>
      <c r="C54" s="67">
        <v>16760.972606115312</v>
      </c>
      <c r="D54" s="67">
        <v>19350.195592059616</v>
      </c>
      <c r="E54" s="67">
        <v>13153.03973240808</v>
      </c>
      <c r="F54" s="67">
        <v>1247.9907410185469</v>
      </c>
      <c r="G54" s="67">
        <v>22945.753418133514</v>
      </c>
      <c r="H54" s="67">
        <v>1123.4980437123354</v>
      </c>
      <c r="I54" s="67">
        <v>1019.6471086043606</v>
      </c>
      <c r="J54" s="67">
        <v>19982.05273617756</v>
      </c>
      <c r="K54" s="67">
        <v>2910.0892158425986</v>
      </c>
      <c r="L54" s="67">
        <v>1466.4817266874143</v>
      </c>
      <c r="M54" s="67">
        <v>209.31836114873232</v>
      </c>
      <c r="N54" s="67">
        <v>137.51874332013765</v>
      </c>
      <c r="O54" s="67">
        <v>3045.4283229461516</v>
      </c>
      <c r="P54" s="67">
        <v>1954.2391755719389</v>
      </c>
      <c r="Q54" s="67">
        <v>4660.774476253705</v>
      </c>
    </row>
    <row r="55" spans="1:17" ht="12" customHeight="1" x14ac:dyDescent="0.25">
      <c r="A55" s="23" t="s">
        <v>141</v>
      </c>
      <c r="B55" s="67">
        <v>0</v>
      </c>
      <c r="C55" s="67">
        <v>251.01364908814992</v>
      </c>
      <c r="D55" s="67">
        <v>2442.0212954983735</v>
      </c>
      <c r="E55" s="67">
        <v>669.17763315955995</v>
      </c>
      <c r="F55" s="67">
        <v>427.00264622263211</v>
      </c>
      <c r="G55" s="67">
        <v>78.597827212658615</v>
      </c>
      <c r="H55" s="67">
        <v>117.39034392010183</v>
      </c>
      <c r="I55" s="67">
        <v>953.33417351398202</v>
      </c>
      <c r="J55" s="67">
        <v>4455.2112164397849</v>
      </c>
      <c r="K55" s="67">
        <v>3117.6309584884111</v>
      </c>
      <c r="L55" s="67">
        <v>153.71337955085272</v>
      </c>
      <c r="M55" s="67">
        <v>1621.3741143471757</v>
      </c>
      <c r="N55" s="67">
        <v>64.842464013849323</v>
      </c>
      <c r="O55" s="67">
        <v>1420.7142694772565</v>
      </c>
      <c r="P55" s="67">
        <v>278.58799450694755</v>
      </c>
      <c r="Q55" s="67">
        <v>710.38803456026221</v>
      </c>
    </row>
    <row r="56" spans="1:17" ht="12" hidden="1" customHeight="1" x14ac:dyDescent="0.25">
      <c r="A56" s="148" t="s">
        <v>60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7"/>
      <c r="N56" s="67"/>
      <c r="O56" s="67"/>
      <c r="P56" s="67"/>
      <c r="Q56" s="67"/>
    </row>
    <row r="57" spans="1:17" ht="12" hidden="1" customHeight="1" x14ac:dyDescent="0.25">
      <c r="A57" s="147" t="s">
        <v>59</v>
      </c>
      <c r="B57" s="81"/>
      <c r="C57" s="81"/>
      <c r="D57" s="81"/>
      <c r="E57" s="81"/>
      <c r="F57" s="81"/>
      <c r="G57" s="81"/>
      <c r="H57" s="81"/>
      <c r="I57" s="81"/>
      <c r="J57" s="81"/>
      <c r="K57" s="81"/>
      <c r="L57" s="81"/>
      <c r="M57" s="81"/>
      <c r="N57" s="81"/>
      <c r="O57" s="81"/>
      <c r="P57" s="81"/>
      <c r="Q57" s="81"/>
    </row>
    <row r="58" spans="1:17" ht="12" customHeight="1" x14ac:dyDescent="0.25">
      <c r="A58" s="146" t="s">
        <v>62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23" t="s">
        <v>57</v>
      </c>
      <c r="B59" s="67">
        <v>3620.8742456806995</v>
      </c>
      <c r="C59" s="67">
        <v>0</v>
      </c>
      <c r="D59" s="67">
        <v>0</v>
      </c>
      <c r="E59" s="67">
        <v>0</v>
      </c>
      <c r="F59" s="67">
        <v>0</v>
      </c>
      <c r="G59" s="67">
        <v>75590.821506983149</v>
      </c>
      <c r="H59" s="67">
        <v>0</v>
      </c>
      <c r="I59" s="67">
        <v>5895.2285845358529</v>
      </c>
      <c r="J59" s="67">
        <v>6308.1812868820762</v>
      </c>
      <c r="K59" s="67">
        <v>434.60170073272207</v>
      </c>
      <c r="L59" s="67">
        <v>2154.6413896004096</v>
      </c>
      <c r="M59" s="67">
        <v>261.41763423044739</v>
      </c>
      <c r="N59" s="67">
        <v>0</v>
      </c>
      <c r="O59" s="67">
        <v>10230.867356499428</v>
      </c>
      <c r="P59" s="67">
        <v>14182.108537483442</v>
      </c>
      <c r="Q59" s="67">
        <v>1635.257757371804</v>
      </c>
    </row>
    <row r="60" spans="1:17" ht="12" customHeight="1" x14ac:dyDescent="0.25">
      <c r="A60" s="29" t="s">
        <v>140</v>
      </c>
      <c r="B60" s="83">
        <v>31976.875754319299</v>
      </c>
      <c r="C60" s="83">
        <v>74978.75</v>
      </c>
      <c r="D60" s="83">
        <v>61312.75</v>
      </c>
      <c r="E60" s="83">
        <v>53353.749999999993</v>
      </c>
      <c r="F60" s="83">
        <v>34026.75</v>
      </c>
      <c r="G60" s="83">
        <v>1491.9284930168549</v>
      </c>
      <c r="H60" s="83">
        <v>58896.75</v>
      </c>
      <c r="I60" s="83">
        <v>59468.521415464151</v>
      </c>
      <c r="J60" s="83">
        <v>64209.568713117922</v>
      </c>
      <c r="K60" s="83">
        <v>78906.148299267283</v>
      </c>
      <c r="L60" s="83">
        <v>26413.108610399591</v>
      </c>
      <c r="M60" s="83">
        <v>3534.3323657695528</v>
      </c>
      <c r="N60" s="83">
        <v>16849.75</v>
      </c>
      <c r="O60" s="83">
        <v>16204.882643500572</v>
      </c>
      <c r="P60" s="83">
        <v>43036.641462516556</v>
      </c>
      <c r="Q60" s="83">
        <v>66043.492242628199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51"/>
      <c r="C62" s="151"/>
      <c r="D62" s="151"/>
      <c r="E62" s="151"/>
      <c r="F62" s="151"/>
      <c r="G62" s="151"/>
      <c r="H62" s="151"/>
      <c r="I62" s="151"/>
      <c r="J62" s="151"/>
      <c r="K62" s="151"/>
      <c r="L62" s="151"/>
      <c r="M62" s="151"/>
      <c r="N62" s="151"/>
      <c r="O62" s="151"/>
      <c r="P62" s="151"/>
      <c r="Q62" s="151"/>
    </row>
    <row r="63" spans="1:17" ht="12.95" customHeight="1" x14ac:dyDescent="0.25">
      <c r="A63" s="150" t="s">
        <v>65</v>
      </c>
      <c r="B63" s="149"/>
      <c r="C63" s="149"/>
      <c r="D63" s="149"/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49"/>
      <c r="P63" s="149"/>
      <c r="Q63" s="149"/>
    </row>
    <row r="64" spans="1:17" ht="12" customHeight="1" x14ac:dyDescent="0.25">
      <c r="A64" s="23" t="s">
        <v>161</v>
      </c>
      <c r="B64" s="67">
        <v>9684</v>
      </c>
      <c r="C64" s="67">
        <v>34402.5</v>
      </c>
      <c r="D64" s="67">
        <v>22298.5</v>
      </c>
      <c r="E64" s="67">
        <v>50539.5</v>
      </c>
      <c r="F64" s="67">
        <v>47586.5</v>
      </c>
      <c r="G64" s="67">
        <v>21255.5</v>
      </c>
      <c r="H64" s="67">
        <v>28127.5</v>
      </c>
      <c r="I64" s="67">
        <v>24112.5</v>
      </c>
      <c r="J64" s="67">
        <v>42667.5</v>
      </c>
      <c r="K64" s="67">
        <v>17629.5</v>
      </c>
      <c r="L64" s="67">
        <v>50764.499999999993</v>
      </c>
      <c r="M64" s="67">
        <v>17865.5</v>
      </c>
      <c r="N64" s="67">
        <v>41080.500000000007</v>
      </c>
      <c r="O64" s="67">
        <v>15947.5</v>
      </c>
      <c r="P64" s="67">
        <v>0</v>
      </c>
      <c r="Q64" s="67">
        <v>13201.5</v>
      </c>
    </row>
    <row r="65" spans="1:17" ht="12" hidden="1" customHeight="1" x14ac:dyDescent="0.25">
      <c r="A65" s="23" t="s">
        <v>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/>
      <c r="M65" s="67"/>
      <c r="N65" s="67"/>
      <c r="O65" s="67"/>
      <c r="P65" s="67"/>
      <c r="Q65" s="67"/>
    </row>
    <row r="66" spans="1:17" ht="12.95" customHeight="1" x14ac:dyDescent="0.25">
      <c r="A66" s="146" t="s">
        <v>112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23" t="s">
        <v>60</v>
      </c>
      <c r="B67" s="67">
        <v>0</v>
      </c>
      <c r="C67" s="67">
        <v>0</v>
      </c>
      <c r="D67" s="67">
        <v>0</v>
      </c>
      <c r="E67" s="67">
        <v>0</v>
      </c>
      <c r="F67" s="67">
        <v>0</v>
      </c>
      <c r="G67" s="67">
        <v>0</v>
      </c>
      <c r="H67" s="67">
        <v>0</v>
      </c>
      <c r="I67" s="67">
        <v>890</v>
      </c>
      <c r="J67" s="67">
        <v>1166</v>
      </c>
      <c r="K67" s="67">
        <v>1764</v>
      </c>
      <c r="L67" s="67">
        <v>1986</v>
      </c>
      <c r="M67" s="67">
        <v>1551</v>
      </c>
      <c r="N67" s="67">
        <v>2210</v>
      </c>
      <c r="O67" s="67">
        <v>1785</v>
      </c>
      <c r="P67" s="67">
        <v>0</v>
      </c>
      <c r="Q67" s="67">
        <v>259</v>
      </c>
    </row>
    <row r="68" spans="1:17" ht="12" customHeight="1" x14ac:dyDescent="0.25">
      <c r="A68" s="146" t="s">
        <v>63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23" t="s">
        <v>160</v>
      </c>
      <c r="B69" s="67">
        <v>9684</v>
      </c>
      <c r="C69" s="67">
        <v>34402.5</v>
      </c>
      <c r="D69" s="67">
        <v>22298.5</v>
      </c>
      <c r="E69" s="67">
        <v>50539.5</v>
      </c>
      <c r="F69" s="67">
        <v>43438.361779308259</v>
      </c>
      <c r="G69" s="67">
        <v>21255.5</v>
      </c>
      <c r="H69" s="67">
        <v>24662.85960601901</v>
      </c>
      <c r="I69" s="67">
        <v>20855.570694939248</v>
      </c>
      <c r="J69" s="67">
        <v>31602.181733311012</v>
      </c>
      <c r="K69" s="67">
        <v>8788.9406439025661</v>
      </c>
      <c r="L69" s="67">
        <v>37985.138753419233</v>
      </c>
      <c r="M69" s="67">
        <v>8981.3520458602561</v>
      </c>
      <c r="N69" s="67">
        <v>31569.342430390905</v>
      </c>
      <c r="O69" s="67">
        <v>9150.6600889174806</v>
      </c>
      <c r="P69" s="67">
        <v>0</v>
      </c>
      <c r="Q69" s="67">
        <v>7929.5922239320334</v>
      </c>
    </row>
    <row r="70" spans="1:17" ht="12" customHeight="1" x14ac:dyDescent="0.25">
      <c r="A70" s="23" t="s">
        <v>159</v>
      </c>
      <c r="B70" s="67">
        <v>0</v>
      </c>
      <c r="C70" s="67">
        <v>0</v>
      </c>
      <c r="D70" s="67">
        <v>0</v>
      </c>
      <c r="E70" s="67">
        <v>0</v>
      </c>
      <c r="F70" s="67">
        <v>0</v>
      </c>
      <c r="G70" s="67">
        <v>0</v>
      </c>
      <c r="H70" s="67">
        <v>2222.2736324807411</v>
      </c>
      <c r="I70" s="67">
        <v>3252.5698130744281</v>
      </c>
      <c r="J70" s="67">
        <v>7405.7081253941606</v>
      </c>
      <c r="K70" s="67">
        <v>8201.8548305306304</v>
      </c>
      <c r="L70" s="67">
        <v>11155.478210122837</v>
      </c>
      <c r="M70" s="67">
        <v>4569.7465003337475</v>
      </c>
      <c r="N70" s="67">
        <v>9511.1575696091004</v>
      </c>
      <c r="O70" s="67">
        <v>5290.2239957955226</v>
      </c>
      <c r="P70" s="67">
        <v>0</v>
      </c>
      <c r="Q70" s="67">
        <v>3741.9873226588297</v>
      </c>
    </row>
    <row r="71" spans="1:17" ht="12" hidden="1" customHeight="1" x14ac:dyDescent="0.25">
      <c r="A71" s="148" t="s">
        <v>109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/>
      <c r="M71" s="67"/>
      <c r="N71" s="67"/>
      <c r="O71" s="67"/>
      <c r="P71" s="67"/>
      <c r="Q71" s="67"/>
    </row>
    <row r="72" spans="1:17" ht="12" hidden="1" customHeight="1" x14ac:dyDescent="0.25">
      <c r="A72" s="148" t="s">
        <v>59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</row>
    <row r="73" spans="1:17" ht="12" customHeight="1" x14ac:dyDescent="0.25">
      <c r="A73" s="23" t="s">
        <v>142</v>
      </c>
      <c r="B73" s="67">
        <v>0</v>
      </c>
      <c r="C73" s="67">
        <v>0</v>
      </c>
      <c r="D73" s="67">
        <v>0</v>
      </c>
      <c r="E73" s="67">
        <v>0</v>
      </c>
      <c r="F73" s="67">
        <v>4148.1382206917424</v>
      </c>
      <c r="G73" s="67">
        <v>0</v>
      </c>
      <c r="H73" s="67">
        <v>1242.366761500248</v>
      </c>
      <c r="I73" s="67">
        <v>4.3594919863253381</v>
      </c>
      <c r="J73" s="67">
        <v>3552.1799268871628</v>
      </c>
      <c r="K73" s="67">
        <v>28.123622147264427</v>
      </c>
      <c r="L73" s="67">
        <v>1170.9166510424907</v>
      </c>
      <c r="M73" s="67">
        <v>3391.8192837600172</v>
      </c>
      <c r="N73" s="67">
        <v>0</v>
      </c>
      <c r="O73" s="67">
        <v>1347.4043007819093</v>
      </c>
      <c r="P73" s="67">
        <v>0</v>
      </c>
      <c r="Q73" s="67">
        <v>1313.6917412028395</v>
      </c>
    </row>
    <row r="74" spans="1:17" ht="12" customHeight="1" x14ac:dyDescent="0.25">
      <c r="A74" s="23" t="s">
        <v>141</v>
      </c>
      <c r="B74" s="67">
        <v>0</v>
      </c>
      <c r="C74" s="67">
        <v>0</v>
      </c>
      <c r="D74" s="67">
        <v>0</v>
      </c>
      <c r="E74" s="67">
        <v>0</v>
      </c>
      <c r="F74" s="67">
        <v>0</v>
      </c>
      <c r="G74" s="67">
        <v>0</v>
      </c>
      <c r="H74" s="67">
        <v>0</v>
      </c>
      <c r="I74" s="67">
        <v>0</v>
      </c>
      <c r="J74" s="67">
        <v>107.43021440766188</v>
      </c>
      <c r="K74" s="67">
        <v>610.58090341953914</v>
      </c>
      <c r="L74" s="67">
        <v>452.96638541543558</v>
      </c>
      <c r="M74" s="67">
        <v>922.58217004597918</v>
      </c>
      <c r="N74" s="67">
        <v>0</v>
      </c>
      <c r="O74" s="67">
        <v>159.2116145050868</v>
      </c>
      <c r="P74" s="67">
        <v>0</v>
      </c>
      <c r="Q74" s="67">
        <v>216.22871220629733</v>
      </c>
    </row>
    <row r="75" spans="1:17" ht="12" hidden="1" customHeight="1" x14ac:dyDescent="0.25">
      <c r="A75" s="148" t="s">
        <v>60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</row>
    <row r="76" spans="1:17" ht="12" hidden="1" customHeight="1" x14ac:dyDescent="0.25">
      <c r="A76" s="147" t="s">
        <v>59</v>
      </c>
      <c r="B76" s="81"/>
      <c r="C76" s="81"/>
      <c r="D76" s="81"/>
      <c r="E76" s="81"/>
      <c r="F76" s="81"/>
      <c r="G76" s="81"/>
      <c r="H76" s="81"/>
      <c r="I76" s="81"/>
      <c r="J76" s="81"/>
      <c r="K76" s="81"/>
      <c r="L76" s="81"/>
      <c r="M76" s="81"/>
      <c r="N76" s="81"/>
      <c r="O76" s="81"/>
      <c r="P76" s="81"/>
      <c r="Q76" s="81"/>
    </row>
    <row r="77" spans="1:17" ht="12" customHeight="1" x14ac:dyDescent="0.25">
      <c r="A77" s="146" t="s">
        <v>62</v>
      </c>
      <c r="B77" s="145"/>
      <c r="C77" s="145"/>
      <c r="D77" s="145"/>
      <c r="E77" s="145"/>
      <c r="F77" s="145"/>
      <c r="G77" s="145"/>
      <c r="H77" s="145"/>
      <c r="I77" s="145"/>
      <c r="J77" s="145"/>
      <c r="K77" s="145"/>
      <c r="L77" s="145"/>
      <c r="M77" s="145"/>
      <c r="N77" s="145"/>
      <c r="O77" s="145"/>
      <c r="P77" s="145"/>
      <c r="Q77" s="145"/>
    </row>
    <row r="78" spans="1:17" ht="12" customHeight="1" x14ac:dyDescent="0.25">
      <c r="A78" s="23" t="s">
        <v>109</v>
      </c>
      <c r="B78" s="67">
        <v>9173.6140599561932</v>
      </c>
      <c r="C78" s="67">
        <v>34402.5</v>
      </c>
      <c r="D78" s="67">
        <v>22298.5</v>
      </c>
      <c r="E78" s="67">
        <v>46568.700066285041</v>
      </c>
      <c r="F78" s="67">
        <v>33596.77086684532</v>
      </c>
      <c r="G78" s="67">
        <v>21255.5</v>
      </c>
      <c r="H78" s="67">
        <v>24066.026292998959</v>
      </c>
      <c r="I78" s="67">
        <v>20929.806270302892</v>
      </c>
      <c r="J78" s="67">
        <v>33625.695717032009</v>
      </c>
      <c r="K78" s="67">
        <v>17485.095417514083</v>
      </c>
      <c r="L78" s="67">
        <v>46807.670435842054</v>
      </c>
      <c r="M78" s="67">
        <v>17201.05814251634</v>
      </c>
      <c r="N78" s="67">
        <v>36411.664155071914</v>
      </c>
      <c r="O78" s="67">
        <v>15777.883889716177</v>
      </c>
      <c r="P78" s="67">
        <v>0</v>
      </c>
      <c r="Q78" s="67">
        <v>13180.514685919021</v>
      </c>
    </row>
    <row r="79" spans="1:17" ht="12" customHeight="1" x14ac:dyDescent="0.25">
      <c r="A79" s="29" t="s">
        <v>140</v>
      </c>
      <c r="B79" s="83">
        <v>510.38594004380724</v>
      </c>
      <c r="C79" s="83">
        <v>0</v>
      </c>
      <c r="D79" s="83">
        <v>0</v>
      </c>
      <c r="E79" s="83">
        <v>3970.7999337149595</v>
      </c>
      <c r="F79" s="83">
        <v>13989.729133154684</v>
      </c>
      <c r="G79" s="83">
        <v>0</v>
      </c>
      <c r="H79" s="83">
        <v>4061.4737070010428</v>
      </c>
      <c r="I79" s="83">
        <v>3182.6937296971105</v>
      </c>
      <c r="J79" s="83">
        <v>9041.8042829679907</v>
      </c>
      <c r="K79" s="83">
        <v>144.40458248591787</v>
      </c>
      <c r="L79" s="83">
        <v>3956.8295641579425</v>
      </c>
      <c r="M79" s="83">
        <v>664.44185748365999</v>
      </c>
      <c r="N79" s="83">
        <v>4668.835844928084</v>
      </c>
      <c r="O79" s="83">
        <v>169.61611028382299</v>
      </c>
      <c r="P79" s="83">
        <v>0</v>
      </c>
      <c r="Q79" s="83">
        <v>20.985314080980139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51"/>
      <c r="C81" s="151"/>
      <c r="D81" s="151"/>
      <c r="E81" s="151"/>
      <c r="F81" s="151"/>
      <c r="G81" s="151"/>
      <c r="H81" s="151"/>
      <c r="I81" s="151"/>
      <c r="J81" s="151"/>
      <c r="K81" s="151"/>
      <c r="L81" s="151"/>
      <c r="M81" s="151"/>
      <c r="N81" s="151"/>
      <c r="O81" s="151"/>
      <c r="P81" s="151"/>
      <c r="Q81" s="151"/>
    </row>
    <row r="82" spans="1:17" ht="12.95" customHeight="1" x14ac:dyDescent="0.25">
      <c r="A82" s="150" t="s">
        <v>65</v>
      </c>
      <c r="B82" s="149"/>
      <c r="C82" s="149"/>
      <c r="D82" s="149"/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49"/>
      <c r="P82" s="149"/>
      <c r="Q82" s="149"/>
    </row>
    <row r="83" spans="1:17" ht="12" customHeight="1" x14ac:dyDescent="0.25">
      <c r="A83" s="23" t="s">
        <v>157</v>
      </c>
      <c r="B83" s="67">
        <v>446.375</v>
      </c>
      <c r="C83" s="67">
        <v>0</v>
      </c>
      <c r="D83" s="67">
        <v>638.125</v>
      </c>
      <c r="E83" s="67">
        <v>0</v>
      </c>
      <c r="F83" s="67">
        <v>120.125</v>
      </c>
      <c r="G83" s="67">
        <v>1184.125</v>
      </c>
      <c r="H83" s="67">
        <v>977.12499999999989</v>
      </c>
      <c r="I83" s="67">
        <v>3938.125</v>
      </c>
      <c r="J83" s="67">
        <v>665.125</v>
      </c>
      <c r="K83" s="67">
        <v>3554.125</v>
      </c>
      <c r="L83" s="67">
        <v>683.125</v>
      </c>
      <c r="M83" s="67">
        <v>1222.125</v>
      </c>
      <c r="N83" s="67">
        <v>4638.125</v>
      </c>
      <c r="O83" s="67">
        <v>705.12499999999989</v>
      </c>
      <c r="P83" s="67">
        <v>657.125</v>
      </c>
      <c r="Q83" s="67">
        <v>3881.1250000000005</v>
      </c>
    </row>
    <row r="84" spans="1:17" ht="12" hidden="1" customHeight="1" x14ac:dyDescent="0.25">
      <c r="A84" s="23" t="s">
        <v>60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/>
      <c r="M84" s="67"/>
      <c r="N84" s="67"/>
      <c r="O84" s="67"/>
      <c r="P84" s="67"/>
      <c r="Q84" s="67"/>
    </row>
    <row r="85" spans="1:17" ht="12.95" customHeight="1" x14ac:dyDescent="0.25">
      <c r="A85" s="146" t="s">
        <v>112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23" t="s">
        <v>60</v>
      </c>
      <c r="B86" s="67">
        <v>0</v>
      </c>
      <c r="C86" s="67">
        <v>0</v>
      </c>
      <c r="D86" s="67">
        <v>0</v>
      </c>
      <c r="E86" s="67">
        <v>0</v>
      </c>
      <c r="F86" s="67">
        <v>0</v>
      </c>
      <c r="G86" s="67">
        <v>0</v>
      </c>
      <c r="H86" s="67">
        <v>0</v>
      </c>
      <c r="I86" s="67">
        <v>0</v>
      </c>
      <c r="J86" s="67">
        <v>28</v>
      </c>
      <c r="K86" s="67">
        <v>97</v>
      </c>
      <c r="L86" s="67">
        <v>48</v>
      </c>
      <c r="M86" s="67">
        <v>56</v>
      </c>
      <c r="N86" s="67">
        <v>141</v>
      </c>
      <c r="O86" s="67">
        <v>68</v>
      </c>
      <c r="P86" s="67">
        <v>67</v>
      </c>
      <c r="Q86" s="67">
        <v>114</v>
      </c>
    </row>
    <row r="87" spans="1:17" ht="12" customHeight="1" x14ac:dyDescent="0.25">
      <c r="A87" s="146" t="s">
        <v>63</v>
      </c>
      <c r="B87" s="145"/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5"/>
      <c r="O87" s="145"/>
      <c r="P87" s="145"/>
      <c r="Q87" s="145"/>
    </row>
    <row r="88" spans="1:17" ht="12" customHeight="1" x14ac:dyDescent="0.25">
      <c r="A88" s="23" t="s">
        <v>156</v>
      </c>
      <c r="B88" s="67">
        <v>446.375</v>
      </c>
      <c r="C88" s="67">
        <v>0</v>
      </c>
      <c r="D88" s="67">
        <v>631.16619636402731</v>
      </c>
      <c r="E88" s="67">
        <v>0</v>
      </c>
      <c r="F88" s="67">
        <v>119.47828648560966</v>
      </c>
      <c r="G88" s="67">
        <v>1082.0638807204302</v>
      </c>
      <c r="H88" s="67">
        <v>856.10610355581116</v>
      </c>
      <c r="I88" s="67">
        <v>2458.0403565446254</v>
      </c>
      <c r="J88" s="67">
        <v>243.11729384185389</v>
      </c>
      <c r="K88" s="67">
        <v>2578.2296048539506</v>
      </c>
      <c r="L88" s="67">
        <v>251.03719446185198</v>
      </c>
      <c r="M88" s="67">
        <v>638.17529028413139</v>
      </c>
      <c r="N88" s="67">
        <v>3482.7967312711426</v>
      </c>
      <c r="O88" s="67">
        <v>150.32012798695251</v>
      </c>
      <c r="P88" s="67">
        <v>177.27167993755867</v>
      </c>
      <c r="Q88" s="67">
        <v>2699.8222536920539</v>
      </c>
    </row>
    <row r="89" spans="1:17" ht="12" customHeight="1" x14ac:dyDescent="0.25">
      <c r="A89" s="23" t="s">
        <v>155</v>
      </c>
      <c r="B89" s="67">
        <v>0</v>
      </c>
      <c r="C89" s="67">
        <v>0</v>
      </c>
      <c r="D89" s="67">
        <v>0</v>
      </c>
      <c r="E89" s="67">
        <v>0</v>
      </c>
      <c r="F89" s="67">
        <v>0</v>
      </c>
      <c r="G89" s="67">
        <v>0</v>
      </c>
      <c r="H89" s="67">
        <v>0</v>
      </c>
      <c r="I89" s="67">
        <v>0</v>
      </c>
      <c r="J89" s="67">
        <v>0</v>
      </c>
      <c r="K89" s="67">
        <v>104.76097160664722</v>
      </c>
      <c r="L89" s="67">
        <v>113.90099979211735</v>
      </c>
      <c r="M89" s="67">
        <v>282.70623224842666</v>
      </c>
      <c r="N89" s="67">
        <v>597.32982378155248</v>
      </c>
      <c r="O89" s="67">
        <v>314.89959568271706</v>
      </c>
      <c r="P89" s="67">
        <v>247.17127801136613</v>
      </c>
      <c r="Q89" s="67">
        <v>749.23109887717328</v>
      </c>
    </row>
    <row r="90" spans="1:17" ht="12" hidden="1" customHeight="1" x14ac:dyDescent="0.25">
      <c r="A90" s="148" t="s">
        <v>55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/>
      <c r="M90" s="67"/>
      <c r="N90" s="67"/>
      <c r="O90" s="67"/>
      <c r="P90" s="67"/>
      <c r="Q90" s="67"/>
    </row>
    <row r="91" spans="1:17" ht="12" hidden="1" customHeight="1" x14ac:dyDescent="0.25">
      <c r="A91" s="148" t="s">
        <v>59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/>
      <c r="M91" s="67"/>
      <c r="N91" s="67"/>
      <c r="O91" s="67"/>
      <c r="P91" s="67"/>
      <c r="Q91" s="67"/>
    </row>
    <row r="92" spans="1:17" ht="12" customHeight="1" x14ac:dyDescent="0.25">
      <c r="A92" s="23" t="s">
        <v>144</v>
      </c>
      <c r="B92" s="67">
        <v>0</v>
      </c>
      <c r="C92" s="67">
        <v>0</v>
      </c>
      <c r="D92" s="67">
        <v>0</v>
      </c>
      <c r="E92" s="67">
        <v>0</v>
      </c>
      <c r="F92" s="67">
        <v>0</v>
      </c>
      <c r="G92" s="67">
        <v>0</v>
      </c>
      <c r="H92" s="67">
        <v>4.5474735088646412E-13</v>
      </c>
      <c r="I92" s="67">
        <v>1284.0618142101234</v>
      </c>
      <c r="J92" s="67">
        <v>374.28241687667611</v>
      </c>
      <c r="K92" s="67">
        <v>748.80270282848653</v>
      </c>
      <c r="L92" s="67">
        <v>282.20272979627669</v>
      </c>
      <c r="M92" s="67">
        <v>267.17554008977248</v>
      </c>
      <c r="N92" s="67">
        <v>320.07983626356469</v>
      </c>
      <c r="O92" s="67">
        <v>212.77413975168858</v>
      </c>
      <c r="P92" s="67">
        <v>174.62082018341135</v>
      </c>
      <c r="Q92" s="67">
        <v>0</v>
      </c>
    </row>
    <row r="93" spans="1:17" ht="12" customHeight="1" x14ac:dyDescent="0.25">
      <c r="A93" s="23" t="s">
        <v>143</v>
      </c>
      <c r="B93" s="67">
        <v>0</v>
      </c>
      <c r="C93" s="67">
        <v>0</v>
      </c>
      <c r="D93" s="67">
        <v>0</v>
      </c>
      <c r="E93" s="67">
        <v>0</v>
      </c>
      <c r="F93" s="67">
        <v>0</v>
      </c>
      <c r="G93" s="67">
        <v>21.79733568910433</v>
      </c>
      <c r="H93" s="67">
        <v>51.760725577534856</v>
      </c>
      <c r="I93" s="67">
        <v>177.54336490422517</v>
      </c>
      <c r="J93" s="67">
        <v>47.725289281469948</v>
      </c>
      <c r="K93" s="67">
        <v>95.505576441942793</v>
      </c>
      <c r="L93" s="67">
        <v>35.984075949754001</v>
      </c>
      <c r="M93" s="67">
        <v>34.067937377669423</v>
      </c>
      <c r="N93" s="67">
        <v>41.459958232455151</v>
      </c>
      <c r="O93" s="67">
        <v>27.131136578641808</v>
      </c>
      <c r="P93" s="67">
        <v>25.024599967202544</v>
      </c>
      <c r="Q93" s="67">
        <v>0</v>
      </c>
    </row>
    <row r="94" spans="1:17" ht="12" hidden="1" customHeight="1" x14ac:dyDescent="0.25">
      <c r="A94" s="148" t="s">
        <v>57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</row>
    <row r="95" spans="1:17" ht="12" hidden="1" customHeight="1" x14ac:dyDescent="0.25">
      <c r="A95" s="148" t="s">
        <v>59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/>
      <c r="M95" s="67"/>
      <c r="N95" s="67"/>
      <c r="O95" s="67"/>
      <c r="P95" s="67"/>
      <c r="Q95" s="67"/>
    </row>
    <row r="96" spans="1:17" ht="12" customHeight="1" x14ac:dyDescent="0.25">
      <c r="A96" s="23" t="s">
        <v>142</v>
      </c>
      <c r="B96" s="67">
        <v>0</v>
      </c>
      <c r="C96" s="67">
        <v>0</v>
      </c>
      <c r="D96" s="67">
        <v>6.958803635972644</v>
      </c>
      <c r="E96" s="67">
        <v>0</v>
      </c>
      <c r="F96" s="67">
        <v>0.64671351439034697</v>
      </c>
      <c r="G96" s="67">
        <v>80.263783590465408</v>
      </c>
      <c r="H96" s="67">
        <v>69.258170866653387</v>
      </c>
      <c r="I96" s="67">
        <v>18.479464341026045</v>
      </c>
      <c r="J96" s="67">
        <v>0</v>
      </c>
      <c r="K96" s="67">
        <v>26.826144268973085</v>
      </c>
      <c r="L96" s="67">
        <v>0</v>
      </c>
      <c r="M96" s="67">
        <v>0</v>
      </c>
      <c r="N96" s="67">
        <v>194.27803181483375</v>
      </c>
      <c r="O96" s="67">
        <v>0</v>
      </c>
      <c r="P96" s="67">
        <v>28.940080784804085</v>
      </c>
      <c r="Q96" s="67">
        <v>324.34880718288116</v>
      </c>
    </row>
    <row r="97" spans="1:17" ht="12" customHeight="1" x14ac:dyDescent="0.25">
      <c r="A97" s="23" t="s">
        <v>141</v>
      </c>
      <c r="B97" s="67">
        <v>0</v>
      </c>
      <c r="C97" s="67">
        <v>0</v>
      </c>
      <c r="D97" s="67">
        <v>0</v>
      </c>
      <c r="E97" s="67">
        <v>0</v>
      </c>
      <c r="F97" s="67">
        <v>0</v>
      </c>
      <c r="G97" s="67">
        <v>0</v>
      </c>
      <c r="H97" s="67">
        <v>0</v>
      </c>
      <c r="I97" s="67">
        <v>0</v>
      </c>
      <c r="J97" s="67">
        <v>0</v>
      </c>
      <c r="K97" s="67">
        <v>0</v>
      </c>
      <c r="L97" s="67">
        <v>0</v>
      </c>
      <c r="M97" s="67">
        <v>0</v>
      </c>
      <c r="N97" s="67">
        <v>2.1806186364507028</v>
      </c>
      <c r="O97" s="67">
        <v>0</v>
      </c>
      <c r="P97" s="67">
        <v>4.0965411156571987</v>
      </c>
      <c r="Q97" s="67">
        <v>107.72284024789209</v>
      </c>
    </row>
    <row r="98" spans="1:17" ht="12" hidden="1" customHeight="1" x14ac:dyDescent="0.25">
      <c r="A98" s="148" t="s">
        <v>60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/>
      <c r="M98" s="67"/>
      <c r="N98" s="67"/>
      <c r="O98" s="67"/>
      <c r="P98" s="67"/>
      <c r="Q98" s="67"/>
    </row>
    <row r="99" spans="1:17" ht="12" hidden="1" customHeight="1" x14ac:dyDescent="0.25">
      <c r="A99" s="147" t="s">
        <v>59</v>
      </c>
      <c r="B99" s="81"/>
      <c r="C99" s="81"/>
      <c r="D99" s="81"/>
      <c r="E99" s="81"/>
      <c r="F99" s="81"/>
      <c r="G99" s="81"/>
      <c r="H99" s="81"/>
      <c r="I99" s="81"/>
      <c r="J99" s="81"/>
      <c r="K99" s="81"/>
      <c r="L99" s="81"/>
      <c r="M99" s="81"/>
      <c r="N99" s="81"/>
      <c r="O99" s="81"/>
      <c r="P99" s="81"/>
      <c r="Q99" s="81"/>
    </row>
    <row r="100" spans="1:17" ht="12" customHeight="1" x14ac:dyDescent="0.25">
      <c r="A100" s="146" t="s">
        <v>62</v>
      </c>
      <c r="B100" s="145"/>
      <c r="C100" s="145"/>
      <c r="D100" s="145"/>
      <c r="E100" s="145"/>
      <c r="F100" s="145"/>
      <c r="G100" s="145"/>
      <c r="H100" s="145"/>
      <c r="I100" s="145"/>
      <c r="J100" s="145"/>
      <c r="K100" s="145"/>
      <c r="L100" s="145"/>
      <c r="M100" s="145"/>
      <c r="N100" s="145"/>
      <c r="O100" s="145"/>
      <c r="P100" s="145"/>
      <c r="Q100" s="145"/>
    </row>
    <row r="101" spans="1:17" ht="12" customHeight="1" x14ac:dyDescent="0.25">
      <c r="A101" s="23" t="s">
        <v>55</v>
      </c>
      <c r="B101" s="67">
        <v>0</v>
      </c>
      <c r="C101" s="67">
        <v>0</v>
      </c>
      <c r="D101" s="67">
        <v>0</v>
      </c>
      <c r="E101" s="67">
        <v>0</v>
      </c>
      <c r="F101" s="67">
        <v>0</v>
      </c>
      <c r="G101" s="67">
        <v>0</v>
      </c>
      <c r="H101" s="67">
        <v>0</v>
      </c>
      <c r="I101" s="67">
        <v>0</v>
      </c>
      <c r="J101" s="67">
        <v>0</v>
      </c>
      <c r="K101" s="67">
        <v>0</v>
      </c>
      <c r="L101" s="67">
        <v>0</v>
      </c>
      <c r="M101" s="67">
        <v>0</v>
      </c>
      <c r="N101" s="67">
        <v>0</v>
      </c>
      <c r="O101" s="67">
        <v>0</v>
      </c>
      <c r="P101" s="67">
        <v>0</v>
      </c>
      <c r="Q101" s="67">
        <v>0</v>
      </c>
    </row>
    <row r="102" spans="1:17" ht="12" customHeight="1" x14ac:dyDescent="0.25">
      <c r="A102" s="23" t="s">
        <v>57</v>
      </c>
      <c r="B102" s="67">
        <v>446.375</v>
      </c>
      <c r="C102" s="67">
        <v>0</v>
      </c>
      <c r="D102" s="67">
        <v>117.48907904409121</v>
      </c>
      <c r="E102" s="67">
        <v>0</v>
      </c>
      <c r="F102" s="67">
        <v>22.116945144245182</v>
      </c>
      <c r="G102" s="67">
        <v>218.01646342501002</v>
      </c>
      <c r="H102" s="67">
        <v>200.3597881436813</v>
      </c>
      <c r="I102" s="67">
        <v>1222.4374960711848</v>
      </c>
      <c r="J102" s="67">
        <v>0</v>
      </c>
      <c r="K102" s="67">
        <v>0</v>
      </c>
      <c r="L102" s="67">
        <v>0</v>
      </c>
      <c r="M102" s="67">
        <v>0</v>
      </c>
      <c r="N102" s="67">
        <v>43.674014699046069</v>
      </c>
      <c r="O102" s="67">
        <v>66.213896567318329</v>
      </c>
      <c r="P102" s="67">
        <v>76.776106497365419</v>
      </c>
      <c r="Q102" s="67">
        <v>1044.5412104080574</v>
      </c>
    </row>
    <row r="103" spans="1:17" ht="12" customHeight="1" x14ac:dyDescent="0.25">
      <c r="A103" s="29" t="s">
        <v>140</v>
      </c>
      <c r="B103" s="83">
        <v>0</v>
      </c>
      <c r="C103" s="83">
        <v>0</v>
      </c>
      <c r="D103" s="83">
        <v>520.63592095590877</v>
      </c>
      <c r="E103" s="83">
        <v>0</v>
      </c>
      <c r="F103" s="83">
        <v>98.008054855754821</v>
      </c>
      <c r="G103" s="83">
        <v>966.1085365749899</v>
      </c>
      <c r="H103" s="83">
        <v>776.76521185631873</v>
      </c>
      <c r="I103" s="83">
        <v>2715.6875039288147</v>
      </c>
      <c r="J103" s="83">
        <v>665.125</v>
      </c>
      <c r="K103" s="83">
        <v>3554.125</v>
      </c>
      <c r="L103" s="83">
        <v>683.125</v>
      </c>
      <c r="M103" s="83">
        <v>1222.125</v>
      </c>
      <c r="N103" s="83">
        <v>4594.450985300954</v>
      </c>
      <c r="O103" s="83">
        <v>638.91110343268167</v>
      </c>
      <c r="P103" s="83">
        <v>580.34889350263461</v>
      </c>
      <c r="Q103" s="83">
        <v>2836.5837895919426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51"/>
      <c r="C105" s="151"/>
      <c r="D105" s="151"/>
      <c r="E105" s="151"/>
      <c r="F105" s="151"/>
      <c r="G105" s="151"/>
      <c r="H105" s="151"/>
      <c r="I105" s="151"/>
      <c r="J105" s="151"/>
      <c r="K105" s="151"/>
      <c r="L105" s="151"/>
      <c r="M105" s="151"/>
      <c r="N105" s="151"/>
      <c r="O105" s="151"/>
      <c r="P105" s="151"/>
      <c r="Q105" s="151"/>
    </row>
    <row r="106" spans="1:17" ht="12.95" customHeight="1" x14ac:dyDescent="0.25">
      <c r="A106" s="150" t="s">
        <v>65</v>
      </c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</row>
    <row r="107" spans="1:17" ht="12" customHeight="1" x14ac:dyDescent="0.25">
      <c r="A107" s="23" t="s">
        <v>153</v>
      </c>
      <c r="B107" s="67">
        <v>0</v>
      </c>
      <c r="C107" s="67">
        <v>0</v>
      </c>
      <c r="D107" s="67">
        <v>0</v>
      </c>
      <c r="E107" s="67">
        <v>0</v>
      </c>
      <c r="F107" s="67">
        <v>0</v>
      </c>
      <c r="G107" s="67">
        <v>0</v>
      </c>
      <c r="H107" s="67">
        <v>0</v>
      </c>
      <c r="I107" s="67">
        <v>0</v>
      </c>
      <c r="J107" s="67">
        <v>0</v>
      </c>
      <c r="K107" s="67">
        <v>0</v>
      </c>
      <c r="L107" s="67">
        <v>0</v>
      </c>
      <c r="M107" s="67">
        <v>0</v>
      </c>
      <c r="N107" s="67">
        <v>0</v>
      </c>
      <c r="O107" s="67">
        <v>0</v>
      </c>
      <c r="P107" s="67">
        <v>0</v>
      </c>
      <c r="Q107" s="67">
        <v>0</v>
      </c>
    </row>
    <row r="108" spans="1:17" ht="12" hidden="1" customHeight="1" x14ac:dyDescent="0.25">
      <c r="A108" s="23" t="s">
        <v>60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</row>
    <row r="109" spans="1:17" ht="12.95" customHeight="1" x14ac:dyDescent="0.25">
      <c r="A109" s="146" t="s">
        <v>112</v>
      </c>
      <c r="B109" s="145"/>
      <c r="C109" s="145"/>
      <c r="D109" s="145"/>
      <c r="E109" s="145"/>
      <c r="F109" s="145"/>
      <c r="G109" s="145"/>
      <c r="H109" s="145"/>
      <c r="I109" s="145"/>
      <c r="J109" s="145"/>
      <c r="K109" s="145"/>
      <c r="L109" s="145"/>
      <c r="M109" s="145"/>
      <c r="N109" s="145"/>
      <c r="O109" s="145"/>
      <c r="P109" s="145"/>
      <c r="Q109" s="145"/>
    </row>
    <row r="110" spans="1:17" ht="12" customHeight="1" x14ac:dyDescent="0.25">
      <c r="A110" s="23" t="s">
        <v>60</v>
      </c>
      <c r="B110" s="67">
        <v>0</v>
      </c>
      <c r="C110" s="67">
        <v>0</v>
      </c>
      <c r="D110" s="67">
        <v>0</v>
      </c>
      <c r="E110" s="67">
        <v>0</v>
      </c>
      <c r="F110" s="67">
        <v>0</v>
      </c>
      <c r="G110" s="67">
        <v>0</v>
      </c>
      <c r="H110" s="67">
        <v>0</v>
      </c>
      <c r="I110" s="67">
        <v>0</v>
      </c>
      <c r="J110" s="67">
        <v>0</v>
      </c>
      <c r="K110" s="67">
        <v>0</v>
      </c>
      <c r="L110" s="67">
        <v>0</v>
      </c>
      <c r="M110" s="67">
        <v>0</v>
      </c>
      <c r="N110" s="67">
        <v>0</v>
      </c>
      <c r="O110" s="67">
        <v>0</v>
      </c>
      <c r="P110" s="67">
        <v>0</v>
      </c>
      <c r="Q110" s="67">
        <v>0</v>
      </c>
    </row>
    <row r="111" spans="1:17" ht="12" customHeight="1" x14ac:dyDescent="0.25">
      <c r="A111" s="146" t="s">
        <v>63</v>
      </c>
      <c r="B111" s="145"/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5"/>
      <c r="O111" s="145"/>
      <c r="P111" s="145"/>
      <c r="Q111" s="145"/>
    </row>
    <row r="112" spans="1:17" ht="12" customHeight="1" x14ac:dyDescent="0.25">
      <c r="A112" s="23" t="s">
        <v>152</v>
      </c>
      <c r="B112" s="67">
        <v>0</v>
      </c>
      <c r="C112" s="67">
        <v>0</v>
      </c>
      <c r="D112" s="67">
        <v>0</v>
      </c>
      <c r="E112" s="67">
        <v>0</v>
      </c>
      <c r="F112" s="67">
        <v>0</v>
      </c>
      <c r="G112" s="67">
        <v>0</v>
      </c>
      <c r="H112" s="67">
        <v>0</v>
      </c>
      <c r="I112" s="67">
        <v>0</v>
      </c>
      <c r="J112" s="67">
        <v>0</v>
      </c>
      <c r="K112" s="67">
        <v>0</v>
      </c>
      <c r="L112" s="67">
        <v>0</v>
      </c>
      <c r="M112" s="67">
        <v>0</v>
      </c>
      <c r="N112" s="67">
        <v>0</v>
      </c>
      <c r="O112" s="67">
        <v>0</v>
      </c>
      <c r="P112" s="67">
        <v>0</v>
      </c>
      <c r="Q112" s="67">
        <v>0</v>
      </c>
    </row>
    <row r="113" spans="1:17" ht="12" customHeight="1" x14ac:dyDescent="0.25">
      <c r="A113" s="23" t="s">
        <v>151</v>
      </c>
      <c r="B113" s="67">
        <v>0</v>
      </c>
      <c r="C113" s="67">
        <v>0</v>
      </c>
      <c r="D113" s="67">
        <v>0</v>
      </c>
      <c r="E113" s="67">
        <v>0</v>
      </c>
      <c r="F113" s="67">
        <v>0</v>
      </c>
      <c r="G113" s="67">
        <v>0</v>
      </c>
      <c r="H113" s="67">
        <v>0</v>
      </c>
      <c r="I113" s="67">
        <v>0</v>
      </c>
      <c r="J113" s="67">
        <v>0</v>
      </c>
      <c r="K113" s="67">
        <v>0</v>
      </c>
      <c r="L113" s="67">
        <v>0</v>
      </c>
      <c r="M113" s="67">
        <v>0</v>
      </c>
      <c r="N113" s="67">
        <v>0</v>
      </c>
      <c r="O113" s="67">
        <v>0</v>
      </c>
      <c r="P113" s="67">
        <v>0</v>
      </c>
      <c r="Q113" s="67">
        <v>0</v>
      </c>
    </row>
    <row r="114" spans="1:17" ht="12" hidden="1" customHeight="1" x14ac:dyDescent="0.25">
      <c r="A114" s="148" t="s">
        <v>79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</row>
    <row r="115" spans="1:17" ht="12" hidden="1" customHeight="1" x14ac:dyDescent="0.25">
      <c r="A115" s="148" t="s">
        <v>59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</row>
    <row r="116" spans="1:17" ht="12" customHeight="1" x14ac:dyDescent="0.25">
      <c r="A116" s="23" t="s">
        <v>142</v>
      </c>
      <c r="B116" s="67">
        <v>0</v>
      </c>
      <c r="C116" s="67">
        <v>0</v>
      </c>
      <c r="D116" s="67">
        <v>0</v>
      </c>
      <c r="E116" s="67">
        <v>0</v>
      </c>
      <c r="F116" s="67">
        <v>0</v>
      </c>
      <c r="G116" s="67">
        <v>0</v>
      </c>
      <c r="H116" s="67">
        <v>0</v>
      </c>
      <c r="I116" s="67">
        <v>0</v>
      </c>
      <c r="J116" s="67">
        <v>0</v>
      </c>
      <c r="K116" s="67">
        <v>0</v>
      </c>
      <c r="L116" s="67">
        <v>0</v>
      </c>
      <c r="M116" s="67">
        <v>0</v>
      </c>
      <c r="N116" s="67">
        <v>0</v>
      </c>
      <c r="O116" s="67">
        <v>0</v>
      </c>
      <c r="P116" s="67">
        <v>0</v>
      </c>
      <c r="Q116" s="67">
        <v>0</v>
      </c>
    </row>
    <row r="117" spans="1:17" ht="12" customHeight="1" x14ac:dyDescent="0.25">
      <c r="A117" s="23" t="s">
        <v>141</v>
      </c>
      <c r="B117" s="67">
        <v>0</v>
      </c>
      <c r="C117" s="67">
        <v>0</v>
      </c>
      <c r="D117" s="67">
        <v>0</v>
      </c>
      <c r="E117" s="67">
        <v>0</v>
      </c>
      <c r="F117" s="67">
        <v>0</v>
      </c>
      <c r="G117" s="67">
        <v>0</v>
      </c>
      <c r="H117" s="67">
        <v>0</v>
      </c>
      <c r="I117" s="67">
        <v>0</v>
      </c>
      <c r="J117" s="67">
        <v>0</v>
      </c>
      <c r="K117" s="67">
        <v>0</v>
      </c>
      <c r="L117" s="67">
        <v>0</v>
      </c>
      <c r="M117" s="67">
        <v>0</v>
      </c>
      <c r="N117" s="67">
        <v>0</v>
      </c>
      <c r="O117" s="67">
        <v>0</v>
      </c>
      <c r="P117" s="67">
        <v>0</v>
      </c>
      <c r="Q117" s="67">
        <v>0</v>
      </c>
    </row>
    <row r="118" spans="1:17" ht="12" hidden="1" customHeight="1" x14ac:dyDescent="0.25">
      <c r="A118" s="148" t="s">
        <v>60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</row>
    <row r="119" spans="1:17" ht="12" hidden="1" customHeight="1" x14ac:dyDescent="0.25">
      <c r="A119" s="147" t="s">
        <v>59</v>
      </c>
      <c r="B119" s="81"/>
      <c r="C119" s="81"/>
      <c r="D119" s="81"/>
      <c r="E119" s="81"/>
      <c r="F119" s="81"/>
      <c r="G119" s="81"/>
      <c r="H119" s="81"/>
      <c r="I119" s="81"/>
      <c r="J119" s="81"/>
      <c r="K119" s="81"/>
      <c r="L119" s="81"/>
      <c r="M119" s="81"/>
      <c r="N119" s="81"/>
      <c r="O119" s="81"/>
      <c r="P119" s="81"/>
      <c r="Q119" s="81"/>
    </row>
    <row r="120" spans="1:17" ht="12" customHeight="1" x14ac:dyDescent="0.25">
      <c r="A120" s="146" t="s">
        <v>62</v>
      </c>
      <c r="B120" s="145"/>
      <c r="C120" s="145"/>
      <c r="D120" s="145"/>
      <c r="E120" s="145"/>
      <c r="F120" s="145"/>
      <c r="G120" s="145"/>
      <c r="H120" s="145"/>
      <c r="I120" s="145"/>
      <c r="J120" s="145"/>
      <c r="K120" s="145"/>
      <c r="L120" s="145"/>
      <c r="M120" s="145"/>
      <c r="N120" s="145"/>
      <c r="O120" s="145"/>
      <c r="P120" s="145"/>
      <c r="Q120" s="145"/>
    </row>
    <row r="121" spans="1:17" ht="12" customHeight="1" x14ac:dyDescent="0.25">
      <c r="A121" s="23" t="s">
        <v>57</v>
      </c>
      <c r="B121" s="67">
        <v>0</v>
      </c>
      <c r="C121" s="67">
        <v>0</v>
      </c>
      <c r="D121" s="67">
        <v>0</v>
      </c>
      <c r="E121" s="67">
        <v>0</v>
      </c>
      <c r="F121" s="67">
        <v>0</v>
      </c>
      <c r="G121" s="67">
        <v>0</v>
      </c>
      <c r="H121" s="67">
        <v>0</v>
      </c>
      <c r="I121" s="67">
        <v>0</v>
      </c>
      <c r="J121" s="67">
        <v>0</v>
      </c>
      <c r="K121" s="67">
        <v>0</v>
      </c>
      <c r="L121" s="67">
        <v>0</v>
      </c>
      <c r="M121" s="67">
        <v>0</v>
      </c>
      <c r="N121" s="67">
        <v>0</v>
      </c>
      <c r="O121" s="67">
        <v>0</v>
      </c>
      <c r="P121" s="67">
        <v>0</v>
      </c>
      <c r="Q121" s="67">
        <v>0</v>
      </c>
    </row>
    <row r="122" spans="1:17" ht="12" customHeight="1" x14ac:dyDescent="0.25">
      <c r="A122" s="29" t="s">
        <v>140</v>
      </c>
      <c r="B122" s="83">
        <v>0</v>
      </c>
      <c r="C122" s="83">
        <v>0</v>
      </c>
      <c r="D122" s="83">
        <v>0</v>
      </c>
      <c r="E122" s="83">
        <v>0</v>
      </c>
      <c r="F122" s="83">
        <v>0</v>
      </c>
      <c r="G122" s="83">
        <v>0</v>
      </c>
      <c r="H122" s="83">
        <v>0</v>
      </c>
      <c r="I122" s="83">
        <v>0</v>
      </c>
      <c r="J122" s="83">
        <v>0</v>
      </c>
      <c r="K122" s="83">
        <v>0</v>
      </c>
      <c r="L122" s="83">
        <v>0</v>
      </c>
      <c r="M122" s="83">
        <v>0</v>
      </c>
      <c r="N122" s="83">
        <v>0</v>
      </c>
      <c r="O122" s="83">
        <v>0</v>
      </c>
      <c r="P122" s="83">
        <v>0</v>
      </c>
      <c r="Q122" s="83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51"/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1"/>
      <c r="O124" s="151"/>
      <c r="P124" s="151"/>
      <c r="Q124" s="151"/>
    </row>
    <row r="125" spans="1:17" ht="12.95" customHeight="1" x14ac:dyDescent="0.25">
      <c r="A125" s="150" t="s">
        <v>65</v>
      </c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</row>
    <row r="126" spans="1:17" ht="12" customHeight="1" x14ac:dyDescent="0.25">
      <c r="A126" s="23" t="s">
        <v>149</v>
      </c>
      <c r="B126" s="67">
        <v>0</v>
      </c>
      <c r="C126" s="67">
        <v>0</v>
      </c>
      <c r="D126" s="67">
        <v>0</v>
      </c>
      <c r="E126" s="67">
        <v>0</v>
      </c>
      <c r="F126" s="67">
        <v>0</v>
      </c>
      <c r="G126" s="67">
        <v>0</v>
      </c>
      <c r="H126" s="67">
        <v>0</v>
      </c>
      <c r="I126" s="67">
        <v>0</v>
      </c>
      <c r="J126" s="67">
        <v>0</v>
      </c>
      <c r="K126" s="67">
        <v>0</v>
      </c>
      <c r="L126" s="67">
        <v>0</v>
      </c>
      <c r="M126" s="67">
        <v>0</v>
      </c>
      <c r="N126" s="67">
        <v>0</v>
      </c>
      <c r="O126" s="67">
        <v>0</v>
      </c>
      <c r="P126" s="67">
        <v>0</v>
      </c>
      <c r="Q126" s="67">
        <v>0</v>
      </c>
    </row>
    <row r="127" spans="1:17" ht="12" hidden="1" customHeight="1" x14ac:dyDescent="0.25">
      <c r="A127" s="23" t="s">
        <v>60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</row>
    <row r="128" spans="1:17" ht="12.95" customHeight="1" x14ac:dyDescent="0.25">
      <c r="A128" s="146" t="s">
        <v>112</v>
      </c>
      <c r="B128" s="145"/>
      <c r="C128" s="145"/>
      <c r="D128" s="145"/>
      <c r="E128" s="145"/>
      <c r="F128" s="145"/>
      <c r="G128" s="145"/>
      <c r="H128" s="145"/>
      <c r="I128" s="145"/>
      <c r="J128" s="145"/>
      <c r="K128" s="145"/>
      <c r="L128" s="145"/>
      <c r="M128" s="145"/>
      <c r="N128" s="145"/>
      <c r="O128" s="145"/>
      <c r="P128" s="145"/>
      <c r="Q128" s="145"/>
    </row>
    <row r="129" spans="1:17" ht="12" customHeight="1" x14ac:dyDescent="0.25">
      <c r="A129" s="23" t="s">
        <v>60</v>
      </c>
      <c r="B129" s="67">
        <v>0</v>
      </c>
      <c r="C129" s="67">
        <v>0</v>
      </c>
      <c r="D129" s="67">
        <v>0</v>
      </c>
      <c r="E129" s="67">
        <v>0</v>
      </c>
      <c r="F129" s="67">
        <v>0</v>
      </c>
      <c r="G129" s="67">
        <v>0</v>
      </c>
      <c r="H129" s="67">
        <v>0</v>
      </c>
      <c r="I129" s="67">
        <v>0</v>
      </c>
      <c r="J129" s="67">
        <v>0</v>
      </c>
      <c r="K129" s="67">
        <v>0</v>
      </c>
      <c r="L129" s="67">
        <v>0</v>
      </c>
      <c r="M129" s="67">
        <v>0</v>
      </c>
      <c r="N129" s="67">
        <v>0</v>
      </c>
      <c r="O129" s="67">
        <v>0</v>
      </c>
      <c r="P129" s="67">
        <v>0</v>
      </c>
      <c r="Q129" s="67">
        <v>0</v>
      </c>
    </row>
    <row r="130" spans="1:17" ht="12" customHeight="1" x14ac:dyDescent="0.25">
      <c r="A130" s="146" t="s">
        <v>63</v>
      </c>
      <c r="B130" s="145"/>
      <c r="C130" s="145"/>
      <c r="D130" s="145"/>
      <c r="E130" s="145"/>
      <c r="F130" s="145"/>
      <c r="G130" s="145"/>
      <c r="H130" s="145"/>
      <c r="I130" s="145"/>
      <c r="J130" s="145"/>
      <c r="K130" s="145"/>
      <c r="L130" s="145"/>
      <c r="M130" s="145"/>
      <c r="N130" s="145"/>
      <c r="O130" s="145"/>
      <c r="P130" s="145"/>
      <c r="Q130" s="145"/>
    </row>
    <row r="131" spans="1:17" ht="12" customHeight="1" x14ac:dyDescent="0.25">
      <c r="A131" s="23" t="s">
        <v>148</v>
      </c>
      <c r="B131" s="67">
        <v>0</v>
      </c>
      <c r="C131" s="67">
        <v>0</v>
      </c>
      <c r="D131" s="67">
        <v>0</v>
      </c>
      <c r="E131" s="67">
        <v>0</v>
      </c>
      <c r="F131" s="67">
        <v>0</v>
      </c>
      <c r="G131" s="67">
        <v>0</v>
      </c>
      <c r="H131" s="67">
        <v>0</v>
      </c>
      <c r="I131" s="67">
        <v>0</v>
      </c>
      <c r="J131" s="67">
        <v>0</v>
      </c>
      <c r="K131" s="67">
        <v>0</v>
      </c>
      <c r="L131" s="67">
        <v>0</v>
      </c>
      <c r="M131" s="67">
        <v>0</v>
      </c>
      <c r="N131" s="67">
        <v>0</v>
      </c>
      <c r="O131" s="67">
        <v>0</v>
      </c>
      <c r="P131" s="67">
        <v>0</v>
      </c>
      <c r="Q131" s="67">
        <v>0</v>
      </c>
    </row>
    <row r="132" spans="1:17" ht="12" customHeight="1" x14ac:dyDescent="0.25">
      <c r="A132" s="23" t="s">
        <v>147</v>
      </c>
      <c r="B132" s="67">
        <v>0</v>
      </c>
      <c r="C132" s="67">
        <v>0</v>
      </c>
      <c r="D132" s="67">
        <v>0</v>
      </c>
      <c r="E132" s="67">
        <v>0</v>
      </c>
      <c r="F132" s="67">
        <v>0</v>
      </c>
      <c r="G132" s="67">
        <v>0</v>
      </c>
      <c r="H132" s="67">
        <v>0</v>
      </c>
      <c r="I132" s="67">
        <v>0</v>
      </c>
      <c r="J132" s="67">
        <v>0</v>
      </c>
      <c r="K132" s="67">
        <v>0</v>
      </c>
      <c r="L132" s="67">
        <v>0</v>
      </c>
      <c r="M132" s="67">
        <v>0</v>
      </c>
      <c r="N132" s="67">
        <v>0</v>
      </c>
      <c r="O132" s="67">
        <v>0</v>
      </c>
      <c r="P132" s="67">
        <v>0</v>
      </c>
      <c r="Q132" s="67">
        <v>0</v>
      </c>
    </row>
    <row r="133" spans="1:17" ht="12" hidden="1" customHeight="1" x14ac:dyDescent="0.25">
      <c r="A133" s="148" t="s">
        <v>61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</row>
    <row r="134" spans="1:17" ht="12" hidden="1" customHeight="1" x14ac:dyDescent="0.25">
      <c r="A134" s="148" t="s">
        <v>59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</row>
    <row r="135" spans="1:17" ht="12" customHeight="1" x14ac:dyDescent="0.25">
      <c r="A135" s="23" t="s">
        <v>142</v>
      </c>
      <c r="B135" s="67">
        <v>0</v>
      </c>
      <c r="C135" s="67">
        <v>0</v>
      </c>
      <c r="D135" s="67">
        <v>0</v>
      </c>
      <c r="E135" s="67">
        <v>0</v>
      </c>
      <c r="F135" s="67">
        <v>0</v>
      </c>
      <c r="G135" s="67">
        <v>0</v>
      </c>
      <c r="H135" s="67">
        <v>0</v>
      </c>
      <c r="I135" s="67">
        <v>0</v>
      </c>
      <c r="J135" s="67">
        <v>0</v>
      </c>
      <c r="K135" s="67">
        <v>0</v>
      </c>
      <c r="L135" s="67">
        <v>0</v>
      </c>
      <c r="M135" s="67">
        <v>0</v>
      </c>
      <c r="N135" s="67">
        <v>0</v>
      </c>
      <c r="O135" s="67">
        <v>0</v>
      </c>
      <c r="P135" s="67">
        <v>0</v>
      </c>
      <c r="Q135" s="67">
        <v>0</v>
      </c>
    </row>
    <row r="136" spans="1:17" ht="12" customHeight="1" x14ac:dyDescent="0.25">
      <c r="A136" s="23" t="s">
        <v>141</v>
      </c>
      <c r="B136" s="67">
        <v>0</v>
      </c>
      <c r="C136" s="67">
        <v>0</v>
      </c>
      <c r="D136" s="67">
        <v>0</v>
      </c>
      <c r="E136" s="67">
        <v>0</v>
      </c>
      <c r="F136" s="67">
        <v>0</v>
      </c>
      <c r="G136" s="67">
        <v>0</v>
      </c>
      <c r="H136" s="67">
        <v>0</v>
      </c>
      <c r="I136" s="67">
        <v>0</v>
      </c>
      <c r="J136" s="67">
        <v>0</v>
      </c>
      <c r="K136" s="67">
        <v>0</v>
      </c>
      <c r="L136" s="67">
        <v>0</v>
      </c>
      <c r="M136" s="67">
        <v>0</v>
      </c>
      <c r="N136" s="67">
        <v>0</v>
      </c>
      <c r="O136" s="67">
        <v>0</v>
      </c>
      <c r="P136" s="67">
        <v>0</v>
      </c>
      <c r="Q136" s="67">
        <v>0</v>
      </c>
    </row>
    <row r="137" spans="1:17" ht="12" hidden="1" customHeight="1" x14ac:dyDescent="0.25">
      <c r="A137" s="148" t="s">
        <v>60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</row>
    <row r="138" spans="1:17" ht="12" hidden="1" customHeight="1" x14ac:dyDescent="0.25">
      <c r="A138" s="147" t="s">
        <v>59</v>
      </c>
      <c r="B138" s="81"/>
      <c r="C138" s="81"/>
      <c r="D138" s="81"/>
      <c r="E138" s="81"/>
      <c r="F138" s="81"/>
      <c r="G138" s="81"/>
      <c r="H138" s="81"/>
      <c r="I138" s="81"/>
      <c r="J138" s="81"/>
      <c r="K138" s="81"/>
      <c r="L138" s="81"/>
      <c r="M138" s="81"/>
      <c r="N138" s="81"/>
      <c r="O138" s="81"/>
      <c r="P138" s="81"/>
      <c r="Q138" s="81"/>
    </row>
    <row r="139" spans="1:17" ht="12" customHeight="1" x14ac:dyDescent="0.25">
      <c r="A139" s="146" t="s">
        <v>62</v>
      </c>
      <c r="B139" s="145"/>
      <c r="C139" s="145"/>
      <c r="D139" s="145"/>
      <c r="E139" s="145"/>
      <c r="F139" s="145"/>
      <c r="G139" s="145"/>
      <c r="H139" s="145"/>
      <c r="I139" s="145"/>
      <c r="J139" s="145"/>
      <c r="K139" s="145"/>
      <c r="L139" s="145"/>
      <c r="M139" s="145"/>
      <c r="N139" s="145"/>
      <c r="O139" s="145"/>
      <c r="P139" s="145"/>
      <c r="Q139" s="145"/>
    </row>
    <row r="140" spans="1:17" ht="12" customHeight="1" x14ac:dyDescent="0.25">
      <c r="A140" s="23" t="s">
        <v>57</v>
      </c>
      <c r="B140" s="67">
        <v>0</v>
      </c>
      <c r="C140" s="67">
        <v>0</v>
      </c>
      <c r="D140" s="67">
        <v>0</v>
      </c>
      <c r="E140" s="67">
        <v>0</v>
      </c>
      <c r="F140" s="67">
        <v>0</v>
      </c>
      <c r="G140" s="67">
        <v>0</v>
      </c>
      <c r="H140" s="67">
        <v>0</v>
      </c>
      <c r="I140" s="67">
        <v>0</v>
      </c>
      <c r="J140" s="67">
        <v>0</v>
      </c>
      <c r="K140" s="67">
        <v>0</v>
      </c>
      <c r="L140" s="67">
        <v>0</v>
      </c>
      <c r="M140" s="67">
        <v>0</v>
      </c>
      <c r="N140" s="67">
        <v>0</v>
      </c>
      <c r="O140" s="67">
        <v>0</v>
      </c>
      <c r="P140" s="67">
        <v>0</v>
      </c>
      <c r="Q140" s="67">
        <v>0</v>
      </c>
    </row>
    <row r="141" spans="1:17" ht="12" customHeight="1" x14ac:dyDescent="0.25">
      <c r="A141" s="29" t="s">
        <v>140</v>
      </c>
      <c r="B141" s="83">
        <v>0</v>
      </c>
      <c r="C141" s="83">
        <v>0</v>
      </c>
      <c r="D141" s="83">
        <v>0</v>
      </c>
      <c r="E141" s="83">
        <v>0</v>
      </c>
      <c r="F141" s="83">
        <v>0</v>
      </c>
      <c r="G141" s="83">
        <v>0</v>
      </c>
      <c r="H141" s="83">
        <v>0</v>
      </c>
      <c r="I141" s="83">
        <v>0</v>
      </c>
      <c r="J141" s="83">
        <v>0</v>
      </c>
      <c r="K141" s="83">
        <v>0</v>
      </c>
      <c r="L141" s="83">
        <v>0</v>
      </c>
      <c r="M141" s="83">
        <v>0</v>
      </c>
      <c r="N141" s="83">
        <v>0</v>
      </c>
      <c r="O141" s="83">
        <v>0</v>
      </c>
      <c r="P141" s="83">
        <v>0</v>
      </c>
      <c r="Q141" s="83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51"/>
      <c r="C143" s="151"/>
      <c r="D143" s="151"/>
      <c r="E143" s="151"/>
      <c r="F143" s="151"/>
      <c r="G143" s="151"/>
      <c r="H143" s="151"/>
      <c r="I143" s="151"/>
      <c r="J143" s="151"/>
      <c r="K143" s="151"/>
      <c r="L143" s="151"/>
      <c r="M143" s="151"/>
      <c r="N143" s="151"/>
      <c r="O143" s="151"/>
      <c r="P143" s="151"/>
      <c r="Q143" s="151"/>
    </row>
    <row r="144" spans="1:17" ht="12.95" customHeight="1" x14ac:dyDescent="0.25">
      <c r="A144" s="150" t="s">
        <v>65</v>
      </c>
      <c r="B144" s="149"/>
      <c r="C144" s="149"/>
      <c r="D144" s="149"/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49"/>
      <c r="P144" s="149"/>
      <c r="Q144" s="149"/>
    </row>
    <row r="145" spans="1:17" ht="12" customHeight="1" x14ac:dyDescent="0.25">
      <c r="A145" s="23" t="s">
        <v>60</v>
      </c>
      <c r="B145" s="67">
        <v>83.6875</v>
      </c>
      <c r="C145" s="67">
        <v>595.6875</v>
      </c>
      <c r="D145" s="67">
        <v>189.6875</v>
      </c>
      <c r="E145" s="67">
        <v>720.6875</v>
      </c>
      <c r="F145" s="67">
        <v>889.6875</v>
      </c>
      <c r="G145" s="67">
        <v>470.6875</v>
      </c>
      <c r="H145" s="67">
        <v>1313.6875</v>
      </c>
      <c r="I145" s="67">
        <v>366.6875</v>
      </c>
      <c r="J145" s="67">
        <v>624.6875</v>
      </c>
      <c r="K145" s="67">
        <v>478.6875</v>
      </c>
      <c r="L145" s="67">
        <v>1756.6875</v>
      </c>
      <c r="M145" s="67">
        <v>2012.6875</v>
      </c>
      <c r="N145" s="67">
        <v>3294.6875</v>
      </c>
      <c r="O145" s="67">
        <v>3269.6875</v>
      </c>
      <c r="P145" s="67">
        <v>6354.6875</v>
      </c>
      <c r="Q145" s="67">
        <v>11914.6875</v>
      </c>
    </row>
    <row r="146" spans="1:17" ht="12.95" customHeight="1" x14ac:dyDescent="0.25">
      <c r="A146" s="146" t="s">
        <v>112</v>
      </c>
      <c r="B146" s="145"/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5"/>
      <c r="O146" s="145"/>
      <c r="P146" s="145"/>
      <c r="Q146" s="145"/>
    </row>
    <row r="147" spans="1:17" ht="12" customHeight="1" x14ac:dyDescent="0.25">
      <c r="A147" s="23" t="s">
        <v>60</v>
      </c>
      <c r="B147" s="67">
        <v>0</v>
      </c>
      <c r="C147" s="67">
        <v>0</v>
      </c>
      <c r="D147" s="67">
        <v>0</v>
      </c>
      <c r="E147" s="67">
        <v>0</v>
      </c>
      <c r="F147" s="67">
        <v>0</v>
      </c>
      <c r="G147" s="67">
        <v>0</v>
      </c>
      <c r="H147" s="67">
        <v>0</v>
      </c>
      <c r="I147" s="67">
        <v>0</v>
      </c>
      <c r="J147" s="67">
        <v>248.20000000000073</v>
      </c>
      <c r="K147" s="67">
        <v>335</v>
      </c>
      <c r="L147" s="67">
        <v>1229</v>
      </c>
      <c r="M147" s="67">
        <v>1408</v>
      </c>
      <c r="N147" s="67">
        <v>2306</v>
      </c>
      <c r="O147" s="67">
        <v>2288</v>
      </c>
      <c r="P147" s="67">
        <v>4448</v>
      </c>
      <c r="Q147" s="67">
        <v>8340</v>
      </c>
    </row>
    <row r="148" spans="1:17" ht="12" customHeight="1" x14ac:dyDescent="0.25">
      <c r="A148" s="146" t="s">
        <v>63</v>
      </c>
      <c r="B148" s="145"/>
      <c r="C148" s="145"/>
      <c r="D148" s="145"/>
      <c r="E148" s="145"/>
      <c r="F148" s="145"/>
      <c r="G148" s="145"/>
      <c r="H148" s="145"/>
      <c r="I148" s="145"/>
      <c r="J148" s="145"/>
      <c r="K148" s="145"/>
      <c r="L148" s="145"/>
      <c r="M148" s="145"/>
      <c r="N148" s="145"/>
      <c r="O148" s="145"/>
      <c r="P148" s="145"/>
      <c r="Q148" s="145"/>
    </row>
    <row r="149" spans="1:17" ht="12" customHeight="1" x14ac:dyDescent="0.25">
      <c r="A149" s="23" t="s">
        <v>144</v>
      </c>
      <c r="B149" s="67">
        <v>0</v>
      </c>
      <c r="C149" s="67">
        <v>0</v>
      </c>
      <c r="D149" s="67">
        <v>0</v>
      </c>
      <c r="E149" s="67">
        <v>0</v>
      </c>
      <c r="F149" s="67">
        <v>0</v>
      </c>
      <c r="G149" s="67">
        <v>0</v>
      </c>
      <c r="H149" s="67">
        <v>0</v>
      </c>
      <c r="I149" s="67">
        <v>0</v>
      </c>
      <c r="J149" s="67">
        <v>0</v>
      </c>
      <c r="K149" s="67">
        <v>0</v>
      </c>
      <c r="L149" s="67">
        <v>0</v>
      </c>
      <c r="M149" s="67">
        <v>0</v>
      </c>
      <c r="N149" s="67">
        <v>0</v>
      </c>
      <c r="O149" s="67">
        <v>0</v>
      </c>
      <c r="P149" s="67">
        <v>0</v>
      </c>
      <c r="Q149" s="67">
        <v>0</v>
      </c>
    </row>
    <row r="150" spans="1:17" ht="12" customHeight="1" x14ac:dyDescent="0.25">
      <c r="A150" s="23" t="s">
        <v>143</v>
      </c>
      <c r="B150" s="67">
        <v>0</v>
      </c>
      <c r="C150" s="67">
        <v>0</v>
      </c>
      <c r="D150" s="67">
        <v>0</v>
      </c>
      <c r="E150" s="67">
        <v>0</v>
      </c>
      <c r="F150" s="67">
        <v>0</v>
      </c>
      <c r="G150" s="67">
        <v>0</v>
      </c>
      <c r="H150" s="67">
        <v>0</v>
      </c>
      <c r="I150" s="67">
        <v>0</v>
      </c>
      <c r="J150" s="67">
        <v>0</v>
      </c>
      <c r="K150" s="67">
        <v>0</v>
      </c>
      <c r="L150" s="67">
        <v>0</v>
      </c>
      <c r="M150" s="67">
        <v>0</v>
      </c>
      <c r="N150" s="67">
        <v>0</v>
      </c>
      <c r="O150" s="67">
        <v>0</v>
      </c>
      <c r="P150" s="67">
        <v>0</v>
      </c>
      <c r="Q150" s="67">
        <v>0</v>
      </c>
    </row>
    <row r="151" spans="1:17" ht="12" hidden="1" customHeight="1" x14ac:dyDescent="0.25">
      <c r="A151" s="148" t="s">
        <v>57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</row>
    <row r="152" spans="1:17" ht="12" hidden="1" customHeight="1" x14ac:dyDescent="0.25">
      <c r="A152" s="148" t="s">
        <v>59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</row>
    <row r="153" spans="1:17" ht="12" customHeight="1" x14ac:dyDescent="0.25">
      <c r="A153" s="23" t="s">
        <v>142</v>
      </c>
      <c r="B153" s="67">
        <v>83.6875</v>
      </c>
      <c r="C153" s="67">
        <v>595.6875</v>
      </c>
      <c r="D153" s="67">
        <v>189.6875</v>
      </c>
      <c r="E153" s="67">
        <v>720.6875</v>
      </c>
      <c r="F153" s="67">
        <v>889.6875</v>
      </c>
      <c r="G153" s="67">
        <v>470.6875</v>
      </c>
      <c r="H153" s="67">
        <v>1313.6875</v>
      </c>
      <c r="I153" s="67">
        <v>366.6875</v>
      </c>
      <c r="J153" s="67">
        <v>624.6875</v>
      </c>
      <c r="K153" s="67">
        <v>478.6875</v>
      </c>
      <c r="L153" s="67">
        <v>1756.6875</v>
      </c>
      <c r="M153" s="67">
        <v>2012.6875</v>
      </c>
      <c r="N153" s="67">
        <v>2979.1179746969692</v>
      </c>
      <c r="O153" s="67">
        <v>2638.8475990833349</v>
      </c>
      <c r="P153" s="67">
        <v>5096.7272611757471</v>
      </c>
      <c r="Q153" s="67">
        <v>9578.0571650439488</v>
      </c>
    </row>
    <row r="154" spans="1:17" ht="12" customHeight="1" x14ac:dyDescent="0.25">
      <c r="A154" s="23" t="s">
        <v>141</v>
      </c>
      <c r="B154" s="67">
        <v>0</v>
      </c>
      <c r="C154" s="67">
        <v>0</v>
      </c>
      <c r="D154" s="67">
        <v>0</v>
      </c>
      <c r="E154" s="67">
        <v>0</v>
      </c>
      <c r="F154" s="67">
        <v>0</v>
      </c>
      <c r="G154" s="67">
        <v>0</v>
      </c>
      <c r="H154" s="67">
        <v>0</v>
      </c>
      <c r="I154" s="67">
        <v>0</v>
      </c>
      <c r="J154" s="67">
        <v>0</v>
      </c>
      <c r="K154" s="67">
        <v>0</v>
      </c>
      <c r="L154" s="67">
        <v>0</v>
      </c>
      <c r="M154" s="67">
        <v>0</v>
      </c>
      <c r="N154" s="67">
        <v>315.56952530303079</v>
      </c>
      <c r="O154" s="67">
        <v>630.83990091666487</v>
      </c>
      <c r="P154" s="67">
        <v>1257.9602388242524</v>
      </c>
      <c r="Q154" s="67">
        <v>2336.6303349560521</v>
      </c>
    </row>
    <row r="155" spans="1:17" ht="12" hidden="1" customHeight="1" x14ac:dyDescent="0.25">
      <c r="A155" s="148" t="s">
        <v>60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</row>
    <row r="156" spans="1:17" ht="12" hidden="1" customHeight="1" x14ac:dyDescent="0.25">
      <c r="A156" s="147" t="s">
        <v>59</v>
      </c>
      <c r="B156" s="81"/>
      <c r="C156" s="81"/>
      <c r="D156" s="81"/>
      <c r="E156" s="81"/>
      <c r="F156" s="81"/>
      <c r="G156" s="81"/>
      <c r="H156" s="81"/>
      <c r="I156" s="81"/>
      <c r="J156" s="81"/>
      <c r="K156" s="81"/>
      <c r="L156" s="81"/>
      <c r="M156" s="81"/>
      <c r="N156" s="81"/>
      <c r="O156" s="81"/>
      <c r="P156" s="81"/>
      <c r="Q156" s="81"/>
    </row>
    <row r="157" spans="1:17" ht="12" customHeight="1" x14ac:dyDescent="0.25">
      <c r="A157" s="146" t="s">
        <v>62</v>
      </c>
      <c r="B157" s="145"/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5"/>
      <c r="O157" s="145"/>
      <c r="P157" s="145"/>
      <c r="Q157" s="145"/>
    </row>
    <row r="158" spans="1:17" ht="12" customHeight="1" x14ac:dyDescent="0.25">
      <c r="A158" s="23" t="s">
        <v>57</v>
      </c>
      <c r="B158" s="67">
        <v>36.071030484767107</v>
      </c>
      <c r="C158" s="67">
        <v>0</v>
      </c>
      <c r="D158" s="67">
        <v>0</v>
      </c>
      <c r="E158" s="67">
        <v>104.89060796061312</v>
      </c>
      <c r="F158" s="67">
        <v>0</v>
      </c>
      <c r="G158" s="67">
        <v>402.16589438006963</v>
      </c>
      <c r="H158" s="67">
        <v>0</v>
      </c>
      <c r="I158" s="67">
        <v>366.68750000000006</v>
      </c>
      <c r="J158" s="67">
        <v>57.000609493670439</v>
      </c>
      <c r="K158" s="67">
        <v>0</v>
      </c>
      <c r="L158" s="67">
        <v>183.46637914007471</v>
      </c>
      <c r="M158" s="67">
        <v>195.10385258707814</v>
      </c>
      <c r="N158" s="67">
        <v>0</v>
      </c>
      <c r="O158" s="67">
        <v>1667.6217094868982</v>
      </c>
      <c r="P158" s="67">
        <v>929.4792281053351</v>
      </c>
      <c r="Q158" s="67">
        <v>1151.513188361494</v>
      </c>
    </row>
    <row r="159" spans="1:17" ht="12" customHeight="1" x14ac:dyDescent="0.25">
      <c r="A159" s="29" t="s">
        <v>140</v>
      </c>
      <c r="B159" s="83">
        <v>47.616469515232893</v>
      </c>
      <c r="C159" s="83">
        <v>595.6875</v>
      </c>
      <c r="D159" s="83">
        <v>189.6875</v>
      </c>
      <c r="E159" s="83">
        <v>615.79689203938688</v>
      </c>
      <c r="F159" s="83">
        <v>889.6875</v>
      </c>
      <c r="G159" s="83">
        <v>68.521605619930369</v>
      </c>
      <c r="H159" s="83">
        <v>1313.6875</v>
      </c>
      <c r="I159" s="83">
        <v>0</v>
      </c>
      <c r="J159" s="83">
        <v>567.68689050632952</v>
      </c>
      <c r="K159" s="83">
        <v>478.6875</v>
      </c>
      <c r="L159" s="83">
        <v>1573.2211208599253</v>
      </c>
      <c r="M159" s="83">
        <v>1817.5836474129219</v>
      </c>
      <c r="N159" s="83">
        <v>3294.6875</v>
      </c>
      <c r="O159" s="83">
        <v>1602.0657905131018</v>
      </c>
      <c r="P159" s="83">
        <v>5425.2082718946658</v>
      </c>
      <c r="Q159" s="83">
        <v>10763.174311638506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51"/>
      <c r="C161" s="151"/>
      <c r="D161" s="151"/>
      <c r="E161" s="151"/>
      <c r="F161" s="151"/>
      <c r="G161" s="151"/>
      <c r="H161" s="151"/>
      <c r="I161" s="151"/>
      <c r="J161" s="151"/>
      <c r="K161" s="151"/>
      <c r="L161" s="151"/>
      <c r="M161" s="151"/>
      <c r="N161" s="151"/>
      <c r="O161" s="151"/>
      <c r="P161" s="151"/>
      <c r="Q161" s="151"/>
    </row>
    <row r="162" spans="1:17" ht="12.95" customHeight="1" x14ac:dyDescent="0.25">
      <c r="A162" s="150" t="s">
        <v>65</v>
      </c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</row>
    <row r="163" spans="1:17" ht="12" customHeight="1" x14ac:dyDescent="0.25">
      <c r="A163" s="23" t="s">
        <v>60</v>
      </c>
      <c r="B163" s="67">
        <v>4779.9374999999991</v>
      </c>
      <c r="C163" s="67">
        <v>7627.9374999999991</v>
      </c>
      <c r="D163" s="67">
        <v>7475.9375000000009</v>
      </c>
      <c r="E163" s="67">
        <v>8594.9375</v>
      </c>
      <c r="F163" s="67">
        <v>6942.9375</v>
      </c>
      <c r="G163" s="67">
        <v>5922.9375</v>
      </c>
      <c r="H163" s="67">
        <v>6200.9375</v>
      </c>
      <c r="I163" s="67">
        <v>6007.9375</v>
      </c>
      <c r="J163" s="67">
        <v>5097.9375</v>
      </c>
      <c r="K163" s="67">
        <v>6913.9375</v>
      </c>
      <c r="L163" s="67">
        <v>5704.9374999999991</v>
      </c>
      <c r="M163" s="67">
        <v>5890.9375</v>
      </c>
      <c r="N163" s="67">
        <v>5765.9375</v>
      </c>
      <c r="O163" s="67">
        <v>6322.9375</v>
      </c>
      <c r="P163" s="67">
        <v>6932.9375</v>
      </c>
      <c r="Q163" s="67">
        <v>4947.9375</v>
      </c>
    </row>
    <row r="164" spans="1:17" ht="12.95" customHeight="1" x14ac:dyDescent="0.25">
      <c r="A164" s="146" t="s">
        <v>112</v>
      </c>
      <c r="B164" s="145"/>
      <c r="C164" s="145"/>
      <c r="D164" s="145"/>
      <c r="E164" s="145"/>
      <c r="F164" s="145"/>
      <c r="G164" s="145"/>
      <c r="H164" s="145"/>
      <c r="I164" s="145"/>
      <c r="J164" s="145"/>
      <c r="K164" s="145"/>
      <c r="L164" s="145"/>
      <c r="M164" s="145"/>
      <c r="N164" s="145"/>
      <c r="O164" s="145"/>
      <c r="P164" s="145"/>
      <c r="Q164" s="145"/>
    </row>
    <row r="165" spans="1:17" ht="12" customHeight="1" x14ac:dyDescent="0.25">
      <c r="A165" s="23" t="s">
        <v>60</v>
      </c>
      <c r="B165" s="67">
        <v>0</v>
      </c>
      <c r="C165" s="67">
        <v>0</v>
      </c>
      <c r="D165" s="67">
        <v>0</v>
      </c>
      <c r="E165" s="67">
        <v>0</v>
      </c>
      <c r="F165" s="67">
        <v>0</v>
      </c>
      <c r="G165" s="67">
        <v>0</v>
      </c>
      <c r="H165" s="67">
        <v>0</v>
      </c>
      <c r="I165" s="67">
        <v>0</v>
      </c>
      <c r="J165" s="67">
        <v>169</v>
      </c>
      <c r="K165" s="67">
        <v>443</v>
      </c>
      <c r="L165" s="67">
        <v>347</v>
      </c>
      <c r="M165" s="67">
        <v>347</v>
      </c>
      <c r="N165" s="67">
        <v>363</v>
      </c>
      <c r="O165" s="67">
        <v>448</v>
      </c>
      <c r="P165" s="67">
        <v>472</v>
      </c>
      <c r="Q165" s="67">
        <v>97</v>
      </c>
    </row>
    <row r="166" spans="1:17" ht="12" customHeight="1" x14ac:dyDescent="0.25">
      <c r="A166" s="146" t="s">
        <v>63</v>
      </c>
      <c r="B166" s="145"/>
      <c r="C166" s="145"/>
      <c r="D166" s="145"/>
      <c r="E166" s="145"/>
      <c r="F166" s="145"/>
      <c r="G166" s="145"/>
      <c r="H166" s="145"/>
      <c r="I166" s="145"/>
      <c r="J166" s="145"/>
      <c r="K166" s="145"/>
      <c r="L166" s="145"/>
      <c r="M166" s="145"/>
      <c r="N166" s="145"/>
      <c r="O166" s="145"/>
      <c r="P166" s="145"/>
      <c r="Q166" s="145"/>
    </row>
    <row r="167" spans="1:17" ht="12" customHeight="1" x14ac:dyDescent="0.25">
      <c r="A167" s="23" t="s">
        <v>144</v>
      </c>
      <c r="B167" s="67">
        <v>4129.9762387741002</v>
      </c>
      <c r="C167" s="67">
        <v>6765.3783569078942</v>
      </c>
      <c r="D167" s="67">
        <v>6507.949105347443</v>
      </c>
      <c r="E167" s="67">
        <v>4177.9718189905461</v>
      </c>
      <c r="F167" s="67">
        <v>0</v>
      </c>
      <c r="G167" s="67">
        <v>4289.3207443573774</v>
      </c>
      <c r="H167" s="67">
        <v>4020.3149662163655</v>
      </c>
      <c r="I167" s="67">
        <v>4225.9685057788447</v>
      </c>
      <c r="J167" s="67">
        <v>1093.6248628590149</v>
      </c>
      <c r="K167" s="67">
        <v>1916.7247857347688</v>
      </c>
      <c r="L167" s="67">
        <v>927.35015593337539</v>
      </c>
      <c r="M167" s="67">
        <v>0</v>
      </c>
      <c r="N167" s="67">
        <v>0</v>
      </c>
      <c r="O167" s="67">
        <v>2860.1917260601658</v>
      </c>
      <c r="P167" s="67">
        <v>2948.0712373848423</v>
      </c>
      <c r="Q167" s="67">
        <v>1981.1574956552611</v>
      </c>
    </row>
    <row r="168" spans="1:17" ht="12" customHeight="1" x14ac:dyDescent="0.25">
      <c r="A168" s="23" t="s">
        <v>143</v>
      </c>
      <c r="B168" s="67">
        <v>649.96126122589919</v>
      </c>
      <c r="C168" s="67">
        <v>862.55914309210527</v>
      </c>
      <c r="D168" s="67">
        <v>967.98839465255764</v>
      </c>
      <c r="E168" s="67">
        <v>709.80022165970922</v>
      </c>
      <c r="F168" s="67">
        <v>0</v>
      </c>
      <c r="G168" s="67">
        <v>546.87153186670764</v>
      </c>
      <c r="H168" s="67">
        <v>838.08808870383496</v>
      </c>
      <c r="I168" s="67">
        <v>700.41879269333003</v>
      </c>
      <c r="J168" s="67">
        <v>139.43287053690139</v>
      </c>
      <c r="K168" s="67">
        <v>275.16707501666087</v>
      </c>
      <c r="L168" s="67">
        <v>157.54853664779233</v>
      </c>
      <c r="M168" s="67">
        <v>0</v>
      </c>
      <c r="N168" s="67">
        <v>0</v>
      </c>
      <c r="O168" s="67">
        <v>364.66320051272982</v>
      </c>
      <c r="P168" s="67">
        <v>423.90053474020601</v>
      </c>
      <c r="Q168" s="67">
        <v>351.60034865156564</v>
      </c>
    </row>
    <row r="169" spans="1:17" ht="12" hidden="1" customHeight="1" x14ac:dyDescent="0.25">
      <c r="A169" s="148" t="s">
        <v>57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</row>
    <row r="170" spans="1:17" ht="12" hidden="1" customHeight="1" x14ac:dyDescent="0.25">
      <c r="A170" s="148" t="s">
        <v>59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</row>
    <row r="171" spans="1:17" ht="12" customHeight="1" x14ac:dyDescent="0.25">
      <c r="A171" s="23" t="s">
        <v>142</v>
      </c>
      <c r="B171" s="67">
        <v>0</v>
      </c>
      <c r="C171" s="67">
        <v>0</v>
      </c>
      <c r="D171" s="67">
        <v>0</v>
      </c>
      <c r="E171" s="67">
        <v>3707.1654593497442</v>
      </c>
      <c r="F171" s="67">
        <v>6942.9375</v>
      </c>
      <c r="G171" s="67">
        <v>1086.7452237759153</v>
      </c>
      <c r="H171" s="67">
        <v>1342.5344450797993</v>
      </c>
      <c r="I171" s="67">
        <v>1081.5502015278253</v>
      </c>
      <c r="J171" s="67">
        <v>3864.8797666040837</v>
      </c>
      <c r="K171" s="67">
        <v>4722.0456392485703</v>
      </c>
      <c r="L171" s="67">
        <v>3638.0329926984</v>
      </c>
      <c r="M171" s="67">
        <v>3399.0506898200697</v>
      </c>
      <c r="N171" s="67">
        <v>4310.0388288963968</v>
      </c>
      <c r="O171" s="67">
        <v>2747.7715098703738</v>
      </c>
      <c r="P171" s="67">
        <v>2798.9503549891788</v>
      </c>
      <c r="Q171" s="67">
        <v>2269.297388139642</v>
      </c>
    </row>
    <row r="172" spans="1:17" ht="12" customHeight="1" x14ac:dyDescent="0.25">
      <c r="A172" s="23" t="s">
        <v>141</v>
      </c>
      <c r="B172" s="67">
        <v>0</v>
      </c>
      <c r="C172" s="67">
        <v>0</v>
      </c>
      <c r="D172" s="67">
        <v>0</v>
      </c>
      <c r="E172" s="67">
        <v>0</v>
      </c>
      <c r="F172" s="67">
        <v>0</v>
      </c>
      <c r="G172" s="67">
        <v>0</v>
      </c>
      <c r="H172" s="67">
        <v>0</v>
      </c>
      <c r="I172" s="67">
        <v>0</v>
      </c>
      <c r="J172" s="67">
        <v>0</v>
      </c>
      <c r="K172" s="67">
        <v>0</v>
      </c>
      <c r="L172" s="67">
        <v>982.00581472043177</v>
      </c>
      <c r="M172" s="67">
        <v>2491.8868101799303</v>
      </c>
      <c r="N172" s="67">
        <v>1455.8986711036034</v>
      </c>
      <c r="O172" s="67">
        <v>350.31106355673029</v>
      </c>
      <c r="P172" s="67">
        <v>762.01537288577299</v>
      </c>
      <c r="Q172" s="67">
        <v>345.88226755353094</v>
      </c>
    </row>
    <row r="173" spans="1:17" ht="12" hidden="1" customHeight="1" x14ac:dyDescent="0.25">
      <c r="A173" s="148" t="s">
        <v>60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</row>
    <row r="174" spans="1:17" ht="12" hidden="1" customHeight="1" x14ac:dyDescent="0.25">
      <c r="A174" s="147" t="s">
        <v>59</v>
      </c>
      <c r="B174" s="81"/>
      <c r="C174" s="81"/>
      <c r="D174" s="81"/>
      <c r="E174" s="81"/>
      <c r="F174" s="81"/>
      <c r="G174" s="81"/>
      <c r="H174" s="81"/>
      <c r="I174" s="81"/>
      <c r="J174" s="81"/>
      <c r="K174" s="81"/>
      <c r="L174" s="81"/>
      <c r="M174" s="81"/>
      <c r="N174" s="81"/>
      <c r="O174" s="81"/>
      <c r="P174" s="81"/>
      <c r="Q174" s="81"/>
    </row>
    <row r="175" spans="1:17" ht="12" customHeight="1" x14ac:dyDescent="0.25">
      <c r="A175" s="146" t="s">
        <v>62</v>
      </c>
      <c r="B175" s="145"/>
      <c r="C175" s="145"/>
      <c r="D175" s="145"/>
      <c r="E175" s="145"/>
      <c r="F175" s="145"/>
      <c r="G175" s="145"/>
      <c r="H175" s="145"/>
      <c r="I175" s="145"/>
      <c r="J175" s="145"/>
      <c r="K175" s="145"/>
      <c r="L175" s="145"/>
      <c r="M175" s="145"/>
      <c r="N175" s="145"/>
      <c r="O175" s="145"/>
      <c r="P175" s="145"/>
      <c r="Q175" s="145"/>
    </row>
    <row r="176" spans="1:17" ht="12" customHeight="1" x14ac:dyDescent="0.25">
      <c r="A176" s="23" t="s">
        <v>57</v>
      </c>
      <c r="B176" s="67">
        <v>2767.8574673863295</v>
      </c>
      <c r="C176" s="67">
        <v>0</v>
      </c>
      <c r="D176" s="67">
        <v>481.91913869055179</v>
      </c>
      <c r="E176" s="67">
        <v>0</v>
      </c>
      <c r="F176" s="67">
        <v>0</v>
      </c>
      <c r="G176" s="67">
        <v>5922.9375</v>
      </c>
      <c r="H176" s="67">
        <v>0</v>
      </c>
      <c r="I176" s="67">
        <v>0</v>
      </c>
      <c r="J176" s="67">
        <v>427.0226656634706</v>
      </c>
      <c r="K176" s="67">
        <v>60.763984852220261</v>
      </c>
      <c r="L176" s="67">
        <v>413.70061321321668</v>
      </c>
      <c r="M176" s="67">
        <v>392.30240394437294</v>
      </c>
      <c r="N176" s="67">
        <v>0</v>
      </c>
      <c r="O176" s="67">
        <v>2143.9091683576062</v>
      </c>
      <c r="P176" s="67">
        <v>1893.4418441601572</v>
      </c>
      <c r="Q176" s="67">
        <v>499.14521373207589</v>
      </c>
    </row>
    <row r="177" spans="1:17" ht="12" customHeight="1" x14ac:dyDescent="0.25">
      <c r="A177" s="29" t="s">
        <v>140</v>
      </c>
      <c r="B177" s="83">
        <v>2012.0800326136705</v>
      </c>
      <c r="C177" s="83">
        <v>7627.9375</v>
      </c>
      <c r="D177" s="83">
        <v>6994.0183613094487</v>
      </c>
      <c r="E177" s="83">
        <v>8594.9375</v>
      </c>
      <c r="F177" s="83">
        <v>6942.9375</v>
      </c>
      <c r="G177" s="83">
        <v>0</v>
      </c>
      <c r="H177" s="83">
        <v>6200.9375000000009</v>
      </c>
      <c r="I177" s="83">
        <v>6007.9375</v>
      </c>
      <c r="J177" s="83">
        <v>4670.9148343365296</v>
      </c>
      <c r="K177" s="83">
        <v>6853.1735151477797</v>
      </c>
      <c r="L177" s="83">
        <v>5291.2368867867826</v>
      </c>
      <c r="M177" s="83">
        <v>5498.6350960556265</v>
      </c>
      <c r="N177" s="83">
        <v>5765.9375</v>
      </c>
      <c r="O177" s="83">
        <v>4179.0283316423938</v>
      </c>
      <c r="P177" s="83">
        <v>5039.4956558398426</v>
      </c>
      <c r="Q177" s="83">
        <v>4448.7922862679243</v>
      </c>
    </row>
  </sheetData>
  <mergeCells count="1">
    <mergeCell ref="B1:Q1"/>
  </mergeCells>
  <pageMargins left="0.39370078740157483" right="0.39370078740157483" top="0.39370078740157483" bottom="0.39370078740157483" header="0.31496062992125984" footer="0.31496062992125984"/>
  <pageSetup paperSize="9" scale="41" orientation="portrait" horizontalDpi="1200" verticalDpi="1200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  <c r="B2"/>
    </row>
    <row r="3" spans="1:17" ht="12" customHeight="1" x14ac:dyDescent="0.25">
      <c r="A3" s="152" t="s">
        <v>172</v>
      </c>
      <c r="B3" s="168">
        <f>SUM(B4,B7,B9,B19)</f>
        <v>665.608270716579</v>
      </c>
      <c r="C3" s="168">
        <f t="shared" ref="C3:Q3" si="0">SUM(C4,C7,C9,C19)</f>
        <v>626.26834606256455</v>
      </c>
      <c r="D3" s="168">
        <f t="shared" si="0"/>
        <v>610.59680306306086</v>
      </c>
      <c r="E3" s="168">
        <f t="shared" si="0"/>
        <v>576.07969530901255</v>
      </c>
      <c r="F3" s="168">
        <f t="shared" si="0"/>
        <v>566.25624553291505</v>
      </c>
      <c r="G3" s="168">
        <f t="shared" si="0"/>
        <v>584.4428948635026</v>
      </c>
      <c r="H3" s="168">
        <f t="shared" si="0"/>
        <v>569.25466968728495</v>
      </c>
      <c r="I3" s="168">
        <f t="shared" si="0"/>
        <v>544.89991732594945</v>
      </c>
      <c r="J3" s="168">
        <f t="shared" si="0"/>
        <v>574.52964251366359</v>
      </c>
      <c r="K3" s="168">
        <f t="shared" si="0"/>
        <v>585.76647952468409</v>
      </c>
      <c r="L3" s="168">
        <f t="shared" si="0"/>
        <v>555.03527983665424</v>
      </c>
      <c r="M3" s="168">
        <f t="shared" si="0"/>
        <v>519.89123996118224</v>
      </c>
      <c r="N3" s="168">
        <f t="shared" si="0"/>
        <v>501.60284192428242</v>
      </c>
      <c r="O3" s="168">
        <f t="shared" si="0"/>
        <v>533.33416632444914</v>
      </c>
      <c r="P3" s="168">
        <f t="shared" si="0"/>
        <v>453.93771080638214</v>
      </c>
      <c r="Q3" s="168">
        <f t="shared" si="0"/>
        <v>439.95420505669557</v>
      </c>
    </row>
    <row r="4" spans="1:17" ht="12.95" customHeight="1" x14ac:dyDescent="0.25">
      <c r="A4" s="158" t="s">
        <v>65</v>
      </c>
      <c r="B4" s="157">
        <f t="shared" ref="B4" si="1">SUM(B5:B6)</f>
        <v>519.54377533676302</v>
      </c>
      <c r="C4" s="157">
        <f t="shared" ref="C4:Q4" si="2">SUM(C5:C6)</f>
        <v>490.51182652090233</v>
      </c>
      <c r="D4" s="157">
        <f t="shared" si="2"/>
        <v>478.75643385999956</v>
      </c>
      <c r="E4" s="157">
        <f t="shared" si="2"/>
        <v>451.76903409651561</v>
      </c>
      <c r="F4" s="157">
        <f t="shared" si="2"/>
        <v>443.24727339619727</v>
      </c>
      <c r="G4" s="157">
        <f t="shared" si="2"/>
        <v>461.77101233627951</v>
      </c>
      <c r="H4" s="157">
        <f t="shared" si="2"/>
        <v>445.94129225264521</v>
      </c>
      <c r="I4" s="157">
        <f t="shared" si="2"/>
        <v>418.26781431914708</v>
      </c>
      <c r="J4" s="157">
        <f t="shared" si="2"/>
        <v>446.47102446660489</v>
      </c>
      <c r="K4" s="157">
        <f t="shared" si="2"/>
        <v>457.66119728880579</v>
      </c>
      <c r="L4" s="157">
        <f t="shared" si="2"/>
        <v>424.11999903531216</v>
      </c>
      <c r="M4" s="157">
        <f t="shared" si="2"/>
        <v>378.90326654360427</v>
      </c>
      <c r="N4" s="157">
        <f t="shared" si="2"/>
        <v>359.39118601807655</v>
      </c>
      <c r="O4" s="157">
        <f t="shared" si="2"/>
        <v>382.71405646696599</v>
      </c>
      <c r="P4" s="157">
        <f t="shared" si="2"/>
        <v>315.77287741902506</v>
      </c>
      <c r="Q4" s="157">
        <f t="shared" si="2"/>
        <v>311.58905108053517</v>
      </c>
    </row>
    <row r="5" spans="1:17" ht="12" customHeight="1" x14ac:dyDescent="0.25">
      <c r="A5" s="23" t="s">
        <v>58</v>
      </c>
      <c r="B5" s="156">
        <v>516.49918701620561</v>
      </c>
      <c r="C5" s="156">
        <v>487.21826418366192</v>
      </c>
      <c r="D5" s="156">
        <v>476.89270471365791</v>
      </c>
      <c r="E5" s="156">
        <v>449.6653456959894</v>
      </c>
      <c r="F5" s="156">
        <v>440.60654760994123</v>
      </c>
      <c r="G5" s="156">
        <v>459.31807439442747</v>
      </c>
      <c r="H5" s="156">
        <v>442.54025284683399</v>
      </c>
      <c r="I5" s="156">
        <v>415.57014453711253</v>
      </c>
      <c r="J5" s="156">
        <v>443.53324467222387</v>
      </c>
      <c r="K5" s="156">
        <v>456.62564963310302</v>
      </c>
      <c r="L5" s="156">
        <v>422.24322256734052</v>
      </c>
      <c r="M5" s="156">
        <v>377.00825589846107</v>
      </c>
      <c r="N5" s="156">
        <v>357.81145079231305</v>
      </c>
      <c r="O5" s="156">
        <v>380.4111994067693</v>
      </c>
      <c r="P5" s="156">
        <v>313.72430924069454</v>
      </c>
      <c r="Q5" s="156">
        <v>309.27971870042126</v>
      </c>
    </row>
    <row r="6" spans="1:17" ht="12" customHeight="1" x14ac:dyDescent="0.25">
      <c r="A6" s="23" t="s">
        <v>60</v>
      </c>
      <c r="B6" s="156">
        <v>3.0445883205573656</v>
      </c>
      <c r="C6" s="156">
        <v>3.2935623372403926</v>
      </c>
      <c r="D6" s="156">
        <v>1.8637291463416585</v>
      </c>
      <c r="E6" s="156">
        <v>2.1036884005261918</v>
      </c>
      <c r="F6" s="156">
        <v>2.640725786256052</v>
      </c>
      <c r="G6" s="156">
        <v>2.4529379418520518</v>
      </c>
      <c r="H6" s="156">
        <v>3.4010394058112285</v>
      </c>
      <c r="I6" s="156">
        <v>2.6976697820345676</v>
      </c>
      <c r="J6" s="156">
        <v>2.9377797943810342</v>
      </c>
      <c r="K6" s="156">
        <v>1.035547655702777</v>
      </c>
      <c r="L6" s="156">
        <v>1.8767764679716632</v>
      </c>
      <c r="M6" s="156">
        <v>1.8950106451431898</v>
      </c>
      <c r="N6" s="156">
        <v>1.5797352257634982</v>
      </c>
      <c r="O6" s="156">
        <v>2.3028570601967049</v>
      </c>
      <c r="P6" s="156">
        <v>2.0485681783305112</v>
      </c>
      <c r="Q6" s="156">
        <v>2.3093323801139145</v>
      </c>
    </row>
    <row r="7" spans="1:17" ht="12.95" customHeight="1" x14ac:dyDescent="0.25">
      <c r="A7" s="158" t="s">
        <v>112</v>
      </c>
      <c r="B7" s="157">
        <f t="shared" ref="B7:Q7" si="3">B8</f>
        <v>8.1596241311178888E-2</v>
      </c>
      <c r="C7" s="157">
        <f t="shared" si="3"/>
        <v>8.0396377305894523E-2</v>
      </c>
      <c r="D7" s="157">
        <f t="shared" si="3"/>
        <v>8.4021313816707299E-2</v>
      </c>
      <c r="E7" s="157">
        <f t="shared" si="3"/>
        <v>7.9617953502287703E-2</v>
      </c>
      <c r="F7" s="157">
        <f t="shared" si="3"/>
        <v>8.1543098974875147E-2</v>
      </c>
      <c r="G7" s="157">
        <f t="shared" si="3"/>
        <v>9.5718761758173343E-2</v>
      </c>
      <c r="H7" s="157">
        <f t="shared" si="3"/>
        <v>0.10658432382957543</v>
      </c>
      <c r="I7" s="157">
        <f t="shared" si="3"/>
        <v>0.13337988331822939</v>
      </c>
      <c r="J7" s="157">
        <f t="shared" si="3"/>
        <v>0.14565628511234613</v>
      </c>
      <c r="K7" s="157">
        <f t="shared" si="3"/>
        <v>0.17922571248878716</v>
      </c>
      <c r="L7" s="157">
        <f t="shared" si="3"/>
        <v>0.19549191125362</v>
      </c>
      <c r="M7" s="157">
        <f t="shared" si="3"/>
        <v>0.22498508370208781</v>
      </c>
      <c r="N7" s="157">
        <f t="shared" si="3"/>
        <v>0.24456628687037577</v>
      </c>
      <c r="O7" s="157">
        <f t="shared" si="3"/>
        <v>0.26471747274105151</v>
      </c>
      <c r="P7" s="157">
        <f t="shared" si="3"/>
        <v>0.25941305155282951</v>
      </c>
      <c r="Q7" s="157">
        <f t="shared" si="3"/>
        <v>0.21771237077779612</v>
      </c>
    </row>
    <row r="8" spans="1:17" ht="12" customHeight="1" x14ac:dyDescent="0.25">
      <c r="A8" s="23" t="s">
        <v>60</v>
      </c>
      <c r="B8" s="156">
        <v>8.1596241311178888E-2</v>
      </c>
      <c r="C8" s="156">
        <v>8.0396377305894523E-2</v>
      </c>
      <c r="D8" s="156">
        <v>8.4021313816707299E-2</v>
      </c>
      <c r="E8" s="156">
        <v>7.9617953502287703E-2</v>
      </c>
      <c r="F8" s="156">
        <v>8.1543098974875147E-2</v>
      </c>
      <c r="G8" s="156">
        <v>9.5718761758173343E-2</v>
      </c>
      <c r="H8" s="156">
        <v>0.10658432382957543</v>
      </c>
      <c r="I8" s="156">
        <v>0.13337988331822939</v>
      </c>
      <c r="J8" s="156">
        <v>0.14565628511234613</v>
      </c>
      <c r="K8" s="156">
        <v>0.17922571248878716</v>
      </c>
      <c r="L8" s="156">
        <v>0.19549191125362</v>
      </c>
      <c r="M8" s="156">
        <v>0.22498508370208781</v>
      </c>
      <c r="N8" s="156">
        <v>0.24456628687037577</v>
      </c>
      <c r="O8" s="156">
        <v>0.26471747274105151</v>
      </c>
      <c r="P8" s="156">
        <v>0.25941305155282951</v>
      </c>
      <c r="Q8" s="156">
        <v>0.21771237077779612</v>
      </c>
    </row>
    <row r="9" spans="1:17" ht="12" customHeight="1" x14ac:dyDescent="0.25">
      <c r="A9" s="158" t="s">
        <v>63</v>
      </c>
      <c r="B9" s="157">
        <f>SUM(B10:B12,B15:B16)</f>
        <v>119.1359461214894</v>
      </c>
      <c r="C9" s="157">
        <f t="shared" ref="C9:Q9" si="4">SUM(C10:C12,C15:C16)</f>
        <v>110.35720839180492</v>
      </c>
      <c r="D9" s="157">
        <f t="shared" si="4"/>
        <v>107.46643528901416</v>
      </c>
      <c r="E9" s="157">
        <f t="shared" si="4"/>
        <v>101.15778125098458</v>
      </c>
      <c r="F9" s="157">
        <f t="shared" si="4"/>
        <v>99.754829745743692</v>
      </c>
      <c r="G9" s="157">
        <f t="shared" si="4"/>
        <v>99.647040831703649</v>
      </c>
      <c r="H9" s="157">
        <f t="shared" si="4"/>
        <v>99.947699122265973</v>
      </c>
      <c r="I9" s="157">
        <f t="shared" si="4"/>
        <v>102.81410221518028</v>
      </c>
      <c r="J9" s="157">
        <f t="shared" si="4"/>
        <v>103.99079305295253</v>
      </c>
      <c r="K9" s="157">
        <f t="shared" si="4"/>
        <v>105.19781449930045</v>
      </c>
      <c r="L9" s="157">
        <f t="shared" si="4"/>
        <v>106.68886228989464</v>
      </c>
      <c r="M9" s="157">
        <f t="shared" si="4"/>
        <v>115.3694693246991</v>
      </c>
      <c r="N9" s="157">
        <f t="shared" si="4"/>
        <v>117.01570779849818</v>
      </c>
      <c r="O9" s="157">
        <f t="shared" si="4"/>
        <v>121.29624828365175</v>
      </c>
      <c r="P9" s="157">
        <f t="shared" si="4"/>
        <v>111.55413372013321</v>
      </c>
      <c r="Q9" s="157">
        <f t="shared" si="4"/>
        <v>103.0239177139492</v>
      </c>
    </row>
    <row r="10" spans="1:17" ht="12" customHeight="1" x14ac:dyDescent="0.25">
      <c r="A10" s="167" t="s">
        <v>171</v>
      </c>
      <c r="B10" s="132">
        <v>46.43490037318854</v>
      </c>
      <c r="C10" s="132">
        <v>47.077145816337911</v>
      </c>
      <c r="D10" s="132">
        <v>49.518995286342566</v>
      </c>
      <c r="E10" s="132">
        <v>49.964584304010046</v>
      </c>
      <c r="F10" s="132">
        <v>50.431142390058127</v>
      </c>
      <c r="G10" s="132">
        <v>54.271661750477833</v>
      </c>
      <c r="H10" s="132">
        <v>54.564957153166127</v>
      </c>
      <c r="I10" s="132">
        <v>59.023155462887544</v>
      </c>
      <c r="J10" s="132">
        <v>59.803105327775192</v>
      </c>
      <c r="K10" s="132">
        <v>67.744810366896914</v>
      </c>
      <c r="L10" s="132">
        <v>68.424347470974212</v>
      </c>
      <c r="M10" s="132">
        <v>80.191688611150411</v>
      </c>
      <c r="N10" s="132">
        <v>89.366169388814598</v>
      </c>
      <c r="O10" s="132">
        <v>93.853149915799023</v>
      </c>
      <c r="P10" s="132">
        <v>92.386541345356576</v>
      </c>
      <c r="Q10" s="132">
        <v>90.137531941902708</v>
      </c>
    </row>
    <row r="11" spans="1:17" ht="12" customHeight="1" x14ac:dyDescent="0.25">
      <c r="A11" s="167" t="s">
        <v>144</v>
      </c>
      <c r="B11" s="132">
        <v>22.605345611078508</v>
      </c>
      <c r="C11" s="132">
        <v>20.136855986718217</v>
      </c>
      <c r="D11" s="132">
        <v>19.589830578568986</v>
      </c>
      <c r="E11" s="132">
        <v>17.803870284690092</v>
      </c>
      <c r="F11" s="132">
        <v>16.961272635572662</v>
      </c>
      <c r="G11" s="132">
        <v>16.534190379720808</v>
      </c>
      <c r="H11" s="132">
        <v>15.936136741787942</v>
      </c>
      <c r="I11" s="132">
        <v>16.078940205041945</v>
      </c>
      <c r="J11" s="132">
        <v>15.639051249067135</v>
      </c>
      <c r="K11" s="132">
        <v>15.394917301223224</v>
      </c>
      <c r="L11" s="132">
        <v>14.837805739160244</v>
      </c>
      <c r="M11" s="132">
        <v>6.4118617528036532</v>
      </c>
      <c r="N11" s="132">
        <v>5.4287259500994303</v>
      </c>
      <c r="O11" s="132">
        <v>5.3128875144100922</v>
      </c>
      <c r="P11" s="132">
        <v>4.6080565165041705</v>
      </c>
      <c r="Q11" s="132">
        <v>3.3247597669742657</v>
      </c>
    </row>
    <row r="12" spans="1:17" ht="12" customHeight="1" x14ac:dyDescent="0.25">
      <c r="A12" s="167" t="s">
        <v>143</v>
      </c>
      <c r="B12" s="132">
        <f>SUM(B13:B14)</f>
        <v>3.0294028996017186E-2</v>
      </c>
      <c r="C12" s="132">
        <f t="shared" ref="C12:Q12" si="5">SUM(C13:C14)</f>
        <v>2.7582859156917196E-2</v>
      </c>
      <c r="D12" s="132">
        <f t="shared" si="5"/>
        <v>4.1911077643591102E-2</v>
      </c>
      <c r="E12" s="132">
        <f t="shared" si="5"/>
        <v>3.7577588325642897E-2</v>
      </c>
      <c r="F12" s="132">
        <f t="shared" si="5"/>
        <v>5.1933794005069749E-2</v>
      </c>
      <c r="G12" s="132">
        <f t="shared" si="5"/>
        <v>7.4353960243468256E-2</v>
      </c>
      <c r="H12" s="132">
        <f t="shared" si="5"/>
        <v>9.1438628960578833E-2</v>
      </c>
      <c r="I12" s="132">
        <f t="shared" si="5"/>
        <v>0.21116167838421493</v>
      </c>
      <c r="J12" s="132">
        <f t="shared" si="5"/>
        <v>0.44025450404803174</v>
      </c>
      <c r="K12" s="132">
        <f t="shared" si="5"/>
        <v>0.73638036038072718</v>
      </c>
      <c r="L12" s="132">
        <f t="shared" si="5"/>
        <v>0.9833021592783503</v>
      </c>
      <c r="M12" s="132">
        <f t="shared" si="5"/>
        <v>0.53798379605624769</v>
      </c>
      <c r="N12" s="132">
        <f t="shared" si="5"/>
        <v>0.52533874696468574</v>
      </c>
      <c r="O12" s="132">
        <f t="shared" si="5"/>
        <v>0.57853143167461785</v>
      </c>
      <c r="P12" s="132">
        <f t="shared" si="5"/>
        <v>0.56140007607856757</v>
      </c>
      <c r="Q12" s="132">
        <f t="shared" si="5"/>
        <v>0.43338262311822473</v>
      </c>
    </row>
    <row r="13" spans="1:17" ht="12" customHeight="1" x14ac:dyDescent="0.25">
      <c r="A13" s="166" t="s">
        <v>57</v>
      </c>
      <c r="B13" s="165">
        <v>2.3666434084313303E-2</v>
      </c>
      <c r="C13" s="165">
        <v>2.2708645320439209E-2</v>
      </c>
      <c r="D13" s="165">
        <v>3.2586624741593039E-2</v>
      </c>
      <c r="E13" s="165">
        <v>2.9267862168891243E-2</v>
      </c>
      <c r="F13" s="165">
        <v>4.0200517663971223E-2</v>
      </c>
      <c r="G13" s="165">
        <v>5.7407340040907411E-2</v>
      </c>
      <c r="H13" s="165">
        <v>7.0438957080451961E-2</v>
      </c>
      <c r="I13" s="165">
        <v>0.16221981737346933</v>
      </c>
      <c r="J13" s="165">
        <v>0.33720315875367507</v>
      </c>
      <c r="K13" s="165">
        <v>0.56241858046703064</v>
      </c>
      <c r="L13" s="165">
        <v>0.74937244961340022</v>
      </c>
      <c r="M13" s="165">
        <v>0.40989657297482313</v>
      </c>
      <c r="N13" s="165">
        <v>0.4000157044548775</v>
      </c>
      <c r="O13" s="165">
        <v>0.4402219191152783</v>
      </c>
      <c r="P13" s="165">
        <v>0.42695213997845616</v>
      </c>
      <c r="Q13" s="165">
        <v>0.32938137772874709</v>
      </c>
    </row>
    <row r="14" spans="1:17" ht="12" customHeight="1" x14ac:dyDescent="0.25">
      <c r="A14" s="147" t="s">
        <v>59</v>
      </c>
      <c r="B14" s="164">
        <v>6.6275949117038839E-3</v>
      </c>
      <c r="C14" s="164">
        <v>4.8742138364779863E-3</v>
      </c>
      <c r="D14" s="164">
        <v>9.3244529019980617E-3</v>
      </c>
      <c r="E14" s="164">
        <v>8.3097261567516515E-3</v>
      </c>
      <c r="F14" s="164">
        <v>1.1733276341098525E-2</v>
      </c>
      <c r="G14" s="164">
        <v>1.6946620202560846E-2</v>
      </c>
      <c r="H14" s="164">
        <v>2.0999671880126875E-2</v>
      </c>
      <c r="I14" s="164">
        <v>4.8941861010745602E-2</v>
      </c>
      <c r="J14" s="164">
        <v>0.10305134529435665</v>
      </c>
      <c r="K14" s="164">
        <v>0.17396177991369657</v>
      </c>
      <c r="L14" s="164">
        <v>0.23392970966495005</v>
      </c>
      <c r="M14" s="164">
        <v>0.12808722308142456</v>
      </c>
      <c r="N14" s="164">
        <v>0.12532304250980825</v>
      </c>
      <c r="O14" s="164">
        <v>0.13830951255933951</v>
      </c>
      <c r="P14" s="164">
        <v>0.13444793610011146</v>
      </c>
      <c r="Q14" s="164">
        <v>0.10400124538947761</v>
      </c>
    </row>
    <row r="15" spans="1:17" ht="12" customHeight="1" x14ac:dyDescent="0.25">
      <c r="A15" s="163" t="s">
        <v>142</v>
      </c>
      <c r="B15" s="162">
        <v>49.996653894670992</v>
      </c>
      <c r="C15" s="162">
        <v>43.055668364371968</v>
      </c>
      <c r="D15" s="162">
        <v>38.230611465045271</v>
      </c>
      <c r="E15" s="162">
        <v>33.278929456875233</v>
      </c>
      <c r="F15" s="162">
        <v>32.209240787657961</v>
      </c>
      <c r="G15" s="162">
        <v>28.634674395475081</v>
      </c>
      <c r="H15" s="162">
        <v>29.185713966661712</v>
      </c>
      <c r="I15" s="162">
        <v>27.137043056748958</v>
      </c>
      <c r="J15" s="162">
        <v>27.325943564377862</v>
      </c>
      <c r="K15" s="162">
        <v>20.304537298823632</v>
      </c>
      <c r="L15" s="162">
        <v>21.008387262858577</v>
      </c>
      <c r="M15" s="162">
        <v>25.982104564325919</v>
      </c>
      <c r="N15" s="162">
        <v>19.720567252897379</v>
      </c>
      <c r="O15" s="162">
        <v>19.397705617882885</v>
      </c>
      <c r="P15" s="162">
        <v>12.453686224427283</v>
      </c>
      <c r="Q15" s="162">
        <v>8.0703026722841962</v>
      </c>
    </row>
    <row r="16" spans="1:17" ht="12" customHeight="1" x14ac:dyDescent="0.25">
      <c r="A16" s="161" t="s">
        <v>141</v>
      </c>
      <c r="B16" s="160">
        <f>SUM(B17:B18)</f>
        <v>6.8752213555352951E-2</v>
      </c>
      <c r="C16" s="160">
        <f t="shared" ref="C16:Q16" si="6">SUM(C17:C18)</f>
        <v>5.9955365219890394E-2</v>
      </c>
      <c r="D16" s="160">
        <f t="shared" si="6"/>
        <v>8.508688141374339E-2</v>
      </c>
      <c r="E16" s="160">
        <f t="shared" si="6"/>
        <v>7.2819617083566879E-2</v>
      </c>
      <c r="F16" s="160">
        <f t="shared" si="6"/>
        <v>0.10124013844987656</v>
      </c>
      <c r="G16" s="160">
        <f t="shared" si="6"/>
        <v>0.13216034578646133</v>
      </c>
      <c r="H16" s="160">
        <f t="shared" si="6"/>
        <v>0.16945263168961894</v>
      </c>
      <c r="I16" s="160">
        <f t="shared" si="6"/>
        <v>0.36380181211761148</v>
      </c>
      <c r="J16" s="160">
        <f t="shared" si="6"/>
        <v>0.78243840768430761</v>
      </c>
      <c r="K16" s="160">
        <f t="shared" si="6"/>
        <v>1.0171691719759437</v>
      </c>
      <c r="L16" s="160">
        <f t="shared" si="6"/>
        <v>1.4350196576232643</v>
      </c>
      <c r="M16" s="160">
        <f t="shared" si="6"/>
        <v>2.2458306003628472</v>
      </c>
      <c r="N16" s="160">
        <f t="shared" si="6"/>
        <v>1.9749064597220776</v>
      </c>
      <c r="O16" s="160">
        <f t="shared" si="6"/>
        <v>2.1539738038851244</v>
      </c>
      <c r="P16" s="160">
        <f t="shared" si="6"/>
        <v>1.5444495577666157</v>
      </c>
      <c r="Q16" s="160">
        <f t="shared" si="6"/>
        <v>1.0579407096698032</v>
      </c>
    </row>
    <row r="17" spans="1:17" ht="12" customHeight="1" x14ac:dyDescent="0.25">
      <c r="A17" s="148" t="s">
        <v>60</v>
      </c>
      <c r="B17" s="156">
        <v>5.2151666300323217E-2</v>
      </c>
      <c r="C17" s="156">
        <v>4.8477377798506749E-2</v>
      </c>
      <c r="D17" s="156">
        <v>6.371041455678185E-2</v>
      </c>
      <c r="E17" s="156">
        <v>5.4941115352373927E-2</v>
      </c>
      <c r="F17" s="156">
        <v>7.6555376748658352E-2</v>
      </c>
      <c r="G17" s="156">
        <v>9.9366695241811145E-2</v>
      </c>
      <c r="H17" s="156">
        <v>0.1290938872950001</v>
      </c>
      <c r="I17" s="156">
        <v>0.2737356491032058</v>
      </c>
      <c r="J17" s="156">
        <v>0.58934155333364568</v>
      </c>
      <c r="K17" s="156">
        <v>0.74179080821834809</v>
      </c>
      <c r="L17" s="156">
        <v>1.0609332078696578</v>
      </c>
      <c r="M17" s="156">
        <v>1.6609391010255163</v>
      </c>
      <c r="N17" s="156">
        <v>1.4536294418372804</v>
      </c>
      <c r="O17" s="156">
        <v>1.607631145609824</v>
      </c>
      <c r="P17" s="156">
        <v>1.1539897870369475</v>
      </c>
      <c r="Q17" s="156">
        <v>0.79945924291618431</v>
      </c>
    </row>
    <row r="18" spans="1:17" ht="12" customHeight="1" x14ac:dyDescent="0.25">
      <c r="A18" s="148" t="s">
        <v>59</v>
      </c>
      <c r="B18" s="156">
        <v>1.660054725502973E-2</v>
      </c>
      <c r="C18" s="156">
        <v>1.1477987421383649E-2</v>
      </c>
      <c r="D18" s="156">
        <v>2.1376466856961544E-2</v>
      </c>
      <c r="E18" s="156">
        <v>1.7878501731192951E-2</v>
      </c>
      <c r="F18" s="156">
        <v>2.4684761701218208E-2</v>
      </c>
      <c r="G18" s="156">
        <v>3.2793650544650173E-2</v>
      </c>
      <c r="H18" s="156">
        <v>4.0358744394618826E-2</v>
      </c>
      <c r="I18" s="156">
        <v>9.0066163014405676E-2</v>
      </c>
      <c r="J18" s="156">
        <v>0.1930968543506619</v>
      </c>
      <c r="K18" s="156">
        <v>0.27537836375759556</v>
      </c>
      <c r="L18" s="156">
        <v>0.37408644975360661</v>
      </c>
      <c r="M18" s="156">
        <v>0.58489149933733076</v>
      </c>
      <c r="N18" s="156">
        <v>0.52127701788479708</v>
      </c>
      <c r="O18" s="156">
        <v>0.54634265827530015</v>
      </c>
      <c r="P18" s="156">
        <v>0.39045977072966831</v>
      </c>
      <c r="Q18" s="156">
        <v>0.25848146675361905</v>
      </c>
    </row>
    <row r="19" spans="1:17" ht="12" customHeight="1" x14ac:dyDescent="0.25">
      <c r="A19" s="158" t="s">
        <v>62</v>
      </c>
      <c r="B19" s="157">
        <f>SUM(B20:B22)</f>
        <v>26.846953017015409</v>
      </c>
      <c r="C19" s="157">
        <f t="shared" ref="C19:Q19" si="7">SUM(C20:C22)</f>
        <v>25.318914772551455</v>
      </c>
      <c r="D19" s="157">
        <f t="shared" si="7"/>
        <v>24.289912600230437</v>
      </c>
      <c r="E19" s="157">
        <f t="shared" si="7"/>
        <v>23.073262008009991</v>
      </c>
      <c r="F19" s="157">
        <f t="shared" si="7"/>
        <v>23.172599291999141</v>
      </c>
      <c r="G19" s="157">
        <f t="shared" si="7"/>
        <v>22.929122933761313</v>
      </c>
      <c r="H19" s="157">
        <f t="shared" si="7"/>
        <v>23.25909398854429</v>
      </c>
      <c r="I19" s="157">
        <f t="shared" si="7"/>
        <v>23.684620908303863</v>
      </c>
      <c r="J19" s="157">
        <f t="shared" si="7"/>
        <v>23.922168708993759</v>
      </c>
      <c r="K19" s="157">
        <f t="shared" si="7"/>
        <v>22.728242024088999</v>
      </c>
      <c r="L19" s="157">
        <f t="shared" si="7"/>
        <v>24.030926600193752</v>
      </c>
      <c r="M19" s="157">
        <f t="shared" si="7"/>
        <v>25.393519009176828</v>
      </c>
      <c r="N19" s="157">
        <f t="shared" si="7"/>
        <v>24.951381820837327</v>
      </c>
      <c r="O19" s="157">
        <f t="shared" si="7"/>
        <v>29.059144101090432</v>
      </c>
      <c r="P19" s="157">
        <f t="shared" si="7"/>
        <v>26.351286615671</v>
      </c>
      <c r="Q19" s="157">
        <f t="shared" si="7"/>
        <v>25.123523891433432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5.5780498781120329</v>
      </c>
      <c r="C21" s="156">
        <v>6.3866747705838876</v>
      </c>
      <c r="D21" s="156">
        <v>5.313299285826143</v>
      </c>
      <c r="E21" s="156">
        <v>4.7874972165330192</v>
      </c>
      <c r="F21" s="156">
        <v>5.4385764593472219</v>
      </c>
      <c r="G21" s="156">
        <v>6.0126216127692791</v>
      </c>
      <c r="H21" s="156">
        <v>7.6159130723678086</v>
      </c>
      <c r="I21" s="156">
        <v>4.8979475517649496</v>
      </c>
      <c r="J21" s="156">
        <v>5.5592939395932071</v>
      </c>
      <c r="K21" s="156">
        <v>2.3293520136414432</v>
      </c>
      <c r="L21" s="156">
        <v>4.3154197026830881</v>
      </c>
      <c r="M21" s="156">
        <v>3.5124023319339504</v>
      </c>
      <c r="N21" s="156">
        <v>1.5506615674553337</v>
      </c>
      <c r="O21" s="156">
        <v>9.2467428918188173</v>
      </c>
      <c r="P21" s="156">
        <v>5.8943403897158753</v>
      </c>
      <c r="Q21" s="156">
        <v>5.0987317488908408</v>
      </c>
    </row>
    <row r="22" spans="1:17" ht="12" customHeight="1" x14ac:dyDescent="0.25">
      <c r="A22" s="29" t="s">
        <v>140</v>
      </c>
      <c r="B22" s="57">
        <v>21.268903138903376</v>
      </c>
      <c r="C22" s="57">
        <v>18.932240001967568</v>
      </c>
      <c r="D22" s="57">
        <v>18.976613314404293</v>
      </c>
      <c r="E22" s="57">
        <v>18.285764791476971</v>
      </c>
      <c r="F22" s="57">
        <v>17.73402283265192</v>
      </c>
      <c r="G22" s="57">
        <v>16.916501320992033</v>
      </c>
      <c r="H22" s="57">
        <v>15.643180916176481</v>
      </c>
      <c r="I22" s="57">
        <v>18.786673356538913</v>
      </c>
      <c r="J22" s="57">
        <v>18.362874769400552</v>
      </c>
      <c r="K22" s="57">
        <v>20.398890010447555</v>
      </c>
      <c r="L22" s="57">
        <v>19.715506897510664</v>
      </c>
      <c r="M22" s="57">
        <v>21.881116677242879</v>
      </c>
      <c r="N22" s="57">
        <v>23.400720253381994</v>
      </c>
      <c r="O22" s="57">
        <v>19.812401209271613</v>
      </c>
      <c r="P22" s="57">
        <v>20.456946225955125</v>
      </c>
      <c r="Q22" s="57">
        <v>20.024792142542591</v>
      </c>
    </row>
    <row r="23" spans="1:17" s="28" customFormat="1" ht="12" customHeight="1" x14ac:dyDescent="0.25">
      <c r="B23"/>
    </row>
    <row r="24" spans="1:17" ht="12" customHeight="1" x14ac:dyDescent="0.25">
      <c r="A24" s="152" t="s">
        <v>170</v>
      </c>
      <c r="B24" s="168">
        <f t="shared" ref="B24:Q24" si="8">SUM(B25,B28,B30,B39)</f>
        <v>31.541211603026909</v>
      </c>
      <c r="C24" s="168">
        <f t="shared" si="8"/>
        <v>31.243844965023005</v>
      </c>
      <c r="D24" s="168">
        <f t="shared" si="8"/>
        <v>30.871795461414212</v>
      </c>
      <c r="E24" s="168">
        <f t="shared" si="8"/>
        <v>31.038705737782106</v>
      </c>
      <c r="F24" s="168">
        <f t="shared" si="8"/>
        <v>31.0347387278455</v>
      </c>
      <c r="G24" s="168">
        <f t="shared" si="8"/>
        <v>30.76239669240795</v>
      </c>
      <c r="H24" s="168">
        <f t="shared" si="8"/>
        <v>31.852562989178175</v>
      </c>
      <c r="I24" s="168">
        <f t="shared" si="8"/>
        <v>29.6494041312428</v>
      </c>
      <c r="J24" s="168">
        <f t="shared" si="8"/>
        <v>31.01262040478403</v>
      </c>
      <c r="K24" s="168">
        <f t="shared" si="8"/>
        <v>28.976780847357656</v>
      </c>
      <c r="L24" s="168">
        <f t="shared" si="8"/>
        <v>30.519157286172462</v>
      </c>
      <c r="M24" s="168">
        <f t="shared" si="8"/>
        <v>23.104321191137334</v>
      </c>
      <c r="N24" s="168">
        <f t="shared" si="8"/>
        <v>19.5479818701622</v>
      </c>
      <c r="O24" s="168">
        <f t="shared" si="8"/>
        <v>25.057302205964962</v>
      </c>
      <c r="P24" s="168">
        <f t="shared" si="8"/>
        <v>23.516402144267918</v>
      </c>
      <c r="Q24" s="168">
        <f t="shared" si="8"/>
        <v>23.244762351820299</v>
      </c>
    </row>
    <row r="25" spans="1:17" ht="12.95" customHeight="1" x14ac:dyDescent="0.25">
      <c r="A25" s="158" t="s">
        <v>65</v>
      </c>
      <c r="B25" s="157">
        <f t="shared" ref="B25" si="9">SUM(B26:B27)</f>
        <v>24.133662042683998</v>
      </c>
      <c r="C25" s="157">
        <f t="shared" ref="C25:Q25" si="10">SUM(C26:C27)</f>
        <v>23.980190164101867</v>
      </c>
      <c r="D25" s="157">
        <f t="shared" si="10"/>
        <v>23.976902249860057</v>
      </c>
      <c r="E25" s="157">
        <f t="shared" si="10"/>
        <v>24.079599705750887</v>
      </c>
      <c r="F25" s="157">
        <f t="shared" si="10"/>
        <v>24.028303823927303</v>
      </c>
      <c r="G25" s="157">
        <f t="shared" si="10"/>
        <v>23.838474216180934</v>
      </c>
      <c r="H25" s="157">
        <f t="shared" si="10"/>
        <v>24.537219074006508</v>
      </c>
      <c r="I25" s="157">
        <f t="shared" si="10"/>
        <v>22.425305920889759</v>
      </c>
      <c r="J25" s="157">
        <f t="shared" si="10"/>
        <v>23.739640408092878</v>
      </c>
      <c r="K25" s="157">
        <f t="shared" si="10"/>
        <v>22.236617648862222</v>
      </c>
      <c r="L25" s="157">
        <f t="shared" si="10"/>
        <v>23.429698361417202</v>
      </c>
      <c r="M25" s="157">
        <f t="shared" si="10"/>
        <v>16.572735350596012</v>
      </c>
      <c r="N25" s="157">
        <f t="shared" si="10"/>
        <v>14.004637697401124</v>
      </c>
      <c r="O25" s="157">
        <f t="shared" si="10"/>
        <v>17.777146975074992</v>
      </c>
      <c r="P25" s="157">
        <f t="shared" si="10"/>
        <v>16.199542183268612</v>
      </c>
      <c r="Q25" s="157">
        <f t="shared" si="10"/>
        <v>16.24706186509701</v>
      </c>
    </row>
    <row r="26" spans="1:17" ht="12" customHeight="1" x14ac:dyDescent="0.25">
      <c r="A26" s="23" t="s">
        <v>84</v>
      </c>
      <c r="B26" s="156">
        <v>23.719582895931023</v>
      </c>
      <c r="C26" s="156">
        <v>23.507956772942659</v>
      </c>
      <c r="D26" s="156">
        <v>23.700387978597934</v>
      </c>
      <c r="E26" s="156">
        <v>23.745181853923004</v>
      </c>
      <c r="F26" s="156">
        <v>23.600721891072062</v>
      </c>
      <c r="G26" s="156">
        <v>23.458055293055239</v>
      </c>
      <c r="H26" s="156">
        <v>23.973926499317063</v>
      </c>
      <c r="I26" s="156">
        <v>21.987361340898662</v>
      </c>
      <c r="J26" s="156">
        <v>23.265143338844634</v>
      </c>
      <c r="K26" s="156">
        <v>22.082011999999995</v>
      </c>
      <c r="L26" s="156">
        <v>23.111004946343019</v>
      </c>
      <c r="M26" s="156">
        <v>16.319402722001215</v>
      </c>
      <c r="N26" s="156">
        <v>13.814673261790677</v>
      </c>
      <c r="O26" s="156">
        <v>17.441716518179955</v>
      </c>
      <c r="P26" s="156">
        <v>15.868669561208788</v>
      </c>
      <c r="Q26" s="156">
        <v>15.868193576180268</v>
      </c>
    </row>
    <row r="27" spans="1:17" ht="12" customHeight="1" x14ac:dyDescent="0.25">
      <c r="A27" s="23" t="s">
        <v>60</v>
      </c>
      <c r="B27" s="156">
        <v>0.4140791467529758</v>
      </c>
      <c r="C27" s="156">
        <v>0.47223339115920859</v>
      </c>
      <c r="D27" s="156">
        <v>0.27651427126212325</v>
      </c>
      <c r="E27" s="156">
        <v>0.33441785182788314</v>
      </c>
      <c r="F27" s="156">
        <v>0.42758193285523904</v>
      </c>
      <c r="G27" s="156">
        <v>0.3804189231256947</v>
      </c>
      <c r="H27" s="156">
        <v>0.56329257468944638</v>
      </c>
      <c r="I27" s="156">
        <v>0.43794457999109732</v>
      </c>
      <c r="J27" s="156">
        <v>0.47449706924824342</v>
      </c>
      <c r="K27" s="156">
        <v>0.15460564886222586</v>
      </c>
      <c r="L27" s="156">
        <v>0.31869341507418131</v>
      </c>
      <c r="M27" s="156">
        <v>0.25333262859479738</v>
      </c>
      <c r="N27" s="156">
        <v>0.18996443561044732</v>
      </c>
      <c r="O27" s="156">
        <v>0.33543045689503626</v>
      </c>
      <c r="P27" s="156">
        <v>0.33087262205982204</v>
      </c>
      <c r="Q27" s="156">
        <v>0.37886828891674262</v>
      </c>
    </row>
    <row r="28" spans="1:17" ht="12.95" customHeight="1" x14ac:dyDescent="0.25">
      <c r="A28" s="158" t="s">
        <v>112</v>
      </c>
      <c r="B28" s="157">
        <f t="shared" ref="B28:Q28" si="11">B29</f>
        <v>4.4269805394414581E-3</v>
      </c>
      <c r="C28" s="157">
        <f t="shared" si="11"/>
        <v>4.5996447382447231E-3</v>
      </c>
      <c r="D28" s="157">
        <f t="shared" si="11"/>
        <v>4.7851950755092463E-3</v>
      </c>
      <c r="E28" s="157">
        <f t="shared" si="11"/>
        <v>4.8392822224400415E-3</v>
      </c>
      <c r="F28" s="157">
        <f t="shared" si="11"/>
        <v>5.0033059029659125E-3</v>
      </c>
      <c r="G28" s="157">
        <f t="shared" si="11"/>
        <v>5.9004239302900986E-3</v>
      </c>
      <c r="H28" s="157">
        <f t="shared" si="11"/>
        <v>6.7671635527683542E-3</v>
      </c>
      <c r="I28" s="157">
        <f t="shared" si="11"/>
        <v>8.3172876221428958E-3</v>
      </c>
      <c r="J28" s="157">
        <f t="shared" si="11"/>
        <v>9.1119731536047893E-3</v>
      </c>
      <c r="K28" s="157">
        <f t="shared" si="11"/>
        <v>1.0892398200788325E-2</v>
      </c>
      <c r="L28" s="157">
        <f t="shared" si="11"/>
        <v>1.1968436944588779E-2</v>
      </c>
      <c r="M28" s="157">
        <f t="shared" si="11"/>
        <v>1.2133339211719822E-2</v>
      </c>
      <c r="N28" s="157">
        <f t="shared" si="11"/>
        <v>1.1620563236176629E-2</v>
      </c>
      <c r="O28" s="157">
        <f t="shared" si="11"/>
        <v>1.4534468747441029E-2</v>
      </c>
      <c r="P28" s="157">
        <f t="shared" si="11"/>
        <v>1.5408451258525352E-2</v>
      </c>
      <c r="Q28" s="157">
        <f t="shared" si="11"/>
        <v>1.3209031347170042E-2</v>
      </c>
    </row>
    <row r="29" spans="1:17" ht="12" customHeight="1" x14ac:dyDescent="0.25">
      <c r="A29" s="23" t="s">
        <v>60</v>
      </c>
      <c r="B29" s="156">
        <v>4.4269805394414581E-3</v>
      </c>
      <c r="C29" s="156">
        <v>4.5996447382447231E-3</v>
      </c>
      <c r="D29" s="156">
        <v>4.7851950755092463E-3</v>
      </c>
      <c r="E29" s="156">
        <v>4.8392822224400415E-3</v>
      </c>
      <c r="F29" s="156">
        <v>5.0033059029659125E-3</v>
      </c>
      <c r="G29" s="156">
        <v>5.9004239302900986E-3</v>
      </c>
      <c r="H29" s="156">
        <v>6.7671635527683542E-3</v>
      </c>
      <c r="I29" s="156">
        <v>8.3172876221428958E-3</v>
      </c>
      <c r="J29" s="156">
        <v>9.1119731536047893E-3</v>
      </c>
      <c r="K29" s="156">
        <v>1.0892398200788325E-2</v>
      </c>
      <c r="L29" s="156">
        <v>1.1968436944588779E-2</v>
      </c>
      <c r="M29" s="156">
        <v>1.2133339211719822E-2</v>
      </c>
      <c r="N29" s="156">
        <v>1.1620563236176629E-2</v>
      </c>
      <c r="O29" s="156">
        <v>1.4534468747441029E-2</v>
      </c>
      <c r="P29" s="156">
        <v>1.5408451258525352E-2</v>
      </c>
      <c r="Q29" s="156">
        <v>1.3209031347170042E-2</v>
      </c>
    </row>
    <row r="30" spans="1:17" ht="12" customHeight="1" x14ac:dyDescent="0.25">
      <c r="A30" s="158" t="s">
        <v>63</v>
      </c>
      <c r="B30" s="157">
        <f t="shared" ref="B30:Q30" si="12">SUM(B31:B32,B35:B36)</f>
        <v>5.9426474902864337</v>
      </c>
      <c r="C30" s="157">
        <f t="shared" si="12"/>
        <v>5.807960202949535</v>
      </c>
      <c r="D30" s="157">
        <f t="shared" si="12"/>
        <v>5.5017567612821772</v>
      </c>
      <c r="E30" s="157">
        <f t="shared" si="12"/>
        <v>5.5483010537834314</v>
      </c>
      <c r="F30" s="157">
        <f t="shared" si="12"/>
        <v>5.5731524932409089</v>
      </c>
      <c r="G30" s="157">
        <f t="shared" si="12"/>
        <v>5.5018105555815522</v>
      </c>
      <c r="H30" s="157">
        <f t="shared" si="12"/>
        <v>5.8227965178013976</v>
      </c>
      <c r="I30" s="157">
        <f t="shared" si="12"/>
        <v>5.7311931409126569</v>
      </c>
      <c r="J30" s="157">
        <f t="shared" si="12"/>
        <v>5.7773055090987588</v>
      </c>
      <c r="K30" s="157">
        <f t="shared" si="12"/>
        <v>5.352593452621889</v>
      </c>
      <c r="L30" s="157">
        <f t="shared" si="12"/>
        <v>5.6091128583634653</v>
      </c>
      <c r="M30" s="157">
        <f t="shared" si="12"/>
        <v>5.1862560126671866</v>
      </c>
      <c r="N30" s="157">
        <f t="shared" si="12"/>
        <v>4.4021667460821456</v>
      </c>
      <c r="O30" s="157">
        <f t="shared" si="12"/>
        <v>5.6634018861370761</v>
      </c>
      <c r="P30" s="157">
        <f t="shared" si="12"/>
        <v>5.6948257281112316</v>
      </c>
      <c r="Q30" s="157">
        <f t="shared" si="12"/>
        <v>5.4253208169936942</v>
      </c>
    </row>
    <row r="31" spans="1:17" ht="12" customHeight="1" x14ac:dyDescent="0.25">
      <c r="A31" s="167" t="s">
        <v>169</v>
      </c>
      <c r="B31" s="132">
        <v>1.8475422828014467</v>
      </c>
      <c r="C31" s="132">
        <v>1.7904165915230057</v>
      </c>
      <c r="D31" s="132">
        <v>1.7880865883852506</v>
      </c>
      <c r="E31" s="132">
        <v>1.7968639316916919</v>
      </c>
      <c r="F31" s="132">
        <v>1.779705136767004</v>
      </c>
      <c r="G31" s="132">
        <v>1.7893021781393712</v>
      </c>
      <c r="H31" s="132">
        <v>1.8320901817559767</v>
      </c>
      <c r="I31" s="132">
        <v>1.8595399199589122</v>
      </c>
      <c r="J31" s="132">
        <v>1.8469426566437874</v>
      </c>
      <c r="K31" s="132">
        <v>1.8263638426935875</v>
      </c>
      <c r="L31" s="132">
        <v>1.8284225296937011</v>
      </c>
      <c r="M31" s="132">
        <v>1.6783322423709888</v>
      </c>
      <c r="N31" s="132">
        <v>1.4369384649053998</v>
      </c>
      <c r="O31" s="132">
        <v>1.782982365081538</v>
      </c>
      <c r="P31" s="132">
        <v>1.7833429848003972</v>
      </c>
      <c r="Q31" s="132">
        <v>1.6530316157692484</v>
      </c>
    </row>
    <row r="32" spans="1:17" ht="12" customHeight="1" x14ac:dyDescent="0.25">
      <c r="A32" s="167" t="s">
        <v>168</v>
      </c>
      <c r="B32" s="132">
        <f t="shared" ref="B32:Q32" si="13">SUM(B33:B34)</f>
        <v>2.5966310568014731E-3</v>
      </c>
      <c r="C32" s="132">
        <f t="shared" si="13"/>
        <v>2.372719067261695E-3</v>
      </c>
      <c r="D32" s="132">
        <f t="shared" si="13"/>
        <v>3.7064218324264239E-3</v>
      </c>
      <c r="E32" s="132">
        <f t="shared" si="13"/>
        <v>3.7008230926769505E-3</v>
      </c>
      <c r="F32" s="132">
        <f t="shared" si="13"/>
        <v>5.3920332573569665E-3</v>
      </c>
      <c r="G32" s="132">
        <f t="shared" si="13"/>
        <v>7.9462247588439356E-3</v>
      </c>
      <c r="H32" s="132">
        <f t="shared" si="13"/>
        <v>1.0572591473566928E-2</v>
      </c>
      <c r="I32" s="132">
        <f t="shared" si="13"/>
        <v>2.4375710524889252E-2</v>
      </c>
      <c r="J32" s="132">
        <f t="shared" si="13"/>
        <v>5.1878025911648293E-2</v>
      </c>
      <c r="K32" s="132">
        <f t="shared" si="13"/>
        <v>8.7214078711247534E-2</v>
      </c>
      <c r="L32" s="132">
        <f t="shared" si="13"/>
        <v>0.1211518419741234</v>
      </c>
      <c r="M32" s="132">
        <f t="shared" si="13"/>
        <v>0.14082020993948807</v>
      </c>
      <c r="N32" s="132">
        <f t="shared" si="13"/>
        <v>0.13896960986372489</v>
      </c>
      <c r="O32" s="132">
        <f t="shared" si="13"/>
        <v>0.19405725176694577</v>
      </c>
      <c r="P32" s="132">
        <f t="shared" si="13"/>
        <v>0.21742406124194777</v>
      </c>
      <c r="Q32" s="132">
        <f t="shared" si="13"/>
        <v>0.21558855679290831</v>
      </c>
    </row>
    <row r="33" spans="1:17" ht="12" customHeight="1" x14ac:dyDescent="0.25">
      <c r="A33" s="166" t="s">
        <v>57</v>
      </c>
      <c r="B33" s="165">
        <v>2.0285514929411401E-3</v>
      </c>
      <c r="C33" s="165">
        <v>1.9534318555216529E-3</v>
      </c>
      <c r="D33" s="165">
        <v>2.8818103512973435E-3</v>
      </c>
      <c r="E33" s="165">
        <v>2.8824409711786817E-3</v>
      </c>
      <c r="F33" s="165">
        <v>4.173824238335809E-3</v>
      </c>
      <c r="G33" s="165">
        <v>6.1351355768908683E-3</v>
      </c>
      <c r="H33" s="165">
        <v>8.1445044124272593E-3</v>
      </c>
      <c r="I33" s="165">
        <v>1.8726046032373652E-2</v>
      </c>
      <c r="J33" s="165">
        <v>3.97348216689778E-2</v>
      </c>
      <c r="K33" s="165">
        <v>6.6610709606865687E-2</v>
      </c>
      <c r="L33" s="165">
        <v>9.2329556829158194E-2</v>
      </c>
      <c r="M33" s="165">
        <v>0.10729267662507129</v>
      </c>
      <c r="N33" s="165">
        <v>0.10581748768513029</v>
      </c>
      <c r="O33" s="165">
        <v>0.14766398351737062</v>
      </c>
      <c r="P33" s="165">
        <v>0.16535385758847859</v>
      </c>
      <c r="Q33" s="165">
        <v>0.16385256831035647</v>
      </c>
    </row>
    <row r="34" spans="1:17" ht="12" customHeight="1" x14ac:dyDescent="0.25">
      <c r="A34" s="147" t="s">
        <v>59</v>
      </c>
      <c r="B34" s="164">
        <v>5.6807956386033297E-4</v>
      </c>
      <c r="C34" s="164">
        <v>4.1928721174004196E-4</v>
      </c>
      <c r="D34" s="164">
        <v>8.2461148112908031E-4</v>
      </c>
      <c r="E34" s="164">
        <v>8.1838212149826868E-4</v>
      </c>
      <c r="F34" s="164">
        <v>1.218209019021158E-3</v>
      </c>
      <c r="G34" s="164">
        <v>1.8110891819530669E-3</v>
      </c>
      <c r="H34" s="164">
        <v>2.4280870611396695E-3</v>
      </c>
      <c r="I34" s="164">
        <v>5.6496644925156008E-3</v>
      </c>
      <c r="J34" s="164">
        <v>1.2143204242670489E-2</v>
      </c>
      <c r="K34" s="164">
        <v>2.0603369104381847E-2</v>
      </c>
      <c r="L34" s="164">
        <v>2.8822285144965203E-2</v>
      </c>
      <c r="M34" s="164">
        <v>3.3527533314416783E-2</v>
      </c>
      <c r="N34" s="164">
        <v>3.315212217859461E-2</v>
      </c>
      <c r="O34" s="164">
        <v>4.6393268249575161E-2</v>
      </c>
      <c r="P34" s="164">
        <v>5.2070203653469177E-2</v>
      </c>
      <c r="Q34" s="164">
        <v>5.1735988482551849E-2</v>
      </c>
    </row>
    <row r="35" spans="1:17" ht="12" customHeight="1" x14ac:dyDescent="0.25">
      <c r="A35" s="163" t="s">
        <v>142</v>
      </c>
      <c r="B35" s="162">
        <v>4.0870188559541845</v>
      </c>
      <c r="C35" s="162">
        <v>4.0096955165400994</v>
      </c>
      <c r="D35" s="162">
        <v>3.7016318012524714</v>
      </c>
      <c r="E35" s="162">
        <v>3.7395312717220408</v>
      </c>
      <c r="F35" s="162">
        <v>3.7762220602808476</v>
      </c>
      <c r="G35" s="162">
        <v>3.6876185186081494</v>
      </c>
      <c r="H35" s="162">
        <v>3.9572645276121166</v>
      </c>
      <c r="I35" s="162">
        <v>3.7963293354277021</v>
      </c>
      <c r="J35" s="162">
        <v>3.7706642762060696</v>
      </c>
      <c r="K35" s="162">
        <v>3.2749877664383669</v>
      </c>
      <c r="L35" s="162">
        <v>3.4255539161102311</v>
      </c>
      <c r="M35" s="162">
        <v>3.0990942564461319</v>
      </c>
      <c r="N35" s="162">
        <v>2.5689814610196975</v>
      </c>
      <c r="O35" s="162">
        <v>3.3179089632937835</v>
      </c>
      <c r="P35" s="162">
        <v>3.2863599101092946</v>
      </c>
      <c r="Q35" s="162">
        <v>3.1445722184992513</v>
      </c>
    </row>
    <row r="36" spans="1:17" ht="12" customHeight="1" x14ac:dyDescent="0.25">
      <c r="A36" s="161" t="s">
        <v>141</v>
      </c>
      <c r="B36" s="160">
        <f t="shared" ref="B36:Q36" si="14">SUM(B37:B38)</f>
        <v>5.4897204740015663E-3</v>
      </c>
      <c r="C36" s="160">
        <f t="shared" si="14"/>
        <v>5.475375819168073E-3</v>
      </c>
      <c r="D36" s="160">
        <f t="shared" si="14"/>
        <v>8.3319498120282831E-3</v>
      </c>
      <c r="E36" s="160">
        <f t="shared" si="14"/>
        <v>8.2050272770216176E-3</v>
      </c>
      <c r="F36" s="160">
        <f t="shared" si="14"/>
        <v>1.1833262935699859E-2</v>
      </c>
      <c r="G36" s="160">
        <f t="shared" si="14"/>
        <v>1.6943634075187352E-2</v>
      </c>
      <c r="H36" s="160">
        <f t="shared" si="14"/>
        <v>2.2869216959737194E-2</v>
      </c>
      <c r="I36" s="160">
        <f t="shared" si="14"/>
        <v>5.0948175001153478E-2</v>
      </c>
      <c r="J36" s="160">
        <f t="shared" si="14"/>
        <v>0.10782055033725335</v>
      </c>
      <c r="K36" s="160">
        <f t="shared" si="14"/>
        <v>0.1640277647786873</v>
      </c>
      <c r="L36" s="160">
        <f t="shared" si="14"/>
        <v>0.23398457058540961</v>
      </c>
      <c r="M36" s="160">
        <f t="shared" si="14"/>
        <v>0.2680093039105777</v>
      </c>
      <c r="N36" s="160">
        <f t="shared" si="14"/>
        <v>0.25727721029332362</v>
      </c>
      <c r="O36" s="160">
        <f t="shared" si="14"/>
        <v>0.36845330599480858</v>
      </c>
      <c r="P36" s="160">
        <f t="shared" si="14"/>
        <v>0.4076987719595922</v>
      </c>
      <c r="Q36" s="160">
        <f t="shared" si="14"/>
        <v>0.41212842593228588</v>
      </c>
    </row>
    <row r="37" spans="1:17" ht="12" customHeight="1" x14ac:dyDescent="0.25">
      <c r="A37" s="148" t="s">
        <v>60</v>
      </c>
      <c r="B37" s="156">
        <v>4.1642014916607895E-3</v>
      </c>
      <c r="C37" s="156">
        <v>4.4271577898179681E-3</v>
      </c>
      <c r="D37" s="156">
        <v>6.2387052830083101E-3</v>
      </c>
      <c r="E37" s="156">
        <v>6.1905482087181874E-3</v>
      </c>
      <c r="F37" s="156">
        <v>8.9480310485444831E-3</v>
      </c>
      <c r="G37" s="156">
        <v>1.2739319902796304E-2</v>
      </c>
      <c r="H37" s="156">
        <v>1.7422427065829287E-2</v>
      </c>
      <c r="I37" s="156">
        <v>3.8334970552746553E-2</v>
      </c>
      <c r="J37" s="156">
        <v>8.1211671095117469E-2</v>
      </c>
      <c r="K37" s="156">
        <v>0.11962050321390313</v>
      </c>
      <c r="L37" s="156">
        <v>0.17298857179025068</v>
      </c>
      <c r="M37" s="156">
        <v>0.19821046709034476</v>
      </c>
      <c r="N37" s="156">
        <v>0.18936883099200885</v>
      </c>
      <c r="O37" s="156">
        <v>0.27499731396536131</v>
      </c>
      <c r="P37" s="156">
        <v>0.30462647139426346</v>
      </c>
      <c r="Q37" s="156">
        <v>0.3114351081951453</v>
      </c>
    </row>
    <row r="38" spans="1:17" ht="12" customHeight="1" x14ac:dyDescent="0.25">
      <c r="A38" s="148" t="s">
        <v>59</v>
      </c>
      <c r="B38" s="156">
        <v>1.3255189823407766E-3</v>
      </c>
      <c r="C38" s="156">
        <v>1.0482180293501051E-3</v>
      </c>
      <c r="D38" s="156">
        <v>2.0932445290199734E-3</v>
      </c>
      <c r="E38" s="156">
        <v>2.0144790683034306E-3</v>
      </c>
      <c r="F38" s="156">
        <v>2.8852318871553746E-3</v>
      </c>
      <c r="G38" s="156">
        <v>4.2043141723910483E-3</v>
      </c>
      <c r="H38" s="156">
        <v>5.4467898939079057E-3</v>
      </c>
      <c r="I38" s="156">
        <v>1.2613204448406926E-2</v>
      </c>
      <c r="J38" s="156">
        <v>2.6608879242135883E-2</v>
      </c>
      <c r="K38" s="156">
        <v>4.4407261564784167E-2</v>
      </c>
      <c r="L38" s="156">
        <v>6.0995998795158927E-2</v>
      </c>
      <c r="M38" s="156">
        <v>6.9798836820232954E-2</v>
      </c>
      <c r="N38" s="156">
        <v>6.7908379301314784E-2</v>
      </c>
      <c r="O38" s="156">
        <v>9.3455992029447252E-2</v>
      </c>
      <c r="P38" s="156">
        <v>0.10307230056532873</v>
      </c>
      <c r="Q38" s="156">
        <v>0.10069331773714056</v>
      </c>
    </row>
    <row r="39" spans="1:17" ht="12" customHeight="1" x14ac:dyDescent="0.25">
      <c r="A39" s="158" t="s">
        <v>62</v>
      </c>
      <c r="B39" s="157">
        <f t="shared" ref="B39:Q39" si="15">SUM(B40:B41)</f>
        <v>1.4604750895170349</v>
      </c>
      <c r="C39" s="157">
        <f t="shared" si="15"/>
        <v>1.451094953233357</v>
      </c>
      <c r="D39" s="157">
        <f t="shared" si="15"/>
        <v>1.3883512551964692</v>
      </c>
      <c r="E39" s="157">
        <f t="shared" si="15"/>
        <v>1.4059656960253446</v>
      </c>
      <c r="F39" s="157">
        <f t="shared" si="15"/>
        <v>1.4282791047743206</v>
      </c>
      <c r="G39" s="157">
        <f t="shared" si="15"/>
        <v>1.4162114967151758</v>
      </c>
      <c r="H39" s="157">
        <f t="shared" si="15"/>
        <v>1.485780233817499</v>
      </c>
      <c r="I39" s="157">
        <f t="shared" si="15"/>
        <v>1.4845877818182445</v>
      </c>
      <c r="J39" s="157">
        <f t="shared" si="15"/>
        <v>1.4865625144387864</v>
      </c>
      <c r="K39" s="157">
        <f t="shared" si="15"/>
        <v>1.376677347672757</v>
      </c>
      <c r="L39" s="157">
        <f t="shared" si="15"/>
        <v>1.4683776294472088</v>
      </c>
      <c r="M39" s="157">
        <f t="shared" si="15"/>
        <v>1.3331964886624161</v>
      </c>
      <c r="N39" s="157">
        <f t="shared" si="15"/>
        <v>1.1295568634427537</v>
      </c>
      <c r="O39" s="157">
        <f t="shared" si="15"/>
        <v>1.6022188760054503</v>
      </c>
      <c r="P39" s="157">
        <f t="shared" si="15"/>
        <v>1.6066257816295506</v>
      </c>
      <c r="Q39" s="157">
        <f t="shared" si="15"/>
        <v>1.5591706383824251</v>
      </c>
    </row>
    <row r="40" spans="1:17" ht="12" customHeight="1" x14ac:dyDescent="0.25">
      <c r="A40" s="23" t="s">
        <v>57</v>
      </c>
      <c r="B40" s="156">
        <v>0.30340235805525079</v>
      </c>
      <c r="C40" s="156">
        <v>0.36562319162651902</v>
      </c>
      <c r="D40" s="156">
        <v>0.30295282532567985</v>
      </c>
      <c r="E40" s="156">
        <v>0.28551441205128614</v>
      </c>
      <c r="F40" s="156">
        <v>0.33072707632044163</v>
      </c>
      <c r="G40" s="156">
        <v>0.36658102952677651</v>
      </c>
      <c r="H40" s="156">
        <v>0.4841286074059768</v>
      </c>
      <c r="I40" s="156">
        <v>0.30705547387722248</v>
      </c>
      <c r="J40" s="156">
        <v>0.34383870439865771</v>
      </c>
      <c r="K40" s="156">
        <v>0.14026299633650888</v>
      </c>
      <c r="L40" s="156">
        <v>0.26282443998566335</v>
      </c>
      <c r="M40" s="156">
        <v>0.18351261440981514</v>
      </c>
      <c r="N40" s="156">
        <v>7.0084325457635779E-2</v>
      </c>
      <c r="O40" s="156">
        <v>0.50857661061497517</v>
      </c>
      <c r="P40" s="156">
        <v>0.35936174147488009</v>
      </c>
      <c r="Q40" s="156">
        <v>0.31688488441046564</v>
      </c>
    </row>
    <row r="41" spans="1:17" ht="12" customHeight="1" x14ac:dyDescent="0.25">
      <c r="A41" s="29" t="s">
        <v>140</v>
      </c>
      <c r="B41" s="57">
        <v>1.1570727314617841</v>
      </c>
      <c r="C41" s="57">
        <v>1.0854717616068379</v>
      </c>
      <c r="D41" s="57">
        <v>1.0853984298707893</v>
      </c>
      <c r="E41" s="57">
        <v>1.1204512839740584</v>
      </c>
      <c r="F41" s="57">
        <v>1.0975520284538789</v>
      </c>
      <c r="G41" s="57">
        <v>1.0496304671883994</v>
      </c>
      <c r="H41" s="57">
        <v>1.0016516264115223</v>
      </c>
      <c r="I41" s="57">
        <v>1.177532307941022</v>
      </c>
      <c r="J41" s="57">
        <v>1.1427238100401287</v>
      </c>
      <c r="K41" s="57">
        <v>1.236414351336248</v>
      </c>
      <c r="L41" s="57">
        <v>1.2055531894615454</v>
      </c>
      <c r="M41" s="57">
        <v>1.149683874252601</v>
      </c>
      <c r="N41" s="57">
        <v>1.059472537985118</v>
      </c>
      <c r="O41" s="57">
        <v>1.0936422653904752</v>
      </c>
      <c r="P41" s="57">
        <v>1.2472640401546706</v>
      </c>
      <c r="Q41" s="57">
        <v>1.2422857539719594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:Q43" si="16">SUM(B44,B47,B49,B58)</f>
        <v>989.69981673507459</v>
      </c>
      <c r="C43" s="168">
        <f t="shared" si="16"/>
        <v>1103.2870082717204</v>
      </c>
      <c r="D43" s="168">
        <f t="shared" si="16"/>
        <v>1087.8842875189025</v>
      </c>
      <c r="E43" s="168">
        <f t="shared" si="16"/>
        <v>1148.9020851580028</v>
      </c>
      <c r="F43" s="168">
        <f t="shared" si="16"/>
        <v>1187.0539351584471</v>
      </c>
      <c r="G43" s="168">
        <f t="shared" si="16"/>
        <v>1235.4361550787482</v>
      </c>
      <c r="H43" s="168">
        <f t="shared" si="16"/>
        <v>1316.9150011228371</v>
      </c>
      <c r="I43" s="168">
        <f t="shared" si="16"/>
        <v>1250.7721090533589</v>
      </c>
      <c r="J43" s="168">
        <f t="shared" si="16"/>
        <v>1361.0136304235809</v>
      </c>
      <c r="K43" s="168">
        <f t="shared" si="16"/>
        <v>1339.8300479672605</v>
      </c>
      <c r="L43" s="168">
        <f t="shared" si="16"/>
        <v>1404.3719298310266</v>
      </c>
      <c r="M43" s="168">
        <f t="shared" si="16"/>
        <v>1088.2318853508295</v>
      </c>
      <c r="N43" s="168">
        <f t="shared" si="16"/>
        <v>1053.2719371207465</v>
      </c>
      <c r="O43" s="168">
        <f t="shared" si="16"/>
        <v>1058.8134327045889</v>
      </c>
      <c r="P43" s="168">
        <f t="shared" si="16"/>
        <v>1014.8824340270066</v>
      </c>
      <c r="Q43" s="168">
        <f t="shared" si="16"/>
        <v>1109.2793101007599</v>
      </c>
    </row>
    <row r="44" spans="1:17" ht="12.95" customHeight="1" x14ac:dyDescent="0.25">
      <c r="A44" s="158" t="s">
        <v>65</v>
      </c>
      <c r="B44" s="157">
        <f t="shared" ref="B44" si="17">SUM(B45:B46)</f>
        <v>752.09808083756297</v>
      </c>
      <c r="C44" s="157">
        <f t="shared" ref="C44:Q44" si="18">SUM(C45:C46)</f>
        <v>847.69294072398247</v>
      </c>
      <c r="D44" s="157">
        <f t="shared" si="18"/>
        <v>828.99136143222324</v>
      </c>
      <c r="E44" s="157">
        <f t="shared" si="18"/>
        <v>881.44228598011171</v>
      </c>
      <c r="F44" s="157">
        <f t="shared" si="18"/>
        <v>916.64988232174983</v>
      </c>
      <c r="G44" s="157">
        <f t="shared" si="18"/>
        <v>949.85317814245116</v>
      </c>
      <c r="H44" s="157">
        <f t="shared" si="18"/>
        <v>1013.5842430710738</v>
      </c>
      <c r="I44" s="157">
        <f t="shared" si="18"/>
        <v>941.54454646746126</v>
      </c>
      <c r="J44" s="157">
        <f t="shared" si="18"/>
        <v>1037.2460166250662</v>
      </c>
      <c r="K44" s="157">
        <f t="shared" si="18"/>
        <v>1012.059004318278</v>
      </c>
      <c r="L44" s="157">
        <f t="shared" si="18"/>
        <v>1073.5945792125765</v>
      </c>
      <c r="M44" s="157">
        <f t="shared" si="18"/>
        <v>772.66724802907891</v>
      </c>
      <c r="N44" s="157">
        <f t="shared" si="18"/>
        <v>747.61341528316893</v>
      </c>
      <c r="O44" s="157">
        <f t="shared" si="18"/>
        <v>746.51226499603786</v>
      </c>
      <c r="P44" s="157">
        <f t="shared" si="18"/>
        <v>694.4623833347548</v>
      </c>
      <c r="Q44" s="157">
        <f t="shared" si="18"/>
        <v>774.10925095589164</v>
      </c>
    </row>
    <row r="45" spans="1:17" ht="12" customHeight="1" x14ac:dyDescent="0.25">
      <c r="A45" s="23" t="s">
        <v>166</v>
      </c>
      <c r="B45" s="156">
        <v>739.52334875920496</v>
      </c>
      <c r="C45" s="156">
        <v>831.24283162819108</v>
      </c>
      <c r="D45" s="156">
        <v>819.535723928518</v>
      </c>
      <c r="E45" s="156">
        <v>869.31596751836707</v>
      </c>
      <c r="F45" s="156">
        <v>900.4888520719785</v>
      </c>
      <c r="G45" s="156">
        <v>934.7744121140521</v>
      </c>
      <c r="H45" s="156">
        <v>990.44905660181473</v>
      </c>
      <c r="I45" s="156">
        <v>923.29324915061898</v>
      </c>
      <c r="J45" s="156">
        <v>1016.6558746916103</v>
      </c>
      <c r="K45" s="156">
        <v>1005.0704231001819</v>
      </c>
      <c r="L45" s="156">
        <v>1059.1730741711626</v>
      </c>
      <c r="M45" s="156">
        <v>761.02684955686914</v>
      </c>
      <c r="N45" s="156">
        <v>737.70743321229168</v>
      </c>
      <c r="O45" s="156">
        <v>733.0150650294438</v>
      </c>
      <c r="P45" s="156">
        <v>680.89027049742026</v>
      </c>
      <c r="Q45" s="156">
        <v>756.79070867513974</v>
      </c>
    </row>
    <row r="46" spans="1:17" ht="12" customHeight="1" x14ac:dyDescent="0.25">
      <c r="A46" s="23" t="s">
        <v>60</v>
      </c>
      <c r="B46" s="156">
        <v>12.574732078357993</v>
      </c>
      <c r="C46" s="156">
        <v>16.45010909579144</v>
      </c>
      <c r="D46" s="156">
        <v>9.455637503705244</v>
      </c>
      <c r="E46" s="156">
        <v>12.126318461744633</v>
      </c>
      <c r="F46" s="156">
        <v>16.161030249771336</v>
      </c>
      <c r="G46" s="156">
        <v>15.078766028399045</v>
      </c>
      <c r="H46" s="156">
        <v>23.135186469259143</v>
      </c>
      <c r="I46" s="156">
        <v>18.251297316842273</v>
      </c>
      <c r="J46" s="156">
        <v>20.590141933455868</v>
      </c>
      <c r="K46" s="156">
        <v>6.9885812180961269</v>
      </c>
      <c r="L46" s="156">
        <v>14.421505041413898</v>
      </c>
      <c r="M46" s="156">
        <v>11.640398472209748</v>
      </c>
      <c r="N46" s="156">
        <v>9.9059820708772222</v>
      </c>
      <c r="O46" s="156">
        <v>13.497199966594104</v>
      </c>
      <c r="P46" s="156">
        <v>13.572112837334567</v>
      </c>
      <c r="Q46" s="156">
        <v>17.318542280751913</v>
      </c>
    </row>
    <row r="47" spans="1:17" ht="12.95" customHeight="1" x14ac:dyDescent="0.25">
      <c r="A47" s="158" t="s">
        <v>112</v>
      </c>
      <c r="B47" s="157">
        <f t="shared" ref="B47:Q47" si="19">B48</f>
        <v>0.13481320737478039</v>
      </c>
      <c r="C47" s="157">
        <f t="shared" si="19"/>
        <v>0.152165947334891</v>
      </c>
      <c r="D47" s="157">
        <f t="shared" si="19"/>
        <v>0.16557891253551543</v>
      </c>
      <c r="E47" s="157">
        <f t="shared" si="19"/>
        <v>0.1727092710621109</v>
      </c>
      <c r="F47" s="157">
        <f t="shared" si="19"/>
        <v>0.18116874102951561</v>
      </c>
      <c r="G47" s="157">
        <f t="shared" si="19"/>
        <v>0.22704255035735232</v>
      </c>
      <c r="H47" s="157">
        <f t="shared" si="19"/>
        <v>0.26692221399341781</v>
      </c>
      <c r="I47" s="157">
        <f t="shared" si="19"/>
        <v>0.33538855586263078</v>
      </c>
      <c r="J47" s="157">
        <f t="shared" si="19"/>
        <v>0.39233228225850353</v>
      </c>
      <c r="K47" s="157">
        <f t="shared" si="19"/>
        <v>0.4879166859932601</v>
      </c>
      <c r="L47" s="157">
        <f t="shared" si="19"/>
        <v>0.52724875393701487</v>
      </c>
      <c r="M47" s="157">
        <f t="shared" si="19"/>
        <v>0.54951437056068186</v>
      </c>
      <c r="N47" s="157">
        <f t="shared" si="19"/>
        <v>0.58283883711102735</v>
      </c>
      <c r="O47" s="157">
        <f t="shared" si="19"/>
        <v>0.60784746035537718</v>
      </c>
      <c r="P47" s="157">
        <f t="shared" si="19"/>
        <v>0.65313810550679186</v>
      </c>
      <c r="Q47" s="157">
        <f t="shared" si="19"/>
        <v>0.61633569119318743</v>
      </c>
    </row>
    <row r="48" spans="1:17" ht="12" customHeight="1" x14ac:dyDescent="0.25">
      <c r="A48" s="23" t="s">
        <v>60</v>
      </c>
      <c r="B48" s="156">
        <v>0.13481320737478039</v>
      </c>
      <c r="C48" s="156">
        <v>0.152165947334891</v>
      </c>
      <c r="D48" s="156">
        <v>0.16557891253551543</v>
      </c>
      <c r="E48" s="156">
        <v>0.1727092710621109</v>
      </c>
      <c r="F48" s="156">
        <v>0.18116874102951561</v>
      </c>
      <c r="G48" s="156">
        <v>0.22704255035735232</v>
      </c>
      <c r="H48" s="156">
        <v>0.26692221399341781</v>
      </c>
      <c r="I48" s="156">
        <v>0.33538855586263078</v>
      </c>
      <c r="J48" s="156">
        <v>0.39233228225850353</v>
      </c>
      <c r="K48" s="156">
        <v>0.4879166859932601</v>
      </c>
      <c r="L48" s="156">
        <v>0.52724875393701487</v>
      </c>
      <c r="M48" s="156">
        <v>0.54951437056068186</v>
      </c>
      <c r="N48" s="156">
        <v>0.58283883711102735</v>
      </c>
      <c r="O48" s="156">
        <v>0.60784746035537718</v>
      </c>
      <c r="P48" s="156">
        <v>0.65313810550679186</v>
      </c>
      <c r="Q48" s="156">
        <v>0.61633569119318743</v>
      </c>
    </row>
    <row r="49" spans="1:17" ht="12" customHeight="1" x14ac:dyDescent="0.25">
      <c r="A49" s="158" t="s">
        <v>63</v>
      </c>
      <c r="B49" s="157">
        <f t="shared" ref="B49:Q49" si="20">SUM(B50:B51,B54:B55)</f>
        <v>193.11363117696774</v>
      </c>
      <c r="C49" s="157">
        <f t="shared" si="20"/>
        <v>206.84525139348585</v>
      </c>
      <c r="D49" s="157">
        <f t="shared" si="20"/>
        <v>210.07655882449245</v>
      </c>
      <c r="E49" s="157">
        <f t="shared" si="20"/>
        <v>216.33662196896216</v>
      </c>
      <c r="F49" s="157">
        <f t="shared" si="20"/>
        <v>217.68761938117632</v>
      </c>
      <c r="G49" s="157">
        <f t="shared" si="20"/>
        <v>229.78200723445426</v>
      </c>
      <c r="H49" s="157">
        <f t="shared" si="20"/>
        <v>243.33239175576847</v>
      </c>
      <c r="I49" s="157">
        <f t="shared" si="20"/>
        <v>248.10755911120367</v>
      </c>
      <c r="J49" s="157">
        <f t="shared" si="20"/>
        <v>259.60280259647976</v>
      </c>
      <c r="K49" s="157">
        <f t="shared" si="20"/>
        <v>265.45649002699594</v>
      </c>
      <c r="L49" s="157">
        <f t="shared" si="20"/>
        <v>265.72035727313505</v>
      </c>
      <c r="M49" s="157">
        <f t="shared" si="20"/>
        <v>254.31621215446313</v>
      </c>
      <c r="N49" s="157">
        <f t="shared" si="20"/>
        <v>246.85878020427501</v>
      </c>
      <c r="O49" s="157">
        <f t="shared" si="20"/>
        <v>246.09468951811087</v>
      </c>
      <c r="P49" s="157">
        <f t="shared" si="20"/>
        <v>252.56438227499268</v>
      </c>
      <c r="Q49" s="157">
        <f t="shared" si="20"/>
        <v>261.90200042809505</v>
      </c>
    </row>
    <row r="50" spans="1:17" ht="12" customHeight="1" x14ac:dyDescent="0.25">
      <c r="A50" s="167" t="s">
        <v>165</v>
      </c>
      <c r="B50" s="132">
        <v>133.94088401753774</v>
      </c>
      <c r="C50" s="132">
        <v>143.37571587513898</v>
      </c>
      <c r="D50" s="132">
        <v>149.27199653801992</v>
      </c>
      <c r="E50" s="132">
        <v>154.05228159869577</v>
      </c>
      <c r="F50" s="132">
        <v>155.39341409130921</v>
      </c>
      <c r="G50" s="132">
        <v>161.89456983540757</v>
      </c>
      <c r="H50" s="132">
        <v>170.18959227720941</v>
      </c>
      <c r="I50" s="132">
        <v>178.99827567814521</v>
      </c>
      <c r="J50" s="132">
        <v>184.33617669563111</v>
      </c>
      <c r="K50" s="132">
        <v>198.41885607042556</v>
      </c>
      <c r="L50" s="132">
        <v>197.24722141551777</v>
      </c>
      <c r="M50" s="132">
        <v>186.09279382252893</v>
      </c>
      <c r="N50" s="132">
        <v>182.68948505252843</v>
      </c>
      <c r="O50" s="132">
        <v>179.76512122556628</v>
      </c>
      <c r="P50" s="132">
        <v>189.0986094768439</v>
      </c>
      <c r="Q50" s="132">
        <v>197.21865906881217</v>
      </c>
    </row>
    <row r="51" spans="1:17" ht="12" customHeight="1" x14ac:dyDescent="0.25">
      <c r="A51" s="167" t="s">
        <v>164</v>
      </c>
      <c r="B51" s="132">
        <f t="shared" ref="B51:Q51" si="21">SUM(B52:B53)</f>
        <v>0.17756194767203659</v>
      </c>
      <c r="C51" s="132">
        <f t="shared" si="21"/>
        <v>0.19489029541181041</v>
      </c>
      <c r="D51" s="132">
        <f t="shared" si="21"/>
        <v>0.31825689787679456</v>
      </c>
      <c r="E51" s="132">
        <f t="shared" si="21"/>
        <v>0.32418993550232461</v>
      </c>
      <c r="F51" s="132">
        <f t="shared" si="21"/>
        <v>0.47396981234829183</v>
      </c>
      <c r="G51" s="132">
        <f t="shared" si="21"/>
        <v>0.72281088664060622</v>
      </c>
      <c r="H51" s="132">
        <f t="shared" si="21"/>
        <v>0.971306460579479</v>
      </c>
      <c r="I51" s="132">
        <f t="shared" si="21"/>
        <v>2.3352283705223655</v>
      </c>
      <c r="J51" s="132">
        <f t="shared" si="21"/>
        <v>5.1561845270498035</v>
      </c>
      <c r="K51" s="132">
        <f t="shared" si="21"/>
        <v>9.4288406226918919</v>
      </c>
      <c r="L51" s="132">
        <f t="shared" si="21"/>
        <v>12.984322929974832</v>
      </c>
      <c r="M51" s="132">
        <f t="shared" si="21"/>
        <v>15.510072579264413</v>
      </c>
      <c r="N51" s="132">
        <f t="shared" si="21"/>
        <v>17.563329569181366</v>
      </c>
      <c r="O51" s="132">
        <f t="shared" si="21"/>
        <v>19.442154843678324</v>
      </c>
      <c r="P51" s="132">
        <f t="shared" si="21"/>
        <v>22.878098624346567</v>
      </c>
      <c r="Q51" s="132">
        <f t="shared" si="21"/>
        <v>25.526786726230434</v>
      </c>
    </row>
    <row r="52" spans="1:17" ht="12" customHeight="1" x14ac:dyDescent="0.25">
      <c r="A52" s="166" t="s">
        <v>163</v>
      </c>
      <c r="B52" s="165">
        <v>0.13956373684493431</v>
      </c>
      <c r="C52" s="165">
        <v>0.16124249666967205</v>
      </c>
      <c r="D52" s="165">
        <v>0.2489895334619518</v>
      </c>
      <c r="E52" s="165">
        <v>0.2540608829370114</v>
      </c>
      <c r="F52" s="165">
        <v>0.36920383671247226</v>
      </c>
      <c r="G52" s="165">
        <v>0.56162394944678329</v>
      </c>
      <c r="H52" s="165">
        <v>0.75304112097541043</v>
      </c>
      <c r="I52" s="165">
        <v>1.8056051712356123</v>
      </c>
      <c r="J52" s="165">
        <v>3.9751086127585902</v>
      </c>
      <c r="K52" s="165">
        <v>7.2489508293923581</v>
      </c>
      <c r="L52" s="165">
        <v>9.9611333325483997</v>
      </c>
      <c r="M52" s="165">
        <v>11.896861843312337</v>
      </c>
      <c r="N52" s="165">
        <v>13.46543317650065</v>
      </c>
      <c r="O52" s="165">
        <v>14.89768986736388</v>
      </c>
      <c r="P52" s="165">
        <v>17.522277638559157</v>
      </c>
      <c r="Q52" s="165">
        <v>19.539106882735094</v>
      </c>
    </row>
    <row r="53" spans="1:17" ht="12" customHeight="1" x14ac:dyDescent="0.25">
      <c r="A53" s="147" t="s">
        <v>59</v>
      </c>
      <c r="B53" s="164">
        <v>3.7998210827102273E-2</v>
      </c>
      <c r="C53" s="164">
        <v>3.364779874213835E-2</v>
      </c>
      <c r="D53" s="164">
        <v>6.9267364414842741E-2</v>
      </c>
      <c r="E53" s="164">
        <v>7.0129052565313196E-2</v>
      </c>
      <c r="F53" s="164">
        <v>0.1047659756358196</v>
      </c>
      <c r="G53" s="164">
        <v>0.16118693719382296</v>
      </c>
      <c r="H53" s="164">
        <v>0.2182653396040686</v>
      </c>
      <c r="I53" s="164">
        <v>0.52962319928675317</v>
      </c>
      <c r="J53" s="164">
        <v>1.1810759142912131</v>
      </c>
      <c r="K53" s="164">
        <v>2.1798897932995338</v>
      </c>
      <c r="L53" s="164">
        <v>3.0231895974264322</v>
      </c>
      <c r="M53" s="164">
        <v>3.6132107359520775</v>
      </c>
      <c r="N53" s="164">
        <v>4.0978963926807159</v>
      </c>
      <c r="O53" s="164">
        <v>4.5444649763144458</v>
      </c>
      <c r="P53" s="164">
        <v>5.3558209857874104</v>
      </c>
      <c r="Q53" s="164">
        <v>5.9876798434953384</v>
      </c>
    </row>
    <row r="54" spans="1:17" ht="12" customHeight="1" x14ac:dyDescent="0.25">
      <c r="A54" s="163" t="s">
        <v>142</v>
      </c>
      <c r="B54" s="162">
        <v>58.91414648095126</v>
      </c>
      <c r="C54" s="162">
        <v>63.186765441037409</v>
      </c>
      <c r="D54" s="162">
        <v>60.351984258292738</v>
      </c>
      <c r="E54" s="162">
        <v>61.825023891795638</v>
      </c>
      <c r="F54" s="162">
        <v>61.626695888170488</v>
      </c>
      <c r="G54" s="162">
        <v>66.856252372237677</v>
      </c>
      <c r="H54" s="162">
        <v>71.754887523484129</v>
      </c>
      <c r="I54" s="162">
        <v>65.890688007437987</v>
      </c>
      <c r="J54" s="162">
        <v>68.158916300612375</v>
      </c>
      <c r="K54" s="162">
        <v>54.860466266062609</v>
      </c>
      <c r="L54" s="162">
        <v>51.940732609501708</v>
      </c>
      <c r="M54" s="162">
        <v>48.519244258491014</v>
      </c>
      <c r="N54" s="162">
        <v>42.363677094332857</v>
      </c>
      <c r="O54" s="162">
        <v>42.201510873915119</v>
      </c>
      <c r="P54" s="162">
        <v>36.109589022466253</v>
      </c>
      <c r="Q54" s="162">
        <v>34.61799711199393</v>
      </c>
    </row>
    <row r="55" spans="1:17" ht="12" customHeight="1" x14ac:dyDescent="0.25">
      <c r="A55" s="161" t="s">
        <v>141</v>
      </c>
      <c r="B55" s="160">
        <f t="shared" ref="B55:Q55" si="22">SUM(B56:B57)</f>
        <v>8.1038730806689774E-2</v>
      </c>
      <c r="C55" s="160">
        <f t="shared" si="22"/>
        <v>8.7879781897647613E-2</v>
      </c>
      <c r="D55" s="160">
        <f t="shared" si="22"/>
        <v>0.13432113030300147</v>
      </c>
      <c r="E55" s="160">
        <f t="shared" si="22"/>
        <v>0.13512654296844981</v>
      </c>
      <c r="F55" s="160">
        <f t="shared" si="22"/>
        <v>0.19353958934833543</v>
      </c>
      <c r="G55" s="160">
        <f t="shared" si="22"/>
        <v>0.3083741401684098</v>
      </c>
      <c r="H55" s="160">
        <f t="shared" si="22"/>
        <v>0.41660549449545342</v>
      </c>
      <c r="I55" s="160">
        <f t="shared" si="22"/>
        <v>0.88336705509812452</v>
      </c>
      <c r="J55" s="160">
        <f t="shared" si="22"/>
        <v>1.9515250731864957</v>
      </c>
      <c r="K55" s="160">
        <f t="shared" si="22"/>
        <v>2.7483270678158735</v>
      </c>
      <c r="L55" s="160">
        <f t="shared" si="22"/>
        <v>3.5480803181407321</v>
      </c>
      <c r="M55" s="160">
        <f t="shared" si="22"/>
        <v>4.1941014941787635</v>
      </c>
      <c r="N55" s="160">
        <f t="shared" si="22"/>
        <v>4.242288488232334</v>
      </c>
      <c r="O55" s="160">
        <f t="shared" si="22"/>
        <v>4.6859025749511698</v>
      </c>
      <c r="P55" s="160">
        <f t="shared" si="22"/>
        <v>4.4780851513359607</v>
      </c>
      <c r="Q55" s="160">
        <f t="shared" si="22"/>
        <v>4.5385575210585039</v>
      </c>
    </row>
    <row r="56" spans="1:17" ht="12" customHeight="1" x14ac:dyDescent="0.25">
      <c r="A56" s="148" t="s">
        <v>60</v>
      </c>
      <c r="B56" s="156">
        <v>6.1471545829278315E-2</v>
      </c>
      <c r="C56" s="156">
        <v>7.1055882526578421E-2</v>
      </c>
      <c r="D56" s="156">
        <v>0.10057549122910371</v>
      </c>
      <c r="E56" s="156">
        <v>0.10195059081232768</v>
      </c>
      <c r="F56" s="156">
        <v>0.14635001892730531</v>
      </c>
      <c r="G56" s="156">
        <v>0.23185562223089271</v>
      </c>
      <c r="H56" s="156">
        <v>0.31738204486185395</v>
      </c>
      <c r="I56" s="156">
        <v>0.66467248421923575</v>
      </c>
      <c r="J56" s="156">
        <v>1.4699109945345701</v>
      </c>
      <c r="K56" s="156">
        <v>2.0042720651110288</v>
      </c>
      <c r="L56" s="156">
        <v>2.6231530792677673</v>
      </c>
      <c r="M56" s="156">
        <v>3.1018132731050896</v>
      </c>
      <c r="N56" s="156">
        <v>3.1225354582766975</v>
      </c>
      <c r="O56" s="156">
        <v>3.4973512264620532</v>
      </c>
      <c r="P56" s="156">
        <v>3.3459587619011102</v>
      </c>
      <c r="Q56" s="156">
        <v>3.4296740134420691</v>
      </c>
    </row>
    <row r="57" spans="1:17" ht="12" customHeight="1" x14ac:dyDescent="0.25">
      <c r="A57" s="148" t="s">
        <v>59</v>
      </c>
      <c r="B57" s="156">
        <v>1.9567184977411466E-2</v>
      </c>
      <c r="C57" s="156">
        <v>1.6823899371069186E-2</v>
      </c>
      <c r="D57" s="156">
        <v>3.3745639073897757E-2</v>
      </c>
      <c r="E57" s="156">
        <v>3.3175952156122131E-2</v>
      </c>
      <c r="F57" s="156">
        <v>4.7189570421030128E-2</v>
      </c>
      <c r="G57" s="156">
        <v>7.6518517937517072E-2</v>
      </c>
      <c r="H57" s="156">
        <v>9.9223449633599456E-2</v>
      </c>
      <c r="I57" s="156">
        <v>0.21869457087888883</v>
      </c>
      <c r="J57" s="156">
        <v>0.48161407865192563</v>
      </c>
      <c r="K57" s="156">
        <v>0.7440550027048447</v>
      </c>
      <c r="L57" s="156">
        <v>0.92492723887296469</v>
      </c>
      <c r="M57" s="156">
        <v>1.0922882210736744</v>
      </c>
      <c r="N57" s="156">
        <v>1.1197530299556364</v>
      </c>
      <c r="O57" s="156">
        <v>1.1885513484891161</v>
      </c>
      <c r="P57" s="156">
        <v>1.132126389434851</v>
      </c>
      <c r="Q57" s="156">
        <v>1.1088835076164343</v>
      </c>
    </row>
    <row r="58" spans="1:17" ht="12" customHeight="1" x14ac:dyDescent="0.25">
      <c r="A58" s="158" t="s">
        <v>62</v>
      </c>
      <c r="B58" s="157">
        <f t="shared" ref="B58:Q58" si="23">SUM(B59:B60)</f>
        <v>44.353291513169097</v>
      </c>
      <c r="C58" s="157">
        <f t="shared" si="23"/>
        <v>48.596650206917303</v>
      </c>
      <c r="D58" s="157">
        <f t="shared" si="23"/>
        <v>48.650788349651236</v>
      </c>
      <c r="E58" s="157">
        <f t="shared" si="23"/>
        <v>50.950467937866662</v>
      </c>
      <c r="F58" s="157">
        <f t="shared" si="23"/>
        <v>52.535264714491298</v>
      </c>
      <c r="G58" s="157">
        <f t="shared" si="23"/>
        <v>55.573927151485371</v>
      </c>
      <c r="H58" s="157">
        <f t="shared" si="23"/>
        <v>59.731444082001445</v>
      </c>
      <c r="I58" s="157">
        <f t="shared" si="23"/>
        <v>60.784614918831281</v>
      </c>
      <c r="J58" s="157">
        <f t="shared" si="23"/>
        <v>63.772478919776646</v>
      </c>
      <c r="K58" s="157">
        <f t="shared" si="23"/>
        <v>61.826636935993186</v>
      </c>
      <c r="L58" s="157">
        <f t="shared" si="23"/>
        <v>64.52974459137792</v>
      </c>
      <c r="M58" s="157">
        <f t="shared" si="23"/>
        <v>60.698910796726658</v>
      </c>
      <c r="N58" s="157">
        <f t="shared" si="23"/>
        <v>58.216902796191519</v>
      </c>
      <c r="O58" s="157">
        <f t="shared" si="23"/>
        <v>65.598630730084807</v>
      </c>
      <c r="P58" s="157">
        <f t="shared" si="23"/>
        <v>67.202530311752412</v>
      </c>
      <c r="Q58" s="157">
        <f t="shared" si="23"/>
        <v>72.651723025579926</v>
      </c>
    </row>
    <row r="59" spans="1:17" ht="12" customHeight="1" x14ac:dyDescent="0.25">
      <c r="A59" s="23" t="s">
        <v>57</v>
      </c>
      <c r="B59" s="156">
        <v>9.2154135475215551</v>
      </c>
      <c r="C59" s="156">
        <v>12.218094684190898</v>
      </c>
      <c r="D59" s="156">
        <v>10.60201886031914</v>
      </c>
      <c r="E59" s="156">
        <v>10.505621791800491</v>
      </c>
      <c r="F59" s="156">
        <v>12.289744178144749</v>
      </c>
      <c r="G59" s="156">
        <v>14.543194292430636</v>
      </c>
      <c r="H59" s="156">
        <v>19.556199781481695</v>
      </c>
      <c r="I59" s="156">
        <v>12.574709170062087</v>
      </c>
      <c r="J59" s="156">
        <v>14.781440203823781</v>
      </c>
      <c r="K59" s="156">
        <v>6.3373408261589148</v>
      </c>
      <c r="L59" s="156">
        <v>11.586121664029191</v>
      </c>
      <c r="M59" s="156">
        <v>8.3710401455553622</v>
      </c>
      <c r="N59" s="156">
        <v>3.6151525437196184</v>
      </c>
      <c r="O59" s="156">
        <v>20.857709332699883</v>
      </c>
      <c r="P59" s="156">
        <v>15.034686700383315</v>
      </c>
      <c r="Q59" s="156">
        <v>14.754523213220102</v>
      </c>
    </row>
    <row r="60" spans="1:17" ht="12" customHeight="1" x14ac:dyDescent="0.25">
      <c r="A60" s="29" t="s">
        <v>140</v>
      </c>
      <c r="B60" s="57">
        <v>35.13787796564754</v>
      </c>
      <c r="C60" s="57">
        <v>36.378555522726408</v>
      </c>
      <c r="D60" s="57">
        <v>38.048769489332095</v>
      </c>
      <c r="E60" s="57">
        <v>40.444846146066169</v>
      </c>
      <c r="F60" s="57">
        <v>40.245520536346547</v>
      </c>
      <c r="G60" s="57">
        <v>41.030732859054737</v>
      </c>
      <c r="H60" s="57">
        <v>40.175244300519751</v>
      </c>
      <c r="I60" s="57">
        <v>48.209905748769195</v>
      </c>
      <c r="J60" s="57">
        <v>48.991038715952861</v>
      </c>
      <c r="K60" s="57">
        <v>55.489296109834271</v>
      </c>
      <c r="L60" s="57">
        <v>52.943622927348734</v>
      </c>
      <c r="M60" s="57">
        <v>52.327870651171295</v>
      </c>
      <c r="N60" s="57">
        <v>54.601750252471902</v>
      </c>
      <c r="O60" s="57">
        <v>44.740921397384916</v>
      </c>
      <c r="P60" s="57">
        <v>52.167843611369094</v>
      </c>
      <c r="Q60" s="57">
        <v>57.89719981235983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460.12473640088626</v>
      </c>
      <c r="C62" s="168">
        <f t="shared" ref="C62:Q62" si="24">SUM(C63,C66,C68,C77)</f>
        <v>505.57219438758091</v>
      </c>
      <c r="D62" s="168">
        <f t="shared" si="24"/>
        <v>494.25050440817273</v>
      </c>
      <c r="E62" s="168">
        <f t="shared" si="24"/>
        <v>561.06688496711081</v>
      </c>
      <c r="F62" s="168">
        <f t="shared" si="24"/>
        <v>627.6967091757582</v>
      </c>
      <c r="G62" s="168">
        <f t="shared" si="24"/>
        <v>631.36698722812912</v>
      </c>
      <c r="H62" s="168">
        <f t="shared" si="24"/>
        <v>661.27772897196735</v>
      </c>
      <c r="I62" s="168">
        <f t="shared" si="24"/>
        <v>618.22941486006187</v>
      </c>
      <c r="J62" s="168">
        <f t="shared" si="24"/>
        <v>695.12314238125907</v>
      </c>
      <c r="K62" s="168">
        <f t="shared" si="24"/>
        <v>641.60275500317709</v>
      </c>
      <c r="L62" s="168">
        <f t="shared" si="24"/>
        <v>730.66182812641819</v>
      </c>
      <c r="M62" s="168">
        <f t="shared" si="24"/>
        <v>589.91971481866915</v>
      </c>
      <c r="N62" s="168">
        <f t="shared" si="24"/>
        <v>620.59648131930544</v>
      </c>
      <c r="O62" s="168">
        <f t="shared" si="24"/>
        <v>627.69081251493219</v>
      </c>
      <c r="P62" s="168">
        <f t="shared" si="24"/>
        <v>555.88094028132468</v>
      </c>
      <c r="Q62" s="168">
        <f t="shared" si="24"/>
        <v>576.84890593980367</v>
      </c>
    </row>
    <row r="63" spans="1:17" ht="12.95" customHeight="1" x14ac:dyDescent="0.25">
      <c r="A63" s="158" t="s">
        <v>65</v>
      </c>
      <c r="B63" s="157">
        <f t="shared" ref="B63:Q63" si="25">SUM(B64:B65)</f>
        <v>340.43873026726089</v>
      </c>
      <c r="C63" s="157">
        <f t="shared" si="25"/>
        <v>379.01296837269314</v>
      </c>
      <c r="D63" s="157">
        <f t="shared" si="25"/>
        <v>366.51032846014226</v>
      </c>
      <c r="E63" s="157">
        <f t="shared" si="25"/>
        <v>419.12082177109647</v>
      </c>
      <c r="F63" s="157">
        <f t="shared" si="25"/>
        <v>472.74864961373652</v>
      </c>
      <c r="G63" s="157">
        <f t="shared" si="25"/>
        <v>475.40868006956771</v>
      </c>
      <c r="H63" s="157">
        <f t="shared" si="25"/>
        <v>499.91400081793984</v>
      </c>
      <c r="I63" s="157">
        <f t="shared" si="25"/>
        <v>454.8553186225019</v>
      </c>
      <c r="J63" s="157">
        <f t="shared" si="25"/>
        <v>520.36134963191864</v>
      </c>
      <c r="K63" s="157">
        <f t="shared" si="25"/>
        <v>469.81114804386016</v>
      </c>
      <c r="L63" s="157">
        <f t="shared" si="25"/>
        <v>543.16875763952009</v>
      </c>
      <c r="M63" s="157">
        <f t="shared" si="25"/>
        <v>405.75993534897367</v>
      </c>
      <c r="N63" s="157">
        <f t="shared" si="25"/>
        <v>424.56373791873318</v>
      </c>
      <c r="O63" s="157">
        <f t="shared" si="25"/>
        <v>432.27519543330817</v>
      </c>
      <c r="P63" s="157">
        <f t="shared" si="25"/>
        <v>370.36909959588223</v>
      </c>
      <c r="Q63" s="157">
        <f t="shared" si="25"/>
        <v>393.83710121096289</v>
      </c>
    </row>
    <row r="64" spans="1:17" ht="12" customHeight="1" x14ac:dyDescent="0.25">
      <c r="A64" s="23" t="s">
        <v>161</v>
      </c>
      <c r="B64" s="156">
        <v>334.37404684990588</v>
      </c>
      <c r="C64" s="156">
        <v>371.18725881003093</v>
      </c>
      <c r="D64" s="156">
        <v>362.07195346813944</v>
      </c>
      <c r="E64" s="156">
        <v>412.9568291503071</v>
      </c>
      <c r="F64" s="156">
        <v>463.78014737447768</v>
      </c>
      <c r="G64" s="156">
        <v>467.33580526077594</v>
      </c>
      <c r="H64" s="156">
        <v>487.73189922775299</v>
      </c>
      <c r="I64" s="156">
        <v>445.46637671335458</v>
      </c>
      <c r="J64" s="156">
        <v>509.35668390666154</v>
      </c>
      <c r="K64" s="156">
        <v>466.36895321118629</v>
      </c>
      <c r="L64" s="156">
        <v>535.38537890201951</v>
      </c>
      <c r="M64" s="156">
        <v>399.22707289661673</v>
      </c>
      <c r="N64" s="156">
        <v>418.52830228255476</v>
      </c>
      <c r="O64" s="156">
        <v>423.90331185892012</v>
      </c>
      <c r="P64" s="156">
        <v>362.64604038283261</v>
      </c>
      <c r="Q64" s="156">
        <v>384.47367919023179</v>
      </c>
    </row>
    <row r="65" spans="1:17" ht="12" customHeight="1" x14ac:dyDescent="0.25">
      <c r="A65" s="23" t="s">
        <v>60</v>
      </c>
      <c r="B65" s="156">
        <v>6.0646834173550346</v>
      </c>
      <c r="C65" s="156">
        <v>7.8257095626622259</v>
      </c>
      <c r="D65" s="156">
        <v>4.4383749920028324</v>
      </c>
      <c r="E65" s="156">
        <v>6.1639926207893714</v>
      </c>
      <c r="F65" s="156">
        <v>8.9685022392588536</v>
      </c>
      <c r="G65" s="156">
        <v>8.0728748087917879</v>
      </c>
      <c r="H65" s="156">
        <v>12.182101590186827</v>
      </c>
      <c r="I65" s="156">
        <v>9.3889419091473094</v>
      </c>
      <c r="J65" s="156">
        <v>11.00466572525715</v>
      </c>
      <c r="K65" s="156">
        <v>3.4421948326738714</v>
      </c>
      <c r="L65" s="156">
        <v>7.7833787375005663</v>
      </c>
      <c r="M65" s="156">
        <v>6.5328624523569383</v>
      </c>
      <c r="N65" s="156">
        <v>6.0354356361784145</v>
      </c>
      <c r="O65" s="156">
        <v>8.3718835743880327</v>
      </c>
      <c r="P65" s="156">
        <v>7.7230592130496154</v>
      </c>
      <c r="Q65" s="156">
        <v>9.3634220207311039</v>
      </c>
    </row>
    <row r="66" spans="1:17" ht="12.95" customHeight="1" x14ac:dyDescent="0.25">
      <c r="A66" s="158" t="s">
        <v>112</v>
      </c>
      <c r="B66" s="157">
        <f t="shared" ref="B66:Q66" si="26">B67</f>
        <v>6.5006714237061405E-2</v>
      </c>
      <c r="C66" s="157">
        <f t="shared" si="26"/>
        <v>7.2989903691176167E-2</v>
      </c>
      <c r="D66" s="157">
        <f t="shared" si="26"/>
        <v>7.7778979159566441E-2</v>
      </c>
      <c r="E66" s="157">
        <f t="shared" si="26"/>
        <v>8.6961978022602041E-2</v>
      </c>
      <c r="F66" s="157">
        <f t="shared" si="26"/>
        <v>9.8971616278592495E-2</v>
      </c>
      <c r="G66" s="157">
        <f t="shared" si="26"/>
        <v>0.1189095145309447</v>
      </c>
      <c r="H66" s="157">
        <f t="shared" si="26"/>
        <v>0.13955964796186859</v>
      </c>
      <c r="I66" s="157">
        <f t="shared" si="26"/>
        <v>0.17208108526421614</v>
      </c>
      <c r="J66" s="157">
        <f t="shared" si="26"/>
        <v>0.20571089021709613</v>
      </c>
      <c r="K66" s="157">
        <f t="shared" si="26"/>
        <v>0.24457448951423569</v>
      </c>
      <c r="L66" s="157">
        <f t="shared" si="26"/>
        <v>0.28475002074211836</v>
      </c>
      <c r="M66" s="157">
        <f t="shared" si="26"/>
        <v>0.30556522234013356</v>
      </c>
      <c r="N66" s="157">
        <f t="shared" si="26"/>
        <v>0.34350305317267399</v>
      </c>
      <c r="O66" s="157">
        <f t="shared" si="26"/>
        <v>0.365599354589357</v>
      </c>
      <c r="P66" s="157">
        <f t="shared" si="26"/>
        <v>0.36896310504006391</v>
      </c>
      <c r="Q66" s="157">
        <f t="shared" si="26"/>
        <v>0.33606462499178763</v>
      </c>
    </row>
    <row r="67" spans="1:17" ht="12" customHeight="1" x14ac:dyDescent="0.25">
      <c r="A67" s="23" t="s">
        <v>60</v>
      </c>
      <c r="B67" s="156">
        <v>6.5006714237061405E-2</v>
      </c>
      <c r="C67" s="156">
        <v>7.2989903691176167E-2</v>
      </c>
      <c r="D67" s="156">
        <v>7.7778979159566441E-2</v>
      </c>
      <c r="E67" s="156">
        <v>8.6961978022602041E-2</v>
      </c>
      <c r="F67" s="156">
        <v>9.8971616278592495E-2</v>
      </c>
      <c r="G67" s="156">
        <v>0.1189095145309447</v>
      </c>
      <c r="H67" s="156">
        <v>0.13955964796186859</v>
      </c>
      <c r="I67" s="156">
        <v>0.17208108526421614</v>
      </c>
      <c r="J67" s="156">
        <v>0.20571089021709613</v>
      </c>
      <c r="K67" s="156">
        <v>0.24457448951423569</v>
      </c>
      <c r="L67" s="156">
        <v>0.28475002074211836</v>
      </c>
      <c r="M67" s="156">
        <v>0.30556522234013356</v>
      </c>
      <c r="N67" s="156">
        <v>0.34350305317267399</v>
      </c>
      <c r="O67" s="156">
        <v>0.365599354589357</v>
      </c>
      <c r="P67" s="156">
        <v>0.36896310504006391</v>
      </c>
      <c r="Q67" s="156">
        <v>0.33606462499178763</v>
      </c>
    </row>
    <row r="68" spans="1:17" ht="12" customHeight="1" x14ac:dyDescent="0.25">
      <c r="A68" s="158" t="s">
        <v>63</v>
      </c>
      <c r="B68" s="157">
        <f>SUM(B69:B70,B73:B74)</f>
        <v>90.269085129166172</v>
      </c>
      <c r="C68" s="157">
        <f t="shared" ref="C68:Q68" si="27">SUM(C69:C70,C73:C74)</f>
        <v>95.564776027883056</v>
      </c>
      <c r="D68" s="157">
        <f t="shared" si="27"/>
        <v>95.747714994279619</v>
      </c>
      <c r="E68" s="157">
        <f t="shared" si="27"/>
        <v>106.19454959763375</v>
      </c>
      <c r="F68" s="157">
        <f t="shared" si="27"/>
        <v>116.11273228919652</v>
      </c>
      <c r="G68" s="157">
        <f t="shared" si="27"/>
        <v>116.97423923097804</v>
      </c>
      <c r="H68" s="157">
        <f t="shared" si="27"/>
        <v>121.97994620144263</v>
      </c>
      <c r="I68" s="157">
        <f t="shared" si="27"/>
        <v>122.22327929087071</v>
      </c>
      <c r="J68" s="157">
        <f t="shared" si="27"/>
        <v>130.00469420687713</v>
      </c>
      <c r="K68" s="157">
        <f t="shared" si="27"/>
        <v>127.76415876342155</v>
      </c>
      <c r="L68" s="157">
        <f t="shared" si="27"/>
        <v>139.24353312755636</v>
      </c>
      <c r="M68" s="157">
        <f t="shared" si="27"/>
        <v>136.7300912158141</v>
      </c>
      <c r="N68" s="157">
        <f t="shared" si="27"/>
        <v>144.68300272621917</v>
      </c>
      <c r="O68" s="157">
        <f t="shared" si="27"/>
        <v>144.59531729751825</v>
      </c>
      <c r="P68" s="157">
        <f t="shared" si="27"/>
        <v>136.24942249775714</v>
      </c>
      <c r="Q68" s="157">
        <f t="shared" si="27"/>
        <v>133.75102945222847</v>
      </c>
    </row>
    <row r="69" spans="1:17" ht="12" customHeight="1" x14ac:dyDescent="0.25">
      <c r="A69" s="167" t="s">
        <v>160</v>
      </c>
      <c r="B69" s="132">
        <v>77.53935295681508</v>
      </c>
      <c r="C69" s="132">
        <v>81.908508929238764</v>
      </c>
      <c r="D69" s="132">
        <v>83.850716042988367</v>
      </c>
      <c r="E69" s="132">
        <v>92.929727658315585</v>
      </c>
      <c r="F69" s="132">
        <v>100.97656197667018</v>
      </c>
      <c r="G69" s="132">
        <v>102.45506249729586</v>
      </c>
      <c r="H69" s="132">
        <v>106.14420587898211</v>
      </c>
      <c r="I69" s="132">
        <v>107.54852845051892</v>
      </c>
      <c r="J69" s="132">
        <v>114.98579133100648</v>
      </c>
      <c r="K69" s="132">
        <v>112.89050887389787</v>
      </c>
      <c r="L69" s="132">
        <v>122.28179254126428</v>
      </c>
      <c r="M69" s="132">
        <v>117.76621180324976</v>
      </c>
      <c r="N69" s="132">
        <v>124.7930729611722</v>
      </c>
      <c r="O69" s="132">
        <v>123.79263368365439</v>
      </c>
      <c r="P69" s="132">
        <v>116.10866616613333</v>
      </c>
      <c r="Q69" s="132">
        <v>113.11433158425892</v>
      </c>
    </row>
    <row r="70" spans="1:17" ht="12" customHeight="1" x14ac:dyDescent="0.25">
      <c r="A70" s="167" t="s">
        <v>159</v>
      </c>
      <c r="B70" s="132">
        <f>SUM(B71:B72)</f>
        <v>0.10425287145965603</v>
      </c>
      <c r="C70" s="132">
        <f t="shared" ref="C70:Q70" si="28">SUM(C71:C72)</f>
        <v>0.11272177584472783</v>
      </c>
      <c r="D70" s="132">
        <f t="shared" si="28"/>
        <v>0.18149181519047874</v>
      </c>
      <c r="E70" s="132">
        <f t="shared" si="28"/>
        <v>0.19858347422097913</v>
      </c>
      <c r="F70" s="132">
        <f t="shared" si="28"/>
        <v>0.31267941784005404</v>
      </c>
      <c r="G70" s="132">
        <f t="shared" si="28"/>
        <v>0.46479710426341581</v>
      </c>
      <c r="H70" s="132">
        <f t="shared" si="28"/>
        <v>0.61536141580058767</v>
      </c>
      <c r="I70" s="132">
        <f t="shared" si="28"/>
        <v>1.4258360560198056</v>
      </c>
      <c r="J70" s="132">
        <f t="shared" si="28"/>
        <v>3.2690327485897632</v>
      </c>
      <c r="K70" s="132">
        <f t="shared" si="28"/>
        <v>5.4530511523759095</v>
      </c>
      <c r="L70" s="132">
        <f t="shared" si="28"/>
        <v>8.1664370346724162</v>
      </c>
      <c r="M70" s="132">
        <f t="shared" si="28"/>
        <v>9.9981966452978384</v>
      </c>
      <c r="N70" s="132">
        <f t="shared" si="28"/>
        <v>12.192299886777647</v>
      </c>
      <c r="O70" s="132">
        <f t="shared" si="28"/>
        <v>13.602545885488849</v>
      </c>
      <c r="P70" s="132">
        <f t="shared" si="28"/>
        <v>14.269216993594471</v>
      </c>
      <c r="Q70" s="132">
        <f t="shared" si="28"/>
        <v>14.868638005429752</v>
      </c>
    </row>
    <row r="71" spans="1:17" ht="12" customHeight="1" x14ac:dyDescent="0.25">
      <c r="A71" s="166" t="s">
        <v>109</v>
      </c>
      <c r="B71" s="165">
        <v>8.0709129535222232E-2</v>
      </c>
      <c r="C71" s="165">
        <v>9.212429156799827E-2</v>
      </c>
      <c r="D71" s="165">
        <v>0.1398172195672629</v>
      </c>
      <c r="E71" s="165">
        <v>0.15325769518415194</v>
      </c>
      <c r="F71" s="165">
        <v>0.2397792254912616</v>
      </c>
      <c r="G71" s="165">
        <v>0.35548493578124857</v>
      </c>
      <c r="H71" s="165">
        <v>0.46954494418295667</v>
      </c>
      <c r="I71" s="165">
        <v>1.084885373273806</v>
      </c>
      <c r="J71" s="165">
        <v>2.4796581165088445</v>
      </c>
      <c r="K71" s="165">
        <v>4.1242338614981557</v>
      </c>
      <c r="L71" s="165">
        <v>6.1752863311460535</v>
      </c>
      <c r="M71" s="165">
        <v>7.5287365518142186</v>
      </c>
      <c r="N71" s="165">
        <v>9.1981820135673171</v>
      </c>
      <c r="O71" s="165">
        <v>10.259017184974013</v>
      </c>
      <c r="P71" s="165">
        <v>10.758750673951738</v>
      </c>
      <c r="Q71" s="165">
        <v>11.206695935739562</v>
      </c>
    </row>
    <row r="72" spans="1:17" ht="12" customHeight="1" x14ac:dyDescent="0.25">
      <c r="A72" s="147" t="s">
        <v>59</v>
      </c>
      <c r="B72" s="164">
        <v>2.3543741924433793E-2</v>
      </c>
      <c r="C72" s="164">
        <v>2.0597484276729559E-2</v>
      </c>
      <c r="D72" s="164">
        <v>4.1674595623215842E-2</v>
      </c>
      <c r="E72" s="164">
        <v>4.5325779036827198E-2</v>
      </c>
      <c r="F72" s="164">
        <v>7.290019234879247E-2</v>
      </c>
      <c r="G72" s="164">
        <v>0.10931216848216724</v>
      </c>
      <c r="H72" s="164">
        <v>0.14581647161763098</v>
      </c>
      <c r="I72" s="164">
        <v>0.3409506827459996</v>
      </c>
      <c r="J72" s="164">
        <v>0.78937463208091885</v>
      </c>
      <c r="K72" s="164">
        <v>1.3288172908777538</v>
      </c>
      <c r="L72" s="164">
        <v>1.9911507035263634</v>
      </c>
      <c r="M72" s="164">
        <v>2.4694600934836206</v>
      </c>
      <c r="N72" s="164">
        <v>2.99411787321033</v>
      </c>
      <c r="O72" s="164">
        <v>3.343528700514836</v>
      </c>
      <c r="P72" s="164">
        <v>3.5104663196427324</v>
      </c>
      <c r="Q72" s="164">
        <v>3.661942069690189</v>
      </c>
    </row>
    <row r="73" spans="1:17" ht="12" customHeight="1" x14ac:dyDescent="0.25">
      <c r="A73" s="163" t="s">
        <v>142</v>
      </c>
      <c r="B73" s="162">
        <v>12.608225893687425</v>
      </c>
      <c r="C73" s="162">
        <v>13.524655276223433</v>
      </c>
      <c r="D73" s="162">
        <v>11.689501353354132</v>
      </c>
      <c r="E73" s="162">
        <v>13.037777276730006</v>
      </c>
      <c r="F73" s="162">
        <v>14.776946727139185</v>
      </c>
      <c r="G73" s="162">
        <v>13.989733148639598</v>
      </c>
      <c r="H73" s="162">
        <v>15.132483964368882</v>
      </c>
      <c r="I73" s="162">
        <v>13.073515077687391</v>
      </c>
      <c r="J73" s="162">
        <v>11.422913046956449</v>
      </c>
      <c r="K73" s="162">
        <v>8.9711232555845459</v>
      </c>
      <c r="L73" s="162">
        <v>8.23296920450945</v>
      </c>
      <c r="M73" s="162">
        <v>8.2523617436272154</v>
      </c>
      <c r="N73" s="162">
        <v>6.9969546411811159</v>
      </c>
      <c r="O73" s="162">
        <v>6.4806508285599405</v>
      </c>
      <c r="P73" s="162">
        <v>5.223815835686799</v>
      </c>
      <c r="Q73" s="162">
        <v>5.0995019889347688</v>
      </c>
    </row>
    <row r="74" spans="1:17" ht="12" customHeight="1" x14ac:dyDescent="0.25">
      <c r="A74" s="161" t="s">
        <v>141</v>
      </c>
      <c r="B74" s="160">
        <f>SUM(B75:B76)</f>
        <v>1.7253407204004922E-2</v>
      </c>
      <c r="C74" s="160">
        <f t="shared" ref="C74:Q74" si="29">SUM(C75:C76)</f>
        <v>1.8890046576129842E-2</v>
      </c>
      <c r="D74" s="160">
        <f t="shared" si="29"/>
        <v>2.6005782746633729E-2</v>
      </c>
      <c r="E74" s="160">
        <f t="shared" si="29"/>
        <v>2.8461188367168738E-2</v>
      </c>
      <c r="F74" s="160">
        <f t="shared" si="29"/>
        <v>4.654416754708611E-2</v>
      </c>
      <c r="G74" s="160">
        <f t="shared" si="29"/>
        <v>6.4646480779176368E-2</v>
      </c>
      <c r="H74" s="160">
        <f t="shared" si="29"/>
        <v>8.7894942291038128E-2</v>
      </c>
      <c r="I74" s="160">
        <f t="shared" si="29"/>
        <v>0.17539970664459606</v>
      </c>
      <c r="J74" s="160">
        <f t="shared" si="29"/>
        <v>0.3269570803244391</v>
      </c>
      <c r="K74" s="160">
        <f t="shared" si="29"/>
        <v>0.44947548156321965</v>
      </c>
      <c r="L74" s="160">
        <f t="shared" si="29"/>
        <v>0.56233434711020958</v>
      </c>
      <c r="M74" s="160">
        <f t="shared" si="29"/>
        <v>0.71332102363927496</v>
      </c>
      <c r="N74" s="160">
        <f t="shared" si="29"/>
        <v>0.70067523708821489</v>
      </c>
      <c r="O74" s="160">
        <f t="shared" si="29"/>
        <v>0.71948689981507741</v>
      </c>
      <c r="P74" s="160">
        <f t="shared" si="29"/>
        <v>0.64772350234253862</v>
      </c>
      <c r="Q74" s="160">
        <f t="shared" si="29"/>
        <v>0.66855787360500241</v>
      </c>
    </row>
    <row r="75" spans="1:17" ht="12" customHeight="1" x14ac:dyDescent="0.25">
      <c r="A75" s="148" t="s">
        <v>60</v>
      </c>
      <c r="B75" s="156">
        <v>1.308749040236248E-2</v>
      </c>
      <c r="C75" s="156">
        <v>1.5273694374871982E-2</v>
      </c>
      <c r="D75" s="156">
        <v>1.9472322549995633E-2</v>
      </c>
      <c r="E75" s="156">
        <v>2.1473464098991212E-2</v>
      </c>
      <c r="F75" s="156">
        <v>3.5195588790941638E-2</v>
      </c>
      <c r="G75" s="156">
        <v>4.8605405167592063E-2</v>
      </c>
      <c r="H75" s="156">
        <v>6.6960894385536651E-2</v>
      </c>
      <c r="I75" s="156">
        <v>0.13197612258002847</v>
      </c>
      <c r="J75" s="156">
        <v>0.24626781060265052</v>
      </c>
      <c r="K75" s="156">
        <v>0.32778891646452429</v>
      </c>
      <c r="L75" s="156">
        <v>0.41574286429151447</v>
      </c>
      <c r="M75" s="156">
        <v>0.52754770531428297</v>
      </c>
      <c r="N75" s="156">
        <v>0.51573184582174059</v>
      </c>
      <c r="O75" s="156">
        <v>0.53699332225614249</v>
      </c>
      <c r="P75" s="156">
        <v>0.48396938751951307</v>
      </c>
      <c r="Q75" s="156">
        <v>0.50521240613259766</v>
      </c>
    </row>
    <row r="76" spans="1:17" ht="12" customHeight="1" x14ac:dyDescent="0.25">
      <c r="A76" s="148" t="s">
        <v>59</v>
      </c>
      <c r="B76" s="156">
        <v>4.1659168016424403E-3</v>
      </c>
      <c r="C76" s="156">
        <v>3.6163522012578608E-3</v>
      </c>
      <c r="D76" s="156">
        <v>6.533460196638096E-3</v>
      </c>
      <c r="E76" s="156">
        <v>6.987724268177526E-3</v>
      </c>
      <c r="F76" s="156">
        <v>1.1348578756144475E-2</v>
      </c>
      <c r="G76" s="156">
        <v>1.6041075611584309E-2</v>
      </c>
      <c r="H76" s="156">
        <v>2.0934047905501477E-2</v>
      </c>
      <c r="I76" s="156">
        <v>4.3423584064567589E-2</v>
      </c>
      <c r="J76" s="156">
        <v>8.0689269721788595E-2</v>
      </c>
      <c r="K76" s="156">
        <v>0.12168656509869535</v>
      </c>
      <c r="L76" s="156">
        <v>0.14659148281869513</v>
      </c>
      <c r="M76" s="156">
        <v>0.18577331832499203</v>
      </c>
      <c r="N76" s="156">
        <v>0.18494339126647433</v>
      </c>
      <c r="O76" s="156">
        <v>0.18249357755893489</v>
      </c>
      <c r="P76" s="156">
        <v>0.16375411482302554</v>
      </c>
      <c r="Q76" s="156">
        <v>0.16334546747240478</v>
      </c>
    </row>
    <row r="77" spans="1:17" ht="12" customHeight="1" x14ac:dyDescent="0.25">
      <c r="A77" s="158" t="s">
        <v>62</v>
      </c>
      <c r="B77" s="157">
        <f>SUM(B78:B79)</f>
        <v>29.351914290222133</v>
      </c>
      <c r="C77" s="157">
        <f t="shared" ref="C77:Q77" si="30">SUM(C78:C79)</f>
        <v>30.921460083313555</v>
      </c>
      <c r="D77" s="157">
        <f t="shared" si="30"/>
        <v>31.914681974591268</v>
      </c>
      <c r="E77" s="157">
        <f t="shared" si="30"/>
        <v>35.664551620358054</v>
      </c>
      <c r="F77" s="157">
        <f t="shared" si="30"/>
        <v>38.736355656546593</v>
      </c>
      <c r="G77" s="157">
        <f t="shared" si="30"/>
        <v>38.865158413052377</v>
      </c>
      <c r="H77" s="157">
        <f t="shared" si="30"/>
        <v>39.244222304622959</v>
      </c>
      <c r="I77" s="157">
        <f t="shared" si="30"/>
        <v>40.978735861425143</v>
      </c>
      <c r="J77" s="157">
        <f t="shared" si="30"/>
        <v>44.551387652246177</v>
      </c>
      <c r="K77" s="157">
        <f t="shared" si="30"/>
        <v>43.782873706381103</v>
      </c>
      <c r="L77" s="157">
        <f t="shared" si="30"/>
        <v>47.964787338599599</v>
      </c>
      <c r="M77" s="157">
        <f t="shared" si="30"/>
        <v>47.124123031541217</v>
      </c>
      <c r="N77" s="157">
        <f t="shared" si="30"/>
        <v>51.006237621180418</v>
      </c>
      <c r="O77" s="157">
        <f t="shared" si="30"/>
        <v>50.454700429516478</v>
      </c>
      <c r="P77" s="157">
        <f t="shared" si="30"/>
        <v>48.893455082645225</v>
      </c>
      <c r="Q77" s="157">
        <f t="shared" si="30"/>
        <v>48.924710651620508</v>
      </c>
    </row>
    <row r="78" spans="1:17" ht="12" customHeight="1" x14ac:dyDescent="0.25">
      <c r="A78" s="23" t="s">
        <v>109</v>
      </c>
      <c r="B78" s="156">
        <v>25.780766119396972</v>
      </c>
      <c r="C78" s="156">
        <v>27.587597969162257</v>
      </c>
      <c r="D78" s="156">
        <v>28.492893269305053</v>
      </c>
      <c r="E78" s="156">
        <v>31.852675496193168</v>
      </c>
      <c r="F78" s="156">
        <v>34.914461423360898</v>
      </c>
      <c r="G78" s="156">
        <v>35.422338595008306</v>
      </c>
      <c r="H78" s="156">
        <v>36.44923994908202</v>
      </c>
      <c r="I78" s="156">
        <v>37.607719462852479</v>
      </c>
      <c r="J78" s="156">
        <v>40.659676645822955</v>
      </c>
      <c r="K78" s="156">
        <v>40.011284053417725</v>
      </c>
      <c r="L78" s="156">
        <v>44.450870389888244</v>
      </c>
      <c r="M78" s="156">
        <v>43.604310033515262</v>
      </c>
      <c r="N78" s="156">
        <v>46.744136240806071</v>
      </c>
      <c r="O78" s="156">
        <v>47.041290934507543</v>
      </c>
      <c r="P78" s="156">
        <v>45.066060031937361</v>
      </c>
      <c r="Q78" s="156">
        <v>45.203054572157278</v>
      </c>
    </row>
    <row r="79" spans="1:17" ht="12" customHeight="1" x14ac:dyDescent="0.25">
      <c r="A79" s="29" t="s">
        <v>140</v>
      </c>
      <c r="B79" s="57">
        <v>3.5711481708251624</v>
      </c>
      <c r="C79" s="57">
        <v>3.3338621141512967</v>
      </c>
      <c r="D79" s="57">
        <v>3.4217887052862159</v>
      </c>
      <c r="E79" s="57">
        <v>3.8118761241648857</v>
      </c>
      <c r="F79" s="57">
        <v>3.8218942331856969</v>
      </c>
      <c r="G79" s="57">
        <v>3.4428198180440748</v>
      </c>
      <c r="H79" s="57">
        <v>2.7949823555409403</v>
      </c>
      <c r="I79" s="57">
        <v>3.3710163985726607</v>
      </c>
      <c r="J79" s="57">
        <v>3.891711006423221</v>
      </c>
      <c r="K79" s="57">
        <v>3.7715896529633799</v>
      </c>
      <c r="L79" s="57">
        <v>3.5139169487113522</v>
      </c>
      <c r="M79" s="57">
        <v>3.5198129980259543</v>
      </c>
      <c r="N79" s="57">
        <v>4.2621013803743493</v>
      </c>
      <c r="O79" s="57">
        <v>3.4134094950089344</v>
      </c>
      <c r="P79" s="57">
        <v>3.8273950507078633</v>
      </c>
      <c r="Q79" s="57">
        <v>3.721656079463231</v>
      </c>
    </row>
    <row r="80" spans="1:17" s="28" customFormat="1" ht="12" customHeight="1" x14ac:dyDescent="0.25">
      <c r="B80"/>
    </row>
    <row r="81" spans="1:17" ht="12" customHeight="1" x14ac:dyDescent="0.25">
      <c r="A81" s="152" t="s">
        <v>158</v>
      </c>
      <c r="B81" s="168">
        <f>SUM(B82,B85,B87,B100)</f>
        <v>20.666329107831114</v>
      </c>
      <c r="C81" s="168">
        <f t="shared" ref="C81:Q81" si="31">SUM(C82,C85,C87,C100)</f>
        <v>19.674942842538876</v>
      </c>
      <c r="D81" s="168">
        <f t="shared" si="31"/>
        <v>19.235703219452226</v>
      </c>
      <c r="E81" s="168">
        <f t="shared" si="31"/>
        <v>18.080165041898201</v>
      </c>
      <c r="F81" s="168">
        <f t="shared" si="31"/>
        <v>17.502235521116052</v>
      </c>
      <c r="G81" s="168">
        <f t="shared" si="31"/>
        <v>18.54480772215522</v>
      </c>
      <c r="H81" s="168">
        <f t="shared" si="31"/>
        <v>19.578814788137542</v>
      </c>
      <c r="I81" s="168">
        <f t="shared" si="31"/>
        <v>26.587536548542015</v>
      </c>
      <c r="J81" s="168">
        <f t="shared" si="31"/>
        <v>23.811703254660571</v>
      </c>
      <c r="K81" s="168">
        <f t="shared" si="31"/>
        <v>29.95882209360715</v>
      </c>
      <c r="L81" s="168">
        <f t="shared" si="31"/>
        <v>30.164947147475903</v>
      </c>
      <c r="M81" s="168">
        <f t="shared" si="31"/>
        <v>25.714154743790981</v>
      </c>
      <c r="N81" s="168">
        <f t="shared" si="31"/>
        <v>31.472762180531674</v>
      </c>
      <c r="O81" s="168">
        <f t="shared" si="31"/>
        <v>32.357009715900325</v>
      </c>
      <c r="P81" s="168">
        <f t="shared" si="31"/>
        <v>29.416468106680288</v>
      </c>
      <c r="Q81" s="168">
        <f t="shared" si="31"/>
        <v>36.428887398785818</v>
      </c>
    </row>
    <row r="82" spans="1:17" ht="12.95" customHeight="1" x14ac:dyDescent="0.25">
      <c r="A82" s="158" t="s">
        <v>65</v>
      </c>
      <c r="B82" s="157">
        <f t="shared" ref="B82" si="32">SUM(B83:B84)</f>
        <v>16.354116242325112</v>
      </c>
      <c r="C82" s="157">
        <f t="shared" ref="C82:Q82" si="33">SUM(C83:C84)</f>
        <v>15.574695911071172</v>
      </c>
      <c r="D82" s="157">
        <f t="shared" si="33"/>
        <v>15.26955075530473</v>
      </c>
      <c r="E82" s="157">
        <f t="shared" si="33"/>
        <v>14.335581818375308</v>
      </c>
      <c r="F82" s="157">
        <f t="shared" si="33"/>
        <v>13.882332982959007</v>
      </c>
      <c r="G82" s="157">
        <f t="shared" si="33"/>
        <v>14.716512875392198</v>
      </c>
      <c r="H82" s="157">
        <f t="shared" si="33"/>
        <v>15.502457800606589</v>
      </c>
      <c r="I82" s="157">
        <f t="shared" si="33"/>
        <v>21.12896916070132</v>
      </c>
      <c r="J82" s="157">
        <f t="shared" si="33"/>
        <v>18.362968695750059</v>
      </c>
      <c r="K82" s="157">
        <f t="shared" si="33"/>
        <v>23.472950405971826</v>
      </c>
      <c r="L82" s="157">
        <f t="shared" si="33"/>
        <v>23.564576768568458</v>
      </c>
      <c r="M82" s="157">
        <f t="shared" si="33"/>
        <v>18.862326303640273</v>
      </c>
      <c r="N82" s="157">
        <f t="shared" si="33"/>
        <v>22.999873260711222</v>
      </c>
      <c r="O82" s="157">
        <f t="shared" si="33"/>
        <v>23.291844160229061</v>
      </c>
      <c r="P82" s="157">
        <f t="shared" si="33"/>
        <v>20.37033905395484</v>
      </c>
      <c r="Q82" s="157">
        <f t="shared" si="33"/>
        <v>25.892750222940439</v>
      </c>
    </row>
    <row r="83" spans="1:17" ht="12" customHeight="1" x14ac:dyDescent="0.25">
      <c r="A83" s="23" t="s">
        <v>157</v>
      </c>
      <c r="B83" s="156">
        <v>16.26267769401322</v>
      </c>
      <c r="C83" s="156">
        <v>15.474914664971534</v>
      </c>
      <c r="D83" s="156">
        <v>15.212537026185464</v>
      </c>
      <c r="E83" s="156">
        <v>14.271523386323581</v>
      </c>
      <c r="F83" s="156">
        <v>13.802996382721192</v>
      </c>
      <c r="G83" s="156">
        <v>14.640446417871004</v>
      </c>
      <c r="H83" s="156">
        <v>15.386148161231693</v>
      </c>
      <c r="I83" s="156">
        <v>20.990935890961651</v>
      </c>
      <c r="J83" s="156">
        <v>18.24044239334367</v>
      </c>
      <c r="K83" s="156">
        <v>23.418350063126393</v>
      </c>
      <c r="L83" s="156">
        <v>23.457432841686323</v>
      </c>
      <c r="M83" s="156">
        <v>18.765604635662285</v>
      </c>
      <c r="N83" s="156">
        <v>22.895164573750659</v>
      </c>
      <c r="O83" s="156">
        <v>23.146981354430508</v>
      </c>
      <c r="P83" s="156">
        <v>20.233936589841147</v>
      </c>
      <c r="Q83" s="156">
        <v>25.69411816881351</v>
      </c>
    </row>
    <row r="84" spans="1:17" ht="12" customHeight="1" x14ac:dyDescent="0.25">
      <c r="A84" s="23" t="s">
        <v>60</v>
      </c>
      <c r="B84" s="156">
        <v>9.1438548311892687E-2</v>
      </c>
      <c r="C84" s="156">
        <v>9.9781246099638884E-2</v>
      </c>
      <c r="D84" s="156">
        <v>5.7013729119265395E-2</v>
      </c>
      <c r="E84" s="156">
        <v>6.4058432051726927E-2</v>
      </c>
      <c r="F84" s="156">
        <v>7.9336600237814137E-2</v>
      </c>
      <c r="G84" s="156">
        <v>7.6066457521192551E-2</v>
      </c>
      <c r="H84" s="156">
        <v>0.11630963937489563</v>
      </c>
      <c r="I84" s="156">
        <v>0.13803326973966731</v>
      </c>
      <c r="J84" s="156">
        <v>0.12252630240638852</v>
      </c>
      <c r="K84" s="156">
        <v>5.4600342845431887E-2</v>
      </c>
      <c r="L84" s="156">
        <v>0.10714392688213614</v>
      </c>
      <c r="M84" s="156">
        <v>9.6721667977986744E-2</v>
      </c>
      <c r="N84" s="156">
        <v>0.10470868696056292</v>
      </c>
      <c r="O84" s="156">
        <v>0.14486280579855182</v>
      </c>
      <c r="P84" s="156">
        <v>0.13640246411369478</v>
      </c>
      <c r="Q84" s="156">
        <v>0.19863205412692728</v>
      </c>
    </row>
    <row r="85" spans="1:17" ht="12.95" customHeight="1" x14ac:dyDescent="0.25">
      <c r="A85" s="158" t="s">
        <v>112</v>
      </c>
      <c r="B85" s="157">
        <f t="shared" ref="B85:Q85" si="34">B86</f>
        <v>2.4697891430568134E-3</v>
      </c>
      <c r="C85" s="157">
        <f t="shared" si="34"/>
        <v>2.4326870803185342E-3</v>
      </c>
      <c r="D85" s="157">
        <f t="shared" si="34"/>
        <v>2.5440543541416353E-3</v>
      </c>
      <c r="E85" s="157">
        <f t="shared" si="34"/>
        <v>2.4204804049421328E-3</v>
      </c>
      <c r="F85" s="157">
        <f t="shared" si="34"/>
        <v>2.3912688700053245E-3</v>
      </c>
      <c r="G85" s="157">
        <f t="shared" si="34"/>
        <v>2.9781965309099026E-3</v>
      </c>
      <c r="H85" s="157">
        <f t="shared" si="34"/>
        <v>3.4918424734764562E-3</v>
      </c>
      <c r="I85" s="157">
        <f t="shared" si="34"/>
        <v>5.5500681655955173E-3</v>
      </c>
      <c r="J85" s="157">
        <f t="shared" si="34"/>
        <v>6.1423307240037169E-3</v>
      </c>
      <c r="K85" s="157">
        <f t="shared" si="34"/>
        <v>8.9000083512616422E-3</v>
      </c>
      <c r="L85" s="157">
        <f t="shared" si="34"/>
        <v>9.8093551128295639E-3</v>
      </c>
      <c r="M85" s="157">
        <f t="shared" si="34"/>
        <v>1.0990523766516328E-2</v>
      </c>
      <c r="N85" s="157">
        <f t="shared" si="34"/>
        <v>1.4487130778236249E-2</v>
      </c>
      <c r="O85" s="157">
        <f t="shared" si="34"/>
        <v>1.5659727435362585E-2</v>
      </c>
      <c r="P85" s="157">
        <f t="shared" si="34"/>
        <v>1.6732252543589409E-2</v>
      </c>
      <c r="Q85" s="157">
        <f t="shared" si="34"/>
        <v>1.7321016131580769E-2</v>
      </c>
    </row>
    <row r="86" spans="1:17" ht="12" customHeight="1" x14ac:dyDescent="0.25">
      <c r="A86" s="23" t="s">
        <v>60</v>
      </c>
      <c r="B86" s="156">
        <v>2.4697891430568134E-3</v>
      </c>
      <c r="C86" s="156">
        <v>2.4326870803185342E-3</v>
      </c>
      <c r="D86" s="156">
        <v>2.5440543541416353E-3</v>
      </c>
      <c r="E86" s="156">
        <v>2.4204804049421328E-3</v>
      </c>
      <c r="F86" s="156">
        <v>2.3912688700053245E-3</v>
      </c>
      <c r="G86" s="156">
        <v>2.9781965309099026E-3</v>
      </c>
      <c r="H86" s="156">
        <v>3.4918424734764562E-3</v>
      </c>
      <c r="I86" s="156">
        <v>5.5500681655955173E-3</v>
      </c>
      <c r="J86" s="156">
        <v>6.1423307240037169E-3</v>
      </c>
      <c r="K86" s="156">
        <v>8.9000083512616422E-3</v>
      </c>
      <c r="L86" s="156">
        <v>9.8093551128295639E-3</v>
      </c>
      <c r="M86" s="156">
        <v>1.0990523766516328E-2</v>
      </c>
      <c r="N86" s="156">
        <v>1.4487130778236249E-2</v>
      </c>
      <c r="O86" s="156">
        <v>1.5659727435362585E-2</v>
      </c>
      <c r="P86" s="156">
        <v>1.6732252543589409E-2</v>
      </c>
      <c r="Q86" s="156">
        <v>1.7321016131580769E-2</v>
      </c>
    </row>
    <row r="87" spans="1:17" ht="12" customHeight="1" x14ac:dyDescent="0.25">
      <c r="A87" s="158" t="s">
        <v>63</v>
      </c>
      <c r="B87" s="157">
        <f>SUM(B88:B89,B92:B93,B96:B97)</f>
        <v>3.5034466496444732</v>
      </c>
      <c r="C87" s="157">
        <f t="shared" ref="C87:Q87" si="35">SUM(C88:C89,C92:C93,C96:C97)</f>
        <v>3.3277907906922128</v>
      </c>
      <c r="D87" s="157">
        <f t="shared" si="35"/>
        <v>3.2244974032147771</v>
      </c>
      <c r="E87" s="157">
        <f t="shared" si="35"/>
        <v>3.0438788961927328</v>
      </c>
      <c r="F87" s="157">
        <f t="shared" si="35"/>
        <v>2.9388358789376929</v>
      </c>
      <c r="G87" s="157">
        <f t="shared" si="35"/>
        <v>3.1095329774538469</v>
      </c>
      <c r="H87" s="157">
        <f t="shared" si="35"/>
        <v>3.3034536363268274</v>
      </c>
      <c r="I87" s="157">
        <f t="shared" si="35"/>
        <v>4.4371584649275446</v>
      </c>
      <c r="J87" s="157">
        <f t="shared" si="35"/>
        <v>4.4227708640731107</v>
      </c>
      <c r="K87" s="157">
        <f t="shared" si="35"/>
        <v>5.3230159194677267</v>
      </c>
      <c r="L87" s="157">
        <f t="shared" si="35"/>
        <v>5.3719183876942873</v>
      </c>
      <c r="M87" s="157">
        <f t="shared" si="35"/>
        <v>5.6021285275077002</v>
      </c>
      <c r="N87" s="157">
        <f t="shared" si="35"/>
        <v>6.941430800805926</v>
      </c>
      <c r="O87" s="157">
        <f t="shared" si="35"/>
        <v>7.313609317691685</v>
      </c>
      <c r="P87" s="157">
        <f t="shared" si="35"/>
        <v>7.2991743128558344</v>
      </c>
      <c r="Q87" s="157">
        <f t="shared" si="35"/>
        <v>8.4346575001979947</v>
      </c>
    </row>
    <row r="88" spans="1:17" ht="12" customHeight="1" x14ac:dyDescent="0.25">
      <c r="A88" s="167" t="s">
        <v>156</v>
      </c>
      <c r="B88" s="132">
        <v>0.93305115294260754</v>
      </c>
      <c r="C88" s="132">
        <v>1.0224834814822941</v>
      </c>
      <c r="D88" s="132">
        <v>1.0851405108479721</v>
      </c>
      <c r="E88" s="132">
        <v>1.1011743395255682</v>
      </c>
      <c r="F88" s="132">
        <v>1.2046136215232914</v>
      </c>
      <c r="G88" s="132">
        <v>1.3120115408986492</v>
      </c>
      <c r="H88" s="132">
        <v>1.4070316614377396</v>
      </c>
      <c r="I88" s="132">
        <v>2.2080042796123234</v>
      </c>
      <c r="J88" s="132">
        <v>2.1638512947700352</v>
      </c>
      <c r="K88" s="132">
        <v>3.1654595287665988</v>
      </c>
      <c r="L88" s="132">
        <v>3.1119462174010222</v>
      </c>
      <c r="M88" s="132">
        <v>3.5097399905577036</v>
      </c>
      <c r="N88" s="132">
        <v>4.3918477291560469</v>
      </c>
      <c r="O88" s="132">
        <v>4.8499605901830405</v>
      </c>
      <c r="P88" s="132">
        <v>4.9600415480558322</v>
      </c>
      <c r="Q88" s="132">
        <v>6.0718409889041691</v>
      </c>
    </row>
    <row r="89" spans="1:17" ht="12" customHeight="1" x14ac:dyDescent="0.25">
      <c r="A89" s="167" t="s">
        <v>155</v>
      </c>
      <c r="B89" s="132">
        <f>SUM(B90:B91)</f>
        <v>1.3345195018117189E-3</v>
      </c>
      <c r="C89" s="132">
        <f t="shared" ref="C89:Q89" si="36">SUM(C90:C91)</f>
        <v>1.3814971520397972E-3</v>
      </c>
      <c r="D89" s="132">
        <f t="shared" si="36"/>
        <v>2.306484533324485E-3</v>
      </c>
      <c r="E89" s="132">
        <f t="shared" si="36"/>
        <v>2.3029414470405389E-3</v>
      </c>
      <c r="F89" s="132">
        <f t="shared" si="36"/>
        <v>3.6052746612684487E-3</v>
      </c>
      <c r="G89" s="132">
        <f t="shared" si="36"/>
        <v>5.5686797269729141E-3</v>
      </c>
      <c r="H89" s="132">
        <f t="shared" si="36"/>
        <v>7.9151527215781999E-3</v>
      </c>
      <c r="I89" s="132">
        <f t="shared" si="36"/>
        <v>2.7873800145362462E-2</v>
      </c>
      <c r="J89" s="132">
        <f t="shared" si="36"/>
        <v>5.8680447206960827E-2</v>
      </c>
      <c r="K89" s="132">
        <f t="shared" si="36"/>
        <v>0.14543528185994922</v>
      </c>
      <c r="L89" s="132">
        <f t="shared" si="36"/>
        <v>0.19807044371276938</v>
      </c>
      <c r="M89" s="132">
        <f t="shared" si="36"/>
        <v>0.28287394496364932</v>
      </c>
      <c r="N89" s="132">
        <f t="shared" si="36"/>
        <v>0.4084360400106104</v>
      </c>
      <c r="O89" s="132">
        <f t="shared" si="36"/>
        <v>0.50752790745041021</v>
      </c>
      <c r="P89" s="132">
        <f t="shared" si="36"/>
        <v>0.5810358971482521</v>
      </c>
      <c r="Q89" s="132">
        <f t="shared" si="36"/>
        <v>0.76090530426280467</v>
      </c>
    </row>
    <row r="90" spans="1:17" ht="12" customHeight="1" x14ac:dyDescent="0.25">
      <c r="A90" s="166" t="s">
        <v>55</v>
      </c>
      <c r="B90" s="165">
        <v>1.082039695651571E-3</v>
      </c>
      <c r="C90" s="165">
        <v>1.1718535461697763E-3</v>
      </c>
      <c r="D90" s="165">
        <v>1.8624629665626724E-3</v>
      </c>
      <c r="E90" s="165">
        <v>1.8622741508491636E-3</v>
      </c>
      <c r="F90" s="165">
        <v>2.8999957555193574E-3</v>
      </c>
      <c r="G90" s="165">
        <v>4.4690898665014087E-3</v>
      </c>
      <c r="H90" s="165">
        <v>6.3401773305686842E-3</v>
      </c>
      <c r="I90" s="165">
        <v>2.2289829426015647E-2</v>
      </c>
      <c r="J90" s="165">
        <v>4.6736311886301334E-2</v>
      </c>
      <c r="K90" s="165">
        <v>0.11563040810700849</v>
      </c>
      <c r="L90" s="165">
        <v>0.15718301594898154</v>
      </c>
      <c r="M90" s="165">
        <v>0.22438479502991626</v>
      </c>
      <c r="N90" s="165">
        <v>0.32368424379597738</v>
      </c>
      <c r="O90" s="165">
        <v>0.4018208792165297</v>
      </c>
      <c r="P90" s="165">
        <v>0.45967226863285854</v>
      </c>
      <c r="Q90" s="165">
        <v>0.60146319142015769</v>
      </c>
    </row>
    <row r="91" spans="1:17" ht="12" customHeight="1" x14ac:dyDescent="0.25">
      <c r="A91" s="147" t="s">
        <v>59</v>
      </c>
      <c r="B91" s="164">
        <v>2.5247980616014792E-4</v>
      </c>
      <c r="C91" s="164">
        <v>2.0964360587002093E-4</v>
      </c>
      <c r="D91" s="164">
        <v>4.4402156676181251E-4</v>
      </c>
      <c r="E91" s="164">
        <v>4.4066729619137546E-4</v>
      </c>
      <c r="F91" s="164">
        <v>7.0527890574909144E-4</v>
      </c>
      <c r="G91" s="164">
        <v>1.0995898604715055E-3</v>
      </c>
      <c r="H91" s="164">
        <v>1.5749753910095151E-3</v>
      </c>
      <c r="I91" s="164">
        <v>5.5839707193468154E-3</v>
      </c>
      <c r="J91" s="164">
        <v>1.1944135320659494E-2</v>
      </c>
      <c r="K91" s="164">
        <v>2.9804873752940723E-2</v>
      </c>
      <c r="L91" s="164">
        <v>4.0887427763787849E-2</v>
      </c>
      <c r="M91" s="164">
        <v>5.8489149933733074E-2</v>
      </c>
      <c r="N91" s="164">
        <v>8.4751796214632996E-2</v>
      </c>
      <c r="O91" s="164">
        <v>0.10570702823388051</v>
      </c>
      <c r="P91" s="164">
        <v>0.12136362851539359</v>
      </c>
      <c r="Q91" s="164">
        <v>0.159442112842647</v>
      </c>
    </row>
    <row r="92" spans="1:17" ht="12" customHeight="1" x14ac:dyDescent="0.25">
      <c r="A92" s="163" t="s">
        <v>144</v>
      </c>
      <c r="B92" s="162">
        <v>0.79859044243463451</v>
      </c>
      <c r="C92" s="162">
        <v>0.97018156063895478</v>
      </c>
      <c r="D92" s="162">
        <v>0.85806329513204083</v>
      </c>
      <c r="E92" s="162">
        <v>0.98624097684738354</v>
      </c>
      <c r="F92" s="162">
        <v>1.0230093902380784</v>
      </c>
      <c r="G92" s="162">
        <v>0.9910603624208274</v>
      </c>
      <c r="H92" s="162">
        <v>1.0369427239439561</v>
      </c>
      <c r="I92" s="162">
        <v>0.9436721229551891</v>
      </c>
      <c r="J92" s="162">
        <v>0.86183976381641747</v>
      </c>
      <c r="K92" s="162">
        <v>0.50708376892654705</v>
      </c>
      <c r="L92" s="162">
        <v>0.31349105341993183</v>
      </c>
      <c r="M92" s="162">
        <v>0</v>
      </c>
      <c r="N92" s="162">
        <v>0</v>
      </c>
      <c r="O92" s="162">
        <v>1.6479228441376892</v>
      </c>
      <c r="P92" s="162">
        <v>1.5005781040721697</v>
      </c>
      <c r="Q92" s="162">
        <v>1.1811052730457343</v>
      </c>
    </row>
    <row r="93" spans="1:17" ht="12" customHeight="1" x14ac:dyDescent="0.25">
      <c r="A93" s="161" t="s">
        <v>143</v>
      </c>
      <c r="B93" s="160">
        <f>SUM(B94:B95)</f>
        <v>1.1540582474673217E-3</v>
      </c>
      <c r="C93" s="160">
        <f t="shared" ref="C93:Q93" si="37">SUM(C94:C95)</f>
        <v>1.1863595336308473E-3</v>
      </c>
      <c r="D93" s="160">
        <f t="shared" si="37"/>
        <v>1.710656230350657E-3</v>
      </c>
      <c r="E93" s="160">
        <f t="shared" si="37"/>
        <v>1.9927508960568196E-3</v>
      </c>
      <c r="F93" s="160">
        <f t="shared" si="37"/>
        <v>3.1217034647856119E-3</v>
      </c>
      <c r="G93" s="160">
        <f t="shared" si="37"/>
        <v>4.5406998621965351E-3</v>
      </c>
      <c r="H93" s="160">
        <f t="shared" si="37"/>
        <v>6.0006600255379855E-3</v>
      </c>
      <c r="I93" s="160">
        <f t="shared" si="37"/>
        <v>1.2471293756920082E-2</v>
      </c>
      <c r="J93" s="160">
        <f t="shared" si="37"/>
        <v>2.4379837313670778E-2</v>
      </c>
      <c r="K93" s="160">
        <f t="shared" si="37"/>
        <v>2.4273174010250108E-2</v>
      </c>
      <c r="L93" s="160">
        <f t="shared" si="37"/>
        <v>2.0849386758337515E-2</v>
      </c>
      <c r="M93" s="160">
        <f t="shared" si="37"/>
        <v>0</v>
      </c>
      <c r="N93" s="160">
        <f t="shared" si="37"/>
        <v>0</v>
      </c>
      <c r="O93" s="160">
        <f t="shared" si="37"/>
        <v>0.17949595726206677</v>
      </c>
      <c r="P93" s="160">
        <f t="shared" si="37"/>
        <v>0.18285921048040737</v>
      </c>
      <c r="Q93" s="160">
        <f t="shared" si="37"/>
        <v>0.15383428988547676</v>
      </c>
    </row>
    <row r="94" spans="1:17" ht="12" customHeight="1" x14ac:dyDescent="0.25">
      <c r="A94" s="148" t="s">
        <v>57</v>
      </c>
      <c r="B94" s="156">
        <v>9.0157844130717363E-4</v>
      </c>
      <c r="C94" s="156">
        <v>9.7671592776082646E-4</v>
      </c>
      <c r="D94" s="156">
        <v>1.3300663159833892E-3</v>
      </c>
      <c r="E94" s="156">
        <v>1.5520835998654441E-3</v>
      </c>
      <c r="F94" s="156">
        <v>2.4164245590365206E-3</v>
      </c>
      <c r="G94" s="156">
        <v>3.5057917582233537E-3</v>
      </c>
      <c r="H94" s="156">
        <v>4.6225565584046592E-3</v>
      </c>
      <c r="I94" s="156">
        <v>9.5807677374934955E-3</v>
      </c>
      <c r="J94" s="156">
        <v>1.867319488268902E-2</v>
      </c>
      <c r="K94" s="156">
        <v>1.8538902997380081E-2</v>
      </c>
      <c r="L94" s="156">
        <v>1.5889272570599317E-2</v>
      </c>
      <c r="M94" s="156">
        <v>0</v>
      </c>
      <c r="N94" s="156">
        <v>0</v>
      </c>
      <c r="O94" s="156">
        <v>0.13658385777003548</v>
      </c>
      <c r="P94" s="156">
        <v>0.13906683407441278</v>
      </c>
      <c r="Q94" s="156">
        <v>0.11691781728539501</v>
      </c>
    </row>
    <row r="95" spans="1:17" ht="12" customHeight="1" x14ac:dyDescent="0.25">
      <c r="A95" s="148" t="s">
        <v>59</v>
      </c>
      <c r="B95" s="156">
        <v>2.5247980616014803E-4</v>
      </c>
      <c r="C95" s="156">
        <v>2.0964360587002093E-4</v>
      </c>
      <c r="D95" s="156">
        <v>3.805899143672678E-4</v>
      </c>
      <c r="E95" s="156">
        <v>4.4066729619137546E-4</v>
      </c>
      <c r="F95" s="156">
        <v>7.0527890574909144E-4</v>
      </c>
      <c r="G95" s="156">
        <v>1.0349081039731812E-3</v>
      </c>
      <c r="H95" s="156">
        <v>1.378103467133326E-3</v>
      </c>
      <c r="I95" s="156">
        <v>2.8905260194265867E-3</v>
      </c>
      <c r="J95" s="156">
        <v>5.7066424309817586E-3</v>
      </c>
      <c r="K95" s="156">
        <v>5.7342710128700271E-3</v>
      </c>
      <c r="L95" s="156">
        <v>4.9601141877381981E-3</v>
      </c>
      <c r="M95" s="156">
        <v>0</v>
      </c>
      <c r="N95" s="156">
        <v>0</v>
      </c>
      <c r="O95" s="156">
        <v>4.2912099492031293E-2</v>
      </c>
      <c r="P95" s="156">
        <v>4.37923764059946E-2</v>
      </c>
      <c r="Q95" s="156">
        <v>3.6916472600081754E-2</v>
      </c>
    </row>
    <row r="96" spans="1:17" ht="12" customHeight="1" x14ac:dyDescent="0.25">
      <c r="A96" s="163" t="s">
        <v>142</v>
      </c>
      <c r="B96" s="162">
        <v>1.7669637391719513</v>
      </c>
      <c r="C96" s="162">
        <v>1.3306415103485847</v>
      </c>
      <c r="D96" s="162">
        <v>1.27449913986708</v>
      </c>
      <c r="E96" s="162">
        <v>0.9501166306574278</v>
      </c>
      <c r="F96" s="162">
        <v>0.70238219786169998</v>
      </c>
      <c r="G96" s="162">
        <v>0.79270229643669865</v>
      </c>
      <c r="H96" s="162">
        <v>0.84060384897783125</v>
      </c>
      <c r="I96" s="162">
        <v>1.2286849536136266</v>
      </c>
      <c r="J96" s="162">
        <v>1.2774519527718462</v>
      </c>
      <c r="K96" s="162">
        <v>1.4100795285297825</v>
      </c>
      <c r="L96" s="162">
        <v>1.6169971486530761</v>
      </c>
      <c r="M96" s="162">
        <v>1.6656169791484527</v>
      </c>
      <c r="N96" s="162">
        <v>1.9461633191138166</v>
      </c>
      <c r="O96" s="162">
        <v>0.11576920204404688</v>
      </c>
      <c r="P96" s="162">
        <v>6.6473891226926721E-2</v>
      </c>
      <c r="Q96" s="162">
        <v>0.23610262927965159</v>
      </c>
    </row>
    <row r="97" spans="1:17" ht="12" customHeight="1" x14ac:dyDescent="0.25">
      <c r="A97" s="161" t="s">
        <v>141</v>
      </c>
      <c r="B97" s="160">
        <f>SUM(B98:B99)</f>
        <v>2.352737346000671E-3</v>
      </c>
      <c r="C97" s="160">
        <f t="shared" ref="C97:Q97" si="38">SUM(C98:C99)</f>
        <v>1.9163815367088249E-3</v>
      </c>
      <c r="D97" s="160">
        <f t="shared" si="38"/>
        <v>2.7773166040094277E-3</v>
      </c>
      <c r="E97" s="160">
        <f t="shared" si="38"/>
        <v>2.0512568192554053E-3</v>
      </c>
      <c r="F97" s="160">
        <f t="shared" si="38"/>
        <v>2.1036911885688623E-3</v>
      </c>
      <c r="G97" s="160">
        <f t="shared" si="38"/>
        <v>3.6493981085018914E-3</v>
      </c>
      <c r="H97" s="160">
        <f t="shared" si="38"/>
        <v>4.9595892201839686E-3</v>
      </c>
      <c r="I97" s="160">
        <f t="shared" si="38"/>
        <v>1.6452014844122471E-2</v>
      </c>
      <c r="J97" s="160">
        <f t="shared" si="38"/>
        <v>3.656756819418068E-2</v>
      </c>
      <c r="K97" s="160">
        <f t="shared" si="38"/>
        <v>7.0684637374599485E-2</v>
      </c>
      <c r="L97" s="160">
        <f t="shared" si="38"/>
        <v>0.11056413774914958</v>
      </c>
      <c r="M97" s="160">
        <f t="shared" si="38"/>
        <v>0.1438976128378941</v>
      </c>
      <c r="N97" s="160">
        <f t="shared" si="38"/>
        <v>0.19498371252545188</v>
      </c>
      <c r="O97" s="160">
        <f t="shared" si="38"/>
        <v>1.2932816614430961E-2</v>
      </c>
      <c r="P97" s="160">
        <f t="shared" si="38"/>
        <v>8.1856618722456996E-3</v>
      </c>
      <c r="Q97" s="160">
        <f t="shared" si="38"/>
        <v>3.086901482015807E-2</v>
      </c>
    </row>
    <row r="98" spans="1:17" ht="12" customHeight="1" x14ac:dyDescent="0.25">
      <c r="A98" s="148" t="s">
        <v>60</v>
      </c>
      <c r="B98" s="156">
        <v>1.7846577821403382E-3</v>
      </c>
      <c r="C98" s="156">
        <v>1.5495052264362882E-3</v>
      </c>
      <c r="D98" s="156">
        <v>2.0795684276694367E-3</v>
      </c>
      <c r="E98" s="156">
        <v>1.5476370521795475E-3</v>
      </c>
      <c r="F98" s="156">
        <v>1.5907610752967961E-3</v>
      </c>
      <c r="G98" s="156">
        <v>2.7438535175253577E-3</v>
      </c>
      <c r="H98" s="156">
        <v>3.7783576769268318E-3</v>
      </c>
      <c r="I98" s="156">
        <v>1.2379000907657737E-2</v>
      </c>
      <c r="J98" s="156">
        <v>2.754311039634906E-2</v>
      </c>
      <c r="K98" s="156">
        <v>5.1548174808393687E-2</v>
      </c>
      <c r="L98" s="156">
        <v>8.1741852604184373E-2</v>
      </c>
      <c r="M98" s="156">
        <v>0.10642172729682942</v>
      </c>
      <c r="N98" s="156">
        <v>0.14351771640142397</v>
      </c>
      <c r="O98" s="156">
        <v>9.6524845159761518E-3</v>
      </c>
      <c r="P98" s="156">
        <v>6.1162050603770519E-3</v>
      </c>
      <c r="Q98" s="156">
        <v>2.3326939772829541E-2</v>
      </c>
    </row>
    <row r="99" spans="1:17" ht="12" customHeight="1" x14ac:dyDescent="0.25">
      <c r="A99" s="148" t="s">
        <v>59</v>
      </c>
      <c r="B99" s="156">
        <v>5.6807956386033286E-4</v>
      </c>
      <c r="C99" s="156">
        <v>3.6687631027253664E-4</v>
      </c>
      <c r="D99" s="156">
        <v>6.9774817633999099E-4</v>
      </c>
      <c r="E99" s="156">
        <v>5.0361976707585787E-4</v>
      </c>
      <c r="F99" s="156">
        <v>5.1293011327206641E-4</v>
      </c>
      <c r="G99" s="156">
        <v>9.0554459097653365E-4</v>
      </c>
      <c r="H99" s="156">
        <v>1.1812315432571364E-3</v>
      </c>
      <c r="I99" s="156">
        <v>4.0730139364647342E-3</v>
      </c>
      <c r="J99" s="156">
        <v>9.0244577978316181E-3</v>
      </c>
      <c r="K99" s="156">
        <v>1.9136462566205794E-2</v>
      </c>
      <c r="L99" s="156">
        <v>2.8822285144965206E-2</v>
      </c>
      <c r="M99" s="156">
        <v>3.7475885541064673E-2</v>
      </c>
      <c r="N99" s="156">
        <v>5.1465996124027927E-2</v>
      </c>
      <c r="O99" s="156">
        <v>3.2803320984548094E-3</v>
      </c>
      <c r="P99" s="156">
        <v>2.0694568118686473E-3</v>
      </c>
      <c r="Q99" s="156">
        <v>7.5420750473285288E-3</v>
      </c>
    </row>
    <row r="100" spans="1:17" ht="12" customHeight="1" x14ac:dyDescent="0.25">
      <c r="A100" s="158" t="s">
        <v>62</v>
      </c>
      <c r="B100" s="157">
        <f>SUM(B101:B103)</f>
        <v>0.80629642671847013</v>
      </c>
      <c r="C100" s="157">
        <f t="shared" ref="C100:Q100" si="39">SUM(C101:C103)</f>
        <v>0.77002345369516967</v>
      </c>
      <c r="D100" s="157">
        <f t="shared" si="39"/>
        <v>0.73911100657857942</v>
      </c>
      <c r="E100" s="157">
        <f t="shared" si="39"/>
        <v>0.69828384692521905</v>
      </c>
      <c r="F100" s="157">
        <f t="shared" si="39"/>
        <v>0.67867539034934732</v>
      </c>
      <c r="G100" s="157">
        <f t="shared" si="39"/>
        <v>0.7157836727782656</v>
      </c>
      <c r="H100" s="157">
        <f t="shared" si="39"/>
        <v>0.7694115087306469</v>
      </c>
      <c r="I100" s="157">
        <f t="shared" si="39"/>
        <v>1.0158588547475536</v>
      </c>
      <c r="J100" s="157">
        <f t="shared" si="39"/>
        <v>1.019821364113398</v>
      </c>
      <c r="K100" s="157">
        <f t="shared" si="39"/>
        <v>1.1539557598163381</v>
      </c>
      <c r="L100" s="157">
        <f t="shared" si="39"/>
        <v>1.2186426361003306</v>
      </c>
      <c r="M100" s="157">
        <f t="shared" si="39"/>
        <v>1.2387093888764888</v>
      </c>
      <c r="N100" s="157">
        <f t="shared" si="39"/>
        <v>1.5169709882362921</v>
      </c>
      <c r="O100" s="157">
        <f t="shared" si="39"/>
        <v>1.7358965105442172</v>
      </c>
      <c r="P100" s="157">
        <f t="shared" si="39"/>
        <v>1.7302224873260208</v>
      </c>
      <c r="Q100" s="157">
        <f t="shared" si="39"/>
        <v>2.084158659515797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0.16753947504356018</v>
      </c>
      <c r="C102" s="156">
        <v>0.19414729814181031</v>
      </c>
      <c r="D102" s="156">
        <v>0.16159829121802149</v>
      </c>
      <c r="E102" s="156">
        <v>0.14481373264996275</v>
      </c>
      <c r="F102" s="156">
        <v>0.15937801418221487</v>
      </c>
      <c r="G102" s="156">
        <v>0.18760203361069633</v>
      </c>
      <c r="H102" s="156">
        <v>0.25190011932223755</v>
      </c>
      <c r="I102" s="156">
        <v>0.21161571272515667</v>
      </c>
      <c r="J102" s="156">
        <v>0.23805276766182865</v>
      </c>
      <c r="K102" s="156">
        <v>0.11874703335604851</v>
      </c>
      <c r="L102" s="156">
        <v>0.21921412464075585</v>
      </c>
      <c r="M102" s="156">
        <v>0.17129774927418415</v>
      </c>
      <c r="N102" s="156">
        <v>9.4424256986553073E-2</v>
      </c>
      <c r="O102" s="156">
        <v>0.55262854910467296</v>
      </c>
      <c r="P102" s="156">
        <v>0.3875133765359231</v>
      </c>
      <c r="Q102" s="156">
        <v>0.4237780032128502</v>
      </c>
    </row>
    <row r="103" spans="1:17" ht="12" customHeight="1" x14ac:dyDescent="0.25">
      <c r="A103" s="29" t="s">
        <v>140</v>
      </c>
      <c r="B103" s="57">
        <v>0.63875695167490998</v>
      </c>
      <c r="C103" s="57">
        <v>0.57587615555335936</v>
      </c>
      <c r="D103" s="57">
        <v>0.57751271536055793</v>
      </c>
      <c r="E103" s="57">
        <v>0.55347011427525628</v>
      </c>
      <c r="F103" s="57">
        <v>0.51929737616713245</v>
      </c>
      <c r="G103" s="57">
        <v>0.52818163916756922</v>
      </c>
      <c r="H103" s="57">
        <v>0.51751138940840935</v>
      </c>
      <c r="I103" s="57">
        <v>0.80424314202239688</v>
      </c>
      <c r="J103" s="57">
        <v>0.78176859645156938</v>
      </c>
      <c r="K103" s="57">
        <v>1.0352087264602896</v>
      </c>
      <c r="L103" s="57">
        <v>0.99942851145957468</v>
      </c>
      <c r="M103" s="57">
        <v>1.0674116396023048</v>
      </c>
      <c r="N103" s="57">
        <v>1.4225467312497391</v>
      </c>
      <c r="O103" s="57">
        <v>1.1832679614395443</v>
      </c>
      <c r="P103" s="57">
        <v>1.3427091107900977</v>
      </c>
      <c r="Q103" s="57">
        <v>1.6603806563029468</v>
      </c>
    </row>
    <row r="104" spans="1:17" s="28" customFormat="1" ht="12" customHeight="1" x14ac:dyDescent="0.25">
      <c r="B104"/>
    </row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40">SUM(C106,C109,C111,C120)</f>
        <v>0</v>
      </c>
      <c r="D105" s="168">
        <f t="shared" si="40"/>
        <v>0</v>
      </c>
      <c r="E105" s="168">
        <f t="shared" si="40"/>
        <v>0</v>
      </c>
      <c r="F105" s="168">
        <f t="shared" si="40"/>
        <v>0</v>
      </c>
      <c r="G105" s="168">
        <f t="shared" si="40"/>
        <v>0</v>
      </c>
      <c r="H105" s="168">
        <f t="shared" si="40"/>
        <v>0</v>
      </c>
      <c r="I105" s="168">
        <f t="shared" si="40"/>
        <v>0</v>
      </c>
      <c r="J105" s="168">
        <f t="shared" si="40"/>
        <v>0</v>
      </c>
      <c r="K105" s="168">
        <f t="shared" si="40"/>
        <v>0</v>
      </c>
      <c r="L105" s="168">
        <f t="shared" si="40"/>
        <v>0</v>
      </c>
      <c r="M105" s="168">
        <f t="shared" si="40"/>
        <v>0</v>
      </c>
      <c r="N105" s="168">
        <f t="shared" si="40"/>
        <v>0</v>
      </c>
      <c r="O105" s="168">
        <f t="shared" si="40"/>
        <v>0</v>
      </c>
      <c r="P105" s="168">
        <f t="shared" si="40"/>
        <v>0</v>
      </c>
      <c r="Q105" s="168">
        <f t="shared" si="40"/>
        <v>0</v>
      </c>
    </row>
    <row r="106" spans="1:17" ht="12.95" customHeight="1" x14ac:dyDescent="0.25">
      <c r="A106" s="158" t="s">
        <v>65</v>
      </c>
      <c r="B106" s="157">
        <f t="shared" ref="B106" si="41">SUM(B107:B108)</f>
        <v>0</v>
      </c>
      <c r="C106" s="157">
        <f t="shared" ref="C106:Q106" si="42">SUM(C107:C108)</f>
        <v>0</v>
      </c>
      <c r="D106" s="157">
        <f t="shared" si="42"/>
        <v>0</v>
      </c>
      <c r="E106" s="157">
        <f t="shared" si="42"/>
        <v>0</v>
      </c>
      <c r="F106" s="157">
        <f t="shared" si="42"/>
        <v>0</v>
      </c>
      <c r="G106" s="157">
        <f t="shared" si="42"/>
        <v>0</v>
      </c>
      <c r="H106" s="157">
        <f t="shared" si="42"/>
        <v>0</v>
      </c>
      <c r="I106" s="157">
        <f t="shared" si="42"/>
        <v>0</v>
      </c>
      <c r="J106" s="157">
        <f t="shared" si="42"/>
        <v>0</v>
      </c>
      <c r="K106" s="157">
        <f t="shared" si="42"/>
        <v>0</v>
      </c>
      <c r="L106" s="157">
        <f t="shared" si="42"/>
        <v>0</v>
      </c>
      <c r="M106" s="157">
        <f t="shared" si="42"/>
        <v>0</v>
      </c>
      <c r="N106" s="157">
        <f t="shared" si="42"/>
        <v>0</v>
      </c>
      <c r="O106" s="157">
        <f t="shared" si="42"/>
        <v>0</v>
      </c>
      <c r="P106" s="157">
        <f t="shared" si="42"/>
        <v>0</v>
      </c>
      <c r="Q106" s="157">
        <f t="shared" si="42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43">B110</f>
        <v>0</v>
      </c>
      <c r="C109" s="157">
        <f t="shared" si="43"/>
        <v>0</v>
      </c>
      <c r="D109" s="157">
        <f t="shared" si="43"/>
        <v>0</v>
      </c>
      <c r="E109" s="157">
        <f t="shared" si="43"/>
        <v>0</v>
      </c>
      <c r="F109" s="157">
        <f t="shared" si="43"/>
        <v>0</v>
      </c>
      <c r="G109" s="157">
        <f t="shared" si="43"/>
        <v>0</v>
      </c>
      <c r="H109" s="157">
        <f t="shared" si="43"/>
        <v>0</v>
      </c>
      <c r="I109" s="157">
        <f t="shared" si="43"/>
        <v>0</v>
      </c>
      <c r="J109" s="157">
        <f t="shared" si="43"/>
        <v>0</v>
      </c>
      <c r="K109" s="157">
        <f t="shared" si="43"/>
        <v>0</v>
      </c>
      <c r="L109" s="157">
        <f t="shared" si="43"/>
        <v>0</v>
      </c>
      <c r="M109" s="157">
        <f t="shared" si="43"/>
        <v>0</v>
      </c>
      <c r="N109" s="157">
        <f t="shared" si="43"/>
        <v>0</v>
      </c>
      <c r="O109" s="157">
        <f t="shared" si="43"/>
        <v>0</v>
      </c>
      <c r="P109" s="157">
        <f t="shared" si="43"/>
        <v>0</v>
      </c>
      <c r="Q109" s="157">
        <f t="shared" si="43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44">SUM(C112:C113,C116:C117)</f>
        <v>0</v>
      </c>
      <c r="D111" s="157">
        <f t="shared" si="44"/>
        <v>0</v>
      </c>
      <c r="E111" s="157">
        <f t="shared" si="44"/>
        <v>0</v>
      </c>
      <c r="F111" s="157">
        <f t="shared" si="44"/>
        <v>0</v>
      </c>
      <c r="G111" s="157">
        <f t="shared" si="44"/>
        <v>0</v>
      </c>
      <c r="H111" s="157">
        <f t="shared" si="44"/>
        <v>0</v>
      </c>
      <c r="I111" s="157">
        <f t="shared" si="44"/>
        <v>0</v>
      </c>
      <c r="J111" s="157">
        <f t="shared" si="44"/>
        <v>0</v>
      </c>
      <c r="K111" s="157">
        <f t="shared" si="44"/>
        <v>0</v>
      </c>
      <c r="L111" s="157">
        <f t="shared" si="44"/>
        <v>0</v>
      </c>
      <c r="M111" s="157">
        <f t="shared" si="44"/>
        <v>0</v>
      </c>
      <c r="N111" s="157">
        <f t="shared" si="44"/>
        <v>0</v>
      </c>
      <c r="O111" s="157">
        <f t="shared" si="44"/>
        <v>0</v>
      </c>
      <c r="P111" s="157">
        <f t="shared" si="44"/>
        <v>0</v>
      </c>
      <c r="Q111" s="157">
        <f t="shared" si="44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45">SUM(C114:C115)</f>
        <v>0</v>
      </c>
      <c r="D113" s="132">
        <f t="shared" si="45"/>
        <v>0</v>
      </c>
      <c r="E113" s="132">
        <f t="shared" si="45"/>
        <v>0</v>
      </c>
      <c r="F113" s="132">
        <f t="shared" si="45"/>
        <v>0</v>
      </c>
      <c r="G113" s="132">
        <f t="shared" si="45"/>
        <v>0</v>
      </c>
      <c r="H113" s="132">
        <f t="shared" si="45"/>
        <v>0</v>
      </c>
      <c r="I113" s="132">
        <f t="shared" si="45"/>
        <v>0</v>
      </c>
      <c r="J113" s="132">
        <f t="shared" si="45"/>
        <v>0</v>
      </c>
      <c r="K113" s="132">
        <f t="shared" si="45"/>
        <v>0</v>
      </c>
      <c r="L113" s="132">
        <f t="shared" si="45"/>
        <v>0</v>
      </c>
      <c r="M113" s="132">
        <f t="shared" si="45"/>
        <v>0</v>
      </c>
      <c r="N113" s="132">
        <f t="shared" si="45"/>
        <v>0</v>
      </c>
      <c r="O113" s="132">
        <f t="shared" si="45"/>
        <v>0</v>
      </c>
      <c r="P113" s="132">
        <f t="shared" si="45"/>
        <v>0</v>
      </c>
      <c r="Q113" s="132">
        <f t="shared" si="45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46">SUM(C118:C119)</f>
        <v>0</v>
      </c>
      <c r="D117" s="160">
        <f t="shared" si="46"/>
        <v>0</v>
      </c>
      <c r="E117" s="160">
        <f t="shared" si="46"/>
        <v>0</v>
      </c>
      <c r="F117" s="160">
        <f t="shared" si="46"/>
        <v>0</v>
      </c>
      <c r="G117" s="160">
        <f t="shared" si="46"/>
        <v>0</v>
      </c>
      <c r="H117" s="160">
        <f t="shared" si="46"/>
        <v>0</v>
      </c>
      <c r="I117" s="160">
        <f t="shared" si="46"/>
        <v>0</v>
      </c>
      <c r="J117" s="160">
        <f t="shared" si="46"/>
        <v>0</v>
      </c>
      <c r="K117" s="160">
        <f t="shared" si="46"/>
        <v>0</v>
      </c>
      <c r="L117" s="160">
        <f t="shared" si="46"/>
        <v>0</v>
      </c>
      <c r="M117" s="160">
        <f t="shared" si="46"/>
        <v>0</v>
      </c>
      <c r="N117" s="160">
        <f t="shared" si="46"/>
        <v>0</v>
      </c>
      <c r="O117" s="160">
        <f t="shared" si="46"/>
        <v>0</v>
      </c>
      <c r="P117" s="160">
        <f t="shared" si="46"/>
        <v>0</v>
      </c>
      <c r="Q117" s="160">
        <f t="shared" si="46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47">SUM(C121:C122)</f>
        <v>0</v>
      </c>
      <c r="D120" s="157">
        <f t="shared" si="47"/>
        <v>0</v>
      </c>
      <c r="E120" s="157">
        <f t="shared" si="47"/>
        <v>0</v>
      </c>
      <c r="F120" s="157">
        <f t="shared" si="47"/>
        <v>0</v>
      </c>
      <c r="G120" s="157">
        <f t="shared" si="47"/>
        <v>0</v>
      </c>
      <c r="H120" s="157">
        <f t="shared" si="47"/>
        <v>0</v>
      </c>
      <c r="I120" s="157">
        <f t="shared" si="47"/>
        <v>0</v>
      </c>
      <c r="J120" s="157">
        <f t="shared" si="47"/>
        <v>0</v>
      </c>
      <c r="K120" s="157">
        <f t="shared" si="47"/>
        <v>0</v>
      </c>
      <c r="L120" s="157">
        <f t="shared" si="47"/>
        <v>0</v>
      </c>
      <c r="M120" s="157">
        <f t="shared" si="47"/>
        <v>0</v>
      </c>
      <c r="N120" s="157">
        <f t="shared" si="47"/>
        <v>0</v>
      </c>
      <c r="O120" s="157">
        <f t="shared" si="47"/>
        <v>0</v>
      </c>
      <c r="P120" s="157">
        <f t="shared" si="47"/>
        <v>0</v>
      </c>
      <c r="Q120" s="157">
        <f t="shared" si="47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>
      <c r="B123"/>
    </row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48">SUM(C125,C128,C130,C139)</f>
        <v>0</v>
      </c>
      <c r="D124" s="168">
        <f t="shared" si="48"/>
        <v>0</v>
      </c>
      <c r="E124" s="168">
        <f t="shared" si="48"/>
        <v>0</v>
      </c>
      <c r="F124" s="168">
        <f t="shared" si="48"/>
        <v>0</v>
      </c>
      <c r="G124" s="168">
        <f t="shared" si="48"/>
        <v>0</v>
      </c>
      <c r="H124" s="168">
        <f t="shared" si="48"/>
        <v>0</v>
      </c>
      <c r="I124" s="168">
        <f t="shared" si="48"/>
        <v>0</v>
      </c>
      <c r="J124" s="168">
        <f t="shared" si="48"/>
        <v>0</v>
      </c>
      <c r="K124" s="168">
        <f t="shared" si="48"/>
        <v>0</v>
      </c>
      <c r="L124" s="168">
        <f t="shared" si="48"/>
        <v>0</v>
      </c>
      <c r="M124" s="168">
        <f t="shared" si="48"/>
        <v>0</v>
      </c>
      <c r="N124" s="168">
        <f t="shared" si="48"/>
        <v>0</v>
      </c>
      <c r="O124" s="168">
        <f t="shared" si="48"/>
        <v>0</v>
      </c>
      <c r="P124" s="168">
        <f t="shared" si="48"/>
        <v>0</v>
      </c>
      <c r="Q124" s="168">
        <f t="shared" si="48"/>
        <v>0</v>
      </c>
    </row>
    <row r="125" spans="1:17" ht="12.95" customHeight="1" x14ac:dyDescent="0.25">
      <c r="A125" s="158" t="s">
        <v>65</v>
      </c>
      <c r="B125" s="157">
        <f t="shared" ref="B125" si="49">SUM(B126:B127)</f>
        <v>0</v>
      </c>
      <c r="C125" s="157">
        <f t="shared" ref="C125:Q125" si="50">SUM(C126:C127)</f>
        <v>0</v>
      </c>
      <c r="D125" s="157">
        <f t="shared" si="50"/>
        <v>0</v>
      </c>
      <c r="E125" s="157">
        <f t="shared" si="50"/>
        <v>0</v>
      </c>
      <c r="F125" s="157">
        <f t="shared" si="50"/>
        <v>0</v>
      </c>
      <c r="G125" s="157">
        <f t="shared" si="50"/>
        <v>0</v>
      </c>
      <c r="H125" s="157">
        <f t="shared" si="50"/>
        <v>0</v>
      </c>
      <c r="I125" s="157">
        <f t="shared" si="50"/>
        <v>0</v>
      </c>
      <c r="J125" s="157">
        <f t="shared" si="50"/>
        <v>0</v>
      </c>
      <c r="K125" s="157">
        <f t="shared" si="50"/>
        <v>0</v>
      </c>
      <c r="L125" s="157">
        <f t="shared" si="50"/>
        <v>0</v>
      </c>
      <c r="M125" s="157">
        <f t="shared" si="50"/>
        <v>0</v>
      </c>
      <c r="N125" s="157">
        <f t="shared" si="50"/>
        <v>0</v>
      </c>
      <c r="O125" s="157">
        <f t="shared" si="50"/>
        <v>0</v>
      </c>
      <c r="P125" s="157">
        <f t="shared" si="50"/>
        <v>0</v>
      </c>
      <c r="Q125" s="157">
        <f t="shared" si="50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51">B129</f>
        <v>0</v>
      </c>
      <c r="C128" s="157">
        <f t="shared" si="51"/>
        <v>0</v>
      </c>
      <c r="D128" s="157">
        <f t="shared" si="51"/>
        <v>0</v>
      </c>
      <c r="E128" s="157">
        <f t="shared" si="51"/>
        <v>0</v>
      </c>
      <c r="F128" s="157">
        <f t="shared" si="51"/>
        <v>0</v>
      </c>
      <c r="G128" s="157">
        <f t="shared" si="51"/>
        <v>0</v>
      </c>
      <c r="H128" s="157">
        <f t="shared" si="51"/>
        <v>0</v>
      </c>
      <c r="I128" s="157">
        <f t="shared" si="51"/>
        <v>0</v>
      </c>
      <c r="J128" s="157">
        <f t="shared" si="51"/>
        <v>0</v>
      </c>
      <c r="K128" s="157">
        <f t="shared" si="51"/>
        <v>0</v>
      </c>
      <c r="L128" s="157">
        <f t="shared" si="51"/>
        <v>0</v>
      </c>
      <c r="M128" s="157">
        <f t="shared" si="51"/>
        <v>0</v>
      </c>
      <c r="N128" s="157">
        <f t="shared" si="51"/>
        <v>0</v>
      </c>
      <c r="O128" s="157">
        <f t="shared" si="51"/>
        <v>0</v>
      </c>
      <c r="P128" s="157">
        <f t="shared" si="51"/>
        <v>0</v>
      </c>
      <c r="Q128" s="157">
        <f t="shared" si="51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52">SUM(C131:C132,C135:C136)</f>
        <v>0</v>
      </c>
      <c r="D130" s="157">
        <f t="shared" si="52"/>
        <v>0</v>
      </c>
      <c r="E130" s="157">
        <f t="shared" si="52"/>
        <v>0</v>
      </c>
      <c r="F130" s="157">
        <f t="shared" si="52"/>
        <v>0</v>
      </c>
      <c r="G130" s="157">
        <f t="shared" si="52"/>
        <v>0</v>
      </c>
      <c r="H130" s="157">
        <f t="shared" si="52"/>
        <v>0</v>
      </c>
      <c r="I130" s="157">
        <f t="shared" si="52"/>
        <v>0</v>
      </c>
      <c r="J130" s="157">
        <f t="shared" si="52"/>
        <v>0</v>
      </c>
      <c r="K130" s="157">
        <f t="shared" si="52"/>
        <v>0</v>
      </c>
      <c r="L130" s="157">
        <f t="shared" si="52"/>
        <v>0</v>
      </c>
      <c r="M130" s="157">
        <f t="shared" si="52"/>
        <v>0</v>
      </c>
      <c r="N130" s="157">
        <f t="shared" si="52"/>
        <v>0</v>
      </c>
      <c r="O130" s="157">
        <f t="shared" si="52"/>
        <v>0</v>
      </c>
      <c r="P130" s="157">
        <f t="shared" si="52"/>
        <v>0</v>
      </c>
      <c r="Q130" s="157">
        <f t="shared" si="52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53">SUM(C133:C134)</f>
        <v>0</v>
      </c>
      <c r="D132" s="132">
        <f t="shared" si="53"/>
        <v>0</v>
      </c>
      <c r="E132" s="132">
        <f t="shared" si="53"/>
        <v>0</v>
      </c>
      <c r="F132" s="132">
        <f t="shared" si="53"/>
        <v>0</v>
      </c>
      <c r="G132" s="132">
        <f t="shared" si="53"/>
        <v>0</v>
      </c>
      <c r="H132" s="132">
        <f t="shared" si="53"/>
        <v>0</v>
      </c>
      <c r="I132" s="132">
        <f t="shared" si="53"/>
        <v>0</v>
      </c>
      <c r="J132" s="132">
        <f t="shared" si="53"/>
        <v>0</v>
      </c>
      <c r="K132" s="132">
        <f t="shared" si="53"/>
        <v>0</v>
      </c>
      <c r="L132" s="132">
        <f t="shared" si="53"/>
        <v>0</v>
      </c>
      <c r="M132" s="132">
        <f t="shared" si="53"/>
        <v>0</v>
      </c>
      <c r="N132" s="132">
        <f t="shared" si="53"/>
        <v>0</v>
      </c>
      <c r="O132" s="132">
        <f t="shared" si="53"/>
        <v>0</v>
      </c>
      <c r="P132" s="132">
        <f t="shared" si="53"/>
        <v>0</v>
      </c>
      <c r="Q132" s="132">
        <f t="shared" si="53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54">SUM(B137:B138)</f>
        <v>0</v>
      </c>
      <c r="C136" s="160">
        <f t="shared" ref="C136" si="55">SUM(C137:C138)</f>
        <v>0</v>
      </c>
      <c r="D136" s="160">
        <f t="shared" ref="D136" si="56">SUM(D137:D138)</f>
        <v>0</v>
      </c>
      <c r="E136" s="160">
        <f t="shared" ref="E136" si="57">SUM(E137:E138)</f>
        <v>0</v>
      </c>
      <c r="F136" s="160">
        <f t="shared" ref="F136" si="58">SUM(F137:F138)</f>
        <v>0</v>
      </c>
      <c r="G136" s="160">
        <f t="shared" ref="G136" si="59">SUM(G137:G138)</f>
        <v>0</v>
      </c>
      <c r="H136" s="160">
        <f t="shared" ref="H136" si="60">SUM(H137:H138)</f>
        <v>0</v>
      </c>
      <c r="I136" s="160">
        <f t="shared" ref="I136" si="61">SUM(I137:I138)</f>
        <v>0</v>
      </c>
      <c r="J136" s="160">
        <f t="shared" ref="J136" si="62">SUM(J137:J138)</f>
        <v>0</v>
      </c>
      <c r="K136" s="160">
        <f t="shared" ref="K136" si="63">SUM(K137:K138)</f>
        <v>0</v>
      </c>
      <c r="L136" s="160">
        <f t="shared" ref="L136" si="64">SUM(L137:L138)</f>
        <v>0</v>
      </c>
      <c r="M136" s="160">
        <f t="shared" ref="M136" si="65">SUM(M137:M138)</f>
        <v>0</v>
      </c>
      <c r="N136" s="160">
        <f t="shared" ref="N136" si="66">SUM(N137:N138)</f>
        <v>0</v>
      </c>
      <c r="O136" s="160">
        <f t="shared" ref="O136" si="67">SUM(O137:O138)</f>
        <v>0</v>
      </c>
      <c r="P136" s="160">
        <f t="shared" ref="P136" si="68">SUM(P137:P138)</f>
        <v>0</v>
      </c>
      <c r="Q136" s="160">
        <f t="shared" ref="Q136" si="69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70">SUM(C140:C141)</f>
        <v>0</v>
      </c>
      <c r="D139" s="157">
        <f t="shared" si="70"/>
        <v>0</v>
      </c>
      <c r="E139" s="157">
        <f t="shared" si="70"/>
        <v>0</v>
      </c>
      <c r="F139" s="157">
        <f t="shared" si="70"/>
        <v>0</v>
      </c>
      <c r="G139" s="157">
        <f t="shared" si="70"/>
        <v>0</v>
      </c>
      <c r="H139" s="157">
        <f t="shared" si="70"/>
        <v>0</v>
      </c>
      <c r="I139" s="157">
        <f t="shared" si="70"/>
        <v>0</v>
      </c>
      <c r="J139" s="157">
        <f t="shared" si="70"/>
        <v>0</v>
      </c>
      <c r="K139" s="157">
        <f t="shared" si="70"/>
        <v>0</v>
      </c>
      <c r="L139" s="157">
        <f t="shared" si="70"/>
        <v>0</v>
      </c>
      <c r="M139" s="157">
        <f t="shared" si="70"/>
        <v>0</v>
      </c>
      <c r="N139" s="157">
        <f t="shared" si="70"/>
        <v>0</v>
      </c>
      <c r="O139" s="157">
        <f t="shared" si="70"/>
        <v>0</v>
      </c>
      <c r="P139" s="157">
        <f t="shared" si="70"/>
        <v>0</v>
      </c>
      <c r="Q139" s="157">
        <f t="shared" si="70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>
      <c r="B142"/>
    </row>
    <row r="143" spans="1:17" ht="12" customHeight="1" x14ac:dyDescent="0.25">
      <c r="A143" s="152" t="s">
        <v>146</v>
      </c>
      <c r="B143" s="168">
        <f t="shared" ref="B143:Q143" si="71">SUM(B144,B146,B148,B157)</f>
        <v>1.5470029418293525</v>
      </c>
      <c r="C143" s="168">
        <f t="shared" si="71"/>
        <v>2.1806474397518176</v>
      </c>
      <c r="D143" s="168">
        <f t="shared" si="71"/>
        <v>2.1801574222286058</v>
      </c>
      <c r="E143" s="168">
        <f t="shared" si="71"/>
        <v>2.8939571729633462</v>
      </c>
      <c r="F143" s="168">
        <f t="shared" si="71"/>
        <v>3.8261048065967946</v>
      </c>
      <c r="G143" s="168">
        <f t="shared" si="71"/>
        <v>4.1890011285622428</v>
      </c>
      <c r="H143" s="168">
        <f t="shared" si="71"/>
        <v>5.5689898974632586</v>
      </c>
      <c r="I143" s="168">
        <f t="shared" si="71"/>
        <v>5.3746893434581091</v>
      </c>
      <c r="J143" s="168">
        <f t="shared" si="71"/>
        <v>6.0501083452409175</v>
      </c>
      <c r="K143" s="168">
        <f t="shared" si="71"/>
        <v>5.828134250920856</v>
      </c>
      <c r="L143" s="168">
        <f t="shared" si="71"/>
        <v>7.2940191555229967</v>
      </c>
      <c r="M143" s="168">
        <f t="shared" si="71"/>
        <v>7.4624189128088485</v>
      </c>
      <c r="N143" s="168">
        <f t="shared" si="71"/>
        <v>9.2718010799654831</v>
      </c>
      <c r="O143" s="168">
        <f t="shared" si="71"/>
        <v>11.739258728771595</v>
      </c>
      <c r="P143" s="168">
        <f t="shared" si="71"/>
        <v>15.08016369577677</v>
      </c>
      <c r="Q143" s="168">
        <f t="shared" si="71"/>
        <v>23.429793800650387</v>
      </c>
    </row>
    <row r="144" spans="1:17" ht="12.95" customHeight="1" x14ac:dyDescent="0.25">
      <c r="A144" s="158" t="s">
        <v>65</v>
      </c>
      <c r="B144" s="157">
        <f t="shared" ref="B144:Q144" si="72">B145</f>
        <v>0.98107103916096894</v>
      </c>
      <c r="C144" s="157">
        <f t="shared" si="72"/>
        <v>1.3935245403479046</v>
      </c>
      <c r="D144" s="157">
        <f t="shared" si="72"/>
        <v>1.3905521709006892</v>
      </c>
      <c r="E144" s="157">
        <f t="shared" si="72"/>
        <v>1.8413961697116372</v>
      </c>
      <c r="F144" s="157">
        <f t="shared" si="72"/>
        <v>2.4181042067614533</v>
      </c>
      <c r="G144" s="157">
        <f t="shared" si="72"/>
        <v>2.6391769946328303</v>
      </c>
      <c r="H144" s="157">
        <f t="shared" si="72"/>
        <v>3.4125516174960615</v>
      </c>
      <c r="I144" s="157">
        <f t="shared" si="72"/>
        <v>3.1850605562442413</v>
      </c>
      <c r="J144" s="157">
        <f t="shared" si="72"/>
        <v>3.620782653390457</v>
      </c>
      <c r="K144" s="157">
        <f t="shared" si="72"/>
        <v>3.4926188822521542</v>
      </c>
      <c r="L144" s="157">
        <f t="shared" si="72"/>
        <v>4.2077079564633175</v>
      </c>
      <c r="M144" s="157">
        <f t="shared" si="72"/>
        <v>3.6693890957625621</v>
      </c>
      <c r="N144" s="157">
        <f t="shared" si="72"/>
        <v>4.353171119174351</v>
      </c>
      <c r="O144" s="157">
        <f t="shared" si="72"/>
        <v>5.2069343525626079</v>
      </c>
      <c r="P144" s="157">
        <f t="shared" si="72"/>
        <v>6.0532730559070096</v>
      </c>
      <c r="Q144" s="157">
        <f t="shared" si="72"/>
        <v>9.2159438285507189</v>
      </c>
    </row>
    <row r="145" spans="1:17" ht="12" customHeight="1" x14ac:dyDescent="0.25">
      <c r="A145" s="23" t="s">
        <v>60</v>
      </c>
      <c r="B145" s="156">
        <v>0.98107103916096894</v>
      </c>
      <c r="C145" s="156">
        <v>1.3935245403479046</v>
      </c>
      <c r="D145" s="156">
        <v>1.3905521709006892</v>
      </c>
      <c r="E145" s="156">
        <v>1.8413961697116372</v>
      </c>
      <c r="F145" s="156">
        <v>2.4181042067614533</v>
      </c>
      <c r="G145" s="156">
        <v>2.6391769946328303</v>
      </c>
      <c r="H145" s="156">
        <v>3.4125516174960615</v>
      </c>
      <c r="I145" s="156">
        <v>3.1850605562442413</v>
      </c>
      <c r="J145" s="156">
        <v>3.620782653390457</v>
      </c>
      <c r="K145" s="156">
        <v>3.4926188822521542</v>
      </c>
      <c r="L145" s="156">
        <v>4.2077079564633175</v>
      </c>
      <c r="M145" s="156">
        <v>3.6693890957625621</v>
      </c>
      <c r="N145" s="156">
        <v>4.353171119174351</v>
      </c>
      <c r="O145" s="156">
        <v>5.2069343525626079</v>
      </c>
      <c r="P145" s="156">
        <v>6.0532730559070096</v>
      </c>
      <c r="Q145" s="156">
        <v>9.2159438285507189</v>
      </c>
    </row>
    <row r="146" spans="1:17" ht="12.95" customHeight="1" x14ac:dyDescent="0.25">
      <c r="A146" s="158" t="s">
        <v>112</v>
      </c>
      <c r="B146" s="157">
        <f t="shared" ref="B146:Q146" si="73">B147</f>
        <v>3.7438275425129126E-2</v>
      </c>
      <c r="C146" s="157">
        <f t="shared" si="73"/>
        <v>4.891686612241869E-2</v>
      </c>
      <c r="D146" s="157">
        <f t="shared" si="73"/>
        <v>5.1028486545349493E-2</v>
      </c>
      <c r="E146" s="157">
        <f t="shared" si="73"/>
        <v>6.4790998336110545E-2</v>
      </c>
      <c r="F146" s="157">
        <f t="shared" si="73"/>
        <v>8.211773171922862E-2</v>
      </c>
      <c r="G146" s="157">
        <f t="shared" si="73"/>
        <v>9.0879939741071017E-2</v>
      </c>
      <c r="H146" s="157">
        <f t="shared" si="73"/>
        <v>0.11524757769139193</v>
      </c>
      <c r="I146" s="157">
        <f t="shared" si="73"/>
        <v>0.12137369427667197</v>
      </c>
      <c r="J146" s="157">
        <f t="shared" si="73"/>
        <v>0.13069592243651465</v>
      </c>
      <c r="K146" s="157">
        <f t="shared" si="73"/>
        <v>0.14014255783598792</v>
      </c>
      <c r="L146" s="157">
        <f t="shared" si="73"/>
        <v>0.1632706070305289</v>
      </c>
      <c r="M146" s="157">
        <f t="shared" si="73"/>
        <v>0.18913108763182357</v>
      </c>
      <c r="N146" s="157">
        <f t="shared" si="73"/>
        <v>0.2355629446235632</v>
      </c>
      <c r="O146" s="157">
        <f t="shared" si="73"/>
        <v>0.28323468860969886</v>
      </c>
      <c r="P146" s="157">
        <f t="shared" si="73"/>
        <v>0.37412570827981451</v>
      </c>
      <c r="Q146" s="157">
        <f t="shared" si="73"/>
        <v>0.54149717716242607</v>
      </c>
    </row>
    <row r="147" spans="1:17" ht="12" customHeight="1" x14ac:dyDescent="0.25">
      <c r="A147" s="23" t="s">
        <v>60</v>
      </c>
      <c r="B147" s="156">
        <v>3.7438275425129126E-2</v>
      </c>
      <c r="C147" s="156">
        <v>4.891686612241869E-2</v>
      </c>
      <c r="D147" s="156">
        <v>5.1028486545349493E-2</v>
      </c>
      <c r="E147" s="156">
        <v>6.4790998336110545E-2</v>
      </c>
      <c r="F147" s="156">
        <v>8.211773171922862E-2</v>
      </c>
      <c r="G147" s="156">
        <v>9.0879939741071017E-2</v>
      </c>
      <c r="H147" s="156">
        <v>0.11524757769139193</v>
      </c>
      <c r="I147" s="156">
        <v>0.12137369427667197</v>
      </c>
      <c r="J147" s="156">
        <v>0.13069592243651465</v>
      </c>
      <c r="K147" s="156">
        <v>0.14014255783598792</v>
      </c>
      <c r="L147" s="156">
        <v>0.1632706070305289</v>
      </c>
      <c r="M147" s="156">
        <v>0.18913108763182357</v>
      </c>
      <c r="N147" s="156">
        <v>0.2355629446235632</v>
      </c>
      <c r="O147" s="156">
        <v>0.28323468860969886</v>
      </c>
      <c r="P147" s="156">
        <v>0.37412570827981451</v>
      </c>
      <c r="Q147" s="156">
        <v>0.54149717716242607</v>
      </c>
    </row>
    <row r="148" spans="1:17" ht="12" customHeight="1" x14ac:dyDescent="0.25">
      <c r="A148" s="158" t="s">
        <v>63</v>
      </c>
      <c r="B148" s="157">
        <f t="shared" ref="B148:Q148" si="74">SUM(B149:B150,B153:B154)</f>
        <v>0.4242271411590135</v>
      </c>
      <c r="C148" s="157">
        <f t="shared" si="74"/>
        <v>0.59197653431141406</v>
      </c>
      <c r="D148" s="157">
        <f t="shared" si="74"/>
        <v>0.58991243408897365</v>
      </c>
      <c r="E148" s="157">
        <f t="shared" si="74"/>
        <v>0.78789580373942902</v>
      </c>
      <c r="F148" s="157">
        <f t="shared" si="74"/>
        <v>1.0556192086075367</v>
      </c>
      <c r="G148" s="157">
        <f t="shared" si="74"/>
        <v>1.1583295929017376</v>
      </c>
      <c r="H148" s="157">
        <f t="shared" si="74"/>
        <v>1.6265894151785076</v>
      </c>
      <c r="I148" s="157">
        <f t="shared" si="74"/>
        <v>1.6376836363168161</v>
      </c>
      <c r="J148" s="157">
        <f t="shared" si="74"/>
        <v>1.8216957100652489</v>
      </c>
      <c r="K148" s="157">
        <f t="shared" si="74"/>
        <v>1.7276818402345848</v>
      </c>
      <c r="L148" s="157">
        <f t="shared" si="74"/>
        <v>2.2991496348996194</v>
      </c>
      <c r="M148" s="157">
        <f t="shared" si="74"/>
        <v>2.845116426893739</v>
      </c>
      <c r="N148" s="157">
        <f t="shared" si="74"/>
        <v>3.697231401178426</v>
      </c>
      <c r="O148" s="157">
        <f t="shared" si="74"/>
        <v>4.8483562917803029</v>
      </c>
      <c r="P148" s="157">
        <f t="shared" si="74"/>
        <v>6.7204703388848595</v>
      </c>
      <c r="Q148" s="157">
        <f t="shared" si="74"/>
        <v>10.609501013024962</v>
      </c>
    </row>
    <row r="149" spans="1:17" ht="12" customHeight="1" x14ac:dyDescent="0.25">
      <c r="A149" s="167" t="s">
        <v>144</v>
      </c>
      <c r="B149" s="132">
        <v>0.13176915680640949</v>
      </c>
      <c r="C149" s="132">
        <v>0.16026395152703049</v>
      </c>
      <c r="D149" s="132">
        <v>0.14187374037159339</v>
      </c>
      <c r="E149" s="132">
        <v>0.16307387757428371</v>
      </c>
      <c r="F149" s="132">
        <v>0.16898073839413252</v>
      </c>
      <c r="G149" s="132">
        <v>0.16349125026329978</v>
      </c>
      <c r="H149" s="132">
        <v>0.17135630905148325</v>
      </c>
      <c r="I149" s="132">
        <v>0.15577122370399821</v>
      </c>
      <c r="J149" s="132">
        <v>0.14230377495573401</v>
      </c>
      <c r="K149" s="132">
        <v>8.3905947376335083E-2</v>
      </c>
      <c r="L149" s="132">
        <v>5.1863114211727387E-2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:C150" si="75">SUM(B151:B152)</f>
        <v>2.8851456186683043E-4</v>
      </c>
      <c r="C150" s="132">
        <f t="shared" si="75"/>
        <v>2.9658988340771177E-4</v>
      </c>
      <c r="D150" s="132">
        <f t="shared" ref="D150" si="76">SUM(D151:D152)</f>
        <v>2.8510937172510954E-4</v>
      </c>
      <c r="E150" s="132">
        <f t="shared" ref="E150" si="77">SUM(E151:E152)</f>
        <v>2.8467869943668859E-4</v>
      </c>
      <c r="F150" s="132">
        <f t="shared" ref="F150" si="78">SUM(F151:F152)</f>
        <v>5.6758244814283845E-4</v>
      </c>
      <c r="G150" s="132">
        <f t="shared" ref="G150" si="79">SUM(G151:G152)</f>
        <v>8.5138122416185012E-4</v>
      </c>
      <c r="H150" s="132">
        <f t="shared" ref="H150" si="80">SUM(H151:H152)</f>
        <v>8.5723714650542634E-4</v>
      </c>
      <c r="I150" s="132">
        <f t="shared" ref="I150" si="81">SUM(I151:I152)</f>
        <v>1.984069461328195E-3</v>
      </c>
      <c r="J150" s="132">
        <f t="shared" ref="J150" si="82">SUM(J151:J152)</f>
        <v>3.9688107254812919E-3</v>
      </c>
      <c r="K150" s="132">
        <f t="shared" ref="K150" si="83">SUM(K151:K152)</f>
        <v>3.9514469319011803E-3</v>
      </c>
      <c r="L150" s="132">
        <f t="shared" ref="L150" si="84">SUM(L151:L152)</f>
        <v>3.3809816364871667E-3</v>
      </c>
      <c r="M150" s="132">
        <f t="shared" ref="M150" si="85">SUM(M151:M152)</f>
        <v>0</v>
      </c>
      <c r="N150" s="132">
        <f t="shared" ref="N150" si="86">SUM(N151:N152)</f>
        <v>0</v>
      </c>
      <c r="O150" s="132">
        <f t="shared" ref="O150" si="87">SUM(O151:O152)</f>
        <v>0</v>
      </c>
      <c r="P150" s="132">
        <f t="shared" ref="P150" si="88">SUM(P151:P152)</f>
        <v>0</v>
      </c>
      <c r="Q150" s="132">
        <f t="shared" ref="Q150" si="89">SUM(Q151:Q152)</f>
        <v>0</v>
      </c>
    </row>
    <row r="151" spans="1:17" ht="12" customHeight="1" x14ac:dyDescent="0.25">
      <c r="A151" s="166" t="s">
        <v>57</v>
      </c>
      <c r="B151" s="165">
        <v>2.2539461032679341E-4</v>
      </c>
      <c r="C151" s="165">
        <v>2.4417898194020656E-4</v>
      </c>
      <c r="D151" s="165">
        <v>2.2167771933056488E-4</v>
      </c>
      <c r="E151" s="165">
        <v>2.2172622855220637E-4</v>
      </c>
      <c r="F151" s="165">
        <v>4.3934991982482179E-4</v>
      </c>
      <c r="G151" s="165">
        <v>6.5733595466687864E-4</v>
      </c>
      <c r="H151" s="165">
        <v>6.6036522262923698E-4</v>
      </c>
      <c r="I151" s="165">
        <v>1.5242130491466925E-3</v>
      </c>
      <c r="J151" s="165">
        <v>3.039822422763331E-3</v>
      </c>
      <c r="K151" s="165">
        <v>3.0179609530618734E-3</v>
      </c>
      <c r="L151" s="165">
        <v>2.5766387952323236E-3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6.3119951540037007E-5</v>
      </c>
      <c r="C152" s="164">
        <v>5.2410901467505211E-5</v>
      </c>
      <c r="D152" s="164">
        <v>6.3431652394544633E-5</v>
      </c>
      <c r="E152" s="164">
        <v>6.2952470884482234E-5</v>
      </c>
      <c r="F152" s="164">
        <v>1.2823252831801663E-4</v>
      </c>
      <c r="G152" s="164">
        <v>1.9404526949497151E-4</v>
      </c>
      <c r="H152" s="164">
        <v>1.9687192387618938E-4</v>
      </c>
      <c r="I152" s="164">
        <v>4.5985641218150244E-4</v>
      </c>
      <c r="J152" s="164">
        <v>9.2898830271796067E-4</v>
      </c>
      <c r="K152" s="164">
        <v>9.3348597883930677E-4</v>
      </c>
      <c r="L152" s="164">
        <v>8.0434284125484301E-4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0.29164663926940365</v>
      </c>
      <c r="C153" s="162">
        <v>0.43086845531905904</v>
      </c>
      <c r="D153" s="162">
        <v>0.44674365103510627</v>
      </c>
      <c r="E153" s="162">
        <v>0.62325521195367395</v>
      </c>
      <c r="F153" s="162">
        <v>0.8831783123809791</v>
      </c>
      <c r="G153" s="162">
        <v>0.98929487813191652</v>
      </c>
      <c r="H153" s="162">
        <v>1.4461098869468791</v>
      </c>
      <c r="I153" s="162">
        <v>1.4602920673697952</v>
      </c>
      <c r="J153" s="162">
        <v>1.6289070266076127</v>
      </c>
      <c r="K153" s="162">
        <v>1.5615048825635518</v>
      </c>
      <c r="L153" s="162">
        <v>2.1004292858792524</v>
      </c>
      <c r="M153" s="162">
        <v>2.6187346466969808</v>
      </c>
      <c r="N153" s="162">
        <v>3.3606945778715098</v>
      </c>
      <c r="O153" s="162">
        <v>4.363771571288563</v>
      </c>
      <c r="P153" s="162">
        <v>5.9790078054246685</v>
      </c>
      <c r="Q153" s="162">
        <v>9.3798852560219999</v>
      </c>
    </row>
    <row r="154" spans="1:17" ht="12" customHeight="1" x14ac:dyDescent="0.25">
      <c r="A154" s="161" t="s">
        <v>141</v>
      </c>
      <c r="B154" s="160">
        <f t="shared" ref="B154:C154" si="90">SUM(B155:B156)</f>
        <v>5.2283052133348241E-4</v>
      </c>
      <c r="C154" s="160">
        <f t="shared" si="90"/>
        <v>5.4753758191680723E-4</v>
      </c>
      <c r="D154" s="160">
        <f t="shared" ref="D154" si="91">SUM(D155:D156)</f>
        <v>1.0099333105488832E-3</v>
      </c>
      <c r="E154" s="160">
        <f t="shared" ref="E154" si="92">SUM(E155:E156)</f>
        <v>1.2820355120346282E-3</v>
      </c>
      <c r="F154" s="160">
        <f t="shared" ref="F154" si="93">SUM(F155:F156)</f>
        <v>2.8925753842821878E-3</v>
      </c>
      <c r="G154" s="160">
        <f t="shared" ref="G154" si="94">SUM(G155:G156)</f>
        <v>4.6920832823595729E-3</v>
      </c>
      <c r="H154" s="160">
        <f t="shared" ref="H154" si="95">SUM(H155:H156)</f>
        <v>8.2659820336399483E-3</v>
      </c>
      <c r="I154" s="160">
        <f t="shared" ref="I154" si="96">SUM(I155:I156)</f>
        <v>1.9636275781694565E-2</v>
      </c>
      <c r="J154" s="160">
        <f t="shared" ref="J154" si="97">SUM(J155:J156)</f>
        <v>4.6516097776421024E-2</v>
      </c>
      <c r="K154" s="160">
        <f t="shared" ref="K154" si="98">SUM(K155:K156)</f>
        <v>7.8319563362796635E-2</v>
      </c>
      <c r="L154" s="160">
        <f t="shared" ref="L154" si="99">SUM(L155:L156)</f>
        <v>0.14347625317215221</v>
      </c>
      <c r="M154" s="160">
        <f t="shared" ref="M154" si="100">SUM(M155:M156)</f>
        <v>0.22638178019675825</v>
      </c>
      <c r="N154" s="160">
        <f t="shared" ref="N154" si="101">SUM(N155:N156)</f>
        <v>0.33653682330691637</v>
      </c>
      <c r="O154" s="160">
        <f t="shared" ref="O154" si="102">SUM(O155:O156)</f>
        <v>0.48458472049173962</v>
      </c>
      <c r="P154" s="160">
        <f t="shared" ref="P154" si="103">SUM(P155:P156)</f>
        <v>0.74146253346019098</v>
      </c>
      <c r="Q154" s="160">
        <f t="shared" ref="Q154" si="104">SUM(Q155:Q156)</f>
        <v>1.2296157570029631</v>
      </c>
    </row>
    <row r="155" spans="1:17" ht="12" customHeight="1" x14ac:dyDescent="0.25">
      <c r="A155" s="148" t="s">
        <v>60</v>
      </c>
      <c r="B155" s="156">
        <v>3.9659061825340848E-4</v>
      </c>
      <c r="C155" s="156">
        <v>4.427157789817967E-4</v>
      </c>
      <c r="D155" s="156">
        <v>7.5620670097070459E-4</v>
      </c>
      <c r="E155" s="156">
        <v>9.6727315761221705E-4</v>
      </c>
      <c r="F155" s="156">
        <v>2.187296478533096E-3</v>
      </c>
      <c r="G155" s="156">
        <v>3.5278116653897442E-3</v>
      </c>
      <c r="H155" s="156">
        <v>6.2972627948780537E-3</v>
      </c>
      <c r="I155" s="156">
        <v>1.4774936567204395E-2</v>
      </c>
      <c r="J155" s="156">
        <v>3.5036456607120507E-2</v>
      </c>
      <c r="K155" s="156">
        <v>5.7116096129160944E-2</v>
      </c>
      <c r="L155" s="156">
        <v>0.10607431105380201</v>
      </c>
      <c r="M155" s="156">
        <v>0.16742418169376189</v>
      </c>
      <c r="N155" s="156">
        <v>0.2477078507759643</v>
      </c>
      <c r="O155" s="156">
        <v>0.36167268512922884</v>
      </c>
      <c r="P155" s="156">
        <v>0.55400980030770197</v>
      </c>
      <c r="Q155" s="156">
        <v>0.92918976761770999</v>
      </c>
    </row>
    <row r="156" spans="1:17" ht="12" customHeight="1" x14ac:dyDescent="0.25">
      <c r="A156" s="148" t="s">
        <v>59</v>
      </c>
      <c r="B156" s="156">
        <v>1.2623990308007399E-4</v>
      </c>
      <c r="C156" s="156">
        <v>1.0482180293501049E-4</v>
      </c>
      <c r="D156" s="156">
        <v>2.5372660957817853E-4</v>
      </c>
      <c r="E156" s="156">
        <v>3.1476235442241108E-4</v>
      </c>
      <c r="F156" s="156">
        <v>7.0527890574909166E-4</v>
      </c>
      <c r="G156" s="156">
        <v>1.1642716169698289E-3</v>
      </c>
      <c r="H156" s="156">
        <v>1.9687192387618942E-3</v>
      </c>
      <c r="I156" s="156">
        <v>4.8613392144901688E-3</v>
      </c>
      <c r="J156" s="156">
        <v>1.1479641169300517E-2</v>
      </c>
      <c r="K156" s="156">
        <v>2.1203467233635684E-2</v>
      </c>
      <c r="L156" s="156">
        <v>3.7401942118350198E-2</v>
      </c>
      <c r="M156" s="156">
        <v>5.8957598502996367E-2</v>
      </c>
      <c r="N156" s="156">
        <v>8.882897253095208E-2</v>
      </c>
      <c r="O156" s="156">
        <v>0.1229120353625108</v>
      </c>
      <c r="P156" s="156">
        <v>0.18745273315248903</v>
      </c>
      <c r="Q156" s="156">
        <v>0.30042598938525311</v>
      </c>
    </row>
    <row r="157" spans="1:17" ht="12" customHeight="1" x14ac:dyDescent="0.25">
      <c r="A157" s="158" t="s">
        <v>62</v>
      </c>
      <c r="B157" s="157">
        <f t="shared" ref="B157:Q157" si="105">SUM(B158:B159)</f>
        <v>0.10426648608424091</v>
      </c>
      <c r="C157" s="157">
        <f t="shared" si="105"/>
        <v>0.14622949897008022</v>
      </c>
      <c r="D157" s="157">
        <f t="shared" si="105"/>
        <v>0.14866433069359342</v>
      </c>
      <c r="E157" s="157">
        <f t="shared" si="105"/>
        <v>0.19987420117616922</v>
      </c>
      <c r="F157" s="157">
        <f t="shared" si="105"/>
        <v>0.27026365950857595</v>
      </c>
      <c r="G157" s="157">
        <f t="shared" si="105"/>
        <v>0.30061460128660422</v>
      </c>
      <c r="H157" s="157">
        <f t="shared" si="105"/>
        <v>0.41460128709729727</v>
      </c>
      <c r="I157" s="157">
        <f t="shared" si="105"/>
        <v>0.43057145662038054</v>
      </c>
      <c r="J157" s="157">
        <f t="shared" si="105"/>
        <v>0.47693405934869787</v>
      </c>
      <c r="K157" s="157">
        <f t="shared" si="105"/>
        <v>0.46769097059812881</v>
      </c>
      <c r="L157" s="157">
        <f t="shared" si="105"/>
        <v>0.62389095712953113</v>
      </c>
      <c r="M157" s="157">
        <f t="shared" si="105"/>
        <v>0.75878230252072276</v>
      </c>
      <c r="N157" s="157">
        <f t="shared" si="105"/>
        <v>0.98583561498914396</v>
      </c>
      <c r="O157" s="157">
        <f t="shared" si="105"/>
        <v>1.4007333958189849</v>
      </c>
      <c r="P157" s="157">
        <f t="shared" si="105"/>
        <v>1.9322945927050856</v>
      </c>
      <c r="Q157" s="157">
        <f t="shared" si="105"/>
        <v>3.0628517819122809</v>
      </c>
    </row>
    <row r="158" spans="1:17" ht="12" customHeight="1" x14ac:dyDescent="0.25">
      <c r="A158" s="23" t="s">
        <v>57</v>
      </c>
      <c r="B158" s="156">
        <v>2.1653920334285842E-2</v>
      </c>
      <c r="C158" s="156">
        <v>3.6588785280386706E-2</v>
      </c>
      <c r="D158" s="156">
        <v>3.2157384422903161E-2</v>
      </c>
      <c r="E158" s="156">
        <v>4.0808361175449968E-2</v>
      </c>
      <c r="F158" s="156">
        <v>6.2815942317027043E-2</v>
      </c>
      <c r="G158" s="156">
        <v>7.8384832658220743E-2</v>
      </c>
      <c r="H158" s="156">
        <v>0.13569955686792898</v>
      </c>
      <c r="I158" s="156">
        <v>8.9240035919270308E-2</v>
      </c>
      <c r="J158" s="156">
        <v>0.11037842299254307</v>
      </c>
      <c r="K158" s="156">
        <v>4.7928299046103413E-2</v>
      </c>
      <c r="L158" s="156">
        <v>0.11172930129677716</v>
      </c>
      <c r="M158" s="156">
        <v>0.10505789699566531</v>
      </c>
      <c r="N158" s="156">
        <v>6.1522540497715279E-2</v>
      </c>
      <c r="O158" s="156">
        <v>0.44691191088895466</v>
      </c>
      <c r="P158" s="156">
        <v>0.43497473350143256</v>
      </c>
      <c r="Q158" s="156">
        <v>0.6237517231291283</v>
      </c>
    </row>
    <row r="159" spans="1:17" ht="12" customHeight="1" x14ac:dyDescent="0.25">
      <c r="A159" s="29" t="s">
        <v>140</v>
      </c>
      <c r="B159" s="57">
        <v>8.2612565749955069E-2</v>
      </c>
      <c r="C159" s="57">
        <v>0.10964071368969351</v>
      </c>
      <c r="D159" s="57">
        <v>0.11650694627069026</v>
      </c>
      <c r="E159" s="57">
        <v>0.15906584000071924</v>
      </c>
      <c r="F159" s="57">
        <v>0.20744771719154889</v>
      </c>
      <c r="G159" s="57">
        <v>0.22222976862838348</v>
      </c>
      <c r="H159" s="57">
        <v>0.27890173022936826</v>
      </c>
      <c r="I159" s="57">
        <v>0.34133142070111022</v>
      </c>
      <c r="J159" s="57">
        <v>0.36655563635615479</v>
      </c>
      <c r="K159" s="57">
        <v>0.4197626715520254</v>
      </c>
      <c r="L159" s="57">
        <v>0.51216165583275397</v>
      </c>
      <c r="M159" s="57">
        <v>0.65372440552505751</v>
      </c>
      <c r="N159" s="57">
        <v>0.92431307449142863</v>
      </c>
      <c r="O159" s="57">
        <v>0.95382148493003027</v>
      </c>
      <c r="P159" s="57">
        <v>1.497319859203653</v>
      </c>
      <c r="Q159" s="57">
        <v>2.4391000587831524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122.64711005810803</v>
      </c>
      <c r="C161" s="168">
        <f t="shared" ref="C161:Q161" si="106">SUM(C162,C164,C166,C175)</f>
        <v>136.13154529517072</v>
      </c>
      <c r="D161" s="168">
        <f t="shared" si="106"/>
        <v>126.49040664204585</v>
      </c>
      <c r="E161" s="168">
        <f t="shared" si="106"/>
        <v>138.54946452307294</v>
      </c>
      <c r="F161" s="168">
        <f t="shared" si="106"/>
        <v>151.40627817834769</v>
      </c>
      <c r="G161" s="168">
        <f t="shared" si="106"/>
        <v>150.63082750488618</v>
      </c>
      <c r="H161" s="168">
        <f t="shared" si="106"/>
        <v>166.55514342760526</v>
      </c>
      <c r="I161" s="168">
        <f t="shared" si="106"/>
        <v>148.42657755686938</v>
      </c>
      <c r="J161" s="168">
        <f t="shared" si="106"/>
        <v>157.59847858570453</v>
      </c>
      <c r="K161" s="168">
        <f t="shared" si="106"/>
        <v>134.19667073224079</v>
      </c>
      <c r="L161" s="168">
        <f t="shared" si="106"/>
        <v>149.42268039095774</v>
      </c>
      <c r="M161" s="168">
        <f t="shared" si="106"/>
        <v>122.36631435541223</v>
      </c>
      <c r="N161" s="168">
        <f t="shared" si="106"/>
        <v>120.22628749963761</v>
      </c>
      <c r="O161" s="168">
        <f t="shared" si="106"/>
        <v>133.15925770904477</v>
      </c>
      <c r="P161" s="168">
        <f t="shared" si="106"/>
        <v>127.47889567634093</v>
      </c>
      <c r="Q161" s="168">
        <f t="shared" si="106"/>
        <v>138.57672681291464</v>
      </c>
    </row>
    <row r="162" spans="1:17" ht="12.95" customHeight="1" x14ac:dyDescent="0.25">
      <c r="A162" s="158" t="s">
        <v>65</v>
      </c>
      <c r="B162" s="157">
        <f t="shared" ref="B162:Q162" si="107">B163</f>
        <v>92.440440452303534</v>
      </c>
      <c r="C162" s="157">
        <f t="shared" si="107"/>
        <v>104.18865520741586</v>
      </c>
      <c r="D162" s="157">
        <f t="shared" si="107"/>
        <v>95.13091643234867</v>
      </c>
      <c r="E162" s="157">
        <f t="shared" si="107"/>
        <v>105.24935875129512</v>
      </c>
      <c r="F162" s="157">
        <f t="shared" si="107"/>
        <v>116.45841417770599</v>
      </c>
      <c r="G162" s="157">
        <f t="shared" si="107"/>
        <v>115.5899704749522</v>
      </c>
      <c r="H162" s="157">
        <f t="shared" si="107"/>
        <v>129.2814891959745</v>
      </c>
      <c r="I162" s="157">
        <f t="shared" si="107"/>
        <v>112.00982130994974</v>
      </c>
      <c r="J162" s="157">
        <f t="shared" si="107"/>
        <v>120.88563327901744</v>
      </c>
      <c r="K162" s="157">
        <f t="shared" si="107"/>
        <v>100.34091751834291</v>
      </c>
      <c r="L162" s="157">
        <f t="shared" si="107"/>
        <v>113.89229059517824</v>
      </c>
      <c r="M162" s="157">
        <f t="shared" si="107"/>
        <v>87.015946605627505</v>
      </c>
      <c r="N162" s="157">
        <f t="shared" si="107"/>
        <v>85.220295898851489</v>
      </c>
      <c r="O162" s="157">
        <f t="shared" si="107"/>
        <v>94.123589929378269</v>
      </c>
      <c r="P162" s="157">
        <f t="shared" si="107"/>
        <v>87.620389647466396</v>
      </c>
      <c r="Q162" s="157">
        <f t="shared" si="107"/>
        <v>97.812705443020548</v>
      </c>
    </row>
    <row r="163" spans="1:17" ht="12" customHeight="1" x14ac:dyDescent="0.25">
      <c r="A163" s="23" t="s">
        <v>60</v>
      </c>
      <c r="B163" s="57">
        <v>92.440440452303534</v>
      </c>
      <c r="C163" s="57">
        <v>104.18865520741586</v>
      </c>
      <c r="D163" s="57">
        <v>95.13091643234867</v>
      </c>
      <c r="E163" s="57">
        <v>105.24935875129512</v>
      </c>
      <c r="F163" s="57">
        <v>116.45841417770599</v>
      </c>
      <c r="G163" s="57">
        <v>115.5899704749522</v>
      </c>
      <c r="H163" s="57">
        <v>129.2814891959745</v>
      </c>
      <c r="I163" s="57">
        <v>112.00982130994974</v>
      </c>
      <c r="J163" s="57">
        <v>120.88563327901744</v>
      </c>
      <c r="K163" s="57">
        <v>100.34091751834291</v>
      </c>
      <c r="L163" s="57">
        <v>113.89229059517824</v>
      </c>
      <c r="M163" s="57">
        <v>87.015946605627505</v>
      </c>
      <c r="N163" s="57">
        <v>85.220295898851489</v>
      </c>
      <c r="O163" s="57">
        <v>94.123589929378269</v>
      </c>
      <c r="P163" s="57">
        <v>87.620389647466396</v>
      </c>
      <c r="Q163" s="57">
        <v>97.812705443020548</v>
      </c>
    </row>
    <row r="164" spans="1:17" ht="12.95" customHeight="1" x14ac:dyDescent="0.25">
      <c r="A164" s="158" t="s">
        <v>112</v>
      </c>
      <c r="B164" s="157">
        <f t="shared" ref="B164:Q164" si="108">B165</f>
        <v>1.8080720518981949E-2</v>
      </c>
      <c r="C164" s="157">
        <f t="shared" si="108"/>
        <v>1.9912245242294971E-2</v>
      </c>
      <c r="D164" s="157">
        <f t="shared" si="108"/>
        <v>2.1494554697908678E-2</v>
      </c>
      <c r="E164" s="157">
        <f t="shared" si="108"/>
        <v>2.2761256267235047E-2</v>
      </c>
      <c r="F164" s="157">
        <f t="shared" si="108"/>
        <v>2.4461160355905117E-2</v>
      </c>
      <c r="G164" s="157">
        <f t="shared" si="108"/>
        <v>2.932802187913611E-2</v>
      </c>
      <c r="H164" s="157">
        <f t="shared" si="108"/>
        <v>3.3949026974800289E-2</v>
      </c>
      <c r="I164" s="157">
        <f t="shared" si="108"/>
        <v>4.1571914450550224E-2</v>
      </c>
      <c r="J164" s="157">
        <f t="shared" si="108"/>
        <v>4.6637538893705741E-2</v>
      </c>
      <c r="K164" s="157">
        <f t="shared" si="108"/>
        <v>5.6285548875763154E-2</v>
      </c>
      <c r="L164" s="157">
        <f t="shared" si="108"/>
        <v>6.1583516312990229E-2</v>
      </c>
      <c r="M164" s="157">
        <f t="shared" si="108"/>
        <v>6.6681836629073524E-2</v>
      </c>
      <c r="N164" s="157">
        <f t="shared" si="108"/>
        <v>7.2525086426616717E-2</v>
      </c>
      <c r="O164" s="157">
        <f t="shared" si="108"/>
        <v>7.7866708008864305E-2</v>
      </c>
      <c r="P164" s="157">
        <f t="shared" si="108"/>
        <v>8.3620901704438366E-2</v>
      </c>
      <c r="Q164" s="157">
        <f t="shared" si="108"/>
        <v>7.6715676243678366E-2</v>
      </c>
    </row>
    <row r="165" spans="1:17" ht="12" customHeight="1" x14ac:dyDescent="0.25">
      <c r="A165" s="23" t="s">
        <v>60</v>
      </c>
      <c r="B165" s="156">
        <v>1.8080720518981949E-2</v>
      </c>
      <c r="C165" s="156">
        <v>1.9912245242294971E-2</v>
      </c>
      <c r="D165" s="156">
        <v>2.1494554697908678E-2</v>
      </c>
      <c r="E165" s="156">
        <v>2.2761256267235047E-2</v>
      </c>
      <c r="F165" s="156">
        <v>2.4461160355905117E-2</v>
      </c>
      <c r="G165" s="156">
        <v>2.932802187913611E-2</v>
      </c>
      <c r="H165" s="156">
        <v>3.3949026974800289E-2</v>
      </c>
      <c r="I165" s="156">
        <v>4.1571914450550224E-2</v>
      </c>
      <c r="J165" s="156">
        <v>4.6637538893705741E-2</v>
      </c>
      <c r="K165" s="156">
        <v>5.6285548875763154E-2</v>
      </c>
      <c r="L165" s="156">
        <v>6.1583516312990229E-2</v>
      </c>
      <c r="M165" s="156">
        <v>6.6681836629073524E-2</v>
      </c>
      <c r="N165" s="156">
        <v>7.2525086426616717E-2</v>
      </c>
      <c r="O165" s="156">
        <v>7.7866708008864305E-2</v>
      </c>
      <c r="P165" s="156">
        <v>8.3620901704438366E-2</v>
      </c>
      <c r="Q165" s="156">
        <v>7.6715676243678366E-2</v>
      </c>
    </row>
    <row r="166" spans="1:17" ht="12" customHeight="1" x14ac:dyDescent="0.25">
      <c r="A166" s="158" t="s">
        <v>63</v>
      </c>
      <c r="B166" s="157">
        <f>SUM(B167:B168,B171:B172)</f>
        <v>24.232955535303581</v>
      </c>
      <c r="C166" s="157">
        <f t="shared" ref="C166:Q166" si="109">SUM(C167:C168,C171:C172)</f>
        <v>25.583557215613776</v>
      </c>
      <c r="D166" s="157">
        <f t="shared" si="109"/>
        <v>25.041872640298411</v>
      </c>
      <c r="E166" s="157">
        <f t="shared" si="109"/>
        <v>26.57109541908644</v>
      </c>
      <c r="F166" s="157">
        <f t="shared" si="109"/>
        <v>27.82456145170039</v>
      </c>
      <c r="G166" s="157">
        <f t="shared" si="109"/>
        <v>27.849839736637477</v>
      </c>
      <c r="H166" s="157">
        <f t="shared" si="109"/>
        <v>29.673645830556929</v>
      </c>
      <c r="I166" s="157">
        <f t="shared" si="109"/>
        <v>28.884498131418397</v>
      </c>
      <c r="J166" s="157">
        <f t="shared" si="109"/>
        <v>29.13197232149167</v>
      </c>
      <c r="K166" s="157">
        <f t="shared" si="109"/>
        <v>26.718983450766451</v>
      </c>
      <c r="L166" s="157">
        <f t="shared" si="109"/>
        <v>27.947124820257311</v>
      </c>
      <c r="M166" s="157">
        <f t="shared" si="109"/>
        <v>27.844141716319175</v>
      </c>
      <c r="N166" s="157">
        <f t="shared" si="109"/>
        <v>27.55910459365623</v>
      </c>
      <c r="O166" s="157">
        <f t="shared" si="109"/>
        <v>30.411689872157581</v>
      </c>
      <c r="P166" s="157">
        <f t="shared" si="109"/>
        <v>31.076849652310649</v>
      </c>
      <c r="Q166" s="157">
        <f t="shared" si="109"/>
        <v>31.627989749145257</v>
      </c>
    </row>
    <row r="167" spans="1:17" ht="12" customHeight="1" x14ac:dyDescent="0.25">
      <c r="A167" s="167" t="s">
        <v>144</v>
      </c>
      <c r="B167" s="132">
        <v>7.535115203692837</v>
      </c>
      <c r="C167" s="132">
        <v>9.1529287681124227</v>
      </c>
      <c r="D167" s="132">
        <v>8.0966934378894191</v>
      </c>
      <c r="E167" s="132">
        <v>9.3060600115104251</v>
      </c>
      <c r="F167" s="132">
        <v>9.6525177385496388</v>
      </c>
      <c r="G167" s="132">
        <v>9.3513624196993792</v>
      </c>
      <c r="H167" s="132">
        <v>9.7839034087083032</v>
      </c>
      <c r="I167" s="132">
        <v>8.9047541258057628</v>
      </c>
      <c r="J167" s="132">
        <v>8.1323600969421257</v>
      </c>
      <c r="K167" s="132">
        <v>4.7859554410588609</v>
      </c>
      <c r="L167" s="132">
        <v>2.9581795399109478</v>
      </c>
      <c r="M167" s="132">
        <v>0</v>
      </c>
      <c r="N167" s="132">
        <v>0</v>
      </c>
      <c r="O167" s="132">
        <v>11.048327753326546</v>
      </c>
      <c r="P167" s="132">
        <v>12.258689240982536</v>
      </c>
      <c r="Q167" s="132">
        <v>14.777999491678125</v>
      </c>
    </row>
    <row r="168" spans="1:17" ht="12" customHeight="1" x14ac:dyDescent="0.25">
      <c r="A168" s="167" t="s">
        <v>143</v>
      </c>
      <c r="B168" s="132">
        <f t="shared" ref="B168" si="110">SUM(B169:B170)</f>
        <v>1.0098009665339063E-2</v>
      </c>
      <c r="C168" s="132">
        <f t="shared" ref="C168" si="111">SUM(C169:C170)</f>
        <v>1.2456775103123898E-2</v>
      </c>
      <c r="D168" s="132">
        <f t="shared" ref="D168" si="112">SUM(D169:D170)</f>
        <v>1.7391671675231677E-2</v>
      </c>
      <c r="E168" s="132">
        <f t="shared" ref="E168" si="113">SUM(E169:E170)</f>
        <v>1.9642830261131505E-2</v>
      </c>
      <c r="F168" s="132">
        <f t="shared" ref="F168" si="114">SUM(F169:F170)</f>
        <v>2.9514287303427617E-2</v>
      </c>
      <c r="G168" s="132">
        <f t="shared" ref="G168" si="115">SUM(G169:G170)</f>
        <v>4.2001473725317942E-2</v>
      </c>
      <c r="H168" s="132">
        <f t="shared" ref="H168" si="116">SUM(H169:H170)</f>
        <v>5.6291905953856344E-2</v>
      </c>
      <c r="I168" s="132">
        <f t="shared" ref="I168" si="117">SUM(I169:I170)</f>
        <v>0.11706009821836352</v>
      </c>
      <c r="J168" s="132">
        <f t="shared" ref="J168" si="118">SUM(J169:J170)</f>
        <v>0.22905707615634877</v>
      </c>
      <c r="K168" s="132">
        <f t="shared" ref="K168" si="119">SUM(K169:K170)</f>
        <v>0.22890167584084706</v>
      </c>
      <c r="L168" s="132">
        <f t="shared" ref="L168" si="120">SUM(L169:L170)</f>
        <v>0.1960969349162556</v>
      </c>
      <c r="M168" s="132">
        <f t="shared" ref="M168" si="121">SUM(M169:M170)</f>
        <v>0</v>
      </c>
      <c r="N168" s="132">
        <f t="shared" ref="N168" si="122">SUM(N169:N170)</f>
        <v>0</v>
      </c>
      <c r="O168" s="132">
        <f t="shared" ref="O168" si="123">SUM(O169:O170)</f>
        <v>1.2032669709127941</v>
      </c>
      <c r="P168" s="132">
        <f t="shared" ref="P168" si="124">SUM(P169:P170)</f>
        <v>1.493536051454303</v>
      </c>
      <c r="Q168" s="132">
        <f t="shared" ref="Q168" si="125">SUM(Q169:Q170)</f>
        <v>1.9265125765586222</v>
      </c>
    </row>
    <row r="169" spans="1:17" ht="12" customHeight="1" x14ac:dyDescent="0.25">
      <c r="A169" s="166" t="s">
        <v>57</v>
      </c>
      <c r="B169" s="165">
        <v>7.8888113614377676E-3</v>
      </c>
      <c r="C169" s="165">
        <v>1.0255517241488678E-2</v>
      </c>
      <c r="D169" s="165">
        <v>1.3522340879164456E-2</v>
      </c>
      <c r="E169" s="165">
        <v>1.5299109770102234E-2</v>
      </c>
      <c r="F169" s="165">
        <v>2.2846195830890752E-2</v>
      </c>
      <c r="G169" s="165">
        <v>3.2428573763566011E-2</v>
      </c>
      <c r="H169" s="165">
        <v>4.3363982952653236E-2</v>
      </c>
      <c r="I169" s="165">
        <v>8.9928569899654878E-2</v>
      </c>
      <c r="J169" s="165">
        <v>0.17544117982805502</v>
      </c>
      <c r="K169" s="165">
        <v>0.17482616663808434</v>
      </c>
      <c r="L169" s="165">
        <v>0.1494450501234747</v>
      </c>
      <c r="M169" s="165">
        <v>0</v>
      </c>
      <c r="N169" s="165">
        <v>0</v>
      </c>
      <c r="O169" s="165">
        <v>0.91560192954421615</v>
      </c>
      <c r="P169" s="165">
        <v>1.1358538063577801</v>
      </c>
      <c r="Q169" s="165">
        <v>1.4641966078679929</v>
      </c>
    </row>
    <row r="170" spans="1:17" ht="12" customHeight="1" x14ac:dyDescent="0.25">
      <c r="A170" s="147" t="s">
        <v>59</v>
      </c>
      <c r="B170" s="164">
        <v>2.2091983039012946E-3</v>
      </c>
      <c r="C170" s="164">
        <v>2.2012578616352201E-3</v>
      </c>
      <c r="D170" s="164">
        <v>3.8693307960672228E-3</v>
      </c>
      <c r="E170" s="164">
        <v>4.3437204910292708E-3</v>
      </c>
      <c r="F170" s="164">
        <v>6.6680914725368657E-3</v>
      </c>
      <c r="G170" s="164">
        <v>9.5728999617519274E-3</v>
      </c>
      <c r="H170" s="164">
        <v>1.292792300120311E-2</v>
      </c>
      <c r="I170" s="164">
        <v>2.7131528318708648E-2</v>
      </c>
      <c r="J170" s="164">
        <v>5.361589632829375E-2</v>
      </c>
      <c r="K170" s="164">
        <v>5.4075509202762717E-2</v>
      </c>
      <c r="L170" s="164">
        <v>4.6651884792780908E-2</v>
      </c>
      <c r="M170" s="164">
        <v>0</v>
      </c>
      <c r="N170" s="164">
        <v>0</v>
      </c>
      <c r="O170" s="164">
        <v>0.28766504136857801</v>
      </c>
      <c r="P170" s="164">
        <v>0.35768224509652291</v>
      </c>
      <c r="Q170" s="164">
        <v>0.46231596869062935</v>
      </c>
    </row>
    <row r="171" spans="1:17" ht="12" customHeight="1" x14ac:dyDescent="0.25">
      <c r="A171" s="163" t="s">
        <v>142</v>
      </c>
      <c r="B171" s="162">
        <v>16.664737779006732</v>
      </c>
      <c r="C171" s="162">
        <v>16.395448862748683</v>
      </c>
      <c r="D171" s="162">
        <v>16.890167514915813</v>
      </c>
      <c r="E171" s="162">
        <v>17.207700733261067</v>
      </c>
      <c r="F171" s="162">
        <v>18.085729763755968</v>
      </c>
      <c r="G171" s="162">
        <v>18.371757672836846</v>
      </c>
      <c r="H171" s="162">
        <v>19.718828898361632</v>
      </c>
      <c r="I171" s="162">
        <v>19.599982380044572</v>
      </c>
      <c r="J171" s="162">
        <v>20.192464915911664</v>
      </c>
      <c r="K171" s="162">
        <v>20.668731854693167</v>
      </c>
      <c r="L171" s="162">
        <v>23.207667161189395</v>
      </c>
      <c r="M171" s="162">
        <v>25.628632398661455</v>
      </c>
      <c r="N171" s="162">
        <v>25.050651793296325</v>
      </c>
      <c r="O171" s="162">
        <v>16.345277861370747</v>
      </c>
      <c r="P171" s="162">
        <v>15.413140285900051</v>
      </c>
      <c r="Q171" s="162">
        <v>13.193729727652636</v>
      </c>
    </row>
    <row r="172" spans="1:17" ht="12" customHeight="1" x14ac:dyDescent="0.25">
      <c r="A172" s="161" t="s">
        <v>141</v>
      </c>
      <c r="B172" s="160">
        <f t="shared" ref="B172" si="126">SUM(B173:B174)</f>
        <v>2.3004542938673222E-2</v>
      </c>
      <c r="C172" s="160">
        <f t="shared" ref="C172" si="127">SUM(C173:C174)</f>
        <v>2.2722809649547499E-2</v>
      </c>
      <c r="D172" s="160">
        <f t="shared" ref="D172" si="128">SUM(D173:D174)</f>
        <v>3.7620015817945884E-2</v>
      </c>
      <c r="E172" s="160">
        <f t="shared" ref="E172" si="129">SUM(E173:E174)</f>
        <v>3.7691844053818056E-2</v>
      </c>
      <c r="F172" s="160">
        <f t="shared" ref="F172" si="130">SUM(F173:F174)</f>
        <v>5.6799662091359324E-2</v>
      </c>
      <c r="G172" s="160">
        <f t="shared" ref="G172" si="131">SUM(G173:G174)</f>
        <v>8.4718170375936763E-2</v>
      </c>
      <c r="H172" s="160">
        <f t="shared" ref="H172" si="132">SUM(H173:H174)</f>
        <v>0.11462161753314062</v>
      </c>
      <c r="I172" s="160">
        <f t="shared" ref="I172" si="133">SUM(I173:I174)</f>
        <v>0.26270152734969759</v>
      </c>
      <c r="J172" s="160">
        <f t="shared" ref="J172" si="134">SUM(J173:J174)</f>
        <v>0.57809023248153302</v>
      </c>
      <c r="K172" s="160">
        <f t="shared" ref="K172" si="135">SUM(K173:K174)</f>
        <v>1.0353944791735756</v>
      </c>
      <c r="L172" s="160">
        <f t="shared" ref="L172" si="136">SUM(L173:L174)</f>
        <v>1.5851811842407142</v>
      </c>
      <c r="M172" s="160">
        <f t="shared" ref="M172" si="137">SUM(M173:M174)</f>
        <v>2.2155093176577187</v>
      </c>
      <c r="N172" s="160">
        <f t="shared" ref="N172" si="138">SUM(N173:N174)</f>
        <v>2.5084528003599043</v>
      </c>
      <c r="O172" s="160">
        <f t="shared" ref="O172" si="139">SUM(O173:O174)</f>
        <v>1.8148172865474959</v>
      </c>
      <c r="P172" s="160">
        <f t="shared" ref="P172" si="140">SUM(P173:P174)</f>
        <v>1.9114840739737617</v>
      </c>
      <c r="Q172" s="160">
        <f t="shared" ref="Q172" si="141">SUM(Q173:Q174)</f>
        <v>1.7297479532558753</v>
      </c>
    </row>
    <row r="173" spans="1:17" ht="12" customHeight="1" x14ac:dyDescent="0.25">
      <c r="A173" s="148" t="s">
        <v>60</v>
      </c>
      <c r="B173" s="156">
        <v>1.7449987203149969E-2</v>
      </c>
      <c r="C173" s="156">
        <v>1.8372704827744564E-2</v>
      </c>
      <c r="D173" s="156">
        <v>2.8168699611158737E-2</v>
      </c>
      <c r="E173" s="156">
        <v>2.8437830833799169E-2</v>
      </c>
      <c r="F173" s="156">
        <v>4.295054903301352E-2</v>
      </c>
      <c r="G173" s="156">
        <v>6.3696599513981517E-2</v>
      </c>
      <c r="H173" s="156">
        <v>8.7322044088975689E-2</v>
      </c>
      <c r="I173" s="156">
        <v>0.19766469191259939</v>
      </c>
      <c r="J173" s="156">
        <v>0.43542417170698899</v>
      </c>
      <c r="K173" s="156">
        <v>0.75508197524211518</v>
      </c>
      <c r="L173" s="156">
        <v>1.1719500495460387</v>
      </c>
      <c r="M173" s="156">
        <v>1.6385145227736837</v>
      </c>
      <c r="N173" s="156">
        <v>1.8463461021720855</v>
      </c>
      <c r="O173" s="156">
        <v>1.3544996639153475</v>
      </c>
      <c r="P173" s="156">
        <v>1.4282325300667573</v>
      </c>
      <c r="Q173" s="156">
        <v>1.3071271163932905</v>
      </c>
    </row>
    <row r="174" spans="1:17" ht="12" customHeight="1" x14ac:dyDescent="0.25">
      <c r="A174" s="159" t="s">
        <v>59</v>
      </c>
      <c r="B174" s="57">
        <v>5.5545557355232535E-3</v>
      </c>
      <c r="C174" s="57">
        <v>4.3501048218029343E-3</v>
      </c>
      <c r="D174" s="57">
        <v>9.4513162067871512E-3</v>
      </c>
      <c r="E174" s="57">
        <v>9.254013220018887E-3</v>
      </c>
      <c r="F174" s="57">
        <v>1.38491130583458E-2</v>
      </c>
      <c r="G174" s="57">
        <v>2.102157086195525E-2</v>
      </c>
      <c r="H174" s="57">
        <v>2.7299573444164928E-2</v>
      </c>
      <c r="I174" s="57">
        <v>6.5036835437098206E-2</v>
      </c>
      <c r="J174" s="57">
        <v>0.14266606077454402</v>
      </c>
      <c r="K174" s="57">
        <v>0.28031250393146045</v>
      </c>
      <c r="L174" s="57">
        <v>0.41323113469467559</v>
      </c>
      <c r="M174" s="57">
        <v>0.57699479488403493</v>
      </c>
      <c r="N174" s="57">
        <v>0.66210669818781875</v>
      </c>
      <c r="O174" s="57">
        <v>0.46031762263214832</v>
      </c>
      <c r="P174" s="57">
        <v>0.48325154390700448</v>
      </c>
      <c r="Q174" s="57">
        <v>0.42262083686258473</v>
      </c>
    </row>
    <row r="175" spans="1:17" ht="12" customHeight="1" x14ac:dyDescent="0.25">
      <c r="A175" s="158" t="s">
        <v>62</v>
      </c>
      <c r="B175" s="157">
        <f>SUM(B176:B177)</f>
        <v>5.9556333499819374</v>
      </c>
      <c r="C175" s="157">
        <f t="shared" ref="C175:Q175" si="142">SUM(C176:C177)</f>
        <v>6.3394206268987929</v>
      </c>
      <c r="D175" s="157">
        <f t="shared" si="142"/>
        <v>6.2961230147008624</v>
      </c>
      <c r="E175" s="157">
        <f t="shared" si="142"/>
        <v>6.7062490964241661</v>
      </c>
      <c r="F175" s="157">
        <f t="shared" si="142"/>
        <v>7.0988413885854165</v>
      </c>
      <c r="G175" s="157">
        <f t="shared" si="142"/>
        <v>7.1616892714173792</v>
      </c>
      <c r="H175" s="157">
        <f t="shared" si="142"/>
        <v>7.5660593740990327</v>
      </c>
      <c r="I175" s="157">
        <f t="shared" si="142"/>
        <v>7.4906862010507052</v>
      </c>
      <c r="J175" s="157">
        <f t="shared" si="142"/>
        <v>7.5342354463017287</v>
      </c>
      <c r="K175" s="157">
        <f t="shared" si="142"/>
        <v>7.080484214255665</v>
      </c>
      <c r="L175" s="157">
        <f t="shared" si="142"/>
        <v>7.5216814592092032</v>
      </c>
      <c r="M175" s="157">
        <f t="shared" si="142"/>
        <v>7.4395441968364757</v>
      </c>
      <c r="N175" s="157">
        <f t="shared" si="142"/>
        <v>7.3743619207032678</v>
      </c>
      <c r="O175" s="157">
        <f t="shared" si="142"/>
        <v>8.5461111995000536</v>
      </c>
      <c r="P175" s="157">
        <f t="shared" si="142"/>
        <v>8.6980354748594451</v>
      </c>
      <c r="Q175" s="157">
        <f t="shared" si="142"/>
        <v>9.0593159445051565</v>
      </c>
    </row>
    <row r="176" spans="1:17" ht="12" customHeight="1" x14ac:dyDescent="0.25">
      <c r="A176" s="23" t="s">
        <v>57</v>
      </c>
      <c r="B176" s="156">
        <v>1.2374906129325296</v>
      </c>
      <c r="C176" s="156">
        <v>1.594869149387049</v>
      </c>
      <c r="D176" s="156">
        <v>1.3728752139355296</v>
      </c>
      <c r="E176" s="156">
        <v>1.3830103268143128</v>
      </c>
      <c r="F176" s="156">
        <v>1.6599044868827035</v>
      </c>
      <c r="G176" s="156">
        <v>1.8745407954961133</v>
      </c>
      <c r="H176" s="156">
        <v>2.4772826317630434</v>
      </c>
      <c r="I176" s="156">
        <v>1.5489237031946934</v>
      </c>
      <c r="J176" s="156">
        <v>1.7465729037039746</v>
      </c>
      <c r="K176" s="156">
        <v>0.72574820951999308</v>
      </c>
      <c r="L176" s="156">
        <v>1.3501407421370539</v>
      </c>
      <c r="M176" s="156">
        <v>1.0284101000583044</v>
      </c>
      <c r="N176" s="156">
        <v>0.4586670514243183</v>
      </c>
      <c r="O176" s="156">
        <v>2.7212800486017983</v>
      </c>
      <c r="P176" s="156">
        <v>1.9488275367040326</v>
      </c>
      <c r="Q176" s="156">
        <v>1.8398699383940453</v>
      </c>
    </row>
    <row r="177" spans="1:17" ht="12" customHeight="1" x14ac:dyDescent="0.25">
      <c r="A177" s="29" t="s">
        <v>140</v>
      </c>
      <c r="B177" s="57">
        <v>4.7181427370494076</v>
      </c>
      <c r="C177" s="57">
        <v>4.7445514775117443</v>
      </c>
      <c r="D177" s="57">
        <v>4.9232478007653331</v>
      </c>
      <c r="E177" s="57">
        <v>5.3232387696098531</v>
      </c>
      <c r="F177" s="57">
        <v>5.4389369017027125</v>
      </c>
      <c r="G177" s="57">
        <v>5.2871484759212661</v>
      </c>
      <c r="H177" s="57">
        <v>5.0887767423359893</v>
      </c>
      <c r="I177" s="57">
        <v>5.9417624978560113</v>
      </c>
      <c r="J177" s="57">
        <v>5.7876625425977544</v>
      </c>
      <c r="K177" s="57">
        <v>6.3547360047356722</v>
      </c>
      <c r="L177" s="57">
        <v>6.1715407170721495</v>
      </c>
      <c r="M177" s="57">
        <v>6.4111340967781709</v>
      </c>
      <c r="N177" s="57">
        <v>6.9156948692789495</v>
      </c>
      <c r="O177" s="57">
        <v>5.8248311508982544</v>
      </c>
      <c r="P177" s="57">
        <v>6.7492079381554131</v>
      </c>
      <c r="Q177" s="57">
        <v>7.2194460061111112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>
        <f>SUM(B4,B7,B9,B19)</f>
        <v>343.41447686247051</v>
      </c>
      <c r="C3" s="168">
        <f t="shared" ref="C3:Q3" si="0">SUM(C4,C7,C9,C19)</f>
        <v>322.21012035296275</v>
      </c>
      <c r="D3" s="168">
        <f t="shared" si="0"/>
        <v>314.19661702486133</v>
      </c>
      <c r="E3" s="168">
        <f t="shared" si="0"/>
        <v>296.41532067577771</v>
      </c>
      <c r="F3" s="168">
        <f t="shared" si="0"/>
        <v>292.62155300461717</v>
      </c>
      <c r="G3" s="168">
        <f t="shared" si="0"/>
        <v>302.38092223354585</v>
      </c>
      <c r="H3" s="168">
        <f t="shared" si="0"/>
        <v>296.614511699486</v>
      </c>
      <c r="I3" s="168">
        <f t="shared" si="0"/>
        <v>287.8276681263726</v>
      </c>
      <c r="J3" s="168">
        <f t="shared" si="0"/>
        <v>305.66201222676858</v>
      </c>
      <c r="K3" s="168">
        <f t="shared" si="0"/>
        <v>312.40110075629855</v>
      </c>
      <c r="L3" s="168">
        <f t="shared" si="0"/>
        <v>299.09604546936788</v>
      </c>
      <c r="M3" s="168">
        <f t="shared" si="0"/>
        <v>284.77131789792355</v>
      </c>
      <c r="N3" s="168">
        <f t="shared" si="0"/>
        <v>275.64266804821881</v>
      </c>
      <c r="O3" s="168">
        <f t="shared" si="0"/>
        <v>293.14707480031143</v>
      </c>
      <c r="P3" s="168">
        <f t="shared" si="0"/>
        <v>250.8260923070105</v>
      </c>
      <c r="Q3" s="168">
        <f t="shared" si="0"/>
        <v>243.64113698155853</v>
      </c>
    </row>
    <row r="4" spans="1:17" ht="12.95" customHeight="1" x14ac:dyDescent="0.25">
      <c r="A4" s="158" t="s">
        <v>65</v>
      </c>
      <c r="B4" s="157">
        <f t="shared" ref="B4:Q4" si="1">SUM(B5:B6)</f>
        <v>258.42180320812838</v>
      </c>
      <c r="C4" s="157">
        <f t="shared" si="1"/>
        <v>244.19315419986327</v>
      </c>
      <c r="D4" s="157">
        <f t="shared" si="1"/>
        <v>238.40607960319534</v>
      </c>
      <c r="E4" s="157">
        <f t="shared" si="1"/>
        <v>225.19429961789831</v>
      </c>
      <c r="F4" s="157">
        <f t="shared" si="1"/>
        <v>221.91104715182618</v>
      </c>
      <c r="G4" s="157">
        <f t="shared" si="1"/>
        <v>232.19756583346907</v>
      </c>
      <c r="H4" s="157">
        <f t="shared" si="1"/>
        <v>225.74877331572154</v>
      </c>
      <c r="I4" s="157">
        <f t="shared" si="1"/>
        <v>213.47834476006904</v>
      </c>
      <c r="J4" s="157">
        <f t="shared" si="1"/>
        <v>229.6201821747494</v>
      </c>
      <c r="K4" s="157">
        <f t="shared" si="1"/>
        <v>236.62425168070789</v>
      </c>
      <c r="L4" s="157">
        <f t="shared" si="1"/>
        <v>221.4809764184406</v>
      </c>
      <c r="M4" s="157">
        <f t="shared" si="1"/>
        <v>200.29508720580884</v>
      </c>
      <c r="N4" s="157">
        <f t="shared" si="1"/>
        <v>191.26526183322841</v>
      </c>
      <c r="O4" s="157">
        <f t="shared" si="1"/>
        <v>205.59865883171335</v>
      </c>
      <c r="P4" s="157">
        <f t="shared" si="1"/>
        <v>170.95381936651242</v>
      </c>
      <c r="Q4" s="157">
        <f t="shared" si="1"/>
        <v>170.04017207793095</v>
      </c>
    </row>
    <row r="5" spans="1:17" ht="12" customHeight="1" x14ac:dyDescent="0.25">
      <c r="A5" s="23" t="s">
        <v>58</v>
      </c>
      <c r="B5" s="156">
        <v>255.377214887571</v>
      </c>
      <c r="C5" s="156">
        <v>240.89959186262288</v>
      </c>
      <c r="D5" s="156">
        <v>236.54235045685368</v>
      </c>
      <c r="E5" s="156">
        <v>223.09061121737213</v>
      </c>
      <c r="F5" s="156">
        <v>219.27032136557014</v>
      </c>
      <c r="G5" s="156">
        <v>229.74462789161703</v>
      </c>
      <c r="H5" s="156">
        <v>222.34773390991032</v>
      </c>
      <c r="I5" s="156">
        <v>210.78067497803445</v>
      </c>
      <c r="J5" s="156">
        <v>226.68240238036836</v>
      </c>
      <c r="K5" s="156">
        <v>235.58870402500511</v>
      </c>
      <c r="L5" s="156">
        <v>219.60419995046894</v>
      </c>
      <c r="M5" s="156">
        <v>198.40007656066564</v>
      </c>
      <c r="N5" s="156">
        <v>189.68552660746491</v>
      </c>
      <c r="O5" s="156">
        <v>203.29580177151664</v>
      </c>
      <c r="P5" s="156">
        <v>168.90525118818192</v>
      </c>
      <c r="Q5" s="156">
        <v>167.73083969781703</v>
      </c>
    </row>
    <row r="6" spans="1:17" ht="12" customHeight="1" x14ac:dyDescent="0.25">
      <c r="A6" s="23" t="s">
        <v>60</v>
      </c>
      <c r="B6" s="156">
        <v>3.0445883205573656</v>
      </c>
      <c r="C6" s="156">
        <v>3.2935623372403935</v>
      </c>
      <c r="D6" s="156">
        <v>1.8637291463416592</v>
      </c>
      <c r="E6" s="156">
        <v>2.1036884005261918</v>
      </c>
      <c r="F6" s="156">
        <v>2.640725786256052</v>
      </c>
      <c r="G6" s="156">
        <v>2.4529379418520518</v>
      </c>
      <c r="H6" s="156">
        <v>3.4010394058112294</v>
      </c>
      <c r="I6" s="156">
        <v>2.6976697820345663</v>
      </c>
      <c r="J6" s="156">
        <v>2.9377797943810346</v>
      </c>
      <c r="K6" s="156">
        <v>1.035547655702777</v>
      </c>
      <c r="L6" s="156">
        <v>1.8767764679716632</v>
      </c>
      <c r="M6" s="156">
        <v>1.8950106451431892</v>
      </c>
      <c r="N6" s="156">
        <v>1.5797352257634976</v>
      </c>
      <c r="O6" s="156">
        <v>2.3028570601967049</v>
      </c>
      <c r="P6" s="156">
        <v>2.0485681783305121</v>
      </c>
      <c r="Q6" s="156">
        <v>2.309332380113915</v>
      </c>
    </row>
    <row r="7" spans="1:17" ht="12.95" customHeight="1" x14ac:dyDescent="0.25">
      <c r="A7" s="158" t="s">
        <v>112</v>
      </c>
      <c r="B7" s="157">
        <f t="shared" ref="B7:Q7" si="2">B8</f>
        <v>0.13116075448857681</v>
      </c>
      <c r="C7" s="157">
        <f t="shared" si="2"/>
        <v>0.13201938979435818</v>
      </c>
      <c r="D7" s="157">
        <f t="shared" si="2"/>
        <v>0.14268159111552567</v>
      </c>
      <c r="E7" s="157">
        <f t="shared" si="2"/>
        <v>0.13836068737941046</v>
      </c>
      <c r="F7" s="157">
        <f t="shared" si="2"/>
        <v>0.14605378478597619</v>
      </c>
      <c r="G7" s="157">
        <f t="shared" si="2"/>
        <v>0.18128456122979036</v>
      </c>
      <c r="H7" s="157">
        <f t="shared" si="2"/>
        <v>0.21045798663318821</v>
      </c>
      <c r="I7" s="157">
        <f t="shared" si="2"/>
        <v>0.2803301090686055</v>
      </c>
      <c r="J7" s="157">
        <f t="shared" si="2"/>
        <v>0.32956551855121663</v>
      </c>
      <c r="K7" s="157">
        <f t="shared" si="2"/>
        <v>0.42879259321534452</v>
      </c>
      <c r="L7" s="157">
        <f t="shared" si="2"/>
        <v>0.49082869488493536</v>
      </c>
      <c r="M7" s="157">
        <f t="shared" si="2"/>
        <v>0.59393537073790315</v>
      </c>
      <c r="N7" s="157">
        <f t="shared" si="2"/>
        <v>0.66959050522821839</v>
      </c>
      <c r="O7" s="157">
        <f t="shared" si="2"/>
        <v>0.76203476659835034</v>
      </c>
      <c r="P7" s="157">
        <f t="shared" si="2"/>
        <v>0.76279292664831977</v>
      </c>
      <c r="Q7" s="157">
        <f t="shared" si="2"/>
        <v>0.65927461166437562</v>
      </c>
    </row>
    <row r="8" spans="1:17" ht="12" customHeight="1" x14ac:dyDescent="0.25">
      <c r="A8" s="23" t="s">
        <v>60</v>
      </c>
      <c r="B8" s="156">
        <v>0.13116075448857681</v>
      </c>
      <c r="C8" s="156">
        <v>0.13201938979435818</v>
      </c>
      <c r="D8" s="156">
        <v>0.14268159111552567</v>
      </c>
      <c r="E8" s="156">
        <v>0.13836068737941046</v>
      </c>
      <c r="F8" s="156">
        <v>0.14605378478597619</v>
      </c>
      <c r="G8" s="156">
        <v>0.18128456122979036</v>
      </c>
      <c r="H8" s="156">
        <v>0.21045798663318821</v>
      </c>
      <c r="I8" s="156">
        <v>0.2803301090686055</v>
      </c>
      <c r="J8" s="156">
        <v>0.32956551855121663</v>
      </c>
      <c r="K8" s="156">
        <v>0.42879259321534452</v>
      </c>
      <c r="L8" s="156">
        <v>0.49082869488493536</v>
      </c>
      <c r="M8" s="156">
        <v>0.59393537073790315</v>
      </c>
      <c r="N8" s="156">
        <v>0.66959050522821839</v>
      </c>
      <c r="O8" s="156">
        <v>0.76203476659835034</v>
      </c>
      <c r="P8" s="156">
        <v>0.76279292664831977</v>
      </c>
      <c r="Q8" s="156">
        <v>0.65927461166437562</v>
      </c>
    </row>
    <row r="9" spans="1:17" ht="12" customHeight="1" x14ac:dyDescent="0.25">
      <c r="A9" s="158" t="s">
        <v>63</v>
      </c>
      <c r="B9" s="157">
        <f>SUM(B10:B12,B15:B16)</f>
        <v>65.931795500435925</v>
      </c>
      <c r="C9" s="157">
        <f t="shared" ref="C9:Q9" si="3">SUM(C10:C12,C15:C16)</f>
        <v>60.399860225481461</v>
      </c>
      <c r="D9" s="157">
        <f t="shared" si="3"/>
        <v>58.430796840396262</v>
      </c>
      <c r="E9" s="157">
        <f t="shared" si="3"/>
        <v>54.552314289817495</v>
      </c>
      <c r="F9" s="157">
        <f t="shared" si="3"/>
        <v>54.057444124868162</v>
      </c>
      <c r="G9" s="157">
        <f t="shared" si="3"/>
        <v>53.739718269281376</v>
      </c>
      <c r="H9" s="157">
        <f t="shared" si="3"/>
        <v>54.554641462479616</v>
      </c>
      <c r="I9" s="157">
        <f t="shared" si="3"/>
        <v>56.339463120553923</v>
      </c>
      <c r="J9" s="157">
        <f t="shared" si="3"/>
        <v>57.866707730455452</v>
      </c>
      <c r="K9" s="157">
        <f t="shared" si="3"/>
        <v>57.238781714920819</v>
      </c>
      <c r="L9" s="157">
        <f t="shared" si="3"/>
        <v>58.572969253446544</v>
      </c>
      <c r="M9" s="157">
        <f t="shared" si="3"/>
        <v>63.817410114522673</v>
      </c>
      <c r="N9" s="157">
        <f t="shared" si="3"/>
        <v>63.218510814311891</v>
      </c>
      <c r="O9" s="157">
        <f t="shared" si="3"/>
        <v>65.567238983705238</v>
      </c>
      <c r="P9" s="157">
        <f t="shared" si="3"/>
        <v>58.94296473679136</v>
      </c>
      <c r="Q9" s="157">
        <f t="shared" si="3"/>
        <v>53.458941129273256</v>
      </c>
    </row>
    <row r="10" spans="1:17" ht="12" customHeight="1" x14ac:dyDescent="0.25">
      <c r="A10" s="167" t="s">
        <v>171</v>
      </c>
      <c r="B10" s="132">
        <v>20.82231279672148</v>
      </c>
      <c r="C10" s="132">
        <v>21.17992820791881</v>
      </c>
      <c r="D10" s="132">
        <v>22.394864231479772</v>
      </c>
      <c r="E10" s="132">
        <v>22.681188774955455</v>
      </c>
      <c r="F10" s="132">
        <v>22.985685839755448</v>
      </c>
      <c r="G10" s="132">
        <v>24.922045727860514</v>
      </c>
      <c r="H10" s="132">
        <v>25.156754129617998</v>
      </c>
      <c r="I10" s="132">
        <v>27.45490316295292</v>
      </c>
      <c r="J10" s="132">
        <v>27.964382588684881</v>
      </c>
      <c r="K10" s="132">
        <v>32.047947384580887</v>
      </c>
      <c r="L10" s="132">
        <v>32.534638182297982</v>
      </c>
      <c r="M10" s="132">
        <v>38.575648729836672</v>
      </c>
      <c r="N10" s="132">
        <v>43.327656289405816</v>
      </c>
      <c r="O10" s="132">
        <v>45.727018898052499</v>
      </c>
      <c r="P10" s="132">
        <v>45.143359246019926</v>
      </c>
      <c r="Q10" s="132">
        <v>44.172821925462713</v>
      </c>
    </row>
    <row r="11" spans="1:17" ht="12" customHeight="1" x14ac:dyDescent="0.25">
      <c r="A11" s="167" t="s">
        <v>144</v>
      </c>
      <c r="B11" s="132">
        <v>11.771624667683065</v>
      </c>
      <c r="C11" s="132">
        <v>10.510374514105623</v>
      </c>
      <c r="D11" s="132">
        <v>10.346899623069975</v>
      </c>
      <c r="E11" s="132">
        <v>9.4756126467939819</v>
      </c>
      <c r="F11" s="132">
        <v>9.1517127750862581</v>
      </c>
      <c r="G11" s="132">
        <v>9.0779536932791611</v>
      </c>
      <c r="H11" s="132">
        <v>8.9085949106030213</v>
      </c>
      <c r="I11" s="132">
        <v>9.1937676032801807</v>
      </c>
      <c r="J11" s="132">
        <v>9.1378821464414806</v>
      </c>
      <c r="K11" s="132">
        <v>9.0165389541606498</v>
      </c>
      <c r="L11" s="132">
        <v>8.759835342947218</v>
      </c>
      <c r="M11" s="132">
        <v>3.8432731088821659</v>
      </c>
      <c r="N11" s="132">
        <v>3.25997260093706</v>
      </c>
      <c r="O11" s="132">
        <v>3.1912138290755223</v>
      </c>
      <c r="P11" s="132">
        <v>2.7729392120076657</v>
      </c>
      <c r="Q11" s="132">
        <v>2.0066394267457035</v>
      </c>
    </row>
    <row r="12" spans="1:17" ht="12" customHeight="1" x14ac:dyDescent="0.25">
      <c r="A12" s="167" t="s">
        <v>143</v>
      </c>
      <c r="B12" s="132">
        <f>SUM(B13:B14)</f>
        <v>1.8951776282612194E-2</v>
      </c>
      <c r="C12" s="132">
        <f t="shared" ref="C12:Q12" si="4">SUM(C13:C14)</f>
        <v>1.6726926453742248E-2</v>
      </c>
      <c r="D12" s="132">
        <f t="shared" si="4"/>
        <v>2.7127642576433568E-2</v>
      </c>
      <c r="E12" s="132">
        <f t="shared" si="4"/>
        <v>2.4482848739382911E-2</v>
      </c>
      <c r="F12" s="132">
        <f t="shared" si="4"/>
        <v>3.4523432469570715E-2</v>
      </c>
      <c r="G12" s="132">
        <f t="shared" si="4"/>
        <v>5.0212140117279175E-2</v>
      </c>
      <c r="H12" s="132">
        <f t="shared" si="4"/>
        <v>6.2080869208393452E-2</v>
      </c>
      <c r="I12" s="132">
        <f t="shared" si="4"/>
        <v>0.14489610845704237</v>
      </c>
      <c r="J12" s="132">
        <f t="shared" si="4"/>
        <v>0.30426280417607043</v>
      </c>
      <c r="K12" s="132">
        <f t="shared" si="4"/>
        <v>0.51125784960894127</v>
      </c>
      <c r="L12" s="132">
        <f t="shared" si="4"/>
        <v>0.68605545911851218</v>
      </c>
      <c r="M12" s="132">
        <f t="shared" si="4"/>
        <v>0.37656435401914773</v>
      </c>
      <c r="N12" s="132">
        <f t="shared" si="4"/>
        <v>0.36783223158599598</v>
      </c>
      <c r="O12" s="132">
        <f t="shared" si="4"/>
        <v>0.40563518099815504</v>
      </c>
      <c r="P12" s="132">
        <f t="shared" si="4"/>
        <v>0.39375602697176348</v>
      </c>
      <c r="Q12" s="132">
        <f t="shared" si="4"/>
        <v>0.30439926581940391</v>
      </c>
    </row>
    <row r="13" spans="1:17" ht="12" customHeight="1" x14ac:dyDescent="0.25">
      <c r="A13" s="166" t="s">
        <v>57</v>
      </c>
      <c r="B13" s="165">
        <v>1.2324181370908311E-2</v>
      </c>
      <c r="C13" s="165">
        <v>1.1852712617264258E-2</v>
      </c>
      <c r="D13" s="165">
        <v>1.7803189674435508E-2</v>
      </c>
      <c r="E13" s="165">
        <v>1.6173122582631261E-2</v>
      </c>
      <c r="F13" s="165">
        <v>2.2790156128472194E-2</v>
      </c>
      <c r="G13" s="165">
        <v>3.3265519914718336E-2</v>
      </c>
      <c r="H13" s="165">
        <v>4.1081197328266587E-2</v>
      </c>
      <c r="I13" s="165">
        <v>9.595424744629677E-2</v>
      </c>
      <c r="J13" s="165">
        <v>0.20121145888171377</v>
      </c>
      <c r="K13" s="165">
        <v>0.33729606969524473</v>
      </c>
      <c r="L13" s="165">
        <v>0.45212574945356193</v>
      </c>
      <c r="M13" s="165">
        <v>0.24847713093772308</v>
      </c>
      <c r="N13" s="165">
        <v>0.24250918907618774</v>
      </c>
      <c r="O13" s="165">
        <v>0.2673256684388155</v>
      </c>
      <c r="P13" s="165">
        <v>0.25930809087165202</v>
      </c>
      <c r="Q13" s="165">
        <v>0.2003980204299263</v>
      </c>
    </row>
    <row r="14" spans="1:17" ht="12" customHeight="1" x14ac:dyDescent="0.25">
      <c r="A14" s="147" t="s">
        <v>59</v>
      </c>
      <c r="B14" s="164">
        <v>6.6275949117038831E-3</v>
      </c>
      <c r="C14" s="164">
        <v>4.8742138364779881E-3</v>
      </c>
      <c r="D14" s="164">
        <v>9.3244529019980617E-3</v>
      </c>
      <c r="E14" s="164">
        <v>8.3097261567516515E-3</v>
      </c>
      <c r="F14" s="164">
        <v>1.1733276341098522E-2</v>
      </c>
      <c r="G14" s="164">
        <v>1.6946620202560842E-2</v>
      </c>
      <c r="H14" s="164">
        <v>2.0999671880126865E-2</v>
      </c>
      <c r="I14" s="164">
        <v>4.8941861010745588E-2</v>
      </c>
      <c r="J14" s="164">
        <v>0.10305134529435664</v>
      </c>
      <c r="K14" s="164">
        <v>0.17396177991369649</v>
      </c>
      <c r="L14" s="164">
        <v>0.23392970966495025</v>
      </c>
      <c r="M14" s="164">
        <v>0.12808722308142464</v>
      </c>
      <c r="N14" s="164">
        <v>0.12532304250980822</v>
      </c>
      <c r="O14" s="164">
        <v>0.13830951255933954</v>
      </c>
      <c r="P14" s="164">
        <v>0.13444793610011149</v>
      </c>
      <c r="Q14" s="164">
        <v>0.10400124538947761</v>
      </c>
    </row>
    <row r="15" spans="1:17" ht="12" customHeight="1" x14ac:dyDescent="0.25">
      <c r="A15" s="163" t="s">
        <v>142</v>
      </c>
      <c r="B15" s="162">
        <v>33.267604170367349</v>
      </c>
      <c r="C15" s="162">
        <v>28.649095906580364</v>
      </c>
      <c r="D15" s="162">
        <v>25.596942578664216</v>
      </c>
      <c r="E15" s="162">
        <v>22.315355071134309</v>
      </c>
      <c r="F15" s="162">
        <v>21.8071162365666</v>
      </c>
      <c r="G15" s="162">
        <v>19.585914649477669</v>
      </c>
      <c r="H15" s="162">
        <v>20.293779079504503</v>
      </c>
      <c r="I15" s="162">
        <v>19.255481290340132</v>
      </c>
      <c r="J15" s="162">
        <v>19.831659207213857</v>
      </c>
      <c r="K15" s="162">
        <v>14.83758137832854</v>
      </c>
      <c r="L15" s="162">
        <v>15.427051918595886</v>
      </c>
      <c r="M15" s="162">
        <v>19.187473444903318</v>
      </c>
      <c r="N15" s="162">
        <v>14.64634492535092</v>
      </c>
      <c r="O15" s="162">
        <v>14.482484756764714</v>
      </c>
      <c r="P15" s="162">
        <v>9.3684778580292747</v>
      </c>
      <c r="Q15" s="162">
        <v>6.1105259151255416</v>
      </c>
    </row>
    <row r="16" spans="1:17" ht="12" customHeight="1" x14ac:dyDescent="0.25">
      <c r="A16" s="161" t="s">
        <v>141</v>
      </c>
      <c r="B16" s="160">
        <f>SUM(B17:B18)</f>
        <v>5.1302089381415172E-2</v>
      </c>
      <c r="C16" s="160">
        <f t="shared" ref="C16:Q16" si="5">SUM(C17:C18)</f>
        <v>4.3734670422922929E-2</v>
      </c>
      <c r="D16" s="160">
        <f t="shared" si="5"/>
        <v>6.4962764605873635E-2</v>
      </c>
      <c r="E16" s="160">
        <f t="shared" si="5"/>
        <v>5.5674948194373658E-2</v>
      </c>
      <c r="F16" s="160">
        <f t="shared" si="5"/>
        <v>7.8405840990288064E-2</v>
      </c>
      <c r="G16" s="160">
        <f t="shared" si="5"/>
        <v>0.10359205854674229</v>
      </c>
      <c r="H16" s="160">
        <f t="shared" si="5"/>
        <v>0.13343247354569487</v>
      </c>
      <c r="I16" s="160">
        <f t="shared" si="5"/>
        <v>0.29041495552365049</v>
      </c>
      <c r="J16" s="160">
        <f t="shared" si="5"/>
        <v>0.62852098393916045</v>
      </c>
      <c r="K16" s="160">
        <f t="shared" si="5"/>
        <v>0.82545614824180014</v>
      </c>
      <c r="L16" s="160">
        <f t="shared" si="5"/>
        <v>1.1653883504869449</v>
      </c>
      <c r="M16" s="160">
        <f t="shared" si="5"/>
        <v>1.8344504768813699</v>
      </c>
      <c r="N16" s="160">
        <f t="shared" si="5"/>
        <v>1.6167047670320986</v>
      </c>
      <c r="O16" s="160">
        <f t="shared" si="5"/>
        <v>1.760886318814344</v>
      </c>
      <c r="P16" s="160">
        <f t="shared" si="5"/>
        <v>1.2644323937627342</v>
      </c>
      <c r="Q16" s="160">
        <f t="shared" si="5"/>
        <v>0.86455459611988439</v>
      </c>
    </row>
    <row r="17" spans="1:17" ht="12" customHeight="1" x14ac:dyDescent="0.25">
      <c r="A17" s="148" t="s">
        <v>60</v>
      </c>
      <c r="B17" s="156">
        <v>3.4701542126385453E-2</v>
      </c>
      <c r="C17" s="156">
        <v>3.2256683001539284E-2</v>
      </c>
      <c r="D17" s="156">
        <v>4.3586297748912095E-2</v>
      </c>
      <c r="E17" s="156">
        <v>3.7796446463180713E-2</v>
      </c>
      <c r="F17" s="156">
        <v>5.3721079289069863E-2</v>
      </c>
      <c r="G17" s="156">
        <v>7.0798408002092111E-2</v>
      </c>
      <c r="H17" s="156">
        <v>9.3073729151076048E-2</v>
      </c>
      <c r="I17" s="156">
        <v>0.20034879250924476</v>
      </c>
      <c r="J17" s="156">
        <v>0.43542412958849858</v>
      </c>
      <c r="K17" s="156">
        <v>0.55007778448420463</v>
      </c>
      <c r="L17" s="156">
        <v>0.79130190073333839</v>
      </c>
      <c r="M17" s="156">
        <v>1.2495589775440392</v>
      </c>
      <c r="N17" s="156">
        <v>1.0954277491473015</v>
      </c>
      <c r="O17" s="156">
        <v>1.2145436605390441</v>
      </c>
      <c r="P17" s="156">
        <v>0.87397262303306589</v>
      </c>
      <c r="Q17" s="156">
        <v>0.60607312936626534</v>
      </c>
    </row>
    <row r="18" spans="1:17" ht="12" customHeight="1" x14ac:dyDescent="0.25">
      <c r="A18" s="148" t="s">
        <v>59</v>
      </c>
      <c r="B18" s="156">
        <v>1.6600547255029723E-2</v>
      </c>
      <c r="C18" s="156">
        <v>1.1477987421383645E-2</v>
      </c>
      <c r="D18" s="156">
        <v>2.1376466856961544E-2</v>
      </c>
      <c r="E18" s="156">
        <v>1.7878501731192948E-2</v>
      </c>
      <c r="F18" s="156">
        <v>2.4684761701218201E-2</v>
      </c>
      <c r="G18" s="156">
        <v>3.279365054465018E-2</v>
      </c>
      <c r="H18" s="156">
        <v>4.0358744394618833E-2</v>
      </c>
      <c r="I18" s="156">
        <v>9.0066163014405703E-2</v>
      </c>
      <c r="J18" s="156">
        <v>0.19309685435066187</v>
      </c>
      <c r="K18" s="156">
        <v>0.27537836375759556</v>
      </c>
      <c r="L18" s="156">
        <v>0.3740864497536065</v>
      </c>
      <c r="M18" s="156">
        <v>0.58489149933733076</v>
      </c>
      <c r="N18" s="156">
        <v>0.52127701788479708</v>
      </c>
      <c r="O18" s="156">
        <v>0.54634265827530004</v>
      </c>
      <c r="P18" s="156">
        <v>0.39045977072966825</v>
      </c>
      <c r="Q18" s="156">
        <v>0.25848146675361899</v>
      </c>
    </row>
    <row r="19" spans="1:17" ht="12" customHeight="1" x14ac:dyDescent="0.25">
      <c r="A19" s="158" t="s">
        <v>62</v>
      </c>
      <c r="B19" s="157">
        <f>SUM(B20:B22)</f>
        <v>18.929717399417587</v>
      </c>
      <c r="C19" s="157">
        <f t="shared" ref="C19:Q19" si="6">SUM(C20:C22)</f>
        <v>17.485086537823655</v>
      </c>
      <c r="D19" s="157">
        <f t="shared" si="6"/>
        <v>17.217058990154211</v>
      </c>
      <c r="E19" s="157">
        <f t="shared" si="6"/>
        <v>16.530346080682492</v>
      </c>
      <c r="F19" s="157">
        <f t="shared" si="6"/>
        <v>16.507007943136859</v>
      </c>
      <c r="G19" s="157">
        <f t="shared" si="6"/>
        <v>16.262353569565644</v>
      </c>
      <c r="H19" s="157">
        <f t="shared" si="6"/>
        <v>16.100638934651691</v>
      </c>
      <c r="I19" s="157">
        <f t="shared" si="6"/>
        <v>17.729530136681049</v>
      </c>
      <c r="J19" s="157">
        <f t="shared" si="6"/>
        <v>17.845556803012535</v>
      </c>
      <c r="K19" s="157">
        <f t="shared" si="6"/>
        <v>18.109274767454515</v>
      </c>
      <c r="L19" s="157">
        <f t="shared" si="6"/>
        <v>18.551271102595802</v>
      </c>
      <c r="M19" s="157">
        <f t="shared" si="6"/>
        <v>20.064885206854104</v>
      </c>
      <c r="N19" s="157">
        <f t="shared" si="6"/>
        <v>20.489304895450303</v>
      </c>
      <c r="O19" s="157">
        <f t="shared" si="6"/>
        <v>21.219142218294444</v>
      </c>
      <c r="P19" s="157">
        <f t="shared" si="6"/>
        <v>20.166515277058391</v>
      </c>
      <c r="Q19" s="157">
        <f t="shared" si="6"/>
        <v>19.482749162689927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2.2341321492617361</v>
      </c>
      <c r="C21" s="156">
        <v>2.6232062026876721</v>
      </c>
      <c r="D21" s="156">
        <v>2.1948468373129222</v>
      </c>
      <c r="E21" s="156">
        <v>1.9877761729026704</v>
      </c>
      <c r="F21" s="156">
        <v>2.3156572473787214</v>
      </c>
      <c r="G21" s="156">
        <v>2.6115820001355039</v>
      </c>
      <c r="H21" s="156">
        <v>3.3849577106571589</v>
      </c>
      <c r="I21" s="156">
        <v>2.2318347696673002</v>
      </c>
      <c r="J21" s="156">
        <v>2.5408338564218838</v>
      </c>
      <c r="K21" s="156">
        <v>1.0729873009659008</v>
      </c>
      <c r="L21" s="156">
        <v>2.0134941056725961</v>
      </c>
      <c r="M21" s="156">
        <v>1.6457824460530206</v>
      </c>
      <c r="N21" s="156">
        <v>0.73346522548370385</v>
      </c>
      <c r="O21" s="156">
        <v>4.4316554980073368</v>
      </c>
      <c r="P21" s="156">
        <v>2.8321844225024759</v>
      </c>
      <c r="Q21" s="156">
        <v>2.449900697781644</v>
      </c>
    </row>
    <row r="22" spans="1:17" ht="12" customHeight="1" x14ac:dyDescent="0.25">
      <c r="A22" s="29" t="s">
        <v>140</v>
      </c>
      <c r="B22" s="57">
        <v>16.695585250155851</v>
      </c>
      <c r="C22" s="57">
        <v>14.861880335135984</v>
      </c>
      <c r="D22" s="57">
        <v>15.022212152841288</v>
      </c>
      <c r="E22" s="57">
        <v>14.54256990777982</v>
      </c>
      <c r="F22" s="57">
        <v>14.191350695758139</v>
      </c>
      <c r="G22" s="57">
        <v>13.650771569430139</v>
      </c>
      <c r="H22" s="57">
        <v>12.715681223994531</v>
      </c>
      <c r="I22" s="57">
        <v>15.497695367013748</v>
      </c>
      <c r="J22" s="57">
        <v>15.304722946590651</v>
      </c>
      <c r="K22" s="57">
        <v>17.036287466488613</v>
      </c>
      <c r="L22" s="57">
        <v>16.537776996923206</v>
      </c>
      <c r="M22" s="57">
        <v>18.419102760801085</v>
      </c>
      <c r="N22" s="57">
        <v>19.755839669966598</v>
      </c>
      <c r="O22" s="57">
        <v>16.787486720287106</v>
      </c>
      <c r="P22" s="57">
        <v>17.334330854555915</v>
      </c>
      <c r="Q22" s="57">
        <v>17.032848464908284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19.031325607298996</v>
      </c>
      <c r="C24" s="168">
        <f t="shared" ref="C24" si="8">SUM(C25,C28,C30,C39)</f>
        <v>18.923721838228495</v>
      </c>
      <c r="D24" s="168">
        <f t="shared" ref="D24" si="9">SUM(D25,D28,D30,D39)</f>
        <v>18.757056598923906</v>
      </c>
      <c r="E24" s="168">
        <f t="shared" ref="E24" si="10">SUM(E25,E28,E30,E39)</f>
        <v>19.057068089140948</v>
      </c>
      <c r="F24" s="168">
        <f t="shared" ref="F24" si="11">SUM(F25,F28,F30,F39)</f>
        <v>19.226563707944681</v>
      </c>
      <c r="G24" s="168">
        <f t="shared" ref="G24" si="12">SUM(G25,G28,G30,G39)</f>
        <v>19.210601651593812</v>
      </c>
      <c r="H24" s="168">
        <f t="shared" ref="H24" si="13">SUM(H25,H28,H30,H39)</f>
        <v>20.161983249207839</v>
      </c>
      <c r="I24" s="168">
        <f t="shared" ref="I24" si="14">SUM(I25,I28,I30,I39)</f>
        <v>19.06729311373271</v>
      </c>
      <c r="J24" s="168">
        <f t="shared" ref="J24" si="15">SUM(J25,J28,J30,J39)</f>
        <v>20.155721945495873</v>
      </c>
      <c r="K24" s="168">
        <f t="shared" ref="K24" si="16">SUM(K25,K28,K30,K39)</f>
        <v>18.970561114131797</v>
      </c>
      <c r="L24" s="168">
        <f t="shared" ref="L24" si="17">SUM(L25,L28,L30,L39)</f>
        <v>20.233170777612727</v>
      </c>
      <c r="M24" s="168">
        <f t="shared" ref="M24" si="18">SUM(M25,M28,M30,M39)</f>
        <v>15.518466718929465</v>
      </c>
      <c r="N24" s="168">
        <f t="shared" ref="N24" si="19">SUM(N25,N28,N30,N39)</f>
        <v>13.313348513283549</v>
      </c>
      <c r="O24" s="168">
        <f t="shared" ref="O24" si="20">SUM(O25,O28,O30,O39)</f>
        <v>17.370466000811348</v>
      </c>
      <c r="P24" s="168">
        <f t="shared" ref="P24" si="21">SUM(P25,P28,P30,P39)</f>
        <v>16.551032217674713</v>
      </c>
      <c r="Q24" s="168">
        <f t="shared" ref="Q24" si="22">SUM(Q25,Q28,Q30,Q39)</f>
        <v>16.505122175916853</v>
      </c>
    </row>
    <row r="25" spans="1:17" ht="12.95" customHeight="1" x14ac:dyDescent="0.25">
      <c r="A25" s="158" t="s">
        <v>65</v>
      </c>
      <c r="B25" s="157">
        <f t="shared" ref="B25:Q25" si="23">SUM(B26:B27)</f>
        <v>14.307107445756364</v>
      </c>
      <c r="C25" s="157">
        <f t="shared" si="23"/>
        <v>14.288377680624642</v>
      </c>
      <c r="D25" s="157">
        <f t="shared" si="23"/>
        <v>14.314463033848282</v>
      </c>
      <c r="E25" s="157">
        <f t="shared" si="23"/>
        <v>14.520070622004701</v>
      </c>
      <c r="F25" s="157">
        <f t="shared" si="23"/>
        <v>14.629136416890418</v>
      </c>
      <c r="G25" s="157">
        <f t="shared" si="23"/>
        <v>14.632586080759198</v>
      </c>
      <c r="H25" s="157">
        <f t="shared" si="23"/>
        <v>15.293710257762759</v>
      </c>
      <c r="I25" s="157">
        <f t="shared" si="23"/>
        <v>14.125350620307184</v>
      </c>
      <c r="J25" s="157">
        <f t="shared" si="23"/>
        <v>15.11958868372003</v>
      </c>
      <c r="K25" s="157">
        <f t="shared" si="23"/>
        <v>14.22381598401692</v>
      </c>
      <c r="L25" s="157">
        <f t="shared" si="23"/>
        <v>15.234995626063965</v>
      </c>
      <c r="M25" s="157">
        <f t="shared" si="23"/>
        <v>10.862500030865441</v>
      </c>
      <c r="N25" s="157">
        <f t="shared" si="23"/>
        <v>9.3138994894843741</v>
      </c>
      <c r="O25" s="157">
        <f t="shared" si="23"/>
        <v>12.18012630914003</v>
      </c>
      <c r="P25" s="157">
        <f t="shared" si="23"/>
        <v>11.243103697688694</v>
      </c>
      <c r="Q25" s="157">
        <f t="shared" si="23"/>
        <v>11.3860142124924</v>
      </c>
    </row>
    <row r="26" spans="1:17" ht="12" customHeight="1" x14ac:dyDescent="0.25">
      <c r="A26" s="23" t="s">
        <v>84</v>
      </c>
      <c r="B26" s="156">
        <v>13.893028299003388</v>
      </c>
      <c r="C26" s="156">
        <v>13.816144289465432</v>
      </c>
      <c r="D26" s="156">
        <v>14.03794876258616</v>
      </c>
      <c r="E26" s="156">
        <v>14.185652770176818</v>
      </c>
      <c r="F26" s="156">
        <v>14.20155448403518</v>
      </c>
      <c r="G26" s="156">
        <v>14.252167157633505</v>
      </c>
      <c r="H26" s="156">
        <v>14.730417683073313</v>
      </c>
      <c r="I26" s="156">
        <v>13.687406040316088</v>
      </c>
      <c r="J26" s="156">
        <v>14.645091614471786</v>
      </c>
      <c r="K26" s="156">
        <v>14.069210335154693</v>
      </c>
      <c r="L26" s="156">
        <v>14.916302210989784</v>
      </c>
      <c r="M26" s="156">
        <v>10.609167402270643</v>
      </c>
      <c r="N26" s="156">
        <v>9.123935053873927</v>
      </c>
      <c r="O26" s="156">
        <v>11.844695852244994</v>
      </c>
      <c r="P26" s="156">
        <v>10.912231075628872</v>
      </c>
      <c r="Q26" s="156">
        <v>11.007145923575658</v>
      </c>
    </row>
    <row r="27" spans="1:17" ht="12" customHeight="1" x14ac:dyDescent="0.25">
      <c r="A27" s="23" t="s">
        <v>60</v>
      </c>
      <c r="B27" s="156">
        <v>0.41407914675297564</v>
      </c>
      <c r="C27" s="156">
        <v>0.47223339115920893</v>
      </c>
      <c r="D27" s="156">
        <v>0.27651427126212319</v>
      </c>
      <c r="E27" s="156">
        <v>0.33441785182788308</v>
      </c>
      <c r="F27" s="156">
        <v>0.4275819328552391</v>
      </c>
      <c r="G27" s="156">
        <v>0.38041892312569447</v>
      </c>
      <c r="H27" s="156">
        <v>0.56329257468944605</v>
      </c>
      <c r="I27" s="156">
        <v>0.43794457999109732</v>
      </c>
      <c r="J27" s="156">
        <v>0.47449706924824359</v>
      </c>
      <c r="K27" s="156">
        <v>0.15460564886222586</v>
      </c>
      <c r="L27" s="156">
        <v>0.31869341507418125</v>
      </c>
      <c r="M27" s="156">
        <v>0.25333262859479749</v>
      </c>
      <c r="N27" s="156">
        <v>0.18996443561044735</v>
      </c>
      <c r="O27" s="156">
        <v>0.33543045689503626</v>
      </c>
      <c r="P27" s="156">
        <v>0.33087262205982204</v>
      </c>
      <c r="Q27" s="156">
        <v>0.37886828891674262</v>
      </c>
    </row>
    <row r="28" spans="1:17" ht="12.95" customHeight="1" x14ac:dyDescent="0.25">
      <c r="A28" s="158" t="s">
        <v>112</v>
      </c>
      <c r="B28" s="157">
        <f t="shared" ref="B28:Q28" si="24">B29</f>
        <v>7.1160889071472284E-3</v>
      </c>
      <c r="C28" s="157">
        <f t="shared" si="24"/>
        <v>7.623761217398611E-3</v>
      </c>
      <c r="D28" s="157">
        <f t="shared" si="24"/>
        <v>8.1922444659631964E-3</v>
      </c>
      <c r="E28" s="157">
        <f t="shared" si="24"/>
        <v>8.489793421290524E-3</v>
      </c>
      <c r="F28" s="157">
        <f t="shared" si="24"/>
        <v>9.0510025529445017E-3</v>
      </c>
      <c r="G28" s="157">
        <f t="shared" si="24"/>
        <v>1.1256488170151978E-2</v>
      </c>
      <c r="H28" s="157">
        <f t="shared" si="24"/>
        <v>1.3501078387789434E-2</v>
      </c>
      <c r="I28" s="157">
        <f t="shared" si="24"/>
        <v>1.7560909131309196E-2</v>
      </c>
      <c r="J28" s="157">
        <f t="shared" si="24"/>
        <v>2.0456348428228112E-2</v>
      </c>
      <c r="K28" s="157">
        <f t="shared" si="24"/>
        <v>2.5962214066211433E-2</v>
      </c>
      <c r="L28" s="157">
        <f t="shared" si="24"/>
        <v>2.9950838210524293E-2</v>
      </c>
      <c r="M28" s="157">
        <f t="shared" si="24"/>
        <v>3.118119232022501E-2</v>
      </c>
      <c r="N28" s="157">
        <f t="shared" si="24"/>
        <v>3.0205821682422154E-2</v>
      </c>
      <c r="O28" s="157">
        <f t="shared" si="24"/>
        <v>4.1933438568745367E-2</v>
      </c>
      <c r="P28" s="157">
        <f t="shared" si="24"/>
        <v>4.6490369264444539E-2</v>
      </c>
      <c r="Q28" s="157">
        <f t="shared" si="24"/>
        <v>4.1005392960855196E-2</v>
      </c>
    </row>
    <row r="29" spans="1:17" ht="12" customHeight="1" x14ac:dyDescent="0.25">
      <c r="A29" s="23" t="s">
        <v>60</v>
      </c>
      <c r="B29" s="156">
        <v>7.1160889071472284E-3</v>
      </c>
      <c r="C29" s="156">
        <v>7.623761217398611E-3</v>
      </c>
      <c r="D29" s="156">
        <v>8.1922444659631964E-3</v>
      </c>
      <c r="E29" s="156">
        <v>8.489793421290524E-3</v>
      </c>
      <c r="F29" s="156">
        <v>9.0510025529445017E-3</v>
      </c>
      <c r="G29" s="156">
        <v>1.1256488170151978E-2</v>
      </c>
      <c r="H29" s="156">
        <v>1.3501078387789434E-2</v>
      </c>
      <c r="I29" s="156">
        <v>1.7560909131309196E-2</v>
      </c>
      <c r="J29" s="156">
        <v>2.0456348428228112E-2</v>
      </c>
      <c r="K29" s="156">
        <v>2.5962214066211433E-2</v>
      </c>
      <c r="L29" s="156">
        <v>2.9950838210524293E-2</v>
      </c>
      <c r="M29" s="156">
        <v>3.118119232022501E-2</v>
      </c>
      <c r="N29" s="156">
        <v>3.0205821682422154E-2</v>
      </c>
      <c r="O29" s="156">
        <v>4.1933438568745367E-2</v>
      </c>
      <c r="P29" s="156">
        <v>4.6490369264444539E-2</v>
      </c>
      <c r="Q29" s="156">
        <v>4.1005392960855196E-2</v>
      </c>
    </row>
    <row r="30" spans="1:17" ht="12" customHeight="1" x14ac:dyDescent="0.25">
      <c r="A30" s="158" t="s">
        <v>63</v>
      </c>
      <c r="B30" s="157">
        <f t="shared" ref="B30" si="25">SUM(B31:B32,B35:B36)</f>
        <v>3.6873080374699967</v>
      </c>
      <c r="C30" s="157">
        <f t="shared" ref="C30" si="26">SUM(C31:C32,C35:C36)</f>
        <v>3.6227846487179072</v>
      </c>
      <c r="D30" s="157">
        <f t="shared" ref="D30" si="27">SUM(D31:D32,D35:D36)</f>
        <v>3.4478226846015065</v>
      </c>
      <c r="E30" s="157">
        <f t="shared" ref="E30" si="28">SUM(E31:E32,E35:E36)</f>
        <v>3.5114336849920273</v>
      </c>
      <c r="F30" s="157">
        <f t="shared" ref="F30" si="29">SUM(F31:F32,F35:F36)</f>
        <v>3.5630522704545298</v>
      </c>
      <c r="G30" s="157">
        <f t="shared" ref="G30" si="30">SUM(G31:G32,G35:G36)</f>
        <v>3.555118397365828</v>
      </c>
      <c r="H30" s="157">
        <f t="shared" ref="H30" si="31">SUM(H31:H32,H35:H36)</f>
        <v>3.8215050364810397</v>
      </c>
      <c r="I30" s="157">
        <f t="shared" ref="I30" si="32">SUM(I31:I32,I35:I36)</f>
        <v>3.8131242711673501</v>
      </c>
      <c r="J30" s="157">
        <f t="shared" ref="J30" si="33">SUM(J31:J32,J35:J36)</f>
        <v>3.9068136877012374</v>
      </c>
      <c r="K30" s="157">
        <f t="shared" ref="K30" si="34">SUM(K31:K32,K35:K36)</f>
        <v>3.6233534817634747</v>
      </c>
      <c r="L30" s="157">
        <f t="shared" ref="L30" si="35">SUM(L31:L32,L35:L36)</f>
        <v>3.8346185953198999</v>
      </c>
      <c r="M30" s="157">
        <f t="shared" ref="M30" si="36">SUM(M31:M32,M35:M36)</f>
        <v>3.5714608599177708</v>
      </c>
      <c r="N30" s="157">
        <f t="shared" ref="N30" si="37">SUM(N31:N32,N35:N36)</f>
        <v>3.0438165794718528</v>
      </c>
      <c r="O30" s="157">
        <f t="shared" ref="O30" si="38">SUM(O31:O32,O35:O36)</f>
        <v>3.9807960504262363</v>
      </c>
      <c r="P30" s="157">
        <f t="shared" ref="P30" si="39">SUM(P31:P32,P35:P36)</f>
        <v>4.031902267854516</v>
      </c>
      <c r="Q30" s="157">
        <f t="shared" ref="Q30" si="40">SUM(Q31:Q32,Q35:Q36)</f>
        <v>3.867046839914813</v>
      </c>
    </row>
    <row r="31" spans="1:17" ht="12" customHeight="1" x14ac:dyDescent="0.25">
      <c r="A31" s="167" t="s">
        <v>169</v>
      </c>
      <c r="B31" s="132">
        <v>0.96209873031776894</v>
      </c>
      <c r="C31" s="132">
        <v>0.9362939123304167</v>
      </c>
      <c r="D31" s="132">
        <v>0.94519044259459895</v>
      </c>
      <c r="E31" s="132">
        <v>0.96120409316155464</v>
      </c>
      <c r="F31" s="132">
        <v>0.96079034536619123</v>
      </c>
      <c r="G31" s="132">
        <v>0.98006353995694451</v>
      </c>
      <c r="H31" s="132">
        <v>1.0192058880523081</v>
      </c>
      <c r="I31" s="132">
        <v>1.0558239934034137</v>
      </c>
      <c r="J31" s="132">
        <v>1.0668950174161684</v>
      </c>
      <c r="K31" s="132">
        <v>1.0566764743849177</v>
      </c>
      <c r="L31" s="132">
        <v>1.0599433809578873</v>
      </c>
      <c r="M31" s="132">
        <v>0.98150200112717223</v>
      </c>
      <c r="N31" s="132">
        <v>0.84434849843415671</v>
      </c>
      <c r="O31" s="132">
        <v>1.0696313409982239</v>
      </c>
      <c r="P31" s="132">
        <v>1.0762007323968412</v>
      </c>
      <c r="Q31" s="132">
        <v>0.99967293966357351</v>
      </c>
    </row>
    <row r="32" spans="1:17" ht="12" customHeight="1" x14ac:dyDescent="0.25">
      <c r="A32" s="167" t="s">
        <v>168</v>
      </c>
      <c r="B32" s="132">
        <f t="shared" ref="B32" si="41">SUM(B33:B34)</f>
        <v>1.6244379670810451E-3</v>
      </c>
      <c r="C32" s="132">
        <f t="shared" ref="C32" si="42">SUM(C33:C34)</f>
        <v>1.4408295517389235E-3</v>
      </c>
      <c r="D32" s="132">
        <f t="shared" ref="D32" si="43">SUM(D33:D34)</f>
        <v>2.4017405493434174E-3</v>
      </c>
      <c r="E32" s="132">
        <f t="shared" ref="E32" si="44">SUM(E33:E34)</f>
        <v>2.4143454096198823E-3</v>
      </c>
      <c r="F32" s="132">
        <f t="shared" ref="F32" si="45">SUM(F33:F34)</f>
        <v>3.583446075860303E-3</v>
      </c>
      <c r="G32" s="132">
        <f t="shared" ref="G32" si="46">SUM(G33:G34)</f>
        <v>5.3668040116314104E-3</v>
      </c>
      <c r="H32" s="132">
        <f t="shared" ref="H32" si="47">SUM(H33:H34)</f>
        <v>7.1837212968772707E-3</v>
      </c>
      <c r="I32" s="132">
        <f t="shared" ref="I32" si="48">SUM(I33:I34)</f>
        <v>1.6725644622454149E-2</v>
      </c>
      <c r="J32" s="132">
        <f t="shared" ref="J32" si="49">SUM(J33:J34)</f>
        <v>3.5851107936714852E-2</v>
      </c>
      <c r="K32" s="132">
        <f t="shared" ref="K32" si="50">SUM(K33:K34)</f>
        <v>6.0540647396727286E-2</v>
      </c>
      <c r="L32" s="132">
        <f t="shared" ref="L32" si="51">SUM(L33:L34)</f>
        <v>8.4407019671328992E-2</v>
      </c>
      <c r="M32" s="132">
        <f t="shared" ref="M32" si="52">SUM(M33:M34)</f>
        <v>9.825704671803176E-2</v>
      </c>
      <c r="N32" s="132">
        <f t="shared" ref="N32" si="53">SUM(N33:N34)</f>
        <v>9.7002480759432463E-2</v>
      </c>
      <c r="O32" s="132">
        <f t="shared" ref="O32" si="54">SUM(O33:O34)</f>
        <v>0.13700769912824304</v>
      </c>
      <c r="P32" s="132">
        <f t="shared" ref="P32" si="55">SUM(P33:P34)</f>
        <v>0.15388654621287856</v>
      </c>
      <c r="Q32" s="132">
        <f t="shared" ref="Q32" si="56">SUM(Q33:Q34)</f>
        <v>0.15263056527251692</v>
      </c>
    </row>
    <row r="33" spans="1:17" ht="12" customHeight="1" x14ac:dyDescent="0.25">
      <c r="A33" s="166" t="s">
        <v>57</v>
      </c>
      <c r="B33" s="165">
        <v>1.0563584032207123E-3</v>
      </c>
      <c r="C33" s="165">
        <v>1.0215423399988815E-3</v>
      </c>
      <c r="D33" s="165">
        <v>1.577129068214337E-3</v>
      </c>
      <c r="E33" s="165">
        <v>1.5959632881216137E-3</v>
      </c>
      <c r="F33" s="165">
        <v>2.3652370568391446E-3</v>
      </c>
      <c r="G33" s="165">
        <v>3.5557148296783431E-3</v>
      </c>
      <c r="H33" s="165">
        <v>4.7556342357376012E-3</v>
      </c>
      <c r="I33" s="165">
        <v>1.1075980129938549E-2</v>
      </c>
      <c r="J33" s="165">
        <v>2.3707903694044363E-2</v>
      </c>
      <c r="K33" s="165">
        <v>3.9937278292345439E-2</v>
      </c>
      <c r="L33" s="165">
        <v>5.558473452636379E-2</v>
      </c>
      <c r="M33" s="165">
        <v>6.4729513403614963E-2</v>
      </c>
      <c r="N33" s="165">
        <v>6.385035858083786E-2</v>
      </c>
      <c r="O33" s="165">
        <v>9.0614430878667884E-2</v>
      </c>
      <c r="P33" s="165">
        <v>0.10181634255940936</v>
      </c>
      <c r="Q33" s="165">
        <v>0.10089457678996508</v>
      </c>
    </row>
    <row r="34" spans="1:17" ht="12" customHeight="1" x14ac:dyDescent="0.25">
      <c r="A34" s="147" t="s">
        <v>59</v>
      </c>
      <c r="B34" s="164">
        <v>5.6807956386033275E-4</v>
      </c>
      <c r="C34" s="164">
        <v>4.1928721174004185E-4</v>
      </c>
      <c r="D34" s="164">
        <v>8.2461148112908031E-4</v>
      </c>
      <c r="E34" s="164">
        <v>8.1838212149826868E-4</v>
      </c>
      <c r="F34" s="164">
        <v>1.2182090190211584E-3</v>
      </c>
      <c r="G34" s="164">
        <v>1.8110891819530669E-3</v>
      </c>
      <c r="H34" s="164">
        <v>2.4280870611396695E-3</v>
      </c>
      <c r="I34" s="164">
        <v>5.6496644925156008E-3</v>
      </c>
      <c r="J34" s="164">
        <v>1.2143204242670487E-2</v>
      </c>
      <c r="K34" s="164">
        <v>2.0603369104381847E-2</v>
      </c>
      <c r="L34" s="164">
        <v>2.8822285144965196E-2</v>
      </c>
      <c r="M34" s="164">
        <v>3.3527533314416789E-2</v>
      </c>
      <c r="N34" s="164">
        <v>3.315212217859461E-2</v>
      </c>
      <c r="O34" s="164">
        <v>4.6393268249575161E-2</v>
      </c>
      <c r="P34" s="164">
        <v>5.2070203653469191E-2</v>
      </c>
      <c r="Q34" s="164">
        <v>5.1735988482551835E-2</v>
      </c>
    </row>
    <row r="35" spans="1:17" ht="12" customHeight="1" x14ac:dyDescent="0.25">
      <c r="A35" s="163" t="s">
        <v>142</v>
      </c>
      <c r="B35" s="162">
        <v>2.7194885046337789</v>
      </c>
      <c r="C35" s="162">
        <v>2.6810415154513438</v>
      </c>
      <c r="D35" s="162">
        <v>2.4938399263139286</v>
      </c>
      <c r="E35" s="162">
        <v>2.5414958011277791</v>
      </c>
      <c r="F35" s="162">
        <v>2.589463147230922</v>
      </c>
      <c r="G35" s="162">
        <v>2.5563493339989725</v>
      </c>
      <c r="H35" s="162">
        <v>2.7770861041712225</v>
      </c>
      <c r="I35" s="162">
        <v>2.699920550030448</v>
      </c>
      <c r="J35" s="162">
        <v>2.717526176023513</v>
      </c>
      <c r="K35" s="162">
        <v>2.3729092192676724</v>
      </c>
      <c r="L35" s="162">
        <v>2.5000611726409763</v>
      </c>
      <c r="M35" s="162">
        <v>2.2734969442044917</v>
      </c>
      <c r="N35" s="162">
        <v>1.8927300403355349</v>
      </c>
      <c r="O35" s="162">
        <v>2.4721952202777198</v>
      </c>
      <c r="P35" s="162">
        <v>2.4668098533101706</v>
      </c>
      <c r="Q35" s="162">
        <v>2.3763857007447546</v>
      </c>
    </row>
    <row r="36" spans="1:17" ht="12" customHeight="1" x14ac:dyDescent="0.25">
      <c r="A36" s="161" t="s">
        <v>141</v>
      </c>
      <c r="B36" s="160">
        <f t="shared" ref="B36" si="57">SUM(B37:B38)</f>
        <v>4.0963645513677517E-3</v>
      </c>
      <c r="C36" s="160">
        <f t="shared" ref="C36" si="58">SUM(C37:C38)</f>
        <v>4.0083913844076707E-3</v>
      </c>
      <c r="D36" s="160">
        <f t="shared" ref="D36" si="59">SUM(D37:D38)</f>
        <v>6.3905751436354533E-3</v>
      </c>
      <c r="E36" s="160">
        <f t="shared" ref="E36" si="60">SUM(E37:E38)</f>
        <v>6.3194452930735228E-3</v>
      </c>
      <c r="F36" s="160">
        <f t="shared" ref="F36" si="61">SUM(F37:F38)</f>
        <v>9.2153317815561187E-3</v>
      </c>
      <c r="G36" s="160">
        <f t="shared" ref="G36" si="62">SUM(G37:G38)</f>
        <v>1.3338719398279809E-2</v>
      </c>
      <c r="H36" s="160">
        <f t="shared" ref="H36" si="63">SUM(H37:H38)</f>
        <v>1.8029322960632036E-2</v>
      </c>
      <c r="I36" s="160">
        <f t="shared" ref="I36" si="64">SUM(I37:I38)</f>
        <v>4.0654083111034474E-2</v>
      </c>
      <c r="J36" s="160">
        <f t="shared" ref="J36" si="65">SUM(J37:J38)</f>
        <v>8.6541386324841596E-2</v>
      </c>
      <c r="K36" s="160">
        <f t="shared" ref="K36" si="66">SUM(K37:K38)</f>
        <v>0.13322714071415701</v>
      </c>
      <c r="L36" s="160">
        <f t="shared" ref="L36" si="67">SUM(L37:L38)</f>
        <v>0.19020702204970746</v>
      </c>
      <c r="M36" s="160">
        <f t="shared" ref="M36" si="68">SUM(M37:M38)</f>
        <v>0.21820486786807547</v>
      </c>
      <c r="N36" s="160">
        <f t="shared" ref="N36" si="69">SUM(N37:N38)</f>
        <v>0.20973555994272849</v>
      </c>
      <c r="O36" s="160">
        <f t="shared" ref="O36" si="70">SUM(O37:O38)</f>
        <v>0.30196179002205015</v>
      </c>
      <c r="P36" s="160">
        <f t="shared" ref="P36" si="71">SUM(P37:P38)</f>
        <v>0.33500513593462539</v>
      </c>
      <c r="Q36" s="160">
        <f t="shared" ref="Q36" si="72">SUM(Q37:Q38)</f>
        <v>0.33835763423396814</v>
      </c>
    </row>
    <row r="37" spans="1:17" ht="12" customHeight="1" x14ac:dyDescent="0.25">
      <c r="A37" s="148" t="s">
        <v>60</v>
      </c>
      <c r="B37" s="156">
        <v>2.7708455690269754E-3</v>
      </c>
      <c r="C37" s="156">
        <v>2.9601733550575662E-3</v>
      </c>
      <c r="D37" s="156">
        <v>4.2973306146154794E-3</v>
      </c>
      <c r="E37" s="156">
        <v>4.3049662247700918E-3</v>
      </c>
      <c r="F37" s="156">
        <v>6.3300998944007449E-3</v>
      </c>
      <c r="G37" s="156">
        <v>9.1344052258887608E-3</v>
      </c>
      <c r="H37" s="156">
        <v>1.2582533066724128E-2</v>
      </c>
      <c r="I37" s="156">
        <v>2.8040878662627552E-2</v>
      </c>
      <c r="J37" s="156">
        <v>5.9932507082705727E-2</v>
      </c>
      <c r="K37" s="156">
        <v>8.8819879149372838E-2</v>
      </c>
      <c r="L37" s="156">
        <v>0.12921102325454853</v>
      </c>
      <c r="M37" s="156">
        <v>0.1484060310478425</v>
      </c>
      <c r="N37" s="156">
        <v>0.14182718064141372</v>
      </c>
      <c r="O37" s="156">
        <v>0.20850579799260294</v>
      </c>
      <c r="P37" s="156">
        <v>0.23193283536929662</v>
      </c>
      <c r="Q37" s="156">
        <v>0.23766431649682759</v>
      </c>
    </row>
    <row r="38" spans="1:17" ht="12" customHeight="1" x14ac:dyDescent="0.25">
      <c r="A38" s="148" t="s">
        <v>59</v>
      </c>
      <c r="B38" s="156">
        <v>1.3255189823407766E-3</v>
      </c>
      <c r="C38" s="156">
        <v>1.0482180293501049E-3</v>
      </c>
      <c r="D38" s="156">
        <v>2.0932445290199734E-3</v>
      </c>
      <c r="E38" s="156">
        <v>2.0144790683034311E-3</v>
      </c>
      <c r="F38" s="156">
        <v>2.8852318871553742E-3</v>
      </c>
      <c r="G38" s="156">
        <v>4.2043141723910483E-3</v>
      </c>
      <c r="H38" s="156">
        <v>5.4467898939079074E-3</v>
      </c>
      <c r="I38" s="156">
        <v>1.2613204448406922E-2</v>
      </c>
      <c r="J38" s="156">
        <v>2.6608879242135869E-2</v>
      </c>
      <c r="K38" s="156">
        <v>4.4407261564784167E-2</v>
      </c>
      <c r="L38" s="156">
        <v>6.0995998795158927E-2</v>
      </c>
      <c r="M38" s="156">
        <v>6.9798836820232954E-2</v>
      </c>
      <c r="N38" s="156">
        <v>6.790837930131477E-2</v>
      </c>
      <c r="O38" s="156">
        <v>9.345599202944721E-2</v>
      </c>
      <c r="P38" s="156">
        <v>0.10307230056532878</v>
      </c>
      <c r="Q38" s="156">
        <v>0.10069331773714056</v>
      </c>
    </row>
    <row r="39" spans="1:17" ht="12" customHeight="1" x14ac:dyDescent="0.25">
      <c r="A39" s="158" t="s">
        <v>62</v>
      </c>
      <c r="B39" s="157">
        <f t="shared" ref="B39" si="73">SUM(B40:B41)</f>
        <v>1.0297940351654886</v>
      </c>
      <c r="C39" s="157">
        <f t="shared" ref="C39" si="74">SUM(C40:C41)</f>
        <v>1.0049357476685457</v>
      </c>
      <c r="D39" s="157">
        <f t="shared" ref="D39" si="75">SUM(D40:D41)</f>
        <v>0.98657863600815299</v>
      </c>
      <c r="E39" s="157">
        <f t="shared" ref="E39" si="76">SUM(E40:E41)</f>
        <v>1.0170739887229328</v>
      </c>
      <c r="F39" s="157">
        <f t="shared" ref="F39" si="77">SUM(F40:F41)</f>
        <v>1.0253240180467875</v>
      </c>
      <c r="G39" s="157">
        <f t="shared" ref="G39" si="78">SUM(G40:G41)</f>
        <v>1.0116406852986353</v>
      </c>
      <c r="H39" s="157">
        <f t="shared" ref="H39" si="79">SUM(H40:H41)</f>
        <v>1.0332668765762487</v>
      </c>
      <c r="I39" s="157">
        <f t="shared" ref="I39" si="80">SUM(I40:I41)</f>
        <v>1.1112573131268677</v>
      </c>
      <c r="J39" s="157">
        <f t="shared" ref="J39" si="81">SUM(J40:J41)</f>
        <v>1.1088632256463782</v>
      </c>
      <c r="K39" s="157">
        <f t="shared" ref="K39" si="82">SUM(K40:K41)</f>
        <v>1.0974294342851942</v>
      </c>
      <c r="L39" s="157">
        <f t="shared" ref="L39" si="83">SUM(L40:L41)</f>
        <v>1.1336057180183363</v>
      </c>
      <c r="M39" s="157">
        <f t="shared" ref="M39" si="84">SUM(M40:M41)</f>
        <v>1.0533246358260289</v>
      </c>
      <c r="N39" s="157">
        <f t="shared" ref="N39" si="85">SUM(N40:N41)</f>
        <v>0.92542662264489872</v>
      </c>
      <c r="O39" s="157">
        <f t="shared" ref="O39" si="86">SUM(O40:O41)</f>
        <v>1.1676102026763375</v>
      </c>
      <c r="P39" s="157">
        <f t="shared" ref="P39" si="87">SUM(P40:P41)</f>
        <v>1.2295358828670586</v>
      </c>
      <c r="Q39" s="157">
        <f t="shared" ref="Q39" si="88">SUM(Q40:Q41)</f>
        <v>1.2110557305487841</v>
      </c>
    </row>
    <row r="40" spans="1:17" ht="12" customHeight="1" x14ac:dyDescent="0.25">
      <c r="A40" s="23" t="s">
        <v>57</v>
      </c>
      <c r="B40" s="156">
        <v>0.12151934405478655</v>
      </c>
      <c r="C40" s="156">
        <v>0.15078256111827917</v>
      </c>
      <c r="D40" s="156">
        <v>0.12578051719405672</v>
      </c>
      <c r="E40" s="156">
        <v>0.12230066779215283</v>
      </c>
      <c r="F40" s="156">
        <v>0.14381240863061465</v>
      </c>
      <c r="G40" s="156">
        <v>0.16243761065037113</v>
      </c>
      <c r="H40" s="156">
        <v>0.21720883065162114</v>
      </c>
      <c r="I40" s="156">
        <v>0.13985819227711926</v>
      </c>
      <c r="J40" s="156">
        <v>0.15785698675521959</v>
      </c>
      <c r="K40" s="156">
        <v>6.5041732093066393E-2</v>
      </c>
      <c r="L40" s="156">
        <v>0.12305900353613931</v>
      </c>
      <c r="M40" s="156">
        <v>8.6409633851707343E-2</v>
      </c>
      <c r="N40" s="156">
        <v>3.3149990077469819E-2</v>
      </c>
      <c r="O40" s="156">
        <v>0.24385514502978778</v>
      </c>
      <c r="P40" s="156">
        <v>0.1726705040693414</v>
      </c>
      <c r="Q40" s="156">
        <v>0.152260706714476</v>
      </c>
    </row>
    <row r="41" spans="1:17" ht="12" customHeight="1" x14ac:dyDescent="0.25">
      <c r="A41" s="29" t="s">
        <v>140</v>
      </c>
      <c r="B41" s="57">
        <v>0.90827469111070203</v>
      </c>
      <c r="C41" s="57">
        <v>0.85415318655026651</v>
      </c>
      <c r="D41" s="57">
        <v>0.86079811881409629</v>
      </c>
      <c r="E41" s="57">
        <v>0.89477332093077988</v>
      </c>
      <c r="F41" s="57">
        <v>0.88151160941617279</v>
      </c>
      <c r="G41" s="57">
        <v>0.84920307464826406</v>
      </c>
      <c r="H41" s="57">
        <v>0.8160580459246275</v>
      </c>
      <c r="I41" s="57">
        <v>0.97139912084974833</v>
      </c>
      <c r="J41" s="57">
        <v>0.95100623889115854</v>
      </c>
      <c r="K41" s="57">
        <v>1.0323877021921279</v>
      </c>
      <c r="L41" s="57">
        <v>1.0105467144821969</v>
      </c>
      <c r="M41" s="57">
        <v>0.96691500197432145</v>
      </c>
      <c r="N41" s="57">
        <v>0.89227663256742895</v>
      </c>
      <c r="O41" s="57">
        <v>0.92375505764654975</v>
      </c>
      <c r="P41" s="57">
        <v>1.0568653787977171</v>
      </c>
      <c r="Q41" s="57">
        <v>1.0587950238343082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573.14950618427872</v>
      </c>
      <c r="C43" s="168">
        <f t="shared" ref="C43" si="90">SUM(C44,C47,C49,C58)</f>
        <v>647.65377624189068</v>
      </c>
      <c r="D43" s="168">
        <f t="shared" ref="D43" si="91">SUM(D44,D47,D49,D58)</f>
        <v>642.51613513446887</v>
      </c>
      <c r="E43" s="168">
        <f t="shared" ref="E43" si="92">SUM(E44,E47,E49,E58)</f>
        <v>686.03843303523809</v>
      </c>
      <c r="F43" s="168">
        <f t="shared" ref="F43" si="93">SUM(F44,F47,F49,F58)</f>
        <v>714.79181371990035</v>
      </c>
      <c r="G43" s="168">
        <f t="shared" ref="G43" si="94">SUM(G44,G47,G49,G58)</f>
        <v>752.46354743590962</v>
      </c>
      <c r="H43" s="168">
        <f t="shared" ref="H43" si="95">SUM(H44,H47,H49,H58)</f>
        <v>811.7727282004937</v>
      </c>
      <c r="I43" s="168">
        <f t="shared" ref="I43" si="96">SUM(I44,I47,I49,I58)</f>
        <v>779.55170485167866</v>
      </c>
      <c r="J43" s="168">
        <f t="shared" ref="J43" si="97">SUM(J44,J47,J49,J58)</f>
        <v>857.59580535045234</v>
      </c>
      <c r="K43" s="168">
        <f t="shared" ref="K43" si="98">SUM(K44,K47,K49,K58)</f>
        <v>849.45385659203873</v>
      </c>
      <c r="L43" s="168">
        <f t="shared" ref="L43" si="99">SUM(L44,L47,L49,L58)</f>
        <v>897.61522395156192</v>
      </c>
      <c r="M43" s="168">
        <f t="shared" ref="M43" si="100">SUM(M44,M47,M49,M58)</f>
        <v>699.89739844185067</v>
      </c>
      <c r="N43" s="168">
        <f t="shared" ref="N43" si="101">SUM(N44,N47,N49,N58)</f>
        <v>682.0401362319634</v>
      </c>
      <c r="O43" s="168">
        <f t="shared" ref="O43" si="102">SUM(O44,O47,O49,O58)</f>
        <v>687.56667815369769</v>
      </c>
      <c r="P43" s="168">
        <f t="shared" ref="P43" si="103">SUM(P44,P47,P49,P58)</f>
        <v>666.31089506992873</v>
      </c>
      <c r="Q43" s="168">
        <f t="shared" ref="Q43" si="104">SUM(Q44,Q47,Q49,Q58)</f>
        <v>736.79522711004915</v>
      </c>
    </row>
    <row r="44" spans="1:17" ht="12.95" customHeight="1" x14ac:dyDescent="0.25">
      <c r="A44" s="158" t="s">
        <v>65</v>
      </c>
      <c r="B44" s="157">
        <f t="shared" ref="B44:Q44" si="105">SUM(B45:B46)</f>
        <v>434.477428668953</v>
      </c>
      <c r="C44" s="157">
        <f t="shared" si="105"/>
        <v>497.73136768489059</v>
      </c>
      <c r="D44" s="157">
        <f t="shared" si="105"/>
        <v>489.49507340237841</v>
      </c>
      <c r="E44" s="157">
        <f t="shared" si="105"/>
        <v>526.51196545593859</v>
      </c>
      <c r="F44" s="157">
        <f t="shared" si="105"/>
        <v>552.92775020370141</v>
      </c>
      <c r="G44" s="157">
        <f t="shared" si="105"/>
        <v>579.99570602137044</v>
      </c>
      <c r="H44" s="157">
        <f t="shared" si="105"/>
        <v>628.13332630069203</v>
      </c>
      <c r="I44" s="157">
        <f t="shared" si="105"/>
        <v>588.67259843953218</v>
      </c>
      <c r="J44" s="157">
        <f t="shared" si="105"/>
        <v>656.09357180328038</v>
      </c>
      <c r="K44" s="157">
        <f t="shared" si="105"/>
        <v>642.95382456651703</v>
      </c>
      <c r="L44" s="157">
        <f t="shared" si="105"/>
        <v>689.41357378237183</v>
      </c>
      <c r="M44" s="157">
        <f t="shared" si="105"/>
        <v>499.12176518686795</v>
      </c>
      <c r="N44" s="157">
        <f t="shared" si="105"/>
        <v>485.68733961332401</v>
      </c>
      <c r="O44" s="157">
        <f t="shared" si="105"/>
        <v>490.10934169368107</v>
      </c>
      <c r="P44" s="157">
        <f t="shared" si="105"/>
        <v>461.18252721222615</v>
      </c>
      <c r="Q44" s="157">
        <f t="shared" si="105"/>
        <v>520.46891839930356</v>
      </c>
    </row>
    <row r="45" spans="1:17" ht="12" customHeight="1" x14ac:dyDescent="0.25">
      <c r="A45" s="23" t="s">
        <v>166</v>
      </c>
      <c r="B45" s="156">
        <v>421.90269659059499</v>
      </c>
      <c r="C45" s="156">
        <v>481.28125858909914</v>
      </c>
      <c r="D45" s="156">
        <v>480.03943589867316</v>
      </c>
      <c r="E45" s="156">
        <v>514.38564699419396</v>
      </c>
      <c r="F45" s="156">
        <v>536.76671995393008</v>
      </c>
      <c r="G45" s="156">
        <v>564.91693999297138</v>
      </c>
      <c r="H45" s="156">
        <v>604.99813983143292</v>
      </c>
      <c r="I45" s="156">
        <v>570.4213011226899</v>
      </c>
      <c r="J45" s="156">
        <v>635.50342986982446</v>
      </c>
      <c r="K45" s="156">
        <v>635.96524334842093</v>
      </c>
      <c r="L45" s="156">
        <v>674.99206874095796</v>
      </c>
      <c r="M45" s="156">
        <v>487.48136671465818</v>
      </c>
      <c r="N45" s="156">
        <v>475.78135754244681</v>
      </c>
      <c r="O45" s="156">
        <v>476.61214172708696</v>
      </c>
      <c r="P45" s="156">
        <v>447.6104143748916</v>
      </c>
      <c r="Q45" s="156">
        <v>503.15037611855166</v>
      </c>
    </row>
    <row r="46" spans="1:17" ht="12" customHeight="1" x14ac:dyDescent="0.25">
      <c r="A46" s="23" t="s">
        <v>60</v>
      </c>
      <c r="B46" s="156">
        <v>12.574732078357989</v>
      </c>
      <c r="C46" s="156">
        <v>16.450109095791447</v>
      </c>
      <c r="D46" s="156">
        <v>9.4556375037052405</v>
      </c>
      <c r="E46" s="156">
        <v>12.126318461744637</v>
      </c>
      <c r="F46" s="156">
        <v>16.16103024977134</v>
      </c>
      <c r="G46" s="156">
        <v>15.078766028399043</v>
      </c>
      <c r="H46" s="156">
        <v>23.13518646925915</v>
      </c>
      <c r="I46" s="156">
        <v>18.251297316842269</v>
      </c>
      <c r="J46" s="156">
        <v>20.590141933455868</v>
      </c>
      <c r="K46" s="156">
        <v>6.9885812180961269</v>
      </c>
      <c r="L46" s="156">
        <v>14.421505041413898</v>
      </c>
      <c r="M46" s="156">
        <v>11.640398472209753</v>
      </c>
      <c r="N46" s="156">
        <v>9.9059820708772257</v>
      </c>
      <c r="O46" s="156">
        <v>13.49719996659411</v>
      </c>
      <c r="P46" s="156">
        <v>13.572112837334563</v>
      </c>
      <c r="Q46" s="156">
        <v>17.318542280751917</v>
      </c>
    </row>
    <row r="47" spans="1:17" ht="12.95" customHeight="1" x14ac:dyDescent="0.25">
      <c r="A47" s="158" t="s">
        <v>112</v>
      </c>
      <c r="B47" s="157">
        <f t="shared" ref="B47:Q47" si="106">B48</f>
        <v>0.21670363377238874</v>
      </c>
      <c r="C47" s="157">
        <f t="shared" si="106"/>
        <v>0.2552827766063574</v>
      </c>
      <c r="D47" s="157">
        <f t="shared" si="106"/>
        <v>0.28809393038637238</v>
      </c>
      <c r="E47" s="157">
        <f t="shared" si="106"/>
        <v>0.30869194818314011</v>
      </c>
      <c r="F47" s="157">
        <f t="shared" si="106"/>
        <v>0.33411350449715649</v>
      </c>
      <c r="G47" s="157">
        <f t="shared" si="106"/>
        <v>0.44286015695996533</v>
      </c>
      <c r="H47" s="157">
        <f t="shared" si="106"/>
        <v>0.543378696054443</v>
      </c>
      <c r="I47" s="157">
        <f t="shared" si="106"/>
        <v>0.72015838364176232</v>
      </c>
      <c r="J47" s="157">
        <f t="shared" si="106"/>
        <v>0.87719732844998755</v>
      </c>
      <c r="K47" s="157">
        <f t="shared" si="106"/>
        <v>1.1679667840812296</v>
      </c>
      <c r="L47" s="157">
        <f t="shared" si="106"/>
        <v>1.3182517128172309</v>
      </c>
      <c r="M47" s="157">
        <f t="shared" si="106"/>
        <v>1.4203198959268448</v>
      </c>
      <c r="N47" s="157">
        <f t="shared" si="106"/>
        <v>1.5610841138775826</v>
      </c>
      <c r="O47" s="157">
        <f t="shared" si="106"/>
        <v>1.7186682419551487</v>
      </c>
      <c r="P47" s="157">
        <f t="shared" si="106"/>
        <v>1.9455780948780741</v>
      </c>
      <c r="Q47" s="157">
        <f t="shared" si="106"/>
        <v>1.9077692651615148</v>
      </c>
    </row>
    <row r="48" spans="1:17" ht="12" customHeight="1" x14ac:dyDescent="0.25">
      <c r="A48" s="23" t="s">
        <v>60</v>
      </c>
      <c r="B48" s="156">
        <v>0.21670363377238874</v>
      </c>
      <c r="C48" s="156">
        <v>0.2552827766063574</v>
      </c>
      <c r="D48" s="156">
        <v>0.28809393038637238</v>
      </c>
      <c r="E48" s="156">
        <v>0.30869194818314011</v>
      </c>
      <c r="F48" s="156">
        <v>0.33411350449715649</v>
      </c>
      <c r="G48" s="156">
        <v>0.44286015695996533</v>
      </c>
      <c r="H48" s="156">
        <v>0.543378696054443</v>
      </c>
      <c r="I48" s="156">
        <v>0.72015838364176232</v>
      </c>
      <c r="J48" s="156">
        <v>0.87719732844998755</v>
      </c>
      <c r="K48" s="156">
        <v>1.1679667840812296</v>
      </c>
      <c r="L48" s="156">
        <v>1.3182517128172309</v>
      </c>
      <c r="M48" s="156">
        <v>1.4203198959268448</v>
      </c>
      <c r="N48" s="156">
        <v>1.5610841138775826</v>
      </c>
      <c r="O48" s="156">
        <v>1.7186682419551487</v>
      </c>
      <c r="P48" s="156">
        <v>1.9455780948780741</v>
      </c>
      <c r="Q48" s="156">
        <v>1.9077692651615148</v>
      </c>
    </row>
    <row r="49" spans="1:17" ht="12" customHeight="1" x14ac:dyDescent="0.25">
      <c r="A49" s="158" t="s">
        <v>63</v>
      </c>
      <c r="B49" s="157">
        <f t="shared" ref="B49" si="107">SUM(B50:B51,B54:B55)</f>
        <v>107.18199523473282</v>
      </c>
      <c r="C49" s="157">
        <f t="shared" ref="C49" si="108">SUM(C50:C51,C54:C55)</f>
        <v>115.84828254808205</v>
      </c>
      <c r="D49" s="157">
        <f t="shared" ref="D49" si="109">SUM(D50:D51,D54:D55)</f>
        <v>117.97816633495293</v>
      </c>
      <c r="E49" s="157">
        <f t="shared" ref="E49" si="110">SUM(E50:E51,E54:E55)</f>
        <v>122.32695637829397</v>
      </c>
      <c r="F49" s="157">
        <f t="shared" ref="F49" si="111">SUM(F50:F51,F54:F55)</f>
        <v>123.77250139365916</v>
      </c>
      <c r="G49" s="157">
        <f t="shared" ref="G49" si="112">SUM(G50:G51,G54:G55)</f>
        <v>132.30020635652431</v>
      </c>
      <c r="H49" s="157">
        <f t="shared" ref="H49" si="113">SUM(H50:H51,H54:H55)</f>
        <v>141.51746305944496</v>
      </c>
      <c r="I49" s="157">
        <f t="shared" ref="I49" si="114">SUM(I50:I51,I54:I55)</f>
        <v>144.6166659878252</v>
      </c>
      <c r="J49" s="157">
        <f t="shared" ref="J49" si="115">SUM(J50:J51,J54:J55)</f>
        <v>153.12241484902339</v>
      </c>
      <c r="K49" s="157">
        <f t="shared" ref="K49" si="116">SUM(K50:K51,K54:K55)</f>
        <v>156.00588714474708</v>
      </c>
      <c r="L49" s="157">
        <f t="shared" ref="L49" si="117">SUM(L50:L51,L54:L55)</f>
        <v>157.05612755605179</v>
      </c>
      <c r="M49" s="157">
        <f t="shared" ref="M49" si="118">SUM(M50:M51,M54:M55)</f>
        <v>151.37417468548742</v>
      </c>
      <c r="N49" s="157">
        <f t="shared" ref="N49" si="119">SUM(N50:N51,N54:N55)</f>
        <v>147.0228027182319</v>
      </c>
      <c r="O49" s="157">
        <f t="shared" ref="O49" si="120">SUM(O50:O51,O54:O55)</f>
        <v>147.87930596343702</v>
      </c>
      <c r="P49" s="157">
        <f t="shared" ref="P49" si="121">SUM(P50:P51,P54:P55)</f>
        <v>151.74446096469237</v>
      </c>
      <c r="Q49" s="157">
        <f t="shared" ref="Q49" si="122">SUM(Q50:Q51,Q54:Q55)</f>
        <v>158.03922594621937</v>
      </c>
    </row>
    <row r="50" spans="1:17" ht="12" customHeight="1" x14ac:dyDescent="0.25">
      <c r="A50" s="167" t="s">
        <v>165</v>
      </c>
      <c r="B50" s="132">
        <v>67.811595012335957</v>
      </c>
      <c r="C50" s="132">
        <v>73.238366918902813</v>
      </c>
      <c r="D50" s="132">
        <v>76.806001935054709</v>
      </c>
      <c r="E50" s="132">
        <v>79.803329477891694</v>
      </c>
      <c r="F50" s="132">
        <v>80.936381615181404</v>
      </c>
      <c r="G50" s="132">
        <v>84.979426864264866</v>
      </c>
      <c r="H50" s="132">
        <v>90.042569874062096</v>
      </c>
      <c r="I50" s="132">
        <v>95.55172009769224</v>
      </c>
      <c r="J50" s="132">
        <v>99.105532023871888</v>
      </c>
      <c r="K50" s="132">
        <v>107.72547264673761</v>
      </c>
      <c r="L50" s="132">
        <v>107.61675643731171</v>
      </c>
      <c r="M50" s="132">
        <v>101.95165208450183</v>
      </c>
      <c r="N50" s="132">
        <v>100.56940586321983</v>
      </c>
      <c r="O50" s="132">
        <v>99.457156069377191</v>
      </c>
      <c r="P50" s="132">
        <v>105.47935911706867</v>
      </c>
      <c r="Q50" s="132">
        <v>110.84012353480485</v>
      </c>
    </row>
    <row r="51" spans="1:17" ht="12" customHeight="1" x14ac:dyDescent="0.25">
      <c r="A51" s="167" t="s">
        <v>164</v>
      </c>
      <c r="B51" s="132">
        <f t="shared" ref="B51" si="123">SUM(B52:B53)</f>
        <v>0.1086565439473893</v>
      </c>
      <c r="C51" s="132">
        <f t="shared" ref="C51" si="124">SUM(C52:C53)</f>
        <v>0.11635981296832019</v>
      </c>
      <c r="D51" s="132">
        <f t="shared" ref="D51" si="125">SUM(D52:D53)</f>
        <v>0.20122763557294587</v>
      </c>
      <c r="E51" s="132">
        <f t="shared" ref="E51" si="126">SUM(E52:E53)</f>
        <v>0.20583409048358275</v>
      </c>
      <c r="F51" s="132">
        <f t="shared" ref="F51" si="127">SUM(F52:F53)</f>
        <v>0.30521452710578512</v>
      </c>
      <c r="G51" s="132">
        <f t="shared" ref="G51" si="128">SUM(G52:G53)</f>
        <v>0.47120135987213241</v>
      </c>
      <c r="H51" s="132">
        <f t="shared" ref="H51" si="129">SUM(H52:H53)</f>
        <v>0.63675839081449115</v>
      </c>
      <c r="I51" s="132">
        <f t="shared" ref="I51" si="130">SUM(I52:I53)</f>
        <v>1.546443677919306</v>
      </c>
      <c r="J51" s="132">
        <f t="shared" ref="J51" si="131">SUM(J52:J53)</f>
        <v>3.4398592691146614</v>
      </c>
      <c r="K51" s="132">
        <f t="shared" ref="K51" si="132">SUM(K52:K53)</f>
        <v>6.3317973033572699</v>
      </c>
      <c r="L51" s="132">
        <f t="shared" ref="L51" si="133">SUM(L52:L53)</f>
        <v>8.750644063471583</v>
      </c>
      <c r="M51" s="132">
        <f t="shared" ref="M51" si="134">SUM(M52:M53)</f>
        <v>10.468247828641573</v>
      </c>
      <c r="N51" s="132">
        <f t="shared" ref="N51" si="135">SUM(N52:N53)</f>
        <v>11.878415027053048</v>
      </c>
      <c r="O51" s="132">
        <f t="shared" ref="O51" si="136">SUM(O52:O53)</f>
        <v>13.17429330058186</v>
      </c>
      <c r="P51" s="132">
        <f t="shared" ref="P51" si="137">SUM(P52:P53)</f>
        <v>15.566536422749461</v>
      </c>
      <c r="Q51" s="132">
        <f t="shared" ref="Q51" si="138">SUM(Q52:Q53)</f>
        <v>17.4264663263655</v>
      </c>
    </row>
    <row r="52" spans="1:17" ht="12" customHeight="1" x14ac:dyDescent="0.25">
      <c r="A52" s="166" t="s">
        <v>163</v>
      </c>
      <c r="B52" s="165">
        <v>7.0658333120287034E-2</v>
      </c>
      <c r="C52" s="165">
        <v>8.2712014226181838E-2</v>
      </c>
      <c r="D52" s="165">
        <v>0.13196027115810313</v>
      </c>
      <c r="E52" s="165">
        <v>0.1357050379182696</v>
      </c>
      <c r="F52" s="165">
        <v>0.20044855146996551</v>
      </c>
      <c r="G52" s="165">
        <v>0.31001442267830948</v>
      </c>
      <c r="H52" s="165">
        <v>0.41849305121042252</v>
      </c>
      <c r="I52" s="165">
        <v>1.016820478632553</v>
      </c>
      <c r="J52" s="165">
        <v>2.2587833548234482</v>
      </c>
      <c r="K52" s="165">
        <v>4.1519075100577361</v>
      </c>
      <c r="L52" s="165">
        <v>5.7274544660451499</v>
      </c>
      <c r="M52" s="165">
        <v>6.8550370926894946</v>
      </c>
      <c r="N52" s="165">
        <v>7.7805186343723323</v>
      </c>
      <c r="O52" s="165">
        <v>8.6298283242674145</v>
      </c>
      <c r="P52" s="165">
        <v>10.210715436962051</v>
      </c>
      <c r="Q52" s="165">
        <v>11.43878648287016</v>
      </c>
    </row>
    <row r="53" spans="1:17" ht="12" customHeight="1" x14ac:dyDescent="0.25">
      <c r="A53" s="147" t="s">
        <v>59</v>
      </c>
      <c r="B53" s="164">
        <v>3.7998210827102266E-2</v>
      </c>
      <c r="C53" s="164">
        <v>3.3647798742138357E-2</v>
      </c>
      <c r="D53" s="164">
        <v>6.9267364414842728E-2</v>
      </c>
      <c r="E53" s="164">
        <v>7.0129052565313169E-2</v>
      </c>
      <c r="F53" s="164">
        <v>0.1047659756358196</v>
      </c>
      <c r="G53" s="164">
        <v>0.16118693719382293</v>
      </c>
      <c r="H53" s="164">
        <v>0.21826533960406863</v>
      </c>
      <c r="I53" s="164">
        <v>0.52962319928675317</v>
      </c>
      <c r="J53" s="164">
        <v>1.1810759142912131</v>
      </c>
      <c r="K53" s="164">
        <v>2.1798897932995334</v>
      </c>
      <c r="L53" s="164">
        <v>3.0231895974264322</v>
      </c>
      <c r="M53" s="164">
        <v>3.6132107359520784</v>
      </c>
      <c r="N53" s="164">
        <v>4.0978963926807159</v>
      </c>
      <c r="O53" s="164">
        <v>4.5444649763144458</v>
      </c>
      <c r="P53" s="164">
        <v>5.3558209857874104</v>
      </c>
      <c r="Q53" s="164">
        <v>5.9876798434953384</v>
      </c>
    </row>
    <row r="54" spans="1:17" ht="12" customHeight="1" x14ac:dyDescent="0.25">
      <c r="A54" s="163" t="s">
        <v>142</v>
      </c>
      <c r="B54" s="162">
        <v>39.20127353507214</v>
      </c>
      <c r="C54" s="162">
        <v>42.428929791650752</v>
      </c>
      <c r="D54" s="162">
        <v>40.8675762011637</v>
      </c>
      <c r="E54" s="162">
        <v>42.213441110039845</v>
      </c>
      <c r="F54" s="162">
        <v>42.380133267259026</v>
      </c>
      <c r="G54" s="162">
        <v>46.606414518488052</v>
      </c>
      <c r="H54" s="162">
        <v>50.509449977283779</v>
      </c>
      <c r="I54" s="162">
        <v>46.814376974947287</v>
      </c>
      <c r="J54" s="162">
        <v>49.010535269668857</v>
      </c>
      <c r="K54" s="162">
        <v>39.71709713333253</v>
      </c>
      <c r="L54" s="162">
        <v>37.810246995013301</v>
      </c>
      <c r="M54" s="162">
        <v>35.541465018474867</v>
      </c>
      <c r="N54" s="162">
        <v>31.11825124481215</v>
      </c>
      <c r="O54" s="162">
        <v>31.420645259637372</v>
      </c>
      <c r="P54" s="162">
        <v>27.038054120690571</v>
      </c>
      <c r="Q54" s="162">
        <v>26.066105779544515</v>
      </c>
    </row>
    <row r="55" spans="1:17" ht="12" customHeight="1" x14ac:dyDescent="0.25">
      <c r="A55" s="161" t="s">
        <v>141</v>
      </c>
      <c r="B55" s="160">
        <f t="shared" ref="B55" si="139">SUM(B56:B57)</f>
        <v>6.0470143377333474E-2</v>
      </c>
      <c r="C55" s="160">
        <f t="shared" ref="C55" si="140">SUM(C56:C57)</f>
        <v>6.4626024560150347E-2</v>
      </c>
      <c r="D55" s="160">
        <f t="shared" ref="D55" si="141">SUM(D56:D57)</f>
        <v>0.10336056316156586</v>
      </c>
      <c r="E55" s="160">
        <f t="shared" ref="E55" si="142">SUM(E56:E57)</f>
        <v>0.10435169987886433</v>
      </c>
      <c r="F55" s="160">
        <f t="shared" ref="F55" si="143">SUM(F56:F57)</f>
        <v>0.1507719841129371</v>
      </c>
      <c r="G55" s="160">
        <f t="shared" ref="G55" si="144">SUM(G56:G57)</f>
        <v>0.24316361389927688</v>
      </c>
      <c r="H55" s="160">
        <f t="shared" ref="H55" si="145">SUM(H56:H57)</f>
        <v>0.32868481728458432</v>
      </c>
      <c r="I55" s="160">
        <f t="shared" ref="I55" si="146">SUM(I56:I57)</f>
        <v>0.70412523726635412</v>
      </c>
      <c r="J55" s="160">
        <f t="shared" ref="J55" si="147">SUM(J56:J57)</f>
        <v>1.5664882863679976</v>
      </c>
      <c r="K55" s="160">
        <f t="shared" ref="K55" si="148">SUM(K56:K57)</f>
        <v>2.2315200613196611</v>
      </c>
      <c r="L55" s="160">
        <f t="shared" ref="L55" si="149">SUM(L56:L57)</f>
        <v>2.8784800602552165</v>
      </c>
      <c r="M55" s="160">
        <f t="shared" ref="M55" si="150">SUM(M56:M57)</f>
        <v>3.4128097538691398</v>
      </c>
      <c r="N55" s="160">
        <f t="shared" ref="N55" si="151">SUM(N56:N57)</f>
        <v>3.4567305831468778</v>
      </c>
      <c r="O55" s="160">
        <f t="shared" ref="O55" si="152">SUM(O56:O57)</f>
        <v>3.8272113338405873</v>
      </c>
      <c r="P55" s="160">
        <f t="shared" ref="P55" si="153">SUM(P56:P57)</f>
        <v>3.660511304183661</v>
      </c>
      <c r="Q55" s="160">
        <f t="shared" ref="Q55" si="154">SUM(Q56:Q57)</f>
        <v>3.7065303055045056</v>
      </c>
    </row>
    <row r="56" spans="1:17" ht="12" customHeight="1" x14ac:dyDescent="0.25">
      <c r="A56" s="148" t="s">
        <v>60</v>
      </c>
      <c r="B56" s="156">
        <v>4.0902958399922015E-2</v>
      </c>
      <c r="C56" s="156">
        <v>4.7802125189081154E-2</v>
      </c>
      <c r="D56" s="156">
        <v>6.9614924087668104E-2</v>
      </c>
      <c r="E56" s="156">
        <v>7.1175747722742211E-2</v>
      </c>
      <c r="F56" s="156">
        <v>0.10358241369190697</v>
      </c>
      <c r="G56" s="156">
        <v>0.1666450959617598</v>
      </c>
      <c r="H56" s="156">
        <v>0.22946136765098488</v>
      </c>
      <c r="I56" s="156">
        <v>0.48543066638746529</v>
      </c>
      <c r="J56" s="156">
        <v>1.084874207716072</v>
      </c>
      <c r="K56" s="156">
        <v>1.4874650586148166</v>
      </c>
      <c r="L56" s="156">
        <v>1.9535528213822517</v>
      </c>
      <c r="M56" s="156">
        <v>2.3205215327954649</v>
      </c>
      <c r="N56" s="156">
        <v>2.3369775531912422</v>
      </c>
      <c r="O56" s="156">
        <v>2.6386599853514716</v>
      </c>
      <c r="P56" s="156">
        <v>2.5283849147488096</v>
      </c>
      <c r="Q56" s="156">
        <v>2.5976467978880713</v>
      </c>
    </row>
    <row r="57" spans="1:17" ht="12" customHeight="1" x14ac:dyDescent="0.25">
      <c r="A57" s="148" t="s">
        <v>59</v>
      </c>
      <c r="B57" s="156">
        <v>1.9567184977411462E-2</v>
      </c>
      <c r="C57" s="156">
        <v>1.6823899371069186E-2</v>
      </c>
      <c r="D57" s="156">
        <v>3.374563907389775E-2</v>
      </c>
      <c r="E57" s="156">
        <v>3.3175952156122131E-2</v>
      </c>
      <c r="F57" s="156">
        <v>4.7189570421030121E-2</v>
      </c>
      <c r="G57" s="156">
        <v>7.6518517937517072E-2</v>
      </c>
      <c r="H57" s="156">
        <v>9.9223449633599456E-2</v>
      </c>
      <c r="I57" s="156">
        <v>0.21869457087888883</v>
      </c>
      <c r="J57" s="156">
        <v>0.48161407865192568</v>
      </c>
      <c r="K57" s="156">
        <v>0.7440550027048447</v>
      </c>
      <c r="L57" s="156">
        <v>0.92492723887296469</v>
      </c>
      <c r="M57" s="156">
        <v>1.0922882210736746</v>
      </c>
      <c r="N57" s="156">
        <v>1.1197530299556357</v>
      </c>
      <c r="O57" s="156">
        <v>1.1885513484891159</v>
      </c>
      <c r="P57" s="156">
        <v>1.1321263894348512</v>
      </c>
      <c r="Q57" s="156">
        <v>1.1088835076164343</v>
      </c>
    </row>
    <row r="58" spans="1:17" ht="12" customHeight="1" x14ac:dyDescent="0.25">
      <c r="A58" s="158" t="s">
        <v>62</v>
      </c>
      <c r="B58" s="157">
        <f t="shared" ref="B58" si="155">SUM(B59:B60)</f>
        <v>31.273378646820582</v>
      </c>
      <c r="C58" s="157">
        <f t="shared" ref="C58" si="156">SUM(C59:C60)</f>
        <v>33.8188432323117</v>
      </c>
      <c r="D58" s="157">
        <f t="shared" ref="D58" si="157">SUM(D59:D60)</f>
        <v>34.754801466751097</v>
      </c>
      <c r="E58" s="157">
        <f t="shared" ref="E58" si="158">SUM(E59:E60)</f>
        <v>36.890819252822332</v>
      </c>
      <c r="F58" s="157">
        <f t="shared" ref="F58" si="159">SUM(F59:F60)</f>
        <v>37.757448618042659</v>
      </c>
      <c r="G58" s="157">
        <f t="shared" ref="G58" si="160">SUM(G59:G60)</f>
        <v>39.724774901054957</v>
      </c>
      <c r="H58" s="157">
        <f t="shared" ref="H58" si="161">SUM(H59:H60)</f>
        <v>41.578560144302301</v>
      </c>
      <c r="I58" s="157">
        <f t="shared" ref="I58" si="162">SUM(I59:I60)</f>
        <v>45.542282040679488</v>
      </c>
      <c r="J58" s="157">
        <f t="shared" ref="J58" si="163">SUM(J59:J60)</f>
        <v>47.502621369698637</v>
      </c>
      <c r="K58" s="157">
        <f t="shared" ref="K58" si="164">SUM(K59:K60)</f>
        <v>49.32617809669329</v>
      </c>
      <c r="L58" s="157">
        <f t="shared" ref="L58" si="165">SUM(L59:L60)</f>
        <v>49.827270900321039</v>
      </c>
      <c r="M58" s="157">
        <f t="shared" ref="M58" si="166">SUM(M59:M60)</f>
        <v>47.981138673568481</v>
      </c>
      <c r="N58" s="157">
        <f t="shared" ref="N58" si="167">SUM(N59:N60)</f>
        <v>47.768909786529882</v>
      </c>
      <c r="O58" s="157">
        <f t="shared" ref="O58" si="168">SUM(O59:O60)</f>
        <v>47.859362254624408</v>
      </c>
      <c r="P58" s="157">
        <f t="shared" ref="P58" si="169">SUM(P59:P60)</f>
        <v>51.438328798132169</v>
      </c>
      <c r="Q58" s="157">
        <f t="shared" ref="Q58" si="170">SUM(Q59:Q60)</f>
        <v>56.379313499364734</v>
      </c>
    </row>
    <row r="59" spans="1:17" ht="12" customHeight="1" x14ac:dyDescent="0.25">
      <c r="A59" s="23" t="s">
        <v>57</v>
      </c>
      <c r="B59" s="156">
        <v>3.6909766181991359</v>
      </c>
      <c r="C59" s="156">
        <v>5.073660529842555</v>
      </c>
      <c r="D59" s="156">
        <v>4.4305555960248153</v>
      </c>
      <c r="E59" s="156">
        <v>4.4361314564268541</v>
      </c>
      <c r="F59" s="156">
        <v>5.2967151914065527</v>
      </c>
      <c r="G59" s="156">
        <v>6.3794397595570427</v>
      </c>
      <c r="H59" s="156">
        <v>8.7413686515556464</v>
      </c>
      <c r="I59" s="156">
        <v>5.7329184529354231</v>
      </c>
      <c r="J59" s="156">
        <v>6.7633722623008188</v>
      </c>
      <c r="K59" s="156">
        <v>2.922622340142996</v>
      </c>
      <c r="L59" s="156">
        <v>5.4080957710681847</v>
      </c>
      <c r="M59" s="156">
        <v>3.9355250838874731</v>
      </c>
      <c r="N59" s="156">
        <v>1.7099725248163617</v>
      </c>
      <c r="O59" s="156">
        <v>9.9955446173326248</v>
      </c>
      <c r="P59" s="156">
        <v>7.224049283669439</v>
      </c>
      <c r="Q59" s="156">
        <v>7.0894329209154279</v>
      </c>
    </row>
    <row r="60" spans="1:17" ht="12" customHeight="1" x14ac:dyDescent="0.25">
      <c r="A60" s="29" t="s">
        <v>140</v>
      </c>
      <c r="B60" s="57">
        <v>27.582402028621445</v>
      </c>
      <c r="C60" s="57">
        <v>28.745182702469148</v>
      </c>
      <c r="D60" s="57">
        <v>30.324245870726283</v>
      </c>
      <c r="E60" s="57">
        <v>32.454687796395476</v>
      </c>
      <c r="F60" s="57">
        <v>32.460733426636104</v>
      </c>
      <c r="G60" s="57">
        <v>33.345335141497912</v>
      </c>
      <c r="H60" s="57">
        <v>32.837191492746655</v>
      </c>
      <c r="I60" s="57">
        <v>39.809363587744066</v>
      </c>
      <c r="J60" s="57">
        <v>40.739249107397818</v>
      </c>
      <c r="K60" s="57">
        <v>46.403555756550297</v>
      </c>
      <c r="L60" s="57">
        <v>44.419175129252856</v>
      </c>
      <c r="M60" s="57">
        <v>44.045613589681011</v>
      </c>
      <c r="N60" s="57">
        <v>46.058937261713517</v>
      </c>
      <c r="O60" s="57">
        <v>37.863817637291781</v>
      </c>
      <c r="P60" s="57">
        <v>44.214279514462731</v>
      </c>
      <c r="Q60" s="57">
        <v>49.289880578449306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274.10282429591285</v>
      </c>
      <c r="C62" s="168">
        <f t="shared" ref="C62:Q62" si="171">SUM(C63,C66,C68,C77)</f>
        <v>305.5157398381296</v>
      </c>
      <c r="D62" s="168">
        <f t="shared" si="171"/>
        <v>299.28824954847329</v>
      </c>
      <c r="E62" s="168">
        <f t="shared" si="171"/>
        <v>345.72727117426905</v>
      </c>
      <c r="F62" s="168">
        <f t="shared" si="171"/>
        <v>392.92308222693748</v>
      </c>
      <c r="G62" s="168">
        <f t="shared" si="171"/>
        <v>397.50653735875562</v>
      </c>
      <c r="H62" s="168">
        <f t="shared" si="171"/>
        <v>421.40150008172202</v>
      </c>
      <c r="I62" s="168">
        <f t="shared" si="171"/>
        <v>395.19903695523226</v>
      </c>
      <c r="J62" s="168">
        <f t="shared" si="171"/>
        <v>450.34161923475727</v>
      </c>
      <c r="K62" s="168">
        <f t="shared" si="171"/>
        <v>415.15333539888309</v>
      </c>
      <c r="L62" s="168">
        <f t="shared" si="171"/>
        <v>480.24865769311276</v>
      </c>
      <c r="M62" s="168">
        <f t="shared" si="171"/>
        <v>387.27372659335958</v>
      </c>
      <c r="N62" s="168">
        <f t="shared" si="171"/>
        <v>410.91191476536028</v>
      </c>
      <c r="O62" s="168">
        <f t="shared" si="171"/>
        <v>419.05164893006412</v>
      </c>
      <c r="P62" s="168">
        <f t="shared" si="171"/>
        <v>372.30464468194316</v>
      </c>
      <c r="Q62" s="168">
        <f t="shared" si="171"/>
        <v>390.12223377269322</v>
      </c>
    </row>
    <row r="63" spans="1:17" ht="12.95" customHeight="1" x14ac:dyDescent="0.25">
      <c r="A63" s="158" t="s">
        <v>65</v>
      </c>
      <c r="B63" s="157">
        <f t="shared" ref="B63:Q63" si="172">SUM(B64:B65)</f>
        <v>209.54466786601549</v>
      </c>
      <c r="C63" s="157">
        <f t="shared" si="172"/>
        <v>236.78269250658707</v>
      </c>
      <c r="D63" s="157">
        <f t="shared" si="172"/>
        <v>229.76374587608473</v>
      </c>
      <c r="E63" s="157">
        <f t="shared" si="172"/>
        <v>267.63406223134837</v>
      </c>
      <c r="F63" s="157">
        <f t="shared" si="172"/>
        <v>306.84515090988202</v>
      </c>
      <c r="G63" s="157">
        <f t="shared" si="172"/>
        <v>310.51829543139701</v>
      </c>
      <c r="H63" s="157">
        <f t="shared" si="172"/>
        <v>330.75091066780743</v>
      </c>
      <c r="I63" s="157">
        <f t="shared" si="172"/>
        <v>302.82849127416546</v>
      </c>
      <c r="J63" s="157">
        <f t="shared" si="172"/>
        <v>350.65763342085307</v>
      </c>
      <c r="K63" s="157">
        <f t="shared" si="172"/>
        <v>316.68406841148413</v>
      </c>
      <c r="L63" s="157">
        <f t="shared" si="172"/>
        <v>372.08092609701083</v>
      </c>
      <c r="M63" s="157">
        <f t="shared" si="172"/>
        <v>280.11874737174827</v>
      </c>
      <c r="N63" s="157">
        <f t="shared" si="172"/>
        <v>295.91560499193997</v>
      </c>
      <c r="O63" s="157">
        <f t="shared" si="172"/>
        <v>303.99922632359483</v>
      </c>
      <c r="P63" s="157">
        <f t="shared" si="172"/>
        <v>262.43076581902176</v>
      </c>
      <c r="Q63" s="157">
        <f t="shared" si="172"/>
        <v>281.39609284913513</v>
      </c>
    </row>
    <row r="64" spans="1:17" ht="12" customHeight="1" x14ac:dyDescent="0.25">
      <c r="A64" s="23" t="s">
        <v>161</v>
      </c>
      <c r="B64" s="156">
        <v>203.47998444866045</v>
      </c>
      <c r="C64" s="156">
        <v>228.95698294392483</v>
      </c>
      <c r="D64" s="156">
        <v>225.32537088408191</v>
      </c>
      <c r="E64" s="156">
        <v>261.47006961055899</v>
      </c>
      <c r="F64" s="156">
        <v>297.87664867062318</v>
      </c>
      <c r="G64" s="156">
        <v>302.44542062260524</v>
      </c>
      <c r="H64" s="156">
        <v>318.56880907762059</v>
      </c>
      <c r="I64" s="156">
        <v>293.43954936501814</v>
      </c>
      <c r="J64" s="156">
        <v>339.65296769559592</v>
      </c>
      <c r="K64" s="156">
        <v>313.24187357881027</v>
      </c>
      <c r="L64" s="156">
        <v>364.29754735951025</v>
      </c>
      <c r="M64" s="156">
        <v>273.58588491939133</v>
      </c>
      <c r="N64" s="156">
        <v>289.88016935576155</v>
      </c>
      <c r="O64" s="156">
        <v>295.62734274920678</v>
      </c>
      <c r="P64" s="156">
        <v>254.70770660597216</v>
      </c>
      <c r="Q64" s="156">
        <v>272.03267082840404</v>
      </c>
    </row>
    <row r="65" spans="1:17" ht="12" customHeight="1" x14ac:dyDescent="0.25">
      <c r="A65" s="23" t="s">
        <v>60</v>
      </c>
      <c r="B65" s="156">
        <v>6.0646834173550355</v>
      </c>
      <c r="C65" s="156">
        <v>7.8257095626622259</v>
      </c>
      <c r="D65" s="156">
        <v>4.4383749920028333</v>
      </c>
      <c r="E65" s="156">
        <v>6.1639926207893705</v>
      </c>
      <c r="F65" s="156">
        <v>8.9685022392588518</v>
      </c>
      <c r="G65" s="156">
        <v>8.0728748087917861</v>
      </c>
      <c r="H65" s="156">
        <v>12.182101590186821</v>
      </c>
      <c r="I65" s="156">
        <v>9.3889419091473076</v>
      </c>
      <c r="J65" s="156">
        <v>11.00466572525715</v>
      </c>
      <c r="K65" s="156">
        <v>3.4421948326738687</v>
      </c>
      <c r="L65" s="156">
        <v>7.7833787375005699</v>
      </c>
      <c r="M65" s="156">
        <v>6.5328624523569436</v>
      </c>
      <c r="N65" s="156">
        <v>6.0354356361784145</v>
      </c>
      <c r="O65" s="156">
        <v>8.3718835743880291</v>
      </c>
      <c r="P65" s="156">
        <v>7.7230592130496154</v>
      </c>
      <c r="Q65" s="156">
        <v>9.3634220207311039</v>
      </c>
    </row>
    <row r="66" spans="1:17" ht="12.95" customHeight="1" x14ac:dyDescent="0.25">
      <c r="A66" s="158" t="s">
        <v>112</v>
      </c>
      <c r="B66" s="157">
        <f t="shared" ref="B66:Q66" si="173">B67</f>
        <v>0.10449414763653037</v>
      </c>
      <c r="C66" s="157">
        <f t="shared" si="173"/>
        <v>0.12235759340003119</v>
      </c>
      <c r="D66" s="157">
        <f t="shared" si="173"/>
        <v>0.13486861722669041</v>
      </c>
      <c r="E66" s="157">
        <f t="shared" si="173"/>
        <v>0.15633457435241285</v>
      </c>
      <c r="F66" s="157">
        <f t="shared" si="173"/>
        <v>0.18527479584873571</v>
      </c>
      <c r="G66" s="157">
        <f t="shared" si="173"/>
        <v>0.23339501695454984</v>
      </c>
      <c r="H66" s="157">
        <f t="shared" si="173"/>
        <v>0.28542868073950128</v>
      </c>
      <c r="I66" s="157">
        <f t="shared" si="173"/>
        <v>0.36990685656409089</v>
      </c>
      <c r="J66" s="157">
        <f t="shared" si="173"/>
        <v>0.45901458508715814</v>
      </c>
      <c r="K66" s="157">
        <f t="shared" si="173"/>
        <v>0.57940671968919932</v>
      </c>
      <c r="L66" s="157">
        <f t="shared" si="173"/>
        <v>0.713842138402634</v>
      </c>
      <c r="M66" s="157">
        <f t="shared" si="173"/>
        <v>0.80142298559216607</v>
      </c>
      <c r="N66" s="157">
        <f t="shared" si="173"/>
        <v>0.95114588778196951</v>
      </c>
      <c r="O66" s="157">
        <f t="shared" si="173"/>
        <v>1.0571187377997675</v>
      </c>
      <c r="P66" s="157">
        <f t="shared" si="173"/>
        <v>1.101821751567335</v>
      </c>
      <c r="Q66" s="157">
        <f t="shared" si="173"/>
        <v>1.0283231483120729</v>
      </c>
    </row>
    <row r="67" spans="1:17" ht="12" customHeight="1" x14ac:dyDescent="0.25">
      <c r="A67" s="23" t="s">
        <v>60</v>
      </c>
      <c r="B67" s="156">
        <v>0.10449414763653037</v>
      </c>
      <c r="C67" s="156">
        <v>0.12235759340003119</v>
      </c>
      <c r="D67" s="156">
        <v>0.13486861722669041</v>
      </c>
      <c r="E67" s="156">
        <v>0.15633457435241285</v>
      </c>
      <c r="F67" s="156">
        <v>0.18527479584873571</v>
      </c>
      <c r="G67" s="156">
        <v>0.23339501695454984</v>
      </c>
      <c r="H67" s="156">
        <v>0.28542868073950128</v>
      </c>
      <c r="I67" s="156">
        <v>0.36990685656409089</v>
      </c>
      <c r="J67" s="156">
        <v>0.45901458508715814</v>
      </c>
      <c r="K67" s="156">
        <v>0.57940671968919932</v>
      </c>
      <c r="L67" s="156">
        <v>0.713842138402634</v>
      </c>
      <c r="M67" s="156">
        <v>0.80142298559216607</v>
      </c>
      <c r="N67" s="156">
        <v>0.95114588778196951</v>
      </c>
      <c r="O67" s="156">
        <v>1.0571187377997675</v>
      </c>
      <c r="P67" s="156">
        <v>1.101821751567335</v>
      </c>
      <c r="Q67" s="156">
        <v>1.0283231483120729</v>
      </c>
    </row>
    <row r="68" spans="1:17" ht="12" customHeight="1" x14ac:dyDescent="0.25">
      <c r="A68" s="158" t="s">
        <v>63</v>
      </c>
      <c r="B68" s="157">
        <f>SUM(B69:B70,B73:B74)</f>
        <v>50.530339727777346</v>
      </c>
      <c r="C68" s="157">
        <f t="shared" ref="C68:Q68" si="174">SUM(C69:C70,C73:C74)</f>
        <v>53.808771438018574</v>
      </c>
      <c r="D68" s="157">
        <f t="shared" si="174"/>
        <v>53.909271467741526</v>
      </c>
      <c r="E68" s="157">
        <f t="shared" si="174"/>
        <v>60.291694693124228</v>
      </c>
      <c r="F68" s="157">
        <f t="shared" si="174"/>
        <v>66.497480536610411</v>
      </c>
      <c r="G68" s="157">
        <f t="shared" si="174"/>
        <v>67.185993533487874</v>
      </c>
      <c r="H68" s="157">
        <f t="shared" si="174"/>
        <v>70.552174028483009</v>
      </c>
      <c r="I68" s="157">
        <f t="shared" si="174"/>
        <v>70.907196279858056</v>
      </c>
      <c r="J68" s="157">
        <f t="shared" si="174"/>
        <v>75.899378867754947</v>
      </c>
      <c r="K68" s="157">
        <f t="shared" si="174"/>
        <v>74.809461493630067</v>
      </c>
      <c r="L68" s="157">
        <f t="shared" si="174"/>
        <v>82.183627216526148</v>
      </c>
      <c r="M68" s="157">
        <f t="shared" si="174"/>
        <v>81.290333860180212</v>
      </c>
      <c r="N68" s="157">
        <f t="shared" si="174"/>
        <v>86.509947206969642</v>
      </c>
      <c r="O68" s="157">
        <f t="shared" si="174"/>
        <v>86.875333012590062</v>
      </c>
      <c r="P68" s="157">
        <f t="shared" si="174"/>
        <v>82.193199569811497</v>
      </c>
      <c r="Q68" s="157">
        <f t="shared" si="174"/>
        <v>81.037986549026243</v>
      </c>
    </row>
    <row r="69" spans="1:17" ht="12" customHeight="1" x14ac:dyDescent="0.25">
      <c r="A69" s="167" t="s">
        <v>160</v>
      </c>
      <c r="B69" s="132">
        <v>42.06067079620027</v>
      </c>
      <c r="C69" s="132">
        <v>44.642308880618017</v>
      </c>
      <c r="D69" s="132">
        <v>45.883261759841147</v>
      </c>
      <c r="E69" s="132">
        <v>51.229255128445807</v>
      </c>
      <c r="F69" s="132">
        <v>56.030332177056174</v>
      </c>
      <c r="G69" s="132">
        <v>57.075229128313261</v>
      </c>
      <c r="H69" s="132">
        <v>59.417195032783987</v>
      </c>
      <c r="I69" s="132">
        <v>60.495704032654487</v>
      </c>
      <c r="J69" s="132">
        <v>65.155257063195265</v>
      </c>
      <c r="K69" s="132">
        <v>64.182602964417541</v>
      </c>
      <c r="L69" s="132">
        <v>70.062568938100654</v>
      </c>
      <c r="M69" s="132">
        <v>67.6826731824858</v>
      </c>
      <c r="N69" s="132">
        <v>72.197971562033928</v>
      </c>
      <c r="O69" s="132">
        <v>71.88983173393828</v>
      </c>
      <c r="P69" s="132">
        <v>67.702868545162985</v>
      </c>
      <c r="Q69" s="132">
        <v>66.163975757155569</v>
      </c>
    </row>
    <row r="70" spans="1:17" ht="12" customHeight="1" x14ac:dyDescent="0.25">
      <c r="A70" s="167" t="s">
        <v>159</v>
      </c>
      <c r="B70" s="132">
        <f>SUM(B71:B72)</f>
        <v>6.7323835492141354E-2</v>
      </c>
      <c r="C70" s="132">
        <f t="shared" ref="C70:Q70" si="175">SUM(C71:C72)</f>
        <v>7.0908863862124111E-2</v>
      </c>
      <c r="D70" s="132">
        <f t="shared" si="175"/>
        <v>0.11958085244780656</v>
      </c>
      <c r="E70" s="132">
        <f t="shared" si="175"/>
        <v>0.13161921104542287</v>
      </c>
      <c r="F70" s="132">
        <f t="shared" si="175"/>
        <v>0.21010153781634003</v>
      </c>
      <c r="G70" s="132">
        <f t="shared" si="175"/>
        <v>0.31411498667683985</v>
      </c>
      <c r="H70" s="132">
        <f t="shared" si="175"/>
        <v>0.41787617690444295</v>
      </c>
      <c r="I70" s="132">
        <f t="shared" si="175"/>
        <v>0.9772386032892012</v>
      </c>
      <c r="J70" s="132">
        <f t="shared" si="175"/>
        <v>2.2596823575046434</v>
      </c>
      <c r="K70" s="132">
        <f t="shared" si="175"/>
        <v>3.7878217906470275</v>
      </c>
      <c r="L70" s="132">
        <f t="shared" si="175"/>
        <v>5.6977557190903969</v>
      </c>
      <c r="M70" s="132">
        <f t="shared" si="175"/>
        <v>7.0017847684252086</v>
      </c>
      <c r="N70" s="132">
        <f t="shared" si="175"/>
        <v>8.5598456184485077</v>
      </c>
      <c r="O70" s="132">
        <f t="shared" si="175"/>
        <v>9.5684180540155914</v>
      </c>
      <c r="P70" s="132">
        <f t="shared" si="175"/>
        <v>10.045989042778455</v>
      </c>
      <c r="Q70" s="132">
        <f t="shared" si="175"/>
        <v>10.484175783180458</v>
      </c>
    </row>
    <row r="71" spans="1:17" ht="12" customHeight="1" x14ac:dyDescent="0.25">
      <c r="A71" s="166" t="s">
        <v>109</v>
      </c>
      <c r="B71" s="165">
        <v>4.3780093567707568E-2</v>
      </c>
      <c r="C71" s="165">
        <v>5.0311379585394549E-2</v>
      </c>
      <c r="D71" s="165">
        <v>7.7906256824590722E-2</v>
      </c>
      <c r="E71" s="165">
        <v>8.6293432008595683E-2</v>
      </c>
      <c r="F71" s="165">
        <v>0.13720134546754756</v>
      </c>
      <c r="G71" s="165">
        <v>0.20480281819467258</v>
      </c>
      <c r="H71" s="165">
        <v>0.272059705286812</v>
      </c>
      <c r="I71" s="165">
        <v>0.63628792054320149</v>
      </c>
      <c r="J71" s="165">
        <v>1.4703077254237245</v>
      </c>
      <c r="K71" s="165">
        <v>2.4590044997692742</v>
      </c>
      <c r="L71" s="165">
        <v>3.7066050155640338</v>
      </c>
      <c r="M71" s="165">
        <v>4.532324674941588</v>
      </c>
      <c r="N71" s="165">
        <v>5.5657277452381759</v>
      </c>
      <c r="O71" s="165">
        <v>6.224889353500755</v>
      </c>
      <c r="P71" s="165">
        <v>6.5355227231357222</v>
      </c>
      <c r="Q71" s="165">
        <v>6.8222337134902702</v>
      </c>
    </row>
    <row r="72" spans="1:17" ht="12" customHeight="1" x14ac:dyDescent="0.25">
      <c r="A72" s="147" t="s">
        <v>59</v>
      </c>
      <c r="B72" s="164">
        <v>2.3543741924433793E-2</v>
      </c>
      <c r="C72" s="164">
        <v>2.0597484276729566E-2</v>
      </c>
      <c r="D72" s="164">
        <v>4.1674595623215842E-2</v>
      </c>
      <c r="E72" s="164">
        <v>4.5325779036827198E-2</v>
      </c>
      <c r="F72" s="164">
        <v>7.290019234879247E-2</v>
      </c>
      <c r="G72" s="164">
        <v>0.10931216848216728</v>
      </c>
      <c r="H72" s="164">
        <v>0.14581647161763095</v>
      </c>
      <c r="I72" s="164">
        <v>0.34095068274599971</v>
      </c>
      <c r="J72" s="164">
        <v>0.78937463208091885</v>
      </c>
      <c r="K72" s="164">
        <v>1.3288172908777534</v>
      </c>
      <c r="L72" s="164">
        <v>1.9911507035263634</v>
      </c>
      <c r="M72" s="164">
        <v>2.4694600934836206</v>
      </c>
      <c r="N72" s="164">
        <v>2.9941178732103313</v>
      </c>
      <c r="O72" s="164">
        <v>3.3435287005148369</v>
      </c>
      <c r="P72" s="164">
        <v>3.5104663196427324</v>
      </c>
      <c r="Q72" s="164">
        <v>3.6619420696901885</v>
      </c>
    </row>
    <row r="73" spans="1:17" ht="12" customHeight="1" x14ac:dyDescent="0.25">
      <c r="A73" s="163" t="s">
        <v>142</v>
      </c>
      <c r="B73" s="162">
        <v>8.38947080749492</v>
      </c>
      <c r="C73" s="162">
        <v>9.0816568951394867</v>
      </c>
      <c r="D73" s="162">
        <v>7.8865180121161567</v>
      </c>
      <c r="E73" s="162">
        <v>8.9088385275264077</v>
      </c>
      <c r="F73" s="162">
        <v>10.220588876647152</v>
      </c>
      <c r="G73" s="162">
        <v>9.7457428002234039</v>
      </c>
      <c r="H73" s="162">
        <v>10.647826637245126</v>
      </c>
      <c r="I73" s="162">
        <v>9.2945972537004877</v>
      </c>
      <c r="J73" s="162">
        <v>8.2223804129184952</v>
      </c>
      <c r="K73" s="162">
        <v>6.4748023404635182</v>
      </c>
      <c r="L73" s="162">
        <v>5.9678067392613059</v>
      </c>
      <c r="M73" s="162">
        <v>6.0251769480693413</v>
      </c>
      <c r="N73" s="162">
        <v>5.1790736804458728</v>
      </c>
      <c r="O73" s="162">
        <v>4.8296578953895288</v>
      </c>
      <c r="P73" s="162">
        <v>3.9151711230911772</v>
      </c>
      <c r="Q73" s="162">
        <v>3.8440476774611141</v>
      </c>
    </row>
    <row r="74" spans="1:17" ht="12" customHeight="1" x14ac:dyDescent="0.25">
      <c r="A74" s="161" t="s">
        <v>141</v>
      </c>
      <c r="B74" s="160">
        <f>SUM(B75:B76)</f>
        <v>1.2874288590012934E-2</v>
      </c>
      <c r="C74" s="160">
        <f t="shared" ref="C74:Q74" si="176">SUM(C75:C76)</f>
        <v>1.389679839894517E-2</v>
      </c>
      <c r="D74" s="160">
        <f t="shared" si="176"/>
        <v>1.9910843336420077E-2</v>
      </c>
      <c r="E74" s="160">
        <f t="shared" si="176"/>
        <v>2.1981826106588692E-2</v>
      </c>
      <c r="F74" s="160">
        <f t="shared" si="176"/>
        <v>3.6457945090751703E-2</v>
      </c>
      <c r="G74" s="160">
        <f t="shared" si="176"/>
        <v>5.0906618274368091E-2</v>
      </c>
      <c r="H74" s="160">
        <f t="shared" si="176"/>
        <v>6.9276181549459262E-2</v>
      </c>
      <c r="I74" s="160">
        <f t="shared" si="176"/>
        <v>0.13965639021386736</v>
      </c>
      <c r="J74" s="160">
        <f t="shared" si="176"/>
        <v>0.26205903413654041</v>
      </c>
      <c r="K74" s="160">
        <f t="shared" si="176"/>
        <v>0.36423439810199154</v>
      </c>
      <c r="L74" s="160">
        <f t="shared" si="176"/>
        <v>0.45549582007378675</v>
      </c>
      <c r="M74" s="160">
        <f t="shared" si="176"/>
        <v>0.58069896119985209</v>
      </c>
      <c r="N74" s="160">
        <f t="shared" si="176"/>
        <v>0.57305634604133793</v>
      </c>
      <c r="O74" s="160">
        <f t="shared" si="176"/>
        <v>0.58742532924665425</v>
      </c>
      <c r="P74" s="160">
        <f t="shared" si="176"/>
        <v>0.52917085877888448</v>
      </c>
      <c r="Q74" s="160">
        <f t="shared" si="176"/>
        <v>0.54578733122909018</v>
      </c>
    </row>
    <row r="75" spans="1:17" ht="12" customHeight="1" x14ac:dyDescent="0.25">
      <c r="A75" s="148" t="s">
        <v>60</v>
      </c>
      <c r="B75" s="156">
        <v>8.7083717883704934E-3</v>
      </c>
      <c r="C75" s="156">
        <v>1.0280446197687308E-2</v>
      </c>
      <c r="D75" s="156">
        <v>1.3377383139781976E-2</v>
      </c>
      <c r="E75" s="156">
        <v>1.4994101838411168E-2</v>
      </c>
      <c r="F75" s="156">
        <v>2.5109366334607232E-2</v>
      </c>
      <c r="G75" s="156">
        <v>3.4865542662783779E-2</v>
      </c>
      <c r="H75" s="156">
        <v>4.8342133643957792E-2</v>
      </c>
      <c r="I75" s="156">
        <v>9.6232806149299771E-2</v>
      </c>
      <c r="J75" s="156">
        <v>0.18136976441475181</v>
      </c>
      <c r="K75" s="156">
        <v>0.24254783300329619</v>
      </c>
      <c r="L75" s="156">
        <v>0.30890433725509164</v>
      </c>
      <c r="M75" s="156">
        <v>0.39492564287486015</v>
      </c>
      <c r="N75" s="156">
        <v>0.38811295477486357</v>
      </c>
      <c r="O75" s="156">
        <v>0.40493175168771933</v>
      </c>
      <c r="P75" s="156">
        <v>0.36541674395585894</v>
      </c>
      <c r="Q75" s="156">
        <v>0.38244186375668537</v>
      </c>
    </row>
    <row r="76" spans="1:17" ht="12" customHeight="1" x14ac:dyDescent="0.25">
      <c r="A76" s="148" t="s">
        <v>59</v>
      </c>
      <c r="B76" s="156">
        <v>4.1659168016424403E-3</v>
      </c>
      <c r="C76" s="156">
        <v>3.6163522012578617E-3</v>
      </c>
      <c r="D76" s="156">
        <v>6.5334601966380995E-3</v>
      </c>
      <c r="E76" s="156">
        <v>6.987724268177526E-3</v>
      </c>
      <c r="F76" s="156">
        <v>1.1348578756144473E-2</v>
      </c>
      <c r="G76" s="156">
        <v>1.6041075611584313E-2</v>
      </c>
      <c r="H76" s="156">
        <v>2.0934047905501473E-2</v>
      </c>
      <c r="I76" s="156">
        <v>4.3423584064567582E-2</v>
      </c>
      <c r="J76" s="156">
        <v>8.0689269721788595E-2</v>
      </c>
      <c r="K76" s="156">
        <v>0.12168656509869535</v>
      </c>
      <c r="L76" s="156">
        <v>0.14659148281869513</v>
      </c>
      <c r="M76" s="156">
        <v>0.185773318324992</v>
      </c>
      <c r="N76" s="156">
        <v>0.18494339126647433</v>
      </c>
      <c r="O76" s="156">
        <v>0.18249357755893492</v>
      </c>
      <c r="P76" s="156">
        <v>0.16375411482302552</v>
      </c>
      <c r="Q76" s="156">
        <v>0.16334546747240478</v>
      </c>
    </row>
    <row r="77" spans="1:17" ht="12" customHeight="1" x14ac:dyDescent="0.25">
      <c r="A77" s="158" t="s">
        <v>62</v>
      </c>
      <c r="B77" s="157">
        <f>SUM(B78:B79)</f>
        <v>13.923322554483512</v>
      </c>
      <c r="C77" s="157">
        <f t="shared" ref="C77:Q77" si="177">SUM(C78:C79)</f>
        <v>14.801918300123953</v>
      </c>
      <c r="D77" s="157">
        <f t="shared" si="177"/>
        <v>15.480363587420339</v>
      </c>
      <c r="E77" s="157">
        <f t="shared" si="177"/>
        <v>17.645179675444091</v>
      </c>
      <c r="F77" s="157">
        <f t="shared" si="177"/>
        <v>19.395175984596339</v>
      </c>
      <c r="G77" s="157">
        <f t="shared" si="177"/>
        <v>19.568853376916191</v>
      </c>
      <c r="H77" s="157">
        <f t="shared" si="177"/>
        <v>19.812986704692047</v>
      </c>
      <c r="I77" s="157">
        <f t="shared" si="177"/>
        <v>21.093442544644628</v>
      </c>
      <c r="J77" s="157">
        <f t="shared" si="177"/>
        <v>23.325592361062117</v>
      </c>
      <c r="K77" s="157">
        <f t="shared" si="177"/>
        <v>23.080398774079693</v>
      </c>
      <c r="L77" s="157">
        <f t="shared" si="177"/>
        <v>25.270262241173143</v>
      </c>
      <c r="M77" s="157">
        <f t="shared" si="177"/>
        <v>25.063222375838887</v>
      </c>
      <c r="N77" s="157">
        <f t="shared" si="177"/>
        <v>27.535216678668686</v>
      </c>
      <c r="O77" s="157">
        <f t="shared" si="177"/>
        <v>27.119970856079394</v>
      </c>
      <c r="P77" s="157">
        <f t="shared" si="177"/>
        <v>26.578857541542561</v>
      </c>
      <c r="Q77" s="157">
        <f t="shared" si="177"/>
        <v>26.65983122621974</v>
      </c>
    </row>
    <row r="78" spans="1:17" ht="12" customHeight="1" x14ac:dyDescent="0.25">
      <c r="A78" s="23" t="s">
        <v>109</v>
      </c>
      <c r="B78" s="156">
        <v>11.120055816299299</v>
      </c>
      <c r="C78" s="156">
        <v>12.179086953119846</v>
      </c>
      <c r="D78" s="156">
        <v>12.764331359305981</v>
      </c>
      <c r="E78" s="156">
        <v>14.59115130141342</v>
      </c>
      <c r="F78" s="156">
        <v>16.308497562879683</v>
      </c>
      <c r="G78" s="156">
        <v>16.776496178483566</v>
      </c>
      <c r="H78" s="156">
        <v>17.52719391946539</v>
      </c>
      <c r="I78" s="156">
        <v>18.310523721430666</v>
      </c>
      <c r="J78" s="156">
        <v>20.087339418577773</v>
      </c>
      <c r="K78" s="156">
        <v>19.937626491565041</v>
      </c>
      <c r="L78" s="156">
        <v>22.330417123218499</v>
      </c>
      <c r="M78" s="156">
        <v>22.098627977592479</v>
      </c>
      <c r="N78" s="156">
        <v>23.924358902212713</v>
      </c>
      <c r="O78" s="156">
        <v>24.219424173875812</v>
      </c>
      <c r="P78" s="156">
        <v>23.324294417839457</v>
      </c>
      <c r="Q78" s="156">
        <v>23.492651826892768</v>
      </c>
    </row>
    <row r="79" spans="1:17" ht="12" customHeight="1" x14ac:dyDescent="0.25">
      <c r="A79" s="29" t="s">
        <v>140</v>
      </c>
      <c r="B79" s="57">
        <v>2.8032667381842127</v>
      </c>
      <c r="C79" s="57">
        <v>2.6228313470041065</v>
      </c>
      <c r="D79" s="57">
        <v>2.7160322281143583</v>
      </c>
      <c r="E79" s="57">
        <v>3.0540283740306693</v>
      </c>
      <c r="F79" s="57">
        <v>3.0866784217166554</v>
      </c>
      <c r="G79" s="57">
        <v>2.792357198432625</v>
      </c>
      <c r="H79" s="57">
        <v>2.2857927852266564</v>
      </c>
      <c r="I79" s="57">
        <v>2.7829188232139601</v>
      </c>
      <c r="J79" s="57">
        <v>3.2382529424843449</v>
      </c>
      <c r="K79" s="57">
        <v>3.1427722825146525</v>
      </c>
      <c r="L79" s="57">
        <v>2.9398451179546448</v>
      </c>
      <c r="M79" s="57">
        <v>2.9645943982464074</v>
      </c>
      <c r="N79" s="57">
        <v>3.6108577764559731</v>
      </c>
      <c r="O79" s="57">
        <v>2.9005466822035819</v>
      </c>
      <c r="P79" s="57">
        <v>3.2545631237031039</v>
      </c>
      <c r="Q79" s="57">
        <v>3.167179399326971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10.333395622648311</v>
      </c>
      <c r="C81" s="168">
        <f t="shared" ref="C81:Q81" si="178">SUM(C82,C85,C87,C100)</f>
        <v>9.7922886051093716</v>
      </c>
      <c r="D81" s="168">
        <f t="shared" si="178"/>
        <v>9.6285535629762418</v>
      </c>
      <c r="E81" s="168">
        <f t="shared" si="178"/>
        <v>9.0435255092931222</v>
      </c>
      <c r="F81" s="168">
        <f t="shared" si="178"/>
        <v>8.7547704753662536</v>
      </c>
      <c r="G81" s="168">
        <f t="shared" si="178"/>
        <v>9.436205978462981</v>
      </c>
      <c r="H81" s="168">
        <f t="shared" si="178"/>
        <v>10.112212308370994</v>
      </c>
      <c r="I81" s="168">
        <f t="shared" si="178"/>
        <v>14.230865025995479</v>
      </c>
      <c r="J81" s="168">
        <f t="shared" si="178"/>
        <v>12.91326225879358</v>
      </c>
      <c r="K81" s="168">
        <f t="shared" si="178"/>
        <v>16.481166985261847</v>
      </c>
      <c r="L81" s="168">
        <f t="shared" si="178"/>
        <v>16.7629180521403</v>
      </c>
      <c r="M81" s="168">
        <f t="shared" si="178"/>
        <v>14.511173172217591</v>
      </c>
      <c r="N81" s="168">
        <f t="shared" si="178"/>
        <v>18.044207292903373</v>
      </c>
      <c r="O81" s="168">
        <f t="shared" si="178"/>
        <v>18.26890338638788</v>
      </c>
      <c r="P81" s="168">
        <f t="shared" si="178"/>
        <v>16.758779250638369</v>
      </c>
      <c r="Q81" s="168">
        <f t="shared" si="178"/>
        <v>20.935656065309864</v>
      </c>
    </row>
    <row r="82" spans="1:17" ht="12.95" customHeight="1" x14ac:dyDescent="0.25">
      <c r="A82" s="158" t="s">
        <v>65</v>
      </c>
      <c r="B82" s="157">
        <f t="shared" ref="B82:Q82" si="179">SUM(B83:B84)</f>
        <v>7.7612182829260261</v>
      </c>
      <c r="C82" s="157">
        <f t="shared" si="179"/>
        <v>7.3980373589890158</v>
      </c>
      <c r="D82" s="157">
        <f t="shared" si="179"/>
        <v>7.2931303722771945</v>
      </c>
      <c r="E82" s="157">
        <f t="shared" si="179"/>
        <v>6.8572863437860514</v>
      </c>
      <c r="F82" s="157">
        <f t="shared" si="179"/>
        <v>6.6669807701616683</v>
      </c>
      <c r="G82" s="157">
        <f t="shared" si="179"/>
        <v>7.200527162403521</v>
      </c>
      <c r="H82" s="157">
        <f t="shared" si="179"/>
        <v>7.7202158754211077</v>
      </c>
      <c r="I82" s="157">
        <f t="shared" si="179"/>
        <v>10.923173081480849</v>
      </c>
      <c r="J82" s="157">
        <f t="shared" si="179"/>
        <v>9.5767939903341404</v>
      </c>
      <c r="K82" s="157">
        <f t="shared" si="179"/>
        <v>12.476263353174593</v>
      </c>
      <c r="L82" s="157">
        <f t="shared" si="179"/>
        <v>12.644202412026312</v>
      </c>
      <c r="M82" s="157">
        <f t="shared" si="179"/>
        <v>10.223095565185234</v>
      </c>
      <c r="N82" s="157">
        <f t="shared" si="179"/>
        <v>12.677526018986097</v>
      </c>
      <c r="O82" s="157">
        <f t="shared" si="179"/>
        <v>12.933324912592337</v>
      </c>
      <c r="P82" s="157">
        <f t="shared" si="179"/>
        <v>11.382839222975383</v>
      </c>
      <c r="Q82" s="157">
        <f t="shared" si="179"/>
        <v>14.625624684771241</v>
      </c>
    </row>
    <row r="83" spans="1:17" ht="12" customHeight="1" x14ac:dyDescent="0.25">
      <c r="A83" s="23" t="s">
        <v>157</v>
      </c>
      <c r="B83" s="156">
        <v>7.6697797346141332</v>
      </c>
      <c r="C83" s="156">
        <v>7.2982561128893773</v>
      </c>
      <c r="D83" s="156">
        <v>7.2361166431579287</v>
      </c>
      <c r="E83" s="156">
        <v>6.7932279117343244</v>
      </c>
      <c r="F83" s="156">
        <v>6.5876441699238546</v>
      </c>
      <c r="G83" s="156">
        <v>7.1244607048823285</v>
      </c>
      <c r="H83" s="156">
        <v>7.6039062360462122</v>
      </c>
      <c r="I83" s="156">
        <v>10.785139811741182</v>
      </c>
      <c r="J83" s="156">
        <v>9.4542676879277519</v>
      </c>
      <c r="K83" s="156">
        <v>12.42166301032916</v>
      </c>
      <c r="L83" s="156">
        <v>12.537058485144176</v>
      </c>
      <c r="M83" s="156">
        <v>10.126373897207248</v>
      </c>
      <c r="N83" s="156">
        <v>12.572817332025533</v>
      </c>
      <c r="O83" s="156">
        <v>12.788462106793785</v>
      </c>
      <c r="P83" s="156">
        <v>11.246436758861687</v>
      </c>
      <c r="Q83" s="156">
        <v>14.426992630644314</v>
      </c>
    </row>
    <row r="84" spans="1:17" ht="12" customHeight="1" x14ac:dyDescent="0.25">
      <c r="A84" s="23" t="s">
        <v>60</v>
      </c>
      <c r="B84" s="156">
        <v>9.1438548311892714E-2</v>
      </c>
      <c r="C84" s="156">
        <v>9.9781246099638843E-2</v>
      </c>
      <c r="D84" s="156">
        <v>5.7013729119265402E-2</v>
      </c>
      <c r="E84" s="156">
        <v>6.4058432051726941E-2</v>
      </c>
      <c r="F84" s="156">
        <v>7.9336600237814137E-2</v>
      </c>
      <c r="G84" s="156">
        <v>7.6066457521192551E-2</v>
      </c>
      <c r="H84" s="156">
        <v>0.11630963937489563</v>
      </c>
      <c r="I84" s="156">
        <v>0.13803326973966734</v>
      </c>
      <c r="J84" s="156">
        <v>0.1225263024063885</v>
      </c>
      <c r="K84" s="156">
        <v>5.460034284543188E-2</v>
      </c>
      <c r="L84" s="156">
        <v>0.10714392688213618</v>
      </c>
      <c r="M84" s="156">
        <v>9.6721667977986758E-2</v>
      </c>
      <c r="N84" s="156">
        <v>0.10470868696056293</v>
      </c>
      <c r="O84" s="156">
        <v>0.14486280579855182</v>
      </c>
      <c r="P84" s="156">
        <v>0.13640246411369483</v>
      </c>
      <c r="Q84" s="156">
        <v>0.19863205412692725</v>
      </c>
    </row>
    <row r="85" spans="1:17" ht="12.95" customHeight="1" x14ac:dyDescent="0.25">
      <c r="A85" s="158" t="s">
        <v>112</v>
      </c>
      <c r="B85" s="157">
        <f t="shared" ref="B85:Q85" si="180">B86</f>
        <v>3.9700285481979276E-3</v>
      </c>
      <c r="C85" s="157">
        <f t="shared" si="180"/>
        <v>4.0005875695260035E-3</v>
      </c>
      <c r="D85" s="157">
        <f t="shared" si="180"/>
        <v>4.3236845792583535E-3</v>
      </c>
      <c r="E85" s="157">
        <f t="shared" si="180"/>
        <v>4.2066543979367458E-3</v>
      </c>
      <c r="F85" s="157">
        <f t="shared" si="180"/>
        <v>4.2547447898457049E-3</v>
      </c>
      <c r="G85" s="157">
        <f t="shared" si="180"/>
        <v>5.6676024353212763E-3</v>
      </c>
      <c r="H85" s="157">
        <f t="shared" si="180"/>
        <v>6.9887935183851179E-3</v>
      </c>
      <c r="I85" s="157">
        <f t="shared" si="180"/>
        <v>1.2083194356405409E-2</v>
      </c>
      <c r="J85" s="157">
        <f t="shared" si="180"/>
        <v>1.4068792990164791E-2</v>
      </c>
      <c r="K85" s="157">
        <f t="shared" si="180"/>
        <v>2.1801602837651909E-2</v>
      </c>
      <c r="L85" s="157">
        <f t="shared" si="180"/>
        <v>2.488989324974317E-2</v>
      </c>
      <c r="M85" s="157">
        <f t="shared" si="180"/>
        <v>2.8942117339783323E-2</v>
      </c>
      <c r="N85" s="157">
        <f t="shared" si="180"/>
        <v>4.0752547130195257E-2</v>
      </c>
      <c r="O85" s="157">
        <f t="shared" si="180"/>
        <v>4.5549874749212113E-2</v>
      </c>
      <c r="P85" s="157">
        <f t="shared" si="180"/>
        <v>5.0174511734457097E-2</v>
      </c>
      <c r="Q85" s="157">
        <f t="shared" si="180"/>
        <v>5.4821464887190856E-2</v>
      </c>
    </row>
    <row r="86" spans="1:17" ht="12" customHeight="1" x14ac:dyDescent="0.25">
      <c r="A86" s="23" t="s">
        <v>60</v>
      </c>
      <c r="B86" s="156">
        <v>3.9700285481979276E-3</v>
      </c>
      <c r="C86" s="156">
        <v>4.0005875695260035E-3</v>
      </c>
      <c r="D86" s="156">
        <v>4.3236845792583535E-3</v>
      </c>
      <c r="E86" s="156">
        <v>4.2066543979367458E-3</v>
      </c>
      <c r="F86" s="156">
        <v>4.2547447898457049E-3</v>
      </c>
      <c r="G86" s="156">
        <v>5.6676024353212763E-3</v>
      </c>
      <c r="H86" s="156">
        <v>6.9887935183851179E-3</v>
      </c>
      <c r="I86" s="156">
        <v>1.2083194356405409E-2</v>
      </c>
      <c r="J86" s="156">
        <v>1.4068792990164791E-2</v>
      </c>
      <c r="K86" s="156">
        <v>2.1801602837651909E-2</v>
      </c>
      <c r="L86" s="156">
        <v>2.488989324974317E-2</v>
      </c>
      <c r="M86" s="156">
        <v>2.8942117339783323E-2</v>
      </c>
      <c r="N86" s="156">
        <v>4.0752547130195257E-2</v>
      </c>
      <c r="O86" s="156">
        <v>4.5549874749212113E-2</v>
      </c>
      <c r="P86" s="156">
        <v>5.0174511734457097E-2</v>
      </c>
      <c r="Q86" s="156">
        <v>5.4821464887190856E-2</v>
      </c>
    </row>
    <row r="87" spans="1:17" ht="12" customHeight="1" x14ac:dyDescent="0.25">
      <c r="A87" s="158" t="s">
        <v>63</v>
      </c>
      <c r="B87" s="157">
        <f>SUM(B88:B89,B92:B93,B96:B97)</f>
        <v>1.9996949725447588</v>
      </c>
      <c r="C87" s="157">
        <f t="shared" ref="C87:Q87" si="181">SUM(C88:C89,C92:C93,C96:C97)</f>
        <v>1.8580951507363948</v>
      </c>
      <c r="D87" s="157">
        <f t="shared" si="181"/>
        <v>1.8068698879177028</v>
      </c>
      <c r="E87" s="157">
        <f t="shared" si="181"/>
        <v>1.681608413183274</v>
      </c>
      <c r="F87" s="157">
        <f t="shared" si="181"/>
        <v>1.600694306129455</v>
      </c>
      <c r="G87" s="157">
        <f t="shared" si="181"/>
        <v>1.721638739858713</v>
      </c>
      <c r="H87" s="157">
        <f t="shared" si="181"/>
        <v>1.851062619719678</v>
      </c>
      <c r="I87" s="157">
        <f t="shared" si="181"/>
        <v>2.5330424571508581</v>
      </c>
      <c r="J87" s="157">
        <f t="shared" si="181"/>
        <v>2.5615107820011818</v>
      </c>
      <c r="K87" s="157">
        <f t="shared" si="181"/>
        <v>3.0609347386132053</v>
      </c>
      <c r="L87" s="157">
        <f t="shared" si="181"/>
        <v>3.1520797905042923</v>
      </c>
      <c r="M87" s="157">
        <f t="shared" si="181"/>
        <v>3.2804180187298559</v>
      </c>
      <c r="N87" s="157">
        <f t="shared" si="181"/>
        <v>4.0789800272435635</v>
      </c>
      <c r="O87" s="157">
        <f t="shared" si="181"/>
        <v>4.0219370722569794</v>
      </c>
      <c r="P87" s="157">
        <f t="shared" si="181"/>
        <v>4.0000164009189811</v>
      </c>
      <c r="Q87" s="157">
        <f t="shared" si="181"/>
        <v>4.6347748141193392</v>
      </c>
    </row>
    <row r="88" spans="1:17" ht="12" customHeight="1" x14ac:dyDescent="0.25">
      <c r="A88" s="167" t="s">
        <v>156</v>
      </c>
      <c r="B88" s="132">
        <v>0.40490157199832399</v>
      </c>
      <c r="C88" s="132">
        <v>0.45170530354871274</v>
      </c>
      <c r="D88" s="132">
        <v>0.48587351208318635</v>
      </c>
      <c r="E88" s="132">
        <v>0.49739948222949182</v>
      </c>
      <c r="F88" s="132">
        <v>0.55233210787431741</v>
      </c>
      <c r="G88" s="132">
        <v>0.60985167734543921</v>
      </c>
      <c r="H88" s="132">
        <v>0.66131494618937214</v>
      </c>
      <c r="I88" s="132">
        <v>1.0717133239511085</v>
      </c>
      <c r="J88" s="132">
        <v>1.0539836588051941</v>
      </c>
      <c r="K88" s="132">
        <v>1.5715467231157869</v>
      </c>
      <c r="L88" s="132">
        <v>1.5487055140487902</v>
      </c>
      <c r="M88" s="132">
        <v>1.7580694748553121</v>
      </c>
      <c r="N88" s="132">
        <v>2.2213675673132407</v>
      </c>
      <c r="O88" s="132">
        <v>2.4628052095024486</v>
      </c>
      <c r="P88" s="132">
        <v>2.5243603469067502</v>
      </c>
      <c r="Q88" s="132">
        <v>3.1136951964161756</v>
      </c>
    </row>
    <row r="89" spans="1:17" ht="12" customHeight="1" x14ac:dyDescent="0.25">
      <c r="A89" s="167" t="s">
        <v>155</v>
      </c>
      <c r="B89" s="132">
        <f>SUM(B90:B91)</f>
        <v>7.2203559884331488E-4</v>
      </c>
      <c r="C89" s="132">
        <f t="shared" ref="C89:Q89" si="182">SUM(C90:C91)</f>
        <v>7.2733652841961642E-4</v>
      </c>
      <c r="D89" s="132">
        <f t="shared" si="182"/>
        <v>1.3165853688258194E-3</v>
      </c>
      <c r="E89" s="132">
        <f t="shared" si="182"/>
        <v>1.321025359052954E-3</v>
      </c>
      <c r="F89" s="132">
        <f t="shared" si="182"/>
        <v>2.1249832511109558E-3</v>
      </c>
      <c r="G89" s="132">
        <f t="shared" si="182"/>
        <v>3.3188560179356818E-3</v>
      </c>
      <c r="H89" s="132">
        <f t="shared" si="182"/>
        <v>4.7451360872222325E-3</v>
      </c>
      <c r="I89" s="132">
        <f t="shared" si="182"/>
        <v>1.6897728004266636E-2</v>
      </c>
      <c r="J89" s="132">
        <f t="shared" si="182"/>
        <v>3.5782474676845866E-2</v>
      </c>
      <c r="K89" s="132">
        <f t="shared" si="182"/>
        <v>8.9485329571243777E-2</v>
      </c>
      <c r="L89" s="132">
        <f t="shared" si="182"/>
        <v>0.12217519222378356</v>
      </c>
      <c r="M89" s="132">
        <f t="shared" si="182"/>
        <v>0.17509612639425523</v>
      </c>
      <c r="N89" s="132">
        <f t="shared" si="182"/>
        <v>0.25398397039245157</v>
      </c>
      <c r="O89" s="132">
        <f t="shared" si="182"/>
        <v>0.31640663850439621</v>
      </c>
      <c r="P89" s="132">
        <f t="shared" si="182"/>
        <v>0.36273281887935349</v>
      </c>
      <c r="Q89" s="132">
        <f t="shared" si="182"/>
        <v>0.47652736356940051</v>
      </c>
    </row>
    <row r="90" spans="1:17" ht="12" customHeight="1" x14ac:dyDescent="0.25">
      <c r="A90" s="166" t="s">
        <v>55</v>
      </c>
      <c r="B90" s="165">
        <v>4.6955579268316691E-4</v>
      </c>
      <c r="C90" s="165">
        <v>5.1769292254959546E-4</v>
      </c>
      <c r="D90" s="165">
        <v>8.7256380206400693E-4</v>
      </c>
      <c r="E90" s="165">
        <v>8.803580628615786E-4</v>
      </c>
      <c r="F90" s="165">
        <v>1.4197043453618643E-3</v>
      </c>
      <c r="G90" s="165">
        <v>2.2192661574641768E-3</v>
      </c>
      <c r="H90" s="165">
        <v>3.1701606962127177E-3</v>
      </c>
      <c r="I90" s="165">
        <v>1.1313757284919819E-2</v>
      </c>
      <c r="J90" s="165">
        <v>2.3838339356186365E-2</v>
      </c>
      <c r="K90" s="165">
        <v>5.9680455818303065E-2</v>
      </c>
      <c r="L90" s="165">
        <v>8.1287764459995721E-2</v>
      </c>
      <c r="M90" s="165">
        <v>0.11660697646052216</v>
      </c>
      <c r="N90" s="165">
        <v>0.16923217417781858</v>
      </c>
      <c r="O90" s="165">
        <v>0.2106996102705157</v>
      </c>
      <c r="P90" s="165">
        <v>0.2413691903639599</v>
      </c>
      <c r="Q90" s="165">
        <v>0.31708525072675348</v>
      </c>
    </row>
    <row r="91" spans="1:17" ht="12" customHeight="1" x14ac:dyDescent="0.25">
      <c r="A91" s="147" t="s">
        <v>59</v>
      </c>
      <c r="B91" s="164">
        <v>2.5247980616014797E-4</v>
      </c>
      <c r="C91" s="164">
        <v>2.0964360587002098E-4</v>
      </c>
      <c r="D91" s="164">
        <v>4.4402156676181251E-4</v>
      </c>
      <c r="E91" s="164">
        <v>4.4066729619137536E-4</v>
      </c>
      <c r="F91" s="164">
        <v>7.0527890574909166E-4</v>
      </c>
      <c r="G91" s="164">
        <v>1.0995898604715048E-3</v>
      </c>
      <c r="H91" s="164">
        <v>1.5749753910095151E-3</v>
      </c>
      <c r="I91" s="164">
        <v>5.5839707193468162E-3</v>
      </c>
      <c r="J91" s="164">
        <v>1.1944135320659497E-2</v>
      </c>
      <c r="K91" s="164">
        <v>2.9804873752940716E-2</v>
      </c>
      <c r="L91" s="164">
        <v>4.0887427763787842E-2</v>
      </c>
      <c r="M91" s="164">
        <v>5.8489149933733074E-2</v>
      </c>
      <c r="N91" s="164">
        <v>8.4751796214632996E-2</v>
      </c>
      <c r="O91" s="164">
        <v>0.10570702823388052</v>
      </c>
      <c r="P91" s="164">
        <v>0.12136362851539356</v>
      </c>
      <c r="Q91" s="164">
        <v>0.159442112842647</v>
      </c>
    </row>
    <row r="92" spans="1:17" ht="12" customHeight="1" x14ac:dyDescent="0.25">
      <c r="A92" s="163" t="s">
        <v>144</v>
      </c>
      <c r="B92" s="162">
        <v>0.41586212010544721</v>
      </c>
      <c r="C92" s="162">
        <v>0.51812898222540216</v>
      </c>
      <c r="D92" s="162">
        <v>0.45963613446801593</v>
      </c>
      <c r="E92" s="162">
        <v>0.53887744677446181</v>
      </c>
      <c r="F92" s="162">
        <v>0.56594218637014582</v>
      </c>
      <c r="G92" s="162">
        <v>0.55345250057262929</v>
      </c>
      <c r="H92" s="162">
        <v>0.58676676046829479</v>
      </c>
      <c r="I92" s="162">
        <v>0.53866902485789314</v>
      </c>
      <c r="J92" s="162">
        <v>0.49715195441151466</v>
      </c>
      <c r="K92" s="162">
        <v>0.29523242799665178</v>
      </c>
      <c r="L92" s="162">
        <v>0.18361664913612158</v>
      </c>
      <c r="M92" s="162">
        <v>0</v>
      </c>
      <c r="N92" s="162">
        <v>0</v>
      </c>
      <c r="O92" s="162">
        <v>1.0169285850270833</v>
      </c>
      <c r="P92" s="162">
        <v>0.92600255741659843</v>
      </c>
      <c r="Q92" s="162">
        <v>0.72885676556958379</v>
      </c>
    </row>
    <row r="93" spans="1:17" ht="12" customHeight="1" x14ac:dyDescent="0.25">
      <c r="A93" s="161" t="s">
        <v>143</v>
      </c>
      <c r="B93" s="160">
        <f>SUM(B94:B95)</f>
        <v>7.2197242981379792E-4</v>
      </c>
      <c r="C93" s="160">
        <f t="shared" ref="C93:Q93" si="183">SUM(C94:C95)</f>
        <v>7.3126229056318841E-4</v>
      </c>
      <c r="D93" s="160">
        <f t="shared" si="183"/>
        <v>1.1074913576423983E-3</v>
      </c>
      <c r="E93" s="160">
        <f t="shared" si="183"/>
        <v>1.3151072580496479E-3</v>
      </c>
      <c r="F93" s="160">
        <f t="shared" si="183"/>
        <v>2.0973647595854063E-3</v>
      </c>
      <c r="G93" s="160">
        <f t="shared" si="183"/>
        <v>3.0672813221883435E-3</v>
      </c>
      <c r="H93" s="160">
        <f t="shared" si="183"/>
        <v>4.0765522714014723E-3</v>
      </c>
      <c r="I93" s="160">
        <f t="shared" si="183"/>
        <v>8.532833847464838E-3</v>
      </c>
      <c r="J93" s="160">
        <f t="shared" si="183"/>
        <v>1.6798466695434909E-2</v>
      </c>
      <c r="K93" s="160">
        <f t="shared" si="183"/>
        <v>1.6746326282175504E-2</v>
      </c>
      <c r="L93" s="160">
        <f t="shared" si="183"/>
        <v>1.4435928754975532E-2</v>
      </c>
      <c r="M93" s="160">
        <f t="shared" si="183"/>
        <v>0</v>
      </c>
      <c r="N93" s="160">
        <f t="shared" si="183"/>
        <v>0</v>
      </c>
      <c r="O93" s="160">
        <f t="shared" si="183"/>
        <v>0.12719761668947197</v>
      </c>
      <c r="P93" s="160">
        <f t="shared" si="183"/>
        <v>0.12961844292937671</v>
      </c>
      <c r="Q93" s="160">
        <f t="shared" si="183"/>
        <v>0.10907434619046749</v>
      </c>
    </row>
    <row r="94" spans="1:17" ht="12" customHeight="1" x14ac:dyDescent="0.25">
      <c r="A94" s="148" t="s">
        <v>57</v>
      </c>
      <c r="B94" s="156">
        <v>4.6949262365364995E-4</v>
      </c>
      <c r="C94" s="156">
        <v>5.2161868469316757E-4</v>
      </c>
      <c r="D94" s="156">
        <v>7.2690144327513032E-4</v>
      </c>
      <c r="E94" s="156">
        <v>8.7443996185827247E-4</v>
      </c>
      <c r="F94" s="156">
        <v>1.3920858538363145E-3</v>
      </c>
      <c r="G94" s="156">
        <v>2.0323732182151622E-3</v>
      </c>
      <c r="H94" s="156">
        <v>2.6984488042681464E-3</v>
      </c>
      <c r="I94" s="156">
        <v>5.6423078280382517E-3</v>
      </c>
      <c r="J94" s="156">
        <v>1.1091824264453152E-2</v>
      </c>
      <c r="K94" s="156">
        <v>1.1012055269305477E-2</v>
      </c>
      <c r="L94" s="156">
        <v>9.4758145672373343E-3</v>
      </c>
      <c r="M94" s="156">
        <v>0</v>
      </c>
      <c r="N94" s="156">
        <v>0</v>
      </c>
      <c r="O94" s="156">
        <v>8.4285517197440679E-2</v>
      </c>
      <c r="P94" s="156">
        <v>8.5826066523382094E-2</v>
      </c>
      <c r="Q94" s="156">
        <v>7.2157873590385738E-2</v>
      </c>
    </row>
    <row r="95" spans="1:17" ht="12" customHeight="1" x14ac:dyDescent="0.25">
      <c r="A95" s="148" t="s">
        <v>59</v>
      </c>
      <c r="B95" s="156">
        <v>2.5247980616014797E-4</v>
      </c>
      <c r="C95" s="156">
        <v>2.096436058700209E-4</v>
      </c>
      <c r="D95" s="156">
        <v>3.8058991436726791E-4</v>
      </c>
      <c r="E95" s="156">
        <v>4.4066729619137536E-4</v>
      </c>
      <c r="F95" s="156">
        <v>7.0527890574909166E-4</v>
      </c>
      <c r="G95" s="156">
        <v>1.0349081039731814E-3</v>
      </c>
      <c r="H95" s="156">
        <v>1.378103467133326E-3</v>
      </c>
      <c r="I95" s="156">
        <v>2.8905260194265867E-3</v>
      </c>
      <c r="J95" s="156">
        <v>5.7066424309817586E-3</v>
      </c>
      <c r="K95" s="156">
        <v>5.7342710128700271E-3</v>
      </c>
      <c r="L95" s="156">
        <v>4.9601141877381981E-3</v>
      </c>
      <c r="M95" s="156">
        <v>0</v>
      </c>
      <c r="N95" s="156">
        <v>0</v>
      </c>
      <c r="O95" s="156">
        <v>4.2912099492031293E-2</v>
      </c>
      <c r="P95" s="156">
        <v>4.3792376405994614E-2</v>
      </c>
      <c r="Q95" s="156">
        <v>3.6916472600081754E-2</v>
      </c>
    </row>
    <row r="96" spans="1:17" ht="12" customHeight="1" x14ac:dyDescent="0.25">
      <c r="A96" s="163" t="s">
        <v>142</v>
      </c>
      <c r="B96" s="162">
        <v>1.1757316876046016</v>
      </c>
      <c r="C96" s="162">
        <v>0.885404354303295</v>
      </c>
      <c r="D96" s="162">
        <v>0.85680887111925486</v>
      </c>
      <c r="E96" s="162">
        <v>0.6411150649422771</v>
      </c>
      <c r="F96" s="162">
        <v>0.47657806620082999</v>
      </c>
      <c r="G96" s="162">
        <v>0.54907229150472125</v>
      </c>
      <c r="H96" s="162">
        <v>0.59024483075475587</v>
      </c>
      <c r="I96" s="162">
        <v>0.88407116972324629</v>
      </c>
      <c r="J96" s="162">
        <v>0.92843492388296145</v>
      </c>
      <c r="K96" s="162">
        <v>1.0303827454125554</v>
      </c>
      <c r="L96" s="162">
        <v>1.1930690562280184</v>
      </c>
      <c r="M96" s="162">
        <v>1.2298361845569692</v>
      </c>
      <c r="N96" s="162">
        <v>1.4437394134226067</v>
      </c>
      <c r="O96" s="162">
        <v>8.7982940065766013E-2</v>
      </c>
      <c r="P96" s="162">
        <v>5.0579044016443385E-2</v>
      </c>
      <c r="Q96" s="162">
        <v>0.18112385741159603</v>
      </c>
    </row>
    <row r="97" spans="1:17" ht="12" customHeight="1" x14ac:dyDescent="0.25">
      <c r="A97" s="161" t="s">
        <v>141</v>
      </c>
      <c r="B97" s="160">
        <f>SUM(B98:B99)</f>
        <v>1.7555848077290364E-3</v>
      </c>
      <c r="C97" s="160">
        <f t="shared" ref="C97:Q97" si="184">SUM(C98:C99)</f>
        <v>1.3979118400021025E-3</v>
      </c>
      <c r="D97" s="160">
        <f t="shared" si="184"/>
        <v>2.1272935207772132E-3</v>
      </c>
      <c r="E97" s="160">
        <f t="shared" si="184"/>
        <v>1.5802866199409102E-3</v>
      </c>
      <c r="F97" s="160">
        <f t="shared" si="184"/>
        <v>1.6195976734651976E-3</v>
      </c>
      <c r="G97" s="160">
        <f t="shared" si="184"/>
        <v>2.8761330957991897E-3</v>
      </c>
      <c r="H97" s="160">
        <f t="shared" si="184"/>
        <v>3.9143939486314073E-3</v>
      </c>
      <c r="I97" s="160">
        <f t="shared" si="184"/>
        <v>1.3158376766878695E-2</v>
      </c>
      <c r="J97" s="160">
        <f t="shared" si="184"/>
        <v>2.9359303529231176E-2</v>
      </c>
      <c r="K97" s="160">
        <f t="shared" si="184"/>
        <v>5.7541186234792083E-2</v>
      </c>
      <c r="L97" s="160">
        <f t="shared" si="184"/>
        <v>9.0077450112603125E-2</v>
      </c>
      <c r="M97" s="160">
        <f t="shared" si="184"/>
        <v>0.11741623292331929</v>
      </c>
      <c r="N97" s="160">
        <f t="shared" si="184"/>
        <v>0.15988907611526415</v>
      </c>
      <c r="O97" s="160">
        <f t="shared" si="184"/>
        <v>1.0616082467812524E-2</v>
      </c>
      <c r="P97" s="160">
        <f t="shared" si="184"/>
        <v>6.7231907704592055E-3</v>
      </c>
      <c r="Q97" s="160">
        <f t="shared" si="184"/>
        <v>2.5497284962116042E-2</v>
      </c>
    </row>
    <row r="98" spans="1:17" ht="12" customHeight="1" x14ac:dyDescent="0.25">
      <c r="A98" s="148" t="s">
        <v>60</v>
      </c>
      <c r="B98" s="156">
        <v>1.1875052438687036E-3</v>
      </c>
      <c r="C98" s="156">
        <v>1.031035529729566E-3</v>
      </c>
      <c r="D98" s="156">
        <v>1.4295453444372222E-3</v>
      </c>
      <c r="E98" s="156">
        <v>1.0766668528650524E-3</v>
      </c>
      <c r="F98" s="156">
        <v>1.106667560193131E-3</v>
      </c>
      <c r="G98" s="156">
        <v>1.970588504822656E-3</v>
      </c>
      <c r="H98" s="156">
        <v>2.7331624053742705E-3</v>
      </c>
      <c r="I98" s="156">
        <v>9.0853628304139612E-3</v>
      </c>
      <c r="J98" s="156">
        <v>2.0334845731399556E-2</v>
      </c>
      <c r="K98" s="156">
        <v>3.8404723668586285E-2</v>
      </c>
      <c r="L98" s="156">
        <v>6.1255164967637922E-2</v>
      </c>
      <c r="M98" s="156">
        <v>7.9940347382254626E-2</v>
      </c>
      <c r="N98" s="156">
        <v>0.10842307999123624</v>
      </c>
      <c r="O98" s="156">
        <v>7.3357503693577139E-3</v>
      </c>
      <c r="P98" s="156">
        <v>4.6537339585905587E-3</v>
      </c>
      <c r="Q98" s="156">
        <v>1.7955209914787516E-2</v>
      </c>
    </row>
    <row r="99" spans="1:17" ht="12" customHeight="1" x14ac:dyDescent="0.25">
      <c r="A99" s="148" t="s">
        <v>59</v>
      </c>
      <c r="B99" s="156">
        <v>5.6807956386033275E-4</v>
      </c>
      <c r="C99" s="156">
        <v>3.6687631027253664E-4</v>
      </c>
      <c r="D99" s="156">
        <v>6.9774817633999099E-4</v>
      </c>
      <c r="E99" s="156">
        <v>5.0361976707585777E-4</v>
      </c>
      <c r="F99" s="156">
        <v>5.1293011327206651E-4</v>
      </c>
      <c r="G99" s="156">
        <v>9.0554459097653365E-4</v>
      </c>
      <c r="H99" s="156">
        <v>1.1812315432571366E-3</v>
      </c>
      <c r="I99" s="156">
        <v>4.0730139364647342E-3</v>
      </c>
      <c r="J99" s="156">
        <v>9.0244577978316198E-3</v>
      </c>
      <c r="K99" s="156">
        <v>1.9136462566205794E-2</v>
      </c>
      <c r="L99" s="156">
        <v>2.8822285144965206E-2</v>
      </c>
      <c r="M99" s="156">
        <v>3.7475885541064666E-2</v>
      </c>
      <c r="N99" s="156">
        <v>5.1465996124027927E-2</v>
      </c>
      <c r="O99" s="156">
        <v>3.2803320984548094E-3</v>
      </c>
      <c r="P99" s="156">
        <v>2.0694568118686473E-3</v>
      </c>
      <c r="Q99" s="156">
        <v>7.542075047328527E-3</v>
      </c>
    </row>
    <row r="100" spans="1:17" ht="12" customHeight="1" x14ac:dyDescent="0.25">
      <c r="A100" s="158" t="s">
        <v>62</v>
      </c>
      <c r="B100" s="157">
        <f>SUM(B101:B103)</f>
        <v>0.5685123386293276</v>
      </c>
      <c r="C100" s="157">
        <f t="shared" ref="C100:Q100" si="185">SUM(C101:C103)</f>
        <v>0.53215550781443599</v>
      </c>
      <c r="D100" s="157">
        <f t="shared" si="185"/>
        <v>0.52422961820208691</v>
      </c>
      <c r="E100" s="157">
        <f t="shared" si="185"/>
        <v>0.50042409792586073</v>
      </c>
      <c r="F100" s="157">
        <f t="shared" si="185"/>
        <v>0.48284065428528455</v>
      </c>
      <c r="G100" s="157">
        <f t="shared" si="185"/>
        <v>0.50837247376542583</v>
      </c>
      <c r="H100" s="157">
        <f t="shared" si="185"/>
        <v>0.5339450197118244</v>
      </c>
      <c r="I100" s="157">
        <f t="shared" si="185"/>
        <v>0.76256629300736711</v>
      </c>
      <c r="J100" s="157">
        <f t="shared" si="185"/>
        <v>0.76088869346809362</v>
      </c>
      <c r="K100" s="157">
        <f t="shared" si="185"/>
        <v>0.92216729063639702</v>
      </c>
      <c r="L100" s="157">
        <f t="shared" si="185"/>
        <v>0.94174595635995451</v>
      </c>
      <c r="M100" s="157">
        <f t="shared" si="185"/>
        <v>0.97871747096271777</v>
      </c>
      <c r="N100" s="157">
        <f t="shared" si="185"/>
        <v>1.2469486995435177</v>
      </c>
      <c r="O100" s="157">
        <f t="shared" si="185"/>
        <v>1.2680915267893531</v>
      </c>
      <c r="P100" s="157">
        <f t="shared" si="185"/>
        <v>1.3257491150095455</v>
      </c>
      <c r="Q100" s="157">
        <f t="shared" si="185"/>
        <v>1.620435101532095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6.7103259318997133E-2</v>
      </c>
      <c r="C102" s="156">
        <v>7.9820174239513847E-2</v>
      </c>
      <c r="D102" s="156">
        <v>6.6832171569312371E-2</v>
      </c>
      <c r="E102" s="156">
        <v>6.016151998626753E-2</v>
      </c>
      <c r="F102" s="156">
        <v>6.7744177927926932E-2</v>
      </c>
      <c r="G102" s="156">
        <v>8.163990088098691E-2</v>
      </c>
      <c r="H102" s="156">
        <v>0.11225887669459379</v>
      </c>
      <c r="I102" s="156">
        <v>9.5994078387211065E-2</v>
      </c>
      <c r="J102" s="156">
        <v>0.10835669111522997</v>
      </c>
      <c r="K102" s="156">
        <v>5.4632754631664983E-2</v>
      </c>
      <c r="L102" s="156">
        <v>0.10221294282783155</v>
      </c>
      <c r="M102" s="156">
        <v>8.0269705501097133E-2</v>
      </c>
      <c r="N102" s="156">
        <v>4.4662813856556183E-2</v>
      </c>
      <c r="O102" s="156">
        <v>0.26484361553305519</v>
      </c>
      <c r="P102" s="156">
        <v>0.18619714437450086</v>
      </c>
      <c r="Q102" s="156">
        <v>0.20376065163260762</v>
      </c>
    </row>
    <row r="103" spans="1:17" ht="12" customHeight="1" x14ac:dyDescent="0.25">
      <c r="A103" s="29" t="s">
        <v>140</v>
      </c>
      <c r="B103" s="57">
        <v>0.50140907931033052</v>
      </c>
      <c r="C103" s="57">
        <v>0.45233533357492212</v>
      </c>
      <c r="D103" s="57">
        <v>0.45739744663277454</v>
      </c>
      <c r="E103" s="57">
        <v>0.44026257793959317</v>
      </c>
      <c r="F103" s="57">
        <v>0.41509647635735764</v>
      </c>
      <c r="G103" s="57">
        <v>0.42673257288443889</v>
      </c>
      <c r="H103" s="57">
        <v>0.42168614301723062</v>
      </c>
      <c r="I103" s="57">
        <v>0.66657221462015603</v>
      </c>
      <c r="J103" s="57">
        <v>0.65253200235286368</v>
      </c>
      <c r="K103" s="57">
        <v>0.86753453600473207</v>
      </c>
      <c r="L103" s="57">
        <v>0.83953301353212295</v>
      </c>
      <c r="M103" s="57">
        <v>0.89844776546162064</v>
      </c>
      <c r="N103" s="57">
        <v>1.2022858856869616</v>
      </c>
      <c r="O103" s="57">
        <v>1.003247911256298</v>
      </c>
      <c r="P103" s="57">
        <v>1.1395519706350445</v>
      </c>
      <c r="Q103" s="57">
        <v>1.4166744498994874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93">SUM(C125,C128,C130,C139)</f>
        <v>0</v>
      </c>
      <c r="D124" s="168">
        <f t="shared" si="193"/>
        <v>0</v>
      </c>
      <c r="E124" s="168">
        <f t="shared" si="193"/>
        <v>0</v>
      </c>
      <c r="F124" s="168">
        <f t="shared" si="193"/>
        <v>0</v>
      </c>
      <c r="G124" s="168">
        <f t="shared" si="193"/>
        <v>0</v>
      </c>
      <c r="H124" s="168">
        <f t="shared" si="193"/>
        <v>0</v>
      </c>
      <c r="I124" s="168">
        <f t="shared" si="193"/>
        <v>0</v>
      </c>
      <c r="J124" s="168">
        <f t="shared" si="193"/>
        <v>0</v>
      </c>
      <c r="K124" s="168">
        <f t="shared" si="193"/>
        <v>0</v>
      </c>
      <c r="L124" s="168">
        <f t="shared" si="193"/>
        <v>0</v>
      </c>
      <c r="M124" s="168">
        <f t="shared" si="193"/>
        <v>0</v>
      </c>
      <c r="N124" s="168">
        <f t="shared" si="193"/>
        <v>0</v>
      </c>
      <c r="O124" s="168">
        <f t="shared" si="193"/>
        <v>0</v>
      </c>
      <c r="P124" s="168">
        <f t="shared" si="193"/>
        <v>0</v>
      </c>
      <c r="Q124" s="168">
        <f t="shared" si="193"/>
        <v>0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214">SUM(C140:C141)</f>
        <v>0</v>
      </c>
      <c r="D139" s="157">
        <f t="shared" si="214"/>
        <v>0</v>
      </c>
      <c r="E139" s="157">
        <f t="shared" si="214"/>
        <v>0</v>
      </c>
      <c r="F139" s="157">
        <f t="shared" si="214"/>
        <v>0</v>
      </c>
      <c r="G139" s="157">
        <f t="shared" si="214"/>
        <v>0</v>
      </c>
      <c r="H139" s="157">
        <f t="shared" si="214"/>
        <v>0</v>
      </c>
      <c r="I139" s="157">
        <f t="shared" si="214"/>
        <v>0</v>
      </c>
      <c r="J139" s="157">
        <f t="shared" si="214"/>
        <v>0</v>
      </c>
      <c r="K139" s="157">
        <f t="shared" si="214"/>
        <v>0</v>
      </c>
      <c r="L139" s="157">
        <f t="shared" si="214"/>
        <v>0</v>
      </c>
      <c r="M139" s="157">
        <f t="shared" si="214"/>
        <v>0</v>
      </c>
      <c r="N139" s="157">
        <f t="shared" si="214"/>
        <v>0</v>
      </c>
      <c r="O139" s="157">
        <f t="shared" si="214"/>
        <v>0</v>
      </c>
      <c r="P139" s="157">
        <f t="shared" si="214"/>
        <v>0</v>
      </c>
      <c r="Q139" s="157">
        <f t="shared" si="214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1.5163652128506424</v>
      </c>
      <c r="C143" s="168">
        <f t="shared" ref="C143" si="216">SUM(C144,C146,C148,C157)</f>
        <v>2.2071669509172902</v>
      </c>
      <c r="D143" s="168">
        <f t="shared" ref="D143" si="217">SUM(D144,D146,D148,D157)</f>
        <v>2.236738291860997</v>
      </c>
      <c r="E143" s="168">
        <f t="shared" ref="E143" si="218">SUM(E144,E146,E148,E157)</f>
        <v>3.074510000845359</v>
      </c>
      <c r="F143" s="168">
        <f t="shared" ref="F143" si="219">SUM(F144,F146,F148,F157)</f>
        <v>4.2007905376498638</v>
      </c>
      <c r="G143" s="168">
        <f t="shared" ref="G143" si="220">SUM(G144,G146,G148,G157)</f>
        <v>4.6888256870117493</v>
      </c>
      <c r="H143" s="168">
        <f t="shared" ref="H143" si="221">SUM(H144,H146,H148,H157)</f>
        <v>6.4639195141545454</v>
      </c>
      <c r="I143" s="168">
        <f t="shared" ref="I143" si="222">SUM(I144,I146,I148,I157)</f>
        <v>6.2973358817504472</v>
      </c>
      <c r="J143" s="168">
        <f t="shared" ref="J143" si="223">SUM(J144,J146,J148,J157)</f>
        <v>7.3159556183102863</v>
      </c>
      <c r="K143" s="168">
        <f t="shared" ref="K143" si="224">SUM(K144,K146,K148,K157)</f>
        <v>7.2975376743056986</v>
      </c>
      <c r="L143" s="168">
        <f t="shared" ref="L143" si="225">SUM(L144,L146,L148,L157)</f>
        <v>9.7415417459990366</v>
      </c>
      <c r="M143" s="168">
        <f t="shared" ref="M143" si="226">SUM(M144,M146,M148,M157)</f>
        <v>10.066415670908333</v>
      </c>
      <c r="N143" s="168">
        <f t="shared" ref="N143" si="227">SUM(N144,N146,N148,N157)</f>
        <v>13.262661258276438</v>
      </c>
      <c r="O143" s="168">
        <f t="shared" ref="O143" si="228">SUM(O144,O146,O148,O157)</f>
        <v>17.087967564206817</v>
      </c>
      <c r="P143" s="168">
        <f t="shared" ref="P143" si="229">SUM(P144,P146,P148,P157)</f>
        <v>22.449476355253523</v>
      </c>
      <c r="Q143" s="168">
        <f t="shared" ref="Q143" si="230">SUM(Q144,Q146,Q148,Q157)</f>
        <v>36.626977966327573</v>
      </c>
    </row>
    <row r="144" spans="1:17" ht="12.95" customHeight="1" x14ac:dyDescent="0.25">
      <c r="A144" s="158" t="s">
        <v>65</v>
      </c>
      <c r="B144" s="157">
        <f t="shared" ref="B144:Q144" si="231">B145</f>
        <v>1.1194143299557253</v>
      </c>
      <c r="C144" s="157">
        <f t="shared" si="231"/>
        <v>1.6414297462012484</v>
      </c>
      <c r="D144" s="157">
        <f t="shared" si="231"/>
        <v>1.6571585166553271</v>
      </c>
      <c r="E144" s="157">
        <f t="shared" si="231"/>
        <v>2.2850037173069464</v>
      </c>
      <c r="F144" s="157">
        <f t="shared" si="231"/>
        <v>3.1283395533709979</v>
      </c>
      <c r="G144" s="157">
        <f t="shared" si="231"/>
        <v>3.4968540200203591</v>
      </c>
      <c r="H144" s="157">
        <f t="shared" si="231"/>
        <v>4.7957486112775696</v>
      </c>
      <c r="I144" s="157">
        <f t="shared" si="231"/>
        <v>4.5637192485178169</v>
      </c>
      <c r="J144" s="157">
        <f t="shared" si="231"/>
        <v>5.380413898703261</v>
      </c>
      <c r="K144" s="157">
        <f t="shared" si="231"/>
        <v>5.3622328275679418</v>
      </c>
      <c r="L144" s="157">
        <f t="shared" si="231"/>
        <v>7.1755407505450561</v>
      </c>
      <c r="M144" s="157">
        <f t="shared" si="231"/>
        <v>6.8519802075571832</v>
      </c>
      <c r="N144" s="157">
        <f t="shared" si="231"/>
        <v>9.0015426520391415</v>
      </c>
      <c r="O144" s="157">
        <f t="shared" si="231"/>
        <v>11.549393891080161</v>
      </c>
      <c r="P144" s="157">
        <f t="shared" si="231"/>
        <v>14.645653965152404</v>
      </c>
      <c r="Q144" s="157">
        <f t="shared" si="231"/>
        <v>24.264256821748543</v>
      </c>
    </row>
    <row r="145" spans="1:17" ht="12" customHeight="1" x14ac:dyDescent="0.25">
      <c r="A145" s="23" t="s">
        <v>60</v>
      </c>
      <c r="B145" s="156">
        <v>1.1194143299557253</v>
      </c>
      <c r="C145" s="156">
        <v>1.6414297462012484</v>
      </c>
      <c r="D145" s="156">
        <v>1.6571585166553271</v>
      </c>
      <c r="E145" s="156">
        <v>2.2850037173069464</v>
      </c>
      <c r="F145" s="156">
        <v>3.1283395533709979</v>
      </c>
      <c r="G145" s="156">
        <v>3.4968540200203591</v>
      </c>
      <c r="H145" s="156">
        <v>4.7957486112775696</v>
      </c>
      <c r="I145" s="156">
        <v>4.5637192485178169</v>
      </c>
      <c r="J145" s="156">
        <v>5.380413898703261</v>
      </c>
      <c r="K145" s="156">
        <v>5.3622328275679418</v>
      </c>
      <c r="L145" s="156">
        <v>7.1755407505450561</v>
      </c>
      <c r="M145" s="156">
        <v>6.8519802075571832</v>
      </c>
      <c r="N145" s="156">
        <v>9.0015426520391415</v>
      </c>
      <c r="O145" s="156">
        <v>11.549393891080161</v>
      </c>
      <c r="P145" s="156">
        <v>14.645653965152404</v>
      </c>
      <c r="Q145" s="156">
        <v>24.264256821748543</v>
      </c>
    </row>
    <row r="146" spans="1:17" ht="12.95" customHeight="1" x14ac:dyDescent="0.25">
      <c r="A146" s="158" t="s">
        <v>112</v>
      </c>
      <c r="B146" s="157">
        <f t="shared" ref="B146:Q146" si="232">B147</f>
        <v>6.0179640294758766E-2</v>
      </c>
      <c r="C146" s="157">
        <f t="shared" si="232"/>
        <v>8.3831180277652434E-2</v>
      </c>
      <c r="D146" s="157">
        <f t="shared" si="232"/>
        <v>8.9067902332722076E-2</v>
      </c>
      <c r="E146" s="157">
        <f t="shared" si="232"/>
        <v>0.11904067099906818</v>
      </c>
      <c r="F146" s="157">
        <f t="shared" si="232"/>
        <v>0.15781235220518619</v>
      </c>
      <c r="G146" s="157">
        <f t="shared" si="232"/>
        <v>0.17886008685468055</v>
      </c>
      <c r="H146" s="157">
        <f t="shared" si="232"/>
        <v>0.23906438919366921</v>
      </c>
      <c r="I146" s="157">
        <f t="shared" si="232"/>
        <v>0.2561637203557946</v>
      </c>
      <c r="J146" s="157">
        <f t="shared" si="232"/>
        <v>0.28336489605362952</v>
      </c>
      <c r="K146" s="157">
        <f t="shared" si="232"/>
        <v>0.31134685945556634</v>
      </c>
      <c r="L146" s="157">
        <f t="shared" si="232"/>
        <v>0.3937083314244374</v>
      </c>
      <c r="M146" s="157">
        <f t="shared" si="232"/>
        <v>0.48951154794634105</v>
      </c>
      <c r="N146" s="157">
        <f t="shared" si="232"/>
        <v>0.66059625776635766</v>
      </c>
      <c r="O146" s="157">
        <f t="shared" si="232"/>
        <v>0.83875487699825135</v>
      </c>
      <c r="P146" s="157">
        <f t="shared" si="232"/>
        <v>1.1845044347157603</v>
      </c>
      <c r="Q146" s="157">
        <f t="shared" si="232"/>
        <v>1.8246248528253364</v>
      </c>
    </row>
    <row r="147" spans="1:17" ht="12" customHeight="1" x14ac:dyDescent="0.25">
      <c r="A147" s="23" t="s">
        <v>60</v>
      </c>
      <c r="B147" s="156">
        <v>6.0179640294758766E-2</v>
      </c>
      <c r="C147" s="156">
        <v>8.3831180277652434E-2</v>
      </c>
      <c r="D147" s="156">
        <v>8.9067902332722076E-2</v>
      </c>
      <c r="E147" s="156">
        <v>0.11904067099906818</v>
      </c>
      <c r="F147" s="156">
        <v>0.15781235220518619</v>
      </c>
      <c r="G147" s="156">
        <v>0.17886008685468055</v>
      </c>
      <c r="H147" s="156">
        <v>0.23906438919366921</v>
      </c>
      <c r="I147" s="156">
        <v>0.2561637203557946</v>
      </c>
      <c r="J147" s="156">
        <v>0.28336489605362952</v>
      </c>
      <c r="K147" s="156">
        <v>0.31134685945556634</v>
      </c>
      <c r="L147" s="156">
        <v>0.3937083314244374</v>
      </c>
      <c r="M147" s="156">
        <v>0.48951154794634105</v>
      </c>
      <c r="N147" s="156">
        <v>0.66059625776635766</v>
      </c>
      <c r="O147" s="156">
        <v>0.83875487699825135</v>
      </c>
      <c r="P147" s="156">
        <v>1.1845044347157603</v>
      </c>
      <c r="Q147" s="156">
        <v>1.8246248528253364</v>
      </c>
    </row>
    <row r="148" spans="1:17" ht="12" customHeight="1" x14ac:dyDescent="0.25">
      <c r="A148" s="158" t="s">
        <v>63</v>
      </c>
      <c r="B148" s="157">
        <f t="shared" ref="B148" si="233">SUM(B149:B150,B153:B154)</f>
        <v>0.26324946175911601</v>
      </c>
      <c r="C148" s="157">
        <f t="shared" ref="C148" si="234">SUM(C149:C150,C153:C154)</f>
        <v>0.37910629354498671</v>
      </c>
      <c r="D148" s="157">
        <f t="shared" ref="D148" si="235">SUM(D149:D150,D153:D154)</f>
        <v>0.38334353081561179</v>
      </c>
      <c r="E148" s="157">
        <f t="shared" ref="E148" si="236">SUM(E149:E150,E153:E154)</f>
        <v>0.52378850356103268</v>
      </c>
      <c r="F148" s="157">
        <f t="shared" ref="F148" si="237">SUM(F149:F150,F153:F154)</f>
        <v>0.71739769393469355</v>
      </c>
      <c r="G148" s="157">
        <f t="shared" ref="G148" si="238">SUM(G149:G150,G153:G154)</f>
        <v>0.79581999580177409</v>
      </c>
      <c r="H148" s="157">
        <f t="shared" ref="H148" si="239">SUM(H149:H150,H153:H154)</f>
        <v>1.1376185663780987</v>
      </c>
      <c r="I148" s="157">
        <f t="shared" ref="I148" si="240">SUM(I149:I150,I153:I154)</f>
        <v>1.1536344615262644</v>
      </c>
      <c r="J148" s="157">
        <f t="shared" ref="J148" si="241">SUM(J149:J150,J153:J154)</f>
        <v>1.2966011086539371</v>
      </c>
      <c r="K148" s="157">
        <f t="shared" ref="K148" si="242">SUM(K149:K150,K153:K154)</f>
        <v>1.2506867019646162</v>
      </c>
      <c r="L148" s="157">
        <f t="shared" ref="L148" si="243">SUM(L149:L150,L153:L154)</f>
        <v>1.6899531577061537</v>
      </c>
      <c r="M148" s="157">
        <f t="shared" ref="M148" si="244">SUM(M149:M150,M153:M154)</f>
        <v>2.1237723335022367</v>
      </c>
      <c r="N148" s="157">
        <f t="shared" ref="N148" si="245">SUM(N149:N150,N153:N154)</f>
        <v>2.7872736902323059</v>
      </c>
      <c r="O148" s="157">
        <f t="shared" ref="O148" si="246">SUM(O149:O150,O153:O154)</f>
        <v>3.6738324322384015</v>
      </c>
      <c r="P148" s="157">
        <f t="shared" ref="P148" si="247">SUM(P149:P150,P153:P154)</f>
        <v>5.1330982788273962</v>
      </c>
      <c r="Q148" s="157">
        <f t="shared" ref="Q148" si="248">SUM(Q149:Q150,Q153:Q154)</f>
        <v>8.1511021736114184</v>
      </c>
    </row>
    <row r="149" spans="1:17" ht="12" customHeight="1" x14ac:dyDescent="0.25">
      <c r="A149" s="167" t="s">
        <v>144</v>
      </c>
      <c r="B149" s="132">
        <v>6.8618152687828893E-2</v>
      </c>
      <c r="C149" s="132">
        <v>8.5594718641819847E-2</v>
      </c>
      <c r="D149" s="132">
        <v>7.6000253948621269E-2</v>
      </c>
      <c r="E149" s="132">
        <v>8.9105954120072078E-2</v>
      </c>
      <c r="F149" s="132">
        <v>9.3479512988968769E-2</v>
      </c>
      <c r="G149" s="132">
        <v>9.1292059814922014E-2</v>
      </c>
      <c r="H149" s="132">
        <v>9.6964486148489515E-2</v>
      </c>
      <c r="I149" s="132">
        <v>8.8913988029906535E-2</v>
      </c>
      <c r="J149" s="132">
        <v>8.2085818711974123E-2</v>
      </c>
      <c r="K149" s="132">
        <v>4.8849691103491778E-2</v>
      </c>
      <c r="L149" s="132">
        <v>3.0376672126230953E-2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1.8049310745344948E-4</v>
      </c>
      <c r="C150" s="132">
        <f t="shared" ref="C150" si="250">SUM(C151:C152)</f>
        <v>1.828234556212874E-4</v>
      </c>
      <c r="D150" s="132">
        <f t="shared" ref="D150" si="251">SUM(D151:D152)</f>
        <v>1.8182659919616356E-4</v>
      </c>
      <c r="E150" s="132">
        <f t="shared" ref="E150" si="252">SUM(E151:E152)</f>
        <v>1.841991732980165E-4</v>
      </c>
      <c r="F150" s="132">
        <f t="shared" ref="F150" si="253">SUM(F151:F152)</f>
        <v>3.7907640051675534E-4</v>
      </c>
      <c r="G150" s="132">
        <f t="shared" ref="G150" si="254">SUM(G151:G152)</f>
        <v>5.7500795916210271E-4</v>
      </c>
      <c r="H150" s="132">
        <f t="shared" ref="H150" si="255">SUM(H151:H152)</f>
        <v>5.8145236715405682E-4</v>
      </c>
      <c r="I150" s="132">
        <f t="shared" ref="I150" si="256">SUM(I151:I152)</f>
        <v>1.3572613085640155E-3</v>
      </c>
      <c r="J150" s="132">
        <f t="shared" ref="J150" si="257">SUM(J151:J152)</f>
        <v>2.7346457289777952E-3</v>
      </c>
      <c r="K150" s="132">
        <f t="shared" ref="K150" si="258">SUM(K151:K152)</f>
        <v>2.7261576711892299E-3</v>
      </c>
      <c r="L150" s="132">
        <f t="shared" ref="L150" si="259">SUM(L151:L152)</f>
        <v>2.3401220920568882E-3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1.1737315591341249E-4</v>
      </c>
      <c r="C151" s="165">
        <v>1.3041255415378216E-4</v>
      </c>
      <c r="D151" s="165">
        <v>1.1839494680161891E-4</v>
      </c>
      <c r="E151" s="165">
        <v>1.2124670241353429E-4</v>
      </c>
      <c r="F151" s="165">
        <v>2.5084387219873869E-4</v>
      </c>
      <c r="G151" s="165">
        <v>3.8096268966713123E-4</v>
      </c>
      <c r="H151" s="165">
        <v>3.8458044327786746E-4</v>
      </c>
      <c r="I151" s="165">
        <v>8.9740489638251311E-4</v>
      </c>
      <c r="J151" s="165">
        <v>1.8056574262598345E-3</v>
      </c>
      <c r="K151" s="165">
        <v>1.7926716923499233E-3</v>
      </c>
      <c r="L151" s="165">
        <v>1.5357792508020449E-3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6.3119951540036994E-5</v>
      </c>
      <c r="C152" s="164">
        <v>5.2410901467505232E-5</v>
      </c>
      <c r="D152" s="164">
        <v>6.3431652394544633E-5</v>
      </c>
      <c r="E152" s="164">
        <v>6.2952470884482207E-5</v>
      </c>
      <c r="F152" s="164">
        <v>1.2823252831801666E-4</v>
      </c>
      <c r="G152" s="164">
        <v>1.9404526949497145E-4</v>
      </c>
      <c r="H152" s="164">
        <v>1.9687192387618941E-4</v>
      </c>
      <c r="I152" s="164">
        <v>4.5985641218150244E-4</v>
      </c>
      <c r="J152" s="164">
        <v>9.2898830271796078E-4</v>
      </c>
      <c r="K152" s="164">
        <v>9.3348597883930677E-4</v>
      </c>
      <c r="L152" s="164">
        <v>8.0434284125484334E-4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0.19406068600656057</v>
      </c>
      <c r="C153" s="162">
        <v>0.29292295237082877</v>
      </c>
      <c r="D153" s="162">
        <v>0.30637772664836288</v>
      </c>
      <c r="E153" s="162">
        <v>0.43349711034959942</v>
      </c>
      <c r="F153" s="162">
        <v>0.62126691159500014</v>
      </c>
      <c r="G153" s="162">
        <v>0.70024779383753366</v>
      </c>
      <c r="H153" s="162">
        <v>1.0335305384960451</v>
      </c>
      <c r="I153" s="162">
        <v>1.0476906878722072</v>
      </c>
      <c r="J153" s="162">
        <v>1.1744344930584742</v>
      </c>
      <c r="K153" s="162">
        <v>1.1353921175866901</v>
      </c>
      <c r="L153" s="162">
        <v>1.5402749137181693</v>
      </c>
      <c r="M153" s="162">
        <v>1.9385169742454149</v>
      </c>
      <c r="N153" s="162">
        <v>2.5105643226346297</v>
      </c>
      <c r="O153" s="162">
        <v>3.2755553697717108</v>
      </c>
      <c r="P153" s="162">
        <v>4.5215751112071727</v>
      </c>
      <c r="Q153" s="162">
        <v>7.1363061402186263</v>
      </c>
    </row>
    <row r="154" spans="1:17" ht="12" customHeight="1" x14ac:dyDescent="0.25">
      <c r="A154" s="161" t="s">
        <v>141</v>
      </c>
      <c r="B154" s="160">
        <f t="shared" ref="B154" si="265">SUM(B155:B156)</f>
        <v>3.901299572731193E-4</v>
      </c>
      <c r="C154" s="160">
        <f t="shared" ref="C154" si="266">SUM(C155:C156)</f>
        <v>4.0579907671679544E-4</v>
      </c>
      <c r="D154" s="160">
        <f t="shared" ref="D154" si="267">SUM(D155:D156)</f>
        <v>7.837236194314489E-4</v>
      </c>
      <c r="E154" s="160">
        <f t="shared" ref="E154" si="268">SUM(E155:E156)</f>
        <v>1.0012399180630703E-3</v>
      </c>
      <c r="F154" s="160">
        <f t="shared" ref="F154" si="269">SUM(F155:F156)</f>
        <v>2.2721929502078331E-3</v>
      </c>
      <c r="G154" s="160">
        <f t="shared" ref="G154" si="270">SUM(G155:G156)</f>
        <v>3.7051341901562481E-3</v>
      </c>
      <c r="H154" s="160">
        <f t="shared" ref="H154" si="271">SUM(H155:H156)</f>
        <v>6.5420893664099606E-3</v>
      </c>
      <c r="I154" s="160">
        <f t="shared" ref="I154" si="272">SUM(I155:I156)</f>
        <v>1.5672524315586606E-2</v>
      </c>
      <c r="J154" s="160">
        <f t="shared" ref="J154" si="273">SUM(J155:J156)</f>
        <v>3.7346151154511037E-2</v>
      </c>
      <c r="K154" s="160">
        <f t="shared" ref="K154" si="274">SUM(K155:K156)</f>
        <v>6.3718735603245258E-2</v>
      </c>
      <c r="L154" s="160">
        <f t="shared" ref="L154" si="275">SUM(L155:L156)</f>
        <v>0.11696144976969663</v>
      </c>
      <c r="M154" s="160">
        <f t="shared" ref="M154" si="276">SUM(M155:M156)</f>
        <v>0.18525535925682168</v>
      </c>
      <c r="N154" s="160">
        <f t="shared" ref="N154" si="277">SUM(N155:N156)</f>
        <v>0.27670936759767595</v>
      </c>
      <c r="O154" s="160">
        <f t="shared" ref="O154" si="278">SUM(O155:O156)</f>
        <v>0.3982770624666907</v>
      </c>
      <c r="P154" s="160">
        <f t="shared" ref="P154" si="279">SUM(P155:P156)</f>
        <v>0.61152316762022374</v>
      </c>
      <c r="Q154" s="160">
        <f t="shared" ref="Q154" si="280">SUM(Q155:Q156)</f>
        <v>1.0147960333927928</v>
      </c>
    </row>
    <row r="155" spans="1:17" ht="12" customHeight="1" x14ac:dyDescent="0.25">
      <c r="A155" s="148" t="s">
        <v>60</v>
      </c>
      <c r="B155" s="156">
        <v>2.6389005419304531E-4</v>
      </c>
      <c r="C155" s="156">
        <v>3.0097727378178491E-4</v>
      </c>
      <c r="D155" s="156">
        <v>5.2999700985327026E-4</v>
      </c>
      <c r="E155" s="156">
        <v>6.8647756364065933E-4</v>
      </c>
      <c r="F155" s="156">
        <v>1.5669140444587416E-3</v>
      </c>
      <c r="G155" s="156">
        <v>2.540862573186419E-3</v>
      </c>
      <c r="H155" s="156">
        <v>4.5733701276480659E-3</v>
      </c>
      <c r="I155" s="156">
        <v>1.0811185101096436E-2</v>
      </c>
      <c r="J155" s="156">
        <v>2.5866509985210517E-2</v>
      </c>
      <c r="K155" s="156">
        <v>4.2515268369609574E-2</v>
      </c>
      <c r="L155" s="156">
        <v>7.9559507651346437E-2</v>
      </c>
      <c r="M155" s="156">
        <v>0.12629776075382532</v>
      </c>
      <c r="N155" s="156">
        <v>0.18788039506672391</v>
      </c>
      <c r="O155" s="156">
        <v>0.27536502710417987</v>
      </c>
      <c r="P155" s="156">
        <v>0.42407043446773474</v>
      </c>
      <c r="Q155" s="156">
        <v>0.71437004400753967</v>
      </c>
    </row>
    <row r="156" spans="1:17" ht="12" customHeight="1" x14ac:dyDescent="0.25">
      <c r="A156" s="148" t="s">
        <v>59</v>
      </c>
      <c r="B156" s="156">
        <v>1.2623990308007399E-4</v>
      </c>
      <c r="C156" s="156">
        <v>1.048218029350105E-4</v>
      </c>
      <c r="D156" s="156">
        <v>2.5372660957817859E-4</v>
      </c>
      <c r="E156" s="156">
        <v>3.1476235442241108E-4</v>
      </c>
      <c r="F156" s="156">
        <v>7.0527890574909166E-4</v>
      </c>
      <c r="G156" s="156">
        <v>1.1642716169698289E-3</v>
      </c>
      <c r="H156" s="156">
        <v>1.9687192387618942E-3</v>
      </c>
      <c r="I156" s="156">
        <v>4.8613392144901679E-3</v>
      </c>
      <c r="J156" s="156">
        <v>1.1479641169300517E-2</v>
      </c>
      <c r="K156" s="156">
        <v>2.1203467233635687E-2</v>
      </c>
      <c r="L156" s="156">
        <v>3.7401942118350205E-2</v>
      </c>
      <c r="M156" s="156">
        <v>5.8957598502996367E-2</v>
      </c>
      <c r="N156" s="156">
        <v>8.8828972530952066E-2</v>
      </c>
      <c r="O156" s="156">
        <v>0.1229120353625108</v>
      </c>
      <c r="P156" s="156">
        <v>0.18745273315248906</v>
      </c>
      <c r="Q156" s="156">
        <v>0.30042598938525317</v>
      </c>
    </row>
    <row r="157" spans="1:17" ht="12" customHeight="1" x14ac:dyDescent="0.25">
      <c r="A157" s="158" t="s">
        <v>62</v>
      </c>
      <c r="B157" s="157">
        <f t="shared" ref="B157" si="281">SUM(B158:B159)</f>
        <v>7.3521780841042439E-2</v>
      </c>
      <c r="C157" s="157">
        <f t="shared" ref="C157" si="282">SUM(C158:C159)</f>
        <v>0.10279973089340276</v>
      </c>
      <c r="D157" s="157">
        <f t="shared" ref="D157" si="283">SUM(D158:D159)</f>
        <v>0.10716834205733575</v>
      </c>
      <c r="E157" s="157">
        <f t="shared" ref="E157" si="284">SUM(E158:E159)</f>
        <v>0.14667710897831171</v>
      </c>
      <c r="F157" s="157">
        <f t="shared" ref="F157" si="285">SUM(F158:F159)</f>
        <v>0.19724093813898613</v>
      </c>
      <c r="G157" s="157">
        <f t="shared" ref="G157" si="286">SUM(G158:G159)</f>
        <v>0.21729158433493509</v>
      </c>
      <c r="H157" s="157">
        <f t="shared" ref="H157" si="287">SUM(H158:H159)</f>
        <v>0.2914879473052075</v>
      </c>
      <c r="I157" s="157">
        <f t="shared" ref="I157" si="288">SUM(I158:I159)</f>
        <v>0.32381845135057147</v>
      </c>
      <c r="J157" s="157">
        <f t="shared" ref="J157" si="289">SUM(J158:J159)</f>
        <v>0.35557571489945833</v>
      </c>
      <c r="K157" s="157">
        <f t="shared" ref="K157" si="290">SUM(K158:K159)</f>
        <v>0.37327128531757425</v>
      </c>
      <c r="L157" s="157">
        <f t="shared" ref="L157" si="291">SUM(L158:L159)</f>
        <v>0.48233950632339001</v>
      </c>
      <c r="M157" s="157">
        <f t="shared" ref="M157" si="292">SUM(M158:M159)</f>
        <v>0.60115158190257256</v>
      </c>
      <c r="N157" s="157">
        <f t="shared" ref="N157" si="293">SUM(N158:N159)</f>
        <v>0.8132486582386329</v>
      </c>
      <c r="O157" s="157">
        <f t="shared" ref="O157" si="294">SUM(O158:O159)</f>
        <v>1.0259863638900029</v>
      </c>
      <c r="P157" s="157">
        <f t="shared" ref="P157" si="295">SUM(P158:P159)</f>
        <v>1.4862196765579634</v>
      </c>
      <c r="Q157" s="157">
        <f t="shared" ref="Q157" si="296">SUM(Q158:Q159)</f>
        <v>2.3869941181422778</v>
      </c>
    </row>
    <row r="158" spans="1:17" ht="12" customHeight="1" x14ac:dyDescent="0.25">
      <c r="A158" s="23" t="s">
        <v>57</v>
      </c>
      <c r="B158" s="156">
        <v>8.6728732502396599E-3</v>
      </c>
      <c r="C158" s="156">
        <v>1.5413550887630261E-2</v>
      </c>
      <c r="D158" s="156">
        <v>1.3654992649088496E-2</v>
      </c>
      <c r="E158" s="156">
        <v>1.7642521864485027E-2</v>
      </c>
      <c r="F158" s="156">
        <v>2.7694490049361174E-2</v>
      </c>
      <c r="G158" s="156">
        <v>3.4898294187036973E-2</v>
      </c>
      <c r="H158" s="156">
        <v>6.1302302679166074E-2</v>
      </c>
      <c r="I158" s="156">
        <v>4.0778196329814116E-2</v>
      </c>
      <c r="J158" s="156">
        <v>5.0642610154758606E-2</v>
      </c>
      <c r="K158" s="156">
        <v>2.2140642666516865E-2</v>
      </c>
      <c r="L158" s="156">
        <v>5.2339302961181285E-2</v>
      </c>
      <c r="M158" s="156">
        <v>4.9288415658568396E-2</v>
      </c>
      <c r="N158" s="156">
        <v>2.9100253069751003E-2</v>
      </c>
      <c r="O158" s="156">
        <v>0.21428828058785526</v>
      </c>
      <c r="P158" s="156">
        <v>0.20872194105657099</v>
      </c>
      <c r="Q158" s="156">
        <v>0.30016100619332076</v>
      </c>
    </row>
    <row r="159" spans="1:17" ht="12" customHeight="1" x14ac:dyDescent="0.25">
      <c r="A159" s="29" t="s">
        <v>140</v>
      </c>
      <c r="B159" s="57">
        <v>6.4848907590802779E-2</v>
      </c>
      <c r="C159" s="57">
        <v>8.7386180005772501E-2</v>
      </c>
      <c r="D159" s="57">
        <v>9.3513349408247251E-2</v>
      </c>
      <c r="E159" s="57">
        <v>0.12903458711382668</v>
      </c>
      <c r="F159" s="57">
        <v>0.16954644808962496</v>
      </c>
      <c r="G159" s="57">
        <v>0.18239329014789812</v>
      </c>
      <c r="H159" s="57">
        <v>0.23018564462604141</v>
      </c>
      <c r="I159" s="57">
        <v>0.28304025502075736</v>
      </c>
      <c r="J159" s="57">
        <v>0.3049331047446997</v>
      </c>
      <c r="K159" s="57">
        <v>0.35113064265105737</v>
      </c>
      <c r="L159" s="57">
        <v>0.43000020336220873</v>
      </c>
      <c r="M159" s="57">
        <v>0.55186316624400422</v>
      </c>
      <c r="N159" s="57">
        <v>0.78414840516888196</v>
      </c>
      <c r="O159" s="57">
        <v>0.81169808330214765</v>
      </c>
      <c r="P159" s="57">
        <v>1.2774977355013923</v>
      </c>
      <c r="Q159" s="57">
        <v>2.0868331119489572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86.065630261790162</v>
      </c>
      <c r="C161" s="168">
        <f t="shared" ref="C161:Q161" si="297">SUM(C162,C164,C166,C175)</f>
        <v>95.894621191673835</v>
      </c>
      <c r="D161" s="168">
        <f t="shared" si="297"/>
        <v>89.640960101752242</v>
      </c>
      <c r="E161" s="168">
        <f t="shared" si="297"/>
        <v>98.825831287978289</v>
      </c>
      <c r="F161" s="168">
        <f t="shared" si="297"/>
        <v>108.6678385762899</v>
      </c>
      <c r="G161" s="168">
        <f t="shared" si="297"/>
        <v>108.67025679633626</v>
      </c>
      <c r="H161" s="168">
        <f t="shared" si="297"/>
        <v>120.8323018544431</v>
      </c>
      <c r="I161" s="168">
        <f t="shared" si="297"/>
        <v>108.60095470379065</v>
      </c>
      <c r="J161" s="168">
        <f t="shared" si="297"/>
        <v>116.22104748193209</v>
      </c>
      <c r="K161" s="168">
        <f t="shared" si="297"/>
        <v>100.32604841923931</v>
      </c>
      <c r="L161" s="168">
        <f t="shared" si="297"/>
        <v>112.66035575218083</v>
      </c>
      <c r="M161" s="168">
        <f t="shared" si="297"/>
        <v>93.327166759381143</v>
      </c>
      <c r="N161" s="168">
        <f t="shared" si="297"/>
        <v>92.488503830274638</v>
      </c>
      <c r="O161" s="168">
        <f t="shared" si="297"/>
        <v>100.84799482019018</v>
      </c>
      <c r="P161" s="168">
        <f t="shared" si="297"/>
        <v>97.114018083787798</v>
      </c>
      <c r="Q161" s="168">
        <f t="shared" si="297"/>
        <v>105.97757119725482</v>
      </c>
    </row>
    <row r="162" spans="1:17" ht="12.95" customHeight="1" x14ac:dyDescent="0.25">
      <c r="A162" s="158" t="s">
        <v>65</v>
      </c>
      <c r="B162" s="157">
        <f t="shared" ref="B162:Q162" si="298">B163</f>
        <v>66.801276088571981</v>
      </c>
      <c r="C162" s="157">
        <f t="shared" si="298"/>
        <v>75.579116617945544</v>
      </c>
      <c r="D162" s="157">
        <f t="shared" si="298"/>
        <v>69.295989844818507</v>
      </c>
      <c r="E162" s="157">
        <f t="shared" si="298"/>
        <v>77.055743445485646</v>
      </c>
      <c r="F162" s="157">
        <f t="shared" si="298"/>
        <v>85.6473654905963</v>
      </c>
      <c r="G162" s="157">
        <f t="shared" si="298"/>
        <v>85.381829040906979</v>
      </c>
      <c r="H162" s="157">
        <f t="shared" si="298"/>
        <v>95.960942654711289</v>
      </c>
      <c r="I162" s="157">
        <f t="shared" si="298"/>
        <v>83.572541400509053</v>
      </c>
      <c r="J162" s="157">
        <f t="shared" si="298"/>
        <v>90.653389194363342</v>
      </c>
      <c r="K162" s="157">
        <f t="shared" si="298"/>
        <v>75.749387954086728</v>
      </c>
      <c r="L162" s="157">
        <f t="shared" si="298"/>
        <v>86.50282848577838</v>
      </c>
      <c r="M162" s="157">
        <f t="shared" si="298"/>
        <v>66.513638780241521</v>
      </c>
      <c r="N162" s="157">
        <f t="shared" si="298"/>
        <v>65.563637142803955</v>
      </c>
      <c r="O162" s="157">
        <f t="shared" si="298"/>
        <v>72.914544101838572</v>
      </c>
      <c r="P162" s="157">
        <f t="shared" si="298"/>
        <v>68.369603663250373</v>
      </c>
      <c r="Q162" s="157">
        <f t="shared" si="298"/>
        <v>76.797548826971024</v>
      </c>
    </row>
    <row r="163" spans="1:17" ht="12" customHeight="1" x14ac:dyDescent="0.25">
      <c r="A163" s="23" t="s">
        <v>60</v>
      </c>
      <c r="B163" s="57">
        <v>66.801276088571981</v>
      </c>
      <c r="C163" s="57">
        <v>75.579116617945544</v>
      </c>
      <c r="D163" s="57">
        <v>69.295989844818507</v>
      </c>
      <c r="E163" s="57">
        <v>77.055743445485646</v>
      </c>
      <c r="F163" s="57">
        <v>85.6473654905963</v>
      </c>
      <c r="G163" s="57">
        <v>85.381829040906979</v>
      </c>
      <c r="H163" s="57">
        <v>95.960942654711289</v>
      </c>
      <c r="I163" s="57">
        <v>83.572541400509053</v>
      </c>
      <c r="J163" s="57">
        <v>90.653389194363342</v>
      </c>
      <c r="K163" s="57">
        <v>75.749387954086728</v>
      </c>
      <c r="L163" s="57">
        <v>86.50282848577838</v>
      </c>
      <c r="M163" s="57">
        <v>66.513638780241521</v>
      </c>
      <c r="N163" s="57">
        <v>65.563637142803955</v>
      </c>
      <c r="O163" s="57">
        <v>72.914544101838572</v>
      </c>
      <c r="P163" s="57">
        <v>68.369603663250373</v>
      </c>
      <c r="Q163" s="57">
        <v>76.797548826971024</v>
      </c>
    </row>
    <row r="164" spans="1:17" ht="12.95" customHeight="1" x14ac:dyDescent="0.25">
      <c r="A164" s="158" t="s">
        <v>112</v>
      </c>
      <c r="B164" s="157">
        <f t="shared" ref="B164:Q164" si="299">B165</f>
        <v>2.9063605220769728E-2</v>
      </c>
      <c r="C164" s="157">
        <f t="shared" si="299"/>
        <v>3.3287907889829584E-2</v>
      </c>
      <c r="D164" s="157">
        <f t="shared" si="299"/>
        <v>3.7244370673962308E-2</v>
      </c>
      <c r="E164" s="157">
        <f t="shared" si="299"/>
        <v>4.0613336096443853E-2</v>
      </c>
      <c r="F164" s="157">
        <f t="shared" si="299"/>
        <v>4.5177653768543498E-2</v>
      </c>
      <c r="G164" s="157">
        <f t="shared" si="299"/>
        <v>5.6990891155175062E-2</v>
      </c>
      <c r="H164" s="157">
        <f t="shared" si="299"/>
        <v>6.877608166956263E-2</v>
      </c>
      <c r="I164" s="157">
        <f t="shared" si="299"/>
        <v>8.8690646576015691E-2</v>
      </c>
      <c r="J164" s="157">
        <f t="shared" si="299"/>
        <v>0.10357542425517872</v>
      </c>
      <c r="K164" s="157">
        <f t="shared" si="299"/>
        <v>0.13355562043676075</v>
      </c>
      <c r="L164" s="157">
        <f t="shared" si="299"/>
        <v>0.15357064135091539</v>
      </c>
      <c r="M164" s="157">
        <f t="shared" si="299"/>
        <v>0.17415027625657589</v>
      </c>
      <c r="N164" s="157">
        <f t="shared" si="299"/>
        <v>0.19810969081096982</v>
      </c>
      <c r="O164" s="157">
        <f t="shared" si="299"/>
        <v>0.22421904318893826</v>
      </c>
      <c r="P164" s="157">
        <f t="shared" si="299"/>
        <v>0.25218832384014728</v>
      </c>
      <c r="Q164" s="157">
        <f t="shared" si="299"/>
        <v>0.23788441791113829</v>
      </c>
    </row>
    <row r="165" spans="1:17" ht="12" customHeight="1" x14ac:dyDescent="0.25">
      <c r="A165" s="23" t="s">
        <v>60</v>
      </c>
      <c r="B165" s="156">
        <v>2.9063605220769728E-2</v>
      </c>
      <c r="C165" s="156">
        <v>3.3287907889829584E-2</v>
      </c>
      <c r="D165" s="156">
        <v>3.7244370673962308E-2</v>
      </c>
      <c r="E165" s="156">
        <v>4.0613336096443853E-2</v>
      </c>
      <c r="F165" s="156">
        <v>4.5177653768543498E-2</v>
      </c>
      <c r="G165" s="156">
        <v>5.6990891155175062E-2</v>
      </c>
      <c r="H165" s="156">
        <v>6.877608166956263E-2</v>
      </c>
      <c r="I165" s="156">
        <v>8.8690646576015691E-2</v>
      </c>
      <c r="J165" s="156">
        <v>0.10357542425517872</v>
      </c>
      <c r="K165" s="156">
        <v>0.13355562043676075</v>
      </c>
      <c r="L165" s="156">
        <v>0.15357064135091539</v>
      </c>
      <c r="M165" s="156">
        <v>0.17415027625657589</v>
      </c>
      <c r="N165" s="156">
        <v>0.19810969081096982</v>
      </c>
      <c r="O165" s="156">
        <v>0.22421904318893826</v>
      </c>
      <c r="P165" s="156">
        <v>0.25218832384014728</v>
      </c>
      <c r="Q165" s="156">
        <v>0.23788441791113829</v>
      </c>
    </row>
    <row r="166" spans="1:17" ht="12" customHeight="1" x14ac:dyDescent="0.25">
      <c r="A166" s="158" t="s">
        <v>63</v>
      </c>
      <c r="B166" s="157">
        <f>SUM(B167:B168,B171:B172)</f>
        <v>15.036017943299344</v>
      </c>
      <c r="C166" s="157">
        <f t="shared" ref="C166:Q166" si="300">SUM(C167:C168,C171:C172)</f>
        <v>15.876655629070044</v>
      </c>
      <c r="D166" s="157">
        <f t="shared" si="300"/>
        <v>15.816039023147702</v>
      </c>
      <c r="E166" s="157">
        <f t="shared" si="300"/>
        <v>16.875775807725393</v>
      </c>
      <c r="F166" s="157">
        <f t="shared" si="300"/>
        <v>17.870091248735942</v>
      </c>
      <c r="G166" s="157">
        <f t="shared" si="300"/>
        <v>18.116496960276134</v>
      </c>
      <c r="H166" s="157">
        <f t="shared" si="300"/>
        <v>19.540695786797794</v>
      </c>
      <c r="I166" s="157">
        <f t="shared" si="300"/>
        <v>19.331332895556017</v>
      </c>
      <c r="J166" s="157">
        <f t="shared" si="300"/>
        <v>19.856706094095408</v>
      </c>
      <c r="K166" s="157">
        <f t="shared" si="300"/>
        <v>18.801819697762905</v>
      </c>
      <c r="L166" s="157">
        <f t="shared" si="300"/>
        <v>20.199915732449259</v>
      </c>
      <c r="M166" s="157">
        <f t="shared" si="300"/>
        <v>20.756140730153717</v>
      </c>
      <c r="N166" s="157">
        <f t="shared" si="300"/>
        <v>20.664819839337934</v>
      </c>
      <c r="O166" s="157">
        <f t="shared" si="300"/>
        <v>21.464838240365289</v>
      </c>
      <c r="P166" s="157">
        <f t="shared" si="300"/>
        <v>21.824981750945483</v>
      </c>
      <c r="Q166" s="157">
        <f t="shared" si="300"/>
        <v>21.911845753214163</v>
      </c>
    </row>
    <row r="167" spans="1:17" ht="12" customHeight="1" x14ac:dyDescent="0.25">
      <c r="A167" s="167" t="s">
        <v>144</v>
      </c>
      <c r="B167" s="132">
        <v>3.9238748892276871</v>
      </c>
      <c r="C167" s="132">
        <v>4.8880887012291225</v>
      </c>
      <c r="D167" s="132">
        <v>4.3370427713941826</v>
      </c>
      <c r="E167" s="132">
        <v>5.0846890592973573</v>
      </c>
      <c r="F167" s="132">
        <v>5.3397941166986929</v>
      </c>
      <c r="G167" s="132">
        <v>5.2221364132698636</v>
      </c>
      <c r="H167" s="132">
        <v>5.53626141389352</v>
      </c>
      <c r="I167" s="132">
        <v>5.0829832099475585</v>
      </c>
      <c r="J167" s="132">
        <v>4.691103745680623</v>
      </c>
      <c r="K167" s="132">
        <v>2.7864688665988515</v>
      </c>
      <c r="L167" s="132">
        <v>1.7326639384126568</v>
      </c>
      <c r="M167" s="132">
        <v>0</v>
      </c>
      <c r="N167" s="132">
        <v>0</v>
      </c>
      <c r="O167" s="132">
        <v>6.8178922023409161</v>
      </c>
      <c r="P167" s="132">
        <v>7.5681138897723379</v>
      </c>
      <c r="Q167" s="132">
        <v>9.135978436411369</v>
      </c>
    </row>
    <row r="168" spans="1:17" ht="12" customHeight="1" x14ac:dyDescent="0.25">
      <c r="A168" s="167" t="s">
        <v>143</v>
      </c>
      <c r="B168" s="132">
        <f t="shared" ref="B168" si="301">SUM(B169:B170)</f>
        <v>6.3172587608707311E-3</v>
      </c>
      <c r="C168" s="132">
        <f t="shared" ref="C168" si="302">SUM(C169:C170)</f>
        <v>7.7578720732301501E-3</v>
      </c>
      <c r="D168" s="132">
        <f t="shared" ref="D168" si="303">SUM(D169:D170)</f>
        <v>1.13207268344711E-2</v>
      </c>
      <c r="E168" s="132">
        <f t="shared" ref="E168" si="304">SUM(E169:E170)</f>
        <v>1.3012496979388E-2</v>
      </c>
      <c r="F168" s="132">
        <f t="shared" ref="F168" si="305">SUM(F169:F170)</f>
        <v>1.9820740922682205E-2</v>
      </c>
      <c r="G168" s="132">
        <f t="shared" ref="G168" si="306">SUM(G169:G170)</f>
        <v>2.836090997970294E-2</v>
      </c>
      <c r="H168" s="132">
        <f t="shared" ref="H168" si="307">SUM(H169:H170)</f>
        <v>3.8239781451449129E-2</v>
      </c>
      <c r="I168" s="132">
        <f t="shared" ref="I168" si="308">SUM(I169:I170)</f>
        <v>8.0090560058378446E-2</v>
      </c>
      <c r="J168" s="132">
        <f t="shared" ref="J168" si="309">SUM(J169:J170)</f>
        <v>0.1578294274644258</v>
      </c>
      <c r="K168" s="132">
        <f t="shared" ref="K168" si="310">SUM(K169:K170)</f>
        <v>0.15792990479902541</v>
      </c>
      <c r="L168" s="132">
        <f t="shared" ref="L168" si="311">SUM(L169:L170)</f>
        <v>0.13578605359092638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0.85268043512427671</v>
      </c>
      <c r="P168" s="132">
        <f t="shared" ref="P168" si="315">SUM(P169:P170)</f>
        <v>1.0594708737090353</v>
      </c>
      <c r="Q168" s="132">
        <f t="shared" ref="Q168" si="316">SUM(Q169:Q170)</f>
        <v>1.3695520621373833</v>
      </c>
    </row>
    <row r="169" spans="1:17" ht="12" customHeight="1" x14ac:dyDescent="0.25">
      <c r="A169" s="166" t="s">
        <v>57</v>
      </c>
      <c r="B169" s="165">
        <v>4.1080604569694364E-3</v>
      </c>
      <c r="C169" s="165">
        <v>5.5566142115949305E-3</v>
      </c>
      <c r="D169" s="165">
        <v>7.4513960384038772E-3</v>
      </c>
      <c r="E169" s="165">
        <v>8.6687764883587263E-3</v>
      </c>
      <c r="F169" s="165">
        <v>1.315264945014534E-2</v>
      </c>
      <c r="G169" s="165">
        <v>1.8788010017951013E-2</v>
      </c>
      <c r="H169" s="165">
        <v>2.5311858450246024E-2</v>
      </c>
      <c r="I169" s="165">
        <v>5.2959031739669808E-2</v>
      </c>
      <c r="J169" s="165">
        <v>0.10421353113613206</v>
      </c>
      <c r="K169" s="165">
        <v>0.10385439559626271</v>
      </c>
      <c r="L169" s="165">
        <v>8.913416879814548E-2</v>
      </c>
      <c r="M169" s="165">
        <v>0</v>
      </c>
      <c r="N169" s="165">
        <v>0</v>
      </c>
      <c r="O169" s="165">
        <v>0.56501539375569865</v>
      </c>
      <c r="P169" s="165">
        <v>0.70178862861251246</v>
      </c>
      <c r="Q169" s="165">
        <v>0.90723609344675371</v>
      </c>
    </row>
    <row r="170" spans="1:17" ht="12" customHeight="1" x14ac:dyDescent="0.25">
      <c r="A170" s="147" t="s">
        <v>59</v>
      </c>
      <c r="B170" s="164">
        <v>2.2091983039012946E-3</v>
      </c>
      <c r="C170" s="164">
        <v>2.2012578616352201E-3</v>
      </c>
      <c r="D170" s="164">
        <v>3.8693307960672224E-3</v>
      </c>
      <c r="E170" s="164">
        <v>4.3437204910292734E-3</v>
      </c>
      <c r="F170" s="164">
        <v>6.6680914725368665E-3</v>
      </c>
      <c r="G170" s="164">
        <v>9.5728999617519274E-3</v>
      </c>
      <c r="H170" s="164">
        <v>1.2927923001203104E-2</v>
      </c>
      <c r="I170" s="164">
        <v>2.7131528318708645E-2</v>
      </c>
      <c r="J170" s="164">
        <v>5.3615896328293736E-2</v>
      </c>
      <c r="K170" s="164">
        <v>5.407550920276271E-2</v>
      </c>
      <c r="L170" s="164">
        <v>4.6651884792780894E-2</v>
      </c>
      <c r="M170" s="164">
        <v>0</v>
      </c>
      <c r="N170" s="164">
        <v>0</v>
      </c>
      <c r="O170" s="164">
        <v>0.28766504136857801</v>
      </c>
      <c r="P170" s="164">
        <v>0.35768224509652274</v>
      </c>
      <c r="Q170" s="164">
        <v>0.46231596869062952</v>
      </c>
    </row>
    <row r="171" spans="1:17" ht="12" customHeight="1" x14ac:dyDescent="0.25">
      <c r="A171" s="163" t="s">
        <v>142</v>
      </c>
      <c r="B171" s="162">
        <v>11.088660077190768</v>
      </c>
      <c r="C171" s="162">
        <v>10.964172522734804</v>
      </c>
      <c r="D171" s="162">
        <v>11.438660108391689</v>
      </c>
      <c r="E171" s="162">
        <v>11.748900038963427</v>
      </c>
      <c r="F171" s="162">
        <v>12.466050503463485</v>
      </c>
      <c r="G171" s="162">
        <v>12.799252241237385</v>
      </c>
      <c r="H171" s="162">
        <v>13.875815657805886</v>
      </c>
      <c r="I171" s="162">
        <v>13.958610394790361</v>
      </c>
      <c r="J171" s="162">
        <v>14.543664008283242</v>
      </c>
      <c r="K171" s="162">
        <v>15.014725692000855</v>
      </c>
      <c r="L171" s="162">
        <v>17.040232746142152</v>
      </c>
      <c r="M171" s="162">
        <v>18.945849794759464</v>
      </c>
      <c r="N171" s="162">
        <v>18.609351460707725</v>
      </c>
      <c r="O171" s="162">
        <v>12.308344812863274</v>
      </c>
      <c r="P171" s="162">
        <v>11.630832711988901</v>
      </c>
      <c r="Q171" s="162">
        <v>9.9906168059085125</v>
      </c>
    </row>
    <row r="172" spans="1:17" ht="12" customHeight="1" x14ac:dyDescent="0.25">
      <c r="A172" s="161" t="s">
        <v>141</v>
      </c>
      <c r="B172" s="160">
        <f t="shared" ref="B172" si="317">SUM(B173:B174)</f>
        <v>1.7165718120017243E-2</v>
      </c>
      <c r="C172" s="160">
        <f t="shared" ref="C172" si="318">SUM(C173:C174)</f>
        <v>1.6636533032887764E-2</v>
      </c>
      <c r="D172" s="160">
        <f t="shared" ref="D172" si="319">SUM(D173:D174)</f>
        <v>2.9015416527359898E-2</v>
      </c>
      <c r="E172" s="160">
        <f t="shared" ref="E172" si="320">SUM(E173:E174)</f>
        <v>2.9174212485221607E-2</v>
      </c>
      <c r="F172" s="160">
        <f t="shared" ref="F172" si="321">SUM(F173:F174)</f>
        <v>4.4425887651083858E-2</v>
      </c>
      <c r="G172" s="160">
        <f t="shared" ref="G172" si="322">SUM(G173:G174)</f>
        <v>6.6747395789183525E-2</v>
      </c>
      <c r="H172" s="160">
        <f t="shared" ref="H172" si="323">SUM(H173:H174)</f>
        <v>9.0378933646937609E-2</v>
      </c>
      <c r="I172" s="160">
        <f t="shared" ref="I172" si="324">SUM(I173:I174)</f>
        <v>0.20964873075971699</v>
      </c>
      <c r="J172" s="160">
        <f t="shared" ref="J172" si="325">SUM(J173:J174)</f>
        <v>0.46410891266711352</v>
      </c>
      <c r="K172" s="160">
        <f t="shared" ref="K172" si="326">SUM(K173:K174)</f>
        <v>0.84269523436417537</v>
      </c>
      <c r="L172" s="160">
        <f t="shared" ref="L172" si="327">SUM(L173:L174)</f>
        <v>1.2912329943035228</v>
      </c>
      <c r="M172" s="160">
        <f t="shared" ref="M172" si="328">SUM(M173:M174)</f>
        <v>1.8102909353942511</v>
      </c>
      <c r="N172" s="160">
        <f t="shared" ref="N172" si="329">SUM(N173:N174)</f>
        <v>2.0554683786302101</v>
      </c>
      <c r="O172" s="160">
        <f t="shared" ref="O172" si="330">SUM(O173:O174)</f>
        <v>1.4859207900368219</v>
      </c>
      <c r="P172" s="160">
        <f t="shared" ref="P172" si="331">SUM(P173:P174)</f>
        <v>1.5665642754752089</v>
      </c>
      <c r="Q172" s="160">
        <f t="shared" ref="Q172" si="332">SUM(Q173:Q174)</f>
        <v>1.415698448756896</v>
      </c>
    </row>
    <row r="173" spans="1:17" ht="12" customHeight="1" x14ac:dyDescent="0.25">
      <c r="A173" s="148" t="s">
        <v>60</v>
      </c>
      <c r="B173" s="156">
        <v>1.161116238449399E-2</v>
      </c>
      <c r="C173" s="156">
        <v>1.228642821108483E-2</v>
      </c>
      <c r="D173" s="156">
        <v>1.9564100320572746E-2</v>
      </c>
      <c r="E173" s="156">
        <v>1.992019926520272E-2</v>
      </c>
      <c r="F173" s="156">
        <v>3.0576774592738061E-2</v>
      </c>
      <c r="G173" s="156">
        <v>4.5725824927228279E-2</v>
      </c>
      <c r="H173" s="156">
        <v>6.3079360202772689E-2</v>
      </c>
      <c r="I173" s="156">
        <v>0.14461189532261881</v>
      </c>
      <c r="J173" s="156">
        <v>0.32144285189256949</v>
      </c>
      <c r="K173" s="156">
        <v>0.56238273043271503</v>
      </c>
      <c r="L173" s="156">
        <v>0.87800185960884736</v>
      </c>
      <c r="M173" s="156">
        <v>1.2332961405102161</v>
      </c>
      <c r="N173" s="156">
        <v>1.3933616804423912</v>
      </c>
      <c r="O173" s="156">
        <v>1.0256031674046735</v>
      </c>
      <c r="P173" s="156">
        <v>1.0833127315682045</v>
      </c>
      <c r="Q173" s="156">
        <v>0.99307761189431121</v>
      </c>
    </row>
    <row r="174" spans="1:17" ht="12" customHeight="1" x14ac:dyDescent="0.25">
      <c r="A174" s="159" t="s">
        <v>59</v>
      </c>
      <c r="B174" s="57">
        <v>5.5545557355232535E-3</v>
      </c>
      <c r="C174" s="57">
        <v>4.3501048218029343E-3</v>
      </c>
      <c r="D174" s="57">
        <v>9.4513162067871512E-3</v>
      </c>
      <c r="E174" s="57">
        <v>9.254013220018887E-3</v>
      </c>
      <c r="F174" s="57">
        <v>1.3849113058345798E-2</v>
      </c>
      <c r="G174" s="57">
        <v>2.102157086195525E-2</v>
      </c>
      <c r="H174" s="57">
        <v>2.7299573444164928E-2</v>
      </c>
      <c r="I174" s="57">
        <v>6.5036835437098178E-2</v>
      </c>
      <c r="J174" s="57">
        <v>0.14266606077454402</v>
      </c>
      <c r="K174" s="57">
        <v>0.2803125039314604</v>
      </c>
      <c r="L174" s="57">
        <v>0.41323113469467548</v>
      </c>
      <c r="M174" s="57">
        <v>0.57699479488403493</v>
      </c>
      <c r="N174" s="57">
        <v>0.66210669818781887</v>
      </c>
      <c r="O174" s="57">
        <v>0.46031762263214832</v>
      </c>
      <c r="P174" s="57">
        <v>0.48325154390700453</v>
      </c>
      <c r="Q174" s="57">
        <v>0.42262083686258478</v>
      </c>
    </row>
    <row r="175" spans="1:17" ht="12" customHeight="1" x14ac:dyDescent="0.25">
      <c r="A175" s="158" t="s">
        <v>62</v>
      </c>
      <c r="B175" s="157">
        <f>SUM(B176:B177)</f>
        <v>4.1992726246980618</v>
      </c>
      <c r="C175" s="157">
        <f t="shared" ref="C175:Q175" si="333">SUM(C176:C177)</f>
        <v>4.4055610367684181</v>
      </c>
      <c r="D175" s="157">
        <f t="shared" si="333"/>
        <v>4.4916868631120623</v>
      </c>
      <c r="E175" s="157">
        <f t="shared" si="333"/>
        <v>4.8536986986708106</v>
      </c>
      <c r="F175" s="157">
        <f t="shared" si="333"/>
        <v>5.1052041831890991</v>
      </c>
      <c r="G175" s="157">
        <f t="shared" si="333"/>
        <v>5.1149399039979659</v>
      </c>
      <c r="H175" s="157">
        <f t="shared" si="333"/>
        <v>5.2618873312644503</v>
      </c>
      <c r="I175" s="157">
        <f t="shared" si="333"/>
        <v>5.6083897611495646</v>
      </c>
      <c r="J175" s="157">
        <f t="shared" si="333"/>
        <v>5.6073767692181509</v>
      </c>
      <c r="K175" s="157">
        <f t="shared" si="333"/>
        <v>5.6412851469529066</v>
      </c>
      <c r="L175" s="157">
        <f t="shared" si="333"/>
        <v>5.8040408926022895</v>
      </c>
      <c r="M175" s="157">
        <f t="shared" si="333"/>
        <v>5.8832369727293239</v>
      </c>
      <c r="N175" s="157">
        <f t="shared" si="333"/>
        <v>6.0619371573217835</v>
      </c>
      <c r="O175" s="157">
        <f t="shared" si="333"/>
        <v>6.2443934347973737</v>
      </c>
      <c r="P175" s="157">
        <f t="shared" si="333"/>
        <v>6.6672443457517998</v>
      </c>
      <c r="Q175" s="157">
        <f t="shared" si="333"/>
        <v>7.0302921991584961</v>
      </c>
    </row>
    <row r="176" spans="1:17" ht="12" customHeight="1" x14ac:dyDescent="0.25">
      <c r="A176" s="23" t="s">
        <v>57</v>
      </c>
      <c r="B176" s="156">
        <v>0.49564231643226753</v>
      </c>
      <c r="C176" s="156">
        <v>0.66098110429811852</v>
      </c>
      <c r="D176" s="156">
        <v>0.57258218232706182</v>
      </c>
      <c r="E176" s="156">
        <v>0.5837124638113983</v>
      </c>
      <c r="F176" s="156">
        <v>0.71613030129529565</v>
      </c>
      <c r="G176" s="156">
        <v>0.82139951853501036</v>
      </c>
      <c r="H176" s="156">
        <v>1.1062723690036242</v>
      </c>
      <c r="I176" s="156">
        <v>0.70595874754222787</v>
      </c>
      <c r="J176" s="156">
        <v>0.79831465803570056</v>
      </c>
      <c r="K176" s="156">
        <v>0.33423744202024935</v>
      </c>
      <c r="L176" s="156">
        <v>0.62992088285507386</v>
      </c>
      <c r="M176" s="156">
        <v>0.48257583651080621</v>
      </c>
      <c r="N176" s="156">
        <v>0.21695019684207989</v>
      </c>
      <c r="O176" s="156">
        <v>1.3042018251417238</v>
      </c>
      <c r="P176" s="156">
        <v>0.93639637799456821</v>
      </c>
      <c r="Q176" s="156">
        <v>0.88404310481319026</v>
      </c>
    </row>
    <row r="177" spans="1:17" ht="12" customHeight="1" x14ac:dyDescent="0.25">
      <c r="A177" s="29" t="s">
        <v>140</v>
      </c>
      <c r="B177" s="57">
        <v>3.7036303082657946</v>
      </c>
      <c r="C177" s="57">
        <v>3.7445799324703</v>
      </c>
      <c r="D177" s="57">
        <v>3.9191046807850007</v>
      </c>
      <c r="E177" s="57">
        <v>4.2699862348594122</v>
      </c>
      <c r="F177" s="57">
        <v>4.3890738818938031</v>
      </c>
      <c r="G177" s="57">
        <v>4.2935403854629559</v>
      </c>
      <c r="H177" s="57">
        <v>4.1556149622608256</v>
      </c>
      <c r="I177" s="57">
        <v>4.9024310136073366</v>
      </c>
      <c r="J177" s="57">
        <v>4.8090621111824499</v>
      </c>
      <c r="K177" s="57">
        <v>5.307047704932657</v>
      </c>
      <c r="L177" s="57">
        <v>5.1741200097472158</v>
      </c>
      <c r="M177" s="57">
        <v>5.4006611362185177</v>
      </c>
      <c r="N177" s="57">
        <v>5.8449869604797033</v>
      </c>
      <c r="O177" s="57">
        <v>4.94019160965565</v>
      </c>
      <c r="P177" s="57">
        <v>5.7308479677572315</v>
      </c>
      <c r="Q177" s="57">
        <v>6.1462490943453059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>
        <f>IF(RES_hhdet_tes!B3=0,"",RES_hhdet_tes!B3/RES_hhdet_fec!B3)</f>
        <v>0.51594081980495543</v>
      </c>
      <c r="C3" s="175">
        <f>IF(RES_hhdet_tes!C3=0,"",RES_hhdet_tes!C3/RES_hhdet_fec!C3)</f>
        <v>0.51449210610554119</v>
      </c>
      <c r="D3" s="175">
        <f>IF(RES_hhdet_tes!D3=0,"",RES_hhdet_tes!D3/RES_hhdet_fec!D3)</f>
        <v>0.51457298080941949</v>
      </c>
      <c r="E3" s="175">
        <f>IF(RES_hhdet_tes!E3=0,"",RES_hhdet_tes!E3/RES_hhdet_fec!E3)</f>
        <v>0.5145387401942344</v>
      </c>
      <c r="F3" s="175">
        <f>IF(RES_hhdet_tes!F3=0,"",RES_hhdet_tes!F3/RES_hhdet_fec!F3)</f>
        <v>0.51676525479948598</v>
      </c>
      <c r="G3" s="175">
        <f>IF(RES_hhdet_tes!G3=0,"",RES_hhdet_tes!G3/RES_hhdet_fec!G3)</f>
        <v>0.51738317787945276</v>
      </c>
      <c r="H3" s="175">
        <f>IF(RES_hhdet_tes!H3=0,"",RES_hhdet_tes!H3/RES_hhdet_fec!H3)</f>
        <v>0.5210576697814856</v>
      </c>
      <c r="I3" s="175">
        <f>IF(RES_hhdet_tes!I3=0,"",RES_hhdet_tes!I3/RES_hhdet_fec!I3)</f>
        <v>0.52822116314288081</v>
      </c>
      <c r="J3" s="175">
        <f>IF(RES_hhdet_tes!J3=0,"",RES_hhdet_tes!J3/RES_hhdet_fec!J3)</f>
        <v>0.53202130857764973</v>
      </c>
      <c r="K3" s="175">
        <f>IF(RES_hhdet_tes!K3=0,"",RES_hhdet_tes!K3/RES_hhdet_fec!K3)</f>
        <v>0.53332020809690939</v>
      </c>
      <c r="L3" s="175">
        <f>IF(RES_hhdet_tes!L3=0,"",RES_hhdet_tes!L3/RES_hhdet_fec!L3)</f>
        <v>0.53887753866275179</v>
      </c>
      <c r="M3" s="175">
        <f>IF(RES_hhdet_tes!M3=0,"",RES_hhdet_tes!M3/RES_hhdet_fec!M3)</f>
        <v>0.54775171422235547</v>
      </c>
      <c r="N3" s="175">
        <f>IF(RES_hhdet_tes!N3=0,"",RES_hhdet_tes!N3/RES_hhdet_fec!N3)</f>
        <v>0.54952373672920185</v>
      </c>
      <c r="O3" s="175">
        <f>IF(RES_hhdet_tes!O3=0,"",RES_hhdet_tes!O3/RES_hhdet_fec!O3)</f>
        <v>0.5496499067752918</v>
      </c>
      <c r="P3" s="175">
        <f>IF(RES_hhdet_tes!P3=0,"",RES_hhdet_tes!P3/RES_hhdet_fec!P3)</f>
        <v>0.55255619071929285</v>
      </c>
      <c r="Q3" s="175">
        <f>IF(RES_hhdet_tes!Q3=0,"",RES_hhdet_tes!Q3/RES_hhdet_fec!Q3)</f>
        <v>0.55378749465563404</v>
      </c>
    </row>
    <row r="4" spans="1:17" ht="12.95" customHeight="1" x14ac:dyDescent="0.25">
      <c r="A4" s="158" t="s">
        <v>65</v>
      </c>
      <c r="B4" s="169">
        <f>IF(RES_hhdet_tes!B4=0,"",RES_hhdet_tes!B4/RES_hhdet_fec!B4)</f>
        <v>0.4974014038386313</v>
      </c>
      <c r="C4" s="169">
        <f>IF(RES_hhdet_tes!C4=0,"",RES_hhdet_tes!C4/RES_hhdet_fec!C4)</f>
        <v>0.49783336710120563</v>
      </c>
      <c r="D4" s="169">
        <f>IF(RES_hhdet_tes!D4=0,"",RES_hhdet_tes!D4/RES_hhdet_fec!D4)</f>
        <v>0.4979694532374917</v>
      </c>
      <c r="E4" s="169">
        <f>IF(RES_hhdet_tes!E4=0,"",RES_hhdet_tes!E4/RES_hhdet_fec!E4)</f>
        <v>0.4984721895963059</v>
      </c>
      <c r="F4" s="169">
        <f>IF(RES_hhdet_tes!F4=0,"",RES_hhdet_tes!F4/RES_hhdet_fec!F4)</f>
        <v>0.50064842012794664</v>
      </c>
      <c r="G4" s="169">
        <f>IF(RES_hhdet_tes!G4=0,"",RES_hhdet_tes!G4/RES_hhdet_fec!G4)</f>
        <v>0.5028413642915589</v>
      </c>
      <c r="H4" s="169">
        <f>IF(RES_hhdet_tes!H4=0,"",RES_hhdet_tes!H4/RES_hhdet_fec!H4)</f>
        <v>0.5062298047695144</v>
      </c>
      <c r="I4" s="169">
        <f>IF(RES_hhdet_tes!I4=0,"",RES_hhdet_tes!I4/RES_hhdet_fec!I4)</f>
        <v>0.5103867365639102</v>
      </c>
      <c r="J4" s="169">
        <f>IF(RES_hhdet_tes!J4=0,"",RES_hhdet_tes!J4/RES_hhdet_fec!J4)</f>
        <v>0.51430030078452382</v>
      </c>
      <c r="K4" s="169">
        <f>IF(RES_hhdet_tes!K4=0,"",RES_hhdet_tes!K4/RES_hhdet_fec!K4)</f>
        <v>0.51702930701242478</v>
      </c>
      <c r="L4" s="169">
        <f>IF(RES_hhdet_tes!L4=0,"",RES_hhdet_tes!L4/RES_hhdet_fec!L4)</f>
        <v>0.52221299849621128</v>
      </c>
      <c r="M4" s="169">
        <f>IF(RES_hhdet_tes!M4=0,"",RES_hhdet_tes!M4/RES_hhdet_fec!M4)</f>
        <v>0.52861800066524056</v>
      </c>
      <c r="N4" s="169">
        <f>IF(RES_hhdet_tes!N4=0,"",RES_hhdet_tes!N4/RES_hhdet_fec!N4)</f>
        <v>0.53219241115058458</v>
      </c>
      <c r="O4" s="169">
        <f>IF(RES_hhdet_tes!O4=0,"",RES_hhdet_tes!O4/RES_hhdet_fec!O4)</f>
        <v>0.53721219630578065</v>
      </c>
      <c r="P4" s="169">
        <f>IF(RES_hhdet_tes!P4=0,"",RES_hhdet_tes!P4/RES_hhdet_fec!P4)</f>
        <v>0.54138221358276983</v>
      </c>
      <c r="Q4" s="169">
        <f>IF(RES_hhdet_tes!Q4=0,"",RES_hhdet_tes!Q4/RES_hhdet_fec!Q4)</f>
        <v>0.54571934247452536</v>
      </c>
    </row>
    <row r="5" spans="1:17" ht="12" customHeight="1" x14ac:dyDescent="0.25">
      <c r="A5" s="23" t="s">
        <v>58</v>
      </c>
      <c r="B5" s="73">
        <f>IF(RES_hhdet_tes!B5=0,"",RES_hhdet_tes!B5/RES_hhdet_fec!B5)</f>
        <v>0.49443875480787219</v>
      </c>
      <c r="C5" s="73">
        <f>IF(RES_hhdet_tes!C5=0,"",RES_hhdet_tes!C5/RES_hhdet_fec!C5)</f>
        <v>0.49443875480787253</v>
      </c>
      <c r="D5" s="73">
        <f>IF(RES_hhdet_tes!D5=0,"",RES_hhdet_tes!D5/RES_hhdet_fec!D5)</f>
        <v>0.49600748369359415</v>
      </c>
      <c r="E5" s="73">
        <f>IF(RES_hhdet_tes!E5=0,"",RES_hhdet_tes!E5/RES_hhdet_fec!E5)</f>
        <v>0.49612587083417287</v>
      </c>
      <c r="F5" s="73">
        <f>IF(RES_hhdet_tes!F5=0,"",RES_hhdet_tes!F5/RES_hhdet_fec!F5)</f>
        <v>0.4976556125981248</v>
      </c>
      <c r="G5" s="73">
        <f>IF(RES_hhdet_tes!G5=0,"",RES_hhdet_tes!G5/RES_hhdet_fec!G5)</f>
        <v>0.50018634297053544</v>
      </c>
      <c r="H5" s="73">
        <f>IF(RES_hhdet_tes!H5=0,"",RES_hhdet_tes!H5/RES_hhdet_fec!H5)</f>
        <v>0.50243504964703467</v>
      </c>
      <c r="I5" s="73">
        <f>IF(RES_hhdet_tes!I5=0,"",RES_hhdet_tes!I5/RES_hhdet_fec!I5)</f>
        <v>0.50720841655459847</v>
      </c>
      <c r="J5" s="73">
        <f>IF(RES_hhdet_tes!J5=0,"",RES_hhdet_tes!J5/RES_hhdet_fec!J5)</f>
        <v>0.51108322792779437</v>
      </c>
      <c r="K5" s="73">
        <f>IF(RES_hhdet_tes!K5=0,"",RES_hhdet_tes!K5/RES_hhdet_fec!K5)</f>
        <v>0.51593401337463141</v>
      </c>
      <c r="L5" s="73">
        <f>IF(RES_hhdet_tes!L5=0,"",RES_hhdet_tes!L5/RES_hhdet_fec!L5)</f>
        <v>0.52008934238238924</v>
      </c>
      <c r="M5" s="73">
        <f>IF(RES_hhdet_tes!M5=0,"",RES_hhdet_tes!M5/RES_hhdet_fec!M5)</f>
        <v>0.5262486257438892</v>
      </c>
      <c r="N5" s="73">
        <f>IF(RES_hhdet_tes!N5=0,"",RES_hhdet_tes!N5/RES_hhdet_fec!N5)</f>
        <v>0.53012704369141439</v>
      </c>
      <c r="O5" s="73">
        <f>IF(RES_hhdet_tes!O5=0,"",RES_hhdet_tes!O5/RES_hhdet_fec!O5)</f>
        <v>0.53441066427209671</v>
      </c>
      <c r="P5" s="73">
        <f>IF(RES_hhdet_tes!P5=0,"",RES_hhdet_tes!P5/RES_hhdet_fec!P5)</f>
        <v>0.53838751481191405</v>
      </c>
      <c r="Q5" s="73">
        <f>IF(RES_hhdet_tes!Q5=0,"",RES_hhdet_tes!Q5/RES_hhdet_fec!Q5)</f>
        <v>0.54232731587643079</v>
      </c>
    </row>
    <row r="6" spans="1:17" ht="12" customHeight="1" x14ac:dyDescent="0.25">
      <c r="A6" s="23" t="s">
        <v>60</v>
      </c>
      <c r="B6" s="73">
        <f>IF(RES_hhdet_tes!B6=0,"",RES_hhdet_tes!B6/RES_hhdet_fec!B6)</f>
        <v>1</v>
      </c>
      <c r="C6" s="73">
        <f>IF(RES_hhdet_tes!C6=0,"",RES_hhdet_tes!C6/RES_hhdet_fec!C6)</f>
        <v>1.0000000000000002</v>
      </c>
      <c r="D6" s="73">
        <f>IF(RES_hhdet_tes!D6=0,"",RES_hhdet_tes!D6/RES_hhdet_fec!D6)</f>
        <v>1.0000000000000004</v>
      </c>
      <c r="E6" s="73">
        <f>IF(RES_hhdet_tes!E6=0,"",RES_hhdet_tes!E6/RES_hhdet_fec!E6)</f>
        <v>1</v>
      </c>
      <c r="F6" s="73">
        <f>IF(RES_hhdet_tes!F6=0,"",RES_hhdet_tes!F6/RES_hhdet_fec!F6)</f>
        <v>1</v>
      </c>
      <c r="G6" s="73">
        <f>IF(RES_hhdet_tes!G6=0,"",RES_hhdet_tes!G6/RES_hhdet_fec!G6)</f>
        <v>1</v>
      </c>
      <c r="H6" s="73">
        <f>IF(RES_hhdet_tes!H6=0,"",RES_hhdet_tes!H6/RES_hhdet_fec!H6)</f>
        <v>1.0000000000000002</v>
      </c>
      <c r="I6" s="73">
        <f>IF(RES_hhdet_tes!I6=0,"",RES_hhdet_tes!I6/RES_hhdet_fec!I6)</f>
        <v>0.99999999999999956</v>
      </c>
      <c r="J6" s="73">
        <f>IF(RES_hhdet_tes!J6=0,"",RES_hhdet_tes!J6/RES_hhdet_fec!J6)</f>
        <v>1.0000000000000002</v>
      </c>
      <c r="K6" s="73">
        <f>IF(RES_hhdet_tes!K6=0,"",RES_hhdet_tes!K6/RES_hhdet_fec!K6)</f>
        <v>1</v>
      </c>
      <c r="L6" s="73">
        <f>IF(RES_hhdet_tes!L6=0,"",RES_hhdet_tes!L6/RES_hhdet_fec!L6)</f>
        <v>1</v>
      </c>
      <c r="M6" s="73">
        <f>IF(RES_hhdet_tes!M6=0,"",RES_hhdet_tes!M6/RES_hhdet_fec!M6)</f>
        <v>0.99999999999999967</v>
      </c>
      <c r="N6" s="73">
        <f>IF(RES_hhdet_tes!N6=0,"",RES_hhdet_tes!N6/RES_hhdet_fec!N6)</f>
        <v>0.99999999999999956</v>
      </c>
      <c r="O6" s="73">
        <f>IF(RES_hhdet_tes!O6=0,"",RES_hhdet_tes!O6/RES_hhdet_fec!O6)</f>
        <v>1</v>
      </c>
      <c r="P6" s="73">
        <f>IF(RES_hhdet_tes!P6=0,"",RES_hhdet_tes!P6/RES_hhdet_fec!P6)</f>
        <v>1.0000000000000004</v>
      </c>
      <c r="Q6" s="73">
        <f>IF(RES_hhdet_tes!Q6=0,"",RES_hhdet_tes!Q6/RES_hhdet_fec!Q6)</f>
        <v>1.0000000000000002</v>
      </c>
    </row>
    <row r="7" spans="1:17" ht="12.95" customHeight="1" x14ac:dyDescent="0.25">
      <c r="A7" s="158" t="s">
        <v>112</v>
      </c>
      <c r="B7" s="169">
        <f>IF(RES_hhdet_tes!B7=0,"",RES_hhdet_tes!B7/RES_hhdet_fec!B7)</f>
        <v>1.6074362296711264</v>
      </c>
      <c r="C7" s="169">
        <f>IF(RES_hhdet_tes!C7=0,"",RES_hhdet_tes!C7/RES_hhdet_fec!C7)</f>
        <v>1.6421062020250847</v>
      </c>
      <c r="D7" s="169">
        <f>IF(RES_hhdet_tes!D7=0,"",RES_hhdet_tes!D7/RES_hhdet_fec!D7)</f>
        <v>1.6981594863749203</v>
      </c>
      <c r="E7" s="169">
        <f>IF(RES_hhdet_tes!E7=0,"",RES_hhdet_tes!E7/RES_hhdet_fec!E7)</f>
        <v>1.7378076337447541</v>
      </c>
      <c r="F7" s="169">
        <f>IF(RES_hhdet_tes!F7=0,"",RES_hhdet_tes!F7/RES_hhdet_fec!F7)</f>
        <v>1.7911237937005302</v>
      </c>
      <c r="G7" s="169">
        <f>IF(RES_hhdet_tes!G7=0,"",RES_hhdet_tes!G7/RES_hhdet_fec!G7)</f>
        <v>1.8939292349789578</v>
      </c>
      <c r="H7" s="169">
        <f>IF(RES_hhdet_tes!H7=0,"",RES_hhdet_tes!H7/RES_hhdet_fec!H7)</f>
        <v>1.9745679202290864</v>
      </c>
      <c r="I7" s="169">
        <f>IF(RES_hhdet_tes!I7=0,"",RES_hhdet_tes!I7/RES_hhdet_fec!I7)</f>
        <v>2.1017420475602711</v>
      </c>
      <c r="J7" s="169">
        <f>IF(RES_hhdet_tes!J7=0,"",RES_hhdet_tes!J7/RES_hhdet_fec!J7)</f>
        <v>2.2626247696556279</v>
      </c>
      <c r="K7" s="169">
        <f>IF(RES_hhdet_tes!K7=0,"",RES_hhdet_tes!K7/RES_hhdet_fec!K7)</f>
        <v>2.3924725267428966</v>
      </c>
      <c r="L7" s="169">
        <f>IF(RES_hhdet_tes!L7=0,"",RES_hhdet_tes!L7/RES_hhdet_fec!L7)</f>
        <v>2.5107365912861854</v>
      </c>
      <c r="M7" s="169">
        <f>IF(RES_hhdet_tes!M7=0,"",RES_hhdet_tes!M7/RES_hhdet_fec!M7)</f>
        <v>2.6398877692903318</v>
      </c>
      <c r="N7" s="169">
        <f>IF(RES_hhdet_tes!N7=0,"",RES_hhdet_tes!N7/RES_hhdet_fec!N7)</f>
        <v>2.7378692042828967</v>
      </c>
      <c r="O7" s="169">
        <f>IF(RES_hhdet_tes!O7=0,"",RES_hhdet_tes!O7/RES_hhdet_fec!O7)</f>
        <v>2.8786719618760417</v>
      </c>
      <c r="P7" s="169">
        <f>IF(RES_hhdet_tes!P7=0,"",RES_hhdet_tes!P7/RES_hhdet_fec!P7)</f>
        <v>2.9404570127921144</v>
      </c>
      <c r="Q7" s="169">
        <f>IF(RES_hhdet_tes!Q7=0,"",RES_hhdet_tes!Q7/RES_hhdet_fec!Q7)</f>
        <v>3.0281908616816788</v>
      </c>
    </row>
    <row r="8" spans="1:17" ht="12" customHeight="1" x14ac:dyDescent="0.25">
      <c r="A8" s="23" t="s">
        <v>60</v>
      </c>
      <c r="B8" s="73">
        <f>IF(RES_hhdet_tes!B8=0,"",RES_hhdet_tes!B8/RES_hhdet_fec!B8)</f>
        <v>1.6074362296711264</v>
      </c>
      <c r="C8" s="73">
        <f>IF(RES_hhdet_tes!C8=0,"",RES_hhdet_tes!C8/RES_hhdet_fec!C8)</f>
        <v>1.6421062020250847</v>
      </c>
      <c r="D8" s="73">
        <f>IF(RES_hhdet_tes!D8=0,"",RES_hhdet_tes!D8/RES_hhdet_fec!D8)</f>
        <v>1.6981594863749203</v>
      </c>
      <c r="E8" s="73">
        <f>IF(RES_hhdet_tes!E8=0,"",RES_hhdet_tes!E8/RES_hhdet_fec!E8)</f>
        <v>1.7378076337447541</v>
      </c>
      <c r="F8" s="73">
        <f>IF(RES_hhdet_tes!F8=0,"",RES_hhdet_tes!F8/RES_hhdet_fec!F8)</f>
        <v>1.7911237937005302</v>
      </c>
      <c r="G8" s="73">
        <f>IF(RES_hhdet_tes!G8=0,"",RES_hhdet_tes!G8/RES_hhdet_fec!G8)</f>
        <v>1.8939292349789578</v>
      </c>
      <c r="H8" s="73">
        <f>IF(RES_hhdet_tes!H8=0,"",RES_hhdet_tes!H8/RES_hhdet_fec!H8)</f>
        <v>1.9745679202290864</v>
      </c>
      <c r="I8" s="73">
        <f>IF(RES_hhdet_tes!I8=0,"",RES_hhdet_tes!I8/RES_hhdet_fec!I8)</f>
        <v>2.1017420475602711</v>
      </c>
      <c r="J8" s="73">
        <f>IF(RES_hhdet_tes!J8=0,"",RES_hhdet_tes!J8/RES_hhdet_fec!J8)</f>
        <v>2.2626247696556279</v>
      </c>
      <c r="K8" s="73">
        <f>IF(RES_hhdet_tes!K8=0,"",RES_hhdet_tes!K8/RES_hhdet_fec!K8)</f>
        <v>2.3924725267428966</v>
      </c>
      <c r="L8" s="73">
        <f>IF(RES_hhdet_tes!L8=0,"",RES_hhdet_tes!L8/RES_hhdet_fec!L8)</f>
        <v>2.5107365912861854</v>
      </c>
      <c r="M8" s="73">
        <f>IF(RES_hhdet_tes!M8=0,"",RES_hhdet_tes!M8/RES_hhdet_fec!M8)</f>
        <v>2.6398877692903318</v>
      </c>
      <c r="N8" s="73">
        <f>IF(RES_hhdet_tes!N8=0,"",RES_hhdet_tes!N8/RES_hhdet_fec!N8)</f>
        <v>2.7378692042828967</v>
      </c>
      <c r="O8" s="73">
        <f>IF(RES_hhdet_tes!O8=0,"",RES_hhdet_tes!O8/RES_hhdet_fec!O8)</f>
        <v>2.8786719618760417</v>
      </c>
      <c r="P8" s="73">
        <f>IF(RES_hhdet_tes!P8=0,"",RES_hhdet_tes!P8/RES_hhdet_fec!P8)</f>
        <v>2.9404570127921144</v>
      </c>
      <c r="Q8" s="73">
        <f>IF(RES_hhdet_tes!Q8=0,"",RES_hhdet_tes!Q8/RES_hhdet_fec!Q8)</f>
        <v>3.0281908616816788</v>
      </c>
    </row>
    <row r="9" spans="1:17" ht="12" customHeight="1" x14ac:dyDescent="0.25">
      <c r="A9" s="158" t="s">
        <v>63</v>
      </c>
      <c r="B9" s="169">
        <f>IF(RES_hhdet_tes!B9=0,"",RES_hhdet_tes!B9/RES_hhdet_fec!B9)</f>
        <v>0.55341647627662005</v>
      </c>
      <c r="C9" s="169">
        <f>IF(RES_hhdet_tes!C9=0,"",RES_hhdet_tes!C9/RES_hhdet_fec!C9)</f>
        <v>0.54731232427556342</v>
      </c>
      <c r="D9" s="169">
        <f>IF(RES_hhdet_tes!D9=0,"",RES_hhdet_tes!D9/RES_hhdet_fec!D9)</f>
        <v>0.54371205933513822</v>
      </c>
      <c r="E9" s="169">
        <f>IF(RES_hhdet_tes!E9=0,"",RES_hhdet_tes!E9/RES_hhdet_fec!E9)</f>
        <v>0.53927946634640656</v>
      </c>
      <c r="F9" s="169">
        <f>IF(RES_hhdet_tes!F9=0,"",RES_hhdet_tes!F9/RES_hhdet_fec!F9)</f>
        <v>0.54190302627602516</v>
      </c>
      <c r="G9" s="169">
        <f>IF(RES_hhdet_tes!G9=0,"",RES_hhdet_tes!G9/RES_hhdet_fec!G9)</f>
        <v>0.5393006939367494</v>
      </c>
      <c r="H9" s="169">
        <f>IF(RES_hhdet_tes!H9=0,"",RES_hhdet_tes!H9/RES_hhdet_fec!H9)</f>
        <v>0.54583188949395367</v>
      </c>
      <c r="I9" s="169">
        <f>IF(RES_hhdet_tes!I9=0,"",RES_hhdet_tes!I9/RES_hhdet_fec!I9)</f>
        <v>0.54797408046846241</v>
      </c>
      <c r="J9" s="169">
        <f>IF(RES_hhdet_tes!J9=0,"",RES_hhdet_tes!J9/RES_hhdet_fec!J9)</f>
        <v>0.5564599137251458</v>
      </c>
      <c r="K9" s="169">
        <f>IF(RES_hhdet_tes!K9=0,"",RES_hhdet_tes!K9/RES_hhdet_fec!K9)</f>
        <v>0.54410618687616796</v>
      </c>
      <c r="L9" s="169">
        <f>IF(RES_hhdet_tes!L9=0,"",RES_hhdet_tes!L9/RES_hhdet_fec!L9)</f>
        <v>0.54900734712394117</v>
      </c>
      <c r="M9" s="169">
        <f>IF(RES_hhdet_tes!M9=0,"",RES_hhdet_tes!M9/RES_hhdet_fec!M9)</f>
        <v>0.5531568315956551</v>
      </c>
      <c r="N9" s="169">
        <f>IF(RES_hhdet_tes!N9=0,"",RES_hhdet_tes!N9/RES_hhdet_fec!N9)</f>
        <v>0.54025662027507093</v>
      </c>
      <c r="O9" s="169">
        <f>IF(RES_hhdet_tes!O9=0,"",RES_hhdet_tes!O9/RES_hhdet_fec!O9)</f>
        <v>0.54055455062695756</v>
      </c>
      <c r="P9" s="169">
        <f>IF(RES_hhdet_tes!P9=0,"",RES_hhdet_tes!P9/RES_hhdet_fec!P9)</f>
        <v>0.52837992435732906</v>
      </c>
      <c r="Q9" s="169">
        <f>IF(RES_hhdet_tes!Q9=0,"",RES_hhdet_tes!Q9/RES_hhdet_fec!Q9)</f>
        <v>0.51889835210600843</v>
      </c>
    </row>
    <row r="10" spans="1:17" ht="12" customHeight="1" x14ac:dyDescent="0.25">
      <c r="A10" s="167" t="s">
        <v>171</v>
      </c>
      <c r="B10" s="174">
        <f>IF(RES_hhdet_tes!B10=0,"",RES_hhdet_tes!B10/RES_hhdet_fec!B10)</f>
        <v>0.44841945668832017</v>
      </c>
      <c r="C10" s="174">
        <f>IF(RES_hhdet_tes!C10=0,"",RES_hhdet_tes!C10/RES_hhdet_fec!C10)</f>
        <v>0.44989830714351442</v>
      </c>
      <c r="D10" s="174">
        <f>IF(RES_hhdet_tes!D10=0,"",RES_hhdet_tes!D10/RES_hhdet_fec!D10)</f>
        <v>0.45224795256813943</v>
      </c>
      <c r="E10" s="174">
        <f>IF(RES_hhdet_tes!E10=0,"",RES_hhdet_tes!E10/RES_hhdet_fec!E10)</f>
        <v>0.45394531128191762</v>
      </c>
      <c r="F10" s="174">
        <f>IF(RES_hhdet_tes!F10=0,"",RES_hhdet_tes!F10/RES_hhdet_fec!F10)</f>
        <v>0.45578356448825535</v>
      </c>
      <c r="G10" s="174">
        <f>IF(RES_hhdet_tes!G10=0,"",RES_hhdet_tes!G10/RES_hhdet_fec!G10)</f>
        <v>0.45920918807394151</v>
      </c>
      <c r="H10" s="174">
        <f>IF(RES_hhdet_tes!H10=0,"",RES_hhdet_tes!H10/RES_hhdet_fec!H10)</f>
        <v>0.46104231437407589</v>
      </c>
      <c r="I10" s="174">
        <f>IF(RES_hhdet_tes!I10=0,"",RES_hhdet_tes!I10/RES_hhdet_fec!I10)</f>
        <v>0.46515478455258052</v>
      </c>
      <c r="J10" s="174">
        <f>IF(RES_hhdet_tes!J10=0,"",RES_hhdet_tes!J10/RES_hhdet_fec!J10)</f>
        <v>0.46760753367930863</v>
      </c>
      <c r="K10" s="174">
        <f>IF(RES_hhdet_tes!K10=0,"",RES_hhdet_tes!K10/RES_hhdet_fec!K10)</f>
        <v>0.47306867066294012</v>
      </c>
      <c r="L10" s="174">
        <f>IF(RES_hhdet_tes!L10=0,"",RES_hhdet_tes!L10/RES_hhdet_fec!L10)</f>
        <v>0.47548335329173963</v>
      </c>
      <c r="M10" s="174">
        <f>IF(RES_hhdet_tes!M10=0,"",RES_hhdet_tes!M10/RES_hhdet_fec!M10)</f>
        <v>0.48104297836762155</v>
      </c>
      <c r="N10" s="174">
        <f>IF(RES_hhdet_tes!N10=0,"",RES_hhdet_tes!N10/RES_hhdet_fec!N10)</f>
        <v>0.48483286892264249</v>
      </c>
      <c r="O10" s="174">
        <f>IF(RES_hhdet_tes!O10=0,"",RES_hhdet_tes!O10/RES_hhdet_fec!O10)</f>
        <v>0.48721879808058438</v>
      </c>
      <c r="P10" s="174">
        <f>IF(RES_hhdet_tes!P10=0,"",RES_hhdet_tes!P10/RES_hhdet_fec!P10)</f>
        <v>0.48863566693406546</v>
      </c>
      <c r="Q10" s="174">
        <f>IF(RES_hhdet_tes!Q10=0,"",RES_hhdet_tes!Q10/RES_hhdet_fec!Q10)</f>
        <v>0.49006025540985398</v>
      </c>
    </row>
    <row r="11" spans="1:17" ht="12" customHeight="1" x14ac:dyDescent="0.25">
      <c r="A11" s="167" t="s">
        <v>144</v>
      </c>
      <c r="B11" s="174">
        <f>IF(RES_hhdet_tes!B11=0,"",RES_hhdet_tes!B11/RES_hhdet_fec!B11)</f>
        <v>0.520745175509017</v>
      </c>
      <c r="C11" s="174">
        <f>IF(RES_hhdet_tes!C11=0,"",RES_hhdet_tes!C11/RES_hhdet_fec!C11)</f>
        <v>0.5219471461204277</v>
      </c>
      <c r="D11" s="174">
        <f>IF(RES_hhdet_tes!D11=0,"",RES_hhdet_tes!D11/RES_hhdet_fec!D11)</f>
        <v>0.52817708563489796</v>
      </c>
      <c r="E11" s="174">
        <f>IF(RES_hhdet_tes!E11=0,"",RES_hhdet_tes!E11/RES_hhdet_fec!E11)</f>
        <v>0.53222206718402421</v>
      </c>
      <c r="F11" s="174">
        <f>IF(RES_hhdet_tes!F11=0,"",RES_hhdet_tes!F11/RES_hhdet_fec!F11)</f>
        <v>0.53956521846671379</v>
      </c>
      <c r="G11" s="174">
        <f>IF(RES_hhdet_tes!G11=0,"",RES_hhdet_tes!G11/RES_hhdet_fec!G11)</f>
        <v>0.54904131891533525</v>
      </c>
      <c r="H11" s="174">
        <f>IF(RES_hhdet_tes!H11=0,"",RES_hhdet_tes!H11/RES_hhdet_fec!H11)</f>
        <v>0.55901847825155704</v>
      </c>
      <c r="I11" s="174">
        <f>IF(RES_hhdet_tes!I11=0,"",RES_hhdet_tes!I11/RES_hhdet_fec!I11)</f>
        <v>0.57178940191575867</v>
      </c>
      <c r="J11" s="174">
        <f>IF(RES_hhdet_tes!J11=0,"",RES_hhdet_tes!J11/RES_hhdet_fec!J11)</f>
        <v>0.58429900899433096</v>
      </c>
      <c r="K11" s="174">
        <f>IF(RES_hhdet_tes!K11=0,"",RES_hhdet_tes!K11/RES_hhdet_fec!K11)</f>
        <v>0.58568284439204021</v>
      </c>
      <c r="L11" s="174">
        <f>IF(RES_hhdet_tes!L11=0,"",RES_hhdet_tes!L11/RES_hhdet_fec!L11)</f>
        <v>0.59037269370821321</v>
      </c>
      <c r="M11" s="174">
        <f>IF(RES_hhdet_tes!M11=0,"",RES_hhdet_tes!M11/RES_hhdet_fec!M11)</f>
        <v>0.59940049505927895</v>
      </c>
      <c r="N11" s="174">
        <f>IF(RES_hhdet_tes!N11=0,"",RES_hhdet_tes!N11/RES_hhdet_fec!N11)</f>
        <v>0.6005041755473679</v>
      </c>
      <c r="O11" s="174">
        <f>IF(RES_hhdet_tes!O11=0,"",RES_hhdet_tes!O11/RES_hhdet_fec!O11)</f>
        <v>0.60065525957777666</v>
      </c>
      <c r="P11" s="174">
        <f>IF(RES_hhdet_tes!P11=0,"",RES_hhdet_tes!P11/RES_hhdet_fec!P11)</f>
        <v>0.60175894155727772</v>
      </c>
      <c r="Q11" s="174">
        <f>IF(RES_hhdet_tes!Q11=0,"",RES_hhdet_tes!Q11/RES_hhdet_fec!Q11)</f>
        <v>0.60354418586214664</v>
      </c>
    </row>
    <row r="12" spans="1:17" ht="12" customHeight="1" x14ac:dyDescent="0.25">
      <c r="A12" s="167" t="s">
        <v>143</v>
      </c>
      <c r="B12" s="174">
        <f>IF(RES_hhdet_tes!B12=0,"",RES_hhdet_tes!B12/RES_hhdet_fec!B12)</f>
        <v>0.62559444585940749</v>
      </c>
      <c r="C12" s="174">
        <f>IF(RES_hhdet_tes!C12=0,"",RES_hhdet_tes!C12/RES_hhdet_fec!C12)</f>
        <v>0.60642467695548852</v>
      </c>
      <c r="D12" s="174">
        <f>IF(RES_hhdet_tes!D12=0,"",RES_hhdet_tes!D12/RES_hhdet_fec!D12)</f>
        <v>0.64726664408692036</v>
      </c>
      <c r="E12" s="174">
        <f>IF(RES_hhdet_tes!E12=0,"",RES_hhdet_tes!E12/RES_hhdet_fec!E12)</f>
        <v>0.65152794072939069</v>
      </c>
      <c r="F12" s="174">
        <f>IF(RES_hhdet_tes!F12=0,"",RES_hhdet_tes!F12/RES_hhdet_fec!F12)</f>
        <v>0.66475852825619786</v>
      </c>
      <c r="G12" s="174">
        <f>IF(RES_hhdet_tes!G12=0,"",RES_hhdet_tes!G12/RES_hhdet_fec!G12)</f>
        <v>0.6753122490431186</v>
      </c>
      <c r="H12" s="174">
        <f>IF(RES_hhdet_tes!H12=0,"",RES_hhdet_tes!H12/RES_hhdet_fec!H12)</f>
        <v>0.67893482124669491</v>
      </c>
      <c r="I12" s="174">
        <f>IF(RES_hhdet_tes!I12=0,"",RES_hhdet_tes!I12/RES_hhdet_fec!I12)</f>
        <v>0.68618562594203103</v>
      </c>
      <c r="J12" s="174">
        <f>IF(RES_hhdet_tes!J12=0,"",RES_hhdet_tes!J12/RES_hhdet_fec!J12)</f>
        <v>0.69110662441485293</v>
      </c>
      <c r="K12" s="174">
        <f>IF(RES_hhdet_tes!K12=0,"",RES_hhdet_tes!K12/RES_hhdet_fec!K12)</f>
        <v>0.69428501507645868</v>
      </c>
      <c r="L12" s="174">
        <f>IF(RES_hhdet_tes!L12=0,"",RES_hhdet_tes!L12/RES_hhdet_fec!L12)</f>
        <v>0.69770563671090813</v>
      </c>
      <c r="M12" s="174">
        <f>IF(RES_hhdet_tes!M12=0,"",RES_hhdet_tes!M12/RES_hhdet_fec!M12)</f>
        <v>0.6999548253675969</v>
      </c>
      <c r="N12" s="174">
        <f>IF(RES_hhdet_tes!N12=0,"",RES_hhdet_tes!N12/RES_hhdet_fec!N12)</f>
        <v>0.70018104263442493</v>
      </c>
      <c r="O12" s="174">
        <f>IF(RES_hhdet_tes!O12=0,"",RES_hhdet_tes!O12/RES_hhdet_fec!O12)</f>
        <v>0.7011463142529748</v>
      </c>
      <c r="P12" s="174">
        <f>IF(RES_hhdet_tes!P12=0,"",RES_hhdet_tes!P12/RES_hhdet_fec!P12)</f>
        <v>0.7013822116345021</v>
      </c>
      <c r="Q12" s="174">
        <f>IF(RES_hhdet_tes!Q12=0,"",RES_hhdet_tes!Q12/RES_hhdet_fec!Q12)</f>
        <v>0.7023799515292638</v>
      </c>
    </row>
    <row r="13" spans="1:17" ht="12" customHeight="1" x14ac:dyDescent="0.25">
      <c r="A13" s="166" t="s">
        <v>57</v>
      </c>
      <c r="B13" s="173">
        <f>IF(RES_hhdet_tes!B13=0,"",RES_hhdet_tes!B13/RES_hhdet_fec!B13)</f>
        <v>0.52074517550901689</v>
      </c>
      <c r="C13" s="173">
        <f>IF(RES_hhdet_tes!C13=0,"",RES_hhdet_tes!C13/RES_hhdet_fec!C13)</f>
        <v>0.52194714612042803</v>
      </c>
      <c r="D13" s="173">
        <f>IF(RES_hhdet_tes!D13=0,"",RES_hhdet_tes!D13/RES_hhdet_fec!D13)</f>
        <v>0.54633426492041093</v>
      </c>
      <c r="E13" s="173">
        <f>IF(RES_hhdet_tes!E13=0,"",RES_hhdet_tes!E13/RES_hhdet_fec!E13)</f>
        <v>0.55258981641035754</v>
      </c>
      <c r="F13" s="173">
        <f>IF(RES_hhdet_tes!F13=0,"",RES_hhdet_tes!F13/RES_hhdet_fec!F13)</f>
        <v>0.56691200643163209</v>
      </c>
      <c r="G13" s="173">
        <f>IF(RES_hhdet_tes!G13=0,"",RES_hhdet_tes!G13/RES_hhdet_fec!G13)</f>
        <v>0.57946457527929252</v>
      </c>
      <c r="H13" s="173">
        <f>IF(RES_hhdet_tes!H13=0,"",RES_hhdet_tes!H13/RES_hhdet_fec!H13)</f>
        <v>0.58321700137248822</v>
      </c>
      <c r="I13" s="173">
        <f>IF(RES_hhdet_tes!I13=0,"",RES_hhdet_tes!I13/RES_hhdet_fec!I13)</f>
        <v>0.59150755437843228</v>
      </c>
      <c r="J13" s="173">
        <f>IF(RES_hhdet_tes!J13=0,"",RES_hhdet_tes!J13/RES_hhdet_fec!J13)</f>
        <v>0.59670692180169504</v>
      </c>
      <c r="K13" s="173">
        <f>IF(RES_hhdet_tes!K13=0,"",RES_hhdet_tes!K13/RES_hhdet_fec!K13)</f>
        <v>0.59972426482630625</v>
      </c>
      <c r="L13" s="173">
        <f>IF(RES_hhdet_tes!L13=0,"",RES_hhdet_tes!L13/RES_hhdet_fec!L13)</f>
        <v>0.60333916690800782</v>
      </c>
      <c r="M13" s="173">
        <f>IF(RES_hhdet_tes!M13=0,"",RES_hhdet_tes!M13/RES_hhdet_fec!M13)</f>
        <v>0.60619470207911486</v>
      </c>
      <c r="N13" s="173">
        <f>IF(RES_hhdet_tes!N13=0,"",RES_hhdet_tes!N13/RES_hhdet_fec!N13)</f>
        <v>0.60624917065860651</v>
      </c>
      <c r="O13" s="173">
        <f>IF(RES_hhdet_tes!O13=0,"",RES_hhdet_tes!O13/RES_hhdet_fec!O13)</f>
        <v>0.60725206272342047</v>
      </c>
      <c r="P13" s="173">
        <f>IF(RES_hhdet_tes!P13=0,"",RES_hhdet_tes!P13/RES_hhdet_fec!P13)</f>
        <v>0.60734697543555261</v>
      </c>
      <c r="Q13" s="173">
        <f>IF(RES_hhdet_tes!Q13=0,"",RES_hhdet_tes!Q13/RES_hhdet_fec!Q13)</f>
        <v>0.60840725669366325</v>
      </c>
    </row>
    <row r="14" spans="1:17" ht="12" customHeight="1" x14ac:dyDescent="0.25">
      <c r="A14" s="147" t="s">
        <v>59</v>
      </c>
      <c r="B14" s="172">
        <f>IF(RES_hhdet_tes!B14=0,"",RES_hhdet_tes!B14/RES_hhdet_fec!B14)</f>
        <v>0.99999999999999989</v>
      </c>
      <c r="C14" s="172">
        <f>IF(RES_hhdet_tes!C14=0,"",RES_hhdet_tes!C14/RES_hhdet_fec!C14)</f>
        <v>1.0000000000000004</v>
      </c>
      <c r="D14" s="172">
        <f>IF(RES_hhdet_tes!D14=0,"",RES_hhdet_tes!D14/RES_hhdet_fec!D14)</f>
        <v>1</v>
      </c>
      <c r="E14" s="172">
        <f>IF(RES_hhdet_tes!E14=0,"",RES_hhdet_tes!E14/RES_hhdet_fec!E14)</f>
        <v>1</v>
      </c>
      <c r="F14" s="172">
        <f>IF(RES_hhdet_tes!F14=0,"",RES_hhdet_tes!F14/RES_hhdet_fec!F14)</f>
        <v>0.99999999999999967</v>
      </c>
      <c r="G14" s="172">
        <f>IF(RES_hhdet_tes!G14=0,"",RES_hhdet_tes!G14/RES_hhdet_fec!G14)</f>
        <v>0.99999999999999978</v>
      </c>
      <c r="H14" s="172">
        <f>IF(RES_hhdet_tes!H14=0,"",RES_hhdet_tes!H14/RES_hhdet_fec!H14)</f>
        <v>0.99999999999999956</v>
      </c>
      <c r="I14" s="172">
        <f>IF(RES_hhdet_tes!I14=0,"",RES_hhdet_tes!I14/RES_hhdet_fec!I14)</f>
        <v>0.99999999999999967</v>
      </c>
      <c r="J14" s="172">
        <f>IF(RES_hhdet_tes!J14=0,"",RES_hhdet_tes!J14/RES_hhdet_fec!J14)</f>
        <v>0.99999999999999989</v>
      </c>
      <c r="K14" s="172">
        <f>IF(RES_hhdet_tes!K14=0,"",RES_hhdet_tes!K14/RES_hhdet_fec!K14)</f>
        <v>0.99999999999999956</v>
      </c>
      <c r="L14" s="172">
        <f>IF(RES_hhdet_tes!L14=0,"",RES_hhdet_tes!L14/RES_hhdet_fec!L14)</f>
        <v>1.0000000000000009</v>
      </c>
      <c r="M14" s="172">
        <f>IF(RES_hhdet_tes!M14=0,"",RES_hhdet_tes!M14/RES_hhdet_fec!M14)</f>
        <v>1.0000000000000007</v>
      </c>
      <c r="N14" s="172">
        <f>IF(RES_hhdet_tes!N14=0,"",RES_hhdet_tes!N14/RES_hhdet_fec!N14)</f>
        <v>0.99999999999999978</v>
      </c>
      <c r="O14" s="172">
        <f>IF(RES_hhdet_tes!O14=0,"",RES_hhdet_tes!O14/RES_hhdet_fec!O14)</f>
        <v>1.0000000000000002</v>
      </c>
      <c r="P14" s="172">
        <f>IF(RES_hhdet_tes!P14=0,"",RES_hhdet_tes!P14/RES_hhdet_fec!P14)</f>
        <v>1.0000000000000002</v>
      </c>
      <c r="Q14" s="172">
        <f>IF(RES_hhdet_tes!Q14=0,"",RES_hhdet_tes!Q14/RES_hhdet_fec!Q14)</f>
        <v>1</v>
      </c>
    </row>
    <row r="15" spans="1:17" ht="12" customHeight="1" x14ac:dyDescent="0.25">
      <c r="A15" s="163" t="s">
        <v>142</v>
      </c>
      <c r="B15" s="171">
        <f>IF(RES_hhdet_tes!B15=0,"",RES_hhdet_tes!B15/RES_hhdet_fec!B15)</f>
        <v>0.66539661315041032</v>
      </c>
      <c r="C15" s="171">
        <f>IF(RES_hhdet_tes!C15=0,"",RES_hhdet_tes!C15/RES_hhdet_fec!C15)</f>
        <v>0.6653966131504101</v>
      </c>
      <c r="D15" s="171">
        <f>IF(RES_hhdet_tes!D15=0,"",RES_hhdet_tes!D15/RES_hhdet_fec!D15)</f>
        <v>0.6695404964178463</v>
      </c>
      <c r="E15" s="171">
        <f>IF(RES_hhdet_tes!E15=0,"",RES_hhdet_tes!E15/RES_hhdet_fec!E15)</f>
        <v>0.67055507599941999</v>
      </c>
      <c r="F15" s="171">
        <f>IF(RES_hhdet_tes!F15=0,"",RES_hhdet_tes!F15/RES_hhdet_fec!F15)</f>
        <v>0.67704533553993984</v>
      </c>
      <c r="G15" s="171">
        <f>IF(RES_hhdet_tes!G15=0,"",RES_hhdet_tes!G15/RES_hhdet_fec!G15)</f>
        <v>0.68399292336890272</v>
      </c>
      <c r="H15" s="171">
        <f>IF(RES_hhdet_tes!H15=0,"",RES_hhdet_tes!H15/RES_hhdet_fec!H15)</f>
        <v>0.69533262412856178</v>
      </c>
      <c r="I15" s="171">
        <f>IF(RES_hhdet_tes!I15=0,"",RES_hhdet_tes!I15/RES_hhdet_fec!I15)</f>
        <v>0.70956445954974123</v>
      </c>
      <c r="J15" s="171">
        <f>IF(RES_hhdet_tes!J15=0,"",RES_hhdet_tes!J15/RES_hhdet_fec!J15)</f>
        <v>0.72574471803661467</v>
      </c>
      <c r="K15" s="171">
        <f>IF(RES_hhdet_tes!K15=0,"",RES_hhdet_tes!K15/RES_hhdet_fec!K15)</f>
        <v>0.73075200680333519</v>
      </c>
      <c r="L15" s="171">
        <f>IF(RES_hhdet_tes!L15=0,"",RES_hhdet_tes!L15/RES_hhdet_fec!L15)</f>
        <v>0.73432823403202785</v>
      </c>
      <c r="M15" s="171">
        <f>IF(RES_hhdet_tes!M15=0,"",RES_hhdet_tes!M15/RES_hhdet_fec!M15)</f>
        <v>0.73848803884994751</v>
      </c>
      <c r="N15" s="171">
        <f>IF(RES_hhdet_tes!N15=0,"",RES_hhdet_tes!N15/RES_hhdet_fec!N15)</f>
        <v>0.74269389604901226</v>
      </c>
      <c r="O15" s="171">
        <f>IF(RES_hhdet_tes!O15=0,"",RES_hhdet_tes!O15/RES_hhdet_fec!O15)</f>
        <v>0.7466081320160467</v>
      </c>
      <c r="P15" s="171">
        <f>IF(RES_hhdet_tes!P15=0,"",RES_hhdet_tes!P15/RES_hhdet_fec!P15)</f>
        <v>0.75226544889604441</v>
      </c>
      <c r="Q15" s="171">
        <f>IF(RES_hhdet_tes!Q15=0,"",RES_hhdet_tes!Q15/RES_hhdet_fec!Q15)</f>
        <v>0.75716192604657728</v>
      </c>
    </row>
    <row r="16" spans="1:17" ht="12" customHeight="1" x14ac:dyDescent="0.25">
      <c r="A16" s="161" t="s">
        <v>141</v>
      </c>
      <c r="B16" s="170">
        <f>IF(RES_hhdet_tes!B16=0,"",RES_hhdet_tes!B16/RES_hhdet_fec!B16)</f>
        <v>0.7461881840373249</v>
      </c>
      <c r="C16" s="170">
        <f>IF(RES_hhdet_tes!C16=0,"",RES_hhdet_tes!C16/RES_hhdet_fec!C16)</f>
        <v>0.72945382389921298</v>
      </c>
      <c r="D16" s="170">
        <f>IF(RES_hhdet_tes!D16=0,"",RES_hhdet_tes!D16/RES_hhdet_fec!D16)</f>
        <v>0.76348743221632198</v>
      </c>
      <c r="E16" s="170">
        <f>IF(RES_hhdet_tes!E16=0,"",RES_hhdet_tes!E16/RES_hhdet_fec!E16)</f>
        <v>0.76455974947632288</v>
      </c>
      <c r="F16" s="170">
        <f>IF(RES_hhdet_tes!F16=0,"",RES_hhdet_tes!F16/RES_hhdet_fec!F16)</f>
        <v>0.77445410674844517</v>
      </c>
      <c r="G16" s="170">
        <f>IF(RES_hhdet_tes!G16=0,"",RES_hhdet_tes!G16/RES_hhdet_fec!G16)</f>
        <v>0.78383616454909721</v>
      </c>
      <c r="H16" s="170">
        <f>IF(RES_hhdet_tes!H16=0,"",RES_hhdet_tes!H16/RES_hhdet_fec!H16)</f>
        <v>0.78743228839372026</v>
      </c>
      <c r="I16" s="170">
        <f>IF(RES_hhdet_tes!I16=0,"",RES_hhdet_tes!I16/RES_hhdet_fec!I16)</f>
        <v>0.79827792454690638</v>
      </c>
      <c r="J16" s="170">
        <f>IF(RES_hhdet_tes!J16=0,"",RES_hhdet_tes!J16/RES_hhdet_fec!J16)</f>
        <v>0.80328493305859217</v>
      </c>
      <c r="K16" s="170">
        <f>IF(RES_hhdet_tes!K16=0,"",RES_hhdet_tes!K16/RES_hhdet_fec!K16)</f>
        <v>0.81152297079381241</v>
      </c>
      <c r="L16" s="170">
        <f>IF(RES_hhdet_tes!L16=0,"",RES_hhdet_tes!L16/RES_hhdet_fec!L16)</f>
        <v>0.81210619261976291</v>
      </c>
      <c r="M16" s="170">
        <f>IF(RES_hhdet_tes!M16=0,"",RES_hhdet_tes!M16/RES_hhdet_fec!M16)</f>
        <v>0.81682495402145971</v>
      </c>
      <c r="N16" s="170">
        <f>IF(RES_hhdet_tes!N16=0,"",RES_hhdet_tes!N16/RES_hhdet_fec!N16)</f>
        <v>0.81862346394857222</v>
      </c>
      <c r="O16" s="170">
        <f>IF(RES_hhdet_tes!O16=0,"",RES_hhdet_tes!O16/RES_hhdet_fec!O16)</f>
        <v>0.81750591192809863</v>
      </c>
      <c r="P16" s="170">
        <f>IF(RES_hhdet_tes!P16=0,"",RES_hhdet_tes!P16/RES_hhdet_fec!P16)</f>
        <v>0.81869452285071298</v>
      </c>
      <c r="Q16" s="170">
        <f>IF(RES_hhdet_tes!Q16=0,"",RES_hhdet_tes!Q16/RES_hhdet_fec!Q16)</f>
        <v>0.81720514979494729</v>
      </c>
    </row>
    <row r="17" spans="1:17" ht="12" customHeight="1" x14ac:dyDescent="0.25">
      <c r="A17" s="148" t="s">
        <v>60</v>
      </c>
      <c r="B17" s="73">
        <f>IF(RES_hhdet_tes!B17=0,"",RES_hhdet_tes!B17/RES_hhdet_fec!B17)</f>
        <v>0.66539661315041021</v>
      </c>
      <c r="C17" s="73">
        <f>IF(RES_hhdet_tes!C17=0,"",RES_hhdet_tes!C17/RES_hhdet_fec!C17)</f>
        <v>0.66539661315041032</v>
      </c>
      <c r="D17" s="73">
        <f>IF(RES_hhdet_tes!D17=0,"",RES_hhdet_tes!D17/RES_hhdet_fec!D17)</f>
        <v>0.68413144149400951</v>
      </c>
      <c r="E17" s="73">
        <f>IF(RES_hhdet_tes!E17=0,"",RES_hhdet_tes!E17/RES_hhdet_fec!E17)</f>
        <v>0.68794465166509555</v>
      </c>
      <c r="F17" s="73">
        <f>IF(RES_hhdet_tes!F17=0,"",RES_hhdet_tes!F17/RES_hhdet_fec!F17)</f>
        <v>0.70172836410228145</v>
      </c>
      <c r="G17" s="73">
        <f>IF(RES_hhdet_tes!G17=0,"",RES_hhdet_tes!G17/RES_hhdet_fec!G17)</f>
        <v>0.71249635332847239</v>
      </c>
      <c r="H17" s="73">
        <f>IF(RES_hhdet_tes!H17=0,"",RES_hhdet_tes!H17/RES_hhdet_fec!H17)</f>
        <v>0.72097704315300193</v>
      </c>
      <c r="I17" s="73">
        <f>IF(RES_hhdet_tes!I17=0,"",RES_hhdet_tes!I17/RES_hhdet_fec!I17)</f>
        <v>0.73190610417610535</v>
      </c>
      <c r="J17" s="73">
        <f>IF(RES_hhdet_tes!J17=0,"",RES_hhdet_tes!J17/RES_hhdet_fec!J17)</f>
        <v>0.73883154365324488</v>
      </c>
      <c r="K17" s="73">
        <f>IF(RES_hhdet_tes!K17=0,"",RES_hhdet_tes!K17/RES_hhdet_fec!K17)</f>
        <v>0.74155378900608837</v>
      </c>
      <c r="L17" s="73">
        <f>IF(RES_hhdet_tes!L17=0,"",RES_hhdet_tes!L17/RES_hhdet_fec!L17)</f>
        <v>0.74585458807747551</v>
      </c>
      <c r="M17" s="73">
        <f>IF(RES_hhdet_tes!M17=0,"",RES_hhdet_tes!M17/RES_hhdet_fec!M17)</f>
        <v>0.75232076647031909</v>
      </c>
      <c r="N17" s="73">
        <f>IF(RES_hhdet_tes!N17=0,"",RES_hhdet_tes!N17/RES_hhdet_fec!N17)</f>
        <v>0.7535811518530896</v>
      </c>
      <c r="O17" s="73">
        <f>IF(RES_hhdet_tes!O17=0,"",RES_hhdet_tes!O17/RES_hhdet_fec!O17)</f>
        <v>0.75548652055899934</v>
      </c>
      <c r="P17" s="73">
        <f>IF(RES_hhdet_tes!P17=0,"",RES_hhdet_tes!P17/RES_hhdet_fec!P17)</f>
        <v>0.75734866361090569</v>
      </c>
      <c r="Q17" s="73">
        <f>IF(RES_hhdet_tes!Q17=0,"",RES_hhdet_tes!Q17/RES_hhdet_fec!Q17)</f>
        <v>0.75810384924126317</v>
      </c>
    </row>
    <row r="18" spans="1:17" ht="12" customHeight="1" x14ac:dyDescent="0.25">
      <c r="A18" s="148" t="s">
        <v>59</v>
      </c>
      <c r="B18" s="73">
        <f>IF(RES_hhdet_tes!B18=0,"",RES_hhdet_tes!B18/RES_hhdet_fec!B18)</f>
        <v>0.99999999999999956</v>
      </c>
      <c r="C18" s="73">
        <f>IF(RES_hhdet_tes!C18=0,"",RES_hhdet_tes!C18/RES_hhdet_fec!C18)</f>
        <v>0.99999999999999967</v>
      </c>
      <c r="D18" s="73">
        <f>IF(RES_hhdet_tes!D18=0,"",RES_hhdet_tes!D18/RES_hhdet_fec!D18)</f>
        <v>1</v>
      </c>
      <c r="E18" s="73">
        <f>IF(RES_hhdet_tes!E18=0,"",RES_hhdet_tes!E18/RES_hhdet_fec!E18)</f>
        <v>0.99999999999999978</v>
      </c>
      <c r="F18" s="73">
        <f>IF(RES_hhdet_tes!F18=0,"",RES_hhdet_tes!F18/RES_hhdet_fec!F18)</f>
        <v>0.99999999999999967</v>
      </c>
      <c r="G18" s="73">
        <f>IF(RES_hhdet_tes!G18=0,"",RES_hhdet_tes!G18/RES_hhdet_fec!G18)</f>
        <v>1.0000000000000002</v>
      </c>
      <c r="H18" s="73">
        <f>IF(RES_hhdet_tes!H18=0,"",RES_hhdet_tes!H18/RES_hhdet_fec!H18)</f>
        <v>1.0000000000000002</v>
      </c>
      <c r="I18" s="73">
        <f>IF(RES_hhdet_tes!I18=0,"",RES_hhdet_tes!I18/RES_hhdet_fec!I18)</f>
        <v>1.0000000000000002</v>
      </c>
      <c r="J18" s="73">
        <f>IF(RES_hhdet_tes!J18=0,"",RES_hhdet_tes!J18/RES_hhdet_fec!J18)</f>
        <v>0.99999999999999989</v>
      </c>
      <c r="K18" s="73">
        <f>IF(RES_hhdet_tes!K18=0,"",RES_hhdet_tes!K18/RES_hhdet_fec!K18)</f>
        <v>1</v>
      </c>
      <c r="L18" s="73">
        <f>IF(RES_hhdet_tes!L18=0,"",RES_hhdet_tes!L18/RES_hhdet_fec!L18)</f>
        <v>0.99999999999999967</v>
      </c>
      <c r="M18" s="73">
        <f>IF(RES_hhdet_tes!M18=0,"",RES_hhdet_tes!M18/RES_hhdet_fec!M18)</f>
        <v>1</v>
      </c>
      <c r="N18" s="73">
        <f>IF(RES_hhdet_tes!N18=0,"",RES_hhdet_tes!N18/RES_hhdet_fec!N18)</f>
        <v>1</v>
      </c>
      <c r="O18" s="73">
        <f>IF(RES_hhdet_tes!O18=0,"",RES_hhdet_tes!O18/RES_hhdet_fec!O18)</f>
        <v>0.99999999999999978</v>
      </c>
      <c r="P18" s="73">
        <f>IF(RES_hhdet_tes!P18=0,"",RES_hhdet_tes!P18/RES_hhdet_fec!P18)</f>
        <v>0.99999999999999989</v>
      </c>
      <c r="Q18" s="73">
        <f>IF(RES_hhdet_tes!Q18=0,"",RES_hhdet_tes!Q18/RES_hhdet_fec!Q18)</f>
        <v>0.99999999999999978</v>
      </c>
    </row>
    <row r="19" spans="1:17" ht="12" customHeight="1" x14ac:dyDescent="0.25">
      <c r="A19" s="158" t="s">
        <v>62</v>
      </c>
      <c r="B19" s="169">
        <f>IF(RES_hhdet_tes!B19=0,"",RES_hhdet_tes!B19/RES_hhdet_fec!B19)</f>
        <v>0.70509742343647219</v>
      </c>
      <c r="C19" s="169">
        <f>IF(RES_hhdet_tes!C19=0,"",RES_hhdet_tes!C19/RES_hhdet_fec!C19)</f>
        <v>0.69059383843652933</v>
      </c>
      <c r="D19" s="169">
        <f>IF(RES_hhdet_tes!D19=0,"",RES_hhdet_tes!D19/RES_hhdet_fec!D19)</f>
        <v>0.70881518898470119</v>
      </c>
      <c r="E19" s="169">
        <f>IF(RES_hhdet_tes!E19=0,"",RES_hhdet_tes!E19/RES_hhdet_fec!E19)</f>
        <v>0.71642865559901781</v>
      </c>
      <c r="F19" s="169">
        <f>IF(RES_hhdet_tes!F19=0,"",RES_hhdet_tes!F19/RES_hhdet_fec!F19)</f>
        <v>0.71235029506751424</v>
      </c>
      <c r="G19" s="169">
        <f>IF(RES_hhdet_tes!G19=0,"",RES_hhdet_tes!G19/RES_hhdet_fec!G19)</f>
        <v>0.70924446680952713</v>
      </c>
      <c r="H19" s="169">
        <f>IF(RES_hhdet_tes!H19=0,"",RES_hhdet_tes!H19/RES_hhdet_fec!H19)</f>
        <v>0.6922298410497707</v>
      </c>
      <c r="I19" s="169">
        <f>IF(RES_hhdet_tes!I19=0,"",RES_hhdet_tes!I19/RES_hhdet_fec!I19)</f>
        <v>0.74856719072354039</v>
      </c>
      <c r="J19" s="169">
        <f>IF(RES_hhdet_tes!J19=0,"",RES_hhdet_tes!J19/RES_hhdet_fec!J19)</f>
        <v>0.74598407109733889</v>
      </c>
      <c r="K19" s="169">
        <f>IF(RES_hhdet_tes!K19=0,"",RES_hhdet_tes!K19/RES_hhdet_fec!K19)</f>
        <v>0.79677410810132276</v>
      </c>
      <c r="L19" s="169">
        <f>IF(RES_hhdet_tes!L19=0,"",RES_hhdet_tes!L19/RES_hhdet_fec!L19)</f>
        <v>0.77197485603598115</v>
      </c>
      <c r="M19" s="169">
        <f>IF(RES_hhdet_tes!M19=0,"",RES_hhdet_tes!M19/RES_hhdet_fec!M19)</f>
        <v>0.79015772487471947</v>
      </c>
      <c r="N19" s="169">
        <f>IF(RES_hhdet_tes!N19=0,"",RES_hhdet_tes!N19/RES_hhdet_fec!N19)</f>
        <v>0.82116914576407685</v>
      </c>
      <c r="O19" s="169">
        <f>IF(RES_hhdet_tes!O19=0,"",RES_hhdet_tes!O19/RES_hhdet_fec!O19)</f>
        <v>0.73020534068304521</v>
      </c>
      <c r="P19" s="169">
        <f>IF(RES_hhdet_tes!P19=0,"",RES_hhdet_tes!P19/RES_hhdet_fec!P19)</f>
        <v>0.76529528030959404</v>
      </c>
      <c r="Q19" s="169">
        <f>IF(RES_hhdet_tes!Q19=0,"",RES_hhdet_tes!Q19/RES_hhdet_fec!Q19)</f>
        <v>0.77547836230621747</v>
      </c>
    </row>
    <row r="20" spans="1:17" ht="12" customHeight="1" x14ac:dyDescent="0.25">
      <c r="A20" s="23" t="s">
        <v>58</v>
      </c>
      <c r="B20" s="73" t="str">
        <f>IF(RES_hhdet_tes!B20=0,"",RES_hhdet_tes!B20/RES_hhdet_fec!B20)</f>
        <v/>
      </c>
      <c r="C20" s="73" t="str">
        <f>IF(RES_hhdet_tes!C20=0,"",RES_hhdet_tes!C20/RES_hhdet_fec!C20)</f>
        <v/>
      </c>
      <c r="D20" s="73" t="str">
        <f>IF(RES_hhdet_tes!D20=0,"",RES_hhdet_tes!D20/RES_hhdet_fec!D20)</f>
        <v/>
      </c>
      <c r="E20" s="73" t="str">
        <f>IF(RES_hhdet_tes!E20=0,"",RES_hhdet_tes!E20/RES_hhdet_fec!E20)</f>
        <v/>
      </c>
      <c r="F20" s="73" t="str">
        <f>IF(RES_hhdet_tes!F20=0,"",RES_hhdet_tes!F20/RES_hhdet_fec!F20)</f>
        <v/>
      </c>
      <c r="G20" s="73" t="str">
        <f>IF(RES_hhdet_tes!G20=0,"",RES_hhdet_tes!G20/RES_hhdet_fec!G20)</f>
        <v/>
      </c>
      <c r="H20" s="73" t="str">
        <f>IF(RES_hhdet_tes!H20=0,"",RES_hhdet_tes!H20/RES_hhdet_fec!H20)</f>
        <v/>
      </c>
      <c r="I20" s="73" t="str">
        <f>IF(RES_hhdet_tes!I20=0,"",RES_hhdet_tes!I20/RES_hhdet_fec!I20)</f>
        <v/>
      </c>
      <c r="J20" s="73" t="str">
        <f>IF(RES_hhdet_tes!J20=0,"",RES_hhdet_tes!J20/RES_hhdet_fec!J20)</f>
        <v/>
      </c>
      <c r="K20" s="73" t="str">
        <f>IF(RES_hhdet_tes!K20=0,"",RES_hhdet_tes!K20/RES_hhdet_fec!K20)</f>
        <v/>
      </c>
      <c r="L20" s="73" t="str">
        <f>IF(RES_hhdet_tes!L20=0,"",RES_hhdet_tes!L20/RES_hhdet_fec!L20)</f>
        <v/>
      </c>
      <c r="M20" s="73" t="str">
        <f>IF(RES_hhdet_tes!M20=0,"",RES_hhdet_tes!M20/RES_hhdet_fec!M20)</f>
        <v/>
      </c>
      <c r="N20" s="73" t="str">
        <f>IF(RES_hhdet_tes!N20=0,"",RES_hhdet_tes!N20/RES_hhdet_fec!N20)</f>
        <v/>
      </c>
      <c r="O20" s="73" t="str">
        <f>IF(RES_hhdet_tes!O20=0,"",RES_hhdet_tes!O20/RES_hhdet_fec!O20)</f>
        <v/>
      </c>
      <c r="P20" s="73" t="str">
        <f>IF(RES_hhdet_tes!P20=0,"",RES_hhdet_tes!P20/RES_hhdet_fec!P20)</f>
        <v/>
      </c>
      <c r="Q20" s="73" t="str">
        <f>IF(RES_hhdet_tes!Q20=0,"",RES_hhdet_tes!Q20/RES_hhdet_fec!Q20)</f>
        <v/>
      </c>
    </row>
    <row r="21" spans="1:17" ht="12" customHeight="1" x14ac:dyDescent="0.25">
      <c r="A21" s="23" t="s">
        <v>57</v>
      </c>
      <c r="B21" s="73">
        <f>IF(RES_hhdet_tes!B21=0,"",RES_hhdet_tes!B21/RES_hhdet_fec!B21)</f>
        <v>0.40052208174551296</v>
      </c>
      <c r="C21" s="73">
        <f>IF(RES_hhdet_tes!C21=0,"",RES_hhdet_tes!C21/RES_hhdet_fec!C21)</f>
        <v>0.41073113895978947</v>
      </c>
      <c r="D21" s="73">
        <f>IF(RES_hhdet_tes!D21=0,"",RES_hhdet_tes!D21/RES_hhdet_fec!D21)</f>
        <v>0.41308548968207698</v>
      </c>
      <c r="E21" s="73">
        <f>IF(RES_hhdet_tes!E21=0,"",RES_hhdet_tes!E21/RES_hhdet_fec!E21)</f>
        <v>0.41520153077857375</v>
      </c>
      <c r="F21" s="73">
        <f>IF(RES_hhdet_tes!F21=0,"",RES_hhdet_tes!F21/RES_hhdet_fec!F21)</f>
        <v>0.42578370731532633</v>
      </c>
      <c r="G21" s="73">
        <f>IF(RES_hhdet_tes!G21=0,"",RES_hhdet_tes!G21/RES_hhdet_fec!G21)</f>
        <v>0.43434996717391428</v>
      </c>
      <c r="H21" s="73">
        <f>IF(RES_hhdet_tes!H21=0,"",RES_hhdet_tes!H21/RES_hhdet_fec!H21)</f>
        <v>0.44445855388482869</v>
      </c>
      <c r="I21" s="73">
        <f>IF(RES_hhdet_tes!I21=0,"",RES_hhdet_tes!I21/RES_hhdet_fec!I21)</f>
        <v>0.45566734761442479</v>
      </c>
      <c r="J21" s="73">
        <f>IF(RES_hhdet_tes!J21=0,"",RES_hhdet_tes!J21/RES_hhdet_fec!J21)</f>
        <v>0.45704254605537287</v>
      </c>
      <c r="K21" s="73">
        <f>IF(RES_hhdet_tes!K21=0,"",RES_hhdet_tes!K21/RES_hhdet_fec!K21)</f>
        <v>0.46063767720899979</v>
      </c>
      <c r="L21" s="73">
        <f>IF(RES_hhdet_tes!L21=0,"",RES_hhdet_tes!L21/RES_hhdet_fec!L21)</f>
        <v>0.46658129322177339</v>
      </c>
      <c r="M21" s="73">
        <f>IF(RES_hhdet_tes!M21=0,"",RES_hhdet_tes!M21/RES_hhdet_fec!M21)</f>
        <v>0.46856319137757851</v>
      </c>
      <c r="N21" s="73">
        <f>IF(RES_hhdet_tes!N21=0,"",RES_hhdet_tes!N21/RES_hhdet_fec!N21)</f>
        <v>0.47300148586730939</v>
      </c>
      <c r="O21" s="73">
        <f>IF(RES_hhdet_tes!O21=0,"",RES_hhdet_tes!O21/RES_hhdet_fec!O21)</f>
        <v>0.47926665095536558</v>
      </c>
      <c r="P21" s="73">
        <f>IF(RES_hhdet_tes!P21=0,"",RES_hhdet_tes!P21/RES_hhdet_fec!P21)</f>
        <v>0.48049217304177366</v>
      </c>
      <c r="Q21" s="73">
        <f>IF(RES_hhdet_tes!Q21=0,"",RES_hhdet_tes!Q21/RES_hhdet_fec!Q21)</f>
        <v>0.48049217304177383</v>
      </c>
    </row>
    <row r="22" spans="1:17" ht="12" customHeight="1" x14ac:dyDescent="0.25">
      <c r="A22" s="29" t="s">
        <v>140</v>
      </c>
      <c r="B22" s="65">
        <f>IF(RES_hhdet_tes!B22=0,"",RES_hhdet_tes!B22/RES_hhdet_fec!B22)</f>
        <v>0.78497631688479608</v>
      </c>
      <c r="C22" s="65">
        <f>IF(RES_hhdet_tes!C22=0,"",RES_hhdet_tes!C22/RES_hhdet_fec!C22)</f>
        <v>0.78500379952881627</v>
      </c>
      <c r="D22" s="65">
        <f>IF(RES_hhdet_tes!D22=0,"",RES_hhdet_tes!D22/RES_hhdet_fec!D22)</f>
        <v>0.79161712914488291</v>
      </c>
      <c r="E22" s="65">
        <f>IF(RES_hhdet_tes!E22=0,"",RES_hhdet_tes!E22/RES_hhdet_fec!E22)</f>
        <v>0.79529459520107892</v>
      </c>
      <c r="F22" s="65">
        <f>IF(RES_hhdet_tes!F22=0,"",RES_hhdet_tes!F22/RES_hhdet_fec!F22)</f>
        <v>0.80023302268614394</v>
      </c>
      <c r="G22" s="65">
        <f>IF(RES_hhdet_tes!G22=0,"",RES_hhdet_tes!G22/RES_hhdet_fec!G22)</f>
        <v>0.80695004897322453</v>
      </c>
      <c r="H22" s="65">
        <f>IF(RES_hhdet_tes!H22=0,"",RES_hhdet_tes!H22/RES_hhdet_fec!H22)</f>
        <v>0.81285777439582974</v>
      </c>
      <c r="I22" s="65">
        <f>IF(RES_hhdet_tes!I22=0,"",RES_hhdet_tes!I22/RES_hhdet_fec!I22)</f>
        <v>0.82493026162184269</v>
      </c>
      <c r="J22" s="65">
        <f>IF(RES_hhdet_tes!J22=0,"",RES_hhdet_tes!J22/RES_hhdet_fec!J22)</f>
        <v>0.83346007304335967</v>
      </c>
      <c r="K22" s="65">
        <f>IF(RES_hhdet_tes!K22=0,"",RES_hhdet_tes!K22/RES_hhdet_fec!K22)</f>
        <v>0.83515757267984958</v>
      </c>
      <c r="L22" s="65">
        <f>IF(RES_hhdet_tes!L22=0,"",RES_hhdet_tes!L22/RES_hhdet_fec!L22)</f>
        <v>0.83882078624168233</v>
      </c>
      <c r="M22" s="65">
        <f>IF(RES_hhdet_tes!M22=0,"",RES_hhdet_tes!M22/RES_hhdet_fec!M22)</f>
        <v>0.84178074787003865</v>
      </c>
      <c r="N22" s="65">
        <f>IF(RES_hhdet_tes!N22=0,"",RES_hhdet_tes!N22/RES_hhdet_fec!N22)</f>
        <v>0.84424066678509102</v>
      </c>
      <c r="O22" s="65">
        <f>IF(RES_hhdet_tes!O22=0,"",RES_hhdet_tes!O22/RES_hhdet_fec!O22)</f>
        <v>0.84732216670592475</v>
      </c>
      <c r="P22" s="65">
        <f>IF(RES_hhdet_tes!P22=0,"",RES_hhdet_tes!P22/RES_hhdet_fec!P22)</f>
        <v>0.84735671996647599</v>
      </c>
      <c r="Q22" s="65">
        <f>IF(RES_hhdet_tes!Q22=0,"",RES_hhdet_tes!Q22/RES_hhdet_fec!Q22)</f>
        <v>0.85058802826332791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>
        <f>IF(RES_hhdet_tes!B24=0,"",RES_hhdet_tes!B24/RES_hhdet_fec!B24)</f>
        <v>0.60337966235490526</v>
      </c>
      <c r="C24" s="175">
        <f>IF(RES_hhdet_tes!C24=0,"",RES_hhdet_tes!C24/RES_hhdet_fec!C24)</f>
        <v>0.60567839391769185</v>
      </c>
      <c r="D24" s="175">
        <f>IF(RES_hhdet_tes!D24=0,"",RES_hhdet_tes!D24/RES_hhdet_fec!D24)</f>
        <v>0.60757906427463293</v>
      </c>
      <c r="E24" s="175">
        <f>IF(RES_hhdet_tes!E24=0,"",RES_hhdet_tes!E24/RES_hhdet_fec!E24)</f>
        <v>0.61397753663238552</v>
      </c>
      <c r="F24" s="175">
        <f>IF(RES_hhdet_tes!F24=0,"",RES_hhdet_tes!F24/RES_hhdet_fec!F24)</f>
        <v>0.6195174986504367</v>
      </c>
      <c r="G24" s="175">
        <f>IF(RES_hhdet_tes!G24=0,"",RES_hhdet_tes!G24/RES_hhdet_fec!G24)</f>
        <v>0.62448325608956601</v>
      </c>
      <c r="H24" s="175">
        <f>IF(RES_hhdet_tes!H24=0,"",RES_hhdet_tes!H24/RES_hhdet_fec!H24)</f>
        <v>0.63297836522787254</v>
      </c>
      <c r="I24" s="175">
        <f>IF(RES_hhdet_tes!I24=0,"",RES_hhdet_tes!I24/RES_hhdet_fec!I24)</f>
        <v>0.64309194981900886</v>
      </c>
      <c r="J24" s="175">
        <f>IF(RES_hhdet_tes!J24=0,"",RES_hhdet_tes!J24/RES_hhdet_fec!J24)</f>
        <v>0.64991999006916024</v>
      </c>
      <c r="K24" s="175">
        <f>IF(RES_hhdet_tes!K24=0,"",RES_hhdet_tes!K24/RES_hhdet_fec!K24)</f>
        <v>0.65468145733868466</v>
      </c>
      <c r="L24" s="175">
        <f>IF(RES_hhdet_tes!L24=0,"",RES_hhdet_tes!L24/RES_hhdet_fec!L24)</f>
        <v>0.66296623422101886</v>
      </c>
      <c r="M24" s="175">
        <f>IF(RES_hhdet_tes!M24=0,"",RES_hhdet_tes!M24/RES_hhdet_fec!M24)</f>
        <v>0.67166945051310345</v>
      </c>
      <c r="N24" s="175">
        <f>IF(RES_hhdet_tes!N24=0,"",RES_hhdet_tes!N24/RES_hhdet_fec!N24)</f>
        <v>0.68105999901733494</v>
      </c>
      <c r="O24" s="175">
        <f>IF(RES_hhdet_tes!O24=0,"",RES_hhdet_tes!O24/RES_hhdet_fec!O24)</f>
        <v>0.69322969639869125</v>
      </c>
      <c r="P24" s="175">
        <f>IF(RES_hhdet_tes!P24=0,"",RES_hhdet_tes!P24/RES_hhdet_fec!P24)</f>
        <v>0.70380801094222645</v>
      </c>
      <c r="Q24" s="175">
        <f>IF(RES_hhdet_tes!Q24=0,"",RES_hhdet_tes!Q24/RES_hhdet_fec!Q24)</f>
        <v>0.71005768637700595</v>
      </c>
    </row>
    <row r="25" spans="1:17" ht="12.95" customHeight="1" x14ac:dyDescent="0.25">
      <c r="A25" s="158" t="s">
        <v>65</v>
      </c>
      <c r="B25" s="169">
        <f>IF(RES_hhdet_tes!B25=0,"",RES_hhdet_tes!B25/RES_hhdet_fec!B25)</f>
        <v>0.59282786924139819</v>
      </c>
      <c r="C25" s="169">
        <f>IF(RES_hhdet_tes!C25=0,"",RES_hhdet_tes!C25/RES_hhdet_fec!C25)</f>
        <v>0.59584088294738446</v>
      </c>
      <c r="D25" s="169">
        <f>IF(RES_hhdet_tes!D25=0,"",RES_hhdet_tes!D25/RES_hhdet_fec!D25)</f>
        <v>0.59701052640909147</v>
      </c>
      <c r="E25" s="169">
        <f>IF(RES_hhdet_tes!E25=0,"",RES_hhdet_tes!E25/RES_hhdet_fec!E25)</f>
        <v>0.60300299005954394</v>
      </c>
      <c r="F25" s="169">
        <f>IF(RES_hhdet_tes!F25=0,"",RES_hhdet_tes!F25/RES_hhdet_fec!F25)</f>
        <v>0.60882934243251807</v>
      </c>
      <c r="G25" s="169">
        <f>IF(RES_hhdet_tes!G25=0,"",RES_hhdet_tes!G25/RES_hhdet_fec!G25)</f>
        <v>0.61382225842403038</v>
      </c>
      <c r="H25" s="169">
        <f>IF(RES_hhdet_tes!H25=0,"",RES_hhdet_tes!H25/RES_hhdet_fec!H25)</f>
        <v>0.62328620907020982</v>
      </c>
      <c r="I25" s="169">
        <f>IF(RES_hhdet_tes!I25=0,"",RES_hhdet_tes!I25/RES_hhdet_fec!I25)</f>
        <v>0.62988441139387319</v>
      </c>
      <c r="J25" s="169">
        <f>IF(RES_hhdet_tes!J25=0,"",RES_hhdet_tes!J25/RES_hhdet_fec!J25)</f>
        <v>0.63689206844791724</v>
      </c>
      <c r="K25" s="169">
        <f>IF(RES_hhdet_tes!K25=0,"",RES_hhdet_tes!K25/RES_hhdet_fec!K25)</f>
        <v>0.63965735295829529</v>
      </c>
      <c r="L25" s="169">
        <f>IF(RES_hhdet_tes!L25=0,"",RES_hhdet_tes!L25/RES_hhdet_fec!L25)</f>
        <v>0.65024292635163228</v>
      </c>
      <c r="M25" s="169">
        <f>IF(RES_hhdet_tes!M25=0,"",RES_hhdet_tes!M25/RES_hhdet_fec!M25)</f>
        <v>0.65544400493155697</v>
      </c>
      <c r="N25" s="169">
        <f>IF(RES_hhdet_tes!N25=0,"",RES_hhdet_tes!N25/RES_hhdet_fec!N25)</f>
        <v>0.66505822504874779</v>
      </c>
      <c r="O25" s="169">
        <f>IF(RES_hhdet_tes!O25=0,"",RES_hhdet_tes!O25/RES_hhdet_fec!O25)</f>
        <v>0.68515641605582489</v>
      </c>
      <c r="P25" s="169">
        <f>IF(RES_hhdet_tes!P25=0,"",RES_hhdet_tes!P25/RES_hhdet_fec!P25)</f>
        <v>0.6940383604976762</v>
      </c>
      <c r="Q25" s="169">
        <f>IF(RES_hhdet_tes!Q25=0,"",RES_hhdet_tes!Q25/RES_hhdet_fec!Q25)</f>
        <v>0.70080450896494539</v>
      </c>
    </row>
    <row r="26" spans="1:17" ht="12" customHeight="1" x14ac:dyDescent="0.25">
      <c r="A26" s="23" t="s">
        <v>84</v>
      </c>
      <c r="B26" s="73">
        <f>IF(RES_hhdet_tes!B26=0,"",RES_hhdet_tes!B26/RES_hhdet_fec!B26)</f>
        <v>0.58571975569547929</v>
      </c>
      <c r="C26" s="73">
        <f>IF(RES_hhdet_tes!C26=0,"",RES_hhdet_tes!C26/RES_hhdet_fec!C26)</f>
        <v>0.58772203909136111</v>
      </c>
      <c r="D26" s="73">
        <f>IF(RES_hhdet_tes!D26=0,"",RES_hhdet_tes!D26/RES_hhdet_fec!D26)</f>
        <v>0.59230881685408665</v>
      </c>
      <c r="E26" s="73">
        <f>IF(RES_hhdet_tes!E26=0,"",RES_hhdet_tes!E26/RES_hhdet_fec!E26)</f>
        <v>0.59741183948158172</v>
      </c>
      <c r="F26" s="73">
        <f>IF(RES_hhdet_tes!F26=0,"",RES_hhdet_tes!F26/RES_hhdet_fec!F26)</f>
        <v>0.60174237676210651</v>
      </c>
      <c r="G26" s="73">
        <f>IF(RES_hhdet_tes!G26=0,"",RES_hhdet_tes!G26/RES_hhdet_fec!G26)</f>
        <v>0.6075596199081712</v>
      </c>
      <c r="H26" s="73">
        <f>IF(RES_hhdet_tes!H26=0,"",RES_hhdet_tes!H26/RES_hhdet_fec!H26)</f>
        <v>0.61443492301909464</v>
      </c>
      <c r="I26" s="73">
        <f>IF(RES_hhdet_tes!I26=0,"",RES_hhdet_tes!I26/RES_hhdet_fec!I26)</f>
        <v>0.62251244376723647</v>
      </c>
      <c r="J26" s="73">
        <f>IF(RES_hhdet_tes!J26=0,"",RES_hhdet_tes!J26/RES_hhdet_fec!J26)</f>
        <v>0.62948641240561864</v>
      </c>
      <c r="K26" s="73">
        <f>IF(RES_hhdet_tes!K26=0,"",RES_hhdet_tes!K26/RES_hhdet_fec!K26)</f>
        <v>0.63713443934160963</v>
      </c>
      <c r="L26" s="73">
        <f>IF(RES_hhdet_tes!L26=0,"",RES_hhdet_tes!L26/RES_hhdet_fec!L26)</f>
        <v>0.64541988743549084</v>
      </c>
      <c r="M26" s="73">
        <f>IF(RES_hhdet_tes!M26=0,"",RES_hhdet_tes!M26/RES_hhdet_fec!M26)</f>
        <v>0.65009532413632742</v>
      </c>
      <c r="N26" s="73">
        <f>IF(RES_hhdet_tes!N26=0,"",RES_hhdet_tes!N26/RES_hhdet_fec!N26)</f>
        <v>0.66045246825412574</v>
      </c>
      <c r="O26" s="73">
        <f>IF(RES_hhdet_tes!O26=0,"",RES_hhdet_tes!O26/RES_hhdet_fec!O26)</f>
        <v>0.67910150012465564</v>
      </c>
      <c r="P26" s="73">
        <f>IF(RES_hhdet_tes!P26=0,"",RES_hhdet_tes!P26/RES_hhdet_fec!P26)</f>
        <v>0.68765885089094003</v>
      </c>
      <c r="Q26" s="73">
        <f>IF(RES_hhdet_tes!Q26=0,"",RES_hhdet_tes!Q26/RES_hhdet_fec!Q26)</f>
        <v>0.69366093063664636</v>
      </c>
    </row>
    <row r="27" spans="1:17" ht="12" customHeight="1" x14ac:dyDescent="0.25">
      <c r="A27" s="23" t="s">
        <v>60</v>
      </c>
      <c r="B27" s="73">
        <f>IF(RES_hhdet_tes!B27=0,"",RES_hhdet_tes!B27/RES_hhdet_fec!B27)</f>
        <v>0.99999999999999956</v>
      </c>
      <c r="C27" s="73">
        <f>IF(RES_hhdet_tes!C27=0,"",RES_hhdet_tes!C27/RES_hhdet_fec!C27)</f>
        <v>1.0000000000000007</v>
      </c>
      <c r="D27" s="73">
        <f>IF(RES_hhdet_tes!D27=0,"",RES_hhdet_tes!D27/RES_hhdet_fec!D27)</f>
        <v>0.99999999999999978</v>
      </c>
      <c r="E27" s="73">
        <f>IF(RES_hhdet_tes!E27=0,"",RES_hhdet_tes!E27/RES_hhdet_fec!E27)</f>
        <v>0.99999999999999989</v>
      </c>
      <c r="F27" s="73">
        <f>IF(RES_hhdet_tes!F27=0,"",RES_hhdet_tes!F27/RES_hhdet_fec!F27)</f>
        <v>1.0000000000000002</v>
      </c>
      <c r="G27" s="73">
        <f>IF(RES_hhdet_tes!G27=0,"",RES_hhdet_tes!G27/RES_hhdet_fec!G27)</f>
        <v>0.99999999999999944</v>
      </c>
      <c r="H27" s="73">
        <f>IF(RES_hhdet_tes!H27=0,"",RES_hhdet_tes!H27/RES_hhdet_fec!H27)</f>
        <v>0.99999999999999944</v>
      </c>
      <c r="I27" s="73">
        <f>IF(RES_hhdet_tes!I27=0,"",RES_hhdet_tes!I27/RES_hhdet_fec!I27)</f>
        <v>1</v>
      </c>
      <c r="J27" s="73">
        <f>IF(RES_hhdet_tes!J27=0,"",RES_hhdet_tes!J27/RES_hhdet_fec!J27)</f>
        <v>1.0000000000000004</v>
      </c>
      <c r="K27" s="73">
        <f>IF(RES_hhdet_tes!K27=0,"",RES_hhdet_tes!K27/RES_hhdet_fec!K27)</f>
        <v>1</v>
      </c>
      <c r="L27" s="73">
        <f>IF(RES_hhdet_tes!L27=0,"",RES_hhdet_tes!L27/RES_hhdet_fec!L27)</f>
        <v>0.99999999999999978</v>
      </c>
      <c r="M27" s="73">
        <f>IF(RES_hhdet_tes!M27=0,"",RES_hhdet_tes!M27/RES_hhdet_fec!M27)</f>
        <v>1.0000000000000004</v>
      </c>
      <c r="N27" s="73">
        <f>IF(RES_hhdet_tes!N27=0,"",RES_hhdet_tes!N27/RES_hhdet_fec!N27)</f>
        <v>1.0000000000000002</v>
      </c>
      <c r="O27" s="73">
        <f>IF(RES_hhdet_tes!O27=0,"",RES_hhdet_tes!O27/RES_hhdet_fec!O27)</f>
        <v>1</v>
      </c>
      <c r="P27" s="73">
        <f>IF(RES_hhdet_tes!P27=0,"",RES_hhdet_tes!P27/RES_hhdet_fec!P27)</f>
        <v>1</v>
      </c>
      <c r="Q27" s="73">
        <f>IF(RES_hhdet_tes!Q27=0,"",RES_hhdet_tes!Q27/RES_hhdet_fec!Q27)</f>
        <v>1</v>
      </c>
    </row>
    <row r="28" spans="1:17" ht="12.95" customHeight="1" x14ac:dyDescent="0.25">
      <c r="A28" s="158" t="s">
        <v>112</v>
      </c>
      <c r="B28" s="169">
        <f>IF(RES_hhdet_tes!B28=0,"",RES_hhdet_tes!B28/RES_hhdet_fec!B28)</f>
        <v>1.6074362296711269</v>
      </c>
      <c r="C28" s="169">
        <f>IF(RES_hhdet_tes!C28=0,"",RES_hhdet_tes!C28/RES_hhdet_fec!C28)</f>
        <v>1.6574674026472587</v>
      </c>
      <c r="D28" s="169">
        <f>IF(RES_hhdet_tes!D28=0,"",RES_hhdet_tes!D28/RES_hhdet_fec!D28)</f>
        <v>1.7119980140185544</v>
      </c>
      <c r="E28" s="169">
        <f>IF(RES_hhdet_tes!E28=0,"",RES_hhdet_tes!E28/RES_hhdet_fec!E28)</f>
        <v>1.7543497219324891</v>
      </c>
      <c r="F28" s="169">
        <f>IF(RES_hhdet_tes!F28=0,"",RES_hhdet_tes!F28/RES_hhdet_fec!F28)</f>
        <v>1.8090044319655036</v>
      </c>
      <c r="G28" s="169">
        <f>IF(RES_hhdet_tes!G28=0,"",RES_hhdet_tes!G28/RES_hhdet_fec!G28)</f>
        <v>1.9077422746467887</v>
      </c>
      <c r="H28" s="169">
        <f>IF(RES_hhdet_tes!H28=0,"",RES_hhdet_tes!H28/RES_hhdet_fec!H28)</f>
        <v>1.9950867571785416</v>
      </c>
      <c r="I28" s="169">
        <f>IF(RES_hhdet_tes!I28=0,"",RES_hhdet_tes!I28/RES_hhdet_fec!I28)</f>
        <v>2.1113745164417845</v>
      </c>
      <c r="J28" s="169">
        <f>IF(RES_hhdet_tes!J28=0,"",RES_hhdet_tes!J28/RES_hhdet_fec!J28)</f>
        <v>2.244996564781951</v>
      </c>
      <c r="K28" s="169">
        <f>IF(RES_hhdet_tes!K28=0,"",RES_hhdet_tes!K28/RES_hhdet_fec!K28)</f>
        <v>2.3835167965427897</v>
      </c>
      <c r="L28" s="169">
        <f>IF(RES_hhdet_tes!L28=0,"",RES_hhdet_tes!L28/RES_hhdet_fec!L28)</f>
        <v>2.5024853578783981</v>
      </c>
      <c r="M28" s="169">
        <f>IF(RES_hhdet_tes!M28=0,"",RES_hhdet_tes!M28/RES_hhdet_fec!M28)</f>
        <v>2.5698772428703309</v>
      </c>
      <c r="N28" s="169">
        <f>IF(RES_hhdet_tes!N28=0,"",RES_hhdet_tes!N28/RES_hhdet_fec!N28)</f>
        <v>2.599342309707219</v>
      </c>
      <c r="O28" s="169">
        <f>IF(RES_hhdet_tes!O28=0,"",RES_hhdet_tes!O28/RES_hhdet_fec!O28)</f>
        <v>2.8851029437266678</v>
      </c>
      <c r="P28" s="169">
        <f>IF(RES_hhdet_tes!P28=0,"",RES_hhdet_tes!P28/RES_hhdet_fec!P28)</f>
        <v>3.0171993592621358</v>
      </c>
      <c r="Q28" s="169">
        <f>IF(RES_hhdet_tes!Q28=0,"",RES_hhdet_tes!Q28/RES_hhdet_fec!Q28)</f>
        <v>3.1043451925519401</v>
      </c>
    </row>
    <row r="29" spans="1:17" ht="12" customHeight="1" x14ac:dyDescent="0.25">
      <c r="A29" s="23" t="s">
        <v>60</v>
      </c>
      <c r="B29" s="73">
        <f>IF(RES_hhdet_tes!B29=0,"",RES_hhdet_tes!B29/RES_hhdet_fec!B29)</f>
        <v>1.6074362296711269</v>
      </c>
      <c r="C29" s="73">
        <f>IF(RES_hhdet_tes!C29=0,"",RES_hhdet_tes!C29/RES_hhdet_fec!C29)</f>
        <v>1.6574674026472587</v>
      </c>
      <c r="D29" s="73">
        <f>IF(RES_hhdet_tes!D29=0,"",RES_hhdet_tes!D29/RES_hhdet_fec!D29)</f>
        <v>1.7119980140185544</v>
      </c>
      <c r="E29" s="73">
        <f>IF(RES_hhdet_tes!E29=0,"",RES_hhdet_tes!E29/RES_hhdet_fec!E29)</f>
        <v>1.7543497219324891</v>
      </c>
      <c r="F29" s="73">
        <f>IF(RES_hhdet_tes!F29=0,"",RES_hhdet_tes!F29/RES_hhdet_fec!F29)</f>
        <v>1.8090044319655036</v>
      </c>
      <c r="G29" s="73">
        <f>IF(RES_hhdet_tes!G29=0,"",RES_hhdet_tes!G29/RES_hhdet_fec!G29)</f>
        <v>1.9077422746467887</v>
      </c>
      <c r="H29" s="73">
        <f>IF(RES_hhdet_tes!H29=0,"",RES_hhdet_tes!H29/RES_hhdet_fec!H29)</f>
        <v>1.9950867571785416</v>
      </c>
      <c r="I29" s="73">
        <f>IF(RES_hhdet_tes!I29=0,"",RES_hhdet_tes!I29/RES_hhdet_fec!I29)</f>
        <v>2.1113745164417845</v>
      </c>
      <c r="J29" s="73">
        <f>IF(RES_hhdet_tes!J29=0,"",RES_hhdet_tes!J29/RES_hhdet_fec!J29)</f>
        <v>2.244996564781951</v>
      </c>
      <c r="K29" s="73">
        <f>IF(RES_hhdet_tes!K29=0,"",RES_hhdet_tes!K29/RES_hhdet_fec!K29)</f>
        <v>2.3835167965427897</v>
      </c>
      <c r="L29" s="73">
        <f>IF(RES_hhdet_tes!L29=0,"",RES_hhdet_tes!L29/RES_hhdet_fec!L29)</f>
        <v>2.5024853578783981</v>
      </c>
      <c r="M29" s="73">
        <f>IF(RES_hhdet_tes!M29=0,"",RES_hhdet_tes!M29/RES_hhdet_fec!M29)</f>
        <v>2.5698772428703309</v>
      </c>
      <c r="N29" s="73">
        <f>IF(RES_hhdet_tes!N29=0,"",RES_hhdet_tes!N29/RES_hhdet_fec!N29)</f>
        <v>2.599342309707219</v>
      </c>
      <c r="O29" s="73">
        <f>IF(RES_hhdet_tes!O29=0,"",RES_hhdet_tes!O29/RES_hhdet_fec!O29)</f>
        <v>2.8851029437266678</v>
      </c>
      <c r="P29" s="73">
        <f>IF(RES_hhdet_tes!P29=0,"",RES_hhdet_tes!P29/RES_hhdet_fec!P29)</f>
        <v>3.0171993592621358</v>
      </c>
      <c r="Q29" s="73">
        <f>IF(RES_hhdet_tes!Q29=0,"",RES_hhdet_tes!Q29/RES_hhdet_fec!Q29)</f>
        <v>3.1043451925519401</v>
      </c>
    </row>
    <row r="30" spans="1:17" ht="12" customHeight="1" x14ac:dyDescent="0.25">
      <c r="A30" s="158" t="s">
        <v>63</v>
      </c>
      <c r="B30" s="169">
        <f>IF(RES_hhdet_tes!B30=0,"",RES_hhdet_tes!B30/RES_hhdet_fec!B30)</f>
        <v>0.62048237649921079</v>
      </c>
      <c r="C30" s="169">
        <f>IF(RES_hhdet_tes!C30=0,"",RES_hhdet_tes!C30/RES_hhdet_fec!C30)</f>
        <v>0.62376196153653041</v>
      </c>
      <c r="D30" s="169">
        <f>IF(RES_hhdet_tes!D30=0,"",RES_hhdet_tes!D30/RES_hhdet_fec!D30)</f>
        <v>0.6266766842302196</v>
      </c>
      <c r="E30" s="169">
        <f>IF(RES_hhdet_tes!E30=0,"",RES_hhdet_tes!E30/RES_hhdet_fec!E30)</f>
        <v>0.63288449039684902</v>
      </c>
      <c r="F30" s="169">
        <f>IF(RES_hhdet_tes!F30=0,"",RES_hhdet_tes!F30/RES_hhdet_fec!F30)</f>
        <v>0.63932438144762438</v>
      </c>
      <c r="G30" s="169">
        <f>IF(RES_hhdet_tes!G30=0,"",RES_hhdet_tes!G30/RES_hhdet_fec!G30)</f>
        <v>0.64617244840594934</v>
      </c>
      <c r="H30" s="169">
        <f>IF(RES_hhdet_tes!H30=0,"",RES_hhdet_tes!H30/RES_hhdet_fec!H30)</f>
        <v>0.65630063231609947</v>
      </c>
      <c r="I30" s="169">
        <f>IF(RES_hhdet_tes!I30=0,"",RES_hhdet_tes!I30/RES_hhdet_fec!I30)</f>
        <v>0.66532817467745187</v>
      </c>
      <c r="J30" s="169">
        <f>IF(RES_hhdet_tes!J30=0,"",RES_hhdet_tes!J30/RES_hhdet_fec!J30)</f>
        <v>0.67623456671078619</v>
      </c>
      <c r="K30" s="169">
        <f>IF(RES_hhdet_tes!K30=0,"",RES_hhdet_tes!K30/RES_hhdet_fec!K30)</f>
        <v>0.67693418411753814</v>
      </c>
      <c r="L30" s="169">
        <f>IF(RES_hhdet_tes!L30=0,"",RES_hhdet_tes!L30/RES_hhdet_fec!L30)</f>
        <v>0.68364083450421109</v>
      </c>
      <c r="M30" s="169">
        <f>IF(RES_hhdet_tes!M30=0,"",RES_hhdet_tes!M30/RES_hhdet_fec!M30)</f>
        <v>0.68863952168860265</v>
      </c>
      <c r="N30" s="169">
        <f>IF(RES_hhdet_tes!N30=0,"",RES_hhdet_tes!N30/RES_hhdet_fec!N30)</f>
        <v>0.6914360030048381</v>
      </c>
      <c r="O30" s="169">
        <f>IF(RES_hhdet_tes!O30=0,"",RES_hhdet_tes!O30/RES_hhdet_fec!O30)</f>
        <v>0.7028983869519243</v>
      </c>
      <c r="P30" s="169">
        <f>IF(RES_hhdet_tes!P30=0,"",RES_hhdet_tes!P30/RES_hhdet_fec!P30)</f>
        <v>0.7079939686217146</v>
      </c>
      <c r="Q30" s="169">
        <f>IF(RES_hhdet_tes!Q30=0,"",RES_hhdet_tes!Q30/RES_hhdet_fec!Q30)</f>
        <v>0.71277754262975368</v>
      </c>
    </row>
    <row r="31" spans="1:17" ht="12" customHeight="1" x14ac:dyDescent="0.25">
      <c r="A31" s="167" t="s">
        <v>169</v>
      </c>
      <c r="B31" s="174">
        <f>IF(RES_hhdet_tes!B31=0,"",RES_hhdet_tes!B31/RES_hhdet_fec!B31)</f>
        <v>0.52074517550901678</v>
      </c>
      <c r="C31" s="174">
        <f>IF(RES_hhdet_tes!C31=0,"",RES_hhdet_tes!C31/RES_hhdet_fec!C31)</f>
        <v>0.52294751778074433</v>
      </c>
      <c r="D31" s="174">
        <f>IF(RES_hhdet_tes!D31=0,"",RES_hhdet_tes!D31/RES_hhdet_fec!D31)</f>
        <v>0.52860440245690932</v>
      </c>
      <c r="E31" s="174">
        <f>IF(RES_hhdet_tes!E31=0,"",RES_hhdet_tes!E31/RES_hhdet_fec!E31)</f>
        <v>0.53493426864916294</v>
      </c>
      <c r="F31" s="174">
        <f>IF(RES_hhdet_tes!F31=0,"",RES_hhdet_tes!F31/RES_hhdet_fec!F31)</f>
        <v>0.5398592865285281</v>
      </c>
      <c r="G31" s="174">
        <f>IF(RES_hhdet_tes!G31=0,"",RES_hhdet_tes!G31/RES_hhdet_fec!G31)</f>
        <v>0.54773506226660729</v>
      </c>
      <c r="H31" s="174">
        <f>IF(RES_hhdet_tes!H31=0,"",RES_hhdet_tes!H31/RES_hhdet_fec!H31)</f>
        <v>0.55630770701224141</v>
      </c>
      <c r="I31" s="174">
        <f>IF(RES_hhdet_tes!I31=0,"",RES_hhdet_tes!I31/RES_hhdet_fec!I31)</f>
        <v>0.56778775334209708</v>
      </c>
      <c r="J31" s="174">
        <f>IF(RES_hhdet_tes!J31=0,"",RES_hhdet_tes!J31/RES_hhdet_fec!J31)</f>
        <v>0.57765465190722287</v>
      </c>
      <c r="K31" s="174">
        <f>IF(RES_hhdet_tes!K31=0,"",RES_hhdet_tes!K31/RES_hhdet_fec!K31)</f>
        <v>0.57856843728711416</v>
      </c>
      <c r="L31" s="174">
        <f>IF(RES_hhdet_tes!L31=0,"",RES_hhdet_tes!L31/RES_hhdet_fec!L31)</f>
        <v>0.57970374120004409</v>
      </c>
      <c r="M31" s="174">
        <f>IF(RES_hhdet_tes!M31=0,"",RES_hhdet_tes!M31/RES_hhdet_fec!M31)</f>
        <v>0.58480792798248293</v>
      </c>
      <c r="N31" s="174">
        <f>IF(RES_hhdet_tes!N31=0,"",RES_hhdet_tes!N31/RES_hhdet_fec!N31)</f>
        <v>0.58760240543059306</v>
      </c>
      <c r="O31" s="174">
        <f>IF(RES_hhdet_tes!O31=0,"",RES_hhdet_tes!O31/RES_hhdet_fec!O31)</f>
        <v>0.59991134065384222</v>
      </c>
      <c r="P31" s="174">
        <f>IF(RES_hhdet_tes!P31=0,"",RES_hhdet_tes!P31/RES_hhdet_fec!P31)</f>
        <v>0.6034737801810437</v>
      </c>
      <c r="Q31" s="174">
        <f>IF(RES_hhdet_tes!Q31=0,"",RES_hhdet_tes!Q31/RES_hhdet_fec!Q31)</f>
        <v>0.6047512522610583</v>
      </c>
    </row>
    <row r="32" spans="1:17" ht="12" customHeight="1" x14ac:dyDescent="0.25">
      <c r="A32" s="167" t="s">
        <v>168</v>
      </c>
      <c r="B32" s="174">
        <f>IF(RES_hhdet_tes!B32=0,"",RES_hhdet_tes!B32/RES_hhdet_fec!B32)</f>
        <v>0.62559444585940749</v>
      </c>
      <c r="C32" s="174">
        <f>IF(RES_hhdet_tes!C32=0,"",RES_hhdet_tes!C32/RES_hhdet_fec!C32)</f>
        <v>0.60724827124255987</v>
      </c>
      <c r="D32" s="174">
        <f>IF(RES_hhdet_tes!D32=0,"",RES_hhdet_tes!D32/RES_hhdet_fec!D32)</f>
        <v>0.64799438863954362</v>
      </c>
      <c r="E32" s="174">
        <f>IF(RES_hhdet_tes!E32=0,"",RES_hhdet_tes!E32/RES_hhdet_fec!E32)</f>
        <v>0.65238065942608769</v>
      </c>
      <c r="F32" s="174">
        <f>IF(RES_hhdet_tes!F32=0,"",RES_hhdet_tes!F32/RES_hhdet_fec!F32)</f>
        <v>0.66458159748384316</v>
      </c>
      <c r="G32" s="174">
        <f>IF(RES_hhdet_tes!G32=0,"",RES_hhdet_tes!G32/RES_hhdet_fec!G32)</f>
        <v>0.67539041173713354</v>
      </c>
      <c r="H32" s="174">
        <f>IF(RES_hhdet_tes!H32=0,"",RES_hhdet_tes!H32/RES_hhdet_fec!H32)</f>
        <v>0.67946645955607543</v>
      </c>
      <c r="I32" s="174">
        <f>IF(RES_hhdet_tes!I32=0,"",RES_hhdet_tes!I32/RES_hhdet_fec!I32)</f>
        <v>0.6861602908098261</v>
      </c>
      <c r="J32" s="174">
        <f>IF(RES_hhdet_tes!J32=0,"",RES_hhdet_tes!J32/RES_hhdet_fec!J32)</f>
        <v>0.69106538475021506</v>
      </c>
      <c r="K32" s="174">
        <f>IF(RES_hhdet_tes!K32=0,"",RES_hhdet_tes!K32/RES_hhdet_fec!K32)</f>
        <v>0.6941614048021777</v>
      </c>
      <c r="L32" s="174">
        <f>IF(RES_hhdet_tes!L32=0,"",RES_hhdet_tes!L32/RES_hhdet_fec!L32)</f>
        <v>0.69670438596680462</v>
      </c>
      <c r="M32" s="174">
        <f>IF(RES_hhdet_tes!M32=0,"",RES_hhdet_tes!M32/RES_hhdet_fec!M32)</f>
        <v>0.69774819083321815</v>
      </c>
      <c r="N32" s="174">
        <f>IF(RES_hhdet_tes!N32=0,"",RES_hhdet_tes!N32/RES_hhdet_fec!N32)</f>
        <v>0.69801218305609514</v>
      </c>
      <c r="O32" s="174">
        <f>IF(RES_hhdet_tes!O32=0,"",RES_hhdet_tes!O32/RES_hhdet_fec!O32)</f>
        <v>0.70601689903752352</v>
      </c>
      <c r="P32" s="174">
        <f>IF(RES_hhdet_tes!P32=0,"",RES_hhdet_tes!P32/RES_hhdet_fec!P32)</f>
        <v>0.70777146436260718</v>
      </c>
      <c r="Q32" s="174">
        <f>IF(RES_hhdet_tes!Q32=0,"",RES_hhdet_tes!Q32/RES_hhdet_fec!Q32)</f>
        <v>0.70797155258630884</v>
      </c>
    </row>
    <row r="33" spans="1:17" ht="12" customHeight="1" x14ac:dyDescent="0.25">
      <c r="A33" s="166" t="s">
        <v>57</v>
      </c>
      <c r="B33" s="173">
        <f>IF(RES_hhdet_tes!B33=0,"",RES_hhdet_tes!B33/RES_hhdet_fec!B33)</f>
        <v>0.52074517550901689</v>
      </c>
      <c r="C33" s="173">
        <f>IF(RES_hhdet_tes!C33=0,"",RES_hhdet_tes!C33/RES_hhdet_fec!C33)</f>
        <v>0.52294751778074411</v>
      </c>
      <c r="D33" s="173">
        <f>IF(RES_hhdet_tes!D33=0,"",RES_hhdet_tes!D33/RES_hhdet_fec!D33)</f>
        <v>0.54727024889210341</v>
      </c>
      <c r="E33" s="173">
        <f>IF(RES_hhdet_tes!E33=0,"",RES_hhdet_tes!E33/RES_hhdet_fec!E33)</f>
        <v>0.55368463884587227</v>
      </c>
      <c r="F33" s="173">
        <f>IF(RES_hhdet_tes!F33=0,"",RES_hhdet_tes!F33/RES_hhdet_fec!F33)</f>
        <v>0.56668343508930652</v>
      </c>
      <c r="G33" s="173">
        <f>IF(RES_hhdet_tes!G33=0,"",RES_hhdet_tes!G33/RES_hhdet_fec!G33)</f>
        <v>0.57956581156439413</v>
      </c>
      <c r="H33" s="173">
        <f>IF(RES_hhdet_tes!H33=0,"",RES_hhdet_tes!H33/RES_hhdet_fec!H33)</f>
        <v>0.58390713478910217</v>
      </c>
      <c r="I33" s="173">
        <f>IF(RES_hhdet_tes!I33=0,"",RES_hhdet_tes!I33/RES_hhdet_fec!I33)</f>
        <v>0.59147457561464689</v>
      </c>
      <c r="J33" s="173">
        <f>IF(RES_hhdet_tes!J33=0,"",RES_hhdet_tes!J33/RES_hhdet_fec!J33)</f>
        <v>0.59665307904361009</v>
      </c>
      <c r="K33" s="173">
        <f>IF(RES_hhdet_tes!K33=0,"",RES_hhdet_tes!K33/RES_hhdet_fec!K33)</f>
        <v>0.59956242063857301</v>
      </c>
      <c r="L33" s="173">
        <f>IF(RES_hhdet_tes!L33=0,"",RES_hhdet_tes!L33/RES_hhdet_fec!L33)</f>
        <v>0.60202535824161796</v>
      </c>
      <c r="M33" s="173">
        <f>IF(RES_hhdet_tes!M33=0,"",RES_hhdet_tes!M33/RES_hhdet_fec!M33)</f>
        <v>0.60329852362439329</v>
      </c>
      <c r="N33" s="173">
        <f>IF(RES_hhdet_tes!N33=0,"",RES_hhdet_tes!N33/RES_hhdet_fec!N33)</f>
        <v>0.6034008175551332</v>
      </c>
      <c r="O33" s="173">
        <f>IF(RES_hhdet_tes!O33=0,"",RES_hhdet_tes!O33/RES_hhdet_fec!O33)</f>
        <v>0.61365289436342718</v>
      </c>
      <c r="P33" s="173">
        <f>IF(RES_hhdet_tes!P33=0,"",RES_hhdet_tes!P33/RES_hhdet_fec!P33)</f>
        <v>0.61574821443115602</v>
      </c>
      <c r="Q33" s="173">
        <f>IF(RES_hhdet_tes!Q33=0,"",RES_hhdet_tes!Q33/RES_hhdet_fec!Q33)</f>
        <v>0.61576439008791495</v>
      </c>
    </row>
    <row r="34" spans="1:17" ht="12" customHeight="1" x14ac:dyDescent="0.25">
      <c r="A34" s="147" t="s">
        <v>59</v>
      </c>
      <c r="B34" s="172">
        <f>IF(RES_hhdet_tes!B34=0,"",RES_hhdet_tes!B34/RES_hhdet_fec!B34)</f>
        <v>0.99999999999999967</v>
      </c>
      <c r="C34" s="172">
        <f>IF(RES_hhdet_tes!C34=0,"",RES_hhdet_tes!C34/RES_hhdet_fec!C34)</f>
        <v>0.99999999999999978</v>
      </c>
      <c r="D34" s="172">
        <f>IF(RES_hhdet_tes!D34=0,"",RES_hhdet_tes!D34/RES_hhdet_fec!D34)</f>
        <v>1</v>
      </c>
      <c r="E34" s="172">
        <f>IF(RES_hhdet_tes!E34=0,"",RES_hhdet_tes!E34/RES_hhdet_fec!E34)</f>
        <v>1</v>
      </c>
      <c r="F34" s="172">
        <f>IF(RES_hhdet_tes!F34=0,"",RES_hhdet_tes!F34/RES_hhdet_fec!F34)</f>
        <v>1.0000000000000004</v>
      </c>
      <c r="G34" s="172">
        <f>IF(RES_hhdet_tes!G34=0,"",RES_hhdet_tes!G34/RES_hhdet_fec!G34)</f>
        <v>1</v>
      </c>
      <c r="H34" s="172">
        <f>IF(RES_hhdet_tes!H34=0,"",RES_hhdet_tes!H34/RES_hhdet_fec!H34)</f>
        <v>1</v>
      </c>
      <c r="I34" s="172">
        <f>IF(RES_hhdet_tes!I34=0,"",RES_hhdet_tes!I34/RES_hhdet_fec!I34)</f>
        <v>1</v>
      </c>
      <c r="J34" s="172">
        <f>IF(RES_hhdet_tes!J34=0,"",RES_hhdet_tes!J34/RES_hhdet_fec!J34)</f>
        <v>0.99999999999999989</v>
      </c>
      <c r="K34" s="172">
        <f>IF(RES_hhdet_tes!K34=0,"",RES_hhdet_tes!K34/RES_hhdet_fec!K34)</f>
        <v>1</v>
      </c>
      <c r="L34" s="172">
        <f>IF(RES_hhdet_tes!L34=0,"",RES_hhdet_tes!L34/RES_hhdet_fec!L34)</f>
        <v>0.99999999999999978</v>
      </c>
      <c r="M34" s="172">
        <f>IF(RES_hhdet_tes!M34=0,"",RES_hhdet_tes!M34/RES_hhdet_fec!M34)</f>
        <v>1.0000000000000002</v>
      </c>
      <c r="N34" s="172">
        <f>IF(RES_hhdet_tes!N34=0,"",RES_hhdet_tes!N34/RES_hhdet_fec!N34)</f>
        <v>1</v>
      </c>
      <c r="O34" s="172">
        <f>IF(RES_hhdet_tes!O34=0,"",RES_hhdet_tes!O34/RES_hhdet_fec!O34)</f>
        <v>1</v>
      </c>
      <c r="P34" s="172">
        <f>IF(RES_hhdet_tes!P34=0,"",RES_hhdet_tes!P34/RES_hhdet_fec!P34)</f>
        <v>1.0000000000000002</v>
      </c>
      <c r="Q34" s="172">
        <f>IF(RES_hhdet_tes!Q34=0,"",RES_hhdet_tes!Q34/RES_hhdet_fec!Q34)</f>
        <v>0.99999999999999978</v>
      </c>
    </row>
    <row r="35" spans="1:17" ht="12" customHeight="1" x14ac:dyDescent="0.25">
      <c r="A35" s="163" t="s">
        <v>142</v>
      </c>
      <c r="B35" s="171">
        <f>IF(RES_hhdet_tes!B35=0,"",RES_hhdet_tes!B35/RES_hhdet_fec!B35)</f>
        <v>0.66539661315041032</v>
      </c>
      <c r="C35" s="171">
        <f>IF(RES_hhdet_tes!C35=0,"",RES_hhdet_tes!C35/RES_hhdet_fec!C35)</f>
        <v>0.66863967710066197</v>
      </c>
      <c r="D35" s="171">
        <f>IF(RES_hhdet_tes!D35=0,"",RES_hhdet_tes!D35/RES_hhdet_fec!D35)</f>
        <v>0.67371366473297578</v>
      </c>
      <c r="E35" s="171">
        <f>IF(RES_hhdet_tes!E35=0,"",RES_hhdet_tes!E35/RES_hhdet_fec!E35)</f>
        <v>0.67962950874253003</v>
      </c>
      <c r="F35" s="171">
        <f>IF(RES_hhdet_tes!F35=0,"",RES_hhdet_tes!F35/RES_hhdet_fec!F35)</f>
        <v>0.68572851540365631</v>
      </c>
      <c r="G35" s="171">
        <f>IF(RES_hhdet_tes!G35=0,"",RES_hhdet_tes!G35/RES_hhdet_fec!G35)</f>
        <v>0.69322499632197265</v>
      </c>
      <c r="H35" s="171">
        <f>IF(RES_hhdet_tes!H35=0,"",RES_hhdet_tes!H35/RES_hhdet_fec!H35)</f>
        <v>0.70176913491476023</v>
      </c>
      <c r="I35" s="171">
        <f>IF(RES_hhdet_tes!I35=0,"",RES_hhdet_tes!I35/RES_hhdet_fec!I35)</f>
        <v>0.71119239440965665</v>
      </c>
      <c r="J35" s="171">
        <f>IF(RES_hhdet_tes!J35=0,"",RES_hhdet_tes!J35/RES_hhdet_fec!J35)</f>
        <v>0.7207022362536627</v>
      </c>
      <c r="K35" s="171">
        <f>IF(RES_hhdet_tes!K35=0,"",RES_hhdet_tes!K35/RES_hhdet_fec!K35)</f>
        <v>0.72455513989546039</v>
      </c>
      <c r="L35" s="171">
        <f>IF(RES_hhdet_tes!L35=0,"",RES_hhdet_tes!L35/RES_hhdet_fec!L35)</f>
        <v>0.72982683497792789</v>
      </c>
      <c r="M35" s="171">
        <f>IF(RES_hhdet_tes!M35=0,"",RES_hhdet_tes!M35/RES_hhdet_fec!M35)</f>
        <v>0.73360045099486937</v>
      </c>
      <c r="N35" s="171">
        <f>IF(RES_hhdet_tes!N35=0,"",RES_hhdet_tes!N35/RES_hhdet_fec!N35)</f>
        <v>0.73676282567810347</v>
      </c>
      <c r="O35" s="171">
        <f>IF(RES_hhdet_tes!O35=0,"",RES_hhdet_tes!O35/RES_hhdet_fec!O35)</f>
        <v>0.74510640515690962</v>
      </c>
      <c r="P35" s="171">
        <f>IF(RES_hhdet_tes!P35=0,"",RES_hhdet_tes!P35/RES_hhdet_fec!P35)</f>
        <v>0.75062072347034314</v>
      </c>
      <c r="Q35" s="171">
        <f>IF(RES_hhdet_tes!Q35=0,"",RES_hhdet_tes!Q35/RES_hhdet_fec!Q35)</f>
        <v>0.75571032739037747</v>
      </c>
    </row>
    <row r="36" spans="1:17" ht="12" customHeight="1" x14ac:dyDescent="0.25">
      <c r="A36" s="161" t="s">
        <v>141</v>
      </c>
      <c r="B36" s="170">
        <f>IF(RES_hhdet_tes!B36=0,"",RES_hhdet_tes!B36/RES_hhdet_fec!B36)</f>
        <v>0.74618818403732501</v>
      </c>
      <c r="C36" s="170">
        <f>IF(RES_hhdet_tes!C36=0,"",RES_hhdet_tes!C36/RES_hhdet_fec!C36)</f>
        <v>0.73207602853034925</v>
      </c>
      <c r="D36" s="170">
        <f>IF(RES_hhdet_tes!D36=0,"",RES_hhdet_tes!D36/RES_hhdet_fec!D36)</f>
        <v>0.76699635593217375</v>
      </c>
      <c r="E36" s="170">
        <f>IF(RES_hhdet_tes!E36=0,"",RES_hhdet_tes!E36/RES_hhdet_fec!E36)</f>
        <v>0.77019186892544356</v>
      </c>
      <c r="F36" s="170">
        <f>IF(RES_hhdet_tes!F36=0,"",RES_hhdet_tes!F36/RES_hhdet_fec!F36)</f>
        <v>0.77876506519214717</v>
      </c>
      <c r="G36" s="170">
        <f>IF(RES_hhdet_tes!G36=0,"",RES_hhdet_tes!G36/RES_hhdet_fec!G36)</f>
        <v>0.78724076187488823</v>
      </c>
      <c r="H36" s="170">
        <f>IF(RES_hhdet_tes!H36=0,"",RES_hhdet_tes!H36/RES_hhdet_fec!H36)</f>
        <v>0.78836643127632577</v>
      </c>
      <c r="I36" s="170">
        <f>IF(RES_hhdet_tes!I36=0,"",RES_hhdet_tes!I36/RES_hhdet_fec!I36)</f>
        <v>0.79794974226484183</v>
      </c>
      <c r="J36" s="170">
        <f>IF(RES_hhdet_tes!J36=0,"",RES_hhdet_tes!J36/RES_hhdet_fec!J36)</f>
        <v>0.80264278056592764</v>
      </c>
      <c r="K36" s="170">
        <f>IF(RES_hhdet_tes!K36=0,"",RES_hhdet_tes!K36/RES_hhdet_fec!K36)</f>
        <v>0.81222310682531274</v>
      </c>
      <c r="L36" s="170">
        <f>IF(RES_hhdet_tes!L36=0,"",RES_hhdet_tes!L36/RES_hhdet_fec!L36)</f>
        <v>0.81290412258306421</v>
      </c>
      <c r="M36" s="170">
        <f>IF(RES_hhdet_tes!M36=0,"",RES_hhdet_tes!M36/RES_hhdet_fec!M36)</f>
        <v>0.81416900340474874</v>
      </c>
      <c r="N36" s="170">
        <f>IF(RES_hhdet_tes!N36=0,"",RES_hhdet_tes!N36/RES_hhdet_fec!N36)</f>
        <v>0.81521235286874982</v>
      </c>
      <c r="O36" s="170">
        <f>IF(RES_hhdet_tes!O36=0,"",RES_hhdet_tes!O36/RES_hhdet_fec!O36)</f>
        <v>0.81953882651905074</v>
      </c>
      <c r="P36" s="170">
        <f>IF(RES_hhdet_tes!P36=0,"",RES_hhdet_tes!P36/RES_hhdet_fec!P36)</f>
        <v>0.82169768215006633</v>
      </c>
      <c r="Q36" s="170">
        <f>IF(RES_hhdet_tes!Q36=0,"",RES_hhdet_tes!Q36/RES_hhdet_fec!Q36)</f>
        <v>0.82100047689882349</v>
      </c>
    </row>
    <row r="37" spans="1:17" ht="12" customHeight="1" x14ac:dyDescent="0.25">
      <c r="A37" s="148" t="s">
        <v>60</v>
      </c>
      <c r="B37" s="73">
        <f>IF(RES_hhdet_tes!B37=0,"",RES_hhdet_tes!B37/RES_hhdet_fec!B37)</f>
        <v>0.66539661315041021</v>
      </c>
      <c r="C37" s="73">
        <f>IF(RES_hhdet_tes!C37=0,"",RES_hhdet_tes!C37/RES_hhdet_fec!C37)</f>
        <v>0.66863967710066186</v>
      </c>
      <c r="D37" s="73">
        <f>IF(RES_hhdet_tes!D37=0,"",RES_hhdet_tes!D37/RES_hhdet_fec!D37)</f>
        <v>0.68881769849261132</v>
      </c>
      <c r="E37" s="73">
        <f>IF(RES_hhdet_tes!E37=0,"",RES_hhdet_tes!E37/RES_hhdet_fec!E37)</f>
        <v>0.69540953072740486</v>
      </c>
      <c r="F37" s="73">
        <f>IF(RES_hhdet_tes!F37=0,"",RES_hhdet_tes!F37/RES_hhdet_fec!F37)</f>
        <v>0.70742936184049343</v>
      </c>
      <c r="G37" s="73">
        <f>IF(RES_hhdet_tes!G37=0,"",RES_hhdet_tes!G37/RES_hhdet_fec!G37)</f>
        <v>0.71702455826419287</v>
      </c>
      <c r="H37" s="73">
        <f>IF(RES_hhdet_tes!H37=0,"",RES_hhdet_tes!H37/RES_hhdet_fec!H37)</f>
        <v>0.72220322801077053</v>
      </c>
      <c r="I37" s="73">
        <f>IF(RES_hhdet_tes!I37=0,"",RES_hhdet_tes!I37/RES_hhdet_fec!I37)</f>
        <v>0.73146994136972232</v>
      </c>
      <c r="J37" s="73">
        <f>IF(RES_hhdet_tes!J37=0,"",RES_hhdet_tes!J37/RES_hhdet_fec!J37)</f>
        <v>0.73797899088310881</v>
      </c>
      <c r="K37" s="73">
        <f>IF(RES_hhdet_tes!K37=0,"",RES_hhdet_tes!K37/RES_hhdet_fec!K37)</f>
        <v>0.7425138397097929</v>
      </c>
      <c r="L37" s="73">
        <f>IF(RES_hhdet_tes!L37=0,"",RES_hhdet_tes!L37/RES_hhdet_fec!L37)</f>
        <v>0.74693386919927518</v>
      </c>
      <c r="M37" s="73">
        <f>IF(RES_hhdet_tes!M37=0,"",RES_hhdet_tes!M37/RES_hhdet_fec!M37)</f>
        <v>0.7487295359644085</v>
      </c>
      <c r="N37" s="73">
        <f>IF(RES_hhdet_tes!N37=0,"",RES_hhdet_tes!N37/RES_hhdet_fec!N37)</f>
        <v>0.7489468034335528</v>
      </c>
      <c r="O37" s="73">
        <f>IF(RES_hhdet_tes!O37=0,"",RES_hhdet_tes!O37/RES_hhdet_fec!O37)</f>
        <v>0.75821030753364504</v>
      </c>
      <c r="P37" s="73">
        <f>IF(RES_hhdet_tes!P37=0,"",RES_hhdet_tes!P37/RES_hhdet_fec!P37)</f>
        <v>0.76136796092522452</v>
      </c>
      <c r="Q37" s="73">
        <f>IF(RES_hhdet_tes!Q37=0,"",RES_hhdet_tes!Q37/RES_hhdet_fec!Q37)</f>
        <v>0.76312628294914997</v>
      </c>
    </row>
    <row r="38" spans="1:17" ht="12" customHeight="1" x14ac:dyDescent="0.25">
      <c r="A38" s="148" t="s">
        <v>59</v>
      </c>
      <c r="B38" s="73">
        <f>IF(RES_hhdet_tes!B38=0,"",RES_hhdet_tes!B38/RES_hhdet_fec!B38)</f>
        <v>1</v>
      </c>
      <c r="C38" s="73">
        <f>IF(RES_hhdet_tes!C38=0,"",RES_hhdet_tes!C38/RES_hhdet_fec!C38)</f>
        <v>0.99999999999999978</v>
      </c>
      <c r="D38" s="73">
        <f>IF(RES_hhdet_tes!D38=0,"",RES_hhdet_tes!D38/RES_hhdet_fec!D38)</f>
        <v>1</v>
      </c>
      <c r="E38" s="73">
        <f>IF(RES_hhdet_tes!E38=0,"",RES_hhdet_tes!E38/RES_hhdet_fec!E38)</f>
        <v>1.0000000000000002</v>
      </c>
      <c r="F38" s="73">
        <f>IF(RES_hhdet_tes!F38=0,"",RES_hhdet_tes!F38/RES_hhdet_fec!F38)</f>
        <v>0.99999999999999989</v>
      </c>
      <c r="G38" s="73">
        <f>IF(RES_hhdet_tes!G38=0,"",RES_hhdet_tes!G38/RES_hhdet_fec!G38)</f>
        <v>1</v>
      </c>
      <c r="H38" s="73">
        <f>IF(RES_hhdet_tes!H38=0,"",RES_hhdet_tes!H38/RES_hhdet_fec!H38)</f>
        <v>1.0000000000000002</v>
      </c>
      <c r="I38" s="73">
        <f>IF(RES_hhdet_tes!I38=0,"",RES_hhdet_tes!I38/RES_hhdet_fec!I38)</f>
        <v>0.99999999999999978</v>
      </c>
      <c r="J38" s="73">
        <f>IF(RES_hhdet_tes!J38=0,"",RES_hhdet_tes!J38/RES_hhdet_fec!J38)</f>
        <v>0.99999999999999944</v>
      </c>
      <c r="K38" s="73">
        <f>IF(RES_hhdet_tes!K38=0,"",RES_hhdet_tes!K38/RES_hhdet_fec!K38)</f>
        <v>1</v>
      </c>
      <c r="L38" s="73">
        <f>IF(RES_hhdet_tes!L38=0,"",RES_hhdet_tes!L38/RES_hhdet_fec!L38)</f>
        <v>1</v>
      </c>
      <c r="M38" s="73">
        <f>IF(RES_hhdet_tes!M38=0,"",RES_hhdet_tes!M38/RES_hhdet_fec!M38)</f>
        <v>1</v>
      </c>
      <c r="N38" s="73">
        <f>IF(RES_hhdet_tes!N38=0,"",RES_hhdet_tes!N38/RES_hhdet_fec!N38)</f>
        <v>0.99999999999999978</v>
      </c>
      <c r="O38" s="73">
        <f>IF(RES_hhdet_tes!O38=0,"",RES_hhdet_tes!O38/RES_hhdet_fec!O38)</f>
        <v>0.99999999999999956</v>
      </c>
      <c r="P38" s="73">
        <f>IF(RES_hhdet_tes!P38=0,"",RES_hhdet_tes!P38/RES_hhdet_fec!P38)</f>
        <v>1.0000000000000004</v>
      </c>
      <c r="Q38" s="73">
        <f>IF(RES_hhdet_tes!Q38=0,"",RES_hhdet_tes!Q38/RES_hhdet_fec!Q38)</f>
        <v>1</v>
      </c>
    </row>
    <row r="39" spans="1:17" ht="12" customHeight="1" x14ac:dyDescent="0.25">
      <c r="A39" s="158" t="s">
        <v>62</v>
      </c>
      <c r="B39" s="169">
        <f>IF(RES_hhdet_tes!B39=0,"",RES_hhdet_tes!B39/RES_hhdet_fec!B39)</f>
        <v>0.70510893513838135</v>
      </c>
      <c r="C39" s="169">
        <f>IF(RES_hhdet_tes!C39=0,"",RES_hhdet_tes!C39/RES_hhdet_fec!C39)</f>
        <v>0.69253617444491067</v>
      </c>
      <c r="D39" s="169">
        <f>IF(RES_hhdet_tes!D39=0,"",RES_hhdet_tes!D39/RES_hhdet_fec!D39)</f>
        <v>0.71061169305352745</v>
      </c>
      <c r="E39" s="169">
        <f>IF(RES_hhdet_tes!E39=0,"",RES_hhdet_tes!E39/RES_hhdet_fec!E39)</f>
        <v>0.72339886499236361</v>
      </c>
      <c r="F39" s="169">
        <f>IF(RES_hhdet_tes!F39=0,"",RES_hhdet_tes!F39/RES_hhdet_fec!F39)</f>
        <v>0.71787370873061729</v>
      </c>
      <c r="G39" s="169">
        <f>IF(RES_hhdet_tes!G39=0,"",RES_hhdet_tes!G39/RES_hhdet_fec!G39)</f>
        <v>0.71432881857341213</v>
      </c>
      <c r="H39" s="169">
        <f>IF(RES_hhdet_tes!H39=0,"",RES_hhdet_tes!H39/RES_hhdet_fec!H39)</f>
        <v>0.69543722083407844</v>
      </c>
      <c r="I39" s="169">
        <f>IF(RES_hhdet_tes!I39=0,"",RES_hhdet_tes!I39/RES_hhdet_fec!I39)</f>
        <v>0.74852920570709436</v>
      </c>
      <c r="J39" s="169">
        <f>IF(RES_hhdet_tes!J39=0,"",RES_hhdet_tes!J39/RES_hhdet_fec!J39)</f>
        <v>0.745924382510749</v>
      </c>
      <c r="K39" s="169">
        <f>IF(RES_hhdet_tes!K39=0,"",RES_hhdet_tes!K39/RES_hhdet_fec!K39)</f>
        <v>0.79715805314903654</v>
      </c>
      <c r="L39" s="169">
        <f>IF(RES_hhdet_tes!L39=0,"",RES_hhdet_tes!L39/RES_hhdet_fec!L39)</f>
        <v>0.77201238651742332</v>
      </c>
      <c r="M39" s="169">
        <f>IF(RES_hhdet_tes!M39=0,"",RES_hhdet_tes!M39/RES_hhdet_fec!M39)</f>
        <v>0.79007456498990625</v>
      </c>
      <c r="N39" s="169">
        <f>IF(RES_hhdet_tes!N39=0,"",RES_hhdet_tes!N39/RES_hhdet_fec!N39)</f>
        <v>0.8192828998659788</v>
      </c>
      <c r="O39" s="169">
        <f>IF(RES_hhdet_tes!O39=0,"",RES_hhdet_tes!O39/RES_hhdet_fec!O39)</f>
        <v>0.72874575388061125</v>
      </c>
      <c r="P39" s="169">
        <f>IF(RES_hhdet_tes!P39=0,"",RES_hhdet_tes!P39/RES_hhdet_fec!P39)</f>
        <v>0.7652907708352461</v>
      </c>
      <c r="Q39" s="169">
        <f>IF(RES_hhdet_tes!Q39=0,"",RES_hhdet_tes!Q39/RES_hhdet_fec!Q39)</f>
        <v>0.77673071871415189</v>
      </c>
    </row>
    <row r="40" spans="1:17" ht="12" customHeight="1" x14ac:dyDescent="0.25">
      <c r="A40" s="23" t="s">
        <v>57</v>
      </c>
      <c r="B40" s="73">
        <f>IF(RES_hhdet_tes!B40=0,"",RES_hhdet_tes!B40/RES_hhdet_fec!B40)</f>
        <v>0.40052208174551296</v>
      </c>
      <c r="C40" s="73">
        <f>IF(RES_hhdet_tes!C40=0,"",RES_hhdet_tes!C40/RES_hhdet_fec!C40)</f>
        <v>0.41239878807332953</v>
      </c>
      <c r="D40" s="73">
        <f>IF(RES_hhdet_tes!D40=0,"",RES_hhdet_tes!D40/RES_hhdet_fec!D40)</f>
        <v>0.41518185895391585</v>
      </c>
      <c r="E40" s="73">
        <f>IF(RES_hhdet_tes!E40=0,"",RES_hhdet_tes!E40/RES_hhdet_fec!E40)</f>
        <v>0.42835199426004567</v>
      </c>
      <c r="F40" s="73">
        <f>IF(RES_hhdet_tes!F40=0,"",RES_hhdet_tes!F40/RES_hhdet_fec!F40)</f>
        <v>0.43483711775468525</v>
      </c>
      <c r="G40" s="73">
        <f>IF(RES_hhdet_tes!G40=0,"",RES_hhdet_tes!G40/RES_hhdet_fec!G40)</f>
        <v>0.44311515754119529</v>
      </c>
      <c r="H40" s="73">
        <f>IF(RES_hhdet_tes!H40=0,"",RES_hhdet_tes!H40/RES_hhdet_fec!H40)</f>
        <v>0.44865935895722819</v>
      </c>
      <c r="I40" s="73">
        <f>IF(RES_hhdet_tes!I40=0,"",RES_hhdet_tes!I40/RES_hhdet_fec!I40)</f>
        <v>0.45548184017407289</v>
      </c>
      <c r="J40" s="73">
        <f>IF(RES_hhdet_tes!J40=0,"",RES_hhdet_tes!J40/RES_hhdet_fec!J40)</f>
        <v>0.4591018542583708</v>
      </c>
      <c r="K40" s="73">
        <f>IF(RES_hhdet_tes!K40=0,"",RES_hhdet_tes!K40/RES_hhdet_fec!K40)</f>
        <v>0.46371269537849424</v>
      </c>
      <c r="L40" s="73">
        <f>IF(RES_hhdet_tes!L40=0,"",RES_hhdet_tes!L40/RES_hhdet_fec!L40)</f>
        <v>0.46821750497347958</v>
      </c>
      <c r="M40" s="73">
        <f>IF(RES_hhdet_tes!M40=0,"",RES_hhdet_tes!M40/RES_hhdet_fec!M40)</f>
        <v>0.47086481836469185</v>
      </c>
      <c r="N40" s="73">
        <f>IF(RES_hhdet_tes!N40=0,"",RES_hhdet_tes!N40/RES_hhdet_fec!N40)</f>
        <v>0.47300148586730933</v>
      </c>
      <c r="O40" s="73">
        <f>IF(RES_hhdet_tes!O40=0,"",RES_hhdet_tes!O40/RES_hhdet_fec!O40)</f>
        <v>0.4794855680345112</v>
      </c>
      <c r="P40" s="73">
        <f>IF(RES_hhdet_tes!P40=0,"",RES_hhdet_tes!P40/RES_hhdet_fec!P40)</f>
        <v>0.48049217304177416</v>
      </c>
      <c r="Q40" s="73">
        <f>IF(RES_hhdet_tes!Q40=0,"",RES_hhdet_tes!Q40/RES_hhdet_fec!Q40)</f>
        <v>0.480492173041774</v>
      </c>
    </row>
    <row r="41" spans="1:17" ht="12" customHeight="1" x14ac:dyDescent="0.25">
      <c r="A41" s="29" t="s">
        <v>140</v>
      </c>
      <c r="B41" s="65">
        <f>IF(RES_hhdet_tes!B41=0,"",RES_hhdet_tes!B41/RES_hhdet_fec!B41)</f>
        <v>0.78497631688479608</v>
      </c>
      <c r="C41" s="65">
        <f>IF(RES_hhdet_tes!C41=0,"",RES_hhdet_tes!C41/RES_hhdet_fec!C41)</f>
        <v>0.78689581503792649</v>
      </c>
      <c r="D41" s="65">
        <f>IF(RES_hhdet_tes!D41=0,"",RES_hhdet_tes!D41/RES_hhdet_fec!D41)</f>
        <v>0.79307109271990528</v>
      </c>
      <c r="E41" s="65">
        <f>IF(RES_hhdet_tes!E41=0,"",RES_hhdet_tes!E41/RES_hhdet_fec!E41)</f>
        <v>0.79858297609974127</v>
      </c>
      <c r="F41" s="65">
        <f>IF(RES_hhdet_tes!F41=0,"",RES_hhdet_tes!F41/RES_hhdet_fec!F41)</f>
        <v>0.80316156916766657</v>
      </c>
      <c r="G41" s="65">
        <f>IF(RES_hhdet_tes!G41=0,"",RES_hhdet_tes!G41/RES_hhdet_fec!G41)</f>
        <v>0.80904956667558281</v>
      </c>
      <c r="H41" s="65">
        <f>IF(RES_hhdet_tes!H41=0,"",RES_hhdet_tes!H41/RES_hhdet_fec!H41)</f>
        <v>0.81471244533212106</v>
      </c>
      <c r="I41" s="65">
        <f>IF(RES_hhdet_tes!I41=0,"",RES_hhdet_tes!I41/RES_hhdet_fec!I41)</f>
        <v>0.82494477162014468</v>
      </c>
      <c r="J41" s="65">
        <f>IF(RES_hhdet_tes!J41=0,"",RES_hhdet_tes!J41/RES_hhdet_fec!J41)</f>
        <v>0.83222755186816522</v>
      </c>
      <c r="K41" s="65">
        <f>IF(RES_hhdet_tes!K41=0,"",RES_hhdet_tes!K41/RES_hhdet_fec!K41)</f>
        <v>0.83498521436311435</v>
      </c>
      <c r="L41" s="65">
        <f>IF(RES_hhdet_tes!L41=0,"",RES_hhdet_tes!L41/RES_hhdet_fec!L41)</f>
        <v>0.8382431595021973</v>
      </c>
      <c r="M41" s="65">
        <f>IF(RES_hhdet_tes!M41=0,"",RES_hhdet_tes!M41/RES_hhdet_fec!M41)</f>
        <v>0.84102684540383255</v>
      </c>
      <c r="N41" s="65">
        <f>IF(RES_hhdet_tes!N41=0,"",RES_hhdet_tes!N41/RES_hhdet_fec!N41)</f>
        <v>0.84218948634982216</v>
      </c>
      <c r="O41" s="65">
        <f>IF(RES_hhdet_tes!O41=0,"",RES_hhdet_tes!O41/RES_hhdet_fec!O41)</f>
        <v>0.84465925182283563</v>
      </c>
      <c r="P41" s="65">
        <f>IF(RES_hhdet_tes!P41=0,"",RES_hhdet_tes!P41/RES_hhdet_fec!P41)</f>
        <v>0.84734694881980033</v>
      </c>
      <c r="Q41" s="65">
        <f>IF(RES_hhdet_tes!Q41=0,"",RES_hhdet_tes!Q41/RES_hhdet_fec!Q41)</f>
        <v>0.85229587512295268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>
        <f>IF(RES_hhdet_tes!B43=0,"",RES_hhdet_tes!B43/RES_hhdet_fec!B43)</f>
        <v>0.5791144915789157</v>
      </c>
      <c r="C43" s="175">
        <f>IF(RES_hhdet_tes!C43=0,"",RES_hhdet_tes!C43/RES_hhdet_fec!C43)</f>
        <v>0.58702202725692276</v>
      </c>
      <c r="D43" s="175">
        <f>IF(RES_hhdet_tes!D43=0,"",RES_hhdet_tes!D43/RES_hhdet_fec!D43)</f>
        <v>0.59061073177169576</v>
      </c>
      <c r="E43" s="175">
        <f>IF(RES_hhdet_tes!E43=0,"",RES_hhdet_tes!E43/RES_hhdet_fec!E43)</f>
        <v>0.5971252397378064</v>
      </c>
      <c r="F43" s="175">
        <f>IF(RES_hhdet_tes!F43=0,"",RES_hhdet_tes!F43/RES_hhdet_fec!F43)</f>
        <v>0.60215613844411409</v>
      </c>
      <c r="G43" s="175">
        <f>IF(RES_hhdet_tes!G43=0,"",RES_hhdet_tes!G43/RES_hhdet_fec!G43)</f>
        <v>0.60906712527605011</v>
      </c>
      <c r="H43" s="175">
        <f>IF(RES_hhdet_tes!H43=0,"",RES_hhdet_tes!H43/RES_hhdet_fec!H43)</f>
        <v>0.6164199872492564</v>
      </c>
      <c r="I43" s="175">
        <f>IF(RES_hhdet_tes!I43=0,"",RES_hhdet_tes!I43/RES_hhdet_fec!I43)</f>
        <v>0.62325638636256353</v>
      </c>
      <c r="J43" s="175">
        <f>IF(RES_hhdet_tes!J43=0,"",RES_hhdet_tes!J43/RES_hhdet_fec!J43)</f>
        <v>0.63011551550997136</v>
      </c>
      <c r="K43" s="175">
        <f>IF(RES_hhdet_tes!K43=0,"",RES_hhdet_tes!K43/RES_hhdet_fec!K43)</f>
        <v>0.63400119879442773</v>
      </c>
      <c r="L43" s="175">
        <f>IF(RES_hhdet_tes!L43=0,"",RES_hhdet_tes!L43/RES_hhdet_fec!L43)</f>
        <v>0.6391577650370458</v>
      </c>
      <c r="M43" s="175">
        <f>IF(RES_hhdet_tes!M43=0,"",RES_hhdet_tes!M43/RES_hhdet_fec!M43)</f>
        <v>0.64315097532380638</v>
      </c>
      <c r="N43" s="175">
        <f>IF(RES_hhdet_tes!N43=0,"",RES_hhdet_tes!N43/RES_hhdet_fec!N43)</f>
        <v>0.64754420220898246</v>
      </c>
      <c r="O43" s="175">
        <f>IF(RES_hhdet_tes!O43=0,"",RES_hhdet_tes!O43/RES_hhdet_fec!O43)</f>
        <v>0.64937472166121468</v>
      </c>
      <c r="P43" s="175">
        <f>IF(RES_hhdet_tes!P43=0,"",RES_hhdet_tes!P43/RES_hhdet_fec!P43)</f>
        <v>0.6565399821002299</v>
      </c>
      <c r="Q43" s="175">
        <f>IF(RES_hhdet_tes!Q43=0,"",RES_hhdet_tes!Q43/RES_hhdet_fec!Q43)</f>
        <v>0.66421073610678216</v>
      </c>
    </row>
    <row r="44" spans="1:17" ht="12.95" customHeight="1" x14ac:dyDescent="0.25">
      <c r="A44" s="158" t="s">
        <v>65</v>
      </c>
      <c r="B44" s="169">
        <f>IF(RES_hhdet_tes!B44=0,"",RES_hhdet_tes!B44/RES_hhdet_fec!B44)</f>
        <v>0.57768719232085208</v>
      </c>
      <c r="C44" s="169">
        <f>IF(RES_hhdet_tes!C44=0,"",RES_hhdet_tes!C44/RES_hhdet_fec!C44)</f>
        <v>0.5871599771254401</v>
      </c>
      <c r="D44" s="169">
        <f>IF(RES_hhdet_tes!D44=0,"",RES_hhdet_tes!D44/RES_hhdet_fec!D44)</f>
        <v>0.59047065648150132</v>
      </c>
      <c r="E44" s="169">
        <f>IF(RES_hhdet_tes!E44=0,"",RES_hhdet_tes!E44/RES_hhdet_fec!E44)</f>
        <v>0.59733005079338619</v>
      </c>
      <c r="F44" s="169">
        <f>IF(RES_hhdet_tes!F44=0,"",RES_hhdet_tes!F44/RES_hhdet_fec!F44)</f>
        <v>0.60320495411313468</v>
      </c>
      <c r="G44" s="169">
        <f>IF(RES_hhdet_tes!G44=0,"",RES_hhdet_tes!G44/RES_hhdet_fec!G44)</f>
        <v>0.61061616612750591</v>
      </c>
      <c r="H44" s="169">
        <f>IF(RES_hhdet_tes!H44=0,"",RES_hhdet_tes!H44/RES_hhdet_fec!H44)</f>
        <v>0.61971496754675426</v>
      </c>
      <c r="I44" s="169">
        <f>IF(RES_hhdet_tes!I44=0,"",RES_hhdet_tes!I44/RES_hhdet_fec!I44)</f>
        <v>0.62522012436708008</v>
      </c>
      <c r="J44" s="169">
        <f>IF(RES_hhdet_tes!J44=0,"",RES_hhdet_tes!J44/RES_hhdet_fec!J44)</f>
        <v>0.63253419274439959</v>
      </c>
      <c r="K44" s="169">
        <f>IF(RES_hhdet_tes!K44=0,"",RES_hhdet_tes!K44/RES_hhdet_fec!K44)</f>
        <v>0.6352928256387681</v>
      </c>
      <c r="L44" s="169">
        <f>IF(RES_hhdet_tes!L44=0,"",RES_hhdet_tes!L44/RES_hhdet_fec!L44)</f>
        <v>0.64215448469199554</v>
      </c>
      <c r="M44" s="169">
        <f>IF(RES_hhdet_tes!M44=0,"",RES_hhdet_tes!M44/RES_hhdet_fec!M44)</f>
        <v>0.64597246286810872</v>
      </c>
      <c r="N44" s="169">
        <f>IF(RES_hhdet_tes!N44=0,"",RES_hhdet_tes!N44/RES_hhdet_fec!N44)</f>
        <v>0.64965038037655221</v>
      </c>
      <c r="O44" s="169">
        <f>IF(RES_hhdet_tes!O44=0,"",RES_hhdet_tes!O44/RES_hhdet_fec!O44)</f>
        <v>0.65653220271777091</v>
      </c>
      <c r="P44" s="169">
        <f>IF(RES_hhdet_tes!P44=0,"",RES_hhdet_tes!P44/RES_hhdet_fec!P44)</f>
        <v>0.66408568452284378</v>
      </c>
      <c r="Q44" s="169">
        <f>IF(RES_hhdet_tes!Q44=0,"",RES_hhdet_tes!Q44/RES_hhdet_fec!Q44)</f>
        <v>0.67234556072881713</v>
      </c>
    </row>
    <row r="45" spans="1:17" ht="12" customHeight="1" x14ac:dyDescent="0.25">
      <c r="A45" s="23" t="s">
        <v>166</v>
      </c>
      <c r="B45" s="73">
        <f>IF(RES_hhdet_tes!B45=0,"",RES_hhdet_tes!B45/RES_hhdet_fec!B45)</f>
        <v>0.57050625554754464</v>
      </c>
      <c r="C45" s="73">
        <f>IF(RES_hhdet_tes!C45=0,"",RES_hhdet_tes!C45/RES_hhdet_fec!C45)</f>
        <v>0.57898996571963557</v>
      </c>
      <c r="D45" s="73">
        <f>IF(RES_hhdet_tes!D45=0,"",RES_hhdet_tes!D45/RES_hhdet_fec!D45)</f>
        <v>0.58574558970725654</v>
      </c>
      <c r="E45" s="73">
        <f>IF(RES_hhdet_tes!E45=0,"",RES_hhdet_tes!E45/RES_hhdet_fec!E45)</f>
        <v>0.59171310112088327</v>
      </c>
      <c r="F45" s="73">
        <f>IF(RES_hhdet_tes!F45=0,"",RES_hhdet_tes!F45/RES_hhdet_fec!F45)</f>
        <v>0.5960836924508921</v>
      </c>
      <c r="G45" s="73">
        <f>IF(RES_hhdet_tes!G45=0,"",RES_hhdet_tes!G45/RES_hhdet_fec!G45)</f>
        <v>0.60433504883319988</v>
      </c>
      <c r="H45" s="73">
        <f>IF(RES_hhdet_tes!H45=0,"",RES_hhdet_tes!H45/RES_hhdet_fec!H45)</f>
        <v>0.6108321632484095</v>
      </c>
      <c r="I45" s="73">
        <f>IF(RES_hhdet_tes!I45=0,"",RES_hhdet_tes!I45/RES_hhdet_fec!I45)</f>
        <v>0.61781162338991147</v>
      </c>
      <c r="J45" s="73">
        <f>IF(RES_hhdet_tes!J45=0,"",RES_hhdet_tes!J45/RES_hhdet_fec!J45)</f>
        <v>0.62509197624279345</v>
      </c>
      <c r="K45" s="73">
        <f>IF(RES_hhdet_tes!K45=0,"",RES_hhdet_tes!K45/RES_hhdet_fec!K45)</f>
        <v>0.6327568981552153</v>
      </c>
      <c r="L45" s="73">
        <f>IF(RES_hhdet_tes!L45=0,"",RES_hhdet_tes!L45/RES_hhdet_fec!L45)</f>
        <v>0.63728212621828706</v>
      </c>
      <c r="M45" s="73">
        <f>IF(RES_hhdet_tes!M45=0,"",RES_hhdet_tes!M45/RES_hhdet_fec!M45)</f>
        <v>0.64055738243467875</v>
      </c>
      <c r="N45" s="73">
        <f>IF(RES_hhdet_tes!N45=0,"",RES_hhdet_tes!N45/RES_hhdet_fec!N45)</f>
        <v>0.64494586352572403</v>
      </c>
      <c r="O45" s="73">
        <f>IF(RES_hhdet_tes!O45=0,"",RES_hhdet_tes!O45/RES_hhdet_fec!O45)</f>
        <v>0.65020783946363003</v>
      </c>
      <c r="P45" s="73">
        <f>IF(RES_hhdet_tes!P45=0,"",RES_hhdet_tes!P45/RES_hhdet_fec!P45)</f>
        <v>0.65738994044942445</v>
      </c>
      <c r="Q45" s="73">
        <f>IF(RES_hhdet_tes!Q45=0,"",RES_hhdet_tes!Q45/RES_hhdet_fec!Q45)</f>
        <v>0.66484745432377423</v>
      </c>
    </row>
    <row r="46" spans="1:17" ht="12" customHeight="1" x14ac:dyDescent="0.25">
      <c r="A46" s="23" t="s">
        <v>60</v>
      </c>
      <c r="B46" s="73">
        <f>IF(RES_hhdet_tes!B46=0,"",RES_hhdet_tes!B46/RES_hhdet_fec!B46)</f>
        <v>0.99999999999999967</v>
      </c>
      <c r="C46" s="73">
        <f>IF(RES_hhdet_tes!C46=0,"",RES_hhdet_tes!C46/RES_hhdet_fec!C46)</f>
        <v>1.0000000000000004</v>
      </c>
      <c r="D46" s="73">
        <f>IF(RES_hhdet_tes!D46=0,"",RES_hhdet_tes!D46/RES_hhdet_fec!D46)</f>
        <v>0.99999999999999967</v>
      </c>
      <c r="E46" s="73">
        <f>IF(RES_hhdet_tes!E46=0,"",RES_hhdet_tes!E46/RES_hhdet_fec!E46)</f>
        <v>1.0000000000000002</v>
      </c>
      <c r="F46" s="73">
        <f>IF(RES_hhdet_tes!F46=0,"",RES_hhdet_tes!F46/RES_hhdet_fec!F46)</f>
        <v>1.0000000000000002</v>
      </c>
      <c r="G46" s="73">
        <f>IF(RES_hhdet_tes!G46=0,"",RES_hhdet_tes!G46/RES_hhdet_fec!G46)</f>
        <v>0.99999999999999989</v>
      </c>
      <c r="H46" s="73">
        <f>IF(RES_hhdet_tes!H46=0,"",RES_hhdet_tes!H46/RES_hhdet_fec!H46)</f>
        <v>1.0000000000000002</v>
      </c>
      <c r="I46" s="73">
        <f>IF(RES_hhdet_tes!I46=0,"",RES_hhdet_tes!I46/RES_hhdet_fec!I46)</f>
        <v>0.99999999999999978</v>
      </c>
      <c r="J46" s="73">
        <f>IF(RES_hhdet_tes!J46=0,"",RES_hhdet_tes!J46/RES_hhdet_fec!J46)</f>
        <v>1</v>
      </c>
      <c r="K46" s="73">
        <f>IF(RES_hhdet_tes!K46=0,"",RES_hhdet_tes!K46/RES_hhdet_fec!K46)</f>
        <v>1</v>
      </c>
      <c r="L46" s="73">
        <f>IF(RES_hhdet_tes!L46=0,"",RES_hhdet_tes!L46/RES_hhdet_fec!L46)</f>
        <v>1</v>
      </c>
      <c r="M46" s="73">
        <f>IF(RES_hhdet_tes!M46=0,"",RES_hhdet_tes!M46/RES_hhdet_fec!M46)</f>
        <v>1.0000000000000004</v>
      </c>
      <c r="N46" s="73">
        <f>IF(RES_hhdet_tes!N46=0,"",RES_hhdet_tes!N46/RES_hhdet_fec!N46)</f>
        <v>1.0000000000000004</v>
      </c>
      <c r="O46" s="73">
        <f>IF(RES_hhdet_tes!O46=0,"",RES_hhdet_tes!O46/RES_hhdet_fec!O46)</f>
        <v>1.0000000000000004</v>
      </c>
      <c r="P46" s="73">
        <f>IF(RES_hhdet_tes!P46=0,"",RES_hhdet_tes!P46/RES_hhdet_fec!P46)</f>
        <v>0.99999999999999978</v>
      </c>
      <c r="Q46" s="73">
        <f>IF(RES_hhdet_tes!Q46=0,"",RES_hhdet_tes!Q46/RES_hhdet_fec!Q46)</f>
        <v>1.0000000000000002</v>
      </c>
    </row>
    <row r="47" spans="1:17" ht="12.95" customHeight="1" x14ac:dyDescent="0.25">
      <c r="A47" s="158" t="s">
        <v>112</v>
      </c>
      <c r="B47" s="169">
        <f>IF(RES_hhdet_tes!B47=0,"",RES_hhdet_tes!B47/RES_hhdet_fec!B47)</f>
        <v>1.6074362296711269</v>
      </c>
      <c r="C47" s="169">
        <f>IF(RES_hhdet_tes!C47=0,"",RES_hhdet_tes!C47/RES_hhdet_fec!C47)</f>
        <v>1.6776603509359689</v>
      </c>
      <c r="D47" s="169">
        <f>IF(RES_hhdet_tes!D47=0,"",RES_hhdet_tes!D47/RES_hhdet_fec!D47)</f>
        <v>1.7399192081574903</v>
      </c>
      <c r="E47" s="169">
        <f>IF(RES_hhdet_tes!E47=0,"",RES_hhdet_tes!E47/RES_hhdet_fec!E47)</f>
        <v>1.7873501884686096</v>
      </c>
      <c r="F47" s="169">
        <f>IF(RES_hhdet_tes!F47=0,"",RES_hhdet_tes!F47/RES_hhdet_fec!F47)</f>
        <v>1.8442116592438176</v>
      </c>
      <c r="G47" s="169">
        <f>IF(RES_hhdet_tes!G47=0,"",RES_hhdet_tes!G47/RES_hhdet_fec!G47)</f>
        <v>1.9505601758918234</v>
      </c>
      <c r="H47" s="169">
        <f>IF(RES_hhdet_tes!H47=0,"",RES_hhdet_tes!H47/RES_hhdet_fec!H47)</f>
        <v>2.0357192753835109</v>
      </c>
      <c r="I47" s="169">
        <f>IF(RES_hhdet_tes!I47=0,"",RES_hhdet_tes!I47/RES_hhdet_fec!I47)</f>
        <v>2.1472360074704708</v>
      </c>
      <c r="J47" s="169">
        <f>IF(RES_hhdet_tes!J47=0,"",RES_hhdet_tes!J47/RES_hhdet_fec!J47)</f>
        <v>2.2358530463012261</v>
      </c>
      <c r="K47" s="169">
        <f>IF(RES_hhdet_tes!K47=0,"",RES_hhdet_tes!K47/RES_hhdet_fec!K47)</f>
        <v>2.3937832372007941</v>
      </c>
      <c r="L47" s="169">
        <f>IF(RES_hhdet_tes!L47=0,"",RES_hhdet_tes!L47/RES_hhdet_fec!L47)</f>
        <v>2.5002462366648079</v>
      </c>
      <c r="M47" s="169">
        <f>IF(RES_hhdet_tes!M47=0,"",RES_hhdet_tes!M47/RES_hhdet_fec!M47)</f>
        <v>2.5846819883484766</v>
      </c>
      <c r="N47" s="169">
        <f>IF(RES_hhdet_tes!N47=0,"",RES_hhdet_tes!N47/RES_hhdet_fec!N47)</f>
        <v>2.6784147082844538</v>
      </c>
      <c r="O47" s="169">
        <f>IF(RES_hhdet_tes!O47=0,"",RES_hhdet_tes!O47/RES_hhdet_fec!O47)</f>
        <v>2.8274663530720878</v>
      </c>
      <c r="P47" s="169">
        <f>IF(RES_hhdet_tes!P47=0,"",RES_hhdet_tes!P47/RES_hhdet_fec!P47)</f>
        <v>2.9788157795026131</v>
      </c>
      <c r="Q47" s="169">
        <f>IF(RES_hhdet_tes!Q47=0,"",RES_hhdet_tes!Q47/RES_hhdet_fec!Q47)</f>
        <v>3.0953412116507364</v>
      </c>
    </row>
    <row r="48" spans="1:17" ht="12" customHeight="1" x14ac:dyDescent="0.25">
      <c r="A48" s="23" t="s">
        <v>60</v>
      </c>
      <c r="B48" s="73">
        <f>IF(RES_hhdet_tes!B48=0,"",RES_hhdet_tes!B48/RES_hhdet_fec!B48)</f>
        <v>1.6074362296711269</v>
      </c>
      <c r="C48" s="73">
        <f>IF(RES_hhdet_tes!C48=0,"",RES_hhdet_tes!C48/RES_hhdet_fec!C48)</f>
        <v>1.6776603509359689</v>
      </c>
      <c r="D48" s="73">
        <f>IF(RES_hhdet_tes!D48=0,"",RES_hhdet_tes!D48/RES_hhdet_fec!D48)</f>
        <v>1.7399192081574903</v>
      </c>
      <c r="E48" s="73">
        <f>IF(RES_hhdet_tes!E48=0,"",RES_hhdet_tes!E48/RES_hhdet_fec!E48)</f>
        <v>1.7873501884686096</v>
      </c>
      <c r="F48" s="73">
        <f>IF(RES_hhdet_tes!F48=0,"",RES_hhdet_tes!F48/RES_hhdet_fec!F48)</f>
        <v>1.8442116592438176</v>
      </c>
      <c r="G48" s="73">
        <f>IF(RES_hhdet_tes!G48=0,"",RES_hhdet_tes!G48/RES_hhdet_fec!G48)</f>
        <v>1.9505601758918234</v>
      </c>
      <c r="H48" s="73">
        <f>IF(RES_hhdet_tes!H48=0,"",RES_hhdet_tes!H48/RES_hhdet_fec!H48)</f>
        <v>2.0357192753835109</v>
      </c>
      <c r="I48" s="73">
        <f>IF(RES_hhdet_tes!I48=0,"",RES_hhdet_tes!I48/RES_hhdet_fec!I48)</f>
        <v>2.1472360074704708</v>
      </c>
      <c r="J48" s="73">
        <f>IF(RES_hhdet_tes!J48=0,"",RES_hhdet_tes!J48/RES_hhdet_fec!J48)</f>
        <v>2.2358530463012261</v>
      </c>
      <c r="K48" s="73">
        <f>IF(RES_hhdet_tes!K48=0,"",RES_hhdet_tes!K48/RES_hhdet_fec!K48)</f>
        <v>2.3937832372007941</v>
      </c>
      <c r="L48" s="73">
        <f>IF(RES_hhdet_tes!L48=0,"",RES_hhdet_tes!L48/RES_hhdet_fec!L48)</f>
        <v>2.5002462366648079</v>
      </c>
      <c r="M48" s="73">
        <f>IF(RES_hhdet_tes!M48=0,"",RES_hhdet_tes!M48/RES_hhdet_fec!M48)</f>
        <v>2.5846819883484766</v>
      </c>
      <c r="N48" s="73">
        <f>IF(RES_hhdet_tes!N48=0,"",RES_hhdet_tes!N48/RES_hhdet_fec!N48)</f>
        <v>2.6784147082844538</v>
      </c>
      <c r="O48" s="73">
        <f>IF(RES_hhdet_tes!O48=0,"",RES_hhdet_tes!O48/RES_hhdet_fec!O48)</f>
        <v>2.8274663530720878</v>
      </c>
      <c r="P48" s="73">
        <f>IF(RES_hhdet_tes!P48=0,"",RES_hhdet_tes!P48/RES_hhdet_fec!P48)</f>
        <v>2.9788157795026131</v>
      </c>
      <c r="Q48" s="73">
        <f>IF(RES_hhdet_tes!Q48=0,"",RES_hhdet_tes!Q48/RES_hhdet_fec!Q48)</f>
        <v>3.0953412116507364</v>
      </c>
    </row>
    <row r="49" spans="1:17" ht="12" customHeight="1" x14ac:dyDescent="0.25">
      <c r="A49" s="158" t="s">
        <v>63</v>
      </c>
      <c r="B49" s="169">
        <f>IF(RES_hhdet_tes!B49=0,"",RES_hhdet_tes!B49/RES_hhdet_fec!B49)</f>
        <v>0.55502035035793063</v>
      </c>
      <c r="C49" s="169">
        <f>IF(RES_hhdet_tes!C49=0,"",RES_hhdet_tes!C49/RES_hhdet_fec!C49)</f>
        <v>0.56007223645517268</v>
      </c>
      <c r="D49" s="169">
        <f>IF(RES_hhdet_tes!D49=0,"",RES_hhdet_tes!D49/RES_hhdet_fec!D49)</f>
        <v>0.56159605333937934</v>
      </c>
      <c r="E49" s="169">
        <f>IF(RES_hhdet_tes!E49=0,"",RES_hhdet_tes!E49/RES_hhdet_fec!E49)</f>
        <v>0.56544728888225049</v>
      </c>
      <c r="F49" s="169">
        <f>IF(RES_hhdet_tes!F49=0,"",RES_hhdet_tes!F49/RES_hhdet_fec!F49)</f>
        <v>0.5685785059596361</v>
      </c>
      <c r="G49" s="169">
        <f>IF(RES_hhdet_tes!G49=0,"",RES_hhdet_tes!G49/RES_hhdet_fec!G49)</f>
        <v>0.57576399453040727</v>
      </c>
      <c r="H49" s="169">
        <f>IF(RES_hhdet_tes!H49=0,"",RES_hhdet_tes!H49/RES_hhdet_fec!H49)</f>
        <v>0.58158086573811085</v>
      </c>
      <c r="I49" s="169">
        <f>IF(RES_hhdet_tes!I49=0,"",RES_hhdet_tes!I49/RES_hhdet_fec!I49)</f>
        <v>0.58287891955362359</v>
      </c>
      <c r="J49" s="169">
        <f>IF(RES_hhdet_tes!J49=0,"",RES_hhdet_tes!J49/RES_hhdet_fec!J49)</f>
        <v>0.58983344292716711</v>
      </c>
      <c r="K49" s="169">
        <f>IF(RES_hhdet_tes!K49=0,"",RES_hhdet_tes!K49/RES_hhdet_fec!K49)</f>
        <v>0.5876891053930603</v>
      </c>
      <c r="L49" s="169">
        <f>IF(RES_hhdet_tes!L49=0,"",RES_hhdet_tes!L49/RES_hhdet_fec!L49)</f>
        <v>0.59105794214559615</v>
      </c>
      <c r="M49" s="169">
        <f>IF(RES_hhdet_tes!M49=0,"",RES_hhdet_tes!M49/RES_hhdet_fec!M49)</f>
        <v>0.59522031019221</v>
      </c>
      <c r="N49" s="169">
        <f>IF(RES_hhdet_tes!N49=0,"",RES_hhdet_tes!N49/RES_hhdet_fec!N49)</f>
        <v>0.5955745329235238</v>
      </c>
      <c r="O49" s="169">
        <f>IF(RES_hhdet_tes!O49=0,"",RES_hhdet_tes!O49/RES_hhdet_fec!O49)</f>
        <v>0.60090409205093442</v>
      </c>
      <c r="P49" s="169">
        <f>IF(RES_hhdet_tes!P49=0,"",RES_hhdet_tes!P49/RES_hhdet_fec!P49)</f>
        <v>0.60081496685258118</v>
      </c>
      <c r="Q49" s="169">
        <f>IF(RES_hhdet_tes!Q49=0,"",RES_hhdet_tes!Q49/RES_hhdet_fec!Q49)</f>
        <v>0.60342886151268205</v>
      </c>
    </row>
    <row r="50" spans="1:17" ht="12" customHeight="1" x14ac:dyDescent="0.25">
      <c r="A50" s="167" t="s">
        <v>165</v>
      </c>
      <c r="B50" s="174">
        <f>IF(RES_hhdet_tes!B50=0,"",RES_hhdet_tes!B50/RES_hhdet_fec!B50)</f>
        <v>0.50628003174487746</v>
      </c>
      <c r="C50" s="174">
        <f>IF(RES_hhdet_tes!C50=0,"",RES_hhdet_tes!C50/RES_hhdet_fec!C50)</f>
        <v>0.51081430681527418</v>
      </c>
      <c r="D50" s="174">
        <f>IF(RES_hhdet_tes!D50=0,"",RES_hhdet_tes!D50/RES_hhdet_fec!D50)</f>
        <v>0.5145372455408409</v>
      </c>
      <c r="E50" s="174">
        <f>IF(RES_hhdet_tes!E50=0,"",RES_hhdet_tes!E50/RES_hhdet_fec!E50)</f>
        <v>0.51802757252098575</v>
      </c>
      <c r="F50" s="174">
        <f>IF(RES_hhdet_tes!F50=0,"",RES_hhdet_tes!F50/RES_hhdet_fec!F50)</f>
        <v>0.52084821025698791</v>
      </c>
      <c r="G50" s="174">
        <f>IF(RES_hhdet_tes!G50=0,"",RES_hhdet_tes!G50/RES_hhdet_fec!G50)</f>
        <v>0.52490597399690686</v>
      </c>
      <c r="H50" s="174">
        <f>IF(RES_hhdet_tes!H50=0,"",RES_hhdet_tes!H50/RES_hhdet_fec!H50)</f>
        <v>0.52907212873157561</v>
      </c>
      <c r="I50" s="174">
        <f>IF(RES_hhdet_tes!I50=0,"",RES_hhdet_tes!I50/RES_hhdet_fec!I50)</f>
        <v>0.53381363443691887</v>
      </c>
      <c r="J50" s="174">
        <f>IF(RES_hhdet_tes!J50=0,"",RES_hhdet_tes!J50/RES_hhdet_fec!J50)</f>
        <v>0.53763473779491033</v>
      </c>
      <c r="K50" s="174">
        <f>IF(RES_hhdet_tes!K50=0,"",RES_hhdet_tes!K50/RES_hhdet_fec!K50)</f>
        <v>0.54291953285176786</v>
      </c>
      <c r="L50" s="174">
        <f>IF(RES_hhdet_tes!L50=0,"",RES_hhdet_tes!L50/RES_hhdet_fec!L50)</f>
        <v>0.54559326952752363</v>
      </c>
      <c r="M50" s="174">
        <f>IF(RES_hhdet_tes!M50=0,"",RES_hhdet_tes!M50/RES_hhdet_fec!M50)</f>
        <v>0.54785384210916854</v>
      </c>
      <c r="N50" s="174">
        <f>IF(RES_hhdet_tes!N50=0,"",RES_hhdet_tes!N50/RES_hhdet_fec!N50)</f>
        <v>0.55049367419423867</v>
      </c>
      <c r="O50" s="174">
        <f>IF(RES_hhdet_tes!O50=0,"",RES_hhdet_tes!O50/RES_hhdet_fec!O50)</f>
        <v>0.55326169721533469</v>
      </c>
      <c r="P50" s="174">
        <f>IF(RES_hhdet_tes!P50=0,"",RES_hhdet_tes!P50/RES_hhdet_fec!P50)</f>
        <v>0.55780081836077788</v>
      </c>
      <c r="Q50" s="174">
        <f>IF(RES_hhdet_tes!Q50=0,"",RES_hhdet_tes!Q50/RES_hhdet_fec!Q50)</f>
        <v>0.56201641395468205</v>
      </c>
    </row>
    <row r="51" spans="1:17" ht="12" customHeight="1" x14ac:dyDescent="0.25">
      <c r="A51" s="167" t="s">
        <v>164</v>
      </c>
      <c r="B51" s="174">
        <f>IF(RES_hhdet_tes!B51=0,"",RES_hhdet_tes!B51/RES_hhdet_fec!B51)</f>
        <v>0.6119359771164592</v>
      </c>
      <c r="C51" s="174">
        <f>IF(RES_hhdet_tes!C51=0,"",RES_hhdet_tes!C51/RES_hhdet_fec!C51)</f>
        <v>0.59705288414924718</v>
      </c>
      <c r="D51" s="174">
        <f>IF(RES_hhdet_tes!D51=0,"",RES_hhdet_tes!D51/RES_hhdet_fec!D51)</f>
        <v>0.63228051588326062</v>
      </c>
      <c r="E51" s="174">
        <f>IF(RES_hhdet_tes!E51=0,"",RES_hhdet_tes!E51/RES_hhdet_fec!E51)</f>
        <v>0.63491820054391179</v>
      </c>
      <c r="F51" s="174">
        <f>IF(RES_hhdet_tes!F51=0,"",RES_hhdet_tes!F51/RES_hhdet_fec!F51)</f>
        <v>0.64395351592877681</v>
      </c>
      <c r="G51" s="174">
        <f>IF(RES_hhdet_tes!G51=0,"",RES_hhdet_tes!G51/RES_hhdet_fec!G51)</f>
        <v>0.65190130445063654</v>
      </c>
      <c r="H51" s="174">
        <f>IF(RES_hhdet_tes!H51=0,"",RES_hhdet_tes!H51/RES_hhdet_fec!H51)</f>
        <v>0.65556898533816266</v>
      </c>
      <c r="I51" s="174">
        <f>IF(RES_hhdet_tes!I51=0,"",RES_hhdet_tes!I51/RES_hhdet_fec!I51)</f>
        <v>0.6622237454118387</v>
      </c>
      <c r="J51" s="174">
        <f>IF(RES_hhdet_tes!J51=0,"",RES_hhdet_tes!J51/RES_hhdet_fec!J51)</f>
        <v>0.66713269299592615</v>
      </c>
      <c r="K51" s="174">
        <f>IF(RES_hhdet_tes!K51=0,"",RES_hhdet_tes!K51/RES_hhdet_fec!K51)</f>
        <v>0.67153508652154625</v>
      </c>
      <c r="L51" s="174">
        <f>IF(RES_hhdet_tes!L51=0,"",RES_hhdet_tes!L51/RES_hhdet_fec!L51)</f>
        <v>0.67393918887140192</v>
      </c>
      <c r="M51" s="174">
        <f>IF(RES_hhdet_tes!M51=0,"",RES_hhdet_tes!M51/RES_hhdet_fec!M51)</f>
        <v>0.67493222711521594</v>
      </c>
      <c r="N51" s="174">
        <f>IF(RES_hhdet_tes!N51=0,"",RES_hhdet_tes!N51/RES_hhdet_fec!N51)</f>
        <v>0.67631908746370495</v>
      </c>
      <c r="O51" s="174">
        <f>IF(RES_hhdet_tes!O51=0,"",RES_hhdet_tes!O51/RES_hhdet_fec!O51)</f>
        <v>0.67761487378882401</v>
      </c>
      <c r="P51" s="174">
        <f>IF(RES_hhdet_tes!P51=0,"",RES_hhdet_tes!P51/RES_hhdet_fec!P51)</f>
        <v>0.68041215654974763</v>
      </c>
      <c r="Q51" s="174">
        <f>IF(RES_hhdet_tes!Q51=0,"",RES_hhdet_tes!Q51/RES_hhdet_fec!Q51)</f>
        <v>0.68267371499831864</v>
      </c>
    </row>
    <row r="52" spans="1:17" ht="12" customHeight="1" x14ac:dyDescent="0.25">
      <c r="A52" s="166" t="s">
        <v>163</v>
      </c>
      <c r="B52" s="173">
        <f>IF(RES_hhdet_tes!B52=0,"",RES_hhdet_tes!B52/RES_hhdet_fec!B52)</f>
        <v>0.50628003174487723</v>
      </c>
      <c r="C52" s="173">
        <f>IF(RES_hhdet_tes!C52=0,"",RES_hhdet_tes!C52/RES_hhdet_fec!C52)</f>
        <v>0.51296659338901851</v>
      </c>
      <c r="D52" s="173">
        <f>IF(RES_hhdet_tes!D52=0,"",RES_hhdet_tes!D52/RES_hhdet_fec!D52)</f>
        <v>0.52998320581321967</v>
      </c>
      <c r="E52" s="173">
        <f>IF(RES_hhdet_tes!E52=0,"",RES_hhdet_tes!E52/RES_hhdet_fec!E52)</f>
        <v>0.5341437703808759</v>
      </c>
      <c r="F52" s="173">
        <f>IF(RES_hhdet_tes!F52=0,"",RES_hhdet_tes!F52/RES_hhdet_fec!F52)</f>
        <v>0.54292109544373557</v>
      </c>
      <c r="G52" s="173">
        <f>IF(RES_hhdet_tes!G52=0,"",RES_hhdet_tes!G52/RES_hhdet_fec!G52)</f>
        <v>0.55199644349868471</v>
      </c>
      <c r="H52" s="173">
        <f>IF(RES_hhdet_tes!H52=0,"",RES_hhdet_tes!H52/RES_hhdet_fec!H52)</f>
        <v>0.5557373157369554</v>
      </c>
      <c r="I52" s="173">
        <f>IF(RES_hhdet_tes!I52=0,"",RES_hhdet_tes!I52/RES_hhdet_fec!I52)</f>
        <v>0.56314663628079997</v>
      </c>
      <c r="J52" s="173">
        <f>IF(RES_hhdet_tes!J52=0,"",RES_hhdet_tes!J52/RES_hhdet_fec!J52)</f>
        <v>0.56823185851415747</v>
      </c>
      <c r="K52" s="173">
        <f>IF(RES_hhdet_tes!K52=0,"",RES_hhdet_tes!K52/RES_hhdet_fec!K52)</f>
        <v>0.57275978383285142</v>
      </c>
      <c r="L52" s="173">
        <f>IF(RES_hhdet_tes!L52=0,"",RES_hhdet_tes!L52/RES_hhdet_fec!L52)</f>
        <v>0.57498020303879127</v>
      </c>
      <c r="M52" s="173">
        <f>IF(RES_hhdet_tes!M52=0,"",RES_hhdet_tes!M52/RES_hhdet_fec!M52)</f>
        <v>0.57620548872247035</v>
      </c>
      <c r="N52" s="173">
        <f>IF(RES_hhdet_tes!N52=0,"",RES_hhdet_tes!N52/RES_hhdet_fec!N52)</f>
        <v>0.57781421008798961</v>
      </c>
      <c r="O52" s="173">
        <f>IF(RES_hhdet_tes!O52=0,"",RES_hhdet_tes!O52/RES_hhdet_fec!O52)</f>
        <v>0.5792729209092099</v>
      </c>
      <c r="P52" s="173">
        <f>IF(RES_hhdet_tes!P52=0,"",RES_hhdet_tes!P52/RES_hhdet_fec!P52)</f>
        <v>0.58272763664539617</v>
      </c>
      <c r="Q52" s="173">
        <f>IF(RES_hhdet_tes!Q52=0,"",RES_hhdet_tes!Q52/RES_hhdet_fec!Q52)</f>
        <v>0.58543036544713112</v>
      </c>
    </row>
    <row r="53" spans="1:17" ht="12" customHeight="1" x14ac:dyDescent="0.25">
      <c r="A53" s="147" t="s">
        <v>59</v>
      </c>
      <c r="B53" s="172">
        <f>IF(RES_hhdet_tes!B53=0,"",RES_hhdet_tes!B53/RES_hhdet_fec!B53)</f>
        <v>0.99999999999999978</v>
      </c>
      <c r="C53" s="172">
        <f>IF(RES_hhdet_tes!C53=0,"",RES_hhdet_tes!C53/RES_hhdet_fec!C53)</f>
        <v>1.0000000000000002</v>
      </c>
      <c r="D53" s="172">
        <f>IF(RES_hhdet_tes!D53=0,"",RES_hhdet_tes!D53/RES_hhdet_fec!D53)</f>
        <v>0.99999999999999978</v>
      </c>
      <c r="E53" s="172">
        <f>IF(RES_hhdet_tes!E53=0,"",RES_hhdet_tes!E53/RES_hhdet_fec!E53)</f>
        <v>0.99999999999999956</v>
      </c>
      <c r="F53" s="172">
        <f>IF(RES_hhdet_tes!F53=0,"",RES_hhdet_tes!F53/RES_hhdet_fec!F53)</f>
        <v>1</v>
      </c>
      <c r="G53" s="172">
        <f>IF(RES_hhdet_tes!G53=0,"",RES_hhdet_tes!G53/RES_hhdet_fec!G53)</f>
        <v>0.99999999999999978</v>
      </c>
      <c r="H53" s="172">
        <f>IF(RES_hhdet_tes!H53=0,"",RES_hhdet_tes!H53/RES_hhdet_fec!H53)</f>
        <v>1.0000000000000002</v>
      </c>
      <c r="I53" s="172">
        <f>IF(RES_hhdet_tes!I53=0,"",RES_hhdet_tes!I53/RES_hhdet_fec!I53)</f>
        <v>1</v>
      </c>
      <c r="J53" s="172">
        <f>IF(RES_hhdet_tes!J53=0,"",RES_hhdet_tes!J53/RES_hhdet_fec!J53)</f>
        <v>1</v>
      </c>
      <c r="K53" s="172">
        <f>IF(RES_hhdet_tes!K53=0,"",RES_hhdet_tes!K53/RES_hhdet_fec!K53)</f>
        <v>0.99999999999999978</v>
      </c>
      <c r="L53" s="172">
        <f>IF(RES_hhdet_tes!L53=0,"",RES_hhdet_tes!L53/RES_hhdet_fec!L53)</f>
        <v>1</v>
      </c>
      <c r="M53" s="172">
        <f>IF(RES_hhdet_tes!M53=0,"",RES_hhdet_tes!M53/RES_hhdet_fec!M53)</f>
        <v>1.0000000000000002</v>
      </c>
      <c r="N53" s="172">
        <f>IF(RES_hhdet_tes!N53=0,"",RES_hhdet_tes!N53/RES_hhdet_fec!N53)</f>
        <v>1</v>
      </c>
      <c r="O53" s="172">
        <f>IF(RES_hhdet_tes!O53=0,"",RES_hhdet_tes!O53/RES_hhdet_fec!O53)</f>
        <v>1</v>
      </c>
      <c r="P53" s="172">
        <f>IF(RES_hhdet_tes!P53=0,"",RES_hhdet_tes!P53/RES_hhdet_fec!P53)</f>
        <v>1</v>
      </c>
      <c r="Q53" s="172">
        <f>IF(RES_hhdet_tes!Q53=0,"",RES_hhdet_tes!Q53/RES_hhdet_fec!Q53)</f>
        <v>1</v>
      </c>
    </row>
    <row r="54" spans="1:17" ht="12" customHeight="1" x14ac:dyDescent="0.25">
      <c r="A54" s="163" t="s">
        <v>142</v>
      </c>
      <c r="B54" s="171">
        <f>IF(RES_hhdet_tes!B54=0,"",RES_hhdet_tes!B54/RES_hhdet_fec!B54)</f>
        <v>0.66539661315041043</v>
      </c>
      <c r="C54" s="171">
        <f>IF(RES_hhdet_tes!C54=0,"",RES_hhdet_tes!C54/RES_hhdet_fec!C54)</f>
        <v>0.67148443974780159</v>
      </c>
      <c r="D54" s="171">
        <f>IF(RES_hhdet_tes!D54=0,"",RES_hhdet_tes!D54/RES_hhdet_fec!D54)</f>
        <v>0.6771538119817202</v>
      </c>
      <c r="E54" s="171">
        <f>IF(RES_hhdet_tes!E54=0,"",RES_hhdet_tes!E54/RES_hhdet_fec!E54)</f>
        <v>0.68278891705598987</v>
      </c>
      <c r="F54" s="171">
        <f>IF(RES_hhdet_tes!F54=0,"",RES_hhdet_tes!F54/RES_hhdet_fec!F54)</f>
        <v>0.68769114839716849</v>
      </c>
      <c r="G54" s="171">
        <f>IF(RES_hhdet_tes!G54=0,"",RES_hhdet_tes!G54/RES_hhdet_fec!G54)</f>
        <v>0.6971137756719602</v>
      </c>
      <c r="H54" s="171">
        <f>IF(RES_hhdet_tes!H54=0,"",RES_hhdet_tes!H54/RES_hhdet_fec!H54)</f>
        <v>0.70391650966985231</v>
      </c>
      <c r="I54" s="171">
        <f>IF(RES_hhdet_tes!I54=0,"",RES_hhdet_tes!I54/RES_hhdet_fec!I54)</f>
        <v>0.71048547815531549</v>
      </c>
      <c r="J54" s="171">
        <f>IF(RES_hhdet_tes!J54=0,"",RES_hhdet_tes!J54/RES_hhdet_fec!J54)</f>
        <v>0.71906271299135249</v>
      </c>
      <c r="K54" s="171">
        <f>IF(RES_hhdet_tes!K54=0,"",RES_hhdet_tes!K54/RES_hhdet_fec!K54)</f>
        <v>0.72396572316232821</v>
      </c>
      <c r="L54" s="171">
        <f>IF(RES_hhdet_tes!L54=0,"",RES_hhdet_tes!L54/RES_hhdet_fec!L54)</f>
        <v>0.72794982079433612</v>
      </c>
      <c r="M54" s="171">
        <f>IF(RES_hhdet_tes!M54=0,"",RES_hhdet_tes!M54/RES_hhdet_fec!M54)</f>
        <v>0.73252305475172363</v>
      </c>
      <c r="N54" s="171">
        <f>IF(RES_hhdet_tes!N54=0,"",RES_hhdet_tes!N54/RES_hhdet_fec!N54)</f>
        <v>0.73455028881274687</v>
      </c>
      <c r="O54" s="171">
        <f>IF(RES_hhdet_tes!O54=0,"",RES_hhdet_tes!O54/RES_hhdet_fec!O54)</f>
        <v>0.74453839706147984</v>
      </c>
      <c r="P54" s="171">
        <f>IF(RES_hhdet_tes!P54=0,"",RES_hhdet_tes!P54/RES_hhdet_fec!P54)</f>
        <v>0.74877767520057736</v>
      </c>
      <c r="Q54" s="171">
        <f>IF(RES_hhdet_tes!Q54=0,"",RES_hhdet_tes!Q54/RES_hhdet_fec!Q54)</f>
        <v>0.75296400583826717</v>
      </c>
    </row>
    <row r="55" spans="1:17" ht="12" customHeight="1" x14ac:dyDescent="0.25">
      <c r="A55" s="161" t="s">
        <v>141</v>
      </c>
      <c r="B55" s="170">
        <f>IF(RES_hhdet_tes!B55=0,"",RES_hhdet_tes!B55/RES_hhdet_fec!B55)</f>
        <v>0.74618818403732512</v>
      </c>
      <c r="C55" s="170">
        <f>IF(RES_hhdet_tes!C55=0,"",RES_hhdet_tes!C55/RES_hhdet_fec!C55)</f>
        <v>0.7353912716285459</v>
      </c>
      <c r="D55" s="170">
        <f>IF(RES_hhdet_tes!D55=0,"",RES_hhdet_tes!D55/RES_hhdet_fec!D55)</f>
        <v>0.76950337544364922</v>
      </c>
      <c r="E55" s="170">
        <f>IF(RES_hhdet_tes!E55=0,"",RES_hhdet_tes!E55/RES_hhdet_fec!E55)</f>
        <v>0.77225168043578996</v>
      </c>
      <c r="F55" s="170">
        <f>IF(RES_hhdet_tes!F55=0,"",RES_hhdet_tes!F55/RES_hhdet_fec!F55)</f>
        <v>0.77902399514538312</v>
      </c>
      <c r="G55" s="170">
        <f>IF(RES_hhdet_tes!G55=0,"",RES_hhdet_tes!G55/RES_hhdet_fec!G55)</f>
        <v>0.7885343880212522</v>
      </c>
      <c r="H55" s="170">
        <f>IF(RES_hhdet_tes!H55=0,"",RES_hhdet_tes!H55/RES_hhdet_fec!H55)</f>
        <v>0.78895939114449531</v>
      </c>
      <c r="I55" s="170">
        <f>IF(RES_hhdet_tes!I55=0,"",RES_hhdet_tes!I55/RES_hhdet_fec!I55)</f>
        <v>0.79709248064287364</v>
      </c>
      <c r="J55" s="170">
        <f>IF(RES_hhdet_tes!J55=0,"",RES_hhdet_tes!J55/RES_hhdet_fec!J55)</f>
        <v>0.80269954400852206</v>
      </c>
      <c r="K55" s="170">
        <f>IF(RES_hhdet_tes!K55=0,"",RES_hhdet_tes!K55/RES_hhdet_fec!K55)</f>
        <v>0.81195578483061526</v>
      </c>
      <c r="L55" s="170">
        <f>IF(RES_hhdet_tes!L55=0,"",RES_hhdet_tes!L55/RES_hhdet_fec!L55)</f>
        <v>0.81127815668039893</v>
      </c>
      <c r="M55" s="170">
        <f>IF(RES_hhdet_tes!M55=0,"",RES_hhdet_tes!M55/RES_hhdet_fec!M55)</f>
        <v>0.81371653943186073</v>
      </c>
      <c r="N55" s="170">
        <f>IF(RES_hhdet_tes!N55=0,"",RES_hhdet_tes!N55/RES_hhdet_fec!N55)</f>
        <v>0.81482685412260103</v>
      </c>
      <c r="O55" s="170">
        <f>IF(RES_hhdet_tes!O55=0,"",RES_hhdet_tes!O55/RES_hhdet_fec!O55)</f>
        <v>0.81675008658934178</v>
      </c>
      <c r="P55" s="170">
        <f>IF(RES_hhdet_tes!P55=0,"",RES_hhdet_tes!P55/RES_hhdet_fec!P55)</f>
        <v>0.81742780239263868</v>
      </c>
      <c r="Q55" s="170">
        <f>IF(RES_hhdet_tes!Q55=0,"",RES_hhdet_tes!Q55/RES_hhdet_fec!Q55)</f>
        <v>0.81667584652315939</v>
      </c>
    </row>
    <row r="56" spans="1:17" ht="12" customHeight="1" x14ac:dyDescent="0.25">
      <c r="A56" s="148" t="s">
        <v>60</v>
      </c>
      <c r="B56" s="73">
        <f>IF(RES_hhdet_tes!B56=0,"",RES_hhdet_tes!B56/RES_hhdet_fec!B56)</f>
        <v>0.66539661315041021</v>
      </c>
      <c r="C56" s="73">
        <f>IF(RES_hhdet_tes!C56=0,"",RES_hhdet_tes!C56/RES_hhdet_fec!C56)</f>
        <v>0.67273987021694914</v>
      </c>
      <c r="D56" s="73">
        <f>IF(RES_hhdet_tes!D56=0,"",RES_hhdet_tes!D56/RES_hhdet_fec!D56)</f>
        <v>0.69216588690668512</v>
      </c>
      <c r="E56" s="73">
        <f>IF(RES_hhdet_tes!E56=0,"",RES_hhdet_tes!E56/RES_hhdet_fec!E56)</f>
        <v>0.69813962975225607</v>
      </c>
      <c r="F56" s="73">
        <f>IF(RES_hhdet_tes!F56=0,"",RES_hhdet_tes!F56/RES_hhdet_fec!F56)</f>
        <v>0.70777178199996149</v>
      </c>
      <c r="G56" s="73">
        <f>IF(RES_hhdet_tes!G56=0,"",RES_hhdet_tes!G56/RES_hhdet_fec!G56)</f>
        <v>0.7187451154227642</v>
      </c>
      <c r="H56" s="73">
        <f>IF(RES_hhdet_tes!H56=0,"",RES_hhdet_tes!H56/RES_hhdet_fec!H56)</f>
        <v>0.72298156548478321</v>
      </c>
      <c r="I56" s="73">
        <f>IF(RES_hhdet_tes!I56=0,"",RES_hhdet_tes!I56/RES_hhdet_fec!I56)</f>
        <v>0.73033061833104362</v>
      </c>
      <c r="J56" s="73">
        <f>IF(RES_hhdet_tes!J56=0,"",RES_hhdet_tes!J56/RES_hhdet_fec!J56)</f>
        <v>0.73805435278044473</v>
      </c>
      <c r="K56" s="73">
        <f>IF(RES_hhdet_tes!K56=0,"",RES_hhdet_tes!K56/RES_hhdet_fec!K56)</f>
        <v>0.74214727855941898</v>
      </c>
      <c r="L56" s="73">
        <f>IF(RES_hhdet_tes!L56=0,"",RES_hhdet_tes!L56/RES_hhdet_fec!L56)</f>
        <v>0.74473458557270733</v>
      </c>
      <c r="M56" s="73">
        <f>IF(RES_hhdet_tes!M56=0,"",RES_hhdet_tes!M56/RES_hhdet_fec!M56)</f>
        <v>0.74811773903865342</v>
      </c>
      <c r="N56" s="73">
        <f>IF(RES_hhdet_tes!N56=0,"",RES_hhdet_tes!N56/RES_hhdet_fec!N56)</f>
        <v>0.74842306337843845</v>
      </c>
      <c r="O56" s="73">
        <f>IF(RES_hhdet_tes!O56=0,"",RES_hhdet_tes!O56/RES_hhdet_fec!O56)</f>
        <v>0.75447383305015092</v>
      </c>
      <c r="P56" s="73">
        <f>IF(RES_hhdet_tes!P56=0,"",RES_hhdet_tes!P56/RES_hhdet_fec!P56)</f>
        <v>0.75565334024386754</v>
      </c>
      <c r="Q56" s="73">
        <f>IF(RES_hhdet_tes!Q56=0,"",RES_hhdet_tes!Q56/RES_hhdet_fec!Q56)</f>
        <v>0.75740341143414869</v>
      </c>
    </row>
    <row r="57" spans="1:17" ht="12" customHeight="1" x14ac:dyDescent="0.25">
      <c r="A57" s="148" t="s">
        <v>59</v>
      </c>
      <c r="B57" s="73">
        <f>IF(RES_hhdet_tes!B57=0,"",RES_hhdet_tes!B57/RES_hhdet_fec!B57)</f>
        <v>0.99999999999999978</v>
      </c>
      <c r="C57" s="73">
        <f>IF(RES_hhdet_tes!C57=0,"",RES_hhdet_tes!C57/RES_hhdet_fec!C57)</f>
        <v>1</v>
      </c>
      <c r="D57" s="73">
        <f>IF(RES_hhdet_tes!D57=0,"",RES_hhdet_tes!D57/RES_hhdet_fec!D57)</f>
        <v>0.99999999999999978</v>
      </c>
      <c r="E57" s="73">
        <f>IF(RES_hhdet_tes!E57=0,"",RES_hhdet_tes!E57/RES_hhdet_fec!E57)</f>
        <v>1</v>
      </c>
      <c r="F57" s="73">
        <f>IF(RES_hhdet_tes!F57=0,"",RES_hhdet_tes!F57/RES_hhdet_fec!F57)</f>
        <v>0.99999999999999989</v>
      </c>
      <c r="G57" s="73">
        <f>IF(RES_hhdet_tes!G57=0,"",RES_hhdet_tes!G57/RES_hhdet_fec!G57)</f>
        <v>1</v>
      </c>
      <c r="H57" s="73">
        <f>IF(RES_hhdet_tes!H57=0,"",RES_hhdet_tes!H57/RES_hhdet_fec!H57)</f>
        <v>1</v>
      </c>
      <c r="I57" s="73">
        <f>IF(RES_hhdet_tes!I57=0,"",RES_hhdet_tes!I57/RES_hhdet_fec!I57)</f>
        <v>1</v>
      </c>
      <c r="J57" s="73">
        <f>IF(RES_hhdet_tes!J57=0,"",RES_hhdet_tes!J57/RES_hhdet_fec!J57)</f>
        <v>1.0000000000000002</v>
      </c>
      <c r="K57" s="73">
        <f>IF(RES_hhdet_tes!K57=0,"",RES_hhdet_tes!K57/RES_hhdet_fec!K57)</f>
        <v>1</v>
      </c>
      <c r="L57" s="73">
        <f>IF(RES_hhdet_tes!L57=0,"",RES_hhdet_tes!L57/RES_hhdet_fec!L57)</f>
        <v>1</v>
      </c>
      <c r="M57" s="73">
        <f>IF(RES_hhdet_tes!M57=0,"",RES_hhdet_tes!M57/RES_hhdet_fec!M57)</f>
        <v>1.0000000000000002</v>
      </c>
      <c r="N57" s="73">
        <f>IF(RES_hhdet_tes!N57=0,"",RES_hhdet_tes!N57/RES_hhdet_fec!N57)</f>
        <v>0.99999999999999944</v>
      </c>
      <c r="O57" s="73">
        <f>IF(RES_hhdet_tes!O57=0,"",RES_hhdet_tes!O57/RES_hhdet_fec!O57)</f>
        <v>0.99999999999999978</v>
      </c>
      <c r="P57" s="73">
        <f>IF(RES_hhdet_tes!P57=0,"",RES_hhdet_tes!P57/RES_hhdet_fec!P57)</f>
        <v>1.0000000000000002</v>
      </c>
      <c r="Q57" s="73">
        <f>IF(RES_hhdet_tes!Q57=0,"",RES_hhdet_tes!Q57/RES_hhdet_fec!Q57)</f>
        <v>1</v>
      </c>
    </row>
    <row r="58" spans="1:17" ht="12" customHeight="1" x14ac:dyDescent="0.25">
      <c r="A58" s="158" t="s">
        <v>62</v>
      </c>
      <c r="B58" s="169">
        <f>IF(RES_hhdet_tes!B58=0,"",RES_hhdet_tes!B58/RES_hhdet_fec!B58)</f>
        <v>0.70509713213809821</v>
      </c>
      <c r="C58" s="169">
        <f>IF(RES_hhdet_tes!C58=0,"",RES_hhdet_tes!C58/RES_hhdet_fec!C58)</f>
        <v>0.6959089379271225</v>
      </c>
      <c r="D58" s="169">
        <f>IF(RES_hhdet_tes!D58=0,"",RES_hhdet_tes!D58/RES_hhdet_fec!D58)</f>
        <v>0.71437283229553761</v>
      </c>
      <c r="E58" s="169">
        <f>IF(RES_hhdet_tes!E58=0,"",RES_hhdet_tes!E58/RES_hhdet_fec!E58)</f>
        <v>0.72405260924806691</v>
      </c>
      <c r="F58" s="169">
        <f>IF(RES_hhdet_tes!F58=0,"",RES_hhdet_tes!F58/RES_hhdet_fec!F58)</f>
        <v>0.71870673581335676</v>
      </c>
      <c r="G58" s="169">
        <f>IF(RES_hhdet_tes!G58=0,"",RES_hhdet_tes!G58/RES_hhdet_fec!G58)</f>
        <v>0.71480956875283919</v>
      </c>
      <c r="H58" s="169">
        <f>IF(RES_hhdet_tes!H58=0,"",RES_hhdet_tes!H58/RES_hhdet_fec!H58)</f>
        <v>0.69609166132367029</v>
      </c>
      <c r="I58" s="169">
        <f>IF(RES_hhdet_tes!I58=0,"",RES_hhdet_tes!I58/RES_hhdet_fec!I58)</f>
        <v>0.74924028229008877</v>
      </c>
      <c r="J58" s="169">
        <f>IF(RES_hhdet_tes!J58=0,"",RES_hhdet_tes!J58/RES_hhdet_fec!J58)</f>
        <v>0.74487650745794487</v>
      </c>
      <c r="K58" s="169">
        <f>IF(RES_hhdet_tes!K58=0,"",RES_hhdet_tes!K58/RES_hhdet_fec!K58)</f>
        <v>0.79781434897969372</v>
      </c>
      <c r="L58" s="169">
        <f>IF(RES_hhdet_tes!L58=0,"",RES_hhdet_tes!L58/RES_hhdet_fec!L58)</f>
        <v>0.77215974146252331</v>
      </c>
      <c r="M58" s="169">
        <f>IF(RES_hhdet_tes!M58=0,"",RES_hhdet_tes!M58/RES_hhdet_fec!M58)</f>
        <v>0.79047775394605568</v>
      </c>
      <c r="N58" s="169">
        <f>IF(RES_hhdet_tes!N58=0,"",RES_hhdet_tes!N58/RES_hhdet_fec!N58)</f>
        <v>0.82053334155823332</v>
      </c>
      <c r="O58" s="169">
        <f>IF(RES_hhdet_tes!O58=0,"",RES_hhdet_tes!O58/RES_hhdet_fec!O58)</f>
        <v>0.72957867751155936</v>
      </c>
      <c r="P58" s="169">
        <f>IF(RES_hhdet_tes!P58=0,"",RES_hhdet_tes!P58/RES_hhdet_fec!P58)</f>
        <v>0.76542250060391859</v>
      </c>
      <c r="Q58" s="169">
        <f>IF(RES_hhdet_tes!Q58=0,"",RES_hhdet_tes!Q58/RES_hhdet_fec!Q58)</f>
        <v>0.77602169847388414</v>
      </c>
    </row>
    <row r="59" spans="1:17" ht="12" customHeight="1" x14ac:dyDescent="0.25">
      <c r="A59" s="23" t="s">
        <v>57</v>
      </c>
      <c r="B59" s="73">
        <f>IF(RES_hhdet_tes!B59=0,"",RES_hhdet_tes!B59/RES_hhdet_fec!B59)</f>
        <v>0.40052208174551296</v>
      </c>
      <c r="C59" s="73">
        <f>IF(RES_hhdet_tes!C59=0,"",RES_hhdet_tes!C59/RES_hhdet_fec!C59)</f>
        <v>0.41525791549212737</v>
      </c>
      <c r="D59" s="73">
        <f>IF(RES_hhdet_tes!D59=0,"",RES_hhdet_tes!D59/RES_hhdet_fec!D59)</f>
        <v>0.41789735090996127</v>
      </c>
      <c r="E59" s="73">
        <f>IF(RES_hhdet_tes!E59=0,"",RES_hhdet_tes!E59/RES_hhdet_fec!E59)</f>
        <v>0.42226262703357548</v>
      </c>
      <c r="F59" s="73">
        <f>IF(RES_hhdet_tes!F59=0,"",RES_hhdet_tes!F59/RES_hhdet_fec!F59)</f>
        <v>0.43098661083815504</v>
      </c>
      <c r="G59" s="73">
        <f>IF(RES_hhdet_tes!G59=0,"",RES_hhdet_tes!G59/RES_hhdet_fec!G59)</f>
        <v>0.43865464706590485</v>
      </c>
      <c r="H59" s="73">
        <f>IF(RES_hhdet_tes!H59=0,"",RES_hhdet_tes!H59/RES_hhdet_fec!H59)</f>
        <v>0.44698708078412502</v>
      </c>
      <c r="I59" s="73">
        <f>IF(RES_hhdet_tes!I59=0,"",RES_hhdet_tes!I59/RES_hhdet_fec!I59)</f>
        <v>0.45590863179439378</v>
      </c>
      <c r="J59" s="73">
        <f>IF(RES_hhdet_tes!J59=0,"",RES_hhdet_tes!J59/RES_hhdet_fec!J59)</f>
        <v>0.45755840899395012</v>
      </c>
      <c r="K59" s="73">
        <f>IF(RES_hhdet_tes!K59=0,"",RES_hhdet_tes!K59/RES_hhdet_fec!K59)</f>
        <v>0.4611748713402255</v>
      </c>
      <c r="L59" s="73">
        <f>IF(RES_hhdet_tes!L59=0,"",RES_hhdet_tes!L59/RES_hhdet_fec!L59)</f>
        <v>0.46677360448047156</v>
      </c>
      <c r="M59" s="73">
        <f>IF(RES_hhdet_tes!M59=0,"",RES_hhdet_tes!M59/RES_hhdet_fec!M59)</f>
        <v>0.47013573169602541</v>
      </c>
      <c r="N59" s="73">
        <f>IF(RES_hhdet_tes!N59=0,"",RES_hhdet_tes!N59/RES_hhdet_fec!N59)</f>
        <v>0.47300148586730911</v>
      </c>
      <c r="O59" s="73">
        <f>IF(RES_hhdet_tes!O59=0,"",RES_hhdet_tes!O59/RES_hhdet_fec!O59)</f>
        <v>0.4792254248965877</v>
      </c>
      <c r="P59" s="73">
        <f>IF(RES_hhdet_tes!P59=0,"",RES_hhdet_tes!P59/RES_hhdet_fec!P59)</f>
        <v>0.48049217304177411</v>
      </c>
      <c r="Q59" s="73">
        <f>IF(RES_hhdet_tes!Q59=0,"",RES_hhdet_tes!Q59/RES_hhdet_fec!Q59)</f>
        <v>0.48049217304177422</v>
      </c>
    </row>
    <row r="60" spans="1:17" ht="12" customHeight="1" x14ac:dyDescent="0.25">
      <c r="A60" s="29" t="s">
        <v>140</v>
      </c>
      <c r="B60" s="65">
        <f>IF(RES_hhdet_tes!B60=0,"",RES_hhdet_tes!B60/RES_hhdet_fec!B60)</f>
        <v>0.7849763168847963</v>
      </c>
      <c r="C60" s="65">
        <f>IF(RES_hhdet_tes!C60=0,"",RES_hhdet_tes!C60/RES_hhdet_fec!C60)</f>
        <v>0.79016833652208807</v>
      </c>
      <c r="D60" s="65">
        <f>IF(RES_hhdet_tes!D60=0,"",RES_hhdet_tes!D60/RES_hhdet_fec!D60)</f>
        <v>0.79698361544197716</v>
      </c>
      <c r="E60" s="65">
        <f>IF(RES_hhdet_tes!E60=0,"",RES_hhdet_tes!E60/RES_hhdet_fec!E60)</f>
        <v>0.80244310187720047</v>
      </c>
      <c r="F60" s="65">
        <f>IF(RES_hhdet_tes!F60=0,"",RES_hhdet_tes!F60/RES_hhdet_fec!F60)</f>
        <v>0.80656761284327672</v>
      </c>
      <c r="G60" s="65">
        <f>IF(RES_hhdet_tes!G60=0,"",RES_hhdet_tes!G60/RES_hhdet_fec!G60)</f>
        <v>0.81269167811462095</v>
      </c>
      <c r="H60" s="65">
        <f>IF(RES_hhdet_tes!H60=0,"",RES_hhdet_tes!H60/RES_hhdet_fec!H60)</f>
        <v>0.81734889393869437</v>
      </c>
      <c r="I60" s="65">
        <f>IF(RES_hhdet_tes!I60=0,"",RES_hhdet_tes!I60/RES_hhdet_fec!I60)</f>
        <v>0.82575070350060586</v>
      </c>
      <c r="J60" s="65">
        <f>IF(RES_hhdet_tes!J60=0,"",RES_hhdet_tes!J60/RES_hhdet_fec!J60)</f>
        <v>0.83156532654066739</v>
      </c>
      <c r="K60" s="65">
        <f>IF(RES_hhdet_tes!K60=0,"",RES_hhdet_tes!K60/RES_hhdet_fec!K60)</f>
        <v>0.83626138750616219</v>
      </c>
      <c r="L60" s="65">
        <f>IF(RES_hhdet_tes!L60=0,"",RES_hhdet_tes!L60/RES_hhdet_fec!L60)</f>
        <v>0.83899009310727657</v>
      </c>
      <c r="M60" s="65">
        <f>IF(RES_hhdet_tes!M60=0,"",RES_hhdet_tes!M60/RES_hhdet_fec!M60)</f>
        <v>0.84172378966647488</v>
      </c>
      <c r="N60" s="65">
        <f>IF(RES_hhdet_tes!N60=0,"",RES_hhdet_tes!N60/RES_hhdet_fec!N60)</f>
        <v>0.84354323897572059</v>
      </c>
      <c r="O60" s="65">
        <f>IF(RES_hhdet_tes!O60=0,"",RES_hhdet_tes!O60/RES_hhdet_fec!O60)</f>
        <v>0.84629052005855432</v>
      </c>
      <c r="P60" s="65">
        <f>IF(RES_hhdet_tes!P60=0,"",RES_hhdet_tes!P60/RES_hhdet_fec!P60)</f>
        <v>0.84753895222970232</v>
      </c>
      <c r="Q60" s="65">
        <f>IF(RES_hhdet_tes!Q60=0,"",RES_hhdet_tes!Q60/RES_hhdet_fec!Q60)</f>
        <v>0.85133444688506266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>
        <f>IF(RES_hhdet_tes!B62=0,"",RES_hhdet_tes!B62/RES_hhdet_fec!B62)</f>
        <v>0.59571416751021888</v>
      </c>
      <c r="C62" s="175">
        <f>IF(RES_hhdet_tes!C62=0,"",RES_hhdet_tes!C62/RES_hhdet_fec!C62)</f>
        <v>0.60429695942478123</v>
      </c>
      <c r="D62" s="175">
        <f>IF(RES_hhdet_tes!D62=0,"",RES_hhdet_tes!D62/RES_hhdet_fec!D62)</f>
        <v>0.60553959354446818</v>
      </c>
      <c r="E62" s="175">
        <f>IF(RES_hhdet_tes!E62=0,"",RES_hhdet_tes!E62/RES_hhdet_fec!E62)</f>
        <v>0.61619617988064868</v>
      </c>
      <c r="F62" s="175">
        <f>IF(RES_hhdet_tes!F62=0,"",RES_hhdet_tes!F62/RES_hhdet_fec!F62)</f>
        <v>0.62597601115814849</v>
      </c>
      <c r="G62" s="175">
        <f>IF(RES_hhdet_tes!G62=0,"",RES_hhdet_tes!G62/RES_hhdet_fec!G62)</f>
        <v>0.62959664569083063</v>
      </c>
      <c r="H62" s="175">
        <f>IF(RES_hhdet_tes!H62=0,"",RES_hhdet_tes!H62/RES_hhdet_fec!H62)</f>
        <v>0.63725342865672996</v>
      </c>
      <c r="I62" s="175">
        <f>IF(RES_hhdet_tes!I62=0,"",RES_hhdet_tes!I62/RES_hhdet_fec!I62)</f>
        <v>0.63924334147815787</v>
      </c>
      <c r="J62" s="175">
        <f>IF(RES_hhdet_tes!J62=0,"",RES_hhdet_tes!J62/RES_hhdet_fec!J62)</f>
        <v>0.64785876311359414</v>
      </c>
      <c r="K62" s="175">
        <f>IF(RES_hhdet_tes!K62=0,"",RES_hhdet_tes!K62/RES_hhdet_fec!K62)</f>
        <v>0.64705665953199865</v>
      </c>
      <c r="L62" s="175">
        <f>IF(RES_hhdet_tes!L62=0,"",RES_hhdet_tes!L62/RES_hhdet_fec!L62)</f>
        <v>0.65727897531554191</v>
      </c>
      <c r="M62" s="175">
        <f>IF(RES_hhdet_tes!M62=0,"",RES_hhdet_tes!M62/RES_hhdet_fec!M62)</f>
        <v>0.65648547906624999</v>
      </c>
      <c r="N62" s="175">
        <f>IF(RES_hhdet_tes!N62=0,"",RES_hhdet_tes!N62/RES_hhdet_fec!N62)</f>
        <v>0.66212414529295471</v>
      </c>
      <c r="O62" s="175">
        <f>IF(RES_hhdet_tes!O62=0,"",RES_hhdet_tes!O62/RES_hhdet_fec!O62)</f>
        <v>0.66760838389696087</v>
      </c>
      <c r="P62" s="175">
        <f>IF(RES_hhdet_tes!P62=0,"",RES_hhdet_tes!P62/RES_hhdet_fec!P62)</f>
        <v>0.6697560893048865</v>
      </c>
      <c r="Q62" s="175">
        <f>IF(RES_hhdet_tes!Q62=0,"",RES_hhdet_tes!Q62/RES_hhdet_fec!Q62)</f>
        <v>0.67629881890320154</v>
      </c>
    </row>
    <row r="63" spans="1:17" ht="12.95" customHeight="1" x14ac:dyDescent="0.25">
      <c r="A63" s="158" t="s">
        <v>65</v>
      </c>
      <c r="B63" s="169">
        <f>IF(RES_hhdet_tes!B63=0,"",RES_hhdet_tes!B63/RES_hhdet_fec!B63)</f>
        <v>0.61551359829568386</v>
      </c>
      <c r="C63" s="169">
        <f>IF(RES_hhdet_tes!C63=0,"",RES_hhdet_tes!C63/RES_hhdet_fec!C63)</f>
        <v>0.62473506783480981</v>
      </c>
      <c r="D63" s="169">
        <f>IF(RES_hhdet_tes!D63=0,"",RES_hhdet_tes!D63/RES_hhdet_fec!D63)</f>
        <v>0.6268956917023728</v>
      </c>
      <c r="E63" s="169">
        <f>IF(RES_hhdet_tes!E63=0,"",RES_hhdet_tes!E63/RES_hhdet_fec!E63)</f>
        <v>0.63856064487656772</v>
      </c>
      <c r="F63" s="169">
        <f>IF(RES_hhdet_tes!F63=0,"",RES_hhdet_tes!F63/RES_hhdet_fec!F63)</f>
        <v>0.64906616054978172</v>
      </c>
      <c r="G63" s="169">
        <f>IF(RES_hhdet_tes!G63=0,"",RES_hhdet_tes!G63/RES_hhdet_fec!G63)</f>
        <v>0.65316076136001155</v>
      </c>
      <c r="H63" s="169">
        <f>IF(RES_hhdet_tes!H63=0,"",RES_hhdet_tes!H63/RES_hhdet_fec!H63)</f>
        <v>0.66161561813961134</v>
      </c>
      <c r="I63" s="169">
        <f>IF(RES_hhdet_tes!I63=0,"",RES_hhdet_tes!I63/RES_hhdet_fec!I63)</f>
        <v>0.66576882554932137</v>
      </c>
      <c r="J63" s="169">
        <f>IF(RES_hhdet_tes!J63=0,"",RES_hhdet_tes!J63/RES_hhdet_fec!J63)</f>
        <v>0.67387332604332217</v>
      </c>
      <c r="K63" s="169">
        <f>IF(RES_hhdet_tes!K63=0,"",RES_hhdet_tes!K63/RES_hhdet_fec!K63)</f>
        <v>0.67406673879505186</v>
      </c>
      <c r="L63" s="169">
        <f>IF(RES_hhdet_tes!L63=0,"",RES_hhdet_tes!L63/RES_hhdet_fec!L63)</f>
        <v>0.68501901271712395</v>
      </c>
      <c r="M63" s="169">
        <f>IF(RES_hhdet_tes!M63=0,"",RES_hhdet_tes!M63/RES_hhdet_fec!M63)</f>
        <v>0.69035585568799995</v>
      </c>
      <c r="N63" s="169">
        <f>IF(RES_hhdet_tes!N63=0,"",RES_hhdet_tes!N63/RES_hhdet_fec!N63)</f>
        <v>0.69698746869564709</v>
      </c>
      <c r="O63" s="169">
        <f>IF(RES_hhdet_tes!O63=0,"",RES_hhdet_tes!O63/RES_hhdet_fec!O63)</f>
        <v>0.70325392142583887</v>
      </c>
      <c r="P63" s="169">
        <f>IF(RES_hhdet_tes!P63=0,"",RES_hhdet_tes!P63/RES_hhdet_fec!P63)</f>
        <v>0.70856549886414844</v>
      </c>
      <c r="Q63" s="169">
        <f>IF(RES_hhdet_tes!Q63=0,"",RES_hhdet_tes!Q63/RES_hhdet_fec!Q63)</f>
        <v>0.71449868989971677</v>
      </c>
    </row>
    <row r="64" spans="1:17" ht="12" customHeight="1" x14ac:dyDescent="0.25">
      <c r="A64" s="23" t="s">
        <v>161</v>
      </c>
      <c r="B64" s="73">
        <f>IF(RES_hhdet_tes!B64=0,"",RES_hhdet_tes!B64/RES_hhdet_fec!B64)</f>
        <v>0.60854000591738122</v>
      </c>
      <c r="C64" s="73">
        <f>IF(RES_hhdet_tes!C64=0,"",RES_hhdet_tes!C64/RES_hhdet_fec!C64)</f>
        <v>0.61682338902990796</v>
      </c>
      <c r="D64" s="73">
        <f>IF(RES_hhdet_tes!D64=0,"",RES_hhdet_tes!D64/RES_hhdet_fec!D64)</f>
        <v>0.62232207914968873</v>
      </c>
      <c r="E64" s="73">
        <f>IF(RES_hhdet_tes!E64=0,"",RES_hhdet_tes!E64/RES_hhdet_fec!E64)</f>
        <v>0.63316562689750244</v>
      </c>
      <c r="F64" s="73">
        <f>IF(RES_hhdet_tes!F64=0,"",RES_hhdet_tes!F64/RES_hhdet_fec!F64)</f>
        <v>0.64227986117332381</v>
      </c>
      <c r="G64" s="73">
        <f>IF(RES_hhdet_tes!G64=0,"",RES_hhdet_tes!G64/RES_hhdet_fec!G64)</f>
        <v>0.64716937418017662</v>
      </c>
      <c r="H64" s="73">
        <f>IF(RES_hhdet_tes!H64=0,"",RES_hhdet_tes!H64/RES_hhdet_fec!H64)</f>
        <v>0.65316377620988986</v>
      </c>
      <c r="I64" s="73">
        <f>IF(RES_hhdet_tes!I64=0,"",RES_hhdet_tes!I64/RES_hhdet_fec!I64)</f>
        <v>0.65872434981515671</v>
      </c>
      <c r="J64" s="73">
        <f>IF(RES_hhdet_tes!J64=0,"",RES_hhdet_tes!J64/RES_hhdet_fec!J64)</f>
        <v>0.66682734992407899</v>
      </c>
      <c r="K64" s="73">
        <f>IF(RES_hhdet_tes!K64=0,"",RES_hhdet_tes!K64/RES_hhdet_fec!K64)</f>
        <v>0.67166107739801595</v>
      </c>
      <c r="L64" s="73">
        <f>IF(RES_hhdet_tes!L64=0,"",RES_hhdet_tes!L64/RES_hhdet_fec!L64)</f>
        <v>0.68043985083533642</v>
      </c>
      <c r="M64" s="73">
        <f>IF(RES_hhdet_tes!M64=0,"",RES_hhdet_tes!M64/RES_hhdet_fec!M64)</f>
        <v>0.68528890822551691</v>
      </c>
      <c r="N64" s="73">
        <f>IF(RES_hhdet_tes!N64=0,"",RES_hhdet_tes!N64/RES_hhdet_fec!N64)</f>
        <v>0.69261784155294492</v>
      </c>
      <c r="O64" s="73">
        <f>IF(RES_hhdet_tes!O64=0,"",RES_hhdet_tes!O64/RES_hhdet_fec!O64)</f>
        <v>0.69739333116509117</v>
      </c>
      <c r="P64" s="73">
        <f>IF(RES_hhdet_tes!P64=0,"",RES_hhdet_tes!P64/RES_hhdet_fec!P64)</f>
        <v>0.70235898987642675</v>
      </c>
      <c r="Q64" s="73">
        <f>IF(RES_hhdet_tes!Q64=0,"",RES_hhdet_tes!Q64/RES_hhdet_fec!Q64)</f>
        <v>0.70754562809436528</v>
      </c>
    </row>
    <row r="65" spans="1:17" ht="12" customHeight="1" x14ac:dyDescent="0.25">
      <c r="A65" s="23" t="s">
        <v>60</v>
      </c>
      <c r="B65" s="73">
        <f>IF(RES_hhdet_tes!B65=0,"",RES_hhdet_tes!B65/RES_hhdet_fec!B65)</f>
        <v>1.0000000000000002</v>
      </c>
      <c r="C65" s="73">
        <f>IF(RES_hhdet_tes!C65=0,"",RES_hhdet_tes!C65/RES_hhdet_fec!C65)</f>
        <v>1</v>
      </c>
      <c r="D65" s="73">
        <f>IF(RES_hhdet_tes!D65=0,"",RES_hhdet_tes!D65/RES_hhdet_fec!D65)</f>
        <v>1.0000000000000002</v>
      </c>
      <c r="E65" s="73">
        <f>IF(RES_hhdet_tes!E65=0,"",RES_hhdet_tes!E65/RES_hhdet_fec!E65)</f>
        <v>0.99999999999999989</v>
      </c>
      <c r="F65" s="73">
        <f>IF(RES_hhdet_tes!F65=0,"",RES_hhdet_tes!F65/RES_hhdet_fec!F65)</f>
        <v>0.99999999999999978</v>
      </c>
      <c r="G65" s="73">
        <f>IF(RES_hhdet_tes!G65=0,"",RES_hhdet_tes!G65/RES_hhdet_fec!G65)</f>
        <v>0.99999999999999978</v>
      </c>
      <c r="H65" s="73">
        <f>IF(RES_hhdet_tes!H65=0,"",RES_hhdet_tes!H65/RES_hhdet_fec!H65)</f>
        <v>0.99999999999999956</v>
      </c>
      <c r="I65" s="73">
        <f>IF(RES_hhdet_tes!I65=0,"",RES_hhdet_tes!I65/RES_hhdet_fec!I65)</f>
        <v>0.99999999999999978</v>
      </c>
      <c r="J65" s="73">
        <f>IF(RES_hhdet_tes!J65=0,"",RES_hhdet_tes!J65/RES_hhdet_fec!J65)</f>
        <v>1</v>
      </c>
      <c r="K65" s="73">
        <f>IF(RES_hhdet_tes!K65=0,"",RES_hhdet_tes!K65/RES_hhdet_fec!K65)</f>
        <v>0.99999999999999922</v>
      </c>
      <c r="L65" s="73">
        <f>IF(RES_hhdet_tes!L65=0,"",RES_hhdet_tes!L65/RES_hhdet_fec!L65)</f>
        <v>1.0000000000000004</v>
      </c>
      <c r="M65" s="73">
        <f>IF(RES_hhdet_tes!M65=0,"",RES_hhdet_tes!M65/RES_hhdet_fec!M65)</f>
        <v>1.0000000000000009</v>
      </c>
      <c r="N65" s="73">
        <f>IF(RES_hhdet_tes!N65=0,"",RES_hhdet_tes!N65/RES_hhdet_fec!N65)</f>
        <v>1</v>
      </c>
      <c r="O65" s="73">
        <f>IF(RES_hhdet_tes!O65=0,"",RES_hhdet_tes!O65/RES_hhdet_fec!O65)</f>
        <v>0.99999999999999956</v>
      </c>
      <c r="P65" s="73">
        <f>IF(RES_hhdet_tes!P65=0,"",RES_hhdet_tes!P65/RES_hhdet_fec!P65)</f>
        <v>1</v>
      </c>
      <c r="Q65" s="73">
        <f>IF(RES_hhdet_tes!Q65=0,"",RES_hhdet_tes!Q65/RES_hhdet_fec!Q65)</f>
        <v>1</v>
      </c>
    </row>
    <row r="66" spans="1:17" ht="12.95" customHeight="1" x14ac:dyDescent="0.25">
      <c r="A66" s="158" t="s">
        <v>112</v>
      </c>
      <c r="B66" s="169">
        <f>IF(RES_hhdet_tes!B66=0,"",RES_hhdet_tes!B66/RES_hhdet_fec!B66)</f>
        <v>1.6074362296711271</v>
      </c>
      <c r="C66" s="169">
        <f>IF(RES_hhdet_tes!C66=0,"",RES_hhdet_tes!C66/RES_hhdet_fec!C66)</f>
        <v>1.6763632668667727</v>
      </c>
      <c r="D66" s="169">
        <f>IF(RES_hhdet_tes!D66=0,"",RES_hhdet_tes!D66/RES_hhdet_fec!D66)</f>
        <v>1.7339982947063688</v>
      </c>
      <c r="E66" s="169">
        <f>IF(RES_hhdet_tes!E66=0,"",RES_hhdet_tes!E66/RES_hhdet_fec!E66)</f>
        <v>1.7977348021198458</v>
      </c>
      <c r="F66" s="169">
        <f>IF(RES_hhdet_tes!F66=0,"",RES_hhdet_tes!F66/RES_hhdet_fec!F66)</f>
        <v>1.8719992944968258</v>
      </c>
      <c r="G66" s="169">
        <f>IF(RES_hhdet_tes!G66=0,"",RES_hhdet_tes!G66/RES_hhdet_fec!G66)</f>
        <v>1.9627951377583981</v>
      </c>
      <c r="H66" s="169">
        <f>IF(RES_hhdet_tes!H66=0,"",RES_hhdet_tes!H66/RES_hhdet_fec!H66)</f>
        <v>2.0452092342443282</v>
      </c>
      <c r="I66" s="169">
        <f>IF(RES_hhdet_tes!I66=0,"",RES_hhdet_tes!I66/RES_hhdet_fec!I66)</f>
        <v>2.1496078781472687</v>
      </c>
      <c r="J66" s="169">
        <f>IF(RES_hhdet_tes!J66=0,"",RES_hhdet_tes!J66/RES_hhdet_fec!J66)</f>
        <v>2.2313577302725149</v>
      </c>
      <c r="K66" s="169">
        <f>IF(RES_hhdet_tes!K66=0,"",RES_hhdet_tes!K66/RES_hhdet_fec!K66)</f>
        <v>2.3690398816327671</v>
      </c>
      <c r="L66" s="169">
        <f>IF(RES_hhdet_tes!L66=0,"",RES_hhdet_tes!L66/RES_hhdet_fec!L66)</f>
        <v>2.5069081173100933</v>
      </c>
      <c r="M66" s="169">
        <f>IF(RES_hhdet_tes!M66=0,"",RES_hhdet_tes!M66/RES_hhdet_fec!M66)</f>
        <v>2.6227558864669449</v>
      </c>
      <c r="N66" s="169">
        <f>IF(RES_hhdet_tes!N66=0,"",RES_hhdet_tes!N66/RES_hhdet_fec!N66)</f>
        <v>2.7689590499908667</v>
      </c>
      <c r="O66" s="169">
        <f>IF(RES_hhdet_tes!O66=0,"",RES_hhdet_tes!O66/RES_hhdet_fec!O66)</f>
        <v>2.8914677351854969</v>
      </c>
      <c r="P66" s="169">
        <f>IF(RES_hhdet_tes!P66=0,"",RES_hhdet_tes!P66/RES_hhdet_fec!P66)</f>
        <v>2.9862653921662261</v>
      </c>
      <c r="Q66" s="169">
        <f>IF(RES_hhdet_tes!Q66=0,"",RES_hhdet_tes!Q66/RES_hhdet_fec!Q66)</f>
        <v>3.0598970312248781</v>
      </c>
    </row>
    <row r="67" spans="1:17" ht="12" customHeight="1" x14ac:dyDescent="0.25">
      <c r="A67" s="23" t="s">
        <v>60</v>
      </c>
      <c r="B67" s="73">
        <f>IF(RES_hhdet_tes!B67=0,"",RES_hhdet_tes!B67/RES_hhdet_fec!B67)</f>
        <v>1.6074362296711271</v>
      </c>
      <c r="C67" s="73">
        <f>IF(RES_hhdet_tes!C67=0,"",RES_hhdet_tes!C67/RES_hhdet_fec!C67)</f>
        <v>1.6763632668667727</v>
      </c>
      <c r="D67" s="73">
        <f>IF(RES_hhdet_tes!D67=0,"",RES_hhdet_tes!D67/RES_hhdet_fec!D67)</f>
        <v>1.7339982947063688</v>
      </c>
      <c r="E67" s="73">
        <f>IF(RES_hhdet_tes!E67=0,"",RES_hhdet_tes!E67/RES_hhdet_fec!E67)</f>
        <v>1.7977348021198458</v>
      </c>
      <c r="F67" s="73">
        <f>IF(RES_hhdet_tes!F67=0,"",RES_hhdet_tes!F67/RES_hhdet_fec!F67)</f>
        <v>1.8719992944968258</v>
      </c>
      <c r="G67" s="73">
        <f>IF(RES_hhdet_tes!G67=0,"",RES_hhdet_tes!G67/RES_hhdet_fec!G67)</f>
        <v>1.9627951377583981</v>
      </c>
      <c r="H67" s="73">
        <f>IF(RES_hhdet_tes!H67=0,"",RES_hhdet_tes!H67/RES_hhdet_fec!H67)</f>
        <v>2.0452092342443282</v>
      </c>
      <c r="I67" s="73">
        <f>IF(RES_hhdet_tes!I67=0,"",RES_hhdet_tes!I67/RES_hhdet_fec!I67)</f>
        <v>2.1496078781472687</v>
      </c>
      <c r="J67" s="73">
        <f>IF(RES_hhdet_tes!J67=0,"",RES_hhdet_tes!J67/RES_hhdet_fec!J67)</f>
        <v>2.2313577302725149</v>
      </c>
      <c r="K67" s="73">
        <f>IF(RES_hhdet_tes!K67=0,"",RES_hhdet_tes!K67/RES_hhdet_fec!K67)</f>
        <v>2.3690398816327671</v>
      </c>
      <c r="L67" s="73">
        <f>IF(RES_hhdet_tes!L67=0,"",RES_hhdet_tes!L67/RES_hhdet_fec!L67)</f>
        <v>2.5069081173100933</v>
      </c>
      <c r="M67" s="73">
        <f>IF(RES_hhdet_tes!M67=0,"",RES_hhdet_tes!M67/RES_hhdet_fec!M67)</f>
        <v>2.6227558864669449</v>
      </c>
      <c r="N67" s="73">
        <f>IF(RES_hhdet_tes!N67=0,"",RES_hhdet_tes!N67/RES_hhdet_fec!N67)</f>
        <v>2.7689590499908667</v>
      </c>
      <c r="O67" s="73">
        <f>IF(RES_hhdet_tes!O67=0,"",RES_hhdet_tes!O67/RES_hhdet_fec!O67)</f>
        <v>2.8914677351854969</v>
      </c>
      <c r="P67" s="73">
        <f>IF(RES_hhdet_tes!P67=0,"",RES_hhdet_tes!P67/RES_hhdet_fec!P67)</f>
        <v>2.9862653921662261</v>
      </c>
      <c r="Q67" s="73">
        <f>IF(RES_hhdet_tes!Q67=0,"",RES_hhdet_tes!Q67/RES_hhdet_fec!Q67)</f>
        <v>3.0598970312248781</v>
      </c>
    </row>
    <row r="68" spans="1:17" ht="12" customHeight="1" x14ac:dyDescent="0.25">
      <c r="A68" s="158" t="s">
        <v>63</v>
      </c>
      <c r="B68" s="169">
        <f>IF(RES_hhdet_tes!B68=0,"",RES_hhdet_tes!B68/RES_hhdet_fec!B68)</f>
        <v>0.55977458567873384</v>
      </c>
      <c r="C68" s="169">
        <f>IF(RES_hhdet_tes!C68=0,"",RES_hhdet_tes!C68/RES_hhdet_fec!C68)</f>
        <v>0.56306071833746274</v>
      </c>
      <c r="D68" s="169">
        <f>IF(RES_hhdet_tes!D68=0,"",RES_hhdet_tes!D68/RES_hhdet_fec!D68)</f>
        <v>0.56303454835410227</v>
      </c>
      <c r="E68" s="169">
        <f>IF(RES_hhdet_tes!E68=0,"",RES_hhdet_tes!E68/RES_hhdet_fec!E68)</f>
        <v>0.56774754374463354</v>
      </c>
      <c r="F68" s="169">
        <f>IF(RES_hhdet_tes!F68=0,"",RES_hhdet_tes!F68/RES_hhdet_fec!F68)</f>
        <v>0.57269757782452546</v>
      </c>
      <c r="G68" s="169">
        <f>IF(RES_hhdet_tes!G68=0,"",RES_hhdet_tes!G68/RES_hhdet_fec!G68)</f>
        <v>0.57436572338651426</v>
      </c>
      <c r="H68" s="169">
        <f>IF(RES_hhdet_tes!H68=0,"",RES_hhdet_tes!H68/RES_hhdet_fec!H68)</f>
        <v>0.57839158177664951</v>
      </c>
      <c r="I68" s="169">
        <f>IF(RES_hhdet_tes!I68=0,"",RES_hhdet_tes!I68/RES_hhdet_fec!I68)</f>
        <v>0.58014477022098987</v>
      </c>
      <c r="J68" s="169">
        <f>IF(RES_hhdet_tes!J68=0,"",RES_hhdet_tes!J68/RES_hhdet_fec!J68)</f>
        <v>0.58382029457317808</v>
      </c>
      <c r="K68" s="169">
        <f>IF(RES_hhdet_tes!K68=0,"",RES_hhdet_tes!K68/RES_hhdet_fec!K68)</f>
        <v>0.58552775847061556</v>
      </c>
      <c r="L68" s="169">
        <f>IF(RES_hhdet_tes!L68=0,"",RES_hhdet_tes!L68/RES_hhdet_fec!L68)</f>
        <v>0.59021503814644283</v>
      </c>
      <c r="M68" s="169">
        <f>IF(RES_hhdet_tes!M68=0,"",RES_hhdet_tes!M68/RES_hhdet_fec!M68)</f>
        <v>0.59453140956274175</v>
      </c>
      <c r="N68" s="169">
        <f>IF(RES_hhdet_tes!N68=0,"",RES_hhdet_tes!N68/RES_hhdet_fec!N68)</f>
        <v>0.59792750756404145</v>
      </c>
      <c r="O68" s="169">
        <f>IF(RES_hhdet_tes!O68=0,"",RES_hhdet_tes!O68/RES_hhdet_fec!O68)</f>
        <v>0.60081705712389033</v>
      </c>
      <c r="P68" s="169">
        <f>IF(RES_hhdet_tes!P68=0,"",RES_hhdet_tes!P68/RES_hhdet_fec!P68)</f>
        <v>0.60325539780665505</v>
      </c>
      <c r="Q68" s="169">
        <f>IF(RES_hhdet_tes!Q68=0,"",RES_hhdet_tes!Q68/RES_hhdet_fec!Q68)</f>
        <v>0.60588682480362055</v>
      </c>
    </row>
    <row r="69" spans="1:17" ht="12" customHeight="1" x14ac:dyDescent="0.25">
      <c r="A69" s="167" t="s">
        <v>160</v>
      </c>
      <c r="B69" s="174">
        <f>IF(RES_hhdet_tes!B69=0,"",RES_hhdet_tes!B69/RES_hhdet_fec!B69)</f>
        <v>0.5424428911552257</v>
      </c>
      <c r="C69" s="174">
        <f>IF(RES_hhdet_tes!C69=0,"",RES_hhdet_tes!C69/RES_hhdet_fec!C69)</f>
        <v>0.54502651146030223</v>
      </c>
      <c r="D69" s="174">
        <f>IF(RES_hhdet_tes!D69=0,"",RES_hhdet_tes!D69/RES_hhdet_fec!D69)</f>
        <v>0.54720178819126408</v>
      </c>
      <c r="E69" s="174">
        <f>IF(RES_hhdet_tes!E69=0,"",RES_hhdet_tes!E69/RES_hhdet_fec!E69)</f>
        <v>0.55126875349087157</v>
      </c>
      <c r="F69" s="174">
        <f>IF(RES_hhdet_tes!F69=0,"",RES_hhdet_tes!F69/RES_hhdet_fec!F69)</f>
        <v>0.55488453043193853</v>
      </c>
      <c r="G69" s="174">
        <f>IF(RES_hhdet_tes!G69=0,"",RES_hhdet_tes!G69/RES_hhdet_fec!G69)</f>
        <v>0.55707573385960962</v>
      </c>
      <c r="H69" s="174">
        <f>IF(RES_hhdet_tes!H69=0,"",RES_hhdet_tes!H69/RES_hhdet_fec!H69)</f>
        <v>0.55977803536942139</v>
      </c>
      <c r="I69" s="174">
        <f>IF(RES_hhdet_tes!I69=0,"",RES_hhdet_tes!I69/RES_hhdet_fec!I69)</f>
        <v>0.56249680868936702</v>
      </c>
      <c r="J69" s="174">
        <f>IF(RES_hhdet_tes!J69=0,"",RES_hhdet_tes!J69/RES_hhdet_fec!J69)</f>
        <v>0.5666374628464711</v>
      </c>
      <c r="K69" s="174">
        <f>IF(RES_hhdet_tes!K69=0,"",RES_hhdet_tes!K69/RES_hhdet_fec!K69)</f>
        <v>0.56853852112679781</v>
      </c>
      <c r="L69" s="174">
        <f>IF(RES_hhdet_tes!L69=0,"",RES_hhdet_tes!L69/RES_hhdet_fec!L69)</f>
        <v>0.57295994343931356</v>
      </c>
      <c r="M69" s="174">
        <f>IF(RES_hhdet_tes!M69=0,"",RES_hhdet_tes!M69/RES_hhdet_fec!M69)</f>
        <v>0.57472064479379048</v>
      </c>
      <c r="N69" s="174">
        <f>IF(RES_hhdet_tes!N69=0,"",RES_hhdet_tes!N69/RES_hhdet_fec!N69)</f>
        <v>0.5785414995309669</v>
      </c>
      <c r="O69" s="174">
        <f>IF(RES_hhdet_tes!O69=0,"",RES_hhdet_tes!O69/RES_hhdet_fec!O69)</f>
        <v>0.58072786396684151</v>
      </c>
      <c r="P69" s="174">
        <f>IF(RES_hhdet_tes!P69=0,"",RES_hhdet_tes!P69/RES_hhdet_fec!P69)</f>
        <v>0.58309918441652564</v>
      </c>
      <c r="Q69" s="174">
        <f>IF(RES_hhdet_tes!Q69=0,"",RES_hhdet_tes!Q69/RES_hhdet_fec!Q69)</f>
        <v>0.58493008649279765</v>
      </c>
    </row>
    <row r="70" spans="1:17" ht="12" customHeight="1" x14ac:dyDescent="0.25">
      <c r="A70" s="167" t="s">
        <v>159</v>
      </c>
      <c r="B70" s="174">
        <f>IF(RES_hhdet_tes!B70=0,"",RES_hhdet_tes!B70/RES_hhdet_fec!B70)</f>
        <v>0.64577439977942919</v>
      </c>
      <c r="C70" s="174">
        <f>IF(RES_hhdet_tes!C70=0,"",RES_hhdet_tes!C70/RES_hhdet_fec!C70)</f>
        <v>0.62906091862675906</v>
      </c>
      <c r="D70" s="174">
        <f>IF(RES_hhdet_tes!D70=0,"",RES_hhdet_tes!D70/RES_hhdet_fec!D70)</f>
        <v>0.65887738420768127</v>
      </c>
      <c r="E70" s="174">
        <f>IF(RES_hhdet_tes!E70=0,"",RES_hhdet_tes!E70/RES_hhdet_fec!E70)</f>
        <v>0.66279035333504155</v>
      </c>
      <c r="F70" s="174">
        <f>IF(RES_hhdet_tes!F70=0,"",RES_hhdet_tes!F70/RES_hhdet_fec!F70)</f>
        <v>0.67193913583341125</v>
      </c>
      <c r="G70" s="174">
        <f>IF(RES_hhdet_tes!G70=0,"",RES_hhdet_tes!G70/RES_hhdet_fec!G70)</f>
        <v>0.67581098030856179</v>
      </c>
      <c r="H70" s="174">
        <f>IF(RES_hhdet_tes!H70=0,"",RES_hhdet_tes!H70/RES_hhdet_fec!H70)</f>
        <v>0.67907438811512799</v>
      </c>
      <c r="I70" s="174">
        <f>IF(RES_hhdet_tes!I70=0,"",RES_hhdet_tes!I70/RES_hhdet_fec!I70)</f>
        <v>0.68537935982425935</v>
      </c>
      <c r="J70" s="174">
        <f>IF(RES_hhdet_tes!J70=0,"",RES_hhdet_tes!J70/RES_hhdet_fec!J70)</f>
        <v>0.69123882545363113</v>
      </c>
      <c r="K70" s="174">
        <f>IF(RES_hhdet_tes!K70=0,"",RES_hhdet_tes!K70/RES_hhdet_fec!K70)</f>
        <v>0.69462429102588985</v>
      </c>
      <c r="L70" s="174">
        <f>IF(RES_hhdet_tes!L70=0,"",RES_hhdet_tes!L70/RES_hhdet_fec!L70)</f>
        <v>0.69770399194891408</v>
      </c>
      <c r="M70" s="174">
        <f>IF(RES_hhdet_tes!M70=0,"",RES_hhdet_tes!M70/RES_hhdet_fec!M70)</f>
        <v>0.70030476663190599</v>
      </c>
      <c r="N70" s="174">
        <f>IF(RES_hhdet_tes!N70=0,"",RES_hhdet_tes!N70/RES_hhdet_fec!N70)</f>
        <v>0.7020698061841083</v>
      </c>
      <c r="O70" s="174">
        <f>IF(RES_hhdet_tes!O70=0,"",RES_hhdet_tes!O70/RES_hhdet_fec!O70)</f>
        <v>0.7034284710057952</v>
      </c>
      <c r="P70" s="174">
        <f>IF(RES_hhdet_tes!P70=0,"",RES_hhdet_tes!P70/RES_hhdet_fec!P70)</f>
        <v>0.70403225680064674</v>
      </c>
      <c r="Q70" s="174">
        <f>IF(RES_hhdet_tes!Q70=0,"",RES_hhdet_tes!Q70/RES_hhdet_fec!Q70)</f>
        <v>0.70512011788516415</v>
      </c>
    </row>
    <row r="71" spans="1:17" ht="12" customHeight="1" x14ac:dyDescent="0.25">
      <c r="A71" s="166" t="s">
        <v>109</v>
      </c>
      <c r="B71" s="173">
        <f>IF(RES_hhdet_tes!B71=0,"",RES_hhdet_tes!B71/RES_hhdet_fec!B71)</f>
        <v>0.5424428911552257</v>
      </c>
      <c r="C71" s="173">
        <f>IF(RES_hhdet_tes!C71=0,"",RES_hhdet_tes!C71/RES_hhdet_fec!C71)</f>
        <v>0.54612500925729224</v>
      </c>
      <c r="D71" s="173">
        <f>IF(RES_hhdet_tes!D71=0,"",RES_hhdet_tes!D71/RES_hhdet_fec!D71)</f>
        <v>0.55720073010829529</v>
      </c>
      <c r="E71" s="173">
        <f>IF(RES_hhdet_tes!E71=0,"",RES_hhdet_tes!E71/RES_hhdet_fec!E71)</f>
        <v>0.56306100587580221</v>
      </c>
      <c r="F71" s="173">
        <f>IF(RES_hhdet_tes!F71=0,"",RES_hhdet_tes!F71/RES_hhdet_fec!F71)</f>
        <v>0.57219863475014709</v>
      </c>
      <c r="G71" s="173">
        <f>IF(RES_hhdet_tes!G71=0,"",RES_hhdet_tes!G71/RES_hhdet_fec!G71)</f>
        <v>0.57612235450871585</v>
      </c>
      <c r="H71" s="173">
        <f>IF(RES_hhdet_tes!H71=0,"",RES_hhdet_tes!H71/RES_hhdet_fec!H71)</f>
        <v>0.57941142516232658</v>
      </c>
      <c r="I71" s="173">
        <f>IF(RES_hhdet_tes!I71=0,"",RES_hhdet_tes!I71/RES_hhdet_fec!I71)</f>
        <v>0.58650244184148814</v>
      </c>
      <c r="J71" s="173">
        <f>IF(RES_hhdet_tes!J71=0,"",RES_hhdet_tes!J71/RES_hhdet_fec!J71)</f>
        <v>0.59294775986852466</v>
      </c>
      <c r="K71" s="173">
        <f>IF(RES_hhdet_tes!K71=0,"",RES_hhdet_tes!K71/RES_hhdet_fec!K71)</f>
        <v>0.5962330416626821</v>
      </c>
      <c r="L71" s="173">
        <f>IF(RES_hhdet_tes!L71=0,"",RES_hhdet_tes!L71/RES_hhdet_fec!L71)</f>
        <v>0.60023208913717463</v>
      </c>
      <c r="M71" s="173">
        <f>IF(RES_hhdet_tes!M71=0,"",RES_hhdet_tes!M71/RES_hhdet_fec!M71)</f>
        <v>0.60200335657241488</v>
      </c>
      <c r="N71" s="173">
        <f>IF(RES_hhdet_tes!N71=0,"",RES_hhdet_tes!N71/RES_hhdet_fec!N71)</f>
        <v>0.60508997723992941</v>
      </c>
      <c r="O71" s="173">
        <f>IF(RES_hhdet_tes!O71=0,"",RES_hhdet_tes!O71/RES_hhdet_fec!O71)</f>
        <v>0.6067724852452836</v>
      </c>
      <c r="P71" s="173">
        <f>IF(RES_hhdet_tes!P71=0,"",RES_hhdet_tes!P71/RES_hhdet_fec!P71)</f>
        <v>0.60746111897165056</v>
      </c>
      <c r="Q71" s="173">
        <f>IF(RES_hhdet_tes!Q71=0,"",RES_hhdet_tes!Q71/RES_hhdet_fec!Q71)</f>
        <v>0.60876405968447034</v>
      </c>
    </row>
    <row r="72" spans="1:17" ht="12" customHeight="1" x14ac:dyDescent="0.25">
      <c r="A72" s="147" t="s">
        <v>59</v>
      </c>
      <c r="B72" s="172">
        <f>IF(RES_hhdet_tes!B72=0,"",RES_hhdet_tes!B72/RES_hhdet_fec!B72)</f>
        <v>1</v>
      </c>
      <c r="C72" s="172">
        <f>IF(RES_hhdet_tes!C72=0,"",RES_hhdet_tes!C72/RES_hhdet_fec!C72)</f>
        <v>1.0000000000000004</v>
      </c>
      <c r="D72" s="172">
        <f>IF(RES_hhdet_tes!D72=0,"",RES_hhdet_tes!D72/RES_hhdet_fec!D72)</f>
        <v>1</v>
      </c>
      <c r="E72" s="172">
        <f>IF(RES_hhdet_tes!E72=0,"",RES_hhdet_tes!E72/RES_hhdet_fec!E72)</f>
        <v>1</v>
      </c>
      <c r="F72" s="172">
        <f>IF(RES_hhdet_tes!F72=0,"",RES_hhdet_tes!F72/RES_hhdet_fec!F72)</f>
        <v>1</v>
      </c>
      <c r="G72" s="172">
        <f>IF(RES_hhdet_tes!G72=0,"",RES_hhdet_tes!G72/RES_hhdet_fec!G72)</f>
        <v>1.0000000000000004</v>
      </c>
      <c r="H72" s="172">
        <f>IF(RES_hhdet_tes!H72=0,"",RES_hhdet_tes!H72/RES_hhdet_fec!H72)</f>
        <v>0.99999999999999978</v>
      </c>
      <c r="I72" s="172">
        <f>IF(RES_hhdet_tes!I72=0,"",RES_hhdet_tes!I72/RES_hhdet_fec!I72)</f>
        <v>1.0000000000000002</v>
      </c>
      <c r="J72" s="172">
        <f>IF(RES_hhdet_tes!J72=0,"",RES_hhdet_tes!J72/RES_hhdet_fec!J72)</f>
        <v>1</v>
      </c>
      <c r="K72" s="172">
        <f>IF(RES_hhdet_tes!K72=0,"",RES_hhdet_tes!K72/RES_hhdet_fec!K72)</f>
        <v>0.99999999999999967</v>
      </c>
      <c r="L72" s="172">
        <f>IF(RES_hhdet_tes!L72=0,"",RES_hhdet_tes!L72/RES_hhdet_fec!L72)</f>
        <v>1</v>
      </c>
      <c r="M72" s="172">
        <f>IF(RES_hhdet_tes!M72=0,"",RES_hhdet_tes!M72/RES_hhdet_fec!M72)</f>
        <v>1</v>
      </c>
      <c r="N72" s="172">
        <f>IF(RES_hhdet_tes!N72=0,"",RES_hhdet_tes!N72/RES_hhdet_fec!N72)</f>
        <v>1.0000000000000004</v>
      </c>
      <c r="O72" s="172">
        <f>IF(RES_hhdet_tes!O72=0,"",RES_hhdet_tes!O72/RES_hhdet_fec!O72)</f>
        <v>1.0000000000000002</v>
      </c>
      <c r="P72" s="172">
        <f>IF(RES_hhdet_tes!P72=0,"",RES_hhdet_tes!P72/RES_hhdet_fec!P72)</f>
        <v>1</v>
      </c>
      <c r="Q72" s="172">
        <f>IF(RES_hhdet_tes!Q72=0,"",RES_hhdet_tes!Q72/RES_hhdet_fec!Q72)</f>
        <v>0.99999999999999989</v>
      </c>
    </row>
    <row r="73" spans="1:17" ht="12" customHeight="1" x14ac:dyDescent="0.25">
      <c r="A73" s="163" t="s">
        <v>142</v>
      </c>
      <c r="B73" s="171">
        <f>IF(RES_hhdet_tes!B73=0,"",RES_hhdet_tes!B73/RES_hhdet_fec!B73)</f>
        <v>0.66539661315041043</v>
      </c>
      <c r="C73" s="171">
        <f>IF(RES_hhdet_tes!C73=0,"",RES_hhdet_tes!C73/RES_hhdet_fec!C73)</f>
        <v>0.67148897400033469</v>
      </c>
      <c r="D73" s="171">
        <f>IF(RES_hhdet_tes!D73=0,"",RES_hhdet_tes!D73/RES_hhdet_fec!D73)</f>
        <v>0.67466676068720721</v>
      </c>
      <c r="E73" s="171">
        <f>IF(RES_hhdet_tes!E73=0,"",RES_hhdet_tes!E73/RES_hhdet_fec!E73)</f>
        <v>0.68330961163349657</v>
      </c>
      <c r="F73" s="171">
        <f>IF(RES_hhdet_tes!F73=0,"",RES_hhdet_tes!F73/RES_hhdet_fec!F73)</f>
        <v>0.69165769257840837</v>
      </c>
      <c r="G73" s="171">
        <f>IF(RES_hhdet_tes!G73=0,"",RES_hhdet_tes!G73/RES_hhdet_fec!G73)</f>
        <v>0.69663536085183353</v>
      </c>
      <c r="H73" s="171">
        <f>IF(RES_hhdet_tes!H73=0,"",RES_hhdet_tes!H73/RES_hhdet_fec!H73)</f>
        <v>0.7036403714232653</v>
      </c>
      <c r="I73" s="171">
        <f>IF(RES_hhdet_tes!I73=0,"",RES_hhdet_tes!I73/RES_hhdet_fec!I73)</f>
        <v>0.71094860092857548</v>
      </c>
      <c r="J73" s="171">
        <f>IF(RES_hhdet_tes!J73=0,"",RES_hhdet_tes!J73/RES_hhdet_fec!J73)</f>
        <v>0.71981467241486952</v>
      </c>
      <c r="K73" s="171">
        <f>IF(RES_hhdet_tes!K73=0,"",RES_hhdet_tes!K73/RES_hhdet_fec!K73)</f>
        <v>0.72173819888528878</v>
      </c>
      <c r="L73" s="171">
        <f>IF(RES_hhdet_tes!L73=0,"",RES_hhdet_tes!L73/RES_hhdet_fec!L73)</f>
        <v>0.72486688471913086</v>
      </c>
      <c r="M73" s="171">
        <f>IF(RES_hhdet_tes!M73=0,"",RES_hhdet_tes!M73/RES_hhdet_fec!M73)</f>
        <v>0.73011546697188956</v>
      </c>
      <c r="N73" s="171">
        <f>IF(RES_hhdet_tes!N73=0,"",RES_hhdet_tes!N73/RES_hhdet_fec!N73)</f>
        <v>0.74018968909188509</v>
      </c>
      <c r="O73" s="171">
        <f>IF(RES_hhdet_tes!O73=0,"",RES_hhdet_tes!O73/RES_hhdet_fec!O73)</f>
        <v>0.74524272687327031</v>
      </c>
      <c r="P73" s="171">
        <f>IF(RES_hhdet_tes!P73=0,"",RES_hhdet_tes!P73/RES_hhdet_fec!P73)</f>
        <v>0.74948490648243382</v>
      </c>
      <c r="Q73" s="171">
        <f>IF(RES_hhdet_tes!Q73=0,"",RES_hhdet_tes!Q73/RES_hhdet_fec!Q73)</f>
        <v>0.75380844753118614</v>
      </c>
    </row>
    <row r="74" spans="1:17" ht="12" customHeight="1" x14ac:dyDescent="0.25">
      <c r="A74" s="161" t="s">
        <v>141</v>
      </c>
      <c r="B74" s="170">
        <f>IF(RES_hhdet_tes!B74=0,"",RES_hhdet_tes!B74/RES_hhdet_fec!B74)</f>
        <v>0.74618818403732501</v>
      </c>
      <c r="C74" s="170">
        <f>IF(RES_hhdet_tes!C74=0,"",RES_hhdet_tes!C74/RES_hhdet_fec!C74)</f>
        <v>0.73566776783418186</v>
      </c>
      <c r="D74" s="170">
        <f>IF(RES_hhdet_tes!D74=0,"",RES_hhdet_tes!D74/RES_hhdet_fec!D74)</f>
        <v>0.76563138015899179</v>
      </c>
      <c r="E74" s="170">
        <f>IF(RES_hhdet_tes!E74=0,"",RES_hhdet_tes!E74/RES_hhdet_fec!E74)</f>
        <v>0.77234393107582666</v>
      </c>
      <c r="F74" s="170">
        <f>IF(RES_hhdet_tes!F74=0,"",RES_hhdet_tes!F74/RES_hhdet_fec!F74)</f>
        <v>0.78329782252243008</v>
      </c>
      <c r="G74" s="170">
        <f>IF(RES_hhdet_tes!G74=0,"",RES_hhdet_tes!G74/RES_hhdet_fec!G74)</f>
        <v>0.78746155491832903</v>
      </c>
      <c r="H74" s="170">
        <f>IF(RES_hhdet_tes!H74=0,"",RES_hhdet_tes!H74/RES_hhdet_fec!H74)</f>
        <v>0.78817028310993886</v>
      </c>
      <c r="I74" s="170">
        <f>IF(RES_hhdet_tes!I74=0,"",RES_hhdet_tes!I74/RES_hhdet_fec!I74)</f>
        <v>0.79621792353875676</v>
      </c>
      <c r="J74" s="170">
        <f>IF(RES_hhdet_tes!J74=0,"",RES_hhdet_tes!J74/RES_hhdet_fec!J74)</f>
        <v>0.80150897443939606</v>
      </c>
      <c r="K74" s="170">
        <f>IF(RES_hhdet_tes!K74=0,"",RES_hhdet_tes!K74/RES_hhdet_fec!K74)</f>
        <v>0.81035431974004402</v>
      </c>
      <c r="L74" s="170">
        <f>IF(RES_hhdet_tes!L74=0,"",RES_hhdet_tes!L74/RES_hhdet_fec!L74)</f>
        <v>0.81000888957706862</v>
      </c>
      <c r="M74" s="170">
        <f>IF(RES_hhdet_tes!M74=0,"",RES_hhdet_tes!M74/RES_hhdet_fec!M74)</f>
        <v>0.81407801250157796</v>
      </c>
      <c r="N74" s="170">
        <f>IF(RES_hhdet_tes!N74=0,"",RES_hhdet_tes!N74/RES_hhdet_fec!N74)</f>
        <v>0.81786299230836135</v>
      </c>
      <c r="O74" s="170">
        <f>IF(RES_hhdet_tes!O74=0,"",RES_hhdet_tes!O74/RES_hhdet_fec!O74)</f>
        <v>0.8164503473206175</v>
      </c>
      <c r="P74" s="170">
        <f>IF(RES_hhdet_tes!P74=0,"",RES_hhdet_tes!P74/RES_hhdet_fec!P74)</f>
        <v>0.81697029189939852</v>
      </c>
      <c r="Q74" s="170">
        <f>IF(RES_hhdet_tes!Q74=0,"",RES_hhdet_tes!Q74/RES_hhdet_fec!Q74)</f>
        <v>0.81636512376421799</v>
      </c>
    </row>
    <row r="75" spans="1:17" ht="12" customHeight="1" x14ac:dyDescent="0.25">
      <c r="A75" s="148" t="s">
        <v>60</v>
      </c>
      <c r="B75" s="73">
        <f>IF(RES_hhdet_tes!B75=0,"",RES_hhdet_tes!B75/RES_hhdet_fec!B75)</f>
        <v>0.66539661315041021</v>
      </c>
      <c r="C75" s="73">
        <f>IF(RES_hhdet_tes!C75=0,"",RES_hhdet_tes!C75/RES_hhdet_fec!C75)</f>
        <v>0.67308183242166486</v>
      </c>
      <c r="D75" s="73">
        <f>IF(RES_hhdet_tes!D75=0,"",RES_hhdet_tes!D75/RES_hhdet_fec!D75)</f>
        <v>0.68699473858011739</v>
      </c>
      <c r="E75" s="73">
        <f>IF(RES_hhdet_tes!E75=0,"",RES_hhdet_tes!E75/RES_hhdet_fec!E75)</f>
        <v>0.698261899863449</v>
      </c>
      <c r="F75" s="73">
        <f>IF(RES_hhdet_tes!F75=0,"",RES_hhdet_tes!F75/RES_hhdet_fec!F75)</f>
        <v>0.71342367601105972</v>
      </c>
      <c r="G75" s="73">
        <f>IF(RES_hhdet_tes!G75=0,"",RES_hhdet_tes!G75/RES_hhdet_fec!G75)</f>
        <v>0.71731821888053271</v>
      </c>
      <c r="H75" s="73">
        <f>IF(RES_hhdet_tes!H75=0,"",RES_hhdet_tes!H75/RES_hhdet_fec!H75)</f>
        <v>0.72194575785713433</v>
      </c>
      <c r="I75" s="73">
        <f>IF(RES_hhdet_tes!I75=0,"",RES_hhdet_tes!I75/RES_hhdet_fec!I75)</f>
        <v>0.72916830914581199</v>
      </c>
      <c r="J75" s="73">
        <f>IF(RES_hhdet_tes!J75=0,"",RES_hhdet_tes!J75/RES_hhdet_fec!J75)</f>
        <v>0.73647369492145787</v>
      </c>
      <c r="K75" s="73">
        <f>IF(RES_hhdet_tes!K75=0,"",RES_hhdet_tes!K75/RES_hhdet_fec!K75)</f>
        <v>0.73995129432494544</v>
      </c>
      <c r="L75" s="73">
        <f>IF(RES_hhdet_tes!L75=0,"",RES_hhdet_tes!L75/RES_hhdet_fec!L75)</f>
        <v>0.74301777321303875</v>
      </c>
      <c r="M75" s="73">
        <f>IF(RES_hhdet_tes!M75=0,"",RES_hhdet_tes!M75/RES_hhdet_fec!M75)</f>
        <v>0.7486065030641843</v>
      </c>
      <c r="N75" s="73">
        <f>IF(RES_hhdet_tes!N75=0,"",RES_hhdet_tes!N75/RES_hhdet_fec!N75)</f>
        <v>0.75254797220533154</v>
      </c>
      <c r="O75" s="73">
        <f>IF(RES_hhdet_tes!O75=0,"",RES_hhdet_tes!O75/RES_hhdet_fec!O75)</f>
        <v>0.75407222940208074</v>
      </c>
      <c r="P75" s="73">
        <f>IF(RES_hhdet_tes!P75=0,"",RES_hhdet_tes!P75/RES_hhdet_fec!P75)</f>
        <v>0.75504102817066243</v>
      </c>
      <c r="Q75" s="73">
        <f>IF(RES_hhdet_tes!Q75=0,"",RES_hhdet_tes!Q75/RES_hhdet_fec!Q75)</f>
        <v>0.75699222567450175</v>
      </c>
    </row>
    <row r="76" spans="1:17" ht="12" customHeight="1" x14ac:dyDescent="0.25">
      <c r="A76" s="148" t="s">
        <v>59</v>
      </c>
      <c r="B76" s="73">
        <f>IF(RES_hhdet_tes!B76=0,"",RES_hhdet_tes!B76/RES_hhdet_fec!B76)</f>
        <v>1</v>
      </c>
      <c r="C76" s="73">
        <f>IF(RES_hhdet_tes!C76=0,"",RES_hhdet_tes!C76/RES_hhdet_fec!C76)</f>
        <v>1.0000000000000002</v>
      </c>
      <c r="D76" s="73">
        <f>IF(RES_hhdet_tes!D76=0,"",RES_hhdet_tes!D76/RES_hhdet_fec!D76)</f>
        <v>1.0000000000000004</v>
      </c>
      <c r="E76" s="73">
        <f>IF(RES_hhdet_tes!E76=0,"",RES_hhdet_tes!E76/RES_hhdet_fec!E76)</f>
        <v>1</v>
      </c>
      <c r="F76" s="73">
        <f>IF(RES_hhdet_tes!F76=0,"",RES_hhdet_tes!F76/RES_hhdet_fec!F76)</f>
        <v>0.99999999999999989</v>
      </c>
      <c r="G76" s="73">
        <f>IF(RES_hhdet_tes!G76=0,"",RES_hhdet_tes!G76/RES_hhdet_fec!G76)</f>
        <v>1.0000000000000002</v>
      </c>
      <c r="H76" s="73">
        <f>IF(RES_hhdet_tes!H76=0,"",RES_hhdet_tes!H76/RES_hhdet_fec!H76)</f>
        <v>0.99999999999999989</v>
      </c>
      <c r="I76" s="73">
        <f>IF(RES_hhdet_tes!I76=0,"",RES_hhdet_tes!I76/RES_hhdet_fec!I76)</f>
        <v>0.99999999999999989</v>
      </c>
      <c r="J76" s="73">
        <f>IF(RES_hhdet_tes!J76=0,"",RES_hhdet_tes!J76/RES_hhdet_fec!J76)</f>
        <v>1</v>
      </c>
      <c r="K76" s="73">
        <f>IF(RES_hhdet_tes!K76=0,"",RES_hhdet_tes!K76/RES_hhdet_fec!K76)</f>
        <v>1</v>
      </c>
      <c r="L76" s="73">
        <f>IF(RES_hhdet_tes!L76=0,"",RES_hhdet_tes!L76/RES_hhdet_fec!L76)</f>
        <v>1</v>
      </c>
      <c r="M76" s="73">
        <f>IF(RES_hhdet_tes!M76=0,"",RES_hhdet_tes!M76/RES_hhdet_fec!M76)</f>
        <v>0.99999999999999989</v>
      </c>
      <c r="N76" s="73">
        <f>IF(RES_hhdet_tes!N76=0,"",RES_hhdet_tes!N76/RES_hhdet_fec!N76)</f>
        <v>1</v>
      </c>
      <c r="O76" s="73">
        <f>IF(RES_hhdet_tes!O76=0,"",RES_hhdet_tes!O76/RES_hhdet_fec!O76)</f>
        <v>1.0000000000000002</v>
      </c>
      <c r="P76" s="73">
        <f>IF(RES_hhdet_tes!P76=0,"",RES_hhdet_tes!P76/RES_hhdet_fec!P76)</f>
        <v>0.99999999999999978</v>
      </c>
      <c r="Q76" s="73">
        <f>IF(RES_hhdet_tes!Q76=0,"",RES_hhdet_tes!Q76/RES_hhdet_fec!Q76)</f>
        <v>1</v>
      </c>
    </row>
    <row r="77" spans="1:17" ht="12" customHeight="1" x14ac:dyDescent="0.25">
      <c r="A77" s="158" t="s">
        <v>62</v>
      </c>
      <c r="B77" s="169">
        <f>IF(RES_hhdet_tes!B77=0,"",RES_hhdet_tes!B77/RES_hhdet_fec!B77)</f>
        <v>0.47435824514933678</v>
      </c>
      <c r="C77" s="169">
        <f>IF(RES_hhdet_tes!C77=0,"",RES_hhdet_tes!C77/RES_hhdet_fec!C77)</f>
        <v>0.47869402868565236</v>
      </c>
      <c r="D77" s="169">
        <f>IF(RES_hhdet_tes!D77=0,"",RES_hhdet_tes!D77/RES_hhdet_fec!D77)</f>
        <v>0.48505460902743636</v>
      </c>
      <c r="E77" s="169">
        <f>IF(RES_hhdet_tes!E77=0,"",RES_hhdet_tes!E77/RES_hhdet_fec!E77)</f>
        <v>0.49475400288985721</v>
      </c>
      <c r="F77" s="169">
        <f>IF(RES_hhdet_tes!F77=0,"",RES_hhdet_tes!F77/RES_hhdet_fec!F77)</f>
        <v>0.50069697202706465</v>
      </c>
      <c r="G77" s="169">
        <f>IF(RES_hhdet_tes!G77=0,"",RES_hhdet_tes!G77/RES_hhdet_fec!G77)</f>
        <v>0.50350633255991661</v>
      </c>
      <c r="H77" s="169">
        <f>IF(RES_hhdet_tes!H77=0,"",RES_hhdet_tes!H77/RES_hhdet_fec!H77)</f>
        <v>0.50486378735954929</v>
      </c>
      <c r="I77" s="169">
        <f>IF(RES_hhdet_tes!I77=0,"",RES_hhdet_tes!I77/RES_hhdet_fec!I77)</f>
        <v>0.51474117249431051</v>
      </c>
      <c r="J77" s="169">
        <f>IF(RES_hhdet_tes!J77=0,"",RES_hhdet_tes!J77/RES_hhdet_fec!J77)</f>
        <v>0.52356601197552366</v>
      </c>
      <c r="K77" s="169">
        <f>IF(RES_hhdet_tes!K77=0,"",RES_hhdet_tes!K77/RES_hhdet_fec!K77)</f>
        <v>0.52715586758563671</v>
      </c>
      <c r="L77" s="169">
        <f>IF(RES_hhdet_tes!L77=0,"",RES_hhdet_tes!L77/RES_hhdet_fec!L77)</f>
        <v>0.52685029254444193</v>
      </c>
      <c r="M77" s="169">
        <f>IF(RES_hhdet_tes!M77=0,"",RES_hhdet_tes!M77/RES_hhdet_fec!M77)</f>
        <v>0.53185546517361226</v>
      </c>
      <c r="N77" s="169">
        <f>IF(RES_hhdet_tes!N77=0,"",RES_hhdet_tes!N77/RES_hhdet_fec!N77)</f>
        <v>0.53984018353148722</v>
      </c>
      <c r="O77" s="169">
        <f>IF(RES_hhdet_tes!O77=0,"",RES_hhdet_tes!O77/RES_hhdet_fec!O77)</f>
        <v>0.53751128487949473</v>
      </c>
      <c r="P77" s="169">
        <f>IF(RES_hhdet_tes!P77=0,"",RES_hhdet_tes!P77/RES_hhdet_fec!P77)</f>
        <v>0.54360767707285118</v>
      </c>
      <c r="Q77" s="169">
        <f>IF(RES_hhdet_tes!Q77=0,"",RES_hhdet_tes!Q77/RES_hhdet_fec!Q77)</f>
        <v>0.54491546032958915</v>
      </c>
    </row>
    <row r="78" spans="1:17" ht="12" customHeight="1" x14ac:dyDescent="0.25">
      <c r="A78" s="23" t="s">
        <v>109</v>
      </c>
      <c r="B78" s="73">
        <f>IF(RES_hhdet_tes!B78=0,"",RES_hhdet_tes!B78/RES_hhdet_fec!B78)</f>
        <v>0.43133147264901389</v>
      </c>
      <c r="C78" s="73">
        <f>IF(RES_hhdet_tes!C78=0,"",RES_hhdet_tes!C78/RES_hhdet_fec!C78)</f>
        <v>0.44146964033381136</v>
      </c>
      <c r="D78" s="73">
        <f>IF(RES_hhdet_tes!D78=0,"",RES_hhdet_tes!D78/RES_hhdet_fec!D78)</f>
        <v>0.44798298434146017</v>
      </c>
      <c r="E78" s="73">
        <f>IF(RES_hhdet_tes!E78=0,"",RES_hhdet_tes!E78/RES_hhdet_fec!E78)</f>
        <v>0.45808243967315282</v>
      </c>
      <c r="F78" s="73">
        <f>IF(RES_hhdet_tes!F78=0,"",RES_hhdet_tes!F78/RES_hhdet_fec!F78)</f>
        <v>0.46709864331367973</v>
      </c>
      <c r="G78" s="73">
        <f>IF(RES_hhdet_tes!G78=0,"",RES_hhdet_tes!G78/RES_hhdet_fec!G78)</f>
        <v>0.47361345534785498</v>
      </c>
      <c r="H78" s="73">
        <f>IF(RES_hhdet_tes!H78=0,"",RES_hhdet_tes!H78/RES_hhdet_fec!H78)</f>
        <v>0.4808658272147816</v>
      </c>
      <c r="I78" s="73">
        <f>IF(RES_hhdet_tes!I78=0,"",RES_hhdet_tes!I78/RES_hhdet_fec!I78)</f>
        <v>0.48688205461426948</v>
      </c>
      <c r="J78" s="73">
        <f>IF(RES_hhdet_tes!J78=0,"",RES_hhdet_tes!J78/RES_hhdet_fec!J78)</f>
        <v>0.49403588704243628</v>
      </c>
      <c r="K78" s="73">
        <f>IF(RES_hhdet_tes!K78=0,"",RES_hhdet_tes!K78/RES_hhdet_fec!K78)</f>
        <v>0.49830009116795609</v>
      </c>
      <c r="L78" s="73">
        <f>IF(RES_hhdet_tes!L78=0,"",RES_hhdet_tes!L78/RES_hhdet_fec!L78)</f>
        <v>0.50236175191517196</v>
      </c>
      <c r="M78" s="73">
        <f>IF(RES_hhdet_tes!M78=0,"",RES_hhdet_tes!M78/RES_hhdet_fec!M78)</f>
        <v>0.50679916642659806</v>
      </c>
      <c r="N78" s="73">
        <f>IF(RES_hhdet_tes!N78=0,"",RES_hhdet_tes!N78/RES_hhdet_fec!N78)</f>
        <v>0.51181518851828833</v>
      </c>
      <c r="O78" s="73">
        <f>IF(RES_hhdet_tes!O78=0,"",RES_hhdet_tes!O78/RES_hhdet_fec!O78)</f>
        <v>0.51485458185224775</v>
      </c>
      <c r="P78" s="73">
        <f>IF(RES_hhdet_tes!P78=0,"",RES_hhdet_tes!P78/RES_hhdet_fec!P78)</f>
        <v>0.51755787839695822</v>
      </c>
      <c r="Q78" s="73">
        <f>IF(RES_hhdet_tes!Q78=0,"",RES_hhdet_tes!Q78/RES_hhdet_fec!Q78)</f>
        <v>0.51971381246795245</v>
      </c>
    </row>
    <row r="79" spans="1:17" ht="12" customHeight="1" x14ac:dyDescent="0.25">
      <c r="A79" s="29" t="s">
        <v>140</v>
      </c>
      <c r="B79" s="65">
        <f>IF(RES_hhdet_tes!B79=0,"",RES_hhdet_tes!B79/RES_hhdet_fec!B79)</f>
        <v>0.78497631688479608</v>
      </c>
      <c r="C79" s="65">
        <f>IF(RES_hhdet_tes!C79=0,"",RES_hhdet_tes!C79/RES_hhdet_fec!C79)</f>
        <v>0.78672460263756361</v>
      </c>
      <c r="D79" s="65">
        <f>IF(RES_hhdet_tes!D79=0,"",RES_hhdet_tes!D79/RES_hhdet_fec!D79)</f>
        <v>0.79374633036763598</v>
      </c>
      <c r="E79" s="65">
        <f>IF(RES_hhdet_tes!E79=0,"",RES_hhdet_tes!E79/RES_hhdet_fec!E79)</f>
        <v>0.8011877287066228</v>
      </c>
      <c r="F79" s="65">
        <f>IF(RES_hhdet_tes!F79=0,"",RES_hhdet_tes!F79/RES_hhdet_fec!F79)</f>
        <v>0.80763051863520285</v>
      </c>
      <c r="G79" s="65">
        <f>IF(RES_hhdet_tes!G79=0,"",RES_hhdet_tes!G79/RES_hhdet_fec!G79)</f>
        <v>0.81106690039300722</v>
      </c>
      <c r="H79" s="65">
        <f>IF(RES_hhdet_tes!H79=0,"",RES_hhdet_tes!H79/RES_hhdet_fec!H79)</f>
        <v>0.81782011278001954</v>
      </c>
      <c r="I79" s="65">
        <f>IF(RES_hhdet_tes!I79=0,"",RES_hhdet_tes!I79/RES_hhdet_fec!I79)</f>
        <v>0.82554295030789226</v>
      </c>
      <c r="J79" s="65">
        <f>IF(RES_hhdet_tes!J79=0,"",RES_hhdet_tes!J79/RES_hhdet_fec!J79)</f>
        <v>0.83208977674335227</v>
      </c>
      <c r="K79" s="65">
        <f>IF(RES_hhdet_tes!K79=0,"",RES_hhdet_tes!K79/RES_hhdet_fec!K79)</f>
        <v>0.83327524245521811</v>
      </c>
      <c r="L79" s="65">
        <f>IF(RES_hhdet_tes!L79=0,"",RES_hhdet_tes!L79/RES_hhdet_fec!L79)</f>
        <v>0.83662908397216529</v>
      </c>
      <c r="M79" s="65">
        <f>IF(RES_hhdet_tes!M79=0,"",RES_hhdet_tes!M79/RES_hhdet_fec!M79)</f>
        <v>0.84225906316871524</v>
      </c>
      <c r="N79" s="65">
        <f>IF(RES_hhdet_tes!N79=0,"",RES_hhdet_tes!N79/RES_hhdet_fec!N79)</f>
        <v>0.84720128739378409</v>
      </c>
      <c r="O79" s="65">
        <f>IF(RES_hhdet_tes!O79=0,"",RES_hhdet_tes!O79/RES_hhdet_fec!O79)</f>
        <v>0.84975057532497722</v>
      </c>
      <c r="P79" s="65">
        <f>IF(RES_hhdet_tes!P79=0,"",RES_hhdet_tes!P79/RES_hhdet_fec!P79)</f>
        <v>0.8503337336712038</v>
      </c>
      <c r="Q79" s="65">
        <f>IF(RES_hhdet_tes!Q79=0,"",RES_hhdet_tes!Q79/RES_hhdet_fec!Q79)</f>
        <v>0.85101345522065774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>
        <f>IF(RES_hhdet_tes!B81=0,"",RES_hhdet_tes!B81/RES_hhdet_fec!B81)</f>
        <v>0.50001118092775687</v>
      </c>
      <c r="C81" s="175">
        <f>IF(RES_hhdet_tes!C81=0,"",RES_hhdet_tes!C81/RES_hhdet_fec!C81)</f>
        <v>0.49770353507394305</v>
      </c>
      <c r="D81" s="175">
        <f>IF(RES_hhdet_tes!D81=0,"",RES_hhdet_tes!D81/RES_hhdet_fec!D81)</f>
        <v>0.50055635882546301</v>
      </c>
      <c r="E81" s="175">
        <f>IF(RES_hhdet_tes!E81=0,"",RES_hhdet_tes!E81/RES_hhdet_fec!E81)</f>
        <v>0.50019042903292321</v>
      </c>
      <c r="F81" s="175">
        <f>IF(RES_hhdet_tes!F81=0,"",RES_hhdet_tes!F81/RES_hhdet_fec!F81)</f>
        <v>0.50020869990029682</v>
      </c>
      <c r="G81" s="175">
        <f>IF(RES_hhdet_tes!G81=0,"",RES_hhdet_tes!G81/RES_hhdet_fec!G81)</f>
        <v>0.50883277518103787</v>
      </c>
      <c r="H81" s="175">
        <f>IF(RES_hhdet_tes!H81=0,"",RES_hhdet_tes!H81/RES_hhdet_fec!H81)</f>
        <v>0.51648745941954588</v>
      </c>
      <c r="I81" s="175">
        <f>IF(RES_hhdet_tes!I81=0,"",RES_hhdet_tes!I81/RES_hhdet_fec!I81)</f>
        <v>0.53524571560112666</v>
      </c>
      <c r="J81" s="175">
        <f>IF(RES_hhdet_tes!J81=0,"",RES_hhdet_tes!J81/RES_hhdet_fec!J81)</f>
        <v>0.54230737384425109</v>
      </c>
      <c r="K81" s="175">
        <f>IF(RES_hhdet_tes!K81=0,"",RES_hhdet_tes!K81/RES_hhdet_fec!K81)</f>
        <v>0.55012733590679885</v>
      </c>
      <c r="L81" s="175">
        <f>IF(RES_hhdet_tes!L81=0,"",RES_hhdet_tes!L81/RES_hhdet_fec!L81)</f>
        <v>0.55570851724641468</v>
      </c>
      <c r="M81" s="175">
        <f>IF(RES_hhdet_tes!M81=0,"",RES_hhdet_tes!M81/RES_hhdet_fec!M81)</f>
        <v>0.56432627542313063</v>
      </c>
      <c r="N81" s="175">
        <f>IF(RES_hhdet_tes!N81=0,"",RES_hhdet_tes!N81/RES_hhdet_fec!N81)</f>
        <v>0.57332772984460523</v>
      </c>
      <c r="O81" s="175">
        <f>IF(RES_hhdet_tes!O81=0,"",RES_hhdet_tes!O81/RES_hhdet_fec!O81)</f>
        <v>0.5646041938606734</v>
      </c>
      <c r="P81" s="175">
        <f>IF(RES_hhdet_tes!P81=0,"",RES_hhdet_tes!P81/RES_hhdet_fec!P81)</f>
        <v>0.56970738940724708</v>
      </c>
      <c r="Q81" s="175">
        <f>IF(RES_hhdet_tes!Q81=0,"",RES_hhdet_tes!Q81/RES_hhdet_fec!Q81)</f>
        <v>0.57469929938095377</v>
      </c>
    </row>
    <row r="82" spans="1:17" ht="12.95" customHeight="1" x14ac:dyDescent="0.25">
      <c r="A82" s="158" t="s">
        <v>65</v>
      </c>
      <c r="B82" s="169">
        <f>IF(RES_hhdet_tes!B82=0,"",RES_hhdet_tes!B82/RES_hhdet_fec!B82)</f>
        <v>0.47457277225654543</v>
      </c>
      <c r="C82" s="169">
        <f>IF(RES_hhdet_tes!C82=0,"",RES_hhdet_tes!C82/RES_hhdet_fec!C82)</f>
        <v>0.47500364702017511</v>
      </c>
      <c r="D82" s="169">
        <f>IF(RES_hhdet_tes!D82=0,"",RES_hhdet_tes!D82/RES_hhdet_fec!D82)</f>
        <v>0.47762573301270955</v>
      </c>
      <c r="E82" s="169">
        <f>IF(RES_hhdet_tes!E82=0,"",RES_hhdet_tes!E82/RES_hhdet_fec!E82)</f>
        <v>0.47834028856759764</v>
      </c>
      <c r="F82" s="169">
        <f>IF(RES_hhdet_tes!F82=0,"",RES_hhdet_tes!F82/RES_hhdet_fec!F82)</f>
        <v>0.48024930523893883</v>
      </c>
      <c r="G82" s="169">
        <f>IF(RES_hhdet_tes!G82=0,"",RES_hhdet_tes!G82/RES_hhdet_fec!G82)</f>
        <v>0.48928215694654675</v>
      </c>
      <c r="H82" s="169">
        <f>IF(RES_hhdet_tes!H82=0,"",RES_hhdet_tes!H82/RES_hhdet_fec!H82)</f>
        <v>0.49799947690352858</v>
      </c>
      <c r="I82" s="169">
        <f>IF(RES_hhdet_tes!I82=0,"",RES_hhdet_tes!I82/RES_hhdet_fec!I82)</f>
        <v>0.51697614769571099</v>
      </c>
      <c r="J82" s="169">
        <f>IF(RES_hhdet_tes!J82=0,"",RES_hhdet_tes!J82/RES_hhdet_fec!J82)</f>
        <v>0.52152754540994239</v>
      </c>
      <c r="K82" s="169">
        <f>IF(RES_hhdet_tes!K82=0,"",RES_hhdet_tes!K82/RES_hhdet_fec!K82)</f>
        <v>0.53151662391790633</v>
      </c>
      <c r="L82" s="169">
        <f>IF(RES_hhdet_tes!L82=0,"",RES_hhdet_tes!L82/RES_hhdet_fec!L82)</f>
        <v>0.53657668186477869</v>
      </c>
      <c r="M82" s="169">
        <f>IF(RES_hhdet_tes!M82=0,"",RES_hhdet_tes!M82/RES_hhdet_fec!M82)</f>
        <v>0.54198487506879045</v>
      </c>
      <c r="N82" s="169">
        <f>IF(RES_hhdet_tes!N82=0,"",RES_hhdet_tes!N82/RES_hhdet_fec!N82)</f>
        <v>0.55119982076779805</v>
      </c>
      <c r="O82" s="169">
        <f>IF(RES_hhdet_tes!O82=0,"",RES_hhdet_tes!O82/RES_hhdet_fec!O82)</f>
        <v>0.55527268788257023</v>
      </c>
      <c r="P82" s="169">
        <f>IF(RES_hhdet_tes!P82=0,"",RES_hhdet_tes!P82/RES_hhdet_fec!P82)</f>
        <v>0.55879478455541165</v>
      </c>
      <c r="Q82" s="169">
        <f>IF(RES_hhdet_tes!Q82=0,"",RES_hhdet_tes!Q82/RES_hhdet_fec!Q82)</f>
        <v>0.56485404442720188</v>
      </c>
    </row>
    <row r="83" spans="1:17" ht="12" customHeight="1" x14ac:dyDescent="0.25">
      <c r="A83" s="23" t="s">
        <v>157</v>
      </c>
      <c r="B83" s="73">
        <f>IF(RES_hhdet_tes!B83=0,"",RES_hhdet_tes!B83/RES_hhdet_fec!B83)</f>
        <v>0.47161850458597043</v>
      </c>
      <c r="C83" s="73">
        <f>IF(RES_hhdet_tes!C83=0,"",RES_hhdet_tes!C83/RES_hhdet_fec!C83)</f>
        <v>0.47161850458597038</v>
      </c>
      <c r="D83" s="73">
        <f>IF(RES_hhdet_tes!D83=0,"",RES_hhdet_tes!D83/RES_hhdet_fec!D83)</f>
        <v>0.47566797245603032</v>
      </c>
      <c r="E83" s="73">
        <f>IF(RES_hhdet_tes!E83=0,"",RES_hhdet_tes!E83/RES_hhdet_fec!E83)</f>
        <v>0.47599879339049977</v>
      </c>
      <c r="F83" s="73">
        <f>IF(RES_hhdet_tes!F83=0,"",RES_hhdet_tes!F83/RES_hhdet_fec!F83)</f>
        <v>0.47726189207514186</v>
      </c>
      <c r="G83" s="73">
        <f>IF(RES_hhdet_tes!G83=0,"",RES_hhdet_tes!G83/RES_hhdet_fec!G83)</f>
        <v>0.48662865199149841</v>
      </c>
      <c r="H83" s="73">
        <f>IF(RES_hhdet_tes!H83=0,"",RES_hhdet_tes!H83/RES_hhdet_fec!H83)</f>
        <v>0.49420466749473335</v>
      </c>
      <c r="I83" s="73">
        <f>IF(RES_hhdet_tes!I83=0,"",RES_hhdet_tes!I83/RES_hhdet_fec!I83)</f>
        <v>0.51379985474516565</v>
      </c>
      <c r="J83" s="73">
        <f>IF(RES_hhdet_tes!J83=0,"",RES_hhdet_tes!J83/RES_hhdet_fec!J83)</f>
        <v>0.51831350819527366</v>
      </c>
      <c r="K83" s="73">
        <f>IF(RES_hhdet_tes!K83=0,"",RES_hhdet_tes!K83/RES_hhdet_fec!K83)</f>
        <v>0.53042434573082153</v>
      </c>
      <c r="L83" s="73">
        <f>IF(RES_hhdet_tes!L83=0,"",RES_hhdet_tes!L83/RES_hhdet_fec!L83)</f>
        <v>0.53445995432477611</v>
      </c>
      <c r="M83" s="73">
        <f>IF(RES_hhdet_tes!M83=0,"",RES_hhdet_tes!M83/RES_hhdet_fec!M83)</f>
        <v>0.5396241737909695</v>
      </c>
      <c r="N83" s="73">
        <f>IF(RES_hhdet_tes!N83=0,"",RES_hhdet_tes!N83/RES_hhdet_fec!N83)</f>
        <v>0.54914727917877848</v>
      </c>
      <c r="O83" s="73">
        <f>IF(RES_hhdet_tes!O83=0,"",RES_hhdet_tes!O83/RES_hhdet_fec!O83)</f>
        <v>0.5524894115122263</v>
      </c>
      <c r="P83" s="73">
        <f>IF(RES_hhdet_tes!P83=0,"",RES_hhdet_tes!P83/RES_hhdet_fec!P83)</f>
        <v>0.55582050032262065</v>
      </c>
      <c r="Q83" s="73">
        <f>IF(RES_hhdet_tes!Q83=0,"",RES_hhdet_tes!Q83/RES_hhdet_fec!Q83)</f>
        <v>0.56149008640254561</v>
      </c>
    </row>
    <row r="84" spans="1:17" ht="12" customHeight="1" x14ac:dyDescent="0.25">
      <c r="A84" s="23" t="s">
        <v>60</v>
      </c>
      <c r="B84" s="73">
        <f>IF(RES_hhdet_tes!B84=0,"",RES_hhdet_tes!B84/RES_hhdet_fec!B84)</f>
        <v>1.0000000000000002</v>
      </c>
      <c r="C84" s="73">
        <f>IF(RES_hhdet_tes!C84=0,"",RES_hhdet_tes!C84/RES_hhdet_fec!C84)</f>
        <v>0.99999999999999956</v>
      </c>
      <c r="D84" s="73">
        <f>IF(RES_hhdet_tes!D84=0,"",RES_hhdet_tes!D84/RES_hhdet_fec!D84)</f>
        <v>1.0000000000000002</v>
      </c>
      <c r="E84" s="73">
        <f>IF(RES_hhdet_tes!E84=0,"",RES_hhdet_tes!E84/RES_hhdet_fec!E84)</f>
        <v>1.0000000000000002</v>
      </c>
      <c r="F84" s="73">
        <f>IF(RES_hhdet_tes!F84=0,"",RES_hhdet_tes!F84/RES_hhdet_fec!F84)</f>
        <v>1</v>
      </c>
      <c r="G84" s="73">
        <f>IF(RES_hhdet_tes!G84=0,"",RES_hhdet_tes!G84/RES_hhdet_fec!G84)</f>
        <v>1</v>
      </c>
      <c r="H84" s="73">
        <f>IF(RES_hhdet_tes!H84=0,"",RES_hhdet_tes!H84/RES_hhdet_fec!H84)</f>
        <v>1</v>
      </c>
      <c r="I84" s="73">
        <f>IF(RES_hhdet_tes!I84=0,"",RES_hhdet_tes!I84/RES_hhdet_fec!I84)</f>
        <v>1.0000000000000002</v>
      </c>
      <c r="J84" s="73">
        <f>IF(RES_hhdet_tes!J84=0,"",RES_hhdet_tes!J84/RES_hhdet_fec!J84)</f>
        <v>0.99999999999999978</v>
      </c>
      <c r="K84" s="73">
        <f>IF(RES_hhdet_tes!K84=0,"",RES_hhdet_tes!K84/RES_hhdet_fec!K84)</f>
        <v>0.99999999999999989</v>
      </c>
      <c r="L84" s="73">
        <f>IF(RES_hhdet_tes!L84=0,"",RES_hhdet_tes!L84/RES_hhdet_fec!L84)</f>
        <v>1.0000000000000004</v>
      </c>
      <c r="M84" s="73">
        <f>IF(RES_hhdet_tes!M84=0,"",RES_hhdet_tes!M84/RES_hhdet_fec!M84)</f>
        <v>1.0000000000000002</v>
      </c>
      <c r="N84" s="73">
        <f>IF(RES_hhdet_tes!N84=0,"",RES_hhdet_tes!N84/RES_hhdet_fec!N84)</f>
        <v>1.0000000000000002</v>
      </c>
      <c r="O84" s="73">
        <f>IF(RES_hhdet_tes!O84=0,"",RES_hhdet_tes!O84/RES_hhdet_fec!O84)</f>
        <v>1</v>
      </c>
      <c r="P84" s="73">
        <f>IF(RES_hhdet_tes!P84=0,"",RES_hhdet_tes!P84/RES_hhdet_fec!P84)</f>
        <v>1.0000000000000004</v>
      </c>
      <c r="Q84" s="73">
        <f>IF(RES_hhdet_tes!Q84=0,"",RES_hhdet_tes!Q84/RES_hhdet_fec!Q84)</f>
        <v>0.99999999999999989</v>
      </c>
    </row>
    <row r="85" spans="1:17" ht="12.95" customHeight="1" x14ac:dyDescent="0.25">
      <c r="A85" s="158" t="s">
        <v>112</v>
      </c>
      <c r="B85" s="169">
        <f>IF(RES_hhdet_tes!B85=0,"",RES_hhdet_tes!B85/RES_hhdet_fec!B85)</f>
        <v>1.6074362296711269</v>
      </c>
      <c r="C85" s="169">
        <f>IF(RES_hhdet_tes!C85=0,"",RES_hhdet_tes!C85/RES_hhdet_fec!C85)</f>
        <v>1.6445138389941092</v>
      </c>
      <c r="D85" s="169">
        <f>IF(RES_hhdet_tes!D85=0,"",RES_hhdet_tes!D85/RES_hhdet_fec!D85)</f>
        <v>1.6995252370373062</v>
      </c>
      <c r="E85" s="169">
        <f>IF(RES_hhdet_tes!E85=0,"",RES_hhdet_tes!E85/RES_hhdet_fec!E85)</f>
        <v>1.7379419347281664</v>
      </c>
      <c r="F85" s="169">
        <f>IF(RES_hhdet_tes!F85=0,"",RES_hhdet_tes!F85/RES_hhdet_fec!F85)</f>
        <v>1.7792833098840244</v>
      </c>
      <c r="G85" s="169">
        <f>IF(RES_hhdet_tes!G85=0,"",RES_hhdet_tes!G85/RES_hhdet_fec!G85)</f>
        <v>1.9030317094586444</v>
      </c>
      <c r="H85" s="169">
        <f>IF(RES_hhdet_tes!H85=0,"",RES_hhdet_tes!H85/RES_hhdet_fec!H85)</f>
        <v>2.0014630016877937</v>
      </c>
      <c r="I85" s="169">
        <f>IF(RES_hhdet_tes!I85=0,"",RES_hhdet_tes!I85/RES_hhdet_fec!I85)</f>
        <v>2.1771253966407622</v>
      </c>
      <c r="J85" s="169">
        <f>IF(RES_hhdet_tes!J85=0,"",RES_hhdet_tes!J85/RES_hhdet_fec!J85)</f>
        <v>2.2904649101985211</v>
      </c>
      <c r="K85" s="169">
        <f>IF(RES_hhdet_tes!K85=0,"",RES_hhdet_tes!K85/RES_hhdet_fec!K85)</f>
        <v>2.4496159977828977</v>
      </c>
      <c r="L85" s="169">
        <f>IF(RES_hhdet_tes!L85=0,"",RES_hhdet_tes!L85/RES_hhdet_fec!L85)</f>
        <v>2.5373628504069456</v>
      </c>
      <c r="M85" s="169">
        <f>IF(RES_hhdet_tes!M85=0,"",RES_hhdet_tes!M85/RES_hhdet_fec!M85)</f>
        <v>2.6333701609342972</v>
      </c>
      <c r="N85" s="169">
        <f>IF(RES_hhdet_tes!N85=0,"",RES_hhdet_tes!N85/RES_hhdet_fec!N85)</f>
        <v>2.8130171359685012</v>
      </c>
      <c r="O85" s="169">
        <f>IF(RES_hhdet_tes!O85=0,"",RES_hhdet_tes!O85/RES_hhdet_fec!O85)</f>
        <v>2.9087271753116215</v>
      </c>
      <c r="P85" s="169">
        <f>IF(RES_hhdet_tes!P85=0,"",RES_hhdet_tes!P85/RES_hhdet_fec!P85)</f>
        <v>2.9986704780929418</v>
      </c>
      <c r="Q85" s="169">
        <f>IF(RES_hhdet_tes!Q85=0,"",RES_hhdet_tes!Q85/RES_hhdet_fec!Q85)</f>
        <v>3.1650259124946429</v>
      </c>
    </row>
    <row r="86" spans="1:17" ht="12" customHeight="1" x14ac:dyDescent="0.25">
      <c r="A86" s="23" t="s">
        <v>60</v>
      </c>
      <c r="B86" s="73">
        <f>IF(RES_hhdet_tes!B86=0,"",RES_hhdet_tes!B86/RES_hhdet_fec!B86)</f>
        <v>1.6074362296711269</v>
      </c>
      <c r="C86" s="73">
        <f>IF(RES_hhdet_tes!C86=0,"",RES_hhdet_tes!C86/RES_hhdet_fec!C86)</f>
        <v>1.6445138389941092</v>
      </c>
      <c r="D86" s="73">
        <f>IF(RES_hhdet_tes!D86=0,"",RES_hhdet_tes!D86/RES_hhdet_fec!D86)</f>
        <v>1.6995252370373062</v>
      </c>
      <c r="E86" s="73">
        <f>IF(RES_hhdet_tes!E86=0,"",RES_hhdet_tes!E86/RES_hhdet_fec!E86)</f>
        <v>1.7379419347281664</v>
      </c>
      <c r="F86" s="73">
        <f>IF(RES_hhdet_tes!F86=0,"",RES_hhdet_tes!F86/RES_hhdet_fec!F86)</f>
        <v>1.7792833098840244</v>
      </c>
      <c r="G86" s="73">
        <f>IF(RES_hhdet_tes!G86=0,"",RES_hhdet_tes!G86/RES_hhdet_fec!G86)</f>
        <v>1.9030317094586444</v>
      </c>
      <c r="H86" s="73">
        <f>IF(RES_hhdet_tes!H86=0,"",RES_hhdet_tes!H86/RES_hhdet_fec!H86)</f>
        <v>2.0014630016877937</v>
      </c>
      <c r="I86" s="73">
        <f>IF(RES_hhdet_tes!I86=0,"",RES_hhdet_tes!I86/RES_hhdet_fec!I86)</f>
        <v>2.1771253966407622</v>
      </c>
      <c r="J86" s="73">
        <f>IF(RES_hhdet_tes!J86=0,"",RES_hhdet_tes!J86/RES_hhdet_fec!J86)</f>
        <v>2.2904649101985211</v>
      </c>
      <c r="K86" s="73">
        <f>IF(RES_hhdet_tes!K86=0,"",RES_hhdet_tes!K86/RES_hhdet_fec!K86)</f>
        <v>2.4496159977828977</v>
      </c>
      <c r="L86" s="73">
        <f>IF(RES_hhdet_tes!L86=0,"",RES_hhdet_tes!L86/RES_hhdet_fec!L86)</f>
        <v>2.5373628504069456</v>
      </c>
      <c r="M86" s="73">
        <f>IF(RES_hhdet_tes!M86=0,"",RES_hhdet_tes!M86/RES_hhdet_fec!M86)</f>
        <v>2.6333701609342972</v>
      </c>
      <c r="N86" s="73">
        <f>IF(RES_hhdet_tes!N86=0,"",RES_hhdet_tes!N86/RES_hhdet_fec!N86)</f>
        <v>2.8130171359685012</v>
      </c>
      <c r="O86" s="73">
        <f>IF(RES_hhdet_tes!O86=0,"",RES_hhdet_tes!O86/RES_hhdet_fec!O86)</f>
        <v>2.9087271753116215</v>
      </c>
      <c r="P86" s="73">
        <f>IF(RES_hhdet_tes!P86=0,"",RES_hhdet_tes!P86/RES_hhdet_fec!P86)</f>
        <v>2.9986704780929418</v>
      </c>
      <c r="Q86" s="73">
        <f>IF(RES_hhdet_tes!Q86=0,"",RES_hhdet_tes!Q86/RES_hhdet_fec!Q86)</f>
        <v>3.1650259124946429</v>
      </c>
    </row>
    <row r="87" spans="1:17" ht="12" customHeight="1" x14ac:dyDescent="0.25">
      <c r="A87" s="158" t="s">
        <v>63</v>
      </c>
      <c r="B87" s="169">
        <f>IF(RES_hhdet_tes!B87=0,"",RES_hhdet_tes!B87/RES_hhdet_fec!B87)</f>
        <v>0.57077934175126832</v>
      </c>
      <c r="C87" s="169">
        <f>IF(RES_hhdet_tes!C87=0,"",RES_hhdet_tes!C87/RES_hhdet_fec!C87)</f>
        <v>0.55835696039951266</v>
      </c>
      <c r="D87" s="169">
        <f>IF(RES_hhdet_tes!D87=0,"",RES_hhdet_tes!D87/RES_hhdet_fec!D87)</f>
        <v>0.560357060953524</v>
      </c>
      <c r="E87" s="169">
        <f>IF(RES_hhdet_tes!E87=0,"",RES_hhdet_tes!E87/RES_hhdet_fec!E87)</f>
        <v>0.55245575482211884</v>
      </c>
      <c r="F87" s="169">
        <f>IF(RES_hhdet_tes!F87=0,"",RES_hhdet_tes!F87/RES_hhdet_fec!F87)</f>
        <v>0.54466951271469477</v>
      </c>
      <c r="G87" s="169">
        <f>IF(RES_hhdet_tes!G87=0,"",RES_hhdet_tes!G87/RES_hhdet_fec!G87)</f>
        <v>0.55366473111612668</v>
      </c>
      <c r="H87" s="169">
        <f>IF(RES_hhdet_tes!H87=0,"",RES_hhdet_tes!H87/RES_hhdet_fec!H87)</f>
        <v>0.56034163741977305</v>
      </c>
      <c r="I87" s="169">
        <f>IF(RES_hhdet_tes!I87=0,"",RES_hhdet_tes!I87/RES_hhdet_fec!I87)</f>
        <v>0.57087040662908139</v>
      </c>
      <c r="J87" s="169">
        <f>IF(RES_hhdet_tes!J87=0,"",RES_hhdet_tes!J87/RES_hhdet_fec!J87)</f>
        <v>0.57916425262017346</v>
      </c>
      <c r="K87" s="169">
        <f>IF(RES_hhdet_tes!K87=0,"",RES_hhdet_tes!K87/RES_hhdet_fec!K87)</f>
        <v>0.5750376825698621</v>
      </c>
      <c r="L87" s="169">
        <f>IF(RES_hhdet_tes!L87=0,"",RES_hhdet_tes!L87/RES_hhdet_fec!L87)</f>
        <v>0.58676985818044325</v>
      </c>
      <c r="M87" s="169">
        <f>IF(RES_hhdet_tes!M87=0,"",RES_hhdet_tes!M87/RES_hhdet_fec!M87)</f>
        <v>0.58556636153959551</v>
      </c>
      <c r="N87" s="169">
        <f>IF(RES_hhdet_tes!N87=0,"",RES_hhdet_tes!N87/RES_hhdet_fec!N87)</f>
        <v>0.58762813378042733</v>
      </c>
      <c r="O87" s="169">
        <f>IF(RES_hhdet_tes!O87=0,"",RES_hhdet_tes!O87/RES_hhdet_fec!O87)</f>
        <v>0.54992506402110908</v>
      </c>
      <c r="P87" s="169">
        <f>IF(RES_hhdet_tes!P87=0,"",RES_hhdet_tes!P87/RES_hhdet_fec!P87)</f>
        <v>0.54800943633773247</v>
      </c>
      <c r="Q87" s="169">
        <f>IF(RES_hhdet_tes!Q87=0,"",RES_hhdet_tes!Q87/RES_hhdet_fec!Q87)</f>
        <v>0.54949176229272412</v>
      </c>
    </row>
    <row r="88" spans="1:17" ht="12" customHeight="1" x14ac:dyDescent="0.25">
      <c r="A88" s="167" t="s">
        <v>156</v>
      </c>
      <c r="B88" s="174">
        <f>IF(RES_hhdet_tes!B88=0,"",RES_hhdet_tes!B88/RES_hhdet_fec!B88)</f>
        <v>0.4339543129241808</v>
      </c>
      <c r="C88" s="174">
        <f>IF(RES_hhdet_tes!C88=0,"",RES_hhdet_tes!C88/RES_hhdet_fec!C88)</f>
        <v>0.44177271489401049</v>
      </c>
      <c r="D88" s="174">
        <f>IF(RES_hhdet_tes!D88=0,"",RES_hhdet_tes!D88/RES_hhdet_fec!D88)</f>
        <v>0.44775170332872871</v>
      </c>
      <c r="E88" s="174">
        <f>IF(RES_hhdet_tes!E88=0,"",RES_hhdet_tes!E88/RES_hhdet_fec!E88)</f>
        <v>0.45169912190633887</v>
      </c>
      <c r="F88" s="174">
        <f>IF(RES_hhdet_tes!F88=0,"",RES_hhdet_tes!F88/RES_hhdet_fec!F88)</f>
        <v>0.45851391517212559</v>
      </c>
      <c r="G88" s="174">
        <f>IF(RES_hhdet_tes!G88=0,"",RES_hhdet_tes!G88/RES_hhdet_fec!G88)</f>
        <v>0.46482188481949432</v>
      </c>
      <c r="H88" s="174">
        <f>IF(RES_hhdet_tes!H88=0,"",RES_hhdet_tes!H88/RES_hhdet_fec!H88)</f>
        <v>0.47000715358005818</v>
      </c>
      <c r="I88" s="174">
        <f>IF(RES_hhdet_tes!I88=0,"",RES_hhdet_tes!I88/RES_hhdet_fec!I88)</f>
        <v>0.4853764704383986</v>
      </c>
      <c r="J88" s="174">
        <f>IF(RES_hhdet_tes!J88=0,"",RES_hhdet_tes!J88/RES_hhdet_fec!J88)</f>
        <v>0.48708691828899769</v>
      </c>
      <c r="K88" s="174">
        <f>IF(RES_hhdet_tes!K88=0,"",RES_hhdet_tes!K88/RES_hhdet_fec!K88)</f>
        <v>0.49646716656274237</v>
      </c>
      <c r="L88" s="174">
        <f>IF(RES_hhdet_tes!L88=0,"",RES_hhdet_tes!L88/RES_hhdet_fec!L88)</f>
        <v>0.49766461431399978</v>
      </c>
      <c r="M88" s="174">
        <f>IF(RES_hhdet_tes!M88=0,"",RES_hhdet_tes!M88/RES_hhdet_fec!M88)</f>
        <v>0.50091160017125713</v>
      </c>
      <c r="N88" s="174">
        <f>IF(RES_hhdet_tes!N88=0,"",RES_hhdet_tes!N88/RES_hhdet_fec!N88)</f>
        <v>0.50579339364757681</v>
      </c>
      <c r="O88" s="174">
        <f>IF(RES_hhdet_tes!O88=0,"",RES_hhdet_tes!O88/RES_hhdet_fec!O88)</f>
        <v>0.50779901479766476</v>
      </c>
      <c r="P88" s="174">
        <f>IF(RES_hhdet_tes!P88=0,"",RES_hhdet_tes!P88/RES_hhdet_fec!P88)</f>
        <v>0.50893935513427579</v>
      </c>
      <c r="Q88" s="174">
        <f>IF(RES_hhdet_tes!Q88=0,"",RES_hhdet_tes!Q88/RES_hhdet_fec!Q88)</f>
        <v>0.51280908082181642</v>
      </c>
    </row>
    <row r="89" spans="1:17" ht="12" customHeight="1" x14ac:dyDescent="0.25">
      <c r="A89" s="167" t="s">
        <v>155</v>
      </c>
      <c r="B89" s="174">
        <f>IF(RES_hhdet_tes!B89=0,"",RES_hhdet_tes!B89/RES_hhdet_fec!B89)</f>
        <v>0.54104537090922444</v>
      </c>
      <c r="C89" s="174">
        <f>IF(RES_hhdet_tes!C89=0,"",RES_hhdet_tes!C89/RES_hhdet_fec!C89)</f>
        <v>0.52648427638500395</v>
      </c>
      <c r="D89" s="174">
        <f>IF(RES_hhdet_tes!D89=0,"",RES_hhdet_tes!D89/RES_hhdet_fec!D89)</f>
        <v>0.57081907543864596</v>
      </c>
      <c r="E89" s="174">
        <f>IF(RES_hhdet_tes!E89=0,"",RES_hhdet_tes!E89/RES_hhdet_fec!E89)</f>
        <v>0.57362524815842608</v>
      </c>
      <c r="F89" s="174">
        <f>IF(RES_hhdet_tes!F89=0,"",RES_hhdet_tes!F89/RES_hhdet_fec!F89)</f>
        <v>0.58940953207801372</v>
      </c>
      <c r="G89" s="174">
        <f>IF(RES_hhdet_tes!G89=0,"",RES_hhdet_tes!G89/RES_hhdet_fec!G89)</f>
        <v>0.59598615482592732</v>
      </c>
      <c r="H89" s="174">
        <f>IF(RES_hhdet_tes!H89=0,"",RES_hhdet_tes!H89/RES_hhdet_fec!H89)</f>
        <v>0.59950025655046379</v>
      </c>
      <c r="I89" s="174">
        <f>IF(RES_hhdet_tes!I89=0,"",RES_hhdet_tes!I89/RES_hhdet_fec!I89)</f>
        <v>0.60622261464689509</v>
      </c>
      <c r="J89" s="174">
        <f>IF(RES_hhdet_tes!J89=0,"",RES_hhdet_tes!J89/RES_hhdet_fec!J89)</f>
        <v>0.60978530975819245</v>
      </c>
      <c r="K89" s="174">
        <f>IF(RES_hhdet_tes!K89=0,"",RES_hhdet_tes!K89/RES_hhdet_fec!K89)</f>
        <v>0.61529312850932594</v>
      </c>
      <c r="L89" s="174">
        <f>IF(RES_hhdet_tes!L89=0,"",RES_hhdet_tes!L89/RES_hhdet_fec!L89)</f>
        <v>0.61682697293774513</v>
      </c>
      <c r="M89" s="174">
        <f>IF(RES_hhdet_tes!M89=0,"",RES_hhdet_tes!M89/RES_hhdet_fec!M89)</f>
        <v>0.61898994061385171</v>
      </c>
      <c r="N89" s="174">
        <f>IF(RES_hhdet_tes!N89=0,"",RES_hhdet_tes!N89/RES_hhdet_fec!N89)</f>
        <v>0.62184514957557013</v>
      </c>
      <c r="O89" s="174">
        <f>IF(RES_hhdet_tes!O89=0,"",RES_hhdet_tes!O89/RES_hhdet_fec!O89)</f>
        <v>0.62342707437287437</v>
      </c>
      <c r="P89" s="174">
        <f>IF(RES_hhdet_tes!P89=0,"",RES_hhdet_tes!P89/RES_hhdet_fec!P89)</f>
        <v>0.62428641786103234</v>
      </c>
      <c r="Q89" s="174">
        <f>IF(RES_hhdet_tes!Q89=0,"",RES_hhdet_tes!Q89/RES_hhdet_fec!Q89)</f>
        <v>0.62626368997529747</v>
      </c>
    </row>
    <row r="90" spans="1:17" ht="12" customHeight="1" x14ac:dyDescent="0.25">
      <c r="A90" s="166" t="s">
        <v>55</v>
      </c>
      <c r="B90" s="173">
        <f>IF(RES_hhdet_tes!B90=0,"",RES_hhdet_tes!B90/RES_hhdet_fec!B90)</f>
        <v>0.43395431292418052</v>
      </c>
      <c r="C90" s="173">
        <f>IF(RES_hhdet_tes!C90=0,"",RES_hhdet_tes!C90/RES_hhdet_fec!C90)</f>
        <v>0.44177271489401021</v>
      </c>
      <c r="D90" s="173">
        <f>IF(RES_hhdet_tes!D90=0,"",RES_hhdet_tes!D90/RES_hhdet_fec!D90)</f>
        <v>0.46849994750467161</v>
      </c>
      <c r="E90" s="173">
        <f>IF(RES_hhdet_tes!E90=0,"",RES_hhdet_tes!E90/RES_hhdet_fec!E90)</f>
        <v>0.47273279418078756</v>
      </c>
      <c r="F90" s="173">
        <f>IF(RES_hhdet_tes!F90=0,"",RES_hhdet_tes!F90/RES_hhdet_fec!F90)</f>
        <v>0.48955393905658001</v>
      </c>
      <c r="G90" s="173">
        <f>IF(RES_hhdet_tes!G90=0,"",RES_hhdet_tes!G90/RES_hhdet_fec!G90)</f>
        <v>0.49658123326159731</v>
      </c>
      <c r="H90" s="173">
        <f>IF(RES_hhdet_tes!H90=0,"",RES_hhdet_tes!H90/RES_hhdet_fec!H90)</f>
        <v>0.50001136102740029</v>
      </c>
      <c r="I90" s="173">
        <f>IF(RES_hhdet_tes!I90=0,"",RES_hhdet_tes!I90/RES_hhdet_fec!I90)</f>
        <v>0.50757487052435357</v>
      </c>
      <c r="J90" s="173">
        <f>IF(RES_hhdet_tes!J90=0,"",RES_hhdet_tes!J90/RES_hhdet_fec!J90)</f>
        <v>0.51006034481667162</v>
      </c>
      <c r="K90" s="173">
        <f>IF(RES_hhdet_tes!K90=0,"",RES_hhdet_tes!K90/RES_hhdet_fec!K90)</f>
        <v>0.51613115265555964</v>
      </c>
      <c r="L90" s="173">
        <f>IF(RES_hhdet_tes!L90=0,"",RES_hhdet_tes!L90/RES_hhdet_fec!L90)</f>
        <v>0.5171536121076854</v>
      </c>
      <c r="M90" s="173">
        <f>IF(RES_hhdet_tes!M90=0,"",RES_hhdet_tes!M90/RES_hhdet_fec!M90)</f>
        <v>0.5196741447876424</v>
      </c>
      <c r="N90" s="173">
        <f>IF(RES_hhdet_tes!N90=0,"",RES_hhdet_tes!N90/RES_hhdet_fec!N90)</f>
        <v>0.52283105347719039</v>
      </c>
      <c r="O90" s="173">
        <f>IF(RES_hhdet_tes!O90=0,"",RES_hhdet_tes!O90/RES_hhdet_fec!O90)</f>
        <v>0.52436202588909209</v>
      </c>
      <c r="P90" s="173">
        <f>IF(RES_hhdet_tes!P90=0,"",RES_hhdet_tes!P90/RES_hhdet_fec!P90)</f>
        <v>0.52508973639378298</v>
      </c>
      <c r="Q90" s="173">
        <f>IF(RES_hhdet_tes!Q90=0,"",RES_hhdet_tes!Q90/RES_hhdet_fec!Q90)</f>
        <v>0.52718978526027649</v>
      </c>
    </row>
    <row r="91" spans="1:17" ht="12" customHeight="1" x14ac:dyDescent="0.25">
      <c r="A91" s="147" t="s">
        <v>59</v>
      </c>
      <c r="B91" s="172">
        <f>IF(RES_hhdet_tes!B91=0,"",RES_hhdet_tes!B91/RES_hhdet_fec!B91)</f>
        <v>1.0000000000000002</v>
      </c>
      <c r="C91" s="172">
        <f>IF(RES_hhdet_tes!C91=0,"",RES_hhdet_tes!C91/RES_hhdet_fec!C91)</f>
        <v>1.0000000000000002</v>
      </c>
      <c r="D91" s="172">
        <f>IF(RES_hhdet_tes!D91=0,"",RES_hhdet_tes!D91/RES_hhdet_fec!D91)</f>
        <v>1</v>
      </c>
      <c r="E91" s="172">
        <f>IF(RES_hhdet_tes!E91=0,"",RES_hhdet_tes!E91/RES_hhdet_fec!E91)</f>
        <v>0.99999999999999978</v>
      </c>
      <c r="F91" s="172">
        <f>IF(RES_hhdet_tes!F91=0,"",RES_hhdet_tes!F91/RES_hhdet_fec!F91)</f>
        <v>1.0000000000000002</v>
      </c>
      <c r="G91" s="172">
        <f>IF(RES_hhdet_tes!G91=0,"",RES_hhdet_tes!G91/RES_hhdet_fec!G91)</f>
        <v>0.99999999999999944</v>
      </c>
      <c r="H91" s="172">
        <f>IF(RES_hhdet_tes!H91=0,"",RES_hhdet_tes!H91/RES_hhdet_fec!H91)</f>
        <v>1</v>
      </c>
      <c r="I91" s="172">
        <f>IF(RES_hhdet_tes!I91=0,"",RES_hhdet_tes!I91/RES_hhdet_fec!I91)</f>
        <v>1.0000000000000002</v>
      </c>
      <c r="J91" s="172">
        <f>IF(RES_hhdet_tes!J91=0,"",RES_hhdet_tes!J91/RES_hhdet_fec!J91)</f>
        <v>1.0000000000000002</v>
      </c>
      <c r="K91" s="172">
        <f>IF(RES_hhdet_tes!K91=0,"",RES_hhdet_tes!K91/RES_hhdet_fec!K91)</f>
        <v>0.99999999999999978</v>
      </c>
      <c r="L91" s="172">
        <f>IF(RES_hhdet_tes!L91=0,"",RES_hhdet_tes!L91/RES_hhdet_fec!L91)</f>
        <v>0.99999999999999978</v>
      </c>
      <c r="M91" s="172">
        <f>IF(RES_hhdet_tes!M91=0,"",RES_hhdet_tes!M91/RES_hhdet_fec!M91)</f>
        <v>1</v>
      </c>
      <c r="N91" s="172">
        <f>IF(RES_hhdet_tes!N91=0,"",RES_hhdet_tes!N91/RES_hhdet_fec!N91)</f>
        <v>1</v>
      </c>
      <c r="O91" s="172">
        <f>IF(RES_hhdet_tes!O91=0,"",RES_hhdet_tes!O91/RES_hhdet_fec!O91)</f>
        <v>1.0000000000000002</v>
      </c>
      <c r="P91" s="172">
        <f>IF(RES_hhdet_tes!P91=0,"",RES_hhdet_tes!P91/RES_hhdet_fec!P91)</f>
        <v>0.99999999999999978</v>
      </c>
      <c r="Q91" s="172">
        <f>IF(RES_hhdet_tes!Q91=0,"",RES_hhdet_tes!Q91/RES_hhdet_fec!Q91)</f>
        <v>1</v>
      </c>
    </row>
    <row r="92" spans="1:17" ht="12" customHeight="1" x14ac:dyDescent="0.25">
      <c r="A92" s="163" t="s">
        <v>144</v>
      </c>
      <c r="B92" s="171">
        <f>IF(RES_hhdet_tes!B92=0,"",RES_hhdet_tes!B92/RES_hhdet_fec!B92)</f>
        <v>0.52074517550901689</v>
      </c>
      <c r="C92" s="171">
        <f>IF(RES_hhdet_tes!C92=0,"",RES_hhdet_tes!C92/RES_hhdet_fec!C92)</f>
        <v>0.53405362794585176</v>
      </c>
      <c r="D92" s="171">
        <f>IF(RES_hhdet_tes!D92=0,"",RES_hhdet_tes!D92/RES_hhdet_fec!D92)</f>
        <v>0.53566693398449827</v>
      </c>
      <c r="E92" s="171">
        <f>IF(RES_hhdet_tes!E92=0,"",RES_hhdet_tes!E92/RES_hhdet_fec!E92)</f>
        <v>0.54639531253004381</v>
      </c>
      <c r="F92" s="171">
        <f>IF(RES_hhdet_tes!F92=0,"",RES_hhdet_tes!F92/RES_hhdet_fec!F92)</f>
        <v>0.55321309048633249</v>
      </c>
      <c r="G92" s="171">
        <f>IF(RES_hhdet_tes!G92=0,"",RES_hhdet_tes!G92/RES_hhdet_fec!G92)</f>
        <v>0.55844479464472863</v>
      </c>
      <c r="H92" s="171">
        <f>IF(RES_hhdet_tes!H92=0,"",RES_hhdet_tes!H92/RES_hhdet_fec!H92)</f>
        <v>0.56586226695005759</v>
      </c>
      <c r="I92" s="171">
        <f>IF(RES_hhdet_tes!I92=0,"",RES_hhdet_tes!I92/RES_hhdet_fec!I92)</f>
        <v>0.5708222291986389</v>
      </c>
      <c r="J92" s="171">
        <f>IF(RES_hhdet_tes!J92=0,"",RES_hhdet_tes!J92/RES_hhdet_fec!J92)</f>
        <v>0.57684963642199061</v>
      </c>
      <c r="K92" s="171">
        <f>IF(RES_hhdet_tes!K92=0,"",RES_hhdet_tes!K92/RES_hhdet_fec!K92)</f>
        <v>0.58221628474055398</v>
      </c>
      <c r="L92" s="171">
        <f>IF(RES_hhdet_tes!L92=0,"",RES_hhdet_tes!L92/RES_hhdet_fec!L92)</f>
        <v>0.58571575530789033</v>
      </c>
      <c r="M92" s="171" t="str">
        <f>IF(RES_hhdet_tes!M92=0,"",RES_hhdet_tes!M92/RES_hhdet_fec!M92)</f>
        <v/>
      </c>
      <c r="N92" s="171" t="str">
        <f>IF(RES_hhdet_tes!N92=0,"",RES_hhdet_tes!N92/RES_hhdet_fec!N92)</f>
        <v/>
      </c>
      <c r="O92" s="171">
        <f>IF(RES_hhdet_tes!O92=0,"",RES_hhdet_tes!O92/RES_hhdet_fec!O92)</f>
        <v>0.61709720733874096</v>
      </c>
      <c r="P92" s="171">
        <f>IF(RES_hhdet_tes!P92=0,"",RES_hhdet_tes!P92/RES_hhdet_fec!P92)</f>
        <v>0.61709720733874085</v>
      </c>
      <c r="Q92" s="171">
        <f>IF(RES_hhdet_tes!Q92=0,"",RES_hhdet_tes!Q92/RES_hhdet_fec!Q92)</f>
        <v>0.61709720733874096</v>
      </c>
    </row>
    <row r="93" spans="1:17" ht="12" customHeight="1" x14ac:dyDescent="0.25">
      <c r="A93" s="161" t="s">
        <v>143</v>
      </c>
      <c r="B93" s="170">
        <f>IF(RES_hhdet_tes!B93=0,"",RES_hhdet_tes!B93/RES_hhdet_fec!B93)</f>
        <v>0.62559444585940738</v>
      </c>
      <c r="C93" s="170">
        <f>IF(RES_hhdet_tes!C93=0,"",RES_hhdet_tes!C93/RES_hhdet_fec!C93)</f>
        <v>0.61639180183865838</v>
      </c>
      <c r="D93" s="170">
        <f>IF(RES_hhdet_tes!D93=0,"",RES_hhdet_tes!D93/RES_hhdet_fec!D93)</f>
        <v>0.64740731538760443</v>
      </c>
      <c r="E93" s="170">
        <f>IF(RES_hhdet_tes!E93=0,"",RES_hhdet_tes!E93/RES_hhdet_fec!E93)</f>
        <v>0.65994563628195202</v>
      </c>
      <c r="F93" s="170">
        <f>IF(RES_hhdet_tes!F93=0,"",RES_hhdet_tes!F93/RES_hhdet_fec!F93)</f>
        <v>0.67186546808328773</v>
      </c>
      <c r="G93" s="170">
        <f>IF(RES_hhdet_tes!G93=0,"",RES_hhdet_tes!G93/RES_hhdet_fec!G93)</f>
        <v>0.67550849324459983</v>
      </c>
      <c r="H93" s="170">
        <f>IF(RES_hhdet_tes!H93=0,"",RES_hhdet_tes!H93/RES_hhdet_fec!H93)</f>
        <v>0.67935064710418946</v>
      </c>
      <c r="I93" s="170">
        <f>IF(RES_hhdet_tes!I93=0,"",RES_hhdet_tes!I93/RES_hhdet_fec!I93)</f>
        <v>0.68419796805204203</v>
      </c>
      <c r="J93" s="170">
        <f>IF(RES_hhdet_tes!J93=0,"",RES_hhdet_tes!J93/RES_hhdet_fec!J93)</f>
        <v>0.68903112351842144</v>
      </c>
      <c r="K93" s="170">
        <f>IF(RES_hhdet_tes!K93=0,"",RES_hhdet_tes!K93/RES_hhdet_fec!K93)</f>
        <v>0.68991085694453658</v>
      </c>
      <c r="L93" s="170">
        <f>IF(RES_hhdet_tes!L93=0,"",RES_hhdet_tes!L93/RES_hhdet_fec!L93)</f>
        <v>0.69239104834595255</v>
      </c>
      <c r="M93" s="170" t="str">
        <f>IF(RES_hhdet_tes!M93=0,"",RES_hhdet_tes!M93/RES_hhdet_fec!M93)</f>
        <v/>
      </c>
      <c r="N93" s="170" t="str">
        <f>IF(RES_hhdet_tes!N93=0,"",RES_hhdet_tes!N93/RES_hhdet_fec!N93)</f>
        <v/>
      </c>
      <c r="O93" s="170">
        <f>IF(RES_hhdet_tes!O93=0,"",RES_hhdet_tes!O93/RES_hhdet_fec!O93)</f>
        <v>0.70863778009084377</v>
      </c>
      <c r="P93" s="170">
        <f>IF(RES_hhdet_tes!P93=0,"",RES_hhdet_tes!P93/RES_hhdet_fec!P93)</f>
        <v>0.70884284466089176</v>
      </c>
      <c r="Q93" s="170">
        <f>IF(RES_hhdet_tes!Q93=0,"",RES_hhdet_tes!Q93/RES_hhdet_fec!Q93)</f>
        <v>0.70903792822568246</v>
      </c>
    </row>
    <row r="94" spans="1:17" ht="12" customHeight="1" x14ac:dyDescent="0.25">
      <c r="A94" s="148" t="s">
        <v>57</v>
      </c>
      <c r="B94" s="73">
        <f>IF(RES_hhdet_tes!B94=0,"",RES_hhdet_tes!B94/RES_hhdet_fec!B94)</f>
        <v>0.52074517550901678</v>
      </c>
      <c r="C94" s="73">
        <f>IF(RES_hhdet_tes!C94=0,"",RES_hhdet_tes!C94/RES_hhdet_fec!C94)</f>
        <v>0.53405362794585143</v>
      </c>
      <c r="D94" s="73">
        <f>IF(RES_hhdet_tes!D94=0,"",RES_hhdet_tes!D94/RES_hhdet_fec!D94)</f>
        <v>0.54651518840825108</v>
      </c>
      <c r="E94" s="73">
        <f>IF(RES_hhdet_tes!E94=0,"",RES_hhdet_tes!E94/RES_hhdet_fec!E94)</f>
        <v>0.56339746256843437</v>
      </c>
      <c r="F94" s="73">
        <f>IF(RES_hhdet_tes!F94=0,"",RES_hhdet_tes!F94/RES_hhdet_fec!F94)</f>
        <v>0.57609324016776609</v>
      </c>
      <c r="G94" s="73">
        <f>IF(RES_hhdet_tes!G94=0,"",RES_hhdet_tes!G94/RES_hhdet_fec!G94)</f>
        <v>0.579718750678197</v>
      </c>
      <c r="H94" s="73">
        <f>IF(RES_hhdet_tes!H94=0,"",RES_hhdet_tes!H94/RES_hhdet_fec!H94)</f>
        <v>0.58375679565496486</v>
      </c>
      <c r="I94" s="73">
        <f>IF(RES_hhdet_tes!I94=0,"",RES_hhdet_tes!I94/RES_hhdet_fec!I94)</f>
        <v>0.58892021836178887</v>
      </c>
      <c r="J94" s="73">
        <f>IF(RES_hhdet_tes!J94=0,"",RES_hhdet_tes!J94/RES_hhdet_fec!J94)</f>
        <v>0.59399713515204755</v>
      </c>
      <c r="K94" s="73">
        <f>IF(RES_hhdet_tes!K94=0,"",RES_hhdet_tes!K94/RES_hhdet_fec!K94)</f>
        <v>0.59399713515204766</v>
      </c>
      <c r="L94" s="73">
        <f>IF(RES_hhdet_tes!L94=0,"",RES_hhdet_tes!L94/RES_hhdet_fec!L94)</f>
        <v>0.59636553688246796</v>
      </c>
      <c r="M94" s="73" t="str">
        <f>IF(RES_hhdet_tes!M94=0,"",RES_hhdet_tes!M94/RES_hhdet_fec!M94)</f>
        <v/>
      </c>
      <c r="N94" s="73" t="str">
        <f>IF(RES_hhdet_tes!N94=0,"",RES_hhdet_tes!N94/RES_hhdet_fec!N94)</f>
        <v/>
      </c>
      <c r="O94" s="73">
        <f>IF(RES_hhdet_tes!O94=0,"",RES_hhdet_tes!O94/RES_hhdet_fec!O94)</f>
        <v>0.61709720733874085</v>
      </c>
      <c r="P94" s="73">
        <f>IF(RES_hhdet_tes!P94=0,"",RES_hhdet_tes!P94/RES_hhdet_fec!P94)</f>
        <v>0.61715697416004833</v>
      </c>
      <c r="Q94" s="73">
        <f>IF(RES_hhdet_tes!Q94=0,"",RES_hhdet_tes!Q94/RES_hhdet_fec!Q94)</f>
        <v>0.61716747084192669</v>
      </c>
    </row>
    <row r="95" spans="1:17" ht="12" customHeight="1" x14ac:dyDescent="0.25">
      <c r="A95" s="148" t="s">
        <v>59</v>
      </c>
      <c r="B95" s="73">
        <f>IF(RES_hhdet_tes!B95=0,"",RES_hhdet_tes!B95/RES_hhdet_fec!B95)</f>
        <v>0.99999999999999978</v>
      </c>
      <c r="C95" s="73">
        <f>IF(RES_hhdet_tes!C95=0,"",RES_hhdet_tes!C95/RES_hhdet_fec!C95)</f>
        <v>0.99999999999999989</v>
      </c>
      <c r="D95" s="73">
        <f>IF(RES_hhdet_tes!D95=0,"",RES_hhdet_tes!D95/RES_hhdet_fec!D95)</f>
        <v>1.0000000000000002</v>
      </c>
      <c r="E95" s="73">
        <f>IF(RES_hhdet_tes!E95=0,"",RES_hhdet_tes!E95/RES_hhdet_fec!E95)</f>
        <v>0.99999999999999978</v>
      </c>
      <c r="F95" s="73">
        <f>IF(RES_hhdet_tes!F95=0,"",RES_hhdet_tes!F95/RES_hhdet_fec!F95)</f>
        <v>1.0000000000000002</v>
      </c>
      <c r="G95" s="73">
        <f>IF(RES_hhdet_tes!G95=0,"",RES_hhdet_tes!G95/RES_hhdet_fec!G95)</f>
        <v>1.0000000000000002</v>
      </c>
      <c r="H95" s="73">
        <f>IF(RES_hhdet_tes!H95=0,"",RES_hhdet_tes!H95/RES_hhdet_fec!H95)</f>
        <v>1</v>
      </c>
      <c r="I95" s="73">
        <f>IF(RES_hhdet_tes!I95=0,"",RES_hhdet_tes!I95/RES_hhdet_fec!I95)</f>
        <v>1</v>
      </c>
      <c r="J95" s="73">
        <f>IF(RES_hhdet_tes!J95=0,"",RES_hhdet_tes!J95/RES_hhdet_fec!J95)</f>
        <v>1</v>
      </c>
      <c r="K95" s="73">
        <f>IF(RES_hhdet_tes!K95=0,"",RES_hhdet_tes!K95/RES_hhdet_fec!K95)</f>
        <v>1</v>
      </c>
      <c r="L95" s="73">
        <f>IF(RES_hhdet_tes!L95=0,"",RES_hhdet_tes!L95/RES_hhdet_fec!L95)</f>
        <v>1</v>
      </c>
      <c r="M95" s="73" t="str">
        <f>IF(RES_hhdet_tes!M95=0,"",RES_hhdet_tes!M95/RES_hhdet_fec!M95)</f>
        <v/>
      </c>
      <c r="N95" s="73" t="str">
        <f>IF(RES_hhdet_tes!N95=0,"",RES_hhdet_tes!N95/RES_hhdet_fec!N95)</f>
        <v/>
      </c>
      <c r="O95" s="73">
        <f>IF(RES_hhdet_tes!O95=0,"",RES_hhdet_tes!O95/RES_hhdet_fec!O95)</f>
        <v>1</v>
      </c>
      <c r="P95" s="73">
        <f>IF(RES_hhdet_tes!P95=0,"",RES_hhdet_tes!P95/RES_hhdet_fec!P95)</f>
        <v>1.0000000000000002</v>
      </c>
      <c r="Q95" s="73">
        <f>IF(RES_hhdet_tes!Q95=0,"",RES_hhdet_tes!Q95/RES_hhdet_fec!Q95)</f>
        <v>1</v>
      </c>
    </row>
    <row r="96" spans="1:17" ht="12" customHeight="1" x14ac:dyDescent="0.25">
      <c r="A96" s="163" t="s">
        <v>142</v>
      </c>
      <c r="B96" s="171">
        <f>IF(RES_hhdet_tes!B96=0,"",RES_hhdet_tes!B96/RES_hhdet_fec!B96)</f>
        <v>0.66539661315041043</v>
      </c>
      <c r="C96" s="171">
        <f>IF(RES_hhdet_tes!C96=0,"",RES_hhdet_tes!C96/RES_hhdet_fec!C96)</f>
        <v>0.66539661315041043</v>
      </c>
      <c r="D96" s="171">
        <f>IF(RES_hhdet_tes!D96=0,"",RES_hhdet_tes!D96/RES_hhdet_fec!D96)</f>
        <v>0.6722710469687827</v>
      </c>
      <c r="E96" s="171">
        <f>IF(RES_hhdet_tes!E96=0,"",RES_hhdet_tes!E96/RES_hhdet_fec!E96)</f>
        <v>0.67477512155393093</v>
      </c>
      <c r="F96" s="171">
        <f>IF(RES_hhdet_tes!F96=0,"",RES_hhdet_tes!F96/RES_hhdet_fec!F96)</f>
        <v>0.67851672159645038</v>
      </c>
      <c r="G96" s="171">
        <f>IF(RES_hhdet_tes!G96=0,"",RES_hhdet_tes!G96/RES_hhdet_fec!G96)</f>
        <v>0.69265888842869971</v>
      </c>
      <c r="H96" s="171">
        <f>IF(RES_hhdet_tes!H96=0,"",RES_hhdet_tes!H96/RES_hhdet_fec!H96)</f>
        <v>0.70216765182849172</v>
      </c>
      <c r="I96" s="171">
        <f>IF(RES_hhdet_tes!I96=0,"",RES_hhdet_tes!I96/RES_hhdet_fec!I96)</f>
        <v>0.71952632537994932</v>
      </c>
      <c r="J96" s="171">
        <f>IF(RES_hhdet_tes!J96=0,"",RES_hhdet_tes!J96/RES_hhdet_fec!J96)</f>
        <v>0.72678657061693852</v>
      </c>
      <c r="K96" s="171">
        <f>IF(RES_hhdet_tes!K96=0,"",RES_hhdet_tes!K96/RES_hhdet_fec!K96)</f>
        <v>0.73072668921509876</v>
      </c>
      <c r="L96" s="171">
        <f>IF(RES_hhdet_tes!L96=0,"",RES_hhdet_tes!L96/RES_hhdet_fec!L96)</f>
        <v>0.73783003094459343</v>
      </c>
      <c r="M96" s="171">
        <f>IF(RES_hhdet_tes!M96=0,"",RES_hhdet_tes!M96/RES_hhdet_fec!M96)</f>
        <v>0.73836674334679475</v>
      </c>
      <c r="N96" s="171">
        <f>IF(RES_hhdet_tes!N96=0,"",RES_hhdet_tes!N96/RES_hhdet_fec!N96)</f>
        <v>0.74183877542199894</v>
      </c>
      <c r="O96" s="171">
        <f>IF(RES_hhdet_tes!O96=0,"",RES_hhdet_tes!O96/RES_hhdet_fec!O96)</f>
        <v>0.7599857173783664</v>
      </c>
      <c r="P96" s="171">
        <f>IF(RES_hhdet_tes!P96=0,"",RES_hhdet_tes!P96/RES_hhdet_fec!P96)</f>
        <v>0.76088586184578921</v>
      </c>
      <c r="Q96" s="171">
        <f>IF(RES_hhdet_tes!Q96=0,"",RES_hhdet_tes!Q96/RES_hhdet_fec!Q96)</f>
        <v>0.76714036588327872</v>
      </c>
    </row>
    <row r="97" spans="1:17" ht="12" customHeight="1" x14ac:dyDescent="0.25">
      <c r="A97" s="161" t="s">
        <v>141</v>
      </c>
      <c r="B97" s="170">
        <f>IF(RES_hhdet_tes!B97=0,"",RES_hhdet_tes!B97/RES_hhdet_fec!B97)</f>
        <v>0.74618818403732501</v>
      </c>
      <c r="C97" s="170">
        <f>IF(RES_hhdet_tes!C97=0,"",RES_hhdet_tes!C97/RES_hhdet_fec!C97)</f>
        <v>0.72945382389921309</v>
      </c>
      <c r="D97" s="170">
        <f>IF(RES_hhdet_tes!D97=0,"",RES_hhdet_tes!D97/RES_hhdet_fec!D97)</f>
        <v>0.76595283292735894</v>
      </c>
      <c r="E97" s="170">
        <f>IF(RES_hhdet_tes!E97=0,"",RES_hhdet_tes!E97/RES_hhdet_fec!E97)</f>
        <v>0.770399203603645</v>
      </c>
      <c r="F97" s="170">
        <f>IF(RES_hhdet_tes!F97=0,"",RES_hhdet_tes!F97/RES_hhdet_fec!F97)</f>
        <v>0.76988375587911617</v>
      </c>
      <c r="G97" s="170">
        <f>IF(RES_hhdet_tes!G97=0,"",RES_hhdet_tes!G97/RES_hhdet_fec!G97)</f>
        <v>0.78811163109301507</v>
      </c>
      <c r="H97" s="170">
        <f>IF(RES_hhdet_tes!H97=0,"",RES_hhdet_tes!H97/RES_hhdet_fec!H97)</f>
        <v>0.78925769350031139</v>
      </c>
      <c r="I97" s="170">
        <f>IF(RES_hhdet_tes!I97=0,"",RES_hhdet_tes!I97/RES_hhdet_fec!I97)</f>
        <v>0.79980336095913285</v>
      </c>
      <c r="J97" s="170">
        <f>IF(RES_hhdet_tes!J97=0,"",RES_hhdet_tes!J97/RES_hhdet_fec!J97)</f>
        <v>0.80287820544499267</v>
      </c>
      <c r="K97" s="170">
        <f>IF(RES_hhdet_tes!K97=0,"",RES_hhdet_tes!K97/RES_hhdet_fec!K97)</f>
        <v>0.81405505314892512</v>
      </c>
      <c r="L97" s="170">
        <f>IF(RES_hhdet_tes!L97=0,"",RES_hhdet_tes!L97/RES_hhdet_fec!L97)</f>
        <v>0.81470766151112106</v>
      </c>
      <c r="M97" s="170">
        <f>IF(RES_hhdet_tes!M97=0,"",RES_hhdet_tes!M97/RES_hhdet_fec!M97)</f>
        <v>0.81597067948300817</v>
      </c>
      <c r="N97" s="170">
        <f>IF(RES_hhdet_tes!N97=0,"",RES_hhdet_tes!N97/RES_hhdet_fec!N97)</f>
        <v>0.82001247203862371</v>
      </c>
      <c r="O97" s="170">
        <f>IF(RES_hhdet_tes!O97=0,"",RES_hhdet_tes!O97/RES_hhdet_fec!O97)</f>
        <v>0.82086391420463423</v>
      </c>
      <c r="P97" s="170">
        <f>IF(RES_hhdet_tes!P97=0,"",RES_hhdet_tes!P97/RES_hhdet_fec!P97)</f>
        <v>0.82133746487316461</v>
      </c>
      <c r="Q97" s="170">
        <f>IF(RES_hhdet_tes!Q97=0,"",RES_hhdet_tes!Q97/RES_hhdet_fec!Q97)</f>
        <v>0.82598311318525841</v>
      </c>
    </row>
    <row r="98" spans="1:17" ht="12" customHeight="1" x14ac:dyDescent="0.25">
      <c r="A98" s="148" t="s">
        <v>60</v>
      </c>
      <c r="B98" s="73">
        <f>IF(RES_hhdet_tes!B98=0,"",RES_hhdet_tes!B98/RES_hhdet_fec!B98)</f>
        <v>0.66539661315041021</v>
      </c>
      <c r="C98" s="73">
        <f>IF(RES_hhdet_tes!C98=0,"",RES_hhdet_tes!C98/RES_hhdet_fec!C98)</f>
        <v>0.66539661315041043</v>
      </c>
      <c r="D98" s="73">
        <f>IF(RES_hhdet_tes!D98=0,"",RES_hhdet_tes!D98/RES_hhdet_fec!D98)</f>
        <v>0.68742404694002179</v>
      </c>
      <c r="E98" s="73">
        <f>IF(RES_hhdet_tes!E98=0,"",RES_hhdet_tes!E98/RES_hhdet_fec!E98)</f>
        <v>0.69568433461112567</v>
      </c>
      <c r="F98" s="73">
        <f>IF(RES_hhdet_tes!F98=0,"",RES_hhdet_tes!F98/RES_hhdet_fec!F98)</f>
        <v>0.695684334611126</v>
      </c>
      <c r="G98" s="73">
        <f>IF(RES_hhdet_tes!G98=0,"",RES_hhdet_tes!G98/RES_hhdet_fec!G98)</f>
        <v>0.71818283747155043</v>
      </c>
      <c r="H98" s="73">
        <f>IF(RES_hhdet_tes!H98=0,"",RES_hhdet_tes!H98/RES_hhdet_fec!H98)</f>
        <v>0.72337312638895468</v>
      </c>
      <c r="I98" s="73">
        <f>IF(RES_hhdet_tes!I98=0,"",RES_hhdet_tes!I98/RES_hhdet_fec!I98)</f>
        <v>0.73393344892588963</v>
      </c>
      <c r="J98" s="73">
        <f>IF(RES_hhdet_tes!J98=0,"",RES_hhdet_tes!J98/RES_hhdet_fec!J98)</f>
        <v>0.73829155236203881</v>
      </c>
      <c r="K98" s="73">
        <f>IF(RES_hhdet_tes!K98=0,"",RES_hhdet_tes!K98/RES_hhdet_fec!K98)</f>
        <v>0.74502586777006063</v>
      </c>
      <c r="L98" s="73">
        <f>IF(RES_hhdet_tes!L98=0,"",RES_hhdet_tes!L98/RES_hhdet_fec!L98)</f>
        <v>0.7493733383344221</v>
      </c>
      <c r="M98" s="73">
        <f>IF(RES_hhdet_tes!M98=0,"",RES_hhdet_tes!M98/RES_hhdet_fec!M98)</f>
        <v>0.75116566337329371</v>
      </c>
      <c r="N98" s="73">
        <f>IF(RES_hhdet_tes!N98=0,"",RES_hhdet_tes!N98/RES_hhdet_fec!N98)</f>
        <v>0.75546826349977014</v>
      </c>
      <c r="O98" s="73">
        <f>IF(RES_hhdet_tes!O98=0,"",RES_hhdet_tes!O98/RES_hhdet_fec!O98)</f>
        <v>0.75998571737836684</v>
      </c>
      <c r="P98" s="73">
        <f>IF(RES_hhdet_tes!P98=0,"",RES_hhdet_tes!P98/RES_hhdet_fec!P98)</f>
        <v>0.76088586184578733</v>
      </c>
      <c r="Q98" s="73">
        <f>IF(RES_hhdet_tes!Q98=0,"",RES_hhdet_tes!Q98/RES_hhdet_fec!Q98)</f>
        <v>0.76971990709647908</v>
      </c>
    </row>
    <row r="99" spans="1:17" ht="12" customHeight="1" x14ac:dyDescent="0.25">
      <c r="A99" s="148" t="s">
        <v>59</v>
      </c>
      <c r="B99" s="73">
        <f>IF(RES_hhdet_tes!B99=0,"",RES_hhdet_tes!B99/RES_hhdet_fec!B99)</f>
        <v>0.99999999999999978</v>
      </c>
      <c r="C99" s="73">
        <f>IF(RES_hhdet_tes!C99=0,"",RES_hhdet_tes!C99/RES_hhdet_fec!C99)</f>
        <v>1</v>
      </c>
      <c r="D99" s="73">
        <f>IF(RES_hhdet_tes!D99=0,"",RES_hhdet_tes!D99/RES_hhdet_fec!D99)</f>
        <v>1</v>
      </c>
      <c r="E99" s="73">
        <f>IF(RES_hhdet_tes!E99=0,"",RES_hhdet_tes!E99/RES_hhdet_fec!E99)</f>
        <v>0.99999999999999978</v>
      </c>
      <c r="F99" s="73">
        <f>IF(RES_hhdet_tes!F99=0,"",RES_hhdet_tes!F99/RES_hhdet_fec!F99)</f>
        <v>1.0000000000000002</v>
      </c>
      <c r="G99" s="73">
        <f>IF(RES_hhdet_tes!G99=0,"",RES_hhdet_tes!G99/RES_hhdet_fec!G99)</f>
        <v>1</v>
      </c>
      <c r="H99" s="73">
        <f>IF(RES_hhdet_tes!H99=0,"",RES_hhdet_tes!H99/RES_hhdet_fec!H99)</f>
        <v>1.0000000000000002</v>
      </c>
      <c r="I99" s="73">
        <f>IF(RES_hhdet_tes!I99=0,"",RES_hhdet_tes!I99/RES_hhdet_fec!I99)</f>
        <v>1</v>
      </c>
      <c r="J99" s="73">
        <f>IF(RES_hhdet_tes!J99=0,"",RES_hhdet_tes!J99/RES_hhdet_fec!J99)</f>
        <v>1.0000000000000002</v>
      </c>
      <c r="K99" s="73">
        <f>IF(RES_hhdet_tes!K99=0,"",RES_hhdet_tes!K99/RES_hhdet_fec!K99)</f>
        <v>1</v>
      </c>
      <c r="L99" s="73">
        <f>IF(RES_hhdet_tes!L99=0,"",RES_hhdet_tes!L99/RES_hhdet_fec!L99)</f>
        <v>1</v>
      </c>
      <c r="M99" s="73">
        <f>IF(RES_hhdet_tes!M99=0,"",RES_hhdet_tes!M99/RES_hhdet_fec!M99)</f>
        <v>0.99999999999999978</v>
      </c>
      <c r="N99" s="73">
        <f>IF(RES_hhdet_tes!N99=0,"",RES_hhdet_tes!N99/RES_hhdet_fec!N99)</f>
        <v>1</v>
      </c>
      <c r="O99" s="73">
        <f>IF(RES_hhdet_tes!O99=0,"",RES_hhdet_tes!O99/RES_hhdet_fec!O99)</f>
        <v>1</v>
      </c>
      <c r="P99" s="73">
        <f>IF(RES_hhdet_tes!P99=0,"",RES_hhdet_tes!P99/RES_hhdet_fec!P99)</f>
        <v>1</v>
      </c>
      <c r="Q99" s="73">
        <f>IF(RES_hhdet_tes!Q99=0,"",RES_hhdet_tes!Q99/RES_hhdet_fec!Q99)</f>
        <v>0.99999999999999978</v>
      </c>
    </row>
    <row r="100" spans="1:17" ht="12" customHeight="1" x14ac:dyDescent="0.25">
      <c r="A100" s="158" t="s">
        <v>62</v>
      </c>
      <c r="B100" s="169">
        <f>IF(RES_hhdet_tes!B100=0,"",RES_hhdet_tes!B100/RES_hhdet_fec!B100)</f>
        <v>0.70509098117066538</v>
      </c>
      <c r="C100" s="169">
        <f>IF(RES_hhdet_tes!C100=0,"",RES_hhdet_tes!C100/RES_hhdet_fec!C100)</f>
        <v>0.69108999896138379</v>
      </c>
      <c r="D100" s="169">
        <f>IF(RES_hhdet_tes!D100=0,"",RES_hhdet_tes!D100/RES_hhdet_fec!D100)</f>
        <v>0.70927047971968316</v>
      </c>
      <c r="E100" s="169">
        <f>IF(RES_hhdet_tes!E100=0,"",RES_hhdet_tes!E100/RES_hhdet_fec!E100)</f>
        <v>0.71664853788240701</v>
      </c>
      <c r="F100" s="169">
        <f>IF(RES_hhdet_tes!F100=0,"",RES_hhdet_tes!F100/RES_hhdet_fec!F100)</f>
        <v>0.71144565008721317</v>
      </c>
      <c r="G100" s="169">
        <f>IF(RES_hhdet_tes!G100=0,"",RES_hhdet_tes!G100/RES_hhdet_fec!G100)</f>
        <v>0.7102320059805397</v>
      </c>
      <c r="H100" s="169">
        <f>IF(RES_hhdet_tes!H100=0,"",RES_hhdet_tes!H100/RES_hhdet_fec!H100)</f>
        <v>0.69396547056166558</v>
      </c>
      <c r="I100" s="169">
        <f>IF(RES_hhdet_tes!I100=0,"",RES_hhdet_tes!I100/RES_hhdet_fec!I100)</f>
        <v>0.75066165879596436</v>
      </c>
      <c r="J100" s="169">
        <f>IF(RES_hhdet_tes!J100=0,"",RES_hhdet_tes!J100/RES_hhdet_fec!J100)</f>
        <v>0.74609997421419716</v>
      </c>
      <c r="K100" s="169">
        <f>IF(RES_hhdet_tes!K100=0,"",RES_hhdet_tes!K100/RES_hhdet_fec!K100)</f>
        <v>0.79913574050981628</v>
      </c>
      <c r="L100" s="169">
        <f>IF(RES_hhdet_tes!L100=0,"",RES_hhdet_tes!L100/RES_hhdet_fec!L100)</f>
        <v>0.77278270795903836</v>
      </c>
      <c r="M100" s="169">
        <f>IF(RES_hhdet_tes!M100=0,"",RES_hhdet_tes!M100/RES_hhdet_fec!M100)</f>
        <v>0.7901106423762686</v>
      </c>
      <c r="N100" s="169">
        <f>IF(RES_hhdet_tes!N100=0,"",RES_hhdet_tes!N100/RES_hhdet_fec!N100)</f>
        <v>0.82199904231081178</v>
      </c>
      <c r="O100" s="169">
        <f>IF(RES_hhdet_tes!O100=0,"",RES_hhdet_tes!O100/RES_hhdet_fec!O100)</f>
        <v>0.73051101784391304</v>
      </c>
      <c r="P100" s="169">
        <f>IF(RES_hhdet_tes!P100=0,"",RES_hhdet_tes!P100/RES_hhdet_fec!P100)</f>
        <v>0.76623042685015019</v>
      </c>
      <c r="Q100" s="169">
        <f>IF(RES_hhdet_tes!Q100=0,"",RES_hhdet_tes!Q100/RES_hhdet_fec!Q100)</f>
        <v>0.77750083667265679</v>
      </c>
    </row>
    <row r="101" spans="1:17" ht="12" customHeight="1" x14ac:dyDescent="0.25">
      <c r="A101" s="23" t="s">
        <v>55</v>
      </c>
      <c r="B101" s="73" t="str">
        <f>IF(RES_hhdet_tes!B101=0,"",RES_hhdet_tes!B101/RES_hhdet_fec!B101)</f>
        <v/>
      </c>
      <c r="C101" s="73" t="str">
        <f>IF(RES_hhdet_tes!C101=0,"",RES_hhdet_tes!C101/RES_hhdet_fec!C101)</f>
        <v/>
      </c>
      <c r="D101" s="73" t="str">
        <f>IF(RES_hhdet_tes!D101=0,"",RES_hhdet_tes!D101/RES_hhdet_fec!D101)</f>
        <v/>
      </c>
      <c r="E101" s="73" t="str">
        <f>IF(RES_hhdet_tes!E101=0,"",RES_hhdet_tes!E101/RES_hhdet_fec!E101)</f>
        <v/>
      </c>
      <c r="F101" s="73" t="str">
        <f>IF(RES_hhdet_tes!F101=0,"",RES_hhdet_tes!F101/RES_hhdet_fec!F101)</f>
        <v/>
      </c>
      <c r="G101" s="73" t="str">
        <f>IF(RES_hhdet_tes!G101=0,"",RES_hhdet_tes!G101/RES_hhdet_fec!G101)</f>
        <v/>
      </c>
      <c r="H101" s="73" t="str">
        <f>IF(RES_hhdet_tes!H101=0,"",RES_hhdet_tes!H101/RES_hhdet_fec!H101)</f>
        <v/>
      </c>
      <c r="I101" s="73" t="str">
        <f>IF(RES_hhdet_tes!I101=0,"",RES_hhdet_tes!I101/RES_hhdet_fec!I101)</f>
        <v/>
      </c>
      <c r="J101" s="73" t="str">
        <f>IF(RES_hhdet_tes!J101=0,"",RES_hhdet_tes!J101/RES_hhdet_fec!J101)</f>
        <v/>
      </c>
      <c r="K101" s="73" t="str">
        <f>IF(RES_hhdet_tes!K101=0,"",RES_hhdet_tes!K101/RES_hhdet_fec!K101)</f>
        <v/>
      </c>
      <c r="L101" s="73" t="str">
        <f>IF(RES_hhdet_tes!L101=0,"",RES_hhdet_tes!L101/RES_hhdet_fec!L101)</f>
        <v/>
      </c>
      <c r="M101" s="73" t="str">
        <f>IF(RES_hhdet_tes!M101=0,"",RES_hhdet_tes!M101/RES_hhdet_fec!M101)</f>
        <v/>
      </c>
      <c r="N101" s="73" t="str">
        <f>IF(RES_hhdet_tes!N101=0,"",RES_hhdet_tes!N101/RES_hhdet_fec!N101)</f>
        <v/>
      </c>
      <c r="O101" s="73" t="str">
        <f>IF(RES_hhdet_tes!O101=0,"",RES_hhdet_tes!O101/RES_hhdet_fec!O101)</f>
        <v/>
      </c>
      <c r="P101" s="73" t="str">
        <f>IF(RES_hhdet_tes!P101=0,"",RES_hhdet_tes!P101/RES_hhdet_fec!P101)</f>
        <v/>
      </c>
      <c r="Q101" s="73" t="str">
        <f>IF(RES_hhdet_tes!Q101=0,"",RES_hhdet_tes!Q101/RES_hhdet_fec!Q101)</f>
        <v/>
      </c>
    </row>
    <row r="102" spans="1:17" ht="12" customHeight="1" x14ac:dyDescent="0.25">
      <c r="A102" s="23" t="s">
        <v>57</v>
      </c>
      <c r="B102" s="73">
        <f>IF(RES_hhdet_tes!B102=0,"",RES_hhdet_tes!B102/RES_hhdet_fec!B102)</f>
        <v>0.40052208174551296</v>
      </c>
      <c r="C102" s="73">
        <f>IF(RES_hhdet_tes!C102=0,"",RES_hhdet_tes!C102/RES_hhdet_fec!C102)</f>
        <v>0.41113203739364473</v>
      </c>
      <c r="D102" s="73">
        <f>IF(RES_hhdet_tes!D102=0,"",RES_hhdet_tes!D102/RES_hhdet_fec!D102)</f>
        <v>0.41356979127424848</v>
      </c>
      <c r="E102" s="73">
        <f>IF(RES_hhdet_tes!E102=0,"",RES_hhdet_tes!E102/RES_hhdet_fec!E102)</f>
        <v>0.41544071052769044</v>
      </c>
      <c r="F102" s="73">
        <f>IF(RES_hhdet_tes!F102=0,"",RES_hhdet_tes!F102/RES_hhdet_fec!F102)</f>
        <v>0.42505346973689778</v>
      </c>
      <c r="G102" s="73">
        <f>IF(RES_hhdet_tes!G102=0,"",RES_hhdet_tes!G102/RES_hhdet_fec!G102)</f>
        <v>0.43517599095115633</v>
      </c>
      <c r="H102" s="73">
        <f>IF(RES_hhdet_tes!H102=0,"",RES_hhdet_tes!H102/RES_hhdet_fec!H102)</f>
        <v>0.44564836649001011</v>
      </c>
      <c r="I102" s="73">
        <f>IF(RES_hhdet_tes!I102=0,"",RES_hhdet_tes!I102/RES_hhdet_fec!I102)</f>
        <v>0.45362453076386983</v>
      </c>
      <c r="J102" s="73">
        <f>IF(RES_hhdet_tes!J102=0,"",RES_hhdet_tes!J102/RES_hhdet_fec!J102)</f>
        <v>0.45517929566422249</v>
      </c>
      <c r="K102" s="73">
        <f>IF(RES_hhdet_tes!K102=0,"",RES_hhdet_tes!K102/RES_hhdet_fec!K102)</f>
        <v>0.46007679592175854</v>
      </c>
      <c r="L102" s="73">
        <f>IF(RES_hhdet_tes!L102=0,"",RES_hhdet_tes!L102/RES_hhdet_fec!L102)</f>
        <v>0.46626987652066798</v>
      </c>
      <c r="M102" s="73">
        <f>IF(RES_hhdet_tes!M102=0,"",RES_hhdet_tes!M102/RES_hhdet_fec!M102)</f>
        <v>0.46859754924517494</v>
      </c>
      <c r="N102" s="73">
        <f>IF(RES_hhdet_tes!N102=0,"",RES_hhdet_tes!N102/RES_hhdet_fec!N102)</f>
        <v>0.47300148586730845</v>
      </c>
      <c r="O102" s="73">
        <f>IF(RES_hhdet_tes!O102=0,"",RES_hhdet_tes!O102/RES_hhdet_fec!O102)</f>
        <v>0.479243455594422</v>
      </c>
      <c r="P102" s="73">
        <f>IF(RES_hhdet_tes!P102=0,"",RES_hhdet_tes!P102/RES_hhdet_fec!P102)</f>
        <v>0.48049217304177394</v>
      </c>
      <c r="Q102" s="73">
        <f>IF(RES_hhdet_tes!Q102=0,"",RES_hhdet_tes!Q102/RES_hhdet_fec!Q102)</f>
        <v>0.480819320700478</v>
      </c>
    </row>
    <row r="103" spans="1:17" ht="12" customHeight="1" x14ac:dyDescent="0.25">
      <c r="A103" s="29" t="s">
        <v>140</v>
      </c>
      <c r="B103" s="65">
        <f>IF(RES_hhdet_tes!B103=0,"",RES_hhdet_tes!B103/RES_hhdet_fec!B103)</f>
        <v>0.78497631688479608</v>
      </c>
      <c r="C103" s="65">
        <f>IF(RES_hhdet_tes!C103=0,"",RES_hhdet_tes!C103/RES_hhdet_fec!C103)</f>
        <v>0.78547328138681682</v>
      </c>
      <c r="D103" s="65">
        <f>IF(RES_hhdet_tes!D103=0,"",RES_hhdet_tes!D103/RES_hhdet_fec!D103)</f>
        <v>0.79201277212954191</v>
      </c>
      <c r="E103" s="65">
        <f>IF(RES_hhdet_tes!E103=0,"",RES_hhdet_tes!E103/RES_hhdet_fec!E103)</f>
        <v>0.79545862835990122</v>
      </c>
      <c r="F103" s="65">
        <f>IF(RES_hhdet_tes!F103=0,"",RES_hhdet_tes!F103/RES_hhdet_fec!F103)</f>
        <v>0.79934252589745713</v>
      </c>
      <c r="G103" s="65">
        <f>IF(RES_hhdet_tes!G103=0,"",RES_hhdet_tes!G103/RES_hhdet_fec!G103)</f>
        <v>0.80792769236920614</v>
      </c>
      <c r="H103" s="65">
        <f>IF(RES_hhdet_tes!H103=0,"",RES_hhdet_tes!H103/RES_hhdet_fec!H103)</f>
        <v>0.81483451697416576</v>
      </c>
      <c r="I103" s="65">
        <f>IF(RES_hhdet_tes!I103=0,"",RES_hhdet_tes!I103/RES_hhdet_fec!I103)</f>
        <v>0.82881927092838437</v>
      </c>
      <c r="J103" s="65">
        <f>IF(RES_hhdet_tes!J103=0,"",RES_hhdet_tes!J103/RES_hhdet_fec!J103)</f>
        <v>0.83468689496443349</v>
      </c>
      <c r="K103" s="65">
        <f>IF(RES_hhdet_tes!K103=0,"",RES_hhdet_tes!K103/RES_hhdet_fec!K103)</f>
        <v>0.83802861570836118</v>
      </c>
      <c r="L103" s="65">
        <f>IF(RES_hhdet_tes!L103=0,"",RES_hhdet_tes!L103/RES_hhdet_fec!L103)</f>
        <v>0.84001307137622194</v>
      </c>
      <c r="M103" s="65">
        <f>IF(RES_hhdet_tes!M103=0,"",RES_hhdet_tes!M103/RES_hhdet_fec!M103)</f>
        <v>0.8417069217985701</v>
      </c>
      <c r="N103" s="65">
        <f>IF(RES_hhdet_tes!N103=0,"",RES_hhdet_tes!N103/RES_hhdet_fec!N103)</f>
        <v>0.84516442186101448</v>
      </c>
      <c r="O103" s="65">
        <f>IF(RES_hhdet_tes!O103=0,"",RES_hhdet_tes!O103/RES_hhdet_fec!O103)</f>
        <v>0.84786197543603148</v>
      </c>
      <c r="P103" s="65">
        <f>IF(RES_hhdet_tes!P103=0,"",RES_hhdet_tes!P103/RES_hhdet_fec!P103)</f>
        <v>0.84869608873398628</v>
      </c>
      <c r="Q103" s="65">
        <f>IF(RES_hhdet_tes!Q103=0,"",RES_hhdet_tes!Q103/RES_hhdet_fec!Q103)</f>
        <v>0.85322268994261652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 t="str">
        <f>IF(RES_hhdet_tes!B105=0,"",RES_hhdet_tes!B105/RES_hhdet_fec!B105)</f>
        <v/>
      </c>
      <c r="C105" s="175" t="str">
        <f>IF(RES_hhdet_tes!C105=0,"",RES_hhdet_tes!C105/RES_hhdet_fec!C105)</f>
        <v/>
      </c>
      <c r="D105" s="175" t="str">
        <f>IF(RES_hhdet_tes!D105=0,"",RES_hhdet_tes!D105/RES_hhdet_fec!D105)</f>
        <v/>
      </c>
      <c r="E105" s="175" t="str">
        <f>IF(RES_hhdet_tes!E105=0,"",RES_hhdet_tes!E105/RES_hhdet_fec!E105)</f>
        <v/>
      </c>
      <c r="F105" s="175" t="str">
        <f>IF(RES_hhdet_tes!F105=0,"",RES_hhdet_tes!F105/RES_hhdet_fec!F105)</f>
        <v/>
      </c>
      <c r="G105" s="175" t="str">
        <f>IF(RES_hhdet_tes!G105=0,"",RES_hhdet_tes!G105/RES_hhdet_fec!G105)</f>
        <v/>
      </c>
      <c r="H105" s="175" t="str">
        <f>IF(RES_hhdet_tes!H105=0,"",RES_hhdet_tes!H105/RES_hhdet_fec!H105)</f>
        <v/>
      </c>
      <c r="I105" s="175" t="str">
        <f>IF(RES_hhdet_tes!I105=0,"",RES_hhdet_tes!I105/RES_hhdet_fec!I105)</f>
        <v/>
      </c>
      <c r="J105" s="175" t="str">
        <f>IF(RES_hhdet_tes!J105=0,"",RES_hhdet_tes!J105/RES_hhdet_fec!J105)</f>
        <v/>
      </c>
      <c r="K105" s="175" t="str">
        <f>IF(RES_hhdet_tes!K105=0,"",RES_hhdet_tes!K105/RES_hhdet_fec!K105)</f>
        <v/>
      </c>
      <c r="L105" s="175" t="str">
        <f>IF(RES_hhdet_tes!L105=0,"",RES_hhdet_tes!L105/RES_hhdet_fec!L105)</f>
        <v/>
      </c>
      <c r="M105" s="175" t="str">
        <f>IF(RES_hhdet_tes!M105=0,"",RES_hhdet_tes!M105/RES_hhdet_fec!M105)</f>
        <v/>
      </c>
      <c r="N105" s="175" t="str">
        <f>IF(RES_hhdet_tes!N105=0,"",RES_hhdet_tes!N105/RES_hhdet_fec!N105)</f>
        <v/>
      </c>
      <c r="O105" s="175" t="str">
        <f>IF(RES_hhdet_tes!O105=0,"",RES_hhdet_tes!O105/RES_hhdet_fec!O105)</f>
        <v/>
      </c>
      <c r="P105" s="175" t="str">
        <f>IF(RES_hhdet_tes!P105=0,"",RES_hhdet_tes!P105/RES_hhdet_fec!P105)</f>
        <v/>
      </c>
      <c r="Q105" s="175" t="str">
        <f>IF(RES_hhdet_tes!Q105=0,"",RES_hhdet_tes!Q105/RES_hhdet_fec!Q105)</f>
        <v/>
      </c>
    </row>
    <row r="106" spans="1:17" ht="12.95" customHeight="1" x14ac:dyDescent="0.25">
      <c r="A106" s="158" t="s">
        <v>65</v>
      </c>
      <c r="B106" s="169" t="str">
        <f>IF(RES_hhdet_tes!B106=0,"",RES_hhdet_tes!B106/RES_hhdet_fec!B106)</f>
        <v/>
      </c>
      <c r="C106" s="169" t="str">
        <f>IF(RES_hhdet_tes!C106=0,"",RES_hhdet_tes!C106/RES_hhdet_fec!C106)</f>
        <v/>
      </c>
      <c r="D106" s="169" t="str">
        <f>IF(RES_hhdet_tes!D106=0,"",RES_hhdet_tes!D106/RES_hhdet_fec!D106)</f>
        <v/>
      </c>
      <c r="E106" s="169" t="str">
        <f>IF(RES_hhdet_tes!E106=0,"",RES_hhdet_tes!E106/RES_hhdet_fec!E106)</f>
        <v/>
      </c>
      <c r="F106" s="169" t="str">
        <f>IF(RES_hhdet_tes!F106=0,"",RES_hhdet_tes!F106/RES_hhdet_fec!F106)</f>
        <v/>
      </c>
      <c r="G106" s="169" t="str">
        <f>IF(RES_hhdet_tes!G106=0,"",RES_hhdet_tes!G106/RES_hhdet_fec!G106)</f>
        <v/>
      </c>
      <c r="H106" s="169" t="str">
        <f>IF(RES_hhdet_tes!H106=0,"",RES_hhdet_tes!H106/RES_hhdet_fec!H106)</f>
        <v/>
      </c>
      <c r="I106" s="169" t="str">
        <f>IF(RES_hhdet_tes!I106=0,"",RES_hhdet_tes!I106/RES_hhdet_fec!I106)</f>
        <v/>
      </c>
      <c r="J106" s="169" t="str">
        <f>IF(RES_hhdet_tes!J106=0,"",RES_hhdet_tes!J106/RES_hhdet_fec!J106)</f>
        <v/>
      </c>
      <c r="K106" s="169" t="str">
        <f>IF(RES_hhdet_tes!K106=0,"",RES_hhdet_tes!K106/RES_hhdet_fec!K106)</f>
        <v/>
      </c>
      <c r="L106" s="169" t="str">
        <f>IF(RES_hhdet_tes!L106=0,"",RES_hhdet_tes!L106/RES_hhdet_fec!L106)</f>
        <v/>
      </c>
      <c r="M106" s="169" t="str">
        <f>IF(RES_hhdet_tes!M106=0,"",RES_hhdet_tes!M106/RES_hhdet_fec!M106)</f>
        <v/>
      </c>
      <c r="N106" s="169" t="str">
        <f>IF(RES_hhdet_tes!N106=0,"",RES_hhdet_tes!N106/RES_hhdet_fec!N106)</f>
        <v/>
      </c>
      <c r="O106" s="169" t="str">
        <f>IF(RES_hhdet_tes!O106=0,"",RES_hhdet_tes!O106/RES_hhdet_fec!O106)</f>
        <v/>
      </c>
      <c r="P106" s="169" t="str">
        <f>IF(RES_hhdet_tes!P106=0,"",RES_hhdet_tes!P106/RES_hhdet_fec!P106)</f>
        <v/>
      </c>
      <c r="Q106" s="169" t="str">
        <f>IF(RES_hhdet_tes!Q106=0,"",RES_hhdet_tes!Q106/RES_hhdet_fec!Q106)</f>
        <v/>
      </c>
    </row>
    <row r="107" spans="1:17" ht="12" customHeight="1" x14ac:dyDescent="0.25">
      <c r="A107" s="23" t="s">
        <v>153</v>
      </c>
      <c r="B107" s="73" t="str">
        <f>IF(RES_hhdet_tes!B107=0,"",RES_hhdet_tes!B107/RES_hhdet_fec!B107)</f>
        <v/>
      </c>
      <c r="C107" s="73" t="str">
        <f>IF(RES_hhdet_tes!C107=0,"",RES_hhdet_tes!C107/RES_hhdet_fec!C107)</f>
        <v/>
      </c>
      <c r="D107" s="73" t="str">
        <f>IF(RES_hhdet_tes!D107=0,"",RES_hhdet_tes!D107/RES_hhdet_fec!D107)</f>
        <v/>
      </c>
      <c r="E107" s="73" t="str">
        <f>IF(RES_hhdet_tes!E107=0,"",RES_hhdet_tes!E107/RES_hhdet_fec!E107)</f>
        <v/>
      </c>
      <c r="F107" s="73" t="str">
        <f>IF(RES_hhdet_tes!F107=0,"",RES_hhdet_tes!F107/RES_hhdet_fec!F107)</f>
        <v/>
      </c>
      <c r="G107" s="73" t="str">
        <f>IF(RES_hhdet_tes!G107=0,"",RES_hhdet_tes!G107/RES_hhdet_fec!G107)</f>
        <v/>
      </c>
      <c r="H107" s="73" t="str">
        <f>IF(RES_hhdet_tes!H107=0,"",RES_hhdet_tes!H107/RES_hhdet_fec!H107)</f>
        <v/>
      </c>
      <c r="I107" s="73" t="str">
        <f>IF(RES_hhdet_tes!I107=0,"",RES_hhdet_tes!I107/RES_hhdet_fec!I107)</f>
        <v/>
      </c>
      <c r="J107" s="73" t="str">
        <f>IF(RES_hhdet_tes!J107=0,"",RES_hhdet_tes!J107/RES_hhdet_fec!J107)</f>
        <v/>
      </c>
      <c r="K107" s="73" t="str">
        <f>IF(RES_hhdet_tes!K107=0,"",RES_hhdet_tes!K107/RES_hhdet_fec!K107)</f>
        <v/>
      </c>
      <c r="L107" s="73" t="str">
        <f>IF(RES_hhdet_tes!L107=0,"",RES_hhdet_tes!L107/RES_hhdet_fec!L107)</f>
        <v/>
      </c>
      <c r="M107" s="73" t="str">
        <f>IF(RES_hhdet_tes!M107=0,"",RES_hhdet_tes!M107/RES_hhdet_fec!M107)</f>
        <v/>
      </c>
      <c r="N107" s="73" t="str">
        <f>IF(RES_hhdet_tes!N107=0,"",RES_hhdet_tes!N107/RES_hhdet_fec!N107)</f>
        <v/>
      </c>
      <c r="O107" s="73" t="str">
        <f>IF(RES_hhdet_tes!O107=0,"",RES_hhdet_tes!O107/RES_hhdet_fec!O107)</f>
        <v/>
      </c>
      <c r="P107" s="73" t="str">
        <f>IF(RES_hhdet_tes!P107=0,"",RES_hhdet_tes!P107/RES_hhdet_fec!P107)</f>
        <v/>
      </c>
      <c r="Q107" s="73" t="str">
        <f>IF(RES_hhdet_tes!Q107=0,"",RES_hhdet_tes!Q107/RES_hhdet_fec!Q107)</f>
        <v/>
      </c>
    </row>
    <row r="108" spans="1:17" ht="12" customHeight="1" x14ac:dyDescent="0.25">
      <c r="A108" s="23" t="s">
        <v>60</v>
      </c>
      <c r="B108" s="73" t="str">
        <f>IF(RES_hhdet_tes!B108=0,"",RES_hhdet_tes!B108/RES_hhdet_fec!B108)</f>
        <v/>
      </c>
      <c r="C108" s="73" t="str">
        <f>IF(RES_hhdet_tes!C108=0,"",RES_hhdet_tes!C108/RES_hhdet_fec!C108)</f>
        <v/>
      </c>
      <c r="D108" s="73" t="str">
        <f>IF(RES_hhdet_tes!D108=0,"",RES_hhdet_tes!D108/RES_hhdet_fec!D108)</f>
        <v/>
      </c>
      <c r="E108" s="73" t="str">
        <f>IF(RES_hhdet_tes!E108=0,"",RES_hhdet_tes!E108/RES_hhdet_fec!E108)</f>
        <v/>
      </c>
      <c r="F108" s="73" t="str">
        <f>IF(RES_hhdet_tes!F108=0,"",RES_hhdet_tes!F108/RES_hhdet_fec!F108)</f>
        <v/>
      </c>
      <c r="G108" s="73" t="str">
        <f>IF(RES_hhdet_tes!G108=0,"",RES_hhdet_tes!G108/RES_hhdet_fec!G108)</f>
        <v/>
      </c>
      <c r="H108" s="73" t="str">
        <f>IF(RES_hhdet_tes!H108=0,"",RES_hhdet_tes!H108/RES_hhdet_fec!H108)</f>
        <v/>
      </c>
      <c r="I108" s="73" t="str">
        <f>IF(RES_hhdet_tes!I108=0,"",RES_hhdet_tes!I108/RES_hhdet_fec!I108)</f>
        <v/>
      </c>
      <c r="J108" s="73" t="str">
        <f>IF(RES_hhdet_tes!J108=0,"",RES_hhdet_tes!J108/RES_hhdet_fec!J108)</f>
        <v/>
      </c>
      <c r="K108" s="73" t="str">
        <f>IF(RES_hhdet_tes!K108=0,"",RES_hhdet_tes!K108/RES_hhdet_fec!K108)</f>
        <v/>
      </c>
      <c r="L108" s="73" t="str">
        <f>IF(RES_hhdet_tes!L108=0,"",RES_hhdet_tes!L108/RES_hhdet_fec!L108)</f>
        <v/>
      </c>
      <c r="M108" s="73" t="str">
        <f>IF(RES_hhdet_tes!M108=0,"",RES_hhdet_tes!M108/RES_hhdet_fec!M108)</f>
        <v/>
      </c>
      <c r="N108" s="73" t="str">
        <f>IF(RES_hhdet_tes!N108=0,"",RES_hhdet_tes!N108/RES_hhdet_fec!N108)</f>
        <v/>
      </c>
      <c r="O108" s="73" t="str">
        <f>IF(RES_hhdet_tes!O108=0,"",RES_hhdet_tes!O108/RES_hhdet_fec!O108)</f>
        <v/>
      </c>
      <c r="P108" s="73" t="str">
        <f>IF(RES_hhdet_tes!P108=0,"",RES_hhdet_tes!P108/RES_hhdet_fec!P108)</f>
        <v/>
      </c>
      <c r="Q108" s="73" t="str">
        <f>IF(RES_hhdet_tes!Q108=0,"",RES_hhdet_tes!Q108/RES_hhdet_fec!Q108)</f>
        <v/>
      </c>
    </row>
    <row r="109" spans="1:17" ht="12.95" customHeight="1" x14ac:dyDescent="0.25">
      <c r="A109" s="158" t="s">
        <v>112</v>
      </c>
      <c r="B109" s="169" t="str">
        <f>IF(RES_hhdet_tes!B109=0,"",RES_hhdet_tes!B109/RES_hhdet_fec!B109)</f>
        <v/>
      </c>
      <c r="C109" s="169" t="str">
        <f>IF(RES_hhdet_tes!C109=0,"",RES_hhdet_tes!C109/RES_hhdet_fec!C109)</f>
        <v/>
      </c>
      <c r="D109" s="169" t="str">
        <f>IF(RES_hhdet_tes!D109=0,"",RES_hhdet_tes!D109/RES_hhdet_fec!D109)</f>
        <v/>
      </c>
      <c r="E109" s="169" t="str">
        <f>IF(RES_hhdet_tes!E109=0,"",RES_hhdet_tes!E109/RES_hhdet_fec!E109)</f>
        <v/>
      </c>
      <c r="F109" s="169" t="str">
        <f>IF(RES_hhdet_tes!F109=0,"",RES_hhdet_tes!F109/RES_hhdet_fec!F109)</f>
        <v/>
      </c>
      <c r="G109" s="169" t="str">
        <f>IF(RES_hhdet_tes!G109=0,"",RES_hhdet_tes!G109/RES_hhdet_fec!G109)</f>
        <v/>
      </c>
      <c r="H109" s="169" t="str">
        <f>IF(RES_hhdet_tes!H109=0,"",RES_hhdet_tes!H109/RES_hhdet_fec!H109)</f>
        <v/>
      </c>
      <c r="I109" s="169" t="str">
        <f>IF(RES_hhdet_tes!I109=0,"",RES_hhdet_tes!I109/RES_hhdet_fec!I109)</f>
        <v/>
      </c>
      <c r="J109" s="169" t="str">
        <f>IF(RES_hhdet_tes!J109=0,"",RES_hhdet_tes!J109/RES_hhdet_fec!J109)</f>
        <v/>
      </c>
      <c r="K109" s="169" t="str">
        <f>IF(RES_hhdet_tes!K109=0,"",RES_hhdet_tes!K109/RES_hhdet_fec!K109)</f>
        <v/>
      </c>
      <c r="L109" s="169" t="str">
        <f>IF(RES_hhdet_tes!L109=0,"",RES_hhdet_tes!L109/RES_hhdet_fec!L109)</f>
        <v/>
      </c>
      <c r="M109" s="169" t="str">
        <f>IF(RES_hhdet_tes!M109=0,"",RES_hhdet_tes!M109/RES_hhdet_fec!M109)</f>
        <v/>
      </c>
      <c r="N109" s="169" t="str">
        <f>IF(RES_hhdet_tes!N109=0,"",RES_hhdet_tes!N109/RES_hhdet_fec!N109)</f>
        <v/>
      </c>
      <c r="O109" s="169" t="str">
        <f>IF(RES_hhdet_tes!O109=0,"",RES_hhdet_tes!O109/RES_hhdet_fec!O109)</f>
        <v/>
      </c>
      <c r="P109" s="169" t="str">
        <f>IF(RES_hhdet_tes!P109=0,"",RES_hhdet_tes!P109/RES_hhdet_fec!P109)</f>
        <v/>
      </c>
      <c r="Q109" s="169" t="str">
        <f>IF(RES_hhdet_tes!Q109=0,"",RES_hhdet_tes!Q109/RES_hhdet_fec!Q109)</f>
        <v/>
      </c>
    </row>
    <row r="110" spans="1:17" ht="12" customHeight="1" x14ac:dyDescent="0.25">
      <c r="A110" s="23" t="s">
        <v>60</v>
      </c>
      <c r="B110" s="73" t="str">
        <f>IF(RES_hhdet_tes!B110=0,"",RES_hhdet_tes!B110/RES_hhdet_fec!B110)</f>
        <v/>
      </c>
      <c r="C110" s="73" t="str">
        <f>IF(RES_hhdet_tes!C110=0,"",RES_hhdet_tes!C110/RES_hhdet_fec!C110)</f>
        <v/>
      </c>
      <c r="D110" s="73" t="str">
        <f>IF(RES_hhdet_tes!D110=0,"",RES_hhdet_tes!D110/RES_hhdet_fec!D110)</f>
        <v/>
      </c>
      <c r="E110" s="73" t="str">
        <f>IF(RES_hhdet_tes!E110=0,"",RES_hhdet_tes!E110/RES_hhdet_fec!E110)</f>
        <v/>
      </c>
      <c r="F110" s="73" t="str">
        <f>IF(RES_hhdet_tes!F110=0,"",RES_hhdet_tes!F110/RES_hhdet_fec!F110)</f>
        <v/>
      </c>
      <c r="G110" s="73" t="str">
        <f>IF(RES_hhdet_tes!G110=0,"",RES_hhdet_tes!G110/RES_hhdet_fec!G110)</f>
        <v/>
      </c>
      <c r="H110" s="73" t="str">
        <f>IF(RES_hhdet_tes!H110=0,"",RES_hhdet_tes!H110/RES_hhdet_fec!H110)</f>
        <v/>
      </c>
      <c r="I110" s="73" t="str">
        <f>IF(RES_hhdet_tes!I110=0,"",RES_hhdet_tes!I110/RES_hhdet_fec!I110)</f>
        <v/>
      </c>
      <c r="J110" s="73" t="str">
        <f>IF(RES_hhdet_tes!J110=0,"",RES_hhdet_tes!J110/RES_hhdet_fec!J110)</f>
        <v/>
      </c>
      <c r="K110" s="73" t="str">
        <f>IF(RES_hhdet_tes!K110=0,"",RES_hhdet_tes!K110/RES_hhdet_fec!K110)</f>
        <v/>
      </c>
      <c r="L110" s="73" t="str">
        <f>IF(RES_hhdet_tes!L110=0,"",RES_hhdet_tes!L110/RES_hhdet_fec!L110)</f>
        <v/>
      </c>
      <c r="M110" s="73" t="str">
        <f>IF(RES_hhdet_tes!M110=0,"",RES_hhdet_tes!M110/RES_hhdet_fec!M110)</f>
        <v/>
      </c>
      <c r="N110" s="73" t="str">
        <f>IF(RES_hhdet_tes!N110=0,"",RES_hhdet_tes!N110/RES_hhdet_fec!N110)</f>
        <v/>
      </c>
      <c r="O110" s="73" t="str">
        <f>IF(RES_hhdet_tes!O110=0,"",RES_hhdet_tes!O110/RES_hhdet_fec!O110)</f>
        <v/>
      </c>
      <c r="P110" s="73" t="str">
        <f>IF(RES_hhdet_tes!P110=0,"",RES_hhdet_tes!P110/RES_hhdet_fec!P110)</f>
        <v/>
      </c>
      <c r="Q110" s="73" t="str">
        <f>IF(RES_hhdet_tes!Q110=0,"",RES_hhdet_tes!Q110/RES_hhdet_fec!Q110)</f>
        <v/>
      </c>
    </row>
    <row r="111" spans="1:17" ht="12" customHeight="1" x14ac:dyDescent="0.25">
      <c r="A111" s="158" t="s">
        <v>63</v>
      </c>
      <c r="B111" s="169" t="str">
        <f>IF(RES_hhdet_tes!B111=0,"",RES_hhdet_tes!B111/RES_hhdet_fec!B111)</f>
        <v/>
      </c>
      <c r="C111" s="169" t="str">
        <f>IF(RES_hhdet_tes!C111=0,"",RES_hhdet_tes!C111/RES_hhdet_fec!C111)</f>
        <v/>
      </c>
      <c r="D111" s="169" t="str">
        <f>IF(RES_hhdet_tes!D111=0,"",RES_hhdet_tes!D111/RES_hhdet_fec!D111)</f>
        <v/>
      </c>
      <c r="E111" s="169" t="str">
        <f>IF(RES_hhdet_tes!E111=0,"",RES_hhdet_tes!E111/RES_hhdet_fec!E111)</f>
        <v/>
      </c>
      <c r="F111" s="169" t="str">
        <f>IF(RES_hhdet_tes!F111=0,"",RES_hhdet_tes!F111/RES_hhdet_fec!F111)</f>
        <v/>
      </c>
      <c r="G111" s="169" t="str">
        <f>IF(RES_hhdet_tes!G111=0,"",RES_hhdet_tes!G111/RES_hhdet_fec!G111)</f>
        <v/>
      </c>
      <c r="H111" s="169" t="str">
        <f>IF(RES_hhdet_tes!H111=0,"",RES_hhdet_tes!H111/RES_hhdet_fec!H111)</f>
        <v/>
      </c>
      <c r="I111" s="169" t="str">
        <f>IF(RES_hhdet_tes!I111=0,"",RES_hhdet_tes!I111/RES_hhdet_fec!I111)</f>
        <v/>
      </c>
      <c r="J111" s="169" t="str">
        <f>IF(RES_hhdet_tes!J111=0,"",RES_hhdet_tes!J111/RES_hhdet_fec!J111)</f>
        <v/>
      </c>
      <c r="K111" s="169" t="str">
        <f>IF(RES_hhdet_tes!K111=0,"",RES_hhdet_tes!K111/RES_hhdet_fec!K111)</f>
        <v/>
      </c>
      <c r="L111" s="169" t="str">
        <f>IF(RES_hhdet_tes!L111=0,"",RES_hhdet_tes!L111/RES_hhdet_fec!L111)</f>
        <v/>
      </c>
      <c r="M111" s="169" t="str">
        <f>IF(RES_hhdet_tes!M111=0,"",RES_hhdet_tes!M111/RES_hhdet_fec!M111)</f>
        <v/>
      </c>
      <c r="N111" s="169" t="str">
        <f>IF(RES_hhdet_tes!N111=0,"",RES_hhdet_tes!N111/RES_hhdet_fec!N111)</f>
        <v/>
      </c>
      <c r="O111" s="169" t="str">
        <f>IF(RES_hhdet_tes!O111=0,"",RES_hhdet_tes!O111/RES_hhdet_fec!O111)</f>
        <v/>
      </c>
      <c r="P111" s="169" t="str">
        <f>IF(RES_hhdet_tes!P111=0,"",RES_hhdet_tes!P111/RES_hhdet_fec!P111)</f>
        <v/>
      </c>
      <c r="Q111" s="169" t="str">
        <f>IF(RES_hhdet_tes!Q111=0,"",RES_hhdet_tes!Q111/RES_hhdet_fec!Q111)</f>
        <v/>
      </c>
    </row>
    <row r="112" spans="1:17" ht="12" customHeight="1" x14ac:dyDescent="0.25">
      <c r="A112" s="167" t="s">
        <v>152</v>
      </c>
      <c r="B112" s="174" t="str">
        <f>IF(RES_hhdet_tes!B112=0,"",RES_hhdet_tes!B112/RES_hhdet_fec!B112)</f>
        <v/>
      </c>
      <c r="C112" s="174" t="str">
        <f>IF(RES_hhdet_tes!C112=0,"",RES_hhdet_tes!C112/RES_hhdet_fec!C112)</f>
        <v/>
      </c>
      <c r="D112" s="174" t="str">
        <f>IF(RES_hhdet_tes!D112=0,"",RES_hhdet_tes!D112/RES_hhdet_fec!D112)</f>
        <v/>
      </c>
      <c r="E112" s="174" t="str">
        <f>IF(RES_hhdet_tes!E112=0,"",RES_hhdet_tes!E112/RES_hhdet_fec!E112)</f>
        <v/>
      </c>
      <c r="F112" s="174" t="str">
        <f>IF(RES_hhdet_tes!F112=0,"",RES_hhdet_tes!F112/RES_hhdet_fec!F112)</f>
        <v/>
      </c>
      <c r="G112" s="174" t="str">
        <f>IF(RES_hhdet_tes!G112=0,"",RES_hhdet_tes!G112/RES_hhdet_fec!G112)</f>
        <v/>
      </c>
      <c r="H112" s="174" t="str">
        <f>IF(RES_hhdet_tes!H112=0,"",RES_hhdet_tes!H112/RES_hhdet_fec!H112)</f>
        <v/>
      </c>
      <c r="I112" s="174" t="str">
        <f>IF(RES_hhdet_tes!I112=0,"",RES_hhdet_tes!I112/RES_hhdet_fec!I112)</f>
        <v/>
      </c>
      <c r="J112" s="174" t="str">
        <f>IF(RES_hhdet_tes!J112=0,"",RES_hhdet_tes!J112/RES_hhdet_fec!J112)</f>
        <v/>
      </c>
      <c r="K112" s="174" t="str">
        <f>IF(RES_hhdet_tes!K112=0,"",RES_hhdet_tes!K112/RES_hhdet_fec!K112)</f>
        <v/>
      </c>
      <c r="L112" s="174" t="str">
        <f>IF(RES_hhdet_tes!L112=0,"",RES_hhdet_tes!L112/RES_hhdet_fec!L112)</f>
        <v/>
      </c>
      <c r="M112" s="174" t="str">
        <f>IF(RES_hhdet_tes!M112=0,"",RES_hhdet_tes!M112/RES_hhdet_fec!M112)</f>
        <v/>
      </c>
      <c r="N112" s="174" t="str">
        <f>IF(RES_hhdet_tes!N112=0,"",RES_hhdet_tes!N112/RES_hhdet_fec!N112)</f>
        <v/>
      </c>
      <c r="O112" s="174" t="str">
        <f>IF(RES_hhdet_tes!O112=0,"",RES_hhdet_tes!O112/RES_hhdet_fec!O112)</f>
        <v/>
      </c>
      <c r="P112" s="174" t="str">
        <f>IF(RES_hhdet_tes!P112=0,"",RES_hhdet_tes!P112/RES_hhdet_fec!P112)</f>
        <v/>
      </c>
      <c r="Q112" s="174" t="str">
        <f>IF(RES_hhdet_tes!Q112=0,"",RES_hhdet_tes!Q112/RES_hhdet_fec!Q112)</f>
        <v/>
      </c>
    </row>
    <row r="113" spans="1:17" ht="12" customHeight="1" x14ac:dyDescent="0.25">
      <c r="A113" s="167" t="s">
        <v>151</v>
      </c>
      <c r="B113" s="174" t="str">
        <f>IF(RES_hhdet_tes!B113=0,"",RES_hhdet_tes!B113/RES_hhdet_fec!B113)</f>
        <v/>
      </c>
      <c r="C113" s="174" t="str">
        <f>IF(RES_hhdet_tes!C113=0,"",RES_hhdet_tes!C113/RES_hhdet_fec!C113)</f>
        <v/>
      </c>
      <c r="D113" s="174" t="str">
        <f>IF(RES_hhdet_tes!D113=0,"",RES_hhdet_tes!D113/RES_hhdet_fec!D113)</f>
        <v/>
      </c>
      <c r="E113" s="174" t="str">
        <f>IF(RES_hhdet_tes!E113=0,"",RES_hhdet_tes!E113/RES_hhdet_fec!E113)</f>
        <v/>
      </c>
      <c r="F113" s="174" t="str">
        <f>IF(RES_hhdet_tes!F113=0,"",RES_hhdet_tes!F113/RES_hhdet_fec!F113)</f>
        <v/>
      </c>
      <c r="G113" s="174" t="str">
        <f>IF(RES_hhdet_tes!G113=0,"",RES_hhdet_tes!G113/RES_hhdet_fec!G113)</f>
        <v/>
      </c>
      <c r="H113" s="174" t="str">
        <f>IF(RES_hhdet_tes!H113=0,"",RES_hhdet_tes!H113/RES_hhdet_fec!H113)</f>
        <v/>
      </c>
      <c r="I113" s="174" t="str">
        <f>IF(RES_hhdet_tes!I113=0,"",RES_hhdet_tes!I113/RES_hhdet_fec!I113)</f>
        <v/>
      </c>
      <c r="J113" s="174" t="str">
        <f>IF(RES_hhdet_tes!J113=0,"",RES_hhdet_tes!J113/RES_hhdet_fec!J113)</f>
        <v/>
      </c>
      <c r="K113" s="174" t="str">
        <f>IF(RES_hhdet_tes!K113=0,"",RES_hhdet_tes!K113/RES_hhdet_fec!K113)</f>
        <v/>
      </c>
      <c r="L113" s="174" t="str">
        <f>IF(RES_hhdet_tes!L113=0,"",RES_hhdet_tes!L113/RES_hhdet_fec!L113)</f>
        <v/>
      </c>
      <c r="M113" s="174" t="str">
        <f>IF(RES_hhdet_tes!M113=0,"",RES_hhdet_tes!M113/RES_hhdet_fec!M113)</f>
        <v/>
      </c>
      <c r="N113" s="174" t="str">
        <f>IF(RES_hhdet_tes!N113=0,"",RES_hhdet_tes!N113/RES_hhdet_fec!N113)</f>
        <v/>
      </c>
      <c r="O113" s="174" t="str">
        <f>IF(RES_hhdet_tes!O113=0,"",RES_hhdet_tes!O113/RES_hhdet_fec!O113)</f>
        <v/>
      </c>
      <c r="P113" s="174" t="str">
        <f>IF(RES_hhdet_tes!P113=0,"",RES_hhdet_tes!P113/RES_hhdet_fec!P113)</f>
        <v/>
      </c>
      <c r="Q113" s="174" t="str">
        <f>IF(RES_hhdet_tes!Q113=0,"",RES_hhdet_tes!Q113/RES_hhdet_fec!Q113)</f>
        <v/>
      </c>
    </row>
    <row r="114" spans="1:17" ht="12" customHeight="1" x14ac:dyDescent="0.25">
      <c r="A114" s="166" t="s">
        <v>79</v>
      </c>
      <c r="B114" s="173" t="str">
        <f>IF(RES_hhdet_tes!B114=0,"",RES_hhdet_tes!B114/RES_hhdet_fec!B114)</f>
        <v/>
      </c>
      <c r="C114" s="173" t="str">
        <f>IF(RES_hhdet_tes!C114=0,"",RES_hhdet_tes!C114/RES_hhdet_fec!C114)</f>
        <v/>
      </c>
      <c r="D114" s="173" t="str">
        <f>IF(RES_hhdet_tes!D114=0,"",RES_hhdet_tes!D114/RES_hhdet_fec!D114)</f>
        <v/>
      </c>
      <c r="E114" s="173" t="str">
        <f>IF(RES_hhdet_tes!E114=0,"",RES_hhdet_tes!E114/RES_hhdet_fec!E114)</f>
        <v/>
      </c>
      <c r="F114" s="173" t="str">
        <f>IF(RES_hhdet_tes!F114=0,"",RES_hhdet_tes!F114/RES_hhdet_fec!F114)</f>
        <v/>
      </c>
      <c r="G114" s="173" t="str">
        <f>IF(RES_hhdet_tes!G114=0,"",RES_hhdet_tes!G114/RES_hhdet_fec!G114)</f>
        <v/>
      </c>
      <c r="H114" s="173" t="str">
        <f>IF(RES_hhdet_tes!H114=0,"",RES_hhdet_tes!H114/RES_hhdet_fec!H114)</f>
        <v/>
      </c>
      <c r="I114" s="173" t="str">
        <f>IF(RES_hhdet_tes!I114=0,"",RES_hhdet_tes!I114/RES_hhdet_fec!I114)</f>
        <v/>
      </c>
      <c r="J114" s="173" t="str">
        <f>IF(RES_hhdet_tes!J114=0,"",RES_hhdet_tes!J114/RES_hhdet_fec!J114)</f>
        <v/>
      </c>
      <c r="K114" s="173" t="str">
        <f>IF(RES_hhdet_tes!K114=0,"",RES_hhdet_tes!K114/RES_hhdet_fec!K114)</f>
        <v/>
      </c>
      <c r="L114" s="173" t="str">
        <f>IF(RES_hhdet_tes!L114=0,"",RES_hhdet_tes!L114/RES_hhdet_fec!L114)</f>
        <v/>
      </c>
      <c r="M114" s="173" t="str">
        <f>IF(RES_hhdet_tes!M114=0,"",RES_hhdet_tes!M114/RES_hhdet_fec!M114)</f>
        <v/>
      </c>
      <c r="N114" s="173" t="str">
        <f>IF(RES_hhdet_tes!N114=0,"",RES_hhdet_tes!N114/RES_hhdet_fec!N114)</f>
        <v/>
      </c>
      <c r="O114" s="173" t="str">
        <f>IF(RES_hhdet_tes!O114=0,"",RES_hhdet_tes!O114/RES_hhdet_fec!O114)</f>
        <v/>
      </c>
      <c r="P114" s="173" t="str">
        <f>IF(RES_hhdet_tes!P114=0,"",RES_hhdet_tes!P114/RES_hhdet_fec!P114)</f>
        <v/>
      </c>
      <c r="Q114" s="173" t="str">
        <f>IF(RES_hhdet_tes!Q114=0,"",RES_hhdet_tes!Q114/RES_hhdet_fec!Q114)</f>
        <v/>
      </c>
    </row>
    <row r="115" spans="1:17" ht="12" customHeight="1" x14ac:dyDescent="0.25">
      <c r="A115" s="147" t="s">
        <v>59</v>
      </c>
      <c r="B115" s="172" t="str">
        <f>IF(RES_hhdet_tes!B115=0,"",RES_hhdet_tes!B115/RES_hhdet_fec!B115)</f>
        <v/>
      </c>
      <c r="C115" s="172" t="str">
        <f>IF(RES_hhdet_tes!C115=0,"",RES_hhdet_tes!C115/RES_hhdet_fec!C115)</f>
        <v/>
      </c>
      <c r="D115" s="172" t="str">
        <f>IF(RES_hhdet_tes!D115=0,"",RES_hhdet_tes!D115/RES_hhdet_fec!D115)</f>
        <v/>
      </c>
      <c r="E115" s="172" t="str">
        <f>IF(RES_hhdet_tes!E115=0,"",RES_hhdet_tes!E115/RES_hhdet_fec!E115)</f>
        <v/>
      </c>
      <c r="F115" s="172" t="str">
        <f>IF(RES_hhdet_tes!F115=0,"",RES_hhdet_tes!F115/RES_hhdet_fec!F115)</f>
        <v/>
      </c>
      <c r="G115" s="172" t="str">
        <f>IF(RES_hhdet_tes!G115=0,"",RES_hhdet_tes!G115/RES_hhdet_fec!G115)</f>
        <v/>
      </c>
      <c r="H115" s="172" t="str">
        <f>IF(RES_hhdet_tes!H115=0,"",RES_hhdet_tes!H115/RES_hhdet_fec!H115)</f>
        <v/>
      </c>
      <c r="I115" s="172" t="str">
        <f>IF(RES_hhdet_tes!I115=0,"",RES_hhdet_tes!I115/RES_hhdet_fec!I115)</f>
        <v/>
      </c>
      <c r="J115" s="172" t="str">
        <f>IF(RES_hhdet_tes!J115=0,"",RES_hhdet_tes!J115/RES_hhdet_fec!J115)</f>
        <v/>
      </c>
      <c r="K115" s="172" t="str">
        <f>IF(RES_hhdet_tes!K115=0,"",RES_hhdet_tes!K115/RES_hhdet_fec!K115)</f>
        <v/>
      </c>
      <c r="L115" s="172" t="str">
        <f>IF(RES_hhdet_tes!L115=0,"",RES_hhdet_tes!L115/RES_hhdet_fec!L115)</f>
        <v/>
      </c>
      <c r="M115" s="172" t="str">
        <f>IF(RES_hhdet_tes!M115=0,"",RES_hhdet_tes!M115/RES_hhdet_fec!M115)</f>
        <v/>
      </c>
      <c r="N115" s="172" t="str">
        <f>IF(RES_hhdet_tes!N115=0,"",RES_hhdet_tes!N115/RES_hhdet_fec!N115)</f>
        <v/>
      </c>
      <c r="O115" s="172" t="str">
        <f>IF(RES_hhdet_tes!O115=0,"",RES_hhdet_tes!O115/RES_hhdet_fec!O115)</f>
        <v/>
      </c>
      <c r="P115" s="172" t="str">
        <f>IF(RES_hhdet_tes!P115=0,"",RES_hhdet_tes!P115/RES_hhdet_fec!P115)</f>
        <v/>
      </c>
      <c r="Q115" s="172" t="str">
        <f>IF(RES_hhdet_tes!Q115=0,"",RES_hhdet_tes!Q115/RES_hhdet_fec!Q115)</f>
        <v/>
      </c>
    </row>
    <row r="116" spans="1:17" ht="12" customHeight="1" x14ac:dyDescent="0.25">
      <c r="A116" s="163" t="s">
        <v>142</v>
      </c>
      <c r="B116" s="171" t="str">
        <f>IF(RES_hhdet_tes!B116=0,"",RES_hhdet_tes!B116/RES_hhdet_fec!B116)</f>
        <v/>
      </c>
      <c r="C116" s="171" t="str">
        <f>IF(RES_hhdet_tes!C116=0,"",RES_hhdet_tes!C116/RES_hhdet_fec!C116)</f>
        <v/>
      </c>
      <c r="D116" s="171" t="str">
        <f>IF(RES_hhdet_tes!D116=0,"",RES_hhdet_tes!D116/RES_hhdet_fec!D116)</f>
        <v/>
      </c>
      <c r="E116" s="171" t="str">
        <f>IF(RES_hhdet_tes!E116=0,"",RES_hhdet_tes!E116/RES_hhdet_fec!E116)</f>
        <v/>
      </c>
      <c r="F116" s="171" t="str">
        <f>IF(RES_hhdet_tes!F116=0,"",RES_hhdet_tes!F116/RES_hhdet_fec!F116)</f>
        <v/>
      </c>
      <c r="G116" s="171" t="str">
        <f>IF(RES_hhdet_tes!G116=0,"",RES_hhdet_tes!G116/RES_hhdet_fec!G116)</f>
        <v/>
      </c>
      <c r="H116" s="171" t="str">
        <f>IF(RES_hhdet_tes!H116=0,"",RES_hhdet_tes!H116/RES_hhdet_fec!H116)</f>
        <v/>
      </c>
      <c r="I116" s="171" t="str">
        <f>IF(RES_hhdet_tes!I116=0,"",RES_hhdet_tes!I116/RES_hhdet_fec!I116)</f>
        <v/>
      </c>
      <c r="J116" s="171" t="str">
        <f>IF(RES_hhdet_tes!J116=0,"",RES_hhdet_tes!J116/RES_hhdet_fec!J116)</f>
        <v/>
      </c>
      <c r="K116" s="171" t="str">
        <f>IF(RES_hhdet_tes!K116=0,"",RES_hhdet_tes!K116/RES_hhdet_fec!K116)</f>
        <v/>
      </c>
      <c r="L116" s="171" t="str">
        <f>IF(RES_hhdet_tes!L116=0,"",RES_hhdet_tes!L116/RES_hhdet_fec!L116)</f>
        <v/>
      </c>
      <c r="M116" s="171" t="str">
        <f>IF(RES_hhdet_tes!M116=0,"",RES_hhdet_tes!M116/RES_hhdet_fec!M116)</f>
        <v/>
      </c>
      <c r="N116" s="171" t="str">
        <f>IF(RES_hhdet_tes!N116=0,"",RES_hhdet_tes!N116/RES_hhdet_fec!N116)</f>
        <v/>
      </c>
      <c r="O116" s="171" t="str">
        <f>IF(RES_hhdet_tes!O116=0,"",RES_hhdet_tes!O116/RES_hhdet_fec!O116)</f>
        <v/>
      </c>
      <c r="P116" s="171" t="str">
        <f>IF(RES_hhdet_tes!P116=0,"",RES_hhdet_tes!P116/RES_hhdet_fec!P116)</f>
        <v/>
      </c>
      <c r="Q116" s="171" t="str">
        <f>IF(RES_hhdet_tes!Q116=0,"",RES_hhdet_tes!Q116/RES_hhdet_fec!Q116)</f>
        <v/>
      </c>
    </row>
    <row r="117" spans="1:17" ht="12" customHeight="1" x14ac:dyDescent="0.25">
      <c r="A117" s="161" t="s">
        <v>141</v>
      </c>
      <c r="B117" s="170" t="str">
        <f>IF(RES_hhdet_tes!B117=0,"",RES_hhdet_tes!B117/RES_hhdet_fec!B117)</f>
        <v/>
      </c>
      <c r="C117" s="170" t="str">
        <f>IF(RES_hhdet_tes!C117=0,"",RES_hhdet_tes!C117/RES_hhdet_fec!C117)</f>
        <v/>
      </c>
      <c r="D117" s="170" t="str">
        <f>IF(RES_hhdet_tes!D117=0,"",RES_hhdet_tes!D117/RES_hhdet_fec!D117)</f>
        <v/>
      </c>
      <c r="E117" s="170" t="str">
        <f>IF(RES_hhdet_tes!E117=0,"",RES_hhdet_tes!E117/RES_hhdet_fec!E117)</f>
        <v/>
      </c>
      <c r="F117" s="170" t="str">
        <f>IF(RES_hhdet_tes!F117=0,"",RES_hhdet_tes!F117/RES_hhdet_fec!F117)</f>
        <v/>
      </c>
      <c r="G117" s="170" t="str">
        <f>IF(RES_hhdet_tes!G117=0,"",RES_hhdet_tes!G117/RES_hhdet_fec!G117)</f>
        <v/>
      </c>
      <c r="H117" s="170" t="str">
        <f>IF(RES_hhdet_tes!H117=0,"",RES_hhdet_tes!H117/RES_hhdet_fec!H117)</f>
        <v/>
      </c>
      <c r="I117" s="170" t="str">
        <f>IF(RES_hhdet_tes!I117=0,"",RES_hhdet_tes!I117/RES_hhdet_fec!I117)</f>
        <v/>
      </c>
      <c r="J117" s="170" t="str">
        <f>IF(RES_hhdet_tes!J117=0,"",RES_hhdet_tes!J117/RES_hhdet_fec!J117)</f>
        <v/>
      </c>
      <c r="K117" s="170" t="str">
        <f>IF(RES_hhdet_tes!K117=0,"",RES_hhdet_tes!K117/RES_hhdet_fec!K117)</f>
        <v/>
      </c>
      <c r="L117" s="170" t="str">
        <f>IF(RES_hhdet_tes!L117=0,"",RES_hhdet_tes!L117/RES_hhdet_fec!L117)</f>
        <v/>
      </c>
      <c r="M117" s="170" t="str">
        <f>IF(RES_hhdet_tes!M117=0,"",RES_hhdet_tes!M117/RES_hhdet_fec!M117)</f>
        <v/>
      </c>
      <c r="N117" s="170" t="str">
        <f>IF(RES_hhdet_tes!N117=0,"",RES_hhdet_tes!N117/RES_hhdet_fec!N117)</f>
        <v/>
      </c>
      <c r="O117" s="170" t="str">
        <f>IF(RES_hhdet_tes!O117=0,"",RES_hhdet_tes!O117/RES_hhdet_fec!O117)</f>
        <v/>
      </c>
      <c r="P117" s="170" t="str">
        <f>IF(RES_hhdet_tes!P117=0,"",RES_hhdet_tes!P117/RES_hhdet_fec!P117)</f>
        <v/>
      </c>
      <c r="Q117" s="170" t="str">
        <f>IF(RES_hhdet_tes!Q117=0,"",RES_hhdet_tes!Q117/RES_hhdet_fec!Q117)</f>
        <v/>
      </c>
    </row>
    <row r="118" spans="1:17" ht="12" customHeight="1" x14ac:dyDescent="0.25">
      <c r="A118" s="148" t="s">
        <v>60</v>
      </c>
      <c r="B118" s="73" t="str">
        <f>IF(RES_hhdet_tes!B118=0,"",RES_hhdet_tes!B118/RES_hhdet_fec!B118)</f>
        <v/>
      </c>
      <c r="C118" s="73" t="str">
        <f>IF(RES_hhdet_tes!C118=0,"",RES_hhdet_tes!C118/RES_hhdet_fec!C118)</f>
        <v/>
      </c>
      <c r="D118" s="73" t="str">
        <f>IF(RES_hhdet_tes!D118=0,"",RES_hhdet_tes!D118/RES_hhdet_fec!D118)</f>
        <v/>
      </c>
      <c r="E118" s="73" t="str">
        <f>IF(RES_hhdet_tes!E118=0,"",RES_hhdet_tes!E118/RES_hhdet_fec!E118)</f>
        <v/>
      </c>
      <c r="F118" s="73" t="str">
        <f>IF(RES_hhdet_tes!F118=0,"",RES_hhdet_tes!F118/RES_hhdet_fec!F118)</f>
        <v/>
      </c>
      <c r="G118" s="73" t="str">
        <f>IF(RES_hhdet_tes!G118=0,"",RES_hhdet_tes!G118/RES_hhdet_fec!G118)</f>
        <v/>
      </c>
      <c r="H118" s="73" t="str">
        <f>IF(RES_hhdet_tes!H118=0,"",RES_hhdet_tes!H118/RES_hhdet_fec!H118)</f>
        <v/>
      </c>
      <c r="I118" s="73" t="str">
        <f>IF(RES_hhdet_tes!I118=0,"",RES_hhdet_tes!I118/RES_hhdet_fec!I118)</f>
        <v/>
      </c>
      <c r="J118" s="73" t="str">
        <f>IF(RES_hhdet_tes!J118=0,"",RES_hhdet_tes!J118/RES_hhdet_fec!J118)</f>
        <v/>
      </c>
      <c r="K118" s="73" t="str">
        <f>IF(RES_hhdet_tes!K118=0,"",RES_hhdet_tes!K118/RES_hhdet_fec!K118)</f>
        <v/>
      </c>
      <c r="L118" s="73" t="str">
        <f>IF(RES_hhdet_tes!L118=0,"",RES_hhdet_tes!L118/RES_hhdet_fec!L118)</f>
        <v/>
      </c>
      <c r="M118" s="73" t="str">
        <f>IF(RES_hhdet_tes!M118=0,"",RES_hhdet_tes!M118/RES_hhdet_fec!M118)</f>
        <v/>
      </c>
      <c r="N118" s="73" t="str">
        <f>IF(RES_hhdet_tes!N118=0,"",RES_hhdet_tes!N118/RES_hhdet_fec!N118)</f>
        <v/>
      </c>
      <c r="O118" s="73" t="str">
        <f>IF(RES_hhdet_tes!O118=0,"",RES_hhdet_tes!O118/RES_hhdet_fec!O118)</f>
        <v/>
      </c>
      <c r="P118" s="73" t="str">
        <f>IF(RES_hhdet_tes!P118=0,"",RES_hhdet_tes!P118/RES_hhdet_fec!P118)</f>
        <v/>
      </c>
      <c r="Q118" s="73" t="str">
        <f>IF(RES_hhdet_tes!Q118=0,"",RES_hhdet_tes!Q118/RES_hhdet_fec!Q118)</f>
        <v/>
      </c>
    </row>
    <row r="119" spans="1:17" ht="12" customHeight="1" x14ac:dyDescent="0.25">
      <c r="A119" s="148" t="s">
        <v>59</v>
      </c>
      <c r="B119" s="73" t="str">
        <f>IF(RES_hhdet_tes!B119=0,"",RES_hhdet_tes!B119/RES_hhdet_fec!B119)</f>
        <v/>
      </c>
      <c r="C119" s="73" t="str">
        <f>IF(RES_hhdet_tes!C119=0,"",RES_hhdet_tes!C119/RES_hhdet_fec!C119)</f>
        <v/>
      </c>
      <c r="D119" s="73" t="str">
        <f>IF(RES_hhdet_tes!D119=0,"",RES_hhdet_tes!D119/RES_hhdet_fec!D119)</f>
        <v/>
      </c>
      <c r="E119" s="73" t="str">
        <f>IF(RES_hhdet_tes!E119=0,"",RES_hhdet_tes!E119/RES_hhdet_fec!E119)</f>
        <v/>
      </c>
      <c r="F119" s="73" t="str">
        <f>IF(RES_hhdet_tes!F119=0,"",RES_hhdet_tes!F119/RES_hhdet_fec!F119)</f>
        <v/>
      </c>
      <c r="G119" s="73" t="str">
        <f>IF(RES_hhdet_tes!G119=0,"",RES_hhdet_tes!G119/RES_hhdet_fec!G119)</f>
        <v/>
      </c>
      <c r="H119" s="73" t="str">
        <f>IF(RES_hhdet_tes!H119=0,"",RES_hhdet_tes!H119/RES_hhdet_fec!H119)</f>
        <v/>
      </c>
      <c r="I119" s="73" t="str">
        <f>IF(RES_hhdet_tes!I119=0,"",RES_hhdet_tes!I119/RES_hhdet_fec!I119)</f>
        <v/>
      </c>
      <c r="J119" s="73" t="str">
        <f>IF(RES_hhdet_tes!J119=0,"",RES_hhdet_tes!J119/RES_hhdet_fec!J119)</f>
        <v/>
      </c>
      <c r="K119" s="73" t="str">
        <f>IF(RES_hhdet_tes!K119=0,"",RES_hhdet_tes!K119/RES_hhdet_fec!K119)</f>
        <v/>
      </c>
      <c r="L119" s="73" t="str">
        <f>IF(RES_hhdet_tes!L119=0,"",RES_hhdet_tes!L119/RES_hhdet_fec!L119)</f>
        <v/>
      </c>
      <c r="M119" s="73" t="str">
        <f>IF(RES_hhdet_tes!M119=0,"",RES_hhdet_tes!M119/RES_hhdet_fec!M119)</f>
        <v/>
      </c>
      <c r="N119" s="73" t="str">
        <f>IF(RES_hhdet_tes!N119=0,"",RES_hhdet_tes!N119/RES_hhdet_fec!N119)</f>
        <v/>
      </c>
      <c r="O119" s="73" t="str">
        <f>IF(RES_hhdet_tes!O119=0,"",RES_hhdet_tes!O119/RES_hhdet_fec!O119)</f>
        <v/>
      </c>
      <c r="P119" s="73" t="str">
        <f>IF(RES_hhdet_tes!P119=0,"",RES_hhdet_tes!P119/RES_hhdet_fec!P119)</f>
        <v/>
      </c>
      <c r="Q119" s="73" t="str">
        <f>IF(RES_hhdet_tes!Q119=0,"",RES_hhdet_tes!Q119/RES_hhdet_fec!Q119)</f>
        <v/>
      </c>
    </row>
    <row r="120" spans="1:17" ht="12" customHeight="1" x14ac:dyDescent="0.25">
      <c r="A120" s="158" t="s">
        <v>62</v>
      </c>
      <c r="B120" s="169" t="str">
        <f>IF(RES_hhdet_tes!B120=0,"",RES_hhdet_tes!B120/RES_hhdet_fec!B120)</f>
        <v/>
      </c>
      <c r="C120" s="169" t="str">
        <f>IF(RES_hhdet_tes!C120=0,"",RES_hhdet_tes!C120/RES_hhdet_fec!C120)</f>
        <v/>
      </c>
      <c r="D120" s="169" t="str">
        <f>IF(RES_hhdet_tes!D120=0,"",RES_hhdet_tes!D120/RES_hhdet_fec!D120)</f>
        <v/>
      </c>
      <c r="E120" s="169" t="str">
        <f>IF(RES_hhdet_tes!E120=0,"",RES_hhdet_tes!E120/RES_hhdet_fec!E120)</f>
        <v/>
      </c>
      <c r="F120" s="169" t="str">
        <f>IF(RES_hhdet_tes!F120=0,"",RES_hhdet_tes!F120/RES_hhdet_fec!F120)</f>
        <v/>
      </c>
      <c r="G120" s="169" t="str">
        <f>IF(RES_hhdet_tes!G120=0,"",RES_hhdet_tes!G120/RES_hhdet_fec!G120)</f>
        <v/>
      </c>
      <c r="H120" s="169" t="str">
        <f>IF(RES_hhdet_tes!H120=0,"",RES_hhdet_tes!H120/RES_hhdet_fec!H120)</f>
        <v/>
      </c>
      <c r="I120" s="169" t="str">
        <f>IF(RES_hhdet_tes!I120=0,"",RES_hhdet_tes!I120/RES_hhdet_fec!I120)</f>
        <v/>
      </c>
      <c r="J120" s="169" t="str">
        <f>IF(RES_hhdet_tes!J120=0,"",RES_hhdet_tes!J120/RES_hhdet_fec!J120)</f>
        <v/>
      </c>
      <c r="K120" s="169" t="str">
        <f>IF(RES_hhdet_tes!K120=0,"",RES_hhdet_tes!K120/RES_hhdet_fec!K120)</f>
        <v/>
      </c>
      <c r="L120" s="169" t="str">
        <f>IF(RES_hhdet_tes!L120=0,"",RES_hhdet_tes!L120/RES_hhdet_fec!L120)</f>
        <v/>
      </c>
      <c r="M120" s="169" t="str">
        <f>IF(RES_hhdet_tes!M120=0,"",RES_hhdet_tes!M120/RES_hhdet_fec!M120)</f>
        <v/>
      </c>
      <c r="N120" s="169" t="str">
        <f>IF(RES_hhdet_tes!N120=0,"",RES_hhdet_tes!N120/RES_hhdet_fec!N120)</f>
        <v/>
      </c>
      <c r="O120" s="169" t="str">
        <f>IF(RES_hhdet_tes!O120=0,"",RES_hhdet_tes!O120/RES_hhdet_fec!O120)</f>
        <v/>
      </c>
      <c r="P120" s="169" t="str">
        <f>IF(RES_hhdet_tes!P120=0,"",RES_hhdet_tes!P120/RES_hhdet_fec!P120)</f>
        <v/>
      </c>
      <c r="Q120" s="169" t="str">
        <f>IF(RES_hhdet_tes!Q120=0,"",RES_hhdet_tes!Q120/RES_hhdet_fec!Q120)</f>
        <v/>
      </c>
    </row>
    <row r="121" spans="1:17" ht="12" customHeight="1" x14ac:dyDescent="0.25">
      <c r="A121" s="23" t="s">
        <v>57</v>
      </c>
      <c r="B121" s="73" t="str">
        <f>IF(RES_hhdet_tes!B121=0,"",RES_hhdet_tes!B121/RES_hhdet_fec!B121)</f>
        <v/>
      </c>
      <c r="C121" s="73" t="str">
        <f>IF(RES_hhdet_tes!C121=0,"",RES_hhdet_tes!C121/RES_hhdet_fec!C121)</f>
        <v/>
      </c>
      <c r="D121" s="73" t="str">
        <f>IF(RES_hhdet_tes!D121=0,"",RES_hhdet_tes!D121/RES_hhdet_fec!D121)</f>
        <v/>
      </c>
      <c r="E121" s="73" t="str">
        <f>IF(RES_hhdet_tes!E121=0,"",RES_hhdet_tes!E121/RES_hhdet_fec!E121)</f>
        <v/>
      </c>
      <c r="F121" s="73" t="str">
        <f>IF(RES_hhdet_tes!F121=0,"",RES_hhdet_tes!F121/RES_hhdet_fec!F121)</f>
        <v/>
      </c>
      <c r="G121" s="73" t="str">
        <f>IF(RES_hhdet_tes!G121=0,"",RES_hhdet_tes!G121/RES_hhdet_fec!G121)</f>
        <v/>
      </c>
      <c r="H121" s="73" t="str">
        <f>IF(RES_hhdet_tes!H121=0,"",RES_hhdet_tes!H121/RES_hhdet_fec!H121)</f>
        <v/>
      </c>
      <c r="I121" s="73" t="str">
        <f>IF(RES_hhdet_tes!I121=0,"",RES_hhdet_tes!I121/RES_hhdet_fec!I121)</f>
        <v/>
      </c>
      <c r="J121" s="73" t="str">
        <f>IF(RES_hhdet_tes!J121=0,"",RES_hhdet_tes!J121/RES_hhdet_fec!J121)</f>
        <v/>
      </c>
      <c r="K121" s="73" t="str">
        <f>IF(RES_hhdet_tes!K121=0,"",RES_hhdet_tes!K121/RES_hhdet_fec!K121)</f>
        <v/>
      </c>
      <c r="L121" s="73" t="str">
        <f>IF(RES_hhdet_tes!L121=0,"",RES_hhdet_tes!L121/RES_hhdet_fec!L121)</f>
        <v/>
      </c>
      <c r="M121" s="73" t="str">
        <f>IF(RES_hhdet_tes!M121=0,"",RES_hhdet_tes!M121/RES_hhdet_fec!M121)</f>
        <v/>
      </c>
      <c r="N121" s="73" t="str">
        <f>IF(RES_hhdet_tes!N121=0,"",RES_hhdet_tes!N121/RES_hhdet_fec!N121)</f>
        <v/>
      </c>
      <c r="O121" s="73" t="str">
        <f>IF(RES_hhdet_tes!O121=0,"",RES_hhdet_tes!O121/RES_hhdet_fec!O121)</f>
        <v/>
      </c>
      <c r="P121" s="73" t="str">
        <f>IF(RES_hhdet_tes!P121=0,"",RES_hhdet_tes!P121/RES_hhdet_fec!P121)</f>
        <v/>
      </c>
      <c r="Q121" s="73" t="str">
        <f>IF(RES_hhdet_tes!Q121=0,"",RES_hhdet_tes!Q121/RES_hhdet_fec!Q121)</f>
        <v/>
      </c>
    </row>
    <row r="122" spans="1:17" ht="12" customHeight="1" x14ac:dyDescent="0.25">
      <c r="A122" s="29" t="s">
        <v>140</v>
      </c>
      <c r="B122" s="65" t="str">
        <f>IF(RES_hhdet_tes!B122=0,"",RES_hhdet_tes!B122/RES_hhdet_fec!B122)</f>
        <v/>
      </c>
      <c r="C122" s="65" t="str">
        <f>IF(RES_hhdet_tes!C122=0,"",RES_hhdet_tes!C122/RES_hhdet_fec!C122)</f>
        <v/>
      </c>
      <c r="D122" s="65" t="str">
        <f>IF(RES_hhdet_tes!D122=0,"",RES_hhdet_tes!D122/RES_hhdet_fec!D122)</f>
        <v/>
      </c>
      <c r="E122" s="65" t="str">
        <f>IF(RES_hhdet_tes!E122=0,"",RES_hhdet_tes!E122/RES_hhdet_fec!E122)</f>
        <v/>
      </c>
      <c r="F122" s="65" t="str">
        <f>IF(RES_hhdet_tes!F122=0,"",RES_hhdet_tes!F122/RES_hhdet_fec!F122)</f>
        <v/>
      </c>
      <c r="G122" s="65" t="str">
        <f>IF(RES_hhdet_tes!G122=0,"",RES_hhdet_tes!G122/RES_hhdet_fec!G122)</f>
        <v/>
      </c>
      <c r="H122" s="65" t="str">
        <f>IF(RES_hhdet_tes!H122=0,"",RES_hhdet_tes!H122/RES_hhdet_fec!H122)</f>
        <v/>
      </c>
      <c r="I122" s="65" t="str">
        <f>IF(RES_hhdet_tes!I122=0,"",RES_hhdet_tes!I122/RES_hhdet_fec!I122)</f>
        <v/>
      </c>
      <c r="J122" s="65" t="str">
        <f>IF(RES_hhdet_tes!J122=0,"",RES_hhdet_tes!J122/RES_hhdet_fec!J122)</f>
        <v/>
      </c>
      <c r="K122" s="65" t="str">
        <f>IF(RES_hhdet_tes!K122=0,"",RES_hhdet_tes!K122/RES_hhdet_fec!K122)</f>
        <v/>
      </c>
      <c r="L122" s="65" t="str">
        <f>IF(RES_hhdet_tes!L122=0,"",RES_hhdet_tes!L122/RES_hhdet_fec!L122)</f>
        <v/>
      </c>
      <c r="M122" s="65" t="str">
        <f>IF(RES_hhdet_tes!M122=0,"",RES_hhdet_tes!M122/RES_hhdet_fec!M122)</f>
        <v/>
      </c>
      <c r="N122" s="65" t="str">
        <f>IF(RES_hhdet_tes!N122=0,"",RES_hhdet_tes!N122/RES_hhdet_fec!N122)</f>
        <v/>
      </c>
      <c r="O122" s="65" t="str">
        <f>IF(RES_hhdet_tes!O122=0,"",RES_hhdet_tes!O122/RES_hhdet_fec!O122)</f>
        <v/>
      </c>
      <c r="P122" s="65" t="str">
        <f>IF(RES_hhdet_tes!P122=0,"",RES_hhdet_tes!P122/RES_hhdet_fec!P122)</f>
        <v/>
      </c>
      <c r="Q122" s="65" t="str">
        <f>IF(RES_hhdet_tes!Q122=0,"",RES_hhdet_tes!Q122/RES_hhdet_fec!Q122)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 t="str">
        <f>IF(RES_hhdet_tes!B124=0,"",RES_hhdet_tes!B124/RES_hhdet_fec!B124)</f>
        <v/>
      </c>
      <c r="C124" s="175" t="str">
        <f>IF(RES_hhdet_tes!C124=0,"",RES_hhdet_tes!C124/RES_hhdet_fec!C124)</f>
        <v/>
      </c>
      <c r="D124" s="175" t="str">
        <f>IF(RES_hhdet_tes!D124=0,"",RES_hhdet_tes!D124/RES_hhdet_fec!D124)</f>
        <v/>
      </c>
      <c r="E124" s="175" t="str">
        <f>IF(RES_hhdet_tes!E124=0,"",RES_hhdet_tes!E124/RES_hhdet_fec!E124)</f>
        <v/>
      </c>
      <c r="F124" s="175" t="str">
        <f>IF(RES_hhdet_tes!F124=0,"",RES_hhdet_tes!F124/RES_hhdet_fec!F124)</f>
        <v/>
      </c>
      <c r="G124" s="175" t="str">
        <f>IF(RES_hhdet_tes!G124=0,"",RES_hhdet_tes!G124/RES_hhdet_fec!G124)</f>
        <v/>
      </c>
      <c r="H124" s="175" t="str">
        <f>IF(RES_hhdet_tes!H124=0,"",RES_hhdet_tes!H124/RES_hhdet_fec!H124)</f>
        <v/>
      </c>
      <c r="I124" s="175" t="str">
        <f>IF(RES_hhdet_tes!I124=0,"",RES_hhdet_tes!I124/RES_hhdet_fec!I124)</f>
        <v/>
      </c>
      <c r="J124" s="175" t="str">
        <f>IF(RES_hhdet_tes!J124=0,"",RES_hhdet_tes!J124/RES_hhdet_fec!J124)</f>
        <v/>
      </c>
      <c r="K124" s="175" t="str">
        <f>IF(RES_hhdet_tes!K124=0,"",RES_hhdet_tes!K124/RES_hhdet_fec!K124)</f>
        <v/>
      </c>
      <c r="L124" s="175" t="str">
        <f>IF(RES_hhdet_tes!L124=0,"",RES_hhdet_tes!L124/RES_hhdet_fec!L124)</f>
        <v/>
      </c>
      <c r="M124" s="175" t="str">
        <f>IF(RES_hhdet_tes!M124=0,"",RES_hhdet_tes!M124/RES_hhdet_fec!M124)</f>
        <v/>
      </c>
      <c r="N124" s="175" t="str">
        <f>IF(RES_hhdet_tes!N124=0,"",RES_hhdet_tes!N124/RES_hhdet_fec!N124)</f>
        <v/>
      </c>
      <c r="O124" s="175" t="str">
        <f>IF(RES_hhdet_tes!O124=0,"",RES_hhdet_tes!O124/RES_hhdet_fec!O124)</f>
        <v/>
      </c>
      <c r="P124" s="175" t="str">
        <f>IF(RES_hhdet_tes!P124=0,"",RES_hhdet_tes!P124/RES_hhdet_fec!P124)</f>
        <v/>
      </c>
      <c r="Q124" s="175" t="str">
        <f>IF(RES_hhdet_tes!Q124=0,"",RES_hhdet_tes!Q124/RES_hhdet_fec!Q124)</f>
        <v/>
      </c>
    </row>
    <row r="125" spans="1:17" ht="12.95" customHeight="1" x14ac:dyDescent="0.25">
      <c r="A125" s="158" t="s">
        <v>65</v>
      </c>
      <c r="B125" s="169" t="str">
        <f>IF(RES_hhdet_tes!B125=0,"",RES_hhdet_tes!B125/RES_hhdet_fec!B125)</f>
        <v/>
      </c>
      <c r="C125" s="169" t="str">
        <f>IF(RES_hhdet_tes!C125=0,"",RES_hhdet_tes!C125/RES_hhdet_fec!C125)</f>
        <v/>
      </c>
      <c r="D125" s="169" t="str">
        <f>IF(RES_hhdet_tes!D125=0,"",RES_hhdet_tes!D125/RES_hhdet_fec!D125)</f>
        <v/>
      </c>
      <c r="E125" s="169" t="str">
        <f>IF(RES_hhdet_tes!E125=0,"",RES_hhdet_tes!E125/RES_hhdet_fec!E125)</f>
        <v/>
      </c>
      <c r="F125" s="169" t="str">
        <f>IF(RES_hhdet_tes!F125=0,"",RES_hhdet_tes!F125/RES_hhdet_fec!F125)</f>
        <v/>
      </c>
      <c r="G125" s="169" t="str">
        <f>IF(RES_hhdet_tes!G125=0,"",RES_hhdet_tes!G125/RES_hhdet_fec!G125)</f>
        <v/>
      </c>
      <c r="H125" s="169" t="str">
        <f>IF(RES_hhdet_tes!H125=0,"",RES_hhdet_tes!H125/RES_hhdet_fec!H125)</f>
        <v/>
      </c>
      <c r="I125" s="169" t="str">
        <f>IF(RES_hhdet_tes!I125=0,"",RES_hhdet_tes!I125/RES_hhdet_fec!I125)</f>
        <v/>
      </c>
      <c r="J125" s="169" t="str">
        <f>IF(RES_hhdet_tes!J125=0,"",RES_hhdet_tes!J125/RES_hhdet_fec!J125)</f>
        <v/>
      </c>
      <c r="K125" s="169" t="str">
        <f>IF(RES_hhdet_tes!K125=0,"",RES_hhdet_tes!K125/RES_hhdet_fec!K125)</f>
        <v/>
      </c>
      <c r="L125" s="169" t="str">
        <f>IF(RES_hhdet_tes!L125=0,"",RES_hhdet_tes!L125/RES_hhdet_fec!L125)</f>
        <v/>
      </c>
      <c r="M125" s="169" t="str">
        <f>IF(RES_hhdet_tes!M125=0,"",RES_hhdet_tes!M125/RES_hhdet_fec!M125)</f>
        <v/>
      </c>
      <c r="N125" s="169" t="str">
        <f>IF(RES_hhdet_tes!N125=0,"",RES_hhdet_tes!N125/RES_hhdet_fec!N125)</f>
        <v/>
      </c>
      <c r="O125" s="169" t="str">
        <f>IF(RES_hhdet_tes!O125=0,"",RES_hhdet_tes!O125/RES_hhdet_fec!O125)</f>
        <v/>
      </c>
      <c r="P125" s="169" t="str">
        <f>IF(RES_hhdet_tes!P125=0,"",RES_hhdet_tes!P125/RES_hhdet_fec!P125)</f>
        <v/>
      </c>
      <c r="Q125" s="169" t="str">
        <f>IF(RES_hhdet_tes!Q125=0,"",RES_hhdet_tes!Q125/RES_hhdet_fec!Q125)</f>
        <v/>
      </c>
    </row>
    <row r="126" spans="1:17" ht="12" customHeight="1" x14ac:dyDescent="0.25">
      <c r="A126" s="23" t="s">
        <v>149</v>
      </c>
      <c r="B126" s="73" t="str">
        <f>IF(RES_hhdet_tes!B126=0,"",RES_hhdet_tes!B126/RES_hhdet_fec!B126)</f>
        <v/>
      </c>
      <c r="C126" s="73" t="str">
        <f>IF(RES_hhdet_tes!C126=0,"",RES_hhdet_tes!C126/RES_hhdet_fec!C126)</f>
        <v/>
      </c>
      <c r="D126" s="73" t="str">
        <f>IF(RES_hhdet_tes!D126=0,"",RES_hhdet_tes!D126/RES_hhdet_fec!D126)</f>
        <v/>
      </c>
      <c r="E126" s="73" t="str">
        <f>IF(RES_hhdet_tes!E126=0,"",RES_hhdet_tes!E126/RES_hhdet_fec!E126)</f>
        <v/>
      </c>
      <c r="F126" s="73" t="str">
        <f>IF(RES_hhdet_tes!F126=0,"",RES_hhdet_tes!F126/RES_hhdet_fec!F126)</f>
        <v/>
      </c>
      <c r="G126" s="73" t="str">
        <f>IF(RES_hhdet_tes!G126=0,"",RES_hhdet_tes!G126/RES_hhdet_fec!G126)</f>
        <v/>
      </c>
      <c r="H126" s="73" t="str">
        <f>IF(RES_hhdet_tes!H126=0,"",RES_hhdet_tes!H126/RES_hhdet_fec!H126)</f>
        <v/>
      </c>
      <c r="I126" s="73" t="str">
        <f>IF(RES_hhdet_tes!I126=0,"",RES_hhdet_tes!I126/RES_hhdet_fec!I126)</f>
        <v/>
      </c>
      <c r="J126" s="73" t="str">
        <f>IF(RES_hhdet_tes!J126=0,"",RES_hhdet_tes!J126/RES_hhdet_fec!J126)</f>
        <v/>
      </c>
      <c r="K126" s="73" t="str">
        <f>IF(RES_hhdet_tes!K126=0,"",RES_hhdet_tes!K126/RES_hhdet_fec!K126)</f>
        <v/>
      </c>
      <c r="L126" s="73" t="str">
        <f>IF(RES_hhdet_tes!L126=0,"",RES_hhdet_tes!L126/RES_hhdet_fec!L126)</f>
        <v/>
      </c>
      <c r="M126" s="73" t="str">
        <f>IF(RES_hhdet_tes!M126=0,"",RES_hhdet_tes!M126/RES_hhdet_fec!M126)</f>
        <v/>
      </c>
      <c r="N126" s="73" t="str">
        <f>IF(RES_hhdet_tes!N126=0,"",RES_hhdet_tes!N126/RES_hhdet_fec!N126)</f>
        <v/>
      </c>
      <c r="O126" s="73" t="str">
        <f>IF(RES_hhdet_tes!O126=0,"",RES_hhdet_tes!O126/RES_hhdet_fec!O126)</f>
        <v/>
      </c>
      <c r="P126" s="73" t="str">
        <f>IF(RES_hhdet_tes!P126=0,"",RES_hhdet_tes!P126/RES_hhdet_fec!P126)</f>
        <v/>
      </c>
      <c r="Q126" s="73" t="str">
        <f>IF(RES_hhdet_tes!Q126=0,"",RES_hhdet_tes!Q126/RES_hhdet_fec!Q126)</f>
        <v/>
      </c>
    </row>
    <row r="127" spans="1:17" ht="12" customHeight="1" x14ac:dyDescent="0.25">
      <c r="A127" s="23" t="s">
        <v>60</v>
      </c>
      <c r="B127" s="73" t="str">
        <f>IF(RES_hhdet_tes!B127=0,"",RES_hhdet_tes!B127/RES_hhdet_fec!B127)</f>
        <v/>
      </c>
      <c r="C127" s="73" t="str">
        <f>IF(RES_hhdet_tes!C127=0,"",RES_hhdet_tes!C127/RES_hhdet_fec!C127)</f>
        <v/>
      </c>
      <c r="D127" s="73" t="str">
        <f>IF(RES_hhdet_tes!D127=0,"",RES_hhdet_tes!D127/RES_hhdet_fec!D127)</f>
        <v/>
      </c>
      <c r="E127" s="73" t="str">
        <f>IF(RES_hhdet_tes!E127=0,"",RES_hhdet_tes!E127/RES_hhdet_fec!E127)</f>
        <v/>
      </c>
      <c r="F127" s="73" t="str">
        <f>IF(RES_hhdet_tes!F127=0,"",RES_hhdet_tes!F127/RES_hhdet_fec!F127)</f>
        <v/>
      </c>
      <c r="G127" s="73" t="str">
        <f>IF(RES_hhdet_tes!G127=0,"",RES_hhdet_tes!G127/RES_hhdet_fec!G127)</f>
        <v/>
      </c>
      <c r="H127" s="73" t="str">
        <f>IF(RES_hhdet_tes!H127=0,"",RES_hhdet_tes!H127/RES_hhdet_fec!H127)</f>
        <v/>
      </c>
      <c r="I127" s="73" t="str">
        <f>IF(RES_hhdet_tes!I127=0,"",RES_hhdet_tes!I127/RES_hhdet_fec!I127)</f>
        <v/>
      </c>
      <c r="J127" s="73" t="str">
        <f>IF(RES_hhdet_tes!J127=0,"",RES_hhdet_tes!J127/RES_hhdet_fec!J127)</f>
        <v/>
      </c>
      <c r="K127" s="73" t="str">
        <f>IF(RES_hhdet_tes!K127=0,"",RES_hhdet_tes!K127/RES_hhdet_fec!K127)</f>
        <v/>
      </c>
      <c r="L127" s="73" t="str">
        <f>IF(RES_hhdet_tes!L127=0,"",RES_hhdet_tes!L127/RES_hhdet_fec!L127)</f>
        <v/>
      </c>
      <c r="M127" s="73" t="str">
        <f>IF(RES_hhdet_tes!M127=0,"",RES_hhdet_tes!M127/RES_hhdet_fec!M127)</f>
        <v/>
      </c>
      <c r="N127" s="73" t="str">
        <f>IF(RES_hhdet_tes!N127=0,"",RES_hhdet_tes!N127/RES_hhdet_fec!N127)</f>
        <v/>
      </c>
      <c r="O127" s="73" t="str">
        <f>IF(RES_hhdet_tes!O127=0,"",RES_hhdet_tes!O127/RES_hhdet_fec!O127)</f>
        <v/>
      </c>
      <c r="P127" s="73" t="str">
        <f>IF(RES_hhdet_tes!P127=0,"",RES_hhdet_tes!P127/RES_hhdet_fec!P127)</f>
        <v/>
      </c>
      <c r="Q127" s="73" t="str">
        <f>IF(RES_hhdet_tes!Q127=0,"",RES_hhdet_tes!Q127/RES_hhdet_fec!Q127)</f>
        <v/>
      </c>
    </row>
    <row r="128" spans="1:17" ht="12.95" customHeight="1" x14ac:dyDescent="0.25">
      <c r="A128" s="158" t="s">
        <v>112</v>
      </c>
      <c r="B128" s="169" t="str">
        <f>IF(RES_hhdet_tes!B128=0,"",RES_hhdet_tes!B128/RES_hhdet_fec!B128)</f>
        <v/>
      </c>
      <c r="C128" s="169" t="str">
        <f>IF(RES_hhdet_tes!C128=0,"",RES_hhdet_tes!C128/RES_hhdet_fec!C128)</f>
        <v/>
      </c>
      <c r="D128" s="169" t="str">
        <f>IF(RES_hhdet_tes!D128=0,"",RES_hhdet_tes!D128/RES_hhdet_fec!D128)</f>
        <v/>
      </c>
      <c r="E128" s="169" t="str">
        <f>IF(RES_hhdet_tes!E128=0,"",RES_hhdet_tes!E128/RES_hhdet_fec!E128)</f>
        <v/>
      </c>
      <c r="F128" s="169" t="str">
        <f>IF(RES_hhdet_tes!F128=0,"",RES_hhdet_tes!F128/RES_hhdet_fec!F128)</f>
        <v/>
      </c>
      <c r="G128" s="169" t="str">
        <f>IF(RES_hhdet_tes!G128=0,"",RES_hhdet_tes!G128/RES_hhdet_fec!G128)</f>
        <v/>
      </c>
      <c r="H128" s="169" t="str">
        <f>IF(RES_hhdet_tes!H128=0,"",RES_hhdet_tes!H128/RES_hhdet_fec!H128)</f>
        <v/>
      </c>
      <c r="I128" s="169" t="str">
        <f>IF(RES_hhdet_tes!I128=0,"",RES_hhdet_tes!I128/RES_hhdet_fec!I128)</f>
        <v/>
      </c>
      <c r="J128" s="169" t="str">
        <f>IF(RES_hhdet_tes!J128=0,"",RES_hhdet_tes!J128/RES_hhdet_fec!J128)</f>
        <v/>
      </c>
      <c r="K128" s="169" t="str">
        <f>IF(RES_hhdet_tes!K128=0,"",RES_hhdet_tes!K128/RES_hhdet_fec!K128)</f>
        <v/>
      </c>
      <c r="L128" s="169" t="str">
        <f>IF(RES_hhdet_tes!L128=0,"",RES_hhdet_tes!L128/RES_hhdet_fec!L128)</f>
        <v/>
      </c>
      <c r="M128" s="169" t="str">
        <f>IF(RES_hhdet_tes!M128=0,"",RES_hhdet_tes!M128/RES_hhdet_fec!M128)</f>
        <v/>
      </c>
      <c r="N128" s="169" t="str">
        <f>IF(RES_hhdet_tes!N128=0,"",RES_hhdet_tes!N128/RES_hhdet_fec!N128)</f>
        <v/>
      </c>
      <c r="O128" s="169" t="str">
        <f>IF(RES_hhdet_tes!O128=0,"",RES_hhdet_tes!O128/RES_hhdet_fec!O128)</f>
        <v/>
      </c>
      <c r="P128" s="169" t="str">
        <f>IF(RES_hhdet_tes!P128=0,"",RES_hhdet_tes!P128/RES_hhdet_fec!P128)</f>
        <v/>
      </c>
      <c r="Q128" s="169" t="str">
        <f>IF(RES_hhdet_tes!Q128=0,"",RES_hhdet_tes!Q128/RES_hhdet_fec!Q128)</f>
        <v/>
      </c>
    </row>
    <row r="129" spans="1:17" ht="12" customHeight="1" x14ac:dyDescent="0.25">
      <c r="A129" s="23" t="s">
        <v>60</v>
      </c>
      <c r="B129" s="73" t="str">
        <f>IF(RES_hhdet_tes!B129=0,"",RES_hhdet_tes!B129/RES_hhdet_fec!B129)</f>
        <v/>
      </c>
      <c r="C129" s="73" t="str">
        <f>IF(RES_hhdet_tes!C129=0,"",RES_hhdet_tes!C129/RES_hhdet_fec!C129)</f>
        <v/>
      </c>
      <c r="D129" s="73" t="str">
        <f>IF(RES_hhdet_tes!D129=0,"",RES_hhdet_tes!D129/RES_hhdet_fec!D129)</f>
        <v/>
      </c>
      <c r="E129" s="73" t="str">
        <f>IF(RES_hhdet_tes!E129=0,"",RES_hhdet_tes!E129/RES_hhdet_fec!E129)</f>
        <v/>
      </c>
      <c r="F129" s="73" t="str">
        <f>IF(RES_hhdet_tes!F129=0,"",RES_hhdet_tes!F129/RES_hhdet_fec!F129)</f>
        <v/>
      </c>
      <c r="G129" s="73" t="str">
        <f>IF(RES_hhdet_tes!G129=0,"",RES_hhdet_tes!G129/RES_hhdet_fec!G129)</f>
        <v/>
      </c>
      <c r="H129" s="73" t="str">
        <f>IF(RES_hhdet_tes!H129=0,"",RES_hhdet_tes!H129/RES_hhdet_fec!H129)</f>
        <v/>
      </c>
      <c r="I129" s="73" t="str">
        <f>IF(RES_hhdet_tes!I129=0,"",RES_hhdet_tes!I129/RES_hhdet_fec!I129)</f>
        <v/>
      </c>
      <c r="J129" s="73" t="str">
        <f>IF(RES_hhdet_tes!J129=0,"",RES_hhdet_tes!J129/RES_hhdet_fec!J129)</f>
        <v/>
      </c>
      <c r="K129" s="73" t="str">
        <f>IF(RES_hhdet_tes!K129=0,"",RES_hhdet_tes!K129/RES_hhdet_fec!K129)</f>
        <v/>
      </c>
      <c r="L129" s="73" t="str">
        <f>IF(RES_hhdet_tes!L129=0,"",RES_hhdet_tes!L129/RES_hhdet_fec!L129)</f>
        <v/>
      </c>
      <c r="M129" s="73" t="str">
        <f>IF(RES_hhdet_tes!M129=0,"",RES_hhdet_tes!M129/RES_hhdet_fec!M129)</f>
        <v/>
      </c>
      <c r="N129" s="73" t="str">
        <f>IF(RES_hhdet_tes!N129=0,"",RES_hhdet_tes!N129/RES_hhdet_fec!N129)</f>
        <v/>
      </c>
      <c r="O129" s="73" t="str">
        <f>IF(RES_hhdet_tes!O129=0,"",RES_hhdet_tes!O129/RES_hhdet_fec!O129)</f>
        <v/>
      </c>
      <c r="P129" s="73" t="str">
        <f>IF(RES_hhdet_tes!P129=0,"",RES_hhdet_tes!P129/RES_hhdet_fec!P129)</f>
        <v/>
      </c>
      <c r="Q129" s="73" t="str">
        <f>IF(RES_hhdet_tes!Q129=0,"",RES_hhdet_tes!Q129/RES_hhdet_fec!Q129)</f>
        <v/>
      </c>
    </row>
    <row r="130" spans="1:17" ht="12" customHeight="1" x14ac:dyDescent="0.25">
      <c r="A130" s="158" t="s">
        <v>63</v>
      </c>
      <c r="B130" s="169" t="str">
        <f>IF(RES_hhdet_tes!B130=0,"",RES_hhdet_tes!B130/RES_hhdet_fec!B130)</f>
        <v/>
      </c>
      <c r="C130" s="169" t="str">
        <f>IF(RES_hhdet_tes!C130=0,"",RES_hhdet_tes!C130/RES_hhdet_fec!C130)</f>
        <v/>
      </c>
      <c r="D130" s="169" t="str">
        <f>IF(RES_hhdet_tes!D130=0,"",RES_hhdet_tes!D130/RES_hhdet_fec!D130)</f>
        <v/>
      </c>
      <c r="E130" s="169" t="str">
        <f>IF(RES_hhdet_tes!E130=0,"",RES_hhdet_tes!E130/RES_hhdet_fec!E130)</f>
        <v/>
      </c>
      <c r="F130" s="169" t="str">
        <f>IF(RES_hhdet_tes!F130=0,"",RES_hhdet_tes!F130/RES_hhdet_fec!F130)</f>
        <v/>
      </c>
      <c r="G130" s="169" t="str">
        <f>IF(RES_hhdet_tes!G130=0,"",RES_hhdet_tes!G130/RES_hhdet_fec!G130)</f>
        <v/>
      </c>
      <c r="H130" s="169" t="str">
        <f>IF(RES_hhdet_tes!H130=0,"",RES_hhdet_tes!H130/RES_hhdet_fec!H130)</f>
        <v/>
      </c>
      <c r="I130" s="169" t="str">
        <f>IF(RES_hhdet_tes!I130=0,"",RES_hhdet_tes!I130/RES_hhdet_fec!I130)</f>
        <v/>
      </c>
      <c r="J130" s="169" t="str">
        <f>IF(RES_hhdet_tes!J130=0,"",RES_hhdet_tes!J130/RES_hhdet_fec!J130)</f>
        <v/>
      </c>
      <c r="K130" s="169" t="str">
        <f>IF(RES_hhdet_tes!K130=0,"",RES_hhdet_tes!K130/RES_hhdet_fec!K130)</f>
        <v/>
      </c>
      <c r="L130" s="169" t="str">
        <f>IF(RES_hhdet_tes!L130=0,"",RES_hhdet_tes!L130/RES_hhdet_fec!L130)</f>
        <v/>
      </c>
      <c r="M130" s="169" t="str">
        <f>IF(RES_hhdet_tes!M130=0,"",RES_hhdet_tes!M130/RES_hhdet_fec!M130)</f>
        <v/>
      </c>
      <c r="N130" s="169" t="str">
        <f>IF(RES_hhdet_tes!N130=0,"",RES_hhdet_tes!N130/RES_hhdet_fec!N130)</f>
        <v/>
      </c>
      <c r="O130" s="169" t="str">
        <f>IF(RES_hhdet_tes!O130=0,"",RES_hhdet_tes!O130/RES_hhdet_fec!O130)</f>
        <v/>
      </c>
      <c r="P130" s="169" t="str">
        <f>IF(RES_hhdet_tes!P130=0,"",RES_hhdet_tes!P130/RES_hhdet_fec!P130)</f>
        <v/>
      </c>
      <c r="Q130" s="169" t="str">
        <f>IF(RES_hhdet_tes!Q130=0,"",RES_hhdet_tes!Q130/RES_hhdet_fec!Q130)</f>
        <v/>
      </c>
    </row>
    <row r="131" spans="1:17" ht="12" customHeight="1" x14ac:dyDescent="0.25">
      <c r="A131" s="167" t="s">
        <v>148</v>
      </c>
      <c r="B131" s="174" t="str">
        <f>IF(RES_hhdet_tes!B131=0,"",RES_hhdet_tes!B131/RES_hhdet_fec!B131)</f>
        <v/>
      </c>
      <c r="C131" s="174" t="str">
        <f>IF(RES_hhdet_tes!C131=0,"",RES_hhdet_tes!C131/RES_hhdet_fec!C131)</f>
        <v/>
      </c>
      <c r="D131" s="174" t="str">
        <f>IF(RES_hhdet_tes!D131=0,"",RES_hhdet_tes!D131/RES_hhdet_fec!D131)</f>
        <v/>
      </c>
      <c r="E131" s="174" t="str">
        <f>IF(RES_hhdet_tes!E131=0,"",RES_hhdet_tes!E131/RES_hhdet_fec!E131)</f>
        <v/>
      </c>
      <c r="F131" s="174" t="str">
        <f>IF(RES_hhdet_tes!F131=0,"",RES_hhdet_tes!F131/RES_hhdet_fec!F131)</f>
        <v/>
      </c>
      <c r="G131" s="174" t="str">
        <f>IF(RES_hhdet_tes!G131=0,"",RES_hhdet_tes!G131/RES_hhdet_fec!G131)</f>
        <v/>
      </c>
      <c r="H131" s="174" t="str">
        <f>IF(RES_hhdet_tes!H131=0,"",RES_hhdet_tes!H131/RES_hhdet_fec!H131)</f>
        <v/>
      </c>
      <c r="I131" s="174" t="str">
        <f>IF(RES_hhdet_tes!I131=0,"",RES_hhdet_tes!I131/RES_hhdet_fec!I131)</f>
        <v/>
      </c>
      <c r="J131" s="174" t="str">
        <f>IF(RES_hhdet_tes!J131=0,"",RES_hhdet_tes!J131/RES_hhdet_fec!J131)</f>
        <v/>
      </c>
      <c r="K131" s="174" t="str">
        <f>IF(RES_hhdet_tes!K131=0,"",RES_hhdet_tes!K131/RES_hhdet_fec!K131)</f>
        <v/>
      </c>
      <c r="L131" s="174" t="str">
        <f>IF(RES_hhdet_tes!L131=0,"",RES_hhdet_tes!L131/RES_hhdet_fec!L131)</f>
        <v/>
      </c>
      <c r="M131" s="174" t="str">
        <f>IF(RES_hhdet_tes!M131=0,"",RES_hhdet_tes!M131/RES_hhdet_fec!M131)</f>
        <v/>
      </c>
      <c r="N131" s="174" t="str">
        <f>IF(RES_hhdet_tes!N131=0,"",RES_hhdet_tes!N131/RES_hhdet_fec!N131)</f>
        <v/>
      </c>
      <c r="O131" s="174" t="str">
        <f>IF(RES_hhdet_tes!O131=0,"",RES_hhdet_tes!O131/RES_hhdet_fec!O131)</f>
        <v/>
      </c>
      <c r="P131" s="174" t="str">
        <f>IF(RES_hhdet_tes!P131=0,"",RES_hhdet_tes!P131/RES_hhdet_fec!P131)</f>
        <v/>
      </c>
      <c r="Q131" s="174" t="str">
        <f>IF(RES_hhdet_tes!Q131=0,"",RES_hhdet_tes!Q131/RES_hhdet_fec!Q131)</f>
        <v/>
      </c>
    </row>
    <row r="132" spans="1:17" ht="12" customHeight="1" x14ac:dyDescent="0.25">
      <c r="A132" s="167" t="s">
        <v>147</v>
      </c>
      <c r="B132" s="174" t="str">
        <f>IF(RES_hhdet_tes!B132=0,"",RES_hhdet_tes!B132/RES_hhdet_fec!B132)</f>
        <v/>
      </c>
      <c r="C132" s="174" t="str">
        <f>IF(RES_hhdet_tes!C132=0,"",RES_hhdet_tes!C132/RES_hhdet_fec!C132)</f>
        <v/>
      </c>
      <c r="D132" s="174" t="str">
        <f>IF(RES_hhdet_tes!D132=0,"",RES_hhdet_tes!D132/RES_hhdet_fec!D132)</f>
        <v/>
      </c>
      <c r="E132" s="174" t="str">
        <f>IF(RES_hhdet_tes!E132=0,"",RES_hhdet_tes!E132/RES_hhdet_fec!E132)</f>
        <v/>
      </c>
      <c r="F132" s="174" t="str">
        <f>IF(RES_hhdet_tes!F132=0,"",RES_hhdet_tes!F132/RES_hhdet_fec!F132)</f>
        <v/>
      </c>
      <c r="G132" s="174" t="str">
        <f>IF(RES_hhdet_tes!G132=0,"",RES_hhdet_tes!G132/RES_hhdet_fec!G132)</f>
        <v/>
      </c>
      <c r="H132" s="174" t="str">
        <f>IF(RES_hhdet_tes!H132=0,"",RES_hhdet_tes!H132/RES_hhdet_fec!H132)</f>
        <v/>
      </c>
      <c r="I132" s="174" t="str">
        <f>IF(RES_hhdet_tes!I132=0,"",RES_hhdet_tes!I132/RES_hhdet_fec!I132)</f>
        <v/>
      </c>
      <c r="J132" s="174" t="str">
        <f>IF(RES_hhdet_tes!J132=0,"",RES_hhdet_tes!J132/RES_hhdet_fec!J132)</f>
        <v/>
      </c>
      <c r="K132" s="174" t="str">
        <f>IF(RES_hhdet_tes!K132=0,"",RES_hhdet_tes!K132/RES_hhdet_fec!K132)</f>
        <v/>
      </c>
      <c r="L132" s="174" t="str">
        <f>IF(RES_hhdet_tes!L132=0,"",RES_hhdet_tes!L132/RES_hhdet_fec!L132)</f>
        <v/>
      </c>
      <c r="M132" s="174" t="str">
        <f>IF(RES_hhdet_tes!M132=0,"",RES_hhdet_tes!M132/RES_hhdet_fec!M132)</f>
        <v/>
      </c>
      <c r="N132" s="174" t="str">
        <f>IF(RES_hhdet_tes!N132=0,"",RES_hhdet_tes!N132/RES_hhdet_fec!N132)</f>
        <v/>
      </c>
      <c r="O132" s="174" t="str">
        <f>IF(RES_hhdet_tes!O132=0,"",RES_hhdet_tes!O132/RES_hhdet_fec!O132)</f>
        <v/>
      </c>
      <c r="P132" s="174" t="str">
        <f>IF(RES_hhdet_tes!P132=0,"",RES_hhdet_tes!P132/RES_hhdet_fec!P132)</f>
        <v/>
      </c>
      <c r="Q132" s="174" t="str">
        <f>IF(RES_hhdet_tes!Q132=0,"",RES_hhdet_tes!Q132/RES_hhdet_fec!Q132)</f>
        <v/>
      </c>
    </row>
    <row r="133" spans="1:17" ht="12" customHeight="1" x14ac:dyDescent="0.25">
      <c r="A133" s="166" t="s">
        <v>61</v>
      </c>
      <c r="B133" s="173" t="str">
        <f>IF(RES_hhdet_tes!B133=0,"",RES_hhdet_tes!B133/RES_hhdet_fec!B133)</f>
        <v/>
      </c>
      <c r="C133" s="173" t="str">
        <f>IF(RES_hhdet_tes!C133=0,"",RES_hhdet_tes!C133/RES_hhdet_fec!C133)</f>
        <v/>
      </c>
      <c r="D133" s="173" t="str">
        <f>IF(RES_hhdet_tes!D133=0,"",RES_hhdet_tes!D133/RES_hhdet_fec!D133)</f>
        <v/>
      </c>
      <c r="E133" s="173" t="str">
        <f>IF(RES_hhdet_tes!E133=0,"",RES_hhdet_tes!E133/RES_hhdet_fec!E133)</f>
        <v/>
      </c>
      <c r="F133" s="173" t="str">
        <f>IF(RES_hhdet_tes!F133=0,"",RES_hhdet_tes!F133/RES_hhdet_fec!F133)</f>
        <v/>
      </c>
      <c r="G133" s="173" t="str">
        <f>IF(RES_hhdet_tes!G133=0,"",RES_hhdet_tes!G133/RES_hhdet_fec!G133)</f>
        <v/>
      </c>
      <c r="H133" s="173" t="str">
        <f>IF(RES_hhdet_tes!H133=0,"",RES_hhdet_tes!H133/RES_hhdet_fec!H133)</f>
        <v/>
      </c>
      <c r="I133" s="173" t="str">
        <f>IF(RES_hhdet_tes!I133=0,"",RES_hhdet_tes!I133/RES_hhdet_fec!I133)</f>
        <v/>
      </c>
      <c r="J133" s="173" t="str">
        <f>IF(RES_hhdet_tes!J133=0,"",RES_hhdet_tes!J133/RES_hhdet_fec!J133)</f>
        <v/>
      </c>
      <c r="K133" s="173" t="str">
        <f>IF(RES_hhdet_tes!K133=0,"",RES_hhdet_tes!K133/RES_hhdet_fec!K133)</f>
        <v/>
      </c>
      <c r="L133" s="173" t="str">
        <f>IF(RES_hhdet_tes!L133=0,"",RES_hhdet_tes!L133/RES_hhdet_fec!L133)</f>
        <v/>
      </c>
      <c r="M133" s="173" t="str">
        <f>IF(RES_hhdet_tes!M133=0,"",RES_hhdet_tes!M133/RES_hhdet_fec!M133)</f>
        <v/>
      </c>
      <c r="N133" s="173" t="str">
        <f>IF(RES_hhdet_tes!N133=0,"",RES_hhdet_tes!N133/RES_hhdet_fec!N133)</f>
        <v/>
      </c>
      <c r="O133" s="173" t="str">
        <f>IF(RES_hhdet_tes!O133=0,"",RES_hhdet_tes!O133/RES_hhdet_fec!O133)</f>
        <v/>
      </c>
      <c r="P133" s="173" t="str">
        <f>IF(RES_hhdet_tes!P133=0,"",RES_hhdet_tes!P133/RES_hhdet_fec!P133)</f>
        <v/>
      </c>
      <c r="Q133" s="173" t="str">
        <f>IF(RES_hhdet_tes!Q133=0,"",RES_hhdet_tes!Q133/RES_hhdet_fec!Q133)</f>
        <v/>
      </c>
    </row>
    <row r="134" spans="1:17" ht="12" customHeight="1" x14ac:dyDescent="0.25">
      <c r="A134" s="147" t="s">
        <v>59</v>
      </c>
      <c r="B134" s="172" t="str">
        <f>IF(RES_hhdet_tes!B134=0,"",RES_hhdet_tes!B134/RES_hhdet_fec!B134)</f>
        <v/>
      </c>
      <c r="C134" s="172" t="str">
        <f>IF(RES_hhdet_tes!C134=0,"",RES_hhdet_tes!C134/RES_hhdet_fec!C134)</f>
        <v/>
      </c>
      <c r="D134" s="172" t="str">
        <f>IF(RES_hhdet_tes!D134=0,"",RES_hhdet_tes!D134/RES_hhdet_fec!D134)</f>
        <v/>
      </c>
      <c r="E134" s="172" t="str">
        <f>IF(RES_hhdet_tes!E134=0,"",RES_hhdet_tes!E134/RES_hhdet_fec!E134)</f>
        <v/>
      </c>
      <c r="F134" s="172" t="str">
        <f>IF(RES_hhdet_tes!F134=0,"",RES_hhdet_tes!F134/RES_hhdet_fec!F134)</f>
        <v/>
      </c>
      <c r="G134" s="172" t="str">
        <f>IF(RES_hhdet_tes!G134=0,"",RES_hhdet_tes!G134/RES_hhdet_fec!G134)</f>
        <v/>
      </c>
      <c r="H134" s="172" t="str">
        <f>IF(RES_hhdet_tes!H134=0,"",RES_hhdet_tes!H134/RES_hhdet_fec!H134)</f>
        <v/>
      </c>
      <c r="I134" s="172" t="str">
        <f>IF(RES_hhdet_tes!I134=0,"",RES_hhdet_tes!I134/RES_hhdet_fec!I134)</f>
        <v/>
      </c>
      <c r="J134" s="172" t="str">
        <f>IF(RES_hhdet_tes!J134=0,"",RES_hhdet_tes!J134/RES_hhdet_fec!J134)</f>
        <v/>
      </c>
      <c r="K134" s="172" t="str">
        <f>IF(RES_hhdet_tes!K134=0,"",RES_hhdet_tes!K134/RES_hhdet_fec!K134)</f>
        <v/>
      </c>
      <c r="L134" s="172" t="str">
        <f>IF(RES_hhdet_tes!L134=0,"",RES_hhdet_tes!L134/RES_hhdet_fec!L134)</f>
        <v/>
      </c>
      <c r="M134" s="172" t="str">
        <f>IF(RES_hhdet_tes!M134=0,"",RES_hhdet_tes!M134/RES_hhdet_fec!M134)</f>
        <v/>
      </c>
      <c r="N134" s="172" t="str">
        <f>IF(RES_hhdet_tes!N134=0,"",RES_hhdet_tes!N134/RES_hhdet_fec!N134)</f>
        <v/>
      </c>
      <c r="O134" s="172" t="str">
        <f>IF(RES_hhdet_tes!O134=0,"",RES_hhdet_tes!O134/RES_hhdet_fec!O134)</f>
        <v/>
      </c>
      <c r="P134" s="172" t="str">
        <f>IF(RES_hhdet_tes!P134=0,"",RES_hhdet_tes!P134/RES_hhdet_fec!P134)</f>
        <v/>
      </c>
      <c r="Q134" s="172" t="str">
        <f>IF(RES_hhdet_tes!Q134=0,"",RES_hhdet_tes!Q134/RES_hhdet_fec!Q134)</f>
        <v/>
      </c>
    </row>
    <row r="135" spans="1:17" ht="12" customHeight="1" x14ac:dyDescent="0.25">
      <c r="A135" s="163" t="s">
        <v>142</v>
      </c>
      <c r="B135" s="171" t="str">
        <f>IF(RES_hhdet_tes!B135=0,"",RES_hhdet_tes!B135/RES_hhdet_fec!B135)</f>
        <v/>
      </c>
      <c r="C135" s="171" t="str">
        <f>IF(RES_hhdet_tes!C135=0,"",RES_hhdet_tes!C135/RES_hhdet_fec!C135)</f>
        <v/>
      </c>
      <c r="D135" s="171" t="str">
        <f>IF(RES_hhdet_tes!D135=0,"",RES_hhdet_tes!D135/RES_hhdet_fec!D135)</f>
        <v/>
      </c>
      <c r="E135" s="171" t="str">
        <f>IF(RES_hhdet_tes!E135=0,"",RES_hhdet_tes!E135/RES_hhdet_fec!E135)</f>
        <v/>
      </c>
      <c r="F135" s="171" t="str">
        <f>IF(RES_hhdet_tes!F135=0,"",RES_hhdet_tes!F135/RES_hhdet_fec!F135)</f>
        <v/>
      </c>
      <c r="G135" s="171" t="str">
        <f>IF(RES_hhdet_tes!G135=0,"",RES_hhdet_tes!G135/RES_hhdet_fec!G135)</f>
        <v/>
      </c>
      <c r="H135" s="171" t="str">
        <f>IF(RES_hhdet_tes!H135=0,"",RES_hhdet_tes!H135/RES_hhdet_fec!H135)</f>
        <v/>
      </c>
      <c r="I135" s="171" t="str">
        <f>IF(RES_hhdet_tes!I135=0,"",RES_hhdet_tes!I135/RES_hhdet_fec!I135)</f>
        <v/>
      </c>
      <c r="J135" s="171" t="str">
        <f>IF(RES_hhdet_tes!J135=0,"",RES_hhdet_tes!J135/RES_hhdet_fec!J135)</f>
        <v/>
      </c>
      <c r="K135" s="171" t="str">
        <f>IF(RES_hhdet_tes!K135=0,"",RES_hhdet_tes!K135/RES_hhdet_fec!K135)</f>
        <v/>
      </c>
      <c r="L135" s="171" t="str">
        <f>IF(RES_hhdet_tes!L135=0,"",RES_hhdet_tes!L135/RES_hhdet_fec!L135)</f>
        <v/>
      </c>
      <c r="M135" s="171" t="str">
        <f>IF(RES_hhdet_tes!M135=0,"",RES_hhdet_tes!M135/RES_hhdet_fec!M135)</f>
        <v/>
      </c>
      <c r="N135" s="171" t="str">
        <f>IF(RES_hhdet_tes!N135=0,"",RES_hhdet_tes!N135/RES_hhdet_fec!N135)</f>
        <v/>
      </c>
      <c r="O135" s="171" t="str">
        <f>IF(RES_hhdet_tes!O135=0,"",RES_hhdet_tes!O135/RES_hhdet_fec!O135)</f>
        <v/>
      </c>
      <c r="P135" s="171" t="str">
        <f>IF(RES_hhdet_tes!P135=0,"",RES_hhdet_tes!P135/RES_hhdet_fec!P135)</f>
        <v/>
      </c>
      <c r="Q135" s="171" t="str">
        <f>IF(RES_hhdet_tes!Q135=0,"",RES_hhdet_tes!Q135/RES_hhdet_fec!Q135)</f>
        <v/>
      </c>
    </row>
    <row r="136" spans="1:17" ht="12" customHeight="1" x14ac:dyDescent="0.25">
      <c r="A136" s="161" t="s">
        <v>141</v>
      </c>
      <c r="B136" s="170" t="str">
        <f>IF(RES_hhdet_tes!B136=0,"",RES_hhdet_tes!B136/RES_hhdet_fec!B136)</f>
        <v/>
      </c>
      <c r="C136" s="170" t="str">
        <f>IF(RES_hhdet_tes!C136=0,"",RES_hhdet_tes!C136/RES_hhdet_fec!C136)</f>
        <v/>
      </c>
      <c r="D136" s="170" t="str">
        <f>IF(RES_hhdet_tes!D136=0,"",RES_hhdet_tes!D136/RES_hhdet_fec!D136)</f>
        <v/>
      </c>
      <c r="E136" s="170" t="str">
        <f>IF(RES_hhdet_tes!E136=0,"",RES_hhdet_tes!E136/RES_hhdet_fec!E136)</f>
        <v/>
      </c>
      <c r="F136" s="170" t="str">
        <f>IF(RES_hhdet_tes!F136=0,"",RES_hhdet_tes!F136/RES_hhdet_fec!F136)</f>
        <v/>
      </c>
      <c r="G136" s="170" t="str">
        <f>IF(RES_hhdet_tes!G136=0,"",RES_hhdet_tes!G136/RES_hhdet_fec!G136)</f>
        <v/>
      </c>
      <c r="H136" s="170" t="str">
        <f>IF(RES_hhdet_tes!H136=0,"",RES_hhdet_tes!H136/RES_hhdet_fec!H136)</f>
        <v/>
      </c>
      <c r="I136" s="170" t="str">
        <f>IF(RES_hhdet_tes!I136=0,"",RES_hhdet_tes!I136/RES_hhdet_fec!I136)</f>
        <v/>
      </c>
      <c r="J136" s="170" t="str">
        <f>IF(RES_hhdet_tes!J136=0,"",RES_hhdet_tes!J136/RES_hhdet_fec!J136)</f>
        <v/>
      </c>
      <c r="K136" s="170" t="str">
        <f>IF(RES_hhdet_tes!K136=0,"",RES_hhdet_tes!K136/RES_hhdet_fec!K136)</f>
        <v/>
      </c>
      <c r="L136" s="170" t="str">
        <f>IF(RES_hhdet_tes!L136=0,"",RES_hhdet_tes!L136/RES_hhdet_fec!L136)</f>
        <v/>
      </c>
      <c r="M136" s="170" t="str">
        <f>IF(RES_hhdet_tes!M136=0,"",RES_hhdet_tes!M136/RES_hhdet_fec!M136)</f>
        <v/>
      </c>
      <c r="N136" s="170" t="str">
        <f>IF(RES_hhdet_tes!N136=0,"",RES_hhdet_tes!N136/RES_hhdet_fec!N136)</f>
        <v/>
      </c>
      <c r="O136" s="170" t="str">
        <f>IF(RES_hhdet_tes!O136=0,"",RES_hhdet_tes!O136/RES_hhdet_fec!O136)</f>
        <v/>
      </c>
      <c r="P136" s="170" t="str">
        <f>IF(RES_hhdet_tes!P136=0,"",RES_hhdet_tes!P136/RES_hhdet_fec!P136)</f>
        <v/>
      </c>
      <c r="Q136" s="170" t="str">
        <f>IF(RES_hhdet_tes!Q136=0,"",RES_hhdet_tes!Q136/RES_hhdet_fec!Q136)</f>
        <v/>
      </c>
    </row>
    <row r="137" spans="1:17" ht="12" customHeight="1" x14ac:dyDescent="0.25">
      <c r="A137" s="148" t="s">
        <v>60</v>
      </c>
      <c r="B137" s="73" t="str">
        <f>IF(RES_hhdet_tes!B137=0,"",RES_hhdet_tes!B137/RES_hhdet_fec!B137)</f>
        <v/>
      </c>
      <c r="C137" s="73" t="str">
        <f>IF(RES_hhdet_tes!C137=0,"",RES_hhdet_tes!C137/RES_hhdet_fec!C137)</f>
        <v/>
      </c>
      <c r="D137" s="73" t="str">
        <f>IF(RES_hhdet_tes!D137=0,"",RES_hhdet_tes!D137/RES_hhdet_fec!D137)</f>
        <v/>
      </c>
      <c r="E137" s="73" t="str">
        <f>IF(RES_hhdet_tes!E137=0,"",RES_hhdet_tes!E137/RES_hhdet_fec!E137)</f>
        <v/>
      </c>
      <c r="F137" s="73" t="str">
        <f>IF(RES_hhdet_tes!F137=0,"",RES_hhdet_tes!F137/RES_hhdet_fec!F137)</f>
        <v/>
      </c>
      <c r="G137" s="73" t="str">
        <f>IF(RES_hhdet_tes!G137=0,"",RES_hhdet_tes!G137/RES_hhdet_fec!G137)</f>
        <v/>
      </c>
      <c r="H137" s="73" t="str">
        <f>IF(RES_hhdet_tes!H137=0,"",RES_hhdet_tes!H137/RES_hhdet_fec!H137)</f>
        <v/>
      </c>
      <c r="I137" s="73" t="str">
        <f>IF(RES_hhdet_tes!I137=0,"",RES_hhdet_tes!I137/RES_hhdet_fec!I137)</f>
        <v/>
      </c>
      <c r="J137" s="73" t="str">
        <f>IF(RES_hhdet_tes!J137=0,"",RES_hhdet_tes!J137/RES_hhdet_fec!J137)</f>
        <v/>
      </c>
      <c r="K137" s="73" t="str">
        <f>IF(RES_hhdet_tes!K137=0,"",RES_hhdet_tes!K137/RES_hhdet_fec!K137)</f>
        <v/>
      </c>
      <c r="L137" s="73" t="str">
        <f>IF(RES_hhdet_tes!L137=0,"",RES_hhdet_tes!L137/RES_hhdet_fec!L137)</f>
        <v/>
      </c>
      <c r="M137" s="73" t="str">
        <f>IF(RES_hhdet_tes!M137=0,"",RES_hhdet_tes!M137/RES_hhdet_fec!M137)</f>
        <v/>
      </c>
      <c r="N137" s="73" t="str">
        <f>IF(RES_hhdet_tes!N137=0,"",RES_hhdet_tes!N137/RES_hhdet_fec!N137)</f>
        <v/>
      </c>
      <c r="O137" s="73" t="str">
        <f>IF(RES_hhdet_tes!O137=0,"",RES_hhdet_tes!O137/RES_hhdet_fec!O137)</f>
        <v/>
      </c>
      <c r="P137" s="73" t="str">
        <f>IF(RES_hhdet_tes!P137=0,"",RES_hhdet_tes!P137/RES_hhdet_fec!P137)</f>
        <v/>
      </c>
      <c r="Q137" s="73" t="str">
        <f>IF(RES_hhdet_tes!Q137=0,"",RES_hhdet_tes!Q137/RES_hhdet_fec!Q137)</f>
        <v/>
      </c>
    </row>
    <row r="138" spans="1:17" ht="12" customHeight="1" x14ac:dyDescent="0.25">
      <c r="A138" s="148" t="s">
        <v>59</v>
      </c>
      <c r="B138" s="73" t="str">
        <f>IF(RES_hhdet_tes!B138=0,"",RES_hhdet_tes!B138/RES_hhdet_fec!B138)</f>
        <v/>
      </c>
      <c r="C138" s="73" t="str">
        <f>IF(RES_hhdet_tes!C138=0,"",RES_hhdet_tes!C138/RES_hhdet_fec!C138)</f>
        <v/>
      </c>
      <c r="D138" s="73" t="str">
        <f>IF(RES_hhdet_tes!D138=0,"",RES_hhdet_tes!D138/RES_hhdet_fec!D138)</f>
        <v/>
      </c>
      <c r="E138" s="73" t="str">
        <f>IF(RES_hhdet_tes!E138=0,"",RES_hhdet_tes!E138/RES_hhdet_fec!E138)</f>
        <v/>
      </c>
      <c r="F138" s="73" t="str">
        <f>IF(RES_hhdet_tes!F138=0,"",RES_hhdet_tes!F138/RES_hhdet_fec!F138)</f>
        <v/>
      </c>
      <c r="G138" s="73" t="str">
        <f>IF(RES_hhdet_tes!G138=0,"",RES_hhdet_tes!G138/RES_hhdet_fec!G138)</f>
        <v/>
      </c>
      <c r="H138" s="73" t="str">
        <f>IF(RES_hhdet_tes!H138=0,"",RES_hhdet_tes!H138/RES_hhdet_fec!H138)</f>
        <v/>
      </c>
      <c r="I138" s="73" t="str">
        <f>IF(RES_hhdet_tes!I138=0,"",RES_hhdet_tes!I138/RES_hhdet_fec!I138)</f>
        <v/>
      </c>
      <c r="J138" s="73" t="str">
        <f>IF(RES_hhdet_tes!J138=0,"",RES_hhdet_tes!J138/RES_hhdet_fec!J138)</f>
        <v/>
      </c>
      <c r="K138" s="73" t="str">
        <f>IF(RES_hhdet_tes!K138=0,"",RES_hhdet_tes!K138/RES_hhdet_fec!K138)</f>
        <v/>
      </c>
      <c r="L138" s="73" t="str">
        <f>IF(RES_hhdet_tes!L138=0,"",RES_hhdet_tes!L138/RES_hhdet_fec!L138)</f>
        <v/>
      </c>
      <c r="M138" s="73" t="str">
        <f>IF(RES_hhdet_tes!M138=0,"",RES_hhdet_tes!M138/RES_hhdet_fec!M138)</f>
        <v/>
      </c>
      <c r="N138" s="73" t="str">
        <f>IF(RES_hhdet_tes!N138=0,"",RES_hhdet_tes!N138/RES_hhdet_fec!N138)</f>
        <v/>
      </c>
      <c r="O138" s="73" t="str">
        <f>IF(RES_hhdet_tes!O138=0,"",RES_hhdet_tes!O138/RES_hhdet_fec!O138)</f>
        <v/>
      </c>
      <c r="P138" s="73" t="str">
        <f>IF(RES_hhdet_tes!P138=0,"",RES_hhdet_tes!P138/RES_hhdet_fec!P138)</f>
        <v/>
      </c>
      <c r="Q138" s="73" t="str">
        <f>IF(RES_hhdet_tes!Q138=0,"",RES_hhdet_tes!Q138/RES_hhdet_fec!Q138)</f>
        <v/>
      </c>
    </row>
    <row r="139" spans="1:17" ht="12" customHeight="1" x14ac:dyDescent="0.25">
      <c r="A139" s="158" t="s">
        <v>62</v>
      </c>
      <c r="B139" s="169" t="str">
        <f>IF(RES_hhdet_tes!B139=0,"",RES_hhdet_tes!B139/RES_hhdet_fec!B139)</f>
        <v/>
      </c>
      <c r="C139" s="169" t="str">
        <f>IF(RES_hhdet_tes!C139=0,"",RES_hhdet_tes!C139/RES_hhdet_fec!C139)</f>
        <v/>
      </c>
      <c r="D139" s="169" t="str">
        <f>IF(RES_hhdet_tes!D139=0,"",RES_hhdet_tes!D139/RES_hhdet_fec!D139)</f>
        <v/>
      </c>
      <c r="E139" s="169" t="str">
        <f>IF(RES_hhdet_tes!E139=0,"",RES_hhdet_tes!E139/RES_hhdet_fec!E139)</f>
        <v/>
      </c>
      <c r="F139" s="169" t="str">
        <f>IF(RES_hhdet_tes!F139=0,"",RES_hhdet_tes!F139/RES_hhdet_fec!F139)</f>
        <v/>
      </c>
      <c r="G139" s="169" t="str">
        <f>IF(RES_hhdet_tes!G139=0,"",RES_hhdet_tes!G139/RES_hhdet_fec!G139)</f>
        <v/>
      </c>
      <c r="H139" s="169" t="str">
        <f>IF(RES_hhdet_tes!H139=0,"",RES_hhdet_tes!H139/RES_hhdet_fec!H139)</f>
        <v/>
      </c>
      <c r="I139" s="169" t="str">
        <f>IF(RES_hhdet_tes!I139=0,"",RES_hhdet_tes!I139/RES_hhdet_fec!I139)</f>
        <v/>
      </c>
      <c r="J139" s="169" t="str">
        <f>IF(RES_hhdet_tes!J139=0,"",RES_hhdet_tes!J139/RES_hhdet_fec!J139)</f>
        <v/>
      </c>
      <c r="K139" s="169" t="str">
        <f>IF(RES_hhdet_tes!K139=0,"",RES_hhdet_tes!K139/RES_hhdet_fec!K139)</f>
        <v/>
      </c>
      <c r="L139" s="169" t="str">
        <f>IF(RES_hhdet_tes!L139=0,"",RES_hhdet_tes!L139/RES_hhdet_fec!L139)</f>
        <v/>
      </c>
      <c r="M139" s="169" t="str">
        <f>IF(RES_hhdet_tes!M139=0,"",RES_hhdet_tes!M139/RES_hhdet_fec!M139)</f>
        <v/>
      </c>
      <c r="N139" s="169" t="str">
        <f>IF(RES_hhdet_tes!N139=0,"",RES_hhdet_tes!N139/RES_hhdet_fec!N139)</f>
        <v/>
      </c>
      <c r="O139" s="169" t="str">
        <f>IF(RES_hhdet_tes!O139=0,"",RES_hhdet_tes!O139/RES_hhdet_fec!O139)</f>
        <v/>
      </c>
      <c r="P139" s="169" t="str">
        <f>IF(RES_hhdet_tes!P139=0,"",RES_hhdet_tes!P139/RES_hhdet_fec!P139)</f>
        <v/>
      </c>
      <c r="Q139" s="169" t="str">
        <f>IF(RES_hhdet_tes!Q139=0,"",RES_hhdet_tes!Q139/RES_hhdet_fec!Q139)</f>
        <v/>
      </c>
    </row>
    <row r="140" spans="1:17" ht="12" customHeight="1" x14ac:dyDescent="0.25">
      <c r="A140" s="23" t="s">
        <v>57</v>
      </c>
      <c r="B140" s="73" t="str">
        <f>IF(RES_hhdet_tes!B140=0,"",RES_hhdet_tes!B140/RES_hhdet_fec!B140)</f>
        <v/>
      </c>
      <c r="C140" s="73" t="str">
        <f>IF(RES_hhdet_tes!C140=0,"",RES_hhdet_tes!C140/RES_hhdet_fec!C140)</f>
        <v/>
      </c>
      <c r="D140" s="73" t="str">
        <f>IF(RES_hhdet_tes!D140=0,"",RES_hhdet_tes!D140/RES_hhdet_fec!D140)</f>
        <v/>
      </c>
      <c r="E140" s="73" t="str">
        <f>IF(RES_hhdet_tes!E140=0,"",RES_hhdet_tes!E140/RES_hhdet_fec!E140)</f>
        <v/>
      </c>
      <c r="F140" s="73" t="str">
        <f>IF(RES_hhdet_tes!F140=0,"",RES_hhdet_tes!F140/RES_hhdet_fec!F140)</f>
        <v/>
      </c>
      <c r="G140" s="73" t="str">
        <f>IF(RES_hhdet_tes!G140=0,"",RES_hhdet_tes!G140/RES_hhdet_fec!G140)</f>
        <v/>
      </c>
      <c r="H140" s="73" t="str">
        <f>IF(RES_hhdet_tes!H140=0,"",RES_hhdet_tes!H140/RES_hhdet_fec!H140)</f>
        <v/>
      </c>
      <c r="I140" s="73" t="str">
        <f>IF(RES_hhdet_tes!I140=0,"",RES_hhdet_tes!I140/RES_hhdet_fec!I140)</f>
        <v/>
      </c>
      <c r="J140" s="73" t="str">
        <f>IF(RES_hhdet_tes!J140=0,"",RES_hhdet_tes!J140/RES_hhdet_fec!J140)</f>
        <v/>
      </c>
      <c r="K140" s="73" t="str">
        <f>IF(RES_hhdet_tes!K140=0,"",RES_hhdet_tes!K140/RES_hhdet_fec!K140)</f>
        <v/>
      </c>
      <c r="L140" s="73" t="str">
        <f>IF(RES_hhdet_tes!L140=0,"",RES_hhdet_tes!L140/RES_hhdet_fec!L140)</f>
        <v/>
      </c>
      <c r="M140" s="73" t="str">
        <f>IF(RES_hhdet_tes!M140=0,"",RES_hhdet_tes!M140/RES_hhdet_fec!M140)</f>
        <v/>
      </c>
      <c r="N140" s="73" t="str">
        <f>IF(RES_hhdet_tes!N140=0,"",RES_hhdet_tes!N140/RES_hhdet_fec!N140)</f>
        <v/>
      </c>
      <c r="O140" s="73" t="str">
        <f>IF(RES_hhdet_tes!O140=0,"",RES_hhdet_tes!O140/RES_hhdet_fec!O140)</f>
        <v/>
      </c>
      <c r="P140" s="73" t="str">
        <f>IF(RES_hhdet_tes!P140=0,"",RES_hhdet_tes!P140/RES_hhdet_fec!P140)</f>
        <v/>
      </c>
      <c r="Q140" s="73" t="str">
        <f>IF(RES_hhdet_tes!Q140=0,"",RES_hhdet_tes!Q140/RES_hhdet_fec!Q140)</f>
        <v/>
      </c>
    </row>
    <row r="141" spans="1:17" ht="12" customHeight="1" x14ac:dyDescent="0.25">
      <c r="A141" s="29" t="s">
        <v>140</v>
      </c>
      <c r="B141" s="65" t="str">
        <f>IF(RES_hhdet_tes!B141=0,"",RES_hhdet_tes!B141/RES_hhdet_fec!B141)</f>
        <v/>
      </c>
      <c r="C141" s="65" t="str">
        <f>IF(RES_hhdet_tes!C141=0,"",RES_hhdet_tes!C141/RES_hhdet_fec!C141)</f>
        <v/>
      </c>
      <c r="D141" s="65" t="str">
        <f>IF(RES_hhdet_tes!D141=0,"",RES_hhdet_tes!D141/RES_hhdet_fec!D141)</f>
        <v/>
      </c>
      <c r="E141" s="65" t="str">
        <f>IF(RES_hhdet_tes!E141=0,"",RES_hhdet_tes!E141/RES_hhdet_fec!E141)</f>
        <v/>
      </c>
      <c r="F141" s="65" t="str">
        <f>IF(RES_hhdet_tes!F141=0,"",RES_hhdet_tes!F141/RES_hhdet_fec!F141)</f>
        <v/>
      </c>
      <c r="G141" s="65" t="str">
        <f>IF(RES_hhdet_tes!G141=0,"",RES_hhdet_tes!G141/RES_hhdet_fec!G141)</f>
        <v/>
      </c>
      <c r="H141" s="65" t="str">
        <f>IF(RES_hhdet_tes!H141=0,"",RES_hhdet_tes!H141/RES_hhdet_fec!H141)</f>
        <v/>
      </c>
      <c r="I141" s="65" t="str">
        <f>IF(RES_hhdet_tes!I141=0,"",RES_hhdet_tes!I141/RES_hhdet_fec!I141)</f>
        <v/>
      </c>
      <c r="J141" s="65" t="str">
        <f>IF(RES_hhdet_tes!J141=0,"",RES_hhdet_tes!J141/RES_hhdet_fec!J141)</f>
        <v/>
      </c>
      <c r="K141" s="65" t="str">
        <f>IF(RES_hhdet_tes!K141=0,"",RES_hhdet_tes!K141/RES_hhdet_fec!K141)</f>
        <v/>
      </c>
      <c r="L141" s="65" t="str">
        <f>IF(RES_hhdet_tes!L141=0,"",RES_hhdet_tes!L141/RES_hhdet_fec!L141)</f>
        <v/>
      </c>
      <c r="M141" s="65" t="str">
        <f>IF(RES_hhdet_tes!M141=0,"",RES_hhdet_tes!M141/RES_hhdet_fec!M141)</f>
        <v/>
      </c>
      <c r="N141" s="65" t="str">
        <f>IF(RES_hhdet_tes!N141=0,"",RES_hhdet_tes!N141/RES_hhdet_fec!N141)</f>
        <v/>
      </c>
      <c r="O141" s="65" t="str">
        <f>IF(RES_hhdet_tes!O141=0,"",RES_hhdet_tes!O141/RES_hhdet_fec!O141)</f>
        <v/>
      </c>
      <c r="P141" s="65" t="str">
        <f>IF(RES_hhdet_tes!P141=0,"",RES_hhdet_tes!P141/RES_hhdet_fec!P141)</f>
        <v/>
      </c>
      <c r="Q141" s="65" t="str">
        <f>IF(RES_hhdet_tes!Q141=0,"",RES_hhdet_tes!Q141/RES_hhdet_fec!Q141)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>
        <f>IF(RES_hhdet_tes!B143=0,"",RES_hhdet_tes!B143/RES_hhdet_fec!B143)</f>
        <v>0.98019542940074789</v>
      </c>
      <c r="C143" s="175">
        <f>IF(RES_hhdet_tes!C143=0,"",RES_hhdet_tes!C143/RES_hhdet_fec!C143)</f>
        <v>1.0121613015850424</v>
      </c>
      <c r="D143" s="175">
        <f>IF(RES_hhdet_tes!D143=0,"",RES_hhdet_tes!D143/RES_hhdet_fec!D143)</f>
        <v>1.0259526532604939</v>
      </c>
      <c r="E143" s="175">
        <f>IF(RES_hhdet_tes!E143=0,"",RES_hhdet_tes!E143/RES_hhdet_fec!E143)</f>
        <v>1.0623895991166763</v>
      </c>
      <c r="F143" s="175">
        <f>IF(RES_hhdet_tes!F143=0,"",RES_hhdet_tes!F143/RES_hhdet_fec!F143)</f>
        <v>1.0979287682885877</v>
      </c>
      <c r="G143" s="175">
        <f>IF(RES_hhdet_tes!G143=0,"",RES_hhdet_tes!G143/RES_hhdet_fec!G143)</f>
        <v>1.1193183155386395</v>
      </c>
      <c r="H143" s="175">
        <f>IF(RES_hhdet_tes!H143=0,"",RES_hhdet_tes!H143/RES_hhdet_fec!H143)</f>
        <v>1.1606987322959479</v>
      </c>
      <c r="I143" s="175">
        <f>IF(RES_hhdet_tes!I143=0,"",RES_hhdet_tes!I143/RES_hhdet_fec!I143)</f>
        <v>1.1716650915676368</v>
      </c>
      <c r="J143" s="175">
        <f>IF(RES_hhdet_tes!J143=0,"",RES_hhdet_tes!J143/RES_hhdet_fec!J143)</f>
        <v>1.2092272073218489</v>
      </c>
      <c r="K143" s="175">
        <f>IF(RES_hhdet_tes!K143=0,"",RES_hhdet_tes!K143/RES_hhdet_fec!K143)</f>
        <v>1.2521224392098851</v>
      </c>
      <c r="L143" s="175">
        <f>IF(RES_hhdet_tes!L143=0,"",RES_hhdet_tes!L143/RES_hhdet_fec!L143)</f>
        <v>1.3355519828355245</v>
      </c>
      <c r="M143" s="175">
        <f>IF(RES_hhdet_tes!M143=0,"",RES_hhdet_tes!M143/RES_hhdet_fec!M143)</f>
        <v>1.3489480808467964</v>
      </c>
      <c r="N143" s="175">
        <f>IF(RES_hhdet_tes!N143=0,"",RES_hhdet_tes!N143/RES_hhdet_fec!N143)</f>
        <v>1.4304298748313755</v>
      </c>
      <c r="O143" s="175">
        <f>IF(RES_hhdet_tes!O143=0,"",RES_hhdet_tes!O143/RES_hhdet_fec!O143)</f>
        <v>1.4556257732292877</v>
      </c>
      <c r="P143" s="175">
        <f>IF(RES_hhdet_tes!P143=0,"",RES_hhdet_tes!P143/RES_hhdet_fec!P143)</f>
        <v>1.4886759061866512</v>
      </c>
      <c r="Q143" s="175">
        <f>IF(RES_hhdet_tes!Q143=0,"",RES_hhdet_tes!Q143/RES_hhdet_fec!Q143)</f>
        <v>1.5632650580693905</v>
      </c>
    </row>
    <row r="144" spans="1:17" ht="12.95" customHeight="1" x14ac:dyDescent="0.25">
      <c r="A144" s="158" t="s">
        <v>65</v>
      </c>
      <c r="B144" s="169">
        <f>IF(RES_hhdet_tes!B144=0,"",RES_hhdet_tes!B144/RES_hhdet_fec!B144)</f>
        <v>1.1410125110950888</v>
      </c>
      <c r="C144" s="169">
        <f>IF(RES_hhdet_tes!C144=0,"",RES_hhdet_tes!C144/RES_hhdet_fec!C144)</f>
        <v>1.1778979836203332</v>
      </c>
      <c r="D144" s="169">
        <f>IF(RES_hhdet_tes!D144=0,"",RES_hhdet_tes!D144/RES_hhdet_fec!D144)</f>
        <v>1.1917269638160728</v>
      </c>
      <c r="E144" s="169">
        <f>IF(RES_hhdet_tes!E144=0,"",RES_hhdet_tes!E144/RES_hhdet_fec!E144)</f>
        <v>1.2409082602060468</v>
      </c>
      <c r="F144" s="169">
        <f>IF(RES_hhdet_tes!F144=0,"",RES_hhdet_tes!F144/RES_hhdet_fec!F144)</f>
        <v>1.2937157731348381</v>
      </c>
      <c r="G144" s="169">
        <f>IF(RES_hhdet_tes!G144=0,"",RES_hhdet_tes!G144/RES_hhdet_fec!G144)</f>
        <v>1.3249789715247391</v>
      </c>
      <c r="H144" s="169">
        <f>IF(RES_hhdet_tes!H144=0,"",RES_hhdet_tes!H144/RES_hhdet_fec!H144)</f>
        <v>1.405326321421746</v>
      </c>
      <c r="I144" s="169">
        <f>IF(RES_hhdet_tes!I144=0,"",RES_hhdet_tes!I144/RES_hhdet_fec!I144)</f>
        <v>1.4328516421989985</v>
      </c>
      <c r="J144" s="169">
        <f>IF(RES_hhdet_tes!J144=0,"",RES_hhdet_tes!J144/RES_hhdet_fec!J144)</f>
        <v>1.4859809090349863</v>
      </c>
      <c r="K144" s="169">
        <f>IF(RES_hhdet_tes!K144=0,"",RES_hhdet_tes!K144/RES_hhdet_fec!K144)</f>
        <v>1.5353043112766429</v>
      </c>
      <c r="L144" s="169">
        <f>IF(RES_hhdet_tes!L144=0,"",RES_hhdet_tes!L144/RES_hhdet_fec!L144)</f>
        <v>1.7053324101362479</v>
      </c>
      <c r="M144" s="169">
        <f>IF(RES_hhdet_tes!M144=0,"",RES_hhdet_tes!M144/RES_hhdet_fec!M144)</f>
        <v>1.8673354143527328</v>
      </c>
      <c r="N144" s="169">
        <f>IF(RES_hhdet_tes!N144=0,"",RES_hhdet_tes!N144/RES_hhdet_fec!N144)</f>
        <v>2.0678127290678225</v>
      </c>
      <c r="O144" s="169">
        <f>IF(RES_hhdet_tes!O144=0,"",RES_hhdet_tes!O144/RES_hhdet_fec!O144)</f>
        <v>2.2180794127731018</v>
      </c>
      <c r="P144" s="169">
        <f>IF(RES_hhdet_tes!P144=0,"",RES_hhdet_tes!P144/RES_hhdet_fec!P144)</f>
        <v>2.4194603200429938</v>
      </c>
      <c r="Q144" s="169">
        <f>IF(RES_hhdet_tes!Q144=0,"",RES_hhdet_tes!Q144/RES_hhdet_fec!Q144)</f>
        <v>2.6328564141828426</v>
      </c>
    </row>
    <row r="145" spans="1:17" ht="12" customHeight="1" x14ac:dyDescent="0.25">
      <c r="A145" s="23" t="s">
        <v>60</v>
      </c>
      <c r="B145" s="73">
        <f>IF(RES_hhdet_tes!B145=0,"",RES_hhdet_tes!B145/RES_hhdet_fec!B145)</f>
        <v>1.1410125110950888</v>
      </c>
      <c r="C145" s="73">
        <f>IF(RES_hhdet_tes!C145=0,"",RES_hhdet_tes!C145/RES_hhdet_fec!C145)</f>
        <v>1.1778979836203332</v>
      </c>
      <c r="D145" s="73">
        <f>IF(RES_hhdet_tes!D145=0,"",RES_hhdet_tes!D145/RES_hhdet_fec!D145)</f>
        <v>1.1917269638160728</v>
      </c>
      <c r="E145" s="73">
        <f>IF(RES_hhdet_tes!E145=0,"",RES_hhdet_tes!E145/RES_hhdet_fec!E145)</f>
        <v>1.2409082602060468</v>
      </c>
      <c r="F145" s="73">
        <f>IF(RES_hhdet_tes!F145=0,"",RES_hhdet_tes!F145/RES_hhdet_fec!F145)</f>
        <v>1.2937157731348381</v>
      </c>
      <c r="G145" s="73">
        <f>IF(RES_hhdet_tes!G145=0,"",RES_hhdet_tes!G145/RES_hhdet_fec!G145)</f>
        <v>1.3249789715247391</v>
      </c>
      <c r="H145" s="73">
        <f>IF(RES_hhdet_tes!H145=0,"",RES_hhdet_tes!H145/RES_hhdet_fec!H145)</f>
        <v>1.405326321421746</v>
      </c>
      <c r="I145" s="73">
        <f>IF(RES_hhdet_tes!I145=0,"",RES_hhdet_tes!I145/RES_hhdet_fec!I145)</f>
        <v>1.4328516421989985</v>
      </c>
      <c r="J145" s="73">
        <f>IF(RES_hhdet_tes!J145=0,"",RES_hhdet_tes!J145/RES_hhdet_fec!J145)</f>
        <v>1.4859809090349863</v>
      </c>
      <c r="K145" s="73">
        <f>IF(RES_hhdet_tes!K145=0,"",RES_hhdet_tes!K145/RES_hhdet_fec!K145)</f>
        <v>1.5353043112766429</v>
      </c>
      <c r="L145" s="73">
        <f>IF(RES_hhdet_tes!L145=0,"",RES_hhdet_tes!L145/RES_hhdet_fec!L145)</f>
        <v>1.7053324101362479</v>
      </c>
      <c r="M145" s="73">
        <f>IF(RES_hhdet_tes!M145=0,"",RES_hhdet_tes!M145/RES_hhdet_fec!M145)</f>
        <v>1.8673354143527328</v>
      </c>
      <c r="N145" s="73">
        <f>IF(RES_hhdet_tes!N145=0,"",RES_hhdet_tes!N145/RES_hhdet_fec!N145)</f>
        <v>2.0678127290678225</v>
      </c>
      <c r="O145" s="73">
        <f>IF(RES_hhdet_tes!O145=0,"",RES_hhdet_tes!O145/RES_hhdet_fec!O145)</f>
        <v>2.2180794127731018</v>
      </c>
      <c r="P145" s="73">
        <f>IF(RES_hhdet_tes!P145=0,"",RES_hhdet_tes!P145/RES_hhdet_fec!P145)</f>
        <v>2.4194603200429938</v>
      </c>
      <c r="Q145" s="73">
        <f>IF(RES_hhdet_tes!Q145=0,"",RES_hhdet_tes!Q145/RES_hhdet_fec!Q145)</f>
        <v>2.6328564141828426</v>
      </c>
    </row>
    <row r="146" spans="1:17" ht="12.95" customHeight="1" x14ac:dyDescent="0.25">
      <c r="A146" s="158" t="s">
        <v>112</v>
      </c>
      <c r="B146" s="169">
        <f>IF(RES_hhdet_tes!B146=0,"",RES_hhdet_tes!B146/RES_hhdet_fec!B146)</f>
        <v>1.6074362296711269</v>
      </c>
      <c r="C146" s="169">
        <f>IF(RES_hhdet_tes!C146=0,"",RES_hhdet_tes!C146/RES_hhdet_fec!C146)</f>
        <v>1.7137479753477594</v>
      </c>
      <c r="D146" s="169">
        <f>IF(RES_hhdet_tes!D146=0,"",RES_hhdet_tes!D146/RES_hhdet_fec!D146)</f>
        <v>1.7454545169307853</v>
      </c>
      <c r="E146" s="169">
        <f>IF(RES_hhdet_tes!E146=0,"",RES_hhdet_tes!E146/RES_hhdet_fec!E146)</f>
        <v>1.8373026200573634</v>
      </c>
      <c r="F146" s="169">
        <f>IF(RES_hhdet_tes!F146=0,"",RES_hhdet_tes!F146/RES_hhdet_fec!F146)</f>
        <v>1.921781677369846</v>
      </c>
      <c r="G146" s="169">
        <f>IF(RES_hhdet_tes!G146=0,"",RES_hhdet_tes!G146/RES_hhdet_fec!G146)</f>
        <v>1.9680920494036047</v>
      </c>
      <c r="H146" s="169">
        <f>IF(RES_hhdet_tes!H146=0,"",RES_hhdet_tes!H146/RES_hhdet_fec!H146)</f>
        <v>2.0743550014893319</v>
      </c>
      <c r="I146" s="169">
        <f>IF(RES_hhdet_tes!I146=0,"",RES_hhdet_tes!I146/RES_hhdet_fec!I146)</f>
        <v>2.110537393480568</v>
      </c>
      <c r="J146" s="169">
        <f>IF(RES_hhdet_tes!J146=0,"",RES_hhdet_tes!J146/RES_hhdet_fec!J146)</f>
        <v>2.1681234637696796</v>
      </c>
      <c r="K146" s="169">
        <f>IF(RES_hhdet_tes!K146=0,"",RES_hhdet_tes!K146/RES_hhdet_fec!K146)</f>
        <v>2.2216439050580394</v>
      </c>
      <c r="L146" s="169">
        <f>IF(RES_hhdet_tes!L146=0,"",RES_hhdet_tes!L146/RES_hhdet_fec!L146)</f>
        <v>2.4113852369693247</v>
      </c>
      <c r="M146" s="169">
        <f>IF(RES_hhdet_tes!M146=0,"",RES_hhdet_tes!M146/RES_hhdet_fec!M146)</f>
        <v>2.5882130435333832</v>
      </c>
      <c r="N146" s="169">
        <f>IF(RES_hhdet_tes!N146=0,"",RES_hhdet_tes!N146/RES_hhdet_fec!N146)</f>
        <v>2.8043301072756188</v>
      </c>
      <c r="O146" s="169">
        <f>IF(RES_hhdet_tes!O146=0,"",RES_hhdet_tes!O146/RES_hhdet_fec!O146)</f>
        <v>2.9613423451605061</v>
      </c>
      <c r="P146" s="169">
        <f>IF(RES_hhdet_tes!P146=0,"",RES_hhdet_tes!P146/RES_hhdet_fec!P146)</f>
        <v>3.1660599859923306</v>
      </c>
      <c r="Q146" s="169">
        <f>IF(RES_hhdet_tes!Q146=0,"",RES_hhdet_tes!Q146/RES_hhdet_fec!Q146)</f>
        <v>3.3695925478075517</v>
      </c>
    </row>
    <row r="147" spans="1:17" ht="12" customHeight="1" x14ac:dyDescent="0.25">
      <c r="A147" s="23" t="s">
        <v>60</v>
      </c>
      <c r="B147" s="73">
        <f>IF(RES_hhdet_tes!B147=0,"",RES_hhdet_tes!B147/RES_hhdet_fec!B147)</f>
        <v>1.6074362296711269</v>
      </c>
      <c r="C147" s="73">
        <f>IF(RES_hhdet_tes!C147=0,"",RES_hhdet_tes!C147/RES_hhdet_fec!C147)</f>
        <v>1.7137479753477594</v>
      </c>
      <c r="D147" s="73">
        <f>IF(RES_hhdet_tes!D147=0,"",RES_hhdet_tes!D147/RES_hhdet_fec!D147)</f>
        <v>1.7454545169307853</v>
      </c>
      <c r="E147" s="73">
        <f>IF(RES_hhdet_tes!E147=0,"",RES_hhdet_tes!E147/RES_hhdet_fec!E147)</f>
        <v>1.8373026200573634</v>
      </c>
      <c r="F147" s="73">
        <f>IF(RES_hhdet_tes!F147=0,"",RES_hhdet_tes!F147/RES_hhdet_fec!F147)</f>
        <v>1.921781677369846</v>
      </c>
      <c r="G147" s="73">
        <f>IF(RES_hhdet_tes!G147=0,"",RES_hhdet_tes!G147/RES_hhdet_fec!G147)</f>
        <v>1.9680920494036047</v>
      </c>
      <c r="H147" s="73">
        <f>IF(RES_hhdet_tes!H147=0,"",RES_hhdet_tes!H147/RES_hhdet_fec!H147)</f>
        <v>2.0743550014893319</v>
      </c>
      <c r="I147" s="73">
        <f>IF(RES_hhdet_tes!I147=0,"",RES_hhdet_tes!I147/RES_hhdet_fec!I147)</f>
        <v>2.110537393480568</v>
      </c>
      <c r="J147" s="73">
        <f>IF(RES_hhdet_tes!J147=0,"",RES_hhdet_tes!J147/RES_hhdet_fec!J147)</f>
        <v>2.1681234637696796</v>
      </c>
      <c r="K147" s="73">
        <f>IF(RES_hhdet_tes!K147=0,"",RES_hhdet_tes!K147/RES_hhdet_fec!K147)</f>
        <v>2.2216439050580394</v>
      </c>
      <c r="L147" s="73">
        <f>IF(RES_hhdet_tes!L147=0,"",RES_hhdet_tes!L147/RES_hhdet_fec!L147)</f>
        <v>2.4113852369693247</v>
      </c>
      <c r="M147" s="73">
        <f>IF(RES_hhdet_tes!M147=0,"",RES_hhdet_tes!M147/RES_hhdet_fec!M147)</f>
        <v>2.5882130435333832</v>
      </c>
      <c r="N147" s="73">
        <f>IF(RES_hhdet_tes!N147=0,"",RES_hhdet_tes!N147/RES_hhdet_fec!N147)</f>
        <v>2.8043301072756188</v>
      </c>
      <c r="O147" s="73">
        <f>IF(RES_hhdet_tes!O147=0,"",RES_hhdet_tes!O147/RES_hhdet_fec!O147)</f>
        <v>2.9613423451605061</v>
      </c>
      <c r="P147" s="73">
        <f>IF(RES_hhdet_tes!P147=0,"",RES_hhdet_tes!P147/RES_hhdet_fec!P147)</f>
        <v>3.1660599859923306</v>
      </c>
      <c r="Q147" s="73">
        <f>IF(RES_hhdet_tes!Q147=0,"",RES_hhdet_tes!Q147/RES_hhdet_fec!Q147)</f>
        <v>3.3695925478075517</v>
      </c>
    </row>
    <row r="148" spans="1:17" ht="12" customHeight="1" x14ac:dyDescent="0.25">
      <c r="A148" s="158" t="s">
        <v>63</v>
      </c>
      <c r="B148" s="169">
        <f>IF(RES_hhdet_tes!B148=0,"",RES_hhdet_tes!B148/RES_hhdet_fec!B148)</f>
        <v>0.62053894298206147</v>
      </c>
      <c r="C148" s="169">
        <f>IF(RES_hhdet_tes!C148=0,"",RES_hhdet_tes!C148/RES_hhdet_fec!C148)</f>
        <v>0.64040763707967308</v>
      </c>
      <c r="D148" s="169">
        <f>IF(RES_hhdet_tes!D148=0,"",RES_hhdet_tes!D148/RES_hhdet_fec!D148)</f>
        <v>0.64983124386524449</v>
      </c>
      <c r="E148" s="169">
        <f>IF(RES_hhdet_tes!E148=0,"",RES_hhdet_tes!E148/RES_hhdet_fec!E148)</f>
        <v>0.66479412769440094</v>
      </c>
      <c r="F148" s="169">
        <f>IF(RES_hhdet_tes!F148=0,"",RES_hhdet_tes!F148/RES_hhdet_fec!F148)</f>
        <v>0.679598938788742</v>
      </c>
      <c r="G148" s="169">
        <f>IF(RES_hhdet_tes!G148=0,"",RES_hhdet_tes!G148/RES_hhdet_fec!G148)</f>
        <v>0.68704106385485775</v>
      </c>
      <c r="H148" s="169">
        <f>IF(RES_hhdet_tes!H148=0,"",RES_hhdet_tes!H148/RES_hhdet_fec!H148)</f>
        <v>0.69938889049837594</v>
      </c>
      <c r="I148" s="169">
        <f>IF(RES_hhdet_tes!I148=0,"",RES_hhdet_tes!I148/RES_hhdet_fec!I148)</f>
        <v>0.70443059693800925</v>
      </c>
      <c r="J148" s="169">
        <f>IF(RES_hhdet_tes!J148=0,"",RES_hhdet_tes!J148/RES_hhdet_fec!J148)</f>
        <v>0.71175504311172577</v>
      </c>
      <c r="K148" s="169">
        <f>IF(RES_hhdet_tes!K148=0,"",RES_hhdet_tes!K148/RES_hhdet_fec!K148)</f>
        <v>0.72391031313658871</v>
      </c>
      <c r="L148" s="169">
        <f>IF(RES_hhdet_tes!L148=0,"",RES_hhdet_tes!L148/RES_hhdet_fec!L148)</f>
        <v>0.73503400216051484</v>
      </c>
      <c r="M148" s="169">
        <f>IF(RES_hhdet_tes!M148=0,"",RES_hhdet_tes!M148/RES_hhdet_fec!M148)</f>
        <v>0.74646236386921561</v>
      </c>
      <c r="N148" s="169">
        <f>IF(RES_hhdet_tes!N148=0,"",RES_hhdet_tes!N148/RES_hhdet_fec!N148)</f>
        <v>0.75388132031549682</v>
      </c>
      <c r="O148" s="169">
        <f>IF(RES_hhdet_tes!O148=0,"",RES_hhdet_tes!O148/RES_hhdet_fec!O148)</f>
        <v>0.75774803070204655</v>
      </c>
      <c r="P148" s="169">
        <f>IF(RES_hhdet_tes!P148=0,"",RES_hhdet_tes!P148/RES_hhdet_fec!P148)</f>
        <v>0.76380045145458397</v>
      </c>
      <c r="Q148" s="169">
        <f>IF(RES_hhdet_tes!Q148=0,"",RES_hhdet_tes!Q148/RES_hhdet_fec!Q148)</f>
        <v>0.76828327398287233</v>
      </c>
    </row>
    <row r="149" spans="1:17" ht="12" customHeight="1" x14ac:dyDescent="0.25">
      <c r="A149" s="167" t="s">
        <v>144</v>
      </c>
      <c r="B149" s="174">
        <f>IF(RES_hhdet_tes!B149=0,"",RES_hhdet_tes!B149/RES_hhdet_fec!B149)</f>
        <v>0.520745175509017</v>
      </c>
      <c r="C149" s="174">
        <f>IF(RES_hhdet_tes!C149=0,"",RES_hhdet_tes!C149/RES_hhdet_fec!C149)</f>
        <v>0.53408591156186014</v>
      </c>
      <c r="D149" s="174">
        <f>IF(RES_hhdet_tes!D149=0,"",RES_hhdet_tes!D149/RES_hhdet_fec!D149)</f>
        <v>0.53568936541436518</v>
      </c>
      <c r="E149" s="174">
        <f>IF(RES_hhdet_tes!E149=0,"",RES_hhdet_tes!E149/RES_hhdet_fec!E149)</f>
        <v>0.54641464007306972</v>
      </c>
      <c r="F149" s="174">
        <f>IF(RES_hhdet_tes!F149=0,"",RES_hhdet_tes!F149/RES_hhdet_fec!F149)</f>
        <v>0.55319626294291679</v>
      </c>
      <c r="G149" s="174">
        <f>IF(RES_hhdet_tes!G149=0,"",RES_hhdet_tes!G149/RES_hhdet_fec!G149)</f>
        <v>0.5583911045263753</v>
      </c>
      <c r="H149" s="174">
        <f>IF(RES_hhdet_tes!H149=0,"",RES_hhdet_tes!H149/RES_hhdet_fec!H149)</f>
        <v>0.56586469844747278</v>
      </c>
      <c r="I149" s="174">
        <f>IF(RES_hhdet_tes!I149=0,"",RES_hhdet_tes!I149/RES_hhdet_fec!I149)</f>
        <v>0.57079854619916148</v>
      </c>
      <c r="J149" s="174">
        <f>IF(RES_hhdet_tes!J149=0,"",RES_hhdet_tes!J149/RES_hhdet_fec!J149)</f>
        <v>0.57683514536074887</v>
      </c>
      <c r="K149" s="174">
        <f>IF(RES_hhdet_tes!K149=0,"",RES_hhdet_tes!K149/RES_hhdet_fec!K149)</f>
        <v>0.58219581127415287</v>
      </c>
      <c r="L149" s="174">
        <f>IF(RES_hhdet_tes!L149=0,"",RES_hhdet_tes!L149/RES_hhdet_fec!L149)</f>
        <v>0.58570860211402653</v>
      </c>
      <c r="M149" s="174" t="str">
        <f>IF(RES_hhdet_tes!M149=0,"",RES_hhdet_tes!M149/RES_hhdet_fec!M149)</f>
        <v/>
      </c>
      <c r="N149" s="174" t="str">
        <f>IF(RES_hhdet_tes!N149=0,"",RES_hhdet_tes!N149/RES_hhdet_fec!N149)</f>
        <v/>
      </c>
      <c r="O149" s="174" t="str">
        <f>IF(RES_hhdet_tes!O149=0,"",RES_hhdet_tes!O149/RES_hhdet_fec!O149)</f>
        <v/>
      </c>
      <c r="P149" s="174" t="str">
        <f>IF(RES_hhdet_tes!P149=0,"",RES_hhdet_tes!P149/RES_hhdet_fec!P149)</f>
        <v/>
      </c>
      <c r="Q149" s="174" t="str">
        <f>IF(RES_hhdet_tes!Q149=0,"",RES_hhdet_tes!Q149/RES_hhdet_fec!Q149)</f>
        <v/>
      </c>
    </row>
    <row r="150" spans="1:17" ht="12" customHeight="1" x14ac:dyDescent="0.25">
      <c r="A150" s="167" t="s">
        <v>143</v>
      </c>
      <c r="B150" s="174">
        <f>IF(RES_hhdet_tes!B150=0,"",RES_hhdet_tes!B150/RES_hhdet_fec!B150)</f>
        <v>0.62559444585940738</v>
      </c>
      <c r="C150" s="174">
        <f>IF(RES_hhdet_tes!C150=0,"",RES_hhdet_tes!C150/RES_hhdet_fec!C150)</f>
        <v>0.61641838056211229</v>
      </c>
      <c r="D150" s="174">
        <f>IF(RES_hhdet_tes!D150=0,"",RES_hhdet_tes!D150/RES_hhdet_fec!D150)</f>
        <v>0.63774332669594991</v>
      </c>
      <c r="E150" s="174">
        <f>IF(RES_hhdet_tes!E150=0,"",RES_hhdet_tes!E150/RES_hhdet_fec!E150)</f>
        <v>0.64704234515087655</v>
      </c>
      <c r="F150" s="174">
        <f>IF(RES_hhdet_tes!F150=0,"",RES_hhdet_tes!F150/RES_hhdet_fec!F150)</f>
        <v>0.6678790046399683</v>
      </c>
      <c r="G150" s="174">
        <f>IF(RES_hhdet_tes!G150=0,"",RES_hhdet_tes!G150/RES_hhdet_fec!G150)</f>
        <v>0.67538247596213374</v>
      </c>
      <c r="H150" s="174">
        <f>IF(RES_hhdet_tes!H150=0,"",RES_hhdet_tes!H150/RES_hhdet_fec!H150)</f>
        <v>0.6782864806131873</v>
      </c>
      <c r="I150" s="174">
        <f>IF(RES_hhdet_tes!I150=0,"",RES_hhdet_tes!I150/RES_hhdet_fec!I150)</f>
        <v>0.68407953200157845</v>
      </c>
      <c r="J150" s="174">
        <f>IF(RES_hhdet_tes!J150=0,"",RES_hhdet_tes!J150/RES_hhdet_fec!J150)</f>
        <v>0.68903405028118814</v>
      </c>
      <c r="K150" s="174">
        <f>IF(RES_hhdet_tes!K150=0,"",RES_hhdet_tes!K150/RES_hhdet_fec!K150)</f>
        <v>0.68991377542746846</v>
      </c>
      <c r="L150" s="174">
        <f>IF(RES_hhdet_tes!L150=0,"",RES_hhdet_tes!L150/RES_hhdet_fec!L150)</f>
        <v>0.69214279864834471</v>
      </c>
      <c r="M150" s="174" t="str">
        <f>IF(RES_hhdet_tes!M150=0,"",RES_hhdet_tes!M150/RES_hhdet_fec!M150)</f>
        <v/>
      </c>
      <c r="N150" s="174" t="str">
        <f>IF(RES_hhdet_tes!N150=0,"",RES_hhdet_tes!N150/RES_hhdet_fec!N150)</f>
        <v/>
      </c>
      <c r="O150" s="174" t="str">
        <f>IF(RES_hhdet_tes!O150=0,"",RES_hhdet_tes!O150/RES_hhdet_fec!O150)</f>
        <v/>
      </c>
      <c r="P150" s="174" t="str">
        <f>IF(RES_hhdet_tes!P150=0,"",RES_hhdet_tes!P150/RES_hhdet_fec!P150)</f>
        <v/>
      </c>
      <c r="Q150" s="174" t="str">
        <f>IF(RES_hhdet_tes!Q150=0,"",RES_hhdet_tes!Q150/RES_hhdet_fec!Q150)</f>
        <v/>
      </c>
    </row>
    <row r="151" spans="1:17" ht="12" customHeight="1" x14ac:dyDescent="0.25">
      <c r="A151" s="166" t="s">
        <v>57</v>
      </c>
      <c r="B151" s="173">
        <f>IF(RES_hhdet_tes!B151=0,"",RES_hhdet_tes!B151/RES_hhdet_fec!B151)</f>
        <v>0.52074517550901678</v>
      </c>
      <c r="C151" s="173">
        <f>IF(RES_hhdet_tes!C151=0,"",RES_hhdet_tes!C151/RES_hhdet_fec!C151)</f>
        <v>0.53408591156185992</v>
      </c>
      <c r="D151" s="173">
        <f>IF(RES_hhdet_tes!D151=0,"",RES_hhdet_tes!D151/RES_hhdet_fec!D151)</f>
        <v>0.53408591156186003</v>
      </c>
      <c r="E151" s="173">
        <f>IF(RES_hhdet_tes!E151=0,"",RES_hhdet_tes!E151/RES_hhdet_fec!E151)</f>
        <v>0.54683067134290897</v>
      </c>
      <c r="F151" s="173">
        <f>IF(RES_hhdet_tes!F151=0,"",RES_hhdet_tes!F151/RES_hhdet_fec!F151)</f>
        <v>0.57094325247346234</v>
      </c>
      <c r="G151" s="173">
        <f>IF(RES_hhdet_tes!G151=0,"",RES_hhdet_tes!G151/RES_hhdet_fec!G151)</f>
        <v>0.57955553315228825</v>
      </c>
      <c r="H151" s="173">
        <f>IF(RES_hhdet_tes!H151=0,"",RES_hhdet_tes!H151/RES_hhdet_fec!H151)</f>
        <v>0.58237537365560321</v>
      </c>
      <c r="I151" s="173">
        <f>IF(RES_hhdet_tes!I151=0,"",RES_hhdet_tes!I151/RES_hhdet_fec!I151)</f>
        <v>0.58876605005114713</v>
      </c>
      <c r="J151" s="173">
        <f>IF(RES_hhdet_tes!J151=0,"",RES_hhdet_tes!J151/RES_hhdet_fec!J151)</f>
        <v>0.59400095635139538</v>
      </c>
      <c r="K151" s="173">
        <f>IF(RES_hhdet_tes!K151=0,"",RES_hhdet_tes!K151/RES_hhdet_fec!K151)</f>
        <v>0.59400095635139594</v>
      </c>
      <c r="L151" s="173">
        <f>IF(RES_hhdet_tes!L151=0,"",RES_hhdet_tes!L151/RES_hhdet_fec!L151)</f>
        <v>0.59603979170218568</v>
      </c>
      <c r="M151" s="173" t="str">
        <f>IF(RES_hhdet_tes!M151=0,"",RES_hhdet_tes!M151/RES_hhdet_fec!M151)</f>
        <v/>
      </c>
      <c r="N151" s="173" t="str">
        <f>IF(RES_hhdet_tes!N151=0,"",RES_hhdet_tes!N151/RES_hhdet_fec!N151)</f>
        <v/>
      </c>
      <c r="O151" s="173" t="str">
        <f>IF(RES_hhdet_tes!O151=0,"",RES_hhdet_tes!O151/RES_hhdet_fec!O151)</f>
        <v/>
      </c>
      <c r="P151" s="173" t="str">
        <f>IF(RES_hhdet_tes!P151=0,"",RES_hhdet_tes!P151/RES_hhdet_fec!P151)</f>
        <v/>
      </c>
      <c r="Q151" s="173" t="str">
        <f>IF(RES_hhdet_tes!Q151=0,"",RES_hhdet_tes!Q151/RES_hhdet_fec!Q151)</f>
        <v/>
      </c>
    </row>
    <row r="152" spans="1:17" ht="12" customHeight="1" x14ac:dyDescent="0.25">
      <c r="A152" s="147" t="s">
        <v>59</v>
      </c>
      <c r="B152" s="172">
        <f>IF(RES_hhdet_tes!B152=0,"",RES_hhdet_tes!B152/RES_hhdet_fec!B152)</f>
        <v>0.99999999999999978</v>
      </c>
      <c r="C152" s="172">
        <f>IF(RES_hhdet_tes!C152=0,"",RES_hhdet_tes!C152/RES_hhdet_fec!C152)</f>
        <v>1.0000000000000004</v>
      </c>
      <c r="D152" s="172">
        <f>IF(RES_hhdet_tes!D152=0,"",RES_hhdet_tes!D152/RES_hhdet_fec!D152)</f>
        <v>1</v>
      </c>
      <c r="E152" s="172">
        <f>IF(RES_hhdet_tes!E152=0,"",RES_hhdet_tes!E152/RES_hhdet_fec!E152)</f>
        <v>0.99999999999999956</v>
      </c>
      <c r="F152" s="172">
        <f>IF(RES_hhdet_tes!F152=0,"",RES_hhdet_tes!F152/RES_hhdet_fec!F152)</f>
        <v>1.0000000000000002</v>
      </c>
      <c r="G152" s="172">
        <f>IF(RES_hhdet_tes!G152=0,"",RES_hhdet_tes!G152/RES_hhdet_fec!G152)</f>
        <v>0.99999999999999967</v>
      </c>
      <c r="H152" s="172">
        <f>IF(RES_hhdet_tes!H152=0,"",RES_hhdet_tes!H152/RES_hhdet_fec!H152)</f>
        <v>1.0000000000000002</v>
      </c>
      <c r="I152" s="172">
        <f>IF(RES_hhdet_tes!I152=0,"",RES_hhdet_tes!I152/RES_hhdet_fec!I152)</f>
        <v>1</v>
      </c>
      <c r="J152" s="172">
        <f>IF(RES_hhdet_tes!J152=0,"",RES_hhdet_tes!J152/RES_hhdet_fec!J152)</f>
        <v>1.0000000000000002</v>
      </c>
      <c r="K152" s="172">
        <f>IF(RES_hhdet_tes!K152=0,"",RES_hhdet_tes!K152/RES_hhdet_fec!K152)</f>
        <v>1</v>
      </c>
      <c r="L152" s="172">
        <f>IF(RES_hhdet_tes!L152=0,"",RES_hhdet_tes!L152/RES_hhdet_fec!L152)</f>
        <v>1.0000000000000004</v>
      </c>
      <c r="M152" s="172" t="str">
        <f>IF(RES_hhdet_tes!M152=0,"",RES_hhdet_tes!M152/RES_hhdet_fec!M152)</f>
        <v/>
      </c>
      <c r="N152" s="172" t="str">
        <f>IF(RES_hhdet_tes!N152=0,"",RES_hhdet_tes!N152/RES_hhdet_fec!N152)</f>
        <v/>
      </c>
      <c r="O152" s="172" t="str">
        <f>IF(RES_hhdet_tes!O152=0,"",RES_hhdet_tes!O152/RES_hhdet_fec!O152)</f>
        <v/>
      </c>
      <c r="P152" s="172" t="str">
        <f>IF(RES_hhdet_tes!P152=0,"",RES_hhdet_tes!P152/RES_hhdet_fec!P152)</f>
        <v/>
      </c>
      <c r="Q152" s="172" t="str">
        <f>IF(RES_hhdet_tes!Q152=0,"",RES_hhdet_tes!Q152/RES_hhdet_fec!Q152)</f>
        <v/>
      </c>
    </row>
    <row r="153" spans="1:17" ht="12" customHeight="1" x14ac:dyDescent="0.25">
      <c r="A153" s="163" t="s">
        <v>142</v>
      </c>
      <c r="B153" s="171">
        <f>IF(RES_hhdet_tes!B153=0,"",RES_hhdet_tes!B153/RES_hhdet_fec!B153)</f>
        <v>0.66539661315040999</v>
      </c>
      <c r="C153" s="171">
        <f>IF(RES_hhdet_tes!C153=0,"",RES_hhdet_tes!C153/RES_hhdet_fec!C153)</f>
        <v>0.67984311395903574</v>
      </c>
      <c r="D153" s="171">
        <f>IF(RES_hhdet_tes!D153=0,"",RES_hhdet_tes!D153/RES_hhdet_fec!D153)</f>
        <v>0.68580208345095639</v>
      </c>
      <c r="E153" s="171">
        <f>IF(RES_hhdet_tes!E153=0,"",RES_hhdet_tes!E153/RES_hhdet_fec!E153)</f>
        <v>0.69553708021268967</v>
      </c>
      <c r="F153" s="171">
        <f>IF(RES_hhdet_tes!F153=0,"",RES_hhdet_tes!F153/RES_hhdet_fec!F153)</f>
        <v>0.70344448327780329</v>
      </c>
      <c r="G153" s="171">
        <f>IF(RES_hhdet_tes!G153=0,"",RES_hhdet_tes!G153/RES_hhdet_fec!G153)</f>
        <v>0.70782514831150256</v>
      </c>
      <c r="H153" s="171">
        <f>IF(RES_hhdet_tes!H153=0,"",RES_hhdet_tes!H153/RES_hhdet_fec!H153)</f>
        <v>0.7146970972434894</v>
      </c>
      <c r="I153" s="171">
        <f>IF(RES_hhdet_tes!I153=0,"",RES_hhdet_tes!I153/RES_hhdet_fec!I153)</f>
        <v>0.71745283788280456</v>
      </c>
      <c r="J153" s="171">
        <f>IF(RES_hhdet_tes!J153=0,"",RES_hhdet_tes!J153/RES_hhdet_fec!J153)</f>
        <v>0.72099541218406427</v>
      </c>
      <c r="K153" s="171">
        <f>IF(RES_hhdet_tes!K153=0,"",RES_hhdet_tes!K153/RES_hhdet_fec!K153)</f>
        <v>0.72711403612308634</v>
      </c>
      <c r="L153" s="171">
        <f>IF(RES_hhdet_tes!L153=0,"",RES_hhdet_tes!L153/RES_hhdet_fec!L153)</f>
        <v>0.73331433915586497</v>
      </c>
      <c r="M153" s="171">
        <f>IF(RES_hhdet_tes!M153=0,"",RES_hhdet_tes!M153/RES_hhdet_fec!M153)</f>
        <v>0.7402494852582614</v>
      </c>
      <c r="N153" s="171">
        <f>IF(RES_hhdet_tes!N153=0,"",RES_hhdet_tes!N153/RES_hhdet_fec!N153)</f>
        <v>0.74703733542626516</v>
      </c>
      <c r="O153" s="171">
        <f>IF(RES_hhdet_tes!O153=0,"",RES_hhdet_tes!O153/RES_hhdet_fec!O153)</f>
        <v>0.75062484739651103</v>
      </c>
      <c r="P153" s="171">
        <f>IF(RES_hhdet_tes!P153=0,"",RES_hhdet_tes!P153/RES_hhdet_fec!P153)</f>
        <v>0.75624171406914908</v>
      </c>
      <c r="Q153" s="171">
        <f>IF(RES_hhdet_tes!Q153=0,"",RES_hhdet_tes!Q153/RES_hhdet_fec!Q153)</f>
        <v>0.76080953502464554</v>
      </c>
    </row>
    <row r="154" spans="1:17" ht="12" customHeight="1" x14ac:dyDescent="0.25">
      <c r="A154" s="161" t="s">
        <v>141</v>
      </c>
      <c r="B154" s="170">
        <f>IF(RES_hhdet_tes!B154=0,"",RES_hhdet_tes!B154/RES_hhdet_fec!B154)</f>
        <v>0.74618818403732523</v>
      </c>
      <c r="C154" s="170">
        <f>IF(RES_hhdet_tes!C154=0,"",RES_hhdet_tes!C154/RES_hhdet_fec!C154)</f>
        <v>0.74113465471389772</v>
      </c>
      <c r="D154" s="170">
        <f>IF(RES_hhdet_tes!D154=0,"",RES_hhdet_tes!D154/RES_hhdet_fec!D154)</f>
        <v>0.77601521926780215</v>
      </c>
      <c r="E154" s="170">
        <f>IF(RES_hhdet_tes!E154=0,"",RES_hhdet_tes!E154/RES_hhdet_fec!E154)</f>
        <v>0.78097674258185956</v>
      </c>
      <c r="F154" s="170">
        <f>IF(RES_hhdet_tes!F154=0,"",RES_hhdet_tes!F154/RES_hhdet_fec!F154)</f>
        <v>0.78552592356091466</v>
      </c>
      <c r="G154" s="170">
        <f>IF(RES_hhdet_tes!G154=0,"",RES_hhdet_tes!G154/RES_hhdet_fec!G154)</f>
        <v>0.78965652721598667</v>
      </c>
      <c r="H154" s="170">
        <f>IF(RES_hhdet_tes!H154=0,"",RES_hhdet_tes!H154/RES_hhdet_fec!H154)</f>
        <v>0.79144732468395329</v>
      </c>
      <c r="I154" s="170">
        <f>IF(RES_hhdet_tes!I154=0,"",RES_hhdet_tes!I154/RES_hhdet_fec!I154)</f>
        <v>0.79814138331653151</v>
      </c>
      <c r="J154" s="170">
        <f>IF(RES_hhdet_tes!J154=0,"",RES_hhdet_tes!J154/RES_hhdet_fec!J154)</f>
        <v>0.80286509272585138</v>
      </c>
      <c r="K154" s="170">
        <f>IF(RES_hhdet_tes!K154=0,"",RES_hhdet_tes!K154/RES_hhdet_fec!K154)</f>
        <v>0.81357368283685982</v>
      </c>
      <c r="L154" s="170">
        <f>IF(RES_hhdet_tes!L154=0,"",RES_hhdet_tes!L154/RES_hhdet_fec!L154)</f>
        <v>0.81519726912131318</v>
      </c>
      <c r="M154" s="170">
        <f>IF(RES_hhdet_tes!M154=0,"",RES_hhdet_tes!M154/RES_hhdet_fec!M154)</f>
        <v>0.81833157728421513</v>
      </c>
      <c r="N154" s="170">
        <f>IF(RES_hhdet_tes!N154=0,"",RES_hhdet_tes!N154/RES_hhdet_fec!N154)</f>
        <v>0.82222612336636125</v>
      </c>
      <c r="O154" s="170">
        <f>IF(RES_hhdet_tes!O154=0,"",RES_hhdet_tes!O154/RES_hhdet_fec!O154)</f>
        <v>0.82189356293061211</v>
      </c>
      <c r="P154" s="170">
        <f>IF(RES_hhdet_tes!P154=0,"",RES_hhdet_tes!P154/RES_hhdet_fec!P154)</f>
        <v>0.82475262069739674</v>
      </c>
      <c r="Q154" s="170">
        <f>IF(RES_hhdet_tes!Q154=0,"",RES_hhdet_tes!Q154/RES_hhdet_fec!Q154)</f>
        <v>0.82529524171537383</v>
      </c>
    </row>
    <row r="155" spans="1:17" ht="12" customHeight="1" x14ac:dyDescent="0.25">
      <c r="A155" s="148" t="s">
        <v>60</v>
      </c>
      <c r="B155" s="73">
        <f>IF(RES_hhdet_tes!B155=0,"",RES_hhdet_tes!B155/RES_hhdet_fec!B155)</f>
        <v>0.66539661315041032</v>
      </c>
      <c r="C155" s="73">
        <f>IF(RES_hhdet_tes!C155=0,"",RES_hhdet_tes!C155/RES_hhdet_fec!C155)</f>
        <v>0.67984311395903574</v>
      </c>
      <c r="D155" s="73">
        <f>IF(RES_hhdet_tes!D155=0,"",RES_hhdet_tes!D155/RES_hhdet_fec!D155)</f>
        <v>0.70086262019754608</v>
      </c>
      <c r="E155" s="73">
        <f>IF(RES_hhdet_tes!E155=0,"",RES_hhdet_tes!E155/RES_hhdet_fec!E155)</f>
        <v>0.70970393237756979</v>
      </c>
      <c r="F155" s="73">
        <f>IF(RES_hhdet_tes!F155=0,"",RES_hhdet_tes!F155/RES_hhdet_fec!F155)</f>
        <v>0.71637021310873594</v>
      </c>
      <c r="G155" s="73">
        <f>IF(RES_hhdet_tes!G155=0,"",RES_hhdet_tes!G155/RES_hhdet_fec!G155)</f>
        <v>0.72023759037763446</v>
      </c>
      <c r="H155" s="73">
        <f>IF(RES_hhdet_tes!H155=0,"",RES_hhdet_tes!H155/RES_hhdet_fec!H155)</f>
        <v>0.72624730404579363</v>
      </c>
      <c r="I155" s="73">
        <f>IF(RES_hhdet_tes!I155=0,"",RES_hhdet_tes!I155/RES_hhdet_fec!I155)</f>
        <v>0.7317246373222196</v>
      </c>
      <c r="J155" s="73">
        <f>IF(RES_hhdet_tes!J155=0,"",RES_hhdet_tes!J155/RES_hhdet_fec!J155)</f>
        <v>0.73827414328062013</v>
      </c>
      <c r="K155" s="73">
        <f>IF(RES_hhdet_tes!K155=0,"",RES_hhdet_tes!K155/RES_hhdet_fec!K155)</f>
        <v>0.74436579617533005</v>
      </c>
      <c r="L155" s="73">
        <f>IF(RES_hhdet_tes!L155=0,"",RES_hhdet_tes!L155/RES_hhdet_fec!L155)</f>
        <v>0.75003558223435474</v>
      </c>
      <c r="M155" s="73">
        <f>IF(RES_hhdet_tes!M155=0,"",RES_hhdet_tes!M155/RES_hhdet_fec!M155)</f>
        <v>0.75435793967228981</v>
      </c>
      <c r="N155" s="73">
        <f>IF(RES_hhdet_tes!N155=0,"",RES_hhdet_tes!N155/RES_hhdet_fec!N155)</f>
        <v>0.75847573856934214</v>
      </c>
      <c r="O155" s="73">
        <f>IF(RES_hhdet_tes!O155=0,"",RES_hhdet_tes!O155/RES_hhdet_fec!O155)</f>
        <v>0.76136528531533842</v>
      </c>
      <c r="P155" s="73">
        <f>IF(RES_hhdet_tes!P155=0,"",RES_hhdet_tes!P155/RES_hhdet_fec!P155)</f>
        <v>0.76545655732480222</v>
      </c>
      <c r="Q155" s="73">
        <f>IF(RES_hhdet_tes!Q155=0,"",RES_hhdet_tes!Q155/RES_hhdet_fec!Q155)</f>
        <v>0.76880963276109593</v>
      </c>
    </row>
    <row r="156" spans="1:17" ht="12" customHeight="1" x14ac:dyDescent="0.25">
      <c r="A156" s="148" t="s">
        <v>59</v>
      </c>
      <c r="B156" s="73">
        <f>IF(RES_hhdet_tes!B156=0,"",RES_hhdet_tes!B156/RES_hhdet_fec!B156)</f>
        <v>1</v>
      </c>
      <c r="C156" s="73">
        <f>IF(RES_hhdet_tes!C156=0,"",RES_hhdet_tes!C156/RES_hhdet_fec!C156)</f>
        <v>1.0000000000000002</v>
      </c>
      <c r="D156" s="73">
        <f>IF(RES_hhdet_tes!D156=0,"",RES_hhdet_tes!D156/RES_hhdet_fec!D156)</f>
        <v>1.0000000000000002</v>
      </c>
      <c r="E156" s="73">
        <f>IF(RES_hhdet_tes!E156=0,"",RES_hhdet_tes!E156/RES_hhdet_fec!E156)</f>
        <v>1</v>
      </c>
      <c r="F156" s="73">
        <f>IF(RES_hhdet_tes!F156=0,"",RES_hhdet_tes!F156/RES_hhdet_fec!F156)</f>
        <v>1</v>
      </c>
      <c r="G156" s="73">
        <f>IF(RES_hhdet_tes!G156=0,"",RES_hhdet_tes!G156/RES_hhdet_fec!G156)</f>
        <v>1</v>
      </c>
      <c r="H156" s="73">
        <f>IF(RES_hhdet_tes!H156=0,"",RES_hhdet_tes!H156/RES_hhdet_fec!H156)</f>
        <v>1</v>
      </c>
      <c r="I156" s="73">
        <f>IF(RES_hhdet_tes!I156=0,"",RES_hhdet_tes!I156/RES_hhdet_fec!I156)</f>
        <v>0.99999999999999978</v>
      </c>
      <c r="J156" s="73">
        <f>IF(RES_hhdet_tes!J156=0,"",RES_hhdet_tes!J156/RES_hhdet_fec!J156)</f>
        <v>1</v>
      </c>
      <c r="K156" s="73">
        <f>IF(RES_hhdet_tes!K156=0,"",RES_hhdet_tes!K156/RES_hhdet_fec!K156)</f>
        <v>1.0000000000000002</v>
      </c>
      <c r="L156" s="73">
        <f>IF(RES_hhdet_tes!L156=0,"",RES_hhdet_tes!L156/RES_hhdet_fec!L156)</f>
        <v>1.0000000000000002</v>
      </c>
      <c r="M156" s="73">
        <f>IF(RES_hhdet_tes!M156=0,"",RES_hhdet_tes!M156/RES_hhdet_fec!M156)</f>
        <v>1</v>
      </c>
      <c r="N156" s="73">
        <f>IF(RES_hhdet_tes!N156=0,"",RES_hhdet_tes!N156/RES_hhdet_fec!N156)</f>
        <v>0.99999999999999989</v>
      </c>
      <c r="O156" s="73">
        <f>IF(RES_hhdet_tes!O156=0,"",RES_hhdet_tes!O156/RES_hhdet_fec!O156)</f>
        <v>1</v>
      </c>
      <c r="P156" s="73">
        <f>IF(RES_hhdet_tes!P156=0,"",RES_hhdet_tes!P156/RES_hhdet_fec!P156)</f>
        <v>1.0000000000000002</v>
      </c>
      <c r="Q156" s="73">
        <f>IF(RES_hhdet_tes!Q156=0,"",RES_hhdet_tes!Q156/RES_hhdet_fec!Q156)</f>
        <v>1.0000000000000002</v>
      </c>
    </row>
    <row r="157" spans="1:17" ht="12" customHeight="1" x14ac:dyDescent="0.25">
      <c r="A157" s="158" t="s">
        <v>62</v>
      </c>
      <c r="B157" s="169">
        <f>IF(RES_hhdet_tes!B157=0,"",RES_hhdet_tes!B157/RES_hhdet_fec!B157)</f>
        <v>0.70513339043229439</v>
      </c>
      <c r="C157" s="169">
        <f>IF(RES_hhdet_tes!C157=0,"",RES_hhdet_tes!C157/RES_hhdet_fec!C157)</f>
        <v>0.70300268835931967</v>
      </c>
      <c r="D157" s="169">
        <f>IF(RES_hhdet_tes!D157=0,"",RES_hhdet_tes!D157/RES_hhdet_fec!D157)</f>
        <v>0.72087461435666422</v>
      </c>
      <c r="E157" s="169">
        <f>IF(RES_hhdet_tes!E157=0,"",RES_hhdet_tes!E157/RES_hhdet_fec!E157)</f>
        <v>0.73384713042095129</v>
      </c>
      <c r="F157" s="169">
        <f>IF(RES_hhdet_tes!F157=0,"",RES_hhdet_tes!F157/RES_hhdet_fec!F157)</f>
        <v>0.72980932211763871</v>
      </c>
      <c r="G157" s="169">
        <f>IF(RES_hhdet_tes!G157=0,"",RES_hhdet_tes!G157/RES_hhdet_fec!G157)</f>
        <v>0.72282445165652665</v>
      </c>
      <c r="H157" s="169">
        <f>IF(RES_hhdet_tes!H157=0,"",RES_hhdet_tes!H157/RES_hhdet_fec!H157)</f>
        <v>0.7030560598255019</v>
      </c>
      <c r="I157" s="169">
        <f>IF(RES_hhdet_tes!I157=0,"",RES_hhdet_tes!I157/RES_hhdet_fec!I157)</f>
        <v>0.75206669269781767</v>
      </c>
      <c r="J157" s="169">
        <f>IF(RES_hhdet_tes!J157=0,"",RES_hhdet_tes!J157/RES_hhdet_fec!J157)</f>
        <v>0.74554481469625644</v>
      </c>
      <c r="K157" s="169">
        <f>IF(RES_hhdet_tes!K157=0,"",RES_hhdet_tes!K157/RES_hhdet_fec!K157)</f>
        <v>0.79811522732670792</v>
      </c>
      <c r="L157" s="169">
        <f>IF(RES_hhdet_tes!L157=0,"",RES_hhdet_tes!L157/RES_hhdet_fec!L157)</f>
        <v>0.77311507854287997</v>
      </c>
      <c r="M157" s="169">
        <f>IF(RES_hhdet_tes!M157=0,"",RES_hhdet_tes!M157/RES_hhdet_fec!M157)</f>
        <v>0.79225830637523964</v>
      </c>
      <c r="N157" s="169">
        <f>IF(RES_hhdet_tes!N157=0,"",RES_hhdet_tes!N157/RES_hhdet_fec!N157)</f>
        <v>0.82493333155506698</v>
      </c>
      <c r="O157" s="169">
        <f>IF(RES_hhdet_tes!O157=0,"",RES_hhdet_tes!O157/RES_hhdet_fec!O157)</f>
        <v>0.73246369862562333</v>
      </c>
      <c r="P157" s="169">
        <f>IF(RES_hhdet_tes!P157=0,"",RES_hhdet_tes!P157/RES_hhdet_fec!P157)</f>
        <v>0.76914756278303986</v>
      </c>
      <c r="Q157" s="169">
        <f>IF(RES_hhdet_tes!Q157=0,"",RES_hhdet_tes!Q157/RES_hhdet_fec!Q157)</f>
        <v>0.77933713026490836</v>
      </c>
    </row>
    <row r="158" spans="1:17" ht="12" customHeight="1" x14ac:dyDescent="0.25">
      <c r="A158" s="23" t="s">
        <v>57</v>
      </c>
      <c r="B158" s="73">
        <f>IF(RES_hhdet_tes!B158=0,"",RES_hhdet_tes!B158/RES_hhdet_fec!B158)</f>
        <v>0.40052208174551296</v>
      </c>
      <c r="C158" s="73">
        <f>IF(RES_hhdet_tes!C158=0,"",RES_hhdet_tes!C158/RES_hhdet_fec!C158)</f>
        <v>0.42126435107132792</v>
      </c>
      <c r="D158" s="73">
        <f>IF(RES_hhdet_tes!D158=0,"",RES_hhdet_tes!D158/RES_hhdet_fec!D158)</f>
        <v>0.42463007779212059</v>
      </c>
      <c r="E158" s="73">
        <f>IF(RES_hhdet_tes!E158=0,"",RES_hhdet_tes!E158/RES_hhdet_fec!E158)</f>
        <v>0.43232615464839219</v>
      </c>
      <c r="F158" s="73">
        <f>IF(RES_hhdet_tes!F158=0,"",RES_hhdet_tes!F158/RES_hhdet_fec!F158)</f>
        <v>0.44088314252438171</v>
      </c>
      <c r="G158" s="73">
        <f>IF(RES_hhdet_tes!G158=0,"",RES_hhdet_tes!G158/RES_hhdet_fec!G158)</f>
        <v>0.44521743561286986</v>
      </c>
      <c r="H158" s="73">
        <f>IF(RES_hhdet_tes!H158=0,"",RES_hhdet_tes!H158/RES_hhdet_fec!H158)</f>
        <v>0.4517502053365523</v>
      </c>
      <c r="I158" s="73">
        <f>IF(RES_hhdet_tes!I158=0,"",RES_hhdet_tes!I158/RES_hhdet_fec!I158)</f>
        <v>0.45694957324651364</v>
      </c>
      <c r="J158" s="73">
        <f>IF(RES_hhdet_tes!J158=0,"",RES_hhdet_tes!J158/RES_hhdet_fec!J158)</f>
        <v>0.45880896629751555</v>
      </c>
      <c r="K158" s="73">
        <f>IF(RES_hhdet_tes!K158=0,"",RES_hhdet_tes!K158/RES_hhdet_fec!K158)</f>
        <v>0.46195344101861896</v>
      </c>
      <c r="L158" s="73">
        <f>IF(RES_hhdet_tes!L158=0,"",RES_hhdet_tes!L158/RES_hhdet_fec!L158)</f>
        <v>0.46844742027122133</v>
      </c>
      <c r="M158" s="73">
        <f>IF(RES_hhdet_tes!M158=0,"",RES_hhdet_tes!M158/RES_hhdet_fec!M158)</f>
        <v>0.46915479053042569</v>
      </c>
      <c r="N158" s="73">
        <f>IF(RES_hhdet_tes!N158=0,"",RES_hhdet_tes!N158/RES_hhdet_fec!N158)</f>
        <v>0.47300148586730872</v>
      </c>
      <c r="O158" s="73">
        <f>IF(RES_hhdet_tes!O158=0,"",RES_hhdet_tes!O158/RES_hhdet_fec!O158)</f>
        <v>0.47948661775787849</v>
      </c>
      <c r="P158" s="73">
        <f>IF(RES_hhdet_tes!P158=0,"",RES_hhdet_tes!P158/RES_hhdet_fec!P158)</f>
        <v>0.47984842562328639</v>
      </c>
      <c r="Q158" s="73">
        <f>IF(RES_hhdet_tes!Q158=0,"",RES_hhdet_tes!Q158/RES_hhdet_fec!Q158)</f>
        <v>0.48121872062737658</v>
      </c>
    </row>
    <row r="159" spans="1:17" ht="12" customHeight="1" x14ac:dyDescent="0.25">
      <c r="A159" s="29" t="s">
        <v>140</v>
      </c>
      <c r="B159" s="65">
        <f>IF(RES_hhdet_tes!B159=0,"",RES_hhdet_tes!B159/RES_hhdet_fec!B159)</f>
        <v>0.78497631688479608</v>
      </c>
      <c r="C159" s="65">
        <f>IF(RES_hhdet_tes!C159=0,"",RES_hhdet_tes!C159/RES_hhdet_fec!C159)</f>
        <v>0.79702308626970397</v>
      </c>
      <c r="D159" s="65">
        <f>IF(RES_hhdet_tes!D159=0,"",RES_hhdet_tes!D159/RES_hhdet_fec!D159)</f>
        <v>0.80264183725989968</v>
      </c>
      <c r="E159" s="65">
        <f>IF(RES_hhdet_tes!E159=0,"",RES_hhdet_tes!E159/RES_hhdet_fec!E159)</f>
        <v>0.81120237452141342</v>
      </c>
      <c r="F159" s="65">
        <f>IF(RES_hhdet_tes!F159=0,"",RES_hhdet_tes!F159/RES_hhdet_fec!F159)</f>
        <v>0.81729724667479753</v>
      </c>
      <c r="G159" s="65">
        <f>IF(RES_hhdet_tes!G159=0,"",RES_hhdet_tes!G159/RES_hhdet_fec!G159)</f>
        <v>0.82074193423158981</v>
      </c>
      <c r="H159" s="65">
        <f>IF(RES_hhdet_tes!H159=0,"",RES_hhdet_tes!H159/RES_hhdet_fec!H159)</f>
        <v>0.82532885126505728</v>
      </c>
      <c r="I159" s="65">
        <f>IF(RES_hhdet_tes!I159=0,"",RES_hhdet_tes!I159/RES_hhdet_fec!I159)</f>
        <v>0.82922414361789443</v>
      </c>
      <c r="J159" s="65">
        <f>IF(RES_hhdet_tes!J159=0,"",RES_hhdet_tes!J159/RES_hhdet_fec!J159)</f>
        <v>0.83188764405853777</v>
      </c>
      <c r="K159" s="65">
        <f>IF(RES_hhdet_tes!K159=0,"",RES_hhdet_tes!K159/RES_hhdet_fec!K159)</f>
        <v>0.83649801768411469</v>
      </c>
      <c r="L159" s="65">
        <f>IF(RES_hhdet_tes!L159=0,"",RES_hhdet_tes!L159/RES_hhdet_fec!L159)</f>
        <v>0.83957906349518874</v>
      </c>
      <c r="M159" s="65">
        <f>IF(RES_hhdet_tes!M159=0,"",RES_hhdet_tes!M159/RES_hhdet_fec!M159)</f>
        <v>0.84418320867301799</v>
      </c>
      <c r="N159" s="65">
        <f>IF(RES_hhdet_tes!N159=0,"",RES_hhdet_tes!N159/RES_hhdet_fec!N159)</f>
        <v>0.84835801505927255</v>
      </c>
      <c r="O159" s="65">
        <f>IF(RES_hhdet_tes!O159=0,"",RES_hhdet_tes!O159/RES_hhdet_fec!O159)</f>
        <v>0.8509958059517726</v>
      </c>
      <c r="P159" s="65">
        <f>IF(RES_hhdet_tes!P159=0,"",RES_hhdet_tes!P159/RES_hhdet_fec!P159)</f>
        <v>0.85318960250806219</v>
      </c>
      <c r="Q159" s="65">
        <f>IF(RES_hhdet_tes!Q159=0,"",RES_hhdet_tes!Q159/RES_hhdet_fec!Q159)</f>
        <v>0.85557503245277344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>
        <f>IF(RES_hhdet_tes!B161=0,"",RES_hhdet_tes!B161/RES_hhdet_fec!B161)</f>
        <v>0.70173386246943603</v>
      </c>
      <c r="C161" s="175">
        <f>IF(RES_hhdet_tes!C161=0,"",RES_hhdet_tes!C161/RES_hhdet_fec!C161)</f>
        <v>0.70442615621344673</v>
      </c>
      <c r="D161" s="175">
        <f>IF(RES_hhdet_tes!D161=0,"",RES_hhdet_tes!D161/RES_hhdet_fec!D161)</f>
        <v>0.70867793440989124</v>
      </c>
      <c r="E161" s="175">
        <f>IF(RES_hhdet_tes!E161=0,"",RES_hhdet_tes!E161/RES_hhdet_fec!E161)</f>
        <v>0.71328916086514793</v>
      </c>
      <c r="F161" s="175">
        <f>IF(RES_hhdet_tes!F161=0,"",RES_hhdet_tes!F161/RES_hhdet_fec!F161)</f>
        <v>0.71772346486375926</v>
      </c>
      <c r="G161" s="175">
        <f>IF(RES_hhdet_tes!G161=0,"",RES_hhdet_tes!G161/RES_hhdet_fec!G161)</f>
        <v>0.72143437433357527</v>
      </c>
      <c r="H161" s="175">
        <f>IF(RES_hhdet_tes!H161=0,"",RES_hhdet_tes!H161/RES_hhdet_fec!H161)</f>
        <v>0.72547925790694046</v>
      </c>
      <c r="I161" s="175">
        <f>IF(RES_hhdet_tes!I161=0,"",RES_hhdet_tes!I161/RES_hhdet_fec!I161)</f>
        <v>0.73168132346230508</v>
      </c>
      <c r="J161" s="175">
        <f>IF(RES_hhdet_tes!J161=0,"",RES_hhdet_tes!J161/RES_hhdet_fec!J161)</f>
        <v>0.73745031376511205</v>
      </c>
      <c r="K161" s="175">
        <f>IF(RES_hhdet_tes!K161=0,"",RES_hhdet_tes!K161/RES_hhdet_fec!K161)</f>
        <v>0.74760460055985545</v>
      </c>
      <c r="L161" s="175">
        <f>IF(RES_hhdet_tes!L161=0,"",RES_hhdet_tes!L161/RES_hhdet_fec!L161)</f>
        <v>0.75397091965831475</v>
      </c>
      <c r="M161" s="175">
        <f>IF(RES_hhdet_tes!M161=0,"",RES_hhdet_tes!M161/RES_hhdet_fec!M161)</f>
        <v>0.76268675125993368</v>
      </c>
      <c r="N161" s="175">
        <f>IF(RES_hhdet_tes!N161=0,"",RES_hhdet_tes!N161/RES_hhdet_fec!N161)</f>
        <v>0.76928686524195822</v>
      </c>
      <c r="O161" s="175">
        <f>IF(RES_hhdet_tes!O161=0,"",RES_hhdet_tes!O161/RES_hhdet_fec!O161)</f>
        <v>0.75734873079981235</v>
      </c>
      <c r="P161" s="175">
        <f>IF(RES_hhdet_tes!P161=0,"",RES_hhdet_tes!P161/RES_hhdet_fec!P161)</f>
        <v>0.76180467024402843</v>
      </c>
      <c r="Q161" s="175">
        <f>IF(RES_hhdet_tes!Q161=0,"",RES_hhdet_tes!Q161/RES_hhdet_fec!Q161)</f>
        <v>0.76475735597601258</v>
      </c>
    </row>
    <row r="162" spans="1:17" ht="12.95" customHeight="1" x14ac:dyDescent="0.25">
      <c r="A162" s="158" t="s">
        <v>65</v>
      </c>
      <c r="B162" s="169">
        <f>IF(RES_hhdet_tes!B162=0,"",RES_hhdet_tes!B162/RES_hhdet_fec!B162)</f>
        <v>0.72264125702688986</v>
      </c>
      <c r="C162" s="169">
        <f>IF(RES_hhdet_tes!C162=0,"",RES_hhdet_tes!C162/RES_hhdet_fec!C162)</f>
        <v>0.7254063935030618</v>
      </c>
      <c r="D162" s="169">
        <f>IF(RES_hhdet_tes!D162=0,"",RES_hhdet_tes!D162/RES_hhdet_fec!D162)</f>
        <v>0.72842764942874916</v>
      </c>
      <c r="E162" s="169">
        <f>IF(RES_hhdet_tes!E162=0,"",RES_hhdet_tes!E162/RES_hhdet_fec!E162)</f>
        <v>0.73212553843267436</v>
      </c>
      <c r="F162" s="169">
        <f>IF(RES_hhdet_tes!F162=0,"",RES_hhdet_tes!F162/RES_hhdet_fec!F162)</f>
        <v>0.73543303929852111</v>
      </c>
      <c r="G162" s="169">
        <f>IF(RES_hhdet_tes!G162=0,"",RES_hhdet_tes!G162/RES_hhdet_fec!G162)</f>
        <v>0.73866122372103915</v>
      </c>
      <c r="H162" s="169">
        <f>IF(RES_hhdet_tes!H162=0,"",RES_hhdet_tes!H162/RES_hhdet_fec!H162)</f>
        <v>0.74226359281216625</v>
      </c>
      <c r="I162" s="169">
        <f>IF(RES_hhdet_tes!I162=0,"",RES_hhdet_tes!I162/RES_hhdet_fec!I162)</f>
        <v>0.74611797807667224</v>
      </c>
      <c r="J162" s="169">
        <f>IF(RES_hhdet_tes!J162=0,"",RES_hhdet_tes!J162/RES_hhdet_fec!J162)</f>
        <v>0.74991036350138707</v>
      </c>
      <c r="K162" s="169">
        <f>IF(RES_hhdet_tes!K162=0,"",RES_hhdet_tes!K162/RES_hhdet_fec!K162)</f>
        <v>0.75492022424689609</v>
      </c>
      <c r="L162" s="169">
        <f>IF(RES_hhdet_tes!L162=0,"",RES_hhdet_tes!L162/RES_hhdet_fec!L162)</f>
        <v>0.75951434494584291</v>
      </c>
      <c r="M162" s="169">
        <f>IF(RES_hhdet_tes!M162=0,"",RES_hhdet_tes!M162/RES_hhdet_fec!M162)</f>
        <v>0.76438447634999285</v>
      </c>
      <c r="N162" s="169">
        <f>IF(RES_hhdet_tes!N162=0,"",RES_hhdet_tes!N162/RES_hhdet_fec!N162)</f>
        <v>0.76934298867750772</v>
      </c>
      <c r="O162" s="169">
        <f>IF(RES_hhdet_tes!O162=0,"",RES_hhdet_tes!O162/RES_hhdet_fec!O162)</f>
        <v>0.77466811621344844</v>
      </c>
      <c r="P162" s="169">
        <f>IF(RES_hhdet_tes!P162=0,"",RES_hhdet_tes!P162/RES_hhdet_fec!P162)</f>
        <v>0.78029330773727423</v>
      </c>
      <c r="Q162" s="169">
        <f>IF(RES_hhdet_tes!Q162=0,"",RES_hhdet_tes!Q162/RES_hhdet_fec!Q162)</f>
        <v>0.78514900982580826</v>
      </c>
    </row>
    <row r="163" spans="1:17" ht="12" customHeight="1" x14ac:dyDescent="0.25">
      <c r="A163" s="23" t="s">
        <v>60</v>
      </c>
      <c r="B163" s="65">
        <f>IF(RES_hhdet_tes!B163=0,"",RES_hhdet_tes!B163/RES_hhdet_fec!B163)</f>
        <v>0.72264125702688986</v>
      </c>
      <c r="C163" s="65">
        <f>IF(RES_hhdet_tes!C163=0,"",RES_hhdet_tes!C163/RES_hhdet_fec!C163)</f>
        <v>0.7254063935030618</v>
      </c>
      <c r="D163" s="65">
        <f>IF(RES_hhdet_tes!D163=0,"",RES_hhdet_tes!D163/RES_hhdet_fec!D163)</f>
        <v>0.72842764942874916</v>
      </c>
      <c r="E163" s="65">
        <f>IF(RES_hhdet_tes!E163=0,"",RES_hhdet_tes!E163/RES_hhdet_fec!E163)</f>
        <v>0.73212553843267436</v>
      </c>
      <c r="F163" s="65">
        <f>IF(RES_hhdet_tes!F163=0,"",RES_hhdet_tes!F163/RES_hhdet_fec!F163)</f>
        <v>0.73543303929852111</v>
      </c>
      <c r="G163" s="65">
        <f>IF(RES_hhdet_tes!G163=0,"",RES_hhdet_tes!G163/RES_hhdet_fec!G163)</f>
        <v>0.73866122372103915</v>
      </c>
      <c r="H163" s="65">
        <f>IF(RES_hhdet_tes!H163=0,"",RES_hhdet_tes!H163/RES_hhdet_fec!H163)</f>
        <v>0.74226359281216625</v>
      </c>
      <c r="I163" s="65">
        <f>IF(RES_hhdet_tes!I163=0,"",RES_hhdet_tes!I163/RES_hhdet_fec!I163)</f>
        <v>0.74611797807667224</v>
      </c>
      <c r="J163" s="65">
        <f>IF(RES_hhdet_tes!J163=0,"",RES_hhdet_tes!J163/RES_hhdet_fec!J163)</f>
        <v>0.74991036350138707</v>
      </c>
      <c r="K163" s="65">
        <f>IF(RES_hhdet_tes!K163=0,"",RES_hhdet_tes!K163/RES_hhdet_fec!K163)</f>
        <v>0.75492022424689609</v>
      </c>
      <c r="L163" s="65">
        <f>IF(RES_hhdet_tes!L163=0,"",RES_hhdet_tes!L163/RES_hhdet_fec!L163)</f>
        <v>0.75951434494584291</v>
      </c>
      <c r="M163" s="65">
        <f>IF(RES_hhdet_tes!M163=0,"",RES_hhdet_tes!M163/RES_hhdet_fec!M163)</f>
        <v>0.76438447634999285</v>
      </c>
      <c r="N163" s="65">
        <f>IF(RES_hhdet_tes!N163=0,"",RES_hhdet_tes!N163/RES_hhdet_fec!N163)</f>
        <v>0.76934298867750772</v>
      </c>
      <c r="O163" s="65">
        <f>IF(RES_hhdet_tes!O163=0,"",RES_hhdet_tes!O163/RES_hhdet_fec!O163)</f>
        <v>0.77466811621344844</v>
      </c>
      <c r="P163" s="65">
        <f>IF(RES_hhdet_tes!P163=0,"",RES_hhdet_tes!P163/RES_hhdet_fec!P163)</f>
        <v>0.78029330773727423</v>
      </c>
      <c r="Q163" s="65">
        <f>IF(RES_hhdet_tes!Q163=0,"",RES_hhdet_tes!Q163/RES_hhdet_fec!Q163)</f>
        <v>0.78514900982580826</v>
      </c>
    </row>
    <row r="164" spans="1:17" ht="12.95" customHeight="1" x14ac:dyDescent="0.25">
      <c r="A164" s="158" t="s">
        <v>112</v>
      </c>
      <c r="B164" s="169">
        <f>IF(RES_hhdet_tes!B164=0,"",RES_hhdet_tes!B164/RES_hhdet_fec!B164)</f>
        <v>1.6074362296711271</v>
      </c>
      <c r="C164" s="169">
        <f>IF(RES_hhdet_tes!C164=0,"",RES_hhdet_tes!C164/RES_hhdet_fec!C164)</f>
        <v>1.6717305097831856</v>
      </c>
      <c r="D164" s="169">
        <f>IF(RES_hhdet_tes!D164=0,"",RES_hhdet_tes!D164/RES_hhdet_fec!D164)</f>
        <v>1.7327351600164118</v>
      </c>
      <c r="E164" s="169">
        <f>IF(RES_hhdet_tes!E164=0,"",RES_hhdet_tes!E164/RES_hhdet_fec!E164)</f>
        <v>1.7843187396869202</v>
      </c>
      <c r="F164" s="169">
        <f>IF(RES_hhdet_tes!F164=0,"",RES_hhdet_tes!F164/RES_hhdet_fec!F164)</f>
        <v>1.8469137649734289</v>
      </c>
      <c r="G164" s="169">
        <f>IF(RES_hhdet_tes!G164=0,"",RES_hhdet_tes!G164/RES_hhdet_fec!G164)</f>
        <v>1.9432231532709765</v>
      </c>
      <c r="H164" s="169">
        <f>IF(RES_hhdet_tes!H164=0,"",RES_hhdet_tes!H164/RES_hhdet_fec!H164)</f>
        <v>2.0258631188638718</v>
      </c>
      <c r="I164" s="169">
        <f>IF(RES_hhdet_tes!I164=0,"",RES_hhdet_tes!I164/RES_hhdet_fec!I164)</f>
        <v>2.1334270443934735</v>
      </c>
      <c r="J164" s="169">
        <f>IF(RES_hhdet_tes!J164=0,"",RES_hhdet_tes!J164/RES_hhdet_fec!J164)</f>
        <v>2.2208595631781374</v>
      </c>
      <c r="K164" s="169">
        <f>IF(RES_hhdet_tes!K164=0,"",RES_hhdet_tes!K164/RES_hhdet_fec!K164)</f>
        <v>2.3728225646613619</v>
      </c>
      <c r="L164" s="169">
        <f>IF(RES_hhdet_tes!L164=0,"",RES_hhdet_tes!L164/RES_hhdet_fec!L164)</f>
        <v>2.4936971862797268</v>
      </c>
      <c r="M164" s="169">
        <f>IF(RES_hhdet_tes!M164=0,"",RES_hhdet_tes!M164/RES_hhdet_fec!M164)</f>
        <v>2.6116598621197205</v>
      </c>
      <c r="N164" s="169">
        <f>IF(RES_hhdet_tes!N164=0,"",RES_hhdet_tes!N164/RES_hhdet_fec!N164)</f>
        <v>2.7316022713247472</v>
      </c>
      <c r="O164" s="169">
        <f>IF(RES_hhdet_tes!O164=0,"",RES_hhdet_tes!O164/RES_hhdet_fec!O164)</f>
        <v>2.8795238545774051</v>
      </c>
      <c r="P164" s="169">
        <f>IF(RES_hhdet_tes!P164=0,"",RES_hhdet_tes!P164/RES_hhdet_fec!P164)</f>
        <v>3.0158527198321496</v>
      </c>
      <c r="Q164" s="169">
        <f>IF(RES_hhdet_tes!Q164=0,"",RES_hhdet_tes!Q164/RES_hhdet_fec!Q164)</f>
        <v>3.1008579935543588</v>
      </c>
    </row>
    <row r="165" spans="1:17" ht="12" customHeight="1" x14ac:dyDescent="0.25">
      <c r="A165" s="23" t="s">
        <v>60</v>
      </c>
      <c r="B165" s="73">
        <f>IF(RES_hhdet_tes!B165=0,"",RES_hhdet_tes!B165/RES_hhdet_fec!B165)</f>
        <v>1.6074362296711271</v>
      </c>
      <c r="C165" s="73">
        <f>IF(RES_hhdet_tes!C165=0,"",RES_hhdet_tes!C165/RES_hhdet_fec!C165)</f>
        <v>1.6717305097831856</v>
      </c>
      <c r="D165" s="73">
        <f>IF(RES_hhdet_tes!D165=0,"",RES_hhdet_tes!D165/RES_hhdet_fec!D165)</f>
        <v>1.7327351600164118</v>
      </c>
      <c r="E165" s="73">
        <f>IF(RES_hhdet_tes!E165=0,"",RES_hhdet_tes!E165/RES_hhdet_fec!E165)</f>
        <v>1.7843187396869202</v>
      </c>
      <c r="F165" s="73">
        <f>IF(RES_hhdet_tes!F165=0,"",RES_hhdet_tes!F165/RES_hhdet_fec!F165)</f>
        <v>1.8469137649734289</v>
      </c>
      <c r="G165" s="73">
        <f>IF(RES_hhdet_tes!G165=0,"",RES_hhdet_tes!G165/RES_hhdet_fec!G165)</f>
        <v>1.9432231532709765</v>
      </c>
      <c r="H165" s="73">
        <f>IF(RES_hhdet_tes!H165=0,"",RES_hhdet_tes!H165/RES_hhdet_fec!H165)</f>
        <v>2.0258631188638718</v>
      </c>
      <c r="I165" s="73">
        <f>IF(RES_hhdet_tes!I165=0,"",RES_hhdet_tes!I165/RES_hhdet_fec!I165)</f>
        <v>2.1334270443934735</v>
      </c>
      <c r="J165" s="73">
        <f>IF(RES_hhdet_tes!J165=0,"",RES_hhdet_tes!J165/RES_hhdet_fec!J165)</f>
        <v>2.2208595631781374</v>
      </c>
      <c r="K165" s="73">
        <f>IF(RES_hhdet_tes!K165=0,"",RES_hhdet_tes!K165/RES_hhdet_fec!K165)</f>
        <v>2.3728225646613619</v>
      </c>
      <c r="L165" s="73">
        <f>IF(RES_hhdet_tes!L165=0,"",RES_hhdet_tes!L165/RES_hhdet_fec!L165)</f>
        <v>2.4936971862797268</v>
      </c>
      <c r="M165" s="73">
        <f>IF(RES_hhdet_tes!M165=0,"",RES_hhdet_tes!M165/RES_hhdet_fec!M165)</f>
        <v>2.6116598621197205</v>
      </c>
      <c r="N165" s="73">
        <f>IF(RES_hhdet_tes!N165=0,"",RES_hhdet_tes!N165/RES_hhdet_fec!N165)</f>
        <v>2.7316022713247472</v>
      </c>
      <c r="O165" s="73">
        <f>IF(RES_hhdet_tes!O165=0,"",RES_hhdet_tes!O165/RES_hhdet_fec!O165)</f>
        <v>2.8795238545774051</v>
      </c>
      <c r="P165" s="73">
        <f>IF(RES_hhdet_tes!P165=0,"",RES_hhdet_tes!P165/RES_hhdet_fec!P165)</f>
        <v>3.0158527198321496</v>
      </c>
      <c r="Q165" s="73">
        <f>IF(RES_hhdet_tes!Q165=0,"",RES_hhdet_tes!Q165/RES_hhdet_fec!Q165)</f>
        <v>3.1008579935543588</v>
      </c>
    </row>
    <row r="166" spans="1:17" ht="12" customHeight="1" x14ac:dyDescent="0.25">
      <c r="A166" s="158" t="s">
        <v>63</v>
      </c>
      <c r="B166" s="169">
        <f>IF(RES_hhdet_tes!B166=0,"",RES_hhdet_tes!B166/RES_hhdet_fec!B166)</f>
        <v>0.62047808907973456</v>
      </c>
      <c r="C166" s="169">
        <f>IF(RES_hhdet_tes!C166=0,"",RES_hhdet_tes!C166/RES_hhdet_fec!C166)</f>
        <v>0.62058045702027864</v>
      </c>
      <c r="D166" s="169">
        <f>IF(RES_hhdet_tes!D166=0,"",RES_hhdet_tes!D166/RES_hhdet_fec!D166)</f>
        <v>0.63158371781253619</v>
      </c>
      <c r="E166" s="169">
        <f>IF(RES_hhdet_tes!E166=0,"",RES_hhdet_tes!E166/RES_hhdet_fec!E166)</f>
        <v>0.63511780532778694</v>
      </c>
      <c r="F166" s="169">
        <f>IF(RES_hhdet_tes!F166=0,"",RES_hhdet_tes!F166/RES_hhdet_fec!F166)</f>
        <v>0.64224161375394762</v>
      </c>
      <c r="G166" s="169">
        <f>IF(RES_hhdet_tes!G166=0,"",RES_hhdet_tes!G166/RES_hhdet_fec!G166)</f>
        <v>0.65050632720314083</v>
      </c>
      <c r="H166" s="169">
        <f>IF(RES_hhdet_tes!H166=0,"",RES_hhdet_tes!H166/RES_hhdet_fec!H166)</f>
        <v>0.65852022021087275</v>
      </c>
      <c r="I166" s="169">
        <f>IF(RES_hhdet_tes!I166=0,"",RES_hhdet_tes!I166/RES_hhdet_fec!I166)</f>
        <v>0.66926324312794061</v>
      </c>
      <c r="J166" s="169">
        <f>IF(RES_hhdet_tes!J166=0,"",RES_hhdet_tes!J166/RES_hhdet_fec!J166)</f>
        <v>0.68161214335105025</v>
      </c>
      <c r="K166" s="169">
        <f>IF(RES_hhdet_tes!K166=0,"",RES_hhdet_tes!K166/RES_hhdet_fec!K166)</f>
        <v>0.70368768828379824</v>
      </c>
      <c r="L166" s="169">
        <f>IF(RES_hhdet_tes!L166=0,"",RES_hhdet_tes!L166/RES_hhdet_fec!L166)</f>
        <v>0.72279047889060366</v>
      </c>
      <c r="M166" s="169">
        <f>IF(RES_hhdet_tes!M166=0,"",RES_hhdet_tes!M166/RES_hhdet_fec!M166)</f>
        <v>0.7454401339290968</v>
      </c>
      <c r="N166" s="169">
        <f>IF(RES_hhdet_tes!N166=0,"",RES_hhdet_tes!N166/RES_hhdet_fec!N166)</f>
        <v>0.74983640230803161</v>
      </c>
      <c r="O166" s="169">
        <f>IF(RES_hhdet_tes!O166=0,"",RES_hhdet_tes!O166/RES_hhdet_fec!O166)</f>
        <v>0.70580879690006026</v>
      </c>
      <c r="P166" s="169">
        <f>IF(RES_hhdet_tes!P166=0,"",RES_hhdet_tes!P166/RES_hhdet_fec!P166)</f>
        <v>0.70229067602168405</v>
      </c>
      <c r="Q166" s="169">
        <f>IF(RES_hhdet_tes!Q166=0,"",RES_hhdet_tes!Q166/RES_hhdet_fec!Q166)</f>
        <v>0.6927991923295197</v>
      </c>
    </row>
    <row r="167" spans="1:17" ht="12" customHeight="1" x14ac:dyDescent="0.25">
      <c r="A167" s="167" t="s">
        <v>144</v>
      </c>
      <c r="B167" s="174">
        <f>IF(RES_hhdet_tes!B167=0,"",RES_hhdet_tes!B167/RES_hhdet_fec!B167)</f>
        <v>0.52074517550901678</v>
      </c>
      <c r="C167" s="174">
        <f>IF(RES_hhdet_tes!C167=0,"",RES_hhdet_tes!C167/RES_hhdet_fec!C167)</f>
        <v>0.53404640471567622</v>
      </c>
      <c r="D167" s="174">
        <f>IF(RES_hhdet_tes!D167=0,"",RES_hhdet_tes!D167/RES_hhdet_fec!D167)</f>
        <v>0.53565604337920047</v>
      </c>
      <c r="E167" s="174">
        <f>IF(RES_hhdet_tes!E167=0,"",RES_hhdet_tes!E167/RES_hhdet_fec!E167)</f>
        <v>0.54638472704971131</v>
      </c>
      <c r="F167" s="174">
        <f>IF(RES_hhdet_tes!F167=0,"",RES_hhdet_tes!F167/RES_hhdet_fec!F167)</f>
        <v>0.55320220706489331</v>
      </c>
      <c r="G167" s="174">
        <f>IF(RES_hhdet_tes!G167=0,"",RES_hhdet_tes!G167/RES_hhdet_fec!G167)</f>
        <v>0.55843589189410769</v>
      </c>
      <c r="H167" s="174">
        <f>IF(RES_hhdet_tes!H167=0,"",RES_hhdet_tes!H167/RES_hhdet_fec!H167)</f>
        <v>0.56585405462669336</v>
      </c>
      <c r="I167" s="174">
        <f>IF(RES_hhdet_tes!I167=0,"",RES_hhdet_tes!I167/RES_hhdet_fec!I167)</f>
        <v>0.57081679495419146</v>
      </c>
      <c r="J167" s="174">
        <f>IF(RES_hhdet_tes!J167=0,"",RES_hhdet_tes!J167/RES_hhdet_fec!J167)</f>
        <v>0.57684407598287979</v>
      </c>
      <c r="K167" s="174">
        <f>IF(RES_hhdet_tes!K167=0,"",RES_hhdet_tes!K167/RES_hhdet_fec!K167)</f>
        <v>0.58221788750761205</v>
      </c>
      <c r="L167" s="174">
        <f>IF(RES_hhdet_tes!L167=0,"",RES_hhdet_tes!L167/RES_hhdet_fec!L167)</f>
        <v>0.58571966813914766</v>
      </c>
      <c r="M167" s="174" t="str">
        <f>IF(RES_hhdet_tes!M167=0,"",RES_hhdet_tes!M167/RES_hhdet_fec!M167)</f>
        <v/>
      </c>
      <c r="N167" s="174" t="str">
        <f>IF(RES_hhdet_tes!N167=0,"",RES_hhdet_tes!N167/RES_hhdet_fec!N167)</f>
        <v/>
      </c>
      <c r="O167" s="174">
        <f>IF(RES_hhdet_tes!O167=0,"",RES_hhdet_tes!O167/RES_hhdet_fec!O167)</f>
        <v>0.61709720733874074</v>
      </c>
      <c r="P167" s="174">
        <f>IF(RES_hhdet_tes!P167=0,"",RES_hhdet_tes!P167/RES_hhdet_fec!P167)</f>
        <v>0.61736730094038605</v>
      </c>
      <c r="Q167" s="174">
        <f>IF(RES_hhdet_tes!Q167=0,"",RES_hhdet_tes!Q167/RES_hhdet_fec!Q167)</f>
        <v>0.61821482952114559</v>
      </c>
    </row>
    <row r="168" spans="1:17" ht="12" customHeight="1" x14ac:dyDescent="0.25">
      <c r="A168" s="167" t="s">
        <v>143</v>
      </c>
      <c r="B168" s="174">
        <f>IF(RES_hhdet_tes!B168=0,"",RES_hhdet_tes!B168/RES_hhdet_fec!B168)</f>
        <v>0.62559444585940738</v>
      </c>
      <c r="C168" s="174">
        <f>IF(RES_hhdet_tes!C168=0,"",RES_hhdet_tes!C168/RES_hhdet_fec!C168)</f>
        <v>0.62278334552934478</v>
      </c>
      <c r="D168" s="174">
        <f>IF(RES_hhdet_tes!D168=0,"",RES_hhdet_tes!D168/RES_hhdet_fec!D168)</f>
        <v>0.65092804451877362</v>
      </c>
      <c r="E168" s="174">
        <f>IF(RES_hhdet_tes!E168=0,"",RES_hhdet_tes!E168/RES_hhdet_fec!E168)</f>
        <v>0.66245529826405103</v>
      </c>
      <c r="F168" s="174">
        <f>IF(RES_hhdet_tes!F168=0,"",RES_hhdet_tes!F168/RES_hhdet_fec!F168)</f>
        <v>0.67156427390270546</v>
      </c>
      <c r="G168" s="174">
        <f>IF(RES_hhdet_tes!G168=0,"",RES_hhdet_tes!G168/RES_hhdet_fec!G168)</f>
        <v>0.67523606826698923</v>
      </c>
      <c r="H168" s="174">
        <f>IF(RES_hhdet_tes!H168=0,"",RES_hhdet_tes!H168/RES_hhdet_fec!H168)</f>
        <v>0.67931225286269536</v>
      </c>
      <c r="I168" s="174">
        <f>IF(RES_hhdet_tes!I168=0,"",RES_hhdet_tes!I168/RES_hhdet_fec!I168)</f>
        <v>0.68418326378795424</v>
      </c>
      <c r="J168" s="174">
        <f>IF(RES_hhdet_tes!J168=0,"",RES_hhdet_tes!J168/RES_hhdet_fec!J168)</f>
        <v>0.68903973678898833</v>
      </c>
      <c r="K168" s="174">
        <f>IF(RES_hhdet_tes!K168=0,"",RES_hhdet_tes!K168/RES_hhdet_fec!K168)</f>
        <v>0.68994647688308064</v>
      </c>
      <c r="L168" s="174">
        <f>IF(RES_hhdet_tes!L168=0,"",RES_hhdet_tes!L168/RES_hhdet_fec!L168)</f>
        <v>0.69244352875232162</v>
      </c>
      <c r="M168" s="174" t="str">
        <f>IF(RES_hhdet_tes!M168=0,"",RES_hhdet_tes!M168/RES_hhdet_fec!M168)</f>
        <v/>
      </c>
      <c r="N168" s="174" t="str">
        <f>IF(RES_hhdet_tes!N168=0,"",RES_hhdet_tes!N168/RES_hhdet_fec!N168)</f>
        <v/>
      </c>
      <c r="O168" s="174">
        <f>IF(RES_hhdet_tes!O168=0,"",RES_hhdet_tes!O168/RES_hhdet_fec!O168)</f>
        <v>0.7086377800908441</v>
      </c>
      <c r="P168" s="174">
        <f>IF(RES_hhdet_tes!P168=0,"",RES_hhdet_tes!P168/RES_hhdet_fec!P168)</f>
        <v>0.70937080673572972</v>
      </c>
      <c r="Q168" s="174">
        <f>IF(RES_hhdet_tes!Q168=0,"",RES_hhdet_tes!Q168/RES_hhdet_fec!Q168)</f>
        <v>0.71089702647249187</v>
      </c>
    </row>
    <row r="169" spans="1:17" ht="12" customHeight="1" x14ac:dyDescent="0.25">
      <c r="A169" s="166" t="s">
        <v>57</v>
      </c>
      <c r="B169" s="173">
        <f>IF(RES_hhdet_tes!B169=0,"",RES_hhdet_tes!B169/RES_hhdet_fec!B169)</f>
        <v>0.52074517550901689</v>
      </c>
      <c r="C169" s="173">
        <f>IF(RES_hhdet_tes!C169=0,"",RES_hhdet_tes!C169/RES_hhdet_fec!C169)</f>
        <v>0.54181706107573557</v>
      </c>
      <c r="D169" s="173">
        <f>IF(RES_hhdet_tes!D169=0,"",RES_hhdet_tes!D169/RES_hhdet_fec!D169)</f>
        <v>0.55104335151653849</v>
      </c>
      <c r="E169" s="173">
        <f>IF(RES_hhdet_tes!E169=0,"",RES_hhdet_tes!E169/RES_hhdet_fec!E169)</f>
        <v>0.56661966732857805</v>
      </c>
      <c r="F169" s="173">
        <f>IF(RES_hhdet_tes!F169=0,"",RES_hhdet_tes!F169/RES_hhdet_fec!F169)</f>
        <v>0.57570413680694299</v>
      </c>
      <c r="G169" s="173">
        <f>IF(RES_hhdet_tes!G169=0,"",RES_hhdet_tes!G169/RES_hhdet_fec!G169)</f>
        <v>0.57936590597331861</v>
      </c>
      <c r="H169" s="173">
        <f>IF(RES_hhdet_tes!H169=0,"",RES_hhdet_tes!H169/RES_hhdet_fec!H169)</f>
        <v>0.58370695509872006</v>
      </c>
      <c r="I169" s="173">
        <f>IF(RES_hhdet_tes!I169=0,"",RES_hhdet_tes!I169/RES_hhdet_fec!I169)</f>
        <v>0.58890107780834455</v>
      </c>
      <c r="J169" s="173">
        <f>IF(RES_hhdet_tes!J169=0,"",RES_hhdet_tes!J169/RES_hhdet_fec!J169)</f>
        <v>0.59400838069071826</v>
      </c>
      <c r="K169" s="173">
        <f>IF(RES_hhdet_tes!K169=0,"",RES_hhdet_tes!K169/RES_hhdet_fec!K169)</f>
        <v>0.59404377269940634</v>
      </c>
      <c r="L169" s="173">
        <f>IF(RES_hhdet_tes!L169=0,"",RES_hhdet_tes!L169/RES_hhdet_fec!L169)</f>
        <v>0.59643439996507697</v>
      </c>
      <c r="M169" s="173" t="str">
        <f>IF(RES_hhdet_tes!M169=0,"",RES_hhdet_tes!M169/RES_hhdet_fec!M169)</f>
        <v/>
      </c>
      <c r="N169" s="173" t="str">
        <f>IF(RES_hhdet_tes!N169=0,"",RES_hhdet_tes!N169/RES_hhdet_fec!N169)</f>
        <v/>
      </c>
      <c r="O169" s="173">
        <f>IF(RES_hhdet_tes!O169=0,"",RES_hhdet_tes!O169/RES_hhdet_fec!O169)</f>
        <v>0.61709720733874118</v>
      </c>
      <c r="P169" s="173">
        <f>IF(RES_hhdet_tes!P169=0,"",RES_hhdet_tes!P169/RES_hhdet_fec!P169)</f>
        <v>0.61785119236679087</v>
      </c>
      <c r="Q169" s="173">
        <f>IF(RES_hhdet_tes!Q169=0,"",RES_hhdet_tes!Q169/RES_hhdet_fec!Q169)</f>
        <v>0.61961357414136775</v>
      </c>
    </row>
    <row r="170" spans="1:17" ht="12" customHeight="1" x14ac:dyDescent="0.25">
      <c r="A170" s="147" t="s">
        <v>59</v>
      </c>
      <c r="B170" s="172">
        <f>IF(RES_hhdet_tes!B170=0,"",RES_hhdet_tes!B170/RES_hhdet_fec!B170)</f>
        <v>1</v>
      </c>
      <c r="C170" s="172">
        <f>IF(RES_hhdet_tes!C170=0,"",RES_hhdet_tes!C170/RES_hhdet_fec!C170)</f>
        <v>1</v>
      </c>
      <c r="D170" s="172">
        <f>IF(RES_hhdet_tes!D170=0,"",RES_hhdet_tes!D170/RES_hhdet_fec!D170)</f>
        <v>0.99999999999999989</v>
      </c>
      <c r="E170" s="172">
        <f>IF(RES_hhdet_tes!E170=0,"",RES_hhdet_tes!E170/RES_hhdet_fec!E170)</f>
        <v>1.0000000000000007</v>
      </c>
      <c r="F170" s="172">
        <f>IF(RES_hhdet_tes!F170=0,"",RES_hhdet_tes!F170/RES_hhdet_fec!F170)</f>
        <v>1.0000000000000002</v>
      </c>
      <c r="G170" s="172">
        <f>IF(RES_hhdet_tes!G170=0,"",RES_hhdet_tes!G170/RES_hhdet_fec!G170)</f>
        <v>1</v>
      </c>
      <c r="H170" s="172">
        <f>IF(RES_hhdet_tes!H170=0,"",RES_hhdet_tes!H170/RES_hhdet_fec!H170)</f>
        <v>0.99999999999999956</v>
      </c>
      <c r="I170" s="172">
        <f>IF(RES_hhdet_tes!I170=0,"",RES_hhdet_tes!I170/RES_hhdet_fec!I170)</f>
        <v>0.99999999999999989</v>
      </c>
      <c r="J170" s="172">
        <f>IF(RES_hhdet_tes!J170=0,"",RES_hhdet_tes!J170/RES_hhdet_fec!J170)</f>
        <v>0.99999999999999978</v>
      </c>
      <c r="K170" s="172">
        <f>IF(RES_hhdet_tes!K170=0,"",RES_hhdet_tes!K170/RES_hhdet_fec!K170)</f>
        <v>0.99999999999999989</v>
      </c>
      <c r="L170" s="172">
        <f>IF(RES_hhdet_tes!L170=0,"",RES_hhdet_tes!L170/RES_hhdet_fec!L170)</f>
        <v>0.99999999999999967</v>
      </c>
      <c r="M170" s="172" t="str">
        <f>IF(RES_hhdet_tes!M170=0,"",RES_hhdet_tes!M170/RES_hhdet_fec!M170)</f>
        <v/>
      </c>
      <c r="N170" s="172" t="str">
        <f>IF(RES_hhdet_tes!N170=0,"",RES_hhdet_tes!N170/RES_hhdet_fec!N170)</f>
        <v/>
      </c>
      <c r="O170" s="172">
        <f>IF(RES_hhdet_tes!O170=0,"",RES_hhdet_tes!O170/RES_hhdet_fec!O170)</f>
        <v>1</v>
      </c>
      <c r="P170" s="172">
        <f>IF(RES_hhdet_tes!P170=0,"",RES_hhdet_tes!P170/RES_hhdet_fec!P170)</f>
        <v>0.99999999999999956</v>
      </c>
      <c r="Q170" s="172">
        <f>IF(RES_hhdet_tes!Q170=0,"",RES_hhdet_tes!Q170/RES_hhdet_fec!Q170)</f>
        <v>1.0000000000000004</v>
      </c>
    </row>
    <row r="171" spans="1:17" ht="12" customHeight="1" x14ac:dyDescent="0.25">
      <c r="A171" s="163" t="s">
        <v>142</v>
      </c>
      <c r="B171" s="171">
        <f>IF(RES_hhdet_tes!B171=0,"",RES_hhdet_tes!B171/RES_hhdet_fec!B171)</f>
        <v>0.66539661315041021</v>
      </c>
      <c r="C171" s="171">
        <f>IF(RES_hhdet_tes!C171=0,"",RES_hhdet_tes!C171/RES_hhdet_fec!C171)</f>
        <v>0.66873268396121666</v>
      </c>
      <c r="D171" s="171">
        <f>IF(RES_hhdet_tes!D171=0,"",RES_hhdet_tes!D171/RES_hhdet_fec!D171)</f>
        <v>0.67723781296367469</v>
      </c>
      <c r="E171" s="171">
        <f>IF(RES_hhdet_tes!E171=0,"",RES_hhdet_tes!E171/RES_hhdet_fec!E171)</f>
        <v>0.68276989593698434</v>
      </c>
      <c r="F171" s="171">
        <f>IF(RES_hhdet_tes!F171=0,"",RES_hhdet_tes!F171/RES_hhdet_fec!F171)</f>
        <v>0.68927550429541462</v>
      </c>
      <c r="G171" s="171">
        <f>IF(RES_hhdet_tes!G171=0,"",RES_hhdet_tes!G171/RES_hhdet_fec!G171)</f>
        <v>0.69668087665675205</v>
      </c>
      <c r="H171" s="171">
        <f>IF(RES_hhdet_tes!H171=0,"",RES_hhdet_tes!H171/RES_hhdet_fec!H171)</f>
        <v>0.70368355693571527</v>
      </c>
      <c r="I171" s="171">
        <f>IF(RES_hhdet_tes!I171=0,"",RES_hhdet_tes!I171/RES_hhdet_fec!I171)</f>
        <v>0.71217463996304964</v>
      </c>
      <c r="J171" s="171">
        <f>IF(RES_hhdet_tes!J171=0,"",RES_hhdet_tes!J171/RES_hhdet_fec!J171)</f>
        <v>0.72025203801754945</v>
      </c>
      <c r="K171" s="171">
        <f>IF(RES_hhdet_tes!K171=0,"",RES_hhdet_tes!K171/RES_hhdet_fec!K171)</f>
        <v>0.72644639243270848</v>
      </c>
      <c r="L171" s="171">
        <f>IF(RES_hhdet_tes!L171=0,"",RES_hhdet_tes!L171/RES_hhdet_fec!L171)</f>
        <v>0.73425013500016256</v>
      </c>
      <c r="M171" s="171">
        <f>IF(RES_hhdet_tes!M171=0,"",RES_hhdet_tes!M171/RES_hhdet_fec!M171)</f>
        <v>0.73924544626692512</v>
      </c>
      <c r="N171" s="171">
        <f>IF(RES_hhdet_tes!N171=0,"",RES_hhdet_tes!N171/RES_hhdet_fec!N171)</f>
        <v>0.74286895264288799</v>
      </c>
      <c r="O171" s="171">
        <f>IF(RES_hhdet_tes!O171=0,"",RES_hhdet_tes!O171/RES_hhdet_fec!O171)</f>
        <v>0.75302144859537257</v>
      </c>
      <c r="P171" s="171">
        <f>IF(RES_hhdet_tes!P171=0,"",RES_hhdet_tes!P171/RES_hhdet_fec!P171)</f>
        <v>0.75460499912719237</v>
      </c>
      <c r="Q171" s="171">
        <f>IF(RES_hhdet_tes!Q171=0,"",RES_hhdet_tes!Q171/RES_hhdet_fec!Q171)</f>
        <v>0.75722460685012027</v>
      </c>
    </row>
    <row r="172" spans="1:17" ht="12" customHeight="1" x14ac:dyDescent="0.25">
      <c r="A172" s="161" t="s">
        <v>141</v>
      </c>
      <c r="B172" s="170">
        <f>IF(RES_hhdet_tes!B172=0,"",RES_hhdet_tes!B172/RES_hhdet_fec!B172)</f>
        <v>0.74618818403732512</v>
      </c>
      <c r="C172" s="170">
        <f>IF(RES_hhdet_tes!C172=0,"",RES_hhdet_tes!C172/RES_hhdet_fec!C172)</f>
        <v>0.7321512299522811</v>
      </c>
      <c r="D172" s="170">
        <f>IF(RES_hhdet_tes!D172=0,"",RES_hhdet_tes!D172/RES_hhdet_fec!D172)</f>
        <v>0.77127603209349704</v>
      </c>
      <c r="E172" s="170">
        <f>IF(RES_hhdet_tes!E172=0,"",RES_hhdet_tes!E172/RES_hhdet_fec!E172)</f>
        <v>0.77401923990679244</v>
      </c>
      <c r="F172" s="170">
        <f>IF(RES_hhdet_tes!F172=0,"",RES_hhdet_tes!F172/RES_hhdet_fec!F172)</f>
        <v>0.78215056243868342</v>
      </c>
      <c r="G172" s="170">
        <f>IF(RES_hhdet_tes!G172=0,"",RES_hhdet_tes!G172/RES_hhdet_fec!G172)</f>
        <v>0.78787579444872391</v>
      </c>
      <c r="H172" s="170">
        <f>IF(RES_hhdet_tes!H172=0,"",RES_hhdet_tes!H172/RES_hhdet_fec!H172)</f>
        <v>0.78849815237344989</v>
      </c>
      <c r="I172" s="170">
        <f>IF(RES_hhdet_tes!I172=0,"",RES_hhdet_tes!I172/RES_hhdet_fec!I172)</f>
        <v>0.79804915058845893</v>
      </c>
      <c r="J172" s="170">
        <f>IF(RES_hhdet_tes!J172=0,"",RES_hhdet_tes!J172/RES_hhdet_fec!J172)</f>
        <v>0.80283126506888247</v>
      </c>
      <c r="K172" s="170">
        <f>IF(RES_hhdet_tes!K172=0,"",RES_hhdet_tes!K172/RES_hhdet_fec!K172)</f>
        <v>0.81388808933653223</v>
      </c>
      <c r="L172" s="170">
        <f>IF(RES_hhdet_tes!L172=0,"",RES_hhdet_tes!L172/RES_hhdet_fec!L172)</f>
        <v>0.81456492616773668</v>
      </c>
      <c r="M172" s="170">
        <f>IF(RES_hhdet_tes!M172=0,"",RES_hhdet_tes!M172/RES_hhdet_fec!M172)</f>
        <v>0.81709922001507418</v>
      </c>
      <c r="N172" s="170">
        <f>IF(RES_hhdet_tes!N172=0,"",RES_hhdet_tes!N172/RES_hhdet_fec!N172)</f>
        <v>0.81941680478711765</v>
      </c>
      <c r="O172" s="170">
        <f>IF(RES_hhdet_tes!O172=0,"",RES_hhdet_tes!O172/RES_hhdet_fec!O172)</f>
        <v>0.81877156507784543</v>
      </c>
      <c r="P172" s="170">
        <f>IF(RES_hhdet_tes!P172=0,"",RES_hhdet_tes!P172/RES_hhdet_fec!P172)</f>
        <v>0.81955392503924807</v>
      </c>
      <c r="Q172" s="170">
        <f>IF(RES_hhdet_tes!Q172=0,"",RES_hhdet_tes!Q172/RES_hhdet_fec!Q172)</f>
        <v>0.81844204301103562</v>
      </c>
    </row>
    <row r="173" spans="1:17" ht="12" customHeight="1" x14ac:dyDescent="0.25">
      <c r="A173" s="148" t="s">
        <v>60</v>
      </c>
      <c r="B173" s="73">
        <f>IF(RES_hhdet_tes!B173=0,"",RES_hhdet_tes!B173/RES_hhdet_fec!B173)</f>
        <v>0.66539661315041032</v>
      </c>
      <c r="C173" s="73">
        <f>IF(RES_hhdet_tes!C173=0,"",RES_hhdet_tes!C173/RES_hhdet_fec!C173)</f>
        <v>0.66873268396121699</v>
      </c>
      <c r="D173" s="73">
        <f>IF(RES_hhdet_tes!D173=0,"",RES_hhdet_tes!D173/RES_hhdet_fec!D173)</f>
        <v>0.69453331501403892</v>
      </c>
      <c r="E173" s="73">
        <f>IF(RES_hhdet_tes!E173=0,"",RES_hhdet_tes!E173/RES_hhdet_fec!E173)</f>
        <v>0.70048237439850713</v>
      </c>
      <c r="F173" s="73">
        <f>IF(RES_hhdet_tes!F173=0,"",RES_hhdet_tes!F173/RES_hhdet_fec!F173)</f>
        <v>0.7119064896990146</v>
      </c>
      <c r="G173" s="73">
        <f>IF(RES_hhdet_tes!G173=0,"",RES_hhdet_tes!G173/RES_hhdet_fec!G173)</f>
        <v>0.71786916846622839</v>
      </c>
      <c r="H173" s="73">
        <f>IF(RES_hhdet_tes!H173=0,"",RES_hhdet_tes!H173/RES_hhdet_fec!H173)</f>
        <v>0.72237612919938954</v>
      </c>
      <c r="I173" s="73">
        <f>IF(RES_hhdet_tes!I173=0,"",RES_hhdet_tes!I173/RES_hhdet_fec!I173)</f>
        <v>0.73160205762272035</v>
      </c>
      <c r="J173" s="73">
        <f>IF(RES_hhdet_tes!J173=0,"",RES_hhdet_tes!J173/RES_hhdet_fec!J173)</f>
        <v>0.73822923204382596</v>
      </c>
      <c r="K173" s="73">
        <f>IF(RES_hhdet_tes!K173=0,"",RES_hhdet_tes!K173/RES_hhdet_fec!K173)</f>
        <v>0.74479692122486219</v>
      </c>
      <c r="L173" s="73">
        <f>IF(RES_hhdet_tes!L173=0,"",RES_hhdet_tes!L173/RES_hhdet_fec!L173)</f>
        <v>0.74918027432051926</v>
      </c>
      <c r="M173" s="73">
        <f>IF(RES_hhdet_tes!M173=0,"",RES_hhdet_tes!M173/RES_hhdet_fec!M173)</f>
        <v>0.75269161387870254</v>
      </c>
      <c r="N173" s="73">
        <f>IF(RES_hhdet_tes!N173=0,"",RES_hhdet_tes!N173/RES_hhdet_fec!N173)</f>
        <v>0.7546589877180705</v>
      </c>
      <c r="O173" s="73">
        <f>IF(RES_hhdet_tes!O173=0,"",RES_hhdet_tes!O173/RES_hhdet_fec!O173)</f>
        <v>0.75718229743966248</v>
      </c>
      <c r="P173" s="73">
        <f>IF(RES_hhdet_tes!P173=0,"",RES_hhdet_tes!P173/RES_hhdet_fec!P173)</f>
        <v>0.75849884998598172</v>
      </c>
      <c r="Q173" s="73">
        <f>IF(RES_hhdet_tes!Q173=0,"",RES_hhdet_tes!Q173/RES_hhdet_fec!Q173)</f>
        <v>0.75974065524283141</v>
      </c>
    </row>
    <row r="174" spans="1:17" ht="12" customHeight="1" x14ac:dyDescent="0.25">
      <c r="A174" s="159" t="s">
        <v>59</v>
      </c>
      <c r="B174" s="65">
        <f>IF(RES_hhdet_tes!B174=0,"",RES_hhdet_tes!B174/RES_hhdet_fec!B174)</f>
        <v>1</v>
      </c>
      <c r="C174" s="65">
        <f>IF(RES_hhdet_tes!C174=0,"",RES_hhdet_tes!C174/RES_hhdet_fec!C174)</f>
        <v>1</v>
      </c>
      <c r="D174" s="65">
        <f>IF(RES_hhdet_tes!D174=0,"",RES_hhdet_tes!D174/RES_hhdet_fec!D174)</f>
        <v>1</v>
      </c>
      <c r="E174" s="65">
        <f>IF(RES_hhdet_tes!E174=0,"",RES_hhdet_tes!E174/RES_hhdet_fec!E174)</f>
        <v>1</v>
      </c>
      <c r="F174" s="65">
        <f>IF(RES_hhdet_tes!F174=0,"",RES_hhdet_tes!F174/RES_hhdet_fec!F174)</f>
        <v>0.99999999999999989</v>
      </c>
      <c r="G174" s="65">
        <f>IF(RES_hhdet_tes!G174=0,"",RES_hhdet_tes!G174/RES_hhdet_fec!G174)</f>
        <v>1</v>
      </c>
      <c r="H174" s="65">
        <f>IF(RES_hhdet_tes!H174=0,"",RES_hhdet_tes!H174/RES_hhdet_fec!H174)</f>
        <v>1</v>
      </c>
      <c r="I174" s="65">
        <f>IF(RES_hhdet_tes!I174=0,"",RES_hhdet_tes!I174/RES_hhdet_fec!I174)</f>
        <v>0.99999999999999956</v>
      </c>
      <c r="J174" s="65">
        <f>IF(RES_hhdet_tes!J174=0,"",RES_hhdet_tes!J174/RES_hhdet_fec!J174)</f>
        <v>1</v>
      </c>
      <c r="K174" s="65">
        <f>IF(RES_hhdet_tes!K174=0,"",RES_hhdet_tes!K174/RES_hhdet_fec!K174)</f>
        <v>0.99999999999999978</v>
      </c>
      <c r="L174" s="65">
        <f>IF(RES_hhdet_tes!L174=0,"",RES_hhdet_tes!L174/RES_hhdet_fec!L174)</f>
        <v>0.99999999999999978</v>
      </c>
      <c r="M174" s="65">
        <f>IF(RES_hhdet_tes!M174=0,"",RES_hhdet_tes!M174/RES_hhdet_fec!M174)</f>
        <v>1</v>
      </c>
      <c r="N174" s="65">
        <f>IF(RES_hhdet_tes!N174=0,"",RES_hhdet_tes!N174/RES_hhdet_fec!N174)</f>
        <v>1.0000000000000002</v>
      </c>
      <c r="O174" s="65">
        <f>IF(RES_hhdet_tes!O174=0,"",RES_hhdet_tes!O174/RES_hhdet_fec!O174)</f>
        <v>1</v>
      </c>
      <c r="P174" s="65">
        <f>IF(RES_hhdet_tes!P174=0,"",RES_hhdet_tes!P174/RES_hhdet_fec!P174)</f>
        <v>1.0000000000000002</v>
      </c>
      <c r="Q174" s="65">
        <f>IF(RES_hhdet_tes!Q174=0,"",RES_hhdet_tes!Q174/RES_hhdet_fec!Q174)</f>
        <v>1.0000000000000002</v>
      </c>
    </row>
    <row r="175" spans="1:17" ht="12" customHeight="1" x14ac:dyDescent="0.25">
      <c r="A175" s="158" t="s">
        <v>62</v>
      </c>
      <c r="B175" s="169">
        <f>IF(RES_hhdet_tes!B175=0,"",RES_hhdet_tes!B175/RES_hhdet_fec!B175)</f>
        <v>0.7050925364152576</v>
      </c>
      <c r="C175" s="169">
        <f>IF(RES_hhdet_tes!C175=0,"",RES_hhdet_tes!C175/RES_hhdet_fec!C175)</f>
        <v>0.69494695115752125</v>
      </c>
      <c r="D175" s="169">
        <f>IF(RES_hhdet_tes!D175=0,"",RES_hhdet_tes!D175/RES_hhdet_fec!D175)</f>
        <v>0.71340519437507666</v>
      </c>
      <c r="E175" s="169">
        <f>IF(RES_hhdet_tes!E175=0,"",RES_hhdet_tes!E175/RES_hhdet_fec!E175)</f>
        <v>0.72375759219245939</v>
      </c>
      <c r="F175" s="169">
        <f>IF(RES_hhdet_tes!F175=0,"",RES_hhdet_tes!F175/RES_hhdet_fec!F175)</f>
        <v>0.71916019864847425</v>
      </c>
      <c r="G175" s="169">
        <f>IF(RES_hhdet_tes!G175=0,"",RES_hhdet_tes!G175/RES_hhdet_fec!G175)</f>
        <v>0.71420857707579122</v>
      </c>
      <c r="H175" s="169">
        <f>IF(RES_hhdet_tes!H175=0,"",RES_hhdet_tes!H175/RES_hhdet_fec!H175)</f>
        <v>0.69545942889075418</v>
      </c>
      <c r="I175" s="169">
        <f>IF(RES_hhdet_tes!I175=0,"",RES_hhdet_tes!I175/RES_hhdet_fec!I175)</f>
        <v>0.74871508572377332</v>
      </c>
      <c r="J175" s="169">
        <f>IF(RES_hhdet_tes!J175=0,"",RES_hhdet_tes!J175/RES_hhdet_fec!J175)</f>
        <v>0.74425292508884899</v>
      </c>
      <c r="K175" s="169">
        <f>IF(RES_hhdet_tes!K175=0,"",RES_hhdet_tes!K175/RES_hhdet_fec!K175)</f>
        <v>0.79673719709661783</v>
      </c>
      <c r="L175" s="169">
        <f>IF(RES_hhdet_tes!L175=0,"",RES_hhdet_tes!L175/RES_hhdet_fec!L175)</f>
        <v>0.77164141077738502</v>
      </c>
      <c r="M175" s="169">
        <f>IF(RES_hhdet_tes!M175=0,"",RES_hhdet_tes!M175/RES_hhdet_fec!M175)</f>
        <v>0.7908061054642378</v>
      </c>
      <c r="N175" s="169">
        <f>IF(RES_hhdet_tes!N175=0,"",RES_hhdet_tes!N175/RES_hhdet_fec!N175)</f>
        <v>0.82202870194139821</v>
      </c>
      <c r="O175" s="169">
        <f>IF(RES_hhdet_tes!O175=0,"",RES_hhdet_tes!O175/RES_hhdet_fec!O175)</f>
        <v>0.73067074474325466</v>
      </c>
      <c r="P175" s="169">
        <f>IF(RES_hhdet_tes!P175=0,"",RES_hhdet_tes!P175/RES_hhdet_fec!P175)</f>
        <v>0.76652301143431911</v>
      </c>
      <c r="Q175" s="169">
        <f>IF(RES_hhdet_tes!Q175=0,"",RES_hhdet_tes!Q175/RES_hhdet_fec!Q175)</f>
        <v>0.77602903378401922</v>
      </c>
    </row>
    <row r="176" spans="1:17" ht="12" customHeight="1" x14ac:dyDescent="0.25">
      <c r="A176" s="23" t="s">
        <v>57</v>
      </c>
      <c r="B176" s="73">
        <f>IF(RES_hhdet_tes!B176=0,"",RES_hhdet_tes!B176/RES_hhdet_fec!B176)</f>
        <v>0.40052208174551296</v>
      </c>
      <c r="C176" s="73">
        <f>IF(RES_hhdet_tes!C176=0,"",RES_hhdet_tes!C176/RES_hhdet_fec!C176)</f>
        <v>0.41444221587216185</v>
      </c>
      <c r="D176" s="73">
        <f>IF(RES_hhdet_tes!D176=0,"",RES_hhdet_tes!D176/RES_hhdet_fec!D176)</f>
        <v>0.41706789991908932</v>
      </c>
      <c r="E176" s="73">
        <f>IF(RES_hhdet_tes!E176=0,"",RES_hhdet_tes!E176/RES_hhdet_fec!E176)</f>
        <v>0.42205936752182277</v>
      </c>
      <c r="F176" s="73">
        <f>IF(RES_hhdet_tes!F176=0,"",RES_hhdet_tes!F176/RES_hhdet_fec!F176)</f>
        <v>0.43142861951062411</v>
      </c>
      <c r="G176" s="73">
        <f>IF(RES_hhdet_tes!G176=0,"",RES_hhdet_tes!G176/RES_hhdet_fec!G176)</f>
        <v>0.43818705920327539</v>
      </c>
      <c r="H176" s="73">
        <f>IF(RES_hhdet_tes!H176=0,"",RES_hhdet_tes!H176/RES_hhdet_fec!H176)</f>
        <v>0.4465668772788785</v>
      </c>
      <c r="I176" s="73">
        <f>IF(RES_hhdet_tes!I176=0,"",RES_hhdet_tes!I176/RES_hhdet_fec!I176)</f>
        <v>0.45577373894283529</v>
      </c>
      <c r="J176" s="73">
        <f>IF(RES_hhdet_tes!J176=0,"",RES_hhdet_tes!J176/RES_hhdet_fec!J176)</f>
        <v>0.45707491301548692</v>
      </c>
      <c r="K176" s="73">
        <f>IF(RES_hhdet_tes!K176=0,"",RES_hhdet_tes!K176/RES_hhdet_fec!K176)</f>
        <v>0.46054187614367337</v>
      </c>
      <c r="L176" s="73">
        <f>IF(RES_hhdet_tes!L176=0,"",RES_hhdet_tes!L176/RES_hhdet_fec!L176)</f>
        <v>0.4665594209519307</v>
      </c>
      <c r="M176" s="73">
        <f>IF(RES_hhdet_tes!M176=0,"",RES_hhdet_tes!M176/RES_hhdet_fec!M176)</f>
        <v>0.46924455184118397</v>
      </c>
      <c r="N176" s="73">
        <f>IF(RES_hhdet_tes!N176=0,"",RES_hhdet_tes!N176/RES_hhdet_fec!N176)</f>
        <v>0.47300148586730878</v>
      </c>
      <c r="O176" s="73">
        <f>IF(RES_hhdet_tes!O176=0,"",RES_hhdet_tes!O176/RES_hhdet_fec!O176)</f>
        <v>0.47926042224570992</v>
      </c>
      <c r="P176" s="73">
        <f>IF(RES_hhdet_tes!P176=0,"",RES_hhdet_tes!P176/RES_hhdet_fec!P176)</f>
        <v>0.480492173041774</v>
      </c>
      <c r="Q176" s="73">
        <f>IF(RES_hhdet_tes!Q176=0,"",RES_hhdet_tes!Q176/RES_hhdet_fec!Q176)</f>
        <v>0.48049217304177433</v>
      </c>
    </row>
    <row r="177" spans="1:17" ht="12" customHeight="1" x14ac:dyDescent="0.25">
      <c r="A177" s="29" t="s">
        <v>140</v>
      </c>
      <c r="B177" s="65">
        <f>IF(RES_hhdet_tes!B177=0,"",RES_hhdet_tes!B177/RES_hhdet_fec!B177)</f>
        <v>0.78497631688479608</v>
      </c>
      <c r="C177" s="65">
        <f>IF(RES_hhdet_tes!C177=0,"",RES_hhdet_tes!C177/RES_hhdet_fec!C177)</f>
        <v>0.78923791853010428</v>
      </c>
      <c r="D177" s="65">
        <f>IF(RES_hhdet_tes!D177=0,"",RES_hhdet_tes!D177/RES_hhdet_fec!D177)</f>
        <v>0.79604050809219162</v>
      </c>
      <c r="E177" s="65">
        <f>IF(RES_hhdet_tes!E177=0,"",RES_hhdet_tes!E177/RES_hhdet_fec!E177)</f>
        <v>0.80214065527862188</v>
      </c>
      <c r="F177" s="65">
        <f>IF(RES_hhdet_tes!F177=0,"",RES_hhdet_tes!F177/RES_hhdet_fec!F177)</f>
        <v>0.80697275243619038</v>
      </c>
      <c r="G177" s="65">
        <f>IF(RES_hhdet_tes!G177=0,"",RES_hhdet_tes!G177/RES_hhdet_fec!G177)</f>
        <v>0.81207108236445402</v>
      </c>
      <c r="H177" s="65">
        <f>IF(RES_hhdet_tes!H177=0,"",RES_hhdet_tes!H177/RES_hhdet_fec!H177)</f>
        <v>0.81662355663754305</v>
      </c>
      <c r="I177" s="65">
        <f>IF(RES_hhdet_tes!I177=0,"",RES_hhdet_tes!I177/RES_hhdet_fec!I177)</f>
        <v>0.82508027127915318</v>
      </c>
      <c r="J177" s="65">
        <f>IF(RES_hhdet_tes!J177=0,"",RES_hhdet_tes!J177/RES_hhdet_fec!J177)</f>
        <v>0.83091612128165537</v>
      </c>
      <c r="K177" s="65">
        <f>IF(RES_hhdet_tes!K177=0,"",RES_hhdet_tes!K177/RES_hhdet_fec!K177)</f>
        <v>0.83513267915106815</v>
      </c>
      <c r="L177" s="65">
        <f>IF(RES_hhdet_tes!L177=0,"",RES_hhdet_tes!L177/RES_hhdet_fec!L177)</f>
        <v>0.83838384075376859</v>
      </c>
      <c r="M177" s="65">
        <f>IF(RES_hhdet_tes!M177=0,"",RES_hhdet_tes!M177/RES_hhdet_fec!M177)</f>
        <v>0.84238779827309296</v>
      </c>
      <c r="N177" s="65">
        <f>IF(RES_hhdet_tes!N177=0,"",RES_hhdet_tes!N177/RES_hhdet_fec!N177)</f>
        <v>0.84517710381417088</v>
      </c>
      <c r="O177" s="65">
        <f>IF(RES_hhdet_tes!O177=0,"",RES_hhdet_tes!O177/RES_hhdet_fec!O177)</f>
        <v>0.84812614849682244</v>
      </c>
      <c r="P177" s="65">
        <f>IF(RES_hhdet_tes!P177=0,"",RES_hhdet_tes!P177/RES_hhdet_fec!P177)</f>
        <v>0.84911415091524001</v>
      </c>
      <c r="Q177" s="65">
        <f>IF(RES_hhdet_tes!Q177=0,"",RES_hhdet_tes!Q177/RES_hhdet_fec!Q177)</f>
        <v>0.8513463621921451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>
        <f>SUM(B4,B7,B9,B19)</f>
        <v>2459.0423734993228</v>
      </c>
      <c r="C3" s="168">
        <f t="shared" ref="C3:Q3" si="0">SUM(C4,C7,C9,C19)</f>
        <v>2336.3499834931417</v>
      </c>
      <c r="D3" s="168">
        <f t="shared" si="0"/>
        <v>2301.5745731733955</v>
      </c>
      <c r="E3" s="168">
        <f t="shared" si="0"/>
        <v>2177.813752796199</v>
      </c>
      <c r="F3" s="168">
        <f t="shared" si="0"/>
        <v>2141.7914820339829</v>
      </c>
      <c r="G3" s="168">
        <f t="shared" si="0"/>
        <v>2236.1197235675295</v>
      </c>
      <c r="H3" s="168">
        <f t="shared" si="0"/>
        <v>2175.6144002552214</v>
      </c>
      <c r="I3" s="168">
        <f t="shared" si="0"/>
        <v>2074.8129469529226</v>
      </c>
      <c r="J3" s="168">
        <f t="shared" si="0"/>
        <v>2193.6152566788619</v>
      </c>
      <c r="K3" s="168">
        <f t="shared" si="0"/>
        <v>2265.1897773054347</v>
      </c>
      <c r="L3" s="168">
        <f t="shared" si="0"/>
        <v>2126.1935572867524</v>
      </c>
      <c r="M3" s="168">
        <f t="shared" si="0"/>
        <v>1963.006480044359</v>
      </c>
      <c r="N3" s="168">
        <f t="shared" si="0"/>
        <v>1903.5742167881415</v>
      </c>
      <c r="O3" s="168">
        <f t="shared" si="0"/>
        <v>2034.5726206813229</v>
      </c>
      <c r="P3" s="168">
        <f t="shared" si="0"/>
        <v>1743.7567565846541</v>
      </c>
      <c r="Q3" s="168">
        <f t="shared" si="0"/>
        <v>1712.1091606792031</v>
      </c>
    </row>
    <row r="4" spans="1:17" ht="12.95" customHeight="1" x14ac:dyDescent="0.25">
      <c r="A4" s="158" t="s">
        <v>65</v>
      </c>
      <c r="B4" s="157">
        <f t="shared" ref="B4:Q4" si="1">SUM(B5:B6)</f>
        <v>2187.8301527313542</v>
      </c>
      <c r="C4" s="157">
        <f t="shared" si="1"/>
        <v>2066.5401587950882</v>
      </c>
      <c r="D4" s="157">
        <f t="shared" si="1"/>
        <v>2025.3879057028148</v>
      </c>
      <c r="E4" s="157">
        <f t="shared" si="1"/>
        <v>1906.240915151729</v>
      </c>
      <c r="F4" s="157">
        <f t="shared" si="1"/>
        <v>1868.6275568866488</v>
      </c>
      <c r="G4" s="157">
        <f t="shared" si="1"/>
        <v>1946.4191778157351</v>
      </c>
      <c r="H4" s="157">
        <f t="shared" si="1"/>
        <v>1881.2498222262775</v>
      </c>
      <c r="I4" s="157">
        <f t="shared" si="1"/>
        <v>1767.8758996997724</v>
      </c>
      <c r="J4" s="157">
        <f t="shared" si="1"/>
        <v>1882.8500096667237</v>
      </c>
      <c r="K4" s="157">
        <f t="shared" si="1"/>
        <v>1930.4742707126386</v>
      </c>
      <c r="L4" s="157">
        <f t="shared" si="1"/>
        <v>1784.4448773803304</v>
      </c>
      <c r="M4" s="157">
        <f t="shared" si="1"/>
        <v>1596.187315217165</v>
      </c>
      <c r="N4" s="157">
        <f t="shared" si="1"/>
        <v>1507.5552391747112</v>
      </c>
      <c r="O4" s="157">
        <f t="shared" si="1"/>
        <v>1600.161179761016</v>
      </c>
      <c r="P4" s="157">
        <f t="shared" si="1"/>
        <v>1324.7625125409434</v>
      </c>
      <c r="Q4" s="157">
        <f t="shared" si="1"/>
        <v>1307.8275090208274</v>
      </c>
    </row>
    <row r="5" spans="1:17" ht="12" customHeight="1" x14ac:dyDescent="0.25">
      <c r="A5" s="23" t="s">
        <v>58</v>
      </c>
      <c r="B5" s="156">
        <v>2187.8301527313542</v>
      </c>
      <c r="C5" s="156">
        <v>2066.5401587950882</v>
      </c>
      <c r="D5" s="156">
        <v>2025.3879057028148</v>
      </c>
      <c r="E5" s="156">
        <v>1906.240915151729</v>
      </c>
      <c r="F5" s="156">
        <v>1868.6275568866488</v>
      </c>
      <c r="G5" s="156">
        <v>1946.4191778157351</v>
      </c>
      <c r="H5" s="156">
        <v>1881.2498222262775</v>
      </c>
      <c r="I5" s="156">
        <v>1767.8758996997724</v>
      </c>
      <c r="J5" s="156">
        <v>1882.8500096667237</v>
      </c>
      <c r="K5" s="156">
        <v>1930.4742707126386</v>
      </c>
      <c r="L5" s="156">
        <v>1784.4448773803304</v>
      </c>
      <c r="M5" s="156">
        <v>1596.187315217165</v>
      </c>
      <c r="N5" s="156">
        <v>1507.5552391747112</v>
      </c>
      <c r="O5" s="156">
        <v>1600.161179761016</v>
      </c>
      <c r="P5" s="156">
        <v>1324.7625125409434</v>
      </c>
      <c r="Q5" s="156">
        <v>1307.8275090208274</v>
      </c>
    </row>
    <row r="6" spans="1:17" ht="12" customHeight="1" x14ac:dyDescent="0.25">
      <c r="A6" s="23" t="s">
        <v>60</v>
      </c>
      <c r="B6" s="156">
        <v>0</v>
      </c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v>0</v>
      </c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>
        <f>SUM(B10:B12,B15:B16)</f>
        <v>256.47573367404095</v>
      </c>
      <c r="C9" s="157">
        <f t="shared" ref="C9:Q9" si="3">SUM(C10:C12,C15:C16)</f>
        <v>252.93705511255129</v>
      </c>
      <c r="D9" s="157">
        <f t="shared" si="3"/>
        <v>262.14961723569547</v>
      </c>
      <c r="E9" s="157">
        <f t="shared" si="3"/>
        <v>258.92488854303002</v>
      </c>
      <c r="F9" s="157">
        <f t="shared" si="3"/>
        <v>258.79590880581713</v>
      </c>
      <c r="G9" s="157">
        <f t="shared" si="3"/>
        <v>273.81597628157039</v>
      </c>
      <c r="H9" s="157">
        <f t="shared" si="3"/>
        <v>274.24431966771721</v>
      </c>
      <c r="I9" s="157">
        <f t="shared" si="3"/>
        <v>293.99730263621109</v>
      </c>
      <c r="J9" s="157">
        <f t="shared" si="3"/>
        <v>296.07831068450986</v>
      </c>
      <c r="K9" s="157">
        <f t="shared" si="3"/>
        <v>328.5616595250354</v>
      </c>
      <c r="L9" s="157">
        <f t="shared" si="3"/>
        <v>330.34789860415873</v>
      </c>
      <c r="M9" s="157">
        <f t="shared" si="3"/>
        <v>357.53985166860593</v>
      </c>
      <c r="N9" s="157">
        <f t="shared" si="3"/>
        <v>391.92233009768785</v>
      </c>
      <c r="O9" s="157">
        <f t="shared" si="3"/>
        <v>409.98274087930321</v>
      </c>
      <c r="P9" s="157">
        <f t="shared" si="3"/>
        <v>403.42215828285981</v>
      </c>
      <c r="Q9" s="157">
        <f t="shared" si="3"/>
        <v>390.81146113394806</v>
      </c>
    </row>
    <row r="10" spans="1:17" ht="12" customHeight="1" x14ac:dyDescent="0.25">
      <c r="A10" s="167" t="s">
        <v>171</v>
      </c>
      <c r="B10" s="132">
        <v>196.69280751907704</v>
      </c>
      <c r="C10" s="132">
        <v>199.6780899704556</v>
      </c>
      <c r="D10" s="132">
        <v>210.30972620085154</v>
      </c>
      <c r="E10" s="132">
        <v>211.8120416004771</v>
      </c>
      <c r="F10" s="132">
        <v>213.88021332529735</v>
      </c>
      <c r="G10" s="132">
        <v>229.98311874038535</v>
      </c>
      <c r="H10" s="132">
        <v>231.95701472088723</v>
      </c>
      <c r="I10" s="132">
        <v>251.09025621486447</v>
      </c>
      <c r="J10" s="132">
        <v>253.87111067111672</v>
      </c>
      <c r="K10" s="132">
        <v>286.40443981340565</v>
      </c>
      <c r="L10" s="132">
        <v>289.16858769284079</v>
      </c>
      <c r="M10" s="132">
        <v>339.51764754307487</v>
      </c>
      <c r="N10" s="132">
        <v>376.52354771977713</v>
      </c>
      <c r="O10" s="132">
        <v>394.78376905766794</v>
      </c>
      <c r="P10" s="132">
        <v>390.12031593555116</v>
      </c>
      <c r="Q10" s="132">
        <v>381.15769234467859</v>
      </c>
    </row>
    <row r="11" spans="1:17" ht="12" customHeight="1" x14ac:dyDescent="0.25">
      <c r="A11" s="167" t="s">
        <v>144</v>
      </c>
      <c r="B11" s="132">
        <v>59.720402493816486</v>
      </c>
      <c r="C11" s="132">
        <v>53.198971835116062</v>
      </c>
      <c r="D11" s="132">
        <v>51.753801382468517</v>
      </c>
      <c r="E11" s="132">
        <v>47.035525032110456</v>
      </c>
      <c r="F11" s="132">
        <v>44.809490906758477</v>
      </c>
      <c r="G11" s="132">
        <v>43.681194765825325</v>
      </c>
      <c r="H11" s="132">
        <v>42.101214322936713</v>
      </c>
      <c r="I11" s="132">
        <v>42.478482622646339</v>
      </c>
      <c r="J11" s="132">
        <v>41.316352834614008</v>
      </c>
      <c r="K11" s="132">
        <v>40.67138248651645</v>
      </c>
      <c r="L11" s="132">
        <v>39.199565718359878</v>
      </c>
      <c r="M11" s="132">
        <v>16.939310338368795</v>
      </c>
      <c r="N11" s="132">
        <v>14.341992568769948</v>
      </c>
      <c r="O11" s="132">
        <v>14.035962388004606</v>
      </c>
      <c r="P11" s="132">
        <v>12.173889955702091</v>
      </c>
      <c r="Q11" s="132">
        <v>8.7835857453841175</v>
      </c>
    </row>
    <row r="12" spans="1:17" ht="12" customHeight="1" x14ac:dyDescent="0.25">
      <c r="A12" s="167" t="s">
        <v>143</v>
      </c>
      <c r="B12" s="132">
        <f>SUM(B13:B14)</f>
        <v>6.252366114747207E-2</v>
      </c>
      <c r="C12" s="132">
        <f t="shared" ref="C12:Q12" si="4">SUM(C13:C14)</f>
        <v>5.9993306979625002E-2</v>
      </c>
      <c r="D12" s="132">
        <f t="shared" si="4"/>
        <v>8.6089652375372222E-2</v>
      </c>
      <c r="E12" s="132">
        <f t="shared" si="4"/>
        <v>7.7321910442418471E-2</v>
      </c>
      <c r="F12" s="132">
        <f t="shared" si="4"/>
        <v>0.10620457376132982</v>
      </c>
      <c r="G12" s="132">
        <f t="shared" si="4"/>
        <v>0.15166277535974412</v>
      </c>
      <c r="H12" s="132">
        <f t="shared" si="4"/>
        <v>0.18609062389329933</v>
      </c>
      <c r="I12" s="132">
        <f t="shared" si="4"/>
        <v>0.42856379870030148</v>
      </c>
      <c r="J12" s="132">
        <f t="shared" si="4"/>
        <v>0.89084717877909891</v>
      </c>
      <c r="K12" s="132">
        <f t="shared" si="4"/>
        <v>1.485837225113299</v>
      </c>
      <c r="L12" s="132">
        <f t="shared" si="4"/>
        <v>1.979745192958114</v>
      </c>
      <c r="M12" s="132">
        <f t="shared" si="4"/>
        <v>1.0828937871622548</v>
      </c>
      <c r="N12" s="132">
        <f t="shared" si="4"/>
        <v>1.056789809140771</v>
      </c>
      <c r="O12" s="132">
        <f t="shared" si="4"/>
        <v>1.1630094336306158</v>
      </c>
      <c r="P12" s="132">
        <f t="shared" si="4"/>
        <v>1.1279523916065963</v>
      </c>
      <c r="Q12" s="132">
        <f t="shared" si="4"/>
        <v>0.87018304388534751</v>
      </c>
    </row>
    <row r="13" spans="1:17" ht="12" customHeight="1" x14ac:dyDescent="0.25">
      <c r="A13" s="166" t="s">
        <v>57</v>
      </c>
      <c r="B13" s="165">
        <v>6.252366114747207E-2</v>
      </c>
      <c r="C13" s="165">
        <v>5.9993306979625002E-2</v>
      </c>
      <c r="D13" s="165">
        <v>8.6089652375372222E-2</v>
      </c>
      <c r="E13" s="165">
        <v>7.7321910442418471E-2</v>
      </c>
      <c r="F13" s="165">
        <v>0.10620457376132982</v>
      </c>
      <c r="G13" s="165">
        <v>0.15166277535974412</v>
      </c>
      <c r="H13" s="165">
        <v>0.18609062389329933</v>
      </c>
      <c r="I13" s="165">
        <v>0.42856379870030148</v>
      </c>
      <c r="J13" s="165">
        <v>0.89084717877909891</v>
      </c>
      <c r="K13" s="165">
        <v>1.485837225113299</v>
      </c>
      <c r="L13" s="165">
        <v>1.979745192958114</v>
      </c>
      <c r="M13" s="165">
        <v>1.0828937871622548</v>
      </c>
      <c r="N13" s="165">
        <v>1.056789809140771</v>
      </c>
      <c r="O13" s="165">
        <v>1.1630094336306158</v>
      </c>
      <c r="P13" s="165">
        <v>1.1279523916065963</v>
      </c>
      <c r="Q13" s="165">
        <v>0.87018304388534751</v>
      </c>
    </row>
    <row r="14" spans="1:17" ht="12" customHeight="1" x14ac:dyDescent="0.25">
      <c r="A14" s="147" t="s">
        <v>59</v>
      </c>
      <c r="B14" s="164">
        <v>0</v>
      </c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>
        <v>0</v>
      </c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>
        <f>SUM(B17:B18)</f>
        <v>0</v>
      </c>
      <c r="C16" s="160">
        <f t="shared" ref="C16:Q16" si="5">SUM(C17:C18)</f>
        <v>0</v>
      </c>
      <c r="D16" s="160">
        <f t="shared" si="5"/>
        <v>0</v>
      </c>
      <c r="E16" s="160">
        <f t="shared" si="5"/>
        <v>0</v>
      </c>
      <c r="F16" s="160">
        <f t="shared" si="5"/>
        <v>0</v>
      </c>
      <c r="G16" s="160">
        <f t="shared" si="5"/>
        <v>0</v>
      </c>
      <c r="H16" s="160">
        <f t="shared" si="5"/>
        <v>0</v>
      </c>
      <c r="I16" s="160">
        <f t="shared" si="5"/>
        <v>0</v>
      </c>
      <c r="J16" s="160">
        <f t="shared" si="5"/>
        <v>0</v>
      </c>
      <c r="K16" s="160">
        <f t="shared" si="5"/>
        <v>0</v>
      </c>
      <c r="L16" s="160">
        <f t="shared" si="5"/>
        <v>0</v>
      </c>
      <c r="M16" s="160">
        <f t="shared" si="5"/>
        <v>0</v>
      </c>
      <c r="N16" s="160">
        <f t="shared" si="5"/>
        <v>0</v>
      </c>
      <c r="O16" s="160">
        <f t="shared" si="5"/>
        <v>0</v>
      </c>
      <c r="P16" s="160">
        <f t="shared" si="5"/>
        <v>0</v>
      </c>
      <c r="Q16" s="160">
        <f t="shared" si="5"/>
        <v>0</v>
      </c>
    </row>
    <row r="17" spans="1:17" ht="12" customHeight="1" x14ac:dyDescent="0.25">
      <c r="A17" s="148" t="s">
        <v>60</v>
      </c>
      <c r="B17" s="156">
        <v>0</v>
      </c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>
        <v>0</v>
      </c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>
        <f>SUM(B20:B22)</f>
        <v>14.736487093927742</v>
      </c>
      <c r="C19" s="157">
        <f t="shared" ref="C19:Q19" si="6">SUM(C20:C22)</f>
        <v>16.872769585502276</v>
      </c>
      <c r="D19" s="157">
        <f t="shared" si="6"/>
        <v>14.037050234884946</v>
      </c>
      <c r="E19" s="157">
        <f t="shared" si="6"/>
        <v>12.647949101439865</v>
      </c>
      <c r="F19" s="157">
        <f t="shared" si="6"/>
        <v>14.368016341516816</v>
      </c>
      <c r="G19" s="157">
        <f t="shared" si="6"/>
        <v>15.884569470224069</v>
      </c>
      <c r="H19" s="157">
        <f t="shared" si="6"/>
        <v>20.120258361226806</v>
      </c>
      <c r="I19" s="157">
        <f t="shared" si="6"/>
        <v>12.939744616939313</v>
      </c>
      <c r="J19" s="157">
        <f t="shared" si="6"/>
        <v>14.686936327628262</v>
      </c>
      <c r="K19" s="157">
        <f t="shared" si="6"/>
        <v>6.1538470677605321</v>
      </c>
      <c r="L19" s="157">
        <f t="shared" si="6"/>
        <v>11.400781302263136</v>
      </c>
      <c r="M19" s="157">
        <f t="shared" si="6"/>
        <v>9.2793131585882147</v>
      </c>
      <c r="N19" s="157">
        <f t="shared" si="6"/>
        <v>4.096647515742478</v>
      </c>
      <c r="O19" s="157">
        <f t="shared" si="6"/>
        <v>24.428700041003701</v>
      </c>
      <c r="P19" s="157">
        <f t="shared" si="6"/>
        <v>15.572085760850996</v>
      </c>
      <c r="Q19" s="157">
        <f t="shared" si="6"/>
        <v>13.47019052442765</v>
      </c>
    </row>
    <row r="20" spans="1:17" ht="12" customHeight="1" x14ac:dyDescent="0.25">
      <c r="A20" s="23" t="s">
        <v>58</v>
      </c>
      <c r="B20" s="156">
        <v>0</v>
      </c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>
        <v>14.736487093927742</v>
      </c>
      <c r="C21" s="156">
        <v>16.872769585502276</v>
      </c>
      <c r="D21" s="156">
        <v>14.037050234884946</v>
      </c>
      <c r="E21" s="156">
        <v>12.647949101439865</v>
      </c>
      <c r="F21" s="156">
        <v>14.368016341516816</v>
      </c>
      <c r="G21" s="156">
        <v>15.884569470224069</v>
      </c>
      <c r="H21" s="156">
        <v>20.120258361226806</v>
      </c>
      <c r="I21" s="156">
        <v>12.939744616939313</v>
      </c>
      <c r="J21" s="156">
        <v>14.686936327628262</v>
      </c>
      <c r="K21" s="156">
        <v>6.1538470677605321</v>
      </c>
      <c r="L21" s="156">
        <v>11.400781302263136</v>
      </c>
      <c r="M21" s="156">
        <v>9.2793131585882147</v>
      </c>
      <c r="N21" s="156">
        <v>4.096647515742478</v>
      </c>
      <c r="O21" s="156">
        <v>24.428700041003701</v>
      </c>
      <c r="P21" s="156">
        <v>15.572085760850996</v>
      </c>
      <c r="Q21" s="156">
        <v>13.47019052442765</v>
      </c>
    </row>
    <row r="22" spans="1:17" ht="12" customHeight="1" x14ac:dyDescent="0.25">
      <c r="A22" s="29" t="s">
        <v>140</v>
      </c>
      <c r="B22" s="57">
        <v>0</v>
      </c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 t="shared" ref="B24" si="7">SUM(B25,B28,B30,B39)</f>
        <v>68.351950450990927</v>
      </c>
      <c r="C24" s="168">
        <f t="shared" ref="C24" si="8">SUM(C25,C28,C30,C39)</f>
        <v>67.806123827419427</v>
      </c>
      <c r="D24" s="168">
        <f t="shared" ref="D24" si="9">SUM(D25,D28,D30,D39)</f>
        <v>68.145232288679182</v>
      </c>
      <c r="E24" s="168">
        <f t="shared" ref="E24" si="10">SUM(E25,E28,E30,E39)</f>
        <v>68.240692158090468</v>
      </c>
      <c r="F24" s="168">
        <f t="shared" ref="F24" si="11">SUM(F25,F28,F30,F39)</f>
        <v>67.936573966458766</v>
      </c>
      <c r="G24" s="168">
        <f t="shared" ref="G24" si="12">SUM(G25,G28,G30,G39)</f>
        <v>67.684924433586261</v>
      </c>
      <c r="H24" s="168">
        <f t="shared" ref="H24" si="13">SUM(H25,H28,H30,H39)</f>
        <v>69.47668389377796</v>
      </c>
      <c r="I24" s="168">
        <f t="shared" ref="I24" si="14">SUM(I25,I28,I30,I39)</f>
        <v>63.86110479617161</v>
      </c>
      <c r="J24" s="168">
        <f t="shared" ref="J24" si="15">SUM(J25,J28,J30,J39)</f>
        <v>67.35623841674095</v>
      </c>
      <c r="K24" s="168">
        <f t="shared" ref="K24" si="16">SUM(K25,K28,K30,K39)</f>
        <v>63.709373617257164</v>
      </c>
      <c r="L24" s="168">
        <f t="shared" ref="L24" si="17">SUM(L25,L28,L30,L39)</f>
        <v>66.825016191347515</v>
      </c>
      <c r="M24" s="168">
        <f t="shared" ref="M24" si="18">SUM(M25,M28,M30,M39)</f>
        <v>48.31596047538455</v>
      </c>
      <c r="N24" s="168">
        <f t="shared" ref="N24" si="19">SUM(N25,N28,N30,N39)</f>
        <v>40.757497537504889</v>
      </c>
      <c r="O24" s="168">
        <f t="shared" ref="O24" si="20">SUM(O25,O28,O30,O39)</f>
        <v>52.522873481894052</v>
      </c>
      <c r="P24" s="168">
        <f t="shared" ref="P24" si="21">SUM(P25,P28,P30,P39)</f>
        <v>48.020567326005342</v>
      </c>
      <c r="Q24" s="168">
        <f t="shared" ref="Q24" si="22">SUM(Q25,Q28,Q30,Q39)</f>
        <v>47.558859453645354</v>
      </c>
    </row>
    <row r="25" spans="1:17" ht="12.95" customHeight="1" x14ac:dyDescent="0.25">
      <c r="A25" s="158" t="s">
        <v>65</v>
      </c>
      <c r="B25" s="157">
        <f t="shared" ref="B25:Q25" si="23">SUM(B26:B27)</f>
        <v>62.664073440939639</v>
      </c>
      <c r="C25" s="157">
        <f t="shared" si="23"/>
        <v>62.104984566099468</v>
      </c>
      <c r="D25" s="157">
        <f t="shared" si="23"/>
        <v>62.613362949328931</v>
      </c>
      <c r="E25" s="157">
        <f t="shared" si="23"/>
        <v>62.731702580569056</v>
      </c>
      <c r="F25" s="157">
        <f t="shared" si="23"/>
        <v>62.350058022944076</v>
      </c>
      <c r="G25" s="157">
        <f t="shared" si="23"/>
        <v>61.973151303508104</v>
      </c>
      <c r="H25" s="157">
        <f t="shared" si="23"/>
        <v>63.33601637989198</v>
      </c>
      <c r="I25" s="157">
        <f t="shared" si="23"/>
        <v>58.087767895569044</v>
      </c>
      <c r="J25" s="157">
        <f t="shared" si="23"/>
        <v>61.463502844708167</v>
      </c>
      <c r="K25" s="157">
        <f t="shared" si="23"/>
        <v>58.337822708049593</v>
      </c>
      <c r="L25" s="157">
        <f t="shared" si="23"/>
        <v>61.056289126399214</v>
      </c>
      <c r="M25" s="157">
        <f t="shared" si="23"/>
        <v>43.113753524695547</v>
      </c>
      <c r="N25" s="157">
        <f t="shared" si="23"/>
        <v>36.496581901865561</v>
      </c>
      <c r="O25" s="157">
        <f t="shared" si="23"/>
        <v>46.078761571257303</v>
      </c>
      <c r="P25" s="157">
        <f t="shared" si="23"/>
        <v>41.922974748606329</v>
      </c>
      <c r="Q25" s="157">
        <f t="shared" si="23"/>
        <v>41.92171725765823</v>
      </c>
    </row>
    <row r="26" spans="1:17" ht="12" customHeight="1" x14ac:dyDescent="0.25">
      <c r="A26" s="23" t="s">
        <v>84</v>
      </c>
      <c r="B26" s="156">
        <v>62.664073440939639</v>
      </c>
      <c r="C26" s="156">
        <v>62.104984566099468</v>
      </c>
      <c r="D26" s="156">
        <v>62.613362949328931</v>
      </c>
      <c r="E26" s="156">
        <v>62.731702580569056</v>
      </c>
      <c r="F26" s="156">
        <v>62.350058022944076</v>
      </c>
      <c r="G26" s="156">
        <v>61.973151303508104</v>
      </c>
      <c r="H26" s="156">
        <v>63.33601637989198</v>
      </c>
      <c r="I26" s="156">
        <v>58.087767895569044</v>
      </c>
      <c r="J26" s="156">
        <v>61.463502844708167</v>
      </c>
      <c r="K26" s="156">
        <v>58.337822708049593</v>
      </c>
      <c r="L26" s="156">
        <v>61.056289126399214</v>
      </c>
      <c r="M26" s="156">
        <v>43.113753524695547</v>
      </c>
      <c r="N26" s="156">
        <v>36.496581901865561</v>
      </c>
      <c r="O26" s="156">
        <v>46.078761571257303</v>
      </c>
      <c r="P26" s="156">
        <v>41.922974748606329</v>
      </c>
      <c r="Q26" s="156">
        <v>41.92171725765823</v>
      </c>
    </row>
    <row r="27" spans="1:17" ht="12" customHeight="1" x14ac:dyDescent="0.25">
      <c r="A27" s="23" t="s">
        <v>60</v>
      </c>
      <c r="B27" s="156">
        <v>0</v>
      </c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>
        <f t="shared" ref="B28:Q28" si="24">B29</f>
        <v>0</v>
      </c>
      <c r="C28" s="157">
        <f t="shared" si="24"/>
        <v>0</v>
      </c>
      <c r="D28" s="157">
        <f t="shared" si="24"/>
        <v>0</v>
      </c>
      <c r="E28" s="157">
        <f t="shared" si="24"/>
        <v>0</v>
      </c>
      <c r="F28" s="157">
        <f t="shared" si="24"/>
        <v>0</v>
      </c>
      <c r="G28" s="157">
        <f t="shared" si="24"/>
        <v>0</v>
      </c>
      <c r="H28" s="157">
        <f t="shared" si="24"/>
        <v>0</v>
      </c>
      <c r="I28" s="157">
        <f t="shared" si="24"/>
        <v>0</v>
      </c>
      <c r="J28" s="157">
        <f t="shared" si="24"/>
        <v>0</v>
      </c>
      <c r="K28" s="157">
        <f t="shared" si="24"/>
        <v>0</v>
      </c>
      <c r="L28" s="157">
        <f t="shared" si="24"/>
        <v>0</v>
      </c>
      <c r="M28" s="157">
        <f t="shared" si="24"/>
        <v>0</v>
      </c>
      <c r="N28" s="157">
        <f t="shared" si="24"/>
        <v>0</v>
      </c>
      <c r="O28" s="157">
        <f t="shared" si="24"/>
        <v>0</v>
      </c>
      <c r="P28" s="157">
        <f t="shared" si="24"/>
        <v>0</v>
      </c>
      <c r="Q28" s="157">
        <f t="shared" si="24"/>
        <v>0</v>
      </c>
    </row>
    <row r="29" spans="1:17" ht="12" customHeight="1" x14ac:dyDescent="0.25">
      <c r="A29" s="23" t="s">
        <v>60</v>
      </c>
      <c r="B29" s="156">
        <v>0</v>
      </c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>
        <f t="shared" ref="B30" si="25">SUM(B31:B32,B35:B36)</f>
        <v>4.8863271796539829</v>
      </c>
      <c r="C30" s="157">
        <f t="shared" ref="C30" si="26">SUM(C31:C32,C35:C36)</f>
        <v>4.7352100275590505</v>
      </c>
      <c r="D30" s="157">
        <f t="shared" ref="D30" si="27">SUM(D31:D32,D35:D36)</f>
        <v>4.7315071163448446</v>
      </c>
      <c r="E30" s="157">
        <f t="shared" ref="E30" si="28">SUM(E31:E32,E35:E36)</f>
        <v>4.7546973893439572</v>
      </c>
      <c r="F30" s="157">
        <f t="shared" ref="F30" si="29">SUM(F31:F32,F35:F36)</f>
        <v>4.7127777378143474</v>
      </c>
      <c r="G30" s="157">
        <f t="shared" ref="G30" si="30">SUM(G31:G32,G35:G36)</f>
        <v>4.7433134123374341</v>
      </c>
      <c r="H30" s="157">
        <f t="shared" ref="H30" si="31">SUM(H31:H32,H35:H36)</f>
        <v>4.8616622825354723</v>
      </c>
      <c r="I30" s="157">
        <f t="shared" ref="I30" si="32">SUM(I31:I32,I35:I36)</f>
        <v>4.962136010186172</v>
      </c>
      <c r="J30" s="157">
        <f t="shared" ref="J30" si="33">SUM(J31:J32,J35:J36)</f>
        <v>4.9843581389721292</v>
      </c>
      <c r="K30" s="157">
        <f t="shared" ref="K30" si="34">SUM(K31:K32,K35:K36)</f>
        <v>5.0009941948656422</v>
      </c>
      <c r="L30" s="157">
        <f t="shared" ref="L30" si="35">SUM(L31:L32,L35:L36)</f>
        <v>5.0743788514238179</v>
      </c>
      <c r="M30" s="157">
        <f t="shared" ref="M30" si="36">SUM(M31:M32,M35:M36)</f>
        <v>4.7173903332480585</v>
      </c>
      <c r="N30" s="157">
        <f t="shared" ref="N30" si="37">SUM(N31:N32,N35:N36)</f>
        <v>4.0757619026751071</v>
      </c>
      <c r="O30" s="157">
        <f t="shared" ref="O30" si="38">SUM(O31:O32,O35:O36)</f>
        <v>5.1005182134900791</v>
      </c>
      <c r="P30" s="157">
        <f t="shared" ref="P30" si="39">SUM(P31:P32,P35:P36)</f>
        <v>5.1482052859593752</v>
      </c>
      <c r="Q30" s="157">
        <f t="shared" ref="Q30" si="40">SUM(Q31:Q32,Q35:Q36)</f>
        <v>4.7999732729017346</v>
      </c>
    </row>
    <row r="31" spans="1:17" ht="12" customHeight="1" x14ac:dyDescent="0.25">
      <c r="A31" s="167" t="s">
        <v>169</v>
      </c>
      <c r="B31" s="132">
        <v>4.8809680086984857</v>
      </c>
      <c r="C31" s="132">
        <v>4.7300493129801584</v>
      </c>
      <c r="D31" s="132">
        <v>4.7238937457266141</v>
      </c>
      <c r="E31" s="132">
        <v>4.7470823527094765</v>
      </c>
      <c r="F31" s="132">
        <v>4.7017510334347561</v>
      </c>
      <c r="G31" s="132">
        <v>4.7271051768028052</v>
      </c>
      <c r="H31" s="132">
        <v>4.8401455541478091</v>
      </c>
      <c r="I31" s="132">
        <v>4.9126642159737886</v>
      </c>
      <c r="J31" s="132">
        <v>4.8793838738616495</v>
      </c>
      <c r="K31" s="132">
        <v>4.8250173061879842</v>
      </c>
      <c r="L31" s="132">
        <v>4.8304560912599239</v>
      </c>
      <c r="M31" s="132">
        <v>4.4339369438184395</v>
      </c>
      <c r="N31" s="132">
        <v>3.7962057718304019</v>
      </c>
      <c r="O31" s="132">
        <v>4.7104090472238562</v>
      </c>
      <c r="P31" s="132">
        <v>4.7113617579290148</v>
      </c>
      <c r="Q31" s="132">
        <v>4.3670959571775985</v>
      </c>
    </row>
    <row r="32" spans="1:17" ht="12" customHeight="1" x14ac:dyDescent="0.25">
      <c r="A32" s="167" t="s">
        <v>168</v>
      </c>
      <c r="B32" s="132">
        <f t="shared" ref="B32" si="41">SUM(B33:B34)</f>
        <v>5.3591709554976054E-3</v>
      </c>
      <c r="C32" s="132">
        <f t="shared" ref="C32" si="42">SUM(C33:C34)</f>
        <v>5.1607145788924759E-3</v>
      </c>
      <c r="D32" s="132">
        <f t="shared" ref="D32" si="43">SUM(D33:D34)</f>
        <v>7.6133706182301957E-3</v>
      </c>
      <c r="E32" s="132">
        <f t="shared" ref="E32" si="44">SUM(E33:E34)</f>
        <v>7.615036634480603E-3</v>
      </c>
      <c r="F32" s="132">
        <f t="shared" ref="F32" si="45">SUM(F33:F34)</f>
        <v>1.1026704379591617E-2</v>
      </c>
      <c r="G32" s="132">
        <f t="shared" ref="G32" si="46">SUM(G33:G34)</f>
        <v>1.6208235534629144E-2</v>
      </c>
      <c r="H32" s="132">
        <f t="shared" ref="H32" si="47">SUM(H33:H34)</f>
        <v>2.1516728387662738E-2</v>
      </c>
      <c r="I32" s="132">
        <f t="shared" ref="I32" si="48">SUM(I33:I34)</f>
        <v>4.9471794212383818E-2</v>
      </c>
      <c r="J32" s="132">
        <f t="shared" ref="J32" si="49">SUM(J33:J34)</f>
        <v>0.10497426511047975</v>
      </c>
      <c r="K32" s="132">
        <f t="shared" ref="K32" si="50">SUM(K33:K34)</f>
        <v>0.17597688867765798</v>
      </c>
      <c r="L32" s="132">
        <f t="shared" ref="L32" si="51">SUM(L33:L34)</f>
        <v>0.24392276016389369</v>
      </c>
      <c r="M32" s="132">
        <f t="shared" ref="M32" si="52">SUM(M33:M34)</f>
        <v>0.28345338942961851</v>
      </c>
      <c r="N32" s="132">
        <f t="shared" ref="N32" si="53">SUM(N33:N34)</f>
        <v>0.27955613084470543</v>
      </c>
      <c r="O32" s="132">
        <f t="shared" ref="O32" si="54">SUM(O33:O34)</f>
        <v>0.39010916626622283</v>
      </c>
      <c r="P32" s="132">
        <f t="shared" ref="P32" si="55">SUM(P33:P34)</f>
        <v>0.43684352803036014</v>
      </c>
      <c r="Q32" s="132">
        <f t="shared" ref="Q32" si="56">SUM(Q33:Q34)</f>
        <v>0.43287731572413624</v>
      </c>
    </row>
    <row r="33" spans="1:17" ht="12" customHeight="1" x14ac:dyDescent="0.25">
      <c r="A33" s="166" t="s">
        <v>57</v>
      </c>
      <c r="B33" s="165">
        <v>5.3591709554976054E-3</v>
      </c>
      <c r="C33" s="165">
        <v>5.1607145788924759E-3</v>
      </c>
      <c r="D33" s="165">
        <v>7.6133706182301957E-3</v>
      </c>
      <c r="E33" s="165">
        <v>7.615036634480603E-3</v>
      </c>
      <c r="F33" s="165">
        <v>1.1026704379591617E-2</v>
      </c>
      <c r="G33" s="165">
        <v>1.6208235534629144E-2</v>
      </c>
      <c r="H33" s="165">
        <v>2.1516728387662738E-2</v>
      </c>
      <c r="I33" s="165">
        <v>4.9471794212383818E-2</v>
      </c>
      <c r="J33" s="165">
        <v>0.10497426511047975</v>
      </c>
      <c r="K33" s="165">
        <v>0.17597688867765798</v>
      </c>
      <c r="L33" s="165">
        <v>0.24392276016389369</v>
      </c>
      <c r="M33" s="165">
        <v>0.28345338942961851</v>
      </c>
      <c r="N33" s="165">
        <v>0.27955613084470543</v>
      </c>
      <c r="O33" s="165">
        <v>0.39010916626622283</v>
      </c>
      <c r="P33" s="165">
        <v>0.43684352803036014</v>
      </c>
      <c r="Q33" s="165">
        <v>0.43287731572413624</v>
      </c>
    </row>
    <row r="34" spans="1:17" ht="12" customHeight="1" x14ac:dyDescent="0.25">
      <c r="A34" s="147" t="s">
        <v>59</v>
      </c>
      <c r="B34" s="164">
        <v>0</v>
      </c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>
        <v>0</v>
      </c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>
        <f t="shared" ref="B36" si="57">SUM(B37:B38)</f>
        <v>0</v>
      </c>
      <c r="C36" s="160">
        <f t="shared" ref="C36" si="58">SUM(C37:C38)</f>
        <v>0</v>
      </c>
      <c r="D36" s="160">
        <f t="shared" ref="D36" si="59">SUM(D37:D38)</f>
        <v>0</v>
      </c>
      <c r="E36" s="160">
        <f t="shared" ref="E36" si="60">SUM(E37:E38)</f>
        <v>0</v>
      </c>
      <c r="F36" s="160">
        <f t="shared" ref="F36" si="61">SUM(F37:F38)</f>
        <v>0</v>
      </c>
      <c r="G36" s="160">
        <f t="shared" ref="G36" si="62">SUM(G37:G38)</f>
        <v>0</v>
      </c>
      <c r="H36" s="160">
        <f t="shared" ref="H36" si="63">SUM(H37:H38)</f>
        <v>0</v>
      </c>
      <c r="I36" s="160">
        <f t="shared" ref="I36" si="64">SUM(I37:I38)</f>
        <v>0</v>
      </c>
      <c r="J36" s="160">
        <f t="shared" ref="J36" si="65">SUM(J37:J38)</f>
        <v>0</v>
      </c>
      <c r="K36" s="160">
        <f t="shared" ref="K36" si="66">SUM(K37:K38)</f>
        <v>0</v>
      </c>
      <c r="L36" s="160">
        <f t="shared" ref="L36" si="67">SUM(L37:L38)</f>
        <v>0</v>
      </c>
      <c r="M36" s="160">
        <f t="shared" ref="M36" si="68">SUM(M37:M38)</f>
        <v>0</v>
      </c>
      <c r="N36" s="160">
        <f t="shared" ref="N36" si="69">SUM(N37:N38)</f>
        <v>0</v>
      </c>
      <c r="O36" s="160">
        <f t="shared" ref="O36" si="70">SUM(O37:O38)</f>
        <v>0</v>
      </c>
      <c r="P36" s="160">
        <f t="shared" ref="P36" si="71">SUM(P37:P38)</f>
        <v>0</v>
      </c>
      <c r="Q36" s="160">
        <f t="shared" ref="Q36" si="72">SUM(Q37:Q38)</f>
        <v>0</v>
      </c>
    </row>
    <row r="37" spans="1:17" ht="12" customHeight="1" x14ac:dyDescent="0.25">
      <c r="A37" s="148" t="s">
        <v>60</v>
      </c>
      <c r="B37" s="156">
        <v>0</v>
      </c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>
        <v>0</v>
      </c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>
        <f t="shared" ref="B39" si="73">SUM(B40:B41)</f>
        <v>0.80154983039731198</v>
      </c>
      <c r="C39" s="157">
        <f t="shared" ref="C39" si="74">SUM(C40:C41)</f>
        <v>0.96592923376090545</v>
      </c>
      <c r="D39" s="157">
        <f t="shared" ref="D39" si="75">SUM(D40:D41)</f>
        <v>0.80036222300541437</v>
      </c>
      <c r="E39" s="157">
        <f t="shared" ref="E39" si="76">SUM(E40:E41)</f>
        <v>0.75429218817746124</v>
      </c>
      <c r="F39" s="157">
        <f t="shared" ref="F39" si="77">SUM(F40:F41)</f>
        <v>0.87373820570034644</v>
      </c>
      <c r="G39" s="157">
        <f t="shared" ref="G39" si="78">SUM(G40:G41)</f>
        <v>0.96845971774072903</v>
      </c>
      <c r="H39" s="157">
        <f t="shared" ref="H39" si="79">SUM(H40:H41)</f>
        <v>1.2790052313505142</v>
      </c>
      <c r="I39" s="157">
        <f t="shared" ref="I39" si="80">SUM(I40:I41)</f>
        <v>0.81120089041639709</v>
      </c>
      <c r="J39" s="157">
        <f t="shared" ref="J39" si="81">SUM(J40:J41)</f>
        <v>0.90837743306064567</v>
      </c>
      <c r="K39" s="157">
        <f t="shared" ref="K39" si="82">SUM(K40:K41)</f>
        <v>0.37055671434192994</v>
      </c>
      <c r="L39" s="157">
        <f t="shared" ref="L39" si="83">SUM(L40:L41)</f>
        <v>0.69434821352447662</v>
      </c>
      <c r="M39" s="157">
        <f t="shared" ref="M39" si="84">SUM(M40:M41)</f>
        <v>0.48481661744095006</v>
      </c>
      <c r="N39" s="157">
        <f t="shared" ref="N39" si="85">SUM(N40:N41)</f>
        <v>0.18515373296422469</v>
      </c>
      <c r="O39" s="157">
        <f t="shared" ref="O39" si="86">SUM(O40:O41)</f>
        <v>1.3435936971466735</v>
      </c>
      <c r="P39" s="157">
        <f t="shared" ref="P39" si="87">SUM(P40:P41)</f>
        <v>0.94938729143963485</v>
      </c>
      <c r="Q39" s="157">
        <f t="shared" ref="Q39" si="88">SUM(Q40:Q41)</f>
        <v>0.83716892308538471</v>
      </c>
    </row>
    <row r="40" spans="1:17" ht="12" customHeight="1" x14ac:dyDescent="0.25">
      <c r="A40" s="23" t="s">
        <v>57</v>
      </c>
      <c r="B40" s="156">
        <v>0.80154983039731198</v>
      </c>
      <c r="C40" s="156">
        <v>0.96592923376090545</v>
      </c>
      <c r="D40" s="156">
        <v>0.80036222300541437</v>
      </c>
      <c r="E40" s="156">
        <v>0.75429218817746124</v>
      </c>
      <c r="F40" s="156">
        <v>0.87373820570034644</v>
      </c>
      <c r="G40" s="156">
        <v>0.96845971774072903</v>
      </c>
      <c r="H40" s="156">
        <v>1.2790052313505142</v>
      </c>
      <c r="I40" s="156">
        <v>0.81120089041639709</v>
      </c>
      <c r="J40" s="156">
        <v>0.90837743306064567</v>
      </c>
      <c r="K40" s="156">
        <v>0.37055671434192994</v>
      </c>
      <c r="L40" s="156">
        <v>0.69434821352447662</v>
      </c>
      <c r="M40" s="156">
        <v>0.48481661744095006</v>
      </c>
      <c r="N40" s="156">
        <v>0.18515373296422469</v>
      </c>
      <c r="O40" s="156">
        <v>1.3435936971466735</v>
      </c>
      <c r="P40" s="156">
        <v>0.94938729143963485</v>
      </c>
      <c r="Q40" s="156">
        <v>0.83716892308538471</v>
      </c>
    </row>
    <row r="41" spans="1:17" ht="12" customHeight="1" x14ac:dyDescent="0.25">
      <c r="A41" s="29" t="s">
        <v>140</v>
      </c>
      <c r="B41" s="57">
        <v>0</v>
      </c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 t="shared" ref="B43" si="89">SUM(B44,B47,B49,B58)</f>
        <v>2740.3683178469341</v>
      </c>
      <c r="C43" s="168">
        <f t="shared" ref="C43" si="90">SUM(C44,C47,C49,C58)</f>
        <v>3077.9632384569627</v>
      </c>
      <c r="D43" s="168">
        <f t="shared" ref="D43" si="91">SUM(D44,D47,D49,D58)</f>
        <v>3030.090708150547</v>
      </c>
      <c r="E43" s="168">
        <f t="shared" ref="E43" si="92">SUM(E44,E47,E49,E58)</f>
        <v>3201.6013509883983</v>
      </c>
      <c r="F43" s="168">
        <f t="shared" ref="F43" si="93">SUM(F44,F47,F49,F58)</f>
        <v>3279.6666970088199</v>
      </c>
      <c r="G43" s="168">
        <f t="shared" ref="G43" si="94">SUM(G44,G47,G49,G58)</f>
        <v>3426.5628555833505</v>
      </c>
      <c r="H43" s="168">
        <f t="shared" ref="H43" si="95">SUM(H44,H47,H49,H58)</f>
        <v>3617.8614071808106</v>
      </c>
      <c r="I43" s="168">
        <f t="shared" ref="I43" si="96">SUM(I44,I47,I49,I58)</f>
        <v>3429.5599929599566</v>
      </c>
      <c r="J43" s="168">
        <f t="shared" ref="J43" si="97">SUM(J44,J47,J49,J58)</f>
        <v>3730.0976349536768</v>
      </c>
      <c r="K43" s="168">
        <f t="shared" ref="K43" si="98">SUM(K44,K47,K49,K58)</f>
        <v>3716.2322726256325</v>
      </c>
      <c r="L43" s="168">
        <f t="shared" ref="L43" si="99">SUM(L44,L47,L49,L58)</f>
        <v>3902.0499179667659</v>
      </c>
      <c r="M43" s="168">
        <f t="shared" ref="M43" si="100">SUM(M44,M47,M49,M58)</f>
        <v>2955.7691889506882</v>
      </c>
      <c r="N43" s="168">
        <f t="shared" ref="N43" si="101">SUM(N44,N47,N49,N58)</f>
        <v>2869.2404613460703</v>
      </c>
      <c r="O43" s="168">
        <f t="shared" ref="O43" si="102">SUM(O44,O47,O49,O58)</f>
        <v>2903.8786963500693</v>
      </c>
      <c r="P43" s="168">
        <f t="shared" ref="P43" si="103">SUM(P44,P47,P49,P58)</f>
        <v>2756.1276094604318</v>
      </c>
      <c r="Q43" s="168">
        <f t="shared" ref="Q43" si="104">SUM(Q44,Q47,Q49,Q58)</f>
        <v>3009.2571314953352</v>
      </c>
    </row>
    <row r="44" spans="1:17" ht="12.95" customHeight="1" x14ac:dyDescent="0.25">
      <c r="A44" s="158" t="s">
        <v>65</v>
      </c>
      <c r="B44" s="157">
        <f t="shared" ref="B44:Q44" si="105">SUM(B45:B46)</f>
        <v>2299.1680875599327</v>
      </c>
      <c r="C44" s="157">
        <f t="shared" si="105"/>
        <v>2597.205570084298</v>
      </c>
      <c r="D44" s="157">
        <f t="shared" si="105"/>
        <v>2538.8741919329168</v>
      </c>
      <c r="E44" s="157">
        <f t="shared" si="105"/>
        <v>2695.4040792443993</v>
      </c>
      <c r="F44" s="157">
        <f t="shared" si="105"/>
        <v>2768.3429425236031</v>
      </c>
      <c r="G44" s="157">
        <f t="shared" si="105"/>
        <v>2886.4926566222289</v>
      </c>
      <c r="H44" s="157">
        <f t="shared" si="105"/>
        <v>3041.2960105991483</v>
      </c>
      <c r="I44" s="157">
        <f t="shared" si="105"/>
        <v>2840.1641515093816</v>
      </c>
      <c r="J44" s="157">
        <f t="shared" si="105"/>
        <v>3114.2131671637699</v>
      </c>
      <c r="K44" s="157">
        <f t="shared" si="105"/>
        <v>3071.0584034961066</v>
      </c>
      <c r="L44" s="157">
        <f t="shared" si="105"/>
        <v>3237.9864756739112</v>
      </c>
      <c r="M44" s="157">
        <f t="shared" si="105"/>
        <v>2327.9989820571691</v>
      </c>
      <c r="N44" s="157">
        <f t="shared" si="105"/>
        <v>2259.0206594404567</v>
      </c>
      <c r="O44" s="157">
        <f t="shared" si="105"/>
        <v>2250.9917315821003</v>
      </c>
      <c r="P44" s="157">
        <f t="shared" si="105"/>
        <v>2084.0027762331656</v>
      </c>
      <c r="Q44" s="157">
        <f t="shared" si="105"/>
        <v>2308.9538312208238</v>
      </c>
    </row>
    <row r="45" spans="1:17" ht="12" customHeight="1" x14ac:dyDescent="0.25">
      <c r="A45" s="23" t="s">
        <v>166</v>
      </c>
      <c r="B45" s="156">
        <v>2299.1680875599327</v>
      </c>
      <c r="C45" s="156">
        <v>2597.205570084298</v>
      </c>
      <c r="D45" s="156">
        <v>2538.8741919329168</v>
      </c>
      <c r="E45" s="156">
        <v>2695.4040792443993</v>
      </c>
      <c r="F45" s="156">
        <v>2768.3429425236031</v>
      </c>
      <c r="G45" s="156">
        <v>2886.4926566222289</v>
      </c>
      <c r="H45" s="156">
        <v>3041.2960105991483</v>
      </c>
      <c r="I45" s="156">
        <v>2840.1641515093816</v>
      </c>
      <c r="J45" s="156">
        <v>3114.2131671637699</v>
      </c>
      <c r="K45" s="156">
        <v>3071.0584034961066</v>
      </c>
      <c r="L45" s="156">
        <v>3237.9864756739112</v>
      </c>
      <c r="M45" s="156">
        <v>2327.9989820571691</v>
      </c>
      <c r="N45" s="156">
        <v>2259.0206594404567</v>
      </c>
      <c r="O45" s="156">
        <v>2250.9917315821003</v>
      </c>
      <c r="P45" s="156">
        <v>2084.0027762331656</v>
      </c>
      <c r="Q45" s="156">
        <v>2308.9538312208238</v>
      </c>
    </row>
    <row r="46" spans="1:17" ht="12" customHeight="1" x14ac:dyDescent="0.25">
      <c r="A46" s="23" t="s">
        <v>60</v>
      </c>
      <c r="B46" s="156">
        <v>0</v>
      </c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>
        <f t="shared" ref="B47:Q47" si="106">B48</f>
        <v>0</v>
      </c>
      <c r="C47" s="157">
        <f t="shared" si="106"/>
        <v>0</v>
      </c>
      <c r="D47" s="157">
        <f t="shared" si="106"/>
        <v>0</v>
      </c>
      <c r="E47" s="157">
        <f t="shared" si="106"/>
        <v>0</v>
      </c>
      <c r="F47" s="157">
        <f t="shared" si="106"/>
        <v>0</v>
      </c>
      <c r="G47" s="157">
        <f t="shared" si="106"/>
        <v>0</v>
      </c>
      <c r="H47" s="157">
        <f t="shared" si="106"/>
        <v>0</v>
      </c>
      <c r="I47" s="157">
        <f t="shared" si="106"/>
        <v>0</v>
      </c>
      <c r="J47" s="157">
        <f t="shared" si="106"/>
        <v>0</v>
      </c>
      <c r="K47" s="157">
        <f t="shared" si="106"/>
        <v>0</v>
      </c>
      <c r="L47" s="157">
        <f t="shared" si="106"/>
        <v>0</v>
      </c>
      <c r="M47" s="157">
        <f t="shared" si="106"/>
        <v>0</v>
      </c>
      <c r="N47" s="157">
        <f t="shared" si="106"/>
        <v>0</v>
      </c>
      <c r="O47" s="157">
        <f t="shared" si="106"/>
        <v>0</v>
      </c>
      <c r="P47" s="157">
        <f t="shared" si="106"/>
        <v>0</v>
      </c>
      <c r="Q47" s="157">
        <f t="shared" si="106"/>
        <v>0</v>
      </c>
    </row>
    <row r="48" spans="1:17" ht="12" customHeight="1" x14ac:dyDescent="0.25">
      <c r="A48" s="23" t="s">
        <v>60</v>
      </c>
      <c r="B48" s="156">
        <v>0</v>
      </c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>
        <f t="shared" ref="B49" si="107">SUM(B50:B51,B54:B55)</f>
        <v>416.85429832588011</v>
      </c>
      <c r="C49" s="157">
        <f t="shared" ref="C49" si="108">SUM(C50:C51,C54:C55)</f>
        <v>448.47904079486597</v>
      </c>
      <c r="D49" s="157">
        <f t="shared" ref="D49" si="109">SUM(D50:D51,D54:D55)</f>
        <v>463.20735216950402</v>
      </c>
      <c r="E49" s="157">
        <f t="shared" ref="E49" si="110">SUM(E50:E51,E54:E55)</f>
        <v>478.44277629639731</v>
      </c>
      <c r="F49" s="157">
        <f t="shared" ref="F49" si="111">SUM(F50:F51,F54:F55)</f>
        <v>478.85583820150623</v>
      </c>
      <c r="G49" s="157">
        <f t="shared" ref="G49" si="112">SUM(G50:G51,G54:G55)</f>
        <v>501.64895862122256</v>
      </c>
      <c r="H49" s="157">
        <f t="shared" ref="H49" si="113">SUM(H50:H51,H54:H55)</f>
        <v>524.90044341999908</v>
      </c>
      <c r="I49" s="157">
        <f t="shared" ref="I49" si="114">SUM(I50:I51,I54:I55)</f>
        <v>556.1750844756956</v>
      </c>
      <c r="J49" s="157">
        <f t="shared" ref="J49" si="115">SUM(J50:J51,J54:J55)</f>
        <v>576.83381253347909</v>
      </c>
      <c r="K49" s="157">
        <f t="shared" ref="K49" si="116">SUM(K50:K51,K54:K55)</f>
        <v>628.43143345124884</v>
      </c>
      <c r="L49" s="157">
        <f t="shared" ref="L49" si="117">SUM(L50:L51,L54:L55)</f>
        <v>633.4544057834089</v>
      </c>
      <c r="M49" s="157">
        <f t="shared" ref="M49" si="118">SUM(M50:M51,M54:M55)</f>
        <v>605.65500036734886</v>
      </c>
      <c r="N49" s="157">
        <f t="shared" ref="N49" si="119">SUM(N50:N51,N54:N55)</f>
        <v>600.66903596281509</v>
      </c>
      <c r="O49" s="157">
        <f t="shared" ref="O49" si="120">SUM(O50:O51,O54:O55)</f>
        <v>597.7835915270216</v>
      </c>
      <c r="P49" s="157">
        <f t="shared" ref="P49" si="121">SUM(P50:P51,P54:P55)</f>
        <v>632.4051334463752</v>
      </c>
      <c r="Q49" s="157">
        <f t="shared" ref="Q49" si="122">SUM(Q50:Q51,Q54:Q55)</f>
        <v>661.3237562295833</v>
      </c>
    </row>
    <row r="50" spans="1:17" ht="12" customHeight="1" x14ac:dyDescent="0.25">
      <c r="A50" s="167" t="s">
        <v>165</v>
      </c>
      <c r="B50" s="132">
        <v>416.42039655594562</v>
      </c>
      <c r="C50" s="132">
        <v>447.97524106926176</v>
      </c>
      <c r="D50" s="132">
        <v>462.43599702034993</v>
      </c>
      <c r="E50" s="132">
        <v>477.65503424881967</v>
      </c>
      <c r="F50" s="132">
        <v>477.72080711992885</v>
      </c>
      <c r="G50" s="132">
        <v>499.91471837581935</v>
      </c>
      <c r="H50" s="132">
        <v>522.58813776250543</v>
      </c>
      <c r="I50" s="132">
        <v>550.62081979993729</v>
      </c>
      <c r="J50" s="132">
        <v>564.65728762379513</v>
      </c>
      <c r="K50" s="132">
        <v>606.28179015315277</v>
      </c>
      <c r="L50" s="132">
        <v>603.00233350200563</v>
      </c>
      <c r="M50" s="132">
        <v>569.26222095748619</v>
      </c>
      <c r="N50" s="132">
        <v>559.43494997621474</v>
      </c>
      <c r="O50" s="132">
        <v>552.03476819313346</v>
      </c>
      <c r="P50" s="132">
        <v>578.77464873110864</v>
      </c>
      <c r="Q50" s="132">
        <v>601.71031861946278</v>
      </c>
    </row>
    <row r="51" spans="1:17" ht="12" customHeight="1" x14ac:dyDescent="0.25">
      <c r="A51" s="167" t="s">
        <v>164</v>
      </c>
      <c r="B51" s="132">
        <f t="shared" ref="B51" si="123">SUM(B52:B53)</f>
        <v>0.43390176993446988</v>
      </c>
      <c r="C51" s="132">
        <f t="shared" ref="C51" si="124">SUM(C52:C53)</f>
        <v>0.50379972560423636</v>
      </c>
      <c r="D51" s="132">
        <f t="shared" ref="D51" si="125">SUM(D52:D53)</f>
        <v>0.77135514915406522</v>
      </c>
      <c r="E51" s="132">
        <f t="shared" ref="E51" si="126">SUM(E52:E53)</f>
        <v>0.78774204757763844</v>
      </c>
      <c r="F51" s="132">
        <f t="shared" ref="F51" si="127">SUM(F52:F53)</f>
        <v>1.1350310815773559</v>
      </c>
      <c r="G51" s="132">
        <f t="shared" ref="G51" si="128">SUM(G52:G53)</f>
        <v>1.7342402454032084</v>
      </c>
      <c r="H51" s="132">
        <f t="shared" ref="H51" si="129">SUM(H52:H53)</f>
        <v>2.3123056574936518</v>
      </c>
      <c r="I51" s="132">
        <f t="shared" ref="I51" si="130">SUM(I52:I53)</f>
        <v>5.5542646757582501</v>
      </c>
      <c r="J51" s="132">
        <f t="shared" ref="J51" si="131">SUM(J52:J53)</f>
        <v>12.176524909683939</v>
      </c>
      <c r="K51" s="132">
        <f t="shared" ref="K51" si="132">SUM(K52:K53)</f>
        <v>22.149643298096024</v>
      </c>
      <c r="L51" s="132">
        <f t="shared" ref="L51" si="133">SUM(L52:L53)</f>
        <v>30.45207228140324</v>
      </c>
      <c r="M51" s="132">
        <f t="shared" ref="M51" si="134">SUM(M52:M53)</f>
        <v>36.39277940986269</v>
      </c>
      <c r="N51" s="132">
        <f t="shared" ref="N51" si="135">SUM(N52:N53)</f>
        <v>41.234085986600384</v>
      </c>
      <c r="O51" s="132">
        <f t="shared" ref="O51" si="136">SUM(O52:O53)</f>
        <v>45.748823333888119</v>
      </c>
      <c r="P51" s="132">
        <f t="shared" ref="P51" si="137">SUM(P52:P53)</f>
        <v>53.630484715266554</v>
      </c>
      <c r="Q51" s="132">
        <f t="shared" ref="Q51" si="138">SUM(Q52:Q53)</f>
        <v>59.613437610120563</v>
      </c>
    </row>
    <row r="52" spans="1:17" ht="12" customHeight="1" x14ac:dyDescent="0.25">
      <c r="A52" s="166" t="s">
        <v>163</v>
      </c>
      <c r="B52" s="165">
        <v>0.43390176993446988</v>
      </c>
      <c r="C52" s="165">
        <v>0.50379972560423636</v>
      </c>
      <c r="D52" s="165">
        <v>0.77135514915406522</v>
      </c>
      <c r="E52" s="165">
        <v>0.78774204757763844</v>
      </c>
      <c r="F52" s="165">
        <v>1.1350310815773559</v>
      </c>
      <c r="G52" s="165">
        <v>1.7342402454032084</v>
      </c>
      <c r="H52" s="165">
        <v>2.3123056574936518</v>
      </c>
      <c r="I52" s="165">
        <v>5.5542646757582501</v>
      </c>
      <c r="J52" s="165">
        <v>12.176524909683939</v>
      </c>
      <c r="K52" s="165">
        <v>22.149643298096024</v>
      </c>
      <c r="L52" s="165">
        <v>30.45207228140324</v>
      </c>
      <c r="M52" s="165">
        <v>36.39277940986269</v>
      </c>
      <c r="N52" s="165">
        <v>41.234085986600384</v>
      </c>
      <c r="O52" s="165">
        <v>45.748823333888119</v>
      </c>
      <c r="P52" s="165">
        <v>53.630484715266554</v>
      </c>
      <c r="Q52" s="165">
        <v>59.613437610120563</v>
      </c>
    </row>
    <row r="53" spans="1:17" ht="12" customHeight="1" x14ac:dyDescent="0.25">
      <c r="A53" s="147" t="s">
        <v>59</v>
      </c>
      <c r="B53" s="164">
        <v>0</v>
      </c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>
        <v>0</v>
      </c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>
        <f t="shared" ref="B55" si="139">SUM(B56:B57)</f>
        <v>0</v>
      </c>
      <c r="C55" s="160">
        <f t="shared" ref="C55" si="140">SUM(C56:C57)</f>
        <v>0</v>
      </c>
      <c r="D55" s="160">
        <f t="shared" ref="D55" si="141">SUM(D56:D57)</f>
        <v>0</v>
      </c>
      <c r="E55" s="160">
        <f t="shared" ref="E55" si="142">SUM(E56:E57)</f>
        <v>0</v>
      </c>
      <c r="F55" s="160">
        <f t="shared" ref="F55" si="143">SUM(F56:F57)</f>
        <v>0</v>
      </c>
      <c r="G55" s="160">
        <f t="shared" ref="G55" si="144">SUM(G56:G57)</f>
        <v>0</v>
      </c>
      <c r="H55" s="160">
        <f t="shared" ref="H55" si="145">SUM(H56:H57)</f>
        <v>0</v>
      </c>
      <c r="I55" s="160">
        <f t="shared" ref="I55" si="146">SUM(I56:I57)</f>
        <v>0</v>
      </c>
      <c r="J55" s="160">
        <f t="shared" ref="J55" si="147">SUM(J56:J57)</f>
        <v>0</v>
      </c>
      <c r="K55" s="160">
        <f t="shared" ref="K55" si="148">SUM(K56:K57)</f>
        <v>0</v>
      </c>
      <c r="L55" s="160">
        <f t="shared" ref="L55" si="149">SUM(L56:L57)</f>
        <v>0</v>
      </c>
      <c r="M55" s="160">
        <f t="shared" ref="M55" si="150">SUM(M56:M57)</f>
        <v>0</v>
      </c>
      <c r="N55" s="160">
        <f t="shared" ref="N55" si="151">SUM(N56:N57)</f>
        <v>0</v>
      </c>
      <c r="O55" s="160">
        <f t="shared" ref="O55" si="152">SUM(O56:O57)</f>
        <v>0</v>
      </c>
      <c r="P55" s="160">
        <f t="shared" ref="P55" si="153">SUM(P56:P57)</f>
        <v>0</v>
      </c>
      <c r="Q55" s="160">
        <f t="shared" ref="Q55" si="154">SUM(Q56:Q57)</f>
        <v>0</v>
      </c>
    </row>
    <row r="56" spans="1:17" ht="12" customHeight="1" x14ac:dyDescent="0.25">
      <c r="A56" s="148" t="s">
        <v>60</v>
      </c>
      <c r="B56" s="156">
        <v>0</v>
      </c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>
        <v>0</v>
      </c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>
        <f t="shared" ref="B58" si="155">SUM(B59:B60)</f>
        <v>24.345931961121618</v>
      </c>
      <c r="C58" s="157">
        <f t="shared" ref="C58" si="156">SUM(C59:C60)</f>
        <v>32.278627577799163</v>
      </c>
      <c r="D58" s="157">
        <f t="shared" ref="D58" si="157">SUM(D59:D60)</f>
        <v>28.009164048126422</v>
      </c>
      <c r="E58" s="157">
        <f t="shared" ref="E58" si="158">SUM(E59:E60)</f>
        <v>27.754495447601403</v>
      </c>
      <c r="F58" s="157">
        <f t="shared" ref="F58" si="159">SUM(F59:F60)</f>
        <v>32.467916283710622</v>
      </c>
      <c r="G58" s="157">
        <f t="shared" ref="G58" si="160">SUM(G59:G60)</f>
        <v>38.421240339899164</v>
      </c>
      <c r="H58" s="157">
        <f t="shared" ref="H58" si="161">SUM(H59:H60)</f>
        <v>51.664953161662886</v>
      </c>
      <c r="I58" s="157">
        <f t="shared" ref="I58" si="162">SUM(I59:I60)</f>
        <v>33.220756974879265</v>
      </c>
      <c r="J58" s="157">
        <f t="shared" ref="J58" si="163">SUM(J59:J60)</f>
        <v>39.050655256428108</v>
      </c>
      <c r="K58" s="157">
        <f t="shared" ref="K58" si="164">SUM(K59:K60)</f>
        <v>16.742435678277118</v>
      </c>
      <c r="L58" s="157">
        <f t="shared" ref="L58" si="165">SUM(L59:L60)</f>
        <v>30.609036509446138</v>
      </c>
      <c r="M58" s="157">
        <f t="shared" ref="M58" si="166">SUM(M59:M60)</f>
        <v>22.115206526170471</v>
      </c>
      <c r="N58" s="157">
        <f t="shared" ref="N58" si="167">SUM(N59:N60)</f>
        <v>9.550765942798586</v>
      </c>
      <c r="O58" s="157">
        <f t="shared" ref="O58" si="168">SUM(O59:O60)</f>
        <v>55.103373240947327</v>
      </c>
      <c r="P58" s="157">
        <f t="shared" ref="P58" si="169">SUM(P59:P60)</f>
        <v>39.719699780891041</v>
      </c>
      <c r="Q58" s="157">
        <f t="shared" ref="Q58" si="170">SUM(Q59:Q60)</f>
        <v>38.979544044928375</v>
      </c>
    </row>
    <row r="59" spans="1:17" ht="12" customHeight="1" x14ac:dyDescent="0.25">
      <c r="A59" s="23" t="s">
        <v>57</v>
      </c>
      <c r="B59" s="156">
        <v>24.345931961121618</v>
      </c>
      <c r="C59" s="156">
        <v>32.278627577799163</v>
      </c>
      <c r="D59" s="156">
        <v>28.009164048126422</v>
      </c>
      <c r="E59" s="156">
        <v>27.754495447601403</v>
      </c>
      <c r="F59" s="156">
        <v>32.467916283710622</v>
      </c>
      <c r="G59" s="156">
        <v>38.421240339899164</v>
      </c>
      <c r="H59" s="156">
        <v>51.664953161662886</v>
      </c>
      <c r="I59" s="156">
        <v>33.220756974879265</v>
      </c>
      <c r="J59" s="156">
        <v>39.050655256428108</v>
      </c>
      <c r="K59" s="156">
        <v>16.742435678277118</v>
      </c>
      <c r="L59" s="156">
        <v>30.609036509446138</v>
      </c>
      <c r="M59" s="156">
        <v>22.115206526170471</v>
      </c>
      <c r="N59" s="156">
        <v>9.550765942798586</v>
      </c>
      <c r="O59" s="156">
        <v>55.103373240947327</v>
      </c>
      <c r="P59" s="156">
        <v>39.719699780891041</v>
      </c>
      <c r="Q59" s="156">
        <v>38.979544044928375</v>
      </c>
    </row>
    <row r="60" spans="1:17" ht="12" customHeight="1" x14ac:dyDescent="0.25">
      <c r="A60" s="29" t="s">
        <v>140</v>
      </c>
      <c r="B60" s="57">
        <v>0</v>
      </c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1028.2433501013684</v>
      </c>
      <c r="C62" s="168">
        <f t="shared" ref="C62:Q62" si="171">SUM(C63,C66,C68,C77)</f>
        <v>1129.2429708794523</v>
      </c>
      <c r="D62" s="168">
        <f t="shared" si="171"/>
        <v>1114.6332088560243</v>
      </c>
      <c r="E62" s="168">
        <f t="shared" si="171"/>
        <v>1263.3990834710523</v>
      </c>
      <c r="F62" s="168">
        <f t="shared" si="171"/>
        <v>1409.0677198230605</v>
      </c>
      <c r="G62" s="168">
        <f t="shared" si="171"/>
        <v>1422.3565931420833</v>
      </c>
      <c r="H62" s="168">
        <f t="shared" si="171"/>
        <v>1481.6077574985725</v>
      </c>
      <c r="I62" s="168">
        <f t="shared" si="171"/>
        <v>1389.7995226089479</v>
      </c>
      <c r="J62" s="168">
        <f t="shared" si="171"/>
        <v>1567.7778044225877</v>
      </c>
      <c r="K62" s="168">
        <f t="shared" si="171"/>
        <v>1464.2268873701044</v>
      </c>
      <c r="L62" s="168">
        <f t="shared" si="171"/>
        <v>1663.6356860670442</v>
      </c>
      <c r="M62" s="168">
        <f t="shared" si="171"/>
        <v>1334.4121726657459</v>
      </c>
      <c r="N62" s="168">
        <f t="shared" si="171"/>
        <v>1407.5474471171324</v>
      </c>
      <c r="O62" s="168">
        <f t="shared" si="171"/>
        <v>1421.0120546209187</v>
      </c>
      <c r="P62" s="168">
        <f t="shared" si="171"/>
        <v>1255.6175903147139</v>
      </c>
      <c r="Q62" s="168">
        <f t="shared" si="171"/>
        <v>1301.2270609117136</v>
      </c>
    </row>
    <row r="63" spans="1:17" ht="12.95" customHeight="1" x14ac:dyDescent="0.25">
      <c r="A63" s="158" t="s">
        <v>65</v>
      </c>
      <c r="B63" s="157">
        <f t="shared" ref="B63:Q63" si="172">SUM(B64:B65)</f>
        <v>785.37602249601571</v>
      </c>
      <c r="C63" s="157">
        <f t="shared" si="172"/>
        <v>871.84270331925518</v>
      </c>
      <c r="D63" s="157">
        <f t="shared" si="172"/>
        <v>850.43272153180783</v>
      </c>
      <c r="E63" s="157">
        <f t="shared" si="172"/>
        <v>969.95085293272996</v>
      </c>
      <c r="F63" s="157">
        <f t="shared" si="172"/>
        <v>1089.3243984964072</v>
      </c>
      <c r="G63" s="157">
        <f t="shared" si="172"/>
        <v>1097.6759092503235</v>
      </c>
      <c r="H63" s="157">
        <f t="shared" si="172"/>
        <v>1145.5821487002704</v>
      </c>
      <c r="I63" s="157">
        <f t="shared" si="172"/>
        <v>1046.3091091991687</v>
      </c>
      <c r="J63" s="157">
        <f t="shared" si="172"/>
        <v>1196.3743305052103</v>
      </c>
      <c r="K63" s="157">
        <f t="shared" si="172"/>
        <v>1095.4049721838778</v>
      </c>
      <c r="L63" s="157">
        <f t="shared" si="172"/>
        <v>1257.5103939610933</v>
      </c>
      <c r="M63" s="157">
        <f t="shared" si="172"/>
        <v>937.70247283879462</v>
      </c>
      <c r="N63" s="157">
        <f t="shared" si="172"/>
        <v>983.03710005409312</v>
      </c>
      <c r="O63" s="157">
        <f t="shared" si="172"/>
        <v>995.66189459701013</v>
      </c>
      <c r="P63" s="157">
        <f t="shared" si="172"/>
        <v>851.78113389178725</v>
      </c>
      <c r="Q63" s="157">
        <f t="shared" si="172"/>
        <v>903.04977841888478</v>
      </c>
    </row>
    <row r="64" spans="1:17" ht="12" customHeight="1" x14ac:dyDescent="0.25">
      <c r="A64" s="23" t="s">
        <v>161</v>
      </c>
      <c r="B64" s="156">
        <v>785.37602249601571</v>
      </c>
      <c r="C64" s="156">
        <v>871.84270331925518</v>
      </c>
      <c r="D64" s="156">
        <v>850.43272153180783</v>
      </c>
      <c r="E64" s="156">
        <v>969.95085293272996</v>
      </c>
      <c r="F64" s="156">
        <v>1089.3243984964072</v>
      </c>
      <c r="G64" s="156">
        <v>1097.6759092503235</v>
      </c>
      <c r="H64" s="156">
        <v>1145.5821487002704</v>
      </c>
      <c r="I64" s="156">
        <v>1046.3091091991687</v>
      </c>
      <c r="J64" s="156">
        <v>1196.3743305052103</v>
      </c>
      <c r="K64" s="156">
        <v>1095.4049721838778</v>
      </c>
      <c r="L64" s="156">
        <v>1257.5103939610933</v>
      </c>
      <c r="M64" s="156">
        <v>937.70247283879462</v>
      </c>
      <c r="N64" s="156">
        <v>983.03710005409312</v>
      </c>
      <c r="O64" s="156">
        <v>995.66189459701013</v>
      </c>
      <c r="P64" s="156">
        <v>851.78113389178725</v>
      </c>
      <c r="Q64" s="156">
        <v>903.04977841888478</v>
      </c>
    </row>
    <row r="65" spans="1:17" ht="12" customHeight="1" x14ac:dyDescent="0.25">
      <c r="A65" s="23" t="s">
        <v>60</v>
      </c>
      <c r="B65" s="156">
        <v>0</v>
      </c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>
        <f t="shared" ref="B66:Q66" si="173">B67</f>
        <v>0</v>
      </c>
      <c r="C66" s="157">
        <f t="shared" si="173"/>
        <v>0</v>
      </c>
      <c r="D66" s="157">
        <f t="shared" si="173"/>
        <v>0</v>
      </c>
      <c r="E66" s="157">
        <f t="shared" si="173"/>
        <v>0</v>
      </c>
      <c r="F66" s="157">
        <f t="shared" si="173"/>
        <v>0</v>
      </c>
      <c r="G66" s="157">
        <f t="shared" si="173"/>
        <v>0</v>
      </c>
      <c r="H66" s="157">
        <f t="shared" si="173"/>
        <v>0</v>
      </c>
      <c r="I66" s="157">
        <f t="shared" si="173"/>
        <v>0</v>
      </c>
      <c r="J66" s="157">
        <f t="shared" si="173"/>
        <v>0</v>
      </c>
      <c r="K66" s="157">
        <f t="shared" si="173"/>
        <v>0</v>
      </c>
      <c r="L66" s="157">
        <f t="shared" si="173"/>
        <v>0</v>
      </c>
      <c r="M66" s="157">
        <f t="shared" si="173"/>
        <v>0</v>
      </c>
      <c r="N66" s="157">
        <f t="shared" si="173"/>
        <v>0</v>
      </c>
      <c r="O66" s="157">
        <f t="shared" si="173"/>
        <v>0</v>
      </c>
      <c r="P66" s="157">
        <f t="shared" si="173"/>
        <v>0</v>
      </c>
      <c r="Q66" s="157">
        <f t="shared" si="173"/>
        <v>0</v>
      </c>
    </row>
    <row r="67" spans="1:17" ht="12" customHeight="1" x14ac:dyDescent="0.25">
      <c r="A67" s="23" t="s">
        <v>60</v>
      </c>
      <c r="B67" s="156">
        <v>0</v>
      </c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>
        <f>SUM(B69:B70,B73:B74)</f>
        <v>182.31359820409679</v>
      </c>
      <c r="C68" s="157">
        <f t="shared" ref="C68:Q68" si="174">SUM(C69:C70,C73:C74)</f>
        <v>192.60266090573822</v>
      </c>
      <c r="D68" s="157">
        <f t="shared" si="174"/>
        <v>197.27652777631775</v>
      </c>
      <c r="E68" s="157">
        <f t="shared" si="174"/>
        <v>218.63283196677639</v>
      </c>
      <c r="F68" s="157">
        <f t="shared" si="174"/>
        <v>237.73641589066258</v>
      </c>
      <c r="G68" s="157">
        <f t="shared" si="174"/>
        <v>241.48087919596492</v>
      </c>
      <c r="H68" s="157">
        <f t="shared" si="174"/>
        <v>250.41382354194587</v>
      </c>
      <c r="I68" s="157">
        <f t="shared" si="174"/>
        <v>255.1575974955725</v>
      </c>
      <c r="J68" s="157">
        <f t="shared" si="174"/>
        <v>275.90223684198691</v>
      </c>
      <c r="K68" s="157">
        <f t="shared" si="174"/>
        <v>274.84361926023598</v>
      </c>
      <c r="L68" s="157">
        <f t="shared" si="174"/>
        <v>301.71931887870733</v>
      </c>
      <c r="M68" s="157">
        <f t="shared" si="174"/>
        <v>294.29212316264289</v>
      </c>
      <c r="N68" s="157">
        <f t="shared" si="174"/>
        <v>314.71796293014239</v>
      </c>
      <c r="O68" s="157">
        <f t="shared" si="174"/>
        <v>314.85982049164988</v>
      </c>
      <c r="P68" s="157">
        <f t="shared" si="174"/>
        <v>297.98552896342431</v>
      </c>
      <c r="Q68" s="157">
        <f t="shared" si="174"/>
        <v>292.00458296962938</v>
      </c>
    </row>
    <row r="69" spans="1:17" ht="12" customHeight="1" x14ac:dyDescent="0.25">
      <c r="A69" s="167" t="s">
        <v>160</v>
      </c>
      <c r="B69" s="132">
        <v>182.12402902033193</v>
      </c>
      <c r="C69" s="132">
        <v>192.38627984874961</v>
      </c>
      <c r="D69" s="132">
        <v>196.94812581804771</v>
      </c>
      <c r="E69" s="132">
        <v>218.27286108926788</v>
      </c>
      <c r="F69" s="132">
        <v>237.17322369268069</v>
      </c>
      <c r="G69" s="132">
        <v>240.64591802732357</v>
      </c>
      <c r="H69" s="132">
        <v>249.31095881868265</v>
      </c>
      <c r="I69" s="132">
        <v>252.60942437223093</v>
      </c>
      <c r="J69" s="132">
        <v>270.07802875215316</v>
      </c>
      <c r="K69" s="132">
        <v>265.15664021236518</v>
      </c>
      <c r="L69" s="132">
        <v>287.21483845560039</v>
      </c>
      <c r="M69" s="132">
        <v>276.60866589917174</v>
      </c>
      <c r="N69" s="132">
        <v>293.11332084722193</v>
      </c>
      <c r="O69" s="132">
        <v>290.76349427447229</v>
      </c>
      <c r="P69" s="132">
        <v>272.71543132594996</v>
      </c>
      <c r="Q69" s="132">
        <v>265.68235383058317</v>
      </c>
    </row>
    <row r="70" spans="1:17" ht="12" customHeight="1" x14ac:dyDescent="0.25">
      <c r="A70" s="167" t="s">
        <v>159</v>
      </c>
      <c r="B70" s="132">
        <f>SUM(B71:B72)</f>
        <v>0.18956918376485643</v>
      </c>
      <c r="C70" s="132">
        <f t="shared" ref="C70:Q70" si="175">SUM(C71:C72)</f>
        <v>0.21638105698859825</v>
      </c>
      <c r="D70" s="132">
        <f t="shared" si="175"/>
        <v>0.32840195827004542</v>
      </c>
      <c r="E70" s="132">
        <f t="shared" si="175"/>
        <v>0.35997087750852119</v>
      </c>
      <c r="F70" s="132">
        <f t="shared" si="175"/>
        <v>0.5631921979819029</v>
      </c>
      <c r="G70" s="132">
        <f t="shared" si="175"/>
        <v>0.83496116864133074</v>
      </c>
      <c r="H70" s="132">
        <f t="shared" si="175"/>
        <v>1.1028647232632192</v>
      </c>
      <c r="I70" s="132">
        <f t="shared" si="175"/>
        <v>2.548173123341575</v>
      </c>
      <c r="J70" s="132">
        <f t="shared" si="175"/>
        <v>5.8242080898337694</v>
      </c>
      <c r="K70" s="132">
        <f t="shared" si="175"/>
        <v>9.6869790478707891</v>
      </c>
      <c r="L70" s="132">
        <f t="shared" si="175"/>
        <v>14.504480423106932</v>
      </c>
      <c r="M70" s="132">
        <f t="shared" si="175"/>
        <v>17.683457263471169</v>
      </c>
      <c r="N70" s="132">
        <f t="shared" si="175"/>
        <v>21.604642082920449</v>
      </c>
      <c r="O70" s="132">
        <f t="shared" si="175"/>
        <v>24.096326217177609</v>
      </c>
      <c r="P70" s="132">
        <f t="shared" si="175"/>
        <v>25.270097637474343</v>
      </c>
      <c r="Q70" s="132">
        <f t="shared" si="175"/>
        <v>26.322229139046222</v>
      </c>
    </row>
    <row r="71" spans="1:17" ht="12" customHeight="1" x14ac:dyDescent="0.25">
      <c r="A71" s="166" t="s">
        <v>109</v>
      </c>
      <c r="B71" s="165">
        <v>0.18956918376485643</v>
      </c>
      <c r="C71" s="165">
        <v>0.21638105698859825</v>
      </c>
      <c r="D71" s="165">
        <v>0.32840195827004542</v>
      </c>
      <c r="E71" s="165">
        <v>0.35997087750852119</v>
      </c>
      <c r="F71" s="165">
        <v>0.5631921979819029</v>
      </c>
      <c r="G71" s="165">
        <v>0.83496116864133074</v>
      </c>
      <c r="H71" s="165">
        <v>1.1028647232632192</v>
      </c>
      <c r="I71" s="165">
        <v>2.548173123341575</v>
      </c>
      <c r="J71" s="165">
        <v>5.8242080898337694</v>
      </c>
      <c r="K71" s="165">
        <v>9.6869790478707891</v>
      </c>
      <c r="L71" s="165">
        <v>14.504480423106932</v>
      </c>
      <c r="M71" s="165">
        <v>17.683457263471169</v>
      </c>
      <c r="N71" s="165">
        <v>21.604642082920449</v>
      </c>
      <c r="O71" s="165">
        <v>24.096326217177609</v>
      </c>
      <c r="P71" s="165">
        <v>25.270097637474343</v>
      </c>
      <c r="Q71" s="165">
        <v>26.322229139046222</v>
      </c>
    </row>
    <row r="72" spans="1:17" ht="12" customHeight="1" x14ac:dyDescent="0.25">
      <c r="A72" s="147" t="s">
        <v>59</v>
      </c>
      <c r="B72" s="164">
        <v>0</v>
      </c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>
        <v>0</v>
      </c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>
        <f>SUM(B75:B76)</f>
        <v>0</v>
      </c>
      <c r="C74" s="160">
        <f t="shared" ref="C74:Q74" si="176">SUM(C75:C76)</f>
        <v>0</v>
      </c>
      <c r="D74" s="160">
        <f t="shared" si="176"/>
        <v>0</v>
      </c>
      <c r="E74" s="160">
        <f t="shared" si="176"/>
        <v>0</v>
      </c>
      <c r="F74" s="160">
        <f t="shared" si="176"/>
        <v>0</v>
      </c>
      <c r="G74" s="160">
        <f t="shared" si="176"/>
        <v>0</v>
      </c>
      <c r="H74" s="160">
        <f t="shared" si="176"/>
        <v>0</v>
      </c>
      <c r="I74" s="160">
        <f t="shared" si="176"/>
        <v>0</v>
      </c>
      <c r="J74" s="160">
        <f t="shared" si="176"/>
        <v>0</v>
      </c>
      <c r="K74" s="160">
        <f t="shared" si="176"/>
        <v>0</v>
      </c>
      <c r="L74" s="160">
        <f t="shared" si="176"/>
        <v>0</v>
      </c>
      <c r="M74" s="160">
        <f t="shared" si="176"/>
        <v>0</v>
      </c>
      <c r="N74" s="160">
        <f t="shared" si="176"/>
        <v>0</v>
      </c>
      <c r="O74" s="160">
        <f t="shared" si="176"/>
        <v>0</v>
      </c>
      <c r="P74" s="160">
        <f t="shared" si="176"/>
        <v>0</v>
      </c>
      <c r="Q74" s="160">
        <f t="shared" si="176"/>
        <v>0</v>
      </c>
    </row>
    <row r="75" spans="1:17" ht="12" customHeight="1" x14ac:dyDescent="0.25">
      <c r="A75" s="148" t="s">
        <v>60</v>
      </c>
      <c r="B75" s="156">
        <v>0</v>
      </c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>
        <v>0</v>
      </c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>
        <f>SUM(B78:B79)</f>
        <v>60.553729401255808</v>
      </c>
      <c r="C77" s="157">
        <f t="shared" ref="C77:Q77" si="177">SUM(C78:C79)</f>
        <v>64.797606654458875</v>
      </c>
      <c r="D77" s="157">
        <f t="shared" si="177"/>
        <v>66.923959547898718</v>
      </c>
      <c r="E77" s="157">
        <f t="shared" si="177"/>
        <v>74.815398571545956</v>
      </c>
      <c r="F77" s="157">
        <f t="shared" si="177"/>
        <v>82.006905435990689</v>
      </c>
      <c r="G77" s="157">
        <f t="shared" si="177"/>
        <v>83.199804695794825</v>
      </c>
      <c r="H77" s="157">
        <f t="shared" si="177"/>
        <v>85.611785256356129</v>
      </c>
      <c r="I77" s="157">
        <f t="shared" si="177"/>
        <v>88.332815914206719</v>
      </c>
      <c r="J77" s="157">
        <f t="shared" si="177"/>
        <v>95.501237075390407</v>
      </c>
      <c r="K77" s="157">
        <f t="shared" si="177"/>
        <v>93.978295925990494</v>
      </c>
      <c r="L77" s="157">
        <f t="shared" si="177"/>
        <v>104.40597322724351</v>
      </c>
      <c r="M77" s="157">
        <f t="shared" si="177"/>
        <v>102.4175766643085</v>
      </c>
      <c r="N77" s="157">
        <f t="shared" si="177"/>
        <v>109.79238413289687</v>
      </c>
      <c r="O77" s="157">
        <f t="shared" si="177"/>
        <v>110.49033953225847</v>
      </c>
      <c r="P77" s="157">
        <f t="shared" si="177"/>
        <v>105.85092745950233</v>
      </c>
      <c r="Q77" s="157">
        <f t="shared" si="177"/>
        <v>106.17269952319927</v>
      </c>
    </row>
    <row r="78" spans="1:17" ht="12" customHeight="1" x14ac:dyDescent="0.25">
      <c r="A78" s="23" t="s">
        <v>109</v>
      </c>
      <c r="B78" s="156">
        <v>60.553729401255808</v>
      </c>
      <c r="C78" s="156">
        <v>64.797606654458875</v>
      </c>
      <c r="D78" s="156">
        <v>66.923959547898718</v>
      </c>
      <c r="E78" s="156">
        <v>74.815398571545956</v>
      </c>
      <c r="F78" s="156">
        <v>82.006905435990689</v>
      </c>
      <c r="G78" s="156">
        <v>83.199804695794825</v>
      </c>
      <c r="H78" s="156">
        <v>85.611785256356129</v>
      </c>
      <c r="I78" s="156">
        <v>88.332815914206719</v>
      </c>
      <c r="J78" s="156">
        <v>95.501237075390407</v>
      </c>
      <c r="K78" s="156">
        <v>93.978295925990494</v>
      </c>
      <c r="L78" s="156">
        <v>104.40597322724351</v>
      </c>
      <c r="M78" s="156">
        <v>102.4175766643085</v>
      </c>
      <c r="N78" s="156">
        <v>109.79238413289687</v>
      </c>
      <c r="O78" s="156">
        <v>110.49033953225847</v>
      </c>
      <c r="P78" s="156">
        <v>105.85092745950233</v>
      </c>
      <c r="Q78" s="156">
        <v>106.17269952319927</v>
      </c>
    </row>
    <row r="79" spans="1:17" ht="12" customHeight="1" x14ac:dyDescent="0.25">
      <c r="A79" s="29" t="s">
        <v>140</v>
      </c>
      <c r="B79" s="57">
        <v>0</v>
      </c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2.5547722717500521</v>
      </c>
      <c r="C81" s="168">
        <f t="shared" ref="C81:Q81" si="178">SUM(C82,C85,C87,C100)</f>
        <v>3.0785867708996739</v>
      </c>
      <c r="D81" s="168">
        <f t="shared" si="178"/>
        <v>2.6973280342221688</v>
      </c>
      <c r="E81" s="168">
        <f t="shared" si="178"/>
        <v>2.992200814565166</v>
      </c>
      <c r="F81" s="168">
        <f t="shared" si="178"/>
        <v>3.1300986395086863</v>
      </c>
      <c r="G81" s="168">
        <f t="shared" si="178"/>
        <v>3.12313561601065</v>
      </c>
      <c r="H81" s="168">
        <f t="shared" si="178"/>
        <v>3.4171684706069327</v>
      </c>
      <c r="I81" s="168">
        <f t="shared" si="178"/>
        <v>3.0774323492063709</v>
      </c>
      <c r="J81" s="168">
        <f t="shared" si="178"/>
        <v>2.9551061303537463</v>
      </c>
      <c r="K81" s="168">
        <f t="shared" si="178"/>
        <v>1.7023415087837739</v>
      </c>
      <c r="L81" s="168">
        <f t="shared" si="178"/>
        <v>1.4493156601648391</v>
      </c>
      <c r="M81" s="168">
        <f t="shared" si="178"/>
        <v>0.45254652191318845</v>
      </c>
      <c r="N81" s="168">
        <f t="shared" si="178"/>
        <v>0.24945668734447066</v>
      </c>
      <c r="O81" s="168">
        <f t="shared" si="178"/>
        <v>6.1744093753003257</v>
      </c>
      <c r="P81" s="168">
        <f t="shared" si="178"/>
        <v>5.3554903585369242</v>
      </c>
      <c r="Q81" s="168">
        <f t="shared" si="178"/>
        <v>4.5487760324419098</v>
      </c>
    </row>
    <row r="82" spans="1:17" ht="12.95" customHeight="1" x14ac:dyDescent="0.25">
      <c r="A82" s="158" t="s">
        <v>65</v>
      </c>
      <c r="B82" s="157">
        <f t="shared" ref="B82:Q82" si="179">SUM(B83:B84)</f>
        <v>0</v>
      </c>
      <c r="C82" s="157">
        <f t="shared" si="179"/>
        <v>0</v>
      </c>
      <c r="D82" s="157">
        <f t="shared" si="179"/>
        <v>0</v>
      </c>
      <c r="E82" s="157">
        <f t="shared" si="179"/>
        <v>0</v>
      </c>
      <c r="F82" s="157">
        <f t="shared" si="179"/>
        <v>0</v>
      </c>
      <c r="G82" s="157">
        <f t="shared" si="179"/>
        <v>0</v>
      </c>
      <c r="H82" s="157">
        <f t="shared" si="179"/>
        <v>0</v>
      </c>
      <c r="I82" s="157">
        <f t="shared" si="179"/>
        <v>0</v>
      </c>
      <c r="J82" s="157">
        <f t="shared" si="179"/>
        <v>0</v>
      </c>
      <c r="K82" s="157">
        <f t="shared" si="179"/>
        <v>0</v>
      </c>
      <c r="L82" s="157">
        <f t="shared" si="179"/>
        <v>0</v>
      </c>
      <c r="M82" s="157">
        <f t="shared" si="179"/>
        <v>0</v>
      </c>
      <c r="N82" s="157">
        <f t="shared" si="179"/>
        <v>0</v>
      </c>
      <c r="O82" s="157">
        <f t="shared" si="179"/>
        <v>0</v>
      </c>
      <c r="P82" s="157">
        <f t="shared" si="179"/>
        <v>0</v>
      </c>
      <c r="Q82" s="157">
        <f t="shared" si="179"/>
        <v>0</v>
      </c>
    </row>
    <row r="83" spans="1:17" ht="12" customHeight="1" x14ac:dyDescent="0.25">
      <c r="A83" s="23" t="s">
        <v>157</v>
      </c>
      <c r="B83" s="156">
        <v>0</v>
      </c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>
        <v>0</v>
      </c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>
        <f t="shared" ref="B85:Q85" si="180">B86</f>
        <v>0</v>
      </c>
      <c r="C85" s="157">
        <f t="shared" si="180"/>
        <v>0</v>
      </c>
      <c r="D85" s="157">
        <f t="shared" si="180"/>
        <v>0</v>
      </c>
      <c r="E85" s="157">
        <f t="shared" si="180"/>
        <v>0</v>
      </c>
      <c r="F85" s="157">
        <f t="shared" si="180"/>
        <v>0</v>
      </c>
      <c r="G85" s="157">
        <f t="shared" si="180"/>
        <v>0</v>
      </c>
      <c r="H85" s="157">
        <f t="shared" si="180"/>
        <v>0</v>
      </c>
      <c r="I85" s="157">
        <f t="shared" si="180"/>
        <v>0</v>
      </c>
      <c r="J85" s="157">
        <f t="shared" si="180"/>
        <v>0</v>
      </c>
      <c r="K85" s="157">
        <f t="shared" si="180"/>
        <v>0</v>
      </c>
      <c r="L85" s="157">
        <f t="shared" si="180"/>
        <v>0</v>
      </c>
      <c r="M85" s="157">
        <f t="shared" si="180"/>
        <v>0</v>
      </c>
      <c r="N85" s="157">
        <f t="shared" si="180"/>
        <v>0</v>
      </c>
      <c r="O85" s="157">
        <f t="shared" si="180"/>
        <v>0</v>
      </c>
      <c r="P85" s="157">
        <f t="shared" si="180"/>
        <v>0</v>
      </c>
      <c r="Q85" s="157">
        <f t="shared" si="180"/>
        <v>0</v>
      </c>
    </row>
    <row r="86" spans="1:17" ht="12" customHeight="1" x14ac:dyDescent="0.25">
      <c r="A86" s="23" t="s">
        <v>60</v>
      </c>
      <c r="B86" s="156">
        <v>0</v>
      </c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>
        <f>SUM(B88:B89,B92:B93,B96:B97)</f>
        <v>2.1121546247851417</v>
      </c>
      <c r="C87" s="157">
        <f t="shared" ref="C87:Q87" si="181">SUM(C88:C89,C92:C93,C96:C97)</f>
        <v>2.5656746930399308</v>
      </c>
      <c r="D87" s="157">
        <f t="shared" si="181"/>
        <v>2.2704062273233814</v>
      </c>
      <c r="E87" s="157">
        <f t="shared" si="181"/>
        <v>2.6096216428382228</v>
      </c>
      <c r="F87" s="157">
        <f t="shared" si="181"/>
        <v>2.7090425176787067</v>
      </c>
      <c r="G87" s="157">
        <f t="shared" si="181"/>
        <v>2.6275152813939329</v>
      </c>
      <c r="H87" s="157">
        <f t="shared" si="181"/>
        <v>2.7516809008529974</v>
      </c>
      <c r="I87" s="157">
        <f t="shared" si="181"/>
        <v>2.5183709769365907</v>
      </c>
      <c r="J87" s="157">
        <f t="shared" si="181"/>
        <v>2.3262014746087765</v>
      </c>
      <c r="K87" s="157">
        <f t="shared" si="181"/>
        <v>1.3886271887738033</v>
      </c>
      <c r="L87" s="157">
        <f t="shared" si="181"/>
        <v>0.8701802653288655</v>
      </c>
      <c r="M87" s="157">
        <f t="shared" si="181"/>
        <v>0</v>
      </c>
      <c r="N87" s="157">
        <f t="shared" si="181"/>
        <v>0</v>
      </c>
      <c r="O87" s="157">
        <f t="shared" si="181"/>
        <v>4.7144361481743235</v>
      </c>
      <c r="P87" s="157">
        <f t="shared" si="181"/>
        <v>4.3317300844572637</v>
      </c>
      <c r="Q87" s="157">
        <f t="shared" si="181"/>
        <v>3.4292093000715744</v>
      </c>
    </row>
    <row r="88" spans="1:17" ht="12" customHeight="1" x14ac:dyDescent="0.25">
      <c r="A88" s="167" t="s">
        <v>156</v>
      </c>
      <c r="B88" s="132">
        <v>0</v>
      </c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>
        <f>SUM(B90:B91)</f>
        <v>0</v>
      </c>
      <c r="C89" s="132">
        <f t="shared" ref="C89:Q89" si="182">SUM(C90:C91)</f>
        <v>0</v>
      </c>
      <c r="D89" s="132">
        <f t="shared" si="182"/>
        <v>0</v>
      </c>
      <c r="E89" s="132">
        <f t="shared" si="182"/>
        <v>0</v>
      </c>
      <c r="F89" s="132">
        <f t="shared" si="182"/>
        <v>0</v>
      </c>
      <c r="G89" s="132">
        <f t="shared" si="182"/>
        <v>0</v>
      </c>
      <c r="H89" s="132">
        <f t="shared" si="182"/>
        <v>0</v>
      </c>
      <c r="I89" s="132">
        <f t="shared" si="182"/>
        <v>0</v>
      </c>
      <c r="J89" s="132">
        <f t="shared" si="182"/>
        <v>0</v>
      </c>
      <c r="K89" s="132">
        <f t="shared" si="182"/>
        <v>0</v>
      </c>
      <c r="L89" s="132">
        <f t="shared" si="182"/>
        <v>0</v>
      </c>
      <c r="M89" s="132">
        <f t="shared" si="182"/>
        <v>0</v>
      </c>
      <c r="N89" s="132">
        <f t="shared" si="182"/>
        <v>0</v>
      </c>
      <c r="O89" s="132">
        <f t="shared" si="182"/>
        <v>0</v>
      </c>
      <c r="P89" s="132">
        <f t="shared" si="182"/>
        <v>0</v>
      </c>
      <c r="Q89" s="132">
        <f t="shared" si="182"/>
        <v>0</v>
      </c>
    </row>
    <row r="90" spans="1:17" ht="12" customHeight="1" x14ac:dyDescent="0.25">
      <c r="A90" s="166" t="s">
        <v>55</v>
      </c>
      <c r="B90" s="165">
        <v>0</v>
      </c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>
        <v>0</v>
      </c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>
        <v>2.1097727710271426</v>
      </c>
      <c r="C92" s="162">
        <v>2.5630943357504847</v>
      </c>
      <c r="D92" s="162">
        <v>2.2668923639611211</v>
      </c>
      <c r="E92" s="162">
        <v>2.6055212384965794</v>
      </c>
      <c r="F92" s="162">
        <v>2.7026586361957854</v>
      </c>
      <c r="G92" s="162">
        <v>2.6182534325170019</v>
      </c>
      <c r="H92" s="162">
        <v>2.7394687036599996</v>
      </c>
      <c r="I92" s="162">
        <v>2.4930598264093247</v>
      </c>
      <c r="J92" s="162">
        <v>2.2768693063054908</v>
      </c>
      <c r="K92" s="162">
        <v>1.3396498022809924</v>
      </c>
      <c r="L92" s="162">
        <v>0.82820286009135824</v>
      </c>
      <c r="M92" s="162">
        <v>0</v>
      </c>
      <c r="N92" s="162">
        <v>0</v>
      </c>
      <c r="O92" s="162">
        <v>4.3535992425803132</v>
      </c>
      <c r="P92" s="162">
        <v>3.9643334762676279</v>
      </c>
      <c r="Q92" s="162">
        <v>3.120327532585554</v>
      </c>
    </row>
    <row r="93" spans="1:17" ht="12" customHeight="1" x14ac:dyDescent="0.25">
      <c r="A93" s="161" t="s">
        <v>143</v>
      </c>
      <c r="B93" s="160">
        <f>SUM(B94:B95)</f>
        <v>2.3818537579989364E-3</v>
      </c>
      <c r="C93" s="160">
        <f t="shared" ref="C93:Q93" si="183">SUM(C94:C95)</f>
        <v>2.5803572894462375E-3</v>
      </c>
      <c r="D93" s="160">
        <f t="shared" si="183"/>
        <v>3.5138633622600903E-3</v>
      </c>
      <c r="E93" s="160">
        <f t="shared" si="183"/>
        <v>4.1004043416434021E-3</v>
      </c>
      <c r="F93" s="160">
        <f t="shared" si="183"/>
        <v>6.3838814829214616E-3</v>
      </c>
      <c r="G93" s="160">
        <f t="shared" si="183"/>
        <v>9.2618488769309407E-3</v>
      </c>
      <c r="H93" s="160">
        <f t="shared" si="183"/>
        <v>1.2212197192997766E-2</v>
      </c>
      <c r="I93" s="160">
        <f t="shared" si="183"/>
        <v>2.5311150527266138E-2</v>
      </c>
      <c r="J93" s="160">
        <f t="shared" si="183"/>
        <v>4.9332168303285559E-2</v>
      </c>
      <c r="K93" s="160">
        <f t="shared" si="183"/>
        <v>4.8977386492810929E-2</v>
      </c>
      <c r="L93" s="160">
        <f t="shared" si="183"/>
        <v>4.1977405237507294E-2</v>
      </c>
      <c r="M93" s="160">
        <f t="shared" si="183"/>
        <v>0</v>
      </c>
      <c r="N93" s="160">
        <f t="shared" si="183"/>
        <v>0</v>
      </c>
      <c r="O93" s="160">
        <f t="shared" si="183"/>
        <v>0.36083690559400999</v>
      </c>
      <c r="P93" s="160">
        <f t="shared" si="183"/>
        <v>0.36739660818963621</v>
      </c>
      <c r="Q93" s="160">
        <f t="shared" si="183"/>
        <v>0.30888176748602042</v>
      </c>
    </row>
    <row r="94" spans="1:17" ht="12" customHeight="1" x14ac:dyDescent="0.25">
      <c r="A94" s="148" t="s">
        <v>57</v>
      </c>
      <c r="B94" s="156">
        <v>2.3818537579989364E-3</v>
      </c>
      <c r="C94" s="156">
        <v>2.5803572894462375E-3</v>
      </c>
      <c r="D94" s="156">
        <v>3.5138633622600903E-3</v>
      </c>
      <c r="E94" s="156">
        <v>4.1004043416434021E-3</v>
      </c>
      <c r="F94" s="156">
        <v>6.3838814829214616E-3</v>
      </c>
      <c r="G94" s="156">
        <v>9.2618488769309407E-3</v>
      </c>
      <c r="H94" s="156">
        <v>1.2212197192997766E-2</v>
      </c>
      <c r="I94" s="156">
        <v>2.5311150527266138E-2</v>
      </c>
      <c r="J94" s="156">
        <v>4.9332168303285559E-2</v>
      </c>
      <c r="K94" s="156">
        <v>4.8977386492810929E-2</v>
      </c>
      <c r="L94" s="156">
        <v>4.1977405237507294E-2</v>
      </c>
      <c r="M94" s="156">
        <v>0</v>
      </c>
      <c r="N94" s="156">
        <v>0</v>
      </c>
      <c r="O94" s="156">
        <v>0.36083690559400999</v>
      </c>
      <c r="P94" s="156">
        <v>0.36739660818963621</v>
      </c>
      <c r="Q94" s="156">
        <v>0.30888176748602042</v>
      </c>
    </row>
    <row r="95" spans="1:17" ht="12" customHeight="1" x14ac:dyDescent="0.25">
      <c r="A95" s="148" t="s">
        <v>59</v>
      </c>
      <c r="B95" s="156">
        <v>0</v>
      </c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>
        <v>0</v>
      </c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>
        <f>SUM(B98:B99)</f>
        <v>0</v>
      </c>
      <c r="C97" s="160">
        <f t="shared" ref="C97:Q97" si="184">SUM(C98:C99)</f>
        <v>0</v>
      </c>
      <c r="D97" s="160">
        <f t="shared" si="184"/>
        <v>0</v>
      </c>
      <c r="E97" s="160">
        <f t="shared" si="184"/>
        <v>0</v>
      </c>
      <c r="F97" s="160">
        <f t="shared" si="184"/>
        <v>0</v>
      </c>
      <c r="G97" s="160">
        <f t="shared" si="184"/>
        <v>0</v>
      </c>
      <c r="H97" s="160">
        <f t="shared" si="184"/>
        <v>0</v>
      </c>
      <c r="I97" s="160">
        <f t="shared" si="184"/>
        <v>0</v>
      </c>
      <c r="J97" s="160">
        <f t="shared" si="184"/>
        <v>0</v>
      </c>
      <c r="K97" s="160">
        <f t="shared" si="184"/>
        <v>0</v>
      </c>
      <c r="L97" s="160">
        <f t="shared" si="184"/>
        <v>0</v>
      </c>
      <c r="M97" s="160">
        <f t="shared" si="184"/>
        <v>0</v>
      </c>
      <c r="N97" s="160">
        <f t="shared" si="184"/>
        <v>0</v>
      </c>
      <c r="O97" s="160">
        <f t="shared" si="184"/>
        <v>0</v>
      </c>
      <c r="P97" s="160">
        <f t="shared" si="184"/>
        <v>0</v>
      </c>
      <c r="Q97" s="160">
        <f t="shared" si="184"/>
        <v>0</v>
      </c>
    </row>
    <row r="98" spans="1:17" ht="12" customHeight="1" x14ac:dyDescent="0.25">
      <c r="A98" s="148" t="s">
        <v>60</v>
      </c>
      <c r="B98" s="156">
        <v>0</v>
      </c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>
        <v>0</v>
      </c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>
        <f>SUM(B101:B103)</f>
        <v>0.44261764696491046</v>
      </c>
      <c r="C100" s="157">
        <f t="shared" ref="C100:Q100" si="185">SUM(C101:C103)</f>
        <v>0.51291207785974313</v>
      </c>
      <c r="D100" s="157">
        <f t="shared" si="185"/>
        <v>0.4269218068987875</v>
      </c>
      <c r="E100" s="157">
        <f t="shared" si="185"/>
        <v>0.38257917172694333</v>
      </c>
      <c r="F100" s="157">
        <f t="shared" si="185"/>
        <v>0.42105612182997948</v>
      </c>
      <c r="G100" s="157">
        <f t="shared" si="185"/>
        <v>0.49562033461671734</v>
      </c>
      <c r="H100" s="157">
        <f t="shared" si="185"/>
        <v>0.6654875697539353</v>
      </c>
      <c r="I100" s="157">
        <f t="shared" si="185"/>
        <v>0.55906137226978003</v>
      </c>
      <c r="J100" s="157">
        <f t="shared" si="185"/>
        <v>0.62890465574496957</v>
      </c>
      <c r="K100" s="157">
        <f t="shared" si="185"/>
        <v>0.31371432000997068</v>
      </c>
      <c r="L100" s="157">
        <f t="shared" si="185"/>
        <v>0.57913539483597354</v>
      </c>
      <c r="M100" s="157">
        <f t="shared" si="185"/>
        <v>0.45254652191318845</v>
      </c>
      <c r="N100" s="157">
        <f t="shared" si="185"/>
        <v>0.24945668734447066</v>
      </c>
      <c r="O100" s="157">
        <f t="shared" si="185"/>
        <v>1.459973227126002</v>
      </c>
      <c r="P100" s="157">
        <f t="shared" si="185"/>
        <v>1.0237602740796607</v>
      </c>
      <c r="Q100" s="157">
        <f t="shared" si="185"/>
        <v>1.1195667323703355</v>
      </c>
    </row>
    <row r="101" spans="1:17" ht="12" customHeight="1" x14ac:dyDescent="0.25">
      <c r="A101" s="23" t="s">
        <v>55</v>
      </c>
      <c r="B101" s="156">
        <v>0</v>
      </c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>
        <v>0.44261764696491046</v>
      </c>
      <c r="C102" s="156">
        <v>0.51291207785974313</v>
      </c>
      <c r="D102" s="156">
        <v>0.4269218068987875</v>
      </c>
      <c r="E102" s="156">
        <v>0.38257917172694333</v>
      </c>
      <c r="F102" s="156">
        <v>0.42105612182997948</v>
      </c>
      <c r="G102" s="156">
        <v>0.49562033461671734</v>
      </c>
      <c r="H102" s="156">
        <v>0.6654875697539353</v>
      </c>
      <c r="I102" s="156">
        <v>0.55906137226978003</v>
      </c>
      <c r="J102" s="156">
        <v>0.62890465574496957</v>
      </c>
      <c r="K102" s="156">
        <v>0.31371432000997068</v>
      </c>
      <c r="L102" s="156">
        <v>0.57913539483597354</v>
      </c>
      <c r="M102" s="156">
        <v>0.45254652191318845</v>
      </c>
      <c r="N102" s="156">
        <v>0.24945668734447066</v>
      </c>
      <c r="O102" s="156">
        <v>1.459973227126002</v>
      </c>
      <c r="P102" s="156">
        <v>1.0237602740796607</v>
      </c>
      <c r="Q102" s="156">
        <v>1.1195667323703355</v>
      </c>
    </row>
    <row r="103" spans="1:17" ht="12" customHeight="1" x14ac:dyDescent="0.25">
      <c r="A103" s="29" t="s">
        <v>140</v>
      </c>
      <c r="B103" s="57">
        <v>0</v>
      </c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86">SUM(C106,C109,C111,C120)</f>
        <v>0</v>
      </c>
      <c r="D105" s="168">
        <f t="shared" si="186"/>
        <v>0</v>
      </c>
      <c r="E105" s="168">
        <f t="shared" si="186"/>
        <v>0</v>
      </c>
      <c r="F105" s="168">
        <f t="shared" si="186"/>
        <v>0</v>
      </c>
      <c r="G105" s="168">
        <f t="shared" si="186"/>
        <v>0</v>
      </c>
      <c r="H105" s="168">
        <f t="shared" si="186"/>
        <v>0</v>
      </c>
      <c r="I105" s="168">
        <f t="shared" si="186"/>
        <v>0</v>
      </c>
      <c r="J105" s="168">
        <f t="shared" si="186"/>
        <v>0</v>
      </c>
      <c r="K105" s="168">
        <f t="shared" si="186"/>
        <v>0</v>
      </c>
      <c r="L105" s="168">
        <f t="shared" si="186"/>
        <v>0</v>
      </c>
      <c r="M105" s="168">
        <f t="shared" si="186"/>
        <v>0</v>
      </c>
      <c r="N105" s="168">
        <f t="shared" si="186"/>
        <v>0</v>
      </c>
      <c r="O105" s="168">
        <f t="shared" si="186"/>
        <v>0</v>
      </c>
      <c r="P105" s="168">
        <f t="shared" si="186"/>
        <v>0</v>
      </c>
      <c r="Q105" s="168">
        <f t="shared" si="186"/>
        <v>0</v>
      </c>
    </row>
    <row r="106" spans="1:17" ht="12.95" customHeight="1" x14ac:dyDescent="0.25">
      <c r="A106" s="158" t="s">
        <v>65</v>
      </c>
      <c r="B106" s="157">
        <f t="shared" ref="B106:Q106" si="187">SUM(B107:B108)</f>
        <v>0</v>
      </c>
      <c r="C106" s="157">
        <f t="shared" si="187"/>
        <v>0</v>
      </c>
      <c r="D106" s="157">
        <f t="shared" si="187"/>
        <v>0</v>
      </c>
      <c r="E106" s="157">
        <f t="shared" si="187"/>
        <v>0</v>
      </c>
      <c r="F106" s="157">
        <f t="shared" si="187"/>
        <v>0</v>
      </c>
      <c r="G106" s="157">
        <f t="shared" si="187"/>
        <v>0</v>
      </c>
      <c r="H106" s="157">
        <f t="shared" si="187"/>
        <v>0</v>
      </c>
      <c r="I106" s="157">
        <f t="shared" si="187"/>
        <v>0</v>
      </c>
      <c r="J106" s="157">
        <f t="shared" si="187"/>
        <v>0</v>
      </c>
      <c r="K106" s="157">
        <f t="shared" si="187"/>
        <v>0</v>
      </c>
      <c r="L106" s="157">
        <f t="shared" si="187"/>
        <v>0</v>
      </c>
      <c r="M106" s="157">
        <f t="shared" si="187"/>
        <v>0</v>
      </c>
      <c r="N106" s="157">
        <f t="shared" si="187"/>
        <v>0</v>
      </c>
      <c r="O106" s="157">
        <f t="shared" si="187"/>
        <v>0</v>
      </c>
      <c r="P106" s="157">
        <f t="shared" si="187"/>
        <v>0</v>
      </c>
      <c r="Q106" s="157">
        <f t="shared" si="187"/>
        <v>0</v>
      </c>
    </row>
    <row r="107" spans="1:17" ht="12" customHeight="1" x14ac:dyDescent="0.25">
      <c r="A107" s="23" t="s">
        <v>153</v>
      </c>
      <c r="B107" s="156">
        <v>0</v>
      </c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>
        <v>0</v>
      </c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>
        <f t="shared" ref="B109:Q109" si="188">B110</f>
        <v>0</v>
      </c>
      <c r="C109" s="157">
        <f t="shared" si="188"/>
        <v>0</v>
      </c>
      <c r="D109" s="157">
        <f t="shared" si="188"/>
        <v>0</v>
      </c>
      <c r="E109" s="157">
        <f t="shared" si="188"/>
        <v>0</v>
      </c>
      <c r="F109" s="157">
        <f t="shared" si="188"/>
        <v>0</v>
      </c>
      <c r="G109" s="157">
        <f t="shared" si="188"/>
        <v>0</v>
      </c>
      <c r="H109" s="157">
        <f t="shared" si="188"/>
        <v>0</v>
      </c>
      <c r="I109" s="157">
        <f t="shared" si="188"/>
        <v>0</v>
      </c>
      <c r="J109" s="157">
        <f t="shared" si="188"/>
        <v>0</v>
      </c>
      <c r="K109" s="157">
        <f t="shared" si="188"/>
        <v>0</v>
      </c>
      <c r="L109" s="157">
        <f t="shared" si="188"/>
        <v>0</v>
      </c>
      <c r="M109" s="157">
        <f t="shared" si="188"/>
        <v>0</v>
      </c>
      <c r="N109" s="157">
        <f t="shared" si="188"/>
        <v>0</v>
      </c>
      <c r="O109" s="157">
        <f t="shared" si="188"/>
        <v>0</v>
      </c>
      <c r="P109" s="157">
        <f t="shared" si="188"/>
        <v>0</v>
      </c>
      <c r="Q109" s="157">
        <f t="shared" si="188"/>
        <v>0</v>
      </c>
    </row>
    <row r="110" spans="1:17" ht="12" customHeight="1" x14ac:dyDescent="0.25">
      <c r="A110" s="23" t="s">
        <v>60</v>
      </c>
      <c r="B110" s="156">
        <v>0</v>
      </c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>
        <f>SUM(B112:B113,B116:B117)</f>
        <v>0</v>
      </c>
      <c r="C111" s="157">
        <f t="shared" ref="C111:Q111" si="189">SUM(C112:C113,C116:C117)</f>
        <v>0</v>
      </c>
      <c r="D111" s="157">
        <f t="shared" si="189"/>
        <v>0</v>
      </c>
      <c r="E111" s="157">
        <f t="shared" si="189"/>
        <v>0</v>
      </c>
      <c r="F111" s="157">
        <f t="shared" si="189"/>
        <v>0</v>
      </c>
      <c r="G111" s="157">
        <f t="shared" si="189"/>
        <v>0</v>
      </c>
      <c r="H111" s="157">
        <f t="shared" si="189"/>
        <v>0</v>
      </c>
      <c r="I111" s="157">
        <f t="shared" si="189"/>
        <v>0</v>
      </c>
      <c r="J111" s="157">
        <f t="shared" si="189"/>
        <v>0</v>
      </c>
      <c r="K111" s="157">
        <f t="shared" si="189"/>
        <v>0</v>
      </c>
      <c r="L111" s="157">
        <f t="shared" si="189"/>
        <v>0</v>
      </c>
      <c r="M111" s="157">
        <f t="shared" si="189"/>
        <v>0</v>
      </c>
      <c r="N111" s="157">
        <f t="shared" si="189"/>
        <v>0</v>
      </c>
      <c r="O111" s="157">
        <f t="shared" si="189"/>
        <v>0</v>
      </c>
      <c r="P111" s="157">
        <f t="shared" si="189"/>
        <v>0</v>
      </c>
      <c r="Q111" s="157">
        <f t="shared" si="189"/>
        <v>0</v>
      </c>
    </row>
    <row r="112" spans="1:17" ht="12" customHeight="1" x14ac:dyDescent="0.25">
      <c r="A112" s="167" t="s">
        <v>152</v>
      </c>
      <c r="B112" s="132">
        <v>0</v>
      </c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>
        <f>SUM(B114:B115)</f>
        <v>0</v>
      </c>
      <c r="C113" s="132">
        <f t="shared" ref="C113:Q113" si="190">SUM(C114:C115)</f>
        <v>0</v>
      </c>
      <c r="D113" s="132">
        <f t="shared" si="190"/>
        <v>0</v>
      </c>
      <c r="E113" s="132">
        <f t="shared" si="190"/>
        <v>0</v>
      </c>
      <c r="F113" s="132">
        <f t="shared" si="190"/>
        <v>0</v>
      </c>
      <c r="G113" s="132">
        <f t="shared" si="190"/>
        <v>0</v>
      </c>
      <c r="H113" s="132">
        <f t="shared" si="190"/>
        <v>0</v>
      </c>
      <c r="I113" s="132">
        <f t="shared" si="190"/>
        <v>0</v>
      </c>
      <c r="J113" s="132">
        <f t="shared" si="190"/>
        <v>0</v>
      </c>
      <c r="K113" s="132">
        <f t="shared" si="190"/>
        <v>0</v>
      </c>
      <c r="L113" s="132">
        <f t="shared" si="190"/>
        <v>0</v>
      </c>
      <c r="M113" s="132">
        <f t="shared" si="190"/>
        <v>0</v>
      </c>
      <c r="N113" s="132">
        <f t="shared" si="190"/>
        <v>0</v>
      </c>
      <c r="O113" s="132">
        <f t="shared" si="190"/>
        <v>0</v>
      </c>
      <c r="P113" s="132">
        <f t="shared" si="190"/>
        <v>0</v>
      </c>
      <c r="Q113" s="132">
        <f t="shared" si="190"/>
        <v>0</v>
      </c>
    </row>
    <row r="114" spans="1:17" ht="12" customHeight="1" x14ac:dyDescent="0.25">
      <c r="A114" s="166" t="s">
        <v>79</v>
      </c>
      <c r="B114" s="165">
        <v>0</v>
      </c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>
        <v>0</v>
      </c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>
        <v>0</v>
      </c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>
        <f>SUM(B118:B119)</f>
        <v>0</v>
      </c>
      <c r="C117" s="160">
        <f t="shared" ref="C117:Q117" si="191">SUM(C118:C119)</f>
        <v>0</v>
      </c>
      <c r="D117" s="160">
        <f t="shared" si="191"/>
        <v>0</v>
      </c>
      <c r="E117" s="160">
        <f t="shared" si="191"/>
        <v>0</v>
      </c>
      <c r="F117" s="160">
        <f t="shared" si="191"/>
        <v>0</v>
      </c>
      <c r="G117" s="160">
        <f t="shared" si="191"/>
        <v>0</v>
      </c>
      <c r="H117" s="160">
        <f t="shared" si="191"/>
        <v>0</v>
      </c>
      <c r="I117" s="160">
        <f t="shared" si="191"/>
        <v>0</v>
      </c>
      <c r="J117" s="160">
        <f t="shared" si="191"/>
        <v>0</v>
      </c>
      <c r="K117" s="160">
        <f t="shared" si="191"/>
        <v>0</v>
      </c>
      <c r="L117" s="160">
        <f t="shared" si="191"/>
        <v>0</v>
      </c>
      <c r="M117" s="160">
        <f t="shared" si="191"/>
        <v>0</v>
      </c>
      <c r="N117" s="160">
        <f t="shared" si="191"/>
        <v>0</v>
      </c>
      <c r="O117" s="160">
        <f t="shared" si="191"/>
        <v>0</v>
      </c>
      <c r="P117" s="160">
        <f t="shared" si="191"/>
        <v>0</v>
      </c>
      <c r="Q117" s="160">
        <f t="shared" si="191"/>
        <v>0</v>
      </c>
    </row>
    <row r="118" spans="1:17" ht="12" customHeight="1" x14ac:dyDescent="0.25">
      <c r="A118" s="148" t="s">
        <v>60</v>
      </c>
      <c r="B118" s="156">
        <v>0</v>
      </c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>
        <v>0</v>
      </c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>
        <f>SUM(B121:B122)</f>
        <v>0</v>
      </c>
      <c r="C120" s="157">
        <f t="shared" ref="C120:Q120" si="192">SUM(C121:C122)</f>
        <v>0</v>
      </c>
      <c r="D120" s="157">
        <f t="shared" si="192"/>
        <v>0</v>
      </c>
      <c r="E120" s="157">
        <f t="shared" si="192"/>
        <v>0</v>
      </c>
      <c r="F120" s="157">
        <f t="shared" si="192"/>
        <v>0</v>
      </c>
      <c r="G120" s="157">
        <f t="shared" si="192"/>
        <v>0</v>
      </c>
      <c r="H120" s="157">
        <f t="shared" si="192"/>
        <v>0</v>
      </c>
      <c r="I120" s="157">
        <f t="shared" si="192"/>
        <v>0</v>
      </c>
      <c r="J120" s="157">
        <f t="shared" si="192"/>
        <v>0</v>
      </c>
      <c r="K120" s="157">
        <f t="shared" si="192"/>
        <v>0</v>
      </c>
      <c r="L120" s="157">
        <f t="shared" si="192"/>
        <v>0</v>
      </c>
      <c r="M120" s="157">
        <f t="shared" si="192"/>
        <v>0</v>
      </c>
      <c r="N120" s="157">
        <f t="shared" si="192"/>
        <v>0</v>
      </c>
      <c r="O120" s="157">
        <f t="shared" si="192"/>
        <v>0</v>
      </c>
      <c r="P120" s="157">
        <f t="shared" si="192"/>
        <v>0</v>
      </c>
      <c r="Q120" s="157">
        <f t="shared" si="192"/>
        <v>0</v>
      </c>
    </row>
    <row r="121" spans="1:17" ht="12" customHeight="1" x14ac:dyDescent="0.25">
      <c r="A121" s="23" t="s">
        <v>57</v>
      </c>
      <c r="B121" s="156">
        <v>0</v>
      </c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>
        <v>0</v>
      </c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93">SUM(C125,C128,C130,C139)</f>
        <v>0</v>
      </c>
      <c r="D124" s="168">
        <f t="shared" si="193"/>
        <v>0</v>
      </c>
      <c r="E124" s="168">
        <f t="shared" si="193"/>
        <v>0</v>
      </c>
      <c r="F124" s="168">
        <f t="shared" si="193"/>
        <v>0</v>
      </c>
      <c r="G124" s="168">
        <f t="shared" si="193"/>
        <v>0</v>
      </c>
      <c r="H124" s="168">
        <f t="shared" si="193"/>
        <v>0</v>
      </c>
      <c r="I124" s="168">
        <f t="shared" si="193"/>
        <v>0</v>
      </c>
      <c r="J124" s="168">
        <f t="shared" si="193"/>
        <v>0</v>
      </c>
      <c r="K124" s="168">
        <f t="shared" si="193"/>
        <v>0</v>
      </c>
      <c r="L124" s="168">
        <f t="shared" si="193"/>
        <v>0</v>
      </c>
      <c r="M124" s="168">
        <f t="shared" si="193"/>
        <v>0</v>
      </c>
      <c r="N124" s="168">
        <f t="shared" si="193"/>
        <v>0</v>
      </c>
      <c r="O124" s="168">
        <f t="shared" si="193"/>
        <v>0</v>
      </c>
      <c r="P124" s="168">
        <f t="shared" si="193"/>
        <v>0</v>
      </c>
      <c r="Q124" s="168">
        <f t="shared" si="193"/>
        <v>0</v>
      </c>
    </row>
    <row r="125" spans="1:17" ht="12.95" customHeight="1" x14ac:dyDescent="0.25">
      <c r="A125" s="158" t="s">
        <v>65</v>
      </c>
      <c r="B125" s="157">
        <f t="shared" ref="B125:Q125" si="194">SUM(B126:B127)</f>
        <v>0</v>
      </c>
      <c r="C125" s="157">
        <f t="shared" si="194"/>
        <v>0</v>
      </c>
      <c r="D125" s="157">
        <f t="shared" si="194"/>
        <v>0</v>
      </c>
      <c r="E125" s="157">
        <f t="shared" si="194"/>
        <v>0</v>
      </c>
      <c r="F125" s="157">
        <f t="shared" si="194"/>
        <v>0</v>
      </c>
      <c r="G125" s="157">
        <f t="shared" si="194"/>
        <v>0</v>
      </c>
      <c r="H125" s="157">
        <f t="shared" si="194"/>
        <v>0</v>
      </c>
      <c r="I125" s="157">
        <f t="shared" si="194"/>
        <v>0</v>
      </c>
      <c r="J125" s="157">
        <f t="shared" si="194"/>
        <v>0</v>
      </c>
      <c r="K125" s="157">
        <f t="shared" si="194"/>
        <v>0</v>
      </c>
      <c r="L125" s="157">
        <f t="shared" si="194"/>
        <v>0</v>
      </c>
      <c r="M125" s="157">
        <f t="shared" si="194"/>
        <v>0</v>
      </c>
      <c r="N125" s="157">
        <f t="shared" si="194"/>
        <v>0</v>
      </c>
      <c r="O125" s="157">
        <f t="shared" si="194"/>
        <v>0</v>
      </c>
      <c r="P125" s="157">
        <f t="shared" si="194"/>
        <v>0</v>
      </c>
      <c r="Q125" s="157">
        <f t="shared" si="194"/>
        <v>0</v>
      </c>
    </row>
    <row r="126" spans="1:17" ht="12" customHeight="1" x14ac:dyDescent="0.25">
      <c r="A126" s="23" t="s">
        <v>149</v>
      </c>
      <c r="B126" s="156">
        <v>0</v>
      </c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>
        <v>0</v>
      </c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>
        <f t="shared" ref="B128:Q128" si="195">B129</f>
        <v>0</v>
      </c>
      <c r="C128" s="157">
        <f t="shared" si="195"/>
        <v>0</v>
      </c>
      <c r="D128" s="157">
        <f t="shared" si="195"/>
        <v>0</v>
      </c>
      <c r="E128" s="157">
        <f t="shared" si="195"/>
        <v>0</v>
      </c>
      <c r="F128" s="157">
        <f t="shared" si="195"/>
        <v>0</v>
      </c>
      <c r="G128" s="157">
        <f t="shared" si="195"/>
        <v>0</v>
      </c>
      <c r="H128" s="157">
        <f t="shared" si="195"/>
        <v>0</v>
      </c>
      <c r="I128" s="157">
        <f t="shared" si="195"/>
        <v>0</v>
      </c>
      <c r="J128" s="157">
        <f t="shared" si="195"/>
        <v>0</v>
      </c>
      <c r="K128" s="157">
        <f t="shared" si="195"/>
        <v>0</v>
      </c>
      <c r="L128" s="157">
        <f t="shared" si="195"/>
        <v>0</v>
      </c>
      <c r="M128" s="157">
        <f t="shared" si="195"/>
        <v>0</v>
      </c>
      <c r="N128" s="157">
        <f t="shared" si="195"/>
        <v>0</v>
      </c>
      <c r="O128" s="157">
        <f t="shared" si="195"/>
        <v>0</v>
      </c>
      <c r="P128" s="157">
        <f t="shared" si="195"/>
        <v>0</v>
      </c>
      <c r="Q128" s="157">
        <f t="shared" si="195"/>
        <v>0</v>
      </c>
    </row>
    <row r="129" spans="1:17" ht="12" customHeight="1" x14ac:dyDescent="0.25">
      <c r="A129" s="23" t="s">
        <v>60</v>
      </c>
      <c r="B129" s="156">
        <v>0</v>
      </c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>
        <f>SUM(B131:B132,B135:B136)</f>
        <v>0</v>
      </c>
      <c r="C130" s="157">
        <f t="shared" ref="C130:Q130" si="196">SUM(C131:C132,C135:C136)</f>
        <v>0</v>
      </c>
      <c r="D130" s="157">
        <f t="shared" si="196"/>
        <v>0</v>
      </c>
      <c r="E130" s="157">
        <f t="shared" si="196"/>
        <v>0</v>
      </c>
      <c r="F130" s="157">
        <f t="shared" si="196"/>
        <v>0</v>
      </c>
      <c r="G130" s="157">
        <f t="shared" si="196"/>
        <v>0</v>
      </c>
      <c r="H130" s="157">
        <f t="shared" si="196"/>
        <v>0</v>
      </c>
      <c r="I130" s="157">
        <f t="shared" si="196"/>
        <v>0</v>
      </c>
      <c r="J130" s="157">
        <f t="shared" si="196"/>
        <v>0</v>
      </c>
      <c r="K130" s="157">
        <f t="shared" si="196"/>
        <v>0</v>
      </c>
      <c r="L130" s="157">
        <f t="shared" si="196"/>
        <v>0</v>
      </c>
      <c r="M130" s="157">
        <f t="shared" si="196"/>
        <v>0</v>
      </c>
      <c r="N130" s="157">
        <f t="shared" si="196"/>
        <v>0</v>
      </c>
      <c r="O130" s="157">
        <f t="shared" si="196"/>
        <v>0</v>
      </c>
      <c r="P130" s="157">
        <f t="shared" si="196"/>
        <v>0</v>
      </c>
      <c r="Q130" s="157">
        <f t="shared" si="196"/>
        <v>0</v>
      </c>
    </row>
    <row r="131" spans="1:17" ht="12" customHeight="1" x14ac:dyDescent="0.25">
      <c r="A131" s="167" t="s">
        <v>148</v>
      </c>
      <c r="B131" s="132">
        <v>0</v>
      </c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>
        <f>SUM(B133:B134)</f>
        <v>0</v>
      </c>
      <c r="C132" s="132">
        <f t="shared" ref="C132:Q132" si="197">SUM(C133:C134)</f>
        <v>0</v>
      </c>
      <c r="D132" s="132">
        <f t="shared" si="197"/>
        <v>0</v>
      </c>
      <c r="E132" s="132">
        <f t="shared" si="197"/>
        <v>0</v>
      </c>
      <c r="F132" s="132">
        <f t="shared" si="197"/>
        <v>0</v>
      </c>
      <c r="G132" s="132">
        <f t="shared" si="197"/>
        <v>0</v>
      </c>
      <c r="H132" s="132">
        <f t="shared" si="197"/>
        <v>0</v>
      </c>
      <c r="I132" s="132">
        <f t="shared" si="197"/>
        <v>0</v>
      </c>
      <c r="J132" s="132">
        <f t="shared" si="197"/>
        <v>0</v>
      </c>
      <c r="K132" s="132">
        <f t="shared" si="197"/>
        <v>0</v>
      </c>
      <c r="L132" s="132">
        <f t="shared" si="197"/>
        <v>0</v>
      </c>
      <c r="M132" s="132">
        <f t="shared" si="197"/>
        <v>0</v>
      </c>
      <c r="N132" s="132">
        <f t="shared" si="197"/>
        <v>0</v>
      </c>
      <c r="O132" s="132">
        <f t="shared" si="197"/>
        <v>0</v>
      </c>
      <c r="P132" s="132">
        <f t="shared" si="197"/>
        <v>0</v>
      </c>
      <c r="Q132" s="132">
        <f t="shared" si="197"/>
        <v>0</v>
      </c>
    </row>
    <row r="133" spans="1:17" ht="12" customHeight="1" x14ac:dyDescent="0.25">
      <c r="A133" s="166" t="s">
        <v>61</v>
      </c>
      <c r="B133" s="165">
        <v>0</v>
      </c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>
        <v>0</v>
      </c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>
        <v>0</v>
      </c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>
        <f t="shared" ref="B136" si="198">SUM(B137:B138)</f>
        <v>0</v>
      </c>
      <c r="C136" s="160">
        <f t="shared" ref="C136" si="199">SUM(C137:C138)</f>
        <v>0</v>
      </c>
      <c r="D136" s="160">
        <f t="shared" ref="D136" si="200">SUM(D137:D138)</f>
        <v>0</v>
      </c>
      <c r="E136" s="160">
        <f t="shared" ref="E136" si="201">SUM(E137:E138)</f>
        <v>0</v>
      </c>
      <c r="F136" s="160">
        <f t="shared" ref="F136" si="202">SUM(F137:F138)</f>
        <v>0</v>
      </c>
      <c r="G136" s="160">
        <f t="shared" ref="G136" si="203">SUM(G137:G138)</f>
        <v>0</v>
      </c>
      <c r="H136" s="160">
        <f t="shared" ref="H136" si="204">SUM(H137:H138)</f>
        <v>0</v>
      </c>
      <c r="I136" s="160">
        <f t="shared" ref="I136" si="205">SUM(I137:I138)</f>
        <v>0</v>
      </c>
      <c r="J136" s="160">
        <f t="shared" ref="J136" si="206">SUM(J137:J138)</f>
        <v>0</v>
      </c>
      <c r="K136" s="160">
        <f t="shared" ref="K136" si="207">SUM(K137:K138)</f>
        <v>0</v>
      </c>
      <c r="L136" s="160">
        <f t="shared" ref="L136" si="208">SUM(L137:L138)</f>
        <v>0</v>
      </c>
      <c r="M136" s="160">
        <f t="shared" ref="M136" si="209">SUM(M137:M138)</f>
        <v>0</v>
      </c>
      <c r="N136" s="160">
        <f t="shared" ref="N136" si="210">SUM(N137:N138)</f>
        <v>0</v>
      </c>
      <c r="O136" s="160">
        <f t="shared" ref="O136" si="211">SUM(O137:O138)</f>
        <v>0</v>
      </c>
      <c r="P136" s="160">
        <f t="shared" ref="P136" si="212">SUM(P137:P138)</f>
        <v>0</v>
      </c>
      <c r="Q136" s="160">
        <f t="shared" ref="Q136" si="213">SUM(Q137:Q138)</f>
        <v>0</v>
      </c>
    </row>
    <row r="137" spans="1:17" ht="12" customHeight="1" x14ac:dyDescent="0.25">
      <c r="A137" s="148" t="s">
        <v>60</v>
      </c>
      <c r="B137" s="156">
        <v>0</v>
      </c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>
        <v>0</v>
      </c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>
        <f>SUM(B140:B141)</f>
        <v>0</v>
      </c>
      <c r="C139" s="157">
        <f t="shared" ref="C139:Q139" si="214">SUM(C140:C141)</f>
        <v>0</v>
      </c>
      <c r="D139" s="157">
        <f t="shared" si="214"/>
        <v>0</v>
      </c>
      <c r="E139" s="157">
        <f t="shared" si="214"/>
        <v>0</v>
      </c>
      <c r="F139" s="157">
        <f t="shared" si="214"/>
        <v>0</v>
      </c>
      <c r="G139" s="157">
        <f t="shared" si="214"/>
        <v>0</v>
      </c>
      <c r="H139" s="157">
        <f t="shared" si="214"/>
        <v>0</v>
      </c>
      <c r="I139" s="157">
        <f t="shared" si="214"/>
        <v>0</v>
      </c>
      <c r="J139" s="157">
        <f t="shared" si="214"/>
        <v>0</v>
      </c>
      <c r="K139" s="157">
        <f t="shared" si="214"/>
        <v>0</v>
      </c>
      <c r="L139" s="157">
        <f t="shared" si="214"/>
        <v>0</v>
      </c>
      <c r="M139" s="157">
        <f t="shared" si="214"/>
        <v>0</v>
      </c>
      <c r="N139" s="157">
        <f t="shared" si="214"/>
        <v>0</v>
      </c>
      <c r="O139" s="157">
        <f t="shared" si="214"/>
        <v>0</v>
      </c>
      <c r="P139" s="157">
        <f t="shared" si="214"/>
        <v>0</v>
      </c>
      <c r="Q139" s="157">
        <f t="shared" si="214"/>
        <v>0</v>
      </c>
    </row>
    <row r="140" spans="1:17" ht="12" customHeight="1" x14ac:dyDescent="0.25">
      <c r="A140" s="23" t="s">
        <v>57</v>
      </c>
      <c r="B140" s="156">
        <v>0</v>
      </c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>
        <v>0</v>
      </c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 t="shared" ref="B143" si="215">SUM(B144,B146,B148,B157)</f>
        <v>0.40591941098365031</v>
      </c>
      <c r="C143" s="168">
        <f t="shared" ref="C143" si="216">SUM(C144,C146,C148,C157)</f>
        <v>0.52070458659396246</v>
      </c>
      <c r="D143" s="168">
        <f t="shared" ref="D143" si="217">SUM(D144,D146,D148,D157)</f>
        <v>0.46035339077944665</v>
      </c>
      <c r="E143" s="168">
        <f t="shared" ref="E143" si="218">SUM(E144,E146,E148,E157)</f>
        <v>0.53921630524035635</v>
      </c>
      <c r="F143" s="168">
        <f t="shared" ref="F143" si="219">SUM(F144,F146,F148,F157)</f>
        <v>0.61353758803190339</v>
      </c>
      <c r="G143" s="168">
        <f t="shared" ref="G143" si="220">SUM(G144,G146,G148,G157)</f>
        <v>0.64074195735316852</v>
      </c>
      <c r="H143" s="168">
        <f t="shared" ref="H143" si="221">SUM(H144,H146,H148,H157)</f>
        <v>0.8129465257402102</v>
      </c>
      <c r="I143" s="168">
        <f t="shared" ref="I143" si="222">SUM(I144,I146,I148,I157)</f>
        <v>0.65131486641745184</v>
      </c>
      <c r="J143" s="168">
        <f t="shared" ref="J143" si="223">SUM(J144,J146,J148,J157)</f>
        <v>0.67558453853525702</v>
      </c>
      <c r="K143" s="168">
        <f t="shared" ref="K143" si="224">SUM(K144,K146,K148,K157)</f>
        <v>0.35626210898087918</v>
      </c>
      <c r="L143" s="168">
        <f t="shared" ref="L143" si="225">SUM(L144,L146,L148,L157)</f>
        <v>0.43899717242865688</v>
      </c>
      <c r="M143" s="168">
        <f t="shared" ref="M143" si="226">SUM(M144,M146,M148,M157)</f>
        <v>0.27754939038225601</v>
      </c>
      <c r="N143" s="168">
        <f t="shared" ref="N143" si="227">SUM(N144,N146,N148,N157)</f>
        <v>0.1625346032827315</v>
      </c>
      <c r="O143" s="168">
        <f t="shared" ref="O143" si="228">SUM(O144,O146,O148,O157)</f>
        <v>1.1806835275497318</v>
      </c>
      <c r="P143" s="168">
        <f t="shared" ref="P143" si="229">SUM(P144,P146,P148,P157)</f>
        <v>1.1491470471752168</v>
      </c>
      <c r="Q143" s="168">
        <f t="shared" ref="Q143" si="230">SUM(Q144,Q146,Q148,Q157)</f>
        <v>1.6478714637845293</v>
      </c>
    </row>
    <row r="144" spans="1:17" ht="12.95" customHeight="1" x14ac:dyDescent="0.25">
      <c r="A144" s="158" t="s">
        <v>65</v>
      </c>
      <c r="B144" s="157">
        <f t="shared" ref="B144:Q144" si="231">B145</f>
        <v>0</v>
      </c>
      <c r="C144" s="157">
        <f t="shared" si="231"/>
        <v>0</v>
      </c>
      <c r="D144" s="157">
        <f t="shared" si="231"/>
        <v>0</v>
      </c>
      <c r="E144" s="157">
        <f t="shared" si="231"/>
        <v>0</v>
      </c>
      <c r="F144" s="157">
        <f t="shared" si="231"/>
        <v>0</v>
      </c>
      <c r="G144" s="157">
        <f t="shared" si="231"/>
        <v>0</v>
      </c>
      <c r="H144" s="157">
        <f t="shared" si="231"/>
        <v>0</v>
      </c>
      <c r="I144" s="157">
        <f t="shared" si="231"/>
        <v>0</v>
      </c>
      <c r="J144" s="157">
        <f t="shared" si="231"/>
        <v>0</v>
      </c>
      <c r="K144" s="157">
        <f t="shared" si="231"/>
        <v>0</v>
      </c>
      <c r="L144" s="157">
        <f t="shared" si="231"/>
        <v>0</v>
      </c>
      <c r="M144" s="157">
        <f t="shared" si="231"/>
        <v>0</v>
      </c>
      <c r="N144" s="157">
        <f t="shared" si="231"/>
        <v>0</v>
      </c>
      <c r="O144" s="157">
        <f t="shared" si="231"/>
        <v>0</v>
      </c>
      <c r="P144" s="157">
        <f t="shared" si="231"/>
        <v>0</v>
      </c>
      <c r="Q144" s="157">
        <f t="shared" si="231"/>
        <v>0</v>
      </c>
    </row>
    <row r="145" spans="1:17" ht="12" customHeight="1" x14ac:dyDescent="0.25">
      <c r="A145" s="23" t="s">
        <v>60</v>
      </c>
      <c r="B145" s="156">
        <v>0</v>
      </c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>
        <f t="shared" ref="B146:Q146" si="232">B147</f>
        <v>0</v>
      </c>
      <c r="C146" s="157">
        <f t="shared" si="232"/>
        <v>0</v>
      </c>
      <c r="D146" s="157">
        <f t="shared" si="232"/>
        <v>0</v>
      </c>
      <c r="E146" s="157">
        <f t="shared" si="232"/>
        <v>0</v>
      </c>
      <c r="F146" s="157">
        <f t="shared" si="232"/>
        <v>0</v>
      </c>
      <c r="G146" s="157">
        <f t="shared" si="232"/>
        <v>0</v>
      </c>
      <c r="H146" s="157">
        <f t="shared" si="232"/>
        <v>0</v>
      </c>
      <c r="I146" s="157">
        <f t="shared" si="232"/>
        <v>0</v>
      </c>
      <c r="J146" s="157">
        <f t="shared" si="232"/>
        <v>0</v>
      </c>
      <c r="K146" s="157">
        <f t="shared" si="232"/>
        <v>0</v>
      </c>
      <c r="L146" s="157">
        <f t="shared" si="232"/>
        <v>0</v>
      </c>
      <c r="M146" s="157">
        <f t="shared" si="232"/>
        <v>0</v>
      </c>
      <c r="N146" s="157">
        <f t="shared" si="232"/>
        <v>0</v>
      </c>
      <c r="O146" s="157">
        <f t="shared" si="232"/>
        <v>0</v>
      </c>
      <c r="P146" s="157">
        <f t="shared" si="232"/>
        <v>0</v>
      </c>
      <c r="Q146" s="157">
        <f t="shared" si="232"/>
        <v>0</v>
      </c>
    </row>
    <row r="147" spans="1:17" ht="12" customHeight="1" x14ac:dyDescent="0.25">
      <c r="A147" s="23" t="s">
        <v>60</v>
      </c>
      <c r="B147" s="156">
        <v>0</v>
      </c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>
        <f t="shared" ref="B148" si="233">SUM(B149:B150,B153:B154)</f>
        <v>0.3487125511469743</v>
      </c>
      <c r="C148" s="157">
        <f t="shared" ref="C148" si="234">SUM(C149:C150,C153:C154)</f>
        <v>0.42404174315423898</v>
      </c>
      <c r="D148" s="157">
        <f t="shared" ref="D148" si="235">SUM(D149:D150,D153:D154)</f>
        <v>0.37539773586820391</v>
      </c>
      <c r="E148" s="157">
        <f t="shared" ref="E148" si="236">SUM(E149:E150,E153:E154)</f>
        <v>0.43140588745508135</v>
      </c>
      <c r="F148" s="157">
        <f t="shared" ref="F148" si="237">SUM(F149:F150,F153:F154)</f>
        <v>0.44758598425006524</v>
      </c>
      <c r="G148" s="157">
        <f t="shared" ref="G148" si="238">SUM(G149:G150,G153:G154)</f>
        <v>0.43365935679052864</v>
      </c>
      <c r="H148" s="157">
        <f t="shared" ref="H148" si="239">SUM(H149:H150,H153:H154)</f>
        <v>0.45444582887788909</v>
      </c>
      <c r="I148" s="157">
        <f t="shared" ref="I148" si="240">SUM(I149:I150,I153:I154)</f>
        <v>0.41555422133138042</v>
      </c>
      <c r="J148" s="157">
        <f t="shared" ref="J148" si="241">SUM(J149:J150,J153:J154)</f>
        <v>0.38397900588120881</v>
      </c>
      <c r="K148" s="157">
        <f t="shared" ref="K148" si="242">SUM(K149:K150,K153:K154)</f>
        <v>0.22964173523731068</v>
      </c>
      <c r="L148" s="157">
        <f t="shared" ref="L148" si="243">SUM(L149:L150,L153:L154)</f>
        <v>0.1438227938282991</v>
      </c>
      <c r="M148" s="157">
        <f t="shared" ref="M148" si="244">SUM(M149:M150,M153:M154)</f>
        <v>0</v>
      </c>
      <c r="N148" s="157">
        <f t="shared" ref="N148" si="245">SUM(N149:N150,N153:N154)</f>
        <v>0</v>
      </c>
      <c r="O148" s="157">
        <f t="shared" ref="O148" si="246">SUM(O149:O150,O153:O154)</f>
        <v>0</v>
      </c>
      <c r="P148" s="157">
        <f t="shared" ref="P148" si="247">SUM(P149:P150,P153:P154)</f>
        <v>0</v>
      </c>
      <c r="Q148" s="157">
        <f t="shared" ref="Q148" si="248">SUM(Q149:Q150,Q153:Q154)</f>
        <v>0</v>
      </c>
    </row>
    <row r="149" spans="1:17" ht="12" customHeight="1" x14ac:dyDescent="0.25">
      <c r="A149" s="167" t="s">
        <v>144</v>
      </c>
      <c r="B149" s="132">
        <v>0.34811708770747457</v>
      </c>
      <c r="C149" s="132">
        <v>0.42339665383187741</v>
      </c>
      <c r="D149" s="132">
        <v>0.37481209197449389</v>
      </c>
      <c r="E149" s="132">
        <v>0.43082011540627513</v>
      </c>
      <c r="F149" s="132">
        <v>0.4464252785258977</v>
      </c>
      <c r="G149" s="132">
        <v>0.43192276012610409</v>
      </c>
      <c r="H149" s="132">
        <v>0.45270122927888939</v>
      </c>
      <c r="I149" s="132">
        <v>0.41152744738386082</v>
      </c>
      <c r="J149" s="132">
        <v>0.37594818778532513</v>
      </c>
      <c r="K149" s="132">
        <v>0.22166867231987636</v>
      </c>
      <c r="L149" s="132">
        <v>0.13701564703302765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>
        <f t="shared" ref="B150" si="249">SUM(B151:B152)</f>
        <v>5.9546343949973409E-4</v>
      </c>
      <c r="C150" s="132">
        <f t="shared" ref="C150" si="250">SUM(C151:C152)</f>
        <v>6.4508932236155927E-4</v>
      </c>
      <c r="D150" s="132">
        <f t="shared" ref="D150" si="251">SUM(D151:D152)</f>
        <v>5.8564389371001501E-4</v>
      </c>
      <c r="E150" s="132">
        <f t="shared" ref="E150" si="252">SUM(E151:E152)</f>
        <v>5.8577204880620054E-4</v>
      </c>
      <c r="F150" s="132">
        <f t="shared" ref="F150" si="253">SUM(F151:F152)</f>
        <v>1.1607057241675384E-3</v>
      </c>
      <c r="G150" s="132">
        <f t="shared" ref="G150" si="254">SUM(G151:G152)</f>
        <v>1.7365966644245507E-3</v>
      </c>
      <c r="H150" s="132">
        <f t="shared" ref="H150" si="255">SUM(H151:H152)</f>
        <v>1.7445995989996807E-3</v>
      </c>
      <c r="I150" s="132">
        <f t="shared" ref="I150" si="256">SUM(I151:I152)</f>
        <v>4.0267739475196131E-3</v>
      </c>
      <c r="J150" s="132">
        <f t="shared" ref="J150" si="257">SUM(J151:J152)</f>
        <v>8.0308180958837006E-3</v>
      </c>
      <c r="K150" s="132">
        <f t="shared" ref="K150" si="258">SUM(K151:K152)</f>
        <v>7.9730629174343363E-3</v>
      </c>
      <c r="L150" s="132">
        <f t="shared" ref="L150" si="259">SUM(L151:L152)</f>
        <v>6.8071467952714572E-3</v>
      </c>
      <c r="M150" s="132">
        <f t="shared" ref="M150" si="260">SUM(M151:M152)</f>
        <v>0</v>
      </c>
      <c r="N150" s="132">
        <f t="shared" ref="N150" si="261">SUM(N151:N152)</f>
        <v>0</v>
      </c>
      <c r="O150" s="132">
        <f t="shared" ref="O150" si="262">SUM(O151:O152)</f>
        <v>0</v>
      </c>
      <c r="P150" s="132">
        <f t="shared" ref="P150" si="263">SUM(P151:P152)</f>
        <v>0</v>
      </c>
      <c r="Q150" s="132">
        <f t="shared" ref="Q150" si="264">SUM(Q151:Q152)</f>
        <v>0</v>
      </c>
    </row>
    <row r="151" spans="1:17" ht="12" customHeight="1" x14ac:dyDescent="0.25">
      <c r="A151" s="166" t="s">
        <v>57</v>
      </c>
      <c r="B151" s="165">
        <v>5.9546343949973409E-4</v>
      </c>
      <c r="C151" s="165">
        <v>6.4508932236155927E-4</v>
      </c>
      <c r="D151" s="165">
        <v>5.8564389371001501E-4</v>
      </c>
      <c r="E151" s="165">
        <v>5.8577204880620054E-4</v>
      </c>
      <c r="F151" s="165">
        <v>1.1607057241675384E-3</v>
      </c>
      <c r="G151" s="165">
        <v>1.7365966644245507E-3</v>
      </c>
      <c r="H151" s="165">
        <v>1.7445995989996807E-3</v>
      </c>
      <c r="I151" s="165">
        <v>4.0267739475196131E-3</v>
      </c>
      <c r="J151" s="165">
        <v>8.0308180958837006E-3</v>
      </c>
      <c r="K151" s="165">
        <v>7.9730629174343363E-3</v>
      </c>
      <c r="L151" s="165">
        <v>6.8071467952714572E-3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>
        <v>0</v>
      </c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>
        <v>0</v>
      </c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>
        <f t="shared" ref="B154" si="265">SUM(B155:B156)</f>
        <v>0</v>
      </c>
      <c r="C154" s="160">
        <f t="shared" ref="C154" si="266">SUM(C155:C156)</f>
        <v>0</v>
      </c>
      <c r="D154" s="160">
        <f t="shared" ref="D154" si="267">SUM(D155:D156)</f>
        <v>0</v>
      </c>
      <c r="E154" s="160">
        <f t="shared" ref="E154" si="268">SUM(E155:E156)</f>
        <v>0</v>
      </c>
      <c r="F154" s="160">
        <f t="shared" ref="F154" si="269">SUM(F155:F156)</f>
        <v>0</v>
      </c>
      <c r="G154" s="160">
        <f t="shared" ref="G154" si="270">SUM(G155:G156)</f>
        <v>0</v>
      </c>
      <c r="H154" s="160">
        <f t="shared" ref="H154" si="271">SUM(H155:H156)</f>
        <v>0</v>
      </c>
      <c r="I154" s="160">
        <f t="shared" ref="I154" si="272">SUM(I155:I156)</f>
        <v>0</v>
      </c>
      <c r="J154" s="160">
        <f t="shared" ref="J154" si="273">SUM(J155:J156)</f>
        <v>0</v>
      </c>
      <c r="K154" s="160">
        <f t="shared" ref="K154" si="274">SUM(K155:K156)</f>
        <v>0</v>
      </c>
      <c r="L154" s="160">
        <f t="shared" ref="L154" si="275">SUM(L155:L156)</f>
        <v>0</v>
      </c>
      <c r="M154" s="160">
        <f t="shared" ref="M154" si="276">SUM(M155:M156)</f>
        <v>0</v>
      </c>
      <c r="N154" s="160">
        <f t="shared" ref="N154" si="277">SUM(N155:N156)</f>
        <v>0</v>
      </c>
      <c r="O154" s="160">
        <f t="shared" ref="O154" si="278">SUM(O155:O156)</f>
        <v>0</v>
      </c>
      <c r="P154" s="160">
        <f t="shared" ref="P154" si="279">SUM(P155:P156)</f>
        <v>0</v>
      </c>
      <c r="Q154" s="160">
        <f t="shared" ref="Q154" si="280">SUM(Q155:Q156)</f>
        <v>0</v>
      </c>
    </row>
    <row r="155" spans="1:17" ht="12" customHeight="1" x14ac:dyDescent="0.25">
      <c r="A155" s="148" t="s">
        <v>60</v>
      </c>
      <c r="B155" s="156">
        <v>0</v>
      </c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>
        <v>0</v>
      </c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>
        <f t="shared" ref="B157" si="281">SUM(B158:B159)</f>
        <v>5.7206859836676026E-2</v>
      </c>
      <c r="C157" s="157">
        <f t="shared" ref="C157" si="282">SUM(C158:C159)</f>
        <v>9.6662843439723478E-2</v>
      </c>
      <c r="D157" s="157">
        <f t="shared" ref="D157" si="283">SUM(D158:D159)</f>
        <v>8.4955654911242739E-2</v>
      </c>
      <c r="E157" s="157">
        <f t="shared" ref="E157" si="284">SUM(E158:E159)</f>
        <v>0.10781041778527498</v>
      </c>
      <c r="F157" s="157">
        <f t="shared" ref="F157" si="285">SUM(F158:F159)</f>
        <v>0.16595160378183815</v>
      </c>
      <c r="G157" s="157">
        <f t="shared" ref="G157" si="286">SUM(G158:G159)</f>
        <v>0.20708260056263986</v>
      </c>
      <c r="H157" s="157">
        <f t="shared" ref="H157" si="287">SUM(H158:H159)</f>
        <v>0.35850069686232117</v>
      </c>
      <c r="I157" s="157">
        <f t="shared" ref="I157" si="288">SUM(I158:I159)</f>
        <v>0.23576064508607145</v>
      </c>
      <c r="J157" s="157">
        <f t="shared" ref="J157" si="289">SUM(J158:J159)</f>
        <v>0.29160553265404821</v>
      </c>
      <c r="K157" s="157">
        <f t="shared" ref="K157" si="290">SUM(K158:K159)</f>
        <v>0.12662037374356852</v>
      </c>
      <c r="L157" s="157">
        <f t="shared" ref="L157" si="291">SUM(L158:L159)</f>
        <v>0.29517437860035778</v>
      </c>
      <c r="M157" s="157">
        <f t="shared" ref="M157" si="292">SUM(M158:M159)</f>
        <v>0.27754939038225601</v>
      </c>
      <c r="N157" s="157">
        <f t="shared" ref="N157" si="293">SUM(N158:N159)</f>
        <v>0.1625346032827315</v>
      </c>
      <c r="O157" s="157">
        <f t="shared" ref="O157" si="294">SUM(O158:O159)</f>
        <v>1.1806835275497318</v>
      </c>
      <c r="P157" s="157">
        <f t="shared" ref="P157" si="295">SUM(P158:P159)</f>
        <v>1.1491470471752168</v>
      </c>
      <c r="Q157" s="157">
        <f t="shared" ref="Q157" si="296">SUM(Q158:Q159)</f>
        <v>1.6478714637845293</v>
      </c>
    </row>
    <row r="158" spans="1:17" ht="12" customHeight="1" x14ac:dyDescent="0.25">
      <c r="A158" s="23" t="s">
        <v>57</v>
      </c>
      <c r="B158" s="156">
        <v>5.7206859836676026E-2</v>
      </c>
      <c r="C158" s="156">
        <v>9.6662843439723478E-2</v>
      </c>
      <c r="D158" s="156">
        <v>8.4955654911242739E-2</v>
      </c>
      <c r="E158" s="156">
        <v>0.10781041778527498</v>
      </c>
      <c r="F158" s="156">
        <v>0.16595160378183815</v>
      </c>
      <c r="G158" s="156">
        <v>0.20708260056263986</v>
      </c>
      <c r="H158" s="156">
        <v>0.35850069686232117</v>
      </c>
      <c r="I158" s="156">
        <v>0.23576064508607145</v>
      </c>
      <c r="J158" s="156">
        <v>0.29160553265404821</v>
      </c>
      <c r="K158" s="156">
        <v>0.12662037374356852</v>
      </c>
      <c r="L158" s="156">
        <v>0.29517437860035778</v>
      </c>
      <c r="M158" s="156">
        <v>0.27754939038225601</v>
      </c>
      <c r="N158" s="156">
        <v>0.1625346032827315</v>
      </c>
      <c r="O158" s="156">
        <v>1.1806835275497318</v>
      </c>
      <c r="P158" s="156">
        <v>1.1491470471752168</v>
      </c>
      <c r="Q158" s="156">
        <v>1.6478714637845293</v>
      </c>
    </row>
    <row r="159" spans="1:17" ht="12" customHeight="1" x14ac:dyDescent="0.25">
      <c r="A159" s="29" t="s">
        <v>140</v>
      </c>
      <c r="B159" s="57">
        <v>0</v>
      </c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23.196932367235206</v>
      </c>
      <c r="C161" s="168">
        <f t="shared" ref="C161:Q161" si="297">SUM(C162,C164,C166,C175)</f>
        <v>28.421387234081863</v>
      </c>
      <c r="D161" s="168">
        <f t="shared" si="297"/>
        <v>25.053101187368018</v>
      </c>
      <c r="E161" s="168">
        <f t="shared" si="297"/>
        <v>28.279561077333884</v>
      </c>
      <c r="F161" s="168">
        <f t="shared" si="297"/>
        <v>29.946314652297442</v>
      </c>
      <c r="G161" s="168">
        <f t="shared" si="297"/>
        <v>29.743058009962713</v>
      </c>
      <c r="H161" s="168">
        <f t="shared" si="297"/>
        <v>32.507031414023189</v>
      </c>
      <c r="I161" s="168">
        <f t="shared" si="297"/>
        <v>27.854845871947369</v>
      </c>
      <c r="J161" s="168">
        <f t="shared" si="297"/>
        <v>26.562357559668609</v>
      </c>
      <c r="K161" s="168">
        <f t="shared" si="297"/>
        <v>15.02307707743477</v>
      </c>
      <c r="L161" s="168">
        <f t="shared" si="297"/>
        <v>11.776840064316129</v>
      </c>
      <c r="M161" s="168">
        <f t="shared" si="297"/>
        <v>2.7169266137691133</v>
      </c>
      <c r="N161" s="168">
        <f t="shared" si="297"/>
        <v>1.2117390900800054</v>
      </c>
      <c r="O161" s="168">
        <f t="shared" si="297"/>
        <v>38.796426781453214</v>
      </c>
      <c r="P161" s="168">
        <f t="shared" si="297"/>
        <v>40.535202719565717</v>
      </c>
      <c r="Q161" s="168">
        <f t="shared" si="297"/>
        <v>47.770482269305823</v>
      </c>
    </row>
    <row r="162" spans="1:17" ht="12.95" customHeight="1" x14ac:dyDescent="0.25">
      <c r="A162" s="158" t="s">
        <v>65</v>
      </c>
      <c r="B162" s="157">
        <f t="shared" ref="B162:Q162" si="298">B163</f>
        <v>0</v>
      </c>
      <c r="C162" s="157">
        <f t="shared" si="298"/>
        <v>0</v>
      </c>
      <c r="D162" s="157">
        <f t="shared" si="298"/>
        <v>0</v>
      </c>
      <c r="E162" s="157">
        <f t="shared" si="298"/>
        <v>0</v>
      </c>
      <c r="F162" s="157">
        <f t="shared" si="298"/>
        <v>0</v>
      </c>
      <c r="G162" s="157">
        <f t="shared" si="298"/>
        <v>0</v>
      </c>
      <c r="H162" s="157">
        <f t="shared" si="298"/>
        <v>0</v>
      </c>
      <c r="I162" s="157">
        <f t="shared" si="298"/>
        <v>0</v>
      </c>
      <c r="J162" s="157">
        <f t="shared" si="298"/>
        <v>0</v>
      </c>
      <c r="K162" s="157">
        <f t="shared" si="298"/>
        <v>0</v>
      </c>
      <c r="L162" s="157">
        <f t="shared" si="298"/>
        <v>0</v>
      </c>
      <c r="M162" s="157">
        <f t="shared" si="298"/>
        <v>0</v>
      </c>
      <c r="N162" s="157">
        <f t="shared" si="298"/>
        <v>0</v>
      </c>
      <c r="O162" s="157">
        <f t="shared" si="298"/>
        <v>0</v>
      </c>
      <c r="P162" s="157">
        <f t="shared" si="298"/>
        <v>0</v>
      </c>
      <c r="Q162" s="157">
        <f t="shared" si="298"/>
        <v>0</v>
      </c>
    </row>
    <row r="163" spans="1:17" ht="12" customHeight="1" x14ac:dyDescent="0.25">
      <c r="A163" s="23" t="s">
        <v>60</v>
      </c>
      <c r="B163" s="57">
        <v>0</v>
      </c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>
        <f t="shared" ref="B164:Q164" si="299">B165</f>
        <v>0</v>
      </c>
      <c r="C164" s="157">
        <f t="shared" si="299"/>
        <v>0</v>
      </c>
      <c r="D164" s="157">
        <f t="shared" si="299"/>
        <v>0</v>
      </c>
      <c r="E164" s="157">
        <f t="shared" si="299"/>
        <v>0</v>
      </c>
      <c r="F164" s="157">
        <f t="shared" si="299"/>
        <v>0</v>
      </c>
      <c r="G164" s="157">
        <f t="shared" si="299"/>
        <v>0</v>
      </c>
      <c r="H164" s="157">
        <f t="shared" si="299"/>
        <v>0</v>
      </c>
      <c r="I164" s="157">
        <f t="shared" si="299"/>
        <v>0</v>
      </c>
      <c r="J164" s="157">
        <f t="shared" si="299"/>
        <v>0</v>
      </c>
      <c r="K164" s="157">
        <f t="shared" si="299"/>
        <v>0</v>
      </c>
      <c r="L164" s="157">
        <f t="shared" si="299"/>
        <v>0</v>
      </c>
      <c r="M164" s="157">
        <f t="shared" si="299"/>
        <v>0</v>
      </c>
      <c r="N164" s="157">
        <f t="shared" si="299"/>
        <v>0</v>
      </c>
      <c r="O164" s="157">
        <f t="shared" si="299"/>
        <v>0</v>
      </c>
      <c r="P164" s="157">
        <f t="shared" si="299"/>
        <v>0</v>
      </c>
      <c r="Q164" s="157">
        <f t="shared" si="299"/>
        <v>0</v>
      </c>
    </row>
    <row r="165" spans="1:17" ht="12" customHeight="1" x14ac:dyDescent="0.25">
      <c r="A165" s="23" t="s">
        <v>60</v>
      </c>
      <c r="B165" s="156">
        <v>0</v>
      </c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>
        <f>SUM(B167:B168,B171:B172)</f>
        <v>19.927642051654654</v>
      </c>
      <c r="C166" s="157">
        <f t="shared" ref="C166:Q166" si="300">SUM(C167:C168,C171:C172)</f>
        <v>24.207948998495379</v>
      </c>
      <c r="D166" s="157">
        <f t="shared" si="300"/>
        <v>21.42614224762799</v>
      </c>
      <c r="E166" s="157">
        <f t="shared" si="300"/>
        <v>24.625826478824692</v>
      </c>
      <c r="F166" s="157">
        <f t="shared" si="300"/>
        <v>25.561061457613043</v>
      </c>
      <c r="G166" s="157">
        <f t="shared" si="300"/>
        <v>24.790763418932759</v>
      </c>
      <c r="H166" s="157">
        <f t="shared" si="300"/>
        <v>25.962370765821252</v>
      </c>
      <c r="I166" s="157">
        <f t="shared" si="300"/>
        <v>23.762789569049438</v>
      </c>
      <c r="J166" s="157">
        <f t="shared" si="300"/>
        <v>21.948137605301866</v>
      </c>
      <c r="K166" s="157">
        <f t="shared" si="300"/>
        <v>13.105744074551618</v>
      </c>
      <c r="L166" s="157">
        <f t="shared" si="300"/>
        <v>8.2099426617739155</v>
      </c>
      <c r="M166" s="157">
        <f t="shared" si="300"/>
        <v>0</v>
      </c>
      <c r="N166" s="157">
        <f t="shared" si="300"/>
        <v>0</v>
      </c>
      <c r="O166" s="157">
        <f t="shared" si="300"/>
        <v>31.607156482429541</v>
      </c>
      <c r="P166" s="157">
        <f t="shared" si="300"/>
        <v>35.386652156111403</v>
      </c>
      <c r="Q166" s="157">
        <f t="shared" si="300"/>
        <v>42.909783603264792</v>
      </c>
    </row>
    <row r="167" spans="1:17" ht="12" customHeight="1" x14ac:dyDescent="0.25">
      <c r="A167" s="167" t="s">
        <v>144</v>
      </c>
      <c r="B167" s="132">
        <v>19.906800831272164</v>
      </c>
      <c r="C167" s="132">
        <v>24.180855246956192</v>
      </c>
      <c r="D167" s="132">
        <v>21.390417970111677</v>
      </c>
      <c r="E167" s="132">
        <v>24.585408207457064</v>
      </c>
      <c r="F167" s="132">
        <v>25.500704759956331</v>
      </c>
      <c r="G167" s="132">
        <v>24.705091316821147</v>
      </c>
      <c r="H167" s="132">
        <v>25.847808725486939</v>
      </c>
      <c r="I167" s="132">
        <v>23.525209906145783</v>
      </c>
      <c r="J167" s="132">
        <v>21.484644675196577</v>
      </c>
      <c r="K167" s="132">
        <v>12.643875929834529</v>
      </c>
      <c r="L167" s="132">
        <v>7.8151281476481707</v>
      </c>
      <c r="M167" s="132">
        <v>0</v>
      </c>
      <c r="N167" s="132">
        <v>0</v>
      </c>
      <c r="O167" s="132">
        <v>29.188254480343019</v>
      </c>
      <c r="P167" s="132">
        <v>32.38587315202593</v>
      </c>
      <c r="Q167" s="132">
        <v>39.041565339479291</v>
      </c>
    </row>
    <row r="168" spans="1:17" ht="12" customHeight="1" x14ac:dyDescent="0.25">
      <c r="A168" s="167" t="s">
        <v>143</v>
      </c>
      <c r="B168" s="132">
        <f t="shared" ref="B168" si="301">SUM(B169:B170)</f>
        <v>2.0841220382490689E-2</v>
      </c>
      <c r="C168" s="132">
        <f t="shared" ref="C168" si="302">SUM(C169:C170)</f>
        <v>2.7093751539185494E-2</v>
      </c>
      <c r="D168" s="132">
        <f t="shared" ref="D168" si="303">SUM(D169:D170)</f>
        <v>3.5724277516310916E-2</v>
      </c>
      <c r="E168" s="132">
        <f t="shared" ref="E168" si="304">SUM(E169:E170)</f>
        <v>4.0418271367627816E-2</v>
      </c>
      <c r="F168" s="132">
        <f t="shared" ref="F168" si="305">SUM(F169:F170)</f>
        <v>6.0356697656712033E-2</v>
      </c>
      <c r="G168" s="132">
        <f t="shared" ref="G168" si="306">SUM(G169:G170)</f>
        <v>8.5672102111611179E-2</v>
      </c>
      <c r="H168" s="132">
        <f t="shared" ref="H168" si="307">SUM(H169:H170)</f>
        <v>0.11456204033431241</v>
      </c>
      <c r="I168" s="132">
        <f t="shared" ref="I168" si="308">SUM(I169:I170)</f>
        <v>0.23757966290365723</v>
      </c>
      <c r="J168" s="132">
        <f t="shared" ref="J168" si="309">SUM(J169:J170)</f>
        <v>0.46349293010528775</v>
      </c>
      <c r="K168" s="132">
        <f t="shared" ref="K168" si="310">SUM(K169:K170)</f>
        <v>0.46186814471708931</v>
      </c>
      <c r="L168" s="132">
        <f t="shared" ref="L168" si="311">SUM(L169:L170)</f>
        <v>0.39481451412574425</v>
      </c>
      <c r="M168" s="132">
        <f t="shared" ref="M168" si="312">SUM(M169:M170)</f>
        <v>0</v>
      </c>
      <c r="N168" s="132">
        <f t="shared" ref="N168" si="313">SUM(N169:N170)</f>
        <v>0</v>
      </c>
      <c r="O168" s="132">
        <f t="shared" ref="O168" si="314">SUM(O169:O170)</f>
        <v>2.4189020020865226</v>
      </c>
      <c r="P168" s="132">
        <f t="shared" ref="P168" si="315">SUM(P169:P170)</f>
        <v>3.0007790040854743</v>
      </c>
      <c r="Q168" s="132">
        <f t="shared" ref="Q168" si="316">SUM(Q169:Q170)</f>
        <v>3.8682182637855016</v>
      </c>
    </row>
    <row r="169" spans="1:17" ht="12" customHeight="1" x14ac:dyDescent="0.25">
      <c r="A169" s="166" t="s">
        <v>57</v>
      </c>
      <c r="B169" s="165">
        <v>2.0841220382490689E-2</v>
      </c>
      <c r="C169" s="165">
        <v>2.7093751539185494E-2</v>
      </c>
      <c r="D169" s="165">
        <v>3.5724277516310916E-2</v>
      </c>
      <c r="E169" s="165">
        <v>4.0418271367627816E-2</v>
      </c>
      <c r="F169" s="165">
        <v>6.0356697656712033E-2</v>
      </c>
      <c r="G169" s="165">
        <v>8.5672102111611179E-2</v>
      </c>
      <c r="H169" s="165">
        <v>0.11456204033431241</v>
      </c>
      <c r="I169" s="165">
        <v>0.23757966290365723</v>
      </c>
      <c r="J169" s="165">
        <v>0.46349293010528775</v>
      </c>
      <c r="K169" s="165">
        <v>0.46186814471708931</v>
      </c>
      <c r="L169" s="165">
        <v>0.39481451412574425</v>
      </c>
      <c r="M169" s="165">
        <v>0</v>
      </c>
      <c r="N169" s="165">
        <v>0</v>
      </c>
      <c r="O169" s="165">
        <v>2.4189020020865226</v>
      </c>
      <c r="P169" s="165">
        <v>3.0007790040854743</v>
      </c>
      <c r="Q169" s="165">
        <v>3.8682182637855016</v>
      </c>
    </row>
    <row r="170" spans="1:17" ht="12" customHeight="1" x14ac:dyDescent="0.25">
      <c r="A170" s="147" t="s">
        <v>59</v>
      </c>
      <c r="B170" s="164">
        <v>0</v>
      </c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>
        <v>0</v>
      </c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>
        <f t="shared" ref="B172" si="317">SUM(B173:B174)</f>
        <v>0</v>
      </c>
      <c r="C172" s="160">
        <f t="shared" ref="C172" si="318">SUM(C173:C174)</f>
        <v>0</v>
      </c>
      <c r="D172" s="160">
        <f t="shared" ref="D172" si="319">SUM(D173:D174)</f>
        <v>0</v>
      </c>
      <c r="E172" s="160">
        <f t="shared" ref="E172" si="320">SUM(E173:E174)</f>
        <v>0</v>
      </c>
      <c r="F172" s="160">
        <f t="shared" ref="F172" si="321">SUM(F173:F174)</f>
        <v>0</v>
      </c>
      <c r="G172" s="160">
        <f t="shared" ref="G172" si="322">SUM(G173:G174)</f>
        <v>0</v>
      </c>
      <c r="H172" s="160">
        <f t="shared" ref="H172" si="323">SUM(H173:H174)</f>
        <v>0</v>
      </c>
      <c r="I172" s="160">
        <f t="shared" ref="I172" si="324">SUM(I173:I174)</f>
        <v>0</v>
      </c>
      <c r="J172" s="160">
        <f t="shared" ref="J172" si="325">SUM(J173:J174)</f>
        <v>0</v>
      </c>
      <c r="K172" s="160">
        <f t="shared" ref="K172" si="326">SUM(K173:K174)</f>
        <v>0</v>
      </c>
      <c r="L172" s="160">
        <f t="shared" ref="L172" si="327">SUM(L173:L174)</f>
        <v>0</v>
      </c>
      <c r="M172" s="160">
        <f t="shared" ref="M172" si="328">SUM(M173:M174)</f>
        <v>0</v>
      </c>
      <c r="N172" s="160">
        <f t="shared" ref="N172" si="329">SUM(N173:N174)</f>
        <v>0</v>
      </c>
      <c r="O172" s="160">
        <f t="shared" ref="O172" si="330">SUM(O173:O174)</f>
        <v>0</v>
      </c>
      <c r="P172" s="160">
        <f t="shared" ref="P172" si="331">SUM(P173:P174)</f>
        <v>0</v>
      </c>
      <c r="Q172" s="160">
        <f t="shared" ref="Q172" si="332">SUM(Q173:Q174)</f>
        <v>0</v>
      </c>
    </row>
    <row r="173" spans="1:17" ht="12" customHeight="1" x14ac:dyDescent="0.25">
      <c r="A173" s="148" t="s">
        <v>60</v>
      </c>
      <c r="B173" s="156">
        <v>0</v>
      </c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>
        <v>0</v>
      </c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>
        <f>SUM(B176:B177)</f>
        <v>3.2692903155805535</v>
      </c>
      <c r="C175" s="157">
        <f t="shared" ref="C175:Q175" si="333">SUM(C176:C177)</f>
        <v>4.2134382355864837</v>
      </c>
      <c r="D175" s="157">
        <f t="shared" si="333"/>
        <v>3.6269589397400295</v>
      </c>
      <c r="E175" s="157">
        <f t="shared" si="333"/>
        <v>3.6537345985091911</v>
      </c>
      <c r="F175" s="157">
        <f t="shared" si="333"/>
        <v>4.3852531946843989</v>
      </c>
      <c r="G175" s="157">
        <f t="shared" si="333"/>
        <v>4.952294591029955</v>
      </c>
      <c r="H175" s="157">
        <f t="shared" si="333"/>
        <v>6.5446606482019396</v>
      </c>
      <c r="I175" s="157">
        <f t="shared" si="333"/>
        <v>4.0920563028979284</v>
      </c>
      <c r="J175" s="157">
        <f t="shared" si="333"/>
        <v>4.6142199543667433</v>
      </c>
      <c r="K175" s="157">
        <f t="shared" si="333"/>
        <v>1.9173330028831523</v>
      </c>
      <c r="L175" s="157">
        <f t="shared" si="333"/>
        <v>3.5668974025422138</v>
      </c>
      <c r="M175" s="157">
        <f t="shared" si="333"/>
        <v>2.7169266137691133</v>
      </c>
      <c r="N175" s="157">
        <f t="shared" si="333"/>
        <v>1.2117390900800054</v>
      </c>
      <c r="O175" s="157">
        <f t="shared" si="333"/>
        <v>7.1892702990236739</v>
      </c>
      <c r="P175" s="157">
        <f t="shared" si="333"/>
        <v>5.1485505634543136</v>
      </c>
      <c r="Q175" s="157">
        <f t="shared" si="333"/>
        <v>4.8606986660410296</v>
      </c>
    </row>
    <row r="176" spans="1:17" ht="12" customHeight="1" x14ac:dyDescent="0.25">
      <c r="A176" s="23" t="s">
        <v>57</v>
      </c>
      <c r="B176" s="156">
        <v>3.2692903155805535</v>
      </c>
      <c r="C176" s="156">
        <v>4.2134382355864837</v>
      </c>
      <c r="D176" s="156">
        <v>3.6269589397400295</v>
      </c>
      <c r="E176" s="156">
        <v>3.6537345985091911</v>
      </c>
      <c r="F176" s="156">
        <v>4.3852531946843989</v>
      </c>
      <c r="G176" s="156">
        <v>4.952294591029955</v>
      </c>
      <c r="H176" s="156">
        <v>6.5446606482019396</v>
      </c>
      <c r="I176" s="156">
        <v>4.0920563028979284</v>
      </c>
      <c r="J176" s="156">
        <v>4.6142199543667433</v>
      </c>
      <c r="K176" s="156">
        <v>1.9173330028831523</v>
      </c>
      <c r="L176" s="156">
        <v>3.5668974025422138</v>
      </c>
      <c r="M176" s="156">
        <v>2.7169266137691133</v>
      </c>
      <c r="N176" s="156">
        <v>1.2117390900800054</v>
      </c>
      <c r="O176" s="156">
        <v>7.1892702990236739</v>
      </c>
      <c r="P176" s="156">
        <v>5.1485505634543136</v>
      </c>
      <c r="Q176" s="156">
        <v>4.8606986660410296</v>
      </c>
    </row>
    <row r="177" spans="1:17" ht="12" customHeight="1" x14ac:dyDescent="0.25">
      <c r="A177" s="29" t="s">
        <v>140</v>
      </c>
      <c r="B177" s="57">
        <v>0</v>
      </c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>
        <f>SUM(B4,B7,B9,B19)</f>
        <v>22449.590594054753</v>
      </c>
      <c r="C3" s="168">
        <f t="shared" ref="C3:Q3" si="0">SUM(C4,C7,C9,C19)</f>
        <v>23129.95912340613</v>
      </c>
      <c r="D3" s="168">
        <f t="shared" si="0"/>
        <v>22582.435309936522</v>
      </c>
      <c r="E3" s="168">
        <f t="shared" si="0"/>
        <v>22913.734378615078</v>
      </c>
      <c r="F3" s="168">
        <f t="shared" si="0"/>
        <v>23140.41944210709</v>
      </c>
      <c r="G3" s="168">
        <f t="shared" si="0"/>
        <v>23977.756267811335</v>
      </c>
      <c r="H3" s="168">
        <f t="shared" si="0"/>
        <v>23886.17165808177</v>
      </c>
      <c r="I3" s="168">
        <f t="shared" si="0"/>
        <v>21834.805002056437</v>
      </c>
      <c r="J3" s="168">
        <f t="shared" si="0"/>
        <v>22789.32691511359</v>
      </c>
      <c r="K3" s="168">
        <f t="shared" si="0"/>
        <v>22513.587121025575</v>
      </c>
      <c r="L3" s="168">
        <f t="shared" si="0"/>
        <v>21216.7389443793</v>
      </c>
      <c r="M3" s="168">
        <f t="shared" si="0"/>
        <v>18409.97593033675</v>
      </c>
      <c r="N3" s="168">
        <f t="shared" si="0"/>
        <v>17741.074653293494</v>
      </c>
      <c r="O3" s="168">
        <f t="shared" si="0"/>
        <v>18469.831977353668</v>
      </c>
      <c r="P3" s="168">
        <f t="shared" si="0"/>
        <v>17284.289532172006</v>
      </c>
      <c r="Q3" s="168">
        <f t="shared" si="0"/>
        <v>18253.573718785032</v>
      </c>
    </row>
    <row r="4" spans="1:17" ht="12.95" customHeight="1" x14ac:dyDescent="0.25">
      <c r="A4" s="158" t="s">
        <v>65</v>
      </c>
      <c r="B4" s="157">
        <f t="shared" ref="B4" si="1">SUM(B5:B6)</f>
        <v>17523.137204174433</v>
      </c>
      <c r="C4" s="157">
        <f t="shared" ref="C4:Q4" si="2">SUM(C5:C6)</f>
        <v>18116.065690221432</v>
      </c>
      <c r="D4" s="157">
        <f t="shared" si="2"/>
        <v>17706.424505702431</v>
      </c>
      <c r="E4" s="157">
        <f t="shared" si="2"/>
        <v>17969.242332379614</v>
      </c>
      <c r="F4" s="157">
        <f t="shared" si="2"/>
        <v>18113.580033550574</v>
      </c>
      <c r="G4" s="157">
        <f t="shared" si="2"/>
        <v>18944.935224040571</v>
      </c>
      <c r="H4" s="157">
        <f t="shared" si="2"/>
        <v>18711.88911287277</v>
      </c>
      <c r="I4" s="157">
        <f t="shared" si="2"/>
        <v>16760.502018633724</v>
      </c>
      <c r="J4" s="157">
        <f t="shared" si="2"/>
        <v>17709.746167628171</v>
      </c>
      <c r="K4" s="157">
        <f t="shared" si="2"/>
        <v>17589.936599709803</v>
      </c>
      <c r="L4" s="157">
        <f t="shared" si="2"/>
        <v>16212.380775634378</v>
      </c>
      <c r="M4" s="157">
        <f t="shared" si="2"/>
        <v>13417.421723656196</v>
      </c>
      <c r="N4" s="157">
        <f t="shared" si="2"/>
        <v>12711.22355771032</v>
      </c>
      <c r="O4" s="157">
        <f t="shared" si="2"/>
        <v>13253.724896402278</v>
      </c>
      <c r="P4" s="157">
        <f t="shared" si="2"/>
        <v>12023.477472320974</v>
      </c>
      <c r="Q4" s="157">
        <f t="shared" si="2"/>
        <v>12927.740315908284</v>
      </c>
    </row>
    <row r="5" spans="1:17" ht="12" customHeight="1" x14ac:dyDescent="0.25">
      <c r="A5" s="23" t="s">
        <v>58</v>
      </c>
      <c r="B5" s="156">
        <f>IF(RES_hhdet_fec!B5=0,0,RES_hhdet_fec!B5/0.086*1000000/RES_hhdet_num!B$3)</f>
        <v>17420.449535870117</v>
      </c>
      <c r="C5" s="156">
        <f>IF(RES_hhdet_fec!C5=0,0,RES_hhdet_fec!C5/0.086*1000000/RES_hhdet_num!C$3)</f>
        <v>17994.424603441756</v>
      </c>
      <c r="D5" s="156">
        <f>IF(RES_hhdet_fec!D5=0,0,RES_hhdet_fec!D5/0.086*1000000/RES_hhdet_num!D$3)</f>
        <v>17637.495971076354</v>
      </c>
      <c r="E5" s="156">
        <f>IF(RES_hhdet_fec!E5=0,0,RES_hhdet_fec!E5/0.086*1000000/RES_hhdet_num!E$3)</f>
        <v>17885.567525547245</v>
      </c>
      <c r="F5" s="156">
        <f>IF(RES_hhdet_fec!F5=0,0,RES_hhdet_fec!F5/0.086*1000000/RES_hhdet_num!F$3)</f>
        <v>18005.665104916025</v>
      </c>
      <c r="G5" s="156">
        <f>IF(RES_hhdet_fec!G5=0,0,RES_hhdet_fec!G5/0.086*1000000/RES_hhdet_num!G$3)</f>
        <v>18844.299304557742</v>
      </c>
      <c r="H5" s="156">
        <f>IF(RES_hhdet_fec!H5=0,0,RES_hhdet_fec!H5/0.086*1000000/RES_hhdet_num!H$3)</f>
        <v>18569.180031350901</v>
      </c>
      <c r="I5" s="156">
        <f>IF(RES_hhdet_fec!I5=0,0,RES_hhdet_fec!I5/0.086*1000000/RES_hhdet_num!I$3)</f>
        <v>16652.403096652368</v>
      </c>
      <c r="J5" s="156">
        <f>IF(RES_hhdet_fec!J5=0,0,RES_hhdet_fec!J5/0.086*1000000/RES_hhdet_num!J$3)</f>
        <v>17593.216019860953</v>
      </c>
      <c r="K5" s="156">
        <f>IF(RES_hhdet_fec!K5=0,0,RES_hhdet_fec!K5/0.086*1000000/RES_hhdet_num!K$3)</f>
        <v>17550.135939925454</v>
      </c>
      <c r="L5" s="156">
        <f>IF(RES_hhdet_fec!L5=0,0,RES_hhdet_fec!L5/0.086*1000000/RES_hhdet_num!L$3)</f>
        <v>16140.639252483583</v>
      </c>
      <c r="M5" s="156">
        <f>IF(RES_hhdet_fec!M5=0,0,RES_hhdet_fec!M5/0.086*1000000/RES_hhdet_num!M$3)</f>
        <v>13350.317110838672</v>
      </c>
      <c r="N5" s="156">
        <f>IF(RES_hhdet_fec!N5=0,0,RES_hhdet_fec!N5/0.086*1000000/RES_hhdet_num!N$3)</f>
        <v>12655.350268665163</v>
      </c>
      <c r="O5" s="156">
        <f>IF(RES_hhdet_fec!O5=0,0,RES_hhdet_fec!O5/0.086*1000000/RES_hhdet_num!O$3)</f>
        <v>13173.974927892252</v>
      </c>
      <c r="P5" s="156">
        <f>IF(RES_hhdet_fec!P5=0,0,RES_hhdet_fec!P5/0.086*1000000/RES_hhdet_num!P$3)</f>
        <v>11945.475480687013</v>
      </c>
      <c r="Q5" s="156">
        <f>IF(RES_hhdet_fec!Q5=0,0,RES_hhdet_fec!Q5/0.086*1000000/RES_hhdet_num!Q$3)</f>
        <v>12831.926778142111</v>
      </c>
    </row>
    <row r="6" spans="1:17" ht="12" customHeight="1" x14ac:dyDescent="0.25">
      <c r="A6" s="23" t="s">
        <v>60</v>
      </c>
      <c r="B6" s="156">
        <f>IF(RES_hhdet_fec!B6=0,0,RES_hhdet_fec!B6/0.086*1000000/RES_hhdet_num!B$3)</f>
        <v>102.68766830431625</v>
      </c>
      <c r="C6" s="156">
        <f>IF(RES_hhdet_fec!C6=0,0,RES_hhdet_fec!C6/0.086*1000000/RES_hhdet_num!C$3)</f>
        <v>121.6410867796754</v>
      </c>
      <c r="D6" s="156">
        <f>IF(RES_hhdet_fec!D6=0,0,RES_hhdet_fec!D6/0.086*1000000/RES_hhdet_num!D$3)</f>
        <v>68.928534626076356</v>
      </c>
      <c r="E6" s="156">
        <f>IF(RES_hhdet_fec!E6=0,0,RES_hhdet_fec!E6/0.086*1000000/RES_hhdet_num!E$3)</f>
        <v>83.674806832367537</v>
      </c>
      <c r="F6" s="156">
        <f>IF(RES_hhdet_fec!F6=0,0,RES_hhdet_fec!F6/0.086*1000000/RES_hhdet_num!F$3)</f>
        <v>107.91492863455061</v>
      </c>
      <c r="G6" s="156">
        <f>IF(RES_hhdet_fec!G6=0,0,RES_hhdet_fec!G6/0.086*1000000/RES_hhdet_num!G$3)</f>
        <v>100.63591948282955</v>
      </c>
      <c r="H6" s="156">
        <f>IF(RES_hhdet_fec!H6=0,0,RES_hhdet_fec!H6/0.086*1000000/RES_hhdet_num!H$3)</f>
        <v>142.70908152186911</v>
      </c>
      <c r="I6" s="156">
        <f>IF(RES_hhdet_fec!I6=0,0,RES_hhdet_fec!I6/0.086*1000000/RES_hhdet_num!I$3)</f>
        <v>108.0989219813555</v>
      </c>
      <c r="J6" s="156">
        <f>IF(RES_hhdet_fec!J6=0,0,RES_hhdet_fec!J6/0.086*1000000/RES_hhdet_num!J$3)</f>
        <v>116.53014776721871</v>
      </c>
      <c r="K6" s="156">
        <f>IF(RES_hhdet_fec!K6=0,0,RES_hhdet_fec!K6/0.086*1000000/RES_hhdet_num!K$3)</f>
        <v>39.800659784349818</v>
      </c>
      <c r="L6" s="156">
        <f>IF(RES_hhdet_fec!L6=0,0,RES_hhdet_fec!L6/0.086*1000000/RES_hhdet_num!L$3)</f>
        <v>71.741523150794478</v>
      </c>
      <c r="M6" s="156">
        <f>IF(RES_hhdet_fec!M6=0,0,RES_hhdet_fec!M6/0.086*1000000/RES_hhdet_num!M$3)</f>
        <v>67.104612817524853</v>
      </c>
      <c r="N6" s="156">
        <f>IF(RES_hhdet_fec!N6=0,0,RES_hhdet_fec!N6/0.086*1000000/RES_hhdet_num!N$3)</f>
        <v>55.873289045157094</v>
      </c>
      <c r="O6" s="156">
        <f>IF(RES_hhdet_fec!O6=0,0,RES_hhdet_fec!O6/0.086*1000000/RES_hhdet_num!O$3)</f>
        <v>79.749968510025937</v>
      </c>
      <c r="P6" s="156">
        <f>IF(RES_hhdet_fec!P6=0,0,RES_hhdet_fec!P6/0.086*1000000/RES_hhdet_num!P$3)</f>
        <v>78.001991633960785</v>
      </c>
      <c r="Q6" s="156">
        <f>IF(RES_hhdet_fec!Q6=0,0,RES_hhdet_fec!Q6/0.086*1000000/RES_hhdet_num!Q$3)</f>
        <v>95.81353776617371</v>
      </c>
    </row>
    <row r="7" spans="1:17" ht="12.95" customHeight="1" x14ac:dyDescent="0.25">
      <c r="A7" s="158" t="s">
        <v>112</v>
      </c>
      <c r="B7" s="157">
        <f t="shared" ref="B7:Q7" si="3">B8</f>
        <v>2.7520724907423197</v>
      </c>
      <c r="C7" s="157">
        <f t="shared" si="3"/>
        <v>2.969278157592695</v>
      </c>
      <c r="D7" s="157">
        <f t="shared" si="3"/>
        <v>3.1074612156554462</v>
      </c>
      <c r="E7" s="157">
        <f t="shared" si="3"/>
        <v>3.1668268352033433</v>
      </c>
      <c r="F7" s="157">
        <f t="shared" si="3"/>
        <v>3.3323102884490492</v>
      </c>
      <c r="G7" s="157">
        <f t="shared" si="3"/>
        <v>3.9270237689008249</v>
      </c>
      <c r="H7" s="157">
        <f t="shared" si="3"/>
        <v>4.4723242348672816</v>
      </c>
      <c r="I7" s="157">
        <f t="shared" si="3"/>
        <v>5.3446947794423663</v>
      </c>
      <c r="J7" s="157">
        <f t="shared" si="3"/>
        <v>5.7776108542342186</v>
      </c>
      <c r="K7" s="157">
        <f t="shared" si="3"/>
        <v>6.8884339297092811</v>
      </c>
      <c r="L7" s="157">
        <f t="shared" si="3"/>
        <v>7.4728598297868238</v>
      </c>
      <c r="M7" s="157">
        <f t="shared" si="3"/>
        <v>7.9669932040968714</v>
      </c>
      <c r="N7" s="157">
        <f t="shared" si="3"/>
        <v>8.6500083141496358</v>
      </c>
      <c r="O7" s="157">
        <f t="shared" si="3"/>
        <v>9.1673992624402132</v>
      </c>
      <c r="P7" s="157">
        <f t="shared" si="3"/>
        <v>9.8775012181700603</v>
      </c>
      <c r="Q7" s="157">
        <f t="shared" si="3"/>
        <v>9.0328237889483081</v>
      </c>
    </row>
    <row r="8" spans="1:17" ht="12" customHeight="1" x14ac:dyDescent="0.25">
      <c r="A8" s="23" t="s">
        <v>60</v>
      </c>
      <c r="B8" s="156">
        <f>IF(RES_hhdet_fec!B8=0,0,RES_hhdet_fec!B8/0.086*1000000/RES_hhdet_num!B$3)</f>
        <v>2.7520724907423197</v>
      </c>
      <c r="C8" s="156">
        <f>IF(RES_hhdet_fec!C8=0,0,RES_hhdet_fec!C8/0.086*1000000/RES_hhdet_num!C$3)</f>
        <v>2.969278157592695</v>
      </c>
      <c r="D8" s="156">
        <f>IF(RES_hhdet_fec!D8=0,0,RES_hhdet_fec!D8/0.086*1000000/RES_hhdet_num!D$3)</f>
        <v>3.1074612156554462</v>
      </c>
      <c r="E8" s="156">
        <f>IF(RES_hhdet_fec!E8=0,0,RES_hhdet_fec!E8/0.086*1000000/RES_hhdet_num!E$3)</f>
        <v>3.1668268352033433</v>
      </c>
      <c r="F8" s="156">
        <f>IF(RES_hhdet_fec!F8=0,0,RES_hhdet_fec!F8/0.086*1000000/RES_hhdet_num!F$3)</f>
        <v>3.3323102884490492</v>
      </c>
      <c r="G8" s="156">
        <f>IF(RES_hhdet_fec!G8=0,0,RES_hhdet_fec!G8/0.086*1000000/RES_hhdet_num!G$3)</f>
        <v>3.9270237689008249</v>
      </c>
      <c r="H8" s="156">
        <f>IF(RES_hhdet_fec!H8=0,0,RES_hhdet_fec!H8/0.086*1000000/RES_hhdet_num!H$3)</f>
        <v>4.4723242348672816</v>
      </c>
      <c r="I8" s="156">
        <f>IF(RES_hhdet_fec!I8=0,0,RES_hhdet_fec!I8/0.086*1000000/RES_hhdet_num!I$3)</f>
        <v>5.3446947794423663</v>
      </c>
      <c r="J8" s="156">
        <f>IF(RES_hhdet_fec!J8=0,0,RES_hhdet_fec!J8/0.086*1000000/RES_hhdet_num!J$3)</f>
        <v>5.7776108542342186</v>
      </c>
      <c r="K8" s="156">
        <f>IF(RES_hhdet_fec!K8=0,0,RES_hhdet_fec!K8/0.086*1000000/RES_hhdet_num!K$3)</f>
        <v>6.8884339297092811</v>
      </c>
      <c r="L8" s="156">
        <f>IF(RES_hhdet_fec!L8=0,0,RES_hhdet_fec!L8/0.086*1000000/RES_hhdet_num!L$3)</f>
        <v>7.4728598297868238</v>
      </c>
      <c r="M8" s="156">
        <f>IF(RES_hhdet_fec!M8=0,0,RES_hhdet_fec!M8/0.086*1000000/RES_hhdet_num!M$3)</f>
        <v>7.9669932040968714</v>
      </c>
      <c r="N8" s="156">
        <f>IF(RES_hhdet_fec!N8=0,0,RES_hhdet_fec!N8/0.086*1000000/RES_hhdet_num!N$3)</f>
        <v>8.6500083141496358</v>
      </c>
      <c r="O8" s="156">
        <f>IF(RES_hhdet_fec!O8=0,0,RES_hhdet_fec!O8/0.086*1000000/RES_hhdet_num!O$3)</f>
        <v>9.1673992624402132</v>
      </c>
      <c r="P8" s="156">
        <f>IF(RES_hhdet_fec!P8=0,0,RES_hhdet_fec!P8/0.086*1000000/RES_hhdet_num!P$3)</f>
        <v>9.8775012181700603</v>
      </c>
      <c r="Q8" s="156">
        <f>IF(RES_hhdet_fec!Q8=0,0,RES_hhdet_fec!Q8/0.086*1000000/RES_hhdet_num!Q$3)</f>
        <v>9.0328237889483081</v>
      </c>
    </row>
    <row r="9" spans="1:17" ht="12" customHeight="1" x14ac:dyDescent="0.25">
      <c r="A9" s="158" t="s">
        <v>63</v>
      </c>
      <c r="B9" s="157">
        <f>IF(RES_hhdet_fec!B9=0,0,RES_hhdet_fec!B9/0.086*1000000/RES_hhdet_num!B$3)</f>
        <v>4018.2091075632793</v>
      </c>
      <c r="C9" s="157">
        <f>IF(RES_hhdet_fec!C9=0,0,RES_hhdet_fec!C9/0.086*1000000/RES_hhdet_num!C$3)</f>
        <v>4075.8210679558392</v>
      </c>
      <c r="D9" s="157">
        <f>IF(RES_hhdet_fec!D9=0,0,RES_hhdet_fec!D9/0.086*1000000/RES_hhdet_num!D$3)</f>
        <v>3974.5603166104397</v>
      </c>
      <c r="E9" s="157">
        <f>IF(RES_hhdet_fec!E9=0,0,RES_hhdet_fec!E9/0.086*1000000/RES_hhdet_num!E$3)</f>
        <v>4023.5796345361086</v>
      </c>
      <c r="F9" s="157">
        <f>IF(RES_hhdet_fec!F9=0,0,RES_hhdet_fec!F9/0.086*1000000/RES_hhdet_num!F$3)</f>
        <v>4076.5441792523425</v>
      </c>
      <c r="G9" s="157">
        <f>IF(RES_hhdet_fec!G9=0,0,RES_hhdet_fec!G9/0.086*1000000/RES_hhdet_num!G$3)</f>
        <v>4088.1880486018422</v>
      </c>
      <c r="H9" s="157">
        <f>IF(RES_hhdet_fec!H9=0,0,RES_hhdet_fec!H9/0.086*1000000/RES_hhdet_num!H$3)</f>
        <v>4193.8485974585556</v>
      </c>
      <c r="I9" s="157">
        <f>IF(RES_hhdet_fec!I9=0,0,RES_hhdet_fec!I9/0.086*1000000/RES_hhdet_num!I$3)</f>
        <v>4119.8866102728462</v>
      </c>
      <c r="J9" s="157">
        <f>IF(RES_hhdet_fec!J9=0,0,RES_hhdet_fec!J9/0.086*1000000/RES_hhdet_num!J$3)</f>
        <v>4124.9049721386609</v>
      </c>
      <c r="K9" s="157">
        <f>IF(RES_hhdet_fec!K9=0,0,RES_hhdet_fec!K9/0.086*1000000/RES_hhdet_num!K$3)</f>
        <v>4043.2155892452101</v>
      </c>
      <c r="L9" s="157">
        <f>IF(RES_hhdet_fec!L9=0,0,RES_hhdet_fec!L9/0.086*1000000/RES_hhdet_num!L$3)</f>
        <v>4078.280825939024</v>
      </c>
      <c r="M9" s="157">
        <f>IF(RES_hhdet_fec!M9=0,0,RES_hhdet_fec!M9/0.086*1000000/RES_hhdet_num!M$3)</f>
        <v>4085.3720742092501</v>
      </c>
      <c r="N9" s="157">
        <f>IF(RES_hhdet_fec!N9=0,0,RES_hhdet_fec!N9/0.086*1000000/RES_hhdet_num!N$3)</f>
        <v>4138.7014469397809</v>
      </c>
      <c r="O9" s="157">
        <f>IF(RES_hhdet_fec!O9=0,0,RES_hhdet_fec!O9/0.086*1000000/RES_hhdet_num!O$3)</f>
        <v>4200.5959241687524</v>
      </c>
      <c r="P9" s="157">
        <f>IF(RES_hhdet_fec!P9=0,0,RES_hhdet_fec!P9/0.086*1000000/RES_hhdet_num!P$3)</f>
        <v>4247.5738407021681</v>
      </c>
      <c r="Q9" s="157">
        <f>IF(RES_hhdet_fec!Q9=0,0,RES_hhdet_fec!Q9/0.086*1000000/RES_hhdet_num!Q$3)</f>
        <v>4274.4327822648575</v>
      </c>
    </row>
    <row r="10" spans="1:17" ht="12" customHeight="1" x14ac:dyDescent="0.25">
      <c r="A10" s="167" t="s">
        <v>171</v>
      </c>
      <c r="B10" s="132">
        <f>IF(RES_hhdet_fec!B10=0,0,RES_hhdet_fec!B10/0.086*1000000/RES_hhdet_num!B10)</f>
        <v>4682.4328952218357</v>
      </c>
      <c r="C10" s="132">
        <f>IF(RES_hhdet_fec!C10=0,0,RES_hhdet_fec!C10/0.086*1000000/RES_hhdet_num!C10)</f>
        <v>4644.0154086821431</v>
      </c>
      <c r="D10" s="132">
        <f>IF(RES_hhdet_fec!D10=0,0,RES_hhdet_fec!D10/0.086*1000000/RES_hhdet_num!D10)</f>
        <v>4605.2392249298209</v>
      </c>
      <c r="E10" s="132">
        <f>IF(RES_hhdet_fec!E10=0,0,RES_hhdet_fec!E10/0.086*1000000/RES_hhdet_num!E10)</f>
        <v>4578.0620177038236</v>
      </c>
      <c r="F10" s="132">
        <f>IF(RES_hhdet_fec!F10=0,0,RES_hhdet_fec!F10/0.086*1000000/RES_hhdet_num!F10)</f>
        <v>4563.5978461951354</v>
      </c>
      <c r="G10" s="132">
        <f>IF(RES_hhdet_fec!G10=0,0,RES_hhdet_fec!G10/0.086*1000000/RES_hhdet_num!G10)</f>
        <v>4551.8965529499983</v>
      </c>
      <c r="H10" s="132">
        <f>IF(RES_hhdet_fec!H10=0,0,RES_hhdet_fec!H10/0.086*1000000/RES_hhdet_num!H10)</f>
        <v>4572.9006462629686</v>
      </c>
      <c r="I10" s="132">
        <f>IF(RES_hhdet_fec!I10=0,0,RES_hhdet_fec!I10/0.086*1000000/RES_hhdet_num!I10)</f>
        <v>4523.5085300507953</v>
      </c>
      <c r="J10" s="132">
        <f>IF(RES_hhdet_fec!J10=0,0,RES_hhdet_fec!J10/0.086*1000000/RES_hhdet_num!J10)</f>
        <v>4510.7415943734823</v>
      </c>
      <c r="K10" s="132">
        <f>IF(RES_hhdet_fec!K10=0,0,RES_hhdet_fec!K10/0.086*1000000/RES_hhdet_num!K10)</f>
        <v>4478.310582228738</v>
      </c>
      <c r="L10" s="132">
        <f>IF(RES_hhdet_fec!L10=0,0,RES_hhdet_fec!L10/0.086*1000000/RES_hhdet_num!L10)</f>
        <v>4460.6454520001444</v>
      </c>
      <c r="M10" s="132">
        <f>IF(RES_hhdet_fec!M10=0,0,RES_hhdet_fec!M10/0.086*1000000/RES_hhdet_num!M10)</f>
        <v>4453.3347445064992</v>
      </c>
      <c r="N10" s="132">
        <f>IF(RES_hhdet_fec!N10=0,0,RES_hhdet_fec!N10/0.086*1000000/RES_hhdet_num!N10)</f>
        <v>4445.0497466414299</v>
      </c>
      <c r="O10" s="132">
        <f>IF(RES_hhdet_fec!O10=0,0,RES_hhdet_fec!O10/0.086*1000000/RES_hhdet_num!O10)</f>
        <v>4448.412513483383</v>
      </c>
      <c r="P10" s="132">
        <f>IF(RES_hhdet_fec!P10=0,0,RES_hhdet_fec!P10/0.086*1000000/RES_hhdet_num!P10)</f>
        <v>4432.4509461713915</v>
      </c>
      <c r="Q10" s="132">
        <f>IF(RES_hhdet_fec!Q10=0,0,RES_hhdet_fec!Q10/0.086*1000000/RES_hhdet_num!Q10)</f>
        <v>4388.5041578930395</v>
      </c>
    </row>
    <row r="11" spans="1:17" ht="12" customHeight="1" x14ac:dyDescent="0.25">
      <c r="A11" s="167" t="s">
        <v>144</v>
      </c>
      <c r="B11" s="132">
        <f>IF(RES_hhdet_fec!B11=0,0,RES_hhdet_fec!B11/0.086*1000000/RES_hhdet_num!B11)</f>
        <v>4032.1039414445986</v>
      </c>
      <c r="C11" s="132">
        <f>IF(RES_hhdet_fec!C11=0,0,RES_hhdet_fec!C11/0.086*1000000/RES_hhdet_num!C11)</f>
        <v>3999.0006868707078</v>
      </c>
      <c r="D11" s="132">
        <f>IF(RES_hhdet_fec!D11=0,0,RES_hhdet_fec!D11/0.086*1000000/RES_hhdet_num!D11)</f>
        <v>3965.612152604916</v>
      </c>
      <c r="E11" s="132">
        <f>IF(RES_hhdet_fec!E11=0,0,RES_hhdet_fec!E11/0.086*1000000/RES_hhdet_num!E11)</f>
        <v>3942.2201221844921</v>
      </c>
      <c r="F11" s="132">
        <f>IF(RES_hhdet_fec!F11=0,0,RES_hhdet_fec!F11/0.086*1000000/RES_hhdet_num!F11)</f>
        <v>3929.7846138170357</v>
      </c>
      <c r="G11" s="132">
        <f>IF(RES_hhdet_fec!G11=0,0,RES_hhdet_fec!G11/0.086*1000000/RES_hhdet_num!G11)</f>
        <v>3919.7135042747491</v>
      </c>
      <c r="H11" s="132">
        <f>IF(RES_hhdet_fec!H11=0,0,RES_hhdet_fec!H11/0.086*1000000/RES_hhdet_num!H11)</f>
        <v>3937.7771176459978</v>
      </c>
      <c r="I11" s="132">
        <f>IF(RES_hhdet_fec!I11=0,0,RES_hhdet_fec!I11/0.086*1000000/RES_hhdet_num!I11)</f>
        <v>3895.2544062015049</v>
      </c>
      <c r="J11" s="132">
        <f>IF(RES_hhdet_fec!J11=0,0,RES_hhdet_fec!J11/0.086*1000000/RES_hhdet_num!J11)</f>
        <v>3884.260698649799</v>
      </c>
      <c r="K11" s="132">
        <f>IF(RES_hhdet_fec!K11=0,0,RES_hhdet_fec!K11/0.086*1000000/RES_hhdet_num!K11)</f>
        <v>3856.3262880933516</v>
      </c>
      <c r="L11" s="132">
        <f>IF(RES_hhdet_fec!L11=0,0,RES_hhdet_fec!L11/0.086*1000000/RES_hhdet_num!L11)</f>
        <v>3841.1431055937915</v>
      </c>
      <c r="M11" s="132">
        <f>IF(RES_hhdet_fec!M11=0,0,RES_hhdet_fec!M11/0.086*1000000/RES_hhdet_num!M11)</f>
        <v>3831.0740460071324</v>
      </c>
      <c r="N11" s="132">
        <f>IF(RES_hhdet_fec!N11=0,0,RES_hhdet_fec!N11/0.086*1000000/RES_hhdet_num!N11)</f>
        <v>3816.4885338569147</v>
      </c>
      <c r="O11" s="132">
        <f>IF(RES_hhdet_fec!O11=0,0,RES_hhdet_fec!O11/0.086*1000000/RES_hhdet_num!O11)</f>
        <v>3811.7950142201635</v>
      </c>
      <c r="P11" s="132">
        <f>IF(RES_hhdet_fec!P11=0,0,RES_hhdet_fec!P11/0.086*1000000/RES_hhdet_num!P11)</f>
        <v>3792.3457086481963</v>
      </c>
      <c r="Q11" s="132">
        <f>IF(RES_hhdet_fec!Q11=0,0,RES_hhdet_fec!Q11/0.086*1000000/RES_hhdet_num!Q11)</f>
        <v>3748.3030143880592</v>
      </c>
    </row>
    <row r="12" spans="1:17" ht="12" customHeight="1" x14ac:dyDescent="0.25">
      <c r="A12" s="167" t="s">
        <v>143</v>
      </c>
      <c r="B12" s="132">
        <f>IF(RES_hhdet_fec!B12=0,0,RES_hhdet_fec!B12/0.086*1000000/RES_hhdet_num!B12)</f>
        <v>3354.8204868236089</v>
      </c>
      <c r="C12" s="132">
        <f>IF(RES_hhdet_fec!C12=0,0,RES_hhdet_fec!C12/0.086*1000000/RES_hhdet_num!C12)</f>
        <v>3448.7195745082772</v>
      </c>
      <c r="D12" s="132">
        <f>IF(RES_hhdet_fec!D12=0,0,RES_hhdet_fec!D12/0.086*1000000/RES_hhdet_num!D12)</f>
        <v>3315.2252526175566</v>
      </c>
      <c r="E12" s="132">
        <f>IF(RES_hhdet_fec!E12=0,0,RES_hhdet_fec!E12/0.086*1000000/RES_hhdet_num!E12)</f>
        <v>3310.2174353103328</v>
      </c>
      <c r="F12" s="132">
        <f>IF(RES_hhdet_fec!F12=0,0,RES_hhdet_fec!F12/0.086*1000000/RES_hhdet_num!F12)</f>
        <v>3299.897954318827</v>
      </c>
      <c r="G12" s="132">
        <f>IF(RES_hhdet_fec!G12=0,0,RES_hhdet_fec!G12/0.086*1000000/RES_hhdet_num!G12)</f>
        <v>3299.927225433526</v>
      </c>
      <c r="H12" s="132">
        <f>IF(RES_hhdet_fec!H12=0,0,RES_hhdet_fec!H12/0.086*1000000/RES_hhdet_num!H12)</f>
        <v>3322.6245988582405</v>
      </c>
      <c r="I12" s="132">
        <f>IF(RES_hhdet_fec!I12=0,0,RES_hhdet_fec!I12/0.086*1000000/RES_hhdet_num!I12)</f>
        <v>3295.796447389027</v>
      </c>
      <c r="J12" s="132">
        <f>IF(RES_hhdet_fec!J12=0,0,RES_hhdet_fec!J12/0.086*1000000/RES_hhdet_num!J12)</f>
        <v>3296.3544231572168</v>
      </c>
      <c r="K12" s="132">
        <f>IF(RES_hhdet_fec!K12=0,0,RES_hhdet_fec!K12/0.086*1000000/RES_hhdet_num!K12)</f>
        <v>3281.9326676920109</v>
      </c>
      <c r="L12" s="132">
        <f>IF(RES_hhdet_fec!L12=0,0,RES_hhdet_fec!L12/0.086*1000000/RES_hhdet_num!L12)</f>
        <v>3276.1449965960887</v>
      </c>
      <c r="M12" s="132">
        <f>IF(RES_hhdet_fec!M12=0,0,RES_hhdet_fec!M12/0.086*1000000/RES_hhdet_num!M12)</f>
        <v>3268.3518994450174</v>
      </c>
      <c r="N12" s="132">
        <f>IF(RES_hhdet_fec!N12=0,0,RES_hhdet_fec!N12/0.086*1000000/RES_hhdet_num!N12)</f>
        <v>3257.9147098585154</v>
      </c>
      <c r="O12" s="132">
        <f>IF(RES_hhdet_fec!O12=0,0,RES_hhdet_fec!O12/0.086*1000000/RES_hhdet_num!O12)</f>
        <v>3256.103422379038</v>
      </c>
      <c r="P12" s="132">
        <f>IF(RES_hhdet_fec!P12=0,0,RES_hhdet_fec!P12/0.086*1000000/RES_hhdet_num!P12)</f>
        <v>3241.2650751632041</v>
      </c>
      <c r="Q12" s="132">
        <f>IF(RES_hhdet_fec!Q12=0,0,RES_hhdet_fec!Q12/0.086*1000000/RES_hhdet_num!Q12)</f>
        <v>3205.6824598957392</v>
      </c>
    </row>
    <row r="13" spans="1:17" ht="12" customHeight="1" x14ac:dyDescent="0.25">
      <c r="A13" s="166" t="s">
        <v>57</v>
      </c>
      <c r="B13" s="165">
        <f>IF(RES_hhdet_fec!B13=0,0,RES_hhdet_fec!B13/0.086*1000000/RES_hhdet_num!B12)</f>
        <v>2620.867561939458</v>
      </c>
      <c r="C13" s="165">
        <f>IF(RES_hhdet_fec!C13=0,0,RES_hhdet_fec!C13/0.086*1000000/RES_hhdet_num!C12)</f>
        <v>2839.2904876768202</v>
      </c>
      <c r="D13" s="165">
        <f>IF(RES_hhdet_fec!D13=0,0,RES_hhdet_fec!D13/0.086*1000000/RES_hhdet_num!D12)</f>
        <v>2577.6478991926183</v>
      </c>
      <c r="E13" s="165">
        <f>IF(RES_hhdet_fec!E13=0,0,RES_hhdet_fec!E13/0.086*1000000/RES_hhdet_num!E12)</f>
        <v>2578.2119599093771</v>
      </c>
      <c r="F13" s="165">
        <f>IF(RES_hhdet_fec!F13=0,0,RES_hhdet_fec!F13/0.086*1000000/RES_hhdet_num!F12)</f>
        <v>2554.3599989815216</v>
      </c>
      <c r="G13" s="165">
        <f>IF(RES_hhdet_fec!G13=0,0,RES_hhdet_fec!G13/0.086*1000000/RES_hhdet_num!G12)</f>
        <v>2547.8137777785983</v>
      </c>
      <c r="H13" s="165">
        <f>IF(RES_hhdet_fec!H13=0,0,RES_hhdet_fec!H13/0.086*1000000/RES_hhdet_num!H12)</f>
        <v>2559.5551264699097</v>
      </c>
      <c r="I13" s="165">
        <f>IF(RES_hhdet_fec!I13=0,0,RES_hhdet_fec!I13/0.086*1000000/RES_hhdet_num!I12)</f>
        <v>2531.9153640310501</v>
      </c>
      <c r="J13" s="165">
        <f>IF(RES_hhdet_fec!J13=0,0,RES_hhdet_fec!J13/0.086*1000000/RES_hhdet_num!J12)</f>
        <v>2524.7694541223659</v>
      </c>
      <c r="K13" s="165">
        <f>IF(RES_hhdet_fec!K13=0,0,RES_hhdet_fec!K13/0.086*1000000/RES_hhdet_num!K12)</f>
        <v>2506.612087260693</v>
      </c>
      <c r="L13" s="165">
        <f>IF(RES_hhdet_fec!L13=0,0,RES_hhdet_fec!L13/0.086*1000000/RES_hhdet_num!L12)</f>
        <v>2496.7430186359707</v>
      </c>
      <c r="M13" s="165">
        <f>IF(RES_hhdet_fec!M13=0,0,RES_hhdet_fec!M13/0.086*1000000/RES_hhdet_num!M12)</f>
        <v>2490.1981299046383</v>
      </c>
      <c r="N13" s="165">
        <f>IF(RES_hhdet_fec!N13=0,0,RES_hhdet_fec!N13/0.086*1000000/RES_hhdet_num!N12)</f>
        <v>2480.7175470069915</v>
      </c>
      <c r="O13" s="165">
        <f>IF(RES_hhdet_fec!O13=0,0,RES_hhdet_fec!O13/0.086*1000000/RES_hhdet_num!O12)</f>
        <v>2477.6667592431068</v>
      </c>
      <c r="P13" s="165">
        <f>IF(RES_hhdet_fec!P13=0,0,RES_hhdet_fec!P13/0.086*1000000/RES_hhdet_num!P12)</f>
        <v>2465.024710621326</v>
      </c>
      <c r="Q13" s="165">
        <f>IF(RES_hhdet_fec!Q13=0,0,RES_hhdet_fec!Q13/0.086*1000000/RES_hhdet_num!Q12)</f>
        <v>2436.3969593522334</v>
      </c>
    </row>
    <row r="14" spans="1:17" ht="12" customHeight="1" x14ac:dyDescent="0.25">
      <c r="A14" s="147" t="s">
        <v>59</v>
      </c>
      <c r="B14" s="164">
        <f>IF(RES_hhdet_fec!B14=0,0,RES_hhdet_fec!B14/0.086*1000000/RES_hhdet_num!B12)</f>
        <v>733.95292488415112</v>
      </c>
      <c r="C14" s="164">
        <f>IF(RES_hhdet_fec!C14=0,0,RES_hhdet_fec!C14/0.086*1000000/RES_hhdet_num!C12)</f>
        <v>609.42908683145617</v>
      </c>
      <c r="D14" s="164">
        <f>IF(RES_hhdet_fec!D14=0,0,RES_hhdet_fec!D14/0.086*1000000/RES_hhdet_num!D12)</f>
        <v>737.57735342493856</v>
      </c>
      <c r="E14" s="164">
        <f>IF(RES_hhdet_fec!E14=0,0,RES_hhdet_fec!E14/0.086*1000000/RES_hhdet_num!E12)</f>
        <v>732.00547540095602</v>
      </c>
      <c r="F14" s="164">
        <f>IF(RES_hhdet_fec!F14=0,0,RES_hhdet_fec!F14/0.086*1000000/RES_hhdet_num!F12)</f>
        <v>745.53795533730556</v>
      </c>
      <c r="G14" s="164">
        <f>IF(RES_hhdet_fec!G14=0,0,RES_hhdet_fec!G14/0.086*1000000/RES_hhdet_num!G12)</f>
        <v>752.11344765492788</v>
      </c>
      <c r="H14" s="164">
        <f>IF(RES_hhdet_fec!H14=0,0,RES_hhdet_fec!H14/0.086*1000000/RES_hhdet_num!H12)</f>
        <v>763.06947238833072</v>
      </c>
      <c r="I14" s="164">
        <f>IF(RES_hhdet_fec!I14=0,0,RES_hhdet_fec!I14/0.086*1000000/RES_hhdet_num!I12)</f>
        <v>763.88108335797745</v>
      </c>
      <c r="J14" s="164">
        <f>IF(RES_hhdet_fec!J14=0,0,RES_hhdet_fec!J14/0.086*1000000/RES_hhdet_num!J12)</f>
        <v>771.58496903485081</v>
      </c>
      <c r="K14" s="164">
        <f>IF(RES_hhdet_fec!K14=0,0,RES_hhdet_fec!K14/0.086*1000000/RES_hhdet_num!K12)</f>
        <v>775.32058043131815</v>
      </c>
      <c r="L14" s="164">
        <f>IF(RES_hhdet_fec!L14=0,0,RES_hhdet_fec!L14/0.086*1000000/RES_hhdet_num!L12)</f>
        <v>779.40197796011876</v>
      </c>
      <c r="M14" s="164">
        <f>IF(RES_hhdet_fec!M14=0,0,RES_hhdet_fec!M14/0.086*1000000/RES_hhdet_num!M12)</f>
        <v>778.15376954037902</v>
      </c>
      <c r="N14" s="164">
        <f>IF(RES_hhdet_fec!N14=0,0,RES_hhdet_fec!N14/0.086*1000000/RES_hhdet_num!N12)</f>
        <v>777.19716285152379</v>
      </c>
      <c r="O14" s="164">
        <f>IF(RES_hhdet_fec!O14=0,0,RES_hhdet_fec!O14/0.086*1000000/RES_hhdet_num!O12)</f>
        <v>778.43666313593019</v>
      </c>
      <c r="P14" s="164">
        <f>IF(RES_hhdet_fec!P14=0,0,RES_hhdet_fec!P14/0.086*1000000/RES_hhdet_num!P12)</f>
        <v>776.24036454187819</v>
      </c>
      <c r="Q14" s="164">
        <f>IF(RES_hhdet_fec!Q14=0,0,RES_hhdet_fec!Q14/0.086*1000000/RES_hhdet_num!Q12)</f>
        <v>769.28550054350569</v>
      </c>
    </row>
    <row r="15" spans="1:17" ht="12" customHeight="1" x14ac:dyDescent="0.25">
      <c r="A15" s="163" t="s">
        <v>142</v>
      </c>
      <c r="B15" s="162">
        <f>IF(RES_hhdet_fec!B15=0,0,RES_hhdet_fec!B15/0.086*1000000/RES_hhdet_num!B15)</f>
        <v>3547.3221668459128</v>
      </c>
      <c r="C15" s="162">
        <f>IF(RES_hhdet_fec!C15=0,0,RES_hhdet_fec!C15/0.086*1000000/RES_hhdet_num!C15)</f>
        <v>3625.2520388303024</v>
      </c>
      <c r="D15" s="162">
        <f>IF(RES_hhdet_fec!D15=0,0,RES_hhdet_fec!D15/0.086*1000000/RES_hhdet_num!D15)</f>
        <v>3381.9619900307825</v>
      </c>
      <c r="E15" s="162">
        <f>IF(RES_hhdet_fec!E15=0,0,RES_hhdet_fec!E15/0.086*1000000/RES_hhdet_num!E15)</f>
        <v>3439.5603357229716</v>
      </c>
      <c r="F15" s="162">
        <f>IF(RES_hhdet_fec!F15=0,0,RES_hhdet_fec!F15/0.086*1000000/RES_hhdet_num!F15)</f>
        <v>3557.1580395718547</v>
      </c>
      <c r="G15" s="162">
        <f>IF(RES_hhdet_fec!G15=0,0,RES_hhdet_fec!G15/0.086*1000000/RES_hhdet_num!G15)</f>
        <v>3506.0740065490413</v>
      </c>
      <c r="H15" s="162">
        <f>IF(RES_hhdet_fec!H15=0,0,RES_hhdet_fec!H15/0.086*1000000/RES_hhdet_num!H15)</f>
        <v>3755.0762044592134</v>
      </c>
      <c r="I15" s="162">
        <f>IF(RES_hhdet_fec!I15=0,0,RES_hhdet_fec!I15/0.086*1000000/RES_hhdet_num!I15)</f>
        <v>3571.7585860861232</v>
      </c>
      <c r="J15" s="162">
        <f>IF(RES_hhdet_fec!J15=0,0,RES_hhdet_fec!J15/0.086*1000000/RES_hhdet_num!J15)</f>
        <v>3622.9493839246916</v>
      </c>
      <c r="K15" s="162">
        <f>IF(RES_hhdet_fec!K15=0,0,RES_hhdet_fec!K15/0.086*1000000/RES_hhdet_num!K15)</f>
        <v>3213.0655668343361</v>
      </c>
      <c r="L15" s="162">
        <f>IF(RES_hhdet_fec!L15=0,0,RES_hhdet_fec!L15/0.086*1000000/RES_hhdet_num!L15)</f>
        <v>3400.6678289380652</v>
      </c>
      <c r="M15" s="162">
        <f>IF(RES_hhdet_fec!M15=0,0,RES_hhdet_fec!M15/0.086*1000000/RES_hhdet_num!M15)</f>
        <v>3399.620728879037</v>
      </c>
      <c r="N15" s="162">
        <f>IF(RES_hhdet_fec!N15=0,0,RES_hhdet_fec!N15/0.086*1000000/RES_hhdet_num!N15)</f>
        <v>3334.2870246363891</v>
      </c>
      <c r="O15" s="162">
        <f>IF(RES_hhdet_fec!O15=0,0,RES_hhdet_fec!O15/0.086*1000000/RES_hhdet_num!O15)</f>
        <v>3523.9620736651291</v>
      </c>
      <c r="P15" s="162">
        <f>IF(RES_hhdet_fec!P15=0,0,RES_hhdet_fec!P15/0.086*1000000/RES_hhdet_num!P15)</f>
        <v>3529.4622080772383</v>
      </c>
      <c r="Q15" s="162">
        <f>IF(RES_hhdet_fec!Q15=0,0,RES_hhdet_fec!Q15/0.086*1000000/RES_hhdet_num!Q15)</f>
        <v>3660.5058803046754</v>
      </c>
    </row>
    <row r="16" spans="1:17" ht="12" customHeight="1" x14ac:dyDescent="0.25">
      <c r="A16" s="161" t="s">
        <v>141</v>
      </c>
      <c r="B16" s="160">
        <f>IF(RES_hhdet_fec!B16=0,0,RES_hhdet_fec!B16/0.086*1000000/RES_hhdet_num!B16)</f>
        <v>3039.712333334201</v>
      </c>
      <c r="C16" s="160">
        <f>IF(RES_hhdet_fec!C16=0,0,RES_hhdet_fec!C16/0.086*1000000/RES_hhdet_num!C16)</f>
        <v>3183.3580344000425</v>
      </c>
      <c r="D16" s="160">
        <f>IF(RES_hhdet_fec!D16=0,0,RES_hhdet_fec!D16/0.086*1000000/RES_hhdet_num!D16)</f>
        <v>2935.8526469444273</v>
      </c>
      <c r="E16" s="160">
        <f>IF(RES_hhdet_fec!E16=0,0,RES_hhdet_fec!E16/0.086*1000000/RES_hhdet_num!E16)</f>
        <v>2981.4779349642522</v>
      </c>
      <c r="F16" s="160">
        <f>IF(RES_hhdet_fec!F16=0,0,RES_hhdet_fec!F16/0.086*1000000/RES_hhdet_num!F16)</f>
        <v>3057.6906810593946</v>
      </c>
      <c r="G16" s="160">
        <f>IF(RES_hhdet_fec!G16=0,0,RES_hhdet_fec!G16/0.086*1000000/RES_hhdet_num!G16)</f>
        <v>3031.0615519118696</v>
      </c>
      <c r="H16" s="160">
        <f>IF(RES_hhdet_fec!H16=0,0,RES_hhdet_fec!H16/0.086*1000000/RES_hhdet_num!H16)</f>
        <v>3203.8690052868019</v>
      </c>
      <c r="I16" s="160">
        <f>IF(RES_hhdet_fec!I16=0,0,RES_hhdet_fec!I16/0.086*1000000/RES_hhdet_num!I16)</f>
        <v>3085.524164314043</v>
      </c>
      <c r="J16" s="160">
        <f>IF(RES_hhdet_fec!J16=0,0,RES_hhdet_fec!J16/0.086*1000000/RES_hhdet_num!J16)</f>
        <v>3126.5020685859013</v>
      </c>
      <c r="K16" s="160">
        <f>IF(RES_hhdet_fec!K16=0,0,RES_hhdet_fec!K16/0.086*1000000/RES_hhdet_num!K16)</f>
        <v>2863.8131988736523</v>
      </c>
      <c r="L16" s="160">
        <f>IF(RES_hhdet_fec!L16=0,0,RES_hhdet_fec!L16/0.086*1000000/RES_hhdet_num!L16)</f>
        <v>2989.8360667698639</v>
      </c>
      <c r="M16" s="160">
        <f>IF(RES_hhdet_fec!M16=0,0,RES_hhdet_fec!M16/0.086*1000000/RES_hhdet_num!M16)</f>
        <v>2987.9072433117549</v>
      </c>
      <c r="N16" s="160">
        <f>IF(RES_hhdet_fec!N16=0,0,RES_hhdet_fec!N16/0.086*1000000/RES_hhdet_num!N16)</f>
        <v>2944.4837288651761</v>
      </c>
      <c r="O16" s="160">
        <f>IF(RES_hhdet_fec!O16=0,0,RES_hhdet_fec!O16/0.086*1000000/RES_hhdet_num!O16)</f>
        <v>3069.0120110182643</v>
      </c>
      <c r="P16" s="160">
        <f>IF(RES_hhdet_fec!P16=0,0,RES_hhdet_fec!P16/0.086*1000000/RES_hhdet_num!P16)</f>
        <v>3070.3907997920855</v>
      </c>
      <c r="Q16" s="160">
        <f>IF(RES_hhdet_fec!Q16=0,0,RES_hhdet_fec!Q16/0.086*1000000/RES_hhdet_num!Q16)</f>
        <v>3148.6143227415409</v>
      </c>
    </row>
    <row r="17" spans="1:17" ht="12" customHeight="1" x14ac:dyDescent="0.25">
      <c r="A17" s="148" t="s">
        <v>60</v>
      </c>
      <c r="B17" s="156">
        <f>IF(RES_hhdet_fec!B17=0,0,RES_hhdet_fec!B17/0.086*1000000/RES_hhdet_num!B16)</f>
        <v>2305.7594084500492</v>
      </c>
      <c r="C17" s="156">
        <f>IF(RES_hhdet_fec!C17=0,0,RES_hhdet_fec!C17/0.086*1000000/RES_hhdet_num!C16)</f>
        <v>2573.928947568586</v>
      </c>
      <c r="D17" s="156">
        <f>IF(RES_hhdet_fec!D17=0,0,RES_hhdet_fec!D17/0.086*1000000/RES_hhdet_num!D16)</f>
        <v>2198.2752935194899</v>
      </c>
      <c r="E17" s="156">
        <f>IF(RES_hhdet_fec!E17=0,0,RES_hhdet_fec!E17/0.086*1000000/RES_hhdet_num!E16)</f>
        <v>2249.4724595632956</v>
      </c>
      <c r="F17" s="156">
        <f>IF(RES_hhdet_fec!F17=0,0,RES_hhdet_fec!F17/0.086*1000000/RES_hhdet_num!F16)</f>
        <v>2312.1527257220882</v>
      </c>
      <c r="G17" s="156">
        <f>IF(RES_hhdet_fec!G17=0,0,RES_hhdet_fec!G17/0.086*1000000/RES_hhdet_num!G16)</f>
        <v>2278.9481042569414</v>
      </c>
      <c r="H17" s="156">
        <f>IF(RES_hhdet_fec!H17=0,0,RES_hhdet_fec!H17/0.086*1000000/RES_hhdet_num!H16)</f>
        <v>2440.7995328984703</v>
      </c>
      <c r="I17" s="156">
        <f>IF(RES_hhdet_fec!I17=0,0,RES_hhdet_fec!I17/0.086*1000000/RES_hhdet_num!I16)</f>
        <v>2321.6430809560652</v>
      </c>
      <c r="J17" s="156">
        <f>IF(RES_hhdet_fec!J17=0,0,RES_hhdet_fec!J17/0.086*1000000/RES_hhdet_num!J16)</f>
        <v>2354.9170995510499</v>
      </c>
      <c r="K17" s="156">
        <f>IF(RES_hhdet_fec!K17=0,0,RES_hhdet_fec!K17/0.086*1000000/RES_hhdet_num!K16)</f>
        <v>2088.4926184423339</v>
      </c>
      <c r="L17" s="156">
        <f>IF(RES_hhdet_fec!L17=0,0,RES_hhdet_fec!L17/0.086*1000000/RES_hhdet_num!L16)</f>
        <v>2210.4340888097445</v>
      </c>
      <c r="M17" s="156">
        <f>IF(RES_hhdet_fec!M17=0,0,RES_hhdet_fec!M17/0.086*1000000/RES_hhdet_num!M16)</f>
        <v>2209.753473771375</v>
      </c>
      <c r="N17" s="156">
        <f>IF(RES_hhdet_fec!N17=0,0,RES_hhdet_fec!N17/0.086*1000000/RES_hhdet_num!N16)</f>
        <v>2167.2865660136517</v>
      </c>
      <c r="O17" s="156">
        <f>IF(RES_hhdet_fec!O17=0,0,RES_hhdet_fec!O17/0.086*1000000/RES_hhdet_num!O16)</f>
        <v>2290.5753478823335</v>
      </c>
      <c r="P17" s="156">
        <f>IF(RES_hhdet_fec!P17=0,0,RES_hhdet_fec!P17/0.086*1000000/RES_hhdet_num!P16)</f>
        <v>2294.1504352502075</v>
      </c>
      <c r="Q17" s="156">
        <f>IF(RES_hhdet_fec!Q17=0,0,RES_hhdet_fec!Q17/0.086*1000000/RES_hhdet_num!Q16)</f>
        <v>2379.3288221980356</v>
      </c>
    </row>
    <row r="18" spans="1:17" ht="12" customHeight="1" x14ac:dyDescent="0.25">
      <c r="A18" s="148" t="s">
        <v>59</v>
      </c>
      <c r="B18" s="156">
        <f>IF(RES_hhdet_fec!B18=0,0,RES_hhdet_fec!B18/0.086*1000000/RES_hhdet_num!B16)</f>
        <v>733.95292488415112</v>
      </c>
      <c r="C18" s="156">
        <f>IF(RES_hhdet_fec!C18=0,0,RES_hhdet_fec!C18/0.086*1000000/RES_hhdet_num!C16)</f>
        <v>609.4290868314564</v>
      </c>
      <c r="D18" s="156">
        <f>IF(RES_hhdet_fec!D18=0,0,RES_hhdet_fec!D18/0.086*1000000/RES_hhdet_num!D16)</f>
        <v>737.57735342493777</v>
      </c>
      <c r="E18" s="156">
        <f>IF(RES_hhdet_fec!E18=0,0,RES_hhdet_fec!E18/0.086*1000000/RES_hhdet_num!E16)</f>
        <v>732.00547540095613</v>
      </c>
      <c r="F18" s="156">
        <f>IF(RES_hhdet_fec!F18=0,0,RES_hhdet_fec!F18/0.086*1000000/RES_hhdet_num!F16)</f>
        <v>745.53795533730613</v>
      </c>
      <c r="G18" s="156">
        <f>IF(RES_hhdet_fec!G18=0,0,RES_hhdet_fec!G18/0.086*1000000/RES_hhdet_num!G16)</f>
        <v>752.11344765492811</v>
      </c>
      <c r="H18" s="156">
        <f>IF(RES_hhdet_fec!H18=0,0,RES_hhdet_fec!H18/0.086*1000000/RES_hhdet_num!H16)</f>
        <v>763.06947238833106</v>
      </c>
      <c r="I18" s="156">
        <f>IF(RES_hhdet_fec!I18=0,0,RES_hhdet_fec!I18/0.086*1000000/RES_hhdet_num!I16)</f>
        <v>763.88108335797745</v>
      </c>
      <c r="J18" s="156">
        <f>IF(RES_hhdet_fec!J18=0,0,RES_hhdet_fec!J18/0.086*1000000/RES_hhdet_num!J16)</f>
        <v>771.58496903485127</v>
      </c>
      <c r="K18" s="156">
        <f>IF(RES_hhdet_fec!K18=0,0,RES_hhdet_fec!K18/0.086*1000000/RES_hhdet_num!K16)</f>
        <v>775.32058043131826</v>
      </c>
      <c r="L18" s="156">
        <f>IF(RES_hhdet_fec!L18=0,0,RES_hhdet_fec!L18/0.086*1000000/RES_hhdet_num!L16)</f>
        <v>779.40197796011944</v>
      </c>
      <c r="M18" s="156">
        <f>IF(RES_hhdet_fec!M18=0,0,RES_hhdet_fec!M18/0.086*1000000/RES_hhdet_num!M16)</f>
        <v>778.15376954037936</v>
      </c>
      <c r="N18" s="156">
        <f>IF(RES_hhdet_fec!N18=0,0,RES_hhdet_fec!N18/0.086*1000000/RES_hhdet_num!N16)</f>
        <v>777.19716285152401</v>
      </c>
      <c r="O18" s="156">
        <f>IF(RES_hhdet_fec!O18=0,0,RES_hhdet_fec!O18/0.086*1000000/RES_hhdet_num!O16)</f>
        <v>778.4366631359303</v>
      </c>
      <c r="P18" s="156">
        <f>IF(RES_hhdet_fec!P18=0,0,RES_hhdet_fec!P18/0.086*1000000/RES_hhdet_num!P16)</f>
        <v>776.24036454187842</v>
      </c>
      <c r="Q18" s="156">
        <f>IF(RES_hhdet_fec!Q18=0,0,RES_hhdet_fec!Q18/0.086*1000000/RES_hhdet_num!Q16)</f>
        <v>769.28550054350592</v>
      </c>
    </row>
    <row r="19" spans="1:17" ht="12" customHeight="1" x14ac:dyDescent="0.25">
      <c r="A19" s="158" t="s">
        <v>62</v>
      </c>
      <c r="B19" s="157">
        <f>IF(RES_hhdet_fec!B19=0,0,RES_hhdet_fec!B19/0.086*1000000/RES_hhdet_num!B$3)</f>
        <v>905.49220982630288</v>
      </c>
      <c r="C19" s="157">
        <f>IF(RES_hhdet_fec!C19=0,0,RES_hhdet_fec!C19/0.086*1000000/RES_hhdet_num!C$3)</f>
        <v>935.10308707126364</v>
      </c>
      <c r="D19" s="157">
        <f>IF(RES_hhdet_fec!D19=0,0,RES_hhdet_fec!D19/0.086*1000000/RES_hhdet_num!D$3)</f>
        <v>898.34302640799365</v>
      </c>
      <c r="E19" s="157">
        <f>IF(RES_hhdet_fec!E19=0,0,RES_hhdet_fec!E19/0.086*1000000/RES_hhdet_num!E$3)</f>
        <v>917.74558486415117</v>
      </c>
      <c r="F19" s="157">
        <f>IF(RES_hhdet_fec!F19=0,0,RES_hhdet_fec!F19/0.086*1000000/RES_hhdet_num!F$3)</f>
        <v>946.96291901572442</v>
      </c>
      <c r="G19" s="157">
        <f>IF(RES_hhdet_fec!G19=0,0,RES_hhdet_fec!G19/0.086*1000000/RES_hhdet_num!G$3)</f>
        <v>940.70597140002167</v>
      </c>
      <c r="H19" s="157">
        <f>IF(RES_hhdet_fec!H19=0,0,RES_hhdet_fec!H19/0.086*1000000/RES_hhdet_num!H$3)</f>
        <v>975.96162351557791</v>
      </c>
      <c r="I19" s="157">
        <f>IF(RES_hhdet_fec!I19=0,0,RES_hhdet_fec!I19/0.086*1000000/RES_hhdet_num!I$3)</f>
        <v>949.07167837042289</v>
      </c>
      <c r="J19" s="157">
        <f>IF(RES_hhdet_fec!J19=0,0,RES_hhdet_fec!J19/0.086*1000000/RES_hhdet_num!J$3)</f>
        <v>948.89816449252089</v>
      </c>
      <c r="K19" s="157">
        <f>IF(RES_hhdet_fec!K19=0,0,RES_hhdet_fec!K19/0.086*1000000/RES_hhdet_num!K$3)</f>
        <v>873.5464981408511</v>
      </c>
      <c r="L19" s="157">
        <f>IF(RES_hhdet_fec!L19=0,0,RES_hhdet_fec!L19/0.086*1000000/RES_hhdet_num!L$3)</f>
        <v>918.60448297611163</v>
      </c>
      <c r="M19" s="157">
        <f>IF(RES_hhdet_fec!M19=0,0,RES_hhdet_fec!M19/0.086*1000000/RES_hhdet_num!M$3)</f>
        <v>899.21513926720445</v>
      </c>
      <c r="N19" s="157">
        <f>IF(RES_hhdet_fec!N19=0,0,RES_hhdet_fec!N19/0.086*1000000/RES_hhdet_num!N$3)</f>
        <v>882.49964032924265</v>
      </c>
      <c r="O19" s="157">
        <f>IF(RES_hhdet_fec!O19=0,0,RES_hhdet_fec!O19/0.086*1000000/RES_hhdet_num!O$3)</f>
        <v>1006.3437575201976</v>
      </c>
      <c r="P19" s="157">
        <f>IF(RES_hhdet_fec!P19=0,0,RES_hhdet_fec!P19/0.086*1000000/RES_hhdet_num!P$3)</f>
        <v>1003.3607179306923</v>
      </c>
      <c r="Q19" s="157">
        <f>IF(RES_hhdet_fec!Q19=0,0,RES_hhdet_fec!Q19/0.086*1000000/RES_hhdet_num!Q$3)</f>
        <v>1042.3677968229431</v>
      </c>
    </row>
    <row r="20" spans="1:17" ht="12" customHeight="1" x14ac:dyDescent="0.25">
      <c r="A20" s="23" t="s">
        <v>58</v>
      </c>
      <c r="B20" s="156">
        <f>IF(RES_hhdet_fec!B20=0,0,RES_hhdet_fec!B20/0.086*1000000/RES_hhdet_num!B20)</f>
        <v>0</v>
      </c>
      <c r="C20" s="156">
        <f>IF(RES_hhdet_fec!C20=0,0,RES_hhdet_fec!C20/0.086*1000000/RES_hhdet_num!C20)</f>
        <v>0</v>
      </c>
      <c r="D20" s="156">
        <f>IF(RES_hhdet_fec!D20=0,0,RES_hhdet_fec!D20/0.086*1000000/RES_hhdet_num!D20)</f>
        <v>0</v>
      </c>
      <c r="E20" s="156">
        <f>IF(RES_hhdet_fec!E20=0,0,RES_hhdet_fec!E20/0.086*1000000/RES_hhdet_num!E20)</f>
        <v>0</v>
      </c>
      <c r="F20" s="156">
        <f>IF(RES_hhdet_fec!F20=0,0,RES_hhdet_fec!F20/0.086*1000000/RES_hhdet_num!F20)</f>
        <v>0</v>
      </c>
      <c r="G20" s="156">
        <f>IF(RES_hhdet_fec!G20=0,0,RES_hhdet_fec!G20/0.086*1000000/RES_hhdet_num!G20)</f>
        <v>0</v>
      </c>
      <c r="H20" s="156">
        <f>IF(RES_hhdet_fec!H20=0,0,RES_hhdet_fec!H20/0.086*1000000/RES_hhdet_num!H20)</f>
        <v>0</v>
      </c>
      <c r="I20" s="156">
        <f>IF(RES_hhdet_fec!I20=0,0,RES_hhdet_fec!I20/0.086*1000000/RES_hhdet_num!I20)</f>
        <v>0</v>
      </c>
      <c r="J20" s="156">
        <f>IF(RES_hhdet_fec!J20=0,0,RES_hhdet_fec!J20/0.086*1000000/RES_hhdet_num!J20)</f>
        <v>0</v>
      </c>
      <c r="K20" s="156">
        <f>IF(RES_hhdet_fec!K20=0,0,RES_hhdet_fec!K20/0.086*1000000/RES_hhdet_num!K20)</f>
        <v>0</v>
      </c>
      <c r="L20" s="156">
        <f>IF(RES_hhdet_fec!L20=0,0,RES_hhdet_fec!L20/0.086*1000000/RES_hhdet_num!L20)</f>
        <v>0</v>
      </c>
      <c r="M20" s="156">
        <f>IF(RES_hhdet_fec!M20=0,0,RES_hhdet_fec!M20/0.086*1000000/RES_hhdet_num!M20)</f>
        <v>0</v>
      </c>
      <c r="N20" s="156">
        <f>IF(RES_hhdet_fec!N20=0,0,RES_hhdet_fec!N20/0.086*1000000/RES_hhdet_num!N20)</f>
        <v>0</v>
      </c>
      <c r="O20" s="156">
        <f>IF(RES_hhdet_fec!O20=0,0,RES_hhdet_fec!O20/0.086*1000000/RES_hhdet_num!O20)</f>
        <v>0</v>
      </c>
      <c r="P20" s="156">
        <f>IF(RES_hhdet_fec!P20=0,0,RES_hhdet_fec!P20/0.086*1000000/RES_hhdet_num!P20)</f>
        <v>0</v>
      </c>
      <c r="Q20" s="156">
        <f>IF(RES_hhdet_fec!Q20=0,0,RES_hhdet_fec!Q20/0.086*1000000/RES_hhdet_num!Q20)</f>
        <v>0</v>
      </c>
    </row>
    <row r="21" spans="1:17" ht="12" customHeight="1" x14ac:dyDescent="0.25">
      <c r="A21" s="23" t="s">
        <v>57</v>
      </c>
      <c r="B21" s="156">
        <f>IF(RES_hhdet_fec!B21=0,0,RES_hhdet_fec!B21/0.086*1000000/RES_hhdet_num!B21)</f>
        <v>1438.7986933080297</v>
      </c>
      <c r="C21" s="156">
        <f>IF(RES_hhdet_fec!C21=0,0,RES_hhdet_fec!C21/0.086*1000000/RES_hhdet_num!C21)</f>
        <v>1416.7587493431354</v>
      </c>
      <c r="D21" s="156">
        <f>IF(RES_hhdet_fec!D21=0,0,RES_hhdet_fec!D21/0.086*1000000/RES_hhdet_num!D21)</f>
        <v>1450.464839422179</v>
      </c>
      <c r="E21" s="156">
        <f>IF(RES_hhdet_fec!E21=0,0,RES_hhdet_fec!E21/0.086*1000000/RES_hhdet_num!E21)</f>
        <v>1457.483238258088</v>
      </c>
      <c r="F21" s="156">
        <f>IF(RES_hhdet_fec!F21=0,0,RES_hhdet_fec!F21/0.086*1000000/RES_hhdet_num!F21)</f>
        <v>1429.7174252848674</v>
      </c>
      <c r="G21" s="156">
        <f>IF(RES_hhdet_fec!G21=0,0,RES_hhdet_fec!G21/0.086*1000000/RES_hhdet_num!G21)</f>
        <v>1409.1344311124219</v>
      </c>
      <c r="H21" s="156">
        <f>IF(RES_hhdet_fec!H21=0,0,RES_hhdet_fec!H21/0.086*1000000/RES_hhdet_num!H21)</f>
        <v>1346.5897565303653</v>
      </c>
      <c r="I21" s="156">
        <f>IF(RES_hhdet_fec!I21=0,0,RES_hhdet_fec!I21/0.086*1000000/RES_hhdet_num!I21)</f>
        <v>1406.2091925852392</v>
      </c>
      <c r="J21" s="156">
        <f>IF(RES_hhdet_fec!J21=0,0,RES_hhdet_fec!J21/0.086*1000000/RES_hhdet_num!J21)</f>
        <v>1383.9210615707027</v>
      </c>
      <c r="K21" s="156">
        <f>IF(RES_hhdet_fec!K21=0,0,RES_hhdet_fec!K21/0.086*1000000/RES_hhdet_num!K21)</f>
        <v>1451.682309503401</v>
      </c>
      <c r="L21" s="156">
        <f>IF(RES_hhdet_fec!L21=0,0,RES_hhdet_fec!L21/0.086*1000000/RES_hhdet_num!L21)</f>
        <v>1396.5461264203047</v>
      </c>
      <c r="M21" s="156">
        <f>IF(RES_hhdet_fec!M21=0,0,RES_hhdet_fec!M21/0.086*1000000/RES_hhdet_num!M21)</f>
        <v>1397.8809453615133</v>
      </c>
      <c r="N21" s="156">
        <f>IF(RES_hhdet_fec!N21=0,0,RES_hhdet_fec!N21/0.086*1000000/RES_hhdet_num!N21)</f>
        <v>1422.2234152692026</v>
      </c>
      <c r="O21" s="156">
        <f>IF(RES_hhdet_fec!O21=0,0,RES_hhdet_fec!O21/0.086*1000000/RES_hhdet_num!O21)</f>
        <v>1387.5194046268559</v>
      </c>
      <c r="P21" s="156">
        <f>IF(RES_hhdet_fec!P21=0,0,RES_hhdet_fec!P21/0.086*1000000/RES_hhdet_num!P21)</f>
        <v>1423.2373640567789</v>
      </c>
      <c r="Q21" s="156">
        <f>IF(RES_hhdet_fec!Q21=0,0,RES_hhdet_fec!Q21/0.086*1000000/RES_hhdet_num!Q21)</f>
        <v>1425.9705720825193</v>
      </c>
    </row>
    <row r="22" spans="1:17" ht="12" customHeight="1" x14ac:dyDescent="0.25">
      <c r="A22" s="29" t="s">
        <v>140</v>
      </c>
      <c r="B22" s="57">
        <f>IF(RES_hhdet_fec!B22=0,0,RES_hhdet_fec!B22/0.086*1000000/RES_hhdet_num!B22)</f>
        <v>825.26737942494867</v>
      </c>
      <c r="C22" s="57">
        <f>IF(RES_hhdet_fec!C22=0,0,RES_hhdet_fec!C22/0.086*1000000/RES_hhdet_num!C22)</f>
        <v>838.89309353050089</v>
      </c>
      <c r="D22" s="57">
        <f>IF(RES_hhdet_fec!D22=0,0,RES_hhdet_fec!D22/0.086*1000000/RES_hhdet_num!D22)</f>
        <v>811.81976311698486</v>
      </c>
      <c r="E22" s="57">
        <f>IF(RES_hhdet_fec!E22=0,0,RES_hhdet_fec!E22/0.086*1000000/RES_hhdet_num!E22)</f>
        <v>836.62937297180076</v>
      </c>
      <c r="F22" s="57">
        <f>IF(RES_hhdet_fec!F22=0,0,RES_hhdet_fec!F22/0.086*1000000/RES_hhdet_num!F22)</f>
        <v>858.10529745798704</v>
      </c>
      <c r="G22" s="57">
        <f>IF(RES_hhdet_fec!G22=0,0,RES_hhdet_fec!G22/0.086*1000000/RES_hhdet_num!G22)</f>
        <v>841.30356417430323</v>
      </c>
      <c r="H22" s="57">
        <f>IF(RES_hhdet_fec!H22=0,0,RES_hhdet_fec!H22/0.086*1000000/RES_hhdet_num!H22)</f>
        <v>860.63747924637562</v>
      </c>
      <c r="I22" s="57">
        <f>IF(RES_hhdet_fec!I22=0,0,RES_hhdet_fec!I22/0.086*1000000/RES_hhdet_num!I22)</f>
        <v>874.91865664976353</v>
      </c>
      <c r="J22" s="57">
        <f>IF(RES_hhdet_fec!J22=0,0,RES_hhdet_fec!J22/0.086*1000000/RES_hhdet_num!J22)</f>
        <v>866.44267106617349</v>
      </c>
      <c r="K22" s="57">
        <f>IF(RES_hhdet_fec!K22=0,0,RES_hhdet_fec!K22/0.086*1000000/RES_hhdet_num!K22)</f>
        <v>835.54868226588053</v>
      </c>
      <c r="L22" s="57">
        <f>IF(RES_hhdet_fec!L22=0,0,RES_hhdet_fec!L22/0.086*1000000/RES_hhdet_num!L22)</f>
        <v>854.58804659548809</v>
      </c>
      <c r="M22" s="57">
        <f>IF(RES_hhdet_fec!M22=0,0,RES_hhdet_fec!M22/0.086*1000000/RES_hhdet_num!M22)</f>
        <v>850.51224722720667</v>
      </c>
      <c r="N22" s="57">
        <f>IF(RES_hhdet_fec!N22=0,0,RES_hhdet_fec!N22/0.086*1000000/RES_hhdet_num!N22)</f>
        <v>860.85154039793076</v>
      </c>
      <c r="O22" s="57">
        <f>IF(RES_hhdet_fec!O22=0,0,RES_hhdet_fec!O22/0.086*1000000/RES_hhdet_num!O22)</f>
        <v>891.97896144955143</v>
      </c>
      <c r="P22" s="57">
        <f>IF(RES_hhdet_fec!P22=0,0,RES_hhdet_fec!P22/0.086*1000000/RES_hhdet_num!P22)</f>
        <v>924.75310812498026</v>
      </c>
      <c r="Q22" s="57">
        <f>IF(RES_hhdet_fec!Q22=0,0,RES_hhdet_fec!Q22/0.086*1000000/RES_hhdet_num!Q22)</f>
        <v>975.54673044214758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19555.226577115503</v>
      </c>
      <c r="C24" s="168">
        <f t="shared" ref="C24:Q24" si="4">SUM(C25,C28,C30,C39)</f>
        <v>20077.39833374439</v>
      </c>
      <c r="D24" s="168">
        <f t="shared" si="4"/>
        <v>19925.308938188155</v>
      </c>
      <c r="E24" s="168">
        <f t="shared" si="4"/>
        <v>20065.335130787033</v>
      </c>
      <c r="F24" s="168">
        <f t="shared" si="4"/>
        <v>20418.074854302802</v>
      </c>
      <c r="G24" s="168">
        <f t="shared" si="4"/>
        <v>20288.258585504096</v>
      </c>
      <c r="H24" s="168">
        <f t="shared" si="4"/>
        <v>20826.50918854299</v>
      </c>
      <c r="I24" s="168">
        <f t="shared" si="4"/>
        <v>18955.383393115575</v>
      </c>
      <c r="J24" s="168">
        <f t="shared" si="4"/>
        <v>19797.522106610337</v>
      </c>
      <c r="K24" s="168">
        <f t="shared" si="4"/>
        <v>18377.839651935061</v>
      </c>
      <c r="L24" s="168">
        <f t="shared" si="4"/>
        <v>19091.560250281789</v>
      </c>
      <c r="M24" s="168">
        <f t="shared" si="4"/>
        <v>15585.038726729574</v>
      </c>
      <c r="N24" s="168">
        <f t="shared" si="4"/>
        <v>15307.570527936423</v>
      </c>
      <c r="O24" s="168">
        <f t="shared" si="4"/>
        <v>15769.862477761822</v>
      </c>
      <c r="P24" s="168">
        <f t="shared" si="4"/>
        <v>14686.424435321709</v>
      </c>
      <c r="Q24" s="168">
        <f t="shared" si="4"/>
        <v>15515.06425139153</v>
      </c>
    </row>
    <row r="25" spans="1:17" ht="12.95" customHeight="1" x14ac:dyDescent="0.25">
      <c r="A25" s="158" t="s">
        <v>65</v>
      </c>
      <c r="B25" s="157">
        <f t="shared" ref="B25" si="5">SUM(B26:B27)</f>
        <v>14962.622086937436</v>
      </c>
      <c r="C25" s="157">
        <f t="shared" ref="C25:Q25" si="6">SUM(C26:C27)</f>
        <v>15409.749682940725</v>
      </c>
      <c r="D25" s="157">
        <f t="shared" si="6"/>
        <v>15475.199209139717</v>
      </c>
      <c r="E25" s="157">
        <f t="shared" si="6"/>
        <v>15566.539468266415</v>
      </c>
      <c r="F25" s="157">
        <f t="shared" si="6"/>
        <v>15808.469032113462</v>
      </c>
      <c r="G25" s="157">
        <f t="shared" si="6"/>
        <v>15721.828634409092</v>
      </c>
      <c r="H25" s="157">
        <f t="shared" si="6"/>
        <v>16043.437970115881</v>
      </c>
      <c r="I25" s="157">
        <f t="shared" si="6"/>
        <v>14336.890871626167</v>
      </c>
      <c r="J25" s="157">
        <f t="shared" si="6"/>
        <v>15154.670893585582</v>
      </c>
      <c r="K25" s="157">
        <f t="shared" si="6"/>
        <v>14103.050152634336</v>
      </c>
      <c r="L25" s="157">
        <f t="shared" si="6"/>
        <v>14656.679203773127</v>
      </c>
      <c r="M25" s="157">
        <f t="shared" si="6"/>
        <v>11179.15216422615</v>
      </c>
      <c r="N25" s="157">
        <f t="shared" si="6"/>
        <v>10966.706471034087</v>
      </c>
      <c r="O25" s="157">
        <f t="shared" si="6"/>
        <v>11188.082449560581</v>
      </c>
      <c r="P25" s="157">
        <f t="shared" si="6"/>
        <v>10116.911196782365</v>
      </c>
      <c r="Q25" s="157">
        <f t="shared" si="6"/>
        <v>10844.344412648867</v>
      </c>
    </row>
    <row r="26" spans="1:17" ht="12" customHeight="1" x14ac:dyDescent="0.25">
      <c r="A26" s="23" t="s">
        <v>84</v>
      </c>
      <c r="B26" s="156">
        <f>IF(RES_hhdet_fec!B26=0,0,RES_hhdet_fec!B26/0.086*1000000/RES_hhdet_num!B$24)</f>
        <v>14705.897277582426</v>
      </c>
      <c r="C26" s="156">
        <f>IF(RES_hhdet_fec!C26=0,0,RES_hhdet_fec!C26/0.086*1000000/RES_hhdet_num!C$24)</f>
        <v>15106.290940541623</v>
      </c>
      <c r="D26" s="156">
        <f>IF(RES_hhdet_fec!D26=0,0,RES_hhdet_fec!D26/0.086*1000000/RES_hhdet_num!D$24)</f>
        <v>15296.73105727592</v>
      </c>
      <c r="E26" s="156">
        <f>IF(RES_hhdet_fec!E26=0,0,RES_hhdet_fec!E26/0.086*1000000/RES_hhdet_num!E$24)</f>
        <v>15350.351128219869</v>
      </c>
      <c r="F26" s="156">
        <f>IF(RES_hhdet_fec!F26=0,0,RES_hhdet_fec!F26/0.086*1000000/RES_hhdet_num!F$24)</f>
        <v>15527.158466300561</v>
      </c>
      <c r="G26" s="156">
        <f>IF(RES_hhdet_fec!G26=0,0,RES_hhdet_fec!G26/0.086*1000000/RES_hhdet_num!G$24)</f>
        <v>15470.936691223862</v>
      </c>
      <c r="H26" s="156">
        <f>IF(RES_hhdet_fec!H26=0,0,RES_hhdet_fec!H26/0.086*1000000/RES_hhdet_num!H$24)</f>
        <v>15675.134233094986</v>
      </c>
      <c r="I26" s="156">
        <f>IF(RES_hhdet_fec!I26=0,0,RES_hhdet_fec!I26/0.086*1000000/RES_hhdet_num!I$24)</f>
        <v>14056.905230703262</v>
      </c>
      <c r="J26" s="156">
        <f>IF(RES_hhdet_fec!J26=0,0,RES_hhdet_fec!J26/0.086*1000000/RES_hhdet_num!J$24)</f>
        <v>14851.766266522374</v>
      </c>
      <c r="K26" s="156">
        <f>IF(RES_hhdet_fec!K26=0,0,RES_hhdet_fec!K26/0.086*1000000/RES_hhdet_num!K$24)</f>
        <v>14004.995167194762</v>
      </c>
      <c r="L26" s="156">
        <f>IF(RES_hhdet_fec!L26=0,0,RES_hhdet_fec!L26/0.086*1000000/RES_hhdet_num!L$24)</f>
        <v>14457.31739052891</v>
      </c>
      <c r="M26" s="156">
        <f>IF(RES_hhdet_fec!M26=0,0,RES_hhdet_fec!M26/0.086*1000000/RES_hhdet_num!M$24)</f>
        <v>11008.266432733264</v>
      </c>
      <c r="N26" s="156">
        <f>IF(RES_hhdet_fec!N26=0,0,RES_hhdet_fec!N26/0.086*1000000/RES_hhdet_num!N$24)</f>
        <v>10817.949734138136</v>
      </c>
      <c r="O26" s="156">
        <f>IF(RES_hhdet_fec!O26=0,0,RES_hhdet_fec!O26/0.086*1000000/RES_hhdet_num!O$24)</f>
        <v>10976.978631096505</v>
      </c>
      <c r="P26" s="156">
        <f>IF(RES_hhdet_fec!P26=0,0,RES_hhdet_fec!P26/0.086*1000000/RES_hhdet_num!P$24)</f>
        <v>9910.2751760259835</v>
      </c>
      <c r="Q26" s="156">
        <f>IF(RES_hhdet_fec!Q26=0,0,RES_hhdet_fec!Q26/0.086*1000000/RES_hhdet_num!Q$24)</f>
        <v>10591.463107329877</v>
      </c>
    </row>
    <row r="27" spans="1:17" ht="12" customHeight="1" x14ac:dyDescent="0.25">
      <c r="A27" s="23" t="s">
        <v>60</v>
      </c>
      <c r="B27" s="156">
        <f>IF(RES_hhdet_fec!B27=0,0,RES_hhdet_fec!B27/0.086*1000000/RES_hhdet_num!B$24)</f>
        <v>256.72480935500971</v>
      </c>
      <c r="C27" s="156">
        <f>IF(RES_hhdet_fec!C27=0,0,RES_hhdet_fec!C27/0.086*1000000/RES_hhdet_num!C$24)</f>
        <v>303.45874239910074</v>
      </c>
      <c r="D27" s="156">
        <f>IF(RES_hhdet_fec!D27=0,0,RES_hhdet_fec!D27/0.086*1000000/RES_hhdet_num!D$24)</f>
        <v>178.4681518637976</v>
      </c>
      <c r="E27" s="156">
        <f>IF(RES_hhdet_fec!E27=0,0,RES_hhdet_fec!E27/0.086*1000000/RES_hhdet_num!E$24)</f>
        <v>216.1883400465473</v>
      </c>
      <c r="F27" s="156">
        <f>IF(RES_hhdet_fec!F27=0,0,RES_hhdet_fec!F27/0.086*1000000/RES_hhdet_num!F$24)</f>
        <v>281.31056581290022</v>
      </c>
      <c r="G27" s="156">
        <f>IF(RES_hhdet_fec!G27=0,0,RES_hhdet_fec!G27/0.086*1000000/RES_hhdet_num!G$24)</f>
        <v>250.89194318522922</v>
      </c>
      <c r="H27" s="156">
        <f>IF(RES_hhdet_fec!H27=0,0,RES_hhdet_fec!H27/0.086*1000000/RES_hhdet_num!H$24)</f>
        <v>368.30373702089571</v>
      </c>
      <c r="I27" s="156">
        <f>IF(RES_hhdet_fec!I27=0,0,RES_hhdet_fec!I27/0.086*1000000/RES_hhdet_num!I$24)</f>
        <v>279.98564092290422</v>
      </c>
      <c r="J27" s="156">
        <f>IF(RES_hhdet_fec!J27=0,0,RES_hhdet_fec!J27/0.086*1000000/RES_hhdet_num!J$24)</f>
        <v>302.90462706320716</v>
      </c>
      <c r="K27" s="156">
        <f>IF(RES_hhdet_fec!K27=0,0,RES_hhdet_fec!K27/0.086*1000000/RES_hhdet_num!K$24)</f>
        <v>98.054985439573343</v>
      </c>
      <c r="L27" s="156">
        <f>IF(RES_hhdet_fec!L27=0,0,RES_hhdet_fec!L27/0.086*1000000/RES_hhdet_num!L$24)</f>
        <v>199.3618132442169</v>
      </c>
      <c r="M27" s="156">
        <f>IF(RES_hhdet_fec!M27=0,0,RES_hhdet_fec!M27/0.086*1000000/RES_hhdet_num!M$24)</f>
        <v>170.88573149288712</v>
      </c>
      <c r="N27" s="156">
        <f>IF(RES_hhdet_fec!N27=0,0,RES_hhdet_fec!N27/0.086*1000000/RES_hhdet_num!N$24)</f>
        <v>148.75673689595206</v>
      </c>
      <c r="O27" s="156">
        <f>IF(RES_hhdet_fec!O27=0,0,RES_hhdet_fec!O27/0.086*1000000/RES_hhdet_num!O$24)</f>
        <v>211.10381846407677</v>
      </c>
      <c r="P27" s="156">
        <f>IF(RES_hhdet_fec!P27=0,0,RES_hhdet_fec!P27/0.086*1000000/RES_hhdet_num!P$24)</f>
        <v>206.63602075638045</v>
      </c>
      <c r="Q27" s="156">
        <f>IF(RES_hhdet_fec!Q27=0,0,RES_hhdet_fec!Q27/0.086*1000000/RES_hhdet_num!Q$24)</f>
        <v>252.88130531898989</v>
      </c>
    </row>
    <row r="28" spans="1:17" ht="12.95" customHeight="1" x14ac:dyDescent="0.25">
      <c r="A28" s="158" t="s">
        <v>112</v>
      </c>
      <c r="B28" s="157">
        <f t="shared" ref="B28:Q28" si="7">B29</f>
        <v>2.744682372726317</v>
      </c>
      <c r="C28" s="157">
        <f t="shared" si="7"/>
        <v>2.9557469545388506</v>
      </c>
      <c r="D28" s="157">
        <f t="shared" si="7"/>
        <v>3.0884659859900032</v>
      </c>
      <c r="E28" s="157">
        <f t="shared" si="7"/>
        <v>3.128410714223866</v>
      </c>
      <c r="F28" s="157">
        <f t="shared" si="7"/>
        <v>3.2917265823176818</v>
      </c>
      <c r="G28" s="157">
        <f t="shared" si="7"/>
        <v>3.8914174229918097</v>
      </c>
      <c r="H28" s="157">
        <f t="shared" si="7"/>
        <v>4.424648464237749</v>
      </c>
      <c r="I28" s="157">
        <f t="shared" si="7"/>
        <v>5.3173876604961201</v>
      </c>
      <c r="J28" s="157">
        <f t="shared" si="7"/>
        <v>5.8168090148068536</v>
      </c>
      <c r="K28" s="157">
        <f t="shared" si="7"/>
        <v>6.9082465928014818</v>
      </c>
      <c r="L28" s="157">
        <f t="shared" si="7"/>
        <v>7.4869739320371611</v>
      </c>
      <c r="M28" s="157">
        <f t="shared" si="7"/>
        <v>8.1845538734865269</v>
      </c>
      <c r="N28" s="157">
        <f t="shared" si="7"/>
        <v>9.0997931394461045</v>
      </c>
      <c r="O28" s="157">
        <f t="shared" si="7"/>
        <v>9.1472965226044547</v>
      </c>
      <c r="P28" s="157">
        <f t="shared" si="7"/>
        <v>9.6228604054906111</v>
      </c>
      <c r="Q28" s="157">
        <f t="shared" si="7"/>
        <v>8.8165655104638745</v>
      </c>
    </row>
    <row r="29" spans="1:17" ht="12" customHeight="1" x14ac:dyDescent="0.25">
      <c r="A29" s="23" t="s">
        <v>60</v>
      </c>
      <c r="B29" s="156">
        <f>IF(RES_hhdet_fec!B29=0,0,RES_hhdet_fec!B29/0.086*1000000/RES_hhdet_num!B$24)</f>
        <v>2.744682372726317</v>
      </c>
      <c r="C29" s="156">
        <f>IF(RES_hhdet_fec!C29=0,0,RES_hhdet_fec!C29/0.086*1000000/RES_hhdet_num!C$24)</f>
        <v>2.9557469545388506</v>
      </c>
      <c r="D29" s="156">
        <f>IF(RES_hhdet_fec!D29=0,0,RES_hhdet_fec!D29/0.086*1000000/RES_hhdet_num!D$24)</f>
        <v>3.0884659859900032</v>
      </c>
      <c r="E29" s="156">
        <f>IF(RES_hhdet_fec!E29=0,0,RES_hhdet_fec!E29/0.086*1000000/RES_hhdet_num!E$24)</f>
        <v>3.128410714223866</v>
      </c>
      <c r="F29" s="156">
        <f>IF(RES_hhdet_fec!F29=0,0,RES_hhdet_fec!F29/0.086*1000000/RES_hhdet_num!F$24)</f>
        <v>3.2917265823176818</v>
      </c>
      <c r="G29" s="156">
        <f>IF(RES_hhdet_fec!G29=0,0,RES_hhdet_fec!G29/0.086*1000000/RES_hhdet_num!G$24)</f>
        <v>3.8914174229918097</v>
      </c>
      <c r="H29" s="156">
        <f>IF(RES_hhdet_fec!H29=0,0,RES_hhdet_fec!H29/0.086*1000000/RES_hhdet_num!H$24)</f>
        <v>4.424648464237749</v>
      </c>
      <c r="I29" s="156">
        <f>IF(RES_hhdet_fec!I29=0,0,RES_hhdet_fec!I29/0.086*1000000/RES_hhdet_num!I$24)</f>
        <v>5.3173876604961201</v>
      </c>
      <c r="J29" s="156">
        <f>IF(RES_hhdet_fec!J29=0,0,RES_hhdet_fec!J29/0.086*1000000/RES_hhdet_num!J$24)</f>
        <v>5.8168090148068536</v>
      </c>
      <c r="K29" s="156">
        <f>IF(RES_hhdet_fec!K29=0,0,RES_hhdet_fec!K29/0.086*1000000/RES_hhdet_num!K$24)</f>
        <v>6.9082465928014818</v>
      </c>
      <c r="L29" s="156">
        <f>IF(RES_hhdet_fec!L29=0,0,RES_hhdet_fec!L29/0.086*1000000/RES_hhdet_num!L$24)</f>
        <v>7.4869739320371611</v>
      </c>
      <c r="M29" s="156">
        <f>IF(RES_hhdet_fec!M29=0,0,RES_hhdet_fec!M29/0.086*1000000/RES_hhdet_num!M$24)</f>
        <v>8.1845538734865269</v>
      </c>
      <c r="N29" s="156">
        <f>IF(RES_hhdet_fec!N29=0,0,RES_hhdet_fec!N29/0.086*1000000/RES_hhdet_num!N$24)</f>
        <v>9.0997931394461045</v>
      </c>
      <c r="O29" s="156">
        <f>IF(RES_hhdet_fec!O29=0,0,RES_hhdet_fec!O29/0.086*1000000/RES_hhdet_num!O$24)</f>
        <v>9.1472965226044547</v>
      </c>
      <c r="P29" s="156">
        <f>IF(RES_hhdet_fec!P29=0,0,RES_hhdet_fec!P29/0.086*1000000/RES_hhdet_num!P$24)</f>
        <v>9.6228604054906111</v>
      </c>
      <c r="Q29" s="156">
        <f>IF(RES_hhdet_fec!Q29=0,0,RES_hhdet_fec!Q29/0.086*1000000/RES_hhdet_num!Q$24)</f>
        <v>8.8165655104638745</v>
      </c>
    </row>
    <row r="30" spans="1:17" ht="12" customHeight="1" x14ac:dyDescent="0.25">
      <c r="A30" s="158" t="s">
        <v>63</v>
      </c>
      <c r="B30" s="157">
        <f>IF(RES_hhdet_fec!B30=0,0,RES_hhdet_fec!B30/0.086*1000000/RES_hhdet_num!B$24)</f>
        <v>3684.3802832648876</v>
      </c>
      <c r="C30" s="157">
        <f>IF(RES_hhdet_fec!C30=0,0,RES_hhdet_fec!C30/0.086*1000000/RES_hhdet_num!C$24)</f>
        <v>3732.2144771776448</v>
      </c>
      <c r="D30" s="157">
        <f>IF(RES_hhdet_fec!D30=0,0,RES_hhdet_fec!D30/0.086*1000000/RES_hhdet_num!D$24)</f>
        <v>3550.9500349057798</v>
      </c>
      <c r="E30" s="157">
        <f>IF(RES_hhdet_fec!E30=0,0,RES_hhdet_fec!E30/0.086*1000000/RES_hhdet_num!E$24)</f>
        <v>3586.7642481995595</v>
      </c>
      <c r="F30" s="157">
        <f>IF(RES_hhdet_fec!F30=0,0,RES_hhdet_fec!F30/0.086*1000000/RES_hhdet_num!F$24)</f>
        <v>3666.6345342658838</v>
      </c>
      <c r="G30" s="157">
        <f>IF(RES_hhdet_fec!G30=0,0,RES_hhdet_fec!G30/0.086*1000000/RES_hhdet_num!G$24)</f>
        <v>3628.5259681227126</v>
      </c>
      <c r="H30" s="157">
        <f>IF(RES_hhdet_fec!H30=0,0,RES_hhdet_fec!H30/0.086*1000000/RES_hhdet_num!H$24)</f>
        <v>3807.1826503320185</v>
      </c>
      <c r="I30" s="157">
        <f>IF(RES_hhdet_fec!I30=0,0,RES_hhdet_fec!I30/0.086*1000000/RES_hhdet_num!I$24)</f>
        <v>3664.0521612209536</v>
      </c>
      <c r="J30" s="157">
        <f>IF(RES_hhdet_fec!J30=0,0,RES_hhdet_fec!J30/0.086*1000000/RES_hhdet_num!J$24)</f>
        <v>3688.0577016762054</v>
      </c>
      <c r="K30" s="157">
        <f>IF(RES_hhdet_fec!K30=0,0,RES_hhdet_fec!K30/0.086*1000000/RES_hhdet_num!K$24)</f>
        <v>3394.7561225819409</v>
      </c>
      <c r="L30" s="157">
        <f>IF(RES_hhdet_fec!L30=0,0,RES_hhdet_fec!L30/0.086*1000000/RES_hhdet_num!L$24)</f>
        <v>3508.8359446476261</v>
      </c>
      <c r="M30" s="157">
        <f>IF(RES_hhdet_fec!M30=0,0,RES_hhdet_fec!M30/0.086*1000000/RES_hhdet_num!M$24)</f>
        <v>3498.3932284994935</v>
      </c>
      <c r="N30" s="157">
        <f>IF(RES_hhdet_fec!N30=0,0,RES_hhdet_fec!N30/0.086*1000000/RES_hhdet_num!N$24)</f>
        <v>3447.2345221604037</v>
      </c>
      <c r="O30" s="157">
        <f>IF(RES_hhdet_fec!O30=0,0,RES_hhdet_fec!O30/0.086*1000000/RES_hhdet_num!O$24)</f>
        <v>3564.2731275124211</v>
      </c>
      <c r="P30" s="157">
        <f>IF(RES_hhdet_fec!P30=0,0,RES_hhdet_fec!P30/0.086*1000000/RES_hhdet_num!P$24)</f>
        <v>3556.5231116196837</v>
      </c>
      <c r="Q30" s="157">
        <f>IF(RES_hhdet_fec!Q30=0,0,RES_hhdet_fec!Q30/0.086*1000000/RES_hhdet_num!Q$24)</f>
        <v>3621.2115136327675</v>
      </c>
    </row>
    <row r="31" spans="1:17" ht="12" customHeight="1" x14ac:dyDescent="0.25">
      <c r="A31" s="167" t="s">
        <v>169</v>
      </c>
      <c r="B31" s="132">
        <f>IF(RES_hhdet_fec!B31=0,0,RES_hhdet_fec!B31/0.086*1000000/RES_hhdet_num!B31)</f>
        <v>4032.1039414445991</v>
      </c>
      <c r="C31" s="132">
        <f>IF(RES_hhdet_fec!C31=0,0,RES_hhdet_fec!C31/0.086*1000000/RES_hhdet_num!C31)</f>
        <v>3999.0006868707073</v>
      </c>
      <c r="D31" s="132">
        <f>IF(RES_hhdet_fec!D31=0,0,RES_hhdet_fec!D31/0.086*1000000/RES_hhdet_num!D31)</f>
        <v>3965.6121526049146</v>
      </c>
      <c r="E31" s="132">
        <f>IF(RES_hhdet_fec!E31=0,0,RES_hhdet_fec!E31/0.086*1000000/RES_hhdet_num!E31)</f>
        <v>3942.2201221844934</v>
      </c>
      <c r="F31" s="132">
        <f>IF(RES_hhdet_fec!F31=0,0,RES_hhdet_fec!F31/0.086*1000000/RES_hhdet_num!F31)</f>
        <v>3929.7846138170366</v>
      </c>
      <c r="G31" s="132">
        <f>IF(RES_hhdet_fec!G31=0,0,RES_hhdet_fec!G31/0.086*1000000/RES_hhdet_num!G31)</f>
        <v>3919.7135042747486</v>
      </c>
      <c r="H31" s="132">
        <f>IF(RES_hhdet_fec!H31=0,0,RES_hhdet_fec!H31/0.086*1000000/RES_hhdet_num!H31)</f>
        <v>3937.7771176459983</v>
      </c>
      <c r="I31" s="132">
        <f>IF(RES_hhdet_fec!I31=0,0,RES_hhdet_fec!I31/0.086*1000000/RES_hhdet_num!I31)</f>
        <v>3895.2544062015063</v>
      </c>
      <c r="J31" s="132">
        <f>IF(RES_hhdet_fec!J31=0,0,RES_hhdet_fec!J31/0.086*1000000/RES_hhdet_num!J31)</f>
        <v>3884.2606986497981</v>
      </c>
      <c r="K31" s="132">
        <f>IF(RES_hhdet_fec!K31=0,0,RES_hhdet_fec!K31/0.086*1000000/RES_hhdet_num!K31)</f>
        <v>3856.3262880933507</v>
      </c>
      <c r="L31" s="132">
        <f>IF(RES_hhdet_fec!L31=0,0,RES_hhdet_fec!L31/0.086*1000000/RES_hhdet_num!L31)</f>
        <v>3841.1431055937933</v>
      </c>
      <c r="M31" s="132">
        <f>IF(RES_hhdet_fec!M31=0,0,RES_hhdet_fec!M31/0.086*1000000/RES_hhdet_num!M31)</f>
        <v>3831.0740460071343</v>
      </c>
      <c r="N31" s="132">
        <f>IF(RES_hhdet_fec!N31=0,0,RES_hhdet_fec!N31/0.086*1000000/RES_hhdet_num!N31)</f>
        <v>3816.4885338569161</v>
      </c>
      <c r="O31" s="132">
        <f>IF(RES_hhdet_fec!O31=0,0,RES_hhdet_fec!O31/0.086*1000000/RES_hhdet_num!O31)</f>
        <v>3811.795014220163</v>
      </c>
      <c r="P31" s="132">
        <f>IF(RES_hhdet_fec!P31=0,0,RES_hhdet_fec!P31/0.086*1000000/RES_hhdet_num!P31)</f>
        <v>3792.3457086481981</v>
      </c>
      <c r="Q31" s="132">
        <f>IF(RES_hhdet_fec!Q31=0,0,RES_hhdet_fec!Q31/0.086*1000000/RES_hhdet_num!Q31)</f>
        <v>3748.3030143880574</v>
      </c>
    </row>
    <row r="32" spans="1:17" ht="12" customHeight="1" x14ac:dyDescent="0.25">
      <c r="A32" s="167" t="s">
        <v>168</v>
      </c>
      <c r="B32" s="132">
        <f>IF(RES_hhdet_fec!B32=0,0,RES_hhdet_fec!B32/0.086*1000000/RES_hhdet_num!B32)</f>
        <v>3354.8204868236089</v>
      </c>
      <c r="C32" s="132">
        <f>IF(RES_hhdet_fec!C32=0,0,RES_hhdet_fec!C32/0.086*1000000/RES_hhdet_num!C32)</f>
        <v>3448.7195745082781</v>
      </c>
      <c r="D32" s="132">
        <f>IF(RES_hhdet_fec!D32=0,0,RES_hhdet_fec!D32/0.086*1000000/RES_hhdet_num!D32)</f>
        <v>3315.225252617553</v>
      </c>
      <c r="E32" s="132">
        <f>IF(RES_hhdet_fec!E32=0,0,RES_hhdet_fec!E32/0.086*1000000/RES_hhdet_num!E32)</f>
        <v>3310.2174353103319</v>
      </c>
      <c r="F32" s="132">
        <f>IF(RES_hhdet_fec!F32=0,0,RES_hhdet_fec!F32/0.086*1000000/RES_hhdet_num!F32)</f>
        <v>3299.8979543188289</v>
      </c>
      <c r="G32" s="132">
        <f>IF(RES_hhdet_fec!G32=0,0,RES_hhdet_fec!G32/0.086*1000000/RES_hhdet_num!G32)</f>
        <v>3299.9272254335278</v>
      </c>
      <c r="H32" s="132">
        <f>IF(RES_hhdet_fec!H32=0,0,RES_hhdet_fec!H32/0.086*1000000/RES_hhdet_num!H32)</f>
        <v>3322.6245988582427</v>
      </c>
      <c r="I32" s="132">
        <f>IF(RES_hhdet_fec!I32=0,0,RES_hhdet_fec!I32/0.086*1000000/RES_hhdet_num!I32)</f>
        <v>3295.7964473890283</v>
      </c>
      <c r="J32" s="132">
        <f>IF(RES_hhdet_fec!J32=0,0,RES_hhdet_fec!J32/0.086*1000000/RES_hhdet_num!J32)</f>
        <v>3296.3544231572182</v>
      </c>
      <c r="K32" s="132">
        <f>IF(RES_hhdet_fec!K32=0,0,RES_hhdet_fec!K32/0.086*1000000/RES_hhdet_num!K32)</f>
        <v>3281.9326676920127</v>
      </c>
      <c r="L32" s="132">
        <f>IF(RES_hhdet_fec!L32=0,0,RES_hhdet_fec!L32/0.086*1000000/RES_hhdet_num!L32)</f>
        <v>3276.1449965960855</v>
      </c>
      <c r="M32" s="132">
        <f>IF(RES_hhdet_fec!M32=0,0,RES_hhdet_fec!M32/0.086*1000000/RES_hhdet_num!M32)</f>
        <v>3268.3518994450183</v>
      </c>
      <c r="N32" s="132">
        <f>IF(RES_hhdet_fec!N32=0,0,RES_hhdet_fec!N32/0.086*1000000/RES_hhdet_num!N32)</f>
        <v>3257.9147098585172</v>
      </c>
      <c r="O32" s="132">
        <f>IF(RES_hhdet_fec!O32=0,0,RES_hhdet_fec!O32/0.086*1000000/RES_hhdet_num!O32)</f>
        <v>3256.1034223790357</v>
      </c>
      <c r="P32" s="132">
        <f>IF(RES_hhdet_fec!P32=0,0,RES_hhdet_fec!P32/0.086*1000000/RES_hhdet_num!P32)</f>
        <v>3241.265075163205</v>
      </c>
      <c r="Q32" s="132">
        <f>IF(RES_hhdet_fec!Q32=0,0,RES_hhdet_fec!Q32/0.086*1000000/RES_hhdet_num!Q32)</f>
        <v>3205.6824598957401</v>
      </c>
    </row>
    <row r="33" spans="1:17" ht="12" customHeight="1" x14ac:dyDescent="0.25">
      <c r="A33" s="166" t="s">
        <v>57</v>
      </c>
      <c r="B33" s="165">
        <f>IF(RES_hhdet_fec!B33=0,0,RES_hhdet_fec!B33/0.086*1000000/RES_hhdet_num!B32)</f>
        <v>2620.867561939458</v>
      </c>
      <c r="C33" s="165">
        <f>IF(RES_hhdet_fec!C33=0,0,RES_hhdet_fec!C33/0.086*1000000/RES_hhdet_num!C32)</f>
        <v>2839.2904876768212</v>
      </c>
      <c r="D33" s="165">
        <f>IF(RES_hhdet_fec!D33=0,0,RES_hhdet_fec!D33/0.086*1000000/RES_hhdet_num!D32)</f>
        <v>2577.6478991926151</v>
      </c>
      <c r="E33" s="165">
        <f>IF(RES_hhdet_fec!E33=0,0,RES_hhdet_fec!E33/0.086*1000000/RES_hhdet_num!E32)</f>
        <v>2578.2119599093753</v>
      </c>
      <c r="F33" s="165">
        <f>IF(RES_hhdet_fec!F33=0,0,RES_hhdet_fec!F33/0.086*1000000/RES_hhdet_num!F32)</f>
        <v>2554.3599989815234</v>
      </c>
      <c r="G33" s="165">
        <f>IF(RES_hhdet_fec!G33=0,0,RES_hhdet_fec!G33/0.086*1000000/RES_hhdet_num!G32)</f>
        <v>2547.8137777786001</v>
      </c>
      <c r="H33" s="165">
        <f>IF(RES_hhdet_fec!H33=0,0,RES_hhdet_fec!H33/0.086*1000000/RES_hhdet_num!H32)</f>
        <v>2559.555126469912</v>
      </c>
      <c r="I33" s="165">
        <f>IF(RES_hhdet_fec!I33=0,0,RES_hhdet_fec!I33/0.086*1000000/RES_hhdet_num!I32)</f>
        <v>2531.915364031051</v>
      </c>
      <c r="J33" s="165">
        <f>IF(RES_hhdet_fec!J33=0,0,RES_hhdet_fec!J33/0.086*1000000/RES_hhdet_num!J32)</f>
        <v>2524.7694541223664</v>
      </c>
      <c r="K33" s="165">
        <f>IF(RES_hhdet_fec!K33=0,0,RES_hhdet_fec!K33/0.086*1000000/RES_hhdet_num!K32)</f>
        <v>2506.6120872606944</v>
      </c>
      <c r="L33" s="165">
        <f>IF(RES_hhdet_fec!L33=0,0,RES_hhdet_fec!L33/0.086*1000000/RES_hhdet_num!L32)</f>
        <v>2496.7430186359675</v>
      </c>
      <c r="M33" s="165">
        <f>IF(RES_hhdet_fec!M33=0,0,RES_hhdet_fec!M33/0.086*1000000/RES_hhdet_num!M32)</f>
        <v>2490.1981299046388</v>
      </c>
      <c r="N33" s="165">
        <f>IF(RES_hhdet_fec!N33=0,0,RES_hhdet_fec!N33/0.086*1000000/RES_hhdet_num!N32)</f>
        <v>2480.7175470069938</v>
      </c>
      <c r="O33" s="165">
        <f>IF(RES_hhdet_fec!O33=0,0,RES_hhdet_fec!O33/0.086*1000000/RES_hhdet_num!O32)</f>
        <v>2477.6667592431058</v>
      </c>
      <c r="P33" s="165">
        <f>IF(RES_hhdet_fec!P33=0,0,RES_hhdet_fec!P33/0.086*1000000/RES_hhdet_num!P32)</f>
        <v>2465.0247106213269</v>
      </c>
      <c r="Q33" s="165">
        <f>IF(RES_hhdet_fec!Q33=0,0,RES_hhdet_fec!Q33/0.086*1000000/RES_hhdet_num!Q32)</f>
        <v>2436.3969593522347</v>
      </c>
    </row>
    <row r="34" spans="1:17" ht="12" customHeight="1" x14ac:dyDescent="0.25">
      <c r="A34" s="147" t="s">
        <v>59</v>
      </c>
      <c r="B34" s="164">
        <f>IF(RES_hhdet_fec!B34=0,0,RES_hhdet_fec!B34/0.086*1000000/RES_hhdet_num!B32)</f>
        <v>733.95292488415112</v>
      </c>
      <c r="C34" s="164">
        <f>IF(RES_hhdet_fec!C34=0,0,RES_hhdet_fec!C34/0.086*1000000/RES_hhdet_num!C32)</f>
        <v>609.4290868314564</v>
      </c>
      <c r="D34" s="164">
        <f>IF(RES_hhdet_fec!D34=0,0,RES_hhdet_fec!D34/0.086*1000000/RES_hhdet_num!D32)</f>
        <v>737.57735342493777</v>
      </c>
      <c r="E34" s="164">
        <f>IF(RES_hhdet_fec!E34=0,0,RES_hhdet_fec!E34/0.086*1000000/RES_hhdet_num!E32)</f>
        <v>732.00547540095602</v>
      </c>
      <c r="F34" s="164">
        <f>IF(RES_hhdet_fec!F34=0,0,RES_hhdet_fec!F34/0.086*1000000/RES_hhdet_num!F32)</f>
        <v>745.53795533730602</v>
      </c>
      <c r="G34" s="164">
        <f>IF(RES_hhdet_fec!G34=0,0,RES_hhdet_fec!G34/0.086*1000000/RES_hhdet_num!G32)</f>
        <v>752.11344765492811</v>
      </c>
      <c r="H34" s="164">
        <f>IF(RES_hhdet_fec!H34=0,0,RES_hhdet_fec!H34/0.086*1000000/RES_hhdet_num!H32)</f>
        <v>763.06947238833118</v>
      </c>
      <c r="I34" s="164">
        <f>IF(RES_hhdet_fec!I34=0,0,RES_hhdet_fec!I34/0.086*1000000/RES_hhdet_num!I32)</f>
        <v>763.88108335797745</v>
      </c>
      <c r="J34" s="164">
        <f>IF(RES_hhdet_fec!J34=0,0,RES_hhdet_fec!J34/0.086*1000000/RES_hhdet_num!J32)</f>
        <v>771.58496903485138</v>
      </c>
      <c r="K34" s="164">
        <f>IF(RES_hhdet_fec!K34=0,0,RES_hhdet_fec!K34/0.086*1000000/RES_hhdet_num!K32)</f>
        <v>775.32058043131815</v>
      </c>
      <c r="L34" s="164">
        <f>IF(RES_hhdet_fec!L34=0,0,RES_hhdet_fec!L34/0.086*1000000/RES_hhdet_num!L32)</f>
        <v>779.40197796011796</v>
      </c>
      <c r="M34" s="164">
        <f>IF(RES_hhdet_fec!M34=0,0,RES_hhdet_fec!M34/0.086*1000000/RES_hhdet_num!M32)</f>
        <v>778.15376954037924</v>
      </c>
      <c r="N34" s="164">
        <f>IF(RES_hhdet_fec!N34=0,0,RES_hhdet_fec!N34/0.086*1000000/RES_hhdet_num!N32)</f>
        <v>777.19716285152424</v>
      </c>
      <c r="O34" s="164">
        <f>IF(RES_hhdet_fec!O34=0,0,RES_hhdet_fec!O34/0.086*1000000/RES_hhdet_num!O32)</f>
        <v>778.43666313593019</v>
      </c>
      <c r="P34" s="164">
        <f>IF(RES_hhdet_fec!P34=0,0,RES_hhdet_fec!P34/0.086*1000000/RES_hhdet_num!P32)</f>
        <v>776.24036454187819</v>
      </c>
      <c r="Q34" s="164">
        <f>IF(RES_hhdet_fec!Q34=0,0,RES_hhdet_fec!Q34/0.086*1000000/RES_hhdet_num!Q32)</f>
        <v>769.2855005435058</v>
      </c>
    </row>
    <row r="35" spans="1:17" ht="12" customHeight="1" x14ac:dyDescent="0.25">
      <c r="A35" s="163" t="s">
        <v>142</v>
      </c>
      <c r="B35" s="162">
        <f>IF(RES_hhdet_fec!B35=0,0,RES_hhdet_fec!B35/0.086*1000000/RES_hhdet_num!B35)</f>
        <v>3547.3221668459137</v>
      </c>
      <c r="C35" s="162">
        <f>IF(RES_hhdet_fec!C35=0,0,RES_hhdet_fec!C35/0.086*1000000/RES_hhdet_num!C35)</f>
        <v>3625.252038830301</v>
      </c>
      <c r="D35" s="162">
        <f>IF(RES_hhdet_fec!D35=0,0,RES_hhdet_fec!D35/0.086*1000000/RES_hhdet_num!D35)</f>
        <v>3381.9619900307816</v>
      </c>
      <c r="E35" s="162">
        <f>IF(RES_hhdet_fec!E35=0,0,RES_hhdet_fec!E35/0.086*1000000/RES_hhdet_num!E35)</f>
        <v>3439.5603357229693</v>
      </c>
      <c r="F35" s="162">
        <f>IF(RES_hhdet_fec!F35=0,0,RES_hhdet_fec!F35/0.086*1000000/RES_hhdet_num!F35)</f>
        <v>3557.1580395718543</v>
      </c>
      <c r="G35" s="162">
        <f>IF(RES_hhdet_fec!G35=0,0,RES_hhdet_fec!G35/0.086*1000000/RES_hhdet_num!G35)</f>
        <v>3506.0740065490404</v>
      </c>
      <c r="H35" s="162">
        <f>IF(RES_hhdet_fec!H35=0,0,RES_hhdet_fec!H35/0.086*1000000/RES_hhdet_num!H35)</f>
        <v>3755.0762044592143</v>
      </c>
      <c r="I35" s="162">
        <f>IF(RES_hhdet_fec!I35=0,0,RES_hhdet_fec!I35/0.086*1000000/RES_hhdet_num!I35)</f>
        <v>3571.7585860861232</v>
      </c>
      <c r="J35" s="162">
        <f>IF(RES_hhdet_fec!J35=0,0,RES_hhdet_fec!J35/0.086*1000000/RES_hhdet_num!J35)</f>
        <v>3622.9493839246916</v>
      </c>
      <c r="K35" s="162">
        <f>IF(RES_hhdet_fec!K35=0,0,RES_hhdet_fec!K35/0.086*1000000/RES_hhdet_num!K35)</f>
        <v>3213.0655668343352</v>
      </c>
      <c r="L35" s="162">
        <f>IF(RES_hhdet_fec!L35=0,0,RES_hhdet_fec!L35/0.086*1000000/RES_hhdet_num!L35)</f>
        <v>3400.667828938062</v>
      </c>
      <c r="M35" s="162">
        <f>IF(RES_hhdet_fec!M35=0,0,RES_hhdet_fec!M35/0.086*1000000/RES_hhdet_num!M35)</f>
        <v>3399.6207288790397</v>
      </c>
      <c r="N35" s="162">
        <f>IF(RES_hhdet_fec!N35=0,0,RES_hhdet_fec!N35/0.086*1000000/RES_hhdet_num!N35)</f>
        <v>3334.2870246363896</v>
      </c>
      <c r="O35" s="162">
        <f>IF(RES_hhdet_fec!O35=0,0,RES_hhdet_fec!O35/0.086*1000000/RES_hhdet_num!O35)</f>
        <v>3523.9620736651314</v>
      </c>
      <c r="P35" s="162">
        <f>IF(RES_hhdet_fec!P35=0,0,RES_hhdet_fec!P35/0.086*1000000/RES_hhdet_num!P35)</f>
        <v>3529.4622080772392</v>
      </c>
      <c r="Q35" s="162">
        <f>IF(RES_hhdet_fec!Q35=0,0,RES_hhdet_fec!Q35/0.086*1000000/RES_hhdet_num!Q35)</f>
        <v>3660.5058803046736</v>
      </c>
    </row>
    <row r="36" spans="1:17" ht="12" customHeight="1" x14ac:dyDescent="0.25">
      <c r="A36" s="161" t="s">
        <v>141</v>
      </c>
      <c r="B36" s="160">
        <f>IF(RES_hhdet_fec!B36=0,0,RES_hhdet_fec!B36/0.086*1000000/RES_hhdet_num!B36)</f>
        <v>3039.7123333342006</v>
      </c>
      <c r="C36" s="160">
        <f>IF(RES_hhdet_fec!C36=0,0,RES_hhdet_fec!C36/0.086*1000000/RES_hhdet_num!C36)</f>
        <v>3183.358034400042</v>
      </c>
      <c r="D36" s="160">
        <f>IF(RES_hhdet_fec!D36=0,0,RES_hhdet_fec!D36/0.086*1000000/RES_hhdet_num!D36)</f>
        <v>2935.8526469444232</v>
      </c>
      <c r="E36" s="160">
        <f>IF(RES_hhdet_fec!E36=0,0,RES_hhdet_fec!E36/0.086*1000000/RES_hhdet_num!E36)</f>
        <v>2981.4779349642508</v>
      </c>
      <c r="F36" s="160">
        <f>IF(RES_hhdet_fec!F36=0,0,RES_hhdet_fec!F36/0.086*1000000/RES_hhdet_num!F36)</f>
        <v>3057.6906810593955</v>
      </c>
      <c r="G36" s="160">
        <f>IF(RES_hhdet_fec!G36=0,0,RES_hhdet_fec!G36/0.086*1000000/RES_hhdet_num!G36)</f>
        <v>3031.0615519118674</v>
      </c>
      <c r="H36" s="160">
        <f>IF(RES_hhdet_fec!H36=0,0,RES_hhdet_fec!H36/0.086*1000000/RES_hhdet_num!H36)</f>
        <v>3203.869005286801</v>
      </c>
      <c r="I36" s="160">
        <f>IF(RES_hhdet_fec!I36=0,0,RES_hhdet_fec!I36/0.086*1000000/RES_hhdet_num!I36)</f>
        <v>3085.524164314038</v>
      </c>
      <c r="J36" s="160">
        <f>IF(RES_hhdet_fec!J36=0,0,RES_hhdet_fec!J36/0.086*1000000/RES_hhdet_num!J36)</f>
        <v>3126.5020685858958</v>
      </c>
      <c r="K36" s="160">
        <f>IF(RES_hhdet_fec!K36=0,0,RES_hhdet_fec!K36/0.086*1000000/RES_hhdet_num!K36)</f>
        <v>2863.8131988736523</v>
      </c>
      <c r="L36" s="160">
        <f>IF(RES_hhdet_fec!L36=0,0,RES_hhdet_fec!L36/0.086*1000000/RES_hhdet_num!L36)</f>
        <v>2989.8360667698644</v>
      </c>
      <c r="M36" s="160">
        <f>IF(RES_hhdet_fec!M36=0,0,RES_hhdet_fec!M36/0.086*1000000/RES_hhdet_num!M36)</f>
        <v>2987.9072433117544</v>
      </c>
      <c r="N36" s="160">
        <f>IF(RES_hhdet_fec!N36=0,0,RES_hhdet_fec!N36/0.086*1000000/RES_hhdet_num!N36)</f>
        <v>2944.4837288651765</v>
      </c>
      <c r="O36" s="160">
        <f>IF(RES_hhdet_fec!O36=0,0,RES_hhdet_fec!O36/0.086*1000000/RES_hhdet_num!O36)</f>
        <v>3069.0120110182625</v>
      </c>
      <c r="P36" s="160">
        <f>IF(RES_hhdet_fec!P36=0,0,RES_hhdet_fec!P36/0.086*1000000/RES_hhdet_num!P36)</f>
        <v>3070.3907997920842</v>
      </c>
      <c r="Q36" s="160">
        <f>IF(RES_hhdet_fec!Q36=0,0,RES_hhdet_fec!Q36/0.086*1000000/RES_hhdet_num!Q36)</f>
        <v>3148.6143227415414</v>
      </c>
    </row>
    <row r="37" spans="1:17" ht="12" customHeight="1" x14ac:dyDescent="0.25">
      <c r="A37" s="148" t="s">
        <v>60</v>
      </c>
      <c r="B37" s="156">
        <f>IF(RES_hhdet_fec!B37=0,0,RES_hhdet_fec!B37/0.086*1000000/RES_hhdet_num!B36)</f>
        <v>2305.7594084500497</v>
      </c>
      <c r="C37" s="156">
        <f>IF(RES_hhdet_fec!C37=0,0,RES_hhdet_fec!C37/0.086*1000000/RES_hhdet_num!C36)</f>
        <v>2573.928947568586</v>
      </c>
      <c r="D37" s="156">
        <f>IF(RES_hhdet_fec!D37=0,0,RES_hhdet_fec!D37/0.086*1000000/RES_hhdet_num!D36)</f>
        <v>2198.2752935194867</v>
      </c>
      <c r="E37" s="156">
        <f>IF(RES_hhdet_fec!E37=0,0,RES_hhdet_fec!E37/0.086*1000000/RES_hhdet_num!E36)</f>
        <v>2249.4724595632952</v>
      </c>
      <c r="F37" s="156">
        <f>IF(RES_hhdet_fec!F37=0,0,RES_hhdet_fec!F37/0.086*1000000/RES_hhdet_num!F36)</f>
        <v>2312.1527257220891</v>
      </c>
      <c r="G37" s="156">
        <f>IF(RES_hhdet_fec!G37=0,0,RES_hhdet_fec!G37/0.086*1000000/RES_hhdet_num!G36)</f>
        <v>2278.94810425694</v>
      </c>
      <c r="H37" s="156">
        <f>IF(RES_hhdet_fec!H37=0,0,RES_hhdet_fec!H37/0.086*1000000/RES_hhdet_num!H36)</f>
        <v>2440.7995328984703</v>
      </c>
      <c r="I37" s="156">
        <f>IF(RES_hhdet_fec!I37=0,0,RES_hhdet_fec!I37/0.086*1000000/RES_hhdet_num!I36)</f>
        <v>2321.6430809560616</v>
      </c>
      <c r="J37" s="156">
        <f>IF(RES_hhdet_fec!J37=0,0,RES_hhdet_fec!J37/0.086*1000000/RES_hhdet_num!J36)</f>
        <v>2354.9170995510458</v>
      </c>
      <c r="K37" s="156">
        <f>IF(RES_hhdet_fec!K37=0,0,RES_hhdet_fec!K37/0.086*1000000/RES_hhdet_num!K36)</f>
        <v>2088.4926184423343</v>
      </c>
      <c r="L37" s="156">
        <f>IF(RES_hhdet_fec!L37=0,0,RES_hhdet_fec!L37/0.086*1000000/RES_hhdet_num!L36)</f>
        <v>2210.4340888097454</v>
      </c>
      <c r="M37" s="156">
        <f>IF(RES_hhdet_fec!M37=0,0,RES_hhdet_fec!M37/0.086*1000000/RES_hhdet_num!M36)</f>
        <v>2209.753473771375</v>
      </c>
      <c r="N37" s="156">
        <f>IF(RES_hhdet_fec!N37=0,0,RES_hhdet_fec!N37/0.086*1000000/RES_hhdet_num!N36)</f>
        <v>2167.2865660136526</v>
      </c>
      <c r="O37" s="156">
        <f>IF(RES_hhdet_fec!O37=0,0,RES_hhdet_fec!O37/0.086*1000000/RES_hhdet_num!O36)</f>
        <v>2290.5753478823322</v>
      </c>
      <c r="P37" s="156">
        <f>IF(RES_hhdet_fec!P37=0,0,RES_hhdet_fec!P37/0.086*1000000/RES_hhdet_num!P36)</f>
        <v>2294.1504352502066</v>
      </c>
      <c r="Q37" s="156">
        <f>IF(RES_hhdet_fec!Q37=0,0,RES_hhdet_fec!Q37/0.086*1000000/RES_hhdet_num!Q36)</f>
        <v>2379.3288221980351</v>
      </c>
    </row>
    <row r="38" spans="1:17" ht="12" customHeight="1" x14ac:dyDescent="0.25">
      <c r="A38" s="148" t="s">
        <v>59</v>
      </c>
      <c r="B38" s="156">
        <f>IF(RES_hhdet_fec!B38=0,0,RES_hhdet_fec!B38/0.086*1000000/RES_hhdet_num!B36)</f>
        <v>733.952924884151</v>
      </c>
      <c r="C38" s="156">
        <f>IF(RES_hhdet_fec!C38=0,0,RES_hhdet_fec!C38/0.086*1000000/RES_hhdet_num!C36)</f>
        <v>609.4290868314564</v>
      </c>
      <c r="D38" s="156">
        <f>IF(RES_hhdet_fec!D38=0,0,RES_hhdet_fec!D38/0.086*1000000/RES_hhdet_num!D36)</f>
        <v>737.57735342493697</v>
      </c>
      <c r="E38" s="156">
        <f>IF(RES_hhdet_fec!E38=0,0,RES_hhdet_fec!E38/0.086*1000000/RES_hhdet_num!E36)</f>
        <v>732.00547540095602</v>
      </c>
      <c r="F38" s="156">
        <f>IF(RES_hhdet_fec!F38=0,0,RES_hhdet_fec!F38/0.086*1000000/RES_hhdet_num!F36)</f>
        <v>745.53795533730624</v>
      </c>
      <c r="G38" s="156">
        <f>IF(RES_hhdet_fec!G38=0,0,RES_hhdet_fec!G38/0.086*1000000/RES_hhdet_num!G36)</f>
        <v>752.11344765492754</v>
      </c>
      <c r="H38" s="156">
        <f>IF(RES_hhdet_fec!H38=0,0,RES_hhdet_fec!H38/0.086*1000000/RES_hhdet_num!H36)</f>
        <v>763.0694723883305</v>
      </c>
      <c r="I38" s="156">
        <f>IF(RES_hhdet_fec!I38=0,0,RES_hhdet_fec!I38/0.086*1000000/RES_hhdet_num!I36)</f>
        <v>763.88108335797642</v>
      </c>
      <c r="J38" s="156">
        <f>IF(RES_hhdet_fec!J38=0,0,RES_hhdet_fec!J38/0.086*1000000/RES_hhdet_num!J36)</f>
        <v>771.58496903485025</v>
      </c>
      <c r="K38" s="156">
        <f>IF(RES_hhdet_fec!K38=0,0,RES_hhdet_fec!K38/0.086*1000000/RES_hhdet_num!K36)</f>
        <v>775.32058043131804</v>
      </c>
      <c r="L38" s="156">
        <f>IF(RES_hhdet_fec!L38=0,0,RES_hhdet_fec!L38/0.086*1000000/RES_hhdet_num!L36)</f>
        <v>779.4019779601191</v>
      </c>
      <c r="M38" s="156">
        <f>IF(RES_hhdet_fec!M38=0,0,RES_hhdet_fec!M38/0.086*1000000/RES_hhdet_num!M36)</f>
        <v>778.15376954037947</v>
      </c>
      <c r="N38" s="156">
        <f>IF(RES_hhdet_fec!N38=0,0,RES_hhdet_fec!N38/0.086*1000000/RES_hhdet_num!N36)</f>
        <v>777.19716285152435</v>
      </c>
      <c r="O38" s="156">
        <f>IF(RES_hhdet_fec!O38=0,0,RES_hhdet_fec!O38/0.086*1000000/RES_hhdet_num!O36)</f>
        <v>778.43666313593019</v>
      </c>
      <c r="P38" s="156">
        <f>IF(RES_hhdet_fec!P38=0,0,RES_hhdet_fec!P38/0.086*1000000/RES_hhdet_num!P36)</f>
        <v>776.24036454187797</v>
      </c>
      <c r="Q38" s="156">
        <f>IF(RES_hhdet_fec!Q38=0,0,RES_hhdet_fec!Q38/0.086*1000000/RES_hhdet_num!Q36)</f>
        <v>769.28550054350558</v>
      </c>
    </row>
    <row r="39" spans="1:17" ht="12" customHeight="1" x14ac:dyDescent="0.25">
      <c r="A39" s="158" t="s">
        <v>62</v>
      </c>
      <c r="B39" s="157">
        <f>IF(RES_hhdet_fec!B39=0,0,RES_hhdet_fec!B39/0.086*1000000/RES_hhdet_num!B$24)</f>
        <v>905.47952454045446</v>
      </c>
      <c r="C39" s="157">
        <f>IF(RES_hhdet_fec!C39=0,0,RES_hhdet_fec!C39/0.086*1000000/RES_hhdet_num!C$24)</f>
        <v>932.47842667148007</v>
      </c>
      <c r="D39" s="157">
        <f>IF(RES_hhdet_fec!D39=0,0,RES_hhdet_fec!D39/0.086*1000000/RES_hhdet_num!D$24)</f>
        <v>896.07122815667037</v>
      </c>
      <c r="E39" s="157">
        <f>IF(RES_hhdet_fec!E39=0,0,RES_hhdet_fec!E39/0.086*1000000/RES_hhdet_num!E$24)</f>
        <v>908.90300360683295</v>
      </c>
      <c r="F39" s="157">
        <f>IF(RES_hhdet_fec!F39=0,0,RES_hhdet_fec!F39/0.086*1000000/RES_hhdet_num!F$24)</f>
        <v>939.6795613411374</v>
      </c>
      <c r="G39" s="157">
        <f>IF(RES_hhdet_fec!G39=0,0,RES_hhdet_fec!G39/0.086*1000000/RES_hhdet_num!G$24)</f>
        <v>934.01256554930058</v>
      </c>
      <c r="H39" s="157">
        <f>IF(RES_hhdet_fec!H39=0,0,RES_hhdet_fec!H39/0.086*1000000/RES_hhdet_num!H$24)</f>
        <v>971.46391963085398</v>
      </c>
      <c r="I39" s="157">
        <f>IF(RES_hhdet_fec!I39=0,0,RES_hhdet_fec!I39/0.086*1000000/RES_hhdet_num!I$24)</f>
        <v>949.12297260795799</v>
      </c>
      <c r="J39" s="157">
        <f>IF(RES_hhdet_fec!J39=0,0,RES_hhdet_fec!J39/0.086*1000000/RES_hhdet_num!J$24)</f>
        <v>948.97670233374379</v>
      </c>
      <c r="K39" s="157">
        <f>IF(RES_hhdet_fec!K39=0,0,RES_hhdet_fec!K39/0.086*1000000/RES_hhdet_num!K$24)</f>
        <v>873.12513012598072</v>
      </c>
      <c r="L39" s="157">
        <f>IF(RES_hhdet_fec!L39=0,0,RES_hhdet_fec!L39/0.086*1000000/RES_hhdet_num!L$24)</f>
        <v>918.55812792900224</v>
      </c>
      <c r="M39" s="157">
        <f>IF(RES_hhdet_fec!M39=0,0,RES_hhdet_fec!M39/0.086*1000000/RES_hhdet_num!M$24)</f>
        <v>899.30878013044219</v>
      </c>
      <c r="N39" s="157">
        <f>IF(RES_hhdet_fec!N39=0,0,RES_hhdet_fec!N39/0.086*1000000/RES_hhdet_num!N$24)</f>
        <v>884.52974160248345</v>
      </c>
      <c r="O39" s="157">
        <f>IF(RES_hhdet_fec!O39=0,0,RES_hhdet_fec!O39/0.086*1000000/RES_hhdet_num!O$24)</f>
        <v>1008.3596041662159</v>
      </c>
      <c r="P39" s="157">
        <f>IF(RES_hhdet_fec!P39=0,0,RES_hhdet_fec!P39/0.086*1000000/RES_hhdet_num!P$24)</f>
        <v>1003.3672665141702</v>
      </c>
      <c r="Q39" s="157">
        <f>IF(RES_hhdet_fec!Q39=0,0,RES_hhdet_fec!Q39/0.086*1000000/RES_hhdet_num!Q$24)</f>
        <v>1040.6917595994307</v>
      </c>
    </row>
    <row r="40" spans="1:17" ht="12" customHeight="1" x14ac:dyDescent="0.25">
      <c r="A40" s="23" t="s">
        <v>57</v>
      </c>
      <c r="B40" s="156">
        <f>IF(RES_hhdet_fec!B40=0,0,RES_hhdet_fec!B40/0.086*1000000/RES_hhdet_num!B40)</f>
        <v>1438.7986933080294</v>
      </c>
      <c r="C40" s="156">
        <f>IF(RES_hhdet_fec!C40=0,0,RES_hhdet_fec!C40/0.086*1000000/RES_hhdet_num!C40)</f>
        <v>1411.0296915942511</v>
      </c>
      <c r="D40" s="156">
        <f>IF(RES_hhdet_fec!D40=0,0,RES_hhdet_fec!D40/0.086*1000000/RES_hhdet_num!D40)</f>
        <v>1443.141036963882</v>
      </c>
      <c r="E40" s="156">
        <f>IF(RES_hhdet_fec!E40=0,0,RES_hhdet_fec!E40/0.086*1000000/RES_hhdet_num!E40)</f>
        <v>1412.7383080221978</v>
      </c>
      <c r="F40" s="156">
        <f>IF(RES_hhdet_fec!F40=0,0,RES_hhdet_fec!F40/0.086*1000000/RES_hhdet_num!F40)</f>
        <v>1399.9503742790941</v>
      </c>
      <c r="G40" s="156">
        <f>IF(RES_hhdet_fec!G40=0,0,RES_hhdet_fec!G40/0.086*1000000/RES_hhdet_num!G40)</f>
        <v>1381.2605673287337</v>
      </c>
      <c r="H40" s="156">
        <f>IF(RES_hhdet_fec!H40=0,0,RES_hhdet_fec!H40/0.086*1000000/RES_hhdet_num!H40)</f>
        <v>1333.9816141463048</v>
      </c>
      <c r="I40" s="156">
        <f>IF(RES_hhdet_fec!I40=0,0,RES_hhdet_fec!I40/0.086*1000000/RES_hhdet_num!I40)</f>
        <v>1406.7819097495853</v>
      </c>
      <c r="J40" s="156">
        <f>IF(RES_hhdet_fec!J40=0,0,RES_hhdet_fec!J40/0.086*1000000/RES_hhdet_num!J40)</f>
        <v>1377.7134630433609</v>
      </c>
      <c r="K40" s="156">
        <f>IF(RES_hhdet_fec!K40=0,0,RES_hhdet_fec!K40/0.086*1000000/RES_hhdet_num!K40)</f>
        <v>1442.0557680639574</v>
      </c>
      <c r="L40" s="156">
        <f>IF(RES_hhdet_fec!L40=0,0,RES_hhdet_fec!L40/0.086*1000000/RES_hhdet_num!L40)</f>
        <v>1391.6658193844162</v>
      </c>
      <c r="M40" s="156">
        <f>IF(RES_hhdet_fec!M40=0,0,RES_hhdet_fec!M40/0.086*1000000/RES_hhdet_num!M40)</f>
        <v>1391.0479852780022</v>
      </c>
      <c r="N40" s="156">
        <f>IF(RES_hhdet_fec!N40=0,0,RES_hhdet_fec!N40/0.086*1000000/RES_hhdet_num!N40)</f>
        <v>1422.2234152692029</v>
      </c>
      <c r="O40" s="156">
        <f>IF(RES_hhdet_fec!O40=0,0,RES_hhdet_fec!O40/0.086*1000000/RES_hhdet_num!O40)</f>
        <v>1386.8859096573131</v>
      </c>
      <c r="P40" s="156">
        <f>IF(RES_hhdet_fec!P40=0,0,RES_hhdet_fec!P40/0.086*1000000/RES_hhdet_num!P40)</f>
        <v>1423.2373640567778</v>
      </c>
      <c r="Q40" s="156">
        <f>IF(RES_hhdet_fec!Q40=0,0,RES_hhdet_fec!Q40/0.086*1000000/RES_hhdet_num!Q40)</f>
        <v>1425.9705720825189</v>
      </c>
    </row>
    <row r="41" spans="1:17" ht="12" customHeight="1" x14ac:dyDescent="0.25">
      <c r="A41" s="29" t="s">
        <v>140</v>
      </c>
      <c r="B41" s="57">
        <f>IF(RES_hhdet_fec!B41=0,0,RES_hhdet_fec!B41/0.086*1000000/RES_hhdet_num!B41)</f>
        <v>825.26737942494822</v>
      </c>
      <c r="C41" s="57">
        <f>IF(RES_hhdet_fec!C41=0,0,RES_hhdet_fec!C41/0.086*1000000/RES_hhdet_num!C41)</f>
        <v>836.87605555277503</v>
      </c>
      <c r="D41" s="57">
        <f>IF(RES_hhdet_fec!D41=0,0,RES_hhdet_fec!D41/0.086*1000000/RES_hhdet_num!D41)</f>
        <v>810.33142698181314</v>
      </c>
      <c r="E41" s="57">
        <f>IF(RES_hhdet_fec!E41=0,0,RES_hhdet_fec!E41/0.086*1000000/RES_hhdet_num!E41)</f>
        <v>833.18432576734267</v>
      </c>
      <c r="F41" s="57">
        <f>IF(RES_hhdet_fec!F41=0,0,RES_hhdet_fec!F41/0.086*1000000/RES_hhdet_num!F41)</f>
        <v>854.97641113409213</v>
      </c>
      <c r="G41" s="57">
        <f>IF(RES_hhdet_fec!G41=0,0,RES_hhdet_fec!G41/0.086*1000000/RES_hhdet_num!G41)</f>
        <v>839.12034598991056</v>
      </c>
      <c r="H41" s="57">
        <f>IF(RES_hhdet_fec!H41=0,0,RES_hhdet_fec!H41/0.086*1000000/RES_hhdet_num!H41)</f>
        <v>858.67826120743894</v>
      </c>
      <c r="I41" s="57">
        <f>IF(RES_hhdet_fec!I41=0,0,RES_hhdet_fec!I41/0.086*1000000/RES_hhdet_num!I41)</f>
        <v>874.90326765808925</v>
      </c>
      <c r="J41" s="57">
        <f>IF(RES_hhdet_fec!J41=0,0,RES_hhdet_fec!J41/0.086*1000000/RES_hhdet_num!J41)</f>
        <v>867.72586451102416</v>
      </c>
      <c r="K41" s="57">
        <f>IF(RES_hhdet_fec!K41=0,0,RES_hhdet_fec!K41/0.086*1000000/RES_hhdet_num!K41)</f>
        <v>835.72115689411123</v>
      </c>
      <c r="L41" s="57">
        <f>IF(RES_hhdet_fec!L41=0,0,RES_hhdet_fec!L41/0.086*1000000/RES_hhdet_num!L41)</f>
        <v>855.17693646755185</v>
      </c>
      <c r="M41" s="57">
        <f>IF(RES_hhdet_fec!M41=0,0,RES_hhdet_fec!M41/0.086*1000000/RES_hhdet_num!M41)</f>
        <v>851.27465247529972</v>
      </c>
      <c r="N41" s="57">
        <f>IF(RES_hhdet_fec!N41=0,0,RES_hhdet_fec!N41/0.086*1000000/RES_hhdet_num!N41)</f>
        <v>862.94817288498336</v>
      </c>
      <c r="O41" s="57">
        <f>IF(RES_hhdet_fec!O41=0,0,RES_hhdet_fec!O41/0.086*1000000/RES_hhdet_num!O41)</f>
        <v>894.79105880919099</v>
      </c>
      <c r="P41" s="57">
        <f>IF(RES_hhdet_fec!P41=0,0,RES_hhdet_fec!P41/0.086*1000000/RES_hhdet_num!P41)</f>
        <v>924.763771877615</v>
      </c>
      <c r="Q41" s="57">
        <f>IF(RES_hhdet_fec!Q41=0,0,RES_hhdet_fec!Q41/0.086*1000000/RES_hhdet_num!Q41)</f>
        <v>973.59191114918519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20205.169926287857</v>
      </c>
      <c r="C43" s="168">
        <f t="shared" ref="C43:Q43" si="8">SUM(C44,C47,C49,C58)</f>
        <v>21067.450592145371</v>
      </c>
      <c r="D43" s="168">
        <f t="shared" si="8"/>
        <v>19931.644182288826</v>
      </c>
      <c r="E43" s="168">
        <f t="shared" si="8"/>
        <v>20476.699792164331</v>
      </c>
      <c r="F43" s="168">
        <f t="shared" si="8"/>
        <v>21207.741834692664</v>
      </c>
      <c r="G43" s="168">
        <f t="shared" si="8"/>
        <v>20749.551062300041</v>
      </c>
      <c r="H43" s="168">
        <f t="shared" si="8"/>
        <v>21397.910271013781</v>
      </c>
      <c r="I43" s="168">
        <f t="shared" si="8"/>
        <v>19511.616972448959</v>
      </c>
      <c r="J43" s="168">
        <f t="shared" si="8"/>
        <v>20281.219621109805</v>
      </c>
      <c r="K43" s="168">
        <f t="shared" si="8"/>
        <v>18905.731347077519</v>
      </c>
      <c r="L43" s="168">
        <f t="shared" si="8"/>
        <v>19986.960252067118</v>
      </c>
      <c r="M43" s="168">
        <f t="shared" si="8"/>
        <v>16114.926316737332</v>
      </c>
      <c r="N43" s="168">
        <f t="shared" si="8"/>
        <v>15978.734035491159</v>
      </c>
      <c r="O43" s="168">
        <f t="shared" si="8"/>
        <v>16257.129258085331</v>
      </c>
      <c r="P43" s="168">
        <f t="shared" si="8"/>
        <v>15150.080860451813</v>
      </c>
      <c r="Q43" s="168">
        <f t="shared" si="8"/>
        <v>15904.205121314948</v>
      </c>
    </row>
    <row r="44" spans="1:17" ht="12.95" customHeight="1" x14ac:dyDescent="0.25">
      <c r="A44" s="158" t="s">
        <v>65</v>
      </c>
      <c r="B44" s="157">
        <f t="shared" ref="B44" si="9">SUM(B45:B46)</f>
        <v>15354.42289429636</v>
      </c>
      <c r="C44" s="157">
        <f t="shared" ref="C44:Q44" si="10">SUM(C45:C46)</f>
        <v>16186.838974917595</v>
      </c>
      <c r="D44" s="157">
        <f t="shared" si="10"/>
        <v>15188.344050764836</v>
      </c>
      <c r="E44" s="157">
        <f t="shared" si="10"/>
        <v>15709.806176956859</v>
      </c>
      <c r="F44" s="157">
        <f t="shared" si="10"/>
        <v>16376.740332768652</v>
      </c>
      <c r="G44" s="157">
        <f t="shared" si="10"/>
        <v>15953.092307144349</v>
      </c>
      <c r="H44" s="157">
        <f t="shared" si="10"/>
        <v>16469.236561855538</v>
      </c>
      <c r="I44" s="157">
        <f t="shared" si="10"/>
        <v>14687.772792659507</v>
      </c>
      <c r="J44" s="157">
        <f t="shared" si="10"/>
        <v>15456.578680808041</v>
      </c>
      <c r="K44" s="157">
        <f t="shared" si="10"/>
        <v>14280.703490760701</v>
      </c>
      <c r="L44" s="157">
        <f t="shared" si="10"/>
        <v>15279.35137819103</v>
      </c>
      <c r="M44" s="157">
        <f t="shared" si="10"/>
        <v>11441.932493395605</v>
      </c>
      <c r="N44" s="157">
        <f t="shared" si="10"/>
        <v>11341.720502713333</v>
      </c>
      <c r="O44" s="157">
        <f t="shared" si="10"/>
        <v>11462.025329416694</v>
      </c>
      <c r="P44" s="157">
        <f t="shared" si="10"/>
        <v>10366.876900525451</v>
      </c>
      <c r="Q44" s="157">
        <f t="shared" si="10"/>
        <v>11098.730681627574</v>
      </c>
    </row>
    <row r="45" spans="1:17" ht="12" customHeight="1" x14ac:dyDescent="0.25">
      <c r="A45" s="23" t="s">
        <v>166</v>
      </c>
      <c r="B45" s="156">
        <f>IF(RES_hhdet_fec!B45=0,0,RES_hhdet_fec!B45/0.086*1000000/RES_hhdet_num!B$43)</f>
        <v>15097.704044676953</v>
      </c>
      <c r="C45" s="156">
        <f>IF(RES_hhdet_fec!C45=0,0,RES_hhdet_fec!C45/0.086*1000000/RES_hhdet_num!C$43)</f>
        <v>15872.721380843981</v>
      </c>
      <c r="D45" s="156">
        <f>IF(RES_hhdet_fec!D45=0,0,RES_hhdet_fec!D45/0.086*1000000/RES_hhdet_num!D$43)</f>
        <v>15015.102829797865</v>
      </c>
      <c r="E45" s="156">
        <f>IF(RES_hhdet_fec!E45=0,0,RES_hhdet_fec!E45/0.086*1000000/RES_hhdet_num!E$43)</f>
        <v>15493.680724724631</v>
      </c>
      <c r="F45" s="156">
        <f>IF(RES_hhdet_fec!F45=0,0,RES_hhdet_fec!F45/0.086*1000000/RES_hhdet_num!F$43)</f>
        <v>16088.009595968508</v>
      </c>
      <c r="G45" s="156">
        <f>IF(RES_hhdet_fec!G45=0,0,RES_hhdet_fec!G45/0.086*1000000/RES_hhdet_num!G$43)</f>
        <v>15699.839539385745</v>
      </c>
      <c r="H45" s="156">
        <f>IF(RES_hhdet_fec!H45=0,0,RES_hhdet_fec!H45/0.086*1000000/RES_hhdet_num!H$43)</f>
        <v>16093.32418804987</v>
      </c>
      <c r="I45" s="156">
        <f>IF(RES_hhdet_fec!I45=0,0,RES_hhdet_fec!I45/0.086*1000000/RES_hhdet_num!I$43)</f>
        <v>14403.05879886408</v>
      </c>
      <c r="J45" s="156">
        <f>IF(RES_hhdet_fec!J45=0,0,RES_hhdet_fec!J45/0.086*1000000/RES_hhdet_num!J$43)</f>
        <v>15149.753546035308</v>
      </c>
      <c r="K45" s="156">
        <f>IF(RES_hhdet_fec!K45=0,0,RES_hhdet_fec!K45/0.086*1000000/RES_hhdet_num!K$43)</f>
        <v>14182.090805363019</v>
      </c>
      <c r="L45" s="156">
        <f>IF(RES_hhdet_fec!L45=0,0,RES_hhdet_fec!L45/0.086*1000000/RES_hhdet_num!L$43)</f>
        <v>15074.105145398264</v>
      </c>
      <c r="M45" s="156">
        <f>IF(RES_hhdet_fec!M45=0,0,RES_hhdet_fec!M45/0.086*1000000/RES_hhdet_num!M$43)</f>
        <v>11269.557316558503</v>
      </c>
      <c r="N45" s="156">
        <f>IF(RES_hhdet_fec!N45=0,0,RES_hhdet_fec!N45/0.086*1000000/RES_hhdet_num!N$43)</f>
        <v>11191.441123483328</v>
      </c>
      <c r="O45" s="156">
        <f>IF(RES_hhdet_fec!O45=0,0,RES_hhdet_fec!O45/0.086*1000000/RES_hhdet_num!O$43)</f>
        <v>11254.787946794288</v>
      </c>
      <c r="P45" s="156">
        <f>IF(RES_hhdet_fec!P45=0,0,RES_hhdet_fec!P45/0.086*1000000/RES_hhdet_num!P$43)</f>
        <v>10164.273524963111</v>
      </c>
      <c r="Q45" s="156">
        <f>IF(RES_hhdet_fec!Q45=0,0,RES_hhdet_fec!Q45/0.086*1000000/RES_hhdet_num!Q$43)</f>
        <v>10850.42743975946</v>
      </c>
    </row>
    <row r="46" spans="1:17" ht="12" customHeight="1" x14ac:dyDescent="0.25">
      <c r="A46" s="23" t="s">
        <v>60</v>
      </c>
      <c r="B46" s="156">
        <f>IF(RES_hhdet_fec!B46=0,0,RES_hhdet_fec!B46/0.086*1000000/RES_hhdet_num!B$43)</f>
        <v>256.71884961940685</v>
      </c>
      <c r="C46" s="156">
        <f>IF(RES_hhdet_fec!C46=0,0,RES_hhdet_fec!C46/0.086*1000000/RES_hhdet_num!C$43)</f>
        <v>314.11759407361302</v>
      </c>
      <c r="D46" s="156">
        <f>IF(RES_hhdet_fec!D46=0,0,RES_hhdet_fec!D46/0.086*1000000/RES_hhdet_num!D$43)</f>
        <v>173.24122096697158</v>
      </c>
      <c r="E46" s="156">
        <f>IF(RES_hhdet_fec!E46=0,0,RES_hhdet_fec!E46/0.086*1000000/RES_hhdet_num!E$43)</f>
        <v>216.12545223222958</v>
      </c>
      <c r="F46" s="156">
        <f>IF(RES_hhdet_fec!F46=0,0,RES_hhdet_fec!F46/0.086*1000000/RES_hhdet_num!F$43)</f>
        <v>288.73073680014437</v>
      </c>
      <c r="G46" s="156">
        <f>IF(RES_hhdet_fec!G46=0,0,RES_hhdet_fec!G46/0.086*1000000/RES_hhdet_num!G$43)</f>
        <v>253.25276775860428</v>
      </c>
      <c r="H46" s="156">
        <f>IF(RES_hhdet_fec!H46=0,0,RES_hhdet_fec!H46/0.086*1000000/RES_hhdet_num!H$43)</f>
        <v>375.91237380566753</v>
      </c>
      <c r="I46" s="156">
        <f>IF(RES_hhdet_fec!I46=0,0,RES_hhdet_fec!I46/0.086*1000000/RES_hhdet_num!I$43)</f>
        <v>284.71399379542754</v>
      </c>
      <c r="J46" s="156">
        <f>IF(RES_hhdet_fec!J46=0,0,RES_hhdet_fec!J46/0.086*1000000/RES_hhdet_num!J$43)</f>
        <v>306.82513477273227</v>
      </c>
      <c r="K46" s="156">
        <f>IF(RES_hhdet_fec!K46=0,0,RES_hhdet_fec!K46/0.086*1000000/RES_hhdet_num!K$43)</f>
        <v>98.612685397682398</v>
      </c>
      <c r="L46" s="156">
        <f>IF(RES_hhdet_fec!L46=0,0,RES_hhdet_fec!L46/0.086*1000000/RES_hhdet_num!L$43)</f>
        <v>205.24623279276616</v>
      </c>
      <c r="M46" s="156">
        <f>IF(RES_hhdet_fec!M46=0,0,RES_hhdet_fec!M46/0.086*1000000/RES_hhdet_num!M$43)</f>
        <v>172.37517683710183</v>
      </c>
      <c r="N46" s="156">
        <f>IF(RES_hhdet_fec!N46=0,0,RES_hhdet_fec!N46/0.086*1000000/RES_hhdet_num!N$43)</f>
        <v>150.27937923000542</v>
      </c>
      <c r="O46" s="156">
        <f>IF(RES_hhdet_fec!O46=0,0,RES_hhdet_fec!O46/0.086*1000000/RES_hhdet_num!O$43)</f>
        <v>207.2373826224073</v>
      </c>
      <c r="P46" s="156">
        <f>IF(RES_hhdet_fec!P46=0,0,RES_hhdet_fec!P46/0.086*1000000/RES_hhdet_num!P$43)</f>
        <v>202.60337556233941</v>
      </c>
      <c r="Q46" s="156">
        <f>IF(RES_hhdet_fec!Q46=0,0,RES_hhdet_fec!Q46/0.086*1000000/RES_hhdet_num!Q$43)</f>
        <v>248.30324186811441</v>
      </c>
    </row>
    <row r="47" spans="1:17" ht="12.95" customHeight="1" x14ac:dyDescent="0.25">
      <c r="A47" s="158" t="s">
        <v>112</v>
      </c>
      <c r="B47" s="157">
        <f t="shared" ref="B47:Q47" si="11">B48</f>
        <v>2.7522726762760108</v>
      </c>
      <c r="C47" s="157">
        <f t="shared" si="11"/>
        <v>2.9056343029966052</v>
      </c>
      <c r="D47" s="157">
        <f t="shared" si="11"/>
        <v>3.0336498160801617</v>
      </c>
      <c r="E47" s="157">
        <f t="shared" si="11"/>
        <v>3.0781699681361623</v>
      </c>
      <c r="F47" s="157">
        <f t="shared" si="11"/>
        <v>3.2367357324479182</v>
      </c>
      <c r="G47" s="157">
        <f t="shared" si="11"/>
        <v>3.8132532972976048</v>
      </c>
      <c r="H47" s="157">
        <f t="shared" si="11"/>
        <v>4.3370890144782663</v>
      </c>
      <c r="I47" s="157">
        <f t="shared" si="11"/>
        <v>5.2319467244014808</v>
      </c>
      <c r="J47" s="157">
        <f t="shared" si="11"/>
        <v>5.8463611260524582</v>
      </c>
      <c r="K47" s="157">
        <f t="shared" si="11"/>
        <v>6.8847700491117525</v>
      </c>
      <c r="L47" s="157">
        <f t="shared" si="11"/>
        <v>7.5037813445608919</v>
      </c>
      <c r="M47" s="157">
        <f t="shared" si="11"/>
        <v>8.1374050060285104</v>
      </c>
      <c r="N47" s="157">
        <f t="shared" si="11"/>
        <v>8.8419964830833813</v>
      </c>
      <c r="O47" s="157">
        <f t="shared" si="11"/>
        <v>9.3329517995955786</v>
      </c>
      <c r="P47" s="157">
        <f t="shared" si="11"/>
        <v>9.7499915061165492</v>
      </c>
      <c r="Q47" s="157">
        <f t="shared" si="11"/>
        <v>8.8366646407869087</v>
      </c>
    </row>
    <row r="48" spans="1:17" ht="12" customHeight="1" x14ac:dyDescent="0.25">
      <c r="A48" s="23" t="s">
        <v>60</v>
      </c>
      <c r="B48" s="156">
        <f>IF(RES_hhdet_fec!B48=0,0,RES_hhdet_fec!B48/0.086*1000000/RES_hhdet_num!B$43)</f>
        <v>2.7522726762760108</v>
      </c>
      <c r="C48" s="156">
        <f>IF(RES_hhdet_fec!C48=0,0,RES_hhdet_fec!C48/0.086*1000000/RES_hhdet_num!C$43)</f>
        <v>2.9056343029966052</v>
      </c>
      <c r="D48" s="156">
        <f>IF(RES_hhdet_fec!D48=0,0,RES_hhdet_fec!D48/0.086*1000000/RES_hhdet_num!D$43)</f>
        <v>3.0336498160801617</v>
      </c>
      <c r="E48" s="156">
        <f>IF(RES_hhdet_fec!E48=0,0,RES_hhdet_fec!E48/0.086*1000000/RES_hhdet_num!E$43)</f>
        <v>3.0781699681361623</v>
      </c>
      <c r="F48" s="156">
        <f>IF(RES_hhdet_fec!F48=0,0,RES_hhdet_fec!F48/0.086*1000000/RES_hhdet_num!F$43)</f>
        <v>3.2367357324479182</v>
      </c>
      <c r="G48" s="156">
        <f>IF(RES_hhdet_fec!G48=0,0,RES_hhdet_fec!G48/0.086*1000000/RES_hhdet_num!G$43)</f>
        <v>3.8132532972976048</v>
      </c>
      <c r="H48" s="156">
        <f>IF(RES_hhdet_fec!H48=0,0,RES_hhdet_fec!H48/0.086*1000000/RES_hhdet_num!H$43)</f>
        <v>4.3370890144782663</v>
      </c>
      <c r="I48" s="156">
        <f>IF(RES_hhdet_fec!I48=0,0,RES_hhdet_fec!I48/0.086*1000000/RES_hhdet_num!I$43)</f>
        <v>5.2319467244014808</v>
      </c>
      <c r="J48" s="156">
        <f>IF(RES_hhdet_fec!J48=0,0,RES_hhdet_fec!J48/0.086*1000000/RES_hhdet_num!J$43)</f>
        <v>5.8463611260524582</v>
      </c>
      <c r="K48" s="156">
        <f>IF(RES_hhdet_fec!K48=0,0,RES_hhdet_fec!K48/0.086*1000000/RES_hhdet_num!K$43)</f>
        <v>6.8847700491117525</v>
      </c>
      <c r="L48" s="156">
        <f>IF(RES_hhdet_fec!L48=0,0,RES_hhdet_fec!L48/0.086*1000000/RES_hhdet_num!L$43)</f>
        <v>7.5037813445608919</v>
      </c>
      <c r="M48" s="156">
        <f>IF(RES_hhdet_fec!M48=0,0,RES_hhdet_fec!M48/0.086*1000000/RES_hhdet_num!M$43)</f>
        <v>8.1374050060285104</v>
      </c>
      <c r="N48" s="156">
        <f>IF(RES_hhdet_fec!N48=0,0,RES_hhdet_fec!N48/0.086*1000000/RES_hhdet_num!N$43)</f>
        <v>8.8419964830833813</v>
      </c>
      <c r="O48" s="156">
        <f>IF(RES_hhdet_fec!O48=0,0,RES_hhdet_fec!O48/0.086*1000000/RES_hhdet_num!O$43)</f>
        <v>9.3329517995955786</v>
      </c>
      <c r="P48" s="156">
        <f>IF(RES_hhdet_fec!P48=0,0,RES_hhdet_fec!P48/0.086*1000000/RES_hhdet_num!P$43)</f>
        <v>9.7499915061165492</v>
      </c>
      <c r="Q48" s="156">
        <f>IF(RES_hhdet_fec!Q48=0,0,RES_hhdet_fec!Q48/0.086*1000000/RES_hhdet_num!Q$43)</f>
        <v>8.8366646407869087</v>
      </c>
    </row>
    <row r="49" spans="1:17" ht="12" customHeight="1" x14ac:dyDescent="0.25">
      <c r="A49" s="158" t="s">
        <v>63</v>
      </c>
      <c r="B49" s="157">
        <f>IF(RES_hhdet_fec!B49=0,0,RES_hhdet_fec!B49/0.086*1000000/RES_hhdet_num!B$43)</f>
        <v>3942.5022284889264</v>
      </c>
      <c r="C49" s="157">
        <f>IF(RES_hhdet_fec!C49=0,0,RES_hhdet_fec!C49/0.086*1000000/RES_hhdet_num!C$43)</f>
        <v>3949.7447910479918</v>
      </c>
      <c r="D49" s="157">
        <f>IF(RES_hhdet_fec!D49=0,0,RES_hhdet_fec!D49/0.086*1000000/RES_hhdet_num!D$43)</f>
        <v>3848.9123058105542</v>
      </c>
      <c r="E49" s="157">
        <f>IF(RES_hhdet_fec!E49=0,0,RES_hhdet_fec!E49/0.086*1000000/RES_hhdet_num!E$43)</f>
        <v>3855.733329529266</v>
      </c>
      <c r="F49" s="157">
        <f>IF(RES_hhdet_fec!F49=0,0,RES_hhdet_fec!F49/0.086*1000000/RES_hhdet_num!F$43)</f>
        <v>3889.176974783878</v>
      </c>
      <c r="G49" s="157">
        <f>IF(RES_hhdet_fec!G49=0,0,RES_hhdet_fec!G49/0.086*1000000/RES_hhdet_num!G$43)</f>
        <v>3859.2633643664062</v>
      </c>
      <c r="H49" s="157">
        <f>IF(RES_hhdet_fec!H49=0,0,RES_hhdet_fec!H49/0.086*1000000/RES_hhdet_num!H$43)</f>
        <v>3953.789485564098</v>
      </c>
      <c r="I49" s="157">
        <f>IF(RES_hhdet_fec!I49=0,0,RES_hhdet_fec!I49/0.086*1000000/RES_hhdet_num!I$43)</f>
        <v>3870.3930366746972</v>
      </c>
      <c r="J49" s="157">
        <f>IF(RES_hhdet_fec!J49=0,0,RES_hhdet_fec!J49/0.086*1000000/RES_hhdet_num!J$43)</f>
        <v>3868.485469962709</v>
      </c>
      <c r="K49" s="157">
        <f>IF(RES_hhdet_fec!K49=0,0,RES_hhdet_fec!K49/0.086*1000000/RES_hhdet_num!K$43)</f>
        <v>3745.7355822125751</v>
      </c>
      <c r="L49" s="157">
        <f>IF(RES_hhdet_fec!L49=0,0,RES_hhdet_fec!L49/0.086*1000000/RES_hhdet_num!L$43)</f>
        <v>3781.720572855821</v>
      </c>
      <c r="M49" s="157">
        <f>IF(RES_hhdet_fec!M49=0,0,RES_hhdet_fec!M49/0.086*1000000/RES_hhdet_num!M$43)</f>
        <v>3766.0052744178579</v>
      </c>
      <c r="N49" s="157">
        <f>IF(RES_hhdet_fec!N49=0,0,RES_hhdet_fec!N49/0.086*1000000/RES_hhdet_num!N$43)</f>
        <v>3744.9880265419874</v>
      </c>
      <c r="O49" s="157">
        <f>IF(RES_hhdet_fec!O49=0,0,RES_hhdet_fec!O49/0.086*1000000/RES_hhdet_num!O$43)</f>
        <v>3778.5629211416845</v>
      </c>
      <c r="P49" s="157">
        <f>IF(RES_hhdet_fec!P49=0,0,RES_hhdet_fec!P49/0.086*1000000/RES_hhdet_num!P$43)</f>
        <v>3770.2601657547066</v>
      </c>
      <c r="Q49" s="157">
        <f>IF(RES_hhdet_fec!Q49=0,0,RES_hhdet_fec!Q49/0.086*1000000/RES_hhdet_num!Q$43)</f>
        <v>3754.9993933563819</v>
      </c>
    </row>
    <row r="50" spans="1:17" ht="12" customHeight="1" x14ac:dyDescent="0.25">
      <c r="A50" s="167" t="s">
        <v>165</v>
      </c>
      <c r="B50" s="132">
        <f>IF(RES_hhdet_fec!B50=0,0,RES_hhdet_fec!B50/0.086*1000000/RES_hhdet_num!B50)</f>
        <v>4147.2889071293248</v>
      </c>
      <c r="C50" s="132">
        <f>IF(RES_hhdet_fec!C50=0,0,RES_hhdet_fec!C50/0.086*1000000/RES_hhdet_num!C50)</f>
        <v>4113.2744328325361</v>
      </c>
      <c r="D50" s="132">
        <f>IF(RES_hhdet_fec!D50=0,0,RES_hhdet_fec!D50/0.086*1000000/RES_hhdet_num!D50)</f>
        <v>4078.9336901649835</v>
      </c>
      <c r="E50" s="132">
        <f>IF(RES_hhdet_fec!E50=0,0,RES_hhdet_fec!E50/0.086*1000000/RES_hhdet_num!E50)</f>
        <v>4054.8651211720994</v>
      </c>
      <c r="F50" s="132">
        <f>IF(RES_hhdet_fec!F50=0,0,RES_hhdet_fec!F50/0.086*1000000/RES_hhdet_num!F50)</f>
        <v>4042.0561799730062</v>
      </c>
      <c r="G50" s="132">
        <f>IF(RES_hhdet_fec!G50=0,0,RES_hhdet_fec!G50/0.086*1000000/RES_hhdet_num!G50)</f>
        <v>4031.6773923194141</v>
      </c>
      <c r="H50" s="132">
        <f>IF(RES_hhdet_fec!H50=0,0,RES_hhdet_fec!H50/0.086*1000000/RES_hhdet_num!H50)</f>
        <v>4050.276194257448</v>
      </c>
      <c r="I50" s="132">
        <f>IF(RES_hhdet_fec!I50=0,0,RES_hhdet_fec!I50/0.086*1000000/RES_hhdet_num!I50)</f>
        <v>4006.5280552363906</v>
      </c>
      <c r="J50" s="132">
        <f>IF(RES_hhdet_fec!J50=0,0,RES_hhdet_fec!J50/0.086*1000000/RES_hhdet_num!J50)</f>
        <v>3995.2281823621543</v>
      </c>
      <c r="K50" s="132">
        <f>IF(RES_hhdet_fec!K50=0,0,RES_hhdet_fec!K50/0.086*1000000/RES_hhdet_num!K50)</f>
        <v>3966.5101644043302</v>
      </c>
      <c r="L50" s="132">
        <f>IF(RES_hhdet_fec!L50=0,0,RES_hhdet_fec!L50/0.086*1000000/RES_hhdet_num!L50)</f>
        <v>3950.8588640298099</v>
      </c>
      <c r="M50" s="132">
        <f>IF(RES_hhdet_fec!M50=0,0,RES_hhdet_fec!M50/0.086*1000000/RES_hhdet_num!M50)</f>
        <v>3941.7692316016346</v>
      </c>
      <c r="N50" s="132">
        <f>IF(RES_hhdet_fec!N50=0,0,RES_hhdet_fec!N50/0.086*1000000/RES_hhdet_num!N50)</f>
        <v>3928.9563599341168</v>
      </c>
      <c r="O50" s="132">
        <f>IF(RES_hhdet_fec!O50=0,0,RES_hhdet_fec!O50/0.086*1000000/RES_hhdet_num!O50)</f>
        <v>3925.9620216705853</v>
      </c>
      <c r="P50" s="132">
        <f>IF(RES_hhdet_fec!P50=0,0,RES_hhdet_fec!P50/0.086*1000000/RES_hhdet_num!P50)</f>
        <v>3907.0356182705973</v>
      </c>
      <c r="Q50" s="132">
        <f>IF(RES_hhdet_fec!Q50=0,0,RES_hhdet_fec!Q50/0.086*1000000/RES_hhdet_num!Q50)</f>
        <v>3862.0716618479337</v>
      </c>
    </row>
    <row r="51" spans="1:17" ht="12" customHeight="1" x14ac:dyDescent="0.25">
      <c r="A51" s="167" t="s">
        <v>164</v>
      </c>
      <c r="B51" s="132">
        <f>IF(RES_hhdet_fec!B51=0,0,RES_hhdet_fec!B51/0.086*1000000/RES_hhdet_num!B51)</f>
        <v>3429.6907145182067</v>
      </c>
      <c r="C51" s="132">
        <f>IF(RES_hhdet_fec!C51=0,0,RES_hhdet_fec!C51/0.086*1000000/RES_hhdet_num!C51)</f>
        <v>3529.853934141317</v>
      </c>
      <c r="D51" s="132">
        <f>IF(RES_hhdet_fec!D51=0,0,RES_hhdet_fec!D51/0.086*1000000/RES_hhdet_num!D51)</f>
        <v>3388.8842520316316</v>
      </c>
      <c r="E51" s="132">
        <f>IF(RES_hhdet_fec!E51=0,0,RES_hhdet_fec!E51/0.086*1000000/RES_hhdet_num!E51)</f>
        <v>3383.8872646478708</v>
      </c>
      <c r="F51" s="132">
        <f>IF(RES_hhdet_fec!F51=0,0,RES_hhdet_fec!F51/0.086*1000000/RES_hhdet_num!F51)</f>
        <v>3372.8744723199734</v>
      </c>
      <c r="G51" s="132">
        <f>IF(RES_hhdet_fec!G51=0,0,RES_hhdet_fec!G51/0.086*1000000/RES_hhdet_num!G51)</f>
        <v>3372.7037526625022</v>
      </c>
      <c r="H51" s="132">
        <f>IF(RES_hhdet_fec!H51=0,0,RES_hhdet_fec!H51/0.086*1000000/RES_hhdet_num!H51)</f>
        <v>3395.7489986556907</v>
      </c>
      <c r="I51" s="132">
        <f>IF(RES_hhdet_fec!I51=0,0,RES_hhdet_fec!I51/0.086*1000000/RES_hhdet_num!I51)</f>
        <v>3368.1243192617185</v>
      </c>
      <c r="J51" s="132">
        <f>IF(RES_hhdet_fec!J51=0,0,RES_hhdet_fec!J51/0.086*1000000/RES_hhdet_num!J51)</f>
        <v>3368.4832875702473</v>
      </c>
      <c r="K51" s="132">
        <f>IF(RES_hhdet_fec!K51=0,0,RES_hhdet_fec!K51/0.086*1000000/RES_hhdet_num!K51)</f>
        <v>3353.5521872941626</v>
      </c>
      <c r="L51" s="132">
        <f>IF(RES_hhdet_fec!L51=0,0,RES_hhdet_fec!L51/0.086*1000000/RES_hhdet_num!L51)</f>
        <v>3347.4602395794932</v>
      </c>
      <c r="M51" s="132">
        <f>IF(RES_hhdet_fec!M51=0,0,RES_hhdet_fec!M51/0.086*1000000/RES_hhdet_num!M51)</f>
        <v>3340.3037700814443</v>
      </c>
      <c r="N51" s="132">
        <f>IF(RES_hhdet_fec!N51=0,0,RES_hhdet_fec!N51/0.086*1000000/RES_hhdet_num!N51)</f>
        <v>3331.0187968087016</v>
      </c>
      <c r="O51" s="132">
        <f>IF(RES_hhdet_fec!O51=0,0,RES_hhdet_fec!O51/0.086*1000000/RES_hhdet_num!O51)</f>
        <v>3330.3119772218074</v>
      </c>
      <c r="P51" s="132">
        <f>IF(RES_hhdet_fec!P51=0,0,RES_hhdet_fec!P51/0.086*1000000/RES_hhdet_num!P51)</f>
        <v>3315.8135164177679</v>
      </c>
      <c r="Q51" s="132">
        <f>IF(RES_hhdet_fec!Q51=0,0,RES_hhdet_fec!Q51/0.086*1000000/RES_hhdet_num!Q51)</f>
        <v>3279.6320807446637</v>
      </c>
    </row>
    <row r="52" spans="1:17" ht="12" customHeight="1" x14ac:dyDescent="0.25">
      <c r="A52" s="166" t="s">
        <v>163</v>
      </c>
      <c r="B52" s="165">
        <f>IF(RES_hhdet_fec!B52=0,0,RES_hhdet_fec!B52/0.086*1000000/RES_hhdet_num!B51)</f>
        <v>2695.7377896340554</v>
      </c>
      <c r="C52" s="165">
        <f>IF(RES_hhdet_fec!C52=0,0,RES_hhdet_fec!C52/0.086*1000000/RES_hhdet_num!C51)</f>
        <v>2920.424847309861</v>
      </c>
      <c r="D52" s="165">
        <f>IF(RES_hhdet_fec!D52=0,0,RES_hhdet_fec!D52/0.086*1000000/RES_hhdet_num!D51)</f>
        <v>2651.3068986066933</v>
      </c>
      <c r="E52" s="165">
        <f>IF(RES_hhdet_fec!E52=0,0,RES_hhdet_fec!E52/0.086*1000000/RES_hhdet_num!E51)</f>
        <v>2651.8817892469146</v>
      </c>
      <c r="F52" s="165">
        <f>IF(RES_hhdet_fec!F52=0,0,RES_hhdet_fec!F52/0.086*1000000/RES_hhdet_num!F51)</f>
        <v>2627.336516982667</v>
      </c>
      <c r="G52" s="165">
        <f>IF(RES_hhdet_fec!G52=0,0,RES_hhdet_fec!G52/0.086*1000000/RES_hhdet_num!G51)</f>
        <v>2620.5903050075744</v>
      </c>
      <c r="H52" s="165">
        <f>IF(RES_hhdet_fec!H52=0,0,RES_hhdet_fec!H52/0.086*1000000/RES_hhdet_num!H51)</f>
        <v>2632.67952626736</v>
      </c>
      <c r="I52" s="165">
        <f>IF(RES_hhdet_fec!I52=0,0,RES_hhdet_fec!I52/0.086*1000000/RES_hhdet_num!I51)</f>
        <v>2604.2432359037412</v>
      </c>
      <c r="J52" s="165">
        <f>IF(RES_hhdet_fec!J52=0,0,RES_hhdet_fec!J52/0.086*1000000/RES_hhdet_num!J51)</f>
        <v>2596.8983185353964</v>
      </c>
      <c r="K52" s="165">
        <f>IF(RES_hhdet_fec!K52=0,0,RES_hhdet_fec!K52/0.086*1000000/RES_hhdet_num!K51)</f>
        <v>2578.2316068628447</v>
      </c>
      <c r="L52" s="165">
        <f>IF(RES_hhdet_fec!L52=0,0,RES_hhdet_fec!L52/0.086*1000000/RES_hhdet_num!L51)</f>
        <v>2568.0582616193738</v>
      </c>
      <c r="M52" s="165">
        <f>IF(RES_hhdet_fec!M52=0,0,RES_hhdet_fec!M52/0.086*1000000/RES_hhdet_num!M51)</f>
        <v>2562.1500005410658</v>
      </c>
      <c r="N52" s="165">
        <f>IF(RES_hhdet_fec!N52=0,0,RES_hhdet_fec!N52/0.086*1000000/RES_hhdet_num!N51)</f>
        <v>2553.8216339571773</v>
      </c>
      <c r="O52" s="165">
        <f>IF(RES_hhdet_fec!O52=0,0,RES_hhdet_fec!O52/0.086*1000000/RES_hhdet_num!O51)</f>
        <v>2551.875314085878</v>
      </c>
      <c r="P52" s="165">
        <f>IF(RES_hhdet_fec!P52=0,0,RES_hhdet_fec!P52/0.086*1000000/RES_hhdet_num!P51)</f>
        <v>2539.5731518758889</v>
      </c>
      <c r="Q52" s="165">
        <f>IF(RES_hhdet_fec!Q52=0,0,RES_hhdet_fec!Q52/0.086*1000000/RES_hhdet_num!Q51)</f>
        <v>2510.3465802011574</v>
      </c>
    </row>
    <row r="53" spans="1:17" ht="12" customHeight="1" x14ac:dyDescent="0.25">
      <c r="A53" s="147" t="s">
        <v>59</v>
      </c>
      <c r="B53" s="164">
        <f>IF(RES_hhdet_fec!B53=0,0,RES_hhdet_fec!B53/0.086*1000000/RES_hhdet_num!B51)</f>
        <v>733.95292488415123</v>
      </c>
      <c r="C53" s="164">
        <f>IF(RES_hhdet_fec!C53=0,0,RES_hhdet_fec!C53/0.086*1000000/RES_hhdet_num!C51)</f>
        <v>609.42908683145595</v>
      </c>
      <c r="D53" s="164">
        <f>IF(RES_hhdet_fec!D53=0,0,RES_hhdet_fec!D53/0.086*1000000/RES_hhdet_num!D51)</f>
        <v>737.57735342493777</v>
      </c>
      <c r="E53" s="164">
        <f>IF(RES_hhdet_fec!E53=0,0,RES_hhdet_fec!E53/0.086*1000000/RES_hhdet_num!E51)</f>
        <v>732.00547540095613</v>
      </c>
      <c r="F53" s="164">
        <f>IF(RES_hhdet_fec!F53=0,0,RES_hhdet_fec!F53/0.086*1000000/RES_hhdet_num!F51)</f>
        <v>745.53795533730624</v>
      </c>
      <c r="G53" s="164">
        <f>IF(RES_hhdet_fec!G53=0,0,RES_hhdet_fec!G53/0.086*1000000/RES_hhdet_num!G51)</f>
        <v>752.11344765492822</v>
      </c>
      <c r="H53" s="164">
        <f>IF(RES_hhdet_fec!H53=0,0,RES_hhdet_fec!H53/0.086*1000000/RES_hhdet_num!H51)</f>
        <v>763.06947238833095</v>
      </c>
      <c r="I53" s="164">
        <f>IF(RES_hhdet_fec!I53=0,0,RES_hhdet_fec!I53/0.086*1000000/RES_hhdet_num!I51)</f>
        <v>763.88108335797745</v>
      </c>
      <c r="J53" s="164">
        <f>IF(RES_hhdet_fec!J53=0,0,RES_hhdet_fec!J53/0.086*1000000/RES_hhdet_num!J51)</f>
        <v>771.58496903485116</v>
      </c>
      <c r="K53" s="164">
        <f>IF(RES_hhdet_fec!K53=0,0,RES_hhdet_fec!K53/0.086*1000000/RES_hhdet_num!K51)</f>
        <v>775.32058043131849</v>
      </c>
      <c r="L53" s="164">
        <f>IF(RES_hhdet_fec!L53=0,0,RES_hhdet_fec!L53/0.086*1000000/RES_hhdet_num!L51)</f>
        <v>779.40197796011932</v>
      </c>
      <c r="M53" s="164">
        <f>IF(RES_hhdet_fec!M53=0,0,RES_hhdet_fec!M53/0.086*1000000/RES_hhdet_num!M51)</f>
        <v>778.15376954037913</v>
      </c>
      <c r="N53" s="164">
        <f>IF(RES_hhdet_fec!N53=0,0,RES_hhdet_fec!N53/0.086*1000000/RES_hhdet_num!N51)</f>
        <v>777.1971628515239</v>
      </c>
      <c r="O53" s="164">
        <f>IF(RES_hhdet_fec!O53=0,0,RES_hhdet_fec!O53/0.086*1000000/RES_hhdet_num!O51)</f>
        <v>778.43666313593019</v>
      </c>
      <c r="P53" s="164">
        <f>IF(RES_hhdet_fec!P53=0,0,RES_hhdet_fec!P53/0.086*1000000/RES_hhdet_num!P51)</f>
        <v>776.24036454187853</v>
      </c>
      <c r="Q53" s="164">
        <f>IF(RES_hhdet_fec!Q53=0,0,RES_hhdet_fec!Q53/0.086*1000000/RES_hhdet_num!Q51)</f>
        <v>769.2855005435058</v>
      </c>
    </row>
    <row r="54" spans="1:17" ht="12" customHeight="1" x14ac:dyDescent="0.25">
      <c r="A54" s="163" t="s">
        <v>142</v>
      </c>
      <c r="B54" s="162">
        <f>IF(RES_hhdet_fec!B54=0,0,RES_hhdet_fec!B54/0.086*1000000/RES_hhdet_num!B54)</f>
        <v>3547.3221668459132</v>
      </c>
      <c r="C54" s="162">
        <f>IF(RES_hhdet_fec!C54=0,0,RES_hhdet_fec!C54/0.086*1000000/RES_hhdet_num!C54)</f>
        <v>3625.2520388303037</v>
      </c>
      <c r="D54" s="162">
        <f>IF(RES_hhdet_fec!D54=0,0,RES_hhdet_fec!D54/0.086*1000000/RES_hhdet_num!D54)</f>
        <v>3381.9619900307825</v>
      </c>
      <c r="E54" s="162">
        <f>IF(RES_hhdet_fec!E54=0,0,RES_hhdet_fec!E54/0.086*1000000/RES_hhdet_num!E54)</f>
        <v>3439.5603357229711</v>
      </c>
      <c r="F54" s="162">
        <f>IF(RES_hhdet_fec!F54=0,0,RES_hhdet_fec!F54/0.086*1000000/RES_hhdet_num!F54)</f>
        <v>3557.1580395718524</v>
      </c>
      <c r="G54" s="162">
        <f>IF(RES_hhdet_fec!G54=0,0,RES_hhdet_fec!G54/0.086*1000000/RES_hhdet_num!G54)</f>
        <v>3506.0740065490418</v>
      </c>
      <c r="H54" s="162">
        <f>IF(RES_hhdet_fec!H54=0,0,RES_hhdet_fec!H54/0.086*1000000/RES_hhdet_num!H54)</f>
        <v>3755.0762044592166</v>
      </c>
      <c r="I54" s="162">
        <f>IF(RES_hhdet_fec!I54=0,0,RES_hhdet_fec!I54/0.086*1000000/RES_hhdet_num!I54)</f>
        <v>3571.7585860861268</v>
      </c>
      <c r="J54" s="162">
        <f>IF(RES_hhdet_fec!J54=0,0,RES_hhdet_fec!J54/0.086*1000000/RES_hhdet_num!J54)</f>
        <v>3622.9493839246934</v>
      </c>
      <c r="K54" s="162">
        <f>IF(RES_hhdet_fec!K54=0,0,RES_hhdet_fec!K54/0.086*1000000/RES_hhdet_num!K54)</f>
        <v>3213.0655668343366</v>
      </c>
      <c r="L54" s="162">
        <f>IF(RES_hhdet_fec!L54=0,0,RES_hhdet_fec!L54/0.086*1000000/RES_hhdet_num!L54)</f>
        <v>3400.6678289380638</v>
      </c>
      <c r="M54" s="162">
        <f>IF(RES_hhdet_fec!M54=0,0,RES_hhdet_fec!M54/0.086*1000000/RES_hhdet_num!M54)</f>
        <v>3399.6207288790388</v>
      </c>
      <c r="N54" s="162">
        <f>IF(RES_hhdet_fec!N54=0,0,RES_hhdet_fec!N54/0.086*1000000/RES_hhdet_num!N54)</f>
        <v>3334.2870246363891</v>
      </c>
      <c r="O54" s="162">
        <f>IF(RES_hhdet_fec!O54=0,0,RES_hhdet_fec!O54/0.086*1000000/RES_hhdet_num!O54)</f>
        <v>3523.9620736651318</v>
      </c>
      <c r="P54" s="162">
        <f>IF(RES_hhdet_fec!P54=0,0,RES_hhdet_fec!P54/0.086*1000000/RES_hhdet_num!P54)</f>
        <v>3529.4622080772392</v>
      </c>
      <c r="Q54" s="162">
        <f>IF(RES_hhdet_fec!Q54=0,0,RES_hhdet_fec!Q54/0.086*1000000/RES_hhdet_num!Q54)</f>
        <v>3660.505880304675</v>
      </c>
    </row>
    <row r="55" spans="1:17" ht="12" customHeight="1" x14ac:dyDescent="0.25">
      <c r="A55" s="161" t="s">
        <v>141</v>
      </c>
      <c r="B55" s="160">
        <f>IF(RES_hhdet_fec!B55=0,0,RES_hhdet_fec!B55/0.086*1000000/RES_hhdet_num!B55)</f>
        <v>3039.7123333342001</v>
      </c>
      <c r="C55" s="160">
        <f>IF(RES_hhdet_fec!C55=0,0,RES_hhdet_fec!C55/0.086*1000000/RES_hhdet_num!C55)</f>
        <v>3183.3580344000443</v>
      </c>
      <c r="D55" s="160">
        <f>IF(RES_hhdet_fec!D55=0,0,RES_hhdet_fec!D55/0.086*1000000/RES_hhdet_num!D55)</f>
        <v>2935.8526469444282</v>
      </c>
      <c r="E55" s="160">
        <f>IF(RES_hhdet_fec!E55=0,0,RES_hhdet_fec!E55/0.086*1000000/RES_hhdet_num!E55)</f>
        <v>2981.4779349642517</v>
      </c>
      <c r="F55" s="160">
        <f>IF(RES_hhdet_fec!F55=0,0,RES_hhdet_fec!F55/0.086*1000000/RES_hhdet_num!F55)</f>
        <v>3057.690681059396</v>
      </c>
      <c r="G55" s="160">
        <f>IF(RES_hhdet_fec!G55=0,0,RES_hhdet_fec!G55/0.086*1000000/RES_hhdet_num!G55)</f>
        <v>3031.0615519118701</v>
      </c>
      <c r="H55" s="160">
        <f>IF(RES_hhdet_fec!H55=0,0,RES_hhdet_fec!H55/0.086*1000000/RES_hhdet_num!H55)</f>
        <v>3203.8690052868019</v>
      </c>
      <c r="I55" s="160">
        <f>IF(RES_hhdet_fec!I55=0,0,RES_hhdet_fec!I55/0.086*1000000/RES_hhdet_num!I55)</f>
        <v>3085.524164314043</v>
      </c>
      <c r="J55" s="160">
        <f>IF(RES_hhdet_fec!J55=0,0,RES_hhdet_fec!J55/0.086*1000000/RES_hhdet_num!J55)</f>
        <v>3126.5020685859004</v>
      </c>
      <c r="K55" s="160">
        <f>IF(RES_hhdet_fec!K55=0,0,RES_hhdet_fec!K55/0.086*1000000/RES_hhdet_num!K55)</f>
        <v>2863.8131988736523</v>
      </c>
      <c r="L55" s="160">
        <f>IF(RES_hhdet_fec!L55=0,0,RES_hhdet_fec!L55/0.086*1000000/RES_hhdet_num!L55)</f>
        <v>2989.8360667698612</v>
      </c>
      <c r="M55" s="160">
        <f>IF(RES_hhdet_fec!M55=0,0,RES_hhdet_fec!M55/0.086*1000000/RES_hhdet_num!M55)</f>
        <v>2987.9072433117549</v>
      </c>
      <c r="N55" s="160">
        <f>IF(RES_hhdet_fec!N55=0,0,RES_hhdet_fec!N55/0.086*1000000/RES_hhdet_num!N55)</f>
        <v>2944.4837288651775</v>
      </c>
      <c r="O55" s="160">
        <f>IF(RES_hhdet_fec!O55=0,0,RES_hhdet_fec!O55/0.086*1000000/RES_hhdet_num!O55)</f>
        <v>3069.0120110182634</v>
      </c>
      <c r="P55" s="160">
        <f>IF(RES_hhdet_fec!P55=0,0,RES_hhdet_fec!P55/0.086*1000000/RES_hhdet_num!P55)</f>
        <v>3070.3907997920846</v>
      </c>
      <c r="Q55" s="160">
        <f>IF(RES_hhdet_fec!Q55=0,0,RES_hhdet_fec!Q55/0.086*1000000/RES_hhdet_num!Q55)</f>
        <v>3148.6143227415414</v>
      </c>
    </row>
    <row r="56" spans="1:17" ht="12" customHeight="1" x14ac:dyDescent="0.25">
      <c r="A56" s="148" t="s">
        <v>60</v>
      </c>
      <c r="B56" s="156">
        <f>IF(RES_hhdet_fec!B56=0,0,RES_hhdet_fec!B56/0.086*1000000/RES_hhdet_num!B55)</f>
        <v>2305.7594084500492</v>
      </c>
      <c r="C56" s="156">
        <f>IF(RES_hhdet_fec!C56=0,0,RES_hhdet_fec!C56/0.086*1000000/RES_hhdet_num!C55)</f>
        <v>2573.9289475685873</v>
      </c>
      <c r="D56" s="156">
        <f>IF(RES_hhdet_fec!D56=0,0,RES_hhdet_fec!D56/0.086*1000000/RES_hhdet_num!D55)</f>
        <v>2198.2752935194903</v>
      </c>
      <c r="E56" s="156">
        <f>IF(RES_hhdet_fec!E56=0,0,RES_hhdet_fec!E56/0.086*1000000/RES_hhdet_num!E55)</f>
        <v>2249.4724595632956</v>
      </c>
      <c r="F56" s="156">
        <f>IF(RES_hhdet_fec!F56=0,0,RES_hhdet_fec!F56/0.086*1000000/RES_hhdet_num!F55)</f>
        <v>2312.1527257220896</v>
      </c>
      <c r="G56" s="156">
        <f>IF(RES_hhdet_fec!G56=0,0,RES_hhdet_fec!G56/0.086*1000000/RES_hhdet_num!G55)</f>
        <v>2278.9481042569414</v>
      </c>
      <c r="H56" s="156">
        <f>IF(RES_hhdet_fec!H56=0,0,RES_hhdet_fec!H56/0.086*1000000/RES_hhdet_num!H55)</f>
        <v>2440.7995328984712</v>
      </c>
      <c r="I56" s="156">
        <f>IF(RES_hhdet_fec!I56=0,0,RES_hhdet_fec!I56/0.086*1000000/RES_hhdet_num!I55)</f>
        <v>2321.6430809560652</v>
      </c>
      <c r="J56" s="156">
        <f>IF(RES_hhdet_fec!J56=0,0,RES_hhdet_fec!J56/0.086*1000000/RES_hhdet_num!J55)</f>
        <v>2354.917099551049</v>
      </c>
      <c r="K56" s="156">
        <f>IF(RES_hhdet_fec!K56=0,0,RES_hhdet_fec!K56/0.086*1000000/RES_hhdet_num!K55)</f>
        <v>2088.4926184423343</v>
      </c>
      <c r="L56" s="156">
        <f>IF(RES_hhdet_fec!L56=0,0,RES_hhdet_fec!L56/0.086*1000000/RES_hhdet_num!L55)</f>
        <v>2210.4340888097427</v>
      </c>
      <c r="M56" s="156">
        <f>IF(RES_hhdet_fec!M56=0,0,RES_hhdet_fec!M56/0.086*1000000/RES_hhdet_num!M55)</f>
        <v>2209.7534737713759</v>
      </c>
      <c r="N56" s="156">
        <f>IF(RES_hhdet_fec!N56=0,0,RES_hhdet_fec!N56/0.086*1000000/RES_hhdet_num!N55)</f>
        <v>2167.2865660136526</v>
      </c>
      <c r="O56" s="156">
        <f>IF(RES_hhdet_fec!O56=0,0,RES_hhdet_fec!O56/0.086*1000000/RES_hhdet_num!O55)</f>
        <v>2290.5753478823331</v>
      </c>
      <c r="P56" s="156">
        <f>IF(RES_hhdet_fec!P56=0,0,RES_hhdet_fec!P56/0.086*1000000/RES_hhdet_num!P55)</f>
        <v>2294.150435250207</v>
      </c>
      <c r="Q56" s="156">
        <f>IF(RES_hhdet_fec!Q56=0,0,RES_hhdet_fec!Q56/0.086*1000000/RES_hhdet_num!Q55)</f>
        <v>2379.3288221980356</v>
      </c>
    </row>
    <row r="57" spans="1:17" ht="12" customHeight="1" x14ac:dyDescent="0.25">
      <c r="A57" s="148" t="s">
        <v>59</v>
      </c>
      <c r="B57" s="156">
        <f>IF(RES_hhdet_fec!B57=0,0,RES_hhdet_fec!B57/0.086*1000000/RES_hhdet_num!B55)</f>
        <v>733.952924884151</v>
      </c>
      <c r="C57" s="156">
        <f>IF(RES_hhdet_fec!C57=0,0,RES_hhdet_fec!C57/0.086*1000000/RES_hhdet_num!C55)</f>
        <v>609.42908683145652</v>
      </c>
      <c r="D57" s="156">
        <f>IF(RES_hhdet_fec!D57=0,0,RES_hhdet_fec!D57/0.086*1000000/RES_hhdet_num!D55)</f>
        <v>737.577353424938</v>
      </c>
      <c r="E57" s="156">
        <f>IF(RES_hhdet_fec!E57=0,0,RES_hhdet_fec!E57/0.086*1000000/RES_hhdet_num!E55)</f>
        <v>732.00547540095624</v>
      </c>
      <c r="F57" s="156">
        <f>IF(RES_hhdet_fec!F57=0,0,RES_hhdet_fec!F57/0.086*1000000/RES_hhdet_num!F55)</f>
        <v>745.53795533730647</v>
      </c>
      <c r="G57" s="156">
        <f>IF(RES_hhdet_fec!G57=0,0,RES_hhdet_fec!G57/0.086*1000000/RES_hhdet_num!G55)</f>
        <v>752.11344765492822</v>
      </c>
      <c r="H57" s="156">
        <f>IF(RES_hhdet_fec!H57=0,0,RES_hhdet_fec!H57/0.086*1000000/RES_hhdet_num!H55)</f>
        <v>763.06947238833106</v>
      </c>
      <c r="I57" s="156">
        <f>IF(RES_hhdet_fec!I57=0,0,RES_hhdet_fec!I57/0.086*1000000/RES_hhdet_num!I55)</f>
        <v>763.88108335797767</v>
      </c>
      <c r="J57" s="156">
        <f>IF(RES_hhdet_fec!J57=0,0,RES_hhdet_fec!J57/0.086*1000000/RES_hhdet_num!J55)</f>
        <v>771.58496903485116</v>
      </c>
      <c r="K57" s="156">
        <f>IF(RES_hhdet_fec!K57=0,0,RES_hhdet_fec!K57/0.086*1000000/RES_hhdet_num!K55)</f>
        <v>775.32058043131804</v>
      </c>
      <c r="L57" s="156">
        <f>IF(RES_hhdet_fec!L57=0,0,RES_hhdet_fec!L57/0.086*1000000/RES_hhdet_num!L55)</f>
        <v>779.4019779601183</v>
      </c>
      <c r="M57" s="156">
        <f>IF(RES_hhdet_fec!M57=0,0,RES_hhdet_fec!M57/0.086*1000000/RES_hhdet_num!M55)</f>
        <v>778.15376954037959</v>
      </c>
      <c r="N57" s="156">
        <f>IF(RES_hhdet_fec!N57=0,0,RES_hhdet_fec!N57/0.086*1000000/RES_hhdet_num!N55)</f>
        <v>777.19716285152458</v>
      </c>
      <c r="O57" s="156">
        <f>IF(RES_hhdet_fec!O57=0,0,RES_hhdet_fec!O57/0.086*1000000/RES_hhdet_num!O55)</f>
        <v>778.43666313593008</v>
      </c>
      <c r="P57" s="156">
        <f>IF(RES_hhdet_fec!P57=0,0,RES_hhdet_fec!P57/0.086*1000000/RES_hhdet_num!P55)</f>
        <v>776.24036454187808</v>
      </c>
      <c r="Q57" s="156">
        <f>IF(RES_hhdet_fec!Q57=0,0,RES_hhdet_fec!Q57/0.086*1000000/RES_hhdet_num!Q55)</f>
        <v>769.2855005435058</v>
      </c>
    </row>
    <row r="58" spans="1:17" ht="12" customHeight="1" x14ac:dyDescent="0.25">
      <c r="A58" s="158" t="s">
        <v>62</v>
      </c>
      <c r="B58" s="157">
        <f>IF(RES_hhdet_fec!B58=0,0,RES_hhdet_fec!B58/0.086*1000000/RES_hhdet_num!B$43)</f>
        <v>905.49253082629457</v>
      </c>
      <c r="C58" s="157">
        <f>IF(RES_hhdet_fec!C58=0,0,RES_hhdet_fec!C58/0.086*1000000/RES_hhdet_num!C$43)</f>
        <v>927.96119187678778</v>
      </c>
      <c r="D58" s="157">
        <f>IF(RES_hhdet_fec!D58=0,0,RES_hhdet_fec!D58/0.086*1000000/RES_hhdet_num!D$43)</f>
        <v>891.35417589735357</v>
      </c>
      <c r="E58" s="157">
        <f>IF(RES_hhdet_fec!E58=0,0,RES_hhdet_fec!E58/0.086*1000000/RES_hhdet_num!E$43)</f>
        <v>908.08211571006973</v>
      </c>
      <c r="F58" s="157">
        <f>IF(RES_hhdet_fec!F58=0,0,RES_hhdet_fec!F58/0.086*1000000/RES_hhdet_num!F$43)</f>
        <v>938.58779140768695</v>
      </c>
      <c r="G58" s="157">
        <f>IF(RES_hhdet_fec!G58=0,0,RES_hhdet_fec!G58/0.086*1000000/RES_hhdet_num!G$43)</f>
        <v>933.38213749199087</v>
      </c>
      <c r="H58" s="157">
        <f>IF(RES_hhdet_fec!H58=0,0,RES_hhdet_fec!H58/0.086*1000000/RES_hhdet_num!H$43)</f>
        <v>970.54713457966329</v>
      </c>
      <c r="I58" s="157">
        <f>IF(RES_hhdet_fec!I58=0,0,RES_hhdet_fec!I58/0.086*1000000/RES_hhdet_num!I$43)</f>
        <v>948.21919639035286</v>
      </c>
      <c r="J58" s="157">
        <f>IF(RES_hhdet_fec!J58=0,0,RES_hhdet_fec!J58/0.086*1000000/RES_hhdet_num!J$43)</f>
        <v>950.30910921300051</v>
      </c>
      <c r="K58" s="157">
        <f>IF(RES_hhdet_fec!K58=0,0,RES_hhdet_fec!K58/0.086*1000000/RES_hhdet_num!K$43)</f>
        <v>872.40750405513347</v>
      </c>
      <c r="L58" s="157">
        <f>IF(RES_hhdet_fec!L58=0,0,RES_hhdet_fec!L58/0.086*1000000/RES_hhdet_num!L$43)</f>
        <v>918.38451967570768</v>
      </c>
      <c r="M58" s="157">
        <f>IF(RES_hhdet_fec!M58=0,0,RES_hhdet_fec!M58/0.086*1000000/RES_hhdet_num!M$43)</f>
        <v>898.85114391784134</v>
      </c>
      <c r="N58" s="157">
        <f>IF(RES_hhdet_fec!N58=0,0,RES_hhdet_fec!N58/0.086*1000000/RES_hhdet_num!N$43)</f>
        <v>883.183509752757</v>
      </c>
      <c r="O58" s="157">
        <f>IF(RES_hhdet_fec!O58=0,0,RES_hhdet_fec!O58/0.086*1000000/RES_hhdet_num!O$43)</f>
        <v>1007.2080557273565</v>
      </c>
      <c r="P58" s="157">
        <f>IF(RES_hhdet_fec!P58=0,0,RES_hhdet_fec!P58/0.086*1000000/RES_hhdet_num!P$43)</f>
        <v>1003.1938026655413</v>
      </c>
      <c r="Q58" s="157">
        <f>IF(RES_hhdet_fec!Q58=0,0,RES_hhdet_fec!Q58/0.086*1000000/RES_hhdet_num!Q$43)</f>
        <v>1041.6383816902057</v>
      </c>
    </row>
    <row r="59" spans="1:17" ht="12" customHeight="1" x14ac:dyDescent="0.25">
      <c r="A59" s="23" t="s">
        <v>57</v>
      </c>
      <c r="B59" s="156">
        <f>IF(RES_hhdet_fec!B59=0,0,RES_hhdet_fec!B59/0.086*1000000/RES_hhdet_num!B59)</f>
        <v>1438.7986933080294</v>
      </c>
      <c r="C59" s="156">
        <f>IF(RES_hhdet_fec!C59=0,0,RES_hhdet_fec!C59/0.086*1000000/RES_hhdet_num!C59)</f>
        <v>1401.3144916438923</v>
      </c>
      <c r="D59" s="156">
        <f>IF(RES_hhdet_fec!D59=0,0,RES_hhdet_fec!D59/0.086*1000000/RES_hhdet_num!D59)</f>
        <v>1433.7635238765615</v>
      </c>
      <c r="E59" s="156">
        <f>IF(RES_hhdet_fec!E59=0,0,RES_hhdet_fec!E59/0.086*1000000/RES_hhdet_num!E59)</f>
        <v>1433.1111324250669</v>
      </c>
      <c r="F59" s="156">
        <f>IF(RES_hhdet_fec!F59=0,0,RES_hhdet_fec!F59/0.086*1000000/RES_hhdet_num!F59)</f>
        <v>1412.4577665353806</v>
      </c>
      <c r="G59" s="156">
        <f>IF(RES_hhdet_fec!G59=0,0,RES_hhdet_fec!G59/0.086*1000000/RES_hhdet_num!G59)</f>
        <v>1395.3060750439406</v>
      </c>
      <c r="H59" s="156">
        <f>IF(RES_hhdet_fec!H59=0,0,RES_hhdet_fec!H59/0.086*1000000/RES_hhdet_num!H59)</f>
        <v>1338.9723363227588</v>
      </c>
      <c r="I59" s="156">
        <f>IF(RES_hhdet_fec!I59=0,0,RES_hhdet_fec!I59/0.086*1000000/RES_hhdet_num!I59)</f>
        <v>1405.4649732214546</v>
      </c>
      <c r="J59" s="156">
        <f>IF(RES_hhdet_fec!J59=0,0,RES_hhdet_fec!J59/0.086*1000000/RES_hhdet_num!J59)</f>
        <v>1382.3607939162396</v>
      </c>
      <c r="K59" s="156">
        <f>IF(RES_hhdet_fec!K59=0,0,RES_hhdet_fec!K59/0.086*1000000/RES_hhdet_num!K59)</f>
        <v>1449.9913344188233</v>
      </c>
      <c r="L59" s="156">
        <f>IF(RES_hhdet_fec!L59=0,0,RES_hhdet_fec!L59/0.086*1000000/RES_hhdet_num!L59)</f>
        <v>1395.9707478195778</v>
      </c>
      <c r="M59" s="156">
        <f>IF(RES_hhdet_fec!M59=0,0,RES_hhdet_fec!M59/0.086*1000000/RES_hhdet_num!M59)</f>
        <v>1393.2052230141824</v>
      </c>
      <c r="N59" s="156">
        <f>IF(RES_hhdet_fec!N59=0,0,RES_hhdet_fec!N59/0.086*1000000/RES_hhdet_num!N59)</f>
        <v>1422.2234152692033</v>
      </c>
      <c r="O59" s="156">
        <f>IF(RES_hhdet_fec!O59=0,0,RES_hhdet_fec!O59/0.086*1000000/RES_hhdet_num!O59)</f>
        <v>1387.6387679860591</v>
      </c>
      <c r="P59" s="156">
        <f>IF(RES_hhdet_fec!P59=0,0,RES_hhdet_fec!P59/0.086*1000000/RES_hhdet_num!P59)</f>
        <v>1423.2373640567771</v>
      </c>
      <c r="Q59" s="156">
        <f>IF(RES_hhdet_fec!Q59=0,0,RES_hhdet_fec!Q59/0.086*1000000/RES_hhdet_num!Q59)</f>
        <v>1425.9705720825179</v>
      </c>
    </row>
    <row r="60" spans="1:17" ht="12" customHeight="1" x14ac:dyDescent="0.25">
      <c r="A60" s="29" t="s">
        <v>140</v>
      </c>
      <c r="B60" s="57">
        <f>IF(RES_hhdet_fec!B60=0,0,RES_hhdet_fec!B60/0.086*1000000/RES_hhdet_num!B60)</f>
        <v>825.26737942494844</v>
      </c>
      <c r="C60" s="57">
        <f>IF(RES_hhdet_fec!C60=0,0,RES_hhdet_fec!C60/0.086*1000000/RES_hhdet_num!C60)</f>
        <v>833.4100917260904</v>
      </c>
      <c r="D60" s="57">
        <f>IF(RES_hhdet_fec!D60=0,0,RES_hhdet_fec!D60/0.086*1000000/RES_hhdet_num!D60)</f>
        <v>806.35337767308636</v>
      </c>
      <c r="E60" s="57">
        <f>IF(RES_hhdet_fec!E60=0,0,RES_hhdet_fec!E60/0.086*1000000/RES_hhdet_num!E60)</f>
        <v>829.17632035768111</v>
      </c>
      <c r="F60" s="57">
        <f>IF(RES_hhdet_fec!F60=0,0,RES_hhdet_fec!F60/0.086*1000000/RES_hhdet_num!F60)</f>
        <v>851.36594258617515</v>
      </c>
      <c r="G60" s="57">
        <f>IF(RES_hhdet_fec!G60=0,0,RES_hhdet_fec!G60/0.086*1000000/RES_hhdet_num!G60)</f>
        <v>835.35979338040272</v>
      </c>
      <c r="H60" s="57">
        <f>IF(RES_hhdet_fec!H60=0,0,RES_hhdet_fec!H60/0.086*1000000/RES_hhdet_num!H60)</f>
        <v>855.90850018855986</v>
      </c>
      <c r="I60" s="57">
        <f>IF(RES_hhdet_fec!I60=0,0,RES_hhdet_fec!I60/0.086*1000000/RES_hhdet_num!I60)</f>
        <v>874.04936292299635</v>
      </c>
      <c r="J60" s="57">
        <f>IF(RES_hhdet_fec!J60=0,0,RES_hhdet_fec!J60/0.086*1000000/RES_hhdet_num!J60)</f>
        <v>868.41688664297646</v>
      </c>
      <c r="K60" s="57">
        <f>IF(RES_hhdet_fec!K60=0,0,RES_hhdet_fec!K60/0.086*1000000/RES_hhdet_num!K60)</f>
        <v>834.44580816769746</v>
      </c>
      <c r="L60" s="57">
        <f>IF(RES_hhdet_fec!L60=0,0,RES_hhdet_fec!L60/0.086*1000000/RES_hhdet_num!L60)</f>
        <v>854.41559208770343</v>
      </c>
      <c r="M60" s="57">
        <f>IF(RES_hhdet_fec!M60=0,0,RES_hhdet_fec!M60/0.086*1000000/RES_hhdet_num!M60)</f>
        <v>850.56980013269163</v>
      </c>
      <c r="N60" s="57">
        <f>IF(RES_hhdet_fec!N60=0,0,RES_hhdet_fec!N60/0.086*1000000/RES_hhdet_num!N60)</f>
        <v>861.5632784289794</v>
      </c>
      <c r="O60" s="57">
        <f>IF(RES_hhdet_fec!O60=0,0,RES_hhdet_fec!O60/0.086*1000000/RES_hhdet_num!O60)</f>
        <v>893.06630330591656</v>
      </c>
      <c r="P60" s="57">
        <f>IF(RES_hhdet_fec!P60=0,0,RES_hhdet_fec!P60/0.086*1000000/RES_hhdet_num!P60)</f>
        <v>924.5542737807001</v>
      </c>
      <c r="Q60" s="57">
        <f>IF(RES_hhdet_fec!Q60=0,0,RES_hhdet_fec!Q60/0.086*1000000/RES_hhdet_num!Q60)</f>
        <v>974.69140707465317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19477.122464718985</v>
      </c>
      <c r="C62" s="168">
        <f t="shared" ref="C62:Q62" si="12">SUM(C63,C66,C68,C77)</f>
        <v>20137.520797339155</v>
      </c>
      <c r="D62" s="168">
        <f t="shared" si="12"/>
        <v>19346.592905362977</v>
      </c>
      <c r="E62" s="168">
        <f t="shared" si="12"/>
        <v>19744.011748683377</v>
      </c>
      <c r="F62" s="168">
        <f t="shared" si="12"/>
        <v>20226.740115406079</v>
      </c>
      <c r="G62" s="168">
        <f t="shared" si="12"/>
        <v>20117.161901472919</v>
      </c>
      <c r="H62" s="168">
        <f t="shared" si="12"/>
        <v>20455.914333201265</v>
      </c>
      <c r="I62" s="168">
        <f t="shared" si="12"/>
        <v>18777.381944576675</v>
      </c>
      <c r="J62" s="168">
        <f t="shared" si="12"/>
        <v>19794.452725417144</v>
      </c>
      <c r="K62" s="168">
        <f t="shared" si="12"/>
        <v>18249.793055266116</v>
      </c>
      <c r="L62" s="168">
        <f t="shared" si="12"/>
        <v>19204.710199961206</v>
      </c>
      <c r="M62" s="168">
        <f t="shared" si="12"/>
        <v>15481.054877224013</v>
      </c>
      <c r="N62" s="168">
        <f t="shared" si="12"/>
        <v>15452.197743221997</v>
      </c>
      <c r="O62" s="168">
        <f t="shared" si="12"/>
        <v>15669.80842598508</v>
      </c>
      <c r="P62" s="168">
        <f t="shared" si="12"/>
        <v>14652.668972267442</v>
      </c>
      <c r="Q62" s="168">
        <f t="shared" si="12"/>
        <v>15343.351147980717</v>
      </c>
    </row>
    <row r="63" spans="1:17" ht="12.95" customHeight="1" x14ac:dyDescent="0.25">
      <c r="A63" s="158" t="s">
        <v>65</v>
      </c>
      <c r="B63" s="157">
        <f t="shared" ref="B63" si="13">SUM(B64:B65)</f>
        <v>14410.802803202871</v>
      </c>
      <c r="C63" s="157">
        <f t="shared" ref="C63:Q63" si="14">SUM(C64:C65)</f>
        <v>15096.521560707573</v>
      </c>
      <c r="D63" s="157">
        <f t="shared" si="14"/>
        <v>14346.42161634179</v>
      </c>
      <c r="E63" s="157">
        <f t="shared" si="14"/>
        <v>14748.912564410995</v>
      </c>
      <c r="F63" s="157">
        <f t="shared" si="14"/>
        <v>15233.733004913305</v>
      </c>
      <c r="G63" s="157">
        <f t="shared" si="14"/>
        <v>15147.883211811584</v>
      </c>
      <c r="H63" s="157">
        <f t="shared" si="14"/>
        <v>15464.301195501459</v>
      </c>
      <c r="I63" s="157">
        <f t="shared" si="14"/>
        <v>13815.246964963833</v>
      </c>
      <c r="J63" s="157">
        <f t="shared" si="14"/>
        <v>14817.904206351133</v>
      </c>
      <c r="K63" s="157">
        <f t="shared" si="14"/>
        <v>13363.34072757369</v>
      </c>
      <c r="L63" s="157">
        <f t="shared" si="14"/>
        <v>14276.643692867339</v>
      </c>
      <c r="M63" s="157">
        <f t="shared" si="14"/>
        <v>10648.214779611459</v>
      </c>
      <c r="N63" s="157">
        <f t="shared" si="14"/>
        <v>10571.189219402464</v>
      </c>
      <c r="O63" s="157">
        <f t="shared" si="14"/>
        <v>10791.410937823883</v>
      </c>
      <c r="P63" s="157">
        <f t="shared" si="14"/>
        <v>9762.6945280561813</v>
      </c>
      <c r="Q63" s="157">
        <f t="shared" si="14"/>
        <v>10475.500389721139</v>
      </c>
    </row>
    <row r="64" spans="1:17" ht="12" customHeight="1" x14ac:dyDescent="0.25">
      <c r="A64" s="23" t="s">
        <v>161</v>
      </c>
      <c r="B64" s="156">
        <f>IF(RES_hhdet_fec!B64=0,0,RES_hhdet_fec!B64/0.086*1000000/RES_hhdet_num!B$62)</f>
        <v>14154.084195649766</v>
      </c>
      <c r="C64" s="156">
        <f>IF(RES_hhdet_fec!C64=0,0,RES_hhdet_fec!C64/0.086*1000000/RES_hhdet_num!C$62)</f>
        <v>14784.814566490968</v>
      </c>
      <c r="D64" s="156">
        <f>IF(RES_hhdet_fec!D64=0,0,RES_hhdet_fec!D64/0.086*1000000/RES_hhdet_num!D$62)</f>
        <v>14172.688998234617</v>
      </c>
      <c r="E64" s="156">
        <f>IF(RES_hhdet_fec!E64=0,0,RES_hhdet_fec!E64/0.086*1000000/RES_hhdet_num!E$62)</f>
        <v>14532.000916291187</v>
      </c>
      <c r="F64" s="156">
        <f>IF(RES_hhdet_fec!F64=0,0,RES_hhdet_fec!F64/0.086*1000000/RES_hhdet_num!F$62)</f>
        <v>14944.734255411924</v>
      </c>
      <c r="G64" s="156">
        <f>IF(RES_hhdet_fec!G64=0,0,RES_hhdet_fec!G64/0.086*1000000/RES_hhdet_num!G$62)</f>
        <v>14890.658281107208</v>
      </c>
      <c r="H64" s="156">
        <f>IF(RES_hhdet_fec!H64=0,0,RES_hhdet_fec!H64/0.086*1000000/RES_hhdet_num!H$62)</f>
        <v>15087.461003235161</v>
      </c>
      <c r="I64" s="156">
        <f>IF(RES_hhdet_fec!I64=0,0,RES_hhdet_fec!I64/0.086*1000000/RES_hhdet_num!I$62)</f>
        <v>13530.078152147949</v>
      </c>
      <c r="J64" s="156">
        <f>IF(RES_hhdet_fec!J64=0,0,RES_hhdet_fec!J64/0.086*1000000/RES_hhdet_num!J$62)</f>
        <v>14504.533348474924</v>
      </c>
      <c r="K64" s="156">
        <f>IF(RES_hhdet_fec!K64=0,0,RES_hhdet_fec!K64/0.086*1000000/RES_hhdet_num!K$62)</f>
        <v>13265.430700127044</v>
      </c>
      <c r="L64" s="156">
        <f>IF(RES_hhdet_fec!L64=0,0,RES_hhdet_fec!L64/0.086*1000000/RES_hhdet_num!L$62)</f>
        <v>14072.065422488096</v>
      </c>
      <c r="M64" s="156">
        <f>IF(RES_hhdet_fec!M64=0,0,RES_hhdet_fec!M64/0.086*1000000/RES_hhdet_num!M$62)</f>
        <v>10476.775175899653</v>
      </c>
      <c r="N64" s="156">
        <f>IF(RES_hhdet_fec!N64=0,0,RES_hhdet_fec!N64/0.086*1000000/RES_hhdet_num!N$62)</f>
        <v>10420.913238593714</v>
      </c>
      <c r="O64" s="156">
        <f>IF(RES_hhdet_fec!O64=0,0,RES_hhdet_fec!O64/0.086*1000000/RES_hhdet_num!O$62)</f>
        <v>10582.413435933267</v>
      </c>
      <c r="P64" s="156">
        <f>IF(RES_hhdet_fec!P64=0,0,RES_hhdet_fec!P64/0.086*1000000/RES_hhdet_num!P$62)</f>
        <v>9559.1195861904544</v>
      </c>
      <c r="Q64" s="156">
        <f>IF(RES_hhdet_fec!Q64=0,0,RES_hhdet_fec!Q64/0.086*1000000/RES_hhdet_num!Q$62)</f>
        <v>10226.446832487203</v>
      </c>
    </row>
    <row r="65" spans="1:17" ht="12" customHeight="1" x14ac:dyDescent="0.25">
      <c r="A65" s="23" t="s">
        <v>60</v>
      </c>
      <c r="B65" s="156">
        <f>IF(RES_hhdet_fec!B65=0,0,RES_hhdet_fec!B65/0.086*1000000/RES_hhdet_num!B$62)</f>
        <v>256.71860755310377</v>
      </c>
      <c r="C65" s="156">
        <f>IF(RES_hhdet_fec!C65=0,0,RES_hhdet_fec!C65/0.086*1000000/RES_hhdet_num!C$62)</f>
        <v>311.70699421660601</v>
      </c>
      <c r="D65" s="156">
        <f>IF(RES_hhdet_fec!D65=0,0,RES_hhdet_fec!D65/0.086*1000000/RES_hhdet_num!D$62)</f>
        <v>173.7326181071725</v>
      </c>
      <c r="E65" s="156">
        <f>IF(RES_hhdet_fec!E65=0,0,RES_hhdet_fec!E65/0.086*1000000/RES_hhdet_num!E$62)</f>
        <v>216.9116481198084</v>
      </c>
      <c r="F65" s="156">
        <f>IF(RES_hhdet_fec!F65=0,0,RES_hhdet_fec!F65/0.086*1000000/RES_hhdet_num!F$62)</f>
        <v>288.99874950138121</v>
      </c>
      <c r="G65" s="156">
        <f>IF(RES_hhdet_fec!G65=0,0,RES_hhdet_fec!G65/0.086*1000000/RES_hhdet_num!G$62)</f>
        <v>257.22493070437679</v>
      </c>
      <c r="H65" s="156">
        <f>IF(RES_hhdet_fec!H65=0,0,RES_hhdet_fec!H65/0.086*1000000/RES_hhdet_num!H$62)</f>
        <v>376.84019226629738</v>
      </c>
      <c r="I65" s="156">
        <f>IF(RES_hhdet_fec!I65=0,0,RES_hhdet_fec!I65/0.086*1000000/RES_hhdet_num!I$62)</f>
        <v>285.16881281588309</v>
      </c>
      <c r="J65" s="156">
        <f>IF(RES_hhdet_fec!J65=0,0,RES_hhdet_fec!J65/0.086*1000000/RES_hhdet_num!J$62)</f>
        <v>313.3708578762085</v>
      </c>
      <c r="K65" s="156">
        <f>IF(RES_hhdet_fec!K65=0,0,RES_hhdet_fec!K65/0.086*1000000/RES_hhdet_num!K$62)</f>
        <v>97.910027446645628</v>
      </c>
      <c r="L65" s="156">
        <f>IF(RES_hhdet_fec!L65=0,0,RES_hhdet_fec!L65/0.086*1000000/RES_hhdet_num!L$62)</f>
        <v>204.57827037924289</v>
      </c>
      <c r="M65" s="156">
        <f>IF(RES_hhdet_fec!M65=0,0,RES_hhdet_fec!M65/0.086*1000000/RES_hhdet_num!M$62)</f>
        <v>171.43960371180563</v>
      </c>
      <c r="N65" s="156">
        <f>IF(RES_hhdet_fec!N65=0,0,RES_hhdet_fec!N65/0.086*1000000/RES_hhdet_num!N$62)</f>
        <v>150.27598080874998</v>
      </c>
      <c r="O65" s="156">
        <f>IF(RES_hhdet_fec!O65=0,0,RES_hhdet_fec!O65/0.086*1000000/RES_hhdet_num!O$62)</f>
        <v>208.99750189061575</v>
      </c>
      <c r="P65" s="156">
        <f>IF(RES_hhdet_fec!P65=0,0,RES_hhdet_fec!P65/0.086*1000000/RES_hhdet_num!P$62)</f>
        <v>203.57494186572688</v>
      </c>
      <c r="Q65" s="156">
        <f>IF(RES_hhdet_fec!Q65=0,0,RES_hhdet_fec!Q65/0.086*1000000/RES_hhdet_num!Q$62)</f>
        <v>249.05355723393643</v>
      </c>
    </row>
    <row r="66" spans="1:17" ht="12.95" customHeight="1" x14ac:dyDescent="0.25">
      <c r="A66" s="158" t="s">
        <v>112</v>
      </c>
      <c r="B66" s="157">
        <f t="shared" ref="B66:Q66" si="15">B67</f>
        <v>2.7517402001206497</v>
      </c>
      <c r="C66" s="157">
        <f t="shared" si="15"/>
        <v>2.9072716417035371</v>
      </c>
      <c r="D66" s="157">
        <f t="shared" si="15"/>
        <v>3.0445254642616422</v>
      </c>
      <c r="E66" s="157">
        <f t="shared" si="15"/>
        <v>3.0602025565412712</v>
      </c>
      <c r="F66" s="157">
        <f t="shared" si="15"/>
        <v>3.1892363493469413</v>
      </c>
      <c r="G66" s="157">
        <f t="shared" si="15"/>
        <v>3.7887979635213749</v>
      </c>
      <c r="H66" s="157">
        <f t="shared" si="15"/>
        <v>4.3171274004915592</v>
      </c>
      <c r="I66" s="157">
        <f t="shared" si="15"/>
        <v>5.2265909479167219</v>
      </c>
      <c r="J66" s="157">
        <f t="shared" si="15"/>
        <v>5.8578606339542967</v>
      </c>
      <c r="K66" s="157">
        <f t="shared" si="15"/>
        <v>6.9566936635271333</v>
      </c>
      <c r="L66" s="157">
        <f t="shared" si="15"/>
        <v>7.4843674833922842</v>
      </c>
      <c r="M66" s="157">
        <f t="shared" si="15"/>
        <v>8.0188402875683309</v>
      </c>
      <c r="N66" s="157">
        <f t="shared" si="15"/>
        <v>8.5528636767981983</v>
      </c>
      <c r="O66" s="157">
        <f t="shared" si="15"/>
        <v>9.1269009086264568</v>
      </c>
      <c r="P66" s="157">
        <f t="shared" si="15"/>
        <v>9.7256334034333616</v>
      </c>
      <c r="Q66" s="157">
        <f t="shared" si="15"/>
        <v>8.9388356232776474</v>
      </c>
    </row>
    <row r="67" spans="1:17" ht="12" customHeight="1" x14ac:dyDescent="0.25">
      <c r="A67" s="23" t="s">
        <v>60</v>
      </c>
      <c r="B67" s="156">
        <f>IF(RES_hhdet_fec!B67=0,0,RES_hhdet_fec!B67/0.086*1000000/RES_hhdet_num!B$62)</f>
        <v>2.7517402001206497</v>
      </c>
      <c r="C67" s="156">
        <f>IF(RES_hhdet_fec!C67=0,0,RES_hhdet_fec!C67/0.086*1000000/RES_hhdet_num!C$62)</f>
        <v>2.9072716417035371</v>
      </c>
      <c r="D67" s="156">
        <f>IF(RES_hhdet_fec!D67=0,0,RES_hhdet_fec!D67/0.086*1000000/RES_hhdet_num!D$62)</f>
        <v>3.0445254642616422</v>
      </c>
      <c r="E67" s="156">
        <f>IF(RES_hhdet_fec!E67=0,0,RES_hhdet_fec!E67/0.086*1000000/RES_hhdet_num!E$62)</f>
        <v>3.0602025565412712</v>
      </c>
      <c r="F67" s="156">
        <f>IF(RES_hhdet_fec!F67=0,0,RES_hhdet_fec!F67/0.086*1000000/RES_hhdet_num!F$62)</f>
        <v>3.1892363493469413</v>
      </c>
      <c r="G67" s="156">
        <f>IF(RES_hhdet_fec!G67=0,0,RES_hhdet_fec!G67/0.086*1000000/RES_hhdet_num!G$62)</f>
        <v>3.7887979635213749</v>
      </c>
      <c r="H67" s="156">
        <f>IF(RES_hhdet_fec!H67=0,0,RES_hhdet_fec!H67/0.086*1000000/RES_hhdet_num!H$62)</f>
        <v>4.3171274004915592</v>
      </c>
      <c r="I67" s="156">
        <f>IF(RES_hhdet_fec!I67=0,0,RES_hhdet_fec!I67/0.086*1000000/RES_hhdet_num!I$62)</f>
        <v>5.2265909479167219</v>
      </c>
      <c r="J67" s="156">
        <f>IF(RES_hhdet_fec!J67=0,0,RES_hhdet_fec!J67/0.086*1000000/RES_hhdet_num!J$62)</f>
        <v>5.8578606339542967</v>
      </c>
      <c r="K67" s="156">
        <f>IF(RES_hhdet_fec!K67=0,0,RES_hhdet_fec!K67/0.086*1000000/RES_hhdet_num!K$62)</f>
        <v>6.9566936635271333</v>
      </c>
      <c r="L67" s="156">
        <f>IF(RES_hhdet_fec!L67=0,0,RES_hhdet_fec!L67/0.086*1000000/RES_hhdet_num!L$62)</f>
        <v>7.4843674833922842</v>
      </c>
      <c r="M67" s="156">
        <f>IF(RES_hhdet_fec!M67=0,0,RES_hhdet_fec!M67/0.086*1000000/RES_hhdet_num!M$62)</f>
        <v>8.0188402875683309</v>
      </c>
      <c r="N67" s="156">
        <f>IF(RES_hhdet_fec!N67=0,0,RES_hhdet_fec!N67/0.086*1000000/RES_hhdet_num!N$62)</f>
        <v>8.5528636767981983</v>
      </c>
      <c r="O67" s="156">
        <f>IF(RES_hhdet_fec!O67=0,0,RES_hhdet_fec!O67/0.086*1000000/RES_hhdet_num!O$62)</f>
        <v>9.1269009086264568</v>
      </c>
      <c r="P67" s="156">
        <f>IF(RES_hhdet_fec!P67=0,0,RES_hhdet_fec!P67/0.086*1000000/RES_hhdet_num!P$62)</f>
        <v>9.7256334034333616</v>
      </c>
      <c r="Q67" s="156">
        <f>IF(RES_hhdet_fec!Q67=0,0,RES_hhdet_fec!Q67/0.086*1000000/RES_hhdet_num!Q$62)</f>
        <v>8.9388356232776474</v>
      </c>
    </row>
    <row r="68" spans="1:17" ht="12" customHeight="1" x14ac:dyDescent="0.25">
      <c r="A68" s="158" t="s">
        <v>63</v>
      </c>
      <c r="B68" s="157">
        <f>IF(RES_hhdet_fec!B68=0,0,RES_hhdet_fec!B68/0.086*1000000/RES_hhdet_num!B$62)</f>
        <v>3821.0986863942189</v>
      </c>
      <c r="C68" s="157">
        <f>IF(RES_hhdet_fec!C68=0,0,RES_hhdet_fec!C68/0.086*1000000/RES_hhdet_num!C$62)</f>
        <v>3806.4547182736178</v>
      </c>
      <c r="D68" s="157">
        <f>IF(RES_hhdet_fec!D68=0,0,RES_hhdet_fec!D68/0.086*1000000/RES_hhdet_num!D$62)</f>
        <v>3747.880977544261</v>
      </c>
      <c r="E68" s="157">
        <f>IF(RES_hhdet_fec!E68=0,0,RES_hhdet_fec!E68/0.086*1000000/RES_hhdet_num!E$62)</f>
        <v>3736.9990834955925</v>
      </c>
      <c r="F68" s="157">
        <f>IF(RES_hhdet_fec!F68=0,0,RES_hhdet_fec!F68/0.086*1000000/RES_hhdet_num!F$62)</f>
        <v>3741.5873395087096</v>
      </c>
      <c r="G68" s="157">
        <f>IF(RES_hhdet_fec!G68=0,0,RES_hhdet_fec!G68/0.086*1000000/RES_hhdet_num!G$62)</f>
        <v>3727.1345453811996</v>
      </c>
      <c r="H68" s="157">
        <f>IF(RES_hhdet_fec!H68=0,0,RES_hhdet_fec!H68/0.086*1000000/RES_hhdet_num!H$62)</f>
        <v>3773.3182603084247</v>
      </c>
      <c r="I68" s="157">
        <f>IF(RES_hhdet_fec!I68=0,0,RES_hhdet_fec!I68/0.086*1000000/RES_hhdet_num!I$62)</f>
        <v>3712.2678775852733</v>
      </c>
      <c r="J68" s="157">
        <f>IF(RES_hhdet_fec!J68=0,0,RES_hhdet_fec!J68/0.086*1000000/RES_hhdet_num!J$62)</f>
        <v>3702.0372602541065</v>
      </c>
      <c r="K68" s="157">
        <f>IF(RES_hhdet_fec!K68=0,0,RES_hhdet_fec!K68/0.086*1000000/RES_hhdet_num!K$62)</f>
        <v>3634.1325518483195</v>
      </c>
      <c r="L68" s="157">
        <f>IF(RES_hhdet_fec!L68=0,0,RES_hhdet_fec!L68/0.086*1000000/RES_hhdet_num!L$62)</f>
        <v>3659.8760165020458</v>
      </c>
      <c r="M68" s="157">
        <f>IF(RES_hhdet_fec!M68=0,0,RES_hhdet_fec!M68/0.086*1000000/RES_hhdet_num!M$62)</f>
        <v>3588.1595279969702</v>
      </c>
      <c r="N68" s="157">
        <f>IF(RES_hhdet_fec!N68=0,0,RES_hhdet_fec!N68/0.086*1000000/RES_hhdet_num!N$62)</f>
        <v>3602.4541477514158</v>
      </c>
      <c r="O68" s="157">
        <f>IF(RES_hhdet_fec!O68=0,0,RES_hhdet_fec!O68/0.086*1000000/RES_hhdet_num!O$62)</f>
        <v>3609.7085956515202</v>
      </c>
      <c r="P68" s="157">
        <f>IF(RES_hhdet_fec!P68=0,0,RES_hhdet_fec!P68/0.086*1000000/RES_hhdet_num!P$62)</f>
        <v>3591.4483495546369</v>
      </c>
      <c r="Q68" s="157">
        <f>IF(RES_hhdet_fec!Q68=0,0,RES_hhdet_fec!Q68/0.086*1000000/RES_hhdet_num!Q$62)</f>
        <v>3557.584993501931</v>
      </c>
    </row>
    <row r="69" spans="1:17" ht="12" customHeight="1" x14ac:dyDescent="0.25">
      <c r="A69" s="167" t="s">
        <v>160</v>
      </c>
      <c r="B69" s="132">
        <f>IF(RES_hhdet_fec!B69=0,0,RES_hhdet_fec!B69/0.086*1000000/RES_hhdet_num!B69)</f>
        <v>3870.8115092164962</v>
      </c>
      <c r="C69" s="132">
        <f>IF(RES_hhdet_fec!C69=0,0,RES_hhdet_fec!C69/0.086*1000000/RES_hhdet_num!C69)</f>
        <v>3839.0592146053377</v>
      </c>
      <c r="D69" s="132">
        <f>IF(RES_hhdet_fec!D69=0,0,RES_hhdet_fec!D69/0.086*1000000/RES_hhdet_num!D69)</f>
        <v>3807.0053222700499</v>
      </c>
      <c r="E69" s="132">
        <f>IF(RES_hhdet_fec!E69=0,0,RES_hhdet_fec!E69/0.086*1000000/RES_hhdet_num!E69)</f>
        <v>3784.5443065558943</v>
      </c>
      <c r="F69" s="132">
        <f>IF(RES_hhdet_fec!F69=0,0,RES_hhdet_fec!F69/0.086*1000000/RES_hhdet_num!F69)</f>
        <v>3772.5871442631528</v>
      </c>
      <c r="G69" s="132">
        <f>IF(RES_hhdet_fec!G69=0,0,RES_hhdet_fec!G69/0.086*1000000/RES_hhdet_num!G69)</f>
        <v>3762.9001045955902</v>
      </c>
      <c r="H69" s="132">
        <f>IF(RES_hhdet_fec!H69=0,0,RES_hhdet_fec!H69/0.086*1000000/RES_hhdet_num!H69)</f>
        <v>3780.2568250086142</v>
      </c>
      <c r="I69" s="132">
        <f>IF(RES_hhdet_fec!I69=0,0,RES_hhdet_fec!I69/0.086*1000000/RES_hhdet_num!I69)</f>
        <v>3739.4238034260375</v>
      </c>
      <c r="J69" s="132">
        <f>IF(RES_hhdet_fec!J69=0,0,RES_hhdet_fec!J69/0.086*1000000/RES_hhdet_num!J69)</f>
        <v>3728.8854576707695</v>
      </c>
      <c r="K69" s="132">
        <f>IF(RES_hhdet_fec!K69=0,0,RES_hhdet_fec!K69/0.086*1000000/RES_hhdet_num!K69)</f>
        <v>3702.0814423386564</v>
      </c>
      <c r="L69" s="132">
        <f>IF(RES_hhdet_fec!L69=0,0,RES_hhdet_fec!L69/0.086*1000000/RES_hhdet_num!L69)</f>
        <v>3718.7853794533085</v>
      </c>
      <c r="M69" s="132">
        <f>IF(RES_hhdet_fec!M69=0,0,RES_hhdet_fec!M69/0.086*1000000/RES_hhdet_num!M69)</f>
        <v>3649.8259699824389</v>
      </c>
      <c r="N69" s="132">
        <f>IF(RES_hhdet_fec!N69=0,0,RES_hhdet_fec!N69/0.086*1000000/RES_hhdet_num!N69)</f>
        <v>3673.2539584208193</v>
      </c>
      <c r="O69" s="132">
        <f>IF(RES_hhdet_fec!O69=0,0,RES_hhdet_fec!O69/0.086*1000000/RES_hhdet_num!O69)</f>
        <v>3674.6047111133016</v>
      </c>
      <c r="P69" s="132">
        <f>IF(RES_hhdet_fec!P69=0,0,RES_hhdet_fec!P69/0.086*1000000/RES_hhdet_num!P69)</f>
        <v>3659.9899950760368</v>
      </c>
      <c r="Q69" s="132">
        <f>IF(RES_hhdet_fec!Q69=0,0,RES_hhdet_fec!Q69/0.086*1000000/RES_hhdet_num!Q69)</f>
        <v>3621.9321409643544</v>
      </c>
    </row>
    <row r="70" spans="1:17" ht="12" customHeight="1" x14ac:dyDescent="0.25">
      <c r="A70" s="167" t="s">
        <v>159</v>
      </c>
      <c r="B70" s="132">
        <f>IF(RES_hhdet_fec!B70=0,0,RES_hhdet_fec!B70/0.086*1000000/RES_hhdet_num!B70)</f>
        <v>3249.980405874931</v>
      </c>
      <c r="C70" s="132">
        <f>IF(RES_hhdet_fec!C70=0,0,RES_hhdet_fec!C70/0.086*1000000/RES_hhdet_num!C70)</f>
        <v>3335.161129200776</v>
      </c>
      <c r="D70" s="132">
        <f>IF(RES_hhdet_fec!D70=0,0,RES_hhdet_fec!D70/0.086*1000000/RES_hhdet_num!D70)</f>
        <v>3212.1308129000522</v>
      </c>
      <c r="E70" s="132">
        <f>IF(RES_hhdet_fec!E70=0,0,RES_hhdet_fec!E70/0.086*1000000/RES_hhdet_num!E70)</f>
        <v>3207.0974518891985</v>
      </c>
      <c r="F70" s="132">
        <f>IF(RES_hhdet_fec!F70=0,0,RES_hhdet_fec!F70/0.086*1000000/RES_hhdet_num!F70)</f>
        <v>3197.7195991087733</v>
      </c>
      <c r="G70" s="132">
        <f>IF(RES_hhdet_fec!G70=0,0,RES_hhdet_fec!G70/0.086*1000000/RES_hhdet_num!G70)</f>
        <v>3197.9985156420526</v>
      </c>
      <c r="H70" s="132">
        <f>IF(RES_hhdet_fec!H70=0,0,RES_hhdet_fec!H70/0.086*1000000/RES_hhdet_num!H70)</f>
        <v>3220.2364086439397</v>
      </c>
      <c r="I70" s="132">
        <f>IF(RES_hhdet_fec!I70=0,0,RES_hhdet_fec!I70/0.086*1000000/RES_hhdet_num!I70)</f>
        <v>3194.5065555849924</v>
      </c>
      <c r="J70" s="132">
        <f>IF(RES_hhdet_fec!J70=0,0,RES_hhdet_fec!J70/0.086*1000000/RES_hhdet_num!J70)</f>
        <v>3195.3605165208592</v>
      </c>
      <c r="K70" s="132">
        <f>IF(RES_hhdet_fec!K70=0,0,RES_hhdet_fec!K70/0.086*1000000/RES_hhdet_num!K70)</f>
        <v>3181.6735179514662</v>
      </c>
      <c r="L70" s="132">
        <f>IF(RES_hhdet_fec!L70=0,0,RES_hhdet_fec!L70/0.086*1000000/RES_hhdet_num!L70)</f>
        <v>3196.6124746047767</v>
      </c>
      <c r="M70" s="132">
        <f>IF(RES_hhdet_fec!M70=0,0,RES_hhdet_fec!M70/0.086*1000000/RES_hhdet_num!M70)</f>
        <v>3150.540650028971</v>
      </c>
      <c r="N70" s="132">
        <f>IF(RES_hhdet_fec!N70=0,0,RES_hhdet_fec!N70/0.086*1000000/RES_hhdet_num!N70)</f>
        <v>3164.8122358250553</v>
      </c>
      <c r="O70" s="132">
        <f>IF(RES_hhdet_fec!O70=0,0,RES_hhdet_fec!O70/0.086*1000000/RES_hhdet_num!O70)</f>
        <v>3166.9297253595773</v>
      </c>
      <c r="P70" s="132">
        <f>IF(RES_hhdet_fec!P70=0,0,RES_hhdet_fec!P70/0.086*1000000/RES_hhdet_num!P70)</f>
        <v>3155.2338613413067</v>
      </c>
      <c r="Q70" s="132">
        <f>IF(RES_hhdet_fec!Q70=0,0,RES_hhdet_fec!Q70/0.086*1000000/RES_hhdet_num!Q70)</f>
        <v>3123.5413921703384</v>
      </c>
    </row>
    <row r="71" spans="1:17" ht="12" customHeight="1" x14ac:dyDescent="0.25">
      <c r="A71" s="166" t="s">
        <v>109</v>
      </c>
      <c r="B71" s="165">
        <f>IF(RES_hhdet_fec!B71=0,0,RES_hhdet_fec!B71/0.086*1000000/RES_hhdet_num!B70)</f>
        <v>2516.0274809907796</v>
      </c>
      <c r="C71" s="165">
        <f>IF(RES_hhdet_fec!C71=0,0,RES_hhdet_fec!C71/0.086*1000000/RES_hhdet_num!C70)</f>
        <v>2725.73204236932</v>
      </c>
      <c r="D71" s="165">
        <f>IF(RES_hhdet_fec!D71=0,0,RES_hhdet_fec!D71/0.086*1000000/RES_hhdet_num!D70)</f>
        <v>2474.5534594751143</v>
      </c>
      <c r="E71" s="165">
        <f>IF(RES_hhdet_fec!E71=0,0,RES_hhdet_fec!E71/0.086*1000000/RES_hhdet_num!E70)</f>
        <v>2475.0919764882419</v>
      </c>
      <c r="F71" s="165">
        <f>IF(RES_hhdet_fec!F71=0,0,RES_hhdet_fec!F71/0.086*1000000/RES_hhdet_num!F70)</f>
        <v>2452.181643771467</v>
      </c>
      <c r="G71" s="165">
        <f>IF(RES_hhdet_fec!G71=0,0,RES_hhdet_fec!G71/0.086*1000000/RES_hhdet_num!G70)</f>
        <v>2445.8850679871243</v>
      </c>
      <c r="H71" s="165">
        <f>IF(RES_hhdet_fec!H71=0,0,RES_hhdet_fec!H71/0.086*1000000/RES_hhdet_num!H70)</f>
        <v>2457.1669362556086</v>
      </c>
      <c r="I71" s="165">
        <f>IF(RES_hhdet_fec!I71=0,0,RES_hhdet_fec!I71/0.086*1000000/RES_hhdet_num!I70)</f>
        <v>2430.6254722270151</v>
      </c>
      <c r="J71" s="165">
        <f>IF(RES_hhdet_fec!J71=0,0,RES_hhdet_fec!J71/0.086*1000000/RES_hhdet_num!J70)</f>
        <v>2423.7755474860073</v>
      </c>
      <c r="K71" s="165">
        <f>IF(RES_hhdet_fec!K71=0,0,RES_hhdet_fec!K71/0.086*1000000/RES_hhdet_num!K70)</f>
        <v>2406.3529375201479</v>
      </c>
      <c r="L71" s="165">
        <f>IF(RES_hhdet_fec!L71=0,0,RES_hhdet_fec!L71/0.086*1000000/RES_hhdet_num!L70)</f>
        <v>2417.2104966446577</v>
      </c>
      <c r="M71" s="165">
        <f>IF(RES_hhdet_fec!M71=0,0,RES_hhdet_fec!M71/0.086*1000000/RES_hhdet_num!M70)</f>
        <v>2372.3868804885919</v>
      </c>
      <c r="N71" s="165">
        <f>IF(RES_hhdet_fec!N71=0,0,RES_hhdet_fec!N71/0.086*1000000/RES_hhdet_num!N70)</f>
        <v>2387.6150729735314</v>
      </c>
      <c r="O71" s="165">
        <f>IF(RES_hhdet_fec!O71=0,0,RES_hhdet_fec!O71/0.086*1000000/RES_hhdet_num!O70)</f>
        <v>2388.493062223647</v>
      </c>
      <c r="P71" s="165">
        <f>IF(RES_hhdet_fec!P71=0,0,RES_hhdet_fec!P71/0.086*1000000/RES_hhdet_num!P70)</f>
        <v>2378.9934967994282</v>
      </c>
      <c r="Q71" s="165">
        <f>IF(RES_hhdet_fec!Q71=0,0,RES_hhdet_fec!Q71/0.086*1000000/RES_hhdet_num!Q70)</f>
        <v>2354.2558916268326</v>
      </c>
    </row>
    <row r="72" spans="1:17" ht="12" customHeight="1" x14ac:dyDescent="0.25">
      <c r="A72" s="147" t="s">
        <v>59</v>
      </c>
      <c r="B72" s="164">
        <f>IF(RES_hhdet_fec!B72=0,0,RES_hhdet_fec!B72/0.086*1000000/RES_hhdet_num!B70)</f>
        <v>733.952924884151</v>
      </c>
      <c r="C72" s="164">
        <f>IF(RES_hhdet_fec!C72=0,0,RES_hhdet_fec!C72/0.086*1000000/RES_hhdet_num!C70)</f>
        <v>609.42908683145629</v>
      </c>
      <c r="D72" s="164">
        <f>IF(RES_hhdet_fec!D72=0,0,RES_hhdet_fec!D72/0.086*1000000/RES_hhdet_num!D70)</f>
        <v>737.577353424938</v>
      </c>
      <c r="E72" s="164">
        <f>IF(RES_hhdet_fec!E72=0,0,RES_hhdet_fec!E72/0.086*1000000/RES_hhdet_num!E70)</f>
        <v>732.00547540095613</v>
      </c>
      <c r="F72" s="164">
        <f>IF(RES_hhdet_fec!F72=0,0,RES_hhdet_fec!F72/0.086*1000000/RES_hhdet_num!F70)</f>
        <v>745.53795533730624</v>
      </c>
      <c r="G72" s="164">
        <f>IF(RES_hhdet_fec!G72=0,0,RES_hhdet_fec!G72/0.086*1000000/RES_hhdet_num!G70)</f>
        <v>752.11344765492822</v>
      </c>
      <c r="H72" s="164">
        <f>IF(RES_hhdet_fec!H72=0,0,RES_hhdet_fec!H72/0.086*1000000/RES_hhdet_num!H70)</f>
        <v>763.06947238833118</v>
      </c>
      <c r="I72" s="164">
        <f>IF(RES_hhdet_fec!I72=0,0,RES_hhdet_fec!I72/0.086*1000000/RES_hhdet_num!I70)</f>
        <v>763.88108335797733</v>
      </c>
      <c r="J72" s="164">
        <f>IF(RES_hhdet_fec!J72=0,0,RES_hhdet_fec!J72/0.086*1000000/RES_hhdet_num!J70)</f>
        <v>771.58496903485138</v>
      </c>
      <c r="K72" s="164">
        <f>IF(RES_hhdet_fec!K72=0,0,RES_hhdet_fec!K72/0.086*1000000/RES_hhdet_num!K70)</f>
        <v>775.32058043131838</v>
      </c>
      <c r="L72" s="164">
        <f>IF(RES_hhdet_fec!L72=0,0,RES_hhdet_fec!L72/0.086*1000000/RES_hhdet_num!L70)</f>
        <v>779.40197796011887</v>
      </c>
      <c r="M72" s="164">
        <f>IF(RES_hhdet_fec!M72=0,0,RES_hhdet_fec!M72/0.086*1000000/RES_hhdet_num!M70)</f>
        <v>778.15376954037947</v>
      </c>
      <c r="N72" s="164">
        <f>IF(RES_hhdet_fec!N72=0,0,RES_hhdet_fec!N72/0.086*1000000/RES_hhdet_num!N70)</f>
        <v>777.1971628515239</v>
      </c>
      <c r="O72" s="164">
        <f>IF(RES_hhdet_fec!O72=0,0,RES_hhdet_fec!O72/0.086*1000000/RES_hhdet_num!O70)</f>
        <v>778.43666313592985</v>
      </c>
      <c r="P72" s="164">
        <f>IF(RES_hhdet_fec!P72=0,0,RES_hhdet_fec!P72/0.086*1000000/RES_hhdet_num!P70)</f>
        <v>776.24036454187888</v>
      </c>
      <c r="Q72" s="164">
        <f>IF(RES_hhdet_fec!Q72=0,0,RES_hhdet_fec!Q72/0.086*1000000/RES_hhdet_num!Q70)</f>
        <v>769.28550054350603</v>
      </c>
    </row>
    <row r="73" spans="1:17" ht="12" customHeight="1" x14ac:dyDescent="0.25">
      <c r="A73" s="163" t="s">
        <v>142</v>
      </c>
      <c r="B73" s="162">
        <f>IF(RES_hhdet_fec!B73=0,0,RES_hhdet_fec!B73/0.086*1000000/RES_hhdet_num!B73)</f>
        <v>3547.3221668459132</v>
      </c>
      <c r="C73" s="162">
        <f>IF(RES_hhdet_fec!C73=0,0,RES_hhdet_fec!C73/0.086*1000000/RES_hhdet_num!C73)</f>
        <v>3625.2520388303028</v>
      </c>
      <c r="D73" s="162">
        <f>IF(RES_hhdet_fec!D73=0,0,RES_hhdet_fec!D73/0.086*1000000/RES_hhdet_num!D73)</f>
        <v>3381.9619900307812</v>
      </c>
      <c r="E73" s="162">
        <f>IF(RES_hhdet_fec!E73=0,0,RES_hhdet_fec!E73/0.086*1000000/RES_hhdet_num!E73)</f>
        <v>3439.5603357229702</v>
      </c>
      <c r="F73" s="162">
        <f>IF(RES_hhdet_fec!F73=0,0,RES_hhdet_fec!F73/0.086*1000000/RES_hhdet_num!F73)</f>
        <v>3557.1580395718561</v>
      </c>
      <c r="G73" s="162">
        <f>IF(RES_hhdet_fec!G73=0,0,RES_hhdet_fec!G73/0.086*1000000/RES_hhdet_num!G73)</f>
        <v>3506.0740065490404</v>
      </c>
      <c r="H73" s="162">
        <f>IF(RES_hhdet_fec!H73=0,0,RES_hhdet_fec!H73/0.086*1000000/RES_hhdet_num!H73)</f>
        <v>3755.0762044592175</v>
      </c>
      <c r="I73" s="162">
        <f>IF(RES_hhdet_fec!I73=0,0,RES_hhdet_fec!I73/0.086*1000000/RES_hhdet_num!I73)</f>
        <v>3571.7585860861241</v>
      </c>
      <c r="J73" s="162">
        <f>IF(RES_hhdet_fec!J73=0,0,RES_hhdet_fec!J73/0.086*1000000/RES_hhdet_num!J73)</f>
        <v>3622.9493839246929</v>
      </c>
      <c r="K73" s="162">
        <f>IF(RES_hhdet_fec!K73=0,0,RES_hhdet_fec!K73/0.086*1000000/RES_hhdet_num!K73)</f>
        <v>3213.0655668343361</v>
      </c>
      <c r="L73" s="162">
        <f>IF(RES_hhdet_fec!L73=0,0,RES_hhdet_fec!L73/0.086*1000000/RES_hhdet_num!L73)</f>
        <v>3400.6678289380652</v>
      </c>
      <c r="M73" s="162">
        <f>IF(RES_hhdet_fec!M73=0,0,RES_hhdet_fec!M73/0.086*1000000/RES_hhdet_num!M73)</f>
        <v>3399.6207288790374</v>
      </c>
      <c r="N73" s="162">
        <f>IF(RES_hhdet_fec!N73=0,0,RES_hhdet_fec!N73/0.086*1000000/RES_hhdet_num!N73)</f>
        <v>3334.2870246363887</v>
      </c>
      <c r="O73" s="162">
        <f>IF(RES_hhdet_fec!O73=0,0,RES_hhdet_fec!O73/0.086*1000000/RES_hhdet_num!O73)</f>
        <v>3523.9620736651295</v>
      </c>
      <c r="P73" s="162">
        <f>IF(RES_hhdet_fec!P73=0,0,RES_hhdet_fec!P73/0.086*1000000/RES_hhdet_num!P73)</f>
        <v>3529.4622080772433</v>
      </c>
      <c r="Q73" s="162">
        <f>IF(RES_hhdet_fec!Q73=0,0,RES_hhdet_fec!Q73/0.086*1000000/RES_hhdet_num!Q73)</f>
        <v>3660.5058803046768</v>
      </c>
    </row>
    <row r="74" spans="1:17" ht="12" customHeight="1" x14ac:dyDescent="0.25">
      <c r="A74" s="161" t="s">
        <v>141</v>
      </c>
      <c r="B74" s="160">
        <f>IF(RES_hhdet_fec!B74=0,0,RES_hhdet_fec!B74/0.086*1000000/RES_hhdet_num!B74)</f>
        <v>3039.7123333342006</v>
      </c>
      <c r="C74" s="160">
        <f>IF(RES_hhdet_fec!C74=0,0,RES_hhdet_fec!C74/0.086*1000000/RES_hhdet_num!C74)</f>
        <v>3183.3580344000411</v>
      </c>
      <c r="D74" s="160">
        <f>IF(RES_hhdet_fec!D74=0,0,RES_hhdet_fec!D74/0.086*1000000/RES_hhdet_num!D74)</f>
        <v>2935.8526469444269</v>
      </c>
      <c r="E74" s="160">
        <f>IF(RES_hhdet_fec!E74=0,0,RES_hhdet_fec!E74/0.086*1000000/RES_hhdet_num!E74)</f>
        <v>2981.4779349642508</v>
      </c>
      <c r="F74" s="160">
        <f>IF(RES_hhdet_fec!F74=0,0,RES_hhdet_fec!F74/0.086*1000000/RES_hhdet_num!F74)</f>
        <v>3057.690681059395</v>
      </c>
      <c r="G74" s="160">
        <f>IF(RES_hhdet_fec!G74=0,0,RES_hhdet_fec!G74/0.086*1000000/RES_hhdet_num!G74)</f>
        <v>3031.0615519118705</v>
      </c>
      <c r="H74" s="160">
        <f>IF(RES_hhdet_fec!H74=0,0,RES_hhdet_fec!H74/0.086*1000000/RES_hhdet_num!H74)</f>
        <v>3203.8690052868023</v>
      </c>
      <c r="I74" s="160">
        <f>IF(RES_hhdet_fec!I74=0,0,RES_hhdet_fec!I74/0.086*1000000/RES_hhdet_num!I74)</f>
        <v>3085.5241643140425</v>
      </c>
      <c r="J74" s="160">
        <f>IF(RES_hhdet_fec!J74=0,0,RES_hhdet_fec!J74/0.086*1000000/RES_hhdet_num!J74)</f>
        <v>3126.5020685859004</v>
      </c>
      <c r="K74" s="160">
        <f>IF(RES_hhdet_fec!K74=0,0,RES_hhdet_fec!K74/0.086*1000000/RES_hhdet_num!K74)</f>
        <v>2863.8131988736518</v>
      </c>
      <c r="L74" s="160">
        <f>IF(RES_hhdet_fec!L74=0,0,RES_hhdet_fec!L74/0.086*1000000/RES_hhdet_num!L74)</f>
        <v>2989.8360667698644</v>
      </c>
      <c r="M74" s="160">
        <f>IF(RES_hhdet_fec!M74=0,0,RES_hhdet_fec!M74/0.086*1000000/RES_hhdet_num!M74)</f>
        <v>2987.9072433117544</v>
      </c>
      <c r="N74" s="160">
        <f>IF(RES_hhdet_fec!N74=0,0,RES_hhdet_fec!N74/0.086*1000000/RES_hhdet_num!N74)</f>
        <v>2944.4837288651761</v>
      </c>
      <c r="O74" s="160">
        <f>IF(RES_hhdet_fec!O74=0,0,RES_hhdet_fec!O74/0.086*1000000/RES_hhdet_num!O74)</f>
        <v>3069.0120110182629</v>
      </c>
      <c r="P74" s="160">
        <f>IF(RES_hhdet_fec!P74=0,0,RES_hhdet_fec!P74/0.086*1000000/RES_hhdet_num!P74)</f>
        <v>3070.3907997920855</v>
      </c>
      <c r="Q74" s="160">
        <f>IF(RES_hhdet_fec!Q74=0,0,RES_hhdet_fec!Q74/0.086*1000000/RES_hhdet_num!Q74)</f>
        <v>3148.6143227415414</v>
      </c>
    </row>
    <row r="75" spans="1:17" ht="12" customHeight="1" x14ac:dyDescent="0.25">
      <c r="A75" s="148" t="s">
        <v>60</v>
      </c>
      <c r="B75" s="156">
        <f>IF(RES_hhdet_fec!B75=0,0,RES_hhdet_fec!B75/0.086*1000000/RES_hhdet_num!B74)</f>
        <v>2305.7594084500497</v>
      </c>
      <c r="C75" s="156">
        <f>IF(RES_hhdet_fec!C75=0,0,RES_hhdet_fec!C75/0.086*1000000/RES_hhdet_num!C74)</f>
        <v>2573.928947568585</v>
      </c>
      <c r="D75" s="156">
        <f>IF(RES_hhdet_fec!D75=0,0,RES_hhdet_fec!D75/0.086*1000000/RES_hhdet_num!D74)</f>
        <v>2198.275293519489</v>
      </c>
      <c r="E75" s="156">
        <f>IF(RES_hhdet_fec!E75=0,0,RES_hhdet_fec!E75/0.086*1000000/RES_hhdet_num!E74)</f>
        <v>2249.4724595632947</v>
      </c>
      <c r="F75" s="156">
        <f>IF(RES_hhdet_fec!F75=0,0,RES_hhdet_fec!F75/0.086*1000000/RES_hhdet_num!F74)</f>
        <v>2312.1527257220891</v>
      </c>
      <c r="G75" s="156">
        <f>IF(RES_hhdet_fec!G75=0,0,RES_hhdet_fec!G75/0.086*1000000/RES_hhdet_num!G74)</f>
        <v>2278.9481042569423</v>
      </c>
      <c r="H75" s="156">
        <f>IF(RES_hhdet_fec!H75=0,0,RES_hhdet_fec!H75/0.086*1000000/RES_hhdet_num!H74)</f>
        <v>2440.7995328984712</v>
      </c>
      <c r="I75" s="156">
        <f>IF(RES_hhdet_fec!I75=0,0,RES_hhdet_fec!I75/0.086*1000000/RES_hhdet_num!I74)</f>
        <v>2321.6430809560652</v>
      </c>
      <c r="J75" s="156">
        <f>IF(RES_hhdet_fec!J75=0,0,RES_hhdet_fec!J75/0.086*1000000/RES_hhdet_num!J74)</f>
        <v>2354.917099551049</v>
      </c>
      <c r="K75" s="156">
        <f>IF(RES_hhdet_fec!K75=0,0,RES_hhdet_fec!K75/0.086*1000000/RES_hhdet_num!K74)</f>
        <v>2088.4926184423339</v>
      </c>
      <c r="L75" s="156">
        <f>IF(RES_hhdet_fec!L75=0,0,RES_hhdet_fec!L75/0.086*1000000/RES_hhdet_num!L74)</f>
        <v>2210.4340888097454</v>
      </c>
      <c r="M75" s="156">
        <f>IF(RES_hhdet_fec!M75=0,0,RES_hhdet_fec!M75/0.086*1000000/RES_hhdet_num!M74)</f>
        <v>2209.753473771375</v>
      </c>
      <c r="N75" s="156">
        <f>IF(RES_hhdet_fec!N75=0,0,RES_hhdet_fec!N75/0.086*1000000/RES_hhdet_num!N74)</f>
        <v>2167.2865660136522</v>
      </c>
      <c r="O75" s="156">
        <f>IF(RES_hhdet_fec!O75=0,0,RES_hhdet_fec!O75/0.086*1000000/RES_hhdet_num!O74)</f>
        <v>2290.5753478823326</v>
      </c>
      <c r="P75" s="156">
        <f>IF(RES_hhdet_fec!P75=0,0,RES_hhdet_fec!P75/0.086*1000000/RES_hhdet_num!P74)</f>
        <v>2294.1504352502075</v>
      </c>
      <c r="Q75" s="156">
        <f>IF(RES_hhdet_fec!Q75=0,0,RES_hhdet_fec!Q75/0.086*1000000/RES_hhdet_num!Q74)</f>
        <v>2379.3288221980356</v>
      </c>
    </row>
    <row r="76" spans="1:17" ht="12" customHeight="1" x14ac:dyDescent="0.25">
      <c r="A76" s="148" t="s">
        <v>59</v>
      </c>
      <c r="B76" s="156">
        <f>IF(RES_hhdet_fec!B76=0,0,RES_hhdet_fec!B76/0.086*1000000/RES_hhdet_num!B74)</f>
        <v>733.95292488415089</v>
      </c>
      <c r="C76" s="156">
        <f>IF(RES_hhdet_fec!C76=0,0,RES_hhdet_fec!C76/0.086*1000000/RES_hhdet_num!C74)</f>
        <v>609.42908683145617</v>
      </c>
      <c r="D76" s="156">
        <f>IF(RES_hhdet_fec!D76=0,0,RES_hhdet_fec!D76/0.086*1000000/RES_hhdet_num!D74)</f>
        <v>737.57735342493754</v>
      </c>
      <c r="E76" s="156">
        <f>IF(RES_hhdet_fec!E76=0,0,RES_hhdet_fec!E76/0.086*1000000/RES_hhdet_num!E74)</f>
        <v>732.00547540095613</v>
      </c>
      <c r="F76" s="156">
        <f>IF(RES_hhdet_fec!F76=0,0,RES_hhdet_fec!F76/0.086*1000000/RES_hhdet_num!F74)</f>
        <v>745.53795533730636</v>
      </c>
      <c r="G76" s="156">
        <f>IF(RES_hhdet_fec!G76=0,0,RES_hhdet_fec!G76/0.086*1000000/RES_hhdet_num!G74)</f>
        <v>752.11344765492822</v>
      </c>
      <c r="H76" s="156">
        <f>IF(RES_hhdet_fec!H76=0,0,RES_hhdet_fec!H76/0.086*1000000/RES_hhdet_num!H74)</f>
        <v>763.06947238833129</v>
      </c>
      <c r="I76" s="156">
        <f>IF(RES_hhdet_fec!I76=0,0,RES_hhdet_fec!I76/0.086*1000000/RES_hhdet_num!I74)</f>
        <v>763.88108335797756</v>
      </c>
      <c r="J76" s="156">
        <f>IF(RES_hhdet_fec!J76=0,0,RES_hhdet_fec!J76/0.086*1000000/RES_hhdet_num!J74)</f>
        <v>771.58496903485116</v>
      </c>
      <c r="K76" s="156">
        <f>IF(RES_hhdet_fec!K76=0,0,RES_hhdet_fec!K76/0.086*1000000/RES_hhdet_num!K74)</f>
        <v>775.32058043131804</v>
      </c>
      <c r="L76" s="156">
        <f>IF(RES_hhdet_fec!L76=0,0,RES_hhdet_fec!L76/0.086*1000000/RES_hhdet_num!L74)</f>
        <v>779.40197796011921</v>
      </c>
      <c r="M76" s="156">
        <f>IF(RES_hhdet_fec!M76=0,0,RES_hhdet_fec!M76/0.086*1000000/RES_hhdet_num!M74)</f>
        <v>778.15376954037959</v>
      </c>
      <c r="N76" s="156">
        <f>IF(RES_hhdet_fec!N76=0,0,RES_hhdet_fec!N76/0.086*1000000/RES_hhdet_num!N74)</f>
        <v>777.19716285152401</v>
      </c>
      <c r="O76" s="156">
        <f>IF(RES_hhdet_fec!O76=0,0,RES_hhdet_fec!O76/0.086*1000000/RES_hhdet_num!O74)</f>
        <v>778.43666313593008</v>
      </c>
      <c r="P76" s="156">
        <f>IF(RES_hhdet_fec!P76=0,0,RES_hhdet_fec!P76/0.086*1000000/RES_hhdet_num!P74)</f>
        <v>776.24036454187853</v>
      </c>
      <c r="Q76" s="156">
        <f>IF(RES_hhdet_fec!Q76=0,0,RES_hhdet_fec!Q76/0.086*1000000/RES_hhdet_num!Q74)</f>
        <v>769.28550054350592</v>
      </c>
    </row>
    <row r="77" spans="1:17" ht="12" customHeight="1" x14ac:dyDescent="0.25">
      <c r="A77" s="158" t="s">
        <v>62</v>
      </c>
      <c r="B77" s="157">
        <f>IF(RES_hhdet_fec!B77=0,0,RES_hhdet_fec!B77/0.086*1000000/RES_hhdet_num!B$62)</f>
        <v>1242.469234921773</v>
      </c>
      <c r="C77" s="157">
        <f>IF(RES_hhdet_fec!C77=0,0,RES_hhdet_fec!C77/0.086*1000000/RES_hhdet_num!C$62)</f>
        <v>1231.6372467162628</v>
      </c>
      <c r="D77" s="157">
        <f>IF(RES_hhdet_fec!D77=0,0,RES_hhdet_fec!D77/0.086*1000000/RES_hhdet_num!D$62)</f>
        <v>1249.2457860126633</v>
      </c>
      <c r="E77" s="157">
        <f>IF(RES_hhdet_fec!E77=0,0,RES_hhdet_fec!E77/0.086*1000000/RES_hhdet_num!E$62)</f>
        <v>1255.0398982202478</v>
      </c>
      <c r="F77" s="157">
        <f>IF(RES_hhdet_fec!F77=0,0,RES_hhdet_fec!F77/0.086*1000000/RES_hhdet_num!F$62)</f>
        <v>1248.230534634715</v>
      </c>
      <c r="G77" s="157">
        <f>IF(RES_hhdet_fec!G77=0,0,RES_hhdet_fec!G77/0.086*1000000/RES_hhdet_num!G$62)</f>
        <v>1238.355346316614</v>
      </c>
      <c r="H77" s="157">
        <f>IF(RES_hhdet_fec!H77=0,0,RES_hhdet_fec!H77/0.086*1000000/RES_hhdet_num!H$62)</f>
        <v>1213.9777499908889</v>
      </c>
      <c r="I77" s="157">
        <f>IF(RES_hhdet_fec!I77=0,0,RES_hhdet_fec!I77/0.086*1000000/RES_hhdet_num!I$62)</f>
        <v>1244.6405110796513</v>
      </c>
      <c r="J77" s="157">
        <f>IF(RES_hhdet_fec!J77=0,0,RES_hhdet_fec!J77/0.086*1000000/RES_hhdet_num!J$62)</f>
        <v>1268.653398177951</v>
      </c>
      <c r="K77" s="157">
        <f>IF(RES_hhdet_fec!K77=0,0,RES_hhdet_fec!K77/0.086*1000000/RES_hhdet_num!K$62)</f>
        <v>1245.3630821805787</v>
      </c>
      <c r="L77" s="157">
        <f>IF(RES_hhdet_fec!L77=0,0,RES_hhdet_fec!L77/0.086*1000000/RES_hhdet_num!L$62)</f>
        <v>1260.7061231084288</v>
      </c>
      <c r="M77" s="157">
        <f>IF(RES_hhdet_fec!M77=0,0,RES_hhdet_fec!M77/0.086*1000000/RES_hhdet_num!M$62)</f>
        <v>1236.6617293280165</v>
      </c>
      <c r="N77" s="157">
        <f>IF(RES_hhdet_fec!N77=0,0,RES_hhdet_fec!N77/0.086*1000000/RES_hhdet_num!N$62)</f>
        <v>1270.0015123913192</v>
      </c>
      <c r="O77" s="157">
        <f>IF(RES_hhdet_fec!O77=0,0,RES_hhdet_fec!O77/0.086*1000000/RES_hhdet_num!O$62)</f>
        <v>1259.5619916010517</v>
      </c>
      <c r="P77" s="157">
        <f>IF(RES_hhdet_fec!P77=0,0,RES_hhdet_fec!P77/0.086*1000000/RES_hhdet_num!P$62)</f>
        <v>1288.8004612531886</v>
      </c>
      <c r="Q77" s="157">
        <f>IF(RES_hhdet_fec!Q77=0,0,RES_hhdet_fec!Q77/0.086*1000000/RES_hhdet_num!Q$62)</f>
        <v>1301.3269291343702</v>
      </c>
    </row>
    <row r="78" spans="1:17" ht="12" customHeight="1" x14ac:dyDescent="0.25">
      <c r="A78" s="23" t="s">
        <v>109</v>
      </c>
      <c r="B78" s="156">
        <f>IF(RES_hhdet_fec!B78=0,0,RES_hhdet_fec!B78/0.086*1000000/RES_hhdet_num!B78)</f>
        <v>1336.026768216037</v>
      </c>
      <c r="C78" s="156">
        <f>IF(RES_hhdet_fec!C78=0,0,RES_hhdet_fec!C78/0.086*1000000/RES_hhdet_num!C78)</f>
        <v>1306.0362957813986</v>
      </c>
      <c r="D78" s="156">
        <f>IF(RES_hhdet_fec!D78=0,0,RES_hhdet_fec!D78/0.086*1000000/RES_hhdet_num!D78)</f>
        <v>1336.3856146766043</v>
      </c>
      <c r="E78" s="156">
        <f>IF(RES_hhdet_fec!E78=0,0,RES_hhdet_fec!E78/0.086*1000000/RES_hhdet_num!E78)</f>
        <v>1336.8269849748722</v>
      </c>
      <c r="F78" s="156">
        <f>IF(RES_hhdet_fec!F78=0,0,RES_hhdet_fec!F78/0.086*1000000/RES_hhdet_num!F78)</f>
        <v>1315.6419532439263</v>
      </c>
      <c r="G78" s="156">
        <f>IF(RES_hhdet_fec!G78=0,0,RES_hhdet_fec!G78/0.086*1000000/RES_hhdet_num!G78)</f>
        <v>1298.8835324178503</v>
      </c>
      <c r="H78" s="156">
        <f>IF(RES_hhdet_fec!H78=0,0,RES_hhdet_fec!H78/0.086*1000000/RES_hhdet_num!H78)</f>
        <v>1254.2937641711321</v>
      </c>
      <c r="I78" s="156">
        <f>IF(RES_hhdet_fec!I78=0,0,RES_hhdet_fec!I78/0.086*1000000/RES_hhdet_num!I78)</f>
        <v>1293.7689007276265</v>
      </c>
      <c r="J78" s="156">
        <f>IF(RES_hhdet_fec!J78=0,0,RES_hhdet_fec!J78/0.086*1000000/RES_hhdet_num!J78)</f>
        <v>1327.3224228855113</v>
      </c>
      <c r="K78" s="156">
        <f>IF(RES_hhdet_fec!K78=0,0,RES_hhdet_fec!K78/0.086*1000000/RES_hhdet_num!K78)</f>
        <v>1305.2983446770179</v>
      </c>
      <c r="L78" s="156">
        <f>IF(RES_hhdet_fec!L78=0,0,RES_hhdet_fec!L78/0.086*1000000/RES_hhdet_num!L78)</f>
        <v>1309.5011652384374</v>
      </c>
      <c r="M78" s="156">
        <f>IF(RES_hhdet_fec!M78=0,0,RES_hhdet_fec!M78/0.086*1000000/RES_hhdet_num!M78)</f>
        <v>1283.7975628250881</v>
      </c>
      <c r="N78" s="156">
        <f>IF(RES_hhdet_fec!N78=0,0,RES_hhdet_fec!N78/0.086*1000000/RES_hhdet_num!N78)</f>
        <v>1328.1866225425911</v>
      </c>
      <c r="O78" s="156">
        <f>IF(RES_hhdet_fec!O78=0,0,RES_hhdet_fec!O78/0.086*1000000/RES_hhdet_num!O78)</f>
        <v>1298.7803984547684</v>
      </c>
      <c r="P78" s="156">
        <f>IF(RES_hhdet_fec!P78=0,0,RES_hhdet_fec!P78/0.086*1000000/RES_hhdet_num!P78)</f>
        <v>1333.954341796777</v>
      </c>
      <c r="Q78" s="156">
        <f>IF(RES_hhdet_fec!Q78=0,0,RES_hhdet_fec!Q78/0.086*1000000/RES_hhdet_num!Q78)</f>
        <v>1338.1933281643862</v>
      </c>
    </row>
    <row r="79" spans="1:17" ht="12" customHeight="1" x14ac:dyDescent="0.25">
      <c r="A79" s="29" t="s">
        <v>140</v>
      </c>
      <c r="B79" s="57">
        <f>IF(RES_hhdet_fec!B79=0,0,RES_hhdet_fec!B79/0.086*1000000/RES_hhdet_num!B79)</f>
        <v>825.26737942494879</v>
      </c>
      <c r="C79" s="57">
        <f>IF(RES_hhdet_fec!C79=0,0,RES_hhdet_fec!C79/0.086*1000000/RES_hhdet_num!C79)</f>
        <v>837.05818225606731</v>
      </c>
      <c r="D79" s="57">
        <f>IF(RES_hhdet_fec!D79=0,0,RES_hhdet_fec!D79/0.086*1000000/RES_hhdet_num!D79)</f>
        <v>809.64208044161012</v>
      </c>
      <c r="E79" s="57">
        <f>IF(RES_hhdet_fec!E79=0,0,RES_hhdet_fec!E79/0.086*1000000/RES_hhdet_num!E79)</f>
        <v>830.47554857718399</v>
      </c>
      <c r="F79" s="57">
        <f>IF(RES_hhdet_fec!F79=0,0,RES_hhdet_fec!F79/0.086*1000000/RES_hhdet_num!F79)</f>
        <v>850.24547750896033</v>
      </c>
      <c r="G79" s="57">
        <f>IF(RES_hhdet_fec!G79=0,0,RES_hhdet_fec!G79/0.086*1000000/RES_hhdet_num!G79)</f>
        <v>837.03323607811183</v>
      </c>
      <c r="H79" s="57">
        <f>IF(RES_hhdet_fec!H79=0,0,RES_hhdet_fec!H79/0.086*1000000/RES_hhdet_num!H79)</f>
        <v>855.4153352425817</v>
      </c>
      <c r="I79" s="57">
        <f>IF(RES_hhdet_fec!I79=0,0,RES_hhdet_fec!I79/0.086*1000000/RES_hhdet_num!I79)</f>
        <v>874.26932306640072</v>
      </c>
      <c r="J79" s="57">
        <f>IF(RES_hhdet_fec!J79=0,0,RES_hhdet_fec!J79/0.086*1000000/RES_hhdet_num!J79)</f>
        <v>867.86954016072832</v>
      </c>
      <c r="K79" s="57">
        <f>IF(RES_hhdet_fec!K79=0,0,RES_hhdet_fec!K79/0.086*1000000/RES_hhdet_num!K79)</f>
        <v>837.43614808587267</v>
      </c>
      <c r="L79" s="57">
        <f>IF(RES_hhdet_fec!L79=0,0,RES_hhdet_fec!L79/0.086*1000000/RES_hhdet_num!L79)</f>
        <v>856.82679563865156</v>
      </c>
      <c r="M79" s="57">
        <f>IF(RES_hhdet_fec!M79=0,0,RES_hhdet_fec!M79/0.086*1000000/RES_hhdet_num!M79)</f>
        <v>850.02924498080654</v>
      </c>
      <c r="N79" s="57">
        <f>IF(RES_hhdet_fec!N79=0,0,RES_hhdet_fec!N79/0.086*1000000/RES_hhdet_num!N79)</f>
        <v>857.8432177602632</v>
      </c>
      <c r="O79" s="57">
        <f>IF(RES_hhdet_fec!O79=0,0,RES_hhdet_fec!O79/0.086*1000000/RES_hhdet_num!O79)</f>
        <v>889.42987297477305</v>
      </c>
      <c r="P79" s="57">
        <f>IF(RES_hhdet_fec!P79=0,0,RES_hhdet_fec!P79/0.086*1000000/RES_hhdet_num!P79)</f>
        <v>921.51555260134887</v>
      </c>
      <c r="Q79" s="57">
        <f>IF(RES_hhdet_fec!Q79=0,0,RES_hhdet_fec!Q79/0.086*1000000/RES_hhdet_num!Q79)</f>
        <v>975.05904852041181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23209.016072690829</v>
      </c>
      <c r="C81" s="168">
        <f t="shared" ref="C81:Q81" si="16">SUM(C82,C85,C87,C100)</f>
        <v>23875.851090148288</v>
      </c>
      <c r="D81" s="168">
        <f t="shared" si="16"/>
        <v>23364.772554899115</v>
      </c>
      <c r="E81" s="168">
        <f t="shared" si="16"/>
        <v>23755.308161737234</v>
      </c>
      <c r="F81" s="168">
        <f t="shared" si="16"/>
        <v>24452.044518155144</v>
      </c>
      <c r="G81" s="168">
        <f t="shared" si="16"/>
        <v>24338.295608897086</v>
      </c>
      <c r="H81" s="168">
        <f t="shared" si="16"/>
        <v>24772.648212335884</v>
      </c>
      <c r="I81" s="168">
        <f t="shared" si="16"/>
        <v>24770.24290739786</v>
      </c>
      <c r="J81" s="168">
        <f t="shared" si="16"/>
        <v>22152.193807747019</v>
      </c>
      <c r="K81" s="168">
        <f t="shared" si="16"/>
        <v>22611.865275690798</v>
      </c>
      <c r="L81" s="168">
        <f t="shared" si="16"/>
        <v>22714.363384875967</v>
      </c>
      <c r="M81" s="168">
        <f t="shared" si="16"/>
        <v>18667.777945083766</v>
      </c>
      <c r="N81" s="168">
        <f t="shared" si="16"/>
        <v>18290.801226330208</v>
      </c>
      <c r="O81" s="168">
        <f t="shared" si="16"/>
        <v>18750.338832956084</v>
      </c>
      <c r="P81" s="168">
        <f t="shared" si="16"/>
        <v>17037.853891653747</v>
      </c>
      <c r="Q81" s="168">
        <f t="shared" si="16"/>
        <v>18172.10270010167</v>
      </c>
    </row>
    <row r="82" spans="1:17" ht="12.95" customHeight="1" x14ac:dyDescent="0.25">
      <c r="A82" s="158" t="s">
        <v>65</v>
      </c>
      <c r="B82" s="157">
        <f t="shared" ref="B82" si="17">SUM(B83:B84)</f>
        <v>18366.249019955339</v>
      </c>
      <c r="C82" s="157">
        <f t="shared" ref="C82:Q82" si="18">SUM(C83:C84)</f>
        <v>18900.137262055276</v>
      </c>
      <c r="D82" s="157">
        <f t="shared" si="18"/>
        <v>18547.25955910972</v>
      </c>
      <c r="E82" s="157">
        <f t="shared" si="18"/>
        <v>18835.345970799255</v>
      </c>
      <c r="F82" s="157">
        <f t="shared" si="18"/>
        <v>19394.74667139673</v>
      </c>
      <c r="G82" s="157">
        <f t="shared" si="18"/>
        <v>19314.022882293295</v>
      </c>
      <c r="H82" s="157">
        <f t="shared" si="18"/>
        <v>19614.922439211718</v>
      </c>
      <c r="I82" s="157">
        <f t="shared" si="18"/>
        <v>19684.775892567231</v>
      </c>
      <c r="J82" s="157">
        <f t="shared" si="18"/>
        <v>17083.198000723838</v>
      </c>
      <c r="K82" s="157">
        <f t="shared" si="18"/>
        <v>17716.557431544206</v>
      </c>
      <c r="L82" s="157">
        <f t="shared" si="18"/>
        <v>17744.249877688195</v>
      </c>
      <c r="M82" s="157">
        <f t="shared" si="18"/>
        <v>13693.536593851786</v>
      </c>
      <c r="N82" s="157">
        <f t="shared" si="18"/>
        <v>13366.672668555382</v>
      </c>
      <c r="O82" s="157">
        <f t="shared" si="18"/>
        <v>13497.229004882181</v>
      </c>
      <c r="P82" s="157">
        <f t="shared" si="18"/>
        <v>11798.386511462748</v>
      </c>
      <c r="Q82" s="157">
        <f t="shared" si="18"/>
        <v>12916.280178653957</v>
      </c>
    </row>
    <row r="83" spans="1:17" ht="12" customHeight="1" x14ac:dyDescent="0.25">
      <c r="A83" s="23" t="s">
        <v>157</v>
      </c>
      <c r="B83" s="156">
        <f>IF(RES_hhdet_fec!B83=0,0,RES_hhdet_fec!B83/0.086*1000000/RES_hhdet_num!B$81)</f>
        <v>18263.560307007763</v>
      </c>
      <c r="C83" s="156">
        <f>IF(RES_hhdet_fec!C83=0,0,RES_hhdet_fec!C83/0.086*1000000/RES_hhdet_num!C$81)</f>
        <v>18779.051158144797</v>
      </c>
      <c r="D83" s="156">
        <f>IF(RES_hhdet_fec!D83=0,0,RES_hhdet_fec!D83/0.086*1000000/RES_hhdet_num!D$81)</f>
        <v>18478.007460645695</v>
      </c>
      <c r="E83" s="156">
        <f>IF(RES_hhdet_fec!E83=0,0,RES_hhdet_fec!E83/0.086*1000000/RES_hhdet_num!E$81)</f>
        <v>18751.18037882484</v>
      </c>
      <c r="F83" s="156">
        <f>IF(RES_hhdet_fec!F83=0,0,RES_hhdet_fec!F83/0.086*1000000/RES_hhdet_num!F$81)</f>
        <v>19283.906997310889</v>
      </c>
      <c r="G83" s="156">
        <f>IF(RES_hhdet_fec!G83=0,0,RES_hhdet_fec!G83/0.086*1000000/RES_hhdet_num!G$81)</f>
        <v>19214.192894470845</v>
      </c>
      <c r="H83" s="156">
        <f>IF(RES_hhdet_fec!H83=0,0,RES_hhdet_fec!H83/0.086*1000000/RES_hhdet_num!H$81)</f>
        <v>19467.75838402674</v>
      </c>
      <c r="I83" s="156">
        <f>IF(RES_hhdet_fec!I83=0,0,RES_hhdet_fec!I83/0.086*1000000/RES_hhdet_num!I$81)</f>
        <v>19556.177381211677</v>
      </c>
      <c r="J83" s="156">
        <f>IF(RES_hhdet_fec!J83=0,0,RES_hhdet_fec!J83/0.086*1000000/RES_hhdet_num!J$81)</f>
        <v>16969.210926030988</v>
      </c>
      <c r="K83" s="156">
        <f>IF(RES_hhdet_fec!K83=0,0,RES_hhdet_fec!K83/0.086*1000000/RES_hhdet_num!K$81)</f>
        <v>17675.347013038103</v>
      </c>
      <c r="L83" s="156">
        <f>IF(RES_hhdet_fec!L83=0,0,RES_hhdet_fec!L83/0.086*1000000/RES_hhdet_num!L$81)</f>
        <v>17663.569938890854</v>
      </c>
      <c r="M83" s="156">
        <f>IF(RES_hhdet_fec!M83=0,0,RES_hhdet_fec!M83/0.086*1000000/RES_hhdet_num!M$81)</f>
        <v>13623.319289869545</v>
      </c>
      <c r="N83" s="156">
        <f>IF(RES_hhdet_fec!N83=0,0,RES_hhdet_fec!N83/0.086*1000000/RES_hhdet_num!N$81)</f>
        <v>13305.819866094644</v>
      </c>
      <c r="O83" s="156">
        <f>IF(RES_hhdet_fec!O83=0,0,RES_hhdet_fec!O83/0.086*1000000/RES_hhdet_num!O$81)</f>
        <v>13413.283463657437</v>
      </c>
      <c r="P83" s="156">
        <f>IF(RES_hhdet_fec!P83=0,0,RES_hhdet_fec!P83/0.086*1000000/RES_hhdet_num!P$81)</f>
        <v>11719.382966727107</v>
      </c>
      <c r="Q83" s="156">
        <f>IF(RES_hhdet_fec!Q83=0,0,RES_hhdet_fec!Q83/0.086*1000000/RES_hhdet_num!Q$81)</f>
        <v>12817.195020010133</v>
      </c>
    </row>
    <row r="84" spans="1:17" ht="12" customHeight="1" x14ac:dyDescent="0.25">
      <c r="A84" s="23" t="s">
        <v>60</v>
      </c>
      <c r="B84" s="156">
        <f>IF(RES_hhdet_fec!B84=0,0,RES_hhdet_fec!B84/0.086*1000000/RES_hhdet_num!B$81)</f>
        <v>102.6887129475775</v>
      </c>
      <c r="C84" s="156">
        <f>IF(RES_hhdet_fec!C84=0,0,RES_hhdet_fec!C84/0.086*1000000/RES_hhdet_num!C$81)</f>
        <v>121.08610391048002</v>
      </c>
      <c r="D84" s="156">
        <f>IF(RES_hhdet_fec!D84=0,0,RES_hhdet_fec!D84/0.086*1000000/RES_hhdet_num!D$81)</f>
        <v>69.252098464024783</v>
      </c>
      <c r="E84" s="156">
        <f>IF(RES_hhdet_fec!E84=0,0,RES_hhdet_fec!E84/0.086*1000000/RES_hhdet_num!E$81)</f>
        <v>84.165591974414596</v>
      </c>
      <c r="F84" s="156">
        <f>IF(RES_hhdet_fec!F84=0,0,RES_hhdet_fec!F84/0.086*1000000/RES_hhdet_num!F$81)</f>
        <v>110.83967408583966</v>
      </c>
      <c r="G84" s="156">
        <f>IF(RES_hhdet_fec!G84=0,0,RES_hhdet_fec!G84/0.086*1000000/RES_hhdet_num!G$81)</f>
        <v>99.829987822448118</v>
      </c>
      <c r="H84" s="156">
        <f>IF(RES_hhdet_fec!H84=0,0,RES_hhdet_fec!H84/0.086*1000000/RES_hhdet_num!H$81)</f>
        <v>147.16405518497817</v>
      </c>
      <c r="I84" s="156">
        <f>IF(RES_hhdet_fec!I84=0,0,RES_hhdet_fec!I84/0.086*1000000/RES_hhdet_num!I$81)</f>
        <v>128.59851135555562</v>
      </c>
      <c r="J84" s="156">
        <f>IF(RES_hhdet_fec!J84=0,0,RES_hhdet_fec!J84/0.086*1000000/RES_hhdet_num!J$81)</f>
        <v>113.98707469284848</v>
      </c>
      <c r="K84" s="156">
        <f>IF(RES_hhdet_fec!K84=0,0,RES_hhdet_fec!K84/0.086*1000000/RES_hhdet_num!K$81)</f>
        <v>41.21041850610294</v>
      </c>
      <c r="L84" s="156">
        <f>IF(RES_hhdet_fec!L84=0,0,RES_hhdet_fec!L84/0.086*1000000/RES_hhdet_num!L$81)</f>
        <v>80.679938797342288</v>
      </c>
      <c r="M84" s="156">
        <f>IF(RES_hhdet_fec!M84=0,0,RES_hhdet_fec!M84/0.086*1000000/RES_hhdet_num!M$81)</f>
        <v>70.217303982241788</v>
      </c>
      <c r="N84" s="156">
        <f>IF(RES_hhdet_fec!N84=0,0,RES_hhdet_fec!N84/0.086*1000000/RES_hhdet_num!N$81)</f>
        <v>60.852802460738332</v>
      </c>
      <c r="O84" s="156">
        <f>IF(RES_hhdet_fec!O84=0,0,RES_hhdet_fec!O84/0.086*1000000/RES_hhdet_num!O$81)</f>
        <v>83.945541224744289</v>
      </c>
      <c r="P84" s="156">
        <f>IF(RES_hhdet_fec!P84=0,0,RES_hhdet_fec!P84/0.086*1000000/RES_hhdet_num!P$81)</f>
        <v>79.003544735641086</v>
      </c>
      <c r="Q84" s="156">
        <f>IF(RES_hhdet_fec!Q84=0,0,RES_hhdet_fec!Q84/0.086*1000000/RES_hhdet_num!Q$81)</f>
        <v>99.085158643823547</v>
      </c>
    </row>
    <row r="85" spans="1:17" ht="12.95" customHeight="1" x14ac:dyDescent="0.25">
      <c r="A85" s="158" t="s">
        <v>112</v>
      </c>
      <c r="B85" s="157">
        <f t="shared" ref="B85:Q85" si="19">B86</f>
        <v>2.7736602673012714</v>
      </c>
      <c r="C85" s="157">
        <f t="shared" si="19"/>
        <v>2.9521038482019755</v>
      </c>
      <c r="D85" s="157">
        <f t="shared" si="19"/>
        <v>3.0901522379337667</v>
      </c>
      <c r="E85" s="157">
        <f t="shared" si="19"/>
        <v>3.1802396596270315</v>
      </c>
      <c r="F85" s="157">
        <f t="shared" si="19"/>
        <v>3.3407968252800795</v>
      </c>
      <c r="G85" s="157">
        <f t="shared" si="19"/>
        <v>3.908599573350179</v>
      </c>
      <c r="H85" s="157">
        <f t="shared" si="19"/>
        <v>4.4181522806342288</v>
      </c>
      <c r="I85" s="157">
        <f t="shared" si="19"/>
        <v>5.170713592190844</v>
      </c>
      <c r="J85" s="157">
        <f t="shared" si="19"/>
        <v>5.7142531625820459</v>
      </c>
      <c r="K85" s="157">
        <f t="shared" si="19"/>
        <v>6.7174132935685291</v>
      </c>
      <c r="L85" s="157">
        <f t="shared" si="19"/>
        <v>7.3864958395176865</v>
      </c>
      <c r="M85" s="157">
        <f t="shared" si="19"/>
        <v>7.9788217508115125</v>
      </c>
      <c r="N85" s="157">
        <f t="shared" si="19"/>
        <v>8.4193826993831831</v>
      </c>
      <c r="O85" s="157">
        <f t="shared" si="19"/>
        <v>9.0745466908982824</v>
      </c>
      <c r="P85" s="157">
        <f t="shared" si="19"/>
        <v>9.6912271412756024</v>
      </c>
      <c r="Q85" s="157">
        <f t="shared" si="19"/>
        <v>8.640375989734304</v>
      </c>
    </row>
    <row r="86" spans="1:17" ht="12" customHeight="1" x14ac:dyDescent="0.25">
      <c r="A86" s="23" t="s">
        <v>60</v>
      </c>
      <c r="B86" s="156">
        <f>IF(RES_hhdet_fec!B86=0,0,RES_hhdet_fec!B86/0.086*1000000/RES_hhdet_num!B$81)</f>
        <v>2.7736602673012714</v>
      </c>
      <c r="C86" s="156">
        <f>IF(RES_hhdet_fec!C86=0,0,RES_hhdet_fec!C86/0.086*1000000/RES_hhdet_num!C$81)</f>
        <v>2.9521038482019755</v>
      </c>
      <c r="D86" s="156">
        <f>IF(RES_hhdet_fec!D86=0,0,RES_hhdet_fec!D86/0.086*1000000/RES_hhdet_num!D$81)</f>
        <v>3.0901522379337667</v>
      </c>
      <c r="E86" s="156">
        <f>IF(RES_hhdet_fec!E86=0,0,RES_hhdet_fec!E86/0.086*1000000/RES_hhdet_num!E$81)</f>
        <v>3.1802396596270315</v>
      </c>
      <c r="F86" s="156">
        <f>IF(RES_hhdet_fec!F86=0,0,RES_hhdet_fec!F86/0.086*1000000/RES_hhdet_num!F$81)</f>
        <v>3.3407968252800795</v>
      </c>
      <c r="G86" s="156">
        <f>IF(RES_hhdet_fec!G86=0,0,RES_hhdet_fec!G86/0.086*1000000/RES_hhdet_num!G$81)</f>
        <v>3.908599573350179</v>
      </c>
      <c r="H86" s="156">
        <f>IF(RES_hhdet_fec!H86=0,0,RES_hhdet_fec!H86/0.086*1000000/RES_hhdet_num!H$81)</f>
        <v>4.4181522806342288</v>
      </c>
      <c r="I86" s="156">
        <f>IF(RES_hhdet_fec!I86=0,0,RES_hhdet_fec!I86/0.086*1000000/RES_hhdet_num!I$81)</f>
        <v>5.170713592190844</v>
      </c>
      <c r="J86" s="156">
        <f>IF(RES_hhdet_fec!J86=0,0,RES_hhdet_fec!J86/0.086*1000000/RES_hhdet_num!J$81)</f>
        <v>5.7142531625820459</v>
      </c>
      <c r="K86" s="156">
        <f>IF(RES_hhdet_fec!K86=0,0,RES_hhdet_fec!K86/0.086*1000000/RES_hhdet_num!K$81)</f>
        <v>6.7174132935685291</v>
      </c>
      <c r="L86" s="156">
        <f>IF(RES_hhdet_fec!L86=0,0,RES_hhdet_fec!L86/0.086*1000000/RES_hhdet_num!L$81)</f>
        <v>7.3864958395176865</v>
      </c>
      <c r="M86" s="156">
        <f>IF(RES_hhdet_fec!M86=0,0,RES_hhdet_fec!M86/0.086*1000000/RES_hhdet_num!M$81)</f>
        <v>7.9788217508115125</v>
      </c>
      <c r="N86" s="156">
        <f>IF(RES_hhdet_fec!N86=0,0,RES_hhdet_fec!N86/0.086*1000000/RES_hhdet_num!N$81)</f>
        <v>8.4193826993831831</v>
      </c>
      <c r="O86" s="156">
        <f>IF(RES_hhdet_fec!O86=0,0,RES_hhdet_fec!O86/0.086*1000000/RES_hhdet_num!O$81)</f>
        <v>9.0745466908982824</v>
      </c>
      <c r="P86" s="156">
        <f>IF(RES_hhdet_fec!P86=0,0,RES_hhdet_fec!P86/0.086*1000000/RES_hhdet_num!P$81)</f>
        <v>9.6912271412756024</v>
      </c>
      <c r="Q86" s="156">
        <f>IF(RES_hhdet_fec!Q86=0,0,RES_hhdet_fec!Q86/0.086*1000000/RES_hhdet_num!Q$81)</f>
        <v>8.640375989734304</v>
      </c>
    </row>
    <row r="87" spans="1:17" ht="12" customHeight="1" x14ac:dyDescent="0.25">
      <c r="A87" s="158" t="s">
        <v>63</v>
      </c>
      <c r="B87" s="157">
        <f>IF(RES_hhdet_fec!B87=0,0,RES_hhdet_fec!B87/0.086*1000000/RES_hhdet_num!B$81)</f>
        <v>3934.4940834510357</v>
      </c>
      <c r="C87" s="157">
        <f>IF(RES_hhdet_fec!C87=0,0,RES_hhdet_fec!C87/0.086*1000000/RES_hhdet_num!C$81)</f>
        <v>4038.3262108364675</v>
      </c>
      <c r="D87" s="157">
        <f>IF(RES_hhdet_fec!D87=0,0,RES_hhdet_fec!D87/0.086*1000000/RES_hhdet_num!D$81)</f>
        <v>3916.656831853611</v>
      </c>
      <c r="E87" s="157">
        <f>IF(RES_hhdet_fec!E87=0,0,RES_hhdet_fec!E87/0.086*1000000/RES_hhdet_num!E$81)</f>
        <v>3999.315328068235</v>
      </c>
      <c r="F87" s="157">
        <f>IF(RES_hhdet_fec!F87=0,0,RES_hhdet_fec!F87/0.086*1000000/RES_hhdet_num!F$81)</f>
        <v>4105.7924090118631</v>
      </c>
      <c r="G87" s="157">
        <f>IF(RES_hhdet_fec!G87=0,0,RES_hhdet_fec!G87/0.086*1000000/RES_hhdet_num!G$81)</f>
        <v>4080.9661628613671</v>
      </c>
      <c r="H87" s="157">
        <f>IF(RES_hhdet_fec!H87=0,0,RES_hhdet_fec!H87/0.086*1000000/RES_hhdet_num!H$81)</f>
        <v>4179.7879853314107</v>
      </c>
      <c r="I87" s="157">
        <f>IF(RES_hhdet_fec!I87=0,0,RES_hhdet_fec!I87/0.086*1000000/RES_hhdet_num!I$81)</f>
        <v>4133.872756289602</v>
      </c>
      <c r="J87" s="157">
        <f>IF(RES_hhdet_fec!J87=0,0,RES_hhdet_fec!J87/0.086*1000000/RES_hhdet_num!J$81)</f>
        <v>4114.5346177211495</v>
      </c>
      <c r="K87" s="157">
        <f>IF(RES_hhdet_fec!K87=0,0,RES_hhdet_fec!K87/0.086*1000000/RES_hhdet_num!K$81)</f>
        <v>4017.6252075359694</v>
      </c>
      <c r="L87" s="157">
        <f>IF(RES_hhdet_fec!L87=0,0,RES_hhdet_fec!L87/0.086*1000000/RES_hhdet_num!L$81)</f>
        <v>4045.0827158898314</v>
      </c>
      <c r="M87" s="157">
        <f>IF(RES_hhdet_fec!M87=0,0,RES_hhdet_fec!M87/0.086*1000000/RES_hhdet_num!M$81)</f>
        <v>4066.9931566226142</v>
      </c>
      <c r="N87" s="157">
        <f>IF(RES_hhdet_fec!N87=0,0,RES_hhdet_fec!N87/0.086*1000000/RES_hhdet_num!N$81)</f>
        <v>4034.1019410874756</v>
      </c>
      <c r="O87" s="157">
        <f>IF(RES_hhdet_fec!O87=0,0,RES_hhdet_fec!O87/0.086*1000000/RES_hhdet_num!O$81)</f>
        <v>4238.112668711673</v>
      </c>
      <c r="P87" s="157">
        <f>IF(RES_hhdet_fec!P87=0,0,RES_hhdet_fec!P87/0.086*1000000/RES_hhdet_num!P$81)</f>
        <v>4227.6409601976648</v>
      </c>
      <c r="Q87" s="157">
        <f>IF(RES_hhdet_fec!Q87=0,0,RES_hhdet_fec!Q87/0.086*1000000/RES_hhdet_num!Q$81)</f>
        <v>4207.525216344914</v>
      </c>
    </row>
    <row r="88" spans="1:17" ht="12" customHeight="1" x14ac:dyDescent="0.25">
      <c r="A88" s="167" t="s">
        <v>156</v>
      </c>
      <c r="B88" s="132">
        <f>IF(RES_hhdet_fec!B88=0,0,RES_hhdet_fec!B88/0.086*1000000/RES_hhdet_num!B88)</f>
        <v>4839.1757408387839</v>
      </c>
      <c r="C88" s="132">
        <f>IF(RES_hhdet_fec!C88=0,0,RES_hhdet_fec!C88/0.086*1000000/RES_hhdet_num!C88)</f>
        <v>4797.9591638150332</v>
      </c>
      <c r="D88" s="132">
        <f>IF(RES_hhdet_fec!D88=0,0,RES_hhdet_fec!D88/0.086*1000000/RES_hhdet_num!D88)</f>
        <v>4759.6804665548416</v>
      </c>
      <c r="E88" s="132">
        <f>IF(RES_hhdet_fec!E88=0,0,RES_hhdet_fec!E88/0.086*1000000/RES_hhdet_num!E88)</f>
        <v>4730.0896879131988</v>
      </c>
      <c r="F88" s="132">
        <f>IF(RES_hhdet_fec!F88=0,0,RES_hhdet_fec!F88/0.086*1000000/RES_hhdet_num!F88)</f>
        <v>4716.2071158221424</v>
      </c>
      <c r="G88" s="132">
        <f>IF(RES_hhdet_fec!G88=0,0,RES_hhdet_fec!G88/0.086*1000000/RES_hhdet_num!G88)</f>
        <v>4702.8200215734569</v>
      </c>
      <c r="H88" s="132">
        <f>IF(RES_hhdet_fec!H88=0,0,RES_hhdet_fec!H88/0.086*1000000/RES_hhdet_num!H88)</f>
        <v>4725.8328343535104</v>
      </c>
      <c r="I88" s="132">
        <f>IF(RES_hhdet_fec!I88=0,0,RES_hhdet_fec!I88/0.086*1000000/RES_hhdet_num!I88)</f>
        <v>4691.114264130304</v>
      </c>
      <c r="J88" s="132">
        <f>IF(RES_hhdet_fec!J88=0,0,RES_hhdet_fec!J88/0.086*1000000/RES_hhdet_num!J88)</f>
        <v>4644.8332226497014</v>
      </c>
      <c r="K88" s="132">
        <f>IF(RES_hhdet_fec!K88=0,0,RES_hhdet_fec!K88/0.086*1000000/RES_hhdet_num!K88)</f>
        <v>4627.5671283815054</v>
      </c>
      <c r="L88" s="132">
        <f>IF(RES_hhdet_fec!L88=0,0,RES_hhdet_fec!L88/0.086*1000000/RES_hhdet_num!L88)</f>
        <v>4609.6077875885376</v>
      </c>
      <c r="M88" s="132">
        <f>IF(RES_hhdet_fec!M88=0,0,RES_hhdet_fec!M88/0.086*1000000/RES_hhdet_num!M88)</f>
        <v>4592.7222735498526</v>
      </c>
      <c r="N88" s="132">
        <f>IF(RES_hhdet_fec!N88=0,0,RES_hhdet_fec!N88/0.086*1000000/RES_hhdet_num!N88)</f>
        <v>4566.5739828893602</v>
      </c>
      <c r="O88" s="132">
        <f>IF(RES_hhdet_fec!O88=0,0,RES_hhdet_fec!O88/0.086*1000000/RES_hhdet_num!O88)</f>
        <v>4552.3805766486703</v>
      </c>
      <c r="P88" s="132">
        <f>IF(RES_hhdet_fec!P88=0,0,RES_hhdet_fec!P88/0.086*1000000/RES_hhdet_num!P88)</f>
        <v>4523.1669454614894</v>
      </c>
      <c r="Q88" s="132">
        <f>IF(RES_hhdet_fec!Q88=0,0,RES_hhdet_fec!Q88/0.086*1000000/RES_hhdet_num!Q88)</f>
        <v>4464.5758313241504</v>
      </c>
    </row>
    <row r="89" spans="1:17" ht="12" customHeight="1" x14ac:dyDescent="0.25">
      <c r="A89" s="167" t="s">
        <v>155</v>
      </c>
      <c r="B89" s="132">
        <f>IF(RES_hhdet_fec!B89=0,0,RES_hhdet_fec!B89/0.086*1000000/RES_hhdet_num!B89)</f>
        <v>3879.4171564294156</v>
      </c>
      <c r="C89" s="132">
        <f>IF(RES_hhdet_fec!C89=0,0,RES_hhdet_fec!C89/0.086*1000000/RES_hhdet_num!C89)</f>
        <v>4015.9800931389459</v>
      </c>
      <c r="D89" s="132">
        <f>IF(RES_hhdet_fec!D89=0,0,RES_hhdet_fec!D89/0.086*1000000/RES_hhdet_num!D89)</f>
        <v>3831.3696566851913</v>
      </c>
      <c r="E89" s="132">
        <f>IF(RES_hhdet_fec!E89=0,0,RES_hhdet_fec!E89/0.086*1000000/RES_hhdet_num!E89)</f>
        <v>3825.4841312965764</v>
      </c>
      <c r="F89" s="132">
        <f>IF(RES_hhdet_fec!F89=0,0,RES_hhdet_fec!F89/0.086*1000000/RES_hhdet_num!F89)</f>
        <v>3811.0725806220389</v>
      </c>
      <c r="G89" s="132">
        <f>IF(RES_hhdet_fec!G89=0,0,RES_hhdet_fec!G89/0.086*1000000/RES_hhdet_num!G89)</f>
        <v>3808.9464616777805</v>
      </c>
      <c r="H89" s="132">
        <f>IF(RES_hhdet_fec!H89=0,0,RES_hhdet_fec!H89/0.086*1000000/RES_hhdet_num!H89)</f>
        <v>3834.8608147181208</v>
      </c>
      <c r="I89" s="132">
        <f>IF(RES_hhdet_fec!I89=0,0,RES_hhdet_fec!I89/0.086*1000000/RES_hhdet_num!I89)</f>
        <v>3813.1053550427446</v>
      </c>
      <c r="J89" s="132">
        <f>IF(RES_hhdet_fec!J89=0,0,RES_hhdet_fec!J89/0.086*1000000/RES_hhdet_num!J89)</f>
        <v>3790.72656375716</v>
      </c>
      <c r="K89" s="132">
        <f>IF(RES_hhdet_fec!K89=0,0,RES_hhdet_fec!K89/0.086*1000000/RES_hhdet_num!K89)</f>
        <v>3783.2392138793307</v>
      </c>
      <c r="L89" s="132">
        <f>IF(RES_hhdet_fec!L89=0,0,RES_hhdet_fec!L89/0.086*1000000/RES_hhdet_num!L89)</f>
        <v>3775.6470398926685</v>
      </c>
      <c r="M89" s="132">
        <f>IF(RES_hhdet_fec!M89=0,0,RES_hhdet_fec!M89/0.086*1000000/RES_hhdet_num!M89)</f>
        <v>3763.4232473477909</v>
      </c>
      <c r="N89" s="132">
        <f>IF(RES_hhdet_fec!N89=0,0,RES_hhdet_fec!N89/0.086*1000000/RES_hhdet_num!N89)</f>
        <v>3745.4702517296096</v>
      </c>
      <c r="O89" s="132">
        <f>IF(RES_hhdet_fec!O89=0,0,RES_hhdet_fec!O89/0.086*1000000/RES_hhdet_num!O89)</f>
        <v>3737.4840379575699</v>
      </c>
      <c r="P89" s="132">
        <f>IF(RES_hhdet_fec!P89=0,0,RES_hhdet_fec!P89/0.086*1000000/RES_hhdet_num!P89)</f>
        <v>3716.2988790918475</v>
      </c>
      <c r="Q89" s="132">
        <f>IF(RES_hhdet_fec!Q89=0,0,RES_hhdet_fec!Q89/0.086*1000000/RES_hhdet_num!Q89)</f>
        <v>3671.2597909042011</v>
      </c>
    </row>
    <row r="90" spans="1:17" ht="12" customHeight="1" x14ac:dyDescent="0.25">
      <c r="A90" s="166" t="s">
        <v>55</v>
      </c>
      <c r="B90" s="165">
        <f>IF(RES_hhdet_fec!B90=0,0,RES_hhdet_fec!B90/0.086*1000000/RES_hhdet_num!B89)</f>
        <v>3145.4642315452647</v>
      </c>
      <c r="C90" s="165">
        <f>IF(RES_hhdet_fec!C90=0,0,RES_hhdet_fec!C90/0.086*1000000/RES_hhdet_num!C89)</f>
        <v>3406.5510063074894</v>
      </c>
      <c r="D90" s="165">
        <f>IF(RES_hhdet_fec!D90=0,0,RES_hhdet_fec!D90/0.086*1000000/RES_hhdet_num!D89)</f>
        <v>3093.792303260253</v>
      </c>
      <c r="E90" s="165">
        <f>IF(RES_hhdet_fec!E90=0,0,RES_hhdet_fec!E90/0.086*1000000/RES_hhdet_num!E89)</f>
        <v>3093.4786558956207</v>
      </c>
      <c r="F90" s="165">
        <f>IF(RES_hhdet_fec!F90=0,0,RES_hhdet_fec!F90/0.086*1000000/RES_hhdet_num!F89)</f>
        <v>3065.5346252847335</v>
      </c>
      <c r="G90" s="165">
        <f>IF(RES_hhdet_fec!G90=0,0,RES_hhdet_fec!G90/0.086*1000000/RES_hhdet_num!G89)</f>
        <v>3056.8330140228518</v>
      </c>
      <c r="H90" s="165">
        <f>IF(RES_hhdet_fec!H90=0,0,RES_hhdet_fec!H90/0.086*1000000/RES_hhdet_num!H89)</f>
        <v>3071.7913423297891</v>
      </c>
      <c r="I90" s="165">
        <f>IF(RES_hhdet_fec!I90=0,0,RES_hhdet_fec!I90/0.086*1000000/RES_hhdet_num!I89)</f>
        <v>3049.2242716847677</v>
      </c>
      <c r="J90" s="165">
        <f>IF(RES_hhdet_fec!J90=0,0,RES_hhdet_fec!J90/0.086*1000000/RES_hhdet_num!J89)</f>
        <v>3019.1415947223081</v>
      </c>
      <c r="K90" s="165">
        <f>IF(RES_hhdet_fec!K90=0,0,RES_hhdet_fec!K90/0.086*1000000/RES_hhdet_num!K89)</f>
        <v>3007.9186334480128</v>
      </c>
      <c r="L90" s="165">
        <f>IF(RES_hhdet_fec!L90=0,0,RES_hhdet_fec!L90/0.086*1000000/RES_hhdet_num!L89)</f>
        <v>2996.2450619325496</v>
      </c>
      <c r="M90" s="165">
        <f>IF(RES_hhdet_fec!M90=0,0,RES_hhdet_fec!M90/0.086*1000000/RES_hhdet_num!M89)</f>
        <v>2985.2694778074115</v>
      </c>
      <c r="N90" s="165">
        <f>IF(RES_hhdet_fec!N90=0,0,RES_hhdet_fec!N90/0.086*1000000/RES_hhdet_num!N89)</f>
        <v>2968.2730888780848</v>
      </c>
      <c r="O90" s="165">
        <f>IF(RES_hhdet_fec!O90=0,0,RES_hhdet_fec!O90/0.086*1000000/RES_hhdet_num!O89)</f>
        <v>2959.0473748216396</v>
      </c>
      <c r="P90" s="165">
        <f>IF(RES_hhdet_fec!P90=0,0,RES_hhdet_fec!P90/0.086*1000000/RES_hhdet_num!P89)</f>
        <v>2940.0585145499695</v>
      </c>
      <c r="Q90" s="165">
        <f>IF(RES_hhdet_fec!Q90=0,0,RES_hhdet_fec!Q90/0.086*1000000/RES_hhdet_num!Q89)</f>
        <v>2901.9742903606952</v>
      </c>
    </row>
    <row r="91" spans="1:17" ht="12" customHeight="1" x14ac:dyDescent="0.25">
      <c r="A91" s="147" t="s">
        <v>59</v>
      </c>
      <c r="B91" s="164">
        <f>IF(RES_hhdet_fec!B91=0,0,RES_hhdet_fec!B91/0.086*1000000/RES_hhdet_num!B89)</f>
        <v>733.952924884151</v>
      </c>
      <c r="C91" s="164">
        <f>IF(RES_hhdet_fec!C91=0,0,RES_hhdet_fec!C91/0.086*1000000/RES_hhdet_num!C89)</f>
        <v>609.42908683145617</v>
      </c>
      <c r="D91" s="164">
        <f>IF(RES_hhdet_fec!D91=0,0,RES_hhdet_fec!D91/0.086*1000000/RES_hhdet_num!D89)</f>
        <v>737.57735342493777</v>
      </c>
      <c r="E91" s="164">
        <f>IF(RES_hhdet_fec!E91=0,0,RES_hhdet_fec!E91/0.086*1000000/RES_hhdet_num!E89)</f>
        <v>732.00547540095602</v>
      </c>
      <c r="F91" s="164">
        <f>IF(RES_hhdet_fec!F91=0,0,RES_hhdet_fec!F91/0.086*1000000/RES_hhdet_num!F89)</f>
        <v>745.5379553373059</v>
      </c>
      <c r="G91" s="164">
        <f>IF(RES_hhdet_fec!G91=0,0,RES_hhdet_fec!G91/0.086*1000000/RES_hhdet_num!G89)</f>
        <v>752.11344765492856</v>
      </c>
      <c r="H91" s="164">
        <f>IF(RES_hhdet_fec!H91=0,0,RES_hhdet_fec!H91/0.086*1000000/RES_hhdet_num!H89)</f>
        <v>763.06947238833106</v>
      </c>
      <c r="I91" s="164">
        <f>IF(RES_hhdet_fec!I91=0,0,RES_hhdet_fec!I91/0.086*1000000/RES_hhdet_num!I89)</f>
        <v>763.88108335797756</v>
      </c>
      <c r="J91" s="164">
        <f>IF(RES_hhdet_fec!J91=0,0,RES_hhdet_fec!J91/0.086*1000000/RES_hhdet_num!J89)</f>
        <v>771.58496903485116</v>
      </c>
      <c r="K91" s="164">
        <f>IF(RES_hhdet_fec!K91=0,0,RES_hhdet_fec!K91/0.086*1000000/RES_hhdet_num!K89)</f>
        <v>775.32058043131804</v>
      </c>
      <c r="L91" s="164">
        <f>IF(RES_hhdet_fec!L91=0,0,RES_hhdet_fec!L91/0.086*1000000/RES_hhdet_num!L89)</f>
        <v>779.40197796011921</v>
      </c>
      <c r="M91" s="164">
        <f>IF(RES_hhdet_fec!M91=0,0,RES_hhdet_fec!M91/0.086*1000000/RES_hhdet_num!M89)</f>
        <v>778.15376954037936</v>
      </c>
      <c r="N91" s="164">
        <f>IF(RES_hhdet_fec!N91=0,0,RES_hhdet_fec!N91/0.086*1000000/RES_hhdet_num!N89)</f>
        <v>777.19716285152413</v>
      </c>
      <c r="O91" s="164">
        <f>IF(RES_hhdet_fec!O91=0,0,RES_hhdet_fec!O91/0.086*1000000/RES_hhdet_num!O89)</f>
        <v>778.4366631359303</v>
      </c>
      <c r="P91" s="164">
        <f>IF(RES_hhdet_fec!P91=0,0,RES_hhdet_fec!P91/0.086*1000000/RES_hhdet_num!P89)</f>
        <v>776.24036454187853</v>
      </c>
      <c r="Q91" s="164">
        <f>IF(RES_hhdet_fec!Q91=0,0,RES_hhdet_fec!Q91/0.086*1000000/RES_hhdet_num!Q89)</f>
        <v>769.2855005435058</v>
      </c>
    </row>
    <row r="92" spans="1:17" ht="12" customHeight="1" x14ac:dyDescent="0.25">
      <c r="A92" s="163" t="s">
        <v>144</v>
      </c>
      <c r="B92" s="162">
        <f>IF(RES_hhdet_fec!B92=0,0,RES_hhdet_fec!B92/0.086*1000000/RES_hhdet_num!B92)</f>
        <v>4032.1039414445995</v>
      </c>
      <c r="C92" s="162">
        <f>IF(RES_hhdet_fec!C92=0,0,RES_hhdet_fec!C92/0.086*1000000/RES_hhdet_num!C92)</f>
        <v>3999.0006868707069</v>
      </c>
      <c r="D92" s="162">
        <f>IF(RES_hhdet_fec!D92=0,0,RES_hhdet_fec!D92/0.086*1000000/RES_hhdet_num!D92)</f>
        <v>3965.6121526049142</v>
      </c>
      <c r="E92" s="162">
        <f>IF(RES_hhdet_fec!E92=0,0,RES_hhdet_fec!E92/0.086*1000000/RES_hhdet_num!E92)</f>
        <v>3942.2201221844953</v>
      </c>
      <c r="F92" s="162">
        <f>IF(RES_hhdet_fec!F92=0,0,RES_hhdet_fec!F92/0.086*1000000/RES_hhdet_num!F92)</f>
        <v>3929.7846138170362</v>
      </c>
      <c r="G92" s="162">
        <f>IF(RES_hhdet_fec!G92=0,0,RES_hhdet_fec!G92/0.086*1000000/RES_hhdet_num!G92)</f>
        <v>3919.7135042747491</v>
      </c>
      <c r="H92" s="162">
        <f>IF(RES_hhdet_fec!H92=0,0,RES_hhdet_fec!H92/0.086*1000000/RES_hhdet_num!H92)</f>
        <v>3937.7771176459987</v>
      </c>
      <c r="I92" s="162">
        <f>IF(RES_hhdet_fec!I92=0,0,RES_hhdet_fec!I92/0.086*1000000/RES_hhdet_num!I92)</f>
        <v>3895.2544062015054</v>
      </c>
      <c r="J92" s="162">
        <f>IF(RES_hhdet_fec!J92=0,0,RES_hhdet_fec!J92/0.086*1000000/RES_hhdet_num!J92)</f>
        <v>3884.2606986497999</v>
      </c>
      <c r="K92" s="162">
        <f>IF(RES_hhdet_fec!K92=0,0,RES_hhdet_fec!K92/0.086*1000000/RES_hhdet_num!K92)</f>
        <v>3856.3262880933512</v>
      </c>
      <c r="L92" s="162">
        <f>IF(RES_hhdet_fec!L92=0,0,RES_hhdet_fec!L92/0.086*1000000/RES_hhdet_num!L92)</f>
        <v>3841.1431055937933</v>
      </c>
      <c r="M92" s="162">
        <f>IF(RES_hhdet_fec!M92=0,0,RES_hhdet_fec!M92/0.086*1000000/RES_hhdet_num!M92)</f>
        <v>0</v>
      </c>
      <c r="N92" s="162">
        <f>IF(RES_hhdet_fec!N92=0,0,RES_hhdet_fec!N92/0.086*1000000/RES_hhdet_num!N92)</f>
        <v>0</v>
      </c>
      <c r="O92" s="162">
        <f>IF(RES_hhdet_fec!O92=0,0,RES_hhdet_fec!O92/0.086*1000000/RES_hhdet_num!O92)</f>
        <v>3811.7950142201635</v>
      </c>
      <c r="P92" s="162">
        <f>IF(RES_hhdet_fec!P92=0,0,RES_hhdet_fec!P92/0.086*1000000/RES_hhdet_num!P92)</f>
        <v>3792.3457086481967</v>
      </c>
      <c r="Q92" s="162">
        <f>IF(RES_hhdet_fec!Q92=0,0,RES_hhdet_fec!Q92/0.086*1000000/RES_hhdet_num!Q92)</f>
        <v>3748.3030143880574</v>
      </c>
    </row>
    <row r="93" spans="1:17" ht="12" customHeight="1" x14ac:dyDescent="0.25">
      <c r="A93" s="161" t="s">
        <v>143</v>
      </c>
      <c r="B93" s="160">
        <f>IF(RES_hhdet_fec!B93=0,0,RES_hhdet_fec!B93/0.086*1000000/RES_hhdet_num!B93)</f>
        <v>3354.8204868236098</v>
      </c>
      <c r="C93" s="160">
        <f>IF(RES_hhdet_fec!C93=0,0,RES_hhdet_fec!C93/0.086*1000000/RES_hhdet_num!C93)</f>
        <v>3448.7195745082772</v>
      </c>
      <c r="D93" s="160">
        <f>IF(RES_hhdet_fec!D93=0,0,RES_hhdet_fec!D93/0.086*1000000/RES_hhdet_num!D93)</f>
        <v>3315.2252526175548</v>
      </c>
      <c r="E93" s="160">
        <f>IF(RES_hhdet_fec!E93=0,0,RES_hhdet_fec!E93/0.086*1000000/RES_hhdet_num!E93)</f>
        <v>3310.2174353103337</v>
      </c>
      <c r="F93" s="160">
        <f>IF(RES_hhdet_fec!F93=0,0,RES_hhdet_fec!F93/0.086*1000000/RES_hhdet_num!F93)</f>
        <v>3299.897954318832</v>
      </c>
      <c r="G93" s="160">
        <f>IF(RES_hhdet_fec!G93=0,0,RES_hhdet_fec!G93/0.086*1000000/RES_hhdet_num!G93)</f>
        <v>3299.9272254335297</v>
      </c>
      <c r="H93" s="160">
        <f>IF(RES_hhdet_fec!H93=0,0,RES_hhdet_fec!H93/0.086*1000000/RES_hhdet_num!H93)</f>
        <v>3322.6245988582432</v>
      </c>
      <c r="I93" s="160">
        <f>IF(RES_hhdet_fec!I93=0,0,RES_hhdet_fec!I93/0.086*1000000/RES_hhdet_num!I93)</f>
        <v>3295.7964473890261</v>
      </c>
      <c r="J93" s="160">
        <f>IF(RES_hhdet_fec!J93=0,0,RES_hhdet_fec!J93/0.086*1000000/RES_hhdet_num!J93)</f>
        <v>3296.354423157215</v>
      </c>
      <c r="K93" s="160">
        <f>IF(RES_hhdet_fec!K93=0,0,RES_hhdet_fec!K93/0.086*1000000/RES_hhdet_num!K93)</f>
        <v>3281.93266769201</v>
      </c>
      <c r="L93" s="160">
        <f>IF(RES_hhdet_fec!L93=0,0,RES_hhdet_fec!L93/0.086*1000000/RES_hhdet_num!L93)</f>
        <v>3276.1449965960896</v>
      </c>
      <c r="M93" s="160">
        <f>IF(RES_hhdet_fec!M93=0,0,RES_hhdet_fec!M93/0.086*1000000/RES_hhdet_num!M93)</f>
        <v>0</v>
      </c>
      <c r="N93" s="160">
        <f>IF(RES_hhdet_fec!N93=0,0,RES_hhdet_fec!N93/0.086*1000000/RES_hhdet_num!N93)</f>
        <v>0</v>
      </c>
      <c r="O93" s="160">
        <f>IF(RES_hhdet_fec!O93=0,0,RES_hhdet_fec!O93/0.086*1000000/RES_hhdet_num!O93)</f>
        <v>3256.103422379038</v>
      </c>
      <c r="P93" s="160">
        <f>IF(RES_hhdet_fec!P93=0,0,RES_hhdet_fec!P93/0.086*1000000/RES_hhdet_num!P93)</f>
        <v>3241.2650751632054</v>
      </c>
      <c r="Q93" s="160">
        <f>IF(RES_hhdet_fec!Q93=0,0,RES_hhdet_fec!Q93/0.086*1000000/RES_hhdet_num!Q93)</f>
        <v>3205.6824598957396</v>
      </c>
    </row>
    <row r="94" spans="1:17" ht="12" customHeight="1" x14ac:dyDescent="0.25">
      <c r="A94" s="148" t="s">
        <v>57</v>
      </c>
      <c r="B94" s="156">
        <f>IF(RES_hhdet_fec!B94=0,0,RES_hhdet_fec!B94/0.086*1000000/RES_hhdet_num!B93)</f>
        <v>2620.8675619394585</v>
      </c>
      <c r="C94" s="156">
        <f>IF(RES_hhdet_fec!C94=0,0,RES_hhdet_fec!C94/0.086*1000000/RES_hhdet_num!C93)</f>
        <v>2839.2904876768212</v>
      </c>
      <c r="D94" s="156">
        <f>IF(RES_hhdet_fec!D94=0,0,RES_hhdet_fec!D94/0.086*1000000/RES_hhdet_num!D93)</f>
        <v>2577.6478991926169</v>
      </c>
      <c r="E94" s="156">
        <f>IF(RES_hhdet_fec!E94=0,0,RES_hhdet_fec!E94/0.086*1000000/RES_hhdet_num!E93)</f>
        <v>2578.2119599093771</v>
      </c>
      <c r="F94" s="156">
        <f>IF(RES_hhdet_fec!F94=0,0,RES_hhdet_fec!F94/0.086*1000000/RES_hhdet_num!F93)</f>
        <v>2554.3599989815252</v>
      </c>
      <c r="G94" s="156">
        <f>IF(RES_hhdet_fec!G94=0,0,RES_hhdet_fec!G94/0.086*1000000/RES_hhdet_num!G93)</f>
        <v>2547.8137777786005</v>
      </c>
      <c r="H94" s="156">
        <f>IF(RES_hhdet_fec!H94=0,0,RES_hhdet_fec!H94/0.086*1000000/RES_hhdet_num!H93)</f>
        <v>2559.555126469912</v>
      </c>
      <c r="I94" s="156">
        <f>IF(RES_hhdet_fec!I94=0,0,RES_hhdet_fec!I94/0.086*1000000/RES_hhdet_num!I93)</f>
        <v>2531.9153640310487</v>
      </c>
      <c r="J94" s="156">
        <f>IF(RES_hhdet_fec!J94=0,0,RES_hhdet_fec!J94/0.086*1000000/RES_hhdet_num!J93)</f>
        <v>2524.7694541223641</v>
      </c>
      <c r="K94" s="156">
        <f>IF(RES_hhdet_fec!K94=0,0,RES_hhdet_fec!K94/0.086*1000000/RES_hhdet_num!K93)</f>
        <v>2506.6120872606925</v>
      </c>
      <c r="L94" s="156">
        <f>IF(RES_hhdet_fec!L94=0,0,RES_hhdet_fec!L94/0.086*1000000/RES_hhdet_num!L93)</f>
        <v>2496.7430186359707</v>
      </c>
      <c r="M94" s="156">
        <f>IF(RES_hhdet_fec!M94=0,0,RES_hhdet_fec!M94/0.086*1000000/RES_hhdet_num!M93)</f>
        <v>0</v>
      </c>
      <c r="N94" s="156">
        <f>IF(RES_hhdet_fec!N94=0,0,RES_hhdet_fec!N94/0.086*1000000/RES_hhdet_num!N93)</f>
        <v>0</v>
      </c>
      <c r="O94" s="156">
        <f>IF(RES_hhdet_fec!O94=0,0,RES_hhdet_fec!O94/0.086*1000000/RES_hhdet_num!O93)</f>
        <v>2477.6667592431077</v>
      </c>
      <c r="P94" s="156">
        <f>IF(RES_hhdet_fec!P94=0,0,RES_hhdet_fec!P94/0.086*1000000/RES_hhdet_num!P93)</f>
        <v>2465.0247106213269</v>
      </c>
      <c r="Q94" s="156">
        <f>IF(RES_hhdet_fec!Q94=0,0,RES_hhdet_fec!Q94/0.086*1000000/RES_hhdet_num!Q93)</f>
        <v>2436.3969593522343</v>
      </c>
    </row>
    <row r="95" spans="1:17" ht="12" customHeight="1" x14ac:dyDescent="0.25">
      <c r="A95" s="148" t="s">
        <v>59</v>
      </c>
      <c r="B95" s="156">
        <f>IF(RES_hhdet_fec!B95=0,0,RES_hhdet_fec!B95/0.086*1000000/RES_hhdet_num!B93)</f>
        <v>733.95292488415134</v>
      </c>
      <c r="C95" s="156">
        <f>IF(RES_hhdet_fec!C95=0,0,RES_hhdet_fec!C95/0.086*1000000/RES_hhdet_num!C93)</f>
        <v>609.42908683145617</v>
      </c>
      <c r="D95" s="156">
        <f>IF(RES_hhdet_fec!D95=0,0,RES_hhdet_fec!D95/0.086*1000000/RES_hhdet_num!D93)</f>
        <v>737.57735342493822</v>
      </c>
      <c r="E95" s="156">
        <f>IF(RES_hhdet_fec!E95=0,0,RES_hhdet_fec!E95/0.086*1000000/RES_hhdet_num!E93)</f>
        <v>732.00547540095647</v>
      </c>
      <c r="F95" s="156">
        <f>IF(RES_hhdet_fec!F95=0,0,RES_hhdet_fec!F95/0.086*1000000/RES_hhdet_num!F93)</f>
        <v>745.53795533730647</v>
      </c>
      <c r="G95" s="156">
        <f>IF(RES_hhdet_fec!G95=0,0,RES_hhdet_fec!G95/0.086*1000000/RES_hhdet_num!G93)</f>
        <v>752.11344765492834</v>
      </c>
      <c r="H95" s="156">
        <f>IF(RES_hhdet_fec!H95=0,0,RES_hhdet_fec!H95/0.086*1000000/RES_hhdet_num!H93)</f>
        <v>763.06947238833129</v>
      </c>
      <c r="I95" s="156">
        <f>IF(RES_hhdet_fec!I95=0,0,RES_hhdet_fec!I95/0.086*1000000/RES_hhdet_num!I93)</f>
        <v>763.88108335797722</v>
      </c>
      <c r="J95" s="156">
        <f>IF(RES_hhdet_fec!J95=0,0,RES_hhdet_fec!J95/0.086*1000000/RES_hhdet_num!J93)</f>
        <v>771.58496903485047</v>
      </c>
      <c r="K95" s="156">
        <f>IF(RES_hhdet_fec!K95=0,0,RES_hhdet_fec!K95/0.086*1000000/RES_hhdet_num!K93)</f>
        <v>775.32058043131769</v>
      </c>
      <c r="L95" s="156">
        <f>IF(RES_hhdet_fec!L95=0,0,RES_hhdet_fec!L95/0.086*1000000/RES_hhdet_num!L93)</f>
        <v>779.4019779601191</v>
      </c>
      <c r="M95" s="156">
        <f>IF(RES_hhdet_fec!M95=0,0,RES_hhdet_fec!M95/0.086*1000000/RES_hhdet_num!M93)</f>
        <v>0</v>
      </c>
      <c r="N95" s="156">
        <f>IF(RES_hhdet_fec!N95=0,0,RES_hhdet_fec!N95/0.086*1000000/RES_hhdet_num!N93)</f>
        <v>0</v>
      </c>
      <c r="O95" s="156">
        <f>IF(RES_hhdet_fec!O95=0,0,RES_hhdet_fec!O95/0.086*1000000/RES_hhdet_num!O93)</f>
        <v>778.43666313593064</v>
      </c>
      <c r="P95" s="156">
        <f>IF(RES_hhdet_fec!P95=0,0,RES_hhdet_fec!P95/0.086*1000000/RES_hhdet_num!P93)</f>
        <v>776.24036454187808</v>
      </c>
      <c r="Q95" s="156">
        <f>IF(RES_hhdet_fec!Q95=0,0,RES_hhdet_fec!Q95/0.086*1000000/RES_hhdet_num!Q93)</f>
        <v>769.2855005435058</v>
      </c>
    </row>
    <row r="96" spans="1:17" ht="12" customHeight="1" x14ac:dyDescent="0.25">
      <c r="A96" s="163" t="s">
        <v>142</v>
      </c>
      <c r="B96" s="162">
        <f>IF(RES_hhdet_fec!B96=0,0,RES_hhdet_fec!B96/0.086*1000000/RES_hhdet_num!B96)</f>
        <v>3547.3221668459132</v>
      </c>
      <c r="C96" s="162">
        <f>IF(RES_hhdet_fec!C96=0,0,RES_hhdet_fec!C96/0.086*1000000/RES_hhdet_num!C96)</f>
        <v>3625.2520388303024</v>
      </c>
      <c r="D96" s="162">
        <f>IF(RES_hhdet_fec!D96=0,0,RES_hhdet_fec!D96/0.086*1000000/RES_hhdet_num!D96)</f>
        <v>3381.9619900307821</v>
      </c>
      <c r="E96" s="162">
        <f>IF(RES_hhdet_fec!E96=0,0,RES_hhdet_fec!E96/0.086*1000000/RES_hhdet_num!E96)</f>
        <v>3439.5603357229711</v>
      </c>
      <c r="F96" s="162">
        <f>IF(RES_hhdet_fec!F96=0,0,RES_hhdet_fec!F96/0.086*1000000/RES_hhdet_num!F96)</f>
        <v>3557.1580395718543</v>
      </c>
      <c r="G96" s="162">
        <f>IF(RES_hhdet_fec!G96=0,0,RES_hhdet_fec!G96/0.086*1000000/RES_hhdet_num!G96)</f>
        <v>3506.0740065490404</v>
      </c>
      <c r="H96" s="162">
        <f>IF(RES_hhdet_fec!H96=0,0,RES_hhdet_fec!H96/0.086*1000000/RES_hhdet_num!H96)</f>
        <v>3755.0762044592161</v>
      </c>
      <c r="I96" s="162">
        <f>IF(RES_hhdet_fec!I96=0,0,RES_hhdet_fec!I96/0.086*1000000/RES_hhdet_num!I96)</f>
        <v>3571.7585860861241</v>
      </c>
      <c r="J96" s="162">
        <f>IF(RES_hhdet_fec!J96=0,0,RES_hhdet_fec!J96/0.086*1000000/RES_hhdet_num!J96)</f>
        <v>3622.9493839246916</v>
      </c>
      <c r="K96" s="162">
        <f>IF(RES_hhdet_fec!K96=0,0,RES_hhdet_fec!K96/0.086*1000000/RES_hhdet_num!K96)</f>
        <v>3213.0655668343352</v>
      </c>
      <c r="L96" s="162">
        <f>IF(RES_hhdet_fec!L96=0,0,RES_hhdet_fec!L96/0.086*1000000/RES_hhdet_num!L96)</f>
        <v>3400.6678289380638</v>
      </c>
      <c r="M96" s="162">
        <f>IF(RES_hhdet_fec!M96=0,0,RES_hhdet_fec!M96/0.086*1000000/RES_hhdet_num!M96)</f>
        <v>3399.6207288790361</v>
      </c>
      <c r="N96" s="162">
        <f>IF(RES_hhdet_fec!N96=0,0,RES_hhdet_fec!N96/0.086*1000000/RES_hhdet_num!N96)</f>
        <v>3334.2870246363882</v>
      </c>
      <c r="O96" s="162">
        <f>IF(RES_hhdet_fec!O96=0,0,RES_hhdet_fec!O96/0.086*1000000/RES_hhdet_num!O96)</f>
        <v>3523.9620736651314</v>
      </c>
      <c r="P96" s="162">
        <f>IF(RES_hhdet_fec!P96=0,0,RES_hhdet_fec!P96/0.086*1000000/RES_hhdet_num!P96)</f>
        <v>3529.4622080772401</v>
      </c>
      <c r="Q96" s="162">
        <f>IF(RES_hhdet_fec!Q96=0,0,RES_hhdet_fec!Q96/0.086*1000000/RES_hhdet_num!Q96)</f>
        <v>3660.5058803046772</v>
      </c>
    </row>
    <row r="97" spans="1:17" ht="12" customHeight="1" x14ac:dyDescent="0.25">
      <c r="A97" s="161" t="s">
        <v>141</v>
      </c>
      <c r="B97" s="160">
        <f>IF(RES_hhdet_fec!B97=0,0,RES_hhdet_fec!B97/0.086*1000000/RES_hhdet_num!B97)</f>
        <v>3039.7123333342006</v>
      </c>
      <c r="C97" s="160">
        <f>IF(RES_hhdet_fec!C97=0,0,RES_hhdet_fec!C97/0.086*1000000/RES_hhdet_num!C97)</f>
        <v>3183.3580344000416</v>
      </c>
      <c r="D97" s="160">
        <f>IF(RES_hhdet_fec!D97=0,0,RES_hhdet_fec!D97/0.086*1000000/RES_hhdet_num!D97)</f>
        <v>2935.8526469444269</v>
      </c>
      <c r="E97" s="160">
        <f>IF(RES_hhdet_fec!E97=0,0,RES_hhdet_fec!E97/0.086*1000000/RES_hhdet_num!E97)</f>
        <v>2981.4779349642522</v>
      </c>
      <c r="F97" s="160">
        <f>IF(RES_hhdet_fec!F97=0,0,RES_hhdet_fec!F97/0.086*1000000/RES_hhdet_num!F97)</f>
        <v>3057.6906810593932</v>
      </c>
      <c r="G97" s="160">
        <f>IF(RES_hhdet_fec!G97=0,0,RES_hhdet_fec!G97/0.086*1000000/RES_hhdet_num!G97)</f>
        <v>3031.0615519118696</v>
      </c>
      <c r="H97" s="160">
        <f>IF(RES_hhdet_fec!H97=0,0,RES_hhdet_fec!H97/0.086*1000000/RES_hhdet_num!H97)</f>
        <v>3203.8690052868019</v>
      </c>
      <c r="I97" s="160">
        <f>IF(RES_hhdet_fec!I97=0,0,RES_hhdet_fec!I97/0.086*1000000/RES_hhdet_num!I97)</f>
        <v>3085.5241643140421</v>
      </c>
      <c r="J97" s="160">
        <f>IF(RES_hhdet_fec!J97=0,0,RES_hhdet_fec!J97/0.086*1000000/RES_hhdet_num!J97)</f>
        <v>3126.5020685858995</v>
      </c>
      <c r="K97" s="160">
        <f>IF(RES_hhdet_fec!K97=0,0,RES_hhdet_fec!K97/0.086*1000000/RES_hhdet_num!K97)</f>
        <v>2863.8131988736523</v>
      </c>
      <c r="L97" s="160">
        <f>IF(RES_hhdet_fec!L97=0,0,RES_hhdet_fec!L97/0.086*1000000/RES_hhdet_num!L97)</f>
        <v>2989.8360667698648</v>
      </c>
      <c r="M97" s="160">
        <f>IF(RES_hhdet_fec!M97=0,0,RES_hhdet_fec!M97/0.086*1000000/RES_hhdet_num!M97)</f>
        <v>2987.9072433117549</v>
      </c>
      <c r="N97" s="160">
        <f>IF(RES_hhdet_fec!N97=0,0,RES_hhdet_fec!N97/0.086*1000000/RES_hhdet_num!N97)</f>
        <v>2944.4837288651756</v>
      </c>
      <c r="O97" s="160">
        <f>IF(RES_hhdet_fec!O97=0,0,RES_hhdet_fec!O97/0.086*1000000/RES_hhdet_num!O97)</f>
        <v>3069.0120110182634</v>
      </c>
      <c r="P97" s="160">
        <f>IF(RES_hhdet_fec!P97=0,0,RES_hhdet_fec!P97/0.086*1000000/RES_hhdet_num!P97)</f>
        <v>3070.3907997920855</v>
      </c>
      <c r="Q97" s="160">
        <f>IF(RES_hhdet_fec!Q97=0,0,RES_hhdet_fec!Q97/0.086*1000000/RES_hhdet_num!Q97)</f>
        <v>3148.6143227415414</v>
      </c>
    </row>
    <row r="98" spans="1:17" ht="12" customHeight="1" x14ac:dyDescent="0.25">
      <c r="A98" s="148" t="s">
        <v>60</v>
      </c>
      <c r="B98" s="156">
        <f>IF(RES_hhdet_fec!B98=0,0,RES_hhdet_fec!B98/0.086*1000000/RES_hhdet_num!B97)</f>
        <v>2305.7594084500497</v>
      </c>
      <c r="C98" s="156">
        <f>IF(RES_hhdet_fec!C98=0,0,RES_hhdet_fec!C98/0.086*1000000/RES_hhdet_num!C97)</f>
        <v>2573.928947568585</v>
      </c>
      <c r="D98" s="156">
        <f>IF(RES_hhdet_fec!D98=0,0,RES_hhdet_fec!D98/0.086*1000000/RES_hhdet_num!D97)</f>
        <v>2198.2752935194894</v>
      </c>
      <c r="E98" s="156">
        <f>IF(RES_hhdet_fec!E98=0,0,RES_hhdet_fec!E98/0.086*1000000/RES_hhdet_num!E97)</f>
        <v>2249.4724595632961</v>
      </c>
      <c r="F98" s="156">
        <f>IF(RES_hhdet_fec!F98=0,0,RES_hhdet_fec!F98/0.086*1000000/RES_hhdet_num!F97)</f>
        <v>2312.1527257220878</v>
      </c>
      <c r="G98" s="156">
        <f>IF(RES_hhdet_fec!G98=0,0,RES_hhdet_fec!G98/0.086*1000000/RES_hhdet_num!G97)</f>
        <v>2278.9481042569419</v>
      </c>
      <c r="H98" s="156">
        <f>IF(RES_hhdet_fec!H98=0,0,RES_hhdet_fec!H98/0.086*1000000/RES_hhdet_num!H97)</f>
        <v>2440.7995328984707</v>
      </c>
      <c r="I98" s="156">
        <f>IF(RES_hhdet_fec!I98=0,0,RES_hhdet_fec!I98/0.086*1000000/RES_hhdet_num!I97)</f>
        <v>2321.6430809560652</v>
      </c>
      <c r="J98" s="156">
        <f>IF(RES_hhdet_fec!J98=0,0,RES_hhdet_fec!J98/0.086*1000000/RES_hhdet_num!J97)</f>
        <v>2354.9170995510485</v>
      </c>
      <c r="K98" s="156">
        <f>IF(RES_hhdet_fec!K98=0,0,RES_hhdet_fec!K98/0.086*1000000/RES_hhdet_num!K97)</f>
        <v>2088.4926184423343</v>
      </c>
      <c r="L98" s="156">
        <f>IF(RES_hhdet_fec!L98=0,0,RES_hhdet_fec!L98/0.086*1000000/RES_hhdet_num!L97)</f>
        <v>2210.4340888097454</v>
      </c>
      <c r="M98" s="156">
        <f>IF(RES_hhdet_fec!M98=0,0,RES_hhdet_fec!M98/0.086*1000000/RES_hhdet_num!M97)</f>
        <v>2209.7534737713745</v>
      </c>
      <c r="N98" s="156">
        <f>IF(RES_hhdet_fec!N98=0,0,RES_hhdet_fec!N98/0.086*1000000/RES_hhdet_num!N97)</f>
        <v>2167.2865660136517</v>
      </c>
      <c r="O98" s="156">
        <f>IF(RES_hhdet_fec!O98=0,0,RES_hhdet_fec!O98/0.086*1000000/RES_hhdet_num!O97)</f>
        <v>2290.5753478823335</v>
      </c>
      <c r="P98" s="156">
        <f>IF(RES_hhdet_fec!P98=0,0,RES_hhdet_fec!P98/0.086*1000000/RES_hhdet_num!P97)</f>
        <v>2294.150435250207</v>
      </c>
      <c r="Q98" s="156">
        <f>IF(RES_hhdet_fec!Q98=0,0,RES_hhdet_fec!Q98/0.086*1000000/RES_hhdet_num!Q97)</f>
        <v>2379.3288221980361</v>
      </c>
    </row>
    <row r="99" spans="1:17" ht="12" customHeight="1" x14ac:dyDescent="0.25">
      <c r="A99" s="148" t="s">
        <v>59</v>
      </c>
      <c r="B99" s="156">
        <f>IF(RES_hhdet_fec!B99=0,0,RES_hhdet_fec!B99/0.086*1000000/RES_hhdet_num!B97)</f>
        <v>733.952924884151</v>
      </c>
      <c r="C99" s="156">
        <f>IF(RES_hhdet_fec!C99=0,0,RES_hhdet_fec!C99/0.086*1000000/RES_hhdet_num!C97)</f>
        <v>609.42908683145629</v>
      </c>
      <c r="D99" s="156">
        <f>IF(RES_hhdet_fec!D99=0,0,RES_hhdet_fec!D99/0.086*1000000/RES_hhdet_num!D97)</f>
        <v>737.57735342493766</v>
      </c>
      <c r="E99" s="156">
        <f>IF(RES_hhdet_fec!E99=0,0,RES_hhdet_fec!E99/0.086*1000000/RES_hhdet_num!E97)</f>
        <v>732.00547540095636</v>
      </c>
      <c r="F99" s="156">
        <f>IF(RES_hhdet_fec!F99=0,0,RES_hhdet_fec!F99/0.086*1000000/RES_hhdet_num!F97)</f>
        <v>745.53795533730602</v>
      </c>
      <c r="G99" s="156">
        <f>IF(RES_hhdet_fec!G99=0,0,RES_hhdet_fec!G99/0.086*1000000/RES_hhdet_num!G97)</f>
        <v>752.11344765492834</v>
      </c>
      <c r="H99" s="156">
        <f>IF(RES_hhdet_fec!H99=0,0,RES_hhdet_fec!H99/0.086*1000000/RES_hhdet_num!H97)</f>
        <v>763.06947238833106</v>
      </c>
      <c r="I99" s="156">
        <f>IF(RES_hhdet_fec!I99=0,0,RES_hhdet_fec!I99/0.086*1000000/RES_hhdet_num!I97)</f>
        <v>763.88108335797722</v>
      </c>
      <c r="J99" s="156">
        <f>IF(RES_hhdet_fec!J99=0,0,RES_hhdet_fec!J99/0.086*1000000/RES_hhdet_num!J97)</f>
        <v>771.58496903485116</v>
      </c>
      <c r="K99" s="156">
        <f>IF(RES_hhdet_fec!K99=0,0,RES_hhdet_fec!K99/0.086*1000000/RES_hhdet_num!K97)</f>
        <v>775.32058043131815</v>
      </c>
      <c r="L99" s="156">
        <f>IF(RES_hhdet_fec!L99=0,0,RES_hhdet_fec!L99/0.086*1000000/RES_hhdet_num!L97)</f>
        <v>779.40197796011921</v>
      </c>
      <c r="M99" s="156">
        <f>IF(RES_hhdet_fec!M99=0,0,RES_hhdet_fec!M99/0.086*1000000/RES_hhdet_num!M97)</f>
        <v>778.15376954037947</v>
      </c>
      <c r="N99" s="156">
        <f>IF(RES_hhdet_fec!N99=0,0,RES_hhdet_fec!N99/0.086*1000000/RES_hhdet_num!N97)</f>
        <v>777.19716285152447</v>
      </c>
      <c r="O99" s="156">
        <f>IF(RES_hhdet_fec!O99=0,0,RES_hhdet_fec!O99/0.086*1000000/RES_hhdet_num!O97)</f>
        <v>778.43666313593019</v>
      </c>
      <c r="P99" s="156">
        <f>IF(RES_hhdet_fec!P99=0,0,RES_hhdet_fec!P99/0.086*1000000/RES_hhdet_num!P97)</f>
        <v>776.24036454187842</v>
      </c>
      <c r="Q99" s="156">
        <f>IF(RES_hhdet_fec!Q99=0,0,RES_hhdet_fec!Q99/0.086*1000000/RES_hhdet_num!Q97)</f>
        <v>769.28550054350569</v>
      </c>
    </row>
    <row r="100" spans="1:17" ht="12" customHeight="1" x14ac:dyDescent="0.25">
      <c r="A100" s="158" t="s">
        <v>62</v>
      </c>
      <c r="B100" s="157">
        <f>IF(RES_hhdet_fec!B100=0,0,RES_hhdet_fec!B100/0.086*1000000/RES_hhdet_num!B$81)</f>
        <v>905.49930901715345</v>
      </c>
      <c r="C100" s="157">
        <f>IF(RES_hhdet_fec!C100=0,0,RES_hhdet_fec!C100/0.086*1000000/RES_hhdet_num!C$81)</f>
        <v>934.4355134083404</v>
      </c>
      <c r="D100" s="157">
        <f>IF(RES_hhdet_fec!D100=0,0,RES_hhdet_fec!D100/0.086*1000000/RES_hhdet_num!D$81)</f>
        <v>897.76601169784635</v>
      </c>
      <c r="E100" s="157">
        <f>IF(RES_hhdet_fec!E100=0,0,RES_hhdet_fec!E100/0.086*1000000/RES_hhdet_num!E$81)</f>
        <v>917.46662321011593</v>
      </c>
      <c r="F100" s="157">
        <f>IF(RES_hhdet_fec!F100=0,0,RES_hhdet_fec!F100/0.086*1000000/RES_hhdet_num!F$81)</f>
        <v>948.16464092127353</v>
      </c>
      <c r="G100" s="157">
        <f>IF(RES_hhdet_fec!G100=0,0,RES_hhdet_fec!G100/0.086*1000000/RES_hhdet_num!G$81)</f>
        <v>939.39796416907132</v>
      </c>
      <c r="H100" s="157">
        <f>IF(RES_hhdet_fec!H100=0,0,RES_hhdet_fec!H100/0.086*1000000/RES_hhdet_num!H$81)</f>
        <v>973.51963551211759</v>
      </c>
      <c r="I100" s="157">
        <f>IF(RES_hhdet_fec!I100=0,0,RES_hhdet_fec!I100/0.086*1000000/RES_hhdet_num!I$81)</f>
        <v>946.42354494883739</v>
      </c>
      <c r="J100" s="157">
        <f>IF(RES_hhdet_fec!J100=0,0,RES_hhdet_fec!J100/0.086*1000000/RES_hhdet_num!J$81)</f>
        <v>948.74693613944748</v>
      </c>
      <c r="K100" s="157">
        <f>IF(RES_hhdet_fec!K100=0,0,RES_hhdet_fec!K100/0.086*1000000/RES_hhdet_num!K$81)</f>
        <v>870.9652233170541</v>
      </c>
      <c r="L100" s="157">
        <f>IF(RES_hhdet_fec!L100=0,0,RES_hhdet_fec!L100/0.086*1000000/RES_hhdet_num!L$81)</f>
        <v>917.64429545842233</v>
      </c>
      <c r="M100" s="157">
        <f>IF(RES_hhdet_fec!M100=0,0,RES_hhdet_fec!M100/0.086*1000000/RES_hhdet_num!M$81)</f>
        <v>899.26937285855331</v>
      </c>
      <c r="N100" s="157">
        <f>IF(RES_hhdet_fec!N100=0,0,RES_hhdet_fec!N100/0.086*1000000/RES_hhdet_num!N$81)</f>
        <v>881.60723398796995</v>
      </c>
      <c r="O100" s="157">
        <f>IF(RES_hhdet_fec!O100=0,0,RES_hhdet_fec!O100/0.086*1000000/RES_hhdet_num!O$81)</f>
        <v>1005.9226126713343</v>
      </c>
      <c r="P100" s="157">
        <f>IF(RES_hhdet_fec!P100=0,0,RES_hhdet_fec!P100/0.086*1000000/RES_hhdet_num!P$81)</f>
        <v>1002.1351928520581</v>
      </c>
      <c r="Q100" s="157">
        <f>IF(RES_hhdet_fec!Q100=0,0,RES_hhdet_fec!Q100/0.086*1000000/RES_hhdet_num!Q$81)</f>
        <v>1039.6569291130652</v>
      </c>
    </row>
    <row r="101" spans="1:17" ht="12" customHeight="1" x14ac:dyDescent="0.25">
      <c r="A101" s="23" t="s">
        <v>55</v>
      </c>
      <c r="B101" s="156">
        <f>IF(RES_hhdet_fec!B101=0,0,RES_hhdet_fec!B101/0.086*1000000/RES_hhdet_num!B101)</f>
        <v>0</v>
      </c>
      <c r="C101" s="156">
        <f>IF(RES_hhdet_fec!C101=0,0,RES_hhdet_fec!C101/0.086*1000000/RES_hhdet_num!C101)</f>
        <v>0</v>
      </c>
      <c r="D101" s="156">
        <f>IF(RES_hhdet_fec!D101=0,0,RES_hhdet_fec!D101/0.086*1000000/RES_hhdet_num!D101)</f>
        <v>0</v>
      </c>
      <c r="E101" s="156">
        <f>IF(RES_hhdet_fec!E101=0,0,RES_hhdet_fec!E101/0.086*1000000/RES_hhdet_num!E101)</f>
        <v>0</v>
      </c>
      <c r="F101" s="156">
        <f>IF(RES_hhdet_fec!F101=0,0,RES_hhdet_fec!F101/0.086*1000000/RES_hhdet_num!F101)</f>
        <v>0</v>
      </c>
      <c r="G101" s="156">
        <f>IF(RES_hhdet_fec!G101=0,0,RES_hhdet_fec!G101/0.086*1000000/RES_hhdet_num!G101)</f>
        <v>0</v>
      </c>
      <c r="H101" s="156">
        <f>IF(RES_hhdet_fec!H101=0,0,RES_hhdet_fec!H101/0.086*1000000/RES_hhdet_num!H101)</f>
        <v>0</v>
      </c>
      <c r="I101" s="156">
        <f>IF(RES_hhdet_fec!I101=0,0,RES_hhdet_fec!I101/0.086*1000000/RES_hhdet_num!I101)</f>
        <v>0</v>
      </c>
      <c r="J101" s="156">
        <f>IF(RES_hhdet_fec!J101=0,0,RES_hhdet_fec!J101/0.086*1000000/RES_hhdet_num!J101)</f>
        <v>0</v>
      </c>
      <c r="K101" s="156">
        <f>IF(RES_hhdet_fec!K101=0,0,RES_hhdet_fec!K101/0.086*1000000/RES_hhdet_num!K101)</f>
        <v>0</v>
      </c>
      <c r="L101" s="156">
        <f>IF(RES_hhdet_fec!L101=0,0,RES_hhdet_fec!L101/0.086*1000000/RES_hhdet_num!L101)</f>
        <v>0</v>
      </c>
      <c r="M101" s="156">
        <f>IF(RES_hhdet_fec!M101=0,0,RES_hhdet_fec!M101/0.086*1000000/RES_hhdet_num!M101)</f>
        <v>0</v>
      </c>
      <c r="N101" s="156">
        <f>IF(RES_hhdet_fec!N101=0,0,RES_hhdet_fec!N101/0.086*1000000/RES_hhdet_num!N101)</f>
        <v>0</v>
      </c>
      <c r="O101" s="156">
        <f>IF(RES_hhdet_fec!O101=0,0,RES_hhdet_fec!O101/0.086*1000000/RES_hhdet_num!O101)</f>
        <v>0</v>
      </c>
      <c r="P101" s="156">
        <f>IF(RES_hhdet_fec!P101=0,0,RES_hhdet_fec!P101/0.086*1000000/RES_hhdet_num!P101)</f>
        <v>0</v>
      </c>
      <c r="Q101" s="156">
        <f>IF(RES_hhdet_fec!Q101=0,0,RES_hhdet_fec!Q101/0.086*1000000/RES_hhdet_num!Q101)</f>
        <v>0</v>
      </c>
    </row>
    <row r="102" spans="1:17" ht="12" customHeight="1" x14ac:dyDescent="0.25">
      <c r="A102" s="23" t="s">
        <v>57</v>
      </c>
      <c r="B102" s="156">
        <f>IF(RES_hhdet_fec!B102=0,0,RES_hhdet_fec!B102/0.086*1000000/RES_hhdet_num!B102)</f>
        <v>1438.7986933080297</v>
      </c>
      <c r="C102" s="156">
        <f>IF(RES_hhdet_fec!C102=0,0,RES_hhdet_fec!C102/0.086*1000000/RES_hhdet_num!C102)</f>
        <v>1415.377255535542</v>
      </c>
      <c r="D102" s="156">
        <f>IF(RES_hhdet_fec!D102=0,0,RES_hhdet_fec!D102/0.086*1000000/RES_hhdet_num!D102)</f>
        <v>1448.7663052305097</v>
      </c>
      <c r="E102" s="156">
        <f>IF(RES_hhdet_fec!E102=0,0,RES_hhdet_fec!E102/0.086*1000000/RES_hhdet_num!E102)</f>
        <v>1456.6441282083642</v>
      </c>
      <c r="F102" s="156">
        <f>IF(RES_hhdet_fec!F102=0,0,RES_hhdet_fec!F102/0.086*1000000/RES_hhdet_num!F102)</f>
        <v>1432.1736654165454</v>
      </c>
      <c r="G102" s="156">
        <f>IF(RES_hhdet_fec!G102=0,0,RES_hhdet_fec!G102/0.086*1000000/RES_hhdet_num!G102)</f>
        <v>1406.4597004985258</v>
      </c>
      <c r="H102" s="156">
        <f>IF(RES_hhdet_fec!H102=0,0,RES_hhdet_fec!H102/0.086*1000000/RES_hhdet_num!H102)</f>
        <v>1342.9945689636588</v>
      </c>
      <c r="I102" s="156">
        <f>IF(RES_hhdet_fec!I102=0,0,RES_hhdet_fec!I102/0.086*1000000/RES_hhdet_num!I102)</f>
        <v>1412.54180389526</v>
      </c>
      <c r="J102" s="156">
        <f>IF(RES_hhdet_fec!J102=0,0,RES_hhdet_fec!J102/0.086*1000000/RES_hhdet_num!J102)</f>
        <v>1389.5860632169886</v>
      </c>
      <c r="K102" s="156">
        <f>IF(RES_hhdet_fec!K102=0,0,RES_hhdet_fec!K102/0.086*1000000/RES_hhdet_num!K102)</f>
        <v>1453.4520606615486</v>
      </c>
      <c r="L102" s="156">
        <f>IF(RES_hhdet_fec!L102=0,0,RES_hhdet_fec!L102/0.086*1000000/RES_hhdet_num!L102)</f>
        <v>1397.4788647539003</v>
      </c>
      <c r="M102" s="156">
        <f>IF(RES_hhdet_fec!M102=0,0,RES_hhdet_fec!M102/0.086*1000000/RES_hhdet_num!M102)</f>
        <v>1397.778451849729</v>
      </c>
      <c r="N102" s="156">
        <f>IF(RES_hhdet_fec!N102=0,0,RES_hhdet_fec!N102/0.086*1000000/RES_hhdet_num!N102)</f>
        <v>1422.2234152692051</v>
      </c>
      <c r="O102" s="156">
        <f>IF(RES_hhdet_fec!O102=0,0,RES_hhdet_fec!O102/0.086*1000000/RES_hhdet_num!O102)</f>
        <v>1387.5865605014565</v>
      </c>
      <c r="P102" s="156">
        <f>IF(RES_hhdet_fec!P102=0,0,RES_hhdet_fec!P102/0.086*1000000/RES_hhdet_num!P102)</f>
        <v>1423.2373640567782</v>
      </c>
      <c r="Q102" s="156">
        <f>IF(RES_hhdet_fec!Q102=0,0,RES_hhdet_fec!Q102/0.086*1000000/RES_hhdet_num!Q102)</f>
        <v>1425.00034706461</v>
      </c>
    </row>
    <row r="103" spans="1:17" ht="12" customHeight="1" x14ac:dyDescent="0.25">
      <c r="A103" s="29" t="s">
        <v>140</v>
      </c>
      <c r="B103" s="57">
        <f>IF(RES_hhdet_fec!B103=0,0,RES_hhdet_fec!B103/0.086*1000000/RES_hhdet_num!B103)</f>
        <v>825.26737942494833</v>
      </c>
      <c r="C103" s="57">
        <f>IF(RES_hhdet_fec!C103=0,0,RES_hhdet_fec!C103/0.086*1000000/RES_hhdet_num!C103)</f>
        <v>838.39168234625367</v>
      </c>
      <c r="D103" s="57">
        <f>IF(RES_hhdet_fec!D103=0,0,RES_hhdet_fec!D103/0.086*1000000/RES_hhdet_num!D103)</f>
        <v>811.41422572492888</v>
      </c>
      <c r="E103" s="57">
        <f>IF(RES_hhdet_fec!E103=0,0,RES_hhdet_fec!E103/0.086*1000000/RES_hhdet_num!E103)</f>
        <v>836.45684990910502</v>
      </c>
      <c r="F103" s="57">
        <f>IF(RES_hhdet_fec!F103=0,0,RES_hhdet_fec!F103/0.086*1000000/RES_hhdet_num!F103)</f>
        <v>859.06125812188782</v>
      </c>
      <c r="G103" s="57">
        <f>IF(RES_hhdet_fec!G103=0,0,RES_hhdet_fec!G103/0.086*1000000/RES_hhdet_num!G103)</f>
        <v>840.28553387122156</v>
      </c>
      <c r="H103" s="57">
        <f>IF(RES_hhdet_fec!H103=0,0,RES_hhdet_fec!H103/0.086*1000000/RES_hhdet_num!H103)</f>
        <v>858.54962126503335</v>
      </c>
      <c r="I103" s="57">
        <f>IF(RES_hhdet_fec!I103=0,0,RES_hhdet_fec!I103/0.086*1000000/RES_hhdet_num!I103)</f>
        <v>870.81333849715008</v>
      </c>
      <c r="J103" s="57">
        <f>IF(RES_hhdet_fec!J103=0,0,RES_hhdet_fec!J103/0.086*1000000/RES_hhdet_num!J103)</f>
        <v>865.16917453875635</v>
      </c>
      <c r="K103" s="57">
        <f>IF(RES_hhdet_fec!K103=0,0,RES_hhdet_fec!K103/0.086*1000000/RES_hhdet_num!K103)</f>
        <v>832.68613536206874</v>
      </c>
      <c r="L103" s="57">
        <f>IF(RES_hhdet_fec!L103=0,0,RES_hhdet_fec!L103/0.086*1000000/RES_hhdet_num!L103)</f>
        <v>853.37507425156753</v>
      </c>
      <c r="M103" s="57">
        <f>IF(RES_hhdet_fec!M103=0,0,RES_hhdet_fec!M103/0.086*1000000/RES_hhdet_num!M103)</f>
        <v>850.586845613322</v>
      </c>
      <c r="N103" s="57">
        <f>IF(RES_hhdet_fec!N103=0,0,RES_hhdet_fec!N103/0.086*1000000/RES_hhdet_num!N103)</f>
        <v>859.91063948032229</v>
      </c>
      <c r="O103" s="57">
        <f>IF(RES_hhdet_fec!O103=0,0,RES_hhdet_fec!O103/0.086*1000000/RES_hhdet_num!O103)</f>
        <v>891.41106473474247</v>
      </c>
      <c r="P103" s="57">
        <f>IF(RES_hhdet_fec!P103=0,0,RES_hhdet_fec!P103/0.086*1000000/RES_hhdet_num!P103)</f>
        <v>923.29371005879148</v>
      </c>
      <c r="Q103" s="57">
        <f>IF(RES_hhdet_fec!Q103=0,0,RES_hhdet_fec!Q103/0.086*1000000/RES_hhdet_num!Q103)</f>
        <v>972.53434502700622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20">SUM(C106,C109,C111,C120)</f>
        <v>0</v>
      </c>
      <c r="D105" s="168">
        <f t="shared" si="20"/>
        <v>0</v>
      </c>
      <c r="E105" s="168">
        <f t="shared" si="20"/>
        <v>0</v>
      </c>
      <c r="F105" s="168">
        <f t="shared" si="20"/>
        <v>0</v>
      </c>
      <c r="G105" s="168">
        <f t="shared" si="20"/>
        <v>0</v>
      </c>
      <c r="H105" s="168">
        <f t="shared" si="20"/>
        <v>0</v>
      </c>
      <c r="I105" s="168">
        <f t="shared" si="20"/>
        <v>0</v>
      </c>
      <c r="J105" s="168">
        <f t="shared" si="20"/>
        <v>0</v>
      </c>
      <c r="K105" s="168">
        <f t="shared" si="20"/>
        <v>0</v>
      </c>
      <c r="L105" s="168">
        <f t="shared" si="20"/>
        <v>0</v>
      </c>
      <c r="M105" s="168">
        <f t="shared" si="20"/>
        <v>0</v>
      </c>
      <c r="N105" s="168">
        <f t="shared" si="20"/>
        <v>0</v>
      </c>
      <c r="O105" s="168">
        <f t="shared" si="20"/>
        <v>0</v>
      </c>
      <c r="P105" s="168">
        <f t="shared" si="20"/>
        <v>0</v>
      </c>
      <c r="Q105" s="168">
        <f t="shared" si="20"/>
        <v>0</v>
      </c>
    </row>
    <row r="106" spans="1:17" ht="12.95" customHeight="1" x14ac:dyDescent="0.25">
      <c r="A106" s="158" t="s">
        <v>65</v>
      </c>
      <c r="B106" s="157">
        <f t="shared" ref="B106" si="21">SUM(B107:B108)</f>
        <v>0</v>
      </c>
      <c r="C106" s="157">
        <f t="shared" ref="C106:Q106" si="22">SUM(C107:C108)</f>
        <v>0</v>
      </c>
      <c r="D106" s="157">
        <f t="shared" si="22"/>
        <v>0</v>
      </c>
      <c r="E106" s="157">
        <f t="shared" si="22"/>
        <v>0</v>
      </c>
      <c r="F106" s="157">
        <f t="shared" si="22"/>
        <v>0</v>
      </c>
      <c r="G106" s="157">
        <f t="shared" si="22"/>
        <v>0</v>
      </c>
      <c r="H106" s="157">
        <f t="shared" si="22"/>
        <v>0</v>
      </c>
      <c r="I106" s="157">
        <f t="shared" si="22"/>
        <v>0</v>
      </c>
      <c r="J106" s="157">
        <f t="shared" si="22"/>
        <v>0</v>
      </c>
      <c r="K106" s="157">
        <f t="shared" si="22"/>
        <v>0</v>
      </c>
      <c r="L106" s="157">
        <f t="shared" si="22"/>
        <v>0</v>
      </c>
      <c r="M106" s="157">
        <f t="shared" si="22"/>
        <v>0</v>
      </c>
      <c r="N106" s="157">
        <f t="shared" si="22"/>
        <v>0</v>
      </c>
      <c r="O106" s="157">
        <f t="shared" si="22"/>
        <v>0</v>
      </c>
      <c r="P106" s="157">
        <f t="shared" si="22"/>
        <v>0</v>
      </c>
      <c r="Q106" s="157">
        <f t="shared" si="22"/>
        <v>0</v>
      </c>
    </row>
    <row r="107" spans="1:17" ht="12" customHeight="1" x14ac:dyDescent="0.25">
      <c r="A107" s="23" t="s">
        <v>153</v>
      </c>
      <c r="B107" s="156">
        <f>IF(RES_hhdet_fec!B107=0,0,RES_hhdet_fec!B107/0.086*1000000/RES_hhdet_num!B$105)</f>
        <v>0</v>
      </c>
      <c r="C107" s="156">
        <f>IF(RES_hhdet_fec!C107=0,0,RES_hhdet_fec!C107/0.086*1000000/RES_hhdet_num!C$105)</f>
        <v>0</v>
      </c>
      <c r="D107" s="156">
        <f>IF(RES_hhdet_fec!D107=0,0,RES_hhdet_fec!D107/0.086*1000000/RES_hhdet_num!D$105)</f>
        <v>0</v>
      </c>
      <c r="E107" s="156">
        <f>IF(RES_hhdet_fec!E107=0,0,RES_hhdet_fec!E107/0.086*1000000/RES_hhdet_num!E$105)</f>
        <v>0</v>
      </c>
      <c r="F107" s="156">
        <f>IF(RES_hhdet_fec!F107=0,0,RES_hhdet_fec!F107/0.086*1000000/RES_hhdet_num!F$105)</f>
        <v>0</v>
      </c>
      <c r="G107" s="156">
        <f>IF(RES_hhdet_fec!G107=0,0,RES_hhdet_fec!G107/0.086*1000000/RES_hhdet_num!G$105)</f>
        <v>0</v>
      </c>
      <c r="H107" s="156">
        <f>IF(RES_hhdet_fec!H107=0,0,RES_hhdet_fec!H107/0.086*1000000/RES_hhdet_num!H$105)</f>
        <v>0</v>
      </c>
      <c r="I107" s="156">
        <f>IF(RES_hhdet_fec!I107=0,0,RES_hhdet_fec!I107/0.086*1000000/RES_hhdet_num!I$105)</f>
        <v>0</v>
      </c>
      <c r="J107" s="156">
        <f>IF(RES_hhdet_fec!J107=0,0,RES_hhdet_fec!J107/0.086*1000000/RES_hhdet_num!J$105)</f>
        <v>0</v>
      </c>
      <c r="K107" s="156">
        <f>IF(RES_hhdet_fec!K107=0,0,RES_hhdet_fec!K107/0.086*1000000/RES_hhdet_num!K$105)</f>
        <v>0</v>
      </c>
      <c r="L107" s="156">
        <f>IF(RES_hhdet_fec!L107=0,0,RES_hhdet_fec!L107/0.086*1000000/RES_hhdet_num!L$105)</f>
        <v>0</v>
      </c>
      <c r="M107" s="156">
        <f>IF(RES_hhdet_fec!M107=0,0,RES_hhdet_fec!M107/0.086*1000000/RES_hhdet_num!M$105)</f>
        <v>0</v>
      </c>
      <c r="N107" s="156">
        <f>IF(RES_hhdet_fec!N107=0,0,RES_hhdet_fec!N107/0.086*1000000/RES_hhdet_num!N$105)</f>
        <v>0</v>
      </c>
      <c r="O107" s="156">
        <f>IF(RES_hhdet_fec!O107=0,0,RES_hhdet_fec!O107/0.086*1000000/RES_hhdet_num!O$105)</f>
        <v>0</v>
      </c>
      <c r="P107" s="156">
        <f>IF(RES_hhdet_fec!P107=0,0,RES_hhdet_fec!P107/0.086*1000000/RES_hhdet_num!P$105)</f>
        <v>0</v>
      </c>
      <c r="Q107" s="156">
        <f>IF(RES_hhdet_fec!Q107=0,0,RES_hhdet_fec!Q107/0.086*1000000/RES_hhdet_num!Q$105)</f>
        <v>0</v>
      </c>
    </row>
    <row r="108" spans="1:17" ht="12" customHeight="1" x14ac:dyDescent="0.25">
      <c r="A108" s="23" t="s">
        <v>60</v>
      </c>
      <c r="B108" s="156">
        <f>IF(RES_hhdet_fec!B108=0,0,RES_hhdet_fec!B108/0.086*1000000/RES_hhdet_num!B$105)</f>
        <v>0</v>
      </c>
      <c r="C108" s="156">
        <f>IF(RES_hhdet_fec!C108=0,0,RES_hhdet_fec!C108/0.086*1000000/RES_hhdet_num!C$105)</f>
        <v>0</v>
      </c>
      <c r="D108" s="156">
        <f>IF(RES_hhdet_fec!D108=0,0,RES_hhdet_fec!D108/0.086*1000000/RES_hhdet_num!D$105)</f>
        <v>0</v>
      </c>
      <c r="E108" s="156">
        <f>IF(RES_hhdet_fec!E108=0,0,RES_hhdet_fec!E108/0.086*1000000/RES_hhdet_num!E$105)</f>
        <v>0</v>
      </c>
      <c r="F108" s="156">
        <f>IF(RES_hhdet_fec!F108=0,0,RES_hhdet_fec!F108/0.086*1000000/RES_hhdet_num!F$105)</f>
        <v>0</v>
      </c>
      <c r="G108" s="156">
        <f>IF(RES_hhdet_fec!G108=0,0,RES_hhdet_fec!G108/0.086*1000000/RES_hhdet_num!G$105)</f>
        <v>0</v>
      </c>
      <c r="H108" s="156">
        <f>IF(RES_hhdet_fec!H108=0,0,RES_hhdet_fec!H108/0.086*1000000/RES_hhdet_num!H$105)</f>
        <v>0</v>
      </c>
      <c r="I108" s="156">
        <f>IF(RES_hhdet_fec!I108=0,0,RES_hhdet_fec!I108/0.086*1000000/RES_hhdet_num!I$105)</f>
        <v>0</v>
      </c>
      <c r="J108" s="156">
        <f>IF(RES_hhdet_fec!J108=0,0,RES_hhdet_fec!J108/0.086*1000000/RES_hhdet_num!J$105)</f>
        <v>0</v>
      </c>
      <c r="K108" s="156">
        <f>IF(RES_hhdet_fec!K108=0,0,RES_hhdet_fec!K108/0.086*1000000/RES_hhdet_num!K$105)</f>
        <v>0</v>
      </c>
      <c r="L108" s="156">
        <f>IF(RES_hhdet_fec!L108=0,0,RES_hhdet_fec!L108/0.086*1000000/RES_hhdet_num!L$105)</f>
        <v>0</v>
      </c>
      <c r="M108" s="156">
        <f>IF(RES_hhdet_fec!M108=0,0,RES_hhdet_fec!M108/0.086*1000000/RES_hhdet_num!M$105)</f>
        <v>0</v>
      </c>
      <c r="N108" s="156">
        <f>IF(RES_hhdet_fec!N108=0,0,RES_hhdet_fec!N108/0.086*1000000/RES_hhdet_num!N$105)</f>
        <v>0</v>
      </c>
      <c r="O108" s="156">
        <f>IF(RES_hhdet_fec!O108=0,0,RES_hhdet_fec!O108/0.086*1000000/RES_hhdet_num!O$105)</f>
        <v>0</v>
      </c>
      <c r="P108" s="156">
        <f>IF(RES_hhdet_fec!P108=0,0,RES_hhdet_fec!P108/0.086*1000000/RES_hhdet_num!P$105)</f>
        <v>0</v>
      </c>
      <c r="Q108" s="156">
        <f>IF(RES_hhdet_fec!Q108=0,0,RES_hhdet_fec!Q108/0.086*1000000/RES_hhdet_num!Q$105)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23">B110</f>
        <v>0</v>
      </c>
      <c r="C109" s="157">
        <f t="shared" si="23"/>
        <v>0</v>
      </c>
      <c r="D109" s="157">
        <f t="shared" si="23"/>
        <v>0</v>
      </c>
      <c r="E109" s="157">
        <f t="shared" si="23"/>
        <v>0</v>
      </c>
      <c r="F109" s="157">
        <f t="shared" si="23"/>
        <v>0</v>
      </c>
      <c r="G109" s="157">
        <f t="shared" si="23"/>
        <v>0</v>
      </c>
      <c r="H109" s="157">
        <f t="shared" si="23"/>
        <v>0</v>
      </c>
      <c r="I109" s="157">
        <f t="shared" si="23"/>
        <v>0</v>
      </c>
      <c r="J109" s="157">
        <f t="shared" si="23"/>
        <v>0</v>
      </c>
      <c r="K109" s="157">
        <f t="shared" si="23"/>
        <v>0</v>
      </c>
      <c r="L109" s="157">
        <f t="shared" si="23"/>
        <v>0</v>
      </c>
      <c r="M109" s="157">
        <f t="shared" si="23"/>
        <v>0</v>
      </c>
      <c r="N109" s="157">
        <f t="shared" si="23"/>
        <v>0</v>
      </c>
      <c r="O109" s="157">
        <f t="shared" si="23"/>
        <v>0</v>
      </c>
      <c r="P109" s="157">
        <f t="shared" si="23"/>
        <v>0</v>
      </c>
      <c r="Q109" s="157">
        <f t="shared" si="23"/>
        <v>0</v>
      </c>
    </row>
    <row r="110" spans="1:17" ht="12" customHeight="1" x14ac:dyDescent="0.25">
      <c r="A110" s="23" t="s">
        <v>60</v>
      </c>
      <c r="B110" s="156">
        <f>IF(RES_hhdet_fec!B110=0,0,RES_hhdet_fec!B110/0.086*1000000/RES_hhdet_num!B$105)</f>
        <v>0</v>
      </c>
      <c r="C110" s="156">
        <f>IF(RES_hhdet_fec!C110=0,0,RES_hhdet_fec!C110/0.086*1000000/RES_hhdet_num!C$105)</f>
        <v>0</v>
      </c>
      <c r="D110" s="156">
        <f>IF(RES_hhdet_fec!D110=0,0,RES_hhdet_fec!D110/0.086*1000000/RES_hhdet_num!D$105)</f>
        <v>0</v>
      </c>
      <c r="E110" s="156">
        <f>IF(RES_hhdet_fec!E110=0,0,RES_hhdet_fec!E110/0.086*1000000/RES_hhdet_num!E$105)</f>
        <v>0</v>
      </c>
      <c r="F110" s="156">
        <f>IF(RES_hhdet_fec!F110=0,0,RES_hhdet_fec!F110/0.086*1000000/RES_hhdet_num!F$105)</f>
        <v>0</v>
      </c>
      <c r="G110" s="156">
        <f>IF(RES_hhdet_fec!G110=0,0,RES_hhdet_fec!G110/0.086*1000000/RES_hhdet_num!G$105)</f>
        <v>0</v>
      </c>
      <c r="H110" s="156">
        <f>IF(RES_hhdet_fec!H110=0,0,RES_hhdet_fec!H110/0.086*1000000/RES_hhdet_num!H$105)</f>
        <v>0</v>
      </c>
      <c r="I110" s="156">
        <f>IF(RES_hhdet_fec!I110=0,0,RES_hhdet_fec!I110/0.086*1000000/RES_hhdet_num!I$105)</f>
        <v>0</v>
      </c>
      <c r="J110" s="156">
        <f>IF(RES_hhdet_fec!J110=0,0,RES_hhdet_fec!J110/0.086*1000000/RES_hhdet_num!J$105)</f>
        <v>0</v>
      </c>
      <c r="K110" s="156">
        <f>IF(RES_hhdet_fec!K110=0,0,RES_hhdet_fec!K110/0.086*1000000/RES_hhdet_num!K$105)</f>
        <v>0</v>
      </c>
      <c r="L110" s="156">
        <f>IF(RES_hhdet_fec!L110=0,0,RES_hhdet_fec!L110/0.086*1000000/RES_hhdet_num!L$105)</f>
        <v>0</v>
      </c>
      <c r="M110" s="156">
        <f>IF(RES_hhdet_fec!M110=0,0,RES_hhdet_fec!M110/0.086*1000000/RES_hhdet_num!M$105)</f>
        <v>0</v>
      </c>
      <c r="N110" s="156">
        <f>IF(RES_hhdet_fec!N110=0,0,RES_hhdet_fec!N110/0.086*1000000/RES_hhdet_num!N$105)</f>
        <v>0</v>
      </c>
      <c r="O110" s="156">
        <f>IF(RES_hhdet_fec!O110=0,0,RES_hhdet_fec!O110/0.086*1000000/RES_hhdet_num!O$105)</f>
        <v>0</v>
      </c>
      <c r="P110" s="156">
        <f>IF(RES_hhdet_fec!P110=0,0,RES_hhdet_fec!P110/0.086*1000000/RES_hhdet_num!P$105)</f>
        <v>0</v>
      </c>
      <c r="Q110" s="156">
        <f>IF(RES_hhdet_fec!Q110=0,0,RES_hhdet_fec!Q110/0.086*1000000/RES_hhdet_num!Q$105)</f>
        <v>0</v>
      </c>
    </row>
    <row r="111" spans="1:17" ht="12" customHeight="1" x14ac:dyDescent="0.25">
      <c r="A111" s="158" t="s">
        <v>63</v>
      </c>
      <c r="B111" s="157">
        <f>IF(RES_hhdet_fec!B111=0,0,RES_hhdet_fec!B111/0.086*1000000/RES_hhdet_num!B$105)</f>
        <v>0</v>
      </c>
      <c r="C111" s="157">
        <f>IF(RES_hhdet_fec!C111=0,0,RES_hhdet_fec!C111/0.086*1000000/RES_hhdet_num!C$105)</f>
        <v>0</v>
      </c>
      <c r="D111" s="157">
        <f>IF(RES_hhdet_fec!D111=0,0,RES_hhdet_fec!D111/0.086*1000000/RES_hhdet_num!D$105)</f>
        <v>0</v>
      </c>
      <c r="E111" s="157">
        <f>IF(RES_hhdet_fec!E111=0,0,RES_hhdet_fec!E111/0.086*1000000/RES_hhdet_num!E$105)</f>
        <v>0</v>
      </c>
      <c r="F111" s="157">
        <f>IF(RES_hhdet_fec!F111=0,0,RES_hhdet_fec!F111/0.086*1000000/RES_hhdet_num!F$105)</f>
        <v>0</v>
      </c>
      <c r="G111" s="157">
        <f>IF(RES_hhdet_fec!G111=0,0,RES_hhdet_fec!G111/0.086*1000000/RES_hhdet_num!G$105)</f>
        <v>0</v>
      </c>
      <c r="H111" s="157">
        <f>IF(RES_hhdet_fec!H111=0,0,RES_hhdet_fec!H111/0.086*1000000/RES_hhdet_num!H$105)</f>
        <v>0</v>
      </c>
      <c r="I111" s="157">
        <f>IF(RES_hhdet_fec!I111=0,0,RES_hhdet_fec!I111/0.086*1000000/RES_hhdet_num!I$105)</f>
        <v>0</v>
      </c>
      <c r="J111" s="157">
        <f>IF(RES_hhdet_fec!J111=0,0,RES_hhdet_fec!J111/0.086*1000000/RES_hhdet_num!J$105)</f>
        <v>0</v>
      </c>
      <c r="K111" s="157">
        <f>IF(RES_hhdet_fec!K111=0,0,RES_hhdet_fec!K111/0.086*1000000/RES_hhdet_num!K$105)</f>
        <v>0</v>
      </c>
      <c r="L111" s="157">
        <f>IF(RES_hhdet_fec!L111=0,0,RES_hhdet_fec!L111/0.086*1000000/RES_hhdet_num!L$105)</f>
        <v>0</v>
      </c>
      <c r="M111" s="157">
        <f>IF(RES_hhdet_fec!M111=0,0,RES_hhdet_fec!M111/0.086*1000000/RES_hhdet_num!M$105)</f>
        <v>0</v>
      </c>
      <c r="N111" s="157">
        <f>IF(RES_hhdet_fec!N111=0,0,RES_hhdet_fec!N111/0.086*1000000/RES_hhdet_num!N$105)</f>
        <v>0</v>
      </c>
      <c r="O111" s="157">
        <f>IF(RES_hhdet_fec!O111=0,0,RES_hhdet_fec!O111/0.086*1000000/RES_hhdet_num!O$105)</f>
        <v>0</v>
      </c>
      <c r="P111" s="157">
        <f>IF(RES_hhdet_fec!P111=0,0,RES_hhdet_fec!P111/0.086*1000000/RES_hhdet_num!P$105)</f>
        <v>0</v>
      </c>
      <c r="Q111" s="157">
        <f>IF(RES_hhdet_fec!Q111=0,0,RES_hhdet_fec!Q111/0.086*1000000/RES_hhdet_num!Q$105)</f>
        <v>0</v>
      </c>
    </row>
    <row r="112" spans="1:17" ht="12" customHeight="1" x14ac:dyDescent="0.25">
      <c r="A112" s="167" t="s">
        <v>152</v>
      </c>
      <c r="B112" s="132">
        <f>IF(RES_hhdet_fec!B112=0,0,RES_hhdet_fec!B112/0.086*1000000/RES_hhdet_num!B112)</f>
        <v>0</v>
      </c>
      <c r="C112" s="132">
        <f>IF(RES_hhdet_fec!C112=0,0,RES_hhdet_fec!C112/0.086*1000000/RES_hhdet_num!C112)</f>
        <v>0</v>
      </c>
      <c r="D112" s="132">
        <f>IF(RES_hhdet_fec!D112=0,0,RES_hhdet_fec!D112/0.086*1000000/RES_hhdet_num!D112)</f>
        <v>0</v>
      </c>
      <c r="E112" s="132">
        <f>IF(RES_hhdet_fec!E112=0,0,RES_hhdet_fec!E112/0.086*1000000/RES_hhdet_num!E112)</f>
        <v>0</v>
      </c>
      <c r="F112" s="132">
        <f>IF(RES_hhdet_fec!F112=0,0,RES_hhdet_fec!F112/0.086*1000000/RES_hhdet_num!F112)</f>
        <v>0</v>
      </c>
      <c r="G112" s="132">
        <f>IF(RES_hhdet_fec!G112=0,0,RES_hhdet_fec!G112/0.086*1000000/RES_hhdet_num!G112)</f>
        <v>0</v>
      </c>
      <c r="H112" s="132">
        <f>IF(RES_hhdet_fec!H112=0,0,RES_hhdet_fec!H112/0.086*1000000/RES_hhdet_num!H112)</f>
        <v>0</v>
      </c>
      <c r="I112" s="132">
        <f>IF(RES_hhdet_fec!I112=0,0,RES_hhdet_fec!I112/0.086*1000000/RES_hhdet_num!I112)</f>
        <v>0</v>
      </c>
      <c r="J112" s="132">
        <f>IF(RES_hhdet_fec!J112=0,0,RES_hhdet_fec!J112/0.086*1000000/RES_hhdet_num!J112)</f>
        <v>0</v>
      </c>
      <c r="K112" s="132">
        <f>IF(RES_hhdet_fec!K112=0,0,RES_hhdet_fec!K112/0.086*1000000/RES_hhdet_num!K112)</f>
        <v>0</v>
      </c>
      <c r="L112" s="132">
        <f>IF(RES_hhdet_fec!L112=0,0,RES_hhdet_fec!L112/0.086*1000000/RES_hhdet_num!L112)</f>
        <v>0</v>
      </c>
      <c r="M112" s="132">
        <f>IF(RES_hhdet_fec!M112=0,0,RES_hhdet_fec!M112/0.086*1000000/RES_hhdet_num!M112)</f>
        <v>0</v>
      </c>
      <c r="N112" s="132">
        <f>IF(RES_hhdet_fec!N112=0,0,RES_hhdet_fec!N112/0.086*1000000/RES_hhdet_num!N112)</f>
        <v>0</v>
      </c>
      <c r="O112" s="132">
        <f>IF(RES_hhdet_fec!O112=0,0,RES_hhdet_fec!O112/0.086*1000000/RES_hhdet_num!O112)</f>
        <v>0</v>
      </c>
      <c r="P112" s="132">
        <f>IF(RES_hhdet_fec!P112=0,0,RES_hhdet_fec!P112/0.086*1000000/RES_hhdet_num!P112)</f>
        <v>0</v>
      </c>
      <c r="Q112" s="132">
        <f>IF(RES_hhdet_fec!Q112=0,0,RES_hhdet_fec!Q112/0.086*1000000/RES_hhdet_num!Q112)</f>
        <v>0</v>
      </c>
    </row>
    <row r="113" spans="1:17" ht="12" customHeight="1" x14ac:dyDescent="0.25">
      <c r="A113" s="167" t="s">
        <v>151</v>
      </c>
      <c r="B113" s="132">
        <f>IF(RES_hhdet_fec!B113=0,0,RES_hhdet_fec!B113/0.086*1000000/RES_hhdet_num!B113)</f>
        <v>0</v>
      </c>
      <c r="C113" s="132">
        <f>IF(RES_hhdet_fec!C113=0,0,RES_hhdet_fec!C113/0.086*1000000/RES_hhdet_num!C113)</f>
        <v>0</v>
      </c>
      <c r="D113" s="132">
        <f>IF(RES_hhdet_fec!D113=0,0,RES_hhdet_fec!D113/0.086*1000000/RES_hhdet_num!D113)</f>
        <v>0</v>
      </c>
      <c r="E113" s="132">
        <f>IF(RES_hhdet_fec!E113=0,0,RES_hhdet_fec!E113/0.086*1000000/RES_hhdet_num!E113)</f>
        <v>0</v>
      </c>
      <c r="F113" s="132">
        <f>IF(RES_hhdet_fec!F113=0,0,RES_hhdet_fec!F113/0.086*1000000/RES_hhdet_num!F113)</f>
        <v>0</v>
      </c>
      <c r="G113" s="132">
        <f>IF(RES_hhdet_fec!G113=0,0,RES_hhdet_fec!G113/0.086*1000000/RES_hhdet_num!G113)</f>
        <v>0</v>
      </c>
      <c r="H113" s="132">
        <f>IF(RES_hhdet_fec!H113=0,0,RES_hhdet_fec!H113/0.086*1000000/RES_hhdet_num!H113)</f>
        <v>0</v>
      </c>
      <c r="I113" s="132">
        <f>IF(RES_hhdet_fec!I113=0,0,RES_hhdet_fec!I113/0.086*1000000/RES_hhdet_num!I113)</f>
        <v>0</v>
      </c>
      <c r="J113" s="132">
        <f>IF(RES_hhdet_fec!J113=0,0,RES_hhdet_fec!J113/0.086*1000000/RES_hhdet_num!J113)</f>
        <v>0</v>
      </c>
      <c r="K113" s="132">
        <f>IF(RES_hhdet_fec!K113=0,0,RES_hhdet_fec!K113/0.086*1000000/RES_hhdet_num!K113)</f>
        <v>0</v>
      </c>
      <c r="L113" s="132">
        <f>IF(RES_hhdet_fec!L113=0,0,RES_hhdet_fec!L113/0.086*1000000/RES_hhdet_num!L113)</f>
        <v>0</v>
      </c>
      <c r="M113" s="132">
        <f>IF(RES_hhdet_fec!M113=0,0,RES_hhdet_fec!M113/0.086*1000000/RES_hhdet_num!M113)</f>
        <v>0</v>
      </c>
      <c r="N113" s="132">
        <f>IF(RES_hhdet_fec!N113=0,0,RES_hhdet_fec!N113/0.086*1000000/RES_hhdet_num!N113)</f>
        <v>0</v>
      </c>
      <c r="O113" s="132">
        <f>IF(RES_hhdet_fec!O113=0,0,RES_hhdet_fec!O113/0.086*1000000/RES_hhdet_num!O113)</f>
        <v>0</v>
      </c>
      <c r="P113" s="132">
        <f>IF(RES_hhdet_fec!P113=0,0,RES_hhdet_fec!P113/0.086*1000000/RES_hhdet_num!P113)</f>
        <v>0</v>
      </c>
      <c r="Q113" s="132">
        <f>IF(RES_hhdet_fec!Q113=0,0,RES_hhdet_fec!Q113/0.086*1000000/RES_hhdet_num!Q113)</f>
        <v>0</v>
      </c>
    </row>
    <row r="114" spans="1:17" ht="12" customHeight="1" x14ac:dyDescent="0.25">
      <c r="A114" s="166" t="s">
        <v>79</v>
      </c>
      <c r="B114" s="165">
        <f>IF(RES_hhdet_fec!B114=0,0,RES_hhdet_fec!B114/0.086*1000000/RES_hhdet_num!B113)</f>
        <v>0</v>
      </c>
      <c r="C114" s="165">
        <f>IF(RES_hhdet_fec!C114=0,0,RES_hhdet_fec!C114/0.086*1000000/RES_hhdet_num!C113)</f>
        <v>0</v>
      </c>
      <c r="D114" s="165">
        <f>IF(RES_hhdet_fec!D114=0,0,RES_hhdet_fec!D114/0.086*1000000/RES_hhdet_num!D113)</f>
        <v>0</v>
      </c>
      <c r="E114" s="165">
        <f>IF(RES_hhdet_fec!E114=0,0,RES_hhdet_fec!E114/0.086*1000000/RES_hhdet_num!E113)</f>
        <v>0</v>
      </c>
      <c r="F114" s="165">
        <f>IF(RES_hhdet_fec!F114=0,0,RES_hhdet_fec!F114/0.086*1000000/RES_hhdet_num!F113)</f>
        <v>0</v>
      </c>
      <c r="G114" s="165">
        <f>IF(RES_hhdet_fec!G114=0,0,RES_hhdet_fec!G114/0.086*1000000/RES_hhdet_num!G113)</f>
        <v>0</v>
      </c>
      <c r="H114" s="165">
        <f>IF(RES_hhdet_fec!H114=0,0,RES_hhdet_fec!H114/0.086*1000000/RES_hhdet_num!H113)</f>
        <v>0</v>
      </c>
      <c r="I114" s="165">
        <f>IF(RES_hhdet_fec!I114=0,0,RES_hhdet_fec!I114/0.086*1000000/RES_hhdet_num!I113)</f>
        <v>0</v>
      </c>
      <c r="J114" s="165">
        <f>IF(RES_hhdet_fec!J114=0,0,RES_hhdet_fec!J114/0.086*1000000/RES_hhdet_num!J113)</f>
        <v>0</v>
      </c>
      <c r="K114" s="165">
        <f>IF(RES_hhdet_fec!K114=0,0,RES_hhdet_fec!K114/0.086*1000000/RES_hhdet_num!K113)</f>
        <v>0</v>
      </c>
      <c r="L114" s="165">
        <f>IF(RES_hhdet_fec!L114=0,0,RES_hhdet_fec!L114/0.086*1000000/RES_hhdet_num!L113)</f>
        <v>0</v>
      </c>
      <c r="M114" s="165">
        <f>IF(RES_hhdet_fec!M114=0,0,RES_hhdet_fec!M114/0.086*1000000/RES_hhdet_num!M113)</f>
        <v>0</v>
      </c>
      <c r="N114" s="165">
        <f>IF(RES_hhdet_fec!N114=0,0,RES_hhdet_fec!N114/0.086*1000000/RES_hhdet_num!N113)</f>
        <v>0</v>
      </c>
      <c r="O114" s="165">
        <f>IF(RES_hhdet_fec!O114=0,0,RES_hhdet_fec!O114/0.086*1000000/RES_hhdet_num!O113)</f>
        <v>0</v>
      </c>
      <c r="P114" s="165">
        <f>IF(RES_hhdet_fec!P114=0,0,RES_hhdet_fec!P114/0.086*1000000/RES_hhdet_num!P113)</f>
        <v>0</v>
      </c>
      <c r="Q114" s="165">
        <f>IF(RES_hhdet_fec!Q114=0,0,RES_hhdet_fec!Q114/0.086*1000000/RES_hhdet_num!Q113)</f>
        <v>0</v>
      </c>
    </row>
    <row r="115" spans="1:17" ht="12" customHeight="1" x14ac:dyDescent="0.25">
      <c r="A115" s="147" t="s">
        <v>59</v>
      </c>
      <c r="B115" s="164">
        <f>IF(RES_hhdet_fec!B115=0,0,RES_hhdet_fec!B115/0.086*1000000/RES_hhdet_num!B113)</f>
        <v>0</v>
      </c>
      <c r="C115" s="164">
        <f>IF(RES_hhdet_fec!C115=0,0,RES_hhdet_fec!C115/0.086*1000000/RES_hhdet_num!C113)</f>
        <v>0</v>
      </c>
      <c r="D115" s="164">
        <f>IF(RES_hhdet_fec!D115=0,0,RES_hhdet_fec!D115/0.086*1000000/RES_hhdet_num!D113)</f>
        <v>0</v>
      </c>
      <c r="E115" s="164">
        <f>IF(RES_hhdet_fec!E115=0,0,RES_hhdet_fec!E115/0.086*1000000/RES_hhdet_num!E113)</f>
        <v>0</v>
      </c>
      <c r="F115" s="164">
        <f>IF(RES_hhdet_fec!F115=0,0,RES_hhdet_fec!F115/0.086*1000000/RES_hhdet_num!F113)</f>
        <v>0</v>
      </c>
      <c r="G115" s="164">
        <f>IF(RES_hhdet_fec!G115=0,0,RES_hhdet_fec!G115/0.086*1000000/RES_hhdet_num!G113)</f>
        <v>0</v>
      </c>
      <c r="H115" s="164">
        <f>IF(RES_hhdet_fec!H115=0,0,RES_hhdet_fec!H115/0.086*1000000/RES_hhdet_num!H113)</f>
        <v>0</v>
      </c>
      <c r="I115" s="164">
        <f>IF(RES_hhdet_fec!I115=0,0,RES_hhdet_fec!I115/0.086*1000000/RES_hhdet_num!I113)</f>
        <v>0</v>
      </c>
      <c r="J115" s="164">
        <f>IF(RES_hhdet_fec!J115=0,0,RES_hhdet_fec!J115/0.086*1000000/RES_hhdet_num!J113)</f>
        <v>0</v>
      </c>
      <c r="K115" s="164">
        <f>IF(RES_hhdet_fec!K115=0,0,RES_hhdet_fec!K115/0.086*1000000/RES_hhdet_num!K113)</f>
        <v>0</v>
      </c>
      <c r="L115" s="164">
        <f>IF(RES_hhdet_fec!L115=0,0,RES_hhdet_fec!L115/0.086*1000000/RES_hhdet_num!L113)</f>
        <v>0</v>
      </c>
      <c r="M115" s="164">
        <f>IF(RES_hhdet_fec!M115=0,0,RES_hhdet_fec!M115/0.086*1000000/RES_hhdet_num!M113)</f>
        <v>0</v>
      </c>
      <c r="N115" s="164">
        <f>IF(RES_hhdet_fec!N115=0,0,RES_hhdet_fec!N115/0.086*1000000/RES_hhdet_num!N113)</f>
        <v>0</v>
      </c>
      <c r="O115" s="164">
        <f>IF(RES_hhdet_fec!O115=0,0,RES_hhdet_fec!O115/0.086*1000000/RES_hhdet_num!O113)</f>
        <v>0</v>
      </c>
      <c r="P115" s="164">
        <f>IF(RES_hhdet_fec!P115=0,0,RES_hhdet_fec!P115/0.086*1000000/RES_hhdet_num!P113)</f>
        <v>0</v>
      </c>
      <c r="Q115" s="164">
        <f>IF(RES_hhdet_fec!Q115=0,0,RES_hhdet_fec!Q115/0.086*1000000/RES_hhdet_num!Q113)</f>
        <v>0</v>
      </c>
    </row>
    <row r="116" spans="1:17" ht="12" customHeight="1" x14ac:dyDescent="0.25">
      <c r="A116" s="163" t="s">
        <v>142</v>
      </c>
      <c r="B116" s="162">
        <f>IF(RES_hhdet_fec!B116=0,0,RES_hhdet_fec!B116/0.086*1000000/RES_hhdet_num!B116)</f>
        <v>0</v>
      </c>
      <c r="C116" s="162">
        <f>IF(RES_hhdet_fec!C116=0,0,RES_hhdet_fec!C116/0.086*1000000/RES_hhdet_num!C116)</f>
        <v>0</v>
      </c>
      <c r="D116" s="162">
        <f>IF(RES_hhdet_fec!D116=0,0,RES_hhdet_fec!D116/0.086*1000000/RES_hhdet_num!D116)</f>
        <v>0</v>
      </c>
      <c r="E116" s="162">
        <f>IF(RES_hhdet_fec!E116=0,0,RES_hhdet_fec!E116/0.086*1000000/RES_hhdet_num!E116)</f>
        <v>0</v>
      </c>
      <c r="F116" s="162">
        <f>IF(RES_hhdet_fec!F116=0,0,RES_hhdet_fec!F116/0.086*1000000/RES_hhdet_num!F116)</f>
        <v>0</v>
      </c>
      <c r="G116" s="162">
        <f>IF(RES_hhdet_fec!G116=0,0,RES_hhdet_fec!G116/0.086*1000000/RES_hhdet_num!G116)</f>
        <v>0</v>
      </c>
      <c r="H116" s="162">
        <f>IF(RES_hhdet_fec!H116=0,0,RES_hhdet_fec!H116/0.086*1000000/RES_hhdet_num!H116)</f>
        <v>0</v>
      </c>
      <c r="I116" s="162">
        <f>IF(RES_hhdet_fec!I116=0,0,RES_hhdet_fec!I116/0.086*1000000/RES_hhdet_num!I116)</f>
        <v>0</v>
      </c>
      <c r="J116" s="162">
        <f>IF(RES_hhdet_fec!J116=0,0,RES_hhdet_fec!J116/0.086*1000000/RES_hhdet_num!J116)</f>
        <v>0</v>
      </c>
      <c r="K116" s="162">
        <f>IF(RES_hhdet_fec!K116=0,0,RES_hhdet_fec!K116/0.086*1000000/RES_hhdet_num!K116)</f>
        <v>0</v>
      </c>
      <c r="L116" s="162">
        <f>IF(RES_hhdet_fec!L116=0,0,RES_hhdet_fec!L116/0.086*1000000/RES_hhdet_num!L116)</f>
        <v>0</v>
      </c>
      <c r="M116" s="162">
        <f>IF(RES_hhdet_fec!M116=0,0,RES_hhdet_fec!M116/0.086*1000000/RES_hhdet_num!M116)</f>
        <v>0</v>
      </c>
      <c r="N116" s="162">
        <f>IF(RES_hhdet_fec!N116=0,0,RES_hhdet_fec!N116/0.086*1000000/RES_hhdet_num!N116)</f>
        <v>0</v>
      </c>
      <c r="O116" s="162">
        <f>IF(RES_hhdet_fec!O116=0,0,RES_hhdet_fec!O116/0.086*1000000/RES_hhdet_num!O116)</f>
        <v>0</v>
      </c>
      <c r="P116" s="162">
        <f>IF(RES_hhdet_fec!P116=0,0,RES_hhdet_fec!P116/0.086*1000000/RES_hhdet_num!P116)</f>
        <v>0</v>
      </c>
      <c r="Q116" s="162">
        <f>IF(RES_hhdet_fec!Q116=0,0,RES_hhdet_fec!Q116/0.086*1000000/RES_hhdet_num!Q116)</f>
        <v>0</v>
      </c>
    </row>
    <row r="117" spans="1:17" ht="12" customHeight="1" x14ac:dyDescent="0.25">
      <c r="A117" s="161" t="s">
        <v>141</v>
      </c>
      <c r="B117" s="160">
        <f>IF(RES_hhdet_fec!B117=0,0,RES_hhdet_fec!B117/0.086*1000000/RES_hhdet_num!B117)</f>
        <v>0</v>
      </c>
      <c r="C117" s="160">
        <f>IF(RES_hhdet_fec!C117=0,0,RES_hhdet_fec!C117/0.086*1000000/RES_hhdet_num!C117)</f>
        <v>0</v>
      </c>
      <c r="D117" s="160">
        <f>IF(RES_hhdet_fec!D117=0,0,RES_hhdet_fec!D117/0.086*1000000/RES_hhdet_num!D117)</f>
        <v>0</v>
      </c>
      <c r="E117" s="160">
        <f>IF(RES_hhdet_fec!E117=0,0,RES_hhdet_fec!E117/0.086*1000000/RES_hhdet_num!E117)</f>
        <v>0</v>
      </c>
      <c r="F117" s="160">
        <f>IF(RES_hhdet_fec!F117=0,0,RES_hhdet_fec!F117/0.086*1000000/RES_hhdet_num!F117)</f>
        <v>0</v>
      </c>
      <c r="G117" s="160">
        <f>IF(RES_hhdet_fec!G117=0,0,RES_hhdet_fec!G117/0.086*1000000/RES_hhdet_num!G117)</f>
        <v>0</v>
      </c>
      <c r="H117" s="160">
        <f>IF(RES_hhdet_fec!H117=0,0,RES_hhdet_fec!H117/0.086*1000000/RES_hhdet_num!H117)</f>
        <v>0</v>
      </c>
      <c r="I117" s="160">
        <f>IF(RES_hhdet_fec!I117=0,0,RES_hhdet_fec!I117/0.086*1000000/RES_hhdet_num!I117)</f>
        <v>0</v>
      </c>
      <c r="J117" s="160">
        <f>IF(RES_hhdet_fec!J117=0,0,RES_hhdet_fec!J117/0.086*1000000/RES_hhdet_num!J117)</f>
        <v>0</v>
      </c>
      <c r="K117" s="160">
        <f>IF(RES_hhdet_fec!K117=0,0,RES_hhdet_fec!K117/0.086*1000000/RES_hhdet_num!K117)</f>
        <v>0</v>
      </c>
      <c r="L117" s="160">
        <f>IF(RES_hhdet_fec!L117=0,0,RES_hhdet_fec!L117/0.086*1000000/RES_hhdet_num!L117)</f>
        <v>0</v>
      </c>
      <c r="M117" s="160">
        <f>IF(RES_hhdet_fec!M117=0,0,RES_hhdet_fec!M117/0.086*1000000/RES_hhdet_num!M117)</f>
        <v>0</v>
      </c>
      <c r="N117" s="160">
        <f>IF(RES_hhdet_fec!N117=0,0,RES_hhdet_fec!N117/0.086*1000000/RES_hhdet_num!N117)</f>
        <v>0</v>
      </c>
      <c r="O117" s="160">
        <f>IF(RES_hhdet_fec!O117=0,0,RES_hhdet_fec!O117/0.086*1000000/RES_hhdet_num!O117)</f>
        <v>0</v>
      </c>
      <c r="P117" s="160">
        <f>IF(RES_hhdet_fec!P117=0,0,RES_hhdet_fec!P117/0.086*1000000/RES_hhdet_num!P117)</f>
        <v>0</v>
      </c>
      <c r="Q117" s="160">
        <f>IF(RES_hhdet_fec!Q117=0,0,RES_hhdet_fec!Q117/0.086*1000000/RES_hhdet_num!Q117)</f>
        <v>0</v>
      </c>
    </row>
    <row r="118" spans="1:17" ht="12" customHeight="1" x14ac:dyDescent="0.25">
      <c r="A118" s="148" t="s">
        <v>60</v>
      </c>
      <c r="B118" s="156">
        <f>IF(RES_hhdet_fec!B118=0,0,RES_hhdet_fec!B118/0.086*1000000/RES_hhdet_num!B117)</f>
        <v>0</v>
      </c>
      <c r="C118" s="156">
        <f>IF(RES_hhdet_fec!C118=0,0,RES_hhdet_fec!C118/0.086*1000000/RES_hhdet_num!C117)</f>
        <v>0</v>
      </c>
      <c r="D118" s="156">
        <f>IF(RES_hhdet_fec!D118=0,0,RES_hhdet_fec!D118/0.086*1000000/RES_hhdet_num!D117)</f>
        <v>0</v>
      </c>
      <c r="E118" s="156">
        <f>IF(RES_hhdet_fec!E118=0,0,RES_hhdet_fec!E118/0.086*1000000/RES_hhdet_num!E117)</f>
        <v>0</v>
      </c>
      <c r="F118" s="156">
        <f>IF(RES_hhdet_fec!F118=0,0,RES_hhdet_fec!F118/0.086*1000000/RES_hhdet_num!F117)</f>
        <v>0</v>
      </c>
      <c r="G118" s="156">
        <f>IF(RES_hhdet_fec!G118=0,0,RES_hhdet_fec!G118/0.086*1000000/RES_hhdet_num!G117)</f>
        <v>0</v>
      </c>
      <c r="H118" s="156">
        <f>IF(RES_hhdet_fec!H118=0,0,RES_hhdet_fec!H118/0.086*1000000/RES_hhdet_num!H117)</f>
        <v>0</v>
      </c>
      <c r="I118" s="156">
        <f>IF(RES_hhdet_fec!I118=0,0,RES_hhdet_fec!I118/0.086*1000000/RES_hhdet_num!I117)</f>
        <v>0</v>
      </c>
      <c r="J118" s="156">
        <f>IF(RES_hhdet_fec!J118=0,0,RES_hhdet_fec!J118/0.086*1000000/RES_hhdet_num!J117)</f>
        <v>0</v>
      </c>
      <c r="K118" s="156">
        <f>IF(RES_hhdet_fec!K118=0,0,RES_hhdet_fec!K118/0.086*1000000/RES_hhdet_num!K117)</f>
        <v>0</v>
      </c>
      <c r="L118" s="156">
        <f>IF(RES_hhdet_fec!L118=0,0,RES_hhdet_fec!L118/0.086*1000000/RES_hhdet_num!L117)</f>
        <v>0</v>
      </c>
      <c r="M118" s="156">
        <f>IF(RES_hhdet_fec!M118=0,0,RES_hhdet_fec!M118/0.086*1000000/RES_hhdet_num!M117)</f>
        <v>0</v>
      </c>
      <c r="N118" s="156">
        <f>IF(RES_hhdet_fec!N118=0,0,RES_hhdet_fec!N118/0.086*1000000/RES_hhdet_num!N117)</f>
        <v>0</v>
      </c>
      <c r="O118" s="156">
        <f>IF(RES_hhdet_fec!O118=0,0,RES_hhdet_fec!O118/0.086*1000000/RES_hhdet_num!O117)</f>
        <v>0</v>
      </c>
      <c r="P118" s="156">
        <f>IF(RES_hhdet_fec!P118=0,0,RES_hhdet_fec!P118/0.086*1000000/RES_hhdet_num!P117)</f>
        <v>0</v>
      </c>
      <c r="Q118" s="156">
        <f>IF(RES_hhdet_fec!Q118=0,0,RES_hhdet_fec!Q118/0.086*1000000/RES_hhdet_num!Q117)</f>
        <v>0</v>
      </c>
    </row>
    <row r="119" spans="1:17" ht="12" customHeight="1" x14ac:dyDescent="0.25">
      <c r="A119" s="148" t="s">
        <v>59</v>
      </c>
      <c r="B119" s="156">
        <f>IF(RES_hhdet_fec!B119=0,0,RES_hhdet_fec!B119/0.086*1000000/RES_hhdet_num!B117)</f>
        <v>0</v>
      </c>
      <c r="C119" s="156">
        <f>IF(RES_hhdet_fec!C119=0,0,RES_hhdet_fec!C119/0.086*1000000/RES_hhdet_num!C117)</f>
        <v>0</v>
      </c>
      <c r="D119" s="156">
        <f>IF(RES_hhdet_fec!D119=0,0,RES_hhdet_fec!D119/0.086*1000000/RES_hhdet_num!D117)</f>
        <v>0</v>
      </c>
      <c r="E119" s="156">
        <f>IF(RES_hhdet_fec!E119=0,0,RES_hhdet_fec!E119/0.086*1000000/RES_hhdet_num!E117)</f>
        <v>0</v>
      </c>
      <c r="F119" s="156">
        <f>IF(RES_hhdet_fec!F119=0,0,RES_hhdet_fec!F119/0.086*1000000/RES_hhdet_num!F117)</f>
        <v>0</v>
      </c>
      <c r="G119" s="156">
        <f>IF(RES_hhdet_fec!G119=0,0,RES_hhdet_fec!G119/0.086*1000000/RES_hhdet_num!G117)</f>
        <v>0</v>
      </c>
      <c r="H119" s="156">
        <f>IF(RES_hhdet_fec!H119=0,0,RES_hhdet_fec!H119/0.086*1000000/RES_hhdet_num!H117)</f>
        <v>0</v>
      </c>
      <c r="I119" s="156">
        <f>IF(RES_hhdet_fec!I119=0,0,RES_hhdet_fec!I119/0.086*1000000/RES_hhdet_num!I117)</f>
        <v>0</v>
      </c>
      <c r="J119" s="156">
        <f>IF(RES_hhdet_fec!J119=0,0,RES_hhdet_fec!J119/0.086*1000000/RES_hhdet_num!J117)</f>
        <v>0</v>
      </c>
      <c r="K119" s="156">
        <f>IF(RES_hhdet_fec!K119=0,0,RES_hhdet_fec!K119/0.086*1000000/RES_hhdet_num!K117)</f>
        <v>0</v>
      </c>
      <c r="L119" s="156">
        <f>IF(RES_hhdet_fec!L119=0,0,RES_hhdet_fec!L119/0.086*1000000/RES_hhdet_num!L117)</f>
        <v>0</v>
      </c>
      <c r="M119" s="156">
        <f>IF(RES_hhdet_fec!M119=0,0,RES_hhdet_fec!M119/0.086*1000000/RES_hhdet_num!M117)</f>
        <v>0</v>
      </c>
      <c r="N119" s="156">
        <f>IF(RES_hhdet_fec!N119=0,0,RES_hhdet_fec!N119/0.086*1000000/RES_hhdet_num!N117)</f>
        <v>0</v>
      </c>
      <c r="O119" s="156">
        <f>IF(RES_hhdet_fec!O119=0,0,RES_hhdet_fec!O119/0.086*1000000/RES_hhdet_num!O117)</f>
        <v>0</v>
      </c>
      <c r="P119" s="156">
        <f>IF(RES_hhdet_fec!P119=0,0,RES_hhdet_fec!P119/0.086*1000000/RES_hhdet_num!P117)</f>
        <v>0</v>
      </c>
      <c r="Q119" s="156">
        <f>IF(RES_hhdet_fec!Q119=0,0,RES_hhdet_fec!Q119/0.086*1000000/RES_hhdet_num!Q117)</f>
        <v>0</v>
      </c>
    </row>
    <row r="120" spans="1:17" ht="12" customHeight="1" x14ac:dyDescent="0.25">
      <c r="A120" s="158" t="s">
        <v>62</v>
      </c>
      <c r="B120" s="157">
        <f>IF(RES_hhdet_fec!B120=0,0,RES_hhdet_fec!B120/0.086*1000000/RES_hhdet_num!B$105)</f>
        <v>0</v>
      </c>
      <c r="C120" s="157">
        <f>IF(RES_hhdet_fec!C120=0,0,RES_hhdet_fec!C120/0.086*1000000/RES_hhdet_num!C$105)</f>
        <v>0</v>
      </c>
      <c r="D120" s="157">
        <f>IF(RES_hhdet_fec!D120=0,0,RES_hhdet_fec!D120/0.086*1000000/RES_hhdet_num!D$105)</f>
        <v>0</v>
      </c>
      <c r="E120" s="157">
        <f>IF(RES_hhdet_fec!E120=0,0,RES_hhdet_fec!E120/0.086*1000000/RES_hhdet_num!E$105)</f>
        <v>0</v>
      </c>
      <c r="F120" s="157">
        <f>IF(RES_hhdet_fec!F120=0,0,RES_hhdet_fec!F120/0.086*1000000/RES_hhdet_num!F$105)</f>
        <v>0</v>
      </c>
      <c r="G120" s="157">
        <f>IF(RES_hhdet_fec!G120=0,0,RES_hhdet_fec!G120/0.086*1000000/RES_hhdet_num!G$105)</f>
        <v>0</v>
      </c>
      <c r="H120" s="157">
        <f>IF(RES_hhdet_fec!H120=0,0,RES_hhdet_fec!H120/0.086*1000000/RES_hhdet_num!H$105)</f>
        <v>0</v>
      </c>
      <c r="I120" s="157">
        <f>IF(RES_hhdet_fec!I120=0,0,RES_hhdet_fec!I120/0.086*1000000/RES_hhdet_num!I$105)</f>
        <v>0</v>
      </c>
      <c r="J120" s="157">
        <f>IF(RES_hhdet_fec!J120=0,0,RES_hhdet_fec!J120/0.086*1000000/RES_hhdet_num!J$105)</f>
        <v>0</v>
      </c>
      <c r="K120" s="157">
        <f>IF(RES_hhdet_fec!K120=0,0,RES_hhdet_fec!K120/0.086*1000000/RES_hhdet_num!K$105)</f>
        <v>0</v>
      </c>
      <c r="L120" s="157">
        <f>IF(RES_hhdet_fec!L120=0,0,RES_hhdet_fec!L120/0.086*1000000/RES_hhdet_num!L$105)</f>
        <v>0</v>
      </c>
      <c r="M120" s="157">
        <f>IF(RES_hhdet_fec!M120=0,0,RES_hhdet_fec!M120/0.086*1000000/RES_hhdet_num!M$105)</f>
        <v>0</v>
      </c>
      <c r="N120" s="157">
        <f>IF(RES_hhdet_fec!N120=0,0,RES_hhdet_fec!N120/0.086*1000000/RES_hhdet_num!N$105)</f>
        <v>0</v>
      </c>
      <c r="O120" s="157">
        <f>IF(RES_hhdet_fec!O120=0,0,RES_hhdet_fec!O120/0.086*1000000/RES_hhdet_num!O$105)</f>
        <v>0</v>
      </c>
      <c r="P120" s="157">
        <f>IF(RES_hhdet_fec!P120=0,0,RES_hhdet_fec!P120/0.086*1000000/RES_hhdet_num!P$105)</f>
        <v>0</v>
      </c>
      <c r="Q120" s="157">
        <f>IF(RES_hhdet_fec!Q120=0,0,RES_hhdet_fec!Q120/0.086*1000000/RES_hhdet_num!Q$105)</f>
        <v>0</v>
      </c>
    </row>
    <row r="121" spans="1:17" ht="12" customHeight="1" x14ac:dyDescent="0.25">
      <c r="A121" s="23" t="s">
        <v>57</v>
      </c>
      <c r="B121" s="156">
        <f>IF(RES_hhdet_fec!B121=0,0,RES_hhdet_fec!B121/0.086*1000000/RES_hhdet_num!B121)</f>
        <v>0</v>
      </c>
      <c r="C121" s="156">
        <f>IF(RES_hhdet_fec!C121=0,0,RES_hhdet_fec!C121/0.086*1000000/RES_hhdet_num!C121)</f>
        <v>0</v>
      </c>
      <c r="D121" s="156">
        <f>IF(RES_hhdet_fec!D121=0,0,RES_hhdet_fec!D121/0.086*1000000/RES_hhdet_num!D121)</f>
        <v>0</v>
      </c>
      <c r="E121" s="156">
        <f>IF(RES_hhdet_fec!E121=0,0,RES_hhdet_fec!E121/0.086*1000000/RES_hhdet_num!E121)</f>
        <v>0</v>
      </c>
      <c r="F121" s="156">
        <f>IF(RES_hhdet_fec!F121=0,0,RES_hhdet_fec!F121/0.086*1000000/RES_hhdet_num!F121)</f>
        <v>0</v>
      </c>
      <c r="G121" s="156">
        <f>IF(RES_hhdet_fec!G121=0,0,RES_hhdet_fec!G121/0.086*1000000/RES_hhdet_num!G121)</f>
        <v>0</v>
      </c>
      <c r="H121" s="156">
        <f>IF(RES_hhdet_fec!H121=0,0,RES_hhdet_fec!H121/0.086*1000000/RES_hhdet_num!H121)</f>
        <v>0</v>
      </c>
      <c r="I121" s="156">
        <f>IF(RES_hhdet_fec!I121=0,0,RES_hhdet_fec!I121/0.086*1000000/RES_hhdet_num!I121)</f>
        <v>0</v>
      </c>
      <c r="J121" s="156">
        <f>IF(RES_hhdet_fec!J121=0,0,RES_hhdet_fec!J121/0.086*1000000/RES_hhdet_num!J121)</f>
        <v>0</v>
      </c>
      <c r="K121" s="156">
        <f>IF(RES_hhdet_fec!K121=0,0,RES_hhdet_fec!K121/0.086*1000000/RES_hhdet_num!K121)</f>
        <v>0</v>
      </c>
      <c r="L121" s="156">
        <f>IF(RES_hhdet_fec!L121=0,0,RES_hhdet_fec!L121/0.086*1000000/RES_hhdet_num!L121)</f>
        <v>0</v>
      </c>
      <c r="M121" s="156">
        <f>IF(RES_hhdet_fec!M121=0,0,RES_hhdet_fec!M121/0.086*1000000/RES_hhdet_num!M121)</f>
        <v>0</v>
      </c>
      <c r="N121" s="156">
        <f>IF(RES_hhdet_fec!N121=0,0,RES_hhdet_fec!N121/0.086*1000000/RES_hhdet_num!N121)</f>
        <v>0</v>
      </c>
      <c r="O121" s="156">
        <f>IF(RES_hhdet_fec!O121=0,0,RES_hhdet_fec!O121/0.086*1000000/RES_hhdet_num!O121)</f>
        <v>0</v>
      </c>
      <c r="P121" s="156">
        <f>IF(RES_hhdet_fec!P121=0,0,RES_hhdet_fec!P121/0.086*1000000/RES_hhdet_num!P121)</f>
        <v>0</v>
      </c>
      <c r="Q121" s="156">
        <f>IF(RES_hhdet_fec!Q121=0,0,RES_hhdet_fec!Q121/0.086*1000000/RES_hhdet_num!Q121)</f>
        <v>0</v>
      </c>
    </row>
    <row r="122" spans="1:17" ht="12" customHeight="1" x14ac:dyDescent="0.25">
      <c r="A122" s="29" t="s">
        <v>140</v>
      </c>
      <c r="B122" s="57">
        <f>IF(RES_hhdet_fec!B122=0,0,RES_hhdet_fec!B122/0.086*1000000/RES_hhdet_num!B122)</f>
        <v>0</v>
      </c>
      <c r="C122" s="57">
        <f>IF(RES_hhdet_fec!C122=0,0,RES_hhdet_fec!C122/0.086*1000000/RES_hhdet_num!C122)</f>
        <v>0</v>
      </c>
      <c r="D122" s="57">
        <f>IF(RES_hhdet_fec!D122=0,0,RES_hhdet_fec!D122/0.086*1000000/RES_hhdet_num!D122)</f>
        <v>0</v>
      </c>
      <c r="E122" s="57">
        <f>IF(RES_hhdet_fec!E122=0,0,RES_hhdet_fec!E122/0.086*1000000/RES_hhdet_num!E122)</f>
        <v>0</v>
      </c>
      <c r="F122" s="57">
        <f>IF(RES_hhdet_fec!F122=0,0,RES_hhdet_fec!F122/0.086*1000000/RES_hhdet_num!F122)</f>
        <v>0</v>
      </c>
      <c r="G122" s="57">
        <f>IF(RES_hhdet_fec!G122=0,0,RES_hhdet_fec!G122/0.086*1000000/RES_hhdet_num!G122)</f>
        <v>0</v>
      </c>
      <c r="H122" s="57">
        <f>IF(RES_hhdet_fec!H122=0,0,RES_hhdet_fec!H122/0.086*1000000/RES_hhdet_num!H122)</f>
        <v>0</v>
      </c>
      <c r="I122" s="57">
        <f>IF(RES_hhdet_fec!I122=0,0,RES_hhdet_fec!I122/0.086*1000000/RES_hhdet_num!I122)</f>
        <v>0</v>
      </c>
      <c r="J122" s="57">
        <f>IF(RES_hhdet_fec!J122=0,0,RES_hhdet_fec!J122/0.086*1000000/RES_hhdet_num!J122)</f>
        <v>0</v>
      </c>
      <c r="K122" s="57">
        <f>IF(RES_hhdet_fec!K122=0,0,RES_hhdet_fec!K122/0.086*1000000/RES_hhdet_num!K122)</f>
        <v>0</v>
      </c>
      <c r="L122" s="57">
        <f>IF(RES_hhdet_fec!L122=0,0,RES_hhdet_fec!L122/0.086*1000000/RES_hhdet_num!L122)</f>
        <v>0</v>
      </c>
      <c r="M122" s="57">
        <f>IF(RES_hhdet_fec!M122=0,0,RES_hhdet_fec!M122/0.086*1000000/RES_hhdet_num!M122)</f>
        <v>0</v>
      </c>
      <c r="N122" s="57">
        <f>IF(RES_hhdet_fec!N122=0,0,RES_hhdet_fec!N122/0.086*1000000/RES_hhdet_num!N122)</f>
        <v>0</v>
      </c>
      <c r="O122" s="57">
        <f>IF(RES_hhdet_fec!O122=0,0,RES_hhdet_fec!O122/0.086*1000000/RES_hhdet_num!O122)</f>
        <v>0</v>
      </c>
      <c r="P122" s="57">
        <f>IF(RES_hhdet_fec!P122=0,0,RES_hhdet_fec!P122/0.086*1000000/RES_hhdet_num!P122)</f>
        <v>0</v>
      </c>
      <c r="Q122" s="57">
        <f>IF(RES_hhdet_fec!Q122=0,0,RES_hhdet_fec!Q122/0.086*1000000/RES_hhdet_num!Q122)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24">SUM(C125,C128,C130,C139)</f>
        <v>0</v>
      </c>
      <c r="D124" s="168">
        <f t="shared" si="24"/>
        <v>0</v>
      </c>
      <c r="E124" s="168">
        <f t="shared" si="24"/>
        <v>0</v>
      </c>
      <c r="F124" s="168">
        <f t="shared" si="24"/>
        <v>0</v>
      </c>
      <c r="G124" s="168">
        <f t="shared" si="24"/>
        <v>0</v>
      </c>
      <c r="H124" s="168">
        <f t="shared" si="24"/>
        <v>0</v>
      </c>
      <c r="I124" s="168">
        <f t="shared" si="24"/>
        <v>0</v>
      </c>
      <c r="J124" s="168">
        <f t="shared" si="24"/>
        <v>0</v>
      </c>
      <c r="K124" s="168">
        <f t="shared" si="24"/>
        <v>0</v>
      </c>
      <c r="L124" s="168">
        <f t="shared" si="24"/>
        <v>0</v>
      </c>
      <c r="M124" s="168">
        <f t="shared" si="24"/>
        <v>0</v>
      </c>
      <c r="N124" s="168">
        <f t="shared" si="24"/>
        <v>0</v>
      </c>
      <c r="O124" s="168">
        <f t="shared" si="24"/>
        <v>0</v>
      </c>
      <c r="P124" s="168">
        <f t="shared" si="24"/>
        <v>0</v>
      </c>
      <c r="Q124" s="168">
        <f t="shared" si="24"/>
        <v>0</v>
      </c>
    </row>
    <row r="125" spans="1:17" ht="12.95" customHeight="1" x14ac:dyDescent="0.25">
      <c r="A125" s="158" t="s">
        <v>65</v>
      </c>
      <c r="B125" s="157">
        <f t="shared" ref="B125" si="25">SUM(B126:B127)</f>
        <v>0</v>
      </c>
      <c r="C125" s="157">
        <f t="shared" ref="C125:Q125" si="26">SUM(C126:C127)</f>
        <v>0</v>
      </c>
      <c r="D125" s="157">
        <f t="shared" si="26"/>
        <v>0</v>
      </c>
      <c r="E125" s="157">
        <f t="shared" si="26"/>
        <v>0</v>
      </c>
      <c r="F125" s="157">
        <f t="shared" si="26"/>
        <v>0</v>
      </c>
      <c r="G125" s="157">
        <f t="shared" si="26"/>
        <v>0</v>
      </c>
      <c r="H125" s="157">
        <f t="shared" si="26"/>
        <v>0</v>
      </c>
      <c r="I125" s="157">
        <f t="shared" si="26"/>
        <v>0</v>
      </c>
      <c r="J125" s="157">
        <f t="shared" si="26"/>
        <v>0</v>
      </c>
      <c r="K125" s="157">
        <f t="shared" si="26"/>
        <v>0</v>
      </c>
      <c r="L125" s="157">
        <f t="shared" si="26"/>
        <v>0</v>
      </c>
      <c r="M125" s="157">
        <f t="shared" si="26"/>
        <v>0</v>
      </c>
      <c r="N125" s="157">
        <f t="shared" si="26"/>
        <v>0</v>
      </c>
      <c r="O125" s="157">
        <f t="shared" si="26"/>
        <v>0</v>
      </c>
      <c r="P125" s="157">
        <f t="shared" si="26"/>
        <v>0</v>
      </c>
      <c r="Q125" s="157">
        <f t="shared" si="26"/>
        <v>0</v>
      </c>
    </row>
    <row r="126" spans="1:17" ht="12" customHeight="1" x14ac:dyDescent="0.25">
      <c r="A126" s="23" t="s">
        <v>149</v>
      </c>
      <c r="B126" s="156">
        <f>IF(RES_hhdet_fec!B126=0,0,RES_hhdet_fec!B126/0.086*1000000/RES_hhdet_num!B$124)</f>
        <v>0</v>
      </c>
      <c r="C126" s="156">
        <f>IF(RES_hhdet_fec!C126=0,0,RES_hhdet_fec!C126/0.086*1000000/RES_hhdet_num!C$124)</f>
        <v>0</v>
      </c>
      <c r="D126" s="156">
        <f>IF(RES_hhdet_fec!D126=0,0,RES_hhdet_fec!D126/0.086*1000000/RES_hhdet_num!D$124)</f>
        <v>0</v>
      </c>
      <c r="E126" s="156">
        <f>IF(RES_hhdet_fec!E126=0,0,RES_hhdet_fec!E126/0.086*1000000/RES_hhdet_num!E$124)</f>
        <v>0</v>
      </c>
      <c r="F126" s="156">
        <f>IF(RES_hhdet_fec!F126=0,0,RES_hhdet_fec!F126/0.086*1000000/RES_hhdet_num!F$124)</f>
        <v>0</v>
      </c>
      <c r="G126" s="156">
        <f>IF(RES_hhdet_fec!G126=0,0,RES_hhdet_fec!G126/0.086*1000000/RES_hhdet_num!G$124)</f>
        <v>0</v>
      </c>
      <c r="H126" s="156">
        <f>IF(RES_hhdet_fec!H126=0,0,RES_hhdet_fec!H126/0.086*1000000/RES_hhdet_num!H$124)</f>
        <v>0</v>
      </c>
      <c r="I126" s="156">
        <f>IF(RES_hhdet_fec!I126=0,0,RES_hhdet_fec!I126/0.086*1000000/RES_hhdet_num!I$124)</f>
        <v>0</v>
      </c>
      <c r="J126" s="156">
        <f>IF(RES_hhdet_fec!J126=0,0,RES_hhdet_fec!J126/0.086*1000000/RES_hhdet_num!J$124)</f>
        <v>0</v>
      </c>
      <c r="K126" s="156">
        <f>IF(RES_hhdet_fec!K126=0,0,RES_hhdet_fec!K126/0.086*1000000/RES_hhdet_num!K$124)</f>
        <v>0</v>
      </c>
      <c r="L126" s="156">
        <f>IF(RES_hhdet_fec!L126=0,0,RES_hhdet_fec!L126/0.086*1000000/RES_hhdet_num!L$124)</f>
        <v>0</v>
      </c>
      <c r="M126" s="156">
        <f>IF(RES_hhdet_fec!M126=0,0,RES_hhdet_fec!M126/0.086*1000000/RES_hhdet_num!M$124)</f>
        <v>0</v>
      </c>
      <c r="N126" s="156">
        <f>IF(RES_hhdet_fec!N126=0,0,RES_hhdet_fec!N126/0.086*1000000/RES_hhdet_num!N$124)</f>
        <v>0</v>
      </c>
      <c r="O126" s="156">
        <f>IF(RES_hhdet_fec!O126=0,0,RES_hhdet_fec!O126/0.086*1000000/RES_hhdet_num!O$124)</f>
        <v>0</v>
      </c>
      <c r="P126" s="156">
        <f>IF(RES_hhdet_fec!P126=0,0,RES_hhdet_fec!P126/0.086*1000000/RES_hhdet_num!P$124)</f>
        <v>0</v>
      </c>
      <c r="Q126" s="156">
        <f>IF(RES_hhdet_fec!Q126=0,0,RES_hhdet_fec!Q126/0.086*1000000/RES_hhdet_num!Q$124)</f>
        <v>0</v>
      </c>
    </row>
    <row r="127" spans="1:17" ht="12" customHeight="1" x14ac:dyDescent="0.25">
      <c r="A127" s="23" t="s">
        <v>60</v>
      </c>
      <c r="B127" s="156">
        <f>IF(RES_hhdet_fec!B127=0,0,RES_hhdet_fec!B127/0.086*1000000/RES_hhdet_num!B$124)</f>
        <v>0</v>
      </c>
      <c r="C127" s="156">
        <f>IF(RES_hhdet_fec!C127=0,0,RES_hhdet_fec!C127/0.086*1000000/RES_hhdet_num!C$124)</f>
        <v>0</v>
      </c>
      <c r="D127" s="156">
        <f>IF(RES_hhdet_fec!D127=0,0,RES_hhdet_fec!D127/0.086*1000000/RES_hhdet_num!D$124)</f>
        <v>0</v>
      </c>
      <c r="E127" s="156">
        <f>IF(RES_hhdet_fec!E127=0,0,RES_hhdet_fec!E127/0.086*1000000/RES_hhdet_num!E$124)</f>
        <v>0</v>
      </c>
      <c r="F127" s="156">
        <f>IF(RES_hhdet_fec!F127=0,0,RES_hhdet_fec!F127/0.086*1000000/RES_hhdet_num!F$124)</f>
        <v>0</v>
      </c>
      <c r="G127" s="156">
        <f>IF(RES_hhdet_fec!G127=0,0,RES_hhdet_fec!G127/0.086*1000000/RES_hhdet_num!G$124)</f>
        <v>0</v>
      </c>
      <c r="H127" s="156">
        <f>IF(RES_hhdet_fec!H127=0,0,RES_hhdet_fec!H127/0.086*1000000/RES_hhdet_num!H$124)</f>
        <v>0</v>
      </c>
      <c r="I127" s="156">
        <f>IF(RES_hhdet_fec!I127=0,0,RES_hhdet_fec!I127/0.086*1000000/RES_hhdet_num!I$124)</f>
        <v>0</v>
      </c>
      <c r="J127" s="156">
        <f>IF(RES_hhdet_fec!J127=0,0,RES_hhdet_fec!J127/0.086*1000000/RES_hhdet_num!J$124)</f>
        <v>0</v>
      </c>
      <c r="K127" s="156">
        <f>IF(RES_hhdet_fec!K127=0,0,RES_hhdet_fec!K127/0.086*1000000/RES_hhdet_num!K$124)</f>
        <v>0</v>
      </c>
      <c r="L127" s="156">
        <f>IF(RES_hhdet_fec!L127=0,0,RES_hhdet_fec!L127/0.086*1000000/RES_hhdet_num!L$124)</f>
        <v>0</v>
      </c>
      <c r="M127" s="156">
        <f>IF(RES_hhdet_fec!M127=0,0,RES_hhdet_fec!M127/0.086*1000000/RES_hhdet_num!M$124)</f>
        <v>0</v>
      </c>
      <c r="N127" s="156">
        <f>IF(RES_hhdet_fec!N127=0,0,RES_hhdet_fec!N127/0.086*1000000/RES_hhdet_num!N$124)</f>
        <v>0</v>
      </c>
      <c r="O127" s="156">
        <f>IF(RES_hhdet_fec!O127=0,0,RES_hhdet_fec!O127/0.086*1000000/RES_hhdet_num!O$124)</f>
        <v>0</v>
      </c>
      <c r="P127" s="156">
        <f>IF(RES_hhdet_fec!P127=0,0,RES_hhdet_fec!P127/0.086*1000000/RES_hhdet_num!P$124)</f>
        <v>0</v>
      </c>
      <c r="Q127" s="156">
        <f>IF(RES_hhdet_fec!Q127=0,0,RES_hhdet_fec!Q127/0.086*1000000/RES_hhdet_num!Q$124)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7">B129</f>
        <v>0</v>
      </c>
      <c r="C128" s="157">
        <f t="shared" si="27"/>
        <v>0</v>
      </c>
      <c r="D128" s="157">
        <f t="shared" si="27"/>
        <v>0</v>
      </c>
      <c r="E128" s="157">
        <f t="shared" si="27"/>
        <v>0</v>
      </c>
      <c r="F128" s="157">
        <f t="shared" si="27"/>
        <v>0</v>
      </c>
      <c r="G128" s="157">
        <f t="shared" si="27"/>
        <v>0</v>
      </c>
      <c r="H128" s="157">
        <f t="shared" si="27"/>
        <v>0</v>
      </c>
      <c r="I128" s="157">
        <f t="shared" si="27"/>
        <v>0</v>
      </c>
      <c r="J128" s="157">
        <f t="shared" si="27"/>
        <v>0</v>
      </c>
      <c r="K128" s="157">
        <f t="shared" si="27"/>
        <v>0</v>
      </c>
      <c r="L128" s="157">
        <f t="shared" si="27"/>
        <v>0</v>
      </c>
      <c r="M128" s="157">
        <f t="shared" si="27"/>
        <v>0</v>
      </c>
      <c r="N128" s="157">
        <f t="shared" si="27"/>
        <v>0</v>
      </c>
      <c r="O128" s="157">
        <f t="shared" si="27"/>
        <v>0</v>
      </c>
      <c r="P128" s="157">
        <f t="shared" si="27"/>
        <v>0</v>
      </c>
      <c r="Q128" s="157">
        <f t="shared" si="27"/>
        <v>0</v>
      </c>
    </row>
    <row r="129" spans="1:17" ht="12" customHeight="1" x14ac:dyDescent="0.25">
      <c r="A129" s="23" t="s">
        <v>60</v>
      </c>
      <c r="B129" s="156">
        <f>IF(RES_hhdet_fec!B129=0,0,RES_hhdet_fec!B129/0.086*1000000/RES_hhdet_num!B$124)</f>
        <v>0</v>
      </c>
      <c r="C129" s="156">
        <f>IF(RES_hhdet_fec!C129=0,0,RES_hhdet_fec!C129/0.086*1000000/RES_hhdet_num!C$124)</f>
        <v>0</v>
      </c>
      <c r="D129" s="156">
        <f>IF(RES_hhdet_fec!D129=0,0,RES_hhdet_fec!D129/0.086*1000000/RES_hhdet_num!D$124)</f>
        <v>0</v>
      </c>
      <c r="E129" s="156">
        <f>IF(RES_hhdet_fec!E129=0,0,RES_hhdet_fec!E129/0.086*1000000/RES_hhdet_num!E$124)</f>
        <v>0</v>
      </c>
      <c r="F129" s="156">
        <f>IF(RES_hhdet_fec!F129=0,0,RES_hhdet_fec!F129/0.086*1000000/RES_hhdet_num!F$124)</f>
        <v>0</v>
      </c>
      <c r="G129" s="156">
        <f>IF(RES_hhdet_fec!G129=0,0,RES_hhdet_fec!G129/0.086*1000000/RES_hhdet_num!G$124)</f>
        <v>0</v>
      </c>
      <c r="H129" s="156">
        <f>IF(RES_hhdet_fec!H129=0,0,RES_hhdet_fec!H129/0.086*1000000/RES_hhdet_num!H$124)</f>
        <v>0</v>
      </c>
      <c r="I129" s="156">
        <f>IF(RES_hhdet_fec!I129=0,0,RES_hhdet_fec!I129/0.086*1000000/RES_hhdet_num!I$124)</f>
        <v>0</v>
      </c>
      <c r="J129" s="156">
        <f>IF(RES_hhdet_fec!J129=0,0,RES_hhdet_fec!J129/0.086*1000000/RES_hhdet_num!J$124)</f>
        <v>0</v>
      </c>
      <c r="K129" s="156">
        <f>IF(RES_hhdet_fec!K129=0,0,RES_hhdet_fec!K129/0.086*1000000/RES_hhdet_num!K$124)</f>
        <v>0</v>
      </c>
      <c r="L129" s="156">
        <f>IF(RES_hhdet_fec!L129=0,0,RES_hhdet_fec!L129/0.086*1000000/RES_hhdet_num!L$124)</f>
        <v>0</v>
      </c>
      <c r="M129" s="156">
        <f>IF(RES_hhdet_fec!M129=0,0,RES_hhdet_fec!M129/0.086*1000000/RES_hhdet_num!M$124)</f>
        <v>0</v>
      </c>
      <c r="N129" s="156">
        <f>IF(RES_hhdet_fec!N129=0,0,RES_hhdet_fec!N129/0.086*1000000/RES_hhdet_num!N$124)</f>
        <v>0</v>
      </c>
      <c r="O129" s="156">
        <f>IF(RES_hhdet_fec!O129=0,0,RES_hhdet_fec!O129/0.086*1000000/RES_hhdet_num!O$124)</f>
        <v>0</v>
      </c>
      <c r="P129" s="156">
        <f>IF(RES_hhdet_fec!P129=0,0,RES_hhdet_fec!P129/0.086*1000000/RES_hhdet_num!P$124)</f>
        <v>0</v>
      </c>
      <c r="Q129" s="156">
        <f>IF(RES_hhdet_fec!Q129=0,0,RES_hhdet_fec!Q129/0.086*1000000/RES_hhdet_num!Q$124)</f>
        <v>0</v>
      </c>
    </row>
    <row r="130" spans="1:17" ht="12" customHeight="1" x14ac:dyDescent="0.25">
      <c r="A130" s="158" t="s">
        <v>63</v>
      </c>
      <c r="B130" s="157">
        <f>IF(RES_hhdet_fec!B130=0,0,RES_hhdet_fec!B130/0.086*1000000/RES_hhdet_num!B$124)</f>
        <v>0</v>
      </c>
      <c r="C130" s="157">
        <f>IF(RES_hhdet_fec!C130=0,0,RES_hhdet_fec!C130/0.086*1000000/RES_hhdet_num!C$124)</f>
        <v>0</v>
      </c>
      <c r="D130" s="157">
        <f>IF(RES_hhdet_fec!D130=0,0,RES_hhdet_fec!D130/0.086*1000000/RES_hhdet_num!D$124)</f>
        <v>0</v>
      </c>
      <c r="E130" s="157">
        <f>IF(RES_hhdet_fec!E130=0,0,RES_hhdet_fec!E130/0.086*1000000/RES_hhdet_num!E$124)</f>
        <v>0</v>
      </c>
      <c r="F130" s="157">
        <f>IF(RES_hhdet_fec!F130=0,0,RES_hhdet_fec!F130/0.086*1000000/RES_hhdet_num!F$124)</f>
        <v>0</v>
      </c>
      <c r="G130" s="157">
        <f>IF(RES_hhdet_fec!G130=0,0,RES_hhdet_fec!G130/0.086*1000000/RES_hhdet_num!G$124)</f>
        <v>0</v>
      </c>
      <c r="H130" s="157">
        <f>IF(RES_hhdet_fec!H130=0,0,RES_hhdet_fec!H130/0.086*1000000/RES_hhdet_num!H$124)</f>
        <v>0</v>
      </c>
      <c r="I130" s="157">
        <f>IF(RES_hhdet_fec!I130=0,0,RES_hhdet_fec!I130/0.086*1000000/RES_hhdet_num!I$124)</f>
        <v>0</v>
      </c>
      <c r="J130" s="157">
        <f>IF(RES_hhdet_fec!J130=0,0,RES_hhdet_fec!J130/0.086*1000000/RES_hhdet_num!J$124)</f>
        <v>0</v>
      </c>
      <c r="K130" s="157">
        <f>IF(RES_hhdet_fec!K130=0,0,RES_hhdet_fec!K130/0.086*1000000/RES_hhdet_num!K$124)</f>
        <v>0</v>
      </c>
      <c r="L130" s="157">
        <f>IF(RES_hhdet_fec!L130=0,0,RES_hhdet_fec!L130/0.086*1000000/RES_hhdet_num!L$124)</f>
        <v>0</v>
      </c>
      <c r="M130" s="157">
        <f>IF(RES_hhdet_fec!M130=0,0,RES_hhdet_fec!M130/0.086*1000000/RES_hhdet_num!M$124)</f>
        <v>0</v>
      </c>
      <c r="N130" s="157">
        <f>IF(RES_hhdet_fec!N130=0,0,RES_hhdet_fec!N130/0.086*1000000/RES_hhdet_num!N$124)</f>
        <v>0</v>
      </c>
      <c r="O130" s="157">
        <f>IF(RES_hhdet_fec!O130=0,0,RES_hhdet_fec!O130/0.086*1000000/RES_hhdet_num!O$124)</f>
        <v>0</v>
      </c>
      <c r="P130" s="157">
        <f>IF(RES_hhdet_fec!P130=0,0,RES_hhdet_fec!P130/0.086*1000000/RES_hhdet_num!P$124)</f>
        <v>0</v>
      </c>
      <c r="Q130" s="157">
        <f>IF(RES_hhdet_fec!Q130=0,0,RES_hhdet_fec!Q130/0.086*1000000/RES_hhdet_num!Q$124)</f>
        <v>0</v>
      </c>
    </row>
    <row r="131" spans="1:17" ht="12" customHeight="1" x14ac:dyDescent="0.25">
      <c r="A131" s="167" t="s">
        <v>148</v>
      </c>
      <c r="B131" s="132">
        <f>IF(RES_hhdet_fec!B131=0,0,RES_hhdet_fec!B131/0.086*1000000/RES_hhdet_num!B131)</f>
        <v>0</v>
      </c>
      <c r="C131" s="132">
        <f>IF(RES_hhdet_fec!C131=0,0,RES_hhdet_fec!C131/0.086*1000000/RES_hhdet_num!C131)</f>
        <v>0</v>
      </c>
      <c r="D131" s="132">
        <f>IF(RES_hhdet_fec!D131=0,0,RES_hhdet_fec!D131/0.086*1000000/RES_hhdet_num!D131)</f>
        <v>0</v>
      </c>
      <c r="E131" s="132">
        <f>IF(RES_hhdet_fec!E131=0,0,RES_hhdet_fec!E131/0.086*1000000/RES_hhdet_num!E131)</f>
        <v>0</v>
      </c>
      <c r="F131" s="132">
        <f>IF(RES_hhdet_fec!F131=0,0,RES_hhdet_fec!F131/0.086*1000000/RES_hhdet_num!F131)</f>
        <v>0</v>
      </c>
      <c r="G131" s="132">
        <f>IF(RES_hhdet_fec!G131=0,0,RES_hhdet_fec!G131/0.086*1000000/RES_hhdet_num!G131)</f>
        <v>0</v>
      </c>
      <c r="H131" s="132">
        <f>IF(RES_hhdet_fec!H131=0,0,RES_hhdet_fec!H131/0.086*1000000/RES_hhdet_num!H131)</f>
        <v>0</v>
      </c>
      <c r="I131" s="132">
        <f>IF(RES_hhdet_fec!I131=0,0,RES_hhdet_fec!I131/0.086*1000000/RES_hhdet_num!I131)</f>
        <v>0</v>
      </c>
      <c r="J131" s="132">
        <f>IF(RES_hhdet_fec!J131=0,0,RES_hhdet_fec!J131/0.086*1000000/RES_hhdet_num!J131)</f>
        <v>0</v>
      </c>
      <c r="K131" s="132">
        <f>IF(RES_hhdet_fec!K131=0,0,RES_hhdet_fec!K131/0.086*1000000/RES_hhdet_num!K131)</f>
        <v>0</v>
      </c>
      <c r="L131" s="132">
        <f>IF(RES_hhdet_fec!L131=0,0,RES_hhdet_fec!L131/0.086*1000000/RES_hhdet_num!L131)</f>
        <v>0</v>
      </c>
      <c r="M131" s="132">
        <f>IF(RES_hhdet_fec!M131=0,0,RES_hhdet_fec!M131/0.086*1000000/RES_hhdet_num!M131)</f>
        <v>0</v>
      </c>
      <c r="N131" s="132">
        <f>IF(RES_hhdet_fec!N131=0,0,RES_hhdet_fec!N131/0.086*1000000/RES_hhdet_num!N131)</f>
        <v>0</v>
      </c>
      <c r="O131" s="132">
        <f>IF(RES_hhdet_fec!O131=0,0,RES_hhdet_fec!O131/0.086*1000000/RES_hhdet_num!O131)</f>
        <v>0</v>
      </c>
      <c r="P131" s="132">
        <f>IF(RES_hhdet_fec!P131=0,0,RES_hhdet_fec!P131/0.086*1000000/RES_hhdet_num!P131)</f>
        <v>0</v>
      </c>
      <c r="Q131" s="132">
        <f>IF(RES_hhdet_fec!Q131=0,0,RES_hhdet_fec!Q131/0.086*1000000/RES_hhdet_num!Q131)</f>
        <v>0</v>
      </c>
    </row>
    <row r="132" spans="1:17" ht="12" customHeight="1" x14ac:dyDescent="0.25">
      <c r="A132" s="167" t="s">
        <v>147</v>
      </c>
      <c r="B132" s="132">
        <f>IF(RES_hhdet_fec!B132=0,0,RES_hhdet_fec!B132/0.086*1000000/RES_hhdet_num!B132)</f>
        <v>0</v>
      </c>
      <c r="C132" s="132">
        <f>IF(RES_hhdet_fec!C132=0,0,RES_hhdet_fec!C132/0.086*1000000/RES_hhdet_num!C132)</f>
        <v>0</v>
      </c>
      <c r="D132" s="132">
        <f>IF(RES_hhdet_fec!D132=0,0,RES_hhdet_fec!D132/0.086*1000000/RES_hhdet_num!D132)</f>
        <v>0</v>
      </c>
      <c r="E132" s="132">
        <f>IF(RES_hhdet_fec!E132=0,0,RES_hhdet_fec!E132/0.086*1000000/RES_hhdet_num!E132)</f>
        <v>0</v>
      </c>
      <c r="F132" s="132">
        <f>IF(RES_hhdet_fec!F132=0,0,RES_hhdet_fec!F132/0.086*1000000/RES_hhdet_num!F132)</f>
        <v>0</v>
      </c>
      <c r="G132" s="132">
        <f>IF(RES_hhdet_fec!G132=0,0,RES_hhdet_fec!G132/0.086*1000000/RES_hhdet_num!G132)</f>
        <v>0</v>
      </c>
      <c r="H132" s="132">
        <f>IF(RES_hhdet_fec!H132=0,0,RES_hhdet_fec!H132/0.086*1000000/RES_hhdet_num!H132)</f>
        <v>0</v>
      </c>
      <c r="I132" s="132">
        <f>IF(RES_hhdet_fec!I132=0,0,RES_hhdet_fec!I132/0.086*1000000/RES_hhdet_num!I132)</f>
        <v>0</v>
      </c>
      <c r="J132" s="132">
        <f>IF(RES_hhdet_fec!J132=0,0,RES_hhdet_fec!J132/0.086*1000000/RES_hhdet_num!J132)</f>
        <v>0</v>
      </c>
      <c r="K132" s="132">
        <f>IF(RES_hhdet_fec!K132=0,0,RES_hhdet_fec!K132/0.086*1000000/RES_hhdet_num!K132)</f>
        <v>0</v>
      </c>
      <c r="L132" s="132">
        <f>IF(RES_hhdet_fec!L132=0,0,RES_hhdet_fec!L132/0.086*1000000/RES_hhdet_num!L132)</f>
        <v>0</v>
      </c>
      <c r="M132" s="132">
        <f>IF(RES_hhdet_fec!M132=0,0,RES_hhdet_fec!M132/0.086*1000000/RES_hhdet_num!M132)</f>
        <v>0</v>
      </c>
      <c r="N132" s="132">
        <f>IF(RES_hhdet_fec!N132=0,0,RES_hhdet_fec!N132/0.086*1000000/RES_hhdet_num!N132)</f>
        <v>0</v>
      </c>
      <c r="O132" s="132">
        <f>IF(RES_hhdet_fec!O132=0,0,RES_hhdet_fec!O132/0.086*1000000/RES_hhdet_num!O132)</f>
        <v>0</v>
      </c>
      <c r="P132" s="132">
        <f>IF(RES_hhdet_fec!P132=0,0,RES_hhdet_fec!P132/0.086*1000000/RES_hhdet_num!P132)</f>
        <v>0</v>
      </c>
      <c r="Q132" s="132">
        <f>IF(RES_hhdet_fec!Q132=0,0,RES_hhdet_fec!Q132/0.086*1000000/RES_hhdet_num!Q132)</f>
        <v>0</v>
      </c>
    </row>
    <row r="133" spans="1:17" ht="12" customHeight="1" x14ac:dyDescent="0.25">
      <c r="A133" s="166" t="s">
        <v>61</v>
      </c>
      <c r="B133" s="165">
        <f>IF(RES_hhdet_fec!B133=0,0,RES_hhdet_fec!B133/0.086*1000000/RES_hhdet_num!B132)</f>
        <v>0</v>
      </c>
      <c r="C133" s="165">
        <f>IF(RES_hhdet_fec!C133=0,0,RES_hhdet_fec!C133/0.086*1000000/RES_hhdet_num!C132)</f>
        <v>0</v>
      </c>
      <c r="D133" s="165">
        <f>IF(RES_hhdet_fec!D133=0,0,RES_hhdet_fec!D133/0.086*1000000/RES_hhdet_num!D132)</f>
        <v>0</v>
      </c>
      <c r="E133" s="165">
        <f>IF(RES_hhdet_fec!E133=0,0,RES_hhdet_fec!E133/0.086*1000000/RES_hhdet_num!E132)</f>
        <v>0</v>
      </c>
      <c r="F133" s="165">
        <f>IF(RES_hhdet_fec!F133=0,0,RES_hhdet_fec!F133/0.086*1000000/RES_hhdet_num!F132)</f>
        <v>0</v>
      </c>
      <c r="G133" s="165">
        <f>IF(RES_hhdet_fec!G133=0,0,RES_hhdet_fec!G133/0.086*1000000/RES_hhdet_num!G132)</f>
        <v>0</v>
      </c>
      <c r="H133" s="165">
        <f>IF(RES_hhdet_fec!H133=0,0,RES_hhdet_fec!H133/0.086*1000000/RES_hhdet_num!H132)</f>
        <v>0</v>
      </c>
      <c r="I133" s="165">
        <f>IF(RES_hhdet_fec!I133=0,0,RES_hhdet_fec!I133/0.086*1000000/RES_hhdet_num!I132)</f>
        <v>0</v>
      </c>
      <c r="J133" s="165">
        <f>IF(RES_hhdet_fec!J133=0,0,RES_hhdet_fec!J133/0.086*1000000/RES_hhdet_num!J132)</f>
        <v>0</v>
      </c>
      <c r="K133" s="165">
        <f>IF(RES_hhdet_fec!K133=0,0,RES_hhdet_fec!K133/0.086*1000000/RES_hhdet_num!K132)</f>
        <v>0</v>
      </c>
      <c r="L133" s="165">
        <f>IF(RES_hhdet_fec!L133=0,0,RES_hhdet_fec!L133/0.086*1000000/RES_hhdet_num!L132)</f>
        <v>0</v>
      </c>
      <c r="M133" s="165">
        <f>IF(RES_hhdet_fec!M133=0,0,RES_hhdet_fec!M133/0.086*1000000/RES_hhdet_num!M132)</f>
        <v>0</v>
      </c>
      <c r="N133" s="165">
        <f>IF(RES_hhdet_fec!N133=0,0,RES_hhdet_fec!N133/0.086*1000000/RES_hhdet_num!N132)</f>
        <v>0</v>
      </c>
      <c r="O133" s="165">
        <f>IF(RES_hhdet_fec!O133=0,0,RES_hhdet_fec!O133/0.086*1000000/RES_hhdet_num!O132)</f>
        <v>0</v>
      </c>
      <c r="P133" s="165">
        <f>IF(RES_hhdet_fec!P133=0,0,RES_hhdet_fec!P133/0.086*1000000/RES_hhdet_num!P132)</f>
        <v>0</v>
      </c>
      <c r="Q133" s="165">
        <f>IF(RES_hhdet_fec!Q133=0,0,RES_hhdet_fec!Q133/0.086*1000000/RES_hhdet_num!Q132)</f>
        <v>0</v>
      </c>
    </row>
    <row r="134" spans="1:17" ht="12" customHeight="1" x14ac:dyDescent="0.25">
      <c r="A134" s="147" t="s">
        <v>59</v>
      </c>
      <c r="B134" s="164">
        <f>IF(RES_hhdet_fec!B134=0,0,RES_hhdet_fec!B134/0.086*1000000/RES_hhdet_num!B132)</f>
        <v>0</v>
      </c>
      <c r="C134" s="164">
        <f>IF(RES_hhdet_fec!C134=0,0,RES_hhdet_fec!C134/0.086*1000000/RES_hhdet_num!C132)</f>
        <v>0</v>
      </c>
      <c r="D134" s="164">
        <f>IF(RES_hhdet_fec!D134=0,0,RES_hhdet_fec!D134/0.086*1000000/RES_hhdet_num!D132)</f>
        <v>0</v>
      </c>
      <c r="E134" s="164">
        <f>IF(RES_hhdet_fec!E134=0,0,RES_hhdet_fec!E134/0.086*1000000/RES_hhdet_num!E132)</f>
        <v>0</v>
      </c>
      <c r="F134" s="164">
        <f>IF(RES_hhdet_fec!F134=0,0,RES_hhdet_fec!F134/0.086*1000000/RES_hhdet_num!F132)</f>
        <v>0</v>
      </c>
      <c r="G134" s="164">
        <f>IF(RES_hhdet_fec!G134=0,0,RES_hhdet_fec!G134/0.086*1000000/RES_hhdet_num!G132)</f>
        <v>0</v>
      </c>
      <c r="H134" s="164">
        <f>IF(RES_hhdet_fec!H134=0,0,RES_hhdet_fec!H134/0.086*1000000/RES_hhdet_num!H132)</f>
        <v>0</v>
      </c>
      <c r="I134" s="164">
        <f>IF(RES_hhdet_fec!I134=0,0,RES_hhdet_fec!I134/0.086*1000000/RES_hhdet_num!I132)</f>
        <v>0</v>
      </c>
      <c r="J134" s="164">
        <f>IF(RES_hhdet_fec!J134=0,0,RES_hhdet_fec!J134/0.086*1000000/RES_hhdet_num!J132)</f>
        <v>0</v>
      </c>
      <c r="K134" s="164">
        <f>IF(RES_hhdet_fec!K134=0,0,RES_hhdet_fec!K134/0.086*1000000/RES_hhdet_num!K132)</f>
        <v>0</v>
      </c>
      <c r="L134" s="164">
        <f>IF(RES_hhdet_fec!L134=0,0,RES_hhdet_fec!L134/0.086*1000000/RES_hhdet_num!L132)</f>
        <v>0</v>
      </c>
      <c r="M134" s="164">
        <f>IF(RES_hhdet_fec!M134=0,0,RES_hhdet_fec!M134/0.086*1000000/RES_hhdet_num!M132)</f>
        <v>0</v>
      </c>
      <c r="N134" s="164">
        <f>IF(RES_hhdet_fec!N134=0,0,RES_hhdet_fec!N134/0.086*1000000/RES_hhdet_num!N132)</f>
        <v>0</v>
      </c>
      <c r="O134" s="164">
        <f>IF(RES_hhdet_fec!O134=0,0,RES_hhdet_fec!O134/0.086*1000000/RES_hhdet_num!O132)</f>
        <v>0</v>
      </c>
      <c r="P134" s="164">
        <f>IF(RES_hhdet_fec!P134=0,0,RES_hhdet_fec!P134/0.086*1000000/RES_hhdet_num!P132)</f>
        <v>0</v>
      </c>
      <c r="Q134" s="164">
        <f>IF(RES_hhdet_fec!Q134=0,0,RES_hhdet_fec!Q134/0.086*1000000/RES_hhdet_num!Q132)</f>
        <v>0</v>
      </c>
    </row>
    <row r="135" spans="1:17" ht="12" customHeight="1" x14ac:dyDescent="0.25">
      <c r="A135" s="163" t="s">
        <v>142</v>
      </c>
      <c r="B135" s="162">
        <f>IF(RES_hhdet_fec!B135=0,0,RES_hhdet_fec!B135/0.086*1000000/RES_hhdet_num!B135)</f>
        <v>0</v>
      </c>
      <c r="C135" s="162">
        <f>IF(RES_hhdet_fec!C135=0,0,RES_hhdet_fec!C135/0.086*1000000/RES_hhdet_num!C135)</f>
        <v>0</v>
      </c>
      <c r="D135" s="162">
        <f>IF(RES_hhdet_fec!D135=0,0,RES_hhdet_fec!D135/0.086*1000000/RES_hhdet_num!D135)</f>
        <v>0</v>
      </c>
      <c r="E135" s="162">
        <f>IF(RES_hhdet_fec!E135=0,0,RES_hhdet_fec!E135/0.086*1000000/RES_hhdet_num!E135)</f>
        <v>0</v>
      </c>
      <c r="F135" s="162">
        <f>IF(RES_hhdet_fec!F135=0,0,RES_hhdet_fec!F135/0.086*1000000/RES_hhdet_num!F135)</f>
        <v>0</v>
      </c>
      <c r="G135" s="162">
        <f>IF(RES_hhdet_fec!G135=0,0,RES_hhdet_fec!G135/0.086*1000000/RES_hhdet_num!G135)</f>
        <v>0</v>
      </c>
      <c r="H135" s="162">
        <f>IF(RES_hhdet_fec!H135=0,0,RES_hhdet_fec!H135/0.086*1000000/RES_hhdet_num!H135)</f>
        <v>0</v>
      </c>
      <c r="I135" s="162">
        <f>IF(RES_hhdet_fec!I135=0,0,RES_hhdet_fec!I135/0.086*1000000/RES_hhdet_num!I135)</f>
        <v>0</v>
      </c>
      <c r="J135" s="162">
        <f>IF(RES_hhdet_fec!J135=0,0,RES_hhdet_fec!J135/0.086*1000000/RES_hhdet_num!J135)</f>
        <v>0</v>
      </c>
      <c r="K135" s="162">
        <f>IF(RES_hhdet_fec!K135=0,0,RES_hhdet_fec!K135/0.086*1000000/RES_hhdet_num!K135)</f>
        <v>0</v>
      </c>
      <c r="L135" s="162">
        <f>IF(RES_hhdet_fec!L135=0,0,RES_hhdet_fec!L135/0.086*1000000/RES_hhdet_num!L135)</f>
        <v>0</v>
      </c>
      <c r="M135" s="162">
        <f>IF(RES_hhdet_fec!M135=0,0,RES_hhdet_fec!M135/0.086*1000000/RES_hhdet_num!M135)</f>
        <v>0</v>
      </c>
      <c r="N135" s="162">
        <f>IF(RES_hhdet_fec!N135=0,0,RES_hhdet_fec!N135/0.086*1000000/RES_hhdet_num!N135)</f>
        <v>0</v>
      </c>
      <c r="O135" s="162">
        <f>IF(RES_hhdet_fec!O135=0,0,RES_hhdet_fec!O135/0.086*1000000/RES_hhdet_num!O135)</f>
        <v>0</v>
      </c>
      <c r="P135" s="162">
        <f>IF(RES_hhdet_fec!P135=0,0,RES_hhdet_fec!P135/0.086*1000000/RES_hhdet_num!P135)</f>
        <v>0</v>
      </c>
      <c r="Q135" s="162">
        <f>IF(RES_hhdet_fec!Q135=0,0,RES_hhdet_fec!Q135/0.086*1000000/RES_hhdet_num!Q135)</f>
        <v>0</v>
      </c>
    </row>
    <row r="136" spans="1:17" ht="12" customHeight="1" x14ac:dyDescent="0.25">
      <c r="A136" s="161" t="s">
        <v>141</v>
      </c>
      <c r="B136" s="160">
        <f>IF(RES_hhdet_fec!B136=0,0,RES_hhdet_fec!B136/0.086*1000000/RES_hhdet_num!B136)</f>
        <v>0</v>
      </c>
      <c r="C136" s="160">
        <f>IF(RES_hhdet_fec!C136=0,0,RES_hhdet_fec!C136/0.086*1000000/RES_hhdet_num!C136)</f>
        <v>0</v>
      </c>
      <c r="D136" s="160">
        <f>IF(RES_hhdet_fec!D136=0,0,RES_hhdet_fec!D136/0.086*1000000/RES_hhdet_num!D136)</f>
        <v>0</v>
      </c>
      <c r="E136" s="160">
        <f>IF(RES_hhdet_fec!E136=0,0,RES_hhdet_fec!E136/0.086*1000000/RES_hhdet_num!E136)</f>
        <v>0</v>
      </c>
      <c r="F136" s="160">
        <f>IF(RES_hhdet_fec!F136=0,0,RES_hhdet_fec!F136/0.086*1000000/RES_hhdet_num!F136)</f>
        <v>0</v>
      </c>
      <c r="G136" s="160">
        <f>IF(RES_hhdet_fec!G136=0,0,RES_hhdet_fec!G136/0.086*1000000/RES_hhdet_num!G136)</f>
        <v>0</v>
      </c>
      <c r="H136" s="160">
        <f>IF(RES_hhdet_fec!H136=0,0,RES_hhdet_fec!H136/0.086*1000000/RES_hhdet_num!H136)</f>
        <v>0</v>
      </c>
      <c r="I136" s="160">
        <f>IF(RES_hhdet_fec!I136=0,0,RES_hhdet_fec!I136/0.086*1000000/RES_hhdet_num!I136)</f>
        <v>0</v>
      </c>
      <c r="J136" s="160">
        <f>IF(RES_hhdet_fec!J136=0,0,RES_hhdet_fec!J136/0.086*1000000/RES_hhdet_num!J136)</f>
        <v>0</v>
      </c>
      <c r="K136" s="160">
        <f>IF(RES_hhdet_fec!K136=0,0,RES_hhdet_fec!K136/0.086*1000000/RES_hhdet_num!K136)</f>
        <v>0</v>
      </c>
      <c r="L136" s="160">
        <f>IF(RES_hhdet_fec!L136=0,0,RES_hhdet_fec!L136/0.086*1000000/RES_hhdet_num!L136)</f>
        <v>0</v>
      </c>
      <c r="M136" s="160">
        <f>IF(RES_hhdet_fec!M136=0,0,RES_hhdet_fec!M136/0.086*1000000/RES_hhdet_num!M136)</f>
        <v>0</v>
      </c>
      <c r="N136" s="160">
        <f>IF(RES_hhdet_fec!N136=0,0,RES_hhdet_fec!N136/0.086*1000000/RES_hhdet_num!N136)</f>
        <v>0</v>
      </c>
      <c r="O136" s="160">
        <f>IF(RES_hhdet_fec!O136=0,0,RES_hhdet_fec!O136/0.086*1000000/RES_hhdet_num!O136)</f>
        <v>0</v>
      </c>
      <c r="P136" s="160">
        <f>IF(RES_hhdet_fec!P136=0,0,RES_hhdet_fec!P136/0.086*1000000/RES_hhdet_num!P136)</f>
        <v>0</v>
      </c>
      <c r="Q136" s="160">
        <f>IF(RES_hhdet_fec!Q136=0,0,RES_hhdet_fec!Q136/0.086*1000000/RES_hhdet_num!Q136)</f>
        <v>0</v>
      </c>
    </row>
    <row r="137" spans="1:17" ht="12" customHeight="1" x14ac:dyDescent="0.25">
      <c r="A137" s="148" t="s">
        <v>60</v>
      </c>
      <c r="B137" s="156">
        <f>IF(RES_hhdet_fec!B137=0,0,RES_hhdet_fec!B137/0.086*1000000/RES_hhdet_num!B136)</f>
        <v>0</v>
      </c>
      <c r="C137" s="156">
        <f>IF(RES_hhdet_fec!C137=0,0,RES_hhdet_fec!C137/0.086*1000000/RES_hhdet_num!C136)</f>
        <v>0</v>
      </c>
      <c r="D137" s="156">
        <f>IF(RES_hhdet_fec!D137=0,0,RES_hhdet_fec!D137/0.086*1000000/RES_hhdet_num!D136)</f>
        <v>0</v>
      </c>
      <c r="E137" s="156">
        <f>IF(RES_hhdet_fec!E137=0,0,RES_hhdet_fec!E137/0.086*1000000/RES_hhdet_num!E136)</f>
        <v>0</v>
      </c>
      <c r="F137" s="156">
        <f>IF(RES_hhdet_fec!F137=0,0,RES_hhdet_fec!F137/0.086*1000000/RES_hhdet_num!F136)</f>
        <v>0</v>
      </c>
      <c r="G137" s="156">
        <f>IF(RES_hhdet_fec!G137=0,0,RES_hhdet_fec!G137/0.086*1000000/RES_hhdet_num!G136)</f>
        <v>0</v>
      </c>
      <c r="H137" s="156">
        <f>IF(RES_hhdet_fec!H137=0,0,RES_hhdet_fec!H137/0.086*1000000/RES_hhdet_num!H136)</f>
        <v>0</v>
      </c>
      <c r="I137" s="156">
        <f>IF(RES_hhdet_fec!I137=0,0,RES_hhdet_fec!I137/0.086*1000000/RES_hhdet_num!I136)</f>
        <v>0</v>
      </c>
      <c r="J137" s="156">
        <f>IF(RES_hhdet_fec!J137=0,0,RES_hhdet_fec!J137/0.086*1000000/RES_hhdet_num!J136)</f>
        <v>0</v>
      </c>
      <c r="K137" s="156">
        <f>IF(RES_hhdet_fec!K137=0,0,RES_hhdet_fec!K137/0.086*1000000/RES_hhdet_num!K136)</f>
        <v>0</v>
      </c>
      <c r="L137" s="156">
        <f>IF(RES_hhdet_fec!L137=0,0,RES_hhdet_fec!L137/0.086*1000000/RES_hhdet_num!L136)</f>
        <v>0</v>
      </c>
      <c r="M137" s="156">
        <f>IF(RES_hhdet_fec!M137=0,0,RES_hhdet_fec!M137/0.086*1000000/RES_hhdet_num!M136)</f>
        <v>0</v>
      </c>
      <c r="N137" s="156">
        <f>IF(RES_hhdet_fec!N137=0,0,RES_hhdet_fec!N137/0.086*1000000/RES_hhdet_num!N136)</f>
        <v>0</v>
      </c>
      <c r="O137" s="156">
        <f>IF(RES_hhdet_fec!O137=0,0,RES_hhdet_fec!O137/0.086*1000000/RES_hhdet_num!O136)</f>
        <v>0</v>
      </c>
      <c r="P137" s="156">
        <f>IF(RES_hhdet_fec!P137=0,0,RES_hhdet_fec!P137/0.086*1000000/RES_hhdet_num!P136)</f>
        <v>0</v>
      </c>
      <c r="Q137" s="156">
        <f>IF(RES_hhdet_fec!Q137=0,0,RES_hhdet_fec!Q137/0.086*1000000/RES_hhdet_num!Q136)</f>
        <v>0</v>
      </c>
    </row>
    <row r="138" spans="1:17" ht="12" customHeight="1" x14ac:dyDescent="0.25">
      <c r="A138" s="148" t="s">
        <v>59</v>
      </c>
      <c r="B138" s="156">
        <f>IF(RES_hhdet_fec!B138=0,0,RES_hhdet_fec!B138/0.086*1000000/RES_hhdet_num!B136)</f>
        <v>0</v>
      </c>
      <c r="C138" s="156">
        <f>IF(RES_hhdet_fec!C138=0,0,RES_hhdet_fec!C138/0.086*1000000/RES_hhdet_num!C136)</f>
        <v>0</v>
      </c>
      <c r="D138" s="156">
        <f>IF(RES_hhdet_fec!D138=0,0,RES_hhdet_fec!D138/0.086*1000000/RES_hhdet_num!D136)</f>
        <v>0</v>
      </c>
      <c r="E138" s="156">
        <f>IF(RES_hhdet_fec!E138=0,0,RES_hhdet_fec!E138/0.086*1000000/RES_hhdet_num!E136)</f>
        <v>0</v>
      </c>
      <c r="F138" s="156">
        <f>IF(RES_hhdet_fec!F138=0,0,RES_hhdet_fec!F138/0.086*1000000/RES_hhdet_num!F136)</f>
        <v>0</v>
      </c>
      <c r="G138" s="156">
        <f>IF(RES_hhdet_fec!G138=0,0,RES_hhdet_fec!G138/0.086*1000000/RES_hhdet_num!G136)</f>
        <v>0</v>
      </c>
      <c r="H138" s="156">
        <f>IF(RES_hhdet_fec!H138=0,0,RES_hhdet_fec!H138/0.086*1000000/RES_hhdet_num!H136)</f>
        <v>0</v>
      </c>
      <c r="I138" s="156">
        <f>IF(RES_hhdet_fec!I138=0,0,RES_hhdet_fec!I138/0.086*1000000/RES_hhdet_num!I136)</f>
        <v>0</v>
      </c>
      <c r="J138" s="156">
        <f>IF(RES_hhdet_fec!J138=0,0,RES_hhdet_fec!J138/0.086*1000000/RES_hhdet_num!J136)</f>
        <v>0</v>
      </c>
      <c r="K138" s="156">
        <f>IF(RES_hhdet_fec!K138=0,0,RES_hhdet_fec!K138/0.086*1000000/RES_hhdet_num!K136)</f>
        <v>0</v>
      </c>
      <c r="L138" s="156">
        <f>IF(RES_hhdet_fec!L138=0,0,RES_hhdet_fec!L138/0.086*1000000/RES_hhdet_num!L136)</f>
        <v>0</v>
      </c>
      <c r="M138" s="156">
        <f>IF(RES_hhdet_fec!M138=0,0,RES_hhdet_fec!M138/0.086*1000000/RES_hhdet_num!M136)</f>
        <v>0</v>
      </c>
      <c r="N138" s="156">
        <f>IF(RES_hhdet_fec!N138=0,0,RES_hhdet_fec!N138/0.086*1000000/RES_hhdet_num!N136)</f>
        <v>0</v>
      </c>
      <c r="O138" s="156">
        <f>IF(RES_hhdet_fec!O138=0,0,RES_hhdet_fec!O138/0.086*1000000/RES_hhdet_num!O136)</f>
        <v>0</v>
      </c>
      <c r="P138" s="156">
        <f>IF(RES_hhdet_fec!P138=0,0,RES_hhdet_fec!P138/0.086*1000000/RES_hhdet_num!P136)</f>
        <v>0</v>
      </c>
      <c r="Q138" s="156">
        <f>IF(RES_hhdet_fec!Q138=0,0,RES_hhdet_fec!Q138/0.086*1000000/RES_hhdet_num!Q136)</f>
        <v>0</v>
      </c>
    </row>
    <row r="139" spans="1:17" ht="12" customHeight="1" x14ac:dyDescent="0.25">
      <c r="A139" s="158" t="s">
        <v>62</v>
      </c>
      <c r="B139" s="157">
        <f>IF(RES_hhdet_fec!B139=0,0,RES_hhdet_fec!B139/0.086*1000000/RES_hhdet_num!B$124)</f>
        <v>0</v>
      </c>
      <c r="C139" s="157">
        <f>IF(RES_hhdet_fec!C139=0,0,RES_hhdet_fec!C139/0.086*1000000/RES_hhdet_num!C$124)</f>
        <v>0</v>
      </c>
      <c r="D139" s="157">
        <f>IF(RES_hhdet_fec!D139=0,0,RES_hhdet_fec!D139/0.086*1000000/RES_hhdet_num!D$124)</f>
        <v>0</v>
      </c>
      <c r="E139" s="157">
        <f>IF(RES_hhdet_fec!E139=0,0,RES_hhdet_fec!E139/0.086*1000000/RES_hhdet_num!E$124)</f>
        <v>0</v>
      </c>
      <c r="F139" s="157">
        <f>IF(RES_hhdet_fec!F139=0,0,RES_hhdet_fec!F139/0.086*1000000/RES_hhdet_num!F$124)</f>
        <v>0</v>
      </c>
      <c r="G139" s="157">
        <f>IF(RES_hhdet_fec!G139=0,0,RES_hhdet_fec!G139/0.086*1000000/RES_hhdet_num!G$124)</f>
        <v>0</v>
      </c>
      <c r="H139" s="157">
        <f>IF(RES_hhdet_fec!H139=0,0,RES_hhdet_fec!H139/0.086*1000000/RES_hhdet_num!H$124)</f>
        <v>0</v>
      </c>
      <c r="I139" s="157">
        <f>IF(RES_hhdet_fec!I139=0,0,RES_hhdet_fec!I139/0.086*1000000/RES_hhdet_num!I$124)</f>
        <v>0</v>
      </c>
      <c r="J139" s="157">
        <f>IF(RES_hhdet_fec!J139=0,0,RES_hhdet_fec!J139/0.086*1000000/RES_hhdet_num!J$124)</f>
        <v>0</v>
      </c>
      <c r="K139" s="157">
        <f>IF(RES_hhdet_fec!K139=0,0,RES_hhdet_fec!K139/0.086*1000000/RES_hhdet_num!K$124)</f>
        <v>0</v>
      </c>
      <c r="L139" s="157">
        <f>IF(RES_hhdet_fec!L139=0,0,RES_hhdet_fec!L139/0.086*1000000/RES_hhdet_num!L$124)</f>
        <v>0</v>
      </c>
      <c r="M139" s="157">
        <f>IF(RES_hhdet_fec!M139=0,0,RES_hhdet_fec!M139/0.086*1000000/RES_hhdet_num!M$124)</f>
        <v>0</v>
      </c>
      <c r="N139" s="157">
        <f>IF(RES_hhdet_fec!N139=0,0,RES_hhdet_fec!N139/0.086*1000000/RES_hhdet_num!N$124)</f>
        <v>0</v>
      </c>
      <c r="O139" s="157">
        <f>IF(RES_hhdet_fec!O139=0,0,RES_hhdet_fec!O139/0.086*1000000/RES_hhdet_num!O$124)</f>
        <v>0</v>
      </c>
      <c r="P139" s="157">
        <f>IF(RES_hhdet_fec!P139=0,0,RES_hhdet_fec!P139/0.086*1000000/RES_hhdet_num!P$124)</f>
        <v>0</v>
      </c>
      <c r="Q139" s="157">
        <f>IF(RES_hhdet_fec!Q139=0,0,RES_hhdet_fec!Q139/0.086*1000000/RES_hhdet_num!Q$124)</f>
        <v>0</v>
      </c>
    </row>
    <row r="140" spans="1:17" ht="12" customHeight="1" x14ac:dyDescent="0.25">
      <c r="A140" s="23" t="s">
        <v>57</v>
      </c>
      <c r="B140" s="156">
        <f>IF(RES_hhdet_fec!B140=0,0,RES_hhdet_fec!B140/0.086*1000000/RES_hhdet_num!B140)</f>
        <v>0</v>
      </c>
      <c r="C140" s="156">
        <f>IF(RES_hhdet_fec!C140=0,0,RES_hhdet_fec!C140/0.086*1000000/RES_hhdet_num!C140)</f>
        <v>0</v>
      </c>
      <c r="D140" s="156">
        <f>IF(RES_hhdet_fec!D140=0,0,RES_hhdet_fec!D140/0.086*1000000/RES_hhdet_num!D140)</f>
        <v>0</v>
      </c>
      <c r="E140" s="156">
        <f>IF(RES_hhdet_fec!E140=0,0,RES_hhdet_fec!E140/0.086*1000000/RES_hhdet_num!E140)</f>
        <v>0</v>
      </c>
      <c r="F140" s="156">
        <f>IF(RES_hhdet_fec!F140=0,0,RES_hhdet_fec!F140/0.086*1000000/RES_hhdet_num!F140)</f>
        <v>0</v>
      </c>
      <c r="G140" s="156">
        <f>IF(RES_hhdet_fec!G140=0,0,RES_hhdet_fec!G140/0.086*1000000/RES_hhdet_num!G140)</f>
        <v>0</v>
      </c>
      <c r="H140" s="156">
        <f>IF(RES_hhdet_fec!H140=0,0,RES_hhdet_fec!H140/0.086*1000000/RES_hhdet_num!H140)</f>
        <v>0</v>
      </c>
      <c r="I140" s="156">
        <f>IF(RES_hhdet_fec!I140=0,0,RES_hhdet_fec!I140/0.086*1000000/RES_hhdet_num!I140)</f>
        <v>0</v>
      </c>
      <c r="J140" s="156">
        <f>IF(RES_hhdet_fec!J140=0,0,RES_hhdet_fec!J140/0.086*1000000/RES_hhdet_num!J140)</f>
        <v>0</v>
      </c>
      <c r="K140" s="156">
        <f>IF(RES_hhdet_fec!K140=0,0,RES_hhdet_fec!K140/0.086*1000000/RES_hhdet_num!K140)</f>
        <v>0</v>
      </c>
      <c r="L140" s="156">
        <f>IF(RES_hhdet_fec!L140=0,0,RES_hhdet_fec!L140/0.086*1000000/RES_hhdet_num!L140)</f>
        <v>0</v>
      </c>
      <c r="M140" s="156">
        <f>IF(RES_hhdet_fec!M140=0,0,RES_hhdet_fec!M140/0.086*1000000/RES_hhdet_num!M140)</f>
        <v>0</v>
      </c>
      <c r="N140" s="156">
        <f>IF(RES_hhdet_fec!N140=0,0,RES_hhdet_fec!N140/0.086*1000000/RES_hhdet_num!N140)</f>
        <v>0</v>
      </c>
      <c r="O140" s="156">
        <f>IF(RES_hhdet_fec!O140=0,0,RES_hhdet_fec!O140/0.086*1000000/RES_hhdet_num!O140)</f>
        <v>0</v>
      </c>
      <c r="P140" s="156">
        <f>IF(RES_hhdet_fec!P140=0,0,RES_hhdet_fec!P140/0.086*1000000/RES_hhdet_num!P140)</f>
        <v>0</v>
      </c>
      <c r="Q140" s="156">
        <f>IF(RES_hhdet_fec!Q140=0,0,RES_hhdet_fec!Q140/0.086*1000000/RES_hhdet_num!Q140)</f>
        <v>0</v>
      </c>
    </row>
    <row r="141" spans="1:17" ht="12" customHeight="1" x14ac:dyDescent="0.25">
      <c r="A141" s="29" t="s">
        <v>140</v>
      </c>
      <c r="B141" s="57">
        <f>IF(RES_hhdet_fec!B141=0,0,RES_hhdet_fec!B141/0.086*1000000/RES_hhdet_num!B141)</f>
        <v>0</v>
      </c>
      <c r="C141" s="57">
        <f>IF(RES_hhdet_fec!C141=0,0,RES_hhdet_fec!C141/0.086*1000000/RES_hhdet_num!C141)</f>
        <v>0</v>
      </c>
      <c r="D141" s="57">
        <f>IF(RES_hhdet_fec!D141=0,0,RES_hhdet_fec!D141/0.086*1000000/RES_hhdet_num!D141)</f>
        <v>0</v>
      </c>
      <c r="E141" s="57">
        <f>IF(RES_hhdet_fec!E141=0,0,RES_hhdet_fec!E141/0.086*1000000/RES_hhdet_num!E141)</f>
        <v>0</v>
      </c>
      <c r="F141" s="57">
        <f>IF(RES_hhdet_fec!F141=0,0,RES_hhdet_fec!F141/0.086*1000000/RES_hhdet_num!F141)</f>
        <v>0</v>
      </c>
      <c r="G141" s="57">
        <f>IF(RES_hhdet_fec!G141=0,0,RES_hhdet_fec!G141/0.086*1000000/RES_hhdet_num!G141)</f>
        <v>0</v>
      </c>
      <c r="H141" s="57">
        <f>IF(RES_hhdet_fec!H141=0,0,RES_hhdet_fec!H141/0.086*1000000/RES_hhdet_num!H141)</f>
        <v>0</v>
      </c>
      <c r="I141" s="57">
        <f>IF(RES_hhdet_fec!I141=0,0,RES_hhdet_fec!I141/0.086*1000000/RES_hhdet_num!I141)</f>
        <v>0</v>
      </c>
      <c r="J141" s="57">
        <f>IF(RES_hhdet_fec!J141=0,0,RES_hhdet_fec!J141/0.086*1000000/RES_hhdet_num!J141)</f>
        <v>0</v>
      </c>
      <c r="K141" s="57">
        <f>IF(RES_hhdet_fec!K141=0,0,RES_hhdet_fec!K141/0.086*1000000/RES_hhdet_num!K141)</f>
        <v>0</v>
      </c>
      <c r="L141" s="57">
        <f>IF(RES_hhdet_fec!L141=0,0,RES_hhdet_fec!L141/0.086*1000000/RES_hhdet_num!L141)</f>
        <v>0</v>
      </c>
      <c r="M141" s="57">
        <f>IF(RES_hhdet_fec!M141=0,0,RES_hhdet_fec!M141/0.086*1000000/RES_hhdet_num!M141)</f>
        <v>0</v>
      </c>
      <c r="N141" s="57">
        <f>IF(RES_hhdet_fec!N141=0,0,RES_hhdet_fec!N141/0.086*1000000/RES_hhdet_num!N141)</f>
        <v>0</v>
      </c>
      <c r="O141" s="57">
        <f>IF(RES_hhdet_fec!O141=0,0,RES_hhdet_fec!O141/0.086*1000000/RES_hhdet_num!O141)</f>
        <v>0</v>
      </c>
      <c r="P141" s="57">
        <f>IF(RES_hhdet_fec!P141=0,0,RES_hhdet_fec!P141/0.086*1000000/RES_hhdet_num!P141)</f>
        <v>0</v>
      </c>
      <c r="Q141" s="57">
        <f>IF(RES_hhdet_fec!Q141=0,0,RES_hhdet_fec!Q141/0.086*1000000/RES_hhdet_num!Q141)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13434.209335579768</v>
      </c>
      <c r="C143" s="168">
        <f t="shared" ref="C143:Q143" si="28">SUM(C144,C146,C148,C157)</f>
        <v>13698.738832257974</v>
      </c>
      <c r="D143" s="168">
        <f t="shared" si="28"/>
        <v>12953.841441151062</v>
      </c>
      <c r="E143" s="168">
        <f t="shared" si="28"/>
        <v>12972.499923631216</v>
      </c>
      <c r="F143" s="168">
        <f t="shared" si="28"/>
        <v>13085.17375717098</v>
      </c>
      <c r="G143" s="168">
        <f t="shared" si="28"/>
        <v>12862.24331882709</v>
      </c>
      <c r="H143" s="168">
        <f t="shared" si="28"/>
        <v>12907.254630681866</v>
      </c>
      <c r="I143" s="168">
        <f t="shared" si="28"/>
        <v>11791.771266911166</v>
      </c>
      <c r="J143" s="168">
        <f t="shared" si="28"/>
        <v>12044.187131944034</v>
      </c>
      <c r="K143" s="168">
        <f t="shared" si="28"/>
        <v>10867.383405658176</v>
      </c>
      <c r="L143" s="168">
        <f t="shared" si="28"/>
        <v>10723.754738527196</v>
      </c>
      <c r="M143" s="168">
        <f t="shared" si="28"/>
        <v>8820.1171924819864</v>
      </c>
      <c r="N143" s="168">
        <f t="shared" si="28"/>
        <v>8262.0614962613945</v>
      </c>
      <c r="O143" s="168">
        <f t="shared" si="28"/>
        <v>8407.9463180836647</v>
      </c>
      <c r="P143" s="168">
        <f t="shared" si="28"/>
        <v>7791.2885740943357</v>
      </c>
      <c r="Q143" s="168">
        <f t="shared" si="28"/>
        <v>7934.282633842804</v>
      </c>
    </row>
    <row r="144" spans="1:17" ht="12.95" customHeight="1" x14ac:dyDescent="0.25">
      <c r="A144" s="158" t="s">
        <v>65</v>
      </c>
      <c r="B144" s="157">
        <f t="shared" ref="B144:Q144" si="29">B145</f>
        <v>8519.6436004044062</v>
      </c>
      <c r="C144" s="157">
        <f t="shared" si="29"/>
        <v>8754.0646812402138</v>
      </c>
      <c r="D144" s="157">
        <f t="shared" si="29"/>
        <v>8262.2438883714349</v>
      </c>
      <c r="E144" s="157">
        <f t="shared" si="29"/>
        <v>8254.2726941942838</v>
      </c>
      <c r="F144" s="157">
        <f t="shared" si="29"/>
        <v>8269.8502283223443</v>
      </c>
      <c r="G144" s="157">
        <f t="shared" si="29"/>
        <v>8103.5396326257842</v>
      </c>
      <c r="H144" s="157">
        <f t="shared" si="29"/>
        <v>7909.2750172577462</v>
      </c>
      <c r="I144" s="157">
        <f t="shared" si="29"/>
        <v>6987.8467666613451</v>
      </c>
      <c r="J144" s="157">
        <f t="shared" si="29"/>
        <v>7208.0335347771306</v>
      </c>
      <c r="K144" s="157">
        <f t="shared" si="29"/>
        <v>6512.4835580577801</v>
      </c>
      <c r="L144" s="157">
        <f t="shared" si="29"/>
        <v>6186.2228730638308</v>
      </c>
      <c r="M144" s="157">
        <f t="shared" si="29"/>
        <v>4336.9907569634624</v>
      </c>
      <c r="N144" s="157">
        <f t="shared" si="29"/>
        <v>3879.0917945902925</v>
      </c>
      <c r="O144" s="157">
        <f t="shared" si="29"/>
        <v>3729.3346649591444</v>
      </c>
      <c r="P144" s="157">
        <f t="shared" si="29"/>
        <v>3127.4724961751854</v>
      </c>
      <c r="Q144" s="157">
        <f t="shared" si="29"/>
        <v>3120.8940076677472</v>
      </c>
    </row>
    <row r="145" spans="1:17" ht="12" customHeight="1" x14ac:dyDescent="0.25">
      <c r="A145" s="23" t="s">
        <v>60</v>
      </c>
      <c r="B145" s="156">
        <f>IF(RES_hhdet_fec!B145=0,0,RES_hhdet_fec!B145/0.086*1000000/RES_hhdet_num!B$143)</f>
        <v>8519.6436004044062</v>
      </c>
      <c r="C145" s="156">
        <f>IF(RES_hhdet_fec!C145=0,0,RES_hhdet_fec!C145/0.086*1000000/RES_hhdet_num!C$143)</f>
        <v>8754.0646812402138</v>
      </c>
      <c r="D145" s="156">
        <f>IF(RES_hhdet_fec!D145=0,0,RES_hhdet_fec!D145/0.086*1000000/RES_hhdet_num!D$143)</f>
        <v>8262.2438883714349</v>
      </c>
      <c r="E145" s="156">
        <f>IF(RES_hhdet_fec!E145=0,0,RES_hhdet_fec!E145/0.086*1000000/RES_hhdet_num!E$143)</f>
        <v>8254.2726941942838</v>
      </c>
      <c r="F145" s="156">
        <f>IF(RES_hhdet_fec!F145=0,0,RES_hhdet_fec!F145/0.086*1000000/RES_hhdet_num!F$143)</f>
        <v>8269.8502283223443</v>
      </c>
      <c r="G145" s="156">
        <f>IF(RES_hhdet_fec!G145=0,0,RES_hhdet_fec!G145/0.086*1000000/RES_hhdet_num!G$143)</f>
        <v>8103.5396326257842</v>
      </c>
      <c r="H145" s="156">
        <f>IF(RES_hhdet_fec!H145=0,0,RES_hhdet_fec!H145/0.086*1000000/RES_hhdet_num!H$143)</f>
        <v>7909.2750172577462</v>
      </c>
      <c r="I145" s="156">
        <f>IF(RES_hhdet_fec!I145=0,0,RES_hhdet_fec!I145/0.086*1000000/RES_hhdet_num!I$143)</f>
        <v>6987.8467666613451</v>
      </c>
      <c r="J145" s="156">
        <f>IF(RES_hhdet_fec!J145=0,0,RES_hhdet_fec!J145/0.086*1000000/RES_hhdet_num!J$143)</f>
        <v>7208.0335347771306</v>
      </c>
      <c r="K145" s="156">
        <f>IF(RES_hhdet_fec!K145=0,0,RES_hhdet_fec!K145/0.086*1000000/RES_hhdet_num!K$143)</f>
        <v>6512.4835580577801</v>
      </c>
      <c r="L145" s="156">
        <f>IF(RES_hhdet_fec!L145=0,0,RES_hhdet_fec!L145/0.086*1000000/RES_hhdet_num!L$143)</f>
        <v>6186.2228730638308</v>
      </c>
      <c r="M145" s="156">
        <f>IF(RES_hhdet_fec!M145=0,0,RES_hhdet_fec!M145/0.086*1000000/RES_hhdet_num!M$143)</f>
        <v>4336.9907569634624</v>
      </c>
      <c r="N145" s="156">
        <f>IF(RES_hhdet_fec!N145=0,0,RES_hhdet_fec!N145/0.086*1000000/RES_hhdet_num!N$143)</f>
        <v>3879.0917945902925</v>
      </c>
      <c r="O145" s="156">
        <f>IF(RES_hhdet_fec!O145=0,0,RES_hhdet_fec!O145/0.086*1000000/RES_hhdet_num!O$143)</f>
        <v>3729.3346649591444</v>
      </c>
      <c r="P145" s="156">
        <f>IF(RES_hhdet_fec!P145=0,0,RES_hhdet_fec!P145/0.086*1000000/RES_hhdet_num!P$143)</f>
        <v>3127.4724961751854</v>
      </c>
      <c r="Q145" s="156">
        <f>IF(RES_hhdet_fec!Q145=0,0,RES_hhdet_fec!Q145/0.086*1000000/RES_hhdet_num!Q$143)</f>
        <v>3120.8940076677472</v>
      </c>
    </row>
    <row r="146" spans="1:17" ht="12.95" customHeight="1" x14ac:dyDescent="0.25">
      <c r="A146" s="158" t="s">
        <v>112</v>
      </c>
      <c r="B146" s="157">
        <f t="shared" ref="B146:Q146" si="30">B147</f>
        <v>325.11484989778148</v>
      </c>
      <c r="C146" s="157">
        <f t="shared" si="30"/>
        <v>307.29377032162813</v>
      </c>
      <c r="D146" s="157">
        <f t="shared" si="30"/>
        <v>303.19596050759645</v>
      </c>
      <c r="E146" s="157">
        <f t="shared" si="30"/>
        <v>290.43319259162718</v>
      </c>
      <c r="F146" s="157">
        <f t="shared" si="30"/>
        <v>280.84039575659585</v>
      </c>
      <c r="G146" s="157">
        <f t="shared" si="30"/>
        <v>279.04501857969132</v>
      </c>
      <c r="H146" s="157">
        <f t="shared" si="30"/>
        <v>267.10945040673784</v>
      </c>
      <c r="I146" s="157">
        <f t="shared" si="30"/>
        <v>266.28717480621322</v>
      </c>
      <c r="J146" s="157">
        <f t="shared" si="30"/>
        <v>260.18148062516104</v>
      </c>
      <c r="K146" s="157">
        <f t="shared" si="30"/>
        <v>261.31568729952852</v>
      </c>
      <c r="L146" s="157">
        <f t="shared" si="30"/>
        <v>240.04241125142815</v>
      </c>
      <c r="M146" s="157">
        <f t="shared" si="30"/>
        <v>223.54123738496619</v>
      </c>
      <c r="N146" s="157">
        <f t="shared" si="30"/>
        <v>209.90911236498849</v>
      </c>
      <c r="O146" s="157">
        <f t="shared" si="30"/>
        <v>202.85966194891802</v>
      </c>
      <c r="P146" s="157">
        <f t="shared" si="30"/>
        <v>193.29507391301058</v>
      </c>
      <c r="Q146" s="157">
        <f t="shared" si="30"/>
        <v>183.37300300591949</v>
      </c>
    </row>
    <row r="147" spans="1:17" ht="12" customHeight="1" x14ac:dyDescent="0.25">
      <c r="A147" s="23" t="s">
        <v>60</v>
      </c>
      <c r="B147" s="156">
        <f>IF(RES_hhdet_fec!B147=0,0,RES_hhdet_fec!B147/0.086*1000000/RES_hhdet_num!B$143)</f>
        <v>325.11484989778148</v>
      </c>
      <c r="C147" s="156">
        <f>IF(RES_hhdet_fec!C147=0,0,RES_hhdet_fec!C147/0.086*1000000/RES_hhdet_num!C$143)</f>
        <v>307.29377032162813</v>
      </c>
      <c r="D147" s="156">
        <f>IF(RES_hhdet_fec!D147=0,0,RES_hhdet_fec!D147/0.086*1000000/RES_hhdet_num!D$143)</f>
        <v>303.19596050759645</v>
      </c>
      <c r="E147" s="156">
        <f>IF(RES_hhdet_fec!E147=0,0,RES_hhdet_fec!E147/0.086*1000000/RES_hhdet_num!E$143)</f>
        <v>290.43319259162718</v>
      </c>
      <c r="F147" s="156">
        <f>IF(RES_hhdet_fec!F147=0,0,RES_hhdet_fec!F147/0.086*1000000/RES_hhdet_num!F$143)</f>
        <v>280.84039575659585</v>
      </c>
      <c r="G147" s="156">
        <f>IF(RES_hhdet_fec!G147=0,0,RES_hhdet_fec!G147/0.086*1000000/RES_hhdet_num!G$143)</f>
        <v>279.04501857969132</v>
      </c>
      <c r="H147" s="156">
        <f>IF(RES_hhdet_fec!H147=0,0,RES_hhdet_fec!H147/0.086*1000000/RES_hhdet_num!H$143)</f>
        <v>267.10945040673784</v>
      </c>
      <c r="I147" s="156">
        <f>IF(RES_hhdet_fec!I147=0,0,RES_hhdet_fec!I147/0.086*1000000/RES_hhdet_num!I$143)</f>
        <v>266.28717480621322</v>
      </c>
      <c r="J147" s="156">
        <f>IF(RES_hhdet_fec!J147=0,0,RES_hhdet_fec!J147/0.086*1000000/RES_hhdet_num!J$143)</f>
        <v>260.18148062516104</v>
      </c>
      <c r="K147" s="156">
        <f>IF(RES_hhdet_fec!K147=0,0,RES_hhdet_fec!K147/0.086*1000000/RES_hhdet_num!K$143)</f>
        <v>261.31568729952852</v>
      </c>
      <c r="L147" s="156">
        <f>IF(RES_hhdet_fec!L147=0,0,RES_hhdet_fec!L147/0.086*1000000/RES_hhdet_num!L$143)</f>
        <v>240.04241125142815</v>
      </c>
      <c r="M147" s="156">
        <f>IF(RES_hhdet_fec!M147=0,0,RES_hhdet_fec!M147/0.086*1000000/RES_hhdet_num!M$143)</f>
        <v>223.54123738496619</v>
      </c>
      <c r="N147" s="156">
        <f>IF(RES_hhdet_fec!N147=0,0,RES_hhdet_fec!N147/0.086*1000000/RES_hhdet_num!N$143)</f>
        <v>209.90911236498849</v>
      </c>
      <c r="O147" s="156">
        <f>IF(RES_hhdet_fec!O147=0,0,RES_hhdet_fec!O147/0.086*1000000/RES_hhdet_num!O$143)</f>
        <v>202.85966194891802</v>
      </c>
      <c r="P147" s="156">
        <f>IF(RES_hhdet_fec!P147=0,0,RES_hhdet_fec!P147/0.086*1000000/RES_hhdet_num!P$143)</f>
        <v>193.29507391301058</v>
      </c>
      <c r="Q147" s="156">
        <f>IF(RES_hhdet_fec!Q147=0,0,RES_hhdet_fec!Q147/0.086*1000000/RES_hhdet_num!Q$143)</f>
        <v>183.37300300591949</v>
      </c>
    </row>
    <row r="148" spans="1:17" ht="12" customHeight="1" x14ac:dyDescent="0.25">
      <c r="A148" s="158" t="s">
        <v>63</v>
      </c>
      <c r="B148" s="157">
        <f>IF(RES_hhdet_fec!B148=0,0,RES_hhdet_fec!B148/0.086*1000000/RES_hhdet_num!B$143)</f>
        <v>3683.9983079963663</v>
      </c>
      <c r="C148" s="157">
        <f>IF(RES_hhdet_fec!C148=0,0,RES_hhdet_fec!C148/0.086*1000000/RES_hhdet_num!C$143)</f>
        <v>3718.7725950235199</v>
      </c>
      <c r="D148" s="157">
        <f>IF(RES_hhdet_fec!D148=0,0,RES_hhdet_fec!D148/0.086*1000000/RES_hhdet_num!D$143)</f>
        <v>3505.0827327600009</v>
      </c>
      <c r="E148" s="157">
        <f>IF(RES_hhdet_fec!E148=0,0,RES_hhdet_fec!E148/0.086*1000000/RES_hhdet_num!E$143)</f>
        <v>3531.8346620081634</v>
      </c>
      <c r="F148" s="157">
        <f>IF(RES_hhdet_fec!F148=0,0,RES_hhdet_fec!F148/0.086*1000000/RES_hhdet_num!F$143)</f>
        <v>3610.1888119272799</v>
      </c>
      <c r="G148" s="157">
        <f>IF(RES_hhdet_fec!G148=0,0,RES_hhdet_fec!G148/0.086*1000000/RES_hhdet_num!G$143)</f>
        <v>3556.6276088384925</v>
      </c>
      <c r="H148" s="157">
        <f>IF(RES_hhdet_fec!H148=0,0,RES_hhdet_fec!H148/0.086*1000000/RES_hhdet_num!H$143)</f>
        <v>3769.9482577341869</v>
      </c>
      <c r="I148" s="157">
        <f>IF(RES_hhdet_fec!I148=0,0,RES_hhdet_fec!I148/0.086*1000000/RES_hhdet_num!I$143)</f>
        <v>3592.9873547977541</v>
      </c>
      <c r="J148" s="157">
        <f>IF(RES_hhdet_fec!J148=0,0,RES_hhdet_fec!J148/0.086*1000000/RES_hhdet_num!J$143)</f>
        <v>3626.5208451588192</v>
      </c>
      <c r="K148" s="157">
        <f>IF(RES_hhdet_fec!K148=0,0,RES_hhdet_fec!K148/0.086*1000000/RES_hhdet_num!K$143)</f>
        <v>3221.5079736462426</v>
      </c>
      <c r="L148" s="157">
        <f>IF(RES_hhdet_fec!L148=0,0,RES_hhdet_fec!L148/0.086*1000000/RES_hhdet_num!L$143)</f>
        <v>3380.2374611490873</v>
      </c>
      <c r="M148" s="157">
        <f>IF(RES_hhdet_fec!M148=0,0,RES_hhdet_fec!M148/0.086*1000000/RES_hhdet_num!M$143)</f>
        <v>3362.751489116406</v>
      </c>
      <c r="N148" s="157">
        <f>IF(RES_hhdet_fec!N148=0,0,RES_hhdet_fec!N148/0.086*1000000/RES_hhdet_num!N$143)</f>
        <v>3294.5867732700058</v>
      </c>
      <c r="O148" s="157">
        <f>IF(RES_hhdet_fec!O148=0,0,RES_hhdet_fec!O148/0.086*1000000/RES_hhdet_num!O$143)</f>
        <v>3472.5122236485222</v>
      </c>
      <c r="P148" s="157">
        <f>IF(RES_hhdet_fec!P148=0,0,RES_hhdet_fec!P148/0.086*1000000/RES_hhdet_num!P$143)</f>
        <v>3472.1853701467003</v>
      </c>
      <c r="Q148" s="157">
        <f>IF(RES_hhdet_fec!Q148=0,0,RES_hhdet_fec!Q148/0.086*1000000/RES_hhdet_num!Q$143)</f>
        <v>3592.80923927913</v>
      </c>
    </row>
    <row r="149" spans="1:17" ht="12" customHeight="1" x14ac:dyDescent="0.25">
      <c r="A149" s="167" t="s">
        <v>144</v>
      </c>
      <c r="B149" s="132">
        <f>IF(RES_hhdet_fec!B149=0,0,RES_hhdet_fec!B149/0.086*1000000/RES_hhdet_num!B149)</f>
        <v>4032.1039414445991</v>
      </c>
      <c r="C149" s="132">
        <f>IF(RES_hhdet_fec!C149=0,0,RES_hhdet_fec!C149/0.086*1000000/RES_hhdet_num!C149)</f>
        <v>3999.0006868707087</v>
      </c>
      <c r="D149" s="132">
        <f>IF(RES_hhdet_fec!D149=0,0,RES_hhdet_fec!D149/0.086*1000000/RES_hhdet_num!D149)</f>
        <v>3965.6121526049142</v>
      </c>
      <c r="E149" s="132">
        <f>IF(RES_hhdet_fec!E149=0,0,RES_hhdet_fec!E149/0.086*1000000/RES_hhdet_num!E149)</f>
        <v>3942.2201221844925</v>
      </c>
      <c r="F149" s="132">
        <f>IF(RES_hhdet_fec!F149=0,0,RES_hhdet_fec!F149/0.086*1000000/RES_hhdet_num!F149)</f>
        <v>3929.7846138170353</v>
      </c>
      <c r="G149" s="132">
        <f>IF(RES_hhdet_fec!G149=0,0,RES_hhdet_fec!G149/0.086*1000000/RES_hhdet_num!G149)</f>
        <v>3919.7135042747486</v>
      </c>
      <c r="H149" s="132">
        <f>IF(RES_hhdet_fec!H149=0,0,RES_hhdet_fec!H149/0.086*1000000/RES_hhdet_num!H149)</f>
        <v>3937.7771176459978</v>
      </c>
      <c r="I149" s="132">
        <f>IF(RES_hhdet_fec!I149=0,0,RES_hhdet_fec!I149/0.086*1000000/RES_hhdet_num!I149)</f>
        <v>3895.2544062015058</v>
      </c>
      <c r="J149" s="132">
        <f>IF(RES_hhdet_fec!J149=0,0,RES_hhdet_fec!J149/0.086*1000000/RES_hhdet_num!J149)</f>
        <v>3884.260698649799</v>
      </c>
      <c r="K149" s="132">
        <f>IF(RES_hhdet_fec!K149=0,0,RES_hhdet_fec!K149/0.086*1000000/RES_hhdet_num!K149)</f>
        <v>3856.3262880933485</v>
      </c>
      <c r="L149" s="132">
        <f>IF(RES_hhdet_fec!L149=0,0,RES_hhdet_fec!L149/0.086*1000000/RES_hhdet_num!L149)</f>
        <v>3841.1431055937924</v>
      </c>
      <c r="M149" s="132">
        <f>IF(RES_hhdet_fec!M149=0,0,RES_hhdet_fec!M149/0.086*1000000/RES_hhdet_num!M149)</f>
        <v>0</v>
      </c>
      <c r="N149" s="132">
        <f>IF(RES_hhdet_fec!N149=0,0,RES_hhdet_fec!N149/0.086*1000000/RES_hhdet_num!N149)</f>
        <v>0</v>
      </c>
      <c r="O149" s="132">
        <f>IF(RES_hhdet_fec!O149=0,0,RES_hhdet_fec!O149/0.086*1000000/RES_hhdet_num!O149)</f>
        <v>0</v>
      </c>
      <c r="P149" s="132">
        <f>IF(RES_hhdet_fec!P149=0,0,RES_hhdet_fec!P149/0.086*1000000/RES_hhdet_num!P149)</f>
        <v>0</v>
      </c>
      <c r="Q149" s="132">
        <f>IF(RES_hhdet_fec!Q149=0,0,RES_hhdet_fec!Q149/0.086*1000000/RES_hhdet_num!Q149)</f>
        <v>0</v>
      </c>
    </row>
    <row r="150" spans="1:17" ht="12" customHeight="1" x14ac:dyDescent="0.25">
      <c r="A150" s="167" t="s">
        <v>143</v>
      </c>
      <c r="B150" s="132">
        <f>IF(RES_hhdet_fec!B150=0,0,RES_hhdet_fec!B150/0.086*1000000/RES_hhdet_num!B150)</f>
        <v>3354.8204868236098</v>
      </c>
      <c r="C150" s="132">
        <f>IF(RES_hhdet_fec!C150=0,0,RES_hhdet_fec!C150/0.086*1000000/RES_hhdet_num!C150)</f>
        <v>3448.7195745082768</v>
      </c>
      <c r="D150" s="132">
        <f>IF(RES_hhdet_fec!D150=0,0,RES_hhdet_fec!D150/0.086*1000000/RES_hhdet_num!D150)</f>
        <v>3315.225252617553</v>
      </c>
      <c r="E150" s="132">
        <f>IF(RES_hhdet_fec!E150=0,0,RES_hhdet_fec!E150/0.086*1000000/RES_hhdet_num!E150)</f>
        <v>3310.2174353103328</v>
      </c>
      <c r="F150" s="132">
        <f>IF(RES_hhdet_fec!F150=0,0,RES_hhdet_fec!F150/0.086*1000000/RES_hhdet_num!F150)</f>
        <v>3299.897954318827</v>
      </c>
      <c r="G150" s="132">
        <f>IF(RES_hhdet_fec!G150=0,0,RES_hhdet_fec!G150/0.086*1000000/RES_hhdet_num!G150)</f>
        <v>3299.9272254335337</v>
      </c>
      <c r="H150" s="132">
        <f>IF(RES_hhdet_fec!H150=0,0,RES_hhdet_fec!H150/0.086*1000000/RES_hhdet_num!H150)</f>
        <v>3322.6245988582409</v>
      </c>
      <c r="I150" s="132">
        <f>IF(RES_hhdet_fec!I150=0,0,RES_hhdet_fec!I150/0.086*1000000/RES_hhdet_num!I150)</f>
        <v>3295.7964473890311</v>
      </c>
      <c r="J150" s="132">
        <f>IF(RES_hhdet_fec!J150=0,0,RES_hhdet_fec!J150/0.086*1000000/RES_hhdet_num!J150)</f>
        <v>3296.3544231572232</v>
      </c>
      <c r="K150" s="132">
        <f>IF(RES_hhdet_fec!K150=0,0,RES_hhdet_fec!K150/0.086*1000000/RES_hhdet_num!K150)</f>
        <v>3281.93266769201</v>
      </c>
      <c r="L150" s="132">
        <f>IF(RES_hhdet_fec!L150=0,0,RES_hhdet_fec!L150/0.086*1000000/RES_hhdet_num!L150)</f>
        <v>3276.1449965960919</v>
      </c>
      <c r="M150" s="132">
        <f>IF(RES_hhdet_fec!M150=0,0,RES_hhdet_fec!M150/0.086*1000000/RES_hhdet_num!M150)</f>
        <v>0</v>
      </c>
      <c r="N150" s="132">
        <f>IF(RES_hhdet_fec!N150=0,0,RES_hhdet_fec!N150/0.086*1000000/RES_hhdet_num!N150)</f>
        <v>0</v>
      </c>
      <c r="O150" s="132">
        <f>IF(RES_hhdet_fec!O150=0,0,RES_hhdet_fec!O150/0.086*1000000/RES_hhdet_num!O150)</f>
        <v>0</v>
      </c>
      <c r="P150" s="132">
        <f>IF(RES_hhdet_fec!P150=0,0,RES_hhdet_fec!P150/0.086*1000000/RES_hhdet_num!P150)</f>
        <v>0</v>
      </c>
      <c r="Q150" s="132">
        <f>IF(RES_hhdet_fec!Q150=0,0,RES_hhdet_fec!Q150/0.086*1000000/RES_hhdet_num!Q150)</f>
        <v>0</v>
      </c>
    </row>
    <row r="151" spans="1:17" ht="12" customHeight="1" x14ac:dyDescent="0.25">
      <c r="A151" s="166" t="s">
        <v>57</v>
      </c>
      <c r="B151" s="165">
        <f>IF(RES_hhdet_fec!B151=0,0,RES_hhdet_fec!B151/0.086*1000000/RES_hhdet_num!B150)</f>
        <v>2620.8675619394585</v>
      </c>
      <c r="C151" s="165">
        <f>IF(RES_hhdet_fec!C151=0,0,RES_hhdet_fec!C151/0.086*1000000/RES_hhdet_num!C150)</f>
        <v>2839.2904876768207</v>
      </c>
      <c r="D151" s="165">
        <f>IF(RES_hhdet_fec!D151=0,0,RES_hhdet_fec!D151/0.086*1000000/RES_hhdet_num!D150)</f>
        <v>2577.6478991926151</v>
      </c>
      <c r="E151" s="165">
        <f>IF(RES_hhdet_fec!E151=0,0,RES_hhdet_fec!E151/0.086*1000000/RES_hhdet_num!E150)</f>
        <v>2578.2119599093767</v>
      </c>
      <c r="F151" s="165">
        <f>IF(RES_hhdet_fec!F151=0,0,RES_hhdet_fec!F151/0.086*1000000/RES_hhdet_num!F150)</f>
        <v>2554.3599989815211</v>
      </c>
      <c r="G151" s="165">
        <f>IF(RES_hhdet_fec!G151=0,0,RES_hhdet_fec!G151/0.086*1000000/RES_hhdet_num!G150)</f>
        <v>2547.8137777786042</v>
      </c>
      <c r="H151" s="165">
        <f>IF(RES_hhdet_fec!H151=0,0,RES_hhdet_fec!H151/0.086*1000000/RES_hhdet_num!H150)</f>
        <v>2559.5551264699106</v>
      </c>
      <c r="I151" s="165">
        <f>IF(RES_hhdet_fec!I151=0,0,RES_hhdet_fec!I151/0.086*1000000/RES_hhdet_num!I150)</f>
        <v>2531.9153640310528</v>
      </c>
      <c r="J151" s="165">
        <f>IF(RES_hhdet_fec!J151=0,0,RES_hhdet_fec!J151/0.086*1000000/RES_hhdet_num!J150)</f>
        <v>2524.7694541223709</v>
      </c>
      <c r="K151" s="165">
        <f>IF(RES_hhdet_fec!K151=0,0,RES_hhdet_fec!K151/0.086*1000000/RES_hhdet_num!K150)</f>
        <v>2506.6120872606925</v>
      </c>
      <c r="L151" s="165">
        <f>IF(RES_hhdet_fec!L151=0,0,RES_hhdet_fec!L151/0.086*1000000/RES_hhdet_num!L150)</f>
        <v>2496.7430186359725</v>
      </c>
      <c r="M151" s="165">
        <f>IF(RES_hhdet_fec!M151=0,0,RES_hhdet_fec!M151/0.086*1000000/RES_hhdet_num!M150)</f>
        <v>0</v>
      </c>
      <c r="N151" s="165">
        <f>IF(RES_hhdet_fec!N151=0,0,RES_hhdet_fec!N151/0.086*1000000/RES_hhdet_num!N150)</f>
        <v>0</v>
      </c>
      <c r="O151" s="165">
        <f>IF(RES_hhdet_fec!O151=0,0,RES_hhdet_fec!O151/0.086*1000000/RES_hhdet_num!O150)</f>
        <v>0</v>
      </c>
      <c r="P151" s="165">
        <f>IF(RES_hhdet_fec!P151=0,0,RES_hhdet_fec!P151/0.086*1000000/RES_hhdet_num!P150)</f>
        <v>0</v>
      </c>
      <c r="Q151" s="165">
        <f>IF(RES_hhdet_fec!Q151=0,0,RES_hhdet_fec!Q151/0.086*1000000/RES_hhdet_num!Q150)</f>
        <v>0</v>
      </c>
    </row>
    <row r="152" spans="1:17" ht="12" customHeight="1" x14ac:dyDescent="0.25">
      <c r="A152" s="147" t="s">
        <v>59</v>
      </c>
      <c r="B152" s="164">
        <f>IF(RES_hhdet_fec!B152=0,0,RES_hhdet_fec!B152/0.086*1000000/RES_hhdet_num!B150)</f>
        <v>733.95292488415134</v>
      </c>
      <c r="C152" s="164">
        <f>IF(RES_hhdet_fec!C152=0,0,RES_hhdet_fec!C152/0.086*1000000/RES_hhdet_num!C150)</f>
        <v>609.42908683145595</v>
      </c>
      <c r="D152" s="164">
        <f>IF(RES_hhdet_fec!D152=0,0,RES_hhdet_fec!D152/0.086*1000000/RES_hhdet_num!D150)</f>
        <v>737.57735342493766</v>
      </c>
      <c r="E152" s="164">
        <f>IF(RES_hhdet_fec!E152=0,0,RES_hhdet_fec!E152/0.086*1000000/RES_hhdet_num!E150)</f>
        <v>732.00547540095636</v>
      </c>
      <c r="F152" s="164">
        <f>IF(RES_hhdet_fec!F152=0,0,RES_hhdet_fec!F152/0.086*1000000/RES_hhdet_num!F150)</f>
        <v>745.53795533730568</v>
      </c>
      <c r="G152" s="164">
        <f>IF(RES_hhdet_fec!G152=0,0,RES_hhdet_fec!G152/0.086*1000000/RES_hhdet_num!G150)</f>
        <v>752.1134476549297</v>
      </c>
      <c r="H152" s="164">
        <f>IF(RES_hhdet_fec!H152=0,0,RES_hhdet_fec!H152/0.086*1000000/RES_hhdet_num!H150)</f>
        <v>763.06947238833095</v>
      </c>
      <c r="I152" s="164">
        <f>IF(RES_hhdet_fec!I152=0,0,RES_hhdet_fec!I152/0.086*1000000/RES_hhdet_num!I150)</f>
        <v>763.8810833579779</v>
      </c>
      <c r="J152" s="164">
        <f>IF(RES_hhdet_fec!J152=0,0,RES_hhdet_fec!J152/0.086*1000000/RES_hhdet_num!J150)</f>
        <v>771.58496903485195</v>
      </c>
      <c r="K152" s="164">
        <f>IF(RES_hhdet_fec!K152=0,0,RES_hhdet_fec!K152/0.086*1000000/RES_hhdet_num!K150)</f>
        <v>775.32058043131792</v>
      </c>
      <c r="L152" s="164">
        <f>IF(RES_hhdet_fec!L152=0,0,RES_hhdet_fec!L152/0.086*1000000/RES_hhdet_num!L150)</f>
        <v>779.40197796011921</v>
      </c>
      <c r="M152" s="164">
        <f>IF(RES_hhdet_fec!M152=0,0,RES_hhdet_fec!M152/0.086*1000000/RES_hhdet_num!M150)</f>
        <v>0</v>
      </c>
      <c r="N152" s="164">
        <f>IF(RES_hhdet_fec!N152=0,0,RES_hhdet_fec!N152/0.086*1000000/RES_hhdet_num!N150)</f>
        <v>0</v>
      </c>
      <c r="O152" s="164">
        <f>IF(RES_hhdet_fec!O152=0,0,RES_hhdet_fec!O152/0.086*1000000/RES_hhdet_num!O150)</f>
        <v>0</v>
      </c>
      <c r="P152" s="164">
        <f>IF(RES_hhdet_fec!P152=0,0,RES_hhdet_fec!P152/0.086*1000000/RES_hhdet_num!P150)</f>
        <v>0</v>
      </c>
      <c r="Q152" s="164">
        <f>IF(RES_hhdet_fec!Q152=0,0,RES_hhdet_fec!Q152/0.086*1000000/RES_hhdet_num!Q150)</f>
        <v>0</v>
      </c>
    </row>
    <row r="153" spans="1:17" ht="12" customHeight="1" x14ac:dyDescent="0.25">
      <c r="A153" s="163" t="s">
        <v>142</v>
      </c>
      <c r="B153" s="162">
        <f>IF(RES_hhdet_fec!B153=0,0,RES_hhdet_fec!B153/0.086*1000000/RES_hhdet_num!B153)</f>
        <v>3547.3221668459141</v>
      </c>
      <c r="C153" s="162">
        <f>IF(RES_hhdet_fec!C153=0,0,RES_hhdet_fec!C153/0.086*1000000/RES_hhdet_num!C153)</f>
        <v>3625.2520388303024</v>
      </c>
      <c r="D153" s="162">
        <f>IF(RES_hhdet_fec!D153=0,0,RES_hhdet_fec!D153/0.086*1000000/RES_hhdet_num!D153)</f>
        <v>3381.961990030783</v>
      </c>
      <c r="E153" s="162">
        <f>IF(RES_hhdet_fec!E153=0,0,RES_hhdet_fec!E153/0.086*1000000/RES_hhdet_num!E153)</f>
        <v>3439.560335722972</v>
      </c>
      <c r="F153" s="162">
        <f>IF(RES_hhdet_fec!F153=0,0,RES_hhdet_fec!F153/0.086*1000000/RES_hhdet_num!F153)</f>
        <v>3557.1580395718547</v>
      </c>
      <c r="G153" s="162">
        <f>IF(RES_hhdet_fec!G153=0,0,RES_hhdet_fec!G153/0.086*1000000/RES_hhdet_num!G153)</f>
        <v>3506.0740065490409</v>
      </c>
      <c r="H153" s="162">
        <f>IF(RES_hhdet_fec!H153=0,0,RES_hhdet_fec!H153/0.086*1000000/RES_hhdet_num!H153)</f>
        <v>3755.0762044592143</v>
      </c>
      <c r="I153" s="162">
        <f>IF(RES_hhdet_fec!I153=0,0,RES_hhdet_fec!I153/0.086*1000000/RES_hhdet_num!I153)</f>
        <v>3571.7585860861236</v>
      </c>
      <c r="J153" s="162">
        <f>IF(RES_hhdet_fec!J153=0,0,RES_hhdet_fec!J153/0.086*1000000/RES_hhdet_num!J153)</f>
        <v>3622.9493839246916</v>
      </c>
      <c r="K153" s="162">
        <f>IF(RES_hhdet_fec!K153=0,0,RES_hhdet_fec!K153/0.086*1000000/RES_hhdet_num!K153)</f>
        <v>3213.065566834337</v>
      </c>
      <c r="L153" s="162">
        <f>IF(RES_hhdet_fec!L153=0,0,RES_hhdet_fec!L153/0.086*1000000/RES_hhdet_num!L153)</f>
        <v>3400.6678289380625</v>
      </c>
      <c r="M153" s="162">
        <f>IF(RES_hhdet_fec!M153=0,0,RES_hhdet_fec!M153/0.086*1000000/RES_hhdet_num!M153)</f>
        <v>3399.6207288790388</v>
      </c>
      <c r="N153" s="162">
        <f>IF(RES_hhdet_fec!N153=0,0,RES_hhdet_fec!N153/0.086*1000000/RES_hhdet_num!N153)</f>
        <v>3334.2870246363896</v>
      </c>
      <c r="O153" s="162">
        <f>IF(RES_hhdet_fec!O153=0,0,RES_hhdet_fec!O153/0.086*1000000/RES_hhdet_num!O153)</f>
        <v>3523.9620736651309</v>
      </c>
      <c r="P153" s="162">
        <f>IF(RES_hhdet_fec!P153=0,0,RES_hhdet_fec!P153/0.086*1000000/RES_hhdet_num!P153)</f>
        <v>3529.4622080772397</v>
      </c>
      <c r="Q153" s="162">
        <f>IF(RES_hhdet_fec!Q153=0,0,RES_hhdet_fec!Q153/0.086*1000000/RES_hhdet_num!Q153)</f>
        <v>3660.5058803046768</v>
      </c>
    </row>
    <row r="154" spans="1:17" ht="12" customHeight="1" x14ac:dyDescent="0.25">
      <c r="A154" s="161" t="s">
        <v>141</v>
      </c>
      <c r="B154" s="160">
        <f>IF(RES_hhdet_fec!B154=0,0,RES_hhdet_fec!B154/0.086*1000000/RES_hhdet_num!B154)</f>
        <v>3039.7123333342006</v>
      </c>
      <c r="C154" s="160">
        <f>IF(RES_hhdet_fec!C154=0,0,RES_hhdet_fec!C154/0.086*1000000/RES_hhdet_num!C154)</f>
        <v>3183.358034400042</v>
      </c>
      <c r="D154" s="160">
        <f>IF(RES_hhdet_fec!D154=0,0,RES_hhdet_fec!D154/0.086*1000000/RES_hhdet_num!D154)</f>
        <v>2935.8526469444282</v>
      </c>
      <c r="E154" s="160">
        <f>IF(RES_hhdet_fec!E154=0,0,RES_hhdet_fec!E154/0.086*1000000/RES_hhdet_num!E154)</f>
        <v>2981.4779349642517</v>
      </c>
      <c r="F154" s="160">
        <f>IF(RES_hhdet_fec!F154=0,0,RES_hhdet_fec!F154/0.086*1000000/RES_hhdet_num!F154)</f>
        <v>3057.6906810593955</v>
      </c>
      <c r="G154" s="160">
        <f>IF(RES_hhdet_fec!G154=0,0,RES_hhdet_fec!G154/0.086*1000000/RES_hhdet_num!G154)</f>
        <v>3031.0615519118687</v>
      </c>
      <c r="H154" s="160">
        <f>IF(RES_hhdet_fec!H154=0,0,RES_hhdet_fec!H154/0.086*1000000/RES_hhdet_num!H154)</f>
        <v>3203.8690052868019</v>
      </c>
      <c r="I154" s="160">
        <f>IF(RES_hhdet_fec!I154=0,0,RES_hhdet_fec!I154/0.086*1000000/RES_hhdet_num!I154)</f>
        <v>3085.5241643140425</v>
      </c>
      <c r="J154" s="160">
        <f>IF(RES_hhdet_fec!J154=0,0,RES_hhdet_fec!J154/0.086*1000000/RES_hhdet_num!J154)</f>
        <v>3126.5020685859004</v>
      </c>
      <c r="K154" s="160">
        <f>IF(RES_hhdet_fec!K154=0,0,RES_hhdet_fec!K154/0.086*1000000/RES_hhdet_num!K154)</f>
        <v>2863.8131988736523</v>
      </c>
      <c r="L154" s="160">
        <f>IF(RES_hhdet_fec!L154=0,0,RES_hhdet_fec!L154/0.086*1000000/RES_hhdet_num!L154)</f>
        <v>2989.8360667698639</v>
      </c>
      <c r="M154" s="160">
        <f>IF(RES_hhdet_fec!M154=0,0,RES_hhdet_fec!M154/0.086*1000000/RES_hhdet_num!M154)</f>
        <v>2987.9072433117531</v>
      </c>
      <c r="N154" s="160">
        <f>IF(RES_hhdet_fec!N154=0,0,RES_hhdet_fec!N154/0.086*1000000/RES_hhdet_num!N154)</f>
        <v>2944.4837288651761</v>
      </c>
      <c r="O154" s="160">
        <f>IF(RES_hhdet_fec!O154=0,0,RES_hhdet_fec!O154/0.086*1000000/RES_hhdet_num!O154)</f>
        <v>3069.0120110182625</v>
      </c>
      <c r="P154" s="160">
        <f>IF(RES_hhdet_fec!P154=0,0,RES_hhdet_fec!P154/0.086*1000000/RES_hhdet_num!P154)</f>
        <v>3070.3907997920851</v>
      </c>
      <c r="Q154" s="160">
        <f>IF(RES_hhdet_fec!Q154=0,0,RES_hhdet_fec!Q154/0.086*1000000/RES_hhdet_num!Q154)</f>
        <v>3148.6143227415414</v>
      </c>
    </row>
    <row r="155" spans="1:17" ht="12" customHeight="1" x14ac:dyDescent="0.25">
      <c r="A155" s="148" t="s">
        <v>60</v>
      </c>
      <c r="B155" s="156">
        <f>IF(RES_hhdet_fec!B155=0,0,RES_hhdet_fec!B155/0.086*1000000/RES_hhdet_num!B154)</f>
        <v>2305.7594084500497</v>
      </c>
      <c r="C155" s="156">
        <f>IF(RES_hhdet_fec!C155=0,0,RES_hhdet_fec!C155/0.086*1000000/RES_hhdet_num!C154)</f>
        <v>2573.928947568586</v>
      </c>
      <c r="D155" s="156">
        <f>IF(RES_hhdet_fec!D155=0,0,RES_hhdet_fec!D155/0.086*1000000/RES_hhdet_num!D154)</f>
        <v>2198.2752935194903</v>
      </c>
      <c r="E155" s="156">
        <f>IF(RES_hhdet_fec!E155=0,0,RES_hhdet_fec!E155/0.086*1000000/RES_hhdet_num!E154)</f>
        <v>2249.4724595632956</v>
      </c>
      <c r="F155" s="156">
        <f>IF(RES_hhdet_fec!F155=0,0,RES_hhdet_fec!F155/0.086*1000000/RES_hhdet_num!F154)</f>
        <v>2312.1527257220887</v>
      </c>
      <c r="G155" s="156">
        <f>IF(RES_hhdet_fec!G155=0,0,RES_hhdet_fec!G155/0.086*1000000/RES_hhdet_num!G154)</f>
        <v>2278.9481042569405</v>
      </c>
      <c r="H155" s="156">
        <f>IF(RES_hhdet_fec!H155=0,0,RES_hhdet_fec!H155/0.086*1000000/RES_hhdet_num!H154)</f>
        <v>2440.7995328984707</v>
      </c>
      <c r="I155" s="156">
        <f>IF(RES_hhdet_fec!I155=0,0,RES_hhdet_fec!I155/0.086*1000000/RES_hhdet_num!I154)</f>
        <v>2321.6430809560648</v>
      </c>
      <c r="J155" s="156">
        <f>IF(RES_hhdet_fec!J155=0,0,RES_hhdet_fec!J155/0.086*1000000/RES_hhdet_num!J154)</f>
        <v>2354.917099551049</v>
      </c>
      <c r="K155" s="156">
        <f>IF(RES_hhdet_fec!K155=0,0,RES_hhdet_fec!K155/0.086*1000000/RES_hhdet_num!K154)</f>
        <v>2088.4926184423339</v>
      </c>
      <c r="L155" s="156">
        <f>IF(RES_hhdet_fec!L155=0,0,RES_hhdet_fec!L155/0.086*1000000/RES_hhdet_num!L154)</f>
        <v>2210.4340888097445</v>
      </c>
      <c r="M155" s="156">
        <f>IF(RES_hhdet_fec!M155=0,0,RES_hhdet_fec!M155/0.086*1000000/RES_hhdet_num!M154)</f>
        <v>2209.7534737713736</v>
      </c>
      <c r="N155" s="156">
        <f>IF(RES_hhdet_fec!N155=0,0,RES_hhdet_fec!N155/0.086*1000000/RES_hhdet_num!N154)</f>
        <v>2167.2865660136517</v>
      </c>
      <c r="O155" s="156">
        <f>IF(RES_hhdet_fec!O155=0,0,RES_hhdet_fec!O155/0.086*1000000/RES_hhdet_num!O154)</f>
        <v>2290.5753478823326</v>
      </c>
      <c r="P155" s="156">
        <f>IF(RES_hhdet_fec!P155=0,0,RES_hhdet_fec!P155/0.086*1000000/RES_hhdet_num!P154)</f>
        <v>2294.1504352502075</v>
      </c>
      <c r="Q155" s="156">
        <f>IF(RES_hhdet_fec!Q155=0,0,RES_hhdet_fec!Q155/0.086*1000000/RES_hhdet_num!Q154)</f>
        <v>2379.3288221980356</v>
      </c>
    </row>
    <row r="156" spans="1:17" ht="12" customHeight="1" x14ac:dyDescent="0.25">
      <c r="A156" s="148" t="s">
        <v>59</v>
      </c>
      <c r="B156" s="156">
        <f>IF(RES_hhdet_fec!B156=0,0,RES_hhdet_fec!B156/0.086*1000000/RES_hhdet_num!B154)</f>
        <v>733.95292488415112</v>
      </c>
      <c r="C156" s="156">
        <f>IF(RES_hhdet_fec!C156=0,0,RES_hhdet_fec!C156/0.086*1000000/RES_hhdet_num!C154)</f>
        <v>609.4290868314564</v>
      </c>
      <c r="D156" s="156">
        <f>IF(RES_hhdet_fec!D156=0,0,RES_hhdet_fec!D156/0.086*1000000/RES_hhdet_num!D154)</f>
        <v>737.57735342493766</v>
      </c>
      <c r="E156" s="156">
        <f>IF(RES_hhdet_fec!E156=0,0,RES_hhdet_fec!E156/0.086*1000000/RES_hhdet_num!E154)</f>
        <v>732.00547540095602</v>
      </c>
      <c r="F156" s="156">
        <f>IF(RES_hhdet_fec!F156=0,0,RES_hhdet_fec!F156/0.086*1000000/RES_hhdet_num!F154)</f>
        <v>745.53795533730624</v>
      </c>
      <c r="G156" s="156">
        <f>IF(RES_hhdet_fec!G156=0,0,RES_hhdet_fec!G156/0.086*1000000/RES_hhdet_num!G154)</f>
        <v>752.11344765492822</v>
      </c>
      <c r="H156" s="156">
        <f>IF(RES_hhdet_fec!H156=0,0,RES_hhdet_fec!H156/0.086*1000000/RES_hhdet_num!H154)</f>
        <v>763.06947238833118</v>
      </c>
      <c r="I156" s="156">
        <f>IF(RES_hhdet_fec!I156=0,0,RES_hhdet_fec!I156/0.086*1000000/RES_hhdet_num!I154)</f>
        <v>763.88108335797756</v>
      </c>
      <c r="J156" s="156">
        <f>IF(RES_hhdet_fec!J156=0,0,RES_hhdet_fec!J156/0.086*1000000/RES_hhdet_num!J154)</f>
        <v>771.58496903485127</v>
      </c>
      <c r="K156" s="156">
        <f>IF(RES_hhdet_fec!K156=0,0,RES_hhdet_fec!K156/0.086*1000000/RES_hhdet_num!K154)</f>
        <v>775.32058043131804</v>
      </c>
      <c r="L156" s="156">
        <f>IF(RES_hhdet_fec!L156=0,0,RES_hhdet_fec!L156/0.086*1000000/RES_hhdet_num!L154)</f>
        <v>779.40197796011932</v>
      </c>
      <c r="M156" s="156">
        <f>IF(RES_hhdet_fec!M156=0,0,RES_hhdet_fec!M156/0.086*1000000/RES_hhdet_num!M154)</f>
        <v>778.15376954037924</v>
      </c>
      <c r="N156" s="156">
        <f>IF(RES_hhdet_fec!N156=0,0,RES_hhdet_fec!N156/0.086*1000000/RES_hhdet_num!N154)</f>
        <v>777.19716285152401</v>
      </c>
      <c r="O156" s="156">
        <f>IF(RES_hhdet_fec!O156=0,0,RES_hhdet_fec!O156/0.086*1000000/RES_hhdet_num!O154)</f>
        <v>778.43666313592996</v>
      </c>
      <c r="P156" s="156">
        <f>IF(RES_hhdet_fec!P156=0,0,RES_hhdet_fec!P156/0.086*1000000/RES_hhdet_num!P154)</f>
        <v>776.24036454187819</v>
      </c>
      <c r="Q156" s="156">
        <f>IF(RES_hhdet_fec!Q156=0,0,RES_hhdet_fec!Q156/0.086*1000000/RES_hhdet_num!Q154)</f>
        <v>769.2855005435058</v>
      </c>
    </row>
    <row r="157" spans="1:17" ht="12" customHeight="1" x14ac:dyDescent="0.25">
      <c r="A157" s="158" t="s">
        <v>62</v>
      </c>
      <c r="B157" s="157">
        <f>IF(RES_hhdet_fec!B157=0,0,RES_hhdet_fec!B157/0.086*1000000/RES_hhdet_num!B$143)</f>
        <v>905.45257728121396</v>
      </c>
      <c r="C157" s="157">
        <f>IF(RES_hhdet_fec!C157=0,0,RES_hhdet_fec!C157/0.086*1000000/RES_hhdet_num!C$143)</f>
        <v>918.60778567261082</v>
      </c>
      <c r="D157" s="157">
        <f>IF(RES_hhdet_fec!D157=0,0,RES_hhdet_fec!D157/0.086*1000000/RES_hhdet_num!D$143)</f>
        <v>883.31885951202844</v>
      </c>
      <c r="E157" s="157">
        <f>IF(RES_hhdet_fec!E157=0,0,RES_hhdet_fec!E157/0.086*1000000/RES_hhdet_num!E$143)</f>
        <v>895.95937483714306</v>
      </c>
      <c r="F157" s="157">
        <f>IF(RES_hhdet_fec!F157=0,0,RES_hhdet_fec!F157/0.086*1000000/RES_hhdet_num!F$143)</f>
        <v>924.2943211647605</v>
      </c>
      <c r="G157" s="157">
        <f>IF(RES_hhdet_fec!G157=0,0,RES_hhdet_fec!G157/0.086*1000000/RES_hhdet_num!G$143)</f>
        <v>923.03105878312056</v>
      </c>
      <c r="H157" s="157">
        <f>IF(RES_hhdet_fec!H157=0,0,RES_hhdet_fec!H157/0.086*1000000/RES_hhdet_num!H$143)</f>
        <v>960.92190528319372</v>
      </c>
      <c r="I157" s="157">
        <f>IF(RES_hhdet_fec!I157=0,0,RES_hhdet_fec!I157/0.086*1000000/RES_hhdet_num!I$143)</f>
        <v>944.64997064585464</v>
      </c>
      <c r="J157" s="157">
        <f>IF(RES_hhdet_fec!J157=0,0,RES_hhdet_fec!J157/0.086*1000000/RES_hhdet_num!J$143)</f>
        <v>949.45127138292253</v>
      </c>
      <c r="K157" s="157">
        <f>IF(RES_hhdet_fec!K157=0,0,RES_hhdet_fec!K157/0.086*1000000/RES_hhdet_num!K$143)</f>
        <v>872.07618665462519</v>
      </c>
      <c r="L157" s="157">
        <f>IF(RES_hhdet_fec!L157=0,0,RES_hhdet_fec!L157/0.086*1000000/RES_hhdet_num!L$143)</f>
        <v>917.25199306285026</v>
      </c>
      <c r="M157" s="157">
        <f>IF(RES_hhdet_fec!M157=0,0,RES_hhdet_fec!M157/0.086*1000000/RES_hhdet_num!M$143)</f>
        <v>896.8337090171508</v>
      </c>
      <c r="N157" s="157">
        <f>IF(RES_hhdet_fec!N157=0,0,RES_hhdet_fec!N157/0.086*1000000/RES_hhdet_num!N$143)</f>
        <v>878.47381603610711</v>
      </c>
      <c r="O157" s="157">
        <f>IF(RES_hhdet_fec!O157=0,0,RES_hhdet_fec!O157/0.086*1000000/RES_hhdet_num!O$143)</f>
        <v>1003.2397675270805</v>
      </c>
      <c r="P157" s="157">
        <f>IF(RES_hhdet_fec!P157=0,0,RES_hhdet_fec!P157/0.086*1000000/RES_hhdet_num!P$143)</f>
        <v>998.3356338594391</v>
      </c>
      <c r="Q157" s="157">
        <f>IF(RES_hhdet_fec!Q157=0,0,RES_hhdet_fec!Q157/0.086*1000000/RES_hhdet_num!Q$143)</f>
        <v>1037.2063838900071</v>
      </c>
    </row>
    <row r="158" spans="1:17" ht="12" customHeight="1" x14ac:dyDescent="0.25">
      <c r="A158" s="23" t="s">
        <v>57</v>
      </c>
      <c r="B158" s="156">
        <f>IF(RES_hhdet_fec!B158=0,0,RES_hhdet_fec!B158/0.086*1000000/RES_hhdet_num!B158)</f>
        <v>1438.7986933080297</v>
      </c>
      <c r="C158" s="156">
        <f>IF(RES_hhdet_fec!C158=0,0,RES_hhdet_fec!C158/0.086*1000000/RES_hhdet_num!C158)</f>
        <v>1381.3343884168946</v>
      </c>
      <c r="D158" s="156">
        <f>IF(RES_hhdet_fec!D158=0,0,RES_hhdet_fec!D158/0.086*1000000/RES_hhdet_num!D158)</f>
        <v>1411.0304705091341</v>
      </c>
      <c r="E158" s="156">
        <f>IF(RES_hhdet_fec!E158=0,0,RES_hhdet_fec!E158/0.086*1000000/RES_hhdet_num!E158)</f>
        <v>1399.751703898263</v>
      </c>
      <c r="F158" s="156">
        <f>IF(RES_hhdet_fec!F158=0,0,RES_hhdet_fec!F158/0.086*1000000/RES_hhdet_num!F158)</f>
        <v>1380.7522380319833</v>
      </c>
      <c r="G158" s="156">
        <f>IF(RES_hhdet_fec!G158=0,0,RES_hhdet_fec!G158/0.086*1000000/RES_hhdet_num!G158)</f>
        <v>1374.738374867949</v>
      </c>
      <c r="H158" s="156">
        <f>IF(RES_hhdet_fec!H158=0,0,RES_hhdet_fec!H158/0.086*1000000/RES_hhdet_num!H158)</f>
        <v>1324.8545961760585</v>
      </c>
      <c r="I158" s="156">
        <f>IF(RES_hhdet_fec!I158=0,0,RES_hhdet_fec!I158/0.086*1000000/RES_hhdet_num!I158)</f>
        <v>1402.2632922575469</v>
      </c>
      <c r="J158" s="156">
        <f>IF(RES_hhdet_fec!J158=0,0,RES_hhdet_fec!J158/0.086*1000000/RES_hhdet_num!J158)</f>
        <v>1378.5929482245037</v>
      </c>
      <c r="K158" s="156">
        <f>IF(RES_hhdet_fec!K158=0,0,RES_hhdet_fec!K158/0.086*1000000/RES_hhdet_num!K158)</f>
        <v>1447.5475399004354</v>
      </c>
      <c r="L158" s="156">
        <f>IF(RES_hhdet_fec!L158=0,0,RES_hhdet_fec!L158/0.086*1000000/RES_hhdet_num!L158)</f>
        <v>1390.9827859267116</v>
      </c>
      <c r="M158" s="156">
        <f>IF(RES_hhdet_fec!M158=0,0,RES_hhdet_fec!M158/0.086*1000000/RES_hhdet_num!M158)</f>
        <v>1396.1182325005359</v>
      </c>
      <c r="N158" s="156">
        <f>IF(RES_hhdet_fec!N158=0,0,RES_hhdet_fec!N158/0.086*1000000/RES_hhdet_num!N158)</f>
        <v>1422.2234152692054</v>
      </c>
      <c r="O158" s="156">
        <f>IF(RES_hhdet_fec!O158=0,0,RES_hhdet_fec!O158/0.086*1000000/RES_hhdet_num!O158)</f>
        <v>1386.8828733962507</v>
      </c>
      <c r="P158" s="156">
        <f>IF(RES_hhdet_fec!P158=0,0,RES_hhdet_fec!P158/0.086*1000000/RES_hhdet_num!P158)</f>
        <v>1425.1467282019589</v>
      </c>
      <c r="Q158" s="156">
        <f>IF(RES_hhdet_fec!Q158=0,0,RES_hhdet_fec!Q158/0.086*1000000/RES_hhdet_num!Q158)</f>
        <v>1423.8176311600703</v>
      </c>
    </row>
    <row r="159" spans="1:17" ht="12" customHeight="1" x14ac:dyDescent="0.25">
      <c r="A159" s="29" t="s">
        <v>140</v>
      </c>
      <c r="B159" s="57">
        <f>IF(RES_hhdet_fec!B159=0,0,RES_hhdet_fec!B159/0.086*1000000/RES_hhdet_num!B159)</f>
        <v>825.26737942494879</v>
      </c>
      <c r="C159" s="57">
        <f>IF(RES_hhdet_fec!C159=0,0,RES_hhdet_fec!C159/0.086*1000000/RES_hhdet_num!C159)</f>
        <v>826.24239769773101</v>
      </c>
      <c r="D159" s="57">
        <f>IF(RES_hhdet_fec!D159=0,0,RES_hhdet_fec!D159/0.086*1000000/RES_hhdet_num!D159)</f>
        <v>800.66899135940866</v>
      </c>
      <c r="E159" s="57">
        <f>IF(RES_hhdet_fec!E159=0,0,RES_hhdet_fec!E159/0.086*1000000/RES_hhdet_num!E159)</f>
        <v>820.22296705367535</v>
      </c>
      <c r="F159" s="57">
        <f>IF(RES_hhdet_fec!F159=0,0,RES_hhdet_fec!F159/0.086*1000000/RES_hhdet_num!F159)</f>
        <v>840.18904842955976</v>
      </c>
      <c r="G159" s="57">
        <f>IF(RES_hhdet_fec!G159=0,0,RES_hhdet_fec!G159/0.086*1000000/RES_hhdet_num!G159)</f>
        <v>827.16615783425959</v>
      </c>
      <c r="H159" s="57">
        <f>IF(RES_hhdet_fec!H159=0,0,RES_hhdet_fec!H159/0.086*1000000/RES_hhdet_num!H159)</f>
        <v>847.63287369579098</v>
      </c>
      <c r="I159" s="57">
        <f>IF(RES_hhdet_fec!I159=0,0,RES_hhdet_fec!I159/0.086*1000000/RES_hhdet_num!I159)</f>
        <v>870.38815968255358</v>
      </c>
      <c r="J159" s="57">
        <f>IF(RES_hhdet_fec!J159=0,0,RES_hhdet_fec!J159/0.086*1000000/RES_hhdet_num!J159)</f>
        <v>868.08041575369384</v>
      </c>
      <c r="K159" s="57">
        <f>IF(RES_hhdet_fec!K159=0,0,RES_hhdet_fec!K159/0.086*1000000/RES_hhdet_num!K159)</f>
        <v>834.20975852274387</v>
      </c>
      <c r="L159" s="57">
        <f>IF(RES_hhdet_fec!L159=0,0,RES_hhdet_fec!L159/0.086*1000000/RES_hhdet_num!L159)</f>
        <v>853.81621377470015</v>
      </c>
      <c r="M159" s="57">
        <f>IF(RES_hhdet_fec!M159=0,0,RES_hhdet_fec!M159/0.086*1000000/RES_hhdet_num!M159)</f>
        <v>848.09177461483455</v>
      </c>
      <c r="N159" s="57">
        <f>IF(RES_hhdet_fec!N159=0,0,RES_hhdet_fec!N159/0.086*1000000/RES_hhdet_num!N159)</f>
        <v>856.67355711579398</v>
      </c>
      <c r="O159" s="57">
        <f>IF(RES_hhdet_fec!O159=0,0,RES_hhdet_fec!O159/0.086*1000000/RES_hhdet_num!O159)</f>
        <v>888.12840320198586</v>
      </c>
      <c r="P159" s="57">
        <f>IF(RES_hhdet_fec!P159=0,0,RES_hhdet_fec!P159/0.086*1000000/RES_hhdet_num!P159)</f>
        <v>918.43097733036757</v>
      </c>
      <c r="Q159" s="57">
        <f>IF(RES_hhdet_fec!Q159=0,0,RES_hhdet_fec!Q159/0.086*1000000/RES_hhdet_num!Q159)</f>
        <v>969.86043123146646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18647.33046616962</v>
      </c>
      <c r="C161" s="168">
        <f t="shared" ref="C161:Q161" si="31">SUM(C162,C164,C166,C175)</f>
        <v>19954.428445455938</v>
      </c>
      <c r="D161" s="168">
        <f t="shared" si="31"/>
        <v>17931.783547105741</v>
      </c>
      <c r="E161" s="168">
        <f t="shared" si="31"/>
        <v>18768.380963582691</v>
      </c>
      <c r="F161" s="168">
        <f t="shared" si="31"/>
        <v>20005.887641650439</v>
      </c>
      <c r="G161" s="168">
        <f t="shared" si="31"/>
        <v>19648.223661231448</v>
      </c>
      <c r="H161" s="168">
        <f t="shared" si="31"/>
        <v>21384.505209236242</v>
      </c>
      <c r="I161" s="168">
        <f t="shared" si="31"/>
        <v>18801.983121891473</v>
      </c>
      <c r="J161" s="168">
        <f t="shared" si="31"/>
        <v>19894.914273767339</v>
      </c>
      <c r="K161" s="168">
        <f t="shared" si="31"/>
        <v>16557.126679009656</v>
      </c>
      <c r="L161" s="168">
        <f t="shared" si="31"/>
        <v>18256.520203865024</v>
      </c>
      <c r="M161" s="168">
        <f t="shared" si="31"/>
        <v>14778.244102281556</v>
      </c>
      <c r="N161" s="168">
        <f t="shared" si="31"/>
        <v>14372.604143286917</v>
      </c>
      <c r="O161" s="168">
        <f t="shared" si="31"/>
        <v>15670.108913400252</v>
      </c>
      <c r="P161" s="168">
        <f t="shared" si="31"/>
        <v>14681.742226583689</v>
      </c>
      <c r="Q161" s="168">
        <f t="shared" si="31"/>
        <v>15933.366509994597</v>
      </c>
    </row>
    <row r="162" spans="1:17" ht="12.95" customHeight="1" x14ac:dyDescent="0.25">
      <c r="A162" s="158" t="s">
        <v>65</v>
      </c>
      <c r="B162" s="157">
        <f t="shared" ref="B162:Q162" si="32">B163</f>
        <v>14054.692693009138</v>
      </c>
      <c r="C162" s="157">
        <f t="shared" si="32"/>
        <v>15272.177074437528</v>
      </c>
      <c r="D162" s="157">
        <f t="shared" si="32"/>
        <v>13486.137386925317</v>
      </c>
      <c r="E162" s="157">
        <f t="shared" si="32"/>
        <v>14257.43555211021</v>
      </c>
      <c r="F162" s="157">
        <f t="shared" si="32"/>
        <v>15388.093393455889</v>
      </c>
      <c r="G162" s="157">
        <f t="shared" si="32"/>
        <v>15077.508571831542</v>
      </c>
      <c r="H162" s="157">
        <f t="shared" si="32"/>
        <v>16598.831007406287</v>
      </c>
      <c r="I162" s="157">
        <f t="shared" si="32"/>
        <v>14188.879137557704</v>
      </c>
      <c r="J162" s="157">
        <f t="shared" si="32"/>
        <v>15260.358682385668</v>
      </c>
      <c r="K162" s="157">
        <f t="shared" si="32"/>
        <v>12380.018620239294</v>
      </c>
      <c r="L162" s="157">
        <f t="shared" si="32"/>
        <v>13915.403597867493</v>
      </c>
      <c r="M162" s="157">
        <f t="shared" si="32"/>
        <v>10508.96160845417</v>
      </c>
      <c r="N162" s="157">
        <f t="shared" si="32"/>
        <v>10187.768443999088</v>
      </c>
      <c r="O162" s="157">
        <f t="shared" si="32"/>
        <v>11076.412792389703</v>
      </c>
      <c r="P162" s="157">
        <f t="shared" si="32"/>
        <v>10091.238771498654</v>
      </c>
      <c r="Q162" s="157">
        <f t="shared" si="32"/>
        <v>11246.373911413146</v>
      </c>
    </row>
    <row r="163" spans="1:17" ht="12" customHeight="1" x14ac:dyDescent="0.25">
      <c r="A163" s="23" t="s">
        <v>60</v>
      </c>
      <c r="B163" s="57">
        <f>IF(RES_hhdet_fec!B163=0,0,RES_hhdet_fec!B163/0.086*1000000/RES_hhdet_num!B$161)</f>
        <v>14054.692693009138</v>
      </c>
      <c r="C163" s="57">
        <f>IF(RES_hhdet_fec!C163=0,0,RES_hhdet_fec!C163/0.086*1000000/RES_hhdet_num!C$161)</f>
        <v>15272.177074437528</v>
      </c>
      <c r="D163" s="57">
        <f>IF(RES_hhdet_fec!D163=0,0,RES_hhdet_fec!D163/0.086*1000000/RES_hhdet_num!D$161)</f>
        <v>13486.137386925317</v>
      </c>
      <c r="E163" s="57">
        <f>IF(RES_hhdet_fec!E163=0,0,RES_hhdet_fec!E163/0.086*1000000/RES_hhdet_num!E$161)</f>
        <v>14257.43555211021</v>
      </c>
      <c r="F163" s="57">
        <f>IF(RES_hhdet_fec!F163=0,0,RES_hhdet_fec!F163/0.086*1000000/RES_hhdet_num!F$161)</f>
        <v>15388.093393455889</v>
      </c>
      <c r="G163" s="57">
        <f>IF(RES_hhdet_fec!G163=0,0,RES_hhdet_fec!G163/0.086*1000000/RES_hhdet_num!G$161)</f>
        <v>15077.508571831542</v>
      </c>
      <c r="H163" s="57">
        <f>IF(RES_hhdet_fec!H163=0,0,RES_hhdet_fec!H163/0.086*1000000/RES_hhdet_num!H$161)</f>
        <v>16598.831007406287</v>
      </c>
      <c r="I163" s="57">
        <f>IF(RES_hhdet_fec!I163=0,0,RES_hhdet_fec!I163/0.086*1000000/RES_hhdet_num!I$161)</f>
        <v>14188.879137557704</v>
      </c>
      <c r="J163" s="57">
        <f>IF(RES_hhdet_fec!J163=0,0,RES_hhdet_fec!J163/0.086*1000000/RES_hhdet_num!J$161)</f>
        <v>15260.358682385668</v>
      </c>
      <c r="K163" s="57">
        <f>IF(RES_hhdet_fec!K163=0,0,RES_hhdet_fec!K163/0.086*1000000/RES_hhdet_num!K$161)</f>
        <v>12380.018620239294</v>
      </c>
      <c r="L163" s="57">
        <f>IF(RES_hhdet_fec!L163=0,0,RES_hhdet_fec!L163/0.086*1000000/RES_hhdet_num!L$161)</f>
        <v>13915.403597867493</v>
      </c>
      <c r="M163" s="57">
        <f>IF(RES_hhdet_fec!M163=0,0,RES_hhdet_fec!M163/0.086*1000000/RES_hhdet_num!M$161)</f>
        <v>10508.96160845417</v>
      </c>
      <c r="N163" s="57">
        <f>IF(RES_hhdet_fec!N163=0,0,RES_hhdet_fec!N163/0.086*1000000/RES_hhdet_num!N$161)</f>
        <v>10187.768443999088</v>
      </c>
      <c r="O163" s="57">
        <f>IF(RES_hhdet_fec!O163=0,0,RES_hhdet_fec!O163/0.086*1000000/RES_hhdet_num!O$161)</f>
        <v>11076.412792389703</v>
      </c>
      <c r="P163" s="57">
        <f>IF(RES_hhdet_fec!P163=0,0,RES_hhdet_fec!P163/0.086*1000000/RES_hhdet_num!P$161)</f>
        <v>10091.238771498654</v>
      </c>
      <c r="Q163" s="57">
        <f>IF(RES_hhdet_fec!Q163=0,0,RES_hhdet_fec!Q163/0.086*1000000/RES_hhdet_num!Q$161)</f>
        <v>11246.373911413146</v>
      </c>
    </row>
    <row r="164" spans="1:17" ht="12.95" customHeight="1" x14ac:dyDescent="0.25">
      <c r="A164" s="158" t="s">
        <v>112</v>
      </c>
      <c r="B164" s="157">
        <f t="shared" ref="B164:Q164" si="33">B165</f>
        <v>2.7490021609491753</v>
      </c>
      <c r="C164" s="157">
        <f t="shared" si="33"/>
        <v>2.9187758944057252</v>
      </c>
      <c r="D164" s="157">
        <f t="shared" si="33"/>
        <v>3.0471536341492245</v>
      </c>
      <c r="E164" s="157">
        <f t="shared" si="33"/>
        <v>3.0833170687719273</v>
      </c>
      <c r="F164" s="157">
        <f t="shared" si="33"/>
        <v>3.2321461933578872</v>
      </c>
      <c r="G164" s="157">
        <f t="shared" si="33"/>
        <v>3.8255352039678829</v>
      </c>
      <c r="H164" s="157">
        <f t="shared" si="33"/>
        <v>4.358815520498613</v>
      </c>
      <c r="I164" s="157">
        <f t="shared" si="33"/>
        <v>5.2661352616884232</v>
      </c>
      <c r="J164" s="157">
        <f t="shared" si="33"/>
        <v>5.8874289051285889</v>
      </c>
      <c r="K164" s="157">
        <f t="shared" si="33"/>
        <v>6.9444864604208423</v>
      </c>
      <c r="L164" s="157">
        <f t="shared" si="33"/>
        <v>7.5242975621336408</v>
      </c>
      <c r="M164" s="157">
        <f t="shared" si="33"/>
        <v>8.0532004586711832</v>
      </c>
      <c r="N164" s="157">
        <f t="shared" si="33"/>
        <v>8.6701035135146736</v>
      </c>
      <c r="O164" s="157">
        <f t="shared" si="33"/>
        <v>9.1633117833455699</v>
      </c>
      <c r="P164" s="157">
        <f t="shared" si="33"/>
        <v>9.6306178137602778</v>
      </c>
      <c r="Q164" s="157">
        <f t="shared" si="33"/>
        <v>8.8206657406682041</v>
      </c>
    </row>
    <row r="165" spans="1:17" ht="12" customHeight="1" x14ac:dyDescent="0.25">
      <c r="A165" s="23" t="s">
        <v>60</v>
      </c>
      <c r="B165" s="156">
        <f>IF(RES_hhdet_fec!B165=0,0,RES_hhdet_fec!B165/0.086*1000000/RES_hhdet_num!B$161)</f>
        <v>2.7490021609491753</v>
      </c>
      <c r="C165" s="156">
        <f>IF(RES_hhdet_fec!C165=0,0,RES_hhdet_fec!C165/0.086*1000000/RES_hhdet_num!C$161)</f>
        <v>2.9187758944057252</v>
      </c>
      <c r="D165" s="156">
        <f>IF(RES_hhdet_fec!D165=0,0,RES_hhdet_fec!D165/0.086*1000000/RES_hhdet_num!D$161)</f>
        <v>3.0471536341492245</v>
      </c>
      <c r="E165" s="156">
        <f>IF(RES_hhdet_fec!E165=0,0,RES_hhdet_fec!E165/0.086*1000000/RES_hhdet_num!E$161)</f>
        <v>3.0833170687719273</v>
      </c>
      <c r="F165" s="156">
        <f>IF(RES_hhdet_fec!F165=0,0,RES_hhdet_fec!F165/0.086*1000000/RES_hhdet_num!F$161)</f>
        <v>3.2321461933578872</v>
      </c>
      <c r="G165" s="156">
        <f>IF(RES_hhdet_fec!G165=0,0,RES_hhdet_fec!G165/0.086*1000000/RES_hhdet_num!G$161)</f>
        <v>3.8255352039678829</v>
      </c>
      <c r="H165" s="156">
        <f>IF(RES_hhdet_fec!H165=0,0,RES_hhdet_fec!H165/0.086*1000000/RES_hhdet_num!H$161)</f>
        <v>4.358815520498613</v>
      </c>
      <c r="I165" s="156">
        <f>IF(RES_hhdet_fec!I165=0,0,RES_hhdet_fec!I165/0.086*1000000/RES_hhdet_num!I$161)</f>
        <v>5.2661352616884232</v>
      </c>
      <c r="J165" s="156">
        <f>IF(RES_hhdet_fec!J165=0,0,RES_hhdet_fec!J165/0.086*1000000/RES_hhdet_num!J$161)</f>
        <v>5.8874289051285889</v>
      </c>
      <c r="K165" s="156">
        <f>IF(RES_hhdet_fec!K165=0,0,RES_hhdet_fec!K165/0.086*1000000/RES_hhdet_num!K$161)</f>
        <v>6.9444864604208423</v>
      </c>
      <c r="L165" s="156">
        <f>IF(RES_hhdet_fec!L165=0,0,RES_hhdet_fec!L165/0.086*1000000/RES_hhdet_num!L$161)</f>
        <v>7.5242975621336408</v>
      </c>
      <c r="M165" s="156">
        <f>IF(RES_hhdet_fec!M165=0,0,RES_hhdet_fec!M165/0.086*1000000/RES_hhdet_num!M$161)</f>
        <v>8.0532004586711832</v>
      </c>
      <c r="N165" s="156">
        <f>IF(RES_hhdet_fec!N165=0,0,RES_hhdet_fec!N165/0.086*1000000/RES_hhdet_num!N$161)</f>
        <v>8.6701035135146736</v>
      </c>
      <c r="O165" s="156">
        <f>IF(RES_hhdet_fec!O165=0,0,RES_hhdet_fec!O165/0.086*1000000/RES_hhdet_num!O$161)</f>
        <v>9.1633117833455699</v>
      </c>
      <c r="P165" s="156">
        <f>IF(RES_hhdet_fec!P165=0,0,RES_hhdet_fec!P165/0.086*1000000/RES_hhdet_num!P$161)</f>
        <v>9.6306178137602778</v>
      </c>
      <c r="Q165" s="156">
        <f>IF(RES_hhdet_fec!Q165=0,0,RES_hhdet_fec!Q165/0.086*1000000/RES_hhdet_num!Q$161)</f>
        <v>8.8206657406682041</v>
      </c>
    </row>
    <row r="166" spans="1:17" ht="12" customHeight="1" x14ac:dyDescent="0.25">
      <c r="A166" s="158" t="s">
        <v>63</v>
      </c>
      <c r="B166" s="157">
        <f>IF(RES_hhdet_fec!B166=0,0,RES_hhdet_fec!B166/0.086*1000000/RES_hhdet_num!B$161)</f>
        <v>3684.3911758271965</v>
      </c>
      <c r="C166" s="157">
        <f>IF(RES_hhdet_fec!C166=0,0,RES_hhdet_fec!C166/0.086*1000000/RES_hhdet_num!C$161)</f>
        <v>3750.0879074888699</v>
      </c>
      <c r="D166" s="157">
        <f>IF(RES_hhdet_fec!D166=0,0,RES_hhdet_fec!D166/0.086*1000000/RES_hhdet_num!D$161)</f>
        <v>3550.0355459427878</v>
      </c>
      <c r="E166" s="157">
        <f>IF(RES_hhdet_fec!E166=0,0,RES_hhdet_fec!E166/0.086*1000000/RES_hhdet_num!E$161)</f>
        <v>3599.4108180914131</v>
      </c>
      <c r="F166" s="157">
        <f>IF(RES_hhdet_fec!F166=0,0,RES_hhdet_fec!F166/0.086*1000000/RES_hhdet_num!F$161)</f>
        <v>3676.5651779988225</v>
      </c>
      <c r="G166" s="157">
        <f>IF(RES_hhdet_fec!G166=0,0,RES_hhdet_fec!G166/0.086*1000000/RES_hhdet_num!G$161)</f>
        <v>3632.7217286060131</v>
      </c>
      <c r="H166" s="157">
        <f>IF(RES_hhdet_fec!H166=0,0,RES_hhdet_fec!H166/0.086*1000000/RES_hhdet_num!H$161)</f>
        <v>3809.8867485073592</v>
      </c>
      <c r="I166" s="157">
        <f>IF(RES_hhdet_fec!I166=0,0,RES_hhdet_fec!I166/0.086*1000000/RES_hhdet_num!I$161)</f>
        <v>3658.9528323736495</v>
      </c>
      <c r="J166" s="157">
        <f>IF(RES_hhdet_fec!J166=0,0,RES_hhdet_fec!J166/0.086*1000000/RES_hhdet_num!J$161)</f>
        <v>3677.5614660940778</v>
      </c>
      <c r="K166" s="157">
        <f>IF(RES_hhdet_fec!K166=0,0,RES_hhdet_fec!K166/0.086*1000000/RES_hhdet_num!K$161)</f>
        <v>3296.5765194830469</v>
      </c>
      <c r="L166" s="157">
        <f>IF(RES_hhdet_fec!L166=0,0,RES_hhdet_fec!L166/0.086*1000000/RES_hhdet_num!L$161)</f>
        <v>3414.5903927436239</v>
      </c>
      <c r="M166" s="157">
        <f>IF(RES_hhdet_fec!M166=0,0,RES_hhdet_fec!M166/0.086*1000000/RES_hhdet_num!M$161)</f>
        <v>3362.7516303802586</v>
      </c>
      <c r="N166" s="157">
        <f>IF(RES_hhdet_fec!N166=0,0,RES_hhdet_fec!N166/0.086*1000000/RES_hhdet_num!N$161)</f>
        <v>3294.5881396300711</v>
      </c>
      <c r="O166" s="157">
        <f>IF(RES_hhdet_fec!O166=0,0,RES_hhdet_fec!O166/0.086*1000000/RES_hhdet_num!O$161)</f>
        <v>3578.8310984621157</v>
      </c>
      <c r="P166" s="157">
        <f>IF(RES_hhdet_fec!P166=0,0,RES_hhdet_fec!P166/0.086*1000000/RES_hhdet_num!P$161)</f>
        <v>3579.1202409529551</v>
      </c>
      <c r="Q166" s="157">
        <f>IF(RES_hhdet_fec!Q166=0,0,RES_hhdet_fec!Q166/0.086*1000000/RES_hhdet_num!Q$161)</f>
        <v>3636.5439149665272</v>
      </c>
    </row>
    <row r="167" spans="1:17" ht="12" customHeight="1" x14ac:dyDescent="0.25">
      <c r="A167" s="167" t="s">
        <v>144</v>
      </c>
      <c r="B167" s="132">
        <f>IF(RES_hhdet_fec!B167=0,0,RES_hhdet_fec!B167/0.086*1000000/RES_hhdet_num!B167)</f>
        <v>4032.1039414445986</v>
      </c>
      <c r="C167" s="132">
        <f>IF(RES_hhdet_fec!C167=0,0,RES_hhdet_fec!C167/0.086*1000000/RES_hhdet_num!C167)</f>
        <v>3999.0006868707092</v>
      </c>
      <c r="D167" s="132">
        <f>IF(RES_hhdet_fec!D167=0,0,RES_hhdet_fec!D167/0.086*1000000/RES_hhdet_num!D167)</f>
        <v>3965.6121526049137</v>
      </c>
      <c r="E167" s="132">
        <f>IF(RES_hhdet_fec!E167=0,0,RES_hhdet_fec!E167/0.086*1000000/RES_hhdet_num!E167)</f>
        <v>3942.2201221844925</v>
      </c>
      <c r="F167" s="132">
        <f>IF(RES_hhdet_fec!F167=0,0,RES_hhdet_fec!F167/0.086*1000000/RES_hhdet_num!F167)</f>
        <v>3929.7846138170362</v>
      </c>
      <c r="G167" s="132">
        <f>IF(RES_hhdet_fec!G167=0,0,RES_hhdet_fec!G167/0.086*1000000/RES_hhdet_num!G167)</f>
        <v>3919.7135042747491</v>
      </c>
      <c r="H167" s="132">
        <f>IF(RES_hhdet_fec!H167=0,0,RES_hhdet_fec!H167/0.086*1000000/RES_hhdet_num!H167)</f>
        <v>3937.7771176459974</v>
      </c>
      <c r="I167" s="132">
        <f>IF(RES_hhdet_fec!I167=0,0,RES_hhdet_fec!I167/0.086*1000000/RES_hhdet_num!I167)</f>
        <v>3895.2544062015045</v>
      </c>
      <c r="J167" s="132">
        <f>IF(RES_hhdet_fec!J167=0,0,RES_hhdet_fec!J167/0.086*1000000/RES_hhdet_num!J167)</f>
        <v>3884.2606986497999</v>
      </c>
      <c r="K167" s="132">
        <f>IF(RES_hhdet_fec!K167=0,0,RES_hhdet_fec!K167/0.086*1000000/RES_hhdet_num!K167)</f>
        <v>3856.3262880933494</v>
      </c>
      <c r="L167" s="132">
        <f>IF(RES_hhdet_fec!L167=0,0,RES_hhdet_fec!L167/0.086*1000000/RES_hhdet_num!L167)</f>
        <v>3841.1431055937946</v>
      </c>
      <c r="M167" s="132">
        <f>IF(RES_hhdet_fec!M167=0,0,RES_hhdet_fec!M167/0.086*1000000/RES_hhdet_num!M167)</f>
        <v>0</v>
      </c>
      <c r="N167" s="132">
        <f>IF(RES_hhdet_fec!N167=0,0,RES_hhdet_fec!N167/0.086*1000000/RES_hhdet_num!N167)</f>
        <v>0</v>
      </c>
      <c r="O167" s="132">
        <f>IF(RES_hhdet_fec!O167=0,0,RES_hhdet_fec!O167/0.086*1000000/RES_hhdet_num!O167)</f>
        <v>3811.7950142201639</v>
      </c>
      <c r="P167" s="132">
        <f>IF(RES_hhdet_fec!P167=0,0,RES_hhdet_fec!P167/0.086*1000000/RES_hhdet_num!P167)</f>
        <v>3792.3457086481963</v>
      </c>
      <c r="Q167" s="132">
        <f>IF(RES_hhdet_fec!Q167=0,0,RES_hhdet_fec!Q167/0.086*1000000/RES_hhdet_num!Q167)</f>
        <v>3748.3030143880583</v>
      </c>
    </row>
    <row r="168" spans="1:17" ht="12" customHeight="1" x14ac:dyDescent="0.25">
      <c r="A168" s="167" t="s">
        <v>143</v>
      </c>
      <c r="B168" s="132">
        <f>IF(RES_hhdet_fec!B168=0,0,RES_hhdet_fec!B168/0.086*1000000/RES_hhdet_num!B168)</f>
        <v>3354.8204868236089</v>
      </c>
      <c r="C168" s="132">
        <f>IF(RES_hhdet_fec!C168=0,0,RES_hhdet_fec!C168/0.086*1000000/RES_hhdet_num!C168)</f>
        <v>3448.719574508279</v>
      </c>
      <c r="D168" s="132">
        <f>IF(RES_hhdet_fec!D168=0,0,RES_hhdet_fec!D168/0.086*1000000/RES_hhdet_num!D168)</f>
        <v>3315.2252526175512</v>
      </c>
      <c r="E168" s="132">
        <f>IF(RES_hhdet_fec!E168=0,0,RES_hhdet_fec!E168/0.086*1000000/RES_hhdet_num!E168)</f>
        <v>3310.2174353103314</v>
      </c>
      <c r="F168" s="132">
        <f>IF(RES_hhdet_fec!F168=0,0,RES_hhdet_fec!F168/0.086*1000000/RES_hhdet_num!F168)</f>
        <v>3299.8979543188298</v>
      </c>
      <c r="G168" s="132">
        <f>IF(RES_hhdet_fec!G168=0,0,RES_hhdet_fec!G168/0.086*1000000/RES_hhdet_num!G168)</f>
        <v>3299.927225433526</v>
      </c>
      <c r="H168" s="132">
        <f>IF(RES_hhdet_fec!H168=0,0,RES_hhdet_fec!H168/0.086*1000000/RES_hhdet_num!H168)</f>
        <v>3322.6245988582396</v>
      </c>
      <c r="I168" s="132">
        <f>IF(RES_hhdet_fec!I168=0,0,RES_hhdet_fec!I168/0.086*1000000/RES_hhdet_num!I168)</f>
        <v>3295.796447389032</v>
      </c>
      <c r="J168" s="132">
        <f>IF(RES_hhdet_fec!J168=0,0,RES_hhdet_fec!J168/0.086*1000000/RES_hhdet_num!J168)</f>
        <v>3296.3544231572191</v>
      </c>
      <c r="K168" s="132">
        <f>IF(RES_hhdet_fec!K168=0,0,RES_hhdet_fec!K168/0.086*1000000/RES_hhdet_num!K168)</f>
        <v>3281.9326676920123</v>
      </c>
      <c r="L168" s="132">
        <f>IF(RES_hhdet_fec!L168=0,0,RES_hhdet_fec!L168/0.086*1000000/RES_hhdet_num!L168)</f>
        <v>3276.144996596091</v>
      </c>
      <c r="M168" s="132">
        <f>IF(RES_hhdet_fec!M168=0,0,RES_hhdet_fec!M168/0.086*1000000/RES_hhdet_num!M168)</f>
        <v>0</v>
      </c>
      <c r="N168" s="132">
        <f>IF(RES_hhdet_fec!N168=0,0,RES_hhdet_fec!N168/0.086*1000000/RES_hhdet_num!N168)</f>
        <v>0</v>
      </c>
      <c r="O168" s="132">
        <f>IF(RES_hhdet_fec!O168=0,0,RES_hhdet_fec!O168/0.086*1000000/RES_hhdet_num!O168)</f>
        <v>3256.1034223790375</v>
      </c>
      <c r="P168" s="132">
        <f>IF(RES_hhdet_fec!P168=0,0,RES_hhdet_fec!P168/0.086*1000000/RES_hhdet_num!P168)</f>
        <v>3241.2650751632054</v>
      </c>
      <c r="Q168" s="132">
        <f>IF(RES_hhdet_fec!Q168=0,0,RES_hhdet_fec!Q168/0.086*1000000/RES_hhdet_num!Q168)</f>
        <v>3205.6824598957392</v>
      </c>
    </row>
    <row r="169" spans="1:17" ht="12" customHeight="1" x14ac:dyDescent="0.25">
      <c r="A169" s="166" t="s">
        <v>57</v>
      </c>
      <c r="B169" s="165">
        <f>IF(RES_hhdet_fec!B169=0,0,RES_hhdet_fec!B169/0.086*1000000/RES_hhdet_num!B168)</f>
        <v>2620.8675619394576</v>
      </c>
      <c r="C169" s="165">
        <f>IF(RES_hhdet_fec!C169=0,0,RES_hhdet_fec!C169/0.086*1000000/RES_hhdet_num!C168)</f>
        <v>2839.2904876768225</v>
      </c>
      <c r="D169" s="165">
        <f>IF(RES_hhdet_fec!D169=0,0,RES_hhdet_fec!D169/0.086*1000000/RES_hhdet_num!D168)</f>
        <v>2577.6478991926137</v>
      </c>
      <c r="E169" s="165">
        <f>IF(RES_hhdet_fec!E169=0,0,RES_hhdet_fec!E169/0.086*1000000/RES_hhdet_num!E168)</f>
        <v>2578.2119599093758</v>
      </c>
      <c r="F169" s="165">
        <f>IF(RES_hhdet_fec!F169=0,0,RES_hhdet_fec!F169/0.086*1000000/RES_hhdet_num!F168)</f>
        <v>2554.3599989815239</v>
      </c>
      <c r="G169" s="165">
        <f>IF(RES_hhdet_fec!G169=0,0,RES_hhdet_fec!G169/0.086*1000000/RES_hhdet_num!G168)</f>
        <v>2547.8137777785978</v>
      </c>
      <c r="H169" s="165">
        <f>IF(RES_hhdet_fec!H169=0,0,RES_hhdet_fec!H169/0.086*1000000/RES_hhdet_num!H168)</f>
        <v>2559.5551264699093</v>
      </c>
      <c r="I169" s="165">
        <f>IF(RES_hhdet_fec!I169=0,0,RES_hhdet_fec!I169/0.086*1000000/RES_hhdet_num!I168)</f>
        <v>2531.9153640310533</v>
      </c>
      <c r="J169" s="165">
        <f>IF(RES_hhdet_fec!J169=0,0,RES_hhdet_fec!J169/0.086*1000000/RES_hhdet_num!J168)</f>
        <v>2524.7694541223673</v>
      </c>
      <c r="K169" s="165">
        <f>IF(RES_hhdet_fec!K169=0,0,RES_hhdet_fec!K169/0.086*1000000/RES_hhdet_num!K168)</f>
        <v>2506.6120872606939</v>
      </c>
      <c r="L169" s="165">
        <f>IF(RES_hhdet_fec!L169=0,0,RES_hhdet_fec!L169/0.086*1000000/RES_hhdet_num!L168)</f>
        <v>2496.7430186359716</v>
      </c>
      <c r="M169" s="165">
        <f>IF(RES_hhdet_fec!M169=0,0,RES_hhdet_fec!M169/0.086*1000000/RES_hhdet_num!M168)</f>
        <v>0</v>
      </c>
      <c r="N169" s="165">
        <f>IF(RES_hhdet_fec!N169=0,0,RES_hhdet_fec!N169/0.086*1000000/RES_hhdet_num!N168)</f>
        <v>0</v>
      </c>
      <c r="O169" s="165">
        <f>IF(RES_hhdet_fec!O169=0,0,RES_hhdet_fec!O169/0.086*1000000/RES_hhdet_num!O168)</f>
        <v>2477.6667592431068</v>
      </c>
      <c r="P169" s="165">
        <f>IF(RES_hhdet_fec!P169=0,0,RES_hhdet_fec!P169/0.086*1000000/RES_hhdet_num!P168)</f>
        <v>2465.0247106213269</v>
      </c>
      <c r="Q169" s="165">
        <f>IF(RES_hhdet_fec!Q169=0,0,RES_hhdet_fec!Q169/0.086*1000000/RES_hhdet_num!Q168)</f>
        <v>2436.3969593522338</v>
      </c>
    </row>
    <row r="170" spans="1:17" ht="12" customHeight="1" x14ac:dyDescent="0.25">
      <c r="A170" s="147" t="s">
        <v>59</v>
      </c>
      <c r="B170" s="164">
        <f>IF(RES_hhdet_fec!B170=0,0,RES_hhdet_fec!B170/0.086*1000000/RES_hhdet_num!B168)</f>
        <v>733.95292488415112</v>
      </c>
      <c r="C170" s="164">
        <f>IF(RES_hhdet_fec!C170=0,0,RES_hhdet_fec!C170/0.086*1000000/RES_hhdet_num!C168)</f>
        <v>609.42908683145652</v>
      </c>
      <c r="D170" s="164">
        <f>IF(RES_hhdet_fec!D170=0,0,RES_hhdet_fec!D170/0.086*1000000/RES_hhdet_num!D168)</f>
        <v>737.57735342493743</v>
      </c>
      <c r="E170" s="164">
        <f>IF(RES_hhdet_fec!E170=0,0,RES_hhdet_fec!E170/0.086*1000000/RES_hhdet_num!E168)</f>
        <v>732.00547540095567</v>
      </c>
      <c r="F170" s="164">
        <f>IF(RES_hhdet_fec!F170=0,0,RES_hhdet_fec!F170/0.086*1000000/RES_hhdet_num!F168)</f>
        <v>745.5379553373059</v>
      </c>
      <c r="G170" s="164">
        <f>IF(RES_hhdet_fec!G170=0,0,RES_hhdet_fec!G170/0.086*1000000/RES_hhdet_num!G168)</f>
        <v>752.11344765492777</v>
      </c>
      <c r="H170" s="164">
        <f>IF(RES_hhdet_fec!H170=0,0,RES_hhdet_fec!H170/0.086*1000000/RES_hhdet_num!H168)</f>
        <v>763.06947238833061</v>
      </c>
      <c r="I170" s="164">
        <f>IF(RES_hhdet_fec!I170=0,0,RES_hhdet_fec!I170/0.086*1000000/RES_hhdet_num!I168)</f>
        <v>763.88108335797835</v>
      </c>
      <c r="J170" s="164">
        <f>IF(RES_hhdet_fec!J170=0,0,RES_hhdet_fec!J170/0.086*1000000/RES_hhdet_num!J168)</f>
        <v>771.5849690348515</v>
      </c>
      <c r="K170" s="164">
        <f>IF(RES_hhdet_fec!K170=0,0,RES_hhdet_fec!K170/0.086*1000000/RES_hhdet_num!K168)</f>
        <v>775.32058043131826</v>
      </c>
      <c r="L170" s="164">
        <f>IF(RES_hhdet_fec!L170=0,0,RES_hhdet_fec!L170/0.086*1000000/RES_hhdet_num!L168)</f>
        <v>779.40197796011944</v>
      </c>
      <c r="M170" s="164">
        <f>IF(RES_hhdet_fec!M170=0,0,RES_hhdet_fec!M170/0.086*1000000/RES_hhdet_num!M168)</f>
        <v>0</v>
      </c>
      <c r="N170" s="164">
        <f>IF(RES_hhdet_fec!N170=0,0,RES_hhdet_fec!N170/0.086*1000000/RES_hhdet_num!N168)</f>
        <v>0</v>
      </c>
      <c r="O170" s="164">
        <f>IF(RES_hhdet_fec!O170=0,0,RES_hhdet_fec!O170/0.086*1000000/RES_hhdet_num!O168)</f>
        <v>778.43666313593053</v>
      </c>
      <c r="P170" s="164">
        <f>IF(RES_hhdet_fec!P170=0,0,RES_hhdet_fec!P170/0.086*1000000/RES_hhdet_num!P168)</f>
        <v>776.24036454187808</v>
      </c>
      <c r="Q170" s="164">
        <f>IF(RES_hhdet_fec!Q170=0,0,RES_hhdet_fec!Q170/0.086*1000000/RES_hhdet_num!Q168)</f>
        <v>769.28550054350546</v>
      </c>
    </row>
    <row r="171" spans="1:17" ht="12" customHeight="1" x14ac:dyDescent="0.25">
      <c r="A171" s="163" t="s">
        <v>142</v>
      </c>
      <c r="B171" s="162">
        <f>IF(RES_hhdet_fec!B171=0,0,RES_hhdet_fec!B171/0.086*1000000/RES_hhdet_num!B171)</f>
        <v>3547.3221668459123</v>
      </c>
      <c r="C171" s="162">
        <f>IF(RES_hhdet_fec!C171=0,0,RES_hhdet_fec!C171/0.086*1000000/RES_hhdet_num!C171)</f>
        <v>3625.2520388303033</v>
      </c>
      <c r="D171" s="162">
        <f>IF(RES_hhdet_fec!D171=0,0,RES_hhdet_fec!D171/0.086*1000000/RES_hhdet_num!D171)</f>
        <v>3381.9619900307825</v>
      </c>
      <c r="E171" s="162">
        <f>IF(RES_hhdet_fec!E171=0,0,RES_hhdet_fec!E171/0.086*1000000/RES_hhdet_num!E171)</f>
        <v>3439.5603357229716</v>
      </c>
      <c r="F171" s="162">
        <f>IF(RES_hhdet_fec!F171=0,0,RES_hhdet_fec!F171/0.086*1000000/RES_hhdet_num!F171)</f>
        <v>3557.1580395718538</v>
      </c>
      <c r="G171" s="162">
        <f>IF(RES_hhdet_fec!G171=0,0,RES_hhdet_fec!G171/0.086*1000000/RES_hhdet_num!G171)</f>
        <v>3506.0740065490409</v>
      </c>
      <c r="H171" s="162">
        <f>IF(RES_hhdet_fec!H171=0,0,RES_hhdet_fec!H171/0.086*1000000/RES_hhdet_num!H171)</f>
        <v>3755.0762044592148</v>
      </c>
      <c r="I171" s="162">
        <f>IF(RES_hhdet_fec!I171=0,0,RES_hhdet_fec!I171/0.086*1000000/RES_hhdet_num!I171)</f>
        <v>3571.7585860861245</v>
      </c>
      <c r="J171" s="162">
        <f>IF(RES_hhdet_fec!J171=0,0,RES_hhdet_fec!J171/0.086*1000000/RES_hhdet_num!J171)</f>
        <v>3622.9493839246929</v>
      </c>
      <c r="K171" s="162">
        <f>IF(RES_hhdet_fec!K171=0,0,RES_hhdet_fec!K171/0.086*1000000/RES_hhdet_num!K171)</f>
        <v>3213.0655668343361</v>
      </c>
      <c r="L171" s="162">
        <f>IF(RES_hhdet_fec!L171=0,0,RES_hhdet_fec!L171/0.086*1000000/RES_hhdet_num!L171)</f>
        <v>3400.6678289380638</v>
      </c>
      <c r="M171" s="162">
        <f>IF(RES_hhdet_fec!M171=0,0,RES_hhdet_fec!M171/0.086*1000000/RES_hhdet_num!M171)</f>
        <v>3399.6207288790392</v>
      </c>
      <c r="N171" s="162">
        <f>IF(RES_hhdet_fec!N171=0,0,RES_hhdet_fec!N171/0.086*1000000/RES_hhdet_num!N171)</f>
        <v>3334.2870246363896</v>
      </c>
      <c r="O171" s="162">
        <f>IF(RES_hhdet_fec!O171=0,0,RES_hhdet_fec!O171/0.086*1000000/RES_hhdet_num!O171)</f>
        <v>3523.9620736651314</v>
      </c>
      <c r="P171" s="162">
        <f>IF(RES_hhdet_fec!P171=0,0,RES_hhdet_fec!P171/0.086*1000000/RES_hhdet_num!P171)</f>
        <v>3529.4622080772388</v>
      </c>
      <c r="Q171" s="162">
        <f>IF(RES_hhdet_fec!Q171=0,0,RES_hhdet_fec!Q171/0.086*1000000/RES_hhdet_num!Q171)</f>
        <v>3660.5058803046763</v>
      </c>
    </row>
    <row r="172" spans="1:17" ht="12" customHeight="1" x14ac:dyDescent="0.25">
      <c r="A172" s="161" t="s">
        <v>141</v>
      </c>
      <c r="B172" s="160">
        <f>IF(RES_hhdet_fec!B172=0,0,RES_hhdet_fec!B172/0.086*1000000/RES_hhdet_num!B172)</f>
        <v>3039.7123333341997</v>
      </c>
      <c r="C172" s="160">
        <f>IF(RES_hhdet_fec!C172=0,0,RES_hhdet_fec!C172/0.086*1000000/RES_hhdet_num!C172)</f>
        <v>3183.358034400042</v>
      </c>
      <c r="D172" s="160">
        <f>IF(RES_hhdet_fec!D172=0,0,RES_hhdet_fec!D172/0.086*1000000/RES_hhdet_num!D172)</f>
        <v>2935.8526469444273</v>
      </c>
      <c r="E172" s="160">
        <f>IF(RES_hhdet_fec!E172=0,0,RES_hhdet_fec!E172/0.086*1000000/RES_hhdet_num!E172)</f>
        <v>2981.4779349642508</v>
      </c>
      <c r="F172" s="160">
        <f>IF(RES_hhdet_fec!F172=0,0,RES_hhdet_fec!F172/0.086*1000000/RES_hhdet_num!F172)</f>
        <v>3057.6906810593955</v>
      </c>
      <c r="G172" s="160">
        <f>IF(RES_hhdet_fec!G172=0,0,RES_hhdet_fec!G172/0.086*1000000/RES_hhdet_num!G172)</f>
        <v>3031.0615519118701</v>
      </c>
      <c r="H172" s="160">
        <f>IF(RES_hhdet_fec!H172=0,0,RES_hhdet_fec!H172/0.086*1000000/RES_hhdet_num!H172)</f>
        <v>3203.8690052868019</v>
      </c>
      <c r="I172" s="160">
        <f>IF(RES_hhdet_fec!I172=0,0,RES_hhdet_fec!I172/0.086*1000000/RES_hhdet_num!I172)</f>
        <v>3085.5241643140425</v>
      </c>
      <c r="J172" s="160">
        <f>IF(RES_hhdet_fec!J172=0,0,RES_hhdet_fec!J172/0.086*1000000/RES_hhdet_num!J172)</f>
        <v>3126.5020685859013</v>
      </c>
      <c r="K172" s="160">
        <f>IF(RES_hhdet_fec!K172=0,0,RES_hhdet_fec!K172/0.086*1000000/RES_hhdet_num!K172)</f>
        <v>2863.8131988736523</v>
      </c>
      <c r="L172" s="160">
        <f>IF(RES_hhdet_fec!L172=0,0,RES_hhdet_fec!L172/0.086*1000000/RES_hhdet_num!L172)</f>
        <v>2989.8360667698639</v>
      </c>
      <c r="M172" s="160">
        <f>IF(RES_hhdet_fec!M172=0,0,RES_hhdet_fec!M172/0.086*1000000/RES_hhdet_num!M172)</f>
        <v>2987.907243311754</v>
      </c>
      <c r="N172" s="160">
        <f>IF(RES_hhdet_fec!N172=0,0,RES_hhdet_fec!N172/0.086*1000000/RES_hhdet_num!N172)</f>
        <v>2944.4837288651752</v>
      </c>
      <c r="O172" s="160">
        <f>IF(RES_hhdet_fec!O172=0,0,RES_hhdet_fec!O172/0.086*1000000/RES_hhdet_num!O172)</f>
        <v>3069.0120110182638</v>
      </c>
      <c r="P172" s="160">
        <f>IF(RES_hhdet_fec!P172=0,0,RES_hhdet_fec!P172/0.086*1000000/RES_hhdet_num!P172)</f>
        <v>3070.390799792086</v>
      </c>
      <c r="Q172" s="160">
        <f>IF(RES_hhdet_fec!Q172=0,0,RES_hhdet_fec!Q172/0.086*1000000/RES_hhdet_num!Q172)</f>
        <v>3148.6143227415423</v>
      </c>
    </row>
    <row r="173" spans="1:17" ht="12" customHeight="1" x14ac:dyDescent="0.25">
      <c r="A173" s="148" t="s">
        <v>60</v>
      </c>
      <c r="B173" s="156">
        <f>IF(RES_hhdet_fec!B173=0,0,RES_hhdet_fec!B173/0.086*1000000/RES_hhdet_num!B172)</f>
        <v>2305.7594084500492</v>
      </c>
      <c r="C173" s="156">
        <f>IF(RES_hhdet_fec!C173=0,0,RES_hhdet_fec!C173/0.086*1000000/RES_hhdet_num!C172)</f>
        <v>2573.928947568586</v>
      </c>
      <c r="D173" s="156">
        <f>IF(RES_hhdet_fec!D173=0,0,RES_hhdet_fec!D173/0.086*1000000/RES_hhdet_num!D172)</f>
        <v>2198.2752935194894</v>
      </c>
      <c r="E173" s="156">
        <f>IF(RES_hhdet_fec!E173=0,0,RES_hhdet_fec!E173/0.086*1000000/RES_hhdet_num!E172)</f>
        <v>2249.4724595632947</v>
      </c>
      <c r="F173" s="156">
        <f>IF(RES_hhdet_fec!F173=0,0,RES_hhdet_fec!F173/0.086*1000000/RES_hhdet_num!F172)</f>
        <v>2312.1527257220887</v>
      </c>
      <c r="G173" s="156">
        <f>IF(RES_hhdet_fec!G173=0,0,RES_hhdet_fec!G173/0.086*1000000/RES_hhdet_num!G172)</f>
        <v>2278.9481042569419</v>
      </c>
      <c r="H173" s="156">
        <f>IF(RES_hhdet_fec!H173=0,0,RES_hhdet_fec!H173/0.086*1000000/RES_hhdet_num!H172)</f>
        <v>2440.7995328984707</v>
      </c>
      <c r="I173" s="156">
        <f>IF(RES_hhdet_fec!I173=0,0,RES_hhdet_fec!I173/0.086*1000000/RES_hhdet_num!I172)</f>
        <v>2321.6430809560657</v>
      </c>
      <c r="J173" s="156">
        <f>IF(RES_hhdet_fec!J173=0,0,RES_hhdet_fec!J173/0.086*1000000/RES_hhdet_num!J172)</f>
        <v>2354.9170995510494</v>
      </c>
      <c r="K173" s="156">
        <f>IF(RES_hhdet_fec!K173=0,0,RES_hhdet_fec!K173/0.086*1000000/RES_hhdet_num!K172)</f>
        <v>2088.4926184423339</v>
      </c>
      <c r="L173" s="156">
        <f>IF(RES_hhdet_fec!L173=0,0,RES_hhdet_fec!L173/0.086*1000000/RES_hhdet_num!L172)</f>
        <v>2210.4340888097449</v>
      </c>
      <c r="M173" s="156">
        <f>IF(RES_hhdet_fec!M173=0,0,RES_hhdet_fec!M173/0.086*1000000/RES_hhdet_num!M172)</f>
        <v>2209.753473771374</v>
      </c>
      <c r="N173" s="156">
        <f>IF(RES_hhdet_fec!N173=0,0,RES_hhdet_fec!N173/0.086*1000000/RES_hhdet_num!N172)</f>
        <v>2167.2865660136513</v>
      </c>
      <c r="O173" s="156">
        <f>IF(RES_hhdet_fec!O173=0,0,RES_hhdet_fec!O173/0.086*1000000/RES_hhdet_num!O172)</f>
        <v>2290.5753478823335</v>
      </c>
      <c r="P173" s="156">
        <f>IF(RES_hhdet_fec!P173=0,0,RES_hhdet_fec!P173/0.086*1000000/RES_hhdet_num!P172)</f>
        <v>2294.150435250207</v>
      </c>
      <c r="Q173" s="156">
        <f>IF(RES_hhdet_fec!Q173=0,0,RES_hhdet_fec!Q173/0.086*1000000/RES_hhdet_num!Q172)</f>
        <v>2379.3288221980356</v>
      </c>
    </row>
    <row r="174" spans="1:17" ht="12" customHeight="1" x14ac:dyDescent="0.25">
      <c r="A174" s="159" t="s">
        <v>59</v>
      </c>
      <c r="B174" s="57">
        <f>IF(RES_hhdet_fec!B174=0,0,RES_hhdet_fec!B174/0.086*1000000/RES_hhdet_num!B172)</f>
        <v>733.952924884151</v>
      </c>
      <c r="C174" s="57">
        <f>IF(RES_hhdet_fec!C174=0,0,RES_hhdet_fec!C174/0.086*1000000/RES_hhdet_num!C172)</f>
        <v>609.42908683145629</v>
      </c>
      <c r="D174" s="57">
        <f>IF(RES_hhdet_fec!D174=0,0,RES_hhdet_fec!D174/0.086*1000000/RES_hhdet_num!D172)</f>
        <v>737.57735342493766</v>
      </c>
      <c r="E174" s="57">
        <f>IF(RES_hhdet_fec!E174=0,0,RES_hhdet_fec!E174/0.086*1000000/RES_hhdet_num!E172)</f>
        <v>732.00547540095613</v>
      </c>
      <c r="F174" s="57">
        <f>IF(RES_hhdet_fec!F174=0,0,RES_hhdet_fec!F174/0.086*1000000/RES_hhdet_num!F172)</f>
        <v>745.53795533730636</v>
      </c>
      <c r="G174" s="57">
        <f>IF(RES_hhdet_fec!G174=0,0,RES_hhdet_fec!G174/0.086*1000000/RES_hhdet_num!G172)</f>
        <v>752.11344765492845</v>
      </c>
      <c r="H174" s="57">
        <f>IF(RES_hhdet_fec!H174=0,0,RES_hhdet_fec!H174/0.086*1000000/RES_hhdet_num!H172)</f>
        <v>763.06947238833095</v>
      </c>
      <c r="I174" s="57">
        <f>IF(RES_hhdet_fec!I174=0,0,RES_hhdet_fec!I174/0.086*1000000/RES_hhdet_num!I172)</f>
        <v>763.88108335797756</v>
      </c>
      <c r="J174" s="57">
        <f>IF(RES_hhdet_fec!J174=0,0,RES_hhdet_fec!J174/0.086*1000000/RES_hhdet_num!J172)</f>
        <v>771.58496903485138</v>
      </c>
      <c r="K174" s="57">
        <f>IF(RES_hhdet_fec!K174=0,0,RES_hhdet_fec!K174/0.086*1000000/RES_hhdet_num!K172)</f>
        <v>775.32058043131815</v>
      </c>
      <c r="L174" s="57">
        <f>IF(RES_hhdet_fec!L174=0,0,RES_hhdet_fec!L174/0.086*1000000/RES_hhdet_num!L172)</f>
        <v>779.40197796011921</v>
      </c>
      <c r="M174" s="57">
        <f>IF(RES_hhdet_fec!M174=0,0,RES_hhdet_fec!M174/0.086*1000000/RES_hhdet_num!M172)</f>
        <v>778.15376954037936</v>
      </c>
      <c r="N174" s="57">
        <f>IF(RES_hhdet_fec!N174=0,0,RES_hhdet_fec!N174/0.086*1000000/RES_hhdet_num!N172)</f>
        <v>777.1971628515239</v>
      </c>
      <c r="O174" s="57">
        <f>IF(RES_hhdet_fec!O174=0,0,RES_hhdet_fec!O174/0.086*1000000/RES_hhdet_num!O172)</f>
        <v>778.43666313593008</v>
      </c>
      <c r="P174" s="57">
        <f>IF(RES_hhdet_fec!P174=0,0,RES_hhdet_fec!P174/0.086*1000000/RES_hhdet_num!P172)</f>
        <v>776.24036454187842</v>
      </c>
      <c r="Q174" s="57">
        <f>IF(RES_hhdet_fec!Q174=0,0,RES_hhdet_fec!Q174/0.086*1000000/RES_hhdet_num!Q172)</f>
        <v>769.28550054350592</v>
      </c>
    </row>
    <row r="175" spans="1:17" ht="12" customHeight="1" x14ac:dyDescent="0.25">
      <c r="A175" s="158" t="s">
        <v>62</v>
      </c>
      <c r="B175" s="157">
        <f>IF(RES_hhdet_fec!B175=0,0,RES_hhdet_fec!B175/0.086*1000000/RES_hhdet_num!B$161)</f>
        <v>905.49759517233917</v>
      </c>
      <c r="C175" s="157">
        <f>IF(RES_hhdet_fec!C175=0,0,RES_hhdet_fec!C175/0.086*1000000/RES_hhdet_num!C$161)</f>
        <v>929.24468763513676</v>
      </c>
      <c r="D175" s="157">
        <f>IF(RES_hhdet_fec!D175=0,0,RES_hhdet_fec!D175/0.086*1000000/RES_hhdet_num!D$161)</f>
        <v>892.56346060348699</v>
      </c>
      <c r="E175" s="157">
        <f>IF(RES_hhdet_fec!E175=0,0,RES_hhdet_fec!E175/0.086*1000000/RES_hhdet_num!E$161)</f>
        <v>908.45127631229707</v>
      </c>
      <c r="F175" s="157">
        <f>IF(RES_hhdet_fec!F175=0,0,RES_hhdet_fec!F175/0.086*1000000/RES_hhdet_num!F$161)</f>
        <v>937.99692400237234</v>
      </c>
      <c r="G175" s="157">
        <f>IF(RES_hhdet_fec!G175=0,0,RES_hhdet_fec!G175/0.086*1000000/RES_hhdet_num!G$161)</f>
        <v>934.1678255899235</v>
      </c>
      <c r="H175" s="157">
        <f>IF(RES_hhdet_fec!H175=0,0,RES_hhdet_fec!H175/0.086*1000000/RES_hhdet_num!H$161)</f>
        <v>971.42863780209689</v>
      </c>
      <c r="I175" s="157">
        <f>IF(RES_hhdet_fec!I175=0,0,RES_hhdet_fec!I175/0.086*1000000/RES_hhdet_num!I$161)</f>
        <v>948.88501669842913</v>
      </c>
      <c r="J175" s="157">
        <f>IF(RES_hhdet_fec!J175=0,0,RES_hhdet_fec!J175/0.086*1000000/RES_hhdet_num!J$161)</f>
        <v>951.10669638246509</v>
      </c>
      <c r="K175" s="157">
        <f>IF(RES_hhdet_fec!K175=0,0,RES_hhdet_fec!K175/0.086*1000000/RES_hhdet_num!K$161)</f>
        <v>873.587052826893</v>
      </c>
      <c r="L175" s="157">
        <f>IF(RES_hhdet_fec!L175=0,0,RES_hhdet_fec!L175/0.086*1000000/RES_hhdet_num!L$161)</f>
        <v>919.00191569177355</v>
      </c>
      <c r="M175" s="157">
        <f>IF(RES_hhdet_fec!M175=0,0,RES_hhdet_fec!M175/0.086*1000000/RES_hhdet_num!M$161)</f>
        <v>898.4776629884567</v>
      </c>
      <c r="N175" s="157">
        <f>IF(RES_hhdet_fec!N175=0,0,RES_hhdet_fec!N175/0.086*1000000/RES_hhdet_num!N$161)</f>
        <v>881.57745614424425</v>
      </c>
      <c r="O175" s="157">
        <f>IF(RES_hhdet_fec!O175=0,0,RES_hhdet_fec!O175/0.086*1000000/RES_hhdet_num!O$161)</f>
        <v>1005.7017107650876</v>
      </c>
      <c r="P175" s="157">
        <f>IF(RES_hhdet_fec!P175=0,0,RES_hhdet_fec!P175/0.086*1000000/RES_hhdet_num!P$161)</f>
        <v>1001.7525963183205</v>
      </c>
      <c r="Q175" s="157">
        <f>IF(RES_hhdet_fec!Q175=0,0,RES_hhdet_fec!Q175/0.086*1000000/RES_hhdet_num!Q$161)</f>
        <v>1041.6280178742559</v>
      </c>
    </row>
    <row r="176" spans="1:17" ht="12" customHeight="1" x14ac:dyDescent="0.25">
      <c r="A176" s="23" t="s">
        <v>57</v>
      </c>
      <c r="B176" s="156">
        <f>IF(RES_hhdet_fec!B176=0,0,RES_hhdet_fec!B176/0.086*1000000/RES_hhdet_num!B176)</f>
        <v>1438.7986933080294</v>
      </c>
      <c r="C176" s="156">
        <f>IF(RES_hhdet_fec!C176=0,0,RES_hhdet_fec!C176/0.086*1000000/RES_hhdet_num!C176)</f>
        <v>1404.0725400629708</v>
      </c>
      <c r="D176" s="156">
        <f>IF(RES_hhdet_fec!D176=0,0,RES_hhdet_fec!D176/0.086*1000000/RES_hhdet_num!D176)</f>
        <v>1436.6149458531418</v>
      </c>
      <c r="E176" s="156">
        <f>IF(RES_hhdet_fec!E176=0,0,RES_hhdet_fec!E176/0.086*1000000/RES_hhdet_num!E176)</f>
        <v>1433.8013042148186</v>
      </c>
      <c r="F176" s="156">
        <f>IF(RES_hhdet_fec!F176=0,0,RES_hhdet_fec!F176/0.086*1000000/RES_hhdet_num!F176)</f>
        <v>1411.0106706449569</v>
      </c>
      <c r="G176" s="156">
        <f>IF(RES_hhdet_fec!G176=0,0,RES_hhdet_fec!G176/0.086*1000000/RES_hhdet_num!G176)</f>
        <v>1396.7950012265849</v>
      </c>
      <c r="H176" s="156">
        <f>IF(RES_hhdet_fec!H176=0,0,RES_hhdet_fec!H176/0.086*1000000/RES_hhdet_num!H176)</f>
        <v>1340.2322615383937</v>
      </c>
      <c r="I176" s="156">
        <f>IF(RES_hhdet_fec!I176=0,0,RES_hhdet_fec!I176/0.086*1000000/RES_hhdet_num!I176)</f>
        <v>1405.8809409743205</v>
      </c>
      <c r="J176" s="156">
        <f>IF(RES_hhdet_fec!J176=0,0,RES_hhdet_fec!J176/0.086*1000000/RES_hhdet_num!J176)</f>
        <v>1383.8230616224998</v>
      </c>
      <c r="K176" s="156">
        <f>IF(RES_hhdet_fec!K176=0,0,RES_hhdet_fec!K176/0.086*1000000/RES_hhdet_num!K176)</f>
        <v>1451.9842857600015</v>
      </c>
      <c r="L176" s="156">
        <f>IF(RES_hhdet_fec!L176=0,0,RES_hhdet_fec!L176/0.086*1000000/RES_hhdet_num!L176)</f>
        <v>1396.6115963955199</v>
      </c>
      <c r="M176" s="156">
        <f>IF(RES_hhdet_fec!M176=0,0,RES_hhdet_fec!M176/0.086*1000000/RES_hhdet_num!M176)</f>
        <v>1395.8511704706602</v>
      </c>
      <c r="N176" s="156">
        <f>IF(RES_hhdet_fec!N176=0,0,RES_hhdet_fec!N176/0.086*1000000/RES_hhdet_num!N176)</f>
        <v>1422.2234152692042</v>
      </c>
      <c r="O176" s="156">
        <f>IF(RES_hhdet_fec!O176=0,0,RES_hhdet_fec!O176/0.086*1000000/RES_hhdet_num!O176)</f>
        <v>1387.537437527368</v>
      </c>
      <c r="P176" s="156">
        <f>IF(RES_hhdet_fec!P176=0,0,RES_hhdet_fec!P176/0.086*1000000/RES_hhdet_num!P176)</f>
        <v>1423.2373640567773</v>
      </c>
      <c r="Q176" s="156">
        <f>IF(RES_hhdet_fec!Q176=0,0,RES_hhdet_fec!Q176/0.086*1000000/RES_hhdet_num!Q176)</f>
        <v>1425.9705720825179</v>
      </c>
    </row>
    <row r="177" spans="1:17" ht="12" customHeight="1" x14ac:dyDescent="0.25">
      <c r="A177" s="29" t="s">
        <v>140</v>
      </c>
      <c r="B177" s="57">
        <f>IF(RES_hhdet_fec!B177=0,0,RES_hhdet_fec!B177/0.086*1000000/RES_hhdet_num!B177)</f>
        <v>825.26737942494833</v>
      </c>
      <c r="C177" s="57">
        <f>IF(RES_hhdet_fec!C177=0,0,RES_hhdet_fec!C177/0.086*1000000/RES_hhdet_num!C177)</f>
        <v>834.39258347647046</v>
      </c>
      <c r="D177" s="57">
        <f>IF(RES_hhdet_fec!D177=0,0,RES_hhdet_fec!D177/0.086*1000000/RES_hhdet_num!D177)</f>
        <v>807.30870317383335</v>
      </c>
      <c r="E177" s="57">
        <f>IF(RES_hhdet_fec!E177=0,0,RES_hhdet_fec!E177/0.086*1000000/RES_hhdet_num!E177)</f>
        <v>829.4889607357286</v>
      </c>
      <c r="F177" s="57">
        <f>IF(RES_hhdet_fec!F177=0,0,RES_hhdet_fec!F177/0.086*1000000/RES_hhdet_num!F177)</f>
        <v>850.93851545141922</v>
      </c>
      <c r="G177" s="57">
        <f>IF(RES_hhdet_fec!G177=0,0,RES_hhdet_fec!G177/0.086*1000000/RES_hhdet_num!G177)</f>
        <v>835.99818667982015</v>
      </c>
      <c r="H177" s="57">
        <f>IF(RES_hhdet_fec!H177=0,0,RES_hhdet_fec!H177/0.086*1000000/RES_hhdet_num!H177)</f>
        <v>856.66873096627012</v>
      </c>
      <c r="I177" s="57">
        <f>IF(RES_hhdet_fec!I177=0,0,RES_hhdet_fec!I177/0.086*1000000/RES_hhdet_num!I177)</f>
        <v>874.75958576608434</v>
      </c>
      <c r="J177" s="57">
        <f>IF(RES_hhdet_fec!J177=0,0,RES_hhdet_fec!J177/0.086*1000000/RES_hhdet_num!J177)</f>
        <v>869.09539172355426</v>
      </c>
      <c r="K177" s="57">
        <f>IF(RES_hhdet_fec!K177=0,0,RES_hhdet_fec!K177/0.086*1000000/RES_hhdet_num!K177)</f>
        <v>835.57358819482988</v>
      </c>
      <c r="L177" s="57">
        <f>IF(RES_hhdet_fec!L177=0,0,RES_hhdet_fec!L177/0.086*1000000/RES_hhdet_num!L177)</f>
        <v>855.03343732564474</v>
      </c>
      <c r="M177" s="57">
        <f>IF(RES_hhdet_fec!M177=0,0,RES_hhdet_fec!M177/0.086*1000000/RES_hhdet_num!M177)</f>
        <v>849.89934209783405</v>
      </c>
      <c r="N177" s="57">
        <f>IF(RES_hhdet_fec!N177=0,0,RES_hhdet_fec!N177/0.086*1000000/RES_hhdet_num!N177)</f>
        <v>859.89773644923014</v>
      </c>
      <c r="O177" s="57">
        <f>IF(RES_hhdet_fec!O177=0,0,RES_hhdet_fec!O177/0.086*1000000/RES_hhdet_num!O177)</f>
        <v>891.13340935315637</v>
      </c>
      <c r="P177" s="57">
        <f>IF(RES_hhdet_fec!P177=0,0,RES_hhdet_fec!P177/0.086*1000000/RES_hhdet_num!P177)</f>
        <v>922.8391254991659</v>
      </c>
      <c r="Q177" s="57">
        <f>IF(RES_hhdet_fec!Q177=0,0,RES_hhdet_fec!Q177/0.086*1000000/RES_hhdet_num!Q177)</f>
        <v>974.67776545011282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>
        <f>SUM(B4,B7,B9,B19)</f>
        <v>11582.660175382229</v>
      </c>
      <c r="C3" s="168">
        <f t="shared" ref="C3:Q3" si="0">SUM(C4,C7,C9,C19)</f>
        <v>11900.181383536292</v>
      </c>
      <c r="D3" s="168">
        <f t="shared" si="0"/>
        <v>11620.311051369925</v>
      </c>
      <c r="E3" s="168">
        <f t="shared" si="0"/>
        <v>11790.00402031792</v>
      </c>
      <c r="F3" s="168">
        <f t="shared" si="0"/>
        <v>11958.164749167454</v>
      </c>
      <c r="G3" s="168">
        <f t="shared" si="0"/>
        <v>12405.687736259193</v>
      </c>
      <c r="H3" s="168">
        <f t="shared" si="0"/>
        <v>12446.072944160653</v>
      </c>
      <c r="I3" s="168">
        <f t="shared" si="0"/>
        <v>11533.606095184241</v>
      </c>
      <c r="J3" s="168">
        <f t="shared" si="0"/>
        <v>12124.407526982584</v>
      </c>
      <c r="K3" s="168">
        <f t="shared" si="0"/>
        <v>12006.950968393261</v>
      </c>
      <c r="L3" s="168">
        <f t="shared" si="0"/>
        <v>11433.224060797267</v>
      </c>
      <c r="M3" s="168">
        <f t="shared" si="0"/>
        <v>10084.095874634257</v>
      </c>
      <c r="N3" s="168">
        <f t="shared" si="0"/>
        <v>9749.1416370695679</v>
      </c>
      <c r="O3" s="168">
        <f t="shared" si="0"/>
        <v>10151.941424507742</v>
      </c>
      <c r="P3" s="168">
        <f t="shared" si="0"/>
        <v>9550.5411831863112</v>
      </c>
      <c r="Q3" s="168">
        <f t="shared" si="0"/>
        <v>10108.600858237887</v>
      </c>
    </row>
    <row r="4" spans="1:17" ht="12.95" customHeight="1" x14ac:dyDescent="0.25">
      <c r="A4" s="158" t="s">
        <v>65</v>
      </c>
      <c r="B4" s="157">
        <f t="shared" ref="B4:Q4" si="1">SUM(B5:B6)</f>
        <v>8716.0330450133115</v>
      </c>
      <c r="C4" s="157">
        <f t="shared" si="1"/>
        <v>9018.7819811895606</v>
      </c>
      <c r="D4" s="157">
        <f t="shared" si="1"/>
        <v>8817.2585298955655</v>
      </c>
      <c r="E4" s="157">
        <f t="shared" si="1"/>
        <v>8957.1675708078965</v>
      </c>
      <c r="F4" s="157">
        <f t="shared" si="1"/>
        <v>9068.535226658214</v>
      </c>
      <c r="G4" s="157">
        <f t="shared" si="1"/>
        <v>9526.2970744717713</v>
      </c>
      <c r="H4" s="157">
        <f t="shared" si="1"/>
        <v>9472.5159724783844</v>
      </c>
      <c r="I4" s="157">
        <f t="shared" si="1"/>
        <v>8554.3379284632938</v>
      </c>
      <c r="J4" s="157">
        <f t="shared" si="1"/>
        <v>9108.1277808287359</v>
      </c>
      <c r="K4" s="157">
        <f t="shared" si="1"/>
        <v>9094.5127305404476</v>
      </c>
      <c r="L4" s="157">
        <f t="shared" si="1"/>
        <v>8466.3159776063585</v>
      </c>
      <c r="M4" s="157">
        <f t="shared" si="1"/>
        <v>7092.6906456415045</v>
      </c>
      <c r="N4" s="157">
        <f t="shared" si="1"/>
        <v>6764.8167138519675</v>
      </c>
      <c r="O4" s="157">
        <f t="shared" si="1"/>
        <v>7120.0626608288721</v>
      </c>
      <c r="P4" s="157">
        <f t="shared" si="1"/>
        <v>6509.2968489276955</v>
      </c>
      <c r="Q4" s="157">
        <f t="shared" si="1"/>
        <v>7054.9179448788818</v>
      </c>
    </row>
    <row r="5" spans="1:17" ht="12" customHeight="1" x14ac:dyDescent="0.25">
      <c r="A5" s="23" t="s">
        <v>58</v>
      </c>
      <c r="B5" s="156">
        <f>IF(RES_hhdet_tes!B5=0,0,RES_hhdet_tes!B5/0.086*1000000/RES_hhdet_num!B$3)</f>
        <v>8613.3453767089959</v>
      </c>
      <c r="C5" s="156">
        <f>IF(RES_hhdet_tes!C5=0,0,RES_hhdet_tes!C5/0.086*1000000/RES_hhdet_num!C$3)</f>
        <v>8897.1408944098857</v>
      </c>
      <c r="D5" s="156">
        <f>IF(RES_hhdet_tes!D5=0,0,RES_hhdet_tes!D5/0.086*1000000/RES_hhdet_num!D$3)</f>
        <v>8748.3299952694888</v>
      </c>
      <c r="E5" s="156">
        <f>IF(RES_hhdet_tes!E5=0,0,RES_hhdet_tes!E5/0.086*1000000/RES_hhdet_num!E$3)</f>
        <v>8873.4927639755297</v>
      </c>
      <c r="F5" s="156">
        <f>IF(RES_hhdet_tes!F5=0,0,RES_hhdet_tes!F5/0.086*1000000/RES_hhdet_num!F$3)</f>
        <v>8960.6202980236631</v>
      </c>
      <c r="G5" s="156">
        <f>IF(RES_hhdet_tes!G5=0,0,RES_hhdet_tes!G5/0.086*1000000/RES_hhdet_num!G$3)</f>
        <v>9425.6611549889421</v>
      </c>
      <c r="H5" s="156">
        <f>IF(RES_hhdet_tes!H5=0,0,RES_hhdet_tes!H5/0.086*1000000/RES_hhdet_num!H$3)</f>
        <v>9329.8068909565154</v>
      </c>
      <c r="I5" s="156">
        <f>IF(RES_hhdet_tes!I5=0,0,RES_hhdet_tes!I5/0.086*1000000/RES_hhdet_num!I$3)</f>
        <v>8446.2390064819392</v>
      </c>
      <c r="J5" s="156">
        <f>IF(RES_hhdet_tes!J5=0,0,RES_hhdet_tes!J5/0.086*1000000/RES_hhdet_num!J$3)</f>
        <v>8991.5976330615176</v>
      </c>
      <c r="K5" s="156">
        <f>IF(RES_hhdet_tes!K5=0,0,RES_hhdet_tes!K5/0.086*1000000/RES_hhdet_num!K$3)</f>
        <v>9054.7120707560971</v>
      </c>
      <c r="L5" s="156">
        <f>IF(RES_hhdet_tes!L5=0,0,RES_hhdet_tes!L5/0.086*1000000/RES_hhdet_num!L$3)</f>
        <v>8394.5744544555637</v>
      </c>
      <c r="M5" s="156">
        <f>IF(RES_hhdet_tes!M5=0,0,RES_hhdet_tes!M5/0.086*1000000/RES_hhdet_num!M$3)</f>
        <v>7025.5860328239796</v>
      </c>
      <c r="N5" s="156">
        <f>IF(RES_hhdet_tes!N5=0,0,RES_hhdet_tes!N5/0.086*1000000/RES_hhdet_num!N$3)</f>
        <v>6708.9434248068101</v>
      </c>
      <c r="O5" s="156">
        <f>IF(RES_hhdet_tes!O5=0,0,RES_hhdet_tes!O5/0.086*1000000/RES_hhdet_num!O$3)</f>
        <v>7040.3126923188465</v>
      </c>
      <c r="P5" s="156">
        <f>IF(RES_hhdet_tes!P5=0,0,RES_hhdet_tes!P5/0.086*1000000/RES_hhdet_num!P$3)</f>
        <v>6431.2948572937348</v>
      </c>
      <c r="Q5" s="156">
        <f>IF(RES_hhdet_tes!Q5=0,0,RES_hhdet_tes!Q5/0.086*1000000/RES_hhdet_num!Q$3)</f>
        <v>6959.104407112708</v>
      </c>
    </row>
    <row r="6" spans="1:17" ht="12" customHeight="1" x14ac:dyDescent="0.25">
      <c r="A6" s="23" t="s">
        <v>60</v>
      </c>
      <c r="B6" s="156">
        <f>IF(RES_hhdet_tes!B6=0,0,RES_hhdet_tes!B6/0.086*1000000/RES_hhdet_num!B$3)</f>
        <v>102.68766830431625</v>
      </c>
      <c r="C6" s="156">
        <f>IF(RES_hhdet_tes!C6=0,0,RES_hhdet_tes!C6/0.086*1000000/RES_hhdet_num!C$3)</f>
        <v>121.64108677967546</v>
      </c>
      <c r="D6" s="156">
        <f>IF(RES_hhdet_tes!D6=0,0,RES_hhdet_tes!D6/0.086*1000000/RES_hhdet_num!D$3)</f>
        <v>68.928534626076384</v>
      </c>
      <c r="E6" s="156">
        <f>IF(RES_hhdet_tes!E6=0,0,RES_hhdet_tes!E6/0.086*1000000/RES_hhdet_num!E$3)</f>
        <v>83.674806832367537</v>
      </c>
      <c r="F6" s="156">
        <f>IF(RES_hhdet_tes!F6=0,0,RES_hhdet_tes!F6/0.086*1000000/RES_hhdet_num!F$3)</f>
        <v>107.91492863455061</v>
      </c>
      <c r="G6" s="156">
        <f>IF(RES_hhdet_tes!G6=0,0,RES_hhdet_tes!G6/0.086*1000000/RES_hhdet_num!G$3)</f>
        <v>100.63591948282955</v>
      </c>
      <c r="H6" s="156">
        <f>IF(RES_hhdet_tes!H6=0,0,RES_hhdet_tes!H6/0.086*1000000/RES_hhdet_num!H$3)</f>
        <v>142.70908152186914</v>
      </c>
      <c r="I6" s="156">
        <f>IF(RES_hhdet_tes!I6=0,0,RES_hhdet_tes!I6/0.086*1000000/RES_hhdet_num!I$3)</f>
        <v>108.09892198135545</v>
      </c>
      <c r="J6" s="156">
        <f>IF(RES_hhdet_tes!J6=0,0,RES_hhdet_tes!J6/0.086*1000000/RES_hhdet_num!J$3)</f>
        <v>116.53014776721874</v>
      </c>
      <c r="K6" s="156">
        <f>IF(RES_hhdet_tes!K6=0,0,RES_hhdet_tes!K6/0.086*1000000/RES_hhdet_num!K$3)</f>
        <v>39.800659784349818</v>
      </c>
      <c r="L6" s="156">
        <f>IF(RES_hhdet_tes!L6=0,0,RES_hhdet_tes!L6/0.086*1000000/RES_hhdet_num!L$3)</f>
        <v>71.741523150794478</v>
      </c>
      <c r="M6" s="156">
        <f>IF(RES_hhdet_tes!M6=0,0,RES_hhdet_tes!M6/0.086*1000000/RES_hhdet_num!M$3)</f>
        <v>67.104612817524824</v>
      </c>
      <c r="N6" s="156">
        <f>IF(RES_hhdet_tes!N6=0,0,RES_hhdet_tes!N6/0.086*1000000/RES_hhdet_num!N$3)</f>
        <v>55.873289045157073</v>
      </c>
      <c r="O6" s="156">
        <f>IF(RES_hhdet_tes!O6=0,0,RES_hhdet_tes!O6/0.086*1000000/RES_hhdet_num!O$3)</f>
        <v>79.749968510025937</v>
      </c>
      <c r="P6" s="156">
        <f>IF(RES_hhdet_tes!P6=0,0,RES_hhdet_tes!P6/0.086*1000000/RES_hhdet_num!P$3)</f>
        <v>78.001991633960813</v>
      </c>
      <c r="Q6" s="156">
        <f>IF(RES_hhdet_tes!Q6=0,0,RES_hhdet_tes!Q6/0.086*1000000/RES_hhdet_num!Q$3)</f>
        <v>95.813537766173724</v>
      </c>
    </row>
    <row r="7" spans="1:17" ht="12.95" customHeight="1" x14ac:dyDescent="0.25">
      <c r="A7" s="158" t="s">
        <v>112</v>
      </c>
      <c r="B7" s="157">
        <f t="shared" ref="B7:Q7" si="2">B8</f>
        <v>4.4237810283004606</v>
      </c>
      <c r="C7" s="157">
        <f t="shared" si="2"/>
        <v>4.8758700781205819</v>
      </c>
      <c r="D7" s="157">
        <f t="shared" si="2"/>
        <v>5.2769647419074373</v>
      </c>
      <c r="E7" s="157">
        <f t="shared" si="2"/>
        <v>5.5033358489641113</v>
      </c>
      <c r="F7" s="157">
        <f t="shared" si="2"/>
        <v>5.9685802456341692</v>
      </c>
      <c r="G7" s="157">
        <f t="shared" si="2"/>
        <v>7.4375051223785231</v>
      </c>
      <c r="H7" s="157">
        <f t="shared" si="2"/>
        <v>8.8309079630320291</v>
      </c>
      <c r="I7" s="157">
        <f t="shared" si="2"/>
        <v>11.233169749329889</v>
      </c>
      <c r="J7" s="157">
        <f t="shared" si="2"/>
        <v>13.072565428221553</v>
      </c>
      <c r="K7" s="157">
        <f t="shared" si="2"/>
        <v>16.480388929113065</v>
      </c>
      <c r="L7" s="157">
        <f t="shared" si="2"/>
        <v>18.76238261619843</v>
      </c>
      <c r="M7" s="157">
        <f t="shared" si="2"/>
        <v>21.031967917514525</v>
      </c>
      <c r="N7" s="157">
        <f t="shared" si="2"/>
        <v>23.682591380101307</v>
      </c>
      <c r="O7" s="157">
        <f t="shared" si="2"/>
        <v>26.389935220109741</v>
      </c>
      <c r="P7" s="157">
        <f t="shared" si="2"/>
        <v>29.044367725830806</v>
      </c>
      <c r="Q7" s="157">
        <f t="shared" si="2"/>
        <v>27.353114452874141</v>
      </c>
    </row>
    <row r="8" spans="1:17" ht="12" customHeight="1" x14ac:dyDescent="0.25">
      <c r="A8" s="23" t="s">
        <v>60</v>
      </c>
      <c r="B8" s="156">
        <f>IF(RES_hhdet_tes!B8=0,0,RES_hhdet_tes!B8/0.086*1000000/RES_hhdet_num!B$3)</f>
        <v>4.4237810283004606</v>
      </c>
      <c r="C8" s="156">
        <f>IF(RES_hhdet_tes!C8=0,0,RES_hhdet_tes!C8/0.086*1000000/RES_hhdet_num!C$3)</f>
        <v>4.8758700781205819</v>
      </c>
      <c r="D8" s="156">
        <f>IF(RES_hhdet_tes!D8=0,0,RES_hhdet_tes!D8/0.086*1000000/RES_hhdet_num!D$3)</f>
        <v>5.2769647419074373</v>
      </c>
      <c r="E8" s="156">
        <f>IF(RES_hhdet_tes!E8=0,0,RES_hhdet_tes!E8/0.086*1000000/RES_hhdet_num!E$3)</f>
        <v>5.5033358489641113</v>
      </c>
      <c r="F8" s="156">
        <f>IF(RES_hhdet_tes!F8=0,0,RES_hhdet_tes!F8/0.086*1000000/RES_hhdet_num!F$3)</f>
        <v>5.9685802456341692</v>
      </c>
      <c r="G8" s="156">
        <f>IF(RES_hhdet_tes!G8=0,0,RES_hhdet_tes!G8/0.086*1000000/RES_hhdet_num!G$3)</f>
        <v>7.4375051223785231</v>
      </c>
      <c r="H8" s="156">
        <f>IF(RES_hhdet_tes!H8=0,0,RES_hhdet_tes!H8/0.086*1000000/RES_hhdet_num!H$3)</f>
        <v>8.8309079630320291</v>
      </c>
      <c r="I8" s="156">
        <f>IF(RES_hhdet_tes!I8=0,0,RES_hhdet_tes!I8/0.086*1000000/RES_hhdet_num!I$3)</f>
        <v>11.233169749329889</v>
      </c>
      <c r="J8" s="156">
        <f>IF(RES_hhdet_tes!J8=0,0,RES_hhdet_tes!J8/0.086*1000000/RES_hhdet_num!J$3)</f>
        <v>13.072565428221553</v>
      </c>
      <c r="K8" s="156">
        <f>IF(RES_hhdet_tes!K8=0,0,RES_hhdet_tes!K8/0.086*1000000/RES_hhdet_num!K$3)</f>
        <v>16.480388929113065</v>
      </c>
      <c r="L8" s="156">
        <f>IF(RES_hhdet_tes!L8=0,0,RES_hhdet_tes!L8/0.086*1000000/RES_hhdet_num!L$3)</f>
        <v>18.76238261619843</v>
      </c>
      <c r="M8" s="156">
        <f>IF(RES_hhdet_tes!M8=0,0,RES_hhdet_tes!M8/0.086*1000000/RES_hhdet_num!M$3)</f>
        <v>21.031967917514525</v>
      </c>
      <c r="N8" s="156">
        <f>IF(RES_hhdet_tes!N8=0,0,RES_hhdet_tes!N8/0.086*1000000/RES_hhdet_num!N$3)</f>
        <v>23.682591380101307</v>
      </c>
      <c r="O8" s="156">
        <f>IF(RES_hhdet_tes!O8=0,0,RES_hhdet_tes!O8/0.086*1000000/RES_hhdet_num!O$3)</f>
        <v>26.389935220109741</v>
      </c>
      <c r="P8" s="156">
        <f>IF(RES_hhdet_tes!P8=0,0,RES_hhdet_tes!P8/0.086*1000000/RES_hhdet_num!P$3)</f>
        <v>29.044367725830806</v>
      </c>
      <c r="Q8" s="156">
        <f>IF(RES_hhdet_tes!Q8=0,0,RES_hhdet_tes!Q8/0.086*1000000/RES_hhdet_num!Q$3)</f>
        <v>27.353114452874141</v>
      </c>
    </row>
    <row r="9" spans="1:17" ht="12" customHeight="1" x14ac:dyDescent="0.25">
      <c r="A9" s="158" t="s">
        <v>63</v>
      </c>
      <c r="B9" s="157">
        <f>IF(RES_hhdet_tes!B9=0,0,RES_hhdet_tes!B9/0.086*1000000/RES_hhdet_num!B$3)</f>
        <v>2223.7431252502925</v>
      </c>
      <c r="C9" s="157">
        <f>IF(RES_hhdet_tes!C9=0,0,RES_hhdet_tes!C9/0.086*1000000/RES_hhdet_num!C$3)</f>
        <v>2230.7471020342196</v>
      </c>
      <c r="D9" s="157">
        <f>IF(RES_hhdet_tes!D9=0,0,RES_hhdet_tes!D9/0.086*1000000/RES_hhdet_num!D$3)</f>
        <v>2161.0163746959811</v>
      </c>
      <c r="E9" s="157">
        <f>IF(RES_hhdet_tes!E9=0,0,RES_hhdet_tes!E9/0.086*1000000/RES_hhdet_num!E$3)</f>
        <v>2169.8338781149023</v>
      </c>
      <c r="F9" s="157">
        <f>IF(RES_hhdet_tes!F9=0,0,RES_hhdet_tes!F9/0.086*1000000/RES_hhdet_num!F$3)</f>
        <v>2209.09162748476</v>
      </c>
      <c r="G9" s="157">
        <f>IF(RES_hhdet_tes!G9=0,0,RES_hhdet_tes!G9/0.086*1000000/RES_hhdet_num!G$3)</f>
        <v>2204.7626515548982</v>
      </c>
      <c r="H9" s="157">
        <f>IF(RES_hhdet_tes!H9=0,0,RES_hhdet_tes!H9/0.086*1000000/RES_hhdet_num!H$3)</f>
        <v>2289.1363042023713</v>
      </c>
      <c r="I9" s="157">
        <f>IF(RES_hhdet_tes!I9=0,0,RES_hhdet_tes!I9/0.086*1000000/RES_hhdet_num!I$3)</f>
        <v>2257.5910768985937</v>
      </c>
      <c r="J9" s="157">
        <f>IF(RES_hhdet_tes!J9=0,0,RES_hhdet_tes!J9/0.086*1000000/RES_hhdet_num!J$3)</f>
        <v>2295.3442649207041</v>
      </c>
      <c r="K9" s="157">
        <f>IF(RES_hhdet_tes!K9=0,0,RES_hhdet_tes!K9/0.086*1000000/RES_hhdet_num!K$3)</f>
        <v>2199.9386169824897</v>
      </c>
      <c r="L9" s="157">
        <f>IF(RES_hhdet_tes!L9=0,0,RES_hhdet_tes!L9/0.086*1000000/RES_hhdet_num!L$3)</f>
        <v>2239.0061370752196</v>
      </c>
      <c r="M9" s="157">
        <f>IF(RES_hhdet_tes!M9=0,0,RES_hhdet_tes!M9/0.086*1000000/RES_hhdet_num!M$3)</f>
        <v>2259.8514724589586</v>
      </c>
      <c r="N9" s="157">
        <f>IF(RES_hhdet_tes!N9=0,0,RES_hhdet_tes!N9/0.086*1000000/RES_hhdet_num!N$3)</f>
        <v>2235.9608560512315</v>
      </c>
      <c r="O9" s="157">
        <f>IF(RES_hhdet_tes!O9=0,0,RES_hhdet_tes!O9/0.086*1000000/RES_hhdet_num!O$3)</f>
        <v>2270.6512421544694</v>
      </c>
      <c r="P9" s="157">
        <f>IF(RES_hhdet_tes!P9=0,0,RES_hhdet_tes!P9/0.086*1000000/RES_hhdet_num!P$3)</f>
        <v>2244.3327446523817</v>
      </c>
      <c r="Q9" s="157">
        <f>IF(RES_hhdet_tes!Q9=0,0,RES_hhdet_tes!Q9/0.086*1000000/RES_hhdet_num!Q$3)</f>
        <v>2217.9961269051355</v>
      </c>
    </row>
    <row r="10" spans="1:17" ht="12" customHeight="1" x14ac:dyDescent="0.25">
      <c r="A10" s="167" t="s">
        <v>171</v>
      </c>
      <c r="B10" s="132">
        <f>IF(RES_hhdet_tes!B10=0,0,RES_hhdet_tes!B10/0.086*1000000/RES_hhdet_num!B10)</f>
        <v>2099.6940148548933</v>
      </c>
      <c r="C10" s="132">
        <f>IF(RES_hhdet_tes!C10=0,0,RES_hhdet_tes!C10/0.086*1000000/RES_hhdet_num!C10)</f>
        <v>2089.3346707144929</v>
      </c>
      <c r="D10" s="132">
        <f>IF(RES_hhdet_tes!D10=0,0,RES_hhdet_tes!D10/0.086*1000000/RES_hhdet_num!D10)</f>
        <v>2082.7100105609966</v>
      </c>
      <c r="E10" s="132">
        <f>IF(RES_hhdet_tes!E10=0,0,RES_hhdet_tes!E10/0.086*1000000/RES_hhdet_num!E10)</f>
        <v>2078.1897876944859</v>
      </c>
      <c r="F10" s="132">
        <f>IF(RES_hhdet_tes!F10=0,0,RES_hhdet_tes!F10/0.086*1000000/RES_hhdet_num!F10)</f>
        <v>2080.0128932297439</v>
      </c>
      <c r="G10" s="132">
        <f>IF(RES_hhdet_tes!G10=0,0,RES_hhdet_tes!G10/0.086*1000000/RES_hhdet_num!G10)</f>
        <v>2090.2727202767419</v>
      </c>
      <c r="H10" s="132">
        <f>IF(RES_hhdet_tes!H10=0,0,RES_hhdet_tes!H10/0.086*1000000/RES_hhdet_num!H10)</f>
        <v>2108.3006973557863</v>
      </c>
      <c r="I10" s="132">
        <f>IF(RES_hhdet_tes!I10=0,0,RES_hhdet_tes!I10/0.086*1000000/RES_hhdet_num!I10)</f>
        <v>2104.1316357175378</v>
      </c>
      <c r="J10" s="132">
        <f>IF(RES_hhdet_tes!J10=0,0,RES_hhdet_tes!J10/0.086*1000000/RES_hhdet_num!J10)</f>
        <v>2109.2567520096563</v>
      </c>
      <c r="K10" s="132">
        <f>IF(RES_hhdet_tes!K10=0,0,RES_hhdet_tes!K10/0.086*1000000/RES_hhdet_num!K10)</f>
        <v>2118.5484339507266</v>
      </c>
      <c r="L10" s="132">
        <f>IF(RES_hhdet_tes!L10=0,0,RES_hhdet_tes!L10/0.086*1000000/RES_hhdet_num!L10)</f>
        <v>2120.962657362576</v>
      </c>
      <c r="M10" s="132">
        <f>IF(RES_hhdet_tes!M10=0,0,RES_hhdet_tes!M10/0.086*1000000/RES_hhdet_num!M10)</f>
        <v>2142.2454091654176</v>
      </c>
      <c r="N10" s="132">
        <f>IF(RES_hhdet_tes!N10=0,0,RES_hhdet_tes!N10/0.086*1000000/RES_hhdet_num!N10)</f>
        <v>2155.1062211680296</v>
      </c>
      <c r="O10" s="132">
        <f>IF(RES_hhdet_tes!O10=0,0,RES_hhdet_tes!O10/0.086*1000000/RES_hhdet_num!O10)</f>
        <v>2167.3501981860049</v>
      </c>
      <c r="P10" s="132">
        <f>IF(RES_hhdet_tes!P10=0,0,RES_hhdet_tes!P10/0.086*1000000/RES_hhdet_num!P10)</f>
        <v>2165.8536242349878</v>
      </c>
      <c r="Q10" s="132">
        <f>IF(RES_hhdet_tes!Q10=0,0,RES_hhdet_tes!Q10/0.086*1000000/RES_hhdet_num!Q10)</f>
        <v>2150.6314684842691</v>
      </c>
    </row>
    <row r="11" spans="1:17" ht="12" customHeight="1" x14ac:dyDescent="0.25">
      <c r="A11" s="167" t="s">
        <v>144</v>
      </c>
      <c r="B11" s="132">
        <f>IF(RES_hhdet_tes!B11=0,0,RES_hhdet_tes!B11/0.086*1000000/RES_hhdet_num!B11)</f>
        <v>2099.6986746581665</v>
      </c>
      <c r="C11" s="132">
        <f>IF(RES_hhdet_tes!C11=0,0,RES_hhdet_tes!C11/0.086*1000000/RES_hhdet_num!C11)</f>
        <v>2087.2669958457964</v>
      </c>
      <c r="D11" s="132">
        <f>IF(RES_hhdet_tes!D11=0,0,RES_hhdet_tes!D11/0.086*1000000/RES_hhdet_num!D11)</f>
        <v>2094.5454695211984</v>
      </c>
      <c r="E11" s="132">
        <f>IF(RES_hhdet_tes!E11=0,0,RES_hhdet_tes!E11/0.086*1000000/RES_hhdet_num!E11)</f>
        <v>2098.1365427234864</v>
      </c>
      <c r="F11" s="132">
        <f>IF(RES_hhdet_tes!F11=0,0,RES_hhdet_tes!F11/0.086*1000000/RES_hhdet_num!F11)</f>
        <v>2120.3750936813194</v>
      </c>
      <c r="G11" s="132">
        <f>IF(RES_hhdet_tes!G11=0,0,RES_hhdet_tes!G11/0.086*1000000/RES_hhdet_num!G11)</f>
        <v>2152.0846721572589</v>
      </c>
      <c r="H11" s="132">
        <f>IF(RES_hhdet_tes!H11=0,0,RES_hhdet_tes!H11/0.086*1000000/RES_hhdet_num!H11)</f>
        <v>2201.2901720002683</v>
      </c>
      <c r="I11" s="132">
        <f>IF(RES_hhdet_tes!I11=0,0,RES_hhdet_tes!I11/0.086*1000000/RES_hhdet_num!I11)</f>
        <v>2227.2651872316824</v>
      </c>
      <c r="J11" s="132">
        <f>IF(RES_hhdet_tes!J11=0,0,RES_hhdet_tes!J11/0.086*1000000/RES_hhdet_num!J11)</f>
        <v>2269.5696768967055</v>
      </c>
      <c r="K11" s="132">
        <f>IF(RES_hhdet_tes!K11=0,0,RES_hhdet_tes!K11/0.086*1000000/RES_hhdet_num!K11)</f>
        <v>2258.5841493143125</v>
      </c>
      <c r="L11" s="132">
        <f>IF(RES_hhdet_tes!L11=0,0,RES_hhdet_tes!L11/0.086*1000000/RES_hhdet_num!L11)</f>
        <v>2267.7060021681382</v>
      </c>
      <c r="M11" s="132">
        <f>IF(RES_hhdet_tes!M11=0,0,RES_hhdet_tes!M11/0.086*1000000/RES_hhdet_num!M11)</f>
        <v>2296.34767978543</v>
      </c>
      <c r="N11" s="132">
        <f>IF(RES_hhdet_tes!N11=0,0,RES_hhdet_tes!N11/0.086*1000000/RES_hhdet_num!N11)</f>
        <v>2291.8173005097292</v>
      </c>
      <c r="O11" s="132">
        <f>IF(RES_hhdet_tes!O11=0,0,RES_hhdet_tes!O11/0.086*1000000/RES_hhdet_num!O11)</f>
        <v>2289.5747237236874</v>
      </c>
      <c r="P11" s="132">
        <f>IF(RES_hhdet_tes!P11=0,0,RES_hhdet_tes!P11/0.086*1000000/RES_hhdet_num!P11)</f>
        <v>2282.0779396554231</v>
      </c>
      <c r="Q11" s="132">
        <f>IF(RES_hhdet_tes!Q11=0,0,RES_hhdet_tes!Q11/0.086*1000000/RES_hhdet_num!Q11)</f>
        <v>2262.2664911834713</v>
      </c>
    </row>
    <row r="12" spans="1:17" ht="12" customHeight="1" x14ac:dyDescent="0.25">
      <c r="A12" s="167" t="s">
        <v>143</v>
      </c>
      <c r="B12" s="132">
        <f>IF(RES_hhdet_tes!B12=0,0,RES_hhdet_tes!B12/0.086*1000000/RES_hhdet_num!B12)</f>
        <v>2098.7570634122035</v>
      </c>
      <c r="C12" s="132">
        <f>IF(RES_hhdet_tes!C12=0,0,RES_hhdet_tes!C12/0.086*1000000/RES_hhdet_num!C12)</f>
        <v>2091.3886538812517</v>
      </c>
      <c r="D12" s="132">
        <f>IF(RES_hhdet_tes!D12=0,0,RES_hhdet_tes!D12/0.086*1000000/RES_hhdet_num!D12)</f>
        <v>2145.8347236539789</v>
      </c>
      <c r="E12" s="132">
        <f>IF(RES_hhdet_tes!E12=0,0,RES_hhdet_tes!E12/0.086*1000000/RES_hhdet_num!E12)</f>
        <v>2156.6991489942666</v>
      </c>
      <c r="F12" s="132">
        <f>IF(RES_hhdet_tes!F12=0,0,RES_hhdet_tes!F12/0.086*1000000/RES_hhdet_num!F12)</f>
        <v>2193.6353075086217</v>
      </c>
      <c r="G12" s="132">
        <f>IF(RES_hhdet_tes!G12=0,0,RES_hhdet_tes!G12/0.086*1000000/RES_hhdet_num!G12)</f>
        <v>2228.4812762861329</v>
      </c>
      <c r="H12" s="132">
        <f>IF(RES_hhdet_tes!H12=0,0,RES_hhdet_tes!H12/0.086*1000000/RES_hhdet_num!H12)</f>
        <v>2255.8455380956907</v>
      </c>
      <c r="I12" s="132">
        <f>IF(RES_hhdet_tes!I12=0,0,RES_hhdet_tes!I12/0.086*1000000/RES_hhdet_num!I12)</f>
        <v>2261.5281482291616</v>
      </c>
      <c r="J12" s="132">
        <f>IF(RES_hhdet_tes!J12=0,0,RES_hhdet_tes!J12/0.086*1000000/RES_hhdet_num!J12)</f>
        <v>2278.1323782631539</v>
      </c>
      <c r="K12" s="132">
        <f>IF(RES_hhdet_tes!K12=0,0,RES_hhdet_tes!K12/0.086*1000000/RES_hhdet_num!K12)</f>
        <v>2278.5966716684698</v>
      </c>
      <c r="L12" s="132">
        <f>IF(RES_hhdet_tes!L12=0,0,RES_hhdet_tes!L12/0.086*1000000/RES_hhdet_num!L12)</f>
        <v>2285.7848308073303</v>
      </c>
      <c r="M12" s="132">
        <f>IF(RES_hhdet_tes!M12=0,0,RES_hhdet_tes!M12/0.086*1000000/RES_hhdet_num!M12)</f>
        <v>2287.6986830158908</v>
      </c>
      <c r="N12" s="132">
        <f>IF(RES_hhdet_tes!N12=0,0,RES_hhdet_tes!N12/0.086*1000000/RES_hhdet_num!N12)</f>
        <v>2281.1301183627652</v>
      </c>
      <c r="O12" s="132">
        <f>IF(RES_hhdet_tes!O12=0,0,RES_hhdet_tes!O12/0.086*1000000/RES_hhdet_num!O12)</f>
        <v>2283.0049134275596</v>
      </c>
      <c r="P12" s="132">
        <f>IF(RES_hhdet_tes!P12=0,0,RES_hhdet_tes!P12/0.086*1000000/RES_hhdet_num!P12)</f>
        <v>2273.365666911639</v>
      </c>
      <c r="Q12" s="132">
        <f>IF(RES_hhdet_tes!Q12=0,0,RES_hhdet_tes!Q12/0.086*1000000/RES_hhdet_num!Q12)</f>
        <v>2251.6070907997805</v>
      </c>
    </row>
    <row r="13" spans="1:17" ht="12" customHeight="1" x14ac:dyDescent="0.25">
      <c r="A13" s="166" t="s">
        <v>57</v>
      </c>
      <c r="B13" s="165">
        <f>IF(RES_hhdet_tes!B13=0,0,RES_hhdet_tes!B13/0.086*1000000/RES_hhdet_num!B12)</f>
        <v>1364.8041385280524</v>
      </c>
      <c r="C13" s="165">
        <f>IF(RES_hhdet_tes!C13=0,0,RES_hhdet_tes!C13/0.086*1000000/RES_hhdet_num!C12)</f>
        <v>1481.9595670497949</v>
      </c>
      <c r="D13" s="165">
        <f>IF(RES_hhdet_tes!D13=0,0,RES_hhdet_tes!D13/0.086*1000000/RES_hhdet_num!D12)</f>
        <v>1408.2573702290406</v>
      </c>
      <c r="E13" s="165">
        <f>IF(RES_hhdet_tes!E13=0,0,RES_hhdet_tes!E13/0.086*1000000/RES_hhdet_num!E12)</f>
        <v>1424.6936735933105</v>
      </c>
      <c r="F13" s="165">
        <f>IF(RES_hhdet_tes!F13=0,0,RES_hhdet_tes!F13/0.086*1000000/RES_hhdet_num!F12)</f>
        <v>1448.0973521713163</v>
      </c>
      <c r="G13" s="165">
        <f>IF(RES_hhdet_tes!G13=0,0,RES_hhdet_tes!G13/0.086*1000000/RES_hhdet_num!G12)</f>
        <v>1476.3678286312054</v>
      </c>
      <c r="H13" s="165">
        <f>IF(RES_hhdet_tes!H13=0,0,RES_hhdet_tes!H13/0.086*1000000/RES_hhdet_num!H12)</f>
        <v>1492.7760657073604</v>
      </c>
      <c r="I13" s="165">
        <f>IF(RES_hhdet_tes!I13=0,0,RES_hhdet_tes!I13/0.086*1000000/RES_hhdet_num!I12)</f>
        <v>1497.6470648711847</v>
      </c>
      <c r="J13" s="165">
        <f>IF(RES_hhdet_tes!J13=0,0,RES_hhdet_tes!J13/0.086*1000000/RES_hhdet_num!J12)</f>
        <v>1506.5474092283027</v>
      </c>
      <c r="K13" s="165">
        <f>IF(RES_hhdet_tes!K13=0,0,RES_hhdet_tes!K13/0.086*1000000/RES_hhdet_num!K12)</f>
        <v>1503.2760912371521</v>
      </c>
      <c r="L13" s="165">
        <f>IF(RES_hhdet_tes!L13=0,0,RES_hhdet_tes!L13/0.086*1000000/RES_hhdet_num!L12)</f>
        <v>1506.3828528472109</v>
      </c>
      <c r="M13" s="165">
        <f>IF(RES_hhdet_tes!M13=0,0,RES_hhdet_tes!M13/0.086*1000000/RES_hhdet_num!M12)</f>
        <v>1509.5449134755113</v>
      </c>
      <c r="N13" s="165">
        <f>IF(RES_hhdet_tes!N13=0,0,RES_hhdet_tes!N13/0.086*1000000/RES_hhdet_num!N12)</f>
        <v>1503.9329555112413</v>
      </c>
      <c r="O13" s="165">
        <f>IF(RES_hhdet_tes!O13=0,0,RES_hhdet_tes!O13/0.086*1000000/RES_hhdet_num!O12)</f>
        <v>1504.5682502916293</v>
      </c>
      <c r="P13" s="165">
        <f>IF(RES_hhdet_tes!P13=0,0,RES_hhdet_tes!P13/0.086*1000000/RES_hhdet_num!P12)</f>
        <v>1497.1253023697607</v>
      </c>
      <c r="Q13" s="165">
        <f>IF(RES_hhdet_tes!Q13=0,0,RES_hhdet_tes!Q13/0.086*1000000/RES_hhdet_num!Q12)</f>
        <v>1482.3215902562749</v>
      </c>
    </row>
    <row r="14" spans="1:17" ht="12" customHeight="1" x14ac:dyDescent="0.25">
      <c r="A14" s="147" t="s">
        <v>59</v>
      </c>
      <c r="B14" s="164">
        <f>IF(RES_hhdet_tes!B14=0,0,RES_hhdet_tes!B14/0.086*1000000/RES_hhdet_num!B12)</f>
        <v>733.952924884151</v>
      </c>
      <c r="C14" s="164">
        <f>IF(RES_hhdet_tes!C14=0,0,RES_hhdet_tes!C14/0.086*1000000/RES_hhdet_num!C12)</f>
        <v>609.4290868314564</v>
      </c>
      <c r="D14" s="164">
        <f>IF(RES_hhdet_tes!D14=0,0,RES_hhdet_tes!D14/0.086*1000000/RES_hhdet_num!D12)</f>
        <v>737.57735342493856</v>
      </c>
      <c r="E14" s="164">
        <f>IF(RES_hhdet_tes!E14=0,0,RES_hhdet_tes!E14/0.086*1000000/RES_hhdet_num!E12)</f>
        <v>732.00547540095602</v>
      </c>
      <c r="F14" s="164">
        <f>IF(RES_hhdet_tes!F14=0,0,RES_hhdet_tes!F14/0.086*1000000/RES_hhdet_num!F12)</f>
        <v>745.53795533730533</v>
      </c>
      <c r="G14" s="164">
        <f>IF(RES_hhdet_tes!G14=0,0,RES_hhdet_tes!G14/0.086*1000000/RES_hhdet_num!G12)</f>
        <v>752.11344765492777</v>
      </c>
      <c r="H14" s="164">
        <f>IF(RES_hhdet_tes!H14=0,0,RES_hhdet_tes!H14/0.086*1000000/RES_hhdet_num!H12)</f>
        <v>763.06947238833038</v>
      </c>
      <c r="I14" s="164">
        <f>IF(RES_hhdet_tes!I14=0,0,RES_hhdet_tes!I14/0.086*1000000/RES_hhdet_num!I12)</f>
        <v>763.88108335797722</v>
      </c>
      <c r="J14" s="164">
        <f>IF(RES_hhdet_tes!J14=0,0,RES_hhdet_tes!J14/0.086*1000000/RES_hhdet_num!J12)</f>
        <v>771.58496903485081</v>
      </c>
      <c r="K14" s="164">
        <f>IF(RES_hhdet_tes!K14=0,0,RES_hhdet_tes!K14/0.086*1000000/RES_hhdet_num!K12)</f>
        <v>775.32058043131792</v>
      </c>
      <c r="L14" s="164">
        <f>IF(RES_hhdet_tes!L14=0,0,RES_hhdet_tes!L14/0.086*1000000/RES_hhdet_num!L12)</f>
        <v>779.40197796011944</v>
      </c>
      <c r="M14" s="164">
        <f>IF(RES_hhdet_tes!M14=0,0,RES_hhdet_tes!M14/0.086*1000000/RES_hhdet_num!M12)</f>
        <v>778.15376954037936</v>
      </c>
      <c r="N14" s="164">
        <f>IF(RES_hhdet_tes!N14=0,0,RES_hhdet_tes!N14/0.086*1000000/RES_hhdet_num!N12)</f>
        <v>777.19716285152356</v>
      </c>
      <c r="O14" s="164">
        <f>IF(RES_hhdet_tes!O14=0,0,RES_hhdet_tes!O14/0.086*1000000/RES_hhdet_num!O12)</f>
        <v>778.43666313593042</v>
      </c>
      <c r="P14" s="164">
        <f>IF(RES_hhdet_tes!P14=0,0,RES_hhdet_tes!P14/0.086*1000000/RES_hhdet_num!P12)</f>
        <v>776.24036454187842</v>
      </c>
      <c r="Q14" s="164">
        <f>IF(RES_hhdet_tes!Q14=0,0,RES_hhdet_tes!Q14/0.086*1000000/RES_hhdet_num!Q12)</f>
        <v>769.28550054350569</v>
      </c>
    </row>
    <row r="15" spans="1:17" ht="12" customHeight="1" x14ac:dyDescent="0.25">
      <c r="A15" s="163" t="s">
        <v>142</v>
      </c>
      <c r="B15" s="162">
        <f>IF(RES_hhdet_tes!B15=0,0,RES_hhdet_tes!B15/0.086*1000000/RES_hhdet_num!B15)</f>
        <v>2360.3761555726451</v>
      </c>
      <c r="C15" s="162">
        <f>IF(RES_hhdet_tes!C15=0,0,RES_hhdet_tes!C15/0.086*1000000/RES_hhdet_num!C15)</f>
        <v>2412.2304284543025</v>
      </c>
      <c r="D15" s="162">
        <f>IF(RES_hhdet_tes!D15=0,0,RES_hhdet_tes!D15/0.086*1000000/RES_hhdet_num!D15)</f>
        <v>2264.3605096714969</v>
      </c>
      <c r="E15" s="162">
        <f>IF(RES_hhdet_tes!E15=0,0,RES_hhdet_tes!E15/0.086*1000000/RES_hhdet_num!E15)</f>
        <v>2306.4146423253078</v>
      </c>
      <c r="F15" s="162">
        <f>IF(RES_hhdet_tes!F15=0,0,RES_hhdet_tes!F15/0.086*1000000/RES_hhdet_num!F15)</f>
        <v>2408.3572584705207</v>
      </c>
      <c r="G15" s="162">
        <f>IF(RES_hhdet_tes!G15=0,0,RES_hhdet_tes!G15/0.086*1000000/RES_hhdet_num!G15)</f>
        <v>2398.1298092871998</v>
      </c>
      <c r="H15" s="162">
        <f>IF(RES_hhdet_tes!H15=0,0,RES_hhdet_tes!H15/0.086*1000000/RES_hhdet_num!H15)</f>
        <v>2611.0269910493439</v>
      </c>
      <c r="I15" s="162">
        <f>IF(RES_hhdet_tes!I15=0,0,RES_hhdet_tes!I15/0.086*1000000/RES_hhdet_num!I15)</f>
        <v>2534.3929507783482</v>
      </c>
      <c r="J15" s="162">
        <f>IF(RES_hhdet_tes!J15=0,0,RES_hhdet_tes!J15/0.086*1000000/RES_hhdet_num!J15)</f>
        <v>2629.3363790973522</v>
      </c>
      <c r="K15" s="162">
        <f>IF(RES_hhdet_tes!K15=0,0,RES_hhdet_tes!K15/0.086*1000000/RES_hhdet_num!K15)</f>
        <v>2347.9541109548868</v>
      </c>
      <c r="L15" s="162">
        <f>IF(RES_hhdet_tes!L15=0,0,RES_hhdet_tes!L15/0.086*1000000/RES_hhdet_num!L15)</f>
        <v>2497.2064013536196</v>
      </c>
      <c r="M15" s="162">
        <f>IF(RES_hhdet_tes!M15=0,0,RES_hhdet_tes!M15/0.086*1000000/RES_hhdet_num!M15)</f>
        <v>2510.5792449035093</v>
      </c>
      <c r="N15" s="162">
        <f>IF(RES_hhdet_tes!N15=0,0,RES_hhdet_tes!N15/0.086*1000000/RES_hhdet_num!N15)</f>
        <v>2476.3546208728685</v>
      </c>
      <c r="O15" s="162">
        <f>IF(RES_hhdet_tes!O15=0,0,RES_hhdet_tes!O15/0.086*1000000/RES_hhdet_num!O15)</f>
        <v>2631.0187411145162</v>
      </c>
      <c r="P15" s="162">
        <f>IF(RES_hhdet_tes!P15=0,0,RES_hhdet_tes!P15/0.086*1000000/RES_hhdet_num!P15)</f>
        <v>2655.0924723208477</v>
      </c>
      <c r="Q15" s="162">
        <f>IF(RES_hhdet_tes!Q15=0,0,RES_hhdet_tes!Q15/0.086*1000000/RES_hhdet_num!Q15)</f>
        <v>2771.5956826363094</v>
      </c>
    </row>
    <row r="16" spans="1:17" ht="12" customHeight="1" x14ac:dyDescent="0.25">
      <c r="A16" s="161" t="s">
        <v>141</v>
      </c>
      <c r="B16" s="160">
        <f>IF(RES_hhdet_tes!B16=0,0,RES_hhdet_tes!B16/0.086*1000000/RES_hhdet_num!B16)</f>
        <v>2268.1974260065067</v>
      </c>
      <c r="C16" s="160">
        <f>IF(RES_hhdet_tes!C16=0,0,RES_hhdet_tes!C16/0.086*1000000/RES_hhdet_num!C16)</f>
        <v>2322.1126910333933</v>
      </c>
      <c r="D16" s="160">
        <f>IF(RES_hhdet_tes!D16=0,0,RES_hhdet_tes!D16/0.086*1000000/RES_hhdet_num!D16)</f>
        <v>2241.4865987810931</v>
      </c>
      <c r="E16" s="160">
        <f>IF(RES_hhdet_tes!E16=0,0,RES_hhdet_tes!E16/0.086*1000000/RES_hhdet_num!E16)</f>
        <v>2279.5180230254527</v>
      </c>
      <c r="F16" s="160">
        <f>IF(RES_hhdet_tes!F16=0,0,RES_hhdet_tes!F16/0.086*1000000/RES_hhdet_num!F16)</f>
        <v>2368.0411051128981</v>
      </c>
      <c r="G16" s="160">
        <f>IF(RES_hhdet_tes!G16=0,0,RES_hhdet_tes!G16/0.086*1000000/RES_hhdet_num!G16)</f>
        <v>2375.8556613628343</v>
      </c>
      <c r="H16" s="160">
        <f>IF(RES_hhdet_tes!H16=0,0,RES_hhdet_tes!H16/0.086*1000000/RES_hhdet_num!H16)</f>
        <v>2522.8299025466986</v>
      </c>
      <c r="I16" s="160">
        <f>IF(RES_hhdet_tes!I16=0,0,RES_hhdet_tes!I16/0.086*1000000/RES_hhdet_num!I16)</f>
        <v>2463.1058260279415</v>
      </c>
      <c r="J16" s="160">
        <f>IF(RES_hhdet_tes!J16=0,0,RES_hhdet_tes!J16/0.086*1000000/RES_hhdet_num!J16)</f>
        <v>2511.4720048715753</v>
      </c>
      <c r="K16" s="160">
        <f>IF(RES_hhdet_tes!K16=0,0,RES_hhdet_tes!K16/0.086*1000000/RES_hhdet_num!K16)</f>
        <v>2324.0501949484774</v>
      </c>
      <c r="L16" s="160">
        <f>IF(RES_hhdet_tes!L16=0,0,RES_hhdet_tes!L16/0.086*1000000/RES_hhdet_num!L16)</f>
        <v>2428.0643847417214</v>
      </c>
      <c r="M16" s="160">
        <f>IF(RES_hhdet_tes!M16=0,0,RES_hhdet_tes!M16/0.086*1000000/RES_hhdet_num!M16)</f>
        <v>2440.5971966385105</v>
      </c>
      <c r="N16" s="160">
        <f>IF(RES_hhdet_tes!N16=0,0,RES_hhdet_tes!N16/0.086*1000000/RES_hhdet_num!N16)</f>
        <v>2410.4234696638191</v>
      </c>
      <c r="O16" s="160">
        <f>IF(RES_hhdet_tes!O16=0,0,RES_hhdet_tes!O16/0.086*1000000/RES_hhdet_num!O16)</f>
        <v>2508.9354627857738</v>
      </c>
      <c r="P16" s="160">
        <f>IF(RES_hhdet_tes!P16=0,0,RES_hhdet_tes!P16/0.086*1000000/RES_hhdet_num!P16)</f>
        <v>2513.7121308010005</v>
      </c>
      <c r="Q16" s="160">
        <f>IF(RES_hhdet_tes!Q16=0,0,RES_hhdet_tes!Q16/0.086*1000000/RES_hhdet_num!Q16)</f>
        <v>2573.0638392625178</v>
      </c>
    </row>
    <row r="17" spans="1:17" ht="12" customHeight="1" x14ac:dyDescent="0.25">
      <c r="A17" s="148" t="s">
        <v>60</v>
      </c>
      <c r="B17" s="156">
        <f>IF(RES_hhdet_tes!B17=0,0,RES_hhdet_tes!B17/0.086*1000000/RES_hhdet_num!B16)</f>
        <v>1534.2445011223563</v>
      </c>
      <c r="C17" s="156">
        <f>IF(RES_hhdet_tes!C17=0,0,RES_hhdet_tes!C17/0.086*1000000/RES_hhdet_num!C16)</f>
        <v>1712.6836042019374</v>
      </c>
      <c r="D17" s="156">
        <f>IF(RES_hhdet_tes!D17=0,0,RES_hhdet_tes!D17/0.086*1000000/RES_hhdet_num!D16)</f>
        <v>1503.9092453561552</v>
      </c>
      <c r="E17" s="156">
        <f>IF(RES_hhdet_tes!E17=0,0,RES_hhdet_tes!E17/0.086*1000000/RES_hhdet_num!E16)</f>
        <v>1547.5125476244971</v>
      </c>
      <c r="F17" s="156">
        <f>IF(RES_hhdet_tes!F17=0,0,RES_hhdet_tes!F17/0.086*1000000/RES_hhdet_num!F16)</f>
        <v>1622.5031497755924</v>
      </c>
      <c r="G17" s="156">
        <f>IF(RES_hhdet_tes!G17=0,0,RES_hhdet_tes!G17/0.086*1000000/RES_hhdet_num!G16)</f>
        <v>1623.7422137079059</v>
      </c>
      <c r="H17" s="156">
        <f>IF(RES_hhdet_tes!H17=0,0,RES_hhdet_tes!H17/0.086*1000000/RES_hhdet_num!H16)</f>
        <v>1759.7604301583674</v>
      </c>
      <c r="I17" s="156">
        <f>IF(RES_hhdet_tes!I17=0,0,RES_hhdet_tes!I17/0.086*1000000/RES_hhdet_num!I16)</f>
        <v>1699.2247426699641</v>
      </c>
      <c r="J17" s="156">
        <f>IF(RES_hhdet_tes!J17=0,0,RES_hhdet_tes!J17/0.086*1000000/RES_hhdet_num!J16)</f>
        <v>1739.8870358367242</v>
      </c>
      <c r="K17" s="156">
        <f>IF(RES_hhdet_tes!K17=0,0,RES_hhdet_tes!K17/0.086*1000000/RES_hhdet_num!K16)</f>
        <v>1548.7296145171595</v>
      </c>
      <c r="L17" s="156">
        <f>IF(RES_hhdet_tes!L17=0,0,RES_hhdet_tes!L17/0.086*1000000/RES_hhdet_num!L16)</f>
        <v>1648.6624067816022</v>
      </c>
      <c r="M17" s="156">
        <f>IF(RES_hhdet_tes!M17=0,0,RES_hhdet_tes!M17/0.086*1000000/RES_hhdet_num!M16)</f>
        <v>1662.4434270981312</v>
      </c>
      <c r="N17" s="156">
        <f>IF(RES_hhdet_tes!N17=0,0,RES_hhdet_tes!N17/0.086*1000000/RES_hhdet_num!N16)</f>
        <v>1633.2263068122948</v>
      </c>
      <c r="O17" s="156">
        <f>IF(RES_hhdet_tes!O17=0,0,RES_hhdet_tes!O17/0.086*1000000/RES_hhdet_num!O16)</f>
        <v>1730.4987996498435</v>
      </c>
      <c r="P17" s="156">
        <f>IF(RES_hhdet_tes!P17=0,0,RES_hhdet_tes!P17/0.086*1000000/RES_hhdet_num!P16)</f>
        <v>1737.4717662591222</v>
      </c>
      <c r="Q17" s="156">
        <f>IF(RES_hhdet_tes!Q17=0,0,RES_hhdet_tes!Q17/0.086*1000000/RES_hhdet_num!Q16)</f>
        <v>1803.7783387190118</v>
      </c>
    </row>
    <row r="18" spans="1:17" ht="12" customHeight="1" x14ac:dyDescent="0.25">
      <c r="A18" s="148" t="s">
        <v>59</v>
      </c>
      <c r="B18" s="156">
        <f>IF(RES_hhdet_tes!B18=0,0,RES_hhdet_tes!B18/0.086*1000000/RES_hhdet_num!B16)</f>
        <v>733.952924884151</v>
      </c>
      <c r="C18" s="156">
        <f>IF(RES_hhdet_tes!C18=0,0,RES_hhdet_tes!C18/0.086*1000000/RES_hhdet_num!C16)</f>
        <v>609.42908683145606</v>
      </c>
      <c r="D18" s="156">
        <f>IF(RES_hhdet_tes!D18=0,0,RES_hhdet_tes!D18/0.086*1000000/RES_hhdet_num!D16)</f>
        <v>737.57735342493777</v>
      </c>
      <c r="E18" s="156">
        <f>IF(RES_hhdet_tes!E18=0,0,RES_hhdet_tes!E18/0.086*1000000/RES_hhdet_num!E16)</f>
        <v>732.0054754009559</v>
      </c>
      <c r="F18" s="156">
        <f>IF(RES_hhdet_tes!F18=0,0,RES_hhdet_tes!F18/0.086*1000000/RES_hhdet_num!F16)</f>
        <v>745.53795533730602</v>
      </c>
      <c r="G18" s="156">
        <f>IF(RES_hhdet_tes!G18=0,0,RES_hhdet_tes!G18/0.086*1000000/RES_hhdet_num!G16)</f>
        <v>752.11344765492822</v>
      </c>
      <c r="H18" s="156">
        <f>IF(RES_hhdet_tes!H18=0,0,RES_hhdet_tes!H18/0.086*1000000/RES_hhdet_num!H16)</f>
        <v>763.06947238833129</v>
      </c>
      <c r="I18" s="156">
        <f>IF(RES_hhdet_tes!I18=0,0,RES_hhdet_tes!I18/0.086*1000000/RES_hhdet_num!I16)</f>
        <v>763.88108335797767</v>
      </c>
      <c r="J18" s="156">
        <f>IF(RES_hhdet_tes!J18=0,0,RES_hhdet_tes!J18/0.086*1000000/RES_hhdet_num!J16)</f>
        <v>771.58496903485127</v>
      </c>
      <c r="K18" s="156">
        <f>IF(RES_hhdet_tes!K18=0,0,RES_hhdet_tes!K18/0.086*1000000/RES_hhdet_num!K16)</f>
        <v>775.32058043131826</v>
      </c>
      <c r="L18" s="156">
        <f>IF(RES_hhdet_tes!L18=0,0,RES_hhdet_tes!L18/0.086*1000000/RES_hhdet_num!L16)</f>
        <v>779.4019779601191</v>
      </c>
      <c r="M18" s="156">
        <f>IF(RES_hhdet_tes!M18=0,0,RES_hhdet_tes!M18/0.086*1000000/RES_hhdet_num!M16)</f>
        <v>778.15376954037936</v>
      </c>
      <c r="N18" s="156">
        <f>IF(RES_hhdet_tes!N18=0,0,RES_hhdet_tes!N18/0.086*1000000/RES_hhdet_num!N16)</f>
        <v>777.19716285152401</v>
      </c>
      <c r="O18" s="156">
        <f>IF(RES_hhdet_tes!O18=0,0,RES_hhdet_tes!O18/0.086*1000000/RES_hhdet_num!O16)</f>
        <v>778.43666313593019</v>
      </c>
      <c r="P18" s="156">
        <f>IF(RES_hhdet_tes!P18=0,0,RES_hhdet_tes!P18/0.086*1000000/RES_hhdet_num!P16)</f>
        <v>776.24036454187842</v>
      </c>
      <c r="Q18" s="156">
        <f>IF(RES_hhdet_tes!Q18=0,0,RES_hhdet_tes!Q18/0.086*1000000/RES_hhdet_num!Q16)</f>
        <v>769.28550054350569</v>
      </c>
    </row>
    <row r="19" spans="1:17" ht="12" customHeight="1" x14ac:dyDescent="0.25">
      <c r="A19" s="158" t="s">
        <v>62</v>
      </c>
      <c r="B19" s="157">
        <f>IF(RES_hhdet_tes!B19=0,0,RES_hhdet_tes!B19/0.086*1000000/RES_hhdet_num!B$3)</f>
        <v>638.46022409032355</v>
      </c>
      <c r="C19" s="157">
        <f>IF(RES_hhdet_tes!C19=0,0,RES_hhdet_tes!C19/0.086*1000000/RES_hhdet_num!C$3)</f>
        <v>645.77643023439202</v>
      </c>
      <c r="D19" s="157">
        <f>IF(RES_hhdet_tes!D19=0,0,RES_hhdet_tes!D19/0.086*1000000/RES_hhdet_num!D$3)</f>
        <v>636.75918203647041</v>
      </c>
      <c r="E19" s="157">
        <f>IF(RES_hhdet_tes!E19=0,0,RES_hhdet_tes!E19/0.086*1000000/RES_hhdet_num!E$3)</f>
        <v>657.49923554615816</v>
      </c>
      <c r="F19" s="157">
        <f>IF(RES_hhdet_tes!F19=0,0,RES_hhdet_tes!F19/0.086*1000000/RES_hhdet_num!F$3)</f>
        <v>674.56931477884575</v>
      </c>
      <c r="G19" s="157">
        <f>IF(RES_hhdet_tes!G19=0,0,RES_hhdet_tes!G19/0.086*1000000/RES_hhdet_num!G$3)</f>
        <v>667.19050511014655</v>
      </c>
      <c r="H19" s="157">
        <f>IF(RES_hhdet_tes!H19=0,0,RES_hhdet_tes!H19/0.086*1000000/RES_hhdet_num!H$3)</f>
        <v>675.58975951686466</v>
      </c>
      <c r="I19" s="157">
        <f>IF(RES_hhdet_tes!I19=0,0,RES_hhdet_tes!I19/0.086*1000000/RES_hhdet_num!I$3)</f>
        <v>710.44392007302292</v>
      </c>
      <c r="J19" s="157">
        <f>IF(RES_hhdet_tes!J19=0,0,RES_hhdet_tes!J19/0.086*1000000/RES_hhdet_num!J$3)</f>
        <v>707.86291580492298</v>
      </c>
      <c r="K19" s="157">
        <f>IF(RES_hhdet_tes!K19=0,0,RES_hhdet_tes!K19/0.086*1000000/RES_hhdet_num!K$3)</f>
        <v>696.01923194121048</v>
      </c>
      <c r="L19" s="157">
        <f>IF(RES_hhdet_tes!L19=0,0,RES_hhdet_tes!L19/0.086*1000000/RES_hhdet_num!L$3)</f>
        <v>709.13956349949069</v>
      </c>
      <c r="M19" s="157">
        <f>IF(RES_hhdet_tes!M19=0,0,RES_hhdet_tes!M19/0.086*1000000/RES_hhdet_num!M$3)</f>
        <v>710.52178861627829</v>
      </c>
      <c r="N19" s="157">
        <f>IF(RES_hhdet_tes!N19=0,0,RES_hhdet_tes!N19/0.086*1000000/RES_hhdet_num!N$3)</f>
        <v>724.68147578626906</v>
      </c>
      <c r="O19" s="157">
        <f>IF(RES_hhdet_tes!O19=0,0,RES_hhdet_tes!O19/0.086*1000000/RES_hhdet_num!O$3)</f>
        <v>734.83758630429179</v>
      </c>
      <c r="P19" s="157">
        <f>IF(RES_hhdet_tes!P19=0,0,RES_hhdet_tes!P19/0.086*1000000/RES_hhdet_num!P$3)</f>
        <v>767.86722188040471</v>
      </c>
      <c r="Q19" s="157">
        <f>IF(RES_hhdet_tes!Q19=0,0,RES_hhdet_tes!Q19/0.086*1000000/RES_hhdet_num!Q$3)</f>
        <v>808.33367200099622</v>
      </c>
    </row>
    <row r="20" spans="1:17" ht="12" customHeight="1" x14ac:dyDescent="0.25">
      <c r="A20" s="23" t="s">
        <v>58</v>
      </c>
      <c r="B20" s="156">
        <f>IF(RES_hhdet_tes!B20=0,0,RES_hhdet_tes!B20/0.086*1000000/RES_hhdet_num!B20)</f>
        <v>0</v>
      </c>
      <c r="C20" s="156">
        <f>IF(RES_hhdet_tes!C20=0,0,RES_hhdet_tes!C20/0.086*1000000/RES_hhdet_num!C20)</f>
        <v>0</v>
      </c>
      <c r="D20" s="156">
        <f>IF(RES_hhdet_tes!D20=0,0,RES_hhdet_tes!D20/0.086*1000000/RES_hhdet_num!D20)</f>
        <v>0</v>
      </c>
      <c r="E20" s="156">
        <f>IF(RES_hhdet_tes!E20=0,0,RES_hhdet_tes!E20/0.086*1000000/RES_hhdet_num!E20)</f>
        <v>0</v>
      </c>
      <c r="F20" s="156">
        <f>IF(RES_hhdet_tes!F20=0,0,RES_hhdet_tes!F20/0.086*1000000/RES_hhdet_num!F20)</f>
        <v>0</v>
      </c>
      <c r="G20" s="156">
        <f>IF(RES_hhdet_tes!G20=0,0,RES_hhdet_tes!G20/0.086*1000000/RES_hhdet_num!G20)</f>
        <v>0</v>
      </c>
      <c r="H20" s="156">
        <f>IF(RES_hhdet_tes!H20=0,0,RES_hhdet_tes!H20/0.086*1000000/RES_hhdet_num!H20)</f>
        <v>0</v>
      </c>
      <c r="I20" s="156">
        <f>IF(RES_hhdet_tes!I20=0,0,RES_hhdet_tes!I20/0.086*1000000/RES_hhdet_num!I20)</f>
        <v>0</v>
      </c>
      <c r="J20" s="156">
        <f>IF(RES_hhdet_tes!J20=0,0,RES_hhdet_tes!J20/0.086*1000000/RES_hhdet_num!J20)</f>
        <v>0</v>
      </c>
      <c r="K20" s="156">
        <f>IF(RES_hhdet_tes!K20=0,0,RES_hhdet_tes!K20/0.086*1000000/RES_hhdet_num!K20)</f>
        <v>0</v>
      </c>
      <c r="L20" s="156">
        <f>IF(RES_hhdet_tes!L20=0,0,RES_hhdet_tes!L20/0.086*1000000/RES_hhdet_num!L20)</f>
        <v>0</v>
      </c>
      <c r="M20" s="156">
        <f>IF(RES_hhdet_tes!M20=0,0,RES_hhdet_tes!M20/0.086*1000000/RES_hhdet_num!M20)</f>
        <v>0</v>
      </c>
      <c r="N20" s="156">
        <f>IF(RES_hhdet_tes!N20=0,0,RES_hhdet_tes!N20/0.086*1000000/RES_hhdet_num!N20)</f>
        <v>0</v>
      </c>
      <c r="O20" s="156">
        <f>IF(RES_hhdet_tes!O20=0,0,RES_hhdet_tes!O20/0.086*1000000/RES_hhdet_num!O20)</f>
        <v>0</v>
      </c>
      <c r="P20" s="156">
        <f>IF(RES_hhdet_tes!P20=0,0,RES_hhdet_tes!P20/0.086*1000000/RES_hhdet_num!P20)</f>
        <v>0</v>
      </c>
      <c r="Q20" s="156">
        <f>IF(RES_hhdet_tes!Q20=0,0,RES_hhdet_tes!Q20/0.086*1000000/RES_hhdet_num!Q20)</f>
        <v>0</v>
      </c>
    </row>
    <row r="21" spans="1:17" ht="12" customHeight="1" x14ac:dyDescent="0.25">
      <c r="A21" s="23" t="s">
        <v>57</v>
      </c>
      <c r="B21" s="156">
        <f>IF(RES_hhdet_tes!B21=0,0,RES_hhdet_tes!B21/0.086*1000000/RES_hhdet_num!B21)</f>
        <v>576.27064785645575</v>
      </c>
      <c r="C21" s="156">
        <f>IF(RES_hhdet_tes!C21=0,0,RES_hhdet_tes!C21/0.086*1000000/RES_hhdet_num!C21)</f>
        <v>581.90693474895284</v>
      </c>
      <c r="D21" s="156">
        <f>IF(RES_hhdet_tes!D21=0,0,RES_hhdet_tes!D21/0.086*1000000/RES_hhdet_num!D21)</f>
        <v>599.16597845934598</v>
      </c>
      <c r="E21" s="156">
        <f>IF(RES_hhdet_tes!E21=0,0,RES_hhdet_tes!E21/0.086*1000000/RES_hhdet_num!E21)</f>
        <v>605.14927160887078</v>
      </c>
      <c r="F21" s="156">
        <f>IF(RES_hhdet_tes!F21=0,0,RES_hhdet_tes!F21/0.086*1000000/RES_hhdet_num!F21)</f>
        <v>608.7503857511141</v>
      </c>
      <c r="G21" s="156">
        <f>IF(RES_hhdet_tes!G21=0,0,RES_hhdet_tes!G21/0.086*1000000/RES_hhdet_num!G21)</f>
        <v>612.05749389731284</v>
      </c>
      <c r="H21" s="156">
        <f>IF(RES_hhdet_tes!H21=0,0,RES_hhdet_tes!H21/0.086*1000000/RES_hhdet_num!H21)</f>
        <v>598.50333586360955</v>
      </c>
      <c r="I21" s="156">
        <f>IF(RES_hhdet_tes!I21=0,0,RES_hhdet_tes!I21/0.086*1000000/RES_hhdet_num!I21)</f>
        <v>640.76361297633775</v>
      </c>
      <c r="J21" s="156">
        <f>IF(RES_hhdet_tes!J21=0,0,RES_hhdet_tes!J21/0.086*1000000/RES_hhdet_num!J21)</f>
        <v>632.51080551992845</v>
      </c>
      <c r="K21" s="156">
        <f>IF(RES_hhdet_tes!K21=0,0,RES_hhdet_tes!K21/0.086*1000000/RES_hhdet_num!K21)</f>
        <v>668.69956709504299</v>
      </c>
      <c r="L21" s="156">
        <f>IF(RES_hhdet_tes!L21=0,0,RES_hhdet_tes!L21/0.086*1000000/RES_hhdet_num!L21)</f>
        <v>651.60229770904414</v>
      </c>
      <c r="M21" s="156">
        <f>IF(RES_hhdet_tes!M21=0,0,RES_hhdet_tes!M21/0.086*1000000/RES_hhdet_num!M21)</f>
        <v>654.99555692449701</v>
      </c>
      <c r="N21" s="156">
        <f>IF(RES_hhdet_tes!N21=0,0,RES_hhdet_tes!N21/0.086*1000000/RES_hhdet_num!N21)</f>
        <v>672.71378865761221</v>
      </c>
      <c r="O21" s="156">
        <f>IF(RES_hhdet_tes!O21=0,0,RES_hhdet_tes!O21/0.086*1000000/RES_hhdet_num!O21)</f>
        <v>664.99177819109616</v>
      </c>
      <c r="P21" s="156">
        <f>IF(RES_hhdet_tes!P21=0,0,RES_hhdet_tes!P21/0.086*1000000/RES_hhdet_num!P21)</f>
        <v>683.85441380988755</v>
      </c>
      <c r="Q21" s="156">
        <f>IF(RES_hhdet_tes!Q21=0,0,RES_hhdet_tes!Q21/0.086*1000000/RES_hhdet_num!Q21)</f>
        <v>685.1676988735511</v>
      </c>
    </row>
    <row r="22" spans="1:17" ht="12" customHeight="1" x14ac:dyDescent="0.25">
      <c r="A22" s="29" t="s">
        <v>140</v>
      </c>
      <c r="B22" s="57">
        <f>IF(RES_hhdet_tes!B22=0,0,RES_hhdet_tes!B22/0.086*1000000/RES_hhdet_num!B22)</f>
        <v>647.81534794616368</v>
      </c>
      <c r="C22" s="57">
        <f>IF(RES_hhdet_tes!C22=0,0,RES_hhdet_tes!C22/0.086*1000000/RES_hhdet_num!C22)</f>
        <v>658.53426581992596</v>
      </c>
      <c r="D22" s="57">
        <f>IF(RES_hhdet_tes!D22=0,0,RES_hhdet_tes!D22/0.086*1000000/RES_hhdet_num!D22)</f>
        <v>642.65043026174646</v>
      </c>
      <c r="E22" s="57">
        <f>IF(RES_hhdet_tes!E22=0,0,RES_hhdet_tes!E22/0.086*1000000/RES_hhdet_num!E22)</f>
        <v>665.36681851094079</v>
      </c>
      <c r="F22" s="57">
        <f>IF(RES_hhdet_tes!F22=0,0,RES_hhdet_tes!F22/0.086*1000000/RES_hhdet_num!F22)</f>
        <v>686.68419596779768</v>
      </c>
      <c r="G22" s="57">
        <f>IF(RES_hhdet_tes!G22=0,0,RES_hhdet_tes!G22/0.086*1000000/RES_hhdet_num!G22)</f>
        <v>678.88995231180229</v>
      </c>
      <c r="H22" s="57">
        <f>IF(RES_hhdet_tes!H22=0,0,RES_hhdet_tes!H22/0.086*1000000/RES_hhdet_num!H22)</f>
        <v>699.57586594184602</v>
      </c>
      <c r="I22" s="57">
        <f>IF(RES_hhdet_tes!I22=0,0,RES_hhdet_tes!I22/0.086*1000000/RES_hhdet_num!I22)</f>
        <v>721.74687632792063</v>
      </c>
      <c r="J22" s="57">
        <f>IF(RES_hhdet_tes!J22=0,0,RES_hhdet_tes!J22/0.086*1000000/RES_hhdet_num!J22)</f>
        <v>722.14537191469674</v>
      </c>
      <c r="K22" s="57">
        <f>IF(RES_hhdet_tes!K22=0,0,RES_hhdet_tes!K22/0.086*1000000/RES_hhdet_num!K22)</f>
        <v>697.81480933701971</v>
      </c>
      <c r="L22" s="57">
        <f>IF(RES_hhdet_tes!L22=0,0,RES_hhdet_tes!L22/0.086*1000000/RES_hhdet_num!L22)</f>
        <v>716.84621715797084</v>
      </c>
      <c r="M22" s="57">
        <f>IF(RES_hhdet_tes!M22=0,0,RES_hhdet_tes!M22/0.086*1000000/RES_hhdet_num!M22)</f>
        <v>715.9448355435452</v>
      </c>
      <c r="N22" s="57">
        <f>IF(RES_hhdet_tes!N22=0,0,RES_hhdet_tes!N22/0.086*1000000/RES_hhdet_num!N22)</f>
        <v>726.76587846852181</v>
      </c>
      <c r="O22" s="57">
        <f>IF(RES_hhdet_tes!O22=0,0,RES_hhdet_tes!O22/0.086*1000000/RES_hhdet_num!O22)</f>
        <v>755.79354627153441</v>
      </c>
      <c r="P22" s="57">
        <f>IF(RES_hhdet_tes!P22=0,0,RES_hhdet_tes!P22/0.086*1000000/RES_hhdet_num!P22)</f>
        <v>783.59576047958717</v>
      </c>
      <c r="Q22" s="57">
        <f>IF(RES_hhdet_tes!Q22=0,0,RES_hhdet_tes!Q22/0.086*1000000/RES_hhdet_num!Q22)</f>
        <v>829.7883699255226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11799.226009373622</v>
      </c>
      <c r="C24" s="168">
        <f t="shared" ref="C24:Q24" si="3">SUM(C25,C28,C30,C39)</f>
        <v>12160.446376828042</v>
      </c>
      <c r="D24" s="168">
        <f t="shared" si="3"/>
        <v>12106.200560047339</v>
      </c>
      <c r="E24" s="168">
        <f t="shared" si="3"/>
        <v>12319.665035303889</v>
      </c>
      <c r="F24" s="168">
        <f t="shared" si="3"/>
        <v>12649.354660995052</v>
      </c>
      <c r="G24" s="168">
        <f t="shared" si="3"/>
        <v>12669.677781862691</v>
      </c>
      <c r="H24" s="168">
        <f t="shared" si="3"/>
        <v>13182.729739567207</v>
      </c>
      <c r="I24" s="168">
        <f t="shared" si="3"/>
        <v>12190.054465845555</v>
      </c>
      <c r="J24" s="168">
        <f t="shared" si="3"/>
        <v>12866.805370922171</v>
      </c>
      <c r="K24" s="168">
        <f t="shared" si="3"/>
        <v>12031.630846065511</v>
      </c>
      <c r="L24" s="168">
        <f t="shared" si="3"/>
        <v>12657.059804533013</v>
      </c>
      <c r="M24" s="168">
        <f t="shared" si="3"/>
        <v>10467.994397807888</v>
      </c>
      <c r="N24" s="168">
        <f t="shared" si="3"/>
        <v>10425.373968714164</v>
      </c>
      <c r="O24" s="168">
        <f t="shared" si="3"/>
        <v>10932.136977707945</v>
      </c>
      <c r="P24" s="168">
        <f t="shared" si="3"/>
        <v>10336.423169677082</v>
      </c>
      <c r="Q24" s="168">
        <f t="shared" si="3"/>
        <v>11016.590626333662</v>
      </c>
    </row>
    <row r="25" spans="1:17" ht="12.95" customHeight="1" x14ac:dyDescent="0.25">
      <c r="A25" s="158" t="s">
        <v>65</v>
      </c>
      <c r="B25" s="157">
        <f t="shared" ref="B25:Q25" si="4">SUM(B26:B27)</f>
        <v>8870.2593700634025</v>
      </c>
      <c r="C25" s="157">
        <f t="shared" si="4"/>
        <v>9181.7588570815806</v>
      </c>
      <c r="D25" s="157">
        <f t="shared" si="4"/>
        <v>9238.8568261340588</v>
      </c>
      <c r="E25" s="157">
        <f t="shared" si="4"/>
        <v>9386.6698442445522</v>
      </c>
      <c r="F25" s="157">
        <f t="shared" si="4"/>
        <v>9624.6598056864641</v>
      </c>
      <c r="G25" s="157">
        <f t="shared" si="4"/>
        <v>9650.4083589285783</v>
      </c>
      <c r="H25" s="157">
        <f t="shared" si="4"/>
        <v>9999.6536328465882</v>
      </c>
      <c r="I25" s="157">
        <f t="shared" si="4"/>
        <v>9030.5840678924415</v>
      </c>
      <c r="J25" s="157">
        <f t="shared" si="4"/>
        <v>9651.8896920631669</v>
      </c>
      <c r="K25" s="157">
        <f t="shared" si="4"/>
        <v>9021.1197292721608</v>
      </c>
      <c r="L25" s="157">
        <f t="shared" si="4"/>
        <v>9530.4019760585525</v>
      </c>
      <c r="M25" s="157">
        <f t="shared" si="4"/>
        <v>7327.3082662596707</v>
      </c>
      <c r="N25" s="157">
        <f t="shared" si="4"/>
        <v>7293.4983402565476</v>
      </c>
      <c r="O25" s="157">
        <f t="shared" si="4"/>
        <v>7665.5864736780031</v>
      </c>
      <c r="P25" s="157">
        <f t="shared" si="4"/>
        <v>7021.524460315416</v>
      </c>
      <c r="Q25" s="157">
        <f t="shared" si="4"/>
        <v>7599.7654611531379</v>
      </c>
    </row>
    <row r="26" spans="1:17" ht="12" customHeight="1" x14ac:dyDescent="0.25">
      <c r="A26" s="23" t="s">
        <v>84</v>
      </c>
      <c r="B26" s="156">
        <f>IF(RES_hhdet_tes!B26=0,0,RES_hhdet_tes!B26/0.086*1000000/RES_hhdet_num!B$24)</f>
        <v>8613.5345607083927</v>
      </c>
      <c r="C26" s="156">
        <f>IF(RES_hhdet_tes!C26=0,0,RES_hhdet_tes!C26/0.086*1000000/RES_hhdet_num!C$24)</f>
        <v>8878.300114682479</v>
      </c>
      <c r="D26" s="156">
        <f>IF(RES_hhdet_tes!D26=0,0,RES_hhdet_tes!D26/0.086*1000000/RES_hhdet_num!D$24)</f>
        <v>9060.3886742702616</v>
      </c>
      <c r="E26" s="156">
        <f>IF(RES_hhdet_tes!E26=0,0,RES_hhdet_tes!E26/0.086*1000000/RES_hhdet_num!E$24)</f>
        <v>9170.4815041980055</v>
      </c>
      <c r="F26" s="156">
        <f>IF(RES_hhdet_tes!F26=0,0,RES_hhdet_tes!F26/0.086*1000000/RES_hhdet_num!F$24)</f>
        <v>9343.3492398735634</v>
      </c>
      <c r="G26" s="156">
        <f>IF(RES_hhdet_tes!G26=0,0,RES_hhdet_tes!G26/0.086*1000000/RES_hhdet_num!G$24)</f>
        <v>9399.5164157433501</v>
      </c>
      <c r="H26" s="156">
        <f>IF(RES_hhdet_tes!H26=0,0,RES_hhdet_tes!H26/0.086*1000000/RES_hhdet_num!H$24)</f>
        <v>9631.3498958256932</v>
      </c>
      <c r="I26" s="156">
        <f>IF(RES_hhdet_tes!I26=0,0,RES_hhdet_tes!I26/0.086*1000000/RES_hhdet_num!I$24)</f>
        <v>8750.5984269695364</v>
      </c>
      <c r="J26" s="156">
        <f>IF(RES_hhdet_tes!J26=0,0,RES_hhdet_tes!J26/0.086*1000000/RES_hhdet_num!J$24)</f>
        <v>9348.9850649999589</v>
      </c>
      <c r="K26" s="156">
        <f>IF(RES_hhdet_tes!K26=0,0,RES_hhdet_tes!K26/0.086*1000000/RES_hhdet_num!K$24)</f>
        <v>8923.0647438325868</v>
      </c>
      <c r="L26" s="156">
        <f>IF(RES_hhdet_tes!L26=0,0,RES_hhdet_tes!L26/0.086*1000000/RES_hhdet_num!L$24)</f>
        <v>9331.0401628143354</v>
      </c>
      <c r="M26" s="156">
        <f>IF(RES_hhdet_tes!M26=0,0,RES_hhdet_tes!M26/0.086*1000000/RES_hhdet_num!M$24)</f>
        <v>7156.4225347667834</v>
      </c>
      <c r="N26" s="156">
        <f>IF(RES_hhdet_tes!N26=0,0,RES_hhdet_tes!N26/0.086*1000000/RES_hhdet_num!N$24)</f>
        <v>7144.7416033605959</v>
      </c>
      <c r="O26" s="156">
        <f>IF(RES_hhdet_tes!O26=0,0,RES_hhdet_tes!O26/0.086*1000000/RES_hhdet_num!O$24)</f>
        <v>7454.4826552139266</v>
      </c>
      <c r="P26" s="156">
        <f>IF(RES_hhdet_tes!P26=0,0,RES_hhdet_tes!P26/0.086*1000000/RES_hhdet_num!P$24)</f>
        <v>6814.8884395590358</v>
      </c>
      <c r="Q26" s="156">
        <f>IF(RES_hhdet_tes!Q26=0,0,RES_hhdet_tes!Q26/0.086*1000000/RES_hhdet_num!Q$24)</f>
        <v>7346.8841558341483</v>
      </c>
    </row>
    <row r="27" spans="1:17" ht="12" customHeight="1" x14ac:dyDescent="0.25">
      <c r="A27" s="23" t="s">
        <v>60</v>
      </c>
      <c r="B27" s="156">
        <f>IF(RES_hhdet_tes!B27=0,0,RES_hhdet_tes!B27/0.086*1000000/RES_hhdet_num!B$24)</f>
        <v>256.7248093550096</v>
      </c>
      <c r="C27" s="156">
        <f>IF(RES_hhdet_tes!C27=0,0,RES_hhdet_tes!C27/0.086*1000000/RES_hhdet_num!C$24)</f>
        <v>303.45874239910097</v>
      </c>
      <c r="D27" s="156">
        <f>IF(RES_hhdet_tes!D27=0,0,RES_hhdet_tes!D27/0.086*1000000/RES_hhdet_num!D$24)</f>
        <v>178.46815186379757</v>
      </c>
      <c r="E27" s="156">
        <f>IF(RES_hhdet_tes!E27=0,0,RES_hhdet_tes!E27/0.086*1000000/RES_hhdet_num!E$24)</f>
        <v>216.18834004654724</v>
      </c>
      <c r="F27" s="156">
        <f>IF(RES_hhdet_tes!F27=0,0,RES_hhdet_tes!F27/0.086*1000000/RES_hhdet_num!F$24)</f>
        <v>281.31056581290028</v>
      </c>
      <c r="G27" s="156">
        <f>IF(RES_hhdet_tes!G27=0,0,RES_hhdet_tes!G27/0.086*1000000/RES_hhdet_num!G$24)</f>
        <v>250.89194318522905</v>
      </c>
      <c r="H27" s="156">
        <f>IF(RES_hhdet_tes!H27=0,0,RES_hhdet_tes!H27/0.086*1000000/RES_hhdet_num!H$24)</f>
        <v>368.30373702089554</v>
      </c>
      <c r="I27" s="156">
        <f>IF(RES_hhdet_tes!I27=0,0,RES_hhdet_tes!I27/0.086*1000000/RES_hhdet_num!I$24)</f>
        <v>279.98564092290422</v>
      </c>
      <c r="J27" s="156">
        <f>IF(RES_hhdet_tes!J27=0,0,RES_hhdet_tes!J27/0.086*1000000/RES_hhdet_num!J$24)</f>
        <v>302.90462706320727</v>
      </c>
      <c r="K27" s="156">
        <f>IF(RES_hhdet_tes!K27=0,0,RES_hhdet_tes!K27/0.086*1000000/RES_hhdet_num!K$24)</f>
        <v>98.054985439573343</v>
      </c>
      <c r="L27" s="156">
        <f>IF(RES_hhdet_tes!L27=0,0,RES_hhdet_tes!L27/0.086*1000000/RES_hhdet_num!L$24)</f>
        <v>199.36181324421688</v>
      </c>
      <c r="M27" s="156">
        <f>IF(RES_hhdet_tes!M27=0,0,RES_hhdet_tes!M27/0.086*1000000/RES_hhdet_num!M$24)</f>
        <v>170.8857314928872</v>
      </c>
      <c r="N27" s="156">
        <f>IF(RES_hhdet_tes!N27=0,0,RES_hhdet_tes!N27/0.086*1000000/RES_hhdet_num!N$24)</f>
        <v>148.75673689595206</v>
      </c>
      <c r="O27" s="156">
        <f>IF(RES_hhdet_tes!O27=0,0,RES_hhdet_tes!O27/0.086*1000000/RES_hhdet_num!O$24)</f>
        <v>211.10381846407677</v>
      </c>
      <c r="P27" s="156">
        <f>IF(RES_hhdet_tes!P27=0,0,RES_hhdet_tes!P27/0.086*1000000/RES_hhdet_num!P$24)</f>
        <v>206.63602075638045</v>
      </c>
      <c r="Q27" s="156">
        <f>IF(RES_hhdet_tes!Q27=0,0,RES_hhdet_tes!Q27/0.086*1000000/RES_hhdet_num!Q$24)</f>
        <v>252.88130531898989</v>
      </c>
    </row>
    <row r="28" spans="1:17" ht="12.95" customHeight="1" x14ac:dyDescent="0.25">
      <c r="A28" s="158" t="s">
        <v>112</v>
      </c>
      <c r="B28" s="157">
        <f t="shared" ref="B28:Q28" si="5">B29</f>
        <v>4.4119018848599936</v>
      </c>
      <c r="C28" s="157">
        <f t="shared" si="5"/>
        <v>4.8990542276220541</v>
      </c>
      <c r="D28" s="157">
        <f t="shared" si="5"/>
        <v>5.2874476343787418</v>
      </c>
      <c r="E28" s="157">
        <f t="shared" si="5"/>
        <v>5.4883264665892586</v>
      </c>
      <c r="F28" s="157">
        <f t="shared" si="5"/>
        <v>5.9547479762313476</v>
      </c>
      <c r="G28" s="157">
        <f t="shared" si="5"/>
        <v>7.4238215261385392</v>
      </c>
      <c r="H28" s="157">
        <f t="shared" si="5"/>
        <v>8.8275575561711044</v>
      </c>
      <c r="I28" s="157">
        <f t="shared" si="5"/>
        <v>11.226996800413508</v>
      </c>
      <c r="J28" s="157">
        <f t="shared" si="5"/>
        <v>13.058716256234071</v>
      </c>
      <c r="K28" s="157">
        <f t="shared" si="5"/>
        <v>16.465921788601829</v>
      </c>
      <c r="L28" s="157">
        <f t="shared" si="5"/>
        <v>18.736042639740251</v>
      </c>
      <c r="M28" s="157">
        <f t="shared" si="5"/>
        <v>21.033298742519239</v>
      </c>
      <c r="N28" s="157">
        <f t="shared" si="5"/>
        <v>23.653477316945747</v>
      </c>
      <c r="O28" s="157">
        <f t="shared" si="5"/>
        <v>26.39089212450682</v>
      </c>
      <c r="P28" s="157">
        <f t="shared" si="5"/>
        <v>29.034088249715246</v>
      </c>
      <c r="Q28" s="157">
        <f t="shared" si="5"/>
        <v>27.369662757227772</v>
      </c>
    </row>
    <row r="29" spans="1:17" ht="12" customHeight="1" x14ac:dyDescent="0.25">
      <c r="A29" s="23" t="s">
        <v>60</v>
      </c>
      <c r="B29" s="156">
        <f>IF(RES_hhdet_tes!B29=0,0,RES_hhdet_tes!B29/0.086*1000000/RES_hhdet_num!B$24)</f>
        <v>4.4119018848599936</v>
      </c>
      <c r="C29" s="156">
        <f>IF(RES_hhdet_tes!C29=0,0,RES_hhdet_tes!C29/0.086*1000000/RES_hhdet_num!C$24)</f>
        <v>4.8990542276220541</v>
      </c>
      <c r="D29" s="156">
        <f>IF(RES_hhdet_tes!D29=0,0,RES_hhdet_tes!D29/0.086*1000000/RES_hhdet_num!D$24)</f>
        <v>5.2874476343787418</v>
      </c>
      <c r="E29" s="156">
        <f>IF(RES_hhdet_tes!E29=0,0,RES_hhdet_tes!E29/0.086*1000000/RES_hhdet_num!E$24)</f>
        <v>5.4883264665892586</v>
      </c>
      <c r="F29" s="156">
        <f>IF(RES_hhdet_tes!F29=0,0,RES_hhdet_tes!F29/0.086*1000000/RES_hhdet_num!F$24)</f>
        <v>5.9547479762313476</v>
      </c>
      <c r="G29" s="156">
        <f>IF(RES_hhdet_tes!G29=0,0,RES_hhdet_tes!G29/0.086*1000000/RES_hhdet_num!G$24)</f>
        <v>7.4238215261385392</v>
      </c>
      <c r="H29" s="156">
        <f>IF(RES_hhdet_tes!H29=0,0,RES_hhdet_tes!H29/0.086*1000000/RES_hhdet_num!H$24)</f>
        <v>8.8275575561711044</v>
      </c>
      <c r="I29" s="156">
        <f>IF(RES_hhdet_tes!I29=0,0,RES_hhdet_tes!I29/0.086*1000000/RES_hhdet_num!I$24)</f>
        <v>11.226996800413508</v>
      </c>
      <c r="J29" s="156">
        <f>IF(RES_hhdet_tes!J29=0,0,RES_hhdet_tes!J29/0.086*1000000/RES_hhdet_num!J$24)</f>
        <v>13.058716256234071</v>
      </c>
      <c r="K29" s="156">
        <f>IF(RES_hhdet_tes!K29=0,0,RES_hhdet_tes!K29/0.086*1000000/RES_hhdet_num!K$24)</f>
        <v>16.465921788601829</v>
      </c>
      <c r="L29" s="156">
        <f>IF(RES_hhdet_tes!L29=0,0,RES_hhdet_tes!L29/0.086*1000000/RES_hhdet_num!L$24)</f>
        <v>18.736042639740251</v>
      </c>
      <c r="M29" s="156">
        <f>IF(RES_hhdet_tes!M29=0,0,RES_hhdet_tes!M29/0.086*1000000/RES_hhdet_num!M$24)</f>
        <v>21.033298742519239</v>
      </c>
      <c r="N29" s="156">
        <f>IF(RES_hhdet_tes!N29=0,0,RES_hhdet_tes!N29/0.086*1000000/RES_hhdet_num!N$24)</f>
        <v>23.653477316945747</v>
      </c>
      <c r="O29" s="156">
        <f>IF(RES_hhdet_tes!O29=0,0,RES_hhdet_tes!O29/0.086*1000000/RES_hhdet_num!O$24)</f>
        <v>26.39089212450682</v>
      </c>
      <c r="P29" s="156">
        <f>IF(RES_hhdet_tes!P29=0,0,RES_hhdet_tes!P29/0.086*1000000/RES_hhdet_num!P$24)</f>
        <v>29.034088249715246</v>
      </c>
      <c r="Q29" s="156">
        <f>IF(RES_hhdet_tes!Q29=0,0,RES_hhdet_tes!Q29/0.086*1000000/RES_hhdet_num!Q$24)</f>
        <v>27.369662757227772</v>
      </c>
    </row>
    <row r="30" spans="1:17" ht="12" customHeight="1" x14ac:dyDescent="0.25">
      <c r="A30" s="158" t="s">
        <v>63</v>
      </c>
      <c r="B30" s="157">
        <f>IF(RES_hhdet_tes!B30=0,0,RES_hhdet_tes!B30/0.086*1000000/RES_hhdet_num!B$24)</f>
        <v>2286.0930340870323</v>
      </c>
      <c r="C30" s="157">
        <f>IF(RES_hhdet_tes!C30=0,0,RES_hhdet_tes!C30/0.086*1000000/RES_hhdet_num!C$24)</f>
        <v>2328.0134231593638</v>
      </c>
      <c r="D30" s="157">
        <f>IF(RES_hhdet_tes!D30=0,0,RES_hhdet_tes!D30/0.086*1000000/RES_hhdet_num!D$24)</f>
        <v>2225.2975937419365</v>
      </c>
      <c r="E30" s="157">
        <f>IF(RES_hhdet_tes!E30=0,0,RES_hhdet_tes!E30/0.086*1000000/RES_hhdet_num!E$24)</f>
        <v>2270.0074633954159</v>
      </c>
      <c r="F30" s="157">
        <f>IF(RES_hhdet_tes!F30=0,0,RES_hhdet_tes!F30/0.086*1000000/RES_hhdet_num!F$24)</f>
        <v>2344.1688556140343</v>
      </c>
      <c r="G30" s="157">
        <f>IF(RES_hhdet_tes!G30=0,0,RES_hhdet_tes!G30/0.086*1000000/RES_hhdet_num!G$24)</f>
        <v>2344.6535089264207</v>
      </c>
      <c r="H30" s="157">
        <f>IF(RES_hhdet_tes!H30=0,0,RES_hhdet_tes!H30/0.086*1000000/RES_hhdet_num!H$24)</f>
        <v>2498.6563807557873</v>
      </c>
      <c r="I30" s="157">
        <f>IF(RES_hhdet_tes!I30=0,0,RES_hhdet_tes!I30/0.086*1000000/RES_hhdet_num!I$24)</f>
        <v>2437.7971363481097</v>
      </c>
      <c r="J30" s="157">
        <f>IF(RES_hhdet_tes!J30=0,0,RES_hhdet_tes!J30/0.086*1000000/RES_hhdet_num!J$24)</f>
        <v>2493.9921018973869</v>
      </c>
      <c r="K30" s="157">
        <f>IF(RES_hhdet_tes!K30=0,0,RES_hhdet_tes!K30/0.086*1000000/RES_hhdet_num!K$24)</f>
        <v>2298.0264661180236</v>
      </c>
      <c r="L30" s="157">
        <f>IF(RES_hhdet_tes!L30=0,0,RES_hhdet_tes!L30/0.086*1000000/RES_hhdet_num!L$24)</f>
        <v>2398.7835333372745</v>
      </c>
      <c r="M30" s="157">
        <f>IF(RES_hhdet_tes!M30=0,0,RES_hhdet_tes!M30/0.086*1000000/RES_hhdet_num!M$24)</f>
        <v>2409.1318395525373</v>
      </c>
      <c r="N30" s="157">
        <f>IF(RES_hhdet_tes!N30=0,0,RES_hhdet_tes!N30/0.086*1000000/RES_hhdet_num!N$24)</f>
        <v>2383.5420594228826</v>
      </c>
      <c r="O30" s="157">
        <f>IF(RES_hhdet_tes!O30=0,0,RES_hhdet_tes!O30/0.086*1000000/RES_hhdet_num!O$24)</f>
        <v>2505.3218319845714</v>
      </c>
      <c r="P30" s="157">
        <f>IF(RES_hhdet_tes!P30=0,0,RES_hhdet_tes!P30/0.086*1000000/RES_hhdet_num!P$24)</f>
        <v>2517.9969122904686</v>
      </c>
      <c r="Q30" s="157">
        <f>IF(RES_hhdet_tes!Q30=0,0,RES_hhdet_tes!Q30/0.086*1000000/RES_hhdet_num!Q$24)</f>
        <v>2581.1182440297343</v>
      </c>
    </row>
    <row r="31" spans="1:17" ht="12" customHeight="1" x14ac:dyDescent="0.25">
      <c r="A31" s="167" t="s">
        <v>169</v>
      </c>
      <c r="B31" s="132">
        <f>IF(RES_hhdet_tes!B31=0,0,RES_hhdet_tes!B31/0.086*1000000/RES_hhdet_num!B31)</f>
        <v>2099.6986746581661</v>
      </c>
      <c r="C31" s="132">
        <f>IF(RES_hhdet_tes!C31=0,0,RES_hhdet_tes!C31/0.086*1000000/RES_hhdet_num!C31)</f>
        <v>2091.2674828025283</v>
      </c>
      <c r="D31" s="132">
        <f>IF(RES_hhdet_tes!D31=0,0,RES_hhdet_tes!D31/0.086*1000000/RES_hhdet_num!D31)</f>
        <v>2096.2400423035788</v>
      </c>
      <c r="E31" s="132">
        <f>IF(RES_hhdet_tes!E31=0,0,RES_hhdet_tes!E31/0.086*1000000/RES_hhdet_num!E31)</f>
        <v>2108.8286379147758</v>
      </c>
      <c r="F31" s="132">
        <f>IF(RES_hhdet_tes!F31=0,0,RES_hhdet_tes!F31/0.086*1000000/RES_hhdet_num!F31)</f>
        <v>2121.5307178260528</v>
      </c>
      <c r="G31" s="132">
        <f>IF(RES_hhdet_tes!G31=0,0,RES_hhdet_tes!G31/0.086*1000000/RES_hhdet_num!G31)</f>
        <v>2146.9645203311907</v>
      </c>
      <c r="H31" s="132">
        <f>IF(RES_hhdet_tes!H31=0,0,RES_hhdet_tes!H31/0.086*1000000/RES_hhdet_num!H31)</f>
        <v>2190.6157590429179</v>
      </c>
      <c r="I31" s="132">
        <f>IF(RES_hhdet_tes!I31=0,0,RES_hhdet_tes!I31/0.086*1000000/RES_hhdet_num!I31)</f>
        <v>2211.6777479930574</v>
      </c>
      <c r="J31" s="132">
        <f>IF(RES_hhdet_tes!J31=0,0,RES_hhdet_tes!J31/0.086*1000000/RES_hhdet_num!J31)</f>
        <v>2243.7612617954551</v>
      </c>
      <c r="K31" s="132">
        <f>IF(RES_hhdet_tes!K31=0,0,RES_hhdet_tes!K31/0.086*1000000/RES_hhdet_num!K31)</f>
        <v>2231.1486741713879</v>
      </c>
      <c r="L31" s="132">
        <f>IF(RES_hhdet_tes!L31=0,0,RES_hhdet_tes!L31/0.086*1000000/RES_hhdet_num!L31)</f>
        <v>2226.725028797478</v>
      </c>
      <c r="M31" s="132">
        <f>IF(RES_hhdet_tes!M31=0,0,RES_hhdet_tes!M31/0.086*1000000/RES_hhdet_num!M31)</f>
        <v>2240.4424747928992</v>
      </c>
      <c r="N31" s="132">
        <f>IF(RES_hhdet_tes!N31=0,0,RES_hhdet_tes!N31/0.086*1000000/RES_hhdet_num!N31)</f>
        <v>2242.5778427926016</v>
      </c>
      <c r="O31" s="132">
        <f>IF(RES_hhdet_tes!O31=0,0,RES_hhdet_tes!O31/0.086*1000000/RES_hhdet_num!O31)</f>
        <v>2286.7390572784498</v>
      </c>
      <c r="P31" s="132">
        <f>IF(RES_hhdet_tes!P31=0,0,RES_hhdet_tes!P31/0.086*1000000/RES_hhdet_num!P31)</f>
        <v>2288.5812005512871</v>
      </c>
      <c r="Q31" s="132">
        <f>IF(RES_hhdet_tes!Q31=0,0,RES_hhdet_tes!Q31/0.086*1000000/RES_hhdet_num!Q31)</f>
        <v>2266.7909418050776</v>
      </c>
    </row>
    <row r="32" spans="1:17" ht="12" customHeight="1" x14ac:dyDescent="0.25">
      <c r="A32" s="167" t="s">
        <v>168</v>
      </c>
      <c r="B32" s="132">
        <f>IF(RES_hhdet_tes!B32=0,0,RES_hhdet_tes!B32/0.086*1000000/RES_hhdet_num!B32)</f>
        <v>2098.757063412203</v>
      </c>
      <c r="C32" s="132">
        <f>IF(RES_hhdet_tes!C32=0,0,RES_hhdet_tes!C32/0.086*1000000/RES_hhdet_num!C32)</f>
        <v>2094.2289996205282</v>
      </c>
      <c r="D32" s="132">
        <f>IF(RES_hhdet_tes!D32=0,0,RES_hhdet_tes!D32/0.086*1000000/RES_hhdet_num!D32)</f>
        <v>2148.2473607722877</v>
      </c>
      <c r="E32" s="132">
        <f>IF(RES_hhdet_tes!E32=0,0,RES_hhdet_tes!E32/0.086*1000000/RES_hhdet_num!E32)</f>
        <v>2159.5218332914874</v>
      </c>
      <c r="F32" s="132">
        <f>IF(RES_hhdet_tes!F32=0,0,RES_hhdet_tes!F32/0.086*1000000/RES_hhdet_num!F32)</f>
        <v>2193.0514540148738</v>
      </c>
      <c r="G32" s="132">
        <f>IF(RES_hhdet_tes!G32=0,0,RES_hhdet_tes!G32/0.086*1000000/RES_hhdet_num!G32)</f>
        <v>2228.7392074881277</v>
      </c>
      <c r="H32" s="132">
        <f>IF(RES_hhdet_tes!H32=0,0,RES_hhdet_tes!H32/0.086*1000000/RES_hhdet_num!H32)</f>
        <v>2257.6119726201359</v>
      </c>
      <c r="I32" s="132">
        <f>IF(RES_hhdet_tes!I32=0,0,RES_hhdet_tes!I32/0.086*1000000/RES_hhdet_num!I32)</f>
        <v>2261.4446487904474</v>
      </c>
      <c r="J32" s="132">
        <f>IF(RES_hhdet_tes!J32=0,0,RES_hhdet_tes!J32/0.086*1000000/RES_hhdet_num!J32)</f>
        <v>2277.996437712216</v>
      </c>
      <c r="K32" s="132">
        <f>IF(RES_hhdet_tes!K32=0,0,RES_hhdet_tes!K32/0.086*1000000/RES_hhdet_num!K32)</f>
        <v>2278.1909910712461</v>
      </c>
      <c r="L32" s="132">
        <f>IF(RES_hhdet_tes!L32=0,0,RES_hhdet_tes!L32/0.086*1000000/RES_hhdet_num!L32)</f>
        <v>2282.5045881916949</v>
      </c>
      <c r="M32" s="132">
        <f>IF(RES_hhdet_tes!M32=0,0,RES_hhdet_tes!M32/0.086*1000000/RES_hhdet_num!M32)</f>
        <v>2280.4866248440735</v>
      </c>
      <c r="N32" s="132">
        <f>IF(RES_hhdet_tes!N32=0,0,RES_hhdet_tes!N32/0.086*1000000/RES_hhdet_num!N32)</f>
        <v>2274.0641588389085</v>
      </c>
      <c r="O32" s="132">
        <f>IF(RES_hhdet_tes!O32=0,0,RES_hhdet_tes!O32/0.086*1000000/RES_hhdet_num!O32)</f>
        <v>2298.8640412135146</v>
      </c>
      <c r="P32" s="132">
        <f>IF(RES_hhdet_tes!P32=0,0,RES_hhdet_tes!P32/0.086*1000000/RES_hhdet_num!P32)</f>
        <v>2294.0749286356381</v>
      </c>
      <c r="Q32" s="132">
        <f>IF(RES_hhdet_tes!Q32=0,0,RES_hhdet_tes!Q32/0.086*1000000/RES_hhdet_num!Q32)</f>
        <v>2269.5319882310855</v>
      </c>
    </row>
    <row r="33" spans="1:17" ht="12" customHeight="1" x14ac:dyDescent="0.25">
      <c r="A33" s="166" t="s">
        <v>57</v>
      </c>
      <c r="B33" s="165">
        <f>IF(RES_hhdet_tes!B33=0,0,RES_hhdet_tes!B33/0.086*1000000/RES_hhdet_num!B32)</f>
        <v>1364.8041385280521</v>
      </c>
      <c r="C33" s="165">
        <f>IF(RES_hhdet_tes!C33=0,0,RES_hhdet_tes!C33/0.086*1000000/RES_hhdet_num!C32)</f>
        <v>1484.7999127890721</v>
      </c>
      <c r="D33" s="165">
        <f>IF(RES_hhdet_tes!D33=0,0,RES_hhdet_tes!D33/0.086*1000000/RES_hhdet_num!D32)</f>
        <v>1410.6700073473498</v>
      </c>
      <c r="E33" s="165">
        <f>IF(RES_hhdet_tes!E33=0,0,RES_hhdet_tes!E33/0.086*1000000/RES_hhdet_num!E32)</f>
        <v>1427.5163578905313</v>
      </c>
      <c r="F33" s="165">
        <f>IF(RES_hhdet_tes!F33=0,0,RES_hhdet_tes!F33/0.086*1000000/RES_hhdet_num!F32)</f>
        <v>1447.5134986775672</v>
      </c>
      <c r="G33" s="165">
        <f>IF(RES_hhdet_tes!G33=0,0,RES_hhdet_tes!G33/0.086*1000000/RES_hhdet_num!G32)</f>
        <v>1476.6257598331993</v>
      </c>
      <c r="H33" s="165">
        <f>IF(RES_hhdet_tes!H33=0,0,RES_hhdet_tes!H33/0.086*1000000/RES_hhdet_num!H32)</f>
        <v>1494.5425002318043</v>
      </c>
      <c r="I33" s="165">
        <f>IF(RES_hhdet_tes!I33=0,0,RES_hhdet_tes!I33/0.086*1000000/RES_hhdet_num!I32)</f>
        <v>1497.5635654324701</v>
      </c>
      <c r="J33" s="165">
        <f>IF(RES_hhdet_tes!J33=0,0,RES_hhdet_tes!J33/0.086*1000000/RES_hhdet_num!J32)</f>
        <v>1506.4114686773646</v>
      </c>
      <c r="K33" s="165">
        <f>IF(RES_hhdet_tes!K33=0,0,RES_hhdet_tes!K33/0.086*1000000/RES_hhdet_num!K32)</f>
        <v>1502.8704106399277</v>
      </c>
      <c r="L33" s="165">
        <f>IF(RES_hhdet_tes!L33=0,0,RES_hhdet_tes!L33/0.086*1000000/RES_hhdet_num!L32)</f>
        <v>1503.102610231577</v>
      </c>
      <c r="M33" s="165">
        <f>IF(RES_hhdet_tes!M33=0,0,RES_hhdet_tes!M33/0.086*1000000/RES_hhdet_num!M32)</f>
        <v>1502.3328553036938</v>
      </c>
      <c r="N33" s="165">
        <f>IF(RES_hhdet_tes!N33=0,0,RES_hhdet_tes!N33/0.086*1000000/RES_hhdet_num!N32)</f>
        <v>1496.8669959873844</v>
      </c>
      <c r="O33" s="165">
        <f>IF(RES_hhdet_tes!O33=0,0,RES_hhdet_tes!O33/0.086*1000000/RES_hhdet_num!O32)</f>
        <v>1520.4273780775848</v>
      </c>
      <c r="P33" s="165">
        <f>IF(RES_hhdet_tes!P33=0,0,RES_hhdet_tes!P33/0.086*1000000/RES_hhdet_num!P32)</f>
        <v>1517.8345640937594</v>
      </c>
      <c r="Q33" s="165">
        <f>IF(RES_hhdet_tes!Q33=0,0,RES_hhdet_tes!Q33/0.086*1000000/RES_hhdet_num!Q32)</f>
        <v>1500.2464876875795</v>
      </c>
    </row>
    <row r="34" spans="1:17" ht="12" customHeight="1" x14ac:dyDescent="0.25">
      <c r="A34" s="147" t="s">
        <v>59</v>
      </c>
      <c r="B34" s="164">
        <f>IF(RES_hhdet_tes!B34=0,0,RES_hhdet_tes!B34/0.086*1000000/RES_hhdet_num!B32)</f>
        <v>733.952924884151</v>
      </c>
      <c r="C34" s="164">
        <f>IF(RES_hhdet_tes!C34=0,0,RES_hhdet_tes!C34/0.086*1000000/RES_hhdet_num!C32)</f>
        <v>609.42908683145617</v>
      </c>
      <c r="D34" s="164">
        <f>IF(RES_hhdet_tes!D34=0,0,RES_hhdet_tes!D34/0.086*1000000/RES_hhdet_num!D32)</f>
        <v>737.57735342493777</v>
      </c>
      <c r="E34" s="164">
        <f>IF(RES_hhdet_tes!E34=0,0,RES_hhdet_tes!E34/0.086*1000000/RES_hhdet_num!E32)</f>
        <v>732.00547540095602</v>
      </c>
      <c r="F34" s="164">
        <f>IF(RES_hhdet_tes!F34=0,0,RES_hhdet_tes!F34/0.086*1000000/RES_hhdet_num!F32)</f>
        <v>745.53795533730624</v>
      </c>
      <c r="G34" s="164">
        <f>IF(RES_hhdet_tes!G34=0,0,RES_hhdet_tes!G34/0.086*1000000/RES_hhdet_num!G32)</f>
        <v>752.11344765492811</v>
      </c>
      <c r="H34" s="164">
        <f>IF(RES_hhdet_tes!H34=0,0,RES_hhdet_tes!H34/0.086*1000000/RES_hhdet_num!H32)</f>
        <v>763.06947238833118</v>
      </c>
      <c r="I34" s="164">
        <f>IF(RES_hhdet_tes!I34=0,0,RES_hhdet_tes!I34/0.086*1000000/RES_hhdet_num!I32)</f>
        <v>763.88108335797745</v>
      </c>
      <c r="J34" s="164">
        <f>IF(RES_hhdet_tes!J34=0,0,RES_hhdet_tes!J34/0.086*1000000/RES_hhdet_num!J32)</f>
        <v>771.58496903485116</v>
      </c>
      <c r="K34" s="164">
        <f>IF(RES_hhdet_tes!K34=0,0,RES_hhdet_tes!K34/0.086*1000000/RES_hhdet_num!K32)</f>
        <v>775.32058043131815</v>
      </c>
      <c r="L34" s="164">
        <f>IF(RES_hhdet_tes!L34=0,0,RES_hhdet_tes!L34/0.086*1000000/RES_hhdet_num!L32)</f>
        <v>779.40197796011785</v>
      </c>
      <c r="M34" s="164">
        <f>IF(RES_hhdet_tes!M34=0,0,RES_hhdet_tes!M34/0.086*1000000/RES_hhdet_num!M32)</f>
        <v>778.15376954037936</v>
      </c>
      <c r="N34" s="164">
        <f>IF(RES_hhdet_tes!N34=0,0,RES_hhdet_tes!N34/0.086*1000000/RES_hhdet_num!N32)</f>
        <v>777.19716285152424</v>
      </c>
      <c r="O34" s="164">
        <f>IF(RES_hhdet_tes!O34=0,0,RES_hhdet_tes!O34/0.086*1000000/RES_hhdet_num!O32)</f>
        <v>778.43666313593019</v>
      </c>
      <c r="P34" s="164">
        <f>IF(RES_hhdet_tes!P34=0,0,RES_hhdet_tes!P34/0.086*1000000/RES_hhdet_num!P32)</f>
        <v>776.24036454187842</v>
      </c>
      <c r="Q34" s="164">
        <f>IF(RES_hhdet_tes!Q34=0,0,RES_hhdet_tes!Q34/0.086*1000000/RES_hhdet_num!Q32)</f>
        <v>769.28550054350569</v>
      </c>
    </row>
    <row r="35" spans="1:17" ht="12" customHeight="1" x14ac:dyDescent="0.25">
      <c r="A35" s="163" t="s">
        <v>142</v>
      </c>
      <c r="B35" s="162">
        <f>IF(RES_hhdet_tes!B35=0,0,RES_hhdet_tes!B35/0.086*1000000/RES_hhdet_num!B35)</f>
        <v>2360.3761555726455</v>
      </c>
      <c r="C35" s="162">
        <f>IF(RES_hhdet_tes!C35=0,0,RES_hhdet_tes!C35/0.086*1000000/RES_hhdet_num!C35)</f>
        <v>2423.9873526520087</v>
      </c>
      <c r="D35" s="162">
        <f>IF(RES_hhdet_tes!D35=0,0,RES_hhdet_tes!D35/0.086*1000000/RES_hhdet_num!D35)</f>
        <v>2278.4740062912656</v>
      </c>
      <c r="E35" s="162">
        <f>IF(RES_hhdet_tes!E35=0,0,RES_hhdet_tes!E35/0.086*1000000/RES_hhdet_num!E35)</f>
        <v>2337.6267012576932</v>
      </c>
      <c r="F35" s="162">
        <f>IF(RES_hhdet_tes!F35=0,0,RES_hhdet_tes!F35/0.086*1000000/RES_hhdet_num!F35)</f>
        <v>2439.244701531788</v>
      </c>
      <c r="G35" s="162">
        <f>IF(RES_hhdet_tes!G35=0,0,RES_hhdet_tes!G35/0.086*1000000/RES_hhdet_num!G35)</f>
        <v>2430.4981402945223</v>
      </c>
      <c r="H35" s="162">
        <f>IF(RES_hhdet_tes!H35=0,0,RES_hhdet_tes!H35/0.086*1000000/RES_hhdet_num!H35)</f>
        <v>2635.1965795423444</v>
      </c>
      <c r="I35" s="162">
        <f>IF(RES_hhdet_tes!I35=0,0,RES_hhdet_tes!I35/0.086*1000000/RES_hhdet_num!I35)</f>
        <v>2540.2075410918396</v>
      </c>
      <c r="J35" s="162">
        <f>IF(RES_hhdet_tes!J35=0,0,RES_hhdet_tes!J35/0.086*1000000/RES_hhdet_num!J35)</f>
        <v>2611.0677228283548</v>
      </c>
      <c r="K35" s="162">
        <f>IF(RES_hhdet_tes!K35=0,0,RES_hhdet_tes!K35/0.086*1000000/RES_hhdet_num!K35)</f>
        <v>2328.0431712709387</v>
      </c>
      <c r="L35" s="162">
        <f>IF(RES_hhdet_tes!L35=0,0,RES_hhdet_tes!L35/0.086*1000000/RES_hhdet_num!L35)</f>
        <v>2481.8986384051273</v>
      </c>
      <c r="M35" s="162">
        <f>IF(RES_hhdet_tes!M35=0,0,RES_hhdet_tes!M35/0.086*1000000/RES_hhdet_num!M35)</f>
        <v>2493.9632999171695</v>
      </c>
      <c r="N35" s="162">
        <f>IF(RES_hhdet_tes!N35=0,0,RES_hhdet_tes!N35/0.086*1000000/RES_hhdet_num!N35)</f>
        <v>2456.5787298929422</v>
      </c>
      <c r="O35" s="162">
        <f>IF(RES_hhdet_tes!O35=0,0,RES_hhdet_tes!O35/0.086*1000000/RES_hhdet_num!O35)</f>
        <v>2625.7267126179145</v>
      </c>
      <c r="P35" s="162">
        <f>IF(RES_hhdet_tes!P35=0,0,RES_hhdet_tes!P35/0.086*1000000/RES_hhdet_num!P35)</f>
        <v>2649.2874760881718</v>
      </c>
      <c r="Q35" s="162">
        <f>IF(RES_hhdet_tes!Q35=0,0,RES_hhdet_tes!Q35/0.086*1000000/RES_hhdet_num!Q35)</f>
        <v>2766.2820972194463</v>
      </c>
    </row>
    <row r="36" spans="1:17" ht="12" customHeight="1" x14ac:dyDescent="0.25">
      <c r="A36" s="161" t="s">
        <v>141</v>
      </c>
      <c r="B36" s="160">
        <f>IF(RES_hhdet_tes!B36=0,0,RES_hhdet_tes!B36/0.086*1000000/RES_hhdet_num!B36)</f>
        <v>2268.1974260065072</v>
      </c>
      <c r="C36" s="160">
        <f>IF(RES_hhdet_tes!C36=0,0,RES_hhdet_tes!C36/0.086*1000000/RES_hhdet_num!C36)</f>
        <v>2330.4601072137616</v>
      </c>
      <c r="D36" s="160">
        <f>IF(RES_hhdet_tes!D36=0,0,RES_hhdet_tes!D36/0.086*1000000/RES_hhdet_num!D36)</f>
        <v>2251.7882817601994</v>
      </c>
      <c r="E36" s="160">
        <f>IF(RES_hhdet_tes!E36=0,0,RES_hhdet_tes!E36/0.086*1000000/RES_hhdet_num!E36)</f>
        <v>2296.3100628900884</v>
      </c>
      <c r="F36" s="160">
        <f>IF(RES_hhdet_tes!F36=0,0,RES_hhdet_tes!F36/0.086*1000000/RES_hhdet_num!F36)</f>
        <v>2381.2226825726411</v>
      </c>
      <c r="G36" s="160">
        <f>IF(RES_hhdet_tes!G36=0,0,RES_hhdet_tes!G36/0.086*1000000/RES_hhdet_num!G36)</f>
        <v>2386.1752054167796</v>
      </c>
      <c r="H36" s="160">
        <f>IF(RES_hhdet_tes!H36=0,0,RES_hhdet_tes!H36/0.086*1000000/RES_hhdet_num!H36)</f>
        <v>2525.8227739747867</v>
      </c>
      <c r="I36" s="160">
        <f>IF(RES_hhdet_tes!I36=0,0,RES_hhdet_tes!I36/0.086*1000000/RES_hhdet_num!I36)</f>
        <v>2462.0932116663284</v>
      </c>
      <c r="J36" s="160">
        <f>IF(RES_hhdet_tes!J36=0,0,RES_hhdet_tes!J36/0.086*1000000/RES_hhdet_num!J36)</f>
        <v>2509.4643137749081</v>
      </c>
      <c r="K36" s="160">
        <f>IF(RES_hhdet_tes!K36=0,0,RES_hhdet_tes!K36/0.086*1000000/RES_hhdet_num!K36)</f>
        <v>2326.0552537564949</v>
      </c>
      <c r="L36" s="160">
        <f>IF(RES_hhdet_tes!L36=0,0,RES_hhdet_tes!L36/0.086*1000000/RES_hhdet_num!L36)</f>
        <v>2430.4500645247567</v>
      </c>
      <c r="M36" s="160">
        <f>IF(RES_hhdet_tes!M36=0,0,RES_hhdet_tes!M36/0.086*1000000/RES_hhdet_num!M36)</f>
        <v>2432.661462552961</v>
      </c>
      <c r="N36" s="160">
        <f>IF(RES_hhdet_tes!N36=0,0,RES_hhdet_tes!N36/0.086*1000000/RES_hhdet_num!N36)</f>
        <v>2400.3795085919305</v>
      </c>
      <c r="O36" s="160">
        <f>IF(RES_hhdet_tes!O36=0,0,RES_hhdet_tes!O36/0.086*1000000/RES_hhdet_num!O36)</f>
        <v>2515.1745020827789</v>
      </c>
      <c r="P36" s="160">
        <f>IF(RES_hhdet_tes!P36=0,0,RES_hhdet_tes!P36/0.086*1000000/RES_hhdet_num!P36)</f>
        <v>2522.9330034840441</v>
      </c>
      <c r="Q36" s="160">
        <f>IF(RES_hhdet_tes!Q36=0,0,RES_hhdet_tes!Q36/0.086*1000000/RES_hhdet_num!Q36)</f>
        <v>2585.0138605412712</v>
      </c>
    </row>
    <row r="37" spans="1:17" ht="12" customHeight="1" x14ac:dyDescent="0.25">
      <c r="A37" s="148" t="s">
        <v>60</v>
      </c>
      <c r="B37" s="156">
        <f>IF(RES_hhdet_tes!B37=0,0,RES_hhdet_tes!B37/0.086*1000000/RES_hhdet_num!B36)</f>
        <v>1534.2445011223563</v>
      </c>
      <c r="C37" s="156">
        <f>IF(RES_hhdet_tes!C37=0,0,RES_hhdet_tes!C37/0.086*1000000/RES_hhdet_num!C36)</f>
        <v>1721.0310203823058</v>
      </c>
      <c r="D37" s="156">
        <f>IF(RES_hhdet_tes!D37=0,0,RES_hhdet_tes!D37/0.086*1000000/RES_hhdet_num!D36)</f>
        <v>1514.2109283352622</v>
      </c>
      <c r="E37" s="156">
        <f>IF(RES_hhdet_tes!E37=0,0,RES_hhdet_tes!E37/0.086*1000000/RES_hhdet_num!E36)</f>
        <v>1564.3045874891322</v>
      </c>
      <c r="F37" s="156">
        <f>IF(RES_hhdet_tes!F37=0,0,RES_hhdet_tes!F37/0.086*1000000/RES_hhdet_num!F36)</f>
        <v>1635.6847272353348</v>
      </c>
      <c r="G37" s="156">
        <f>IF(RES_hhdet_tes!G37=0,0,RES_hhdet_tes!G37/0.086*1000000/RES_hhdet_num!G36)</f>
        <v>1634.0617577618523</v>
      </c>
      <c r="H37" s="156">
        <f>IF(RES_hhdet_tes!H37=0,0,RES_hhdet_tes!H37/0.086*1000000/RES_hhdet_num!H36)</f>
        <v>1762.753301586456</v>
      </c>
      <c r="I37" s="156">
        <f>IF(RES_hhdet_tes!I37=0,0,RES_hhdet_tes!I37/0.086*1000000/RES_hhdet_num!I36)</f>
        <v>1698.2121283083522</v>
      </c>
      <c r="J37" s="156">
        <f>IF(RES_hhdet_tes!J37=0,0,RES_hhdet_tes!J37/0.086*1000000/RES_hhdet_num!J36)</f>
        <v>1737.8793447400583</v>
      </c>
      <c r="K37" s="156">
        <f>IF(RES_hhdet_tes!K37=0,0,RES_hhdet_tes!K37/0.086*1000000/RES_hhdet_num!K36)</f>
        <v>1550.7346733251773</v>
      </c>
      <c r="L37" s="156">
        <f>IF(RES_hhdet_tes!L37=0,0,RES_hhdet_tes!L37/0.086*1000000/RES_hhdet_num!L36)</f>
        <v>1651.0480865646375</v>
      </c>
      <c r="M37" s="156">
        <f>IF(RES_hhdet_tes!M37=0,0,RES_hhdet_tes!M37/0.086*1000000/RES_hhdet_num!M36)</f>
        <v>1654.5076930125813</v>
      </c>
      <c r="N37" s="156">
        <f>IF(RES_hhdet_tes!N37=0,0,RES_hhdet_tes!N37/0.086*1000000/RES_hhdet_num!N36)</f>
        <v>1623.1823457404066</v>
      </c>
      <c r="O37" s="156">
        <f>IF(RES_hhdet_tes!O37=0,0,RES_hhdet_tes!O37/0.086*1000000/RES_hhdet_num!O36)</f>
        <v>1736.737838946849</v>
      </c>
      <c r="P37" s="156">
        <f>IF(RES_hhdet_tes!P37=0,0,RES_hhdet_tes!P37/0.086*1000000/RES_hhdet_num!P36)</f>
        <v>1746.6926389421662</v>
      </c>
      <c r="Q37" s="156">
        <f>IF(RES_hhdet_tes!Q37=0,0,RES_hhdet_tes!Q37/0.086*1000000/RES_hhdet_num!Q36)</f>
        <v>1815.7283599977657</v>
      </c>
    </row>
    <row r="38" spans="1:17" ht="12" customHeight="1" x14ac:dyDescent="0.25">
      <c r="A38" s="148" t="s">
        <v>59</v>
      </c>
      <c r="B38" s="156">
        <f>IF(RES_hhdet_tes!B38=0,0,RES_hhdet_tes!B38/0.086*1000000/RES_hhdet_num!B36)</f>
        <v>733.952924884151</v>
      </c>
      <c r="C38" s="156">
        <f>IF(RES_hhdet_tes!C38=0,0,RES_hhdet_tes!C38/0.086*1000000/RES_hhdet_num!C36)</f>
        <v>609.42908683145629</v>
      </c>
      <c r="D38" s="156">
        <f>IF(RES_hhdet_tes!D38=0,0,RES_hhdet_tes!D38/0.086*1000000/RES_hhdet_num!D36)</f>
        <v>737.57735342493697</v>
      </c>
      <c r="E38" s="156">
        <f>IF(RES_hhdet_tes!E38=0,0,RES_hhdet_tes!E38/0.086*1000000/RES_hhdet_num!E36)</f>
        <v>732.00547540095613</v>
      </c>
      <c r="F38" s="156">
        <f>IF(RES_hhdet_tes!F38=0,0,RES_hhdet_tes!F38/0.086*1000000/RES_hhdet_num!F36)</f>
        <v>745.53795533730602</v>
      </c>
      <c r="G38" s="156">
        <f>IF(RES_hhdet_tes!G38=0,0,RES_hhdet_tes!G38/0.086*1000000/RES_hhdet_num!G36)</f>
        <v>752.11344765492754</v>
      </c>
      <c r="H38" s="156">
        <f>IF(RES_hhdet_tes!H38=0,0,RES_hhdet_tes!H38/0.086*1000000/RES_hhdet_num!H36)</f>
        <v>763.06947238833072</v>
      </c>
      <c r="I38" s="156">
        <f>IF(RES_hhdet_tes!I38=0,0,RES_hhdet_tes!I38/0.086*1000000/RES_hhdet_num!I36)</f>
        <v>763.88108335797619</v>
      </c>
      <c r="J38" s="156">
        <f>IF(RES_hhdet_tes!J38=0,0,RES_hhdet_tes!J38/0.086*1000000/RES_hhdet_num!J36)</f>
        <v>771.58496903484991</v>
      </c>
      <c r="K38" s="156">
        <f>IF(RES_hhdet_tes!K38=0,0,RES_hhdet_tes!K38/0.086*1000000/RES_hhdet_num!K36)</f>
        <v>775.32058043131804</v>
      </c>
      <c r="L38" s="156">
        <f>IF(RES_hhdet_tes!L38=0,0,RES_hhdet_tes!L38/0.086*1000000/RES_hhdet_num!L36)</f>
        <v>779.4019779601191</v>
      </c>
      <c r="M38" s="156">
        <f>IF(RES_hhdet_tes!M38=0,0,RES_hhdet_tes!M38/0.086*1000000/RES_hhdet_num!M36)</f>
        <v>778.15376954037947</v>
      </c>
      <c r="N38" s="156">
        <f>IF(RES_hhdet_tes!N38=0,0,RES_hhdet_tes!N38/0.086*1000000/RES_hhdet_num!N36)</f>
        <v>777.19716285152424</v>
      </c>
      <c r="O38" s="156">
        <f>IF(RES_hhdet_tes!O38=0,0,RES_hhdet_tes!O38/0.086*1000000/RES_hhdet_num!O36)</f>
        <v>778.43666313592985</v>
      </c>
      <c r="P38" s="156">
        <f>IF(RES_hhdet_tes!P38=0,0,RES_hhdet_tes!P38/0.086*1000000/RES_hhdet_num!P36)</f>
        <v>776.24036454187831</v>
      </c>
      <c r="Q38" s="156">
        <f>IF(RES_hhdet_tes!Q38=0,0,RES_hhdet_tes!Q38/0.086*1000000/RES_hhdet_num!Q36)</f>
        <v>769.28550054350558</v>
      </c>
    </row>
    <row r="39" spans="1:17" ht="12" customHeight="1" x14ac:dyDescent="0.25">
      <c r="A39" s="158" t="s">
        <v>62</v>
      </c>
      <c r="B39" s="157">
        <f>IF(RES_hhdet_tes!B39=0,0,RES_hhdet_tes!B39/0.086*1000000/RES_hhdet_num!B$24)</f>
        <v>638.46170333832754</v>
      </c>
      <c r="C39" s="157">
        <f>IF(RES_hhdet_tes!C39=0,0,RES_hhdet_tes!C39/0.086*1000000/RES_hhdet_num!C$24)</f>
        <v>645.77504235947595</v>
      </c>
      <c r="D39" s="157">
        <f>IF(RES_hhdet_tes!D39=0,0,RES_hhdet_tes!D39/0.086*1000000/RES_hhdet_num!D$24)</f>
        <v>636.75869253696521</v>
      </c>
      <c r="E39" s="157">
        <f>IF(RES_hhdet_tes!E39=0,0,RES_hhdet_tes!E39/0.086*1000000/RES_hhdet_num!E$24)</f>
        <v>657.49940119733299</v>
      </c>
      <c r="F39" s="157">
        <f>IF(RES_hhdet_tes!F39=0,0,RES_hhdet_tes!F39/0.086*1000000/RES_hhdet_num!F$24)</f>
        <v>674.57125171832206</v>
      </c>
      <c r="G39" s="157">
        <f>IF(RES_hhdet_tes!G39=0,0,RES_hhdet_tes!G39/0.086*1000000/RES_hhdet_num!G$24)</f>
        <v>667.19209248155357</v>
      </c>
      <c r="H39" s="157">
        <f>IF(RES_hhdet_tes!H39=0,0,RES_hhdet_tes!H39/0.086*1000000/RES_hhdet_num!H$24)</f>
        <v>675.59216840866156</v>
      </c>
      <c r="I39" s="157">
        <f>IF(RES_hhdet_tes!I39=0,0,RES_hhdet_tes!I39/0.086*1000000/RES_hhdet_num!I$24)</f>
        <v>710.44626480459101</v>
      </c>
      <c r="J39" s="157">
        <f>IF(RES_hhdet_tes!J39=0,0,RES_hhdet_tes!J39/0.086*1000000/RES_hhdet_num!J$24)</f>
        <v>707.86486070538467</v>
      </c>
      <c r="K39" s="157">
        <f>IF(RES_hhdet_tes!K39=0,0,RES_hhdet_tes!K39/0.086*1000000/RES_hhdet_num!K$24)</f>
        <v>696.01872888672597</v>
      </c>
      <c r="L39" s="157">
        <f>IF(RES_hhdet_tes!L39=0,0,RES_hhdet_tes!L39/0.086*1000000/RES_hhdet_num!L$24)</f>
        <v>709.13825249744548</v>
      </c>
      <c r="M39" s="157">
        <f>IF(RES_hhdet_tes!M39=0,0,RES_hhdet_tes!M39/0.086*1000000/RES_hhdet_num!M$24)</f>
        <v>710.52099325316237</v>
      </c>
      <c r="N39" s="157">
        <f>IF(RES_hhdet_tes!N39=0,0,RES_hhdet_tes!N39/0.086*1000000/RES_hhdet_num!N$24)</f>
        <v>724.68009171778749</v>
      </c>
      <c r="O39" s="157">
        <f>IF(RES_hhdet_tes!O39=0,0,RES_hhdet_tes!O39/0.086*1000000/RES_hhdet_num!O$24)</f>
        <v>734.8377799208638</v>
      </c>
      <c r="P39" s="157">
        <f>IF(RES_hhdet_tes!P39=0,0,RES_hhdet_tes!P39/0.086*1000000/RES_hhdet_num!P$24)</f>
        <v>767.86770882148312</v>
      </c>
      <c r="Q39" s="157">
        <f>IF(RES_hhdet_tes!Q39=0,0,RES_hhdet_tes!Q39/0.086*1000000/RES_hhdet_num!Q$24)</f>
        <v>808.33725839356134</v>
      </c>
    </row>
    <row r="40" spans="1:17" ht="12" customHeight="1" x14ac:dyDescent="0.25">
      <c r="A40" s="23" t="s">
        <v>57</v>
      </c>
      <c r="B40" s="156">
        <f>IF(RES_hhdet_tes!B40=0,0,RES_hhdet_tes!B40/0.086*1000000/RES_hhdet_num!B40)</f>
        <v>576.27064785645587</v>
      </c>
      <c r="C40" s="156">
        <f>IF(RES_hhdet_tes!C40=0,0,RES_hhdet_tes!C40/0.086*1000000/RES_hhdet_num!C40)</f>
        <v>581.90693474895306</v>
      </c>
      <c r="D40" s="156">
        <f>IF(RES_hhdet_tes!D40=0,0,RES_hhdet_tes!D40/0.086*1000000/RES_hhdet_num!D40)</f>
        <v>599.16597845934632</v>
      </c>
      <c r="E40" s="156">
        <f>IF(RES_hhdet_tes!E40=0,0,RES_hhdet_tes!E40/0.086*1000000/RES_hhdet_num!E40)</f>
        <v>605.14927160887112</v>
      </c>
      <c r="F40" s="156">
        <f>IF(RES_hhdet_tes!F40=0,0,RES_hhdet_tes!F40/0.086*1000000/RES_hhdet_num!F40)</f>
        <v>608.75038575111421</v>
      </c>
      <c r="G40" s="156">
        <f>IF(RES_hhdet_tes!G40=0,0,RES_hhdet_tes!G40/0.086*1000000/RES_hhdet_num!G40)</f>
        <v>612.0574938973125</v>
      </c>
      <c r="H40" s="156">
        <f>IF(RES_hhdet_tes!H40=0,0,RES_hhdet_tes!H40/0.086*1000000/RES_hhdet_num!H40)</f>
        <v>598.50333586360966</v>
      </c>
      <c r="I40" s="156">
        <f>IF(RES_hhdet_tes!I40=0,0,RES_hhdet_tes!I40/0.086*1000000/RES_hhdet_num!I40)</f>
        <v>640.76361297633775</v>
      </c>
      <c r="J40" s="156">
        <f>IF(RES_hhdet_tes!J40=0,0,RES_hhdet_tes!J40/0.086*1000000/RES_hhdet_num!J40)</f>
        <v>632.51080551992845</v>
      </c>
      <c r="K40" s="156">
        <f>IF(RES_hhdet_tes!K40=0,0,RES_hhdet_tes!K40/0.086*1000000/RES_hhdet_num!K40)</f>
        <v>668.69956709504243</v>
      </c>
      <c r="L40" s="156">
        <f>IF(RES_hhdet_tes!L40=0,0,RES_hhdet_tes!L40/0.086*1000000/RES_hhdet_num!L40)</f>
        <v>651.60229770904448</v>
      </c>
      <c r="M40" s="156">
        <f>IF(RES_hhdet_tes!M40=0,0,RES_hhdet_tes!M40/0.086*1000000/RES_hhdet_num!M40)</f>
        <v>654.99555692449701</v>
      </c>
      <c r="N40" s="156">
        <f>IF(RES_hhdet_tes!N40=0,0,RES_hhdet_tes!N40/0.086*1000000/RES_hhdet_num!N40)</f>
        <v>672.71378865761233</v>
      </c>
      <c r="O40" s="156">
        <f>IF(RES_hhdet_tes!O40=0,0,RES_hhdet_tes!O40/0.086*1000000/RES_hhdet_num!O40)</f>
        <v>664.9917781910965</v>
      </c>
      <c r="P40" s="156">
        <f>IF(RES_hhdet_tes!P40=0,0,RES_hhdet_tes!P40/0.086*1000000/RES_hhdet_num!P40)</f>
        <v>683.85441380988789</v>
      </c>
      <c r="Q40" s="156">
        <f>IF(RES_hhdet_tes!Q40=0,0,RES_hhdet_tes!Q40/0.086*1000000/RES_hhdet_num!Q40)</f>
        <v>685.1676988735511</v>
      </c>
    </row>
    <row r="41" spans="1:17" ht="12" customHeight="1" x14ac:dyDescent="0.25">
      <c r="A41" s="29" t="s">
        <v>140</v>
      </c>
      <c r="B41" s="57">
        <f>IF(RES_hhdet_tes!B41=0,0,RES_hhdet_tes!B41/0.086*1000000/RES_hhdet_num!B41)</f>
        <v>647.81534794616346</v>
      </c>
      <c r="C41" s="57">
        <f>IF(RES_hhdet_tes!C41=0,0,RES_hhdet_tes!C41/0.086*1000000/RES_hhdet_num!C41)</f>
        <v>658.53426581992596</v>
      </c>
      <c r="D41" s="57">
        <f>IF(RES_hhdet_tes!D41=0,0,RES_hhdet_tes!D41/0.086*1000000/RES_hhdet_num!D41)</f>
        <v>642.65043026174658</v>
      </c>
      <c r="E41" s="57">
        <f>IF(RES_hhdet_tes!E41=0,0,RES_hhdet_tes!E41/0.086*1000000/RES_hhdet_num!E41)</f>
        <v>665.3668185109409</v>
      </c>
      <c r="F41" s="57">
        <f>IF(RES_hhdet_tes!F41=0,0,RES_hhdet_tes!F41/0.086*1000000/RES_hhdet_num!F41)</f>
        <v>686.68419596779756</v>
      </c>
      <c r="G41" s="57">
        <f>IF(RES_hhdet_tes!G41=0,0,RES_hhdet_tes!G41/0.086*1000000/RES_hhdet_num!G41)</f>
        <v>678.88995231180218</v>
      </c>
      <c r="H41" s="57">
        <f>IF(RES_hhdet_tes!H41=0,0,RES_hhdet_tes!H41/0.086*1000000/RES_hhdet_num!H41)</f>
        <v>699.57586594184625</v>
      </c>
      <c r="I41" s="57">
        <f>IF(RES_hhdet_tes!I41=0,0,RES_hhdet_tes!I41/0.086*1000000/RES_hhdet_num!I41)</f>
        <v>721.74687632792075</v>
      </c>
      <c r="J41" s="57">
        <f>IF(RES_hhdet_tes!J41=0,0,RES_hhdet_tes!J41/0.086*1000000/RES_hhdet_num!J41)</f>
        <v>722.14537191469674</v>
      </c>
      <c r="K41" s="57">
        <f>IF(RES_hhdet_tes!K41=0,0,RES_hhdet_tes!K41/0.086*1000000/RES_hhdet_num!K41)</f>
        <v>697.81480933701937</v>
      </c>
      <c r="L41" s="57">
        <f>IF(RES_hhdet_tes!L41=0,0,RES_hhdet_tes!L41/0.086*1000000/RES_hhdet_num!L41)</f>
        <v>716.8462171579705</v>
      </c>
      <c r="M41" s="57">
        <f>IF(RES_hhdet_tes!M41=0,0,RES_hhdet_tes!M41/0.086*1000000/RES_hhdet_num!M41)</f>
        <v>715.94483554354508</v>
      </c>
      <c r="N41" s="57">
        <f>IF(RES_hhdet_tes!N41=0,0,RES_hhdet_tes!N41/0.086*1000000/RES_hhdet_num!N41)</f>
        <v>726.76587846852169</v>
      </c>
      <c r="O41" s="57">
        <f>IF(RES_hhdet_tes!O41=0,0,RES_hhdet_tes!O41/0.086*1000000/RES_hhdet_num!O41)</f>
        <v>755.79354627153418</v>
      </c>
      <c r="P41" s="57">
        <f>IF(RES_hhdet_tes!P41=0,0,RES_hhdet_tes!P41/0.086*1000000/RES_hhdet_num!P41)</f>
        <v>783.59576047958706</v>
      </c>
      <c r="Q41" s="57">
        <f>IF(RES_hhdet_tes!Q41=0,0,RES_hhdet_tes!Q41/0.086*1000000/RES_hhdet_num!Q41)</f>
        <v>829.78836992552272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11701.106709127791</v>
      </c>
      <c r="C43" s="168">
        <f t="shared" ref="C43:Q43" si="6">SUM(C44,C47,C49,C58)</f>
        <v>12367.057555736234</v>
      </c>
      <c r="D43" s="168">
        <f t="shared" si="6"/>
        <v>11771.842955914664</v>
      </c>
      <c r="E43" s="168">
        <f t="shared" si="6"/>
        <v>12227.154272435218</v>
      </c>
      <c r="F43" s="168">
        <f t="shared" si="6"/>
        <v>12770.371928298229</v>
      </c>
      <c r="G43" s="168">
        <f t="shared" si="6"/>
        <v>12637.8694162837</v>
      </c>
      <c r="H43" s="168">
        <f t="shared" si="6"/>
        <v>13190.099576419045</v>
      </c>
      <c r="I43" s="168">
        <f t="shared" si="6"/>
        <v>12160.739886339001</v>
      </c>
      <c r="J43" s="168">
        <f t="shared" si="6"/>
        <v>12779.511156726547</v>
      </c>
      <c r="K43" s="168">
        <f t="shared" si="6"/>
        <v>11986.256338132538</v>
      </c>
      <c r="L43" s="168">
        <f t="shared" si="6"/>
        <v>12774.820844595493</v>
      </c>
      <c r="M43" s="168">
        <f t="shared" si="6"/>
        <v>10364.330577880892</v>
      </c>
      <c r="N43" s="168">
        <f t="shared" si="6"/>
        <v>10346.936583321642</v>
      </c>
      <c r="O43" s="168">
        <f t="shared" si="6"/>
        <v>10556.968786979549</v>
      </c>
      <c r="P43" s="168">
        <f t="shared" si="6"/>
        <v>9946.6338169380706</v>
      </c>
      <c r="Q43" s="168">
        <f t="shared" si="6"/>
        <v>10563.743790821858</v>
      </c>
    </row>
    <row r="44" spans="1:17" ht="12.95" customHeight="1" x14ac:dyDescent="0.25">
      <c r="A44" s="158" t="s">
        <v>65</v>
      </c>
      <c r="B44" s="157">
        <f t="shared" ref="B44:Q44" si="7">SUM(B45:B46)</f>
        <v>8870.0534515130748</v>
      </c>
      <c r="C44" s="157">
        <f t="shared" si="7"/>
        <v>9504.2640022457963</v>
      </c>
      <c r="D44" s="157">
        <f t="shared" si="7"/>
        <v>8968.2714825220173</v>
      </c>
      <c r="E44" s="157">
        <f t="shared" si="7"/>
        <v>9383.9393216358931</v>
      </c>
      <c r="F44" s="157">
        <f t="shared" si="7"/>
        <v>9878.5309009504363</v>
      </c>
      <c r="G44" s="157">
        <f t="shared" si="7"/>
        <v>9741.2160624666885</v>
      </c>
      <c r="H44" s="157">
        <f t="shared" si="7"/>
        <v>10206.232401450123</v>
      </c>
      <c r="I44" s="157">
        <f t="shared" si="7"/>
        <v>9183.0911321019939</v>
      </c>
      <c r="J44" s="157">
        <f t="shared" si="7"/>
        <v>9776.8145184552104</v>
      </c>
      <c r="K44" s="157">
        <f t="shared" si="7"/>
        <v>9072.4284727547856</v>
      </c>
      <c r="L44" s="157">
        <f t="shared" si="7"/>
        <v>9811.704010690195</v>
      </c>
      <c r="M44" s="157">
        <f t="shared" si="7"/>
        <v>7391.1733127293992</v>
      </c>
      <c r="N44" s="157">
        <f t="shared" si="7"/>
        <v>7368.1530387122593</v>
      </c>
      <c r="O44" s="157">
        <f t="shared" si="7"/>
        <v>7525.1887371288267</v>
      </c>
      <c r="P44" s="157">
        <f t="shared" si="7"/>
        <v>6884.4945428495002</v>
      </c>
      <c r="Q44" s="157">
        <f t="shared" si="7"/>
        <v>7462.1823035170173</v>
      </c>
    </row>
    <row r="45" spans="1:17" ht="12" customHeight="1" x14ac:dyDescent="0.25">
      <c r="A45" s="23" t="s">
        <v>166</v>
      </c>
      <c r="B45" s="156">
        <f>IF(RES_hhdet_tes!B45=0,0,RES_hhdet_tes!B45/0.086*1000000/RES_hhdet_num!B$43)</f>
        <v>8613.3346018936682</v>
      </c>
      <c r="C45" s="156">
        <f>IF(RES_hhdet_tes!C45=0,0,RES_hhdet_tes!C45/0.086*1000000/RES_hhdet_num!C$43)</f>
        <v>9190.1464081721824</v>
      </c>
      <c r="D45" s="156">
        <f>IF(RES_hhdet_tes!D45=0,0,RES_hhdet_tes!D45/0.086*1000000/RES_hhdet_num!D$43)</f>
        <v>8795.0302615550463</v>
      </c>
      <c r="E45" s="156">
        <f>IF(RES_hhdet_tes!E45=0,0,RES_hhdet_tes!E45/0.086*1000000/RES_hhdet_num!E$43)</f>
        <v>9167.8138694036643</v>
      </c>
      <c r="F45" s="156">
        <f>IF(RES_hhdet_tes!F45=0,0,RES_hhdet_tes!F45/0.086*1000000/RES_hhdet_num!F$43)</f>
        <v>9589.8001641502924</v>
      </c>
      <c r="G45" s="156">
        <f>IF(RES_hhdet_tes!G45=0,0,RES_hhdet_tes!G45/0.086*1000000/RES_hhdet_num!G$43)</f>
        <v>9487.9632947080845</v>
      </c>
      <c r="H45" s="156">
        <f>IF(RES_hhdet_tes!H45=0,0,RES_hhdet_tes!H45/0.086*1000000/RES_hhdet_num!H$43)</f>
        <v>9830.320027644455</v>
      </c>
      <c r="I45" s="156">
        <f>IF(RES_hhdet_tes!I45=0,0,RES_hhdet_tes!I45/0.086*1000000/RES_hhdet_num!I$43)</f>
        <v>8898.3771383065668</v>
      </c>
      <c r="J45" s="156">
        <f>IF(RES_hhdet_tes!J45=0,0,RES_hhdet_tes!J45/0.086*1000000/RES_hhdet_num!J$43)</f>
        <v>9469.9893836824776</v>
      </c>
      <c r="K45" s="156">
        <f>IF(RES_hhdet_tes!K45=0,0,RES_hhdet_tes!K45/0.086*1000000/RES_hhdet_num!K$43)</f>
        <v>8973.8157873571035</v>
      </c>
      <c r="L45" s="156">
        <f>IF(RES_hhdet_tes!L45=0,0,RES_hhdet_tes!L45/0.086*1000000/RES_hhdet_num!L$43)</f>
        <v>9606.457777897429</v>
      </c>
      <c r="M45" s="156">
        <f>IF(RES_hhdet_tes!M45=0,0,RES_hhdet_tes!M45/0.086*1000000/RES_hhdet_num!M$43)</f>
        <v>7218.7981358922971</v>
      </c>
      <c r="N45" s="156">
        <f>IF(RES_hhdet_tes!N45=0,0,RES_hhdet_tes!N45/0.086*1000000/RES_hhdet_num!N$43)</f>
        <v>7217.873659482254</v>
      </c>
      <c r="O45" s="156">
        <f>IF(RES_hhdet_tes!O45=0,0,RES_hhdet_tes!O45/0.086*1000000/RES_hhdet_num!O$43)</f>
        <v>7317.9513545064192</v>
      </c>
      <c r="P45" s="156">
        <f>IF(RES_hhdet_tes!P45=0,0,RES_hhdet_tes!P45/0.086*1000000/RES_hhdet_num!P$43)</f>
        <v>6681.8911672871609</v>
      </c>
      <c r="Q45" s="156">
        <f>IF(RES_hhdet_tes!Q45=0,0,RES_hhdet_tes!Q45/0.086*1000000/RES_hhdet_num!Q$43)</f>
        <v>7213.8790616489032</v>
      </c>
    </row>
    <row r="46" spans="1:17" ht="12" customHeight="1" x14ac:dyDescent="0.25">
      <c r="A46" s="23" t="s">
        <v>60</v>
      </c>
      <c r="B46" s="156">
        <f>IF(RES_hhdet_tes!B46=0,0,RES_hhdet_tes!B46/0.086*1000000/RES_hhdet_num!B$43)</f>
        <v>256.7188496194068</v>
      </c>
      <c r="C46" s="156">
        <f>IF(RES_hhdet_tes!C46=0,0,RES_hhdet_tes!C46/0.086*1000000/RES_hhdet_num!C$43)</f>
        <v>314.11759407361313</v>
      </c>
      <c r="D46" s="156">
        <f>IF(RES_hhdet_tes!D46=0,0,RES_hhdet_tes!D46/0.086*1000000/RES_hhdet_num!D$43)</f>
        <v>173.24122096697153</v>
      </c>
      <c r="E46" s="156">
        <f>IF(RES_hhdet_tes!E46=0,0,RES_hhdet_tes!E46/0.086*1000000/RES_hhdet_num!E$43)</f>
        <v>216.12545223222963</v>
      </c>
      <c r="F46" s="156">
        <f>IF(RES_hhdet_tes!F46=0,0,RES_hhdet_tes!F46/0.086*1000000/RES_hhdet_num!F$43)</f>
        <v>288.73073680014443</v>
      </c>
      <c r="G46" s="156">
        <f>IF(RES_hhdet_tes!G46=0,0,RES_hhdet_tes!G46/0.086*1000000/RES_hhdet_num!G$43)</f>
        <v>253.25276775860422</v>
      </c>
      <c r="H46" s="156">
        <f>IF(RES_hhdet_tes!H46=0,0,RES_hhdet_tes!H46/0.086*1000000/RES_hhdet_num!H$43)</f>
        <v>375.9123738056677</v>
      </c>
      <c r="I46" s="156">
        <f>IF(RES_hhdet_tes!I46=0,0,RES_hhdet_tes!I46/0.086*1000000/RES_hhdet_num!I$43)</f>
        <v>284.71399379542754</v>
      </c>
      <c r="J46" s="156">
        <f>IF(RES_hhdet_tes!J46=0,0,RES_hhdet_tes!J46/0.086*1000000/RES_hhdet_num!J$43)</f>
        <v>306.82513477273227</v>
      </c>
      <c r="K46" s="156">
        <f>IF(RES_hhdet_tes!K46=0,0,RES_hhdet_tes!K46/0.086*1000000/RES_hhdet_num!K$43)</f>
        <v>98.612685397682398</v>
      </c>
      <c r="L46" s="156">
        <f>IF(RES_hhdet_tes!L46=0,0,RES_hhdet_tes!L46/0.086*1000000/RES_hhdet_num!L$43)</f>
        <v>205.24623279276616</v>
      </c>
      <c r="M46" s="156">
        <f>IF(RES_hhdet_tes!M46=0,0,RES_hhdet_tes!M46/0.086*1000000/RES_hhdet_num!M$43)</f>
        <v>172.37517683710189</v>
      </c>
      <c r="N46" s="156">
        <f>IF(RES_hhdet_tes!N46=0,0,RES_hhdet_tes!N46/0.086*1000000/RES_hhdet_num!N$43)</f>
        <v>150.27937923000547</v>
      </c>
      <c r="O46" s="156">
        <f>IF(RES_hhdet_tes!O46=0,0,RES_hhdet_tes!O46/0.086*1000000/RES_hhdet_num!O$43)</f>
        <v>207.23738262240738</v>
      </c>
      <c r="P46" s="156">
        <f>IF(RES_hhdet_tes!P46=0,0,RES_hhdet_tes!P46/0.086*1000000/RES_hhdet_num!P$43)</f>
        <v>202.60337556233935</v>
      </c>
      <c r="Q46" s="156">
        <f>IF(RES_hhdet_tes!Q46=0,0,RES_hhdet_tes!Q46/0.086*1000000/RES_hhdet_num!Q$43)</f>
        <v>248.30324186811447</v>
      </c>
    </row>
    <row r="47" spans="1:17" ht="12.95" customHeight="1" x14ac:dyDescent="0.25">
      <c r="A47" s="158" t="s">
        <v>112</v>
      </c>
      <c r="B47" s="157">
        <f t="shared" ref="B47:Q47" si="8">B48</f>
        <v>4.4241028137799718</v>
      </c>
      <c r="C47" s="157">
        <f t="shared" si="8"/>
        <v>4.8746674644568735</v>
      </c>
      <c r="D47" s="157">
        <f t="shared" si="8"/>
        <v>5.278305585821311</v>
      </c>
      <c r="E47" s="157">
        <f t="shared" si="8"/>
        <v>5.5017676726865847</v>
      </c>
      <c r="F47" s="157">
        <f t="shared" si="8"/>
        <v>5.9692257756715286</v>
      </c>
      <c r="G47" s="157">
        <f t="shared" si="8"/>
        <v>7.4379800222968919</v>
      </c>
      <c r="H47" s="157">
        <f t="shared" si="8"/>
        <v>8.8290957058274859</v>
      </c>
      <c r="I47" s="157">
        <f t="shared" si="8"/>
        <v>11.234224395802043</v>
      </c>
      <c r="J47" s="157">
        <f t="shared" si="8"/>
        <v>13.071604333461451</v>
      </c>
      <c r="K47" s="157">
        <f t="shared" si="8"/>
        <v>16.480647135545805</v>
      </c>
      <c r="L47" s="157">
        <f t="shared" si="8"/>
        <v>18.761301067493964</v>
      </c>
      <c r="M47" s="157">
        <f t="shared" si="8"/>
        <v>21.032604150978617</v>
      </c>
      <c r="N47" s="157">
        <f t="shared" si="8"/>
        <v>23.68253343088994</v>
      </c>
      <c r="O47" s="157">
        <f t="shared" si="8"/>
        <v>26.388607188200094</v>
      </c>
      <c r="P47" s="157">
        <f t="shared" si="8"/>
        <v>29.043428548436424</v>
      </c>
      <c r="Q47" s="157">
        <f t="shared" si="8"/>
        <v>27.352492236164565</v>
      </c>
    </row>
    <row r="48" spans="1:17" ht="12" customHeight="1" x14ac:dyDescent="0.25">
      <c r="A48" s="23" t="s">
        <v>60</v>
      </c>
      <c r="B48" s="156">
        <f>IF(RES_hhdet_tes!B48=0,0,RES_hhdet_tes!B48/0.086*1000000/RES_hhdet_num!B$43)</f>
        <v>4.4241028137799718</v>
      </c>
      <c r="C48" s="156">
        <f>IF(RES_hhdet_tes!C48=0,0,RES_hhdet_tes!C48/0.086*1000000/RES_hhdet_num!C$43)</f>
        <v>4.8746674644568735</v>
      </c>
      <c r="D48" s="156">
        <f>IF(RES_hhdet_tes!D48=0,0,RES_hhdet_tes!D48/0.086*1000000/RES_hhdet_num!D$43)</f>
        <v>5.278305585821311</v>
      </c>
      <c r="E48" s="156">
        <f>IF(RES_hhdet_tes!E48=0,0,RES_hhdet_tes!E48/0.086*1000000/RES_hhdet_num!E$43)</f>
        <v>5.5017676726865847</v>
      </c>
      <c r="F48" s="156">
        <f>IF(RES_hhdet_tes!F48=0,0,RES_hhdet_tes!F48/0.086*1000000/RES_hhdet_num!F$43)</f>
        <v>5.9692257756715286</v>
      </c>
      <c r="G48" s="156">
        <f>IF(RES_hhdet_tes!G48=0,0,RES_hhdet_tes!G48/0.086*1000000/RES_hhdet_num!G$43)</f>
        <v>7.4379800222968919</v>
      </c>
      <c r="H48" s="156">
        <f>IF(RES_hhdet_tes!H48=0,0,RES_hhdet_tes!H48/0.086*1000000/RES_hhdet_num!H$43)</f>
        <v>8.8290957058274859</v>
      </c>
      <c r="I48" s="156">
        <f>IF(RES_hhdet_tes!I48=0,0,RES_hhdet_tes!I48/0.086*1000000/RES_hhdet_num!I$43)</f>
        <v>11.234224395802043</v>
      </c>
      <c r="J48" s="156">
        <f>IF(RES_hhdet_tes!J48=0,0,RES_hhdet_tes!J48/0.086*1000000/RES_hhdet_num!J$43)</f>
        <v>13.071604333461451</v>
      </c>
      <c r="K48" s="156">
        <f>IF(RES_hhdet_tes!K48=0,0,RES_hhdet_tes!K48/0.086*1000000/RES_hhdet_num!K$43)</f>
        <v>16.480647135545805</v>
      </c>
      <c r="L48" s="156">
        <f>IF(RES_hhdet_tes!L48=0,0,RES_hhdet_tes!L48/0.086*1000000/RES_hhdet_num!L$43)</f>
        <v>18.761301067493964</v>
      </c>
      <c r="M48" s="156">
        <f>IF(RES_hhdet_tes!M48=0,0,RES_hhdet_tes!M48/0.086*1000000/RES_hhdet_num!M$43)</f>
        <v>21.032604150978617</v>
      </c>
      <c r="N48" s="156">
        <f>IF(RES_hhdet_tes!N48=0,0,RES_hhdet_tes!N48/0.086*1000000/RES_hhdet_num!N$43)</f>
        <v>23.68253343088994</v>
      </c>
      <c r="O48" s="156">
        <f>IF(RES_hhdet_tes!O48=0,0,RES_hhdet_tes!O48/0.086*1000000/RES_hhdet_num!O$43)</f>
        <v>26.388607188200094</v>
      </c>
      <c r="P48" s="156">
        <f>IF(RES_hhdet_tes!P48=0,0,RES_hhdet_tes!P48/0.086*1000000/RES_hhdet_num!P$43)</f>
        <v>29.043428548436424</v>
      </c>
      <c r="Q48" s="156">
        <f>IF(RES_hhdet_tes!Q48=0,0,RES_hhdet_tes!Q48/0.086*1000000/RES_hhdet_num!Q$43)</f>
        <v>27.352492236164565</v>
      </c>
    </row>
    <row r="49" spans="1:17" ht="12" customHeight="1" x14ac:dyDescent="0.25">
      <c r="A49" s="158" t="s">
        <v>63</v>
      </c>
      <c r="B49" s="157">
        <f>IF(RES_hhdet_tes!B49=0,0,RES_hhdet_tes!B49/0.086*1000000/RES_hhdet_num!B$43)</f>
        <v>2188.1689681428461</v>
      </c>
      <c r="C49" s="157">
        <f>IF(RES_hhdet_tes!C49=0,0,RES_hhdet_tes!C49/0.086*1000000/RES_hhdet_num!C$43)</f>
        <v>2212.142398549418</v>
      </c>
      <c r="D49" s="157">
        <f>IF(RES_hhdet_tes!D49=0,0,RES_hhdet_tes!D49/0.086*1000000/RES_hhdet_num!D$43)</f>
        <v>2161.5339605925778</v>
      </c>
      <c r="E49" s="157">
        <f>IF(RES_hhdet_tes!E49=0,0,RES_hhdet_tes!E49/0.086*1000000/RES_hhdet_num!E$43)</f>
        <v>2180.2139578352558</v>
      </c>
      <c r="F49" s="157">
        <f>IF(RES_hhdet_tes!F49=0,0,RES_hhdet_tes!F49/0.086*1000000/RES_hhdet_num!F$43)</f>
        <v>2211.3024337352349</v>
      </c>
      <c r="G49" s="157">
        <f>IF(RES_hhdet_tes!G49=0,0,RES_hhdet_tes!G49/0.086*1000000/RES_hhdet_num!G$43)</f>
        <v>2222.0248906124602</v>
      </c>
      <c r="H49" s="157">
        <f>IF(RES_hhdet_tes!H49=0,0,RES_hhdet_tes!H49/0.086*1000000/RES_hhdet_num!H$43)</f>
        <v>2299.448311960608</v>
      </c>
      <c r="I49" s="157">
        <f>IF(RES_hhdet_tes!I49=0,0,RES_hhdet_tes!I49/0.086*1000000/RES_hhdet_num!I$43)</f>
        <v>2255.9705114648154</v>
      </c>
      <c r="J49" s="157">
        <f>IF(RES_hhdet_tes!J49=0,0,RES_hhdet_tes!J49/0.086*1000000/RES_hhdet_num!J$43)</f>
        <v>2281.7621036618248</v>
      </c>
      <c r="K49" s="157">
        <f>IF(RES_hhdet_tes!K49=0,0,RES_hhdet_tes!K49/0.086*1000000/RES_hhdet_num!K$43)</f>
        <v>2201.3279933494623</v>
      </c>
      <c r="L49" s="157">
        <f>IF(RES_hhdet_tes!L49=0,0,RES_hhdet_tes!L49/0.086*1000000/RES_hhdet_num!L$43)</f>
        <v>2235.2159795618268</v>
      </c>
      <c r="M49" s="157">
        <f>IF(RES_hhdet_tes!M49=0,0,RES_hhdet_tes!M49/0.086*1000000/RES_hhdet_num!M$43)</f>
        <v>2241.6028276244961</v>
      </c>
      <c r="N49" s="157">
        <f>IF(RES_hhdet_tes!N49=0,0,RES_hhdet_tes!N49/0.086*1000000/RES_hhdet_num!N$43)</f>
        <v>2230.4194947119336</v>
      </c>
      <c r="O49" s="157">
        <f>IF(RES_hhdet_tes!O49=0,0,RES_hhdet_tes!O49/0.086*1000000/RES_hhdet_num!O$43)</f>
        <v>2270.5539213859702</v>
      </c>
      <c r="P49" s="157">
        <f>IF(RES_hhdet_tes!P49=0,0,RES_hhdet_tes!P49/0.086*1000000/RES_hhdet_num!P$43)</f>
        <v>2265.2287365135212</v>
      </c>
      <c r="Q49" s="157">
        <f>IF(RES_hhdet_tes!Q49=0,0,RES_hhdet_tes!Q49/0.086*1000000/RES_hhdet_num!Q$43)</f>
        <v>2265.8750089138539</v>
      </c>
    </row>
    <row r="50" spans="1:17" ht="12" customHeight="1" x14ac:dyDescent="0.25">
      <c r="A50" s="167" t="s">
        <v>165</v>
      </c>
      <c r="B50" s="132">
        <f>IF(RES_hhdet_tes!B50=0,0,RES_hhdet_tes!B50/0.086*1000000/RES_hhdet_num!B50)</f>
        <v>2099.6895595566129</v>
      </c>
      <c r="C50" s="132">
        <f>IF(RES_hhdet_tes!C50=0,0,RES_hhdet_tes!C50/0.086*1000000/RES_hhdet_num!C50)</f>
        <v>2101.1194281483417</v>
      </c>
      <c r="D50" s="132">
        <f>IF(RES_hhdet_tes!D50=0,0,RES_hhdet_tes!D50/0.086*1000000/RES_hhdet_num!D50)</f>
        <v>2098.7633056812288</v>
      </c>
      <c r="E50" s="132">
        <f>IF(RES_hhdet_tes!E50=0,0,RES_hhdet_tes!E50/0.086*1000000/RES_hhdet_num!E50)</f>
        <v>2100.5319356207956</v>
      </c>
      <c r="F50" s="132">
        <f>IF(RES_hhdet_tes!F50=0,0,RES_hhdet_tes!F50/0.086*1000000/RES_hhdet_num!F50)</f>
        <v>2105.2977270971378</v>
      </c>
      <c r="G50" s="132">
        <f>IF(RES_hhdet_tes!G50=0,0,RES_hhdet_tes!G50/0.086*1000000/RES_hhdet_num!G50)</f>
        <v>2116.2515484567316</v>
      </c>
      <c r="H50" s="132">
        <f>IF(RES_hhdet_tes!H50=0,0,RES_hhdet_tes!H50/0.086*1000000/RES_hhdet_num!H50)</f>
        <v>2142.8882480466123</v>
      </c>
      <c r="I50" s="132">
        <f>IF(RES_hhdet_tes!I50=0,0,RES_hhdet_tes!I50/0.086*1000000/RES_hhdet_num!I50)</f>
        <v>2138.7393026392183</v>
      </c>
      <c r="J50" s="132">
        <f>IF(RES_hhdet_tes!J50=0,0,RES_hhdet_tes!J50/0.086*1000000/RES_hhdet_num!J50)</f>
        <v>2147.9734562551125</v>
      </c>
      <c r="K50" s="132">
        <f>IF(RES_hhdet_tes!K50=0,0,RES_hhdet_tes!K50/0.086*1000000/RES_hhdet_num!K50)</f>
        <v>2153.4958455101878</v>
      </c>
      <c r="L50" s="132">
        <f>IF(RES_hhdet_tes!L50=0,0,RES_hhdet_tes!L50/0.086*1000000/RES_hhdet_num!L50)</f>
        <v>2155.5620050678217</v>
      </c>
      <c r="M50" s="132">
        <f>IF(RES_hhdet_tes!M50=0,0,RES_hhdet_tes!M50/0.086*1000000/RES_hhdet_num!M50)</f>
        <v>2159.5134182406605</v>
      </c>
      <c r="N50" s="132">
        <f>IF(RES_hhdet_tes!N50=0,0,RES_hhdet_tes!N50/0.086*1000000/RES_hhdet_num!N50)</f>
        <v>2162.8656223289536</v>
      </c>
      <c r="O50" s="132">
        <f>IF(RES_hhdet_tes!O50=0,0,RES_hhdet_tes!O50/0.086*1000000/RES_hhdet_num!O50)</f>
        <v>2172.0844113124149</v>
      </c>
      <c r="P50" s="132">
        <f>IF(RES_hhdet_tes!P50=0,0,RES_hhdet_tes!P50/0.086*1000000/RES_hhdet_num!P50)</f>
        <v>2179.3476652360469</v>
      </c>
      <c r="Q50" s="132">
        <f>IF(RES_hhdet_tes!Q50=0,0,RES_hhdet_tes!Q50/0.086*1000000/RES_hhdet_num!Q50)</f>
        <v>2170.5476658277748</v>
      </c>
    </row>
    <row r="51" spans="1:17" ht="12" customHeight="1" x14ac:dyDescent="0.25">
      <c r="A51" s="167" t="s">
        <v>164</v>
      </c>
      <c r="B51" s="132">
        <f>IF(RES_hhdet_tes!B51=0,0,RES_hhdet_tes!B51/0.086*1000000/RES_hhdet_num!B51)</f>
        <v>2098.7511385959456</v>
      </c>
      <c r="C51" s="132">
        <f>IF(RES_hhdet_tes!C51=0,0,RES_hhdet_tes!C51/0.086*1000000/RES_hhdet_num!C51)</f>
        <v>2107.5094720046404</v>
      </c>
      <c r="D51" s="132">
        <f>IF(RES_hhdet_tes!D51=0,0,RES_hhdet_tes!D51/0.086*1000000/RES_hhdet_num!D51)</f>
        <v>2142.7254831432178</v>
      </c>
      <c r="E51" s="132">
        <f>IF(RES_hhdet_tes!E51=0,0,RES_hhdet_tes!E51/0.086*1000000/RES_hhdet_num!E51)</f>
        <v>2148.4916129136859</v>
      </c>
      <c r="F51" s="132">
        <f>IF(RES_hhdet_tes!F51=0,0,RES_hhdet_tes!F51/0.086*1000000/RES_hhdet_num!F51)</f>
        <v>2171.9743752368645</v>
      </c>
      <c r="G51" s="132">
        <f>IF(RES_hhdet_tes!G51=0,0,RES_hhdet_tes!G51/0.086*1000000/RES_hhdet_num!G51)</f>
        <v>2198.6699758862428</v>
      </c>
      <c r="H51" s="132">
        <f>IF(RES_hhdet_tes!H51=0,0,RES_hhdet_tes!H51/0.086*1000000/RES_hhdet_num!H51)</f>
        <v>2226.1477255117929</v>
      </c>
      <c r="I51" s="132">
        <f>IF(RES_hhdet_tes!I51=0,0,RES_hhdet_tes!I51/0.086*1000000/RES_hhdet_num!I51)</f>
        <v>2230.4519017141947</v>
      </c>
      <c r="J51" s="132">
        <f>IF(RES_hhdet_tes!J51=0,0,RES_hhdet_tes!J51/0.086*1000000/RES_hhdet_num!J51)</f>
        <v>2247.2253269485104</v>
      </c>
      <c r="K51" s="132">
        <f>IF(RES_hhdet_tes!K51=0,0,RES_hhdet_tes!K51/0.086*1000000/RES_hhdet_num!K51)</f>
        <v>2252.0279582491062</v>
      </c>
      <c r="L51" s="132">
        <f>IF(RES_hhdet_tes!L51=0,0,RES_hhdet_tes!L51/0.086*1000000/RES_hhdet_num!L51)</f>
        <v>2255.9846386414724</v>
      </c>
      <c r="M51" s="132">
        <f>IF(RES_hhdet_tes!M51=0,0,RES_hhdet_tes!M51/0.086*1000000/RES_hhdet_num!M51)</f>
        <v>2254.4786627824219</v>
      </c>
      <c r="N51" s="132">
        <f>IF(RES_hhdet_tes!N51=0,0,RES_hhdet_tes!N51/0.086*1000000/RES_hhdet_num!N51)</f>
        <v>2252.8315929821097</v>
      </c>
      <c r="O51" s="132">
        <f>IF(RES_hhdet_tes!O51=0,0,RES_hhdet_tes!O51/0.086*1000000/RES_hhdet_num!O51)</f>
        <v>2256.6689301225642</v>
      </c>
      <c r="P51" s="132">
        <f>IF(RES_hhdet_tes!P51=0,0,RES_hhdet_tes!P51/0.086*1000000/RES_hhdet_num!P51)</f>
        <v>2256.1198254226151</v>
      </c>
      <c r="Q51" s="132">
        <f>IF(RES_hhdet_tes!Q51=0,0,RES_hhdet_tes!Q51/0.086*1000000/RES_hhdet_num!Q51)</f>
        <v>2238.9186163896252</v>
      </c>
    </row>
    <row r="52" spans="1:17" ht="12" customHeight="1" x14ac:dyDescent="0.25">
      <c r="A52" s="166" t="s">
        <v>163</v>
      </c>
      <c r="B52" s="165">
        <f>IF(RES_hhdet_tes!B52=0,0,RES_hhdet_tes!B52/0.086*1000000/RES_hhdet_num!B51)</f>
        <v>1364.7982137117949</v>
      </c>
      <c r="C52" s="165">
        <f>IF(RES_hhdet_tes!C52=0,0,RES_hhdet_tes!C52/0.086*1000000/RES_hhdet_num!C51)</f>
        <v>1498.0803851731839</v>
      </c>
      <c r="D52" s="165">
        <f>IF(RES_hhdet_tes!D52=0,0,RES_hhdet_tes!D52/0.086*1000000/RES_hhdet_num!D51)</f>
        <v>1405.1481297182804</v>
      </c>
      <c r="E52" s="165">
        <f>IF(RES_hhdet_tes!E52=0,0,RES_hhdet_tes!E52/0.086*1000000/RES_hhdet_num!E51)</f>
        <v>1416.4861375127302</v>
      </c>
      <c r="F52" s="165">
        <f>IF(RES_hhdet_tes!F52=0,0,RES_hhdet_tes!F52/0.086*1000000/RES_hhdet_num!F51)</f>
        <v>1426.4364198995584</v>
      </c>
      <c r="G52" s="165">
        <f>IF(RES_hhdet_tes!G52=0,0,RES_hhdet_tes!G52/0.086*1000000/RES_hhdet_num!G51)</f>
        <v>1446.5565282313146</v>
      </c>
      <c r="H52" s="165">
        <f>IF(RES_hhdet_tes!H52=0,0,RES_hhdet_tes!H52/0.086*1000000/RES_hhdet_num!H51)</f>
        <v>1463.0782531234618</v>
      </c>
      <c r="I52" s="165">
        <f>IF(RES_hhdet_tes!I52=0,0,RES_hhdet_tes!I52/0.086*1000000/RES_hhdet_num!I51)</f>
        <v>1466.5708183562178</v>
      </c>
      <c r="J52" s="165">
        <f>IF(RES_hhdet_tes!J52=0,0,RES_hhdet_tes!J52/0.086*1000000/RES_hhdet_num!J51)</f>
        <v>1475.6403579136588</v>
      </c>
      <c r="K52" s="165">
        <f>IF(RES_hhdet_tes!K52=0,0,RES_hhdet_tes!K52/0.086*1000000/RES_hhdet_num!K51)</f>
        <v>1476.707377817788</v>
      </c>
      <c r="L52" s="165">
        <f>IF(RES_hhdet_tes!L52=0,0,RES_hhdet_tes!L52/0.086*1000000/RES_hhdet_num!L51)</f>
        <v>1476.5826606813528</v>
      </c>
      <c r="M52" s="165">
        <f>IF(RES_hhdet_tes!M52=0,0,RES_hhdet_tes!M52/0.086*1000000/RES_hhdet_num!M51)</f>
        <v>1476.3248932420424</v>
      </c>
      <c r="N52" s="165">
        <f>IF(RES_hhdet_tes!N52=0,0,RES_hhdet_tes!N52/0.086*1000000/RES_hhdet_num!N51)</f>
        <v>1475.6344301305853</v>
      </c>
      <c r="O52" s="165">
        <f>IF(RES_hhdet_tes!O52=0,0,RES_hhdet_tes!O52/0.086*1000000/RES_hhdet_num!O51)</f>
        <v>1478.2322669866337</v>
      </c>
      <c r="P52" s="165">
        <f>IF(RES_hhdet_tes!P52=0,0,RES_hhdet_tes!P52/0.086*1000000/RES_hhdet_num!P51)</f>
        <v>1479.8794608807366</v>
      </c>
      <c r="Q52" s="165">
        <f>IF(RES_hhdet_tes!Q52=0,0,RES_hhdet_tes!Q52/0.086*1000000/RES_hhdet_num!Q51)</f>
        <v>1469.6331158461192</v>
      </c>
    </row>
    <row r="53" spans="1:17" ht="12" customHeight="1" x14ac:dyDescent="0.25">
      <c r="A53" s="147" t="s">
        <v>59</v>
      </c>
      <c r="B53" s="164">
        <f>IF(RES_hhdet_tes!B53=0,0,RES_hhdet_tes!B53/0.086*1000000/RES_hhdet_num!B51)</f>
        <v>733.95292488415112</v>
      </c>
      <c r="C53" s="164">
        <f>IF(RES_hhdet_tes!C53=0,0,RES_hhdet_tes!C53/0.086*1000000/RES_hhdet_num!C51)</f>
        <v>609.42908683145617</v>
      </c>
      <c r="D53" s="164">
        <f>IF(RES_hhdet_tes!D53=0,0,RES_hhdet_tes!D53/0.086*1000000/RES_hhdet_num!D51)</f>
        <v>737.57735342493754</v>
      </c>
      <c r="E53" s="164">
        <f>IF(RES_hhdet_tes!E53=0,0,RES_hhdet_tes!E53/0.086*1000000/RES_hhdet_num!E51)</f>
        <v>732.00547540095579</v>
      </c>
      <c r="F53" s="164">
        <f>IF(RES_hhdet_tes!F53=0,0,RES_hhdet_tes!F53/0.086*1000000/RES_hhdet_num!F51)</f>
        <v>745.53795533730624</v>
      </c>
      <c r="G53" s="164">
        <f>IF(RES_hhdet_tes!G53=0,0,RES_hhdet_tes!G53/0.086*1000000/RES_hhdet_num!G51)</f>
        <v>752.11344765492811</v>
      </c>
      <c r="H53" s="164">
        <f>IF(RES_hhdet_tes!H53=0,0,RES_hhdet_tes!H53/0.086*1000000/RES_hhdet_num!H51)</f>
        <v>763.06947238833106</v>
      </c>
      <c r="I53" s="164">
        <f>IF(RES_hhdet_tes!I53=0,0,RES_hhdet_tes!I53/0.086*1000000/RES_hhdet_num!I51)</f>
        <v>763.88108335797745</v>
      </c>
      <c r="J53" s="164">
        <f>IF(RES_hhdet_tes!J53=0,0,RES_hhdet_tes!J53/0.086*1000000/RES_hhdet_num!J51)</f>
        <v>771.58496903485116</v>
      </c>
      <c r="K53" s="164">
        <f>IF(RES_hhdet_tes!K53=0,0,RES_hhdet_tes!K53/0.086*1000000/RES_hhdet_num!K51)</f>
        <v>775.32058043131826</v>
      </c>
      <c r="L53" s="164">
        <f>IF(RES_hhdet_tes!L53=0,0,RES_hhdet_tes!L53/0.086*1000000/RES_hhdet_num!L51)</f>
        <v>779.40197796011932</v>
      </c>
      <c r="M53" s="164">
        <f>IF(RES_hhdet_tes!M53=0,0,RES_hhdet_tes!M53/0.086*1000000/RES_hhdet_num!M51)</f>
        <v>778.15376954037947</v>
      </c>
      <c r="N53" s="164">
        <f>IF(RES_hhdet_tes!N53=0,0,RES_hhdet_tes!N53/0.086*1000000/RES_hhdet_num!N51)</f>
        <v>777.1971628515239</v>
      </c>
      <c r="O53" s="164">
        <f>IF(RES_hhdet_tes!O53=0,0,RES_hhdet_tes!O53/0.086*1000000/RES_hhdet_num!O51)</f>
        <v>778.43666313593019</v>
      </c>
      <c r="P53" s="164">
        <f>IF(RES_hhdet_tes!P53=0,0,RES_hhdet_tes!P53/0.086*1000000/RES_hhdet_num!P51)</f>
        <v>776.24036454187853</v>
      </c>
      <c r="Q53" s="164">
        <f>IF(RES_hhdet_tes!Q53=0,0,RES_hhdet_tes!Q53/0.086*1000000/RES_hhdet_num!Q51)</f>
        <v>769.2855005435058</v>
      </c>
    </row>
    <row r="54" spans="1:17" ht="12" customHeight="1" x14ac:dyDescent="0.25">
      <c r="A54" s="163" t="s">
        <v>142</v>
      </c>
      <c r="B54" s="162">
        <f>IF(RES_hhdet_tes!B54=0,0,RES_hhdet_tes!B54/0.086*1000000/RES_hhdet_num!B54)</f>
        <v>2360.3761555726455</v>
      </c>
      <c r="C54" s="162">
        <f>IF(RES_hhdet_tes!C54=0,0,RES_hhdet_tes!C54/0.086*1000000/RES_hhdet_num!C54)</f>
        <v>2434.3003342385414</v>
      </c>
      <c r="D54" s="162">
        <f>IF(RES_hhdet_tes!D54=0,0,RES_hhdet_tes!D54/0.086*1000000/RES_hhdet_num!D54)</f>
        <v>2290.1084535266286</v>
      </c>
      <c r="E54" s="162">
        <f>IF(RES_hhdet_tes!E54=0,0,RES_hhdet_tes!E54/0.086*1000000/RES_hhdet_num!E54)</f>
        <v>2348.4936767770241</v>
      </c>
      <c r="F54" s="162">
        <f>IF(RES_hhdet_tes!F54=0,0,RES_hhdet_tes!F54/0.086*1000000/RES_hhdet_num!F54)</f>
        <v>2446.2260972633881</v>
      </c>
      <c r="G54" s="162">
        <f>IF(RES_hhdet_tes!G54=0,0,RES_hhdet_tes!G54/0.086*1000000/RES_hhdet_num!G54)</f>
        <v>2444.1324884907194</v>
      </c>
      <c r="H54" s="162">
        <f>IF(RES_hhdet_tes!H54=0,0,RES_hhdet_tes!H54/0.086*1000000/RES_hhdet_num!H54)</f>
        <v>2643.2601353872483</v>
      </c>
      <c r="I54" s="162">
        <f>IF(RES_hhdet_tes!I54=0,0,RES_hhdet_tes!I54/0.086*1000000/RES_hhdet_num!I54)</f>
        <v>2537.6826068907549</v>
      </c>
      <c r="J54" s="162">
        <f>IF(RES_hhdet_tes!J54=0,0,RES_hhdet_tes!J54/0.086*1000000/RES_hhdet_num!J54)</f>
        <v>2605.1278130352389</v>
      </c>
      <c r="K54" s="162">
        <f>IF(RES_hhdet_tes!K54=0,0,RES_hhdet_tes!K54/0.086*1000000/RES_hhdet_num!K54)</f>
        <v>2326.1493366611967</v>
      </c>
      <c r="L54" s="162">
        <f>IF(RES_hhdet_tes!L54=0,0,RES_hhdet_tes!L54/0.086*1000000/RES_hhdet_num!L54)</f>
        <v>2475.5155366565277</v>
      </c>
      <c r="M54" s="162">
        <f>IF(RES_hhdet_tes!M54=0,0,RES_hhdet_tes!M54/0.086*1000000/RES_hhdet_num!M54)</f>
        <v>2490.3005613157547</v>
      </c>
      <c r="N54" s="162">
        <f>IF(RES_hhdet_tes!N54=0,0,RES_hhdet_tes!N54/0.086*1000000/RES_hhdet_num!N54)</f>
        <v>2449.201496931254</v>
      </c>
      <c r="O54" s="162">
        <f>IF(RES_hhdet_tes!O54=0,0,RES_hhdet_tes!O54/0.086*1000000/RES_hhdet_num!O54)</f>
        <v>2623.7250736320852</v>
      </c>
      <c r="P54" s="162">
        <f>IF(RES_hhdet_tes!P54=0,0,RES_hhdet_tes!P54/0.086*1000000/RES_hhdet_num!P54)</f>
        <v>2642.7825068723714</v>
      </c>
      <c r="Q54" s="162">
        <f>IF(RES_hhdet_tes!Q54=0,0,RES_hhdet_tes!Q54/0.086*1000000/RES_hhdet_num!Q54)</f>
        <v>2756.2291710287409</v>
      </c>
    </row>
    <row r="55" spans="1:17" ht="12" customHeight="1" x14ac:dyDescent="0.25">
      <c r="A55" s="161" t="s">
        <v>141</v>
      </c>
      <c r="B55" s="160">
        <f>IF(RES_hhdet_tes!B55=0,0,RES_hhdet_tes!B55/0.086*1000000/RES_hhdet_num!B55)</f>
        <v>2268.1974260065072</v>
      </c>
      <c r="C55" s="160">
        <f>IF(RES_hhdet_tes!C55=0,0,RES_hhdet_tes!C55/0.086*1000000/RES_hhdet_num!C55)</f>
        <v>2341.0137129663967</v>
      </c>
      <c r="D55" s="160">
        <f>IF(RES_hhdet_tes!D55=0,0,RES_hhdet_tes!D55/0.086*1000000/RES_hhdet_num!D55)</f>
        <v>2259.1485216289097</v>
      </c>
      <c r="E55" s="160">
        <f>IF(RES_hhdet_tes!E55=0,0,RES_hhdet_tes!E55/0.086*1000000/RES_hhdet_num!E55)</f>
        <v>2302.4513454583721</v>
      </c>
      <c r="F55" s="160">
        <f>IF(RES_hhdet_tes!F55=0,0,RES_hhdet_tes!F55/0.086*1000000/RES_hhdet_num!F55)</f>
        <v>2382.0144102776976</v>
      </c>
      <c r="G55" s="160">
        <f>IF(RES_hhdet_tes!G55=0,0,RES_hhdet_tes!G55/0.086*1000000/RES_hhdet_num!G55)</f>
        <v>2390.0962658915737</v>
      </c>
      <c r="H55" s="160">
        <f>IF(RES_hhdet_tes!H55=0,0,RES_hhdet_tes!H55/0.086*1000000/RES_hhdet_num!H55)</f>
        <v>2527.7225397177949</v>
      </c>
      <c r="I55" s="160">
        <f>IF(RES_hhdet_tes!I55=0,0,RES_hhdet_tes!I55/0.086*1000000/RES_hhdet_num!I55)</f>
        <v>2459.4481102166101</v>
      </c>
      <c r="J55" s="160">
        <f>IF(RES_hhdet_tes!J55=0,0,RES_hhdet_tes!J55/0.086*1000000/RES_hhdet_num!J55)</f>
        <v>2509.6417847956027</v>
      </c>
      <c r="K55" s="160">
        <f>IF(RES_hhdet_tes!K55=0,0,RES_hhdet_tes!K55/0.086*1000000/RES_hhdet_num!K55)</f>
        <v>2325.2896934997311</v>
      </c>
      <c r="L55" s="160">
        <f>IF(RES_hhdet_tes!L55=0,0,RES_hhdet_tes!L55/0.086*1000000/RES_hhdet_num!L55)</f>
        <v>2425.5886930256265</v>
      </c>
      <c r="M55" s="160">
        <f>IF(RES_hhdet_tes!M55=0,0,RES_hhdet_tes!M55/0.086*1000000/RES_hhdet_num!M55)</f>
        <v>2431.3095421710318</v>
      </c>
      <c r="N55" s="160">
        <f>IF(RES_hhdet_tes!N55=0,0,RES_hhdet_tes!N55/0.086*1000000/RES_hhdet_num!N55)</f>
        <v>2399.2444138063984</v>
      </c>
      <c r="O55" s="160">
        <f>IF(RES_hhdet_tes!O55=0,0,RES_hhdet_tes!O55/0.086*1000000/RES_hhdet_num!O55)</f>
        <v>2506.6158257428965</v>
      </c>
      <c r="P55" s="160">
        <f>IF(RES_hhdet_tes!P55=0,0,RES_hhdet_tes!P55/0.086*1000000/RES_hhdet_num!P55)</f>
        <v>2509.8228039606197</v>
      </c>
      <c r="Q55" s="160">
        <f>IF(RES_hhdet_tes!Q55=0,0,RES_hhdet_tes!Q55/0.086*1000000/RES_hhdet_num!Q55)</f>
        <v>2571.3972673998928</v>
      </c>
    </row>
    <row r="56" spans="1:17" ht="12" customHeight="1" x14ac:dyDescent="0.25">
      <c r="A56" s="148" t="s">
        <v>60</v>
      </c>
      <c r="B56" s="156">
        <f>IF(RES_hhdet_tes!B56=0,0,RES_hhdet_tes!B56/0.086*1000000/RES_hhdet_num!B55)</f>
        <v>1534.2445011223563</v>
      </c>
      <c r="C56" s="156">
        <f>IF(RES_hhdet_tes!C56=0,0,RES_hhdet_tes!C56/0.086*1000000/RES_hhdet_num!C55)</f>
        <v>1731.5846261349402</v>
      </c>
      <c r="D56" s="156">
        <f>IF(RES_hhdet_tes!D56=0,0,RES_hhdet_tes!D56/0.086*1000000/RES_hhdet_num!D55)</f>
        <v>1521.5711682039716</v>
      </c>
      <c r="E56" s="156">
        <f>IF(RES_hhdet_tes!E56=0,0,RES_hhdet_tes!E56/0.086*1000000/RES_hhdet_num!E55)</f>
        <v>1570.4458700574162</v>
      </c>
      <c r="F56" s="156">
        <f>IF(RES_hhdet_tes!F56=0,0,RES_hhdet_tes!F56/0.086*1000000/RES_hhdet_num!F55)</f>
        <v>1636.4764549403912</v>
      </c>
      <c r="G56" s="156">
        <f>IF(RES_hhdet_tes!G56=0,0,RES_hhdet_tes!G56/0.086*1000000/RES_hhdet_num!G55)</f>
        <v>1637.9828182366455</v>
      </c>
      <c r="H56" s="156">
        <f>IF(RES_hhdet_tes!H56=0,0,RES_hhdet_tes!H56/0.086*1000000/RES_hhdet_num!H55)</f>
        <v>1764.6530673294642</v>
      </c>
      <c r="I56" s="156">
        <f>IF(RES_hhdet_tes!I56=0,0,RES_hhdet_tes!I56/0.086*1000000/RES_hhdet_num!I55)</f>
        <v>1695.5670268586325</v>
      </c>
      <c r="J56" s="156">
        <f>IF(RES_hhdet_tes!J56=0,0,RES_hhdet_tes!J56/0.086*1000000/RES_hhdet_num!J55)</f>
        <v>1738.0568157607518</v>
      </c>
      <c r="K56" s="156">
        <f>IF(RES_hhdet_tes!K56=0,0,RES_hhdet_tes!K56/0.086*1000000/RES_hhdet_num!K55)</f>
        <v>1549.9691130684134</v>
      </c>
      <c r="L56" s="156">
        <f>IF(RES_hhdet_tes!L56=0,0,RES_hhdet_tes!L56/0.086*1000000/RES_hhdet_num!L55)</f>
        <v>1646.1867150655085</v>
      </c>
      <c r="M56" s="156">
        <f>IF(RES_hhdet_tes!M56=0,0,RES_hhdet_tes!M56/0.086*1000000/RES_hhdet_num!M55)</f>
        <v>1653.1557726306521</v>
      </c>
      <c r="N56" s="156">
        <f>IF(RES_hhdet_tes!N56=0,0,RES_hhdet_tes!N56/0.086*1000000/RES_hhdet_num!N55)</f>
        <v>1622.0472509548745</v>
      </c>
      <c r="O56" s="156">
        <f>IF(RES_hhdet_tes!O56=0,0,RES_hhdet_tes!O56/0.086*1000000/RES_hhdet_num!O55)</f>
        <v>1728.1791626069664</v>
      </c>
      <c r="P56" s="156">
        <f>IF(RES_hhdet_tes!P56=0,0,RES_hhdet_tes!P56/0.086*1000000/RES_hhdet_num!P55)</f>
        <v>1733.5824394187418</v>
      </c>
      <c r="Q56" s="156">
        <f>IF(RES_hhdet_tes!Q56=0,0,RES_hhdet_tes!Q56/0.086*1000000/RES_hhdet_num!Q55)</f>
        <v>1802.1117668563868</v>
      </c>
    </row>
    <row r="57" spans="1:17" ht="12" customHeight="1" x14ac:dyDescent="0.25">
      <c r="A57" s="148" t="s">
        <v>59</v>
      </c>
      <c r="B57" s="156">
        <f>IF(RES_hhdet_tes!B57=0,0,RES_hhdet_tes!B57/0.086*1000000/RES_hhdet_num!B55)</f>
        <v>733.95292488415089</v>
      </c>
      <c r="C57" s="156">
        <f>IF(RES_hhdet_tes!C57=0,0,RES_hhdet_tes!C57/0.086*1000000/RES_hhdet_num!C55)</f>
        <v>609.42908683145652</v>
      </c>
      <c r="D57" s="156">
        <f>IF(RES_hhdet_tes!D57=0,0,RES_hhdet_tes!D57/0.086*1000000/RES_hhdet_num!D55)</f>
        <v>737.57735342493777</v>
      </c>
      <c r="E57" s="156">
        <f>IF(RES_hhdet_tes!E57=0,0,RES_hhdet_tes!E57/0.086*1000000/RES_hhdet_num!E55)</f>
        <v>732.00547540095624</v>
      </c>
      <c r="F57" s="156">
        <f>IF(RES_hhdet_tes!F57=0,0,RES_hhdet_tes!F57/0.086*1000000/RES_hhdet_num!F55)</f>
        <v>745.53795533730624</v>
      </c>
      <c r="G57" s="156">
        <f>IF(RES_hhdet_tes!G57=0,0,RES_hhdet_tes!G57/0.086*1000000/RES_hhdet_num!G55)</f>
        <v>752.11344765492822</v>
      </c>
      <c r="H57" s="156">
        <f>IF(RES_hhdet_tes!H57=0,0,RES_hhdet_tes!H57/0.086*1000000/RES_hhdet_num!H55)</f>
        <v>763.06947238833106</v>
      </c>
      <c r="I57" s="156">
        <f>IF(RES_hhdet_tes!I57=0,0,RES_hhdet_tes!I57/0.086*1000000/RES_hhdet_num!I55)</f>
        <v>763.88108335797767</v>
      </c>
      <c r="J57" s="156">
        <f>IF(RES_hhdet_tes!J57=0,0,RES_hhdet_tes!J57/0.086*1000000/RES_hhdet_num!J55)</f>
        <v>771.58496903485127</v>
      </c>
      <c r="K57" s="156">
        <f>IF(RES_hhdet_tes!K57=0,0,RES_hhdet_tes!K57/0.086*1000000/RES_hhdet_num!K55)</f>
        <v>775.32058043131804</v>
      </c>
      <c r="L57" s="156">
        <f>IF(RES_hhdet_tes!L57=0,0,RES_hhdet_tes!L57/0.086*1000000/RES_hhdet_num!L55)</f>
        <v>779.4019779601183</v>
      </c>
      <c r="M57" s="156">
        <f>IF(RES_hhdet_tes!M57=0,0,RES_hhdet_tes!M57/0.086*1000000/RES_hhdet_num!M55)</f>
        <v>778.15376954037981</v>
      </c>
      <c r="N57" s="156">
        <f>IF(RES_hhdet_tes!N57=0,0,RES_hhdet_tes!N57/0.086*1000000/RES_hhdet_num!N55)</f>
        <v>777.19716285152401</v>
      </c>
      <c r="O57" s="156">
        <f>IF(RES_hhdet_tes!O57=0,0,RES_hhdet_tes!O57/0.086*1000000/RES_hhdet_num!O55)</f>
        <v>778.43666313592996</v>
      </c>
      <c r="P57" s="156">
        <f>IF(RES_hhdet_tes!P57=0,0,RES_hhdet_tes!P57/0.086*1000000/RES_hhdet_num!P55)</f>
        <v>776.24036454187831</v>
      </c>
      <c r="Q57" s="156">
        <f>IF(RES_hhdet_tes!Q57=0,0,RES_hhdet_tes!Q57/0.086*1000000/RES_hhdet_num!Q55)</f>
        <v>769.2855005435058</v>
      </c>
    </row>
    <row r="58" spans="1:17" ht="12" customHeight="1" x14ac:dyDescent="0.25">
      <c r="A58" s="158" t="s">
        <v>62</v>
      </c>
      <c r="B58" s="157">
        <f>IF(RES_hhdet_tes!B58=0,0,RES_hhdet_tes!B58/0.086*1000000/RES_hhdet_num!B$43)</f>
        <v>638.4601866580889</v>
      </c>
      <c r="C58" s="157">
        <f>IF(RES_hhdet_tes!C58=0,0,RES_hhdet_tes!C58/0.086*1000000/RES_hhdet_num!C$43)</f>
        <v>645.77648747656212</v>
      </c>
      <c r="D58" s="157">
        <f>IF(RES_hhdet_tes!D58=0,0,RES_hhdet_tes!D58/0.086*1000000/RES_hhdet_num!D$43)</f>
        <v>636.75920721424734</v>
      </c>
      <c r="E58" s="157">
        <f>IF(RES_hhdet_tes!E58=0,0,RES_hhdet_tes!E58/0.086*1000000/RES_hhdet_num!E$43)</f>
        <v>657.49922529138109</v>
      </c>
      <c r="F58" s="157">
        <f>IF(RES_hhdet_tes!F58=0,0,RES_hhdet_tes!F58/0.086*1000000/RES_hhdet_num!F$43)</f>
        <v>674.5693678368865</v>
      </c>
      <c r="G58" s="157">
        <f>IF(RES_hhdet_tes!G58=0,0,RES_hhdet_tes!G58/0.086*1000000/RES_hhdet_num!G$43)</f>
        <v>667.19048318225316</v>
      </c>
      <c r="H58" s="157">
        <f>IF(RES_hhdet_tes!H58=0,0,RES_hhdet_tes!H58/0.086*1000000/RES_hhdet_num!H$43)</f>
        <v>675.58976730248571</v>
      </c>
      <c r="I58" s="157">
        <f>IF(RES_hhdet_tes!I58=0,0,RES_hhdet_tes!I58/0.086*1000000/RES_hhdet_num!I$43)</f>
        <v>710.44401837638907</v>
      </c>
      <c r="J58" s="157">
        <f>IF(RES_hhdet_tes!J58=0,0,RES_hhdet_tes!J58/0.086*1000000/RES_hhdet_num!J$43)</f>
        <v>707.86293027605052</v>
      </c>
      <c r="K58" s="157">
        <f>IF(RES_hhdet_tes!K58=0,0,RES_hhdet_tes!K58/0.086*1000000/RES_hhdet_num!K$43)</f>
        <v>696.01922489274591</v>
      </c>
      <c r="L58" s="157">
        <f>IF(RES_hhdet_tes!L58=0,0,RES_hhdet_tes!L58/0.086*1000000/RES_hhdet_num!L$43)</f>
        <v>709.13955327597796</v>
      </c>
      <c r="M58" s="157">
        <f>IF(RES_hhdet_tes!M58=0,0,RES_hhdet_tes!M58/0.086*1000000/RES_hhdet_num!M$43)</f>
        <v>710.52183337601821</v>
      </c>
      <c r="N58" s="157">
        <f>IF(RES_hhdet_tes!N58=0,0,RES_hhdet_tes!N58/0.086*1000000/RES_hhdet_num!N$43)</f>
        <v>724.68151646655804</v>
      </c>
      <c r="O58" s="157">
        <f>IF(RES_hhdet_tes!O58=0,0,RES_hhdet_tes!O58/0.086*1000000/RES_hhdet_num!O$43)</f>
        <v>734.83752127655384</v>
      </c>
      <c r="P58" s="157">
        <f>IF(RES_hhdet_tes!P58=0,0,RES_hhdet_tes!P58/0.086*1000000/RES_hhdet_num!P$43)</f>
        <v>767.86710902661264</v>
      </c>
      <c r="Q58" s="157">
        <f>IF(RES_hhdet_tes!Q58=0,0,RES_hhdet_tes!Q58/0.086*1000000/RES_hhdet_num!Q$43)</f>
        <v>808.33398615482156</v>
      </c>
    </row>
    <row r="59" spans="1:17" ht="12" customHeight="1" x14ac:dyDescent="0.25">
      <c r="A59" s="23" t="s">
        <v>57</v>
      </c>
      <c r="B59" s="156">
        <f>IF(RES_hhdet_tes!B59=0,0,RES_hhdet_tes!B59/0.086*1000000/RES_hhdet_num!B59)</f>
        <v>576.27064785645575</v>
      </c>
      <c r="C59" s="156">
        <f>IF(RES_hhdet_tes!C59=0,0,RES_hhdet_tes!C59/0.086*1000000/RES_hhdet_num!C59)</f>
        <v>581.90693474895295</v>
      </c>
      <c r="D59" s="156">
        <f>IF(RES_hhdet_tes!D59=0,0,RES_hhdet_tes!D59/0.086*1000000/RES_hhdet_num!D59)</f>
        <v>599.16597845934598</v>
      </c>
      <c r="E59" s="156">
        <f>IF(RES_hhdet_tes!E59=0,0,RES_hhdet_tes!E59/0.086*1000000/RES_hhdet_num!E59)</f>
        <v>605.14927160887112</v>
      </c>
      <c r="F59" s="156">
        <f>IF(RES_hhdet_tes!F59=0,0,RES_hhdet_tes!F59/0.086*1000000/RES_hhdet_num!F59)</f>
        <v>608.75038575111364</v>
      </c>
      <c r="G59" s="156">
        <f>IF(RES_hhdet_tes!G59=0,0,RES_hhdet_tes!G59/0.086*1000000/RES_hhdet_num!G59)</f>
        <v>612.05749389731272</v>
      </c>
      <c r="H59" s="156">
        <f>IF(RES_hhdet_tes!H59=0,0,RES_hhdet_tes!H59/0.086*1000000/RES_hhdet_num!H59)</f>
        <v>598.50333586360966</v>
      </c>
      <c r="I59" s="156">
        <f>IF(RES_hhdet_tes!I59=0,0,RES_hhdet_tes!I59/0.086*1000000/RES_hhdet_num!I59)</f>
        <v>640.76361297633764</v>
      </c>
      <c r="J59" s="156">
        <f>IF(RES_hhdet_tes!J59=0,0,RES_hhdet_tes!J59/0.086*1000000/RES_hhdet_num!J59)</f>
        <v>632.51080551992823</v>
      </c>
      <c r="K59" s="156">
        <f>IF(RES_hhdet_tes!K59=0,0,RES_hhdet_tes!K59/0.086*1000000/RES_hhdet_num!K59)</f>
        <v>668.69956709504277</v>
      </c>
      <c r="L59" s="156">
        <f>IF(RES_hhdet_tes!L59=0,0,RES_hhdet_tes!L59/0.086*1000000/RES_hhdet_num!L59)</f>
        <v>651.6022977090438</v>
      </c>
      <c r="M59" s="156">
        <f>IF(RES_hhdet_tes!M59=0,0,RES_hhdet_tes!M59/0.086*1000000/RES_hhdet_num!M59)</f>
        <v>654.99555692449678</v>
      </c>
      <c r="N59" s="156">
        <f>IF(RES_hhdet_tes!N59=0,0,RES_hhdet_tes!N59/0.086*1000000/RES_hhdet_num!N59)</f>
        <v>672.7137886576121</v>
      </c>
      <c r="O59" s="156">
        <f>IF(RES_hhdet_tes!O59=0,0,RES_hhdet_tes!O59/0.086*1000000/RES_hhdet_num!O59)</f>
        <v>664.99177819109661</v>
      </c>
      <c r="P59" s="156">
        <f>IF(RES_hhdet_tes!P59=0,0,RES_hhdet_tes!P59/0.086*1000000/RES_hhdet_num!P59)</f>
        <v>683.85441380988743</v>
      </c>
      <c r="Q59" s="156">
        <f>IF(RES_hhdet_tes!Q59=0,0,RES_hhdet_tes!Q59/0.086*1000000/RES_hhdet_num!Q59)</f>
        <v>685.16769887355088</v>
      </c>
    </row>
    <row r="60" spans="1:17" ht="12" customHeight="1" x14ac:dyDescent="0.25">
      <c r="A60" s="29" t="s">
        <v>140</v>
      </c>
      <c r="B60" s="57">
        <f>IF(RES_hhdet_tes!B60=0,0,RES_hhdet_tes!B60/0.086*1000000/RES_hhdet_num!B60)</f>
        <v>647.81534794616368</v>
      </c>
      <c r="C60" s="57">
        <f>IF(RES_hhdet_tes!C60=0,0,RES_hhdet_tes!C60/0.086*1000000/RES_hhdet_num!C60)</f>
        <v>658.53426581992574</v>
      </c>
      <c r="D60" s="57">
        <f>IF(RES_hhdet_tes!D60=0,0,RES_hhdet_tes!D60/0.086*1000000/RES_hhdet_num!D60)</f>
        <v>642.65043026174635</v>
      </c>
      <c r="E60" s="57">
        <f>IF(RES_hhdet_tes!E60=0,0,RES_hhdet_tes!E60/0.086*1000000/RES_hhdet_num!E60)</f>
        <v>665.3668185109409</v>
      </c>
      <c r="F60" s="57">
        <f>IF(RES_hhdet_tes!F60=0,0,RES_hhdet_tes!F60/0.086*1000000/RES_hhdet_num!F60)</f>
        <v>686.68419596779745</v>
      </c>
      <c r="G60" s="57">
        <f>IF(RES_hhdet_tes!G60=0,0,RES_hhdet_tes!G60/0.086*1000000/RES_hhdet_num!G60)</f>
        <v>678.88995231180252</v>
      </c>
      <c r="H60" s="57">
        <f>IF(RES_hhdet_tes!H60=0,0,RES_hhdet_tes!H60/0.086*1000000/RES_hhdet_num!H60)</f>
        <v>699.57586594184625</v>
      </c>
      <c r="I60" s="57">
        <f>IF(RES_hhdet_tes!I60=0,0,RES_hhdet_tes!I60/0.086*1000000/RES_hhdet_num!I60)</f>
        <v>721.74687632792063</v>
      </c>
      <c r="J60" s="57">
        <f>IF(RES_hhdet_tes!J60=0,0,RES_hhdet_tes!J60/0.086*1000000/RES_hhdet_num!J60)</f>
        <v>722.1453719146964</v>
      </c>
      <c r="K60" s="57">
        <f>IF(RES_hhdet_tes!K60=0,0,RES_hhdet_tes!K60/0.086*1000000/RES_hhdet_num!K60)</f>
        <v>697.81480933701948</v>
      </c>
      <c r="L60" s="57">
        <f>IF(RES_hhdet_tes!L60=0,0,RES_hhdet_tes!L60/0.086*1000000/RES_hhdet_num!L60)</f>
        <v>716.84621715797107</v>
      </c>
      <c r="M60" s="57">
        <f>IF(RES_hhdet_tes!M60=0,0,RES_hhdet_tes!M60/0.086*1000000/RES_hhdet_num!M60)</f>
        <v>715.94483554354531</v>
      </c>
      <c r="N60" s="57">
        <f>IF(RES_hhdet_tes!N60=0,0,RES_hhdet_tes!N60/0.086*1000000/RES_hhdet_num!N60)</f>
        <v>726.76587846852181</v>
      </c>
      <c r="O60" s="57">
        <f>IF(RES_hhdet_tes!O60=0,0,RES_hhdet_tes!O60/0.086*1000000/RES_hhdet_num!O60)</f>
        <v>755.79354627153475</v>
      </c>
      <c r="P60" s="57">
        <f>IF(RES_hhdet_tes!P60=0,0,RES_hhdet_tes!P60/0.086*1000000/RES_hhdet_num!P60)</f>
        <v>783.59576047958785</v>
      </c>
      <c r="Q60" s="57">
        <f>IF(RES_hhdet_tes!Q60=0,0,RES_hhdet_tes!Q60/0.086*1000000/RES_hhdet_num!Q60)</f>
        <v>829.7883699255234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11602.797794564653</v>
      </c>
      <c r="C62" s="168">
        <f t="shared" ref="C62:Q62" si="9">SUM(C63,C66,C68,C77)</f>
        <v>12169.042588185348</v>
      </c>
      <c r="D62" s="168">
        <f t="shared" si="9"/>
        <v>11715.128004383789</v>
      </c>
      <c r="E62" s="168">
        <f t="shared" si="9"/>
        <v>12166.184615057346</v>
      </c>
      <c r="F62" s="168">
        <f t="shared" si="9"/>
        <v>12661.454096174402</v>
      </c>
      <c r="G62" s="168">
        <f t="shared" si="9"/>
        <v>12665.697653986725</v>
      </c>
      <c r="H62" s="168">
        <f t="shared" si="9"/>
        <v>13035.601545140855</v>
      </c>
      <c r="I62" s="168">
        <f t="shared" si="9"/>
        <v>12003.31637846282</v>
      </c>
      <c r="J62" s="168">
        <f t="shared" si="9"/>
        <v>12824.009659199262</v>
      </c>
      <c r="K62" s="168">
        <f t="shared" si="9"/>
        <v>11808.650131490762</v>
      </c>
      <c r="L62" s="168">
        <f t="shared" si="9"/>
        <v>12622.85224146244</v>
      </c>
      <c r="M62" s="168">
        <f t="shared" si="9"/>
        <v>10163.087727525311</v>
      </c>
      <c r="N62" s="168">
        <f t="shared" si="9"/>
        <v>10231.273223628588</v>
      </c>
      <c r="O62" s="168">
        <f t="shared" si="9"/>
        <v>10461.295479246874</v>
      </c>
      <c r="P62" s="168">
        <f t="shared" si="9"/>
        <v>9813.7142687448923</v>
      </c>
      <c r="Q62" s="168">
        <f t="shared" si="9"/>
        <v>10376.690259396441</v>
      </c>
    </row>
    <row r="63" spans="1:17" ht="12.95" customHeight="1" x14ac:dyDescent="0.25">
      <c r="A63" s="158" t="s">
        <v>65</v>
      </c>
      <c r="B63" s="157">
        <f t="shared" ref="B63:Q63" si="10">SUM(B64:B65)</f>
        <v>8870.0450877289259</v>
      </c>
      <c r="C63" s="157">
        <f t="shared" si="10"/>
        <v>9431.326421298314</v>
      </c>
      <c r="D63" s="157">
        <f t="shared" si="10"/>
        <v>8993.7099026304604</v>
      </c>
      <c r="E63" s="157">
        <f t="shared" si="10"/>
        <v>9418.075118358398</v>
      </c>
      <c r="F63" s="157">
        <f t="shared" si="10"/>
        <v>9887.7005923395682</v>
      </c>
      <c r="G63" s="157">
        <f t="shared" si="10"/>
        <v>9894.0029316193923</v>
      </c>
      <c r="H63" s="157">
        <f t="shared" si="10"/>
        <v>10231.423194558831</v>
      </c>
      <c r="I63" s="157">
        <f t="shared" si="10"/>
        <v>9197.7607465377987</v>
      </c>
      <c r="J63" s="157">
        <f t="shared" si="10"/>
        <v>9985.3903925251707</v>
      </c>
      <c r="K63" s="157">
        <f t="shared" si="10"/>
        <v>9007.7835036426932</v>
      </c>
      <c r="L63" s="157">
        <f t="shared" si="10"/>
        <v>9779.7723674021399</v>
      </c>
      <c r="M63" s="157">
        <f t="shared" si="10"/>
        <v>7351.0574257282769</v>
      </c>
      <c r="N63" s="157">
        <f t="shared" si="10"/>
        <v>7367.9864151340371</v>
      </c>
      <c r="O63" s="157">
        <f t="shared" si="10"/>
        <v>7589.102059742333</v>
      </c>
      <c r="P63" s="157">
        <f t="shared" si="10"/>
        <v>6917.5085185304197</v>
      </c>
      <c r="Q63" s="157">
        <f t="shared" si="10"/>
        <v>7484.7313044997254</v>
      </c>
    </row>
    <row r="64" spans="1:17" ht="12" customHeight="1" x14ac:dyDescent="0.25">
      <c r="A64" s="23" t="s">
        <v>161</v>
      </c>
      <c r="B64" s="156">
        <f>IF(RES_hhdet_tes!B64=0,0,RES_hhdet_tes!B64/0.086*1000000/RES_hhdet_num!B$62)</f>
        <v>8613.3264801758214</v>
      </c>
      <c r="C64" s="156">
        <f>IF(RES_hhdet_tes!C64=0,0,RES_hhdet_tes!C64/0.086*1000000/RES_hhdet_num!C$62)</f>
        <v>9119.6194270817086</v>
      </c>
      <c r="D64" s="156">
        <f>IF(RES_hhdet_tes!D64=0,0,RES_hhdet_tes!D64/0.086*1000000/RES_hhdet_num!D$62)</f>
        <v>8819.9772845232874</v>
      </c>
      <c r="E64" s="156">
        <f>IF(RES_hhdet_tes!E64=0,0,RES_hhdet_tes!E64/0.086*1000000/RES_hhdet_num!E$62)</f>
        <v>9201.1634702385891</v>
      </c>
      <c r="F64" s="156">
        <f>IF(RES_hhdet_tes!F64=0,0,RES_hhdet_tes!F64/0.086*1000000/RES_hhdet_num!F$62)</f>
        <v>9598.7018428381871</v>
      </c>
      <c r="G64" s="156">
        <f>IF(RES_hhdet_tes!G64=0,0,RES_hhdet_tes!G64/0.086*1000000/RES_hhdet_num!G$62)</f>
        <v>9636.7780009150156</v>
      </c>
      <c r="H64" s="156">
        <f>IF(RES_hhdet_tes!H64=0,0,RES_hhdet_tes!H64/0.086*1000000/RES_hhdet_num!H$62)</f>
        <v>9854.5830022925329</v>
      </c>
      <c r="I64" s="156">
        <f>IF(RES_hhdet_tes!I64=0,0,RES_hhdet_tes!I64/0.086*1000000/RES_hhdet_num!I$62)</f>
        <v>8912.5919337219166</v>
      </c>
      <c r="J64" s="156">
        <f>IF(RES_hhdet_tes!J64=0,0,RES_hhdet_tes!J64/0.086*1000000/RES_hhdet_num!J$62)</f>
        <v>9672.0195346489618</v>
      </c>
      <c r="K64" s="156">
        <f>IF(RES_hhdet_tes!K64=0,0,RES_hhdet_tes!K64/0.086*1000000/RES_hhdet_num!K$62)</f>
        <v>8909.8734761960477</v>
      </c>
      <c r="L64" s="156">
        <f>IF(RES_hhdet_tes!L64=0,0,RES_hhdet_tes!L64/0.086*1000000/RES_hhdet_num!L$62)</f>
        <v>9575.194097022897</v>
      </c>
      <c r="M64" s="156">
        <f>IF(RES_hhdet_tes!M64=0,0,RES_hhdet_tes!M64/0.086*1000000/RES_hhdet_num!M$62)</f>
        <v>7179.6178220164711</v>
      </c>
      <c r="N64" s="156">
        <f>IF(RES_hhdet_tes!N64=0,0,RES_hhdet_tes!N64/0.086*1000000/RES_hhdet_num!N$62)</f>
        <v>7217.7104343252868</v>
      </c>
      <c r="O64" s="156">
        <f>IF(RES_hhdet_tes!O64=0,0,RES_hhdet_tes!O64/0.086*1000000/RES_hhdet_num!O$62)</f>
        <v>7380.1045578517178</v>
      </c>
      <c r="P64" s="156">
        <f>IF(RES_hhdet_tes!P64=0,0,RES_hhdet_tes!P64/0.086*1000000/RES_hhdet_num!P$62)</f>
        <v>6713.9335766646927</v>
      </c>
      <c r="Q64" s="156">
        <f>IF(RES_hhdet_tes!Q64=0,0,RES_hhdet_tes!Q64/0.086*1000000/RES_hhdet_num!Q$62)</f>
        <v>7235.6777472657886</v>
      </c>
    </row>
    <row r="65" spans="1:17" ht="12" customHeight="1" x14ac:dyDescent="0.25">
      <c r="A65" s="23" t="s">
        <v>60</v>
      </c>
      <c r="B65" s="156">
        <f>IF(RES_hhdet_tes!B65=0,0,RES_hhdet_tes!B65/0.086*1000000/RES_hhdet_num!B$62)</f>
        <v>256.71860755310382</v>
      </c>
      <c r="C65" s="156">
        <f>IF(RES_hhdet_tes!C65=0,0,RES_hhdet_tes!C65/0.086*1000000/RES_hhdet_num!C$62)</f>
        <v>311.70699421660601</v>
      </c>
      <c r="D65" s="156">
        <f>IF(RES_hhdet_tes!D65=0,0,RES_hhdet_tes!D65/0.086*1000000/RES_hhdet_num!D$62)</f>
        <v>173.73261810717253</v>
      </c>
      <c r="E65" s="156">
        <f>IF(RES_hhdet_tes!E65=0,0,RES_hhdet_tes!E65/0.086*1000000/RES_hhdet_num!E$62)</f>
        <v>216.9116481198084</v>
      </c>
      <c r="F65" s="156">
        <f>IF(RES_hhdet_tes!F65=0,0,RES_hhdet_tes!F65/0.086*1000000/RES_hhdet_num!F$62)</f>
        <v>288.99874950138116</v>
      </c>
      <c r="G65" s="156">
        <f>IF(RES_hhdet_tes!G65=0,0,RES_hhdet_tes!G65/0.086*1000000/RES_hhdet_num!G$62)</f>
        <v>257.22493070437673</v>
      </c>
      <c r="H65" s="156">
        <f>IF(RES_hhdet_tes!H65=0,0,RES_hhdet_tes!H65/0.086*1000000/RES_hhdet_num!H$62)</f>
        <v>376.84019226629721</v>
      </c>
      <c r="I65" s="156">
        <f>IF(RES_hhdet_tes!I65=0,0,RES_hhdet_tes!I65/0.086*1000000/RES_hhdet_num!I$62)</f>
        <v>285.16881281588303</v>
      </c>
      <c r="J65" s="156">
        <f>IF(RES_hhdet_tes!J65=0,0,RES_hhdet_tes!J65/0.086*1000000/RES_hhdet_num!J$62)</f>
        <v>313.3708578762085</v>
      </c>
      <c r="K65" s="156">
        <f>IF(RES_hhdet_tes!K65=0,0,RES_hhdet_tes!K65/0.086*1000000/RES_hhdet_num!K$62)</f>
        <v>97.910027446645572</v>
      </c>
      <c r="L65" s="156">
        <f>IF(RES_hhdet_tes!L65=0,0,RES_hhdet_tes!L65/0.086*1000000/RES_hhdet_num!L$62)</f>
        <v>204.57827037924301</v>
      </c>
      <c r="M65" s="156">
        <f>IF(RES_hhdet_tes!M65=0,0,RES_hhdet_tes!M65/0.086*1000000/RES_hhdet_num!M$62)</f>
        <v>171.43960371180574</v>
      </c>
      <c r="N65" s="156">
        <f>IF(RES_hhdet_tes!N65=0,0,RES_hhdet_tes!N65/0.086*1000000/RES_hhdet_num!N$62)</f>
        <v>150.27598080874998</v>
      </c>
      <c r="O65" s="156">
        <f>IF(RES_hhdet_tes!O65=0,0,RES_hhdet_tes!O65/0.086*1000000/RES_hhdet_num!O$62)</f>
        <v>208.99750189061567</v>
      </c>
      <c r="P65" s="156">
        <f>IF(RES_hhdet_tes!P65=0,0,RES_hhdet_tes!P65/0.086*1000000/RES_hhdet_num!P$62)</f>
        <v>203.57494186572688</v>
      </c>
      <c r="Q65" s="156">
        <f>IF(RES_hhdet_tes!Q65=0,0,RES_hhdet_tes!Q65/0.086*1000000/RES_hhdet_num!Q$62)</f>
        <v>249.05355723393643</v>
      </c>
    </row>
    <row r="66" spans="1:17" ht="12.95" customHeight="1" x14ac:dyDescent="0.25">
      <c r="A66" s="158" t="s">
        <v>112</v>
      </c>
      <c r="B66" s="157">
        <f t="shared" ref="B66:Q66" si="11">B67</f>
        <v>4.4232468923164099</v>
      </c>
      <c r="C66" s="157">
        <f t="shared" si="11"/>
        <v>4.8736433869552673</v>
      </c>
      <c r="D66" s="157">
        <f t="shared" si="11"/>
        <v>5.2792019632198031</v>
      </c>
      <c r="E66" s="157">
        <f t="shared" si="11"/>
        <v>5.5014326374303684</v>
      </c>
      <c r="F66" s="157">
        <f t="shared" si="11"/>
        <v>5.9702481959611049</v>
      </c>
      <c r="G66" s="157">
        <f t="shared" si="11"/>
        <v>7.4366342207486733</v>
      </c>
      <c r="H66" s="157">
        <f t="shared" si="11"/>
        <v>8.8294288248945474</v>
      </c>
      <c r="I66" s="157">
        <f t="shared" si="11"/>
        <v>11.235121077494986</v>
      </c>
      <c r="J66" s="157">
        <f t="shared" si="11"/>
        <v>13.070982608432976</v>
      </c>
      <c r="K66" s="157">
        <f t="shared" si="11"/>
        <v>16.480684733197741</v>
      </c>
      <c r="L66" s="157">
        <f t="shared" si="11"/>
        <v>18.762621597047829</v>
      </c>
      <c r="M66" s="157">
        <f t="shared" si="11"/>
        <v>21.031460566858133</v>
      </c>
      <c r="N66" s="157">
        <f t="shared" si="11"/>
        <v>23.682529281208524</v>
      </c>
      <c r="O66" s="157">
        <f t="shared" si="11"/>
        <v>26.390139499528591</v>
      </c>
      <c r="P66" s="157">
        <f t="shared" si="11"/>
        <v>29.043322449568873</v>
      </c>
      <c r="Q66" s="157">
        <f t="shared" si="11"/>
        <v>27.351916586274459</v>
      </c>
    </row>
    <row r="67" spans="1:17" ht="12" customHeight="1" x14ac:dyDescent="0.25">
      <c r="A67" s="23" t="s">
        <v>60</v>
      </c>
      <c r="B67" s="156">
        <f>IF(RES_hhdet_tes!B67=0,0,RES_hhdet_tes!B67/0.086*1000000/RES_hhdet_num!B$62)</f>
        <v>4.4232468923164099</v>
      </c>
      <c r="C67" s="156">
        <f>IF(RES_hhdet_tes!C67=0,0,RES_hhdet_tes!C67/0.086*1000000/RES_hhdet_num!C$62)</f>
        <v>4.8736433869552673</v>
      </c>
      <c r="D67" s="156">
        <f>IF(RES_hhdet_tes!D67=0,0,RES_hhdet_tes!D67/0.086*1000000/RES_hhdet_num!D$62)</f>
        <v>5.2792019632198031</v>
      </c>
      <c r="E67" s="156">
        <f>IF(RES_hhdet_tes!E67=0,0,RES_hhdet_tes!E67/0.086*1000000/RES_hhdet_num!E$62)</f>
        <v>5.5014326374303684</v>
      </c>
      <c r="F67" s="156">
        <f>IF(RES_hhdet_tes!F67=0,0,RES_hhdet_tes!F67/0.086*1000000/RES_hhdet_num!F$62)</f>
        <v>5.9702481959611049</v>
      </c>
      <c r="G67" s="156">
        <f>IF(RES_hhdet_tes!G67=0,0,RES_hhdet_tes!G67/0.086*1000000/RES_hhdet_num!G$62)</f>
        <v>7.4366342207486733</v>
      </c>
      <c r="H67" s="156">
        <f>IF(RES_hhdet_tes!H67=0,0,RES_hhdet_tes!H67/0.086*1000000/RES_hhdet_num!H$62)</f>
        <v>8.8294288248945474</v>
      </c>
      <c r="I67" s="156">
        <f>IF(RES_hhdet_tes!I67=0,0,RES_hhdet_tes!I67/0.086*1000000/RES_hhdet_num!I$62)</f>
        <v>11.235121077494986</v>
      </c>
      <c r="J67" s="156">
        <f>IF(RES_hhdet_tes!J67=0,0,RES_hhdet_tes!J67/0.086*1000000/RES_hhdet_num!J$62)</f>
        <v>13.070982608432976</v>
      </c>
      <c r="K67" s="156">
        <f>IF(RES_hhdet_tes!K67=0,0,RES_hhdet_tes!K67/0.086*1000000/RES_hhdet_num!K$62)</f>
        <v>16.480684733197741</v>
      </c>
      <c r="L67" s="156">
        <f>IF(RES_hhdet_tes!L67=0,0,RES_hhdet_tes!L67/0.086*1000000/RES_hhdet_num!L$62)</f>
        <v>18.762621597047829</v>
      </c>
      <c r="M67" s="156">
        <f>IF(RES_hhdet_tes!M67=0,0,RES_hhdet_tes!M67/0.086*1000000/RES_hhdet_num!M$62)</f>
        <v>21.031460566858133</v>
      </c>
      <c r="N67" s="156">
        <f>IF(RES_hhdet_tes!N67=0,0,RES_hhdet_tes!N67/0.086*1000000/RES_hhdet_num!N$62)</f>
        <v>23.682529281208524</v>
      </c>
      <c r="O67" s="156">
        <f>IF(RES_hhdet_tes!O67=0,0,RES_hhdet_tes!O67/0.086*1000000/RES_hhdet_num!O$62)</f>
        <v>26.390139499528591</v>
      </c>
      <c r="P67" s="156">
        <f>IF(RES_hhdet_tes!P67=0,0,RES_hhdet_tes!P67/0.086*1000000/RES_hhdet_num!P$62)</f>
        <v>29.043322449568873</v>
      </c>
      <c r="Q67" s="156">
        <f>IF(RES_hhdet_tes!Q67=0,0,RES_hhdet_tes!Q67/0.086*1000000/RES_hhdet_num!Q$62)</f>
        <v>27.351916586274459</v>
      </c>
    </row>
    <row r="68" spans="1:17" ht="12" customHeight="1" x14ac:dyDescent="0.25">
      <c r="A68" s="158" t="s">
        <v>63</v>
      </c>
      <c r="B68" s="157">
        <f>IF(RES_hhdet_tes!B68=0,0,RES_hhdet_tes!B68/0.086*1000000/RES_hhdet_num!B$62)</f>
        <v>2138.9539340138772</v>
      </c>
      <c r="C68" s="157">
        <f>IF(RES_hhdet_tes!C68=0,0,RES_hhdet_tes!C68/0.086*1000000/RES_hhdet_num!C$62)</f>
        <v>2143.2651279901675</v>
      </c>
      <c r="D68" s="157">
        <f>IF(RES_hhdet_tes!D68=0,0,RES_hhdet_tes!D68/0.086*1000000/RES_hhdet_num!D$62)</f>
        <v>2110.1864734765636</v>
      </c>
      <c r="E68" s="157">
        <f>IF(RES_hhdet_tes!E68=0,0,RES_hhdet_tes!E68/0.086*1000000/RES_hhdet_num!E$62)</f>
        <v>2121.6720506305696</v>
      </c>
      <c r="F68" s="157">
        <f>IF(RES_hhdet_tes!F68=0,0,RES_hhdet_tes!F68/0.086*1000000/RES_hhdet_num!F$62)</f>
        <v>2142.7980065555485</v>
      </c>
      <c r="G68" s="157">
        <f>IF(RES_hhdet_tes!G68=0,0,RES_hhdet_tes!G68/0.086*1000000/RES_hhdet_num!G$62)</f>
        <v>2140.7383293167395</v>
      </c>
      <c r="H68" s="157">
        <f>IF(RES_hhdet_tes!H68=0,0,RES_hhdet_tes!H68/0.086*1000000/RES_hhdet_num!H$62)</f>
        <v>2182.4555171265051</v>
      </c>
      <c r="I68" s="157">
        <f>IF(RES_hhdet_tes!I68=0,0,RES_hhdet_tes!I68/0.086*1000000/RES_hhdet_num!I$62)</f>
        <v>2153.6527948404701</v>
      </c>
      <c r="J68" s="157">
        <f>IF(RES_hhdet_tes!J68=0,0,RES_hhdet_tes!J68/0.086*1000000/RES_hhdet_num!J$62)</f>
        <v>2161.3244838024334</v>
      </c>
      <c r="K68" s="157">
        <f>IF(RES_hhdet_tes!K68=0,0,RES_hhdet_tes!K68/0.086*1000000/RES_hhdet_num!K$62)</f>
        <v>2127.8854870688442</v>
      </c>
      <c r="L68" s="157">
        <f>IF(RES_hhdet_tes!L68=0,0,RES_hhdet_tes!L68/0.086*1000000/RES_hhdet_num!L$62)</f>
        <v>2160.113862691006</v>
      </c>
      <c r="M68" s="157">
        <f>IF(RES_hhdet_tes!M68=0,0,RES_hhdet_tes!M68/0.086*1000000/RES_hhdet_num!M$62)</f>
        <v>2133.2735419160208</v>
      </c>
      <c r="N68" s="157">
        <f>IF(RES_hhdet_tes!N68=0,0,RES_hhdet_tes!N68/0.086*1000000/RES_hhdet_num!N$62)</f>
        <v>2154.0064296787473</v>
      </c>
      <c r="O68" s="157">
        <f>IF(RES_hhdet_tes!O68=0,0,RES_hhdet_tes!O68/0.086*1000000/RES_hhdet_num!O$62)</f>
        <v>2168.774495514157</v>
      </c>
      <c r="P68" s="157">
        <f>IF(RES_hhdet_tes!P68=0,0,RES_hhdet_tes!P68/0.086*1000000/RES_hhdet_num!P$62)</f>
        <v>2166.5606028126372</v>
      </c>
      <c r="Q68" s="157">
        <f>IF(RES_hhdet_tes!Q68=0,0,RES_hhdet_tes!Q68/0.086*1000000/RES_hhdet_num!Q$62)</f>
        <v>2155.4938756818942</v>
      </c>
    </row>
    <row r="69" spans="1:17" ht="12" customHeight="1" x14ac:dyDescent="0.25">
      <c r="A69" s="167" t="s">
        <v>160</v>
      </c>
      <c r="B69" s="132">
        <f>IF(RES_hhdet_tes!B69=0,0,RES_hhdet_tes!B69/0.086*1000000/RES_hhdet_num!B69)</f>
        <v>2099.6941861763189</v>
      </c>
      <c r="C69" s="132">
        <f>IF(RES_hhdet_tes!C69=0,0,RES_hhdet_tes!C69/0.086*1000000/RES_hhdet_num!C69)</f>
        <v>2092.3890510258748</v>
      </c>
      <c r="D69" s="132">
        <f>IF(RES_hhdet_tes!D69=0,0,RES_hhdet_tes!D69/0.086*1000000/RES_hhdet_num!D69)</f>
        <v>2083.2001199998308</v>
      </c>
      <c r="E69" s="132">
        <f>IF(RES_hhdet_tes!E69=0,0,RES_hhdet_tes!E69/0.086*1000000/RES_hhdet_num!E69)</f>
        <v>2086.3010224060426</v>
      </c>
      <c r="F69" s="132">
        <f>IF(RES_hhdet_tes!F69=0,0,RES_hhdet_tes!F69/0.086*1000000/RES_hhdet_num!F69)</f>
        <v>2093.3502460580276</v>
      </c>
      <c r="G69" s="132">
        <f>IF(RES_hhdet_tes!G69=0,0,RES_hhdet_tes!G69/0.086*1000000/RES_hhdet_num!G69)</f>
        <v>2096.2203372079903</v>
      </c>
      <c r="H69" s="132">
        <f>IF(RES_hhdet_tes!H69=0,0,RES_hhdet_tes!H69/0.086*1000000/RES_hhdet_num!H69)</f>
        <v>2116.1047386951682</v>
      </c>
      <c r="I69" s="132">
        <f>IF(RES_hhdet_tes!I69=0,0,RES_hhdet_tes!I69/0.086*1000000/RES_hhdet_num!I69)</f>
        <v>2103.4139557642011</v>
      </c>
      <c r="J69" s="132">
        <f>IF(RES_hhdet_tes!J69=0,0,RES_hhdet_tes!J69/0.086*1000000/RES_hhdet_num!J69)</f>
        <v>2112.9261949796664</v>
      </c>
      <c r="K69" s="132">
        <f>IF(RES_hhdet_tes!K69=0,0,RES_hhdet_tes!K69/0.086*1000000/RES_hhdet_num!K69)</f>
        <v>2104.7759083181822</v>
      </c>
      <c r="L69" s="132">
        <f>IF(RES_hhdet_tes!L69=0,0,RES_hhdet_tes!L69/0.086*1000000/RES_hhdet_num!L69)</f>
        <v>2130.7150606745136</v>
      </c>
      <c r="M69" s="132">
        <f>IF(RES_hhdet_tes!M69=0,0,RES_hhdet_tes!M69/0.086*1000000/RES_hhdet_num!M69)</f>
        <v>2097.6303348534288</v>
      </c>
      <c r="N69" s="132">
        <f>IF(RES_hhdet_tes!N69=0,0,RES_hhdet_tes!N69/0.086*1000000/RES_hhdet_num!N69)</f>
        <v>2125.1298532628412</v>
      </c>
      <c r="O69" s="132">
        <f>IF(RES_hhdet_tes!O69=0,0,RES_hhdet_tes!O69/0.086*1000000/RES_hhdet_num!O69)</f>
        <v>2133.9453448073205</v>
      </c>
      <c r="P69" s="132">
        <f>IF(RES_hhdet_tes!P69=0,0,RES_hhdet_tes!P69/0.086*1000000/RES_hhdet_num!P69)</f>
        <v>2134.1371811014806</v>
      </c>
      <c r="Q69" s="132">
        <f>IF(RES_hhdet_tes!Q69=0,0,RES_hhdet_tes!Q69/0.086*1000000/RES_hhdet_num!Q69)</f>
        <v>2118.5770804853241</v>
      </c>
    </row>
    <row r="70" spans="1:17" ht="12" customHeight="1" x14ac:dyDescent="0.25">
      <c r="A70" s="167" t="s">
        <v>159</v>
      </c>
      <c r="B70" s="132">
        <f>IF(RES_hhdet_tes!B70=0,0,RES_hhdet_tes!B70/0.086*1000000/RES_hhdet_num!B70)</f>
        <v>2098.7541458987894</v>
      </c>
      <c r="C70" s="132">
        <f>IF(RES_hhdet_tes!C70=0,0,RES_hhdet_tes!C70/0.086*1000000/RES_hhdet_num!C70)</f>
        <v>2098.0195237032995</v>
      </c>
      <c r="D70" s="132">
        <f>IF(RES_hhdet_tes!D70=0,0,RES_hhdet_tes!D70/0.086*1000000/RES_hhdet_num!D70)</f>
        <v>2116.4003477364795</v>
      </c>
      <c r="E70" s="132">
        <f>IF(RES_hhdet_tes!E70=0,0,RES_hhdet_tes!E70/0.086*1000000/RES_hhdet_num!E70)</f>
        <v>2125.6332533175528</v>
      </c>
      <c r="F70" s="132">
        <f>IF(RES_hhdet_tes!F70=0,0,RES_hhdet_tes!F70/0.086*1000000/RES_hhdet_num!F70)</f>
        <v>2148.6729440627118</v>
      </c>
      <c r="G70" s="132">
        <f>IF(RES_hhdet_tes!G70=0,0,RES_hhdet_tes!G70/0.086*1000000/RES_hhdet_num!G70)</f>
        <v>2161.2425118813808</v>
      </c>
      <c r="H70" s="132">
        <f>IF(RES_hhdet_tes!H70=0,0,RES_hhdet_tes!H70/0.086*1000000/RES_hhdet_num!H70)</f>
        <v>2186.7800687859403</v>
      </c>
      <c r="I70" s="132">
        <f>IF(RES_hhdet_tes!I70=0,0,RES_hhdet_tes!I70/0.086*1000000/RES_hhdet_num!I70)</f>
        <v>2189.4488580212424</v>
      </c>
      <c r="J70" s="132">
        <f>IF(RES_hhdet_tes!J70=0,0,RES_hhdet_tes!J70/0.086*1000000/RES_hhdet_num!J70)</f>
        <v>2208.7572503407864</v>
      </c>
      <c r="K70" s="132">
        <f>IF(RES_hhdet_tes!K70=0,0,RES_hhdet_tes!K70/0.086*1000000/RES_hhdet_num!K70)</f>
        <v>2210.0677116828856</v>
      </c>
      <c r="L70" s="132">
        <f>IF(RES_hhdet_tes!L70=0,0,RES_hhdet_tes!L70/0.086*1000000/RES_hhdet_num!L70)</f>
        <v>2230.2892842454494</v>
      </c>
      <c r="M70" s="132">
        <f>IF(RES_hhdet_tes!M70=0,0,RES_hhdet_tes!M70/0.086*1000000/RES_hhdet_num!M70)</f>
        <v>2206.338634682872</v>
      </c>
      <c r="N70" s="132">
        <f>IF(RES_hhdet_tes!N70=0,0,RES_hhdet_tes!N70/0.086*1000000/RES_hhdet_num!N70)</f>
        <v>2221.9191130147906</v>
      </c>
      <c r="O70" s="132">
        <f>IF(RES_hhdet_tes!O70=0,0,RES_hhdet_tes!O70/0.086*1000000/RES_hhdet_num!O70)</f>
        <v>2227.7085344924903</v>
      </c>
      <c r="P70" s="132">
        <f>IF(RES_hhdet_tes!P70=0,0,RES_hhdet_tes!P70/0.086*1000000/RES_hhdet_num!P70)</f>
        <v>2221.3864161339393</v>
      </c>
      <c r="Q70" s="132">
        <f>IF(RES_hhdet_tes!Q70=0,0,RES_hhdet_tes!Q70/0.086*1000000/RES_hhdet_num!Q70)</f>
        <v>2202.4718746663389</v>
      </c>
    </row>
    <row r="71" spans="1:17" ht="12" customHeight="1" x14ac:dyDescent="0.25">
      <c r="A71" s="166" t="s">
        <v>109</v>
      </c>
      <c r="B71" s="165">
        <f>IF(RES_hhdet_tes!B71=0,0,RES_hhdet_tes!B71/0.086*1000000/RES_hhdet_num!B70)</f>
        <v>1364.8012210146383</v>
      </c>
      <c r="C71" s="165">
        <f>IF(RES_hhdet_tes!C71=0,0,RES_hhdet_tes!C71/0.086*1000000/RES_hhdet_num!C70)</f>
        <v>1488.5904368718432</v>
      </c>
      <c r="D71" s="165">
        <f>IF(RES_hhdet_tes!D71=0,0,RES_hhdet_tes!D71/0.086*1000000/RES_hhdet_num!D70)</f>
        <v>1378.8229943115418</v>
      </c>
      <c r="E71" s="165">
        <f>IF(RES_hhdet_tes!E71=0,0,RES_hhdet_tes!E71/0.086*1000000/RES_hhdet_num!E70)</f>
        <v>1393.6277779165969</v>
      </c>
      <c r="F71" s="165">
        <f>IF(RES_hhdet_tes!F71=0,0,RES_hhdet_tes!F71/0.086*1000000/RES_hhdet_num!F70)</f>
        <v>1403.1349887254053</v>
      </c>
      <c r="G71" s="165">
        <f>IF(RES_hhdet_tes!G71=0,0,RES_hhdet_tes!G71/0.086*1000000/RES_hhdet_num!G70)</f>
        <v>1409.1290642264528</v>
      </c>
      <c r="H71" s="165">
        <f>IF(RES_hhdet_tes!H71=0,0,RES_hhdet_tes!H71/0.086*1000000/RES_hhdet_num!H70)</f>
        <v>1423.7105963976096</v>
      </c>
      <c r="I71" s="165">
        <f>IF(RES_hhdet_tes!I71=0,0,RES_hhdet_tes!I71/0.086*1000000/RES_hhdet_num!I70)</f>
        <v>1425.5677746632646</v>
      </c>
      <c r="J71" s="165">
        <f>IF(RES_hhdet_tes!J71=0,0,RES_hhdet_tes!J71/0.086*1000000/RES_hhdet_num!J70)</f>
        <v>1437.172281305935</v>
      </c>
      <c r="K71" s="165">
        <f>IF(RES_hhdet_tes!K71=0,0,RES_hhdet_tes!K71/0.086*1000000/RES_hhdet_num!K70)</f>
        <v>1434.7471312515677</v>
      </c>
      <c r="L71" s="165">
        <f>IF(RES_hhdet_tes!L71=0,0,RES_hhdet_tes!L71/0.086*1000000/RES_hhdet_num!L70)</f>
        <v>1450.8873062853302</v>
      </c>
      <c r="M71" s="165">
        <f>IF(RES_hhdet_tes!M71=0,0,RES_hhdet_tes!M71/0.086*1000000/RES_hhdet_num!M70)</f>
        <v>1428.1848651424928</v>
      </c>
      <c r="N71" s="165">
        <f>IF(RES_hhdet_tes!N71=0,0,RES_hhdet_tes!N71/0.086*1000000/RES_hhdet_num!N70)</f>
        <v>1444.7219501632662</v>
      </c>
      <c r="O71" s="165">
        <f>IF(RES_hhdet_tes!O71=0,0,RES_hhdet_tes!O71/0.086*1000000/RES_hhdet_num!O70)</f>
        <v>1449.2718713565603</v>
      </c>
      <c r="P71" s="165">
        <f>IF(RES_hhdet_tes!P71=0,0,RES_hhdet_tes!P71/0.086*1000000/RES_hhdet_num!P70)</f>
        <v>1445.1460515920603</v>
      </c>
      <c r="Q71" s="165">
        <f>IF(RES_hhdet_tes!Q71=0,0,RES_hhdet_tes!Q71/0.086*1000000/RES_hhdet_num!Q70)</f>
        <v>1433.1863741228328</v>
      </c>
    </row>
    <row r="72" spans="1:17" ht="12" customHeight="1" x14ac:dyDescent="0.25">
      <c r="A72" s="147" t="s">
        <v>59</v>
      </c>
      <c r="B72" s="164">
        <f>IF(RES_hhdet_tes!B72=0,0,RES_hhdet_tes!B72/0.086*1000000/RES_hhdet_num!B70)</f>
        <v>733.952924884151</v>
      </c>
      <c r="C72" s="164">
        <f>IF(RES_hhdet_tes!C72=0,0,RES_hhdet_tes!C72/0.086*1000000/RES_hhdet_num!C70)</f>
        <v>609.42908683145652</v>
      </c>
      <c r="D72" s="164">
        <f>IF(RES_hhdet_tes!D72=0,0,RES_hhdet_tes!D72/0.086*1000000/RES_hhdet_num!D70)</f>
        <v>737.577353424938</v>
      </c>
      <c r="E72" s="164">
        <f>IF(RES_hhdet_tes!E72=0,0,RES_hhdet_tes!E72/0.086*1000000/RES_hhdet_num!E70)</f>
        <v>732.00547540095613</v>
      </c>
      <c r="F72" s="164">
        <f>IF(RES_hhdet_tes!F72=0,0,RES_hhdet_tes!F72/0.086*1000000/RES_hhdet_num!F70)</f>
        <v>745.53795533730624</v>
      </c>
      <c r="G72" s="164">
        <f>IF(RES_hhdet_tes!G72=0,0,RES_hhdet_tes!G72/0.086*1000000/RES_hhdet_num!G70)</f>
        <v>752.11344765492856</v>
      </c>
      <c r="H72" s="164">
        <f>IF(RES_hhdet_tes!H72=0,0,RES_hhdet_tes!H72/0.086*1000000/RES_hhdet_num!H70)</f>
        <v>763.06947238833106</v>
      </c>
      <c r="I72" s="164">
        <f>IF(RES_hhdet_tes!I72=0,0,RES_hhdet_tes!I72/0.086*1000000/RES_hhdet_num!I70)</f>
        <v>763.88108335797767</v>
      </c>
      <c r="J72" s="164">
        <f>IF(RES_hhdet_tes!J72=0,0,RES_hhdet_tes!J72/0.086*1000000/RES_hhdet_num!J70)</f>
        <v>771.58496903485138</v>
      </c>
      <c r="K72" s="164">
        <f>IF(RES_hhdet_tes!K72=0,0,RES_hhdet_tes!K72/0.086*1000000/RES_hhdet_num!K70)</f>
        <v>775.32058043131804</v>
      </c>
      <c r="L72" s="164">
        <f>IF(RES_hhdet_tes!L72=0,0,RES_hhdet_tes!L72/0.086*1000000/RES_hhdet_num!L70)</f>
        <v>779.40197796011887</v>
      </c>
      <c r="M72" s="164">
        <f>IF(RES_hhdet_tes!M72=0,0,RES_hhdet_tes!M72/0.086*1000000/RES_hhdet_num!M70)</f>
        <v>778.15376954037947</v>
      </c>
      <c r="N72" s="164">
        <f>IF(RES_hhdet_tes!N72=0,0,RES_hhdet_tes!N72/0.086*1000000/RES_hhdet_num!N70)</f>
        <v>777.19716285152424</v>
      </c>
      <c r="O72" s="164">
        <f>IF(RES_hhdet_tes!O72=0,0,RES_hhdet_tes!O72/0.086*1000000/RES_hhdet_num!O70)</f>
        <v>778.43666313593019</v>
      </c>
      <c r="P72" s="164">
        <f>IF(RES_hhdet_tes!P72=0,0,RES_hhdet_tes!P72/0.086*1000000/RES_hhdet_num!P70)</f>
        <v>776.24036454187888</v>
      </c>
      <c r="Q72" s="164">
        <f>IF(RES_hhdet_tes!Q72=0,0,RES_hhdet_tes!Q72/0.086*1000000/RES_hhdet_num!Q70)</f>
        <v>769.28550054350592</v>
      </c>
    </row>
    <row r="73" spans="1:17" ht="12" customHeight="1" x14ac:dyDescent="0.25">
      <c r="A73" s="163" t="s">
        <v>142</v>
      </c>
      <c r="B73" s="162">
        <f>IF(RES_hhdet_tes!B73=0,0,RES_hhdet_tes!B73/0.086*1000000/RES_hhdet_num!B73)</f>
        <v>2360.3761555726455</v>
      </c>
      <c r="C73" s="162">
        <f>IF(RES_hhdet_tes!C73=0,0,RES_hhdet_tes!C73/0.086*1000000/RES_hhdet_num!C73)</f>
        <v>2434.3167720467818</v>
      </c>
      <c r="D73" s="162">
        <f>IF(RES_hhdet_tes!D73=0,0,RES_hhdet_tes!D73/0.086*1000000/RES_hhdet_num!D73)</f>
        <v>2281.6973405813283</v>
      </c>
      <c r="E73" s="162">
        <f>IF(RES_hhdet_tes!E73=0,0,RES_hhdet_tes!E73/0.086*1000000/RES_hhdet_num!E73)</f>
        <v>2350.2846371928426</v>
      </c>
      <c r="F73" s="162">
        <f>IF(RES_hhdet_tes!F73=0,0,RES_hhdet_tes!F73/0.086*1000000/RES_hhdet_num!F73)</f>
        <v>2460.3357217870048</v>
      </c>
      <c r="G73" s="162">
        <f>IF(RES_hhdet_tes!G73=0,0,RES_hhdet_tes!G73/0.086*1000000/RES_hhdet_num!G73)</f>
        <v>2442.4551307255247</v>
      </c>
      <c r="H73" s="162">
        <f>IF(RES_hhdet_tes!H73=0,0,RES_hhdet_tes!H73/0.086*1000000/RES_hhdet_num!H73)</f>
        <v>2642.2232152283491</v>
      </c>
      <c r="I73" s="162">
        <f>IF(RES_hhdet_tes!I73=0,0,RES_hhdet_tes!I73/0.086*1000000/RES_hhdet_num!I73)</f>
        <v>2539.3367696325568</v>
      </c>
      <c r="J73" s="162">
        <f>IF(RES_hhdet_tes!J73=0,0,RES_hhdet_tes!J73/0.086*1000000/RES_hhdet_num!J73)</f>
        <v>2607.852123965406</v>
      </c>
      <c r="K73" s="162">
        <f>IF(RES_hhdet_tes!K73=0,0,RES_hhdet_tes!K73/0.086*1000000/RES_hhdet_num!K73)</f>
        <v>2318.9921551073535</v>
      </c>
      <c r="L73" s="162">
        <f>IF(RES_hhdet_tes!L73=0,0,RES_hhdet_tes!L73/0.086*1000000/RES_hhdet_num!L73)</f>
        <v>2465.0314951269056</v>
      </c>
      <c r="M73" s="162">
        <f>IF(RES_hhdet_tes!M73=0,0,RES_hhdet_tes!M73/0.086*1000000/RES_hhdet_num!M73)</f>
        <v>2482.1156759928335</v>
      </c>
      <c r="N73" s="162">
        <f>IF(RES_hhdet_tes!N73=0,0,RES_hhdet_tes!N73/0.086*1000000/RES_hhdet_num!N73)</f>
        <v>2468.0048761087155</v>
      </c>
      <c r="O73" s="162">
        <f>IF(RES_hhdet_tes!O73=0,0,RES_hhdet_tes!O73/0.086*1000000/RES_hhdet_num!O73)</f>
        <v>2626.2071051761855</v>
      </c>
      <c r="P73" s="162">
        <f>IF(RES_hhdet_tes!P73=0,0,RES_hhdet_tes!P73/0.086*1000000/RES_hhdet_num!P73)</f>
        <v>2645.2786529540572</v>
      </c>
      <c r="Q73" s="162">
        <f>IF(RES_hhdet_tes!Q73=0,0,RES_hhdet_tes!Q73/0.086*1000000/RES_hhdet_num!Q73)</f>
        <v>2759.3202548112463</v>
      </c>
    </row>
    <row r="74" spans="1:17" ht="12" customHeight="1" x14ac:dyDescent="0.25">
      <c r="A74" s="161" t="s">
        <v>141</v>
      </c>
      <c r="B74" s="160">
        <f>IF(RES_hhdet_tes!B74=0,0,RES_hhdet_tes!B74/0.086*1000000/RES_hhdet_num!B74)</f>
        <v>2268.1974260065072</v>
      </c>
      <c r="C74" s="160">
        <f>IF(RES_hhdet_tes!C74=0,0,RES_hhdet_tes!C74/0.086*1000000/RES_hhdet_num!C74)</f>
        <v>2341.8938993840866</v>
      </c>
      <c r="D74" s="160">
        <f>IF(RES_hhdet_tes!D74=0,0,RES_hhdet_tes!D74/0.086*1000000/RES_hhdet_num!D74)</f>
        <v>2247.7809140234904</v>
      </c>
      <c r="E74" s="160">
        <f>IF(RES_hhdet_tes!E74=0,0,RES_hhdet_tes!E74/0.086*1000000/RES_hhdet_num!E74)</f>
        <v>2302.7263887061276</v>
      </c>
      <c r="F74" s="160">
        <f>IF(RES_hhdet_tes!F74=0,0,RES_hhdet_tes!F74/0.086*1000000/RES_hhdet_num!F74)</f>
        <v>2395.0824524209502</v>
      </c>
      <c r="G74" s="160">
        <f>IF(RES_hhdet_tes!G74=0,0,RES_hhdet_tes!G74/0.086*1000000/RES_hhdet_num!G74)</f>
        <v>2386.844442721685</v>
      </c>
      <c r="H74" s="160">
        <f>IF(RES_hhdet_tes!H74=0,0,RES_hhdet_tes!H74/0.086*1000000/RES_hhdet_num!H74)</f>
        <v>2525.1943409440573</v>
      </c>
      <c r="I74" s="160">
        <f>IF(RES_hhdet_tes!I74=0,0,RES_hhdet_tes!I74/0.086*1000000/RES_hhdet_num!I74)</f>
        <v>2456.7496431387849</v>
      </c>
      <c r="J74" s="160">
        <f>IF(RES_hhdet_tes!J74=0,0,RES_hhdet_tes!J74/0.086*1000000/RES_hhdet_num!J74)</f>
        <v>2505.9194665749351</v>
      </c>
      <c r="K74" s="160">
        <f>IF(RES_hhdet_tes!K74=0,0,RES_hhdet_tes!K74/0.086*1000000/RES_hhdet_num!K74)</f>
        <v>2320.7033966358176</v>
      </c>
      <c r="L74" s="160">
        <f>IF(RES_hhdet_tes!L74=0,0,RES_hhdet_tes!L74/0.086*1000000/RES_hhdet_num!L74)</f>
        <v>2421.7937924617286</v>
      </c>
      <c r="M74" s="160">
        <f>IF(RES_hhdet_tes!M74=0,0,RES_hhdet_tes!M74/0.086*1000000/RES_hhdet_num!M74)</f>
        <v>2432.3895901743022</v>
      </c>
      <c r="N74" s="160">
        <f>IF(RES_hhdet_tes!N74=0,0,RES_hhdet_tes!N74/0.086*1000000/RES_hhdet_num!N74)</f>
        <v>2408.1842732929545</v>
      </c>
      <c r="O74" s="160">
        <f>IF(RES_hhdet_tes!O74=0,0,RES_hhdet_tes!O74/0.086*1000000/RES_hhdet_num!O74)</f>
        <v>2505.6959223270073</v>
      </c>
      <c r="P74" s="160">
        <f>IF(RES_hhdet_tes!P74=0,0,RES_hhdet_tes!P74/0.086*1000000/RES_hhdet_num!P74)</f>
        <v>2508.4180679513674</v>
      </c>
      <c r="Q74" s="160">
        <f>IF(RES_hhdet_tes!Q74=0,0,RES_hhdet_tes!Q74/0.086*1000000/RES_hhdet_num!Q74)</f>
        <v>2570.4189212706879</v>
      </c>
    </row>
    <row r="75" spans="1:17" ht="12" customHeight="1" x14ac:dyDescent="0.25">
      <c r="A75" s="148" t="s">
        <v>60</v>
      </c>
      <c r="B75" s="156">
        <f>IF(RES_hhdet_tes!B75=0,0,RES_hhdet_tes!B75/0.086*1000000/RES_hhdet_num!B74)</f>
        <v>1534.2445011223563</v>
      </c>
      <c r="C75" s="156">
        <f>IF(RES_hhdet_tes!C75=0,0,RES_hhdet_tes!C75/0.086*1000000/RES_hhdet_num!C74)</f>
        <v>1732.4648125526305</v>
      </c>
      <c r="D75" s="156">
        <f>IF(RES_hhdet_tes!D75=0,0,RES_hhdet_tes!D75/0.086*1000000/RES_hhdet_num!D74)</f>
        <v>1510.2035605985523</v>
      </c>
      <c r="E75" s="156">
        <f>IF(RES_hhdet_tes!E75=0,0,RES_hhdet_tes!E75/0.086*1000000/RES_hhdet_num!E74)</f>
        <v>1570.7209133051717</v>
      </c>
      <c r="F75" s="156">
        <f>IF(RES_hhdet_tes!F75=0,0,RES_hhdet_tes!F75/0.086*1000000/RES_hhdet_num!F74)</f>
        <v>1649.5444970836443</v>
      </c>
      <c r="G75" s="156">
        <f>IF(RES_hhdet_tes!G75=0,0,RES_hhdet_tes!G75/0.086*1000000/RES_hhdet_num!G74)</f>
        <v>1634.7309950667563</v>
      </c>
      <c r="H75" s="156">
        <f>IF(RES_hhdet_tes!H75=0,0,RES_hhdet_tes!H75/0.086*1000000/RES_hhdet_num!H74)</f>
        <v>1762.1248685557262</v>
      </c>
      <c r="I75" s="156">
        <f>IF(RES_hhdet_tes!I75=0,0,RES_hhdet_tes!I75/0.086*1000000/RES_hhdet_num!I74)</f>
        <v>1692.8685597808076</v>
      </c>
      <c r="J75" s="156">
        <f>IF(RES_hhdet_tes!J75=0,0,RES_hhdet_tes!J75/0.086*1000000/RES_hhdet_num!J74)</f>
        <v>1734.3344975400839</v>
      </c>
      <c r="K75" s="156">
        <f>IF(RES_hhdet_tes!K75=0,0,RES_hhdet_tes!K75/0.086*1000000/RES_hhdet_num!K74)</f>
        <v>1545.3828162044997</v>
      </c>
      <c r="L75" s="156">
        <f>IF(RES_hhdet_tes!L75=0,0,RES_hhdet_tes!L75/0.086*1000000/RES_hhdet_num!L74)</f>
        <v>1642.3918145016091</v>
      </c>
      <c r="M75" s="156">
        <f>IF(RES_hhdet_tes!M75=0,0,RES_hhdet_tes!M75/0.086*1000000/RES_hhdet_num!M74)</f>
        <v>1654.2358206339229</v>
      </c>
      <c r="N75" s="156">
        <f>IF(RES_hhdet_tes!N75=0,0,RES_hhdet_tes!N75/0.086*1000000/RES_hhdet_num!N74)</f>
        <v>1630.9871104414301</v>
      </c>
      <c r="O75" s="156">
        <f>IF(RES_hhdet_tes!O75=0,0,RES_hhdet_tes!O75/0.086*1000000/RES_hhdet_num!O74)</f>
        <v>1727.2592591910773</v>
      </c>
      <c r="P75" s="156">
        <f>IF(RES_hhdet_tes!P75=0,0,RES_hhdet_tes!P75/0.086*1000000/RES_hhdet_num!P74)</f>
        <v>1732.1777034094891</v>
      </c>
      <c r="Q75" s="156">
        <f>IF(RES_hhdet_tes!Q75=0,0,RES_hhdet_tes!Q75/0.086*1000000/RES_hhdet_num!Q74)</f>
        <v>1801.1334207271818</v>
      </c>
    </row>
    <row r="76" spans="1:17" ht="12" customHeight="1" x14ac:dyDescent="0.25">
      <c r="A76" s="148" t="s">
        <v>59</v>
      </c>
      <c r="B76" s="156">
        <f>IF(RES_hhdet_tes!B76=0,0,RES_hhdet_tes!B76/0.086*1000000/RES_hhdet_num!B74)</f>
        <v>733.95292488415089</v>
      </c>
      <c r="C76" s="156">
        <f>IF(RES_hhdet_tes!C76=0,0,RES_hhdet_tes!C76/0.086*1000000/RES_hhdet_num!C74)</f>
        <v>609.4290868314564</v>
      </c>
      <c r="D76" s="156">
        <f>IF(RES_hhdet_tes!D76=0,0,RES_hhdet_tes!D76/0.086*1000000/RES_hhdet_num!D74)</f>
        <v>737.577353424938</v>
      </c>
      <c r="E76" s="156">
        <f>IF(RES_hhdet_tes!E76=0,0,RES_hhdet_tes!E76/0.086*1000000/RES_hhdet_num!E74)</f>
        <v>732.00547540095613</v>
      </c>
      <c r="F76" s="156">
        <f>IF(RES_hhdet_tes!F76=0,0,RES_hhdet_tes!F76/0.086*1000000/RES_hhdet_num!F74)</f>
        <v>745.53795533730613</v>
      </c>
      <c r="G76" s="156">
        <f>IF(RES_hhdet_tes!G76=0,0,RES_hhdet_tes!G76/0.086*1000000/RES_hhdet_num!G74)</f>
        <v>752.11344765492834</v>
      </c>
      <c r="H76" s="156">
        <f>IF(RES_hhdet_tes!H76=0,0,RES_hhdet_tes!H76/0.086*1000000/RES_hhdet_num!H74)</f>
        <v>763.06947238833106</v>
      </c>
      <c r="I76" s="156">
        <f>IF(RES_hhdet_tes!I76=0,0,RES_hhdet_tes!I76/0.086*1000000/RES_hhdet_num!I74)</f>
        <v>763.88108335797745</v>
      </c>
      <c r="J76" s="156">
        <f>IF(RES_hhdet_tes!J76=0,0,RES_hhdet_tes!J76/0.086*1000000/RES_hhdet_num!J74)</f>
        <v>771.58496903485116</v>
      </c>
      <c r="K76" s="156">
        <f>IF(RES_hhdet_tes!K76=0,0,RES_hhdet_tes!K76/0.086*1000000/RES_hhdet_num!K74)</f>
        <v>775.32058043131804</v>
      </c>
      <c r="L76" s="156">
        <f>IF(RES_hhdet_tes!L76=0,0,RES_hhdet_tes!L76/0.086*1000000/RES_hhdet_num!L74)</f>
        <v>779.40197796011921</v>
      </c>
      <c r="M76" s="156">
        <f>IF(RES_hhdet_tes!M76=0,0,RES_hhdet_tes!M76/0.086*1000000/RES_hhdet_num!M74)</f>
        <v>778.15376954037936</v>
      </c>
      <c r="N76" s="156">
        <f>IF(RES_hhdet_tes!N76=0,0,RES_hhdet_tes!N76/0.086*1000000/RES_hhdet_num!N74)</f>
        <v>777.19716285152401</v>
      </c>
      <c r="O76" s="156">
        <f>IF(RES_hhdet_tes!O76=0,0,RES_hhdet_tes!O76/0.086*1000000/RES_hhdet_num!O74)</f>
        <v>778.4366631359303</v>
      </c>
      <c r="P76" s="156">
        <f>IF(RES_hhdet_tes!P76=0,0,RES_hhdet_tes!P76/0.086*1000000/RES_hhdet_num!P74)</f>
        <v>776.24036454187831</v>
      </c>
      <c r="Q76" s="156">
        <f>IF(RES_hhdet_tes!Q76=0,0,RES_hhdet_tes!Q76/0.086*1000000/RES_hhdet_num!Q74)</f>
        <v>769.28550054350592</v>
      </c>
    </row>
    <row r="77" spans="1:17" ht="12" customHeight="1" x14ac:dyDescent="0.25">
      <c r="A77" s="158" t="s">
        <v>62</v>
      </c>
      <c r="B77" s="157">
        <f>IF(RES_hhdet_tes!B77=0,0,RES_hhdet_tes!B77/0.086*1000000/RES_hhdet_num!B$62)</f>
        <v>589.37552592953125</v>
      </c>
      <c r="C77" s="157">
        <f>IF(RES_hhdet_tes!C77=0,0,RES_hhdet_tes!C77/0.086*1000000/RES_hhdet_num!C$62)</f>
        <v>589.57739550991255</v>
      </c>
      <c r="D77" s="157">
        <f>IF(RES_hhdet_tes!D77=0,0,RES_hhdet_tes!D77/0.086*1000000/RES_hhdet_num!D$62)</f>
        <v>605.95242631354483</v>
      </c>
      <c r="E77" s="157">
        <f>IF(RES_hhdet_tes!E77=0,0,RES_hhdet_tes!E77/0.086*1000000/RES_hhdet_num!E$62)</f>
        <v>620.93601343094645</v>
      </c>
      <c r="F77" s="157">
        <f>IF(RES_hhdet_tes!F77=0,0,RES_hhdet_tes!F77/0.086*1000000/RES_hhdet_num!F$62)</f>
        <v>624.98524908332604</v>
      </c>
      <c r="G77" s="157">
        <f>IF(RES_hhdet_tes!G77=0,0,RES_hhdet_tes!G77/0.086*1000000/RES_hhdet_num!G$62)</f>
        <v>623.51975882984379</v>
      </c>
      <c r="H77" s="157">
        <f>IF(RES_hhdet_tes!H77=0,0,RES_hhdet_tes!H77/0.086*1000000/RES_hhdet_num!H$62)</f>
        <v>612.89340463062422</v>
      </c>
      <c r="I77" s="157">
        <f>IF(RES_hhdet_tes!I77=0,0,RES_hhdet_tes!I77/0.086*1000000/RES_hhdet_num!I$62)</f>
        <v>640.66771600705749</v>
      </c>
      <c r="J77" s="157">
        <f>IF(RES_hhdet_tes!J77=0,0,RES_hhdet_tes!J77/0.086*1000000/RES_hhdet_num!J$62)</f>
        <v>664.22380026322583</v>
      </c>
      <c r="K77" s="157">
        <f>IF(RES_hhdet_tes!K77=0,0,RES_hhdet_tes!K77/0.086*1000000/RES_hhdet_num!K$62)</f>
        <v>656.50045604602565</v>
      </c>
      <c r="L77" s="157">
        <f>IF(RES_hhdet_tes!L77=0,0,RES_hhdet_tes!L77/0.086*1000000/RES_hhdet_num!L$62)</f>
        <v>664.2033897722448</v>
      </c>
      <c r="M77" s="157">
        <f>IF(RES_hhdet_tes!M77=0,0,RES_hhdet_tes!M77/0.086*1000000/RES_hhdet_num!M$62)</f>
        <v>657.72529931415602</v>
      </c>
      <c r="N77" s="157">
        <f>IF(RES_hhdet_tes!N77=0,0,RES_hhdet_tes!N77/0.086*1000000/RES_hhdet_num!N$62)</f>
        <v>685.59784953459609</v>
      </c>
      <c r="O77" s="157">
        <f>IF(RES_hhdet_tes!O77=0,0,RES_hhdet_tes!O77/0.086*1000000/RES_hhdet_num!O$62)</f>
        <v>677.02878449085665</v>
      </c>
      <c r="P77" s="157">
        <f>IF(RES_hhdet_tes!P77=0,0,RES_hhdet_tes!P77/0.086*1000000/RES_hhdet_num!P$62)</f>
        <v>700.60182495226502</v>
      </c>
      <c r="Q77" s="157">
        <f>IF(RES_hhdet_tes!Q77=0,0,RES_hhdet_tes!Q77/0.086*1000000/RES_hhdet_num!Q$62)</f>
        <v>709.11316262854598</v>
      </c>
    </row>
    <row r="78" spans="1:17" ht="12" customHeight="1" x14ac:dyDescent="0.25">
      <c r="A78" s="23" t="s">
        <v>109</v>
      </c>
      <c r="B78" s="156">
        <f>IF(RES_hhdet_tes!B78=0,0,RES_hhdet_tes!B78/0.086*1000000/RES_hhdet_num!B78)</f>
        <v>576.27039343312606</v>
      </c>
      <c r="C78" s="156">
        <f>IF(RES_hhdet_tes!C78=0,0,RES_hhdet_tes!C78/0.086*1000000/RES_hhdet_num!C78)</f>
        <v>576.57537376151731</v>
      </c>
      <c r="D78" s="156">
        <f>IF(RES_hhdet_tes!D78=0,0,RES_hhdet_tes!D78/0.086*1000000/RES_hhdet_num!D78)</f>
        <v>598.67801589382191</v>
      </c>
      <c r="E78" s="156">
        <f>IF(RES_hhdet_tes!E78=0,0,RES_hhdet_tes!E78/0.086*1000000/RES_hhdet_num!E78)</f>
        <v>612.37696669819468</v>
      </c>
      <c r="F78" s="156">
        <f>IF(RES_hhdet_tes!F78=0,0,RES_hhdet_tes!F78/0.086*1000000/RES_hhdet_num!F78)</f>
        <v>614.53457144679771</v>
      </c>
      <c r="G78" s="156">
        <f>IF(RES_hhdet_tes!G78=0,0,RES_hhdet_tes!G78/0.086*1000000/RES_hhdet_num!G78)</f>
        <v>615.16871788284573</v>
      </c>
      <c r="H78" s="156">
        <f>IF(RES_hhdet_tes!H78=0,0,RES_hhdet_tes!H78/0.086*1000000/RES_hhdet_num!H78)</f>
        <v>603.14700847849349</v>
      </c>
      <c r="I78" s="156">
        <f>IF(RES_hhdet_tes!I78=0,0,RES_hhdet_tes!I78/0.086*1000000/RES_hhdet_num!I78)</f>
        <v>629.91286058231162</v>
      </c>
      <c r="J78" s="156">
        <f>IF(RES_hhdet_tes!J78=0,0,RES_hhdet_tes!J78/0.086*1000000/RES_hhdet_num!J78)</f>
        <v>655.74491058155922</v>
      </c>
      <c r="K78" s="156">
        <f>IF(RES_hhdet_tes!K78=0,0,RES_hhdet_tes!K78/0.086*1000000/RES_hhdet_num!K78)</f>
        <v>650.43028415394019</v>
      </c>
      <c r="L78" s="156">
        <f>IF(RES_hhdet_tes!L78=0,0,RES_hhdet_tes!L78/0.086*1000000/RES_hhdet_num!L78)</f>
        <v>657.84329950414053</v>
      </c>
      <c r="M78" s="156">
        <f>IF(RES_hhdet_tes!M78=0,0,RES_hhdet_tes!M78/0.086*1000000/RES_hhdet_num!M78)</f>
        <v>650.6275347002528</v>
      </c>
      <c r="N78" s="156">
        <f>IF(RES_hhdet_tes!N78=0,0,RES_hhdet_tes!N78/0.086*1000000/RES_hhdet_num!N78)</f>
        <v>679.78608660410498</v>
      </c>
      <c r="O78" s="156">
        <f>IF(RES_hhdet_tes!O78=0,0,RES_hhdet_tes!O78/0.086*1000000/RES_hhdet_num!O78)</f>
        <v>668.68303896432553</v>
      </c>
      <c r="P78" s="156">
        <f>IF(RES_hhdet_tes!P78=0,0,RES_hhdet_tes!P78/0.086*1000000/RES_hhdet_num!P78)</f>
        <v>690.39857901875087</v>
      </c>
      <c r="Q78" s="156">
        <f>IF(RES_hhdet_tes!Q78=0,0,RES_hhdet_tes!Q78/0.086*1000000/RES_hhdet_num!Q78)</f>
        <v>695.47755639949094</v>
      </c>
    </row>
    <row r="79" spans="1:17" ht="12" customHeight="1" x14ac:dyDescent="0.25">
      <c r="A79" s="29" t="s">
        <v>140</v>
      </c>
      <c r="B79" s="57">
        <f>IF(RES_hhdet_tes!B79=0,0,RES_hhdet_tes!B79/0.086*1000000/RES_hhdet_num!B79)</f>
        <v>647.8153479461638</v>
      </c>
      <c r="C79" s="57">
        <f>IF(RES_hhdet_tes!C79=0,0,RES_hhdet_tes!C79/0.086*1000000/RES_hhdet_num!C79)</f>
        <v>658.53426581992585</v>
      </c>
      <c r="D79" s="57">
        <f>IF(RES_hhdet_tes!D79=0,0,RES_hhdet_tes!D79/0.086*1000000/RES_hhdet_num!D79)</f>
        <v>642.65043026174646</v>
      </c>
      <c r="E79" s="57">
        <f>IF(RES_hhdet_tes!E79=0,0,RES_hhdet_tes!E79/0.086*1000000/RES_hhdet_num!E79)</f>
        <v>665.36681851094045</v>
      </c>
      <c r="F79" s="57">
        <f>IF(RES_hhdet_tes!F79=0,0,RES_hhdet_tes!F79/0.086*1000000/RES_hhdet_num!F79)</f>
        <v>686.68419596779734</v>
      </c>
      <c r="G79" s="57">
        <f>IF(RES_hhdet_tes!G79=0,0,RES_hhdet_tes!G79/0.086*1000000/RES_hhdet_num!G79)</f>
        <v>678.8899523118024</v>
      </c>
      <c r="H79" s="57">
        <f>IF(RES_hhdet_tes!H79=0,0,RES_hhdet_tes!H79/0.086*1000000/RES_hhdet_num!H79)</f>
        <v>699.57586594184636</v>
      </c>
      <c r="I79" s="57">
        <f>IF(RES_hhdet_tes!I79=0,0,RES_hhdet_tes!I79/0.086*1000000/RES_hhdet_num!I79)</f>
        <v>721.74687632792018</v>
      </c>
      <c r="J79" s="57">
        <f>IF(RES_hhdet_tes!J79=0,0,RES_hhdet_tes!J79/0.086*1000000/RES_hhdet_num!J79)</f>
        <v>722.14537191469628</v>
      </c>
      <c r="K79" s="57">
        <f>IF(RES_hhdet_tes!K79=0,0,RES_hhdet_tes!K79/0.086*1000000/RES_hhdet_num!K79)</f>
        <v>697.8148093370196</v>
      </c>
      <c r="L79" s="57">
        <f>IF(RES_hhdet_tes!L79=0,0,RES_hhdet_tes!L79/0.086*1000000/RES_hhdet_num!L79)</f>
        <v>716.84621715797073</v>
      </c>
      <c r="M79" s="57">
        <f>IF(RES_hhdet_tes!M79=0,0,RES_hhdet_tes!M79/0.086*1000000/RES_hhdet_num!M79)</f>
        <v>715.9448355435444</v>
      </c>
      <c r="N79" s="57">
        <f>IF(RES_hhdet_tes!N79=0,0,RES_hhdet_tes!N79/0.086*1000000/RES_hhdet_num!N79)</f>
        <v>726.76587846852146</v>
      </c>
      <c r="O79" s="57">
        <f>IF(RES_hhdet_tes!O79=0,0,RES_hhdet_tes!O79/0.086*1000000/RES_hhdet_num!O79)</f>
        <v>755.79354627153486</v>
      </c>
      <c r="P79" s="57">
        <f>IF(RES_hhdet_tes!P79=0,0,RES_hhdet_tes!P79/0.086*1000000/RES_hhdet_num!P79)</f>
        <v>783.59576047958774</v>
      </c>
      <c r="Q79" s="57">
        <f>IF(RES_hhdet_tes!Q79=0,0,RES_hhdet_tes!Q79/0.086*1000000/RES_hhdet_num!Q79)</f>
        <v>829.7883699255226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11604.767534677432</v>
      </c>
      <c r="C81" s="168">
        <f t="shared" ref="C81:Q81" si="12">SUM(C82,C85,C87,C100)</f>
        <v>11883.095490465861</v>
      </c>
      <c r="D81" s="168">
        <f t="shared" si="12"/>
        <v>11695.385474865408</v>
      </c>
      <c r="E81" s="168">
        <f t="shared" si="12"/>
        <v>11882.177781228651</v>
      </c>
      <c r="F81" s="168">
        <f t="shared" si="12"/>
        <v>12231.125398330561</v>
      </c>
      <c r="G81" s="168">
        <f t="shared" si="12"/>
        <v>12384.122497851569</v>
      </c>
      <c r="H81" s="168">
        <f t="shared" si="12"/>
        <v>12794.762138283519</v>
      </c>
      <c r="I81" s="168">
        <f t="shared" si="12"/>
        <v>13258.166390583901</v>
      </c>
      <c r="J81" s="168">
        <f t="shared" si="12"/>
        <v>12013.298048768163</v>
      </c>
      <c r="K81" s="168">
        <f t="shared" si="12"/>
        <v>12439.405203999233</v>
      </c>
      <c r="L81" s="168">
        <f t="shared" si="12"/>
        <v>12622.565196805675</v>
      </c>
      <c r="M81" s="168">
        <f t="shared" si="12"/>
        <v>10534.717598175188</v>
      </c>
      <c r="N81" s="168">
        <f t="shared" si="12"/>
        <v>10486.623544130822</v>
      </c>
      <c r="O81" s="168">
        <f t="shared" si="12"/>
        <v>10586.519941395652</v>
      </c>
      <c r="P81" s="168">
        <f t="shared" si="12"/>
        <v>9706.5912617161575</v>
      </c>
      <c r="Q81" s="168">
        <f t="shared" si="12"/>
        <v>10443.49469002717</v>
      </c>
    </row>
    <row r="82" spans="1:17" ht="12.95" customHeight="1" x14ac:dyDescent="0.25">
      <c r="A82" s="158" t="s">
        <v>65</v>
      </c>
      <c r="B82" s="157">
        <f t="shared" ref="B82:Q82" si="13">SUM(B83:B84)</f>
        <v>8716.1217133542668</v>
      </c>
      <c r="C82" s="157">
        <f t="shared" si="13"/>
        <v>8977.6341286581628</v>
      </c>
      <c r="D82" s="157">
        <f t="shared" si="13"/>
        <v>8858.6484422967624</v>
      </c>
      <c r="E82" s="157">
        <f t="shared" si="13"/>
        <v>9009.7048269426541</v>
      </c>
      <c r="F82" s="157">
        <f t="shared" si="13"/>
        <v>9314.3136142234998</v>
      </c>
      <c r="G82" s="157">
        <f t="shared" si="13"/>
        <v>9450.0067751634233</v>
      </c>
      <c r="H82" s="157">
        <f t="shared" si="13"/>
        <v>9768.2211142307206</v>
      </c>
      <c r="I82" s="157">
        <f t="shared" si="13"/>
        <v>10176.559609192809</v>
      </c>
      <c r="J82" s="157">
        <f t="shared" si="13"/>
        <v>8909.3583210695379</v>
      </c>
      <c r="K82" s="157">
        <f t="shared" si="13"/>
        <v>9416.6447934620719</v>
      </c>
      <c r="L82" s="157">
        <f t="shared" si="13"/>
        <v>9521.1507215494366</v>
      </c>
      <c r="M82" s="157">
        <f t="shared" si="13"/>
        <v>7421.6897200686717</v>
      </c>
      <c r="N82" s="157">
        <f t="shared" si="13"/>
        <v>7367.7075791695524</v>
      </c>
      <c r="O82" s="157">
        <f t="shared" si="13"/>
        <v>7494.6426285075177</v>
      </c>
      <c r="P82" s="157">
        <f t="shared" si="13"/>
        <v>6592.8768487743</v>
      </c>
      <c r="Q82" s="157">
        <f t="shared" si="13"/>
        <v>7295.8130978675899</v>
      </c>
    </row>
    <row r="83" spans="1:17" ht="12" customHeight="1" x14ac:dyDescent="0.25">
      <c r="A83" s="23" t="s">
        <v>157</v>
      </c>
      <c r="B83" s="156">
        <f>IF(RES_hhdet_tes!B83=0,0,RES_hhdet_tes!B83/0.086*1000000/RES_hhdet_num!B$81)</f>
        <v>8613.4330004066887</v>
      </c>
      <c r="C83" s="156">
        <f>IF(RES_hhdet_tes!C83=0,0,RES_hhdet_tes!C83/0.086*1000000/RES_hhdet_num!C$81)</f>
        <v>8856.5480247476826</v>
      </c>
      <c r="D83" s="156">
        <f>IF(RES_hhdet_tes!D83=0,0,RES_hhdet_tes!D83/0.086*1000000/RES_hhdet_num!D$81)</f>
        <v>8789.3963438327373</v>
      </c>
      <c r="E83" s="156">
        <f>IF(RES_hhdet_tes!E83=0,0,RES_hhdet_tes!E83/0.086*1000000/RES_hhdet_num!E$81)</f>
        <v>8925.5392349682388</v>
      </c>
      <c r="F83" s="156">
        <f>IF(RES_hhdet_tes!F83=0,0,RES_hhdet_tes!F83/0.086*1000000/RES_hhdet_num!F$81)</f>
        <v>9203.473940137661</v>
      </c>
      <c r="G83" s="156">
        <f>IF(RES_hhdet_tes!G83=0,0,RES_hhdet_tes!G83/0.086*1000000/RES_hhdet_num!G$81)</f>
        <v>9350.1767873409754</v>
      </c>
      <c r="H83" s="156">
        <f>IF(RES_hhdet_tes!H83=0,0,RES_hhdet_tes!H83/0.086*1000000/RES_hhdet_num!H$81)</f>
        <v>9621.0570590457428</v>
      </c>
      <c r="I83" s="156">
        <f>IF(RES_hhdet_tes!I83=0,0,RES_hhdet_tes!I83/0.086*1000000/RES_hhdet_num!I$81)</f>
        <v>10047.961097837253</v>
      </c>
      <c r="J83" s="156">
        <f>IF(RES_hhdet_tes!J83=0,0,RES_hhdet_tes!J83/0.086*1000000/RES_hhdet_num!J$81)</f>
        <v>8795.3712463766897</v>
      </c>
      <c r="K83" s="156">
        <f>IF(RES_hhdet_tes!K83=0,0,RES_hhdet_tes!K83/0.086*1000000/RES_hhdet_num!K$81)</f>
        <v>9375.4343749559685</v>
      </c>
      <c r="L83" s="156">
        <f>IF(RES_hhdet_tes!L83=0,0,RES_hhdet_tes!L83/0.086*1000000/RES_hhdet_num!L$81)</f>
        <v>9440.4707827520942</v>
      </c>
      <c r="M83" s="156">
        <f>IF(RES_hhdet_tes!M83=0,0,RES_hhdet_tes!M83/0.086*1000000/RES_hhdet_num!M$81)</f>
        <v>7351.4724160864298</v>
      </c>
      <c r="N83" s="156">
        <f>IF(RES_hhdet_tes!N83=0,0,RES_hhdet_tes!N83/0.086*1000000/RES_hhdet_num!N$81)</f>
        <v>7306.8547767088139</v>
      </c>
      <c r="O83" s="156">
        <f>IF(RES_hhdet_tes!O83=0,0,RES_hhdet_tes!O83/0.086*1000000/RES_hhdet_num!O$81)</f>
        <v>7410.6970872827733</v>
      </c>
      <c r="P83" s="156">
        <f>IF(RES_hhdet_tes!P83=0,0,RES_hhdet_tes!P83/0.086*1000000/RES_hhdet_num!P$81)</f>
        <v>6513.8733040386587</v>
      </c>
      <c r="Q83" s="156">
        <f>IF(RES_hhdet_tes!Q83=0,0,RES_hhdet_tes!Q83/0.086*1000000/RES_hhdet_num!Q$81)</f>
        <v>7196.727939223766</v>
      </c>
    </row>
    <row r="84" spans="1:17" ht="12" customHeight="1" x14ac:dyDescent="0.25">
      <c r="A84" s="23" t="s">
        <v>60</v>
      </c>
      <c r="B84" s="156">
        <f>IF(RES_hhdet_tes!B84=0,0,RES_hhdet_tes!B84/0.086*1000000/RES_hhdet_num!B$81)</f>
        <v>102.68871294757753</v>
      </c>
      <c r="C84" s="156">
        <f>IF(RES_hhdet_tes!C84=0,0,RES_hhdet_tes!C84/0.086*1000000/RES_hhdet_num!C$81)</f>
        <v>121.08610391047998</v>
      </c>
      <c r="D84" s="156">
        <f>IF(RES_hhdet_tes!D84=0,0,RES_hhdet_tes!D84/0.086*1000000/RES_hhdet_num!D$81)</f>
        <v>69.252098464024797</v>
      </c>
      <c r="E84" s="156">
        <f>IF(RES_hhdet_tes!E84=0,0,RES_hhdet_tes!E84/0.086*1000000/RES_hhdet_num!E$81)</f>
        <v>84.165591974414625</v>
      </c>
      <c r="F84" s="156">
        <f>IF(RES_hhdet_tes!F84=0,0,RES_hhdet_tes!F84/0.086*1000000/RES_hhdet_num!F$81)</f>
        <v>110.83967408583966</v>
      </c>
      <c r="G84" s="156">
        <f>IF(RES_hhdet_tes!G84=0,0,RES_hhdet_tes!G84/0.086*1000000/RES_hhdet_num!G$81)</f>
        <v>99.829987822448118</v>
      </c>
      <c r="H84" s="156">
        <f>IF(RES_hhdet_tes!H84=0,0,RES_hhdet_tes!H84/0.086*1000000/RES_hhdet_num!H$81)</f>
        <v>147.16405518497817</v>
      </c>
      <c r="I84" s="156">
        <f>IF(RES_hhdet_tes!I84=0,0,RES_hhdet_tes!I84/0.086*1000000/RES_hhdet_num!I$81)</f>
        <v>128.59851135555567</v>
      </c>
      <c r="J84" s="156">
        <f>IF(RES_hhdet_tes!J84=0,0,RES_hhdet_tes!J84/0.086*1000000/RES_hhdet_num!J$81)</f>
        <v>113.98707469284845</v>
      </c>
      <c r="K84" s="156">
        <f>IF(RES_hhdet_tes!K84=0,0,RES_hhdet_tes!K84/0.086*1000000/RES_hhdet_num!K$81)</f>
        <v>41.210418506102933</v>
      </c>
      <c r="L84" s="156">
        <f>IF(RES_hhdet_tes!L84=0,0,RES_hhdet_tes!L84/0.086*1000000/RES_hhdet_num!L$81)</f>
        <v>80.679938797342317</v>
      </c>
      <c r="M84" s="156">
        <f>IF(RES_hhdet_tes!M84=0,0,RES_hhdet_tes!M84/0.086*1000000/RES_hhdet_num!M$81)</f>
        <v>70.217303982241788</v>
      </c>
      <c r="N84" s="156">
        <f>IF(RES_hhdet_tes!N84=0,0,RES_hhdet_tes!N84/0.086*1000000/RES_hhdet_num!N$81)</f>
        <v>60.852802460738346</v>
      </c>
      <c r="O84" s="156">
        <f>IF(RES_hhdet_tes!O84=0,0,RES_hhdet_tes!O84/0.086*1000000/RES_hhdet_num!O$81)</f>
        <v>83.945541224744289</v>
      </c>
      <c r="P84" s="156">
        <f>IF(RES_hhdet_tes!P84=0,0,RES_hhdet_tes!P84/0.086*1000000/RES_hhdet_num!P$81)</f>
        <v>79.003544735641114</v>
      </c>
      <c r="Q84" s="156">
        <f>IF(RES_hhdet_tes!Q84=0,0,RES_hhdet_tes!Q84/0.086*1000000/RES_hhdet_num!Q$81)</f>
        <v>99.085158643823519</v>
      </c>
    </row>
    <row r="85" spans="1:17" ht="12.95" customHeight="1" x14ac:dyDescent="0.25">
      <c r="A85" s="158" t="s">
        <v>112</v>
      </c>
      <c r="B85" s="157">
        <f t="shared" ref="B85:Q85" si="14">B86</f>
        <v>4.4584820024593661</v>
      </c>
      <c r="C85" s="157">
        <f t="shared" si="14"/>
        <v>4.8547756325159135</v>
      </c>
      <c r="D85" s="157">
        <f t="shared" si="14"/>
        <v>5.2517917146557469</v>
      </c>
      <c r="E85" s="157">
        <f t="shared" si="14"/>
        <v>5.5270718669514478</v>
      </c>
      <c r="F85" s="157">
        <f t="shared" si="14"/>
        <v>5.9442240329343816</v>
      </c>
      <c r="G85" s="157">
        <f t="shared" si="14"/>
        <v>7.43818892766192</v>
      </c>
      <c r="H85" s="157">
        <f t="shared" si="14"/>
        <v>8.8427683255119547</v>
      </c>
      <c r="I85" s="157">
        <f t="shared" si="14"/>
        <v>11.257291880314273</v>
      </c>
      <c r="J85" s="157">
        <f t="shared" si="14"/>
        <v>13.088296356885101</v>
      </c>
      <c r="K85" s="157">
        <f t="shared" si="14"/>
        <v>16.455083067644974</v>
      </c>
      <c r="L85" s="157">
        <f t="shared" si="14"/>
        <v>18.742220137877645</v>
      </c>
      <c r="M85" s="157">
        <f t="shared" si="14"/>
        <v>21.011191118000582</v>
      </c>
      <c r="N85" s="157">
        <f t="shared" si="14"/>
        <v>23.683867807641629</v>
      </c>
      <c r="O85" s="157">
        <f t="shared" si="14"/>
        <v>26.395380563449983</v>
      </c>
      <c r="P85" s="157">
        <f t="shared" si="14"/>
        <v>29.060796725036205</v>
      </c>
      <c r="Q85" s="157">
        <f t="shared" si="14"/>
        <v>27.347013901205617</v>
      </c>
    </row>
    <row r="86" spans="1:17" ht="12" customHeight="1" x14ac:dyDescent="0.25">
      <c r="A86" s="23" t="s">
        <v>60</v>
      </c>
      <c r="B86" s="156">
        <f>IF(RES_hhdet_tes!B86=0,0,RES_hhdet_tes!B86/0.086*1000000/RES_hhdet_num!B$81)</f>
        <v>4.4584820024593661</v>
      </c>
      <c r="C86" s="156">
        <f>IF(RES_hhdet_tes!C86=0,0,RES_hhdet_tes!C86/0.086*1000000/RES_hhdet_num!C$81)</f>
        <v>4.8547756325159135</v>
      </c>
      <c r="D86" s="156">
        <f>IF(RES_hhdet_tes!D86=0,0,RES_hhdet_tes!D86/0.086*1000000/RES_hhdet_num!D$81)</f>
        <v>5.2517917146557469</v>
      </c>
      <c r="E86" s="156">
        <f>IF(RES_hhdet_tes!E86=0,0,RES_hhdet_tes!E86/0.086*1000000/RES_hhdet_num!E$81)</f>
        <v>5.5270718669514478</v>
      </c>
      <c r="F86" s="156">
        <f>IF(RES_hhdet_tes!F86=0,0,RES_hhdet_tes!F86/0.086*1000000/RES_hhdet_num!F$81)</f>
        <v>5.9442240329343816</v>
      </c>
      <c r="G86" s="156">
        <f>IF(RES_hhdet_tes!G86=0,0,RES_hhdet_tes!G86/0.086*1000000/RES_hhdet_num!G$81)</f>
        <v>7.43818892766192</v>
      </c>
      <c r="H86" s="156">
        <f>IF(RES_hhdet_tes!H86=0,0,RES_hhdet_tes!H86/0.086*1000000/RES_hhdet_num!H$81)</f>
        <v>8.8427683255119547</v>
      </c>
      <c r="I86" s="156">
        <f>IF(RES_hhdet_tes!I86=0,0,RES_hhdet_tes!I86/0.086*1000000/RES_hhdet_num!I$81)</f>
        <v>11.257291880314273</v>
      </c>
      <c r="J86" s="156">
        <f>IF(RES_hhdet_tes!J86=0,0,RES_hhdet_tes!J86/0.086*1000000/RES_hhdet_num!J$81)</f>
        <v>13.088296356885101</v>
      </c>
      <c r="K86" s="156">
        <f>IF(RES_hhdet_tes!K86=0,0,RES_hhdet_tes!K86/0.086*1000000/RES_hhdet_num!K$81)</f>
        <v>16.455083067644974</v>
      </c>
      <c r="L86" s="156">
        <f>IF(RES_hhdet_tes!L86=0,0,RES_hhdet_tes!L86/0.086*1000000/RES_hhdet_num!L$81)</f>
        <v>18.742220137877645</v>
      </c>
      <c r="M86" s="156">
        <f>IF(RES_hhdet_tes!M86=0,0,RES_hhdet_tes!M86/0.086*1000000/RES_hhdet_num!M$81)</f>
        <v>21.011191118000582</v>
      </c>
      <c r="N86" s="156">
        <f>IF(RES_hhdet_tes!N86=0,0,RES_hhdet_tes!N86/0.086*1000000/RES_hhdet_num!N$81)</f>
        <v>23.683867807641629</v>
      </c>
      <c r="O86" s="156">
        <f>IF(RES_hhdet_tes!O86=0,0,RES_hhdet_tes!O86/0.086*1000000/RES_hhdet_num!O$81)</f>
        <v>26.395380563449983</v>
      </c>
      <c r="P86" s="156">
        <f>IF(RES_hhdet_tes!P86=0,0,RES_hhdet_tes!P86/0.086*1000000/RES_hhdet_num!P$81)</f>
        <v>29.060796725036205</v>
      </c>
      <c r="Q86" s="156">
        <f>IF(RES_hhdet_tes!Q86=0,0,RES_hhdet_tes!Q86/0.086*1000000/RES_hhdet_num!Q$81)</f>
        <v>27.347013901205617</v>
      </c>
    </row>
    <row r="87" spans="1:17" ht="12" customHeight="1" x14ac:dyDescent="0.25">
      <c r="A87" s="158" t="s">
        <v>63</v>
      </c>
      <c r="B87" s="157">
        <f>IF(RES_hhdet_tes!B87=0,0,RES_hhdet_tes!B87/0.086*1000000/RES_hhdet_num!B$81)</f>
        <v>2245.7279430764415</v>
      </c>
      <c r="C87" s="157">
        <f>IF(RES_hhdet_tes!C87=0,0,RES_hhdet_tes!C87/0.086*1000000/RES_hhdet_num!C$81)</f>
        <v>2254.8275481843316</v>
      </c>
      <c r="D87" s="157">
        <f>IF(RES_hhdet_tes!D87=0,0,RES_hhdet_tes!D87/0.086*1000000/RES_hhdet_num!D$81)</f>
        <v>2194.7263110610302</v>
      </c>
      <c r="E87" s="157">
        <f>IF(RES_hhdet_tes!E87=0,0,RES_hhdet_tes!E87/0.086*1000000/RES_hhdet_num!E$81)</f>
        <v>2209.4447683396065</v>
      </c>
      <c r="F87" s="157">
        <f>IF(RES_hhdet_tes!F87=0,0,RES_hhdet_tes!F87/0.086*1000000/RES_hhdet_num!F$81)</f>
        <v>2236.2999507241839</v>
      </c>
      <c r="G87" s="157">
        <f>IF(RES_hhdet_tes!G87=0,0,RES_hhdet_tes!G87/0.086*1000000/RES_hhdet_num!G$81)</f>
        <v>2259.4870332546498</v>
      </c>
      <c r="H87" s="157">
        <f>IF(RES_hhdet_tes!H87=0,0,RES_hhdet_tes!H87/0.086*1000000/RES_hhdet_num!H$81)</f>
        <v>2342.1092437680973</v>
      </c>
      <c r="I87" s="157">
        <f>IF(RES_hhdet_tes!I87=0,0,RES_hhdet_tes!I87/0.086*1000000/RES_hhdet_num!I$81)</f>
        <v>2359.9056213359268</v>
      </c>
      <c r="J87" s="157">
        <f>IF(RES_hhdet_tes!J87=0,0,RES_hhdet_tes!J87/0.086*1000000/RES_hhdet_num!J$81)</f>
        <v>2382.9913667523001</v>
      </c>
      <c r="K87" s="157">
        <f>IF(RES_hhdet_tes!K87=0,0,RES_hhdet_tes!K87/0.086*1000000/RES_hhdet_num!K$81)</f>
        <v>2310.2858887757452</v>
      </c>
      <c r="L87" s="157">
        <f>IF(RES_hhdet_tes!L87=0,0,RES_hhdet_tes!L87/0.086*1000000/RES_hhdet_num!L$81)</f>
        <v>2373.5326115308385</v>
      </c>
      <c r="M87" s="157">
        <f>IF(RES_hhdet_tes!M87=0,0,RES_hhdet_tes!M87/0.086*1000000/RES_hhdet_num!M$81)</f>
        <v>2381.4943851299386</v>
      </c>
      <c r="N87" s="157">
        <f>IF(RES_hhdet_tes!N87=0,0,RES_hhdet_tes!N87/0.086*1000000/RES_hhdet_num!N$81)</f>
        <v>2370.5517951212328</v>
      </c>
      <c r="O87" s="157">
        <f>IF(RES_hhdet_tes!O87=0,0,RES_hhdet_tes!O87/0.086*1000000/RES_hhdet_num!O$81)</f>
        <v>2330.6443806699403</v>
      </c>
      <c r="P87" s="157">
        <f>IF(RES_hhdet_tes!P87=0,0,RES_hhdet_tes!P87/0.086*1000000/RES_hhdet_num!P$81)</f>
        <v>2316.7871396362325</v>
      </c>
      <c r="Q87" s="157">
        <f>IF(RES_hhdet_tes!Q87=0,0,RES_hhdet_tes!Q87/0.086*1000000/RES_hhdet_num!Q$81)</f>
        <v>2312.0004460204418</v>
      </c>
    </row>
    <row r="88" spans="1:17" ht="12" customHeight="1" x14ac:dyDescent="0.25">
      <c r="A88" s="167" t="s">
        <v>156</v>
      </c>
      <c r="B88" s="132">
        <f>IF(RES_hhdet_tes!B88=0,0,RES_hhdet_tes!B88/0.086*1000000/RES_hhdet_num!B88)</f>
        <v>2099.981183735058</v>
      </c>
      <c r="C88" s="132">
        <f>IF(RES_hhdet_tes!C88=0,0,RES_hhdet_tes!C88/0.086*1000000/RES_hhdet_num!C88)</f>
        <v>2119.6074457491636</v>
      </c>
      <c r="D88" s="132">
        <f>IF(RES_hhdet_tes!D88=0,0,RES_hhdet_tes!D88/0.086*1000000/RES_hhdet_num!D88)</f>
        <v>2131.1550362004086</v>
      </c>
      <c r="E88" s="132">
        <f>IF(RES_hhdet_tes!E88=0,0,RES_hhdet_tes!E88/0.086*1000000/RES_hhdet_num!E88)</f>
        <v>2136.5773585686202</v>
      </c>
      <c r="F88" s="132">
        <f>IF(RES_hhdet_tes!F88=0,0,RES_hhdet_tes!F88/0.086*1000000/RES_hhdet_num!F88)</f>
        <v>2162.4465894382488</v>
      </c>
      <c r="G88" s="132">
        <f>IF(RES_hhdet_tes!G88=0,0,RES_hhdet_tes!G88/0.086*1000000/RES_hhdet_num!G88)</f>
        <v>2185.9736663946292</v>
      </c>
      <c r="H88" s="132">
        <f>IF(RES_hhdet_tes!H88=0,0,RES_hhdet_tes!H88/0.086*1000000/RES_hhdet_num!H88)</f>
        <v>2221.1752387696724</v>
      </c>
      <c r="I88" s="132">
        <f>IF(RES_hhdet_tes!I88=0,0,RES_hhdet_tes!I88/0.086*1000000/RES_hhdet_num!I88)</f>
        <v>2276.956483946793</v>
      </c>
      <c r="J88" s="132">
        <f>IF(RES_hhdet_tes!J88=0,0,RES_hhdet_tes!J88/0.086*1000000/RES_hhdet_num!J88)</f>
        <v>2262.4375003867976</v>
      </c>
      <c r="K88" s="132">
        <f>IF(RES_hhdet_tes!K88=0,0,RES_hhdet_tes!K88/0.086*1000000/RES_hhdet_num!K88)</f>
        <v>2297.4351403064516</v>
      </c>
      <c r="L88" s="132">
        <f>IF(RES_hhdet_tes!L88=0,0,RES_hhdet_tes!L88/0.086*1000000/RES_hhdet_num!L88)</f>
        <v>2294.0386817490594</v>
      </c>
      <c r="M88" s="132">
        <f>IF(RES_hhdet_tes!M88=0,0,RES_hhdet_tes!M88/0.086*1000000/RES_hhdet_num!M88)</f>
        <v>2300.5478631860306</v>
      </c>
      <c r="N88" s="132">
        <f>IF(RES_hhdet_tes!N88=0,0,RES_hhdet_tes!N88/0.086*1000000/RES_hhdet_num!N88)</f>
        <v>2309.7429521483405</v>
      </c>
      <c r="O88" s="132">
        <f>IF(RES_hhdet_tes!O88=0,0,RES_hhdet_tes!O88/0.086*1000000/RES_hhdet_num!O88)</f>
        <v>2311.6943718062194</v>
      </c>
      <c r="P88" s="132">
        <f>IF(RES_hhdet_tes!P88=0,0,RES_hhdet_tes!P88/0.086*1000000/RES_hhdet_num!P88)</f>
        <v>2302.0176683878426</v>
      </c>
      <c r="Q88" s="132">
        <f>IF(RES_hhdet_tes!Q88=0,0,RES_hhdet_tes!Q88/0.086*1000000/RES_hhdet_num!Q88)</f>
        <v>2289.4750283206345</v>
      </c>
    </row>
    <row r="89" spans="1:17" ht="12" customHeight="1" x14ac:dyDescent="0.25">
      <c r="A89" s="167" t="s">
        <v>155</v>
      </c>
      <c r="B89" s="132">
        <f>IF(RES_hhdet_tes!B89=0,0,RES_hhdet_tes!B89/0.086*1000000/RES_hhdet_num!B89)</f>
        <v>2098.940694311962</v>
      </c>
      <c r="C89" s="132">
        <f>IF(RES_hhdet_tes!C89=0,0,RES_hhdet_tes!C89/0.086*1000000/RES_hhdet_num!C89)</f>
        <v>2114.3503733128387</v>
      </c>
      <c r="D89" s="132">
        <f>IF(RES_hhdet_tes!D89=0,0,RES_hhdet_tes!D89/0.086*1000000/RES_hhdet_num!D89)</f>
        <v>2187.0188850927234</v>
      </c>
      <c r="E89" s="132">
        <f>IF(RES_hhdet_tes!E89=0,0,RES_hhdet_tes!E89/0.086*1000000/RES_hhdet_num!E89)</f>
        <v>2194.3942841411199</v>
      </c>
      <c r="F89" s="132">
        <f>IF(RES_hhdet_tes!F89=0,0,RES_hhdet_tes!F89/0.086*1000000/RES_hhdet_num!F89)</f>
        <v>2246.2825064597846</v>
      </c>
      <c r="G89" s="132">
        <f>IF(RES_hhdet_tes!G89=0,0,RES_hhdet_tes!G89/0.086*1000000/RES_hhdet_num!G89)</f>
        <v>2270.0793556331614</v>
      </c>
      <c r="H89" s="132">
        <f>IF(RES_hhdet_tes!H89=0,0,RES_hhdet_tes!H89/0.086*1000000/RES_hhdet_num!H89)</f>
        <v>2299.0000422588337</v>
      </c>
      <c r="I89" s="132">
        <f>IF(RES_hhdet_tes!I89=0,0,RES_hhdet_tes!I89/0.086*1000000/RES_hhdet_num!I89)</f>
        <v>2311.59069825809</v>
      </c>
      <c r="J89" s="132">
        <f>IF(RES_hhdet_tes!J89=0,0,RES_hhdet_tes!J89/0.086*1000000/RES_hhdet_num!J89)</f>
        <v>2311.5293718892681</v>
      </c>
      <c r="K89" s="132">
        <f>IF(RES_hhdet_tes!K89=0,0,RES_hhdet_tes!K89/0.086*1000000/RES_hhdet_num!K89)</f>
        <v>2327.8010918069763</v>
      </c>
      <c r="L89" s="132">
        <f>IF(RES_hhdet_tes!L89=0,0,RES_hhdet_tes!L89/0.086*1000000/RES_hhdet_num!L89)</f>
        <v>2328.9209344983524</v>
      </c>
      <c r="M89" s="132">
        <f>IF(RES_hhdet_tes!M89=0,0,RES_hhdet_tes!M89/0.086*1000000/RES_hhdet_num!M89)</f>
        <v>2329.5211323805979</v>
      </c>
      <c r="N89" s="132">
        <f>IF(RES_hhdet_tes!N89=0,0,RES_hhdet_tes!N89/0.086*1000000/RES_hhdet_num!N89)</f>
        <v>2329.1025089176474</v>
      </c>
      <c r="O89" s="132">
        <f>IF(RES_hhdet_tes!O89=0,0,RES_hhdet_tes!O89/0.086*1000000/RES_hhdet_num!O89)</f>
        <v>2330.048739299205</v>
      </c>
      <c r="P89" s="132">
        <f>IF(RES_hhdet_tes!P89=0,0,RES_hhdet_tes!P89/0.086*1000000/RES_hhdet_num!P89)</f>
        <v>2320.0349149292192</v>
      </c>
      <c r="Q89" s="132">
        <f>IF(RES_hhdet_tes!Q89=0,0,RES_hhdet_tes!Q89/0.086*1000000/RES_hhdet_num!Q89)</f>
        <v>2299.1767035096041</v>
      </c>
    </row>
    <row r="90" spans="1:17" ht="12" customHeight="1" x14ac:dyDescent="0.25">
      <c r="A90" s="166" t="s">
        <v>55</v>
      </c>
      <c r="B90" s="165">
        <f>IF(RES_hhdet_tes!B90=0,0,RES_hhdet_tes!B90/0.086*1000000/RES_hhdet_num!B89)</f>
        <v>1364.9877694278109</v>
      </c>
      <c r="C90" s="165">
        <f>IF(RES_hhdet_tes!C90=0,0,RES_hhdet_tes!C90/0.086*1000000/RES_hhdet_num!C89)</f>
        <v>1504.9212864813821</v>
      </c>
      <c r="D90" s="165">
        <f>IF(RES_hhdet_tes!D90=0,0,RES_hhdet_tes!D90/0.086*1000000/RES_hhdet_num!D89)</f>
        <v>1449.4415316677857</v>
      </c>
      <c r="E90" s="165">
        <f>IF(RES_hhdet_tes!E90=0,0,RES_hhdet_tes!E90/0.086*1000000/RES_hhdet_num!E89)</f>
        <v>1462.388808740164</v>
      </c>
      <c r="F90" s="165">
        <f>IF(RES_hhdet_tes!F90=0,0,RES_hhdet_tes!F90/0.086*1000000/RES_hhdet_num!F89)</f>
        <v>1500.7445511224782</v>
      </c>
      <c r="G90" s="165">
        <f>IF(RES_hhdet_tes!G90=0,0,RES_hhdet_tes!G90/0.086*1000000/RES_hhdet_num!G89)</f>
        <v>1517.9659079782334</v>
      </c>
      <c r="H90" s="165">
        <f>IF(RES_hhdet_tes!H90=0,0,RES_hhdet_tes!H90/0.086*1000000/RES_hhdet_num!H89)</f>
        <v>1535.9305698705029</v>
      </c>
      <c r="I90" s="165">
        <f>IF(RES_hhdet_tes!I90=0,0,RES_hhdet_tes!I90/0.086*1000000/RES_hhdet_num!I89)</f>
        <v>1547.7096149001122</v>
      </c>
      <c r="J90" s="165">
        <f>IF(RES_hhdet_tes!J90=0,0,RES_hhdet_tes!J90/0.086*1000000/RES_hhdet_num!J89)</f>
        <v>1539.9444028544165</v>
      </c>
      <c r="K90" s="165">
        <f>IF(RES_hhdet_tes!K90=0,0,RES_hhdet_tes!K90/0.086*1000000/RES_hhdet_num!K89)</f>
        <v>1552.4805113756586</v>
      </c>
      <c r="L90" s="165">
        <f>IF(RES_hhdet_tes!L90=0,0,RES_hhdet_tes!L90/0.086*1000000/RES_hhdet_num!L89)</f>
        <v>1549.5189565382334</v>
      </c>
      <c r="M90" s="165">
        <f>IF(RES_hhdet_tes!M90=0,0,RES_hhdet_tes!M90/0.086*1000000/RES_hhdet_num!M89)</f>
        <v>1551.3673628402184</v>
      </c>
      <c r="N90" s="165">
        <f>IF(RES_hhdet_tes!N90=0,0,RES_hhdet_tes!N90/0.086*1000000/RES_hhdet_num!N89)</f>
        <v>1551.905346066123</v>
      </c>
      <c r="O90" s="165">
        <f>IF(RES_hhdet_tes!O90=0,0,RES_hhdet_tes!O90/0.086*1000000/RES_hhdet_num!O89)</f>
        <v>1551.6120761632744</v>
      </c>
      <c r="P90" s="165">
        <f>IF(RES_hhdet_tes!P90=0,0,RES_hhdet_tes!P90/0.086*1000000/RES_hhdet_num!P89)</f>
        <v>1543.7945503873409</v>
      </c>
      <c r="Q90" s="165">
        <f>IF(RES_hhdet_tes!Q90=0,0,RES_hhdet_tes!Q90/0.086*1000000/RES_hhdet_num!Q89)</f>
        <v>1529.891202966098</v>
      </c>
    </row>
    <row r="91" spans="1:17" ht="12" customHeight="1" x14ac:dyDescent="0.25">
      <c r="A91" s="147" t="s">
        <v>59</v>
      </c>
      <c r="B91" s="164">
        <f>IF(RES_hhdet_tes!B91=0,0,RES_hhdet_tes!B91/0.086*1000000/RES_hhdet_num!B89)</f>
        <v>733.95292488415112</v>
      </c>
      <c r="C91" s="164">
        <f>IF(RES_hhdet_tes!C91=0,0,RES_hhdet_tes!C91/0.086*1000000/RES_hhdet_num!C89)</f>
        <v>609.4290868314564</v>
      </c>
      <c r="D91" s="164">
        <f>IF(RES_hhdet_tes!D91=0,0,RES_hhdet_tes!D91/0.086*1000000/RES_hhdet_num!D89)</f>
        <v>737.57735342493777</v>
      </c>
      <c r="E91" s="164">
        <f>IF(RES_hhdet_tes!E91=0,0,RES_hhdet_tes!E91/0.086*1000000/RES_hhdet_num!E89)</f>
        <v>732.0054754009559</v>
      </c>
      <c r="F91" s="164">
        <f>IF(RES_hhdet_tes!F91=0,0,RES_hhdet_tes!F91/0.086*1000000/RES_hhdet_num!F89)</f>
        <v>745.53795533730624</v>
      </c>
      <c r="G91" s="164">
        <f>IF(RES_hhdet_tes!G91=0,0,RES_hhdet_tes!G91/0.086*1000000/RES_hhdet_num!G89)</f>
        <v>752.113447654928</v>
      </c>
      <c r="H91" s="164">
        <f>IF(RES_hhdet_tes!H91=0,0,RES_hhdet_tes!H91/0.086*1000000/RES_hhdet_num!H89)</f>
        <v>763.06947238833106</v>
      </c>
      <c r="I91" s="164">
        <f>IF(RES_hhdet_tes!I91=0,0,RES_hhdet_tes!I91/0.086*1000000/RES_hhdet_num!I89)</f>
        <v>763.88108335797756</v>
      </c>
      <c r="J91" s="164">
        <f>IF(RES_hhdet_tes!J91=0,0,RES_hhdet_tes!J91/0.086*1000000/RES_hhdet_num!J89)</f>
        <v>771.58496903485127</v>
      </c>
      <c r="K91" s="164">
        <f>IF(RES_hhdet_tes!K91=0,0,RES_hhdet_tes!K91/0.086*1000000/RES_hhdet_num!K89)</f>
        <v>775.32058043131769</v>
      </c>
      <c r="L91" s="164">
        <f>IF(RES_hhdet_tes!L91=0,0,RES_hhdet_tes!L91/0.086*1000000/RES_hhdet_num!L89)</f>
        <v>779.4019779601191</v>
      </c>
      <c r="M91" s="164">
        <f>IF(RES_hhdet_tes!M91=0,0,RES_hhdet_tes!M91/0.086*1000000/RES_hhdet_num!M89)</f>
        <v>778.15376954037936</v>
      </c>
      <c r="N91" s="164">
        <f>IF(RES_hhdet_tes!N91=0,0,RES_hhdet_tes!N91/0.086*1000000/RES_hhdet_num!N89)</f>
        <v>777.19716285152413</v>
      </c>
      <c r="O91" s="164">
        <f>IF(RES_hhdet_tes!O91=0,0,RES_hhdet_tes!O91/0.086*1000000/RES_hhdet_num!O89)</f>
        <v>778.43666313593042</v>
      </c>
      <c r="P91" s="164">
        <f>IF(RES_hhdet_tes!P91=0,0,RES_hhdet_tes!P91/0.086*1000000/RES_hhdet_num!P89)</f>
        <v>776.24036454187819</v>
      </c>
      <c r="Q91" s="164">
        <f>IF(RES_hhdet_tes!Q91=0,0,RES_hhdet_tes!Q91/0.086*1000000/RES_hhdet_num!Q89)</f>
        <v>769.2855005435058</v>
      </c>
    </row>
    <row r="92" spans="1:17" ht="12" customHeight="1" x14ac:dyDescent="0.25">
      <c r="A92" s="163" t="s">
        <v>144</v>
      </c>
      <c r="B92" s="162">
        <f>IF(RES_hhdet_tes!B92=0,0,RES_hhdet_tes!B92/0.086*1000000/RES_hhdet_num!B92)</f>
        <v>2099.698674658167</v>
      </c>
      <c r="C92" s="162">
        <f>IF(RES_hhdet_tes!C92=0,0,RES_hhdet_tes!C92/0.086*1000000/RES_hhdet_num!C92)</f>
        <v>2135.6808249812543</v>
      </c>
      <c r="D92" s="162">
        <f>IF(RES_hhdet_tes!D92=0,0,RES_hhdet_tes!D92/0.086*1000000/RES_hhdet_num!D92)</f>
        <v>2124.2473031575405</v>
      </c>
      <c r="E92" s="162">
        <f>IF(RES_hhdet_tes!E92=0,0,RES_hhdet_tes!E92/0.086*1000000/RES_hhdet_num!E92)</f>
        <v>2154.0105957232249</v>
      </c>
      <c r="F92" s="162">
        <f>IF(RES_hhdet_tes!F92=0,0,RES_hhdet_tes!F92/0.086*1000000/RES_hhdet_num!F92)</f>
        <v>2174.0082911553613</v>
      </c>
      <c r="G92" s="162">
        <f>IF(RES_hhdet_tes!G92=0,0,RES_hhdet_tes!G92/0.086*1000000/RES_hhdet_num!G92)</f>
        <v>2188.9436029608819</v>
      </c>
      <c r="H92" s="162">
        <f>IF(RES_hhdet_tes!H92=0,0,RES_hhdet_tes!H92/0.086*1000000/RES_hhdet_num!H92)</f>
        <v>2228.2394865352285</v>
      </c>
      <c r="I92" s="162">
        <f>IF(RES_hhdet_tes!I92=0,0,RES_hhdet_tes!I92/0.086*1000000/RES_hhdet_num!I92)</f>
        <v>2223.497803443764</v>
      </c>
      <c r="J92" s="162">
        <f>IF(RES_hhdet_tes!J92=0,0,RES_hhdet_tes!J92/0.086*1000000/RES_hhdet_num!J92)</f>
        <v>2240.6343717843642</v>
      </c>
      <c r="K92" s="162">
        <f>IF(RES_hhdet_tes!K92=0,0,RES_hhdet_tes!K92/0.086*1000000/RES_hhdet_num!K92)</f>
        <v>2245.2159642010415</v>
      </c>
      <c r="L92" s="162">
        <f>IF(RES_hhdet_tes!L92=0,0,RES_hhdet_tes!L92/0.086*1000000/RES_hhdet_num!L92)</f>
        <v>2249.8180353385642</v>
      </c>
      <c r="M92" s="162">
        <f>IF(RES_hhdet_tes!M92=0,0,RES_hhdet_tes!M92/0.086*1000000/RES_hhdet_num!M92)</f>
        <v>0</v>
      </c>
      <c r="N92" s="162">
        <f>IF(RES_hhdet_tes!N92=0,0,RES_hhdet_tes!N92/0.086*1000000/RES_hhdet_num!N92)</f>
        <v>0</v>
      </c>
      <c r="O92" s="162">
        <f>IF(RES_hhdet_tes!O92=0,0,RES_hhdet_tes!O92/0.086*1000000/RES_hhdet_num!O92)</f>
        <v>2352.2480582229996</v>
      </c>
      <c r="P92" s="162">
        <f>IF(RES_hhdet_tes!P92=0,0,RES_hhdet_tes!P92/0.086*1000000/RES_hhdet_num!P92)</f>
        <v>2340.2459460698601</v>
      </c>
      <c r="Q92" s="162">
        <f>IF(RES_hhdet_tes!Q92=0,0,RES_hhdet_tes!Q92/0.086*1000000/RES_hhdet_num!Q92)</f>
        <v>2313.0673224382549</v>
      </c>
    </row>
    <row r="93" spans="1:17" ht="12" customHeight="1" x14ac:dyDescent="0.25">
      <c r="A93" s="161" t="s">
        <v>143</v>
      </c>
      <c r="B93" s="160">
        <f>IF(RES_hhdet_tes!B93=0,0,RES_hhdet_tes!B93/0.086*1000000/RES_hhdet_num!B93)</f>
        <v>2098.7570634122035</v>
      </c>
      <c r="C93" s="160">
        <f>IF(RES_hhdet_tes!C93=0,0,RES_hhdet_tes!C93/0.086*1000000/RES_hhdet_num!C93)</f>
        <v>2125.7624725674082</v>
      </c>
      <c r="D93" s="160">
        <f>IF(RES_hhdet_tes!D93=0,0,RES_hhdet_tes!D93/0.086*1000000/RES_hhdet_num!D93)</f>
        <v>2146.3010807023243</v>
      </c>
      <c r="E93" s="160">
        <f>IF(RES_hhdet_tes!E93=0,0,RES_hhdet_tes!E93/0.086*1000000/RES_hhdet_num!E93)</f>
        <v>2184.5635515774898</v>
      </c>
      <c r="F93" s="160">
        <f>IF(RES_hhdet_tes!F93=0,0,RES_hhdet_tes!F93/0.086*1000000/RES_hhdet_num!F93)</f>
        <v>2217.0874837055053</v>
      </c>
      <c r="G93" s="160">
        <f>IF(RES_hhdet_tes!G93=0,0,RES_hhdet_tes!G93/0.086*1000000/RES_hhdet_num!G93)</f>
        <v>2229.1288678694364</v>
      </c>
      <c r="H93" s="160">
        <f>IF(RES_hhdet_tes!H93=0,0,RES_hhdet_tes!H93/0.086*1000000/RES_hhdet_num!H93)</f>
        <v>2257.2271713186456</v>
      </c>
      <c r="I93" s="160">
        <f>IF(RES_hhdet_tes!I93=0,0,RES_hhdet_tes!I93/0.086*1000000/RES_hhdet_num!I93)</f>
        <v>2254.9772324167106</v>
      </c>
      <c r="J93" s="160">
        <f>IF(RES_hhdet_tes!J93=0,0,RES_hhdet_tes!J93/0.086*1000000/RES_hhdet_num!J93)</f>
        <v>2271.2907917029338</v>
      </c>
      <c r="K93" s="160">
        <f>IF(RES_hhdet_tes!K93=0,0,RES_hhdet_tes!K93/0.086*1000000/RES_hhdet_num!K93)</f>
        <v>2264.2409792016638</v>
      </c>
      <c r="L93" s="160">
        <f>IF(RES_hhdet_tes!L93=0,0,RES_hhdet_tes!L93/0.086*1000000/RES_hhdet_num!L93)</f>
        <v>2268.3734687265132</v>
      </c>
      <c r="M93" s="160">
        <f>IF(RES_hhdet_tes!M93=0,0,RES_hhdet_tes!M93/0.086*1000000/RES_hhdet_num!M93)</f>
        <v>0</v>
      </c>
      <c r="N93" s="160">
        <f>IF(RES_hhdet_tes!N93=0,0,RES_hhdet_tes!N93/0.086*1000000/RES_hhdet_num!N93)</f>
        <v>0</v>
      </c>
      <c r="O93" s="160">
        <f>IF(RES_hhdet_tes!O93=0,0,RES_hhdet_tes!O93/0.086*1000000/RES_hhdet_num!O93)</f>
        <v>2307.3979009808804</v>
      </c>
      <c r="P93" s="160">
        <f>IF(RES_hhdet_tes!P93=0,0,RES_hhdet_tes!P93/0.086*1000000/RES_hhdet_num!P93)</f>
        <v>2297.5475561786852</v>
      </c>
      <c r="Q93" s="160">
        <f>IF(RES_hhdet_tes!Q93=0,0,RES_hhdet_tes!Q93/0.086*1000000/RES_hhdet_num!Q93)</f>
        <v>2272.9504499138843</v>
      </c>
    </row>
    <row r="94" spans="1:17" ht="12" customHeight="1" x14ac:dyDescent="0.25">
      <c r="A94" s="148" t="s">
        <v>57</v>
      </c>
      <c r="B94" s="156">
        <f>IF(RES_hhdet_tes!B94=0,0,RES_hhdet_tes!B94/0.086*1000000/RES_hhdet_num!B93)</f>
        <v>1364.8041385280524</v>
      </c>
      <c r="C94" s="156">
        <f>IF(RES_hhdet_tes!C94=0,0,RES_hhdet_tes!C94/0.086*1000000/RES_hhdet_num!C93)</f>
        <v>1516.3333857359523</v>
      </c>
      <c r="D94" s="156">
        <f>IF(RES_hhdet_tes!D94=0,0,RES_hhdet_tes!D94/0.086*1000000/RES_hhdet_num!D93)</f>
        <v>1408.7237272773857</v>
      </c>
      <c r="E94" s="156">
        <f>IF(RES_hhdet_tes!E94=0,0,RES_hhdet_tes!E94/0.086*1000000/RES_hhdet_num!E93)</f>
        <v>1452.5580761765334</v>
      </c>
      <c r="F94" s="156">
        <f>IF(RES_hhdet_tes!F94=0,0,RES_hhdet_tes!F94/0.086*1000000/RES_hhdet_num!F93)</f>
        <v>1471.5495283681985</v>
      </c>
      <c r="G94" s="156">
        <f>IF(RES_hhdet_tes!G94=0,0,RES_hhdet_tes!G94/0.086*1000000/RES_hhdet_num!G93)</f>
        <v>1477.0154202145077</v>
      </c>
      <c r="H94" s="156">
        <f>IF(RES_hhdet_tes!H94=0,0,RES_hhdet_tes!H94/0.086*1000000/RES_hhdet_num!H93)</f>
        <v>1494.1576989303139</v>
      </c>
      <c r="I94" s="156">
        <f>IF(RES_hhdet_tes!I94=0,0,RES_hhdet_tes!I94/0.086*1000000/RES_hhdet_num!I93)</f>
        <v>1491.0961490587338</v>
      </c>
      <c r="J94" s="156">
        <f>IF(RES_hhdet_tes!J94=0,0,RES_hhdet_tes!J94/0.086*1000000/RES_hhdet_num!J93)</f>
        <v>1499.7058226680833</v>
      </c>
      <c r="K94" s="156">
        <f>IF(RES_hhdet_tes!K94=0,0,RES_hhdet_tes!K94/0.086*1000000/RES_hhdet_num!K93)</f>
        <v>1488.9203987703454</v>
      </c>
      <c r="L94" s="156">
        <f>IF(RES_hhdet_tes!L94=0,0,RES_hhdet_tes!L94/0.086*1000000/RES_hhdet_num!L93)</f>
        <v>1488.9714907663945</v>
      </c>
      <c r="M94" s="156">
        <f>IF(RES_hhdet_tes!M94=0,0,RES_hhdet_tes!M94/0.086*1000000/RES_hhdet_num!M93)</f>
        <v>0</v>
      </c>
      <c r="N94" s="156">
        <f>IF(RES_hhdet_tes!N94=0,0,RES_hhdet_tes!N94/0.086*1000000/RES_hhdet_num!N93)</f>
        <v>0</v>
      </c>
      <c r="O94" s="156">
        <f>IF(RES_hhdet_tes!O94=0,0,RES_hhdet_tes!O94/0.086*1000000/RES_hhdet_num!O93)</f>
        <v>1528.9612378449501</v>
      </c>
      <c r="P94" s="156">
        <f>IF(RES_hhdet_tes!P94=0,0,RES_hhdet_tes!P94/0.086*1000000/RES_hhdet_num!P93)</f>
        <v>1521.3071916368067</v>
      </c>
      <c r="Q94" s="156">
        <f>IF(RES_hhdet_tes!Q94=0,0,RES_hhdet_tes!Q94/0.086*1000000/RES_hhdet_num!Q93)</f>
        <v>1503.664949370379</v>
      </c>
    </row>
    <row r="95" spans="1:17" ht="12" customHeight="1" x14ac:dyDescent="0.25">
      <c r="A95" s="148" t="s">
        <v>59</v>
      </c>
      <c r="B95" s="156">
        <f>IF(RES_hhdet_tes!B95=0,0,RES_hhdet_tes!B95/0.086*1000000/RES_hhdet_num!B93)</f>
        <v>733.95292488415112</v>
      </c>
      <c r="C95" s="156">
        <f>IF(RES_hhdet_tes!C95=0,0,RES_hhdet_tes!C95/0.086*1000000/RES_hhdet_num!C93)</f>
        <v>609.42908683145617</v>
      </c>
      <c r="D95" s="156">
        <f>IF(RES_hhdet_tes!D95=0,0,RES_hhdet_tes!D95/0.086*1000000/RES_hhdet_num!D93)</f>
        <v>737.57735342493845</v>
      </c>
      <c r="E95" s="156">
        <f>IF(RES_hhdet_tes!E95=0,0,RES_hhdet_tes!E95/0.086*1000000/RES_hhdet_num!E93)</f>
        <v>732.00547540095636</v>
      </c>
      <c r="F95" s="156">
        <f>IF(RES_hhdet_tes!F95=0,0,RES_hhdet_tes!F95/0.086*1000000/RES_hhdet_num!F93)</f>
        <v>745.53795533730681</v>
      </c>
      <c r="G95" s="156">
        <f>IF(RES_hhdet_tes!G95=0,0,RES_hhdet_tes!G95/0.086*1000000/RES_hhdet_num!G93)</f>
        <v>752.11344765492856</v>
      </c>
      <c r="H95" s="156">
        <f>IF(RES_hhdet_tes!H95=0,0,RES_hhdet_tes!H95/0.086*1000000/RES_hhdet_num!H93)</f>
        <v>763.06947238833129</v>
      </c>
      <c r="I95" s="156">
        <f>IF(RES_hhdet_tes!I95=0,0,RES_hhdet_tes!I95/0.086*1000000/RES_hhdet_num!I93)</f>
        <v>763.88108335797722</v>
      </c>
      <c r="J95" s="156">
        <f>IF(RES_hhdet_tes!J95=0,0,RES_hhdet_tes!J95/0.086*1000000/RES_hhdet_num!J93)</f>
        <v>771.58496903485047</v>
      </c>
      <c r="K95" s="156">
        <f>IF(RES_hhdet_tes!K95=0,0,RES_hhdet_tes!K95/0.086*1000000/RES_hhdet_num!K93)</f>
        <v>775.32058043131769</v>
      </c>
      <c r="L95" s="156">
        <f>IF(RES_hhdet_tes!L95=0,0,RES_hhdet_tes!L95/0.086*1000000/RES_hhdet_num!L93)</f>
        <v>779.4019779601191</v>
      </c>
      <c r="M95" s="156">
        <f>IF(RES_hhdet_tes!M95=0,0,RES_hhdet_tes!M95/0.086*1000000/RES_hhdet_num!M93)</f>
        <v>0</v>
      </c>
      <c r="N95" s="156">
        <f>IF(RES_hhdet_tes!N95=0,0,RES_hhdet_tes!N95/0.086*1000000/RES_hhdet_num!N93)</f>
        <v>0</v>
      </c>
      <c r="O95" s="156">
        <f>IF(RES_hhdet_tes!O95=0,0,RES_hhdet_tes!O95/0.086*1000000/RES_hhdet_num!O93)</f>
        <v>778.43666313593064</v>
      </c>
      <c r="P95" s="156">
        <f>IF(RES_hhdet_tes!P95=0,0,RES_hhdet_tes!P95/0.086*1000000/RES_hhdet_num!P93)</f>
        <v>776.24036454187831</v>
      </c>
      <c r="Q95" s="156">
        <f>IF(RES_hhdet_tes!Q95=0,0,RES_hhdet_tes!Q95/0.086*1000000/RES_hhdet_num!Q93)</f>
        <v>769.2855005435058</v>
      </c>
    </row>
    <row r="96" spans="1:17" ht="12" customHeight="1" x14ac:dyDescent="0.25">
      <c r="A96" s="163" t="s">
        <v>142</v>
      </c>
      <c r="B96" s="162">
        <f>IF(RES_hhdet_tes!B96=0,0,RES_hhdet_tes!B96/0.086*1000000/RES_hhdet_num!B96)</f>
        <v>2360.3761555726455</v>
      </c>
      <c r="C96" s="162">
        <f>IF(RES_hhdet_tes!C96=0,0,RES_hhdet_tes!C96/0.086*1000000/RES_hhdet_num!C96)</f>
        <v>2412.2304284543034</v>
      </c>
      <c r="D96" s="162">
        <f>IF(RES_hhdet_tes!D96=0,0,RES_hhdet_tes!D96/0.086*1000000/RES_hhdet_num!D96)</f>
        <v>2273.5951278466214</v>
      </c>
      <c r="E96" s="162">
        <f>IF(RES_hhdet_tes!E96=0,0,RES_hhdet_tes!E96/0.086*1000000/RES_hhdet_num!E96)</f>
        <v>2320.9297436295469</v>
      </c>
      <c r="F96" s="162">
        <f>IF(RES_hhdet_tes!F96=0,0,RES_hhdet_tes!F96/0.086*1000000/RES_hhdet_num!F96)</f>
        <v>2413.5912112107508</v>
      </c>
      <c r="G96" s="162">
        <f>IF(RES_hhdet_tes!G96=0,0,RES_hhdet_tes!G96/0.086*1000000/RES_hhdet_num!G96)</f>
        <v>2428.5133241250155</v>
      </c>
      <c r="H96" s="162">
        <f>IF(RES_hhdet_tes!H96=0,0,RES_hhdet_tes!H96/0.086*1000000/RES_hhdet_num!H96)</f>
        <v>2636.6930409221736</v>
      </c>
      <c r="I96" s="162">
        <f>IF(RES_hhdet_tes!I96=0,0,RES_hhdet_tes!I96/0.086*1000000/RES_hhdet_num!I96)</f>
        <v>2569.9743305908319</v>
      </c>
      <c r="J96" s="162">
        <f>IF(RES_hhdet_tes!J96=0,0,RES_hhdet_tes!J96/0.086*1000000/RES_hhdet_num!J96)</f>
        <v>2633.1109582613767</v>
      </c>
      <c r="K96" s="162">
        <f>IF(RES_hhdet_tes!K96=0,0,RES_hhdet_tes!K96/0.086*1000000/RES_hhdet_num!K96)</f>
        <v>2347.8727638838882</v>
      </c>
      <c r="L96" s="162">
        <f>IF(RES_hhdet_tes!L96=0,0,RES_hhdet_tes!L96/0.086*1000000/RES_hhdet_num!L96)</f>
        <v>2509.1148494576551</v>
      </c>
      <c r="M96" s="162">
        <f>IF(RES_hhdet_tes!M96=0,0,RES_hhdet_tes!M96/0.086*1000000/RES_hhdet_num!M96)</f>
        <v>2510.1668861966705</v>
      </c>
      <c r="N96" s="162">
        <f>IF(RES_hhdet_tes!N96=0,0,RES_hhdet_tes!N96/0.086*1000000/RES_hhdet_num!N96)</f>
        <v>2473.5034032617191</v>
      </c>
      <c r="O96" s="162">
        <f>IF(RES_hhdet_tes!O96=0,0,RES_hhdet_tes!O96/0.086*1000000/RES_hhdet_num!O96)</f>
        <v>2678.1608445685506</v>
      </c>
      <c r="P96" s="162">
        <f>IF(RES_hhdet_tes!P96=0,0,RES_hhdet_tes!P96/0.086*1000000/RES_hhdet_num!P96)</f>
        <v>2685.5178940449923</v>
      </c>
      <c r="Q96" s="162">
        <f>IF(RES_hhdet_tes!Q96=0,0,RES_hhdet_tes!Q96/0.086*1000000/RES_hhdet_num!Q96)</f>
        <v>2808.1218203348235</v>
      </c>
    </row>
    <row r="97" spans="1:17" ht="12" customHeight="1" x14ac:dyDescent="0.25">
      <c r="A97" s="161" t="s">
        <v>141</v>
      </c>
      <c r="B97" s="160">
        <f>IF(RES_hhdet_tes!B97=0,0,RES_hhdet_tes!B97/0.086*1000000/RES_hhdet_num!B97)</f>
        <v>2268.1974260065072</v>
      </c>
      <c r="C97" s="160">
        <f>IF(RES_hhdet_tes!C97=0,0,RES_hhdet_tes!C97/0.086*1000000/RES_hhdet_num!C97)</f>
        <v>2322.1126910333928</v>
      </c>
      <c r="D97" s="160">
        <f>IF(RES_hhdet_tes!D97=0,0,RES_hhdet_tes!D97/0.086*1000000/RES_hhdet_num!D97)</f>
        <v>2248.7246519843688</v>
      </c>
      <c r="E97" s="160">
        <f>IF(RES_hhdet_tes!E97=0,0,RES_hhdet_tes!E97/0.086*1000000/RES_hhdet_num!E97)</f>
        <v>2296.9282266583</v>
      </c>
      <c r="F97" s="160">
        <f>IF(RES_hhdet_tes!F97=0,0,RES_hhdet_tes!F97/0.086*1000000/RES_hhdet_num!F97)</f>
        <v>2354.0663858505786</v>
      </c>
      <c r="G97" s="160">
        <f>IF(RES_hhdet_tes!G97=0,0,RES_hhdet_tes!G97/0.086*1000000/RES_hhdet_num!G97)</f>
        <v>2388.8148636205901</v>
      </c>
      <c r="H97" s="160">
        <f>IF(RES_hhdet_tes!H97=0,0,RES_hhdet_tes!H97/0.086*1000000/RES_hhdet_num!H97)</f>
        <v>2528.6782613897981</v>
      </c>
      <c r="I97" s="160">
        <f>IF(RES_hhdet_tes!I97=0,0,RES_hhdet_tes!I97/0.086*1000000/RES_hhdet_num!I97)</f>
        <v>2467.8125969389907</v>
      </c>
      <c r="J97" s="160">
        <f>IF(RES_hhdet_tes!J97=0,0,RES_hhdet_tes!J97/0.086*1000000/RES_hhdet_num!J97)</f>
        <v>2510.2003701463045</v>
      </c>
      <c r="K97" s="160">
        <f>IF(RES_hhdet_tes!K97=0,0,RES_hhdet_tes!K97/0.086*1000000/RES_hhdet_num!K97)</f>
        <v>2331.3016058176845</v>
      </c>
      <c r="L97" s="160">
        <f>IF(RES_hhdet_tes!L97=0,0,RES_hhdet_tes!L97/0.086*1000000/RES_hhdet_num!L97)</f>
        <v>2435.8423502596847</v>
      </c>
      <c r="M97" s="160">
        <f>IF(RES_hhdet_tes!M97=0,0,RES_hhdet_tes!M97/0.086*1000000/RES_hhdet_num!M97)</f>
        <v>2438.0447035572943</v>
      </c>
      <c r="N97" s="160">
        <f>IF(RES_hhdet_tes!N97=0,0,RES_hhdet_tes!N97/0.086*1000000/RES_hhdet_num!N97)</f>
        <v>2414.5133813842372</v>
      </c>
      <c r="O97" s="160">
        <f>IF(RES_hhdet_tes!O97=0,0,RES_hhdet_tes!O97/0.086*1000000/RES_hhdet_num!O97)</f>
        <v>2519.2412121054876</v>
      </c>
      <c r="P97" s="160">
        <f>IF(RES_hhdet_tes!P97=0,0,RES_hhdet_tes!P97/0.086*1000000/RES_hhdet_num!P97)</f>
        <v>2521.8269956711206</v>
      </c>
      <c r="Q97" s="160">
        <f>IF(RES_hhdet_tes!Q97=0,0,RES_hhdet_tes!Q97/0.086*1000000/RES_hhdet_num!Q97)</f>
        <v>2600.7022605177522</v>
      </c>
    </row>
    <row r="98" spans="1:17" ht="12" customHeight="1" x14ac:dyDescent="0.25">
      <c r="A98" s="148" t="s">
        <v>60</v>
      </c>
      <c r="B98" s="156">
        <f>IF(RES_hhdet_tes!B98=0,0,RES_hhdet_tes!B98/0.086*1000000/RES_hhdet_num!B97)</f>
        <v>1534.2445011223563</v>
      </c>
      <c r="C98" s="156">
        <f>IF(RES_hhdet_tes!C98=0,0,RES_hhdet_tes!C98/0.086*1000000/RES_hhdet_num!C97)</f>
        <v>1712.683604201937</v>
      </c>
      <c r="D98" s="156">
        <f>IF(RES_hhdet_tes!D98=0,0,RES_hhdet_tes!D98/0.086*1000000/RES_hhdet_num!D97)</f>
        <v>1511.1472985594314</v>
      </c>
      <c r="E98" s="156">
        <f>IF(RES_hhdet_tes!E98=0,0,RES_hhdet_tes!E98/0.086*1000000/RES_hhdet_num!E97)</f>
        <v>1564.9227512573436</v>
      </c>
      <c r="F98" s="156">
        <f>IF(RES_hhdet_tes!F98=0,0,RES_hhdet_tes!F98/0.086*1000000/RES_hhdet_num!F97)</f>
        <v>1608.5284305132723</v>
      </c>
      <c r="G98" s="156">
        <f>IF(RES_hhdet_tes!G98=0,0,RES_hhdet_tes!G98/0.086*1000000/RES_hhdet_num!G97)</f>
        <v>1636.7014159656612</v>
      </c>
      <c r="H98" s="156">
        <f>IF(RES_hhdet_tes!H98=0,0,RES_hhdet_tes!H98/0.086*1000000/RES_hhdet_num!H97)</f>
        <v>1765.6087890014667</v>
      </c>
      <c r="I98" s="156">
        <f>IF(RES_hhdet_tes!I98=0,0,RES_hhdet_tes!I98/0.086*1000000/RES_hhdet_num!I97)</f>
        <v>1703.9315135810132</v>
      </c>
      <c r="J98" s="156">
        <f>IF(RES_hhdet_tes!J98=0,0,RES_hhdet_tes!J98/0.086*1000000/RES_hhdet_num!J97)</f>
        <v>1738.6154011114534</v>
      </c>
      <c r="K98" s="156">
        <f>IF(RES_hhdet_tes!K98=0,0,RES_hhdet_tes!K98/0.086*1000000/RES_hhdet_num!K97)</f>
        <v>1555.9810253863661</v>
      </c>
      <c r="L98" s="156">
        <f>IF(RES_hhdet_tes!L98=0,0,RES_hhdet_tes!L98/0.086*1000000/RES_hhdet_num!L97)</f>
        <v>1656.4403722995653</v>
      </c>
      <c r="M98" s="156">
        <f>IF(RES_hhdet_tes!M98=0,0,RES_hhdet_tes!M98/0.086*1000000/RES_hhdet_num!M97)</f>
        <v>1659.8909340169153</v>
      </c>
      <c r="N98" s="156">
        <f>IF(RES_hhdet_tes!N98=0,0,RES_hhdet_tes!N98/0.086*1000000/RES_hhdet_num!N97)</f>
        <v>1637.3162185327133</v>
      </c>
      <c r="O98" s="156">
        <f>IF(RES_hhdet_tes!O98=0,0,RES_hhdet_tes!O98/0.086*1000000/RES_hhdet_num!O97)</f>
        <v>1740.8045489695573</v>
      </c>
      <c r="P98" s="156">
        <f>IF(RES_hhdet_tes!P98=0,0,RES_hhdet_tes!P98/0.086*1000000/RES_hhdet_num!P97)</f>
        <v>1745.5866311292423</v>
      </c>
      <c r="Q98" s="156">
        <f>IF(RES_hhdet_tes!Q98=0,0,RES_hhdet_tes!Q98/0.086*1000000/RES_hhdet_num!Q97)</f>
        <v>1831.4167599742468</v>
      </c>
    </row>
    <row r="99" spans="1:17" ht="12" customHeight="1" x14ac:dyDescent="0.25">
      <c r="A99" s="148" t="s">
        <v>59</v>
      </c>
      <c r="B99" s="156">
        <f>IF(RES_hhdet_tes!B99=0,0,RES_hhdet_tes!B99/0.086*1000000/RES_hhdet_num!B97)</f>
        <v>733.952924884151</v>
      </c>
      <c r="C99" s="156">
        <f>IF(RES_hhdet_tes!C99=0,0,RES_hhdet_tes!C99/0.086*1000000/RES_hhdet_num!C97)</f>
        <v>609.42908683145629</v>
      </c>
      <c r="D99" s="156">
        <f>IF(RES_hhdet_tes!D99=0,0,RES_hhdet_tes!D99/0.086*1000000/RES_hhdet_num!D97)</f>
        <v>737.57735342493766</v>
      </c>
      <c r="E99" s="156">
        <f>IF(RES_hhdet_tes!E99=0,0,RES_hhdet_tes!E99/0.086*1000000/RES_hhdet_num!E97)</f>
        <v>732.00547540095613</v>
      </c>
      <c r="F99" s="156">
        <f>IF(RES_hhdet_tes!F99=0,0,RES_hhdet_tes!F99/0.086*1000000/RES_hhdet_num!F97)</f>
        <v>745.53795533730613</v>
      </c>
      <c r="G99" s="156">
        <f>IF(RES_hhdet_tes!G99=0,0,RES_hhdet_tes!G99/0.086*1000000/RES_hhdet_num!G97)</f>
        <v>752.11344765492834</v>
      </c>
      <c r="H99" s="156">
        <f>IF(RES_hhdet_tes!H99=0,0,RES_hhdet_tes!H99/0.086*1000000/RES_hhdet_num!H97)</f>
        <v>763.06947238833118</v>
      </c>
      <c r="I99" s="156">
        <f>IF(RES_hhdet_tes!I99=0,0,RES_hhdet_tes!I99/0.086*1000000/RES_hhdet_num!I97)</f>
        <v>763.88108335797722</v>
      </c>
      <c r="J99" s="156">
        <f>IF(RES_hhdet_tes!J99=0,0,RES_hhdet_tes!J99/0.086*1000000/RES_hhdet_num!J97)</f>
        <v>771.58496903485127</v>
      </c>
      <c r="K99" s="156">
        <f>IF(RES_hhdet_tes!K99=0,0,RES_hhdet_tes!K99/0.086*1000000/RES_hhdet_num!K97)</f>
        <v>775.32058043131815</v>
      </c>
      <c r="L99" s="156">
        <f>IF(RES_hhdet_tes!L99=0,0,RES_hhdet_tes!L99/0.086*1000000/RES_hhdet_num!L97)</f>
        <v>779.40197796011921</v>
      </c>
      <c r="M99" s="156">
        <f>IF(RES_hhdet_tes!M99=0,0,RES_hhdet_tes!M99/0.086*1000000/RES_hhdet_num!M97)</f>
        <v>778.15376954037924</v>
      </c>
      <c r="N99" s="156">
        <f>IF(RES_hhdet_tes!N99=0,0,RES_hhdet_tes!N99/0.086*1000000/RES_hhdet_num!N97)</f>
        <v>777.19716285152447</v>
      </c>
      <c r="O99" s="156">
        <f>IF(RES_hhdet_tes!O99=0,0,RES_hhdet_tes!O99/0.086*1000000/RES_hhdet_num!O97)</f>
        <v>778.43666313593019</v>
      </c>
      <c r="P99" s="156">
        <f>IF(RES_hhdet_tes!P99=0,0,RES_hhdet_tes!P99/0.086*1000000/RES_hhdet_num!P97)</f>
        <v>776.24036454187842</v>
      </c>
      <c r="Q99" s="156">
        <f>IF(RES_hhdet_tes!Q99=0,0,RES_hhdet_tes!Q99/0.086*1000000/RES_hhdet_num!Q97)</f>
        <v>769.28550054350535</v>
      </c>
    </row>
    <row r="100" spans="1:17" ht="12" customHeight="1" x14ac:dyDescent="0.25">
      <c r="A100" s="158" t="s">
        <v>62</v>
      </c>
      <c r="B100" s="157">
        <f>IF(RES_hhdet_tes!B100=0,0,RES_hhdet_tes!B100/0.086*1000000/RES_hhdet_num!B$81)</f>
        <v>638.45939624426433</v>
      </c>
      <c r="C100" s="157">
        <f>IF(RES_hhdet_tes!C100=0,0,RES_hhdet_tes!C100/0.086*1000000/RES_hhdet_num!C$81)</f>
        <v>645.77903799085016</v>
      </c>
      <c r="D100" s="157">
        <f>IF(RES_hhdet_tes!D100=0,0,RES_hhdet_tes!D100/0.086*1000000/RES_hhdet_num!D$81)</f>
        <v>636.75892979295804</v>
      </c>
      <c r="E100" s="157">
        <f>IF(RES_hhdet_tes!E100=0,0,RES_hhdet_tes!E100/0.086*1000000/RES_hhdet_num!E$81)</f>
        <v>657.50111407943882</v>
      </c>
      <c r="F100" s="157">
        <f>IF(RES_hhdet_tes!F100=0,0,RES_hhdet_tes!F100/0.086*1000000/RES_hhdet_num!F$81)</f>
        <v>674.56760934994463</v>
      </c>
      <c r="G100" s="157">
        <f>IF(RES_hhdet_tes!G100=0,0,RES_hhdet_tes!G100/0.086*1000000/RES_hhdet_num!G$81)</f>
        <v>667.19050050583473</v>
      </c>
      <c r="H100" s="157">
        <f>IF(RES_hhdet_tes!H100=0,0,RES_hhdet_tes!H100/0.086*1000000/RES_hhdet_num!H$81)</f>
        <v>675.5890119591877</v>
      </c>
      <c r="I100" s="157">
        <f>IF(RES_hhdet_tes!I100=0,0,RES_hhdet_tes!I100/0.086*1000000/RES_hhdet_num!I$81)</f>
        <v>710.4438681748511</v>
      </c>
      <c r="J100" s="157">
        <f>IF(RES_hhdet_tes!J100=0,0,RES_hhdet_tes!J100/0.086*1000000/RES_hhdet_num!J$81)</f>
        <v>707.8600645894403</v>
      </c>
      <c r="K100" s="157">
        <f>IF(RES_hhdet_tes!K100=0,0,RES_hhdet_tes!K100/0.086*1000000/RES_hhdet_num!K$81)</f>
        <v>696.01943869377146</v>
      </c>
      <c r="L100" s="157">
        <f>IF(RES_hhdet_tes!L100=0,0,RES_hhdet_tes!L100/0.086*1000000/RES_hhdet_num!L$81)</f>
        <v>709.13964358752355</v>
      </c>
      <c r="M100" s="157">
        <f>IF(RES_hhdet_tes!M100=0,0,RES_hhdet_tes!M100/0.086*1000000/RES_hhdet_num!M$81)</f>
        <v>710.52230185857593</v>
      </c>
      <c r="N100" s="157">
        <f>IF(RES_hhdet_tes!N100=0,0,RES_hhdet_tes!N100/0.086*1000000/RES_hhdet_num!N$81)</f>
        <v>724.68030203239505</v>
      </c>
      <c r="O100" s="157">
        <f>IF(RES_hhdet_tes!O100=0,0,RES_hhdet_tes!O100/0.086*1000000/RES_hhdet_num!O$81)</f>
        <v>734.83755165474474</v>
      </c>
      <c r="P100" s="157">
        <f>IF(RES_hhdet_tes!P100=0,0,RES_hhdet_tes!P100/0.086*1000000/RES_hhdet_num!P$81)</f>
        <v>767.86647658059019</v>
      </c>
      <c r="Q100" s="157">
        <f>IF(RES_hhdet_tes!Q100=0,0,RES_hhdet_tes!Q100/0.086*1000000/RES_hhdet_num!Q$81)</f>
        <v>808.33413223793309</v>
      </c>
    </row>
    <row r="101" spans="1:17" ht="12" customHeight="1" x14ac:dyDescent="0.25">
      <c r="A101" s="23" t="s">
        <v>55</v>
      </c>
      <c r="B101" s="156">
        <f>IF(RES_hhdet_tes!B101=0,0,RES_hhdet_tes!B101/0.086*1000000/RES_hhdet_num!B101)</f>
        <v>0</v>
      </c>
      <c r="C101" s="156">
        <f>IF(RES_hhdet_tes!C101=0,0,RES_hhdet_tes!C101/0.086*1000000/RES_hhdet_num!C101)</f>
        <v>0</v>
      </c>
      <c r="D101" s="156">
        <f>IF(RES_hhdet_tes!D101=0,0,RES_hhdet_tes!D101/0.086*1000000/RES_hhdet_num!D101)</f>
        <v>0</v>
      </c>
      <c r="E101" s="156">
        <f>IF(RES_hhdet_tes!E101=0,0,RES_hhdet_tes!E101/0.086*1000000/RES_hhdet_num!E101)</f>
        <v>0</v>
      </c>
      <c r="F101" s="156">
        <f>IF(RES_hhdet_tes!F101=0,0,RES_hhdet_tes!F101/0.086*1000000/RES_hhdet_num!F101)</f>
        <v>0</v>
      </c>
      <c r="G101" s="156">
        <f>IF(RES_hhdet_tes!G101=0,0,RES_hhdet_tes!G101/0.086*1000000/RES_hhdet_num!G101)</f>
        <v>0</v>
      </c>
      <c r="H101" s="156">
        <f>IF(RES_hhdet_tes!H101=0,0,RES_hhdet_tes!H101/0.086*1000000/RES_hhdet_num!H101)</f>
        <v>0</v>
      </c>
      <c r="I101" s="156">
        <f>IF(RES_hhdet_tes!I101=0,0,RES_hhdet_tes!I101/0.086*1000000/RES_hhdet_num!I101)</f>
        <v>0</v>
      </c>
      <c r="J101" s="156">
        <f>IF(RES_hhdet_tes!J101=0,0,RES_hhdet_tes!J101/0.086*1000000/RES_hhdet_num!J101)</f>
        <v>0</v>
      </c>
      <c r="K101" s="156">
        <f>IF(RES_hhdet_tes!K101=0,0,RES_hhdet_tes!K101/0.086*1000000/RES_hhdet_num!K101)</f>
        <v>0</v>
      </c>
      <c r="L101" s="156">
        <f>IF(RES_hhdet_tes!L101=0,0,RES_hhdet_tes!L101/0.086*1000000/RES_hhdet_num!L101)</f>
        <v>0</v>
      </c>
      <c r="M101" s="156">
        <f>IF(RES_hhdet_tes!M101=0,0,RES_hhdet_tes!M101/0.086*1000000/RES_hhdet_num!M101)</f>
        <v>0</v>
      </c>
      <c r="N101" s="156">
        <f>IF(RES_hhdet_tes!N101=0,0,RES_hhdet_tes!N101/0.086*1000000/RES_hhdet_num!N101)</f>
        <v>0</v>
      </c>
      <c r="O101" s="156">
        <f>IF(RES_hhdet_tes!O101=0,0,RES_hhdet_tes!O101/0.086*1000000/RES_hhdet_num!O101)</f>
        <v>0</v>
      </c>
      <c r="P101" s="156">
        <f>IF(RES_hhdet_tes!P101=0,0,RES_hhdet_tes!P101/0.086*1000000/RES_hhdet_num!P101)</f>
        <v>0</v>
      </c>
      <c r="Q101" s="156">
        <f>IF(RES_hhdet_tes!Q101=0,0,RES_hhdet_tes!Q101/0.086*1000000/RES_hhdet_num!Q101)</f>
        <v>0</v>
      </c>
    </row>
    <row r="102" spans="1:17" ht="12" customHeight="1" x14ac:dyDescent="0.25">
      <c r="A102" s="23" t="s">
        <v>57</v>
      </c>
      <c r="B102" s="156">
        <f>IF(RES_hhdet_tes!B102=0,0,RES_hhdet_tes!B102/0.086*1000000/RES_hhdet_num!B102)</f>
        <v>576.27064785645575</v>
      </c>
      <c r="C102" s="156">
        <f>IF(RES_hhdet_tes!C102=0,0,RES_hhdet_tes!C102/0.086*1000000/RES_hhdet_num!C102)</f>
        <v>581.90693474895272</v>
      </c>
      <c r="D102" s="156">
        <f>IF(RES_hhdet_tes!D102=0,0,RES_hhdet_tes!D102/0.086*1000000/RES_hhdet_num!D102)</f>
        <v>599.16597845934598</v>
      </c>
      <c r="E102" s="156">
        <f>IF(RES_hhdet_tes!E102=0,0,RES_hhdet_tes!E102/0.086*1000000/RES_hhdet_num!E102)</f>
        <v>605.14927160887112</v>
      </c>
      <c r="F102" s="156">
        <f>IF(RES_hhdet_tes!F102=0,0,RES_hhdet_tes!F102/0.086*1000000/RES_hhdet_num!F102)</f>
        <v>608.75038575111364</v>
      </c>
      <c r="G102" s="156">
        <f>IF(RES_hhdet_tes!G102=0,0,RES_hhdet_tes!G102/0.086*1000000/RES_hhdet_num!G102)</f>
        <v>612.0574938973125</v>
      </c>
      <c r="H102" s="156">
        <f>IF(RES_hhdet_tes!H102=0,0,RES_hhdet_tes!H102/0.086*1000000/RES_hhdet_num!H102)</f>
        <v>598.50333586360978</v>
      </c>
      <c r="I102" s="156">
        <f>IF(RES_hhdet_tes!I102=0,0,RES_hhdet_tes!I102/0.086*1000000/RES_hhdet_num!I102)</f>
        <v>640.76361297633753</v>
      </c>
      <c r="J102" s="156">
        <f>IF(RES_hhdet_tes!J102=0,0,RES_hhdet_tes!J102/0.086*1000000/RES_hhdet_num!J102)</f>
        <v>632.51080551992868</v>
      </c>
      <c r="K102" s="156">
        <f>IF(RES_hhdet_tes!K102=0,0,RES_hhdet_tes!K102/0.086*1000000/RES_hhdet_num!K102)</f>
        <v>668.69956709504277</v>
      </c>
      <c r="L102" s="156">
        <f>IF(RES_hhdet_tes!L102=0,0,RES_hhdet_tes!L102/0.086*1000000/RES_hhdet_num!L102)</f>
        <v>651.60229770904459</v>
      </c>
      <c r="M102" s="156">
        <f>IF(RES_hhdet_tes!M102=0,0,RES_hhdet_tes!M102/0.086*1000000/RES_hhdet_num!M102)</f>
        <v>654.99555692449769</v>
      </c>
      <c r="N102" s="156">
        <f>IF(RES_hhdet_tes!N102=0,0,RES_hhdet_tes!N102/0.086*1000000/RES_hhdet_num!N102)</f>
        <v>672.7137886576121</v>
      </c>
      <c r="O102" s="156">
        <f>IF(RES_hhdet_tes!O102=0,0,RES_hhdet_tes!O102/0.086*1000000/RES_hhdet_num!O102)</f>
        <v>664.99177819109639</v>
      </c>
      <c r="P102" s="156">
        <f>IF(RES_hhdet_tes!P102=0,0,RES_hhdet_tes!P102/0.086*1000000/RES_hhdet_num!P102)</f>
        <v>683.85441380988766</v>
      </c>
      <c r="Q102" s="156">
        <f>IF(RES_hhdet_tes!Q102=0,0,RES_hhdet_tes!Q102/0.086*1000000/RES_hhdet_num!Q102)</f>
        <v>685.16769887355133</v>
      </c>
    </row>
    <row r="103" spans="1:17" ht="12" customHeight="1" x14ac:dyDescent="0.25">
      <c r="A103" s="29" t="s">
        <v>140</v>
      </c>
      <c r="B103" s="57">
        <f>IF(RES_hhdet_tes!B103=0,0,RES_hhdet_tes!B103/0.086*1000000/RES_hhdet_num!B103)</f>
        <v>647.81534794616346</v>
      </c>
      <c r="C103" s="57">
        <f>IF(RES_hhdet_tes!C103=0,0,RES_hhdet_tes!C103/0.086*1000000/RES_hhdet_num!C103)</f>
        <v>658.53426581992551</v>
      </c>
      <c r="D103" s="57">
        <f>IF(RES_hhdet_tes!D103=0,0,RES_hhdet_tes!D103/0.086*1000000/RES_hhdet_num!D103)</f>
        <v>642.65043026174669</v>
      </c>
      <c r="E103" s="57">
        <f>IF(RES_hhdet_tes!E103=0,0,RES_hhdet_tes!E103/0.086*1000000/RES_hhdet_num!E103)</f>
        <v>665.36681851094045</v>
      </c>
      <c r="F103" s="57">
        <f>IF(RES_hhdet_tes!F103=0,0,RES_hhdet_tes!F103/0.086*1000000/RES_hhdet_num!F103)</f>
        <v>686.68419596779734</v>
      </c>
      <c r="G103" s="57">
        <f>IF(RES_hhdet_tes!G103=0,0,RES_hhdet_tes!G103/0.086*1000000/RES_hhdet_num!G103)</f>
        <v>678.88995231180252</v>
      </c>
      <c r="H103" s="57">
        <f>IF(RES_hhdet_tes!H103=0,0,RES_hhdet_tes!H103/0.086*1000000/RES_hhdet_num!H103)</f>
        <v>699.57586594184647</v>
      </c>
      <c r="I103" s="57">
        <f>IF(RES_hhdet_tes!I103=0,0,RES_hhdet_tes!I103/0.086*1000000/RES_hhdet_num!I103)</f>
        <v>721.74687632792029</v>
      </c>
      <c r="J103" s="57">
        <f>IF(RES_hhdet_tes!J103=0,0,RES_hhdet_tes!J103/0.086*1000000/RES_hhdet_num!J103)</f>
        <v>722.14537191469651</v>
      </c>
      <c r="K103" s="57">
        <f>IF(RES_hhdet_tes!K103=0,0,RES_hhdet_tes!K103/0.086*1000000/RES_hhdet_num!K103)</f>
        <v>697.8148093370196</v>
      </c>
      <c r="L103" s="57">
        <f>IF(RES_hhdet_tes!L103=0,0,RES_hhdet_tes!L103/0.086*1000000/RES_hhdet_num!L103)</f>
        <v>716.84621715797061</v>
      </c>
      <c r="M103" s="57">
        <f>IF(RES_hhdet_tes!M103=0,0,RES_hhdet_tes!M103/0.086*1000000/RES_hhdet_num!M103)</f>
        <v>715.94483554354463</v>
      </c>
      <c r="N103" s="57">
        <f>IF(RES_hhdet_tes!N103=0,0,RES_hhdet_tes!N103/0.086*1000000/RES_hhdet_num!N103)</f>
        <v>726.76587846852169</v>
      </c>
      <c r="O103" s="57">
        <f>IF(RES_hhdet_tes!O103=0,0,RES_hhdet_tes!O103/0.086*1000000/RES_hhdet_num!O103)</f>
        <v>755.79354627153486</v>
      </c>
      <c r="P103" s="57">
        <f>IF(RES_hhdet_tes!P103=0,0,RES_hhdet_tes!P103/0.086*1000000/RES_hhdet_num!P103)</f>
        <v>783.5957604795874</v>
      </c>
      <c r="Q103" s="57">
        <f>IF(RES_hhdet_tes!Q103=0,0,RES_hhdet_tes!Q103/0.086*1000000/RES_hhdet_num!Q103)</f>
        <v>829.78836992552306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IF(RES_hhdet_tes!B107=0,0,RES_hhdet_tes!B107/0.086*1000000/RES_hhdet_num!B$105)</f>
        <v>0</v>
      </c>
      <c r="C107" s="156">
        <f>IF(RES_hhdet_tes!C107=0,0,RES_hhdet_tes!C107/0.086*1000000/RES_hhdet_num!C$105)</f>
        <v>0</v>
      </c>
      <c r="D107" s="156">
        <f>IF(RES_hhdet_tes!D107=0,0,RES_hhdet_tes!D107/0.086*1000000/RES_hhdet_num!D$105)</f>
        <v>0</v>
      </c>
      <c r="E107" s="156">
        <f>IF(RES_hhdet_tes!E107=0,0,RES_hhdet_tes!E107/0.086*1000000/RES_hhdet_num!E$105)</f>
        <v>0</v>
      </c>
      <c r="F107" s="156">
        <f>IF(RES_hhdet_tes!F107=0,0,RES_hhdet_tes!F107/0.086*1000000/RES_hhdet_num!F$105)</f>
        <v>0</v>
      </c>
      <c r="G107" s="156">
        <f>IF(RES_hhdet_tes!G107=0,0,RES_hhdet_tes!G107/0.086*1000000/RES_hhdet_num!G$105)</f>
        <v>0</v>
      </c>
      <c r="H107" s="156">
        <f>IF(RES_hhdet_tes!H107=0,0,RES_hhdet_tes!H107/0.086*1000000/RES_hhdet_num!H$105)</f>
        <v>0</v>
      </c>
      <c r="I107" s="156">
        <f>IF(RES_hhdet_tes!I107=0,0,RES_hhdet_tes!I107/0.086*1000000/RES_hhdet_num!I$105)</f>
        <v>0</v>
      </c>
      <c r="J107" s="156">
        <f>IF(RES_hhdet_tes!J107=0,0,RES_hhdet_tes!J107/0.086*1000000/RES_hhdet_num!J$105)</f>
        <v>0</v>
      </c>
      <c r="K107" s="156">
        <f>IF(RES_hhdet_tes!K107=0,0,RES_hhdet_tes!K107/0.086*1000000/RES_hhdet_num!K$105)</f>
        <v>0</v>
      </c>
      <c r="L107" s="156">
        <f>IF(RES_hhdet_tes!L107=0,0,RES_hhdet_tes!L107/0.086*1000000/RES_hhdet_num!L$105)</f>
        <v>0</v>
      </c>
      <c r="M107" s="156">
        <f>IF(RES_hhdet_tes!M107=0,0,RES_hhdet_tes!M107/0.086*1000000/RES_hhdet_num!M$105)</f>
        <v>0</v>
      </c>
      <c r="N107" s="156">
        <f>IF(RES_hhdet_tes!N107=0,0,RES_hhdet_tes!N107/0.086*1000000/RES_hhdet_num!N$105)</f>
        <v>0</v>
      </c>
      <c r="O107" s="156">
        <f>IF(RES_hhdet_tes!O107=0,0,RES_hhdet_tes!O107/0.086*1000000/RES_hhdet_num!O$105)</f>
        <v>0</v>
      </c>
      <c r="P107" s="156">
        <f>IF(RES_hhdet_tes!P107=0,0,RES_hhdet_tes!P107/0.086*1000000/RES_hhdet_num!P$105)</f>
        <v>0</v>
      </c>
      <c r="Q107" s="156">
        <f>IF(RES_hhdet_tes!Q107=0,0,RES_hhdet_tes!Q107/0.086*1000000/RES_hhdet_num!Q$105)</f>
        <v>0</v>
      </c>
    </row>
    <row r="108" spans="1:17" ht="12" customHeight="1" x14ac:dyDescent="0.25">
      <c r="A108" s="23" t="s">
        <v>60</v>
      </c>
      <c r="B108" s="156">
        <f>IF(RES_hhdet_tes!B108=0,0,RES_hhdet_tes!B108/0.086*1000000/RES_hhdet_num!B$105)</f>
        <v>0</v>
      </c>
      <c r="C108" s="156">
        <f>IF(RES_hhdet_tes!C108=0,0,RES_hhdet_tes!C108/0.086*1000000/RES_hhdet_num!C$105)</f>
        <v>0</v>
      </c>
      <c r="D108" s="156">
        <f>IF(RES_hhdet_tes!D108=0,0,RES_hhdet_tes!D108/0.086*1000000/RES_hhdet_num!D$105)</f>
        <v>0</v>
      </c>
      <c r="E108" s="156">
        <f>IF(RES_hhdet_tes!E108=0,0,RES_hhdet_tes!E108/0.086*1000000/RES_hhdet_num!E$105)</f>
        <v>0</v>
      </c>
      <c r="F108" s="156">
        <f>IF(RES_hhdet_tes!F108=0,0,RES_hhdet_tes!F108/0.086*1000000/RES_hhdet_num!F$105)</f>
        <v>0</v>
      </c>
      <c r="G108" s="156">
        <f>IF(RES_hhdet_tes!G108=0,0,RES_hhdet_tes!G108/0.086*1000000/RES_hhdet_num!G$105)</f>
        <v>0</v>
      </c>
      <c r="H108" s="156">
        <f>IF(RES_hhdet_tes!H108=0,0,RES_hhdet_tes!H108/0.086*1000000/RES_hhdet_num!H$105)</f>
        <v>0</v>
      </c>
      <c r="I108" s="156">
        <f>IF(RES_hhdet_tes!I108=0,0,RES_hhdet_tes!I108/0.086*1000000/RES_hhdet_num!I$105)</f>
        <v>0</v>
      </c>
      <c r="J108" s="156">
        <f>IF(RES_hhdet_tes!J108=0,0,RES_hhdet_tes!J108/0.086*1000000/RES_hhdet_num!J$105)</f>
        <v>0</v>
      </c>
      <c r="K108" s="156">
        <f>IF(RES_hhdet_tes!K108=0,0,RES_hhdet_tes!K108/0.086*1000000/RES_hhdet_num!K$105)</f>
        <v>0</v>
      </c>
      <c r="L108" s="156">
        <f>IF(RES_hhdet_tes!L108=0,0,RES_hhdet_tes!L108/0.086*1000000/RES_hhdet_num!L$105)</f>
        <v>0</v>
      </c>
      <c r="M108" s="156">
        <f>IF(RES_hhdet_tes!M108=0,0,RES_hhdet_tes!M108/0.086*1000000/RES_hhdet_num!M$105)</f>
        <v>0</v>
      </c>
      <c r="N108" s="156">
        <f>IF(RES_hhdet_tes!N108=0,0,RES_hhdet_tes!N108/0.086*1000000/RES_hhdet_num!N$105)</f>
        <v>0</v>
      </c>
      <c r="O108" s="156">
        <f>IF(RES_hhdet_tes!O108=0,0,RES_hhdet_tes!O108/0.086*1000000/RES_hhdet_num!O$105)</f>
        <v>0</v>
      </c>
      <c r="P108" s="156">
        <f>IF(RES_hhdet_tes!P108=0,0,RES_hhdet_tes!P108/0.086*1000000/RES_hhdet_num!P$105)</f>
        <v>0</v>
      </c>
      <c r="Q108" s="156">
        <f>IF(RES_hhdet_tes!Q108=0,0,RES_hhdet_tes!Q108/0.086*1000000/RES_hhdet_num!Q$105)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IF(RES_hhdet_tes!B110=0,0,RES_hhdet_tes!B110/0.086*1000000/RES_hhdet_num!B$105)</f>
        <v>0</v>
      </c>
      <c r="C110" s="156">
        <f>IF(RES_hhdet_tes!C110=0,0,RES_hhdet_tes!C110/0.086*1000000/RES_hhdet_num!C$105)</f>
        <v>0</v>
      </c>
      <c r="D110" s="156">
        <f>IF(RES_hhdet_tes!D110=0,0,RES_hhdet_tes!D110/0.086*1000000/RES_hhdet_num!D$105)</f>
        <v>0</v>
      </c>
      <c r="E110" s="156">
        <f>IF(RES_hhdet_tes!E110=0,0,RES_hhdet_tes!E110/0.086*1000000/RES_hhdet_num!E$105)</f>
        <v>0</v>
      </c>
      <c r="F110" s="156">
        <f>IF(RES_hhdet_tes!F110=0,0,RES_hhdet_tes!F110/0.086*1000000/RES_hhdet_num!F$105)</f>
        <v>0</v>
      </c>
      <c r="G110" s="156">
        <f>IF(RES_hhdet_tes!G110=0,0,RES_hhdet_tes!G110/0.086*1000000/RES_hhdet_num!G$105)</f>
        <v>0</v>
      </c>
      <c r="H110" s="156">
        <f>IF(RES_hhdet_tes!H110=0,0,RES_hhdet_tes!H110/0.086*1000000/RES_hhdet_num!H$105)</f>
        <v>0</v>
      </c>
      <c r="I110" s="156">
        <f>IF(RES_hhdet_tes!I110=0,0,RES_hhdet_tes!I110/0.086*1000000/RES_hhdet_num!I$105)</f>
        <v>0</v>
      </c>
      <c r="J110" s="156">
        <f>IF(RES_hhdet_tes!J110=0,0,RES_hhdet_tes!J110/0.086*1000000/RES_hhdet_num!J$105)</f>
        <v>0</v>
      </c>
      <c r="K110" s="156">
        <f>IF(RES_hhdet_tes!K110=0,0,RES_hhdet_tes!K110/0.086*1000000/RES_hhdet_num!K$105)</f>
        <v>0</v>
      </c>
      <c r="L110" s="156">
        <f>IF(RES_hhdet_tes!L110=0,0,RES_hhdet_tes!L110/0.086*1000000/RES_hhdet_num!L$105)</f>
        <v>0</v>
      </c>
      <c r="M110" s="156">
        <f>IF(RES_hhdet_tes!M110=0,0,RES_hhdet_tes!M110/0.086*1000000/RES_hhdet_num!M$105)</f>
        <v>0</v>
      </c>
      <c r="N110" s="156">
        <f>IF(RES_hhdet_tes!N110=0,0,RES_hhdet_tes!N110/0.086*1000000/RES_hhdet_num!N$105)</f>
        <v>0</v>
      </c>
      <c r="O110" s="156">
        <f>IF(RES_hhdet_tes!O110=0,0,RES_hhdet_tes!O110/0.086*1000000/RES_hhdet_num!O$105)</f>
        <v>0</v>
      </c>
      <c r="P110" s="156">
        <f>IF(RES_hhdet_tes!P110=0,0,RES_hhdet_tes!P110/0.086*1000000/RES_hhdet_num!P$105)</f>
        <v>0</v>
      </c>
      <c r="Q110" s="156">
        <f>IF(RES_hhdet_tes!Q110=0,0,RES_hhdet_tes!Q110/0.086*1000000/RES_hhdet_num!Q$105)</f>
        <v>0</v>
      </c>
    </row>
    <row r="111" spans="1:17" ht="12" customHeight="1" x14ac:dyDescent="0.25">
      <c r="A111" s="158" t="s">
        <v>63</v>
      </c>
      <c r="B111" s="157">
        <f>IF(RES_hhdet_tes!B111=0,0,RES_hhdet_tes!B111/0.086*1000000/RES_hhdet_num!B$105)</f>
        <v>0</v>
      </c>
      <c r="C111" s="157">
        <f>IF(RES_hhdet_tes!C111=0,0,RES_hhdet_tes!C111/0.086*1000000/RES_hhdet_num!C$105)</f>
        <v>0</v>
      </c>
      <c r="D111" s="157">
        <f>IF(RES_hhdet_tes!D111=0,0,RES_hhdet_tes!D111/0.086*1000000/RES_hhdet_num!D$105)</f>
        <v>0</v>
      </c>
      <c r="E111" s="157">
        <f>IF(RES_hhdet_tes!E111=0,0,RES_hhdet_tes!E111/0.086*1000000/RES_hhdet_num!E$105)</f>
        <v>0</v>
      </c>
      <c r="F111" s="157">
        <f>IF(RES_hhdet_tes!F111=0,0,RES_hhdet_tes!F111/0.086*1000000/RES_hhdet_num!F$105)</f>
        <v>0</v>
      </c>
      <c r="G111" s="157">
        <f>IF(RES_hhdet_tes!G111=0,0,RES_hhdet_tes!G111/0.086*1000000/RES_hhdet_num!G$105)</f>
        <v>0</v>
      </c>
      <c r="H111" s="157">
        <f>IF(RES_hhdet_tes!H111=0,0,RES_hhdet_tes!H111/0.086*1000000/RES_hhdet_num!H$105)</f>
        <v>0</v>
      </c>
      <c r="I111" s="157">
        <f>IF(RES_hhdet_tes!I111=0,0,RES_hhdet_tes!I111/0.086*1000000/RES_hhdet_num!I$105)</f>
        <v>0</v>
      </c>
      <c r="J111" s="157">
        <f>IF(RES_hhdet_tes!J111=0,0,RES_hhdet_tes!J111/0.086*1000000/RES_hhdet_num!J$105)</f>
        <v>0</v>
      </c>
      <c r="K111" s="157">
        <f>IF(RES_hhdet_tes!K111=0,0,RES_hhdet_tes!K111/0.086*1000000/RES_hhdet_num!K$105)</f>
        <v>0</v>
      </c>
      <c r="L111" s="157">
        <f>IF(RES_hhdet_tes!L111=0,0,RES_hhdet_tes!L111/0.086*1000000/RES_hhdet_num!L$105)</f>
        <v>0</v>
      </c>
      <c r="M111" s="157">
        <f>IF(RES_hhdet_tes!M111=0,0,RES_hhdet_tes!M111/0.086*1000000/RES_hhdet_num!M$105)</f>
        <v>0</v>
      </c>
      <c r="N111" s="157">
        <f>IF(RES_hhdet_tes!N111=0,0,RES_hhdet_tes!N111/0.086*1000000/RES_hhdet_num!N$105)</f>
        <v>0</v>
      </c>
      <c r="O111" s="157">
        <f>IF(RES_hhdet_tes!O111=0,0,RES_hhdet_tes!O111/0.086*1000000/RES_hhdet_num!O$105)</f>
        <v>0</v>
      </c>
      <c r="P111" s="157">
        <f>IF(RES_hhdet_tes!P111=0,0,RES_hhdet_tes!P111/0.086*1000000/RES_hhdet_num!P$105)</f>
        <v>0</v>
      </c>
      <c r="Q111" s="157">
        <f>IF(RES_hhdet_tes!Q111=0,0,RES_hhdet_tes!Q111/0.086*1000000/RES_hhdet_num!Q$105)</f>
        <v>0</v>
      </c>
    </row>
    <row r="112" spans="1:17" ht="12" customHeight="1" x14ac:dyDescent="0.25">
      <c r="A112" s="167" t="s">
        <v>152</v>
      </c>
      <c r="B112" s="132">
        <f>IF(RES_hhdet_tes!B112=0,0,RES_hhdet_tes!B112/0.086*1000000/RES_hhdet_num!B112)</f>
        <v>0</v>
      </c>
      <c r="C112" s="132">
        <f>IF(RES_hhdet_tes!C112=0,0,RES_hhdet_tes!C112/0.086*1000000/RES_hhdet_num!C112)</f>
        <v>0</v>
      </c>
      <c r="D112" s="132">
        <f>IF(RES_hhdet_tes!D112=0,0,RES_hhdet_tes!D112/0.086*1000000/RES_hhdet_num!D112)</f>
        <v>0</v>
      </c>
      <c r="E112" s="132">
        <f>IF(RES_hhdet_tes!E112=0,0,RES_hhdet_tes!E112/0.086*1000000/RES_hhdet_num!E112)</f>
        <v>0</v>
      </c>
      <c r="F112" s="132">
        <f>IF(RES_hhdet_tes!F112=0,0,RES_hhdet_tes!F112/0.086*1000000/RES_hhdet_num!F112)</f>
        <v>0</v>
      </c>
      <c r="G112" s="132">
        <f>IF(RES_hhdet_tes!G112=0,0,RES_hhdet_tes!G112/0.086*1000000/RES_hhdet_num!G112)</f>
        <v>0</v>
      </c>
      <c r="H112" s="132">
        <f>IF(RES_hhdet_tes!H112=0,0,RES_hhdet_tes!H112/0.086*1000000/RES_hhdet_num!H112)</f>
        <v>0</v>
      </c>
      <c r="I112" s="132">
        <f>IF(RES_hhdet_tes!I112=0,0,RES_hhdet_tes!I112/0.086*1000000/RES_hhdet_num!I112)</f>
        <v>0</v>
      </c>
      <c r="J112" s="132">
        <f>IF(RES_hhdet_tes!J112=0,0,RES_hhdet_tes!J112/0.086*1000000/RES_hhdet_num!J112)</f>
        <v>0</v>
      </c>
      <c r="K112" s="132">
        <f>IF(RES_hhdet_tes!K112=0,0,RES_hhdet_tes!K112/0.086*1000000/RES_hhdet_num!K112)</f>
        <v>0</v>
      </c>
      <c r="L112" s="132">
        <f>IF(RES_hhdet_tes!L112=0,0,RES_hhdet_tes!L112/0.086*1000000/RES_hhdet_num!L112)</f>
        <v>0</v>
      </c>
      <c r="M112" s="132">
        <f>IF(RES_hhdet_tes!M112=0,0,RES_hhdet_tes!M112/0.086*1000000/RES_hhdet_num!M112)</f>
        <v>0</v>
      </c>
      <c r="N112" s="132">
        <f>IF(RES_hhdet_tes!N112=0,0,RES_hhdet_tes!N112/0.086*1000000/RES_hhdet_num!N112)</f>
        <v>0</v>
      </c>
      <c r="O112" s="132">
        <f>IF(RES_hhdet_tes!O112=0,0,RES_hhdet_tes!O112/0.086*1000000/RES_hhdet_num!O112)</f>
        <v>0</v>
      </c>
      <c r="P112" s="132">
        <f>IF(RES_hhdet_tes!P112=0,0,RES_hhdet_tes!P112/0.086*1000000/RES_hhdet_num!P112)</f>
        <v>0</v>
      </c>
      <c r="Q112" s="132">
        <f>IF(RES_hhdet_tes!Q112=0,0,RES_hhdet_tes!Q112/0.086*1000000/RES_hhdet_num!Q112)</f>
        <v>0</v>
      </c>
    </row>
    <row r="113" spans="1:17" ht="12" customHeight="1" x14ac:dyDescent="0.25">
      <c r="A113" s="167" t="s">
        <v>151</v>
      </c>
      <c r="B113" s="132">
        <f>IF(RES_hhdet_tes!B113=0,0,RES_hhdet_tes!B113/0.086*1000000/RES_hhdet_num!B113)</f>
        <v>0</v>
      </c>
      <c r="C113" s="132">
        <f>IF(RES_hhdet_tes!C113=0,0,RES_hhdet_tes!C113/0.086*1000000/RES_hhdet_num!C113)</f>
        <v>0</v>
      </c>
      <c r="D113" s="132">
        <f>IF(RES_hhdet_tes!D113=0,0,RES_hhdet_tes!D113/0.086*1000000/RES_hhdet_num!D113)</f>
        <v>0</v>
      </c>
      <c r="E113" s="132">
        <f>IF(RES_hhdet_tes!E113=0,0,RES_hhdet_tes!E113/0.086*1000000/RES_hhdet_num!E113)</f>
        <v>0</v>
      </c>
      <c r="F113" s="132">
        <f>IF(RES_hhdet_tes!F113=0,0,RES_hhdet_tes!F113/0.086*1000000/RES_hhdet_num!F113)</f>
        <v>0</v>
      </c>
      <c r="G113" s="132">
        <f>IF(RES_hhdet_tes!G113=0,0,RES_hhdet_tes!G113/0.086*1000000/RES_hhdet_num!G113)</f>
        <v>0</v>
      </c>
      <c r="H113" s="132">
        <f>IF(RES_hhdet_tes!H113=0,0,RES_hhdet_tes!H113/0.086*1000000/RES_hhdet_num!H113)</f>
        <v>0</v>
      </c>
      <c r="I113" s="132">
        <f>IF(RES_hhdet_tes!I113=0,0,RES_hhdet_tes!I113/0.086*1000000/RES_hhdet_num!I113)</f>
        <v>0</v>
      </c>
      <c r="J113" s="132">
        <f>IF(RES_hhdet_tes!J113=0,0,RES_hhdet_tes!J113/0.086*1000000/RES_hhdet_num!J113)</f>
        <v>0</v>
      </c>
      <c r="K113" s="132">
        <f>IF(RES_hhdet_tes!K113=0,0,RES_hhdet_tes!K113/0.086*1000000/RES_hhdet_num!K113)</f>
        <v>0</v>
      </c>
      <c r="L113" s="132">
        <f>IF(RES_hhdet_tes!L113=0,0,RES_hhdet_tes!L113/0.086*1000000/RES_hhdet_num!L113)</f>
        <v>0</v>
      </c>
      <c r="M113" s="132">
        <f>IF(RES_hhdet_tes!M113=0,0,RES_hhdet_tes!M113/0.086*1000000/RES_hhdet_num!M113)</f>
        <v>0</v>
      </c>
      <c r="N113" s="132">
        <f>IF(RES_hhdet_tes!N113=0,0,RES_hhdet_tes!N113/0.086*1000000/RES_hhdet_num!N113)</f>
        <v>0</v>
      </c>
      <c r="O113" s="132">
        <f>IF(RES_hhdet_tes!O113=0,0,RES_hhdet_tes!O113/0.086*1000000/RES_hhdet_num!O113)</f>
        <v>0</v>
      </c>
      <c r="P113" s="132">
        <f>IF(RES_hhdet_tes!P113=0,0,RES_hhdet_tes!P113/0.086*1000000/RES_hhdet_num!P113)</f>
        <v>0</v>
      </c>
      <c r="Q113" s="132">
        <f>IF(RES_hhdet_tes!Q113=0,0,RES_hhdet_tes!Q113/0.086*1000000/RES_hhdet_num!Q113)</f>
        <v>0</v>
      </c>
    </row>
    <row r="114" spans="1:17" ht="12" customHeight="1" x14ac:dyDescent="0.25">
      <c r="A114" s="166" t="s">
        <v>79</v>
      </c>
      <c r="B114" s="165">
        <f>IF(RES_hhdet_tes!B114=0,0,RES_hhdet_tes!B114/0.086*1000000/RES_hhdet_num!B113)</f>
        <v>0</v>
      </c>
      <c r="C114" s="165">
        <f>IF(RES_hhdet_tes!C114=0,0,RES_hhdet_tes!C114/0.086*1000000/RES_hhdet_num!C113)</f>
        <v>0</v>
      </c>
      <c r="D114" s="165">
        <f>IF(RES_hhdet_tes!D114=0,0,RES_hhdet_tes!D114/0.086*1000000/RES_hhdet_num!D113)</f>
        <v>0</v>
      </c>
      <c r="E114" s="165">
        <f>IF(RES_hhdet_tes!E114=0,0,RES_hhdet_tes!E114/0.086*1000000/RES_hhdet_num!E113)</f>
        <v>0</v>
      </c>
      <c r="F114" s="165">
        <f>IF(RES_hhdet_tes!F114=0,0,RES_hhdet_tes!F114/0.086*1000000/RES_hhdet_num!F113)</f>
        <v>0</v>
      </c>
      <c r="G114" s="165">
        <f>IF(RES_hhdet_tes!G114=0,0,RES_hhdet_tes!G114/0.086*1000000/RES_hhdet_num!G113)</f>
        <v>0</v>
      </c>
      <c r="H114" s="165">
        <f>IF(RES_hhdet_tes!H114=0,0,RES_hhdet_tes!H114/0.086*1000000/RES_hhdet_num!H113)</f>
        <v>0</v>
      </c>
      <c r="I114" s="165">
        <f>IF(RES_hhdet_tes!I114=0,0,RES_hhdet_tes!I114/0.086*1000000/RES_hhdet_num!I113)</f>
        <v>0</v>
      </c>
      <c r="J114" s="165">
        <f>IF(RES_hhdet_tes!J114=0,0,RES_hhdet_tes!J114/0.086*1000000/RES_hhdet_num!J113)</f>
        <v>0</v>
      </c>
      <c r="K114" s="165">
        <f>IF(RES_hhdet_tes!K114=0,0,RES_hhdet_tes!K114/0.086*1000000/RES_hhdet_num!K113)</f>
        <v>0</v>
      </c>
      <c r="L114" s="165">
        <f>IF(RES_hhdet_tes!L114=0,0,RES_hhdet_tes!L114/0.086*1000000/RES_hhdet_num!L113)</f>
        <v>0</v>
      </c>
      <c r="M114" s="165">
        <f>IF(RES_hhdet_tes!M114=0,0,RES_hhdet_tes!M114/0.086*1000000/RES_hhdet_num!M113)</f>
        <v>0</v>
      </c>
      <c r="N114" s="165">
        <f>IF(RES_hhdet_tes!N114=0,0,RES_hhdet_tes!N114/0.086*1000000/RES_hhdet_num!N113)</f>
        <v>0</v>
      </c>
      <c r="O114" s="165">
        <f>IF(RES_hhdet_tes!O114=0,0,RES_hhdet_tes!O114/0.086*1000000/RES_hhdet_num!O113)</f>
        <v>0</v>
      </c>
      <c r="P114" s="165">
        <f>IF(RES_hhdet_tes!P114=0,0,RES_hhdet_tes!P114/0.086*1000000/RES_hhdet_num!P113)</f>
        <v>0</v>
      </c>
      <c r="Q114" s="165">
        <f>IF(RES_hhdet_tes!Q114=0,0,RES_hhdet_tes!Q114/0.086*1000000/RES_hhdet_num!Q113)</f>
        <v>0</v>
      </c>
    </row>
    <row r="115" spans="1:17" ht="12" customHeight="1" x14ac:dyDescent="0.25">
      <c r="A115" s="147" t="s">
        <v>59</v>
      </c>
      <c r="B115" s="164">
        <f>IF(RES_hhdet_tes!B115=0,0,RES_hhdet_tes!B115/0.086*1000000/RES_hhdet_num!B113)</f>
        <v>0</v>
      </c>
      <c r="C115" s="164">
        <f>IF(RES_hhdet_tes!C115=0,0,RES_hhdet_tes!C115/0.086*1000000/RES_hhdet_num!C113)</f>
        <v>0</v>
      </c>
      <c r="D115" s="164">
        <f>IF(RES_hhdet_tes!D115=0,0,RES_hhdet_tes!D115/0.086*1000000/RES_hhdet_num!D113)</f>
        <v>0</v>
      </c>
      <c r="E115" s="164">
        <f>IF(RES_hhdet_tes!E115=0,0,RES_hhdet_tes!E115/0.086*1000000/RES_hhdet_num!E113)</f>
        <v>0</v>
      </c>
      <c r="F115" s="164">
        <f>IF(RES_hhdet_tes!F115=0,0,RES_hhdet_tes!F115/0.086*1000000/RES_hhdet_num!F113)</f>
        <v>0</v>
      </c>
      <c r="G115" s="164">
        <f>IF(RES_hhdet_tes!G115=0,0,RES_hhdet_tes!G115/0.086*1000000/RES_hhdet_num!G113)</f>
        <v>0</v>
      </c>
      <c r="H115" s="164">
        <f>IF(RES_hhdet_tes!H115=0,0,RES_hhdet_tes!H115/0.086*1000000/RES_hhdet_num!H113)</f>
        <v>0</v>
      </c>
      <c r="I115" s="164">
        <f>IF(RES_hhdet_tes!I115=0,0,RES_hhdet_tes!I115/0.086*1000000/RES_hhdet_num!I113)</f>
        <v>0</v>
      </c>
      <c r="J115" s="164">
        <f>IF(RES_hhdet_tes!J115=0,0,RES_hhdet_tes!J115/0.086*1000000/RES_hhdet_num!J113)</f>
        <v>0</v>
      </c>
      <c r="K115" s="164">
        <f>IF(RES_hhdet_tes!K115=0,0,RES_hhdet_tes!K115/0.086*1000000/RES_hhdet_num!K113)</f>
        <v>0</v>
      </c>
      <c r="L115" s="164">
        <f>IF(RES_hhdet_tes!L115=0,0,RES_hhdet_tes!L115/0.086*1000000/RES_hhdet_num!L113)</f>
        <v>0</v>
      </c>
      <c r="M115" s="164">
        <f>IF(RES_hhdet_tes!M115=0,0,RES_hhdet_tes!M115/0.086*1000000/RES_hhdet_num!M113)</f>
        <v>0</v>
      </c>
      <c r="N115" s="164">
        <f>IF(RES_hhdet_tes!N115=0,0,RES_hhdet_tes!N115/0.086*1000000/RES_hhdet_num!N113)</f>
        <v>0</v>
      </c>
      <c r="O115" s="164">
        <f>IF(RES_hhdet_tes!O115=0,0,RES_hhdet_tes!O115/0.086*1000000/RES_hhdet_num!O113)</f>
        <v>0</v>
      </c>
      <c r="P115" s="164">
        <f>IF(RES_hhdet_tes!P115=0,0,RES_hhdet_tes!P115/0.086*1000000/RES_hhdet_num!P113)</f>
        <v>0</v>
      </c>
      <c r="Q115" s="164">
        <f>IF(RES_hhdet_tes!Q115=0,0,RES_hhdet_tes!Q115/0.086*1000000/RES_hhdet_num!Q113)</f>
        <v>0</v>
      </c>
    </row>
    <row r="116" spans="1:17" ht="12" customHeight="1" x14ac:dyDescent="0.25">
      <c r="A116" s="163" t="s">
        <v>142</v>
      </c>
      <c r="B116" s="162">
        <f>IF(RES_hhdet_tes!B116=0,0,RES_hhdet_tes!B116/0.086*1000000/RES_hhdet_num!B116)</f>
        <v>0</v>
      </c>
      <c r="C116" s="162">
        <f>IF(RES_hhdet_tes!C116=0,0,RES_hhdet_tes!C116/0.086*1000000/RES_hhdet_num!C116)</f>
        <v>0</v>
      </c>
      <c r="D116" s="162">
        <f>IF(RES_hhdet_tes!D116=0,0,RES_hhdet_tes!D116/0.086*1000000/RES_hhdet_num!D116)</f>
        <v>0</v>
      </c>
      <c r="E116" s="162">
        <f>IF(RES_hhdet_tes!E116=0,0,RES_hhdet_tes!E116/0.086*1000000/RES_hhdet_num!E116)</f>
        <v>0</v>
      </c>
      <c r="F116" s="162">
        <f>IF(RES_hhdet_tes!F116=0,0,RES_hhdet_tes!F116/0.086*1000000/RES_hhdet_num!F116)</f>
        <v>0</v>
      </c>
      <c r="G116" s="162">
        <f>IF(RES_hhdet_tes!G116=0,0,RES_hhdet_tes!G116/0.086*1000000/RES_hhdet_num!G116)</f>
        <v>0</v>
      </c>
      <c r="H116" s="162">
        <f>IF(RES_hhdet_tes!H116=0,0,RES_hhdet_tes!H116/0.086*1000000/RES_hhdet_num!H116)</f>
        <v>0</v>
      </c>
      <c r="I116" s="162">
        <f>IF(RES_hhdet_tes!I116=0,0,RES_hhdet_tes!I116/0.086*1000000/RES_hhdet_num!I116)</f>
        <v>0</v>
      </c>
      <c r="J116" s="162">
        <f>IF(RES_hhdet_tes!J116=0,0,RES_hhdet_tes!J116/0.086*1000000/RES_hhdet_num!J116)</f>
        <v>0</v>
      </c>
      <c r="K116" s="162">
        <f>IF(RES_hhdet_tes!K116=0,0,RES_hhdet_tes!K116/0.086*1000000/RES_hhdet_num!K116)</f>
        <v>0</v>
      </c>
      <c r="L116" s="162">
        <f>IF(RES_hhdet_tes!L116=0,0,RES_hhdet_tes!L116/0.086*1000000/RES_hhdet_num!L116)</f>
        <v>0</v>
      </c>
      <c r="M116" s="162">
        <f>IF(RES_hhdet_tes!M116=0,0,RES_hhdet_tes!M116/0.086*1000000/RES_hhdet_num!M116)</f>
        <v>0</v>
      </c>
      <c r="N116" s="162">
        <f>IF(RES_hhdet_tes!N116=0,0,RES_hhdet_tes!N116/0.086*1000000/RES_hhdet_num!N116)</f>
        <v>0</v>
      </c>
      <c r="O116" s="162">
        <f>IF(RES_hhdet_tes!O116=0,0,RES_hhdet_tes!O116/0.086*1000000/RES_hhdet_num!O116)</f>
        <v>0</v>
      </c>
      <c r="P116" s="162">
        <f>IF(RES_hhdet_tes!P116=0,0,RES_hhdet_tes!P116/0.086*1000000/RES_hhdet_num!P116)</f>
        <v>0</v>
      </c>
      <c r="Q116" s="162">
        <f>IF(RES_hhdet_tes!Q116=0,0,RES_hhdet_tes!Q116/0.086*1000000/RES_hhdet_num!Q116)</f>
        <v>0</v>
      </c>
    </row>
    <row r="117" spans="1:17" ht="12" customHeight="1" x14ac:dyDescent="0.25">
      <c r="A117" s="161" t="s">
        <v>141</v>
      </c>
      <c r="B117" s="160">
        <f>IF(RES_hhdet_tes!B117=0,0,RES_hhdet_tes!B117/0.086*1000000/RES_hhdet_num!B117)</f>
        <v>0</v>
      </c>
      <c r="C117" s="160">
        <f>IF(RES_hhdet_tes!C117=0,0,RES_hhdet_tes!C117/0.086*1000000/RES_hhdet_num!C117)</f>
        <v>0</v>
      </c>
      <c r="D117" s="160">
        <f>IF(RES_hhdet_tes!D117=0,0,RES_hhdet_tes!D117/0.086*1000000/RES_hhdet_num!D117)</f>
        <v>0</v>
      </c>
      <c r="E117" s="160">
        <f>IF(RES_hhdet_tes!E117=0,0,RES_hhdet_tes!E117/0.086*1000000/RES_hhdet_num!E117)</f>
        <v>0</v>
      </c>
      <c r="F117" s="160">
        <f>IF(RES_hhdet_tes!F117=0,0,RES_hhdet_tes!F117/0.086*1000000/RES_hhdet_num!F117)</f>
        <v>0</v>
      </c>
      <c r="G117" s="160">
        <f>IF(RES_hhdet_tes!G117=0,0,RES_hhdet_tes!G117/0.086*1000000/RES_hhdet_num!G117)</f>
        <v>0</v>
      </c>
      <c r="H117" s="160">
        <f>IF(RES_hhdet_tes!H117=0,0,RES_hhdet_tes!H117/0.086*1000000/RES_hhdet_num!H117)</f>
        <v>0</v>
      </c>
      <c r="I117" s="160">
        <f>IF(RES_hhdet_tes!I117=0,0,RES_hhdet_tes!I117/0.086*1000000/RES_hhdet_num!I117)</f>
        <v>0</v>
      </c>
      <c r="J117" s="160">
        <f>IF(RES_hhdet_tes!J117=0,0,RES_hhdet_tes!J117/0.086*1000000/RES_hhdet_num!J117)</f>
        <v>0</v>
      </c>
      <c r="K117" s="160">
        <f>IF(RES_hhdet_tes!K117=0,0,RES_hhdet_tes!K117/0.086*1000000/RES_hhdet_num!K117)</f>
        <v>0</v>
      </c>
      <c r="L117" s="160">
        <f>IF(RES_hhdet_tes!L117=0,0,RES_hhdet_tes!L117/0.086*1000000/RES_hhdet_num!L117)</f>
        <v>0</v>
      </c>
      <c r="M117" s="160">
        <f>IF(RES_hhdet_tes!M117=0,0,RES_hhdet_tes!M117/0.086*1000000/RES_hhdet_num!M117)</f>
        <v>0</v>
      </c>
      <c r="N117" s="160">
        <f>IF(RES_hhdet_tes!N117=0,0,RES_hhdet_tes!N117/0.086*1000000/RES_hhdet_num!N117)</f>
        <v>0</v>
      </c>
      <c r="O117" s="160">
        <f>IF(RES_hhdet_tes!O117=0,0,RES_hhdet_tes!O117/0.086*1000000/RES_hhdet_num!O117)</f>
        <v>0</v>
      </c>
      <c r="P117" s="160">
        <f>IF(RES_hhdet_tes!P117=0,0,RES_hhdet_tes!P117/0.086*1000000/RES_hhdet_num!P117)</f>
        <v>0</v>
      </c>
      <c r="Q117" s="160">
        <f>IF(RES_hhdet_tes!Q117=0,0,RES_hhdet_tes!Q117/0.086*1000000/RES_hhdet_num!Q117)</f>
        <v>0</v>
      </c>
    </row>
    <row r="118" spans="1:17" ht="12" customHeight="1" x14ac:dyDescent="0.25">
      <c r="A118" s="148" t="s">
        <v>60</v>
      </c>
      <c r="B118" s="156">
        <f>IF(RES_hhdet_tes!B118=0,0,RES_hhdet_tes!B118/0.086*1000000/RES_hhdet_num!B117)</f>
        <v>0</v>
      </c>
      <c r="C118" s="156">
        <f>IF(RES_hhdet_tes!C118=0,0,RES_hhdet_tes!C118/0.086*1000000/RES_hhdet_num!C117)</f>
        <v>0</v>
      </c>
      <c r="D118" s="156">
        <f>IF(RES_hhdet_tes!D118=0,0,RES_hhdet_tes!D118/0.086*1000000/RES_hhdet_num!D117)</f>
        <v>0</v>
      </c>
      <c r="E118" s="156">
        <f>IF(RES_hhdet_tes!E118=0,0,RES_hhdet_tes!E118/0.086*1000000/RES_hhdet_num!E117)</f>
        <v>0</v>
      </c>
      <c r="F118" s="156">
        <f>IF(RES_hhdet_tes!F118=0,0,RES_hhdet_tes!F118/0.086*1000000/RES_hhdet_num!F117)</f>
        <v>0</v>
      </c>
      <c r="G118" s="156">
        <f>IF(RES_hhdet_tes!G118=0,0,RES_hhdet_tes!G118/0.086*1000000/RES_hhdet_num!G117)</f>
        <v>0</v>
      </c>
      <c r="H118" s="156">
        <f>IF(RES_hhdet_tes!H118=0,0,RES_hhdet_tes!H118/0.086*1000000/RES_hhdet_num!H117)</f>
        <v>0</v>
      </c>
      <c r="I118" s="156">
        <f>IF(RES_hhdet_tes!I118=0,0,RES_hhdet_tes!I118/0.086*1000000/RES_hhdet_num!I117)</f>
        <v>0</v>
      </c>
      <c r="J118" s="156">
        <f>IF(RES_hhdet_tes!J118=0,0,RES_hhdet_tes!J118/0.086*1000000/RES_hhdet_num!J117)</f>
        <v>0</v>
      </c>
      <c r="K118" s="156">
        <f>IF(RES_hhdet_tes!K118=0,0,RES_hhdet_tes!K118/0.086*1000000/RES_hhdet_num!K117)</f>
        <v>0</v>
      </c>
      <c r="L118" s="156">
        <f>IF(RES_hhdet_tes!L118=0,0,RES_hhdet_tes!L118/0.086*1000000/RES_hhdet_num!L117)</f>
        <v>0</v>
      </c>
      <c r="M118" s="156">
        <f>IF(RES_hhdet_tes!M118=0,0,RES_hhdet_tes!M118/0.086*1000000/RES_hhdet_num!M117)</f>
        <v>0</v>
      </c>
      <c r="N118" s="156">
        <f>IF(RES_hhdet_tes!N118=0,0,RES_hhdet_tes!N118/0.086*1000000/RES_hhdet_num!N117)</f>
        <v>0</v>
      </c>
      <c r="O118" s="156">
        <f>IF(RES_hhdet_tes!O118=0,0,RES_hhdet_tes!O118/0.086*1000000/RES_hhdet_num!O117)</f>
        <v>0</v>
      </c>
      <c r="P118" s="156">
        <f>IF(RES_hhdet_tes!P118=0,0,RES_hhdet_tes!P118/0.086*1000000/RES_hhdet_num!P117)</f>
        <v>0</v>
      </c>
      <c r="Q118" s="156">
        <f>IF(RES_hhdet_tes!Q118=0,0,RES_hhdet_tes!Q118/0.086*1000000/RES_hhdet_num!Q117)</f>
        <v>0</v>
      </c>
    </row>
    <row r="119" spans="1:17" ht="12" customHeight="1" x14ac:dyDescent="0.25">
      <c r="A119" s="148" t="s">
        <v>59</v>
      </c>
      <c r="B119" s="156">
        <f>IF(RES_hhdet_tes!B119=0,0,RES_hhdet_tes!B119/0.086*1000000/RES_hhdet_num!B117)</f>
        <v>0</v>
      </c>
      <c r="C119" s="156">
        <f>IF(RES_hhdet_tes!C119=0,0,RES_hhdet_tes!C119/0.086*1000000/RES_hhdet_num!C117)</f>
        <v>0</v>
      </c>
      <c r="D119" s="156">
        <f>IF(RES_hhdet_tes!D119=0,0,RES_hhdet_tes!D119/0.086*1000000/RES_hhdet_num!D117)</f>
        <v>0</v>
      </c>
      <c r="E119" s="156">
        <f>IF(RES_hhdet_tes!E119=0,0,RES_hhdet_tes!E119/0.086*1000000/RES_hhdet_num!E117)</f>
        <v>0</v>
      </c>
      <c r="F119" s="156">
        <f>IF(RES_hhdet_tes!F119=0,0,RES_hhdet_tes!F119/0.086*1000000/RES_hhdet_num!F117)</f>
        <v>0</v>
      </c>
      <c r="G119" s="156">
        <f>IF(RES_hhdet_tes!G119=0,0,RES_hhdet_tes!G119/0.086*1000000/RES_hhdet_num!G117)</f>
        <v>0</v>
      </c>
      <c r="H119" s="156">
        <f>IF(RES_hhdet_tes!H119=0,0,RES_hhdet_tes!H119/0.086*1000000/RES_hhdet_num!H117)</f>
        <v>0</v>
      </c>
      <c r="I119" s="156">
        <f>IF(RES_hhdet_tes!I119=0,0,RES_hhdet_tes!I119/0.086*1000000/RES_hhdet_num!I117)</f>
        <v>0</v>
      </c>
      <c r="J119" s="156">
        <f>IF(RES_hhdet_tes!J119=0,0,RES_hhdet_tes!J119/0.086*1000000/RES_hhdet_num!J117)</f>
        <v>0</v>
      </c>
      <c r="K119" s="156">
        <f>IF(RES_hhdet_tes!K119=0,0,RES_hhdet_tes!K119/0.086*1000000/RES_hhdet_num!K117)</f>
        <v>0</v>
      </c>
      <c r="L119" s="156">
        <f>IF(RES_hhdet_tes!L119=0,0,RES_hhdet_tes!L119/0.086*1000000/RES_hhdet_num!L117)</f>
        <v>0</v>
      </c>
      <c r="M119" s="156">
        <f>IF(RES_hhdet_tes!M119=0,0,RES_hhdet_tes!M119/0.086*1000000/RES_hhdet_num!M117)</f>
        <v>0</v>
      </c>
      <c r="N119" s="156">
        <f>IF(RES_hhdet_tes!N119=0,0,RES_hhdet_tes!N119/0.086*1000000/RES_hhdet_num!N117)</f>
        <v>0</v>
      </c>
      <c r="O119" s="156">
        <f>IF(RES_hhdet_tes!O119=0,0,RES_hhdet_tes!O119/0.086*1000000/RES_hhdet_num!O117)</f>
        <v>0</v>
      </c>
      <c r="P119" s="156">
        <f>IF(RES_hhdet_tes!P119=0,0,RES_hhdet_tes!P119/0.086*1000000/RES_hhdet_num!P117)</f>
        <v>0</v>
      </c>
      <c r="Q119" s="156">
        <f>IF(RES_hhdet_tes!Q119=0,0,RES_hhdet_tes!Q119/0.086*1000000/RES_hhdet_num!Q117)</f>
        <v>0</v>
      </c>
    </row>
    <row r="120" spans="1:17" ht="12" customHeight="1" x14ac:dyDescent="0.25">
      <c r="A120" s="158" t="s">
        <v>62</v>
      </c>
      <c r="B120" s="157">
        <f>IF(RES_hhdet_tes!B120=0,0,RES_hhdet_tes!B120/0.086*1000000/RES_hhdet_num!B$105)</f>
        <v>0</v>
      </c>
      <c r="C120" s="157">
        <f>IF(RES_hhdet_tes!C120=0,0,RES_hhdet_tes!C120/0.086*1000000/RES_hhdet_num!C$105)</f>
        <v>0</v>
      </c>
      <c r="D120" s="157">
        <f>IF(RES_hhdet_tes!D120=0,0,RES_hhdet_tes!D120/0.086*1000000/RES_hhdet_num!D$105)</f>
        <v>0</v>
      </c>
      <c r="E120" s="157">
        <f>IF(RES_hhdet_tes!E120=0,0,RES_hhdet_tes!E120/0.086*1000000/RES_hhdet_num!E$105)</f>
        <v>0</v>
      </c>
      <c r="F120" s="157">
        <f>IF(RES_hhdet_tes!F120=0,0,RES_hhdet_tes!F120/0.086*1000000/RES_hhdet_num!F$105)</f>
        <v>0</v>
      </c>
      <c r="G120" s="157">
        <f>IF(RES_hhdet_tes!G120=0,0,RES_hhdet_tes!G120/0.086*1000000/RES_hhdet_num!G$105)</f>
        <v>0</v>
      </c>
      <c r="H120" s="157">
        <f>IF(RES_hhdet_tes!H120=0,0,RES_hhdet_tes!H120/0.086*1000000/RES_hhdet_num!H$105)</f>
        <v>0</v>
      </c>
      <c r="I120" s="157">
        <f>IF(RES_hhdet_tes!I120=0,0,RES_hhdet_tes!I120/0.086*1000000/RES_hhdet_num!I$105)</f>
        <v>0</v>
      </c>
      <c r="J120" s="157">
        <f>IF(RES_hhdet_tes!J120=0,0,RES_hhdet_tes!J120/0.086*1000000/RES_hhdet_num!J$105)</f>
        <v>0</v>
      </c>
      <c r="K120" s="157">
        <f>IF(RES_hhdet_tes!K120=0,0,RES_hhdet_tes!K120/0.086*1000000/RES_hhdet_num!K$105)</f>
        <v>0</v>
      </c>
      <c r="L120" s="157">
        <f>IF(RES_hhdet_tes!L120=0,0,RES_hhdet_tes!L120/0.086*1000000/RES_hhdet_num!L$105)</f>
        <v>0</v>
      </c>
      <c r="M120" s="157">
        <f>IF(RES_hhdet_tes!M120=0,0,RES_hhdet_tes!M120/0.086*1000000/RES_hhdet_num!M$105)</f>
        <v>0</v>
      </c>
      <c r="N120" s="157">
        <f>IF(RES_hhdet_tes!N120=0,0,RES_hhdet_tes!N120/0.086*1000000/RES_hhdet_num!N$105)</f>
        <v>0</v>
      </c>
      <c r="O120" s="157">
        <f>IF(RES_hhdet_tes!O120=0,0,RES_hhdet_tes!O120/0.086*1000000/RES_hhdet_num!O$105)</f>
        <v>0</v>
      </c>
      <c r="P120" s="157">
        <f>IF(RES_hhdet_tes!P120=0,0,RES_hhdet_tes!P120/0.086*1000000/RES_hhdet_num!P$105)</f>
        <v>0</v>
      </c>
      <c r="Q120" s="157">
        <f>IF(RES_hhdet_tes!Q120=0,0,RES_hhdet_tes!Q120/0.086*1000000/RES_hhdet_num!Q$105)</f>
        <v>0</v>
      </c>
    </row>
    <row r="121" spans="1:17" ht="12" customHeight="1" x14ac:dyDescent="0.25">
      <c r="A121" s="23" t="s">
        <v>57</v>
      </c>
      <c r="B121" s="156">
        <f>IF(RES_hhdet_tes!B121=0,0,RES_hhdet_tes!B121/0.086*1000000/RES_hhdet_num!B121)</f>
        <v>0</v>
      </c>
      <c r="C121" s="156">
        <f>IF(RES_hhdet_tes!C121=0,0,RES_hhdet_tes!C121/0.086*1000000/RES_hhdet_num!C121)</f>
        <v>0</v>
      </c>
      <c r="D121" s="156">
        <f>IF(RES_hhdet_tes!D121=0,0,RES_hhdet_tes!D121/0.086*1000000/RES_hhdet_num!D121)</f>
        <v>0</v>
      </c>
      <c r="E121" s="156">
        <f>IF(RES_hhdet_tes!E121=0,0,RES_hhdet_tes!E121/0.086*1000000/RES_hhdet_num!E121)</f>
        <v>0</v>
      </c>
      <c r="F121" s="156">
        <f>IF(RES_hhdet_tes!F121=0,0,RES_hhdet_tes!F121/0.086*1000000/RES_hhdet_num!F121)</f>
        <v>0</v>
      </c>
      <c r="G121" s="156">
        <f>IF(RES_hhdet_tes!G121=0,0,RES_hhdet_tes!G121/0.086*1000000/RES_hhdet_num!G121)</f>
        <v>0</v>
      </c>
      <c r="H121" s="156">
        <f>IF(RES_hhdet_tes!H121=0,0,RES_hhdet_tes!H121/0.086*1000000/RES_hhdet_num!H121)</f>
        <v>0</v>
      </c>
      <c r="I121" s="156">
        <f>IF(RES_hhdet_tes!I121=0,0,RES_hhdet_tes!I121/0.086*1000000/RES_hhdet_num!I121)</f>
        <v>0</v>
      </c>
      <c r="J121" s="156">
        <f>IF(RES_hhdet_tes!J121=0,0,RES_hhdet_tes!J121/0.086*1000000/RES_hhdet_num!J121)</f>
        <v>0</v>
      </c>
      <c r="K121" s="156">
        <f>IF(RES_hhdet_tes!K121=0,0,RES_hhdet_tes!K121/0.086*1000000/RES_hhdet_num!K121)</f>
        <v>0</v>
      </c>
      <c r="L121" s="156">
        <f>IF(RES_hhdet_tes!L121=0,0,RES_hhdet_tes!L121/0.086*1000000/RES_hhdet_num!L121)</f>
        <v>0</v>
      </c>
      <c r="M121" s="156">
        <f>IF(RES_hhdet_tes!M121=0,0,RES_hhdet_tes!M121/0.086*1000000/RES_hhdet_num!M121)</f>
        <v>0</v>
      </c>
      <c r="N121" s="156">
        <f>IF(RES_hhdet_tes!N121=0,0,RES_hhdet_tes!N121/0.086*1000000/RES_hhdet_num!N121)</f>
        <v>0</v>
      </c>
      <c r="O121" s="156">
        <f>IF(RES_hhdet_tes!O121=0,0,RES_hhdet_tes!O121/0.086*1000000/RES_hhdet_num!O121)</f>
        <v>0</v>
      </c>
      <c r="P121" s="156">
        <f>IF(RES_hhdet_tes!P121=0,0,RES_hhdet_tes!P121/0.086*1000000/RES_hhdet_num!P121)</f>
        <v>0</v>
      </c>
      <c r="Q121" s="156">
        <f>IF(RES_hhdet_tes!Q121=0,0,RES_hhdet_tes!Q121/0.086*1000000/RES_hhdet_num!Q121)</f>
        <v>0</v>
      </c>
    </row>
    <row r="122" spans="1:17" ht="12" customHeight="1" x14ac:dyDescent="0.25">
      <c r="A122" s="29" t="s">
        <v>140</v>
      </c>
      <c r="B122" s="57">
        <f>IF(RES_hhdet_tes!B122=0,0,RES_hhdet_tes!B122/0.086*1000000/RES_hhdet_num!B122)</f>
        <v>0</v>
      </c>
      <c r="C122" s="57">
        <f>IF(RES_hhdet_tes!C122=0,0,RES_hhdet_tes!C122/0.086*1000000/RES_hhdet_num!C122)</f>
        <v>0</v>
      </c>
      <c r="D122" s="57">
        <f>IF(RES_hhdet_tes!D122=0,0,RES_hhdet_tes!D122/0.086*1000000/RES_hhdet_num!D122)</f>
        <v>0</v>
      </c>
      <c r="E122" s="57">
        <f>IF(RES_hhdet_tes!E122=0,0,RES_hhdet_tes!E122/0.086*1000000/RES_hhdet_num!E122)</f>
        <v>0</v>
      </c>
      <c r="F122" s="57">
        <f>IF(RES_hhdet_tes!F122=0,0,RES_hhdet_tes!F122/0.086*1000000/RES_hhdet_num!F122)</f>
        <v>0</v>
      </c>
      <c r="G122" s="57">
        <f>IF(RES_hhdet_tes!G122=0,0,RES_hhdet_tes!G122/0.086*1000000/RES_hhdet_num!G122)</f>
        <v>0</v>
      </c>
      <c r="H122" s="57">
        <f>IF(RES_hhdet_tes!H122=0,0,RES_hhdet_tes!H122/0.086*1000000/RES_hhdet_num!H122)</f>
        <v>0</v>
      </c>
      <c r="I122" s="57">
        <f>IF(RES_hhdet_tes!I122=0,0,RES_hhdet_tes!I122/0.086*1000000/RES_hhdet_num!I122)</f>
        <v>0</v>
      </c>
      <c r="J122" s="57">
        <f>IF(RES_hhdet_tes!J122=0,0,RES_hhdet_tes!J122/0.086*1000000/RES_hhdet_num!J122)</f>
        <v>0</v>
      </c>
      <c r="K122" s="57">
        <f>IF(RES_hhdet_tes!K122=0,0,RES_hhdet_tes!K122/0.086*1000000/RES_hhdet_num!K122)</f>
        <v>0</v>
      </c>
      <c r="L122" s="57">
        <f>IF(RES_hhdet_tes!L122=0,0,RES_hhdet_tes!L122/0.086*1000000/RES_hhdet_num!L122)</f>
        <v>0</v>
      </c>
      <c r="M122" s="57">
        <f>IF(RES_hhdet_tes!M122=0,0,RES_hhdet_tes!M122/0.086*1000000/RES_hhdet_num!M122)</f>
        <v>0</v>
      </c>
      <c r="N122" s="57">
        <f>IF(RES_hhdet_tes!N122=0,0,RES_hhdet_tes!N122/0.086*1000000/RES_hhdet_num!N122)</f>
        <v>0</v>
      </c>
      <c r="O122" s="57">
        <f>IF(RES_hhdet_tes!O122=0,0,RES_hhdet_tes!O122/0.086*1000000/RES_hhdet_num!O122)</f>
        <v>0</v>
      </c>
      <c r="P122" s="57">
        <f>IF(RES_hhdet_tes!P122=0,0,RES_hhdet_tes!P122/0.086*1000000/RES_hhdet_num!P122)</f>
        <v>0</v>
      </c>
      <c r="Q122" s="57">
        <f>IF(RES_hhdet_tes!Q122=0,0,RES_hhdet_tes!Q122/0.086*1000000/RES_hhdet_num!Q122)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8">SUM(C125,C128,C130,C139)</f>
        <v>0</v>
      </c>
      <c r="D124" s="168">
        <f t="shared" si="18"/>
        <v>0</v>
      </c>
      <c r="E124" s="168">
        <f t="shared" si="18"/>
        <v>0</v>
      </c>
      <c r="F124" s="168">
        <f t="shared" si="18"/>
        <v>0</v>
      </c>
      <c r="G124" s="168">
        <f t="shared" si="18"/>
        <v>0</v>
      </c>
      <c r="H124" s="168">
        <f t="shared" si="18"/>
        <v>0</v>
      </c>
      <c r="I124" s="168">
        <f t="shared" si="18"/>
        <v>0</v>
      </c>
      <c r="J124" s="168">
        <f t="shared" si="18"/>
        <v>0</v>
      </c>
      <c r="K124" s="168">
        <f t="shared" si="18"/>
        <v>0</v>
      </c>
      <c r="L124" s="168">
        <f t="shared" si="18"/>
        <v>0</v>
      </c>
      <c r="M124" s="168">
        <f t="shared" si="18"/>
        <v>0</v>
      </c>
      <c r="N124" s="168">
        <f t="shared" si="18"/>
        <v>0</v>
      </c>
      <c r="O124" s="168">
        <f t="shared" si="18"/>
        <v>0</v>
      </c>
      <c r="P124" s="168">
        <f t="shared" si="18"/>
        <v>0</v>
      </c>
      <c r="Q124" s="168">
        <f t="shared" si="18"/>
        <v>0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IF(RES_hhdet_tes!B126=0,0,RES_hhdet_tes!B126/0.086*1000000/RES_hhdet_num!B$124)</f>
        <v>0</v>
      </c>
      <c r="C126" s="156">
        <f>IF(RES_hhdet_tes!C126=0,0,RES_hhdet_tes!C126/0.086*1000000/RES_hhdet_num!C$124)</f>
        <v>0</v>
      </c>
      <c r="D126" s="156">
        <f>IF(RES_hhdet_tes!D126=0,0,RES_hhdet_tes!D126/0.086*1000000/RES_hhdet_num!D$124)</f>
        <v>0</v>
      </c>
      <c r="E126" s="156">
        <f>IF(RES_hhdet_tes!E126=0,0,RES_hhdet_tes!E126/0.086*1000000/RES_hhdet_num!E$124)</f>
        <v>0</v>
      </c>
      <c r="F126" s="156">
        <f>IF(RES_hhdet_tes!F126=0,0,RES_hhdet_tes!F126/0.086*1000000/RES_hhdet_num!F$124)</f>
        <v>0</v>
      </c>
      <c r="G126" s="156">
        <f>IF(RES_hhdet_tes!G126=0,0,RES_hhdet_tes!G126/0.086*1000000/RES_hhdet_num!G$124)</f>
        <v>0</v>
      </c>
      <c r="H126" s="156">
        <f>IF(RES_hhdet_tes!H126=0,0,RES_hhdet_tes!H126/0.086*1000000/RES_hhdet_num!H$124)</f>
        <v>0</v>
      </c>
      <c r="I126" s="156">
        <f>IF(RES_hhdet_tes!I126=0,0,RES_hhdet_tes!I126/0.086*1000000/RES_hhdet_num!I$124)</f>
        <v>0</v>
      </c>
      <c r="J126" s="156">
        <f>IF(RES_hhdet_tes!J126=0,0,RES_hhdet_tes!J126/0.086*1000000/RES_hhdet_num!J$124)</f>
        <v>0</v>
      </c>
      <c r="K126" s="156">
        <f>IF(RES_hhdet_tes!K126=0,0,RES_hhdet_tes!K126/0.086*1000000/RES_hhdet_num!K$124)</f>
        <v>0</v>
      </c>
      <c r="L126" s="156">
        <f>IF(RES_hhdet_tes!L126=0,0,RES_hhdet_tes!L126/0.086*1000000/RES_hhdet_num!L$124)</f>
        <v>0</v>
      </c>
      <c r="M126" s="156">
        <f>IF(RES_hhdet_tes!M126=0,0,RES_hhdet_tes!M126/0.086*1000000/RES_hhdet_num!M$124)</f>
        <v>0</v>
      </c>
      <c r="N126" s="156">
        <f>IF(RES_hhdet_tes!N126=0,0,RES_hhdet_tes!N126/0.086*1000000/RES_hhdet_num!N$124)</f>
        <v>0</v>
      </c>
      <c r="O126" s="156">
        <f>IF(RES_hhdet_tes!O126=0,0,RES_hhdet_tes!O126/0.086*1000000/RES_hhdet_num!O$124)</f>
        <v>0</v>
      </c>
      <c r="P126" s="156">
        <f>IF(RES_hhdet_tes!P126=0,0,RES_hhdet_tes!P126/0.086*1000000/RES_hhdet_num!P$124)</f>
        <v>0</v>
      </c>
      <c r="Q126" s="156">
        <f>IF(RES_hhdet_tes!Q126=0,0,RES_hhdet_tes!Q126/0.086*1000000/RES_hhdet_num!Q$124)</f>
        <v>0</v>
      </c>
    </row>
    <row r="127" spans="1:17" ht="12" customHeight="1" x14ac:dyDescent="0.25">
      <c r="A127" s="23" t="s">
        <v>60</v>
      </c>
      <c r="B127" s="156">
        <f>IF(RES_hhdet_tes!B127=0,0,RES_hhdet_tes!B127/0.086*1000000/RES_hhdet_num!B$124)</f>
        <v>0</v>
      </c>
      <c r="C127" s="156">
        <f>IF(RES_hhdet_tes!C127=0,0,RES_hhdet_tes!C127/0.086*1000000/RES_hhdet_num!C$124)</f>
        <v>0</v>
      </c>
      <c r="D127" s="156">
        <f>IF(RES_hhdet_tes!D127=0,0,RES_hhdet_tes!D127/0.086*1000000/RES_hhdet_num!D$124)</f>
        <v>0</v>
      </c>
      <c r="E127" s="156">
        <f>IF(RES_hhdet_tes!E127=0,0,RES_hhdet_tes!E127/0.086*1000000/RES_hhdet_num!E$124)</f>
        <v>0</v>
      </c>
      <c r="F127" s="156">
        <f>IF(RES_hhdet_tes!F127=0,0,RES_hhdet_tes!F127/0.086*1000000/RES_hhdet_num!F$124)</f>
        <v>0</v>
      </c>
      <c r="G127" s="156">
        <f>IF(RES_hhdet_tes!G127=0,0,RES_hhdet_tes!G127/0.086*1000000/RES_hhdet_num!G$124)</f>
        <v>0</v>
      </c>
      <c r="H127" s="156">
        <f>IF(RES_hhdet_tes!H127=0,0,RES_hhdet_tes!H127/0.086*1000000/RES_hhdet_num!H$124)</f>
        <v>0</v>
      </c>
      <c r="I127" s="156">
        <f>IF(RES_hhdet_tes!I127=0,0,RES_hhdet_tes!I127/0.086*1000000/RES_hhdet_num!I$124)</f>
        <v>0</v>
      </c>
      <c r="J127" s="156">
        <f>IF(RES_hhdet_tes!J127=0,0,RES_hhdet_tes!J127/0.086*1000000/RES_hhdet_num!J$124)</f>
        <v>0</v>
      </c>
      <c r="K127" s="156">
        <f>IF(RES_hhdet_tes!K127=0,0,RES_hhdet_tes!K127/0.086*1000000/RES_hhdet_num!K$124)</f>
        <v>0</v>
      </c>
      <c r="L127" s="156">
        <f>IF(RES_hhdet_tes!L127=0,0,RES_hhdet_tes!L127/0.086*1000000/RES_hhdet_num!L$124)</f>
        <v>0</v>
      </c>
      <c r="M127" s="156">
        <f>IF(RES_hhdet_tes!M127=0,0,RES_hhdet_tes!M127/0.086*1000000/RES_hhdet_num!M$124)</f>
        <v>0</v>
      </c>
      <c r="N127" s="156">
        <f>IF(RES_hhdet_tes!N127=0,0,RES_hhdet_tes!N127/0.086*1000000/RES_hhdet_num!N$124)</f>
        <v>0</v>
      </c>
      <c r="O127" s="156">
        <f>IF(RES_hhdet_tes!O127=0,0,RES_hhdet_tes!O127/0.086*1000000/RES_hhdet_num!O$124)</f>
        <v>0</v>
      </c>
      <c r="P127" s="156">
        <f>IF(RES_hhdet_tes!P127=0,0,RES_hhdet_tes!P127/0.086*1000000/RES_hhdet_num!P$124)</f>
        <v>0</v>
      </c>
      <c r="Q127" s="156">
        <f>IF(RES_hhdet_tes!Q127=0,0,RES_hhdet_tes!Q127/0.086*1000000/RES_hhdet_num!Q$124)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IF(RES_hhdet_tes!B129=0,0,RES_hhdet_tes!B129/0.086*1000000/RES_hhdet_num!B$124)</f>
        <v>0</v>
      </c>
      <c r="C129" s="156">
        <f>IF(RES_hhdet_tes!C129=0,0,RES_hhdet_tes!C129/0.086*1000000/RES_hhdet_num!C$124)</f>
        <v>0</v>
      </c>
      <c r="D129" s="156">
        <f>IF(RES_hhdet_tes!D129=0,0,RES_hhdet_tes!D129/0.086*1000000/RES_hhdet_num!D$124)</f>
        <v>0</v>
      </c>
      <c r="E129" s="156">
        <f>IF(RES_hhdet_tes!E129=0,0,RES_hhdet_tes!E129/0.086*1000000/RES_hhdet_num!E$124)</f>
        <v>0</v>
      </c>
      <c r="F129" s="156">
        <f>IF(RES_hhdet_tes!F129=0,0,RES_hhdet_tes!F129/0.086*1000000/RES_hhdet_num!F$124)</f>
        <v>0</v>
      </c>
      <c r="G129" s="156">
        <f>IF(RES_hhdet_tes!G129=0,0,RES_hhdet_tes!G129/0.086*1000000/RES_hhdet_num!G$124)</f>
        <v>0</v>
      </c>
      <c r="H129" s="156">
        <f>IF(RES_hhdet_tes!H129=0,0,RES_hhdet_tes!H129/0.086*1000000/RES_hhdet_num!H$124)</f>
        <v>0</v>
      </c>
      <c r="I129" s="156">
        <f>IF(RES_hhdet_tes!I129=0,0,RES_hhdet_tes!I129/0.086*1000000/RES_hhdet_num!I$124)</f>
        <v>0</v>
      </c>
      <c r="J129" s="156">
        <f>IF(RES_hhdet_tes!J129=0,0,RES_hhdet_tes!J129/0.086*1000000/RES_hhdet_num!J$124)</f>
        <v>0</v>
      </c>
      <c r="K129" s="156">
        <f>IF(RES_hhdet_tes!K129=0,0,RES_hhdet_tes!K129/0.086*1000000/RES_hhdet_num!K$124)</f>
        <v>0</v>
      </c>
      <c r="L129" s="156">
        <f>IF(RES_hhdet_tes!L129=0,0,RES_hhdet_tes!L129/0.086*1000000/RES_hhdet_num!L$124)</f>
        <v>0</v>
      </c>
      <c r="M129" s="156">
        <f>IF(RES_hhdet_tes!M129=0,0,RES_hhdet_tes!M129/0.086*1000000/RES_hhdet_num!M$124)</f>
        <v>0</v>
      </c>
      <c r="N129" s="156">
        <f>IF(RES_hhdet_tes!N129=0,0,RES_hhdet_tes!N129/0.086*1000000/RES_hhdet_num!N$124)</f>
        <v>0</v>
      </c>
      <c r="O129" s="156">
        <f>IF(RES_hhdet_tes!O129=0,0,RES_hhdet_tes!O129/0.086*1000000/RES_hhdet_num!O$124)</f>
        <v>0</v>
      </c>
      <c r="P129" s="156">
        <f>IF(RES_hhdet_tes!P129=0,0,RES_hhdet_tes!P129/0.086*1000000/RES_hhdet_num!P$124)</f>
        <v>0</v>
      </c>
      <c r="Q129" s="156">
        <f>IF(RES_hhdet_tes!Q129=0,0,RES_hhdet_tes!Q129/0.086*1000000/RES_hhdet_num!Q$124)</f>
        <v>0</v>
      </c>
    </row>
    <row r="130" spans="1:17" ht="12" customHeight="1" x14ac:dyDescent="0.25">
      <c r="A130" s="158" t="s">
        <v>63</v>
      </c>
      <c r="B130" s="157">
        <f>IF(RES_hhdet_tes!B130=0,0,RES_hhdet_tes!B130/0.086*1000000/RES_hhdet_num!B$124)</f>
        <v>0</v>
      </c>
      <c r="C130" s="157">
        <f>IF(RES_hhdet_tes!C130=0,0,RES_hhdet_tes!C130/0.086*1000000/RES_hhdet_num!C$124)</f>
        <v>0</v>
      </c>
      <c r="D130" s="157">
        <f>IF(RES_hhdet_tes!D130=0,0,RES_hhdet_tes!D130/0.086*1000000/RES_hhdet_num!D$124)</f>
        <v>0</v>
      </c>
      <c r="E130" s="157">
        <f>IF(RES_hhdet_tes!E130=0,0,RES_hhdet_tes!E130/0.086*1000000/RES_hhdet_num!E$124)</f>
        <v>0</v>
      </c>
      <c r="F130" s="157">
        <f>IF(RES_hhdet_tes!F130=0,0,RES_hhdet_tes!F130/0.086*1000000/RES_hhdet_num!F$124)</f>
        <v>0</v>
      </c>
      <c r="G130" s="157">
        <f>IF(RES_hhdet_tes!G130=0,0,RES_hhdet_tes!G130/0.086*1000000/RES_hhdet_num!G$124)</f>
        <v>0</v>
      </c>
      <c r="H130" s="157">
        <f>IF(RES_hhdet_tes!H130=0,0,RES_hhdet_tes!H130/0.086*1000000/RES_hhdet_num!H$124)</f>
        <v>0</v>
      </c>
      <c r="I130" s="157">
        <f>IF(RES_hhdet_tes!I130=0,0,RES_hhdet_tes!I130/0.086*1000000/RES_hhdet_num!I$124)</f>
        <v>0</v>
      </c>
      <c r="J130" s="157">
        <f>IF(RES_hhdet_tes!J130=0,0,RES_hhdet_tes!J130/0.086*1000000/RES_hhdet_num!J$124)</f>
        <v>0</v>
      </c>
      <c r="K130" s="157">
        <f>IF(RES_hhdet_tes!K130=0,0,RES_hhdet_tes!K130/0.086*1000000/RES_hhdet_num!K$124)</f>
        <v>0</v>
      </c>
      <c r="L130" s="157">
        <f>IF(RES_hhdet_tes!L130=0,0,RES_hhdet_tes!L130/0.086*1000000/RES_hhdet_num!L$124)</f>
        <v>0</v>
      </c>
      <c r="M130" s="157">
        <f>IF(RES_hhdet_tes!M130=0,0,RES_hhdet_tes!M130/0.086*1000000/RES_hhdet_num!M$124)</f>
        <v>0</v>
      </c>
      <c r="N130" s="157">
        <f>IF(RES_hhdet_tes!N130=0,0,RES_hhdet_tes!N130/0.086*1000000/RES_hhdet_num!N$124)</f>
        <v>0</v>
      </c>
      <c r="O130" s="157">
        <f>IF(RES_hhdet_tes!O130=0,0,RES_hhdet_tes!O130/0.086*1000000/RES_hhdet_num!O$124)</f>
        <v>0</v>
      </c>
      <c r="P130" s="157">
        <f>IF(RES_hhdet_tes!P130=0,0,RES_hhdet_tes!P130/0.086*1000000/RES_hhdet_num!P$124)</f>
        <v>0</v>
      </c>
      <c r="Q130" s="157">
        <f>IF(RES_hhdet_tes!Q130=0,0,RES_hhdet_tes!Q130/0.086*1000000/RES_hhdet_num!Q$124)</f>
        <v>0</v>
      </c>
    </row>
    <row r="131" spans="1:17" ht="12" customHeight="1" x14ac:dyDescent="0.25">
      <c r="A131" s="167" t="s">
        <v>148</v>
      </c>
      <c r="B131" s="132">
        <f>IF(RES_hhdet_tes!B131=0,0,RES_hhdet_tes!B131/0.086*1000000/RES_hhdet_num!B131)</f>
        <v>0</v>
      </c>
      <c r="C131" s="132">
        <f>IF(RES_hhdet_tes!C131=0,0,RES_hhdet_tes!C131/0.086*1000000/RES_hhdet_num!C131)</f>
        <v>0</v>
      </c>
      <c r="D131" s="132">
        <f>IF(RES_hhdet_tes!D131=0,0,RES_hhdet_tes!D131/0.086*1000000/RES_hhdet_num!D131)</f>
        <v>0</v>
      </c>
      <c r="E131" s="132">
        <f>IF(RES_hhdet_tes!E131=0,0,RES_hhdet_tes!E131/0.086*1000000/RES_hhdet_num!E131)</f>
        <v>0</v>
      </c>
      <c r="F131" s="132">
        <f>IF(RES_hhdet_tes!F131=0,0,RES_hhdet_tes!F131/0.086*1000000/RES_hhdet_num!F131)</f>
        <v>0</v>
      </c>
      <c r="G131" s="132">
        <f>IF(RES_hhdet_tes!G131=0,0,RES_hhdet_tes!G131/0.086*1000000/RES_hhdet_num!G131)</f>
        <v>0</v>
      </c>
      <c r="H131" s="132">
        <f>IF(RES_hhdet_tes!H131=0,0,RES_hhdet_tes!H131/0.086*1000000/RES_hhdet_num!H131)</f>
        <v>0</v>
      </c>
      <c r="I131" s="132">
        <f>IF(RES_hhdet_tes!I131=0,0,RES_hhdet_tes!I131/0.086*1000000/RES_hhdet_num!I131)</f>
        <v>0</v>
      </c>
      <c r="J131" s="132">
        <f>IF(RES_hhdet_tes!J131=0,0,RES_hhdet_tes!J131/0.086*1000000/RES_hhdet_num!J131)</f>
        <v>0</v>
      </c>
      <c r="K131" s="132">
        <f>IF(RES_hhdet_tes!K131=0,0,RES_hhdet_tes!K131/0.086*1000000/RES_hhdet_num!K131)</f>
        <v>0</v>
      </c>
      <c r="L131" s="132">
        <f>IF(RES_hhdet_tes!L131=0,0,RES_hhdet_tes!L131/0.086*1000000/RES_hhdet_num!L131)</f>
        <v>0</v>
      </c>
      <c r="M131" s="132">
        <f>IF(RES_hhdet_tes!M131=0,0,RES_hhdet_tes!M131/0.086*1000000/RES_hhdet_num!M131)</f>
        <v>0</v>
      </c>
      <c r="N131" s="132">
        <f>IF(RES_hhdet_tes!N131=0,0,RES_hhdet_tes!N131/0.086*1000000/RES_hhdet_num!N131)</f>
        <v>0</v>
      </c>
      <c r="O131" s="132">
        <f>IF(RES_hhdet_tes!O131=0,0,RES_hhdet_tes!O131/0.086*1000000/RES_hhdet_num!O131)</f>
        <v>0</v>
      </c>
      <c r="P131" s="132">
        <f>IF(RES_hhdet_tes!P131=0,0,RES_hhdet_tes!P131/0.086*1000000/RES_hhdet_num!P131)</f>
        <v>0</v>
      </c>
      <c r="Q131" s="132">
        <f>IF(RES_hhdet_tes!Q131=0,0,RES_hhdet_tes!Q131/0.086*1000000/RES_hhdet_num!Q131)</f>
        <v>0</v>
      </c>
    </row>
    <row r="132" spans="1:17" ht="12" customHeight="1" x14ac:dyDescent="0.25">
      <c r="A132" s="167" t="s">
        <v>147</v>
      </c>
      <c r="B132" s="132">
        <f>IF(RES_hhdet_tes!B132=0,0,RES_hhdet_tes!B132/0.086*1000000/RES_hhdet_num!B132)</f>
        <v>0</v>
      </c>
      <c r="C132" s="132">
        <f>IF(RES_hhdet_tes!C132=0,0,RES_hhdet_tes!C132/0.086*1000000/RES_hhdet_num!C132)</f>
        <v>0</v>
      </c>
      <c r="D132" s="132">
        <f>IF(RES_hhdet_tes!D132=0,0,RES_hhdet_tes!D132/0.086*1000000/RES_hhdet_num!D132)</f>
        <v>0</v>
      </c>
      <c r="E132" s="132">
        <f>IF(RES_hhdet_tes!E132=0,0,RES_hhdet_tes!E132/0.086*1000000/RES_hhdet_num!E132)</f>
        <v>0</v>
      </c>
      <c r="F132" s="132">
        <f>IF(RES_hhdet_tes!F132=0,0,RES_hhdet_tes!F132/0.086*1000000/RES_hhdet_num!F132)</f>
        <v>0</v>
      </c>
      <c r="G132" s="132">
        <f>IF(RES_hhdet_tes!G132=0,0,RES_hhdet_tes!G132/0.086*1000000/RES_hhdet_num!G132)</f>
        <v>0</v>
      </c>
      <c r="H132" s="132">
        <f>IF(RES_hhdet_tes!H132=0,0,RES_hhdet_tes!H132/0.086*1000000/RES_hhdet_num!H132)</f>
        <v>0</v>
      </c>
      <c r="I132" s="132">
        <f>IF(RES_hhdet_tes!I132=0,0,RES_hhdet_tes!I132/0.086*1000000/RES_hhdet_num!I132)</f>
        <v>0</v>
      </c>
      <c r="J132" s="132">
        <f>IF(RES_hhdet_tes!J132=0,0,RES_hhdet_tes!J132/0.086*1000000/RES_hhdet_num!J132)</f>
        <v>0</v>
      </c>
      <c r="K132" s="132">
        <f>IF(RES_hhdet_tes!K132=0,0,RES_hhdet_tes!K132/0.086*1000000/RES_hhdet_num!K132)</f>
        <v>0</v>
      </c>
      <c r="L132" s="132">
        <f>IF(RES_hhdet_tes!L132=0,0,RES_hhdet_tes!L132/0.086*1000000/RES_hhdet_num!L132)</f>
        <v>0</v>
      </c>
      <c r="M132" s="132">
        <f>IF(RES_hhdet_tes!M132=0,0,RES_hhdet_tes!M132/0.086*1000000/RES_hhdet_num!M132)</f>
        <v>0</v>
      </c>
      <c r="N132" s="132">
        <f>IF(RES_hhdet_tes!N132=0,0,RES_hhdet_tes!N132/0.086*1000000/RES_hhdet_num!N132)</f>
        <v>0</v>
      </c>
      <c r="O132" s="132">
        <f>IF(RES_hhdet_tes!O132=0,0,RES_hhdet_tes!O132/0.086*1000000/RES_hhdet_num!O132)</f>
        <v>0</v>
      </c>
      <c r="P132" s="132">
        <f>IF(RES_hhdet_tes!P132=0,0,RES_hhdet_tes!P132/0.086*1000000/RES_hhdet_num!P132)</f>
        <v>0</v>
      </c>
      <c r="Q132" s="132">
        <f>IF(RES_hhdet_tes!Q132=0,0,RES_hhdet_tes!Q132/0.086*1000000/RES_hhdet_num!Q132)</f>
        <v>0</v>
      </c>
    </row>
    <row r="133" spans="1:17" ht="12" customHeight="1" x14ac:dyDescent="0.25">
      <c r="A133" s="166" t="s">
        <v>61</v>
      </c>
      <c r="B133" s="165">
        <f>IF(RES_hhdet_tes!B133=0,0,RES_hhdet_tes!B133/0.086*1000000/RES_hhdet_num!B132)</f>
        <v>0</v>
      </c>
      <c r="C133" s="165">
        <f>IF(RES_hhdet_tes!C133=0,0,RES_hhdet_tes!C133/0.086*1000000/RES_hhdet_num!C132)</f>
        <v>0</v>
      </c>
      <c r="D133" s="165">
        <f>IF(RES_hhdet_tes!D133=0,0,RES_hhdet_tes!D133/0.086*1000000/RES_hhdet_num!D132)</f>
        <v>0</v>
      </c>
      <c r="E133" s="165">
        <f>IF(RES_hhdet_tes!E133=0,0,RES_hhdet_tes!E133/0.086*1000000/RES_hhdet_num!E132)</f>
        <v>0</v>
      </c>
      <c r="F133" s="165">
        <f>IF(RES_hhdet_tes!F133=0,0,RES_hhdet_tes!F133/0.086*1000000/RES_hhdet_num!F132)</f>
        <v>0</v>
      </c>
      <c r="G133" s="165">
        <f>IF(RES_hhdet_tes!G133=0,0,RES_hhdet_tes!G133/0.086*1000000/RES_hhdet_num!G132)</f>
        <v>0</v>
      </c>
      <c r="H133" s="165">
        <f>IF(RES_hhdet_tes!H133=0,0,RES_hhdet_tes!H133/0.086*1000000/RES_hhdet_num!H132)</f>
        <v>0</v>
      </c>
      <c r="I133" s="165">
        <f>IF(RES_hhdet_tes!I133=0,0,RES_hhdet_tes!I133/0.086*1000000/RES_hhdet_num!I132)</f>
        <v>0</v>
      </c>
      <c r="J133" s="165">
        <f>IF(RES_hhdet_tes!J133=0,0,RES_hhdet_tes!J133/0.086*1000000/RES_hhdet_num!J132)</f>
        <v>0</v>
      </c>
      <c r="K133" s="165">
        <f>IF(RES_hhdet_tes!K133=0,0,RES_hhdet_tes!K133/0.086*1000000/RES_hhdet_num!K132)</f>
        <v>0</v>
      </c>
      <c r="L133" s="165">
        <f>IF(RES_hhdet_tes!L133=0,0,RES_hhdet_tes!L133/0.086*1000000/RES_hhdet_num!L132)</f>
        <v>0</v>
      </c>
      <c r="M133" s="165">
        <f>IF(RES_hhdet_tes!M133=0,0,RES_hhdet_tes!M133/0.086*1000000/RES_hhdet_num!M132)</f>
        <v>0</v>
      </c>
      <c r="N133" s="165">
        <f>IF(RES_hhdet_tes!N133=0,0,RES_hhdet_tes!N133/0.086*1000000/RES_hhdet_num!N132)</f>
        <v>0</v>
      </c>
      <c r="O133" s="165">
        <f>IF(RES_hhdet_tes!O133=0,0,RES_hhdet_tes!O133/0.086*1000000/RES_hhdet_num!O132)</f>
        <v>0</v>
      </c>
      <c r="P133" s="165">
        <f>IF(RES_hhdet_tes!P133=0,0,RES_hhdet_tes!P133/0.086*1000000/RES_hhdet_num!P132)</f>
        <v>0</v>
      </c>
      <c r="Q133" s="165">
        <f>IF(RES_hhdet_tes!Q133=0,0,RES_hhdet_tes!Q133/0.086*1000000/RES_hhdet_num!Q132)</f>
        <v>0</v>
      </c>
    </row>
    <row r="134" spans="1:17" ht="12" customHeight="1" x14ac:dyDescent="0.25">
      <c r="A134" s="147" t="s">
        <v>59</v>
      </c>
      <c r="B134" s="164">
        <f>IF(RES_hhdet_tes!B134=0,0,RES_hhdet_tes!B134/0.086*1000000/RES_hhdet_num!B132)</f>
        <v>0</v>
      </c>
      <c r="C134" s="164">
        <f>IF(RES_hhdet_tes!C134=0,0,RES_hhdet_tes!C134/0.086*1000000/RES_hhdet_num!C132)</f>
        <v>0</v>
      </c>
      <c r="D134" s="164">
        <f>IF(RES_hhdet_tes!D134=0,0,RES_hhdet_tes!D134/0.086*1000000/RES_hhdet_num!D132)</f>
        <v>0</v>
      </c>
      <c r="E134" s="164">
        <f>IF(RES_hhdet_tes!E134=0,0,RES_hhdet_tes!E134/0.086*1000000/RES_hhdet_num!E132)</f>
        <v>0</v>
      </c>
      <c r="F134" s="164">
        <f>IF(RES_hhdet_tes!F134=0,0,RES_hhdet_tes!F134/0.086*1000000/RES_hhdet_num!F132)</f>
        <v>0</v>
      </c>
      <c r="G134" s="164">
        <f>IF(RES_hhdet_tes!G134=0,0,RES_hhdet_tes!G134/0.086*1000000/RES_hhdet_num!G132)</f>
        <v>0</v>
      </c>
      <c r="H134" s="164">
        <f>IF(RES_hhdet_tes!H134=0,0,RES_hhdet_tes!H134/0.086*1000000/RES_hhdet_num!H132)</f>
        <v>0</v>
      </c>
      <c r="I134" s="164">
        <f>IF(RES_hhdet_tes!I134=0,0,RES_hhdet_tes!I134/0.086*1000000/RES_hhdet_num!I132)</f>
        <v>0</v>
      </c>
      <c r="J134" s="164">
        <f>IF(RES_hhdet_tes!J134=0,0,RES_hhdet_tes!J134/0.086*1000000/RES_hhdet_num!J132)</f>
        <v>0</v>
      </c>
      <c r="K134" s="164">
        <f>IF(RES_hhdet_tes!K134=0,0,RES_hhdet_tes!K134/0.086*1000000/RES_hhdet_num!K132)</f>
        <v>0</v>
      </c>
      <c r="L134" s="164">
        <f>IF(RES_hhdet_tes!L134=0,0,RES_hhdet_tes!L134/0.086*1000000/RES_hhdet_num!L132)</f>
        <v>0</v>
      </c>
      <c r="M134" s="164">
        <f>IF(RES_hhdet_tes!M134=0,0,RES_hhdet_tes!M134/0.086*1000000/RES_hhdet_num!M132)</f>
        <v>0</v>
      </c>
      <c r="N134" s="164">
        <f>IF(RES_hhdet_tes!N134=0,0,RES_hhdet_tes!N134/0.086*1000000/RES_hhdet_num!N132)</f>
        <v>0</v>
      </c>
      <c r="O134" s="164">
        <f>IF(RES_hhdet_tes!O134=0,0,RES_hhdet_tes!O134/0.086*1000000/RES_hhdet_num!O132)</f>
        <v>0</v>
      </c>
      <c r="P134" s="164">
        <f>IF(RES_hhdet_tes!P134=0,0,RES_hhdet_tes!P134/0.086*1000000/RES_hhdet_num!P132)</f>
        <v>0</v>
      </c>
      <c r="Q134" s="164">
        <f>IF(RES_hhdet_tes!Q134=0,0,RES_hhdet_tes!Q134/0.086*1000000/RES_hhdet_num!Q132)</f>
        <v>0</v>
      </c>
    </row>
    <row r="135" spans="1:17" ht="12" customHeight="1" x14ac:dyDescent="0.25">
      <c r="A135" s="163" t="s">
        <v>142</v>
      </c>
      <c r="B135" s="162">
        <f>IF(RES_hhdet_tes!B135=0,0,RES_hhdet_tes!B135/0.086*1000000/RES_hhdet_num!B135)</f>
        <v>0</v>
      </c>
      <c r="C135" s="162">
        <f>IF(RES_hhdet_tes!C135=0,0,RES_hhdet_tes!C135/0.086*1000000/RES_hhdet_num!C135)</f>
        <v>0</v>
      </c>
      <c r="D135" s="162">
        <f>IF(RES_hhdet_tes!D135=0,0,RES_hhdet_tes!D135/0.086*1000000/RES_hhdet_num!D135)</f>
        <v>0</v>
      </c>
      <c r="E135" s="162">
        <f>IF(RES_hhdet_tes!E135=0,0,RES_hhdet_tes!E135/0.086*1000000/RES_hhdet_num!E135)</f>
        <v>0</v>
      </c>
      <c r="F135" s="162">
        <f>IF(RES_hhdet_tes!F135=0,0,RES_hhdet_tes!F135/0.086*1000000/RES_hhdet_num!F135)</f>
        <v>0</v>
      </c>
      <c r="G135" s="162">
        <f>IF(RES_hhdet_tes!G135=0,0,RES_hhdet_tes!G135/0.086*1000000/RES_hhdet_num!G135)</f>
        <v>0</v>
      </c>
      <c r="H135" s="162">
        <f>IF(RES_hhdet_tes!H135=0,0,RES_hhdet_tes!H135/0.086*1000000/RES_hhdet_num!H135)</f>
        <v>0</v>
      </c>
      <c r="I135" s="162">
        <f>IF(RES_hhdet_tes!I135=0,0,RES_hhdet_tes!I135/0.086*1000000/RES_hhdet_num!I135)</f>
        <v>0</v>
      </c>
      <c r="J135" s="162">
        <f>IF(RES_hhdet_tes!J135=0,0,RES_hhdet_tes!J135/0.086*1000000/RES_hhdet_num!J135)</f>
        <v>0</v>
      </c>
      <c r="K135" s="162">
        <f>IF(RES_hhdet_tes!K135=0,0,RES_hhdet_tes!K135/0.086*1000000/RES_hhdet_num!K135)</f>
        <v>0</v>
      </c>
      <c r="L135" s="162">
        <f>IF(RES_hhdet_tes!L135=0,0,RES_hhdet_tes!L135/0.086*1000000/RES_hhdet_num!L135)</f>
        <v>0</v>
      </c>
      <c r="M135" s="162">
        <f>IF(RES_hhdet_tes!M135=0,0,RES_hhdet_tes!M135/0.086*1000000/RES_hhdet_num!M135)</f>
        <v>0</v>
      </c>
      <c r="N135" s="162">
        <f>IF(RES_hhdet_tes!N135=0,0,RES_hhdet_tes!N135/0.086*1000000/RES_hhdet_num!N135)</f>
        <v>0</v>
      </c>
      <c r="O135" s="162">
        <f>IF(RES_hhdet_tes!O135=0,0,RES_hhdet_tes!O135/0.086*1000000/RES_hhdet_num!O135)</f>
        <v>0</v>
      </c>
      <c r="P135" s="162">
        <f>IF(RES_hhdet_tes!P135=0,0,RES_hhdet_tes!P135/0.086*1000000/RES_hhdet_num!P135)</f>
        <v>0</v>
      </c>
      <c r="Q135" s="162">
        <f>IF(RES_hhdet_tes!Q135=0,0,RES_hhdet_tes!Q135/0.086*1000000/RES_hhdet_num!Q135)</f>
        <v>0</v>
      </c>
    </row>
    <row r="136" spans="1:17" ht="12" customHeight="1" x14ac:dyDescent="0.25">
      <c r="A136" s="161" t="s">
        <v>141</v>
      </c>
      <c r="B136" s="160">
        <f>IF(RES_hhdet_tes!B136=0,0,RES_hhdet_tes!B136/0.086*1000000/RES_hhdet_num!B136)</f>
        <v>0</v>
      </c>
      <c r="C136" s="160">
        <f>IF(RES_hhdet_tes!C136=0,0,RES_hhdet_tes!C136/0.086*1000000/RES_hhdet_num!C136)</f>
        <v>0</v>
      </c>
      <c r="D136" s="160">
        <f>IF(RES_hhdet_tes!D136=0,0,RES_hhdet_tes!D136/0.086*1000000/RES_hhdet_num!D136)</f>
        <v>0</v>
      </c>
      <c r="E136" s="160">
        <f>IF(RES_hhdet_tes!E136=0,0,RES_hhdet_tes!E136/0.086*1000000/RES_hhdet_num!E136)</f>
        <v>0</v>
      </c>
      <c r="F136" s="160">
        <f>IF(RES_hhdet_tes!F136=0,0,RES_hhdet_tes!F136/0.086*1000000/RES_hhdet_num!F136)</f>
        <v>0</v>
      </c>
      <c r="G136" s="160">
        <f>IF(RES_hhdet_tes!G136=0,0,RES_hhdet_tes!G136/0.086*1000000/RES_hhdet_num!G136)</f>
        <v>0</v>
      </c>
      <c r="H136" s="160">
        <f>IF(RES_hhdet_tes!H136=0,0,RES_hhdet_tes!H136/0.086*1000000/RES_hhdet_num!H136)</f>
        <v>0</v>
      </c>
      <c r="I136" s="160">
        <f>IF(RES_hhdet_tes!I136=0,0,RES_hhdet_tes!I136/0.086*1000000/RES_hhdet_num!I136)</f>
        <v>0</v>
      </c>
      <c r="J136" s="160">
        <f>IF(RES_hhdet_tes!J136=0,0,RES_hhdet_tes!J136/0.086*1000000/RES_hhdet_num!J136)</f>
        <v>0</v>
      </c>
      <c r="K136" s="160">
        <f>IF(RES_hhdet_tes!K136=0,0,RES_hhdet_tes!K136/0.086*1000000/RES_hhdet_num!K136)</f>
        <v>0</v>
      </c>
      <c r="L136" s="160">
        <f>IF(RES_hhdet_tes!L136=0,0,RES_hhdet_tes!L136/0.086*1000000/RES_hhdet_num!L136)</f>
        <v>0</v>
      </c>
      <c r="M136" s="160">
        <f>IF(RES_hhdet_tes!M136=0,0,RES_hhdet_tes!M136/0.086*1000000/RES_hhdet_num!M136)</f>
        <v>0</v>
      </c>
      <c r="N136" s="160">
        <f>IF(RES_hhdet_tes!N136=0,0,RES_hhdet_tes!N136/0.086*1000000/RES_hhdet_num!N136)</f>
        <v>0</v>
      </c>
      <c r="O136" s="160">
        <f>IF(RES_hhdet_tes!O136=0,0,RES_hhdet_tes!O136/0.086*1000000/RES_hhdet_num!O136)</f>
        <v>0</v>
      </c>
      <c r="P136" s="160">
        <f>IF(RES_hhdet_tes!P136=0,0,RES_hhdet_tes!P136/0.086*1000000/RES_hhdet_num!P136)</f>
        <v>0</v>
      </c>
      <c r="Q136" s="160">
        <f>IF(RES_hhdet_tes!Q136=0,0,RES_hhdet_tes!Q136/0.086*1000000/RES_hhdet_num!Q136)</f>
        <v>0</v>
      </c>
    </row>
    <row r="137" spans="1:17" ht="12" customHeight="1" x14ac:dyDescent="0.25">
      <c r="A137" s="148" t="s">
        <v>60</v>
      </c>
      <c r="B137" s="156">
        <f>IF(RES_hhdet_tes!B137=0,0,RES_hhdet_tes!B137/0.086*1000000/RES_hhdet_num!B136)</f>
        <v>0</v>
      </c>
      <c r="C137" s="156">
        <f>IF(RES_hhdet_tes!C137=0,0,RES_hhdet_tes!C137/0.086*1000000/RES_hhdet_num!C136)</f>
        <v>0</v>
      </c>
      <c r="D137" s="156">
        <f>IF(RES_hhdet_tes!D137=0,0,RES_hhdet_tes!D137/0.086*1000000/RES_hhdet_num!D136)</f>
        <v>0</v>
      </c>
      <c r="E137" s="156">
        <f>IF(RES_hhdet_tes!E137=0,0,RES_hhdet_tes!E137/0.086*1000000/RES_hhdet_num!E136)</f>
        <v>0</v>
      </c>
      <c r="F137" s="156">
        <f>IF(RES_hhdet_tes!F137=0,0,RES_hhdet_tes!F137/0.086*1000000/RES_hhdet_num!F136)</f>
        <v>0</v>
      </c>
      <c r="G137" s="156">
        <f>IF(RES_hhdet_tes!G137=0,0,RES_hhdet_tes!G137/0.086*1000000/RES_hhdet_num!G136)</f>
        <v>0</v>
      </c>
      <c r="H137" s="156">
        <f>IF(RES_hhdet_tes!H137=0,0,RES_hhdet_tes!H137/0.086*1000000/RES_hhdet_num!H136)</f>
        <v>0</v>
      </c>
      <c r="I137" s="156">
        <f>IF(RES_hhdet_tes!I137=0,0,RES_hhdet_tes!I137/0.086*1000000/RES_hhdet_num!I136)</f>
        <v>0</v>
      </c>
      <c r="J137" s="156">
        <f>IF(RES_hhdet_tes!J137=0,0,RES_hhdet_tes!J137/0.086*1000000/RES_hhdet_num!J136)</f>
        <v>0</v>
      </c>
      <c r="K137" s="156">
        <f>IF(RES_hhdet_tes!K137=0,0,RES_hhdet_tes!K137/0.086*1000000/RES_hhdet_num!K136)</f>
        <v>0</v>
      </c>
      <c r="L137" s="156">
        <f>IF(RES_hhdet_tes!L137=0,0,RES_hhdet_tes!L137/0.086*1000000/RES_hhdet_num!L136)</f>
        <v>0</v>
      </c>
      <c r="M137" s="156">
        <f>IF(RES_hhdet_tes!M137=0,0,RES_hhdet_tes!M137/0.086*1000000/RES_hhdet_num!M136)</f>
        <v>0</v>
      </c>
      <c r="N137" s="156">
        <f>IF(RES_hhdet_tes!N137=0,0,RES_hhdet_tes!N137/0.086*1000000/RES_hhdet_num!N136)</f>
        <v>0</v>
      </c>
      <c r="O137" s="156">
        <f>IF(RES_hhdet_tes!O137=0,0,RES_hhdet_tes!O137/0.086*1000000/RES_hhdet_num!O136)</f>
        <v>0</v>
      </c>
      <c r="P137" s="156">
        <f>IF(RES_hhdet_tes!P137=0,0,RES_hhdet_tes!P137/0.086*1000000/RES_hhdet_num!P136)</f>
        <v>0</v>
      </c>
      <c r="Q137" s="156">
        <f>IF(RES_hhdet_tes!Q137=0,0,RES_hhdet_tes!Q137/0.086*1000000/RES_hhdet_num!Q136)</f>
        <v>0</v>
      </c>
    </row>
    <row r="138" spans="1:17" ht="12" customHeight="1" x14ac:dyDescent="0.25">
      <c r="A138" s="148" t="s">
        <v>59</v>
      </c>
      <c r="B138" s="156">
        <f>IF(RES_hhdet_tes!B138=0,0,RES_hhdet_tes!B138/0.086*1000000/RES_hhdet_num!B136)</f>
        <v>0</v>
      </c>
      <c r="C138" s="156">
        <f>IF(RES_hhdet_tes!C138=0,0,RES_hhdet_tes!C138/0.086*1000000/RES_hhdet_num!C136)</f>
        <v>0</v>
      </c>
      <c r="D138" s="156">
        <f>IF(RES_hhdet_tes!D138=0,0,RES_hhdet_tes!D138/0.086*1000000/RES_hhdet_num!D136)</f>
        <v>0</v>
      </c>
      <c r="E138" s="156">
        <f>IF(RES_hhdet_tes!E138=0,0,RES_hhdet_tes!E138/0.086*1000000/RES_hhdet_num!E136)</f>
        <v>0</v>
      </c>
      <c r="F138" s="156">
        <f>IF(RES_hhdet_tes!F138=0,0,RES_hhdet_tes!F138/0.086*1000000/RES_hhdet_num!F136)</f>
        <v>0</v>
      </c>
      <c r="G138" s="156">
        <f>IF(RES_hhdet_tes!G138=0,0,RES_hhdet_tes!G138/0.086*1000000/RES_hhdet_num!G136)</f>
        <v>0</v>
      </c>
      <c r="H138" s="156">
        <f>IF(RES_hhdet_tes!H138=0,0,RES_hhdet_tes!H138/0.086*1000000/RES_hhdet_num!H136)</f>
        <v>0</v>
      </c>
      <c r="I138" s="156">
        <f>IF(RES_hhdet_tes!I138=0,0,RES_hhdet_tes!I138/0.086*1000000/RES_hhdet_num!I136)</f>
        <v>0</v>
      </c>
      <c r="J138" s="156">
        <f>IF(RES_hhdet_tes!J138=0,0,RES_hhdet_tes!J138/0.086*1000000/RES_hhdet_num!J136)</f>
        <v>0</v>
      </c>
      <c r="K138" s="156">
        <f>IF(RES_hhdet_tes!K138=0,0,RES_hhdet_tes!K138/0.086*1000000/RES_hhdet_num!K136)</f>
        <v>0</v>
      </c>
      <c r="L138" s="156">
        <f>IF(RES_hhdet_tes!L138=0,0,RES_hhdet_tes!L138/0.086*1000000/RES_hhdet_num!L136)</f>
        <v>0</v>
      </c>
      <c r="M138" s="156">
        <f>IF(RES_hhdet_tes!M138=0,0,RES_hhdet_tes!M138/0.086*1000000/RES_hhdet_num!M136)</f>
        <v>0</v>
      </c>
      <c r="N138" s="156">
        <f>IF(RES_hhdet_tes!N138=0,0,RES_hhdet_tes!N138/0.086*1000000/RES_hhdet_num!N136)</f>
        <v>0</v>
      </c>
      <c r="O138" s="156">
        <f>IF(RES_hhdet_tes!O138=0,0,RES_hhdet_tes!O138/0.086*1000000/RES_hhdet_num!O136)</f>
        <v>0</v>
      </c>
      <c r="P138" s="156">
        <f>IF(RES_hhdet_tes!P138=0,0,RES_hhdet_tes!P138/0.086*1000000/RES_hhdet_num!P136)</f>
        <v>0</v>
      </c>
      <c r="Q138" s="156">
        <f>IF(RES_hhdet_tes!Q138=0,0,RES_hhdet_tes!Q138/0.086*1000000/RES_hhdet_num!Q136)</f>
        <v>0</v>
      </c>
    </row>
    <row r="139" spans="1:17" ht="12" customHeight="1" x14ac:dyDescent="0.25">
      <c r="A139" s="158" t="s">
        <v>62</v>
      </c>
      <c r="B139" s="157">
        <f>IF(RES_hhdet_tes!B139=0,0,RES_hhdet_tes!B139/0.086*1000000/RES_hhdet_num!B$124)</f>
        <v>0</v>
      </c>
      <c r="C139" s="157">
        <f>IF(RES_hhdet_tes!C139=0,0,RES_hhdet_tes!C139/0.086*1000000/RES_hhdet_num!C$124)</f>
        <v>0</v>
      </c>
      <c r="D139" s="157">
        <f>IF(RES_hhdet_tes!D139=0,0,RES_hhdet_tes!D139/0.086*1000000/RES_hhdet_num!D$124)</f>
        <v>0</v>
      </c>
      <c r="E139" s="157">
        <f>IF(RES_hhdet_tes!E139=0,0,RES_hhdet_tes!E139/0.086*1000000/RES_hhdet_num!E$124)</f>
        <v>0</v>
      </c>
      <c r="F139" s="157">
        <f>IF(RES_hhdet_tes!F139=0,0,RES_hhdet_tes!F139/0.086*1000000/RES_hhdet_num!F$124)</f>
        <v>0</v>
      </c>
      <c r="G139" s="157">
        <f>IF(RES_hhdet_tes!G139=0,0,RES_hhdet_tes!G139/0.086*1000000/RES_hhdet_num!G$124)</f>
        <v>0</v>
      </c>
      <c r="H139" s="157">
        <f>IF(RES_hhdet_tes!H139=0,0,RES_hhdet_tes!H139/0.086*1000000/RES_hhdet_num!H$124)</f>
        <v>0</v>
      </c>
      <c r="I139" s="157">
        <f>IF(RES_hhdet_tes!I139=0,0,RES_hhdet_tes!I139/0.086*1000000/RES_hhdet_num!I$124)</f>
        <v>0</v>
      </c>
      <c r="J139" s="157">
        <f>IF(RES_hhdet_tes!J139=0,0,RES_hhdet_tes!J139/0.086*1000000/RES_hhdet_num!J$124)</f>
        <v>0</v>
      </c>
      <c r="K139" s="157">
        <f>IF(RES_hhdet_tes!K139=0,0,RES_hhdet_tes!K139/0.086*1000000/RES_hhdet_num!K$124)</f>
        <v>0</v>
      </c>
      <c r="L139" s="157">
        <f>IF(RES_hhdet_tes!L139=0,0,RES_hhdet_tes!L139/0.086*1000000/RES_hhdet_num!L$124)</f>
        <v>0</v>
      </c>
      <c r="M139" s="157">
        <f>IF(RES_hhdet_tes!M139=0,0,RES_hhdet_tes!M139/0.086*1000000/RES_hhdet_num!M$124)</f>
        <v>0</v>
      </c>
      <c r="N139" s="157">
        <f>IF(RES_hhdet_tes!N139=0,0,RES_hhdet_tes!N139/0.086*1000000/RES_hhdet_num!N$124)</f>
        <v>0</v>
      </c>
      <c r="O139" s="157">
        <f>IF(RES_hhdet_tes!O139=0,0,RES_hhdet_tes!O139/0.086*1000000/RES_hhdet_num!O$124)</f>
        <v>0</v>
      </c>
      <c r="P139" s="157">
        <f>IF(RES_hhdet_tes!P139=0,0,RES_hhdet_tes!P139/0.086*1000000/RES_hhdet_num!P$124)</f>
        <v>0</v>
      </c>
      <c r="Q139" s="157">
        <f>IF(RES_hhdet_tes!Q139=0,0,RES_hhdet_tes!Q139/0.086*1000000/RES_hhdet_num!Q$124)</f>
        <v>0</v>
      </c>
    </row>
    <row r="140" spans="1:17" ht="12" customHeight="1" x14ac:dyDescent="0.25">
      <c r="A140" s="23" t="s">
        <v>57</v>
      </c>
      <c r="B140" s="156">
        <f>IF(RES_hhdet_tes!B140=0,0,RES_hhdet_tes!B140/0.086*1000000/RES_hhdet_num!B140)</f>
        <v>0</v>
      </c>
      <c r="C140" s="156">
        <f>IF(RES_hhdet_tes!C140=0,0,RES_hhdet_tes!C140/0.086*1000000/RES_hhdet_num!C140)</f>
        <v>0</v>
      </c>
      <c r="D140" s="156">
        <f>IF(RES_hhdet_tes!D140=0,0,RES_hhdet_tes!D140/0.086*1000000/RES_hhdet_num!D140)</f>
        <v>0</v>
      </c>
      <c r="E140" s="156">
        <f>IF(RES_hhdet_tes!E140=0,0,RES_hhdet_tes!E140/0.086*1000000/RES_hhdet_num!E140)</f>
        <v>0</v>
      </c>
      <c r="F140" s="156">
        <f>IF(RES_hhdet_tes!F140=0,0,RES_hhdet_tes!F140/0.086*1000000/RES_hhdet_num!F140)</f>
        <v>0</v>
      </c>
      <c r="G140" s="156">
        <f>IF(RES_hhdet_tes!G140=0,0,RES_hhdet_tes!G140/0.086*1000000/RES_hhdet_num!G140)</f>
        <v>0</v>
      </c>
      <c r="H140" s="156">
        <f>IF(RES_hhdet_tes!H140=0,0,RES_hhdet_tes!H140/0.086*1000000/RES_hhdet_num!H140)</f>
        <v>0</v>
      </c>
      <c r="I140" s="156">
        <f>IF(RES_hhdet_tes!I140=0,0,RES_hhdet_tes!I140/0.086*1000000/RES_hhdet_num!I140)</f>
        <v>0</v>
      </c>
      <c r="J140" s="156">
        <f>IF(RES_hhdet_tes!J140=0,0,RES_hhdet_tes!J140/0.086*1000000/RES_hhdet_num!J140)</f>
        <v>0</v>
      </c>
      <c r="K140" s="156">
        <f>IF(RES_hhdet_tes!K140=0,0,RES_hhdet_tes!K140/0.086*1000000/RES_hhdet_num!K140)</f>
        <v>0</v>
      </c>
      <c r="L140" s="156">
        <f>IF(RES_hhdet_tes!L140=0,0,RES_hhdet_tes!L140/0.086*1000000/RES_hhdet_num!L140)</f>
        <v>0</v>
      </c>
      <c r="M140" s="156">
        <f>IF(RES_hhdet_tes!M140=0,0,RES_hhdet_tes!M140/0.086*1000000/RES_hhdet_num!M140)</f>
        <v>0</v>
      </c>
      <c r="N140" s="156">
        <f>IF(RES_hhdet_tes!N140=0,0,RES_hhdet_tes!N140/0.086*1000000/RES_hhdet_num!N140)</f>
        <v>0</v>
      </c>
      <c r="O140" s="156">
        <f>IF(RES_hhdet_tes!O140=0,0,RES_hhdet_tes!O140/0.086*1000000/RES_hhdet_num!O140)</f>
        <v>0</v>
      </c>
      <c r="P140" s="156">
        <f>IF(RES_hhdet_tes!P140=0,0,RES_hhdet_tes!P140/0.086*1000000/RES_hhdet_num!P140)</f>
        <v>0</v>
      </c>
      <c r="Q140" s="156">
        <f>IF(RES_hhdet_tes!Q140=0,0,RES_hhdet_tes!Q140/0.086*1000000/RES_hhdet_num!Q140)</f>
        <v>0</v>
      </c>
    </row>
    <row r="141" spans="1:17" ht="12" customHeight="1" x14ac:dyDescent="0.25">
      <c r="A141" s="29" t="s">
        <v>140</v>
      </c>
      <c r="B141" s="57">
        <f>IF(RES_hhdet_tes!B141=0,0,RES_hhdet_tes!B141/0.086*1000000/RES_hhdet_num!B141)</f>
        <v>0</v>
      </c>
      <c r="C141" s="57">
        <f>IF(RES_hhdet_tes!C141=0,0,RES_hhdet_tes!C141/0.086*1000000/RES_hhdet_num!C141)</f>
        <v>0</v>
      </c>
      <c r="D141" s="57">
        <f>IF(RES_hhdet_tes!D141=0,0,RES_hhdet_tes!D141/0.086*1000000/RES_hhdet_num!D141)</f>
        <v>0</v>
      </c>
      <c r="E141" s="57">
        <f>IF(RES_hhdet_tes!E141=0,0,RES_hhdet_tes!E141/0.086*1000000/RES_hhdet_num!E141)</f>
        <v>0</v>
      </c>
      <c r="F141" s="57">
        <f>IF(RES_hhdet_tes!F141=0,0,RES_hhdet_tes!F141/0.086*1000000/RES_hhdet_num!F141)</f>
        <v>0</v>
      </c>
      <c r="G141" s="57">
        <f>IF(RES_hhdet_tes!G141=0,0,RES_hhdet_tes!G141/0.086*1000000/RES_hhdet_num!G141)</f>
        <v>0</v>
      </c>
      <c r="H141" s="57">
        <f>IF(RES_hhdet_tes!H141=0,0,RES_hhdet_tes!H141/0.086*1000000/RES_hhdet_num!H141)</f>
        <v>0</v>
      </c>
      <c r="I141" s="57">
        <f>IF(RES_hhdet_tes!I141=0,0,RES_hhdet_tes!I141/0.086*1000000/RES_hhdet_num!I141)</f>
        <v>0</v>
      </c>
      <c r="J141" s="57">
        <f>IF(RES_hhdet_tes!J141=0,0,RES_hhdet_tes!J141/0.086*1000000/RES_hhdet_num!J141)</f>
        <v>0</v>
      </c>
      <c r="K141" s="57">
        <f>IF(RES_hhdet_tes!K141=0,0,RES_hhdet_tes!K141/0.086*1000000/RES_hhdet_num!K141)</f>
        <v>0</v>
      </c>
      <c r="L141" s="57">
        <f>IF(RES_hhdet_tes!L141=0,0,RES_hhdet_tes!L141/0.086*1000000/RES_hhdet_num!L141)</f>
        <v>0</v>
      </c>
      <c r="M141" s="57">
        <f>IF(RES_hhdet_tes!M141=0,0,RES_hhdet_tes!M141/0.086*1000000/RES_hhdet_num!M141)</f>
        <v>0</v>
      </c>
      <c r="N141" s="57">
        <f>IF(RES_hhdet_tes!N141=0,0,RES_hhdet_tes!N141/0.086*1000000/RES_hhdet_num!N141)</f>
        <v>0</v>
      </c>
      <c r="O141" s="57">
        <f>IF(RES_hhdet_tes!O141=0,0,RES_hhdet_tes!O141/0.086*1000000/RES_hhdet_num!O141)</f>
        <v>0</v>
      </c>
      <c r="P141" s="57">
        <f>IF(RES_hhdet_tes!P141=0,0,RES_hhdet_tes!P141/0.086*1000000/RES_hhdet_num!P141)</f>
        <v>0</v>
      </c>
      <c r="Q141" s="57">
        <f>IF(RES_hhdet_tes!Q141=0,0,RES_hhdet_tes!Q141/0.086*1000000/RES_hhdet_num!Q141)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13168.150588348148</v>
      </c>
      <c r="C143" s="168">
        <f t="shared" ref="C143:Q143" si="21">SUM(C144,C146,C148,C157)</f>
        <v>13865.333326531796</v>
      </c>
      <c r="D143" s="168">
        <f t="shared" si="21"/>
        <v>13290.027996464669</v>
      </c>
      <c r="E143" s="168">
        <f t="shared" si="21"/>
        <v>13781.848993407681</v>
      </c>
      <c r="F143" s="168">
        <f t="shared" si="21"/>
        <v>14366.588706052886</v>
      </c>
      <c r="G143" s="168">
        <f t="shared" si="21"/>
        <v>14396.944525677653</v>
      </c>
      <c r="H143" s="168">
        <f t="shared" si="21"/>
        <v>14981.434087253447</v>
      </c>
      <c r="I143" s="168">
        <f t="shared" si="21"/>
        <v>13816.006761190101</v>
      </c>
      <c r="J143" s="168">
        <f t="shared" si="21"/>
        <v>14564.158770022428</v>
      </c>
      <c r="K143" s="168">
        <f t="shared" si="21"/>
        <v>13607.294617721744</v>
      </c>
      <c r="L143" s="168">
        <f t="shared" si="21"/>
        <v>14322.131904481848</v>
      </c>
      <c r="M143" s="168">
        <f t="shared" si="21"/>
        <v>11897.880159642409</v>
      </c>
      <c r="N143" s="168">
        <f t="shared" si="21"/>
        <v>11818.299591946312</v>
      </c>
      <c r="O143" s="168">
        <f t="shared" si="21"/>
        <v>12238.823360530878</v>
      </c>
      <c r="P143" s="168">
        <f t="shared" si="21"/>
        <v>11598.703578401588</v>
      </c>
      <c r="Q143" s="168">
        <f t="shared" si="21"/>
        <v>12403.386802333225</v>
      </c>
    </row>
    <row r="144" spans="1:17" ht="12.95" customHeight="1" x14ac:dyDescent="0.25">
      <c r="A144" s="158" t="s">
        <v>65</v>
      </c>
      <c r="B144" s="157">
        <f t="shared" ref="B144:Q144" si="22">B145</f>
        <v>9721.0199381326347</v>
      </c>
      <c r="C144" s="157">
        <f t="shared" si="22"/>
        <v>10311.395136514822</v>
      </c>
      <c r="D144" s="157">
        <f t="shared" si="22"/>
        <v>9846.3388233967944</v>
      </c>
      <c r="E144" s="157">
        <f t="shared" si="22"/>
        <v>10242.795168218905</v>
      </c>
      <c r="F144" s="157">
        <f t="shared" si="22"/>
        <v>10698.835681843359</v>
      </c>
      <c r="G144" s="157">
        <f t="shared" si="22"/>
        <v>10737.019608146473</v>
      </c>
      <c r="H144" s="157">
        <f t="shared" si="22"/>
        <v>11115.112365115747</v>
      </c>
      <c r="I144" s="157">
        <f t="shared" si="22"/>
        <v>10012.547715045672</v>
      </c>
      <c r="J144" s="157">
        <f t="shared" si="22"/>
        <v>10711.000224362788</v>
      </c>
      <c r="K144" s="157">
        <f t="shared" si="22"/>
        <v>9998.64408380436</v>
      </c>
      <c r="L144" s="157">
        <f t="shared" si="22"/>
        <v>10549.566361761925</v>
      </c>
      <c r="M144" s="157">
        <f t="shared" si="22"/>
        <v>8098.6164321983388</v>
      </c>
      <c r="N144" s="157">
        <f t="shared" si="22"/>
        <v>8021.2353900763501</v>
      </c>
      <c r="O144" s="157">
        <f t="shared" si="22"/>
        <v>8271.960443686954</v>
      </c>
      <c r="P144" s="157">
        <f t="shared" si="22"/>
        <v>7566.795606521674</v>
      </c>
      <c r="Q144" s="157">
        <f t="shared" si="22"/>
        <v>8216.8658060728249</v>
      </c>
    </row>
    <row r="145" spans="1:17" ht="12" customHeight="1" x14ac:dyDescent="0.25">
      <c r="A145" s="23" t="s">
        <v>60</v>
      </c>
      <c r="B145" s="156">
        <f>IF(RES_hhdet_tes!B145=0,0,RES_hhdet_tes!B145/0.086*1000000/RES_hhdet_num!B$143)</f>
        <v>9721.0199381326347</v>
      </c>
      <c r="C145" s="156">
        <f>IF(RES_hhdet_tes!C145=0,0,RES_hhdet_tes!C145/0.086*1000000/RES_hhdet_num!C$143)</f>
        <v>10311.395136514822</v>
      </c>
      <c r="D145" s="156">
        <f>IF(RES_hhdet_tes!D145=0,0,RES_hhdet_tes!D145/0.086*1000000/RES_hhdet_num!D$143)</f>
        <v>9846.3388233967944</v>
      </c>
      <c r="E145" s="156">
        <f>IF(RES_hhdet_tes!E145=0,0,RES_hhdet_tes!E145/0.086*1000000/RES_hhdet_num!E$143)</f>
        <v>10242.795168218905</v>
      </c>
      <c r="F145" s="156">
        <f>IF(RES_hhdet_tes!F145=0,0,RES_hhdet_tes!F145/0.086*1000000/RES_hhdet_num!F$143)</f>
        <v>10698.835681843359</v>
      </c>
      <c r="G145" s="156">
        <f>IF(RES_hhdet_tes!G145=0,0,RES_hhdet_tes!G145/0.086*1000000/RES_hhdet_num!G$143)</f>
        <v>10737.019608146473</v>
      </c>
      <c r="H145" s="156">
        <f>IF(RES_hhdet_tes!H145=0,0,RES_hhdet_tes!H145/0.086*1000000/RES_hhdet_num!H$143)</f>
        <v>11115.112365115747</v>
      </c>
      <c r="I145" s="156">
        <f>IF(RES_hhdet_tes!I145=0,0,RES_hhdet_tes!I145/0.086*1000000/RES_hhdet_num!I$143)</f>
        <v>10012.547715045672</v>
      </c>
      <c r="J145" s="156">
        <f>IF(RES_hhdet_tes!J145=0,0,RES_hhdet_tes!J145/0.086*1000000/RES_hhdet_num!J$143)</f>
        <v>10711.000224362788</v>
      </c>
      <c r="K145" s="156">
        <f>IF(RES_hhdet_tes!K145=0,0,RES_hhdet_tes!K145/0.086*1000000/RES_hhdet_num!K$143)</f>
        <v>9998.64408380436</v>
      </c>
      <c r="L145" s="156">
        <f>IF(RES_hhdet_tes!L145=0,0,RES_hhdet_tes!L145/0.086*1000000/RES_hhdet_num!L$143)</f>
        <v>10549.566361761925</v>
      </c>
      <c r="M145" s="156">
        <f>IF(RES_hhdet_tes!M145=0,0,RES_hhdet_tes!M145/0.086*1000000/RES_hhdet_num!M$143)</f>
        <v>8098.6164321983388</v>
      </c>
      <c r="N145" s="156">
        <f>IF(RES_hhdet_tes!N145=0,0,RES_hhdet_tes!N145/0.086*1000000/RES_hhdet_num!N$143)</f>
        <v>8021.2353900763501</v>
      </c>
      <c r="O145" s="156">
        <f>IF(RES_hhdet_tes!O145=0,0,RES_hhdet_tes!O145/0.086*1000000/RES_hhdet_num!O$143)</f>
        <v>8271.960443686954</v>
      </c>
      <c r="P145" s="156">
        <f>IF(RES_hhdet_tes!P145=0,0,RES_hhdet_tes!P145/0.086*1000000/RES_hhdet_num!P$143)</f>
        <v>7566.795606521674</v>
      </c>
      <c r="Q145" s="156">
        <f>IF(RES_hhdet_tes!Q145=0,0,RES_hhdet_tes!Q145/0.086*1000000/RES_hhdet_num!Q$143)</f>
        <v>8216.8658060728249</v>
      </c>
    </row>
    <row r="146" spans="1:17" ht="12.95" customHeight="1" x14ac:dyDescent="0.25">
      <c r="A146" s="158" t="s">
        <v>112</v>
      </c>
      <c r="B146" s="157">
        <f t="shared" ref="B146:Q146" si="23">B147</f>
        <v>522.60138852978423</v>
      </c>
      <c r="C146" s="157">
        <f t="shared" si="23"/>
        <v>526.62407672566962</v>
      </c>
      <c r="D146" s="157">
        <f t="shared" si="23"/>
        <v>529.21475878315221</v>
      </c>
      <c r="E146" s="157">
        <f t="shared" si="23"/>
        <v>533.61366570022142</v>
      </c>
      <c r="F146" s="157">
        <f t="shared" si="23"/>
        <v>539.71392683032218</v>
      </c>
      <c r="G146" s="157">
        <f t="shared" si="23"/>
        <v>549.18628249237167</v>
      </c>
      <c r="H146" s="157">
        <f t="shared" si="23"/>
        <v>554.07982439628347</v>
      </c>
      <c r="I146" s="157">
        <f t="shared" si="23"/>
        <v>562.00903983280955</v>
      </c>
      <c r="J146" s="157">
        <f t="shared" si="23"/>
        <v>564.10557298174808</v>
      </c>
      <c r="K146" s="157">
        <f t="shared" si="23"/>
        <v>580.55040398505002</v>
      </c>
      <c r="L146" s="157">
        <f t="shared" si="23"/>
        <v>578.83472673821313</v>
      </c>
      <c r="M146" s="157">
        <f t="shared" si="23"/>
        <v>578.57234636736177</v>
      </c>
      <c r="N146" s="157">
        <f t="shared" si="23"/>
        <v>588.65444359663809</v>
      </c>
      <c r="O146" s="157">
        <f t="shared" si="23"/>
        <v>600.73690705427646</v>
      </c>
      <c r="P146" s="157">
        <f t="shared" si="23"/>
        <v>611.98379900541283</v>
      </c>
      <c r="Q146" s="157">
        <f t="shared" si="23"/>
        <v>617.89230439783807</v>
      </c>
    </row>
    <row r="147" spans="1:17" ht="12" customHeight="1" x14ac:dyDescent="0.25">
      <c r="A147" s="23" t="s">
        <v>60</v>
      </c>
      <c r="B147" s="156">
        <f>IF(RES_hhdet_tes!B147=0,0,RES_hhdet_tes!B147/0.086*1000000/RES_hhdet_num!B$143)</f>
        <v>522.60138852978423</v>
      </c>
      <c r="C147" s="156">
        <f>IF(RES_hhdet_tes!C147=0,0,RES_hhdet_tes!C147/0.086*1000000/RES_hhdet_num!C$143)</f>
        <v>526.62407672566962</v>
      </c>
      <c r="D147" s="156">
        <f>IF(RES_hhdet_tes!D147=0,0,RES_hhdet_tes!D147/0.086*1000000/RES_hhdet_num!D$143)</f>
        <v>529.21475878315221</v>
      </c>
      <c r="E147" s="156">
        <f>IF(RES_hhdet_tes!E147=0,0,RES_hhdet_tes!E147/0.086*1000000/RES_hhdet_num!E$143)</f>
        <v>533.61366570022142</v>
      </c>
      <c r="F147" s="156">
        <f>IF(RES_hhdet_tes!F147=0,0,RES_hhdet_tes!F147/0.086*1000000/RES_hhdet_num!F$143)</f>
        <v>539.71392683032218</v>
      </c>
      <c r="G147" s="156">
        <f>IF(RES_hhdet_tes!G147=0,0,RES_hhdet_tes!G147/0.086*1000000/RES_hhdet_num!G$143)</f>
        <v>549.18628249237167</v>
      </c>
      <c r="H147" s="156">
        <f>IF(RES_hhdet_tes!H147=0,0,RES_hhdet_tes!H147/0.086*1000000/RES_hhdet_num!H$143)</f>
        <v>554.07982439628347</v>
      </c>
      <c r="I147" s="156">
        <f>IF(RES_hhdet_tes!I147=0,0,RES_hhdet_tes!I147/0.086*1000000/RES_hhdet_num!I$143)</f>
        <v>562.00903983280955</v>
      </c>
      <c r="J147" s="156">
        <f>IF(RES_hhdet_tes!J147=0,0,RES_hhdet_tes!J147/0.086*1000000/RES_hhdet_num!J$143)</f>
        <v>564.10557298174808</v>
      </c>
      <c r="K147" s="156">
        <f>IF(RES_hhdet_tes!K147=0,0,RES_hhdet_tes!K147/0.086*1000000/RES_hhdet_num!K$143)</f>
        <v>580.55040398505002</v>
      </c>
      <c r="L147" s="156">
        <f>IF(RES_hhdet_tes!L147=0,0,RES_hhdet_tes!L147/0.086*1000000/RES_hhdet_num!L$143)</f>
        <v>578.83472673821313</v>
      </c>
      <c r="M147" s="156">
        <f>IF(RES_hhdet_tes!M147=0,0,RES_hhdet_tes!M147/0.086*1000000/RES_hhdet_num!M$143)</f>
        <v>578.57234636736177</v>
      </c>
      <c r="N147" s="156">
        <f>IF(RES_hhdet_tes!N147=0,0,RES_hhdet_tes!N147/0.086*1000000/RES_hhdet_num!N$143)</f>
        <v>588.65444359663809</v>
      </c>
      <c r="O147" s="156">
        <f>IF(RES_hhdet_tes!O147=0,0,RES_hhdet_tes!O147/0.086*1000000/RES_hhdet_num!O$143)</f>
        <v>600.73690705427646</v>
      </c>
      <c r="P147" s="156">
        <f>IF(RES_hhdet_tes!P147=0,0,RES_hhdet_tes!P147/0.086*1000000/RES_hhdet_num!P$143)</f>
        <v>611.98379900541283</v>
      </c>
      <c r="Q147" s="156">
        <f>IF(RES_hhdet_tes!Q147=0,0,RES_hhdet_tes!Q147/0.086*1000000/RES_hhdet_num!Q$143)</f>
        <v>617.89230439783807</v>
      </c>
    </row>
    <row r="148" spans="1:17" ht="12" customHeight="1" x14ac:dyDescent="0.25">
      <c r="A148" s="158" t="s">
        <v>63</v>
      </c>
      <c r="B148" s="157">
        <f>IF(RES_hhdet_tes!B148=0,0,RES_hhdet_tes!B148/0.086*1000000/RES_hhdet_num!B$143)</f>
        <v>2286.0644159917679</v>
      </c>
      <c r="C148" s="157">
        <f>IF(RES_hhdet_tes!C148=0,0,RES_hhdet_tes!C148/0.086*1000000/RES_hhdet_num!C$143)</f>
        <v>2381.5303704156568</v>
      </c>
      <c r="D148" s="157">
        <f>IF(RES_hhdet_tes!D148=0,0,RES_hhdet_tes!D148/0.086*1000000/RES_hhdet_num!D$143)</f>
        <v>2277.7122720800216</v>
      </c>
      <c r="E148" s="157">
        <f>IF(RES_hhdet_tes!E148=0,0,RES_hhdet_tes!E148/0.086*1000000/RES_hhdet_num!E$143)</f>
        <v>2347.9429432905667</v>
      </c>
      <c r="F148" s="157">
        <f>IF(RES_hhdet_tes!F148=0,0,RES_hhdet_tes!F148/0.086*1000000/RES_hhdet_num!F$143)</f>
        <v>2453.4804854127688</v>
      </c>
      <c r="G148" s="157">
        <f>IF(RES_hhdet_tes!G148=0,0,RES_hhdet_tes!G148/0.086*1000000/RES_hhdet_num!G$143)</f>
        <v>2443.5492161119564</v>
      </c>
      <c r="H148" s="157">
        <f>IF(RES_hhdet_tes!H148=0,0,RES_hhdet_tes!H148/0.086*1000000/RES_hhdet_num!H$143)</f>
        <v>2636.659929212999</v>
      </c>
      <c r="I148" s="157">
        <f>IF(RES_hhdet_tes!I148=0,0,RES_hhdet_tes!I148/0.086*1000000/RES_hhdet_num!I$143)</f>
        <v>2531.0102271309001</v>
      </c>
      <c r="J148" s="157">
        <f>IF(RES_hhdet_tes!J148=0,0,RES_hhdet_tes!J148/0.086*1000000/RES_hhdet_num!J$143)</f>
        <v>2581.1945004915874</v>
      </c>
      <c r="K148" s="157">
        <f>IF(RES_hhdet_tes!K148=0,0,RES_hhdet_tes!K148/0.086*1000000/RES_hhdet_num!K$143)</f>
        <v>2332.0828459742688</v>
      </c>
      <c r="L148" s="157">
        <f>IF(RES_hhdet_tes!L148=0,0,RES_hhdet_tes!L148/0.086*1000000/RES_hhdet_num!L$143)</f>
        <v>2484.5894693213118</v>
      </c>
      <c r="M148" s="157">
        <f>IF(RES_hhdet_tes!M148=0,0,RES_hhdet_tes!M148/0.086*1000000/RES_hhdet_num!M$143)</f>
        <v>2510.1674256705569</v>
      </c>
      <c r="N148" s="157">
        <f>IF(RES_hhdet_tes!N148=0,0,RES_hhdet_tes!N148/0.086*1000000/RES_hhdet_num!N$143)</f>
        <v>2483.7274265267642</v>
      </c>
      <c r="O148" s="157">
        <f>IF(RES_hhdet_tes!O148=0,0,RES_hhdet_tes!O148/0.086*1000000/RES_hhdet_num!O$143)</f>
        <v>2631.2892990584519</v>
      </c>
      <c r="P148" s="157">
        <f>IF(RES_hhdet_tes!P148=0,0,RES_hhdet_tes!P148/0.086*1000000/RES_hhdet_num!P$143)</f>
        <v>2652.0567532520517</v>
      </c>
      <c r="Q148" s="157">
        <f>IF(RES_hhdet_tes!Q148=0,0,RES_hhdet_tes!Q148/0.086*1000000/RES_hhdet_num!Q$143)</f>
        <v>2760.2952451492829</v>
      </c>
    </row>
    <row r="149" spans="1:17" ht="12" customHeight="1" x14ac:dyDescent="0.25">
      <c r="A149" s="167" t="s">
        <v>144</v>
      </c>
      <c r="B149" s="132">
        <f>IF(RES_hhdet_tes!B149=0,0,RES_hhdet_tes!B149/0.086*1000000/RES_hhdet_num!B149)</f>
        <v>2099.698674658167</v>
      </c>
      <c r="C149" s="132">
        <f>IF(RES_hhdet_tes!C149=0,0,RES_hhdet_tes!C149/0.086*1000000/RES_hhdet_num!C149)</f>
        <v>2135.8099271838473</v>
      </c>
      <c r="D149" s="132">
        <f>IF(RES_hhdet_tes!D149=0,0,RES_hhdet_tes!D149/0.086*1000000/RES_hhdet_num!D149)</f>
        <v>2124.3362575084211</v>
      </c>
      <c r="E149" s="132">
        <f>IF(RES_hhdet_tes!E149=0,0,RES_hhdet_tes!E149/0.086*1000000/RES_hhdet_num!E149)</f>
        <v>2154.086789152253</v>
      </c>
      <c r="F149" s="132">
        <f>IF(RES_hhdet_tes!F149=0,0,RES_hhdet_tes!F149/0.086*1000000/RES_hhdet_num!F149)</f>
        <v>2173.942162534157</v>
      </c>
      <c r="G149" s="132">
        <f>IF(RES_hhdet_tes!G149=0,0,RES_hhdet_tes!G149/0.086*1000000/RES_hhdet_num!G149)</f>
        <v>2188.7331530789261</v>
      </c>
      <c r="H149" s="132">
        <f>IF(RES_hhdet_tes!H149=0,0,RES_hhdet_tes!H149/0.086*1000000/RES_hhdet_num!H149)</f>
        <v>2228.2490612301112</v>
      </c>
      <c r="I149" s="132">
        <f>IF(RES_hhdet_tes!I149=0,0,RES_hhdet_tes!I149/0.086*1000000/RES_hhdet_num!I149)</f>
        <v>2223.4055521356977</v>
      </c>
      <c r="J149" s="132">
        <f>IF(RES_hhdet_tes!J149=0,0,RES_hhdet_tes!J149/0.086*1000000/RES_hhdet_num!J149)</f>
        <v>2240.5780847247006</v>
      </c>
      <c r="K149" s="132">
        <f>IF(RES_hhdet_tes!K149=0,0,RES_hhdet_tes!K149/0.086*1000000/RES_hhdet_num!K149)</f>
        <v>2245.1370118343498</v>
      </c>
      <c r="L149" s="132">
        <f>IF(RES_hhdet_tes!L149=0,0,RES_hhdet_tes!L149/0.086*1000000/RES_hhdet_num!L149)</f>
        <v>2249.7905588972708</v>
      </c>
      <c r="M149" s="132">
        <f>IF(RES_hhdet_tes!M149=0,0,RES_hhdet_tes!M149/0.086*1000000/RES_hhdet_num!M149)</f>
        <v>0</v>
      </c>
      <c r="N149" s="132">
        <f>IF(RES_hhdet_tes!N149=0,0,RES_hhdet_tes!N149/0.086*1000000/RES_hhdet_num!N149)</f>
        <v>0</v>
      </c>
      <c r="O149" s="132">
        <f>IF(RES_hhdet_tes!O149=0,0,RES_hhdet_tes!O149/0.086*1000000/RES_hhdet_num!O149)</f>
        <v>0</v>
      </c>
      <c r="P149" s="132">
        <f>IF(RES_hhdet_tes!P149=0,0,RES_hhdet_tes!P149/0.086*1000000/RES_hhdet_num!P149)</f>
        <v>0</v>
      </c>
      <c r="Q149" s="132">
        <f>IF(RES_hhdet_tes!Q149=0,0,RES_hhdet_tes!Q149/0.086*1000000/RES_hhdet_num!Q149)</f>
        <v>0</v>
      </c>
    </row>
    <row r="150" spans="1:17" ht="12" customHeight="1" x14ac:dyDescent="0.25">
      <c r="A150" s="167" t="s">
        <v>143</v>
      </c>
      <c r="B150" s="132">
        <f>IF(RES_hhdet_tes!B150=0,0,RES_hhdet_tes!B150/0.086*1000000/RES_hhdet_num!B150)</f>
        <v>2098.7570634122035</v>
      </c>
      <c r="C150" s="132">
        <f>IF(RES_hhdet_tes!C150=0,0,RES_hhdet_tes!C150/0.086*1000000/RES_hhdet_num!C150)</f>
        <v>2125.8541351312492</v>
      </c>
      <c r="D150" s="132">
        <f>IF(RES_hhdet_tes!D150=0,0,RES_hhdet_tes!D150/0.086*1000000/RES_hhdet_num!D150)</f>
        <v>2114.2627813507393</v>
      </c>
      <c r="E150" s="132">
        <f>IF(RES_hhdet_tes!E150=0,0,RES_hhdet_tes!E150/0.086*1000000/RES_hhdet_num!E150)</f>
        <v>2141.8508523025175</v>
      </c>
      <c r="F150" s="132">
        <f>IF(RES_hhdet_tes!F150=0,0,RES_hhdet_tes!F150/0.086*1000000/RES_hhdet_num!F150)</f>
        <v>2203.9325611439258</v>
      </c>
      <c r="G150" s="132">
        <f>IF(RES_hhdet_tes!G150=0,0,RES_hhdet_tes!G150/0.086*1000000/RES_hhdet_num!G150)</f>
        <v>2228.7130200081542</v>
      </c>
      <c r="H150" s="132">
        <f>IF(RES_hhdet_tes!H150=0,0,RES_hhdet_tes!H150/0.086*1000000/RES_hhdet_num!H150)</f>
        <v>2253.6913455583599</v>
      </c>
      <c r="I150" s="132">
        <f>IF(RES_hhdet_tes!I150=0,0,RES_hhdet_tes!I150/0.086*1000000/RES_hhdet_num!I150)</f>
        <v>2254.5868913023528</v>
      </c>
      <c r="J150" s="132">
        <f>IF(RES_hhdet_tes!J150=0,0,RES_hhdet_tes!J150/0.086*1000000/RES_hhdet_num!J150)</f>
        <v>2271.3004393503311</v>
      </c>
      <c r="K150" s="132">
        <f>IF(RES_hhdet_tes!K150=0,0,RES_hhdet_tes!K150/0.086*1000000/RES_hhdet_num!K150)</f>
        <v>2264.2505574661377</v>
      </c>
      <c r="L150" s="132">
        <f>IF(RES_hhdet_tes!L150=0,0,RES_hhdet_tes!L150/0.086*1000000/RES_hhdet_num!L150)</f>
        <v>2267.5601667217907</v>
      </c>
      <c r="M150" s="132">
        <f>IF(RES_hhdet_tes!M150=0,0,RES_hhdet_tes!M150/0.086*1000000/RES_hhdet_num!M150)</f>
        <v>0</v>
      </c>
      <c r="N150" s="132">
        <f>IF(RES_hhdet_tes!N150=0,0,RES_hhdet_tes!N150/0.086*1000000/RES_hhdet_num!N150)</f>
        <v>0</v>
      </c>
      <c r="O150" s="132">
        <f>IF(RES_hhdet_tes!O150=0,0,RES_hhdet_tes!O150/0.086*1000000/RES_hhdet_num!O150)</f>
        <v>0</v>
      </c>
      <c r="P150" s="132">
        <f>IF(RES_hhdet_tes!P150=0,0,RES_hhdet_tes!P150/0.086*1000000/RES_hhdet_num!P150)</f>
        <v>0</v>
      </c>
      <c r="Q150" s="132">
        <f>IF(RES_hhdet_tes!Q150=0,0,RES_hhdet_tes!Q150/0.086*1000000/RES_hhdet_num!Q150)</f>
        <v>0</v>
      </c>
    </row>
    <row r="151" spans="1:17" ht="12" customHeight="1" x14ac:dyDescent="0.25">
      <c r="A151" s="166" t="s">
        <v>57</v>
      </c>
      <c r="B151" s="165">
        <f>IF(RES_hhdet_tes!B151=0,0,RES_hhdet_tes!B151/0.086*1000000/RES_hhdet_num!B150)</f>
        <v>1364.8041385280524</v>
      </c>
      <c r="C151" s="165">
        <f>IF(RES_hhdet_tes!C151=0,0,RES_hhdet_tes!C151/0.086*1000000/RES_hhdet_num!C150)</f>
        <v>1516.4250482997927</v>
      </c>
      <c r="D151" s="165">
        <f>IF(RES_hhdet_tes!D151=0,0,RES_hhdet_tes!D151/0.086*1000000/RES_hhdet_num!D150)</f>
        <v>1376.6854279258014</v>
      </c>
      <c r="E151" s="165">
        <f>IF(RES_hhdet_tes!E151=0,0,RES_hhdet_tes!E151/0.086*1000000/RES_hhdet_num!E150)</f>
        <v>1409.8453769015616</v>
      </c>
      <c r="F151" s="165">
        <f>IF(RES_hhdet_tes!F151=0,0,RES_hhdet_tes!F151/0.086*1000000/RES_hhdet_num!F150)</f>
        <v>1458.3946058066197</v>
      </c>
      <c r="G151" s="165">
        <f>IF(RES_hhdet_tes!G151=0,0,RES_hhdet_tes!G151/0.086*1000000/RES_hhdet_num!G150)</f>
        <v>1476.5995723532244</v>
      </c>
      <c r="H151" s="165">
        <f>IF(RES_hhdet_tes!H151=0,0,RES_hhdet_tes!H151/0.086*1000000/RES_hhdet_num!H150)</f>
        <v>1490.6218731700289</v>
      </c>
      <c r="I151" s="165">
        <f>IF(RES_hhdet_tes!I151=0,0,RES_hhdet_tes!I151/0.086*1000000/RES_hhdet_num!I150)</f>
        <v>1490.705807944375</v>
      </c>
      <c r="J151" s="165">
        <f>IF(RES_hhdet_tes!J151=0,0,RES_hhdet_tes!J151/0.086*1000000/RES_hhdet_num!J150)</f>
        <v>1499.7154703154788</v>
      </c>
      <c r="K151" s="165">
        <f>IF(RES_hhdet_tes!K151=0,0,RES_hhdet_tes!K151/0.086*1000000/RES_hhdet_num!K150)</f>
        <v>1488.92997703482</v>
      </c>
      <c r="L151" s="165">
        <f>IF(RES_hhdet_tes!L151=0,0,RES_hhdet_tes!L151/0.086*1000000/RES_hhdet_num!L150)</f>
        <v>1488.158188761671</v>
      </c>
      <c r="M151" s="165">
        <f>IF(RES_hhdet_tes!M151=0,0,RES_hhdet_tes!M151/0.086*1000000/RES_hhdet_num!M150)</f>
        <v>0</v>
      </c>
      <c r="N151" s="165">
        <f>IF(RES_hhdet_tes!N151=0,0,RES_hhdet_tes!N151/0.086*1000000/RES_hhdet_num!N150)</f>
        <v>0</v>
      </c>
      <c r="O151" s="165">
        <f>IF(RES_hhdet_tes!O151=0,0,RES_hhdet_tes!O151/0.086*1000000/RES_hhdet_num!O150)</f>
        <v>0</v>
      </c>
      <c r="P151" s="165">
        <f>IF(RES_hhdet_tes!P151=0,0,RES_hhdet_tes!P151/0.086*1000000/RES_hhdet_num!P150)</f>
        <v>0</v>
      </c>
      <c r="Q151" s="165">
        <f>IF(RES_hhdet_tes!Q151=0,0,RES_hhdet_tes!Q151/0.086*1000000/RES_hhdet_num!Q150)</f>
        <v>0</v>
      </c>
    </row>
    <row r="152" spans="1:17" ht="12" customHeight="1" x14ac:dyDescent="0.25">
      <c r="A152" s="147" t="s">
        <v>59</v>
      </c>
      <c r="B152" s="164">
        <f>IF(RES_hhdet_tes!B152=0,0,RES_hhdet_tes!B152/0.086*1000000/RES_hhdet_num!B150)</f>
        <v>733.95292488415112</v>
      </c>
      <c r="C152" s="164">
        <f>IF(RES_hhdet_tes!C152=0,0,RES_hhdet_tes!C152/0.086*1000000/RES_hhdet_num!C150)</f>
        <v>609.42908683145617</v>
      </c>
      <c r="D152" s="164">
        <f>IF(RES_hhdet_tes!D152=0,0,RES_hhdet_tes!D152/0.086*1000000/RES_hhdet_num!D150)</f>
        <v>737.57735342493766</v>
      </c>
      <c r="E152" s="164">
        <f>IF(RES_hhdet_tes!E152=0,0,RES_hhdet_tes!E152/0.086*1000000/RES_hhdet_num!E150)</f>
        <v>732.00547540095602</v>
      </c>
      <c r="F152" s="164">
        <f>IF(RES_hhdet_tes!F152=0,0,RES_hhdet_tes!F152/0.086*1000000/RES_hhdet_num!F150)</f>
        <v>745.5379553373059</v>
      </c>
      <c r="G152" s="164">
        <f>IF(RES_hhdet_tes!G152=0,0,RES_hhdet_tes!G152/0.086*1000000/RES_hhdet_num!G150)</f>
        <v>752.11344765492959</v>
      </c>
      <c r="H152" s="164">
        <f>IF(RES_hhdet_tes!H152=0,0,RES_hhdet_tes!H152/0.086*1000000/RES_hhdet_num!H150)</f>
        <v>763.06947238833095</v>
      </c>
      <c r="I152" s="164">
        <f>IF(RES_hhdet_tes!I152=0,0,RES_hhdet_tes!I152/0.086*1000000/RES_hhdet_num!I150)</f>
        <v>763.8810833579779</v>
      </c>
      <c r="J152" s="164">
        <f>IF(RES_hhdet_tes!J152=0,0,RES_hhdet_tes!J152/0.086*1000000/RES_hhdet_num!J150)</f>
        <v>771.58496903485218</v>
      </c>
      <c r="K152" s="164">
        <f>IF(RES_hhdet_tes!K152=0,0,RES_hhdet_tes!K152/0.086*1000000/RES_hhdet_num!K150)</f>
        <v>775.32058043131792</v>
      </c>
      <c r="L152" s="164">
        <f>IF(RES_hhdet_tes!L152=0,0,RES_hhdet_tes!L152/0.086*1000000/RES_hhdet_num!L150)</f>
        <v>779.40197796011944</v>
      </c>
      <c r="M152" s="164">
        <f>IF(RES_hhdet_tes!M152=0,0,RES_hhdet_tes!M152/0.086*1000000/RES_hhdet_num!M150)</f>
        <v>0</v>
      </c>
      <c r="N152" s="164">
        <f>IF(RES_hhdet_tes!N152=0,0,RES_hhdet_tes!N152/0.086*1000000/RES_hhdet_num!N150)</f>
        <v>0</v>
      </c>
      <c r="O152" s="164">
        <f>IF(RES_hhdet_tes!O152=0,0,RES_hhdet_tes!O152/0.086*1000000/RES_hhdet_num!O150)</f>
        <v>0</v>
      </c>
      <c r="P152" s="164">
        <f>IF(RES_hhdet_tes!P152=0,0,RES_hhdet_tes!P152/0.086*1000000/RES_hhdet_num!P150)</f>
        <v>0</v>
      </c>
      <c r="Q152" s="164">
        <f>IF(RES_hhdet_tes!Q152=0,0,RES_hhdet_tes!Q152/0.086*1000000/RES_hhdet_num!Q150)</f>
        <v>0</v>
      </c>
    </row>
    <row r="153" spans="1:17" ht="12" customHeight="1" x14ac:dyDescent="0.25">
      <c r="A153" s="163" t="s">
        <v>142</v>
      </c>
      <c r="B153" s="162">
        <f>IF(RES_hhdet_tes!B153=0,0,RES_hhdet_tes!B153/0.086*1000000/RES_hhdet_num!B153)</f>
        <v>2360.3761555726446</v>
      </c>
      <c r="C153" s="162">
        <f>IF(RES_hhdet_tes!C153=0,0,RES_hhdet_tes!C153/0.086*1000000/RES_hhdet_num!C153)</f>
        <v>2464.6026349647359</v>
      </c>
      <c r="D153" s="162">
        <f>IF(RES_hhdet_tes!D153=0,0,RES_hhdet_tes!D153/0.086*1000000/RES_hhdet_num!D153)</f>
        <v>2319.3565789150534</v>
      </c>
      <c r="E153" s="162">
        <f>IF(RES_hhdet_tes!E153=0,0,RES_hhdet_tes!E153/0.086*1000000/RES_hhdet_num!E153)</f>
        <v>2392.3417531241348</v>
      </c>
      <c r="F153" s="162">
        <f>IF(RES_hhdet_tes!F153=0,0,RES_hhdet_tes!F153/0.086*1000000/RES_hhdet_num!F153)</f>
        <v>2502.2631990841069</v>
      </c>
      <c r="G153" s="162">
        <f>IF(RES_hhdet_tes!G153=0,0,RES_hhdet_tes!G153/0.086*1000000/RES_hhdet_num!G153)</f>
        <v>2481.6873536766789</v>
      </c>
      <c r="H153" s="162">
        <f>IF(RES_hhdet_tes!H153=0,0,RES_hhdet_tes!H153/0.086*1000000/RES_hhdet_num!H153)</f>
        <v>2683.7420632551007</v>
      </c>
      <c r="I153" s="162">
        <f>IF(RES_hhdet_tes!I153=0,0,RES_hhdet_tes!I153/0.086*1000000/RES_hhdet_num!I153)</f>
        <v>2562.5683338197632</v>
      </c>
      <c r="J153" s="162">
        <f>IF(RES_hhdet_tes!J153=0,0,RES_hhdet_tes!J153/0.086*1000000/RES_hhdet_num!J153)</f>
        <v>2612.1298843847849</v>
      </c>
      <c r="K153" s="162">
        <f>IF(RES_hhdet_tes!K153=0,0,RES_hhdet_tes!K153/0.086*1000000/RES_hhdet_num!K153)</f>
        <v>2336.2650726290271</v>
      </c>
      <c r="L153" s="162">
        <f>IF(RES_hhdet_tes!L153=0,0,RES_hhdet_tes!L153/0.086*1000000/RES_hhdet_num!L153)</f>
        <v>2493.7584816663257</v>
      </c>
      <c r="M153" s="162">
        <f>IF(RES_hhdet_tes!M153=0,0,RES_hhdet_tes!M153/0.086*1000000/RES_hhdet_num!M153)</f>
        <v>2516.5674946260237</v>
      </c>
      <c r="N153" s="162">
        <f>IF(RES_hhdet_tes!N153=0,0,RES_hhdet_tes!N153/0.086*1000000/RES_hhdet_num!N153)</f>
        <v>2490.8368944307381</v>
      </c>
      <c r="O153" s="162">
        <f>IF(RES_hhdet_tes!O153=0,0,RES_hhdet_tes!O153/0.086*1000000/RES_hhdet_num!O153)</f>
        <v>2645.1734937759816</v>
      </c>
      <c r="P153" s="162">
        <f>IF(RES_hhdet_tes!P153=0,0,RES_hhdet_tes!P153/0.086*1000000/RES_hhdet_num!P153)</f>
        <v>2669.1265499786159</v>
      </c>
      <c r="Q153" s="162">
        <f>IF(RES_hhdet_tes!Q153=0,0,RES_hhdet_tes!Q153/0.086*1000000/RES_hhdet_num!Q153)</f>
        <v>2784.9477767495814</v>
      </c>
    </row>
    <row r="154" spans="1:17" ht="12" customHeight="1" x14ac:dyDescent="0.25">
      <c r="A154" s="161" t="s">
        <v>141</v>
      </c>
      <c r="B154" s="160">
        <f>IF(RES_hhdet_tes!B154=0,0,RES_hhdet_tes!B154/0.086*1000000/RES_hhdet_num!B154)</f>
        <v>2268.1974260065081</v>
      </c>
      <c r="C154" s="160">
        <f>IF(RES_hhdet_tes!C154=0,0,RES_hhdet_tes!C154/0.086*1000000/RES_hhdet_num!C154)</f>
        <v>2359.2969576557875</v>
      </c>
      <c r="D154" s="160">
        <f>IF(RES_hhdet_tes!D154=0,0,RES_hhdet_tes!D154/0.086*1000000/RES_hhdet_num!D154)</f>
        <v>2278.2663355565373</v>
      </c>
      <c r="E154" s="160">
        <f>IF(RES_hhdet_tes!E154=0,0,RES_hhdet_tes!E154/0.086*1000000/RES_hhdet_num!E154)</f>
        <v>2328.4649257280707</v>
      </c>
      <c r="F154" s="160">
        <f>IF(RES_hhdet_tes!F154=0,0,RES_hhdet_tes!F154/0.086*1000000/RES_hhdet_num!F154)</f>
        <v>2401.8952962027838</v>
      </c>
      <c r="G154" s="160">
        <f>IF(RES_hhdet_tes!G154=0,0,RES_hhdet_tes!G154/0.086*1000000/RES_hhdet_num!G154)</f>
        <v>2393.4975388606258</v>
      </c>
      <c r="H154" s="160">
        <f>IF(RES_hhdet_tes!H154=0,0,RES_hhdet_tes!H154/0.086*1000000/RES_hhdet_num!H154)</f>
        <v>2535.6935528720778</v>
      </c>
      <c r="I154" s="160">
        <f>IF(RES_hhdet_tes!I154=0,0,RES_hhdet_tes!I154/0.086*1000000/RES_hhdet_num!I154)</f>
        <v>2462.6845247621945</v>
      </c>
      <c r="J154" s="160">
        <f>IF(RES_hhdet_tes!J154=0,0,RES_hhdet_tes!J154/0.086*1000000/RES_hhdet_num!J154)</f>
        <v>2510.159373202785</v>
      </c>
      <c r="K154" s="160">
        <f>IF(RES_hhdet_tes!K154=0,0,RES_hhdet_tes!K154/0.086*1000000/RES_hhdet_num!K154)</f>
        <v>2329.923051164446</v>
      </c>
      <c r="L154" s="160">
        <f>IF(RES_hhdet_tes!L154=0,0,RES_hhdet_tes!L154/0.086*1000000/RES_hhdet_num!L154)</f>
        <v>2437.3061967512012</v>
      </c>
      <c r="M154" s="160">
        <f>IF(RES_hhdet_tes!M154=0,0,RES_hhdet_tes!M154/0.086*1000000/RES_hhdet_num!M154)</f>
        <v>2445.0988471982378</v>
      </c>
      <c r="N154" s="160">
        <f>IF(RES_hhdet_tes!N154=0,0,RES_hhdet_tes!N154/0.086*1000000/RES_hhdet_num!N154)</f>
        <v>2421.0314417001414</v>
      </c>
      <c r="O154" s="160">
        <f>IF(RES_hhdet_tes!O154=0,0,RES_hhdet_tes!O154/0.086*1000000/RES_hhdet_num!O154)</f>
        <v>2522.401216412643</v>
      </c>
      <c r="P154" s="160">
        <f>IF(RES_hhdet_tes!P154=0,0,RES_hhdet_tes!P154/0.086*1000000/RES_hhdet_num!P154)</f>
        <v>2532.3128586936982</v>
      </c>
      <c r="Q154" s="160">
        <f>IF(RES_hhdet_tes!Q154=0,0,RES_hhdet_tes!Q154/0.086*1000000/RES_hhdet_num!Q154)</f>
        <v>2598.5364185554686</v>
      </c>
    </row>
    <row r="155" spans="1:17" ht="12" customHeight="1" x14ac:dyDescent="0.25">
      <c r="A155" s="148" t="s">
        <v>60</v>
      </c>
      <c r="B155" s="156">
        <f>IF(RES_hhdet_tes!B155=0,0,RES_hhdet_tes!B155/0.086*1000000/RES_hhdet_num!B154)</f>
        <v>1534.2445011223567</v>
      </c>
      <c r="C155" s="156">
        <f>IF(RES_hhdet_tes!C155=0,0,RES_hhdet_tes!C155/0.086*1000000/RES_hhdet_num!C154)</f>
        <v>1749.867870824331</v>
      </c>
      <c r="D155" s="156">
        <f>IF(RES_hhdet_tes!D155=0,0,RES_hhdet_tes!D155/0.086*1000000/RES_hhdet_num!D154)</f>
        <v>1540.6889821315997</v>
      </c>
      <c r="E155" s="156">
        <f>IF(RES_hhdet_tes!E155=0,0,RES_hhdet_tes!E155/0.086*1000000/RES_hhdet_num!E154)</f>
        <v>1596.4594503271151</v>
      </c>
      <c r="F155" s="156">
        <f>IF(RES_hhdet_tes!F155=0,0,RES_hhdet_tes!F155/0.086*1000000/RES_hhdet_num!F154)</f>
        <v>1656.3573408654775</v>
      </c>
      <c r="G155" s="156">
        <f>IF(RES_hhdet_tes!G155=0,0,RES_hhdet_tes!G155/0.086*1000000/RES_hhdet_num!G154)</f>
        <v>1641.3840912056971</v>
      </c>
      <c r="H155" s="156">
        <f>IF(RES_hhdet_tes!H155=0,0,RES_hhdet_tes!H155/0.086*1000000/RES_hhdet_num!H154)</f>
        <v>1772.6240804837466</v>
      </c>
      <c r="I155" s="156">
        <f>IF(RES_hhdet_tes!I155=0,0,RES_hhdet_tes!I155/0.086*1000000/RES_hhdet_num!I154)</f>
        <v>1698.8034414042172</v>
      </c>
      <c r="J155" s="156">
        <f>IF(RES_hhdet_tes!J155=0,0,RES_hhdet_tes!J155/0.086*1000000/RES_hhdet_num!J154)</f>
        <v>1738.5744041679336</v>
      </c>
      <c r="K155" s="156">
        <f>IF(RES_hhdet_tes!K155=0,0,RES_hhdet_tes!K155/0.086*1000000/RES_hhdet_num!K154)</f>
        <v>1554.6024707331276</v>
      </c>
      <c r="L155" s="156">
        <f>IF(RES_hhdet_tes!L155=0,0,RES_hhdet_tes!L155/0.086*1000000/RES_hhdet_num!L154)</f>
        <v>1657.9042187910818</v>
      </c>
      <c r="M155" s="156">
        <f>IF(RES_hhdet_tes!M155=0,0,RES_hhdet_tes!M155/0.086*1000000/RES_hhdet_num!M154)</f>
        <v>1666.9450776578587</v>
      </c>
      <c r="N155" s="156">
        <f>IF(RES_hhdet_tes!N155=0,0,RES_hhdet_tes!N155/0.086*1000000/RES_hhdet_num!N154)</f>
        <v>1643.8342788486179</v>
      </c>
      <c r="O155" s="156">
        <f>IF(RES_hhdet_tes!O155=0,0,RES_hhdet_tes!O155/0.086*1000000/RES_hhdet_num!O154)</f>
        <v>1743.9645532767129</v>
      </c>
      <c r="P155" s="156">
        <f>IF(RES_hhdet_tes!P155=0,0,RES_hhdet_tes!P155/0.086*1000000/RES_hhdet_num!P154)</f>
        <v>1756.0724941518206</v>
      </c>
      <c r="Q155" s="156">
        <f>IF(RES_hhdet_tes!Q155=0,0,RES_hhdet_tes!Q155/0.086*1000000/RES_hhdet_num!Q154)</f>
        <v>1829.2509180119625</v>
      </c>
    </row>
    <row r="156" spans="1:17" ht="12" customHeight="1" x14ac:dyDescent="0.25">
      <c r="A156" s="148" t="s">
        <v>59</v>
      </c>
      <c r="B156" s="156">
        <f>IF(RES_hhdet_tes!B156=0,0,RES_hhdet_tes!B156/0.086*1000000/RES_hhdet_num!B154)</f>
        <v>733.95292488415112</v>
      </c>
      <c r="C156" s="156">
        <f>IF(RES_hhdet_tes!C156=0,0,RES_hhdet_tes!C156/0.086*1000000/RES_hhdet_num!C154)</f>
        <v>609.42908683145652</v>
      </c>
      <c r="D156" s="156">
        <f>IF(RES_hhdet_tes!D156=0,0,RES_hhdet_tes!D156/0.086*1000000/RES_hhdet_num!D154)</f>
        <v>737.57735342493788</v>
      </c>
      <c r="E156" s="156">
        <f>IF(RES_hhdet_tes!E156=0,0,RES_hhdet_tes!E156/0.086*1000000/RES_hhdet_num!E154)</f>
        <v>732.00547540095602</v>
      </c>
      <c r="F156" s="156">
        <f>IF(RES_hhdet_tes!F156=0,0,RES_hhdet_tes!F156/0.086*1000000/RES_hhdet_num!F154)</f>
        <v>745.53795533730624</v>
      </c>
      <c r="G156" s="156">
        <f>IF(RES_hhdet_tes!G156=0,0,RES_hhdet_tes!G156/0.086*1000000/RES_hhdet_num!G154)</f>
        <v>752.11344765492822</v>
      </c>
      <c r="H156" s="156">
        <f>IF(RES_hhdet_tes!H156=0,0,RES_hhdet_tes!H156/0.086*1000000/RES_hhdet_num!H154)</f>
        <v>763.06947238833118</v>
      </c>
      <c r="I156" s="156">
        <f>IF(RES_hhdet_tes!I156=0,0,RES_hhdet_tes!I156/0.086*1000000/RES_hhdet_num!I154)</f>
        <v>763.88108335797745</v>
      </c>
      <c r="J156" s="156">
        <f>IF(RES_hhdet_tes!J156=0,0,RES_hhdet_tes!J156/0.086*1000000/RES_hhdet_num!J154)</f>
        <v>771.58496903485127</v>
      </c>
      <c r="K156" s="156">
        <f>IF(RES_hhdet_tes!K156=0,0,RES_hhdet_tes!K156/0.086*1000000/RES_hhdet_num!K154)</f>
        <v>775.32058043131815</v>
      </c>
      <c r="L156" s="156">
        <f>IF(RES_hhdet_tes!L156=0,0,RES_hhdet_tes!L156/0.086*1000000/RES_hhdet_num!L154)</f>
        <v>779.40197796011944</v>
      </c>
      <c r="M156" s="156">
        <f>IF(RES_hhdet_tes!M156=0,0,RES_hhdet_tes!M156/0.086*1000000/RES_hhdet_num!M154)</f>
        <v>778.15376954037924</v>
      </c>
      <c r="N156" s="156">
        <f>IF(RES_hhdet_tes!N156=0,0,RES_hhdet_tes!N156/0.086*1000000/RES_hhdet_num!N154)</f>
        <v>777.1971628515239</v>
      </c>
      <c r="O156" s="156">
        <f>IF(RES_hhdet_tes!O156=0,0,RES_hhdet_tes!O156/0.086*1000000/RES_hhdet_num!O154)</f>
        <v>778.43666313592996</v>
      </c>
      <c r="P156" s="156">
        <f>IF(RES_hhdet_tes!P156=0,0,RES_hhdet_tes!P156/0.086*1000000/RES_hhdet_num!P154)</f>
        <v>776.24036454187831</v>
      </c>
      <c r="Q156" s="156">
        <f>IF(RES_hhdet_tes!Q156=0,0,RES_hhdet_tes!Q156/0.086*1000000/RES_hhdet_num!Q154)</f>
        <v>769.28550054350592</v>
      </c>
    </row>
    <row r="157" spans="1:17" ht="12" customHeight="1" x14ac:dyDescent="0.25">
      <c r="A157" s="158" t="s">
        <v>62</v>
      </c>
      <c r="B157" s="157">
        <f>IF(RES_hhdet_tes!B157=0,0,RES_hhdet_tes!B157/0.086*1000000/RES_hhdet_num!B$143)</f>
        <v>638.46484569396148</v>
      </c>
      <c r="C157" s="157">
        <f>IF(RES_hhdet_tes!C157=0,0,RES_hhdet_tes!C157/0.086*1000000/RES_hhdet_num!C$143)</f>
        <v>645.78374287564714</v>
      </c>
      <c r="D157" s="157">
        <f>IF(RES_hhdet_tes!D157=0,0,RES_hhdet_tes!D157/0.086*1000000/RES_hhdet_num!D$143)</f>
        <v>636.76214220470206</v>
      </c>
      <c r="E157" s="157">
        <f>IF(RES_hhdet_tes!E157=0,0,RES_hhdet_tes!E157/0.086*1000000/RES_hhdet_num!E$143)</f>
        <v>657.49721619798697</v>
      </c>
      <c r="F157" s="157">
        <f>IF(RES_hhdet_tes!F157=0,0,RES_hhdet_tes!F157/0.086*1000000/RES_hhdet_num!F$143)</f>
        <v>674.55861196643684</v>
      </c>
      <c r="G157" s="157">
        <f>IF(RES_hhdet_tes!G157=0,0,RES_hhdet_tes!G157/0.086*1000000/RES_hhdet_num!G$143)</f>
        <v>667.18941892685234</v>
      </c>
      <c r="H157" s="157">
        <f>IF(RES_hhdet_tes!H157=0,0,RES_hhdet_tes!H157/0.086*1000000/RES_hhdet_num!H$143)</f>
        <v>675.58196852841616</v>
      </c>
      <c r="I157" s="157">
        <f>IF(RES_hhdet_tes!I157=0,0,RES_hhdet_tes!I157/0.086*1000000/RES_hhdet_num!I$143)</f>
        <v>710.43977918071846</v>
      </c>
      <c r="J157" s="157">
        <f>IF(RES_hhdet_tes!J157=0,0,RES_hhdet_tes!J157/0.086*1000000/RES_hhdet_num!J$143)</f>
        <v>707.85847218630602</v>
      </c>
      <c r="K157" s="157">
        <f>IF(RES_hhdet_tes!K157=0,0,RES_hhdet_tes!K157/0.086*1000000/RES_hhdet_num!K$143)</f>
        <v>696.0172839580647</v>
      </c>
      <c r="L157" s="157">
        <f>IF(RES_hhdet_tes!L157=0,0,RES_hhdet_tes!L157/0.086*1000000/RES_hhdet_num!L$143)</f>
        <v>709.14134666039865</v>
      </c>
      <c r="M157" s="157">
        <f>IF(RES_hhdet_tes!M157=0,0,RES_hhdet_tes!M157/0.086*1000000/RES_hhdet_num!M$143)</f>
        <v>710.52395540615248</v>
      </c>
      <c r="N157" s="157">
        <f>IF(RES_hhdet_tes!N157=0,0,RES_hhdet_tes!N157/0.086*1000000/RES_hhdet_num!N$143)</f>
        <v>724.68233174655893</v>
      </c>
      <c r="O157" s="157">
        <f>IF(RES_hhdet_tes!O157=0,0,RES_hhdet_tes!O157/0.086*1000000/RES_hhdet_num!O$143)</f>
        <v>734.83671073119581</v>
      </c>
      <c r="P157" s="157">
        <f>IF(RES_hhdet_tes!P157=0,0,RES_hhdet_tes!P157/0.086*1000000/RES_hhdet_num!P$143)</f>
        <v>767.86741962244878</v>
      </c>
      <c r="Q157" s="157">
        <f>IF(RES_hhdet_tes!Q157=0,0,RES_hhdet_tes!Q157/0.086*1000000/RES_hhdet_num!Q$143)</f>
        <v>808.33344671328098</v>
      </c>
    </row>
    <row r="158" spans="1:17" ht="12" customHeight="1" x14ac:dyDescent="0.25">
      <c r="A158" s="23" t="s">
        <v>57</v>
      </c>
      <c r="B158" s="156">
        <f>IF(RES_hhdet_tes!B158=0,0,RES_hhdet_tes!B158/0.086*1000000/RES_hhdet_num!B158)</f>
        <v>576.27064785645587</v>
      </c>
      <c r="C158" s="156">
        <f>IF(RES_hhdet_tes!C158=0,0,RES_hhdet_tes!C158/0.086*1000000/RES_hhdet_num!C158)</f>
        <v>581.90693474895284</v>
      </c>
      <c r="D158" s="156">
        <f>IF(RES_hhdet_tes!D158=0,0,RES_hhdet_tes!D158/0.086*1000000/RES_hhdet_num!D158)</f>
        <v>599.16597845934609</v>
      </c>
      <c r="E158" s="156">
        <f>IF(RES_hhdet_tes!E158=0,0,RES_hhdet_tes!E158/0.086*1000000/RES_hhdet_num!E158)</f>
        <v>605.14927160887089</v>
      </c>
      <c r="F158" s="156">
        <f>IF(RES_hhdet_tes!F158=0,0,RES_hhdet_tes!F158/0.086*1000000/RES_hhdet_num!F158)</f>
        <v>608.75038575111398</v>
      </c>
      <c r="G158" s="156">
        <f>IF(RES_hhdet_tes!G158=0,0,RES_hhdet_tes!G158/0.086*1000000/RES_hhdet_num!G158)</f>
        <v>612.0574938973125</v>
      </c>
      <c r="H158" s="156">
        <f>IF(RES_hhdet_tes!H158=0,0,RES_hhdet_tes!H158/0.086*1000000/RES_hhdet_num!H158)</f>
        <v>598.50333586360955</v>
      </c>
      <c r="I158" s="156">
        <f>IF(RES_hhdet_tes!I158=0,0,RES_hhdet_tes!I158/0.086*1000000/RES_hhdet_num!I158)</f>
        <v>640.76361297633741</v>
      </c>
      <c r="J158" s="156">
        <f>IF(RES_hhdet_tes!J158=0,0,RES_hhdet_tes!J158/0.086*1000000/RES_hhdet_num!J158)</f>
        <v>632.51080551992891</v>
      </c>
      <c r="K158" s="156">
        <f>IF(RES_hhdet_tes!K158=0,0,RES_hhdet_tes!K158/0.086*1000000/RES_hhdet_num!K158)</f>
        <v>668.69956709504277</v>
      </c>
      <c r="L158" s="156">
        <f>IF(RES_hhdet_tes!L158=0,0,RES_hhdet_tes!L158/0.086*1000000/RES_hhdet_num!L158)</f>
        <v>651.60229770904459</v>
      </c>
      <c r="M158" s="156">
        <f>IF(RES_hhdet_tes!M158=0,0,RES_hhdet_tes!M158/0.086*1000000/RES_hhdet_num!M158)</f>
        <v>654.99555692449701</v>
      </c>
      <c r="N158" s="156">
        <f>IF(RES_hhdet_tes!N158=0,0,RES_hhdet_tes!N158/0.086*1000000/RES_hhdet_num!N158)</f>
        <v>672.71378865761255</v>
      </c>
      <c r="O158" s="156">
        <f>IF(RES_hhdet_tes!O158=0,0,RES_hhdet_tes!O158/0.086*1000000/RES_hhdet_num!O158)</f>
        <v>664.99177819109616</v>
      </c>
      <c r="P158" s="156">
        <f>IF(RES_hhdet_tes!P158=0,0,RES_hhdet_tes!P158/0.086*1000000/RES_hhdet_num!P158)</f>
        <v>683.85441380988755</v>
      </c>
      <c r="Q158" s="156">
        <f>IF(RES_hhdet_tes!Q158=0,0,RES_hhdet_tes!Q158/0.086*1000000/RES_hhdet_num!Q158)</f>
        <v>685.16769887355099</v>
      </c>
    </row>
    <row r="159" spans="1:17" ht="12" customHeight="1" x14ac:dyDescent="0.25">
      <c r="A159" s="29" t="s">
        <v>140</v>
      </c>
      <c r="B159" s="57">
        <f>IF(RES_hhdet_tes!B159=0,0,RES_hhdet_tes!B159/0.086*1000000/RES_hhdet_num!B159)</f>
        <v>647.8153479461638</v>
      </c>
      <c r="C159" s="57">
        <f>IF(RES_hhdet_tes!C159=0,0,RES_hhdet_tes!C159/0.086*1000000/RES_hhdet_num!C159)</f>
        <v>658.53426581992574</v>
      </c>
      <c r="D159" s="57">
        <f>IF(RES_hhdet_tes!D159=0,0,RES_hhdet_tes!D159/0.086*1000000/RES_hhdet_num!D159)</f>
        <v>642.65043026174658</v>
      </c>
      <c r="E159" s="57">
        <f>IF(RES_hhdet_tes!E159=0,0,RES_hhdet_tes!E159/0.086*1000000/RES_hhdet_num!E159)</f>
        <v>665.36681851094045</v>
      </c>
      <c r="F159" s="57">
        <f>IF(RES_hhdet_tes!F159=0,0,RES_hhdet_tes!F159/0.086*1000000/RES_hhdet_num!F159)</f>
        <v>686.68419596779722</v>
      </c>
      <c r="G159" s="57">
        <f>IF(RES_hhdet_tes!G159=0,0,RES_hhdet_tes!G159/0.086*1000000/RES_hhdet_num!G159)</f>
        <v>678.88995231180274</v>
      </c>
      <c r="H159" s="57">
        <f>IF(RES_hhdet_tes!H159=0,0,RES_hhdet_tes!H159/0.086*1000000/RES_hhdet_num!H159)</f>
        <v>699.57586594184647</v>
      </c>
      <c r="I159" s="57">
        <f>IF(RES_hhdet_tes!I159=0,0,RES_hhdet_tes!I159/0.086*1000000/RES_hhdet_num!I159)</f>
        <v>721.74687632792063</v>
      </c>
      <c r="J159" s="57">
        <f>IF(RES_hhdet_tes!J159=0,0,RES_hhdet_tes!J159/0.086*1000000/RES_hhdet_num!J159)</f>
        <v>722.14537191469628</v>
      </c>
      <c r="K159" s="57">
        <f>IF(RES_hhdet_tes!K159=0,0,RES_hhdet_tes!K159/0.086*1000000/RES_hhdet_num!K159)</f>
        <v>697.81480933701926</v>
      </c>
      <c r="L159" s="57">
        <f>IF(RES_hhdet_tes!L159=0,0,RES_hhdet_tes!L159/0.086*1000000/RES_hhdet_num!L159)</f>
        <v>716.84621715797061</v>
      </c>
      <c r="M159" s="57">
        <f>IF(RES_hhdet_tes!M159=0,0,RES_hhdet_tes!M159/0.086*1000000/RES_hhdet_num!M159)</f>
        <v>715.94483554354497</v>
      </c>
      <c r="N159" s="57">
        <f>IF(RES_hhdet_tes!N159=0,0,RES_hhdet_tes!N159/0.086*1000000/RES_hhdet_num!N159)</f>
        <v>726.76587846852135</v>
      </c>
      <c r="O159" s="57">
        <f>IF(RES_hhdet_tes!O159=0,0,RES_hhdet_tes!O159/0.086*1000000/RES_hhdet_num!O159)</f>
        <v>755.79354627153498</v>
      </c>
      <c r="P159" s="57">
        <f>IF(RES_hhdet_tes!P159=0,0,RES_hhdet_tes!P159/0.086*1000000/RES_hhdet_num!P159)</f>
        <v>783.59576047958751</v>
      </c>
      <c r="Q159" s="57">
        <f>IF(RES_hhdet_tes!Q159=0,0,RES_hhdet_tes!Q159/0.086*1000000/RES_hhdet_num!Q159)</f>
        <v>829.78836992552283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13085.463232769196</v>
      </c>
      <c r="C161" s="168">
        <f t="shared" ref="C161:Q161" si="24">SUM(C162,C164,C166,C175)</f>
        <v>14056.421329268791</v>
      </c>
      <c r="D161" s="168">
        <f t="shared" si="24"/>
        <v>12707.859324448167</v>
      </c>
      <c r="E161" s="168">
        <f t="shared" si="24"/>
        <v>13387.282708311317</v>
      </c>
      <c r="F161" s="168">
        <f t="shared" si="24"/>
        <v>14358.694995840413</v>
      </c>
      <c r="G161" s="168">
        <f t="shared" si="24"/>
        <v>14174.903943806659</v>
      </c>
      <c r="H161" s="168">
        <f t="shared" si="24"/>
        <v>15514.014969903807</v>
      </c>
      <c r="I161" s="168">
        <f t="shared" si="24"/>
        <v>13757.059894341472</v>
      </c>
      <c r="J161" s="168">
        <f t="shared" si="24"/>
        <v>14671.510773519727</v>
      </c>
      <c r="K161" s="168">
        <f t="shared" si="24"/>
        <v>12378.184077279937</v>
      </c>
      <c r="L161" s="168">
        <f t="shared" si="24"/>
        <v>13764.885327868717</v>
      </c>
      <c r="M161" s="168">
        <f t="shared" si="24"/>
        <v>11271.170983695394</v>
      </c>
      <c r="N161" s="168">
        <f t="shared" si="24"/>
        <v>11056.655586752775</v>
      </c>
      <c r="O161" s="168">
        <f t="shared" si="24"/>
        <v>11867.737097058503</v>
      </c>
      <c r="P161" s="168">
        <f t="shared" si="24"/>
        <v>11184.619795530418</v>
      </c>
      <c r="Q161" s="168">
        <f t="shared" si="24"/>
        <v>12185.159243980215</v>
      </c>
    </row>
    <row r="162" spans="1:17" ht="12.95" customHeight="1" x14ac:dyDescent="0.25">
      <c r="A162" s="158" t="s">
        <v>65</v>
      </c>
      <c r="B162" s="157">
        <f t="shared" ref="B162:Q162" si="25">B163</f>
        <v>10156.500794802767</v>
      </c>
      <c r="C162" s="157">
        <f t="shared" si="25"/>
        <v>11078.534892507869</v>
      </c>
      <c r="D162" s="157">
        <f t="shared" si="25"/>
        <v>9823.6753566311818</v>
      </c>
      <c r="E162" s="157">
        <f t="shared" si="25"/>
        <v>10438.232680257843</v>
      </c>
      <c r="F162" s="157">
        <f t="shared" si="25"/>
        <v>11316.912293358757</v>
      </c>
      <c r="G162" s="157">
        <f t="shared" si="25"/>
        <v>11137.170932333547</v>
      </c>
      <c r="H162" s="157">
        <f t="shared" si="25"/>
        <v>12320.707940039376</v>
      </c>
      <c r="I162" s="157">
        <f t="shared" si="25"/>
        <v>10586.57781328883</v>
      </c>
      <c r="J162" s="157">
        <f t="shared" si="25"/>
        <v>11443.901126669383</v>
      </c>
      <c r="K162" s="157">
        <f t="shared" si="25"/>
        <v>9345.9264329717971</v>
      </c>
      <c r="L162" s="157">
        <f t="shared" si="25"/>
        <v>10568.948648291354</v>
      </c>
      <c r="M162" s="157">
        <f t="shared" si="25"/>
        <v>8032.8871160604185</v>
      </c>
      <c r="N162" s="157">
        <f t="shared" si="25"/>
        <v>7837.8882226606611</v>
      </c>
      <c r="O162" s="157">
        <f t="shared" si="25"/>
        <v>8580.5438322830723</v>
      </c>
      <c r="P162" s="157">
        <f t="shared" si="25"/>
        <v>7874.1260801793142</v>
      </c>
      <c r="Q162" s="157">
        <f t="shared" si="25"/>
        <v>8830.0793406768335</v>
      </c>
    </row>
    <row r="163" spans="1:17" ht="12" customHeight="1" x14ac:dyDescent="0.25">
      <c r="A163" s="23" t="s">
        <v>60</v>
      </c>
      <c r="B163" s="57">
        <f>IF(RES_hhdet_tes!B163=0,0,RES_hhdet_tes!B163/0.086*1000000/RES_hhdet_num!B$161)</f>
        <v>10156.500794802767</v>
      </c>
      <c r="C163" s="57">
        <f>IF(RES_hhdet_tes!C163=0,0,RES_hhdet_tes!C163/0.086*1000000/RES_hhdet_num!C$161)</f>
        <v>11078.534892507869</v>
      </c>
      <c r="D163" s="57">
        <f>IF(RES_hhdet_tes!D163=0,0,RES_hhdet_tes!D163/0.086*1000000/RES_hhdet_num!D$161)</f>
        <v>9823.6753566311818</v>
      </c>
      <c r="E163" s="57">
        <f>IF(RES_hhdet_tes!E163=0,0,RES_hhdet_tes!E163/0.086*1000000/RES_hhdet_num!E$161)</f>
        <v>10438.232680257843</v>
      </c>
      <c r="F163" s="57">
        <f>IF(RES_hhdet_tes!F163=0,0,RES_hhdet_tes!F163/0.086*1000000/RES_hhdet_num!F$161)</f>
        <v>11316.912293358757</v>
      </c>
      <c r="G163" s="57">
        <f>IF(RES_hhdet_tes!G163=0,0,RES_hhdet_tes!G163/0.086*1000000/RES_hhdet_num!G$161)</f>
        <v>11137.170932333547</v>
      </c>
      <c r="H163" s="57">
        <f>IF(RES_hhdet_tes!H163=0,0,RES_hhdet_tes!H163/0.086*1000000/RES_hhdet_num!H$161)</f>
        <v>12320.707940039376</v>
      </c>
      <c r="I163" s="57">
        <f>IF(RES_hhdet_tes!I163=0,0,RES_hhdet_tes!I163/0.086*1000000/RES_hhdet_num!I$161)</f>
        <v>10586.57781328883</v>
      </c>
      <c r="J163" s="57">
        <f>IF(RES_hhdet_tes!J163=0,0,RES_hhdet_tes!J163/0.086*1000000/RES_hhdet_num!J$161)</f>
        <v>11443.901126669383</v>
      </c>
      <c r="K163" s="57">
        <f>IF(RES_hhdet_tes!K163=0,0,RES_hhdet_tes!K163/0.086*1000000/RES_hhdet_num!K$161)</f>
        <v>9345.9264329717971</v>
      </c>
      <c r="L163" s="57">
        <f>IF(RES_hhdet_tes!L163=0,0,RES_hhdet_tes!L163/0.086*1000000/RES_hhdet_num!L$161)</f>
        <v>10568.948648291354</v>
      </c>
      <c r="M163" s="57">
        <f>IF(RES_hhdet_tes!M163=0,0,RES_hhdet_tes!M163/0.086*1000000/RES_hhdet_num!M$161)</f>
        <v>8032.8871160604185</v>
      </c>
      <c r="N163" s="57">
        <f>IF(RES_hhdet_tes!N163=0,0,RES_hhdet_tes!N163/0.086*1000000/RES_hhdet_num!N$161)</f>
        <v>7837.8882226606611</v>
      </c>
      <c r="O163" s="57">
        <f>IF(RES_hhdet_tes!O163=0,0,RES_hhdet_tes!O163/0.086*1000000/RES_hhdet_num!O$161)</f>
        <v>8580.5438322830723</v>
      </c>
      <c r="P163" s="57">
        <f>IF(RES_hhdet_tes!P163=0,0,RES_hhdet_tes!P163/0.086*1000000/RES_hhdet_num!P$161)</f>
        <v>7874.1260801793142</v>
      </c>
      <c r="Q163" s="57">
        <f>IF(RES_hhdet_tes!Q163=0,0,RES_hhdet_tes!Q163/0.086*1000000/RES_hhdet_num!Q$161)</f>
        <v>8830.0793406768335</v>
      </c>
    </row>
    <row r="164" spans="1:17" ht="12.95" customHeight="1" x14ac:dyDescent="0.25">
      <c r="A164" s="158" t="s">
        <v>112</v>
      </c>
      <c r="B164" s="157">
        <f t="shared" ref="B164:Q164" si="26">B165</f>
        <v>4.4188456689539235</v>
      </c>
      <c r="C164" s="157">
        <f t="shared" si="26"/>
        <v>4.8794067138977564</v>
      </c>
      <c r="D164" s="157">
        <f t="shared" si="26"/>
        <v>5.2799102398621471</v>
      </c>
      <c r="E164" s="157">
        <f t="shared" si="26"/>
        <v>5.5016204262062951</v>
      </c>
      <c r="F164" s="157">
        <f t="shared" si="26"/>
        <v>5.9694952949191524</v>
      </c>
      <c r="G164" s="157">
        <f t="shared" si="26"/>
        <v>7.4338685820035977</v>
      </c>
      <c r="H164" s="157">
        <f t="shared" si="26"/>
        <v>8.8303636049095715</v>
      </c>
      <c r="I164" s="157">
        <f t="shared" si="26"/>
        <v>11.234915386720184</v>
      </c>
      <c r="J164" s="157">
        <f t="shared" si="26"/>
        <v>13.075152786486218</v>
      </c>
      <c r="K164" s="157">
        <f t="shared" si="26"/>
        <v>16.478034173271887</v>
      </c>
      <c r="L164" s="157">
        <f t="shared" si="26"/>
        <v>18.763319659424067</v>
      </c>
      <c r="M164" s="157">
        <f t="shared" si="26"/>
        <v>21.032220399515651</v>
      </c>
      <c r="N164" s="157">
        <f t="shared" si="26"/>
        <v>23.683274450137354</v>
      </c>
      <c r="O164" s="157">
        <f t="shared" si="26"/>
        <v>26.385974867073791</v>
      </c>
      <c r="P164" s="157">
        <f t="shared" si="26"/>
        <v>29.044524927292883</v>
      </c>
      <c r="Q164" s="157">
        <f t="shared" si="26"/>
        <v>27.351631870422079</v>
      </c>
    </row>
    <row r="165" spans="1:17" ht="12" customHeight="1" x14ac:dyDescent="0.25">
      <c r="A165" s="23" t="s">
        <v>60</v>
      </c>
      <c r="B165" s="156">
        <f>IF(RES_hhdet_tes!B165=0,0,RES_hhdet_tes!B165/0.086*1000000/RES_hhdet_num!B$161)</f>
        <v>4.4188456689539235</v>
      </c>
      <c r="C165" s="156">
        <f>IF(RES_hhdet_tes!C165=0,0,RES_hhdet_tes!C165/0.086*1000000/RES_hhdet_num!C$161)</f>
        <v>4.8794067138977564</v>
      </c>
      <c r="D165" s="156">
        <f>IF(RES_hhdet_tes!D165=0,0,RES_hhdet_tes!D165/0.086*1000000/RES_hhdet_num!D$161)</f>
        <v>5.2799102398621471</v>
      </c>
      <c r="E165" s="156">
        <f>IF(RES_hhdet_tes!E165=0,0,RES_hhdet_tes!E165/0.086*1000000/RES_hhdet_num!E$161)</f>
        <v>5.5016204262062951</v>
      </c>
      <c r="F165" s="156">
        <f>IF(RES_hhdet_tes!F165=0,0,RES_hhdet_tes!F165/0.086*1000000/RES_hhdet_num!F$161)</f>
        <v>5.9694952949191524</v>
      </c>
      <c r="G165" s="156">
        <f>IF(RES_hhdet_tes!G165=0,0,RES_hhdet_tes!G165/0.086*1000000/RES_hhdet_num!G$161)</f>
        <v>7.4338685820035977</v>
      </c>
      <c r="H165" s="156">
        <f>IF(RES_hhdet_tes!H165=0,0,RES_hhdet_tes!H165/0.086*1000000/RES_hhdet_num!H$161)</f>
        <v>8.8303636049095715</v>
      </c>
      <c r="I165" s="156">
        <f>IF(RES_hhdet_tes!I165=0,0,RES_hhdet_tes!I165/0.086*1000000/RES_hhdet_num!I$161)</f>
        <v>11.234915386720184</v>
      </c>
      <c r="J165" s="156">
        <f>IF(RES_hhdet_tes!J165=0,0,RES_hhdet_tes!J165/0.086*1000000/RES_hhdet_num!J$161)</f>
        <v>13.075152786486218</v>
      </c>
      <c r="K165" s="156">
        <f>IF(RES_hhdet_tes!K165=0,0,RES_hhdet_tes!K165/0.086*1000000/RES_hhdet_num!K$161)</f>
        <v>16.478034173271887</v>
      </c>
      <c r="L165" s="156">
        <f>IF(RES_hhdet_tes!L165=0,0,RES_hhdet_tes!L165/0.086*1000000/RES_hhdet_num!L$161)</f>
        <v>18.763319659424067</v>
      </c>
      <c r="M165" s="156">
        <f>IF(RES_hhdet_tes!M165=0,0,RES_hhdet_tes!M165/0.086*1000000/RES_hhdet_num!M$161)</f>
        <v>21.032220399515651</v>
      </c>
      <c r="N165" s="156">
        <f>IF(RES_hhdet_tes!N165=0,0,RES_hhdet_tes!N165/0.086*1000000/RES_hhdet_num!N$161)</f>
        <v>23.683274450137354</v>
      </c>
      <c r="O165" s="156">
        <f>IF(RES_hhdet_tes!O165=0,0,RES_hhdet_tes!O165/0.086*1000000/RES_hhdet_num!O$161)</f>
        <v>26.385974867073791</v>
      </c>
      <c r="P165" s="156">
        <f>IF(RES_hhdet_tes!P165=0,0,RES_hhdet_tes!P165/0.086*1000000/RES_hhdet_num!P$161)</f>
        <v>29.044524927292883</v>
      </c>
      <c r="Q165" s="156">
        <f>IF(RES_hhdet_tes!Q165=0,0,RES_hhdet_tes!Q165/0.086*1000000/RES_hhdet_num!Q$161)</f>
        <v>27.351631870422079</v>
      </c>
    </row>
    <row r="166" spans="1:17" ht="12" customHeight="1" x14ac:dyDescent="0.25">
      <c r="A166" s="158" t="s">
        <v>63</v>
      </c>
      <c r="B166" s="157">
        <f>IF(RES_hhdet_tes!B166=0,0,RES_hhdet_tes!B166/0.086*1000000/RES_hhdet_num!B$161)</f>
        <v>2286.0839961994957</v>
      </c>
      <c r="C166" s="157">
        <f>IF(RES_hhdet_tes!C166=0,0,RES_hhdet_tes!C166/0.086*1000000/RES_hhdet_num!C$161)</f>
        <v>2327.2312674956629</v>
      </c>
      <c r="D166" s="157">
        <f>IF(RES_hhdet_tes!D166=0,0,RES_hhdet_tes!D166/0.086*1000000/RES_hhdet_num!D$161)</f>
        <v>2242.1446484732023</v>
      </c>
      <c r="E166" s="157">
        <f>IF(RES_hhdet_tes!E166=0,0,RES_hhdet_tes!E166/0.086*1000000/RES_hhdet_num!E$161)</f>
        <v>2286.0498992593125</v>
      </c>
      <c r="F166" s="157">
        <f>IF(RES_hhdet_tes!F166=0,0,RES_hhdet_tes!F166/0.086*1000000/RES_hhdet_num!F$161)</f>
        <v>2361.2431529895334</v>
      </c>
      <c r="G166" s="157">
        <f>IF(RES_hhdet_tes!G166=0,0,RES_hhdet_tes!G166/0.086*1000000/RES_hhdet_num!G$161)</f>
        <v>2363.1084694265428</v>
      </c>
      <c r="H166" s="157">
        <f>IF(RES_hhdet_tes!H166=0,0,RES_hhdet_tes!H166/0.086*1000000/RES_hhdet_num!H$161)</f>
        <v>2508.887460605552</v>
      </c>
      <c r="I166" s="157">
        <f>IF(RES_hhdet_tes!I166=0,0,RES_hhdet_tes!I166/0.086*1000000/RES_hhdet_num!I$161)</f>
        <v>2448.8026390465525</v>
      </c>
      <c r="J166" s="157">
        <f>IF(RES_hhdet_tes!J166=0,0,RES_hhdet_tes!J166/0.086*1000000/RES_hhdet_num!J$161)</f>
        <v>2506.6705532096153</v>
      </c>
      <c r="K166" s="157">
        <f>IF(RES_hhdet_tes!K166=0,0,RES_hhdet_tes!K166/0.086*1000000/RES_hhdet_num!K$161)</f>
        <v>2319.7603102456742</v>
      </c>
      <c r="L166" s="157">
        <f>IF(RES_hhdet_tes!L166=0,0,RES_hhdet_tes!L166/0.086*1000000/RES_hhdet_num!L$161)</f>
        <v>2468.0334251864178</v>
      </c>
      <c r="M166" s="157">
        <f>IF(RES_hhdet_tes!M166=0,0,RES_hhdet_tes!M166/0.086*1000000/RES_hhdet_num!M$161)</f>
        <v>2506.7300257209481</v>
      </c>
      <c r="N166" s="157">
        <f>IF(RES_hhdet_tes!N166=0,0,RES_hhdet_tes!N166/0.086*1000000/RES_hhdet_num!N$161)</f>
        <v>2470.402117706923</v>
      </c>
      <c r="O166" s="157">
        <f>IF(RES_hhdet_tes!O166=0,0,RES_hhdet_tes!O166/0.086*1000000/RES_hhdet_num!O$161)</f>
        <v>2525.9704719140668</v>
      </c>
      <c r="P166" s="157">
        <f>IF(RES_hhdet_tes!P166=0,0,RES_hhdet_tes!P166/0.086*1000000/RES_hhdet_num!P$161)</f>
        <v>2513.5827735817438</v>
      </c>
      <c r="Q166" s="157">
        <f>IF(RES_hhdet_tes!Q166=0,0,RES_hhdet_tes!Q166/0.086*1000000/RES_hhdet_num!Q$161)</f>
        <v>2519.394687159639</v>
      </c>
    </row>
    <row r="167" spans="1:17" ht="12" customHeight="1" x14ac:dyDescent="0.25">
      <c r="A167" s="167" t="s">
        <v>144</v>
      </c>
      <c r="B167" s="132">
        <f>IF(RES_hhdet_tes!B167=0,0,RES_hhdet_tes!B167/0.086*1000000/RES_hhdet_num!B167)</f>
        <v>2099.6986746581661</v>
      </c>
      <c r="C167" s="132">
        <f>IF(RES_hhdet_tes!C167=0,0,RES_hhdet_tes!C167/0.086*1000000/RES_hhdet_num!C167)</f>
        <v>2135.6519392788223</v>
      </c>
      <c r="D167" s="132">
        <f>IF(RES_hhdet_tes!D167=0,0,RES_hhdet_tes!D167/0.086*1000000/RES_hhdet_num!D167)</f>
        <v>2124.2041152408224</v>
      </c>
      <c r="E167" s="132">
        <f>IF(RES_hhdet_tes!E167=0,0,RES_hhdet_tes!E167/0.086*1000000/RES_hhdet_num!E167)</f>
        <v>2153.9688654296538</v>
      </c>
      <c r="F167" s="132">
        <f>IF(RES_hhdet_tes!F167=0,0,RES_hhdet_tes!F167/0.086*1000000/RES_hhdet_num!F167)</f>
        <v>2173.9655216532437</v>
      </c>
      <c r="G167" s="132">
        <f>IF(RES_hhdet_tes!G167=0,0,RES_hhdet_tes!G167/0.086*1000000/RES_hhdet_num!G167)</f>
        <v>2188.9087067290475</v>
      </c>
      <c r="H167" s="132">
        <f>IF(RES_hhdet_tes!H167=0,0,RES_hhdet_tes!H167/0.086*1000000/RES_hhdet_num!H167)</f>
        <v>2228.2071482362016</v>
      </c>
      <c r="I167" s="132">
        <f>IF(RES_hhdet_tes!I167=0,0,RES_hhdet_tes!I167/0.086*1000000/RES_hhdet_num!I167)</f>
        <v>2223.4766356791351</v>
      </c>
      <c r="J167" s="132">
        <f>IF(RES_hhdet_tes!J167=0,0,RES_hhdet_tes!J167/0.086*1000000/RES_hhdet_num!J167)</f>
        <v>2240.6127735892592</v>
      </c>
      <c r="K167" s="132">
        <f>IF(RES_hhdet_tes!K167=0,0,RES_hhdet_tes!K167/0.086*1000000/RES_hhdet_num!K167)</f>
        <v>2245.2221449937811</v>
      </c>
      <c r="L167" s="132">
        <f>IF(RES_hhdet_tes!L167=0,0,RES_hhdet_tes!L167/0.086*1000000/RES_hhdet_num!L167)</f>
        <v>2249.8330650833723</v>
      </c>
      <c r="M167" s="132">
        <f>IF(RES_hhdet_tes!M167=0,0,RES_hhdet_tes!M167/0.086*1000000/RES_hhdet_num!M167)</f>
        <v>0</v>
      </c>
      <c r="N167" s="132">
        <f>IF(RES_hhdet_tes!N167=0,0,RES_hhdet_tes!N167/0.086*1000000/RES_hhdet_num!N167)</f>
        <v>0</v>
      </c>
      <c r="O167" s="132">
        <f>IF(RES_hhdet_tes!O167=0,0,RES_hhdet_tes!O167/0.086*1000000/RES_hhdet_num!O167)</f>
        <v>2352.2480582229987</v>
      </c>
      <c r="P167" s="132">
        <f>IF(RES_hhdet_tes!P167=0,0,RES_hhdet_tes!P167/0.086*1000000/RES_hhdet_num!P167)</f>
        <v>2341.2702343809929</v>
      </c>
      <c r="Q167" s="132">
        <f>IF(RES_hhdet_tes!Q167=0,0,RES_hhdet_tes!Q167/0.086*1000000/RES_hhdet_num!Q167)</f>
        <v>2317.2565090335097</v>
      </c>
    </row>
    <row r="168" spans="1:17" ht="12" customHeight="1" x14ac:dyDescent="0.25">
      <c r="A168" s="167" t="s">
        <v>143</v>
      </c>
      <c r="B168" s="132">
        <f>IF(RES_hhdet_tes!B168=0,0,RES_hhdet_tes!B168/0.086*1000000/RES_hhdet_num!B168)</f>
        <v>2098.757063412203</v>
      </c>
      <c r="C168" s="132">
        <f>IF(RES_hhdet_tes!C168=0,0,RES_hhdet_tes!C168/0.086*1000000/RES_hhdet_num!C168)</f>
        <v>2147.8051144048045</v>
      </c>
      <c r="D168" s="132">
        <f>IF(RES_hhdet_tes!D168=0,0,RES_hhdet_tes!D168/0.086*1000000/RES_hhdet_num!D168)</f>
        <v>2157.9730908255997</v>
      </c>
      <c r="E168" s="132">
        <f>IF(RES_hhdet_tes!E168=0,0,RES_hhdet_tes!E168/0.086*1000000/RES_hhdet_num!E168)</f>
        <v>2192.8710784273676</v>
      </c>
      <c r="F168" s="132">
        <f>IF(RES_hhdet_tes!F168=0,0,RES_hhdet_tes!F168/0.086*1000000/RES_hhdet_num!F168)</f>
        <v>2216.0935736451484</v>
      </c>
      <c r="G168" s="132">
        <f>IF(RES_hhdet_tes!G168=0,0,RES_hhdet_tes!G168/0.086*1000000/RES_hhdet_num!G168)</f>
        <v>2228.2298852689282</v>
      </c>
      <c r="H168" s="132">
        <f>IF(RES_hhdet_tes!H168=0,0,RES_hhdet_tes!H168/0.086*1000000/RES_hhdet_num!H168)</f>
        <v>2257.0996016674003</v>
      </c>
      <c r="I168" s="132">
        <f>IF(RES_hhdet_tes!I168=0,0,RES_hhdet_tes!I168/0.086*1000000/RES_hhdet_num!I168)</f>
        <v>2254.9287701553721</v>
      </c>
      <c r="J168" s="132">
        <f>IF(RES_hhdet_tes!J168=0,0,RES_hhdet_tes!J168/0.086*1000000/RES_hhdet_num!J168)</f>
        <v>2271.3191840954678</v>
      </c>
      <c r="K168" s="132">
        <f>IF(RES_hhdet_tes!K168=0,0,RES_hhdet_tes!K168/0.086*1000000/RES_hhdet_num!K168)</f>
        <v>2264.3578814415941</v>
      </c>
      <c r="L168" s="132">
        <f>IF(RES_hhdet_tes!L168=0,0,RES_hhdet_tes!L168/0.086*1000000/RES_hhdet_num!L168)</f>
        <v>2268.5454021472601</v>
      </c>
      <c r="M168" s="132">
        <f>IF(RES_hhdet_tes!M168=0,0,RES_hhdet_tes!M168/0.086*1000000/RES_hhdet_num!M168)</f>
        <v>0</v>
      </c>
      <c r="N168" s="132">
        <f>IF(RES_hhdet_tes!N168=0,0,RES_hhdet_tes!N168/0.086*1000000/RES_hhdet_num!N168)</f>
        <v>0</v>
      </c>
      <c r="O168" s="132">
        <f>IF(RES_hhdet_tes!O168=0,0,RES_hhdet_tes!O168/0.086*1000000/RES_hhdet_num!O168)</f>
        <v>2307.3979009808813</v>
      </c>
      <c r="P168" s="132">
        <f>IF(RES_hhdet_tes!P168=0,0,RES_hhdet_tes!P168/0.086*1000000/RES_hhdet_num!P168)</f>
        <v>2299.2588212128685</v>
      </c>
      <c r="Q168" s="132">
        <f>IF(RES_hhdet_tes!Q168=0,0,RES_hhdet_tes!Q168/0.086*1000000/RES_hhdet_num!Q168)</f>
        <v>2278.9101285549041</v>
      </c>
    </row>
    <row r="169" spans="1:17" ht="12" customHeight="1" x14ac:dyDescent="0.25">
      <c r="A169" s="166" t="s">
        <v>57</v>
      </c>
      <c r="B169" s="165">
        <f>IF(RES_hhdet_tes!B169=0,0,RES_hhdet_tes!B169/0.086*1000000/RES_hhdet_num!B168)</f>
        <v>1364.8041385280521</v>
      </c>
      <c r="C169" s="165">
        <f>IF(RES_hhdet_tes!C169=0,0,RES_hhdet_tes!C169/0.086*1000000/RES_hhdet_num!C168)</f>
        <v>1538.376027573348</v>
      </c>
      <c r="D169" s="165">
        <f>IF(RES_hhdet_tes!D169=0,0,RES_hhdet_tes!D169/0.086*1000000/RES_hhdet_num!D168)</f>
        <v>1420.3957374006625</v>
      </c>
      <c r="E169" s="165">
        <f>IF(RES_hhdet_tes!E169=0,0,RES_hhdet_tes!E169/0.086*1000000/RES_hhdet_num!E168)</f>
        <v>1460.8656030264115</v>
      </c>
      <c r="F169" s="165">
        <f>IF(RES_hhdet_tes!F169=0,0,RES_hhdet_tes!F169/0.086*1000000/RES_hhdet_num!F168)</f>
        <v>1470.5556183078418</v>
      </c>
      <c r="G169" s="165">
        <f>IF(RES_hhdet_tes!G169=0,0,RES_hhdet_tes!G169/0.086*1000000/RES_hhdet_num!G168)</f>
        <v>1476.1164376140007</v>
      </c>
      <c r="H169" s="165">
        <f>IF(RES_hhdet_tes!H169=0,0,RES_hhdet_tes!H169/0.086*1000000/RES_hhdet_num!H168)</f>
        <v>1494.0301292790696</v>
      </c>
      <c r="I169" s="165">
        <f>IF(RES_hhdet_tes!I169=0,0,RES_hhdet_tes!I169/0.086*1000000/RES_hhdet_num!I168)</f>
        <v>1491.0476867973946</v>
      </c>
      <c r="J169" s="165">
        <f>IF(RES_hhdet_tes!J169=0,0,RES_hhdet_tes!J169/0.086*1000000/RES_hhdet_num!J168)</f>
        <v>1499.7342150606162</v>
      </c>
      <c r="K169" s="165">
        <f>IF(RES_hhdet_tes!K169=0,0,RES_hhdet_tes!K169/0.086*1000000/RES_hhdet_num!K168)</f>
        <v>1489.0373010102762</v>
      </c>
      <c r="L169" s="165">
        <f>IF(RES_hhdet_tes!L169=0,0,RES_hhdet_tes!L169/0.086*1000000/RES_hhdet_num!L168)</f>
        <v>1489.1434241871407</v>
      </c>
      <c r="M169" s="165">
        <f>IF(RES_hhdet_tes!M169=0,0,RES_hhdet_tes!M169/0.086*1000000/RES_hhdet_num!M168)</f>
        <v>0</v>
      </c>
      <c r="N169" s="165">
        <f>IF(RES_hhdet_tes!N169=0,0,RES_hhdet_tes!N169/0.086*1000000/RES_hhdet_num!N168)</f>
        <v>0</v>
      </c>
      <c r="O169" s="165">
        <f>IF(RES_hhdet_tes!O169=0,0,RES_hhdet_tes!O169/0.086*1000000/RES_hhdet_num!O168)</f>
        <v>1528.9612378449503</v>
      </c>
      <c r="P169" s="165">
        <f>IF(RES_hhdet_tes!P169=0,0,RES_hhdet_tes!P169/0.086*1000000/RES_hhdet_num!P168)</f>
        <v>1523.0184566709906</v>
      </c>
      <c r="Q169" s="165">
        <f>IF(RES_hhdet_tes!Q169=0,0,RES_hhdet_tes!Q169/0.086*1000000/RES_hhdet_num!Q168)</f>
        <v>1509.624628011398</v>
      </c>
    </row>
    <row r="170" spans="1:17" ht="12" customHeight="1" x14ac:dyDescent="0.25">
      <c r="A170" s="147" t="s">
        <v>59</v>
      </c>
      <c r="B170" s="164">
        <f>IF(RES_hhdet_tes!B170=0,0,RES_hhdet_tes!B170/0.086*1000000/RES_hhdet_num!B168)</f>
        <v>733.95292488415112</v>
      </c>
      <c r="C170" s="164">
        <f>IF(RES_hhdet_tes!C170=0,0,RES_hhdet_tes!C170/0.086*1000000/RES_hhdet_num!C168)</f>
        <v>609.42908683145652</v>
      </c>
      <c r="D170" s="164">
        <f>IF(RES_hhdet_tes!D170=0,0,RES_hhdet_tes!D170/0.086*1000000/RES_hhdet_num!D168)</f>
        <v>737.57735342493731</v>
      </c>
      <c r="E170" s="164">
        <f>IF(RES_hhdet_tes!E170=0,0,RES_hhdet_tes!E170/0.086*1000000/RES_hhdet_num!E168)</f>
        <v>732.00547540095624</v>
      </c>
      <c r="F170" s="164">
        <f>IF(RES_hhdet_tes!F170=0,0,RES_hhdet_tes!F170/0.086*1000000/RES_hhdet_num!F168)</f>
        <v>745.53795533730613</v>
      </c>
      <c r="G170" s="164">
        <f>IF(RES_hhdet_tes!G170=0,0,RES_hhdet_tes!G170/0.086*1000000/RES_hhdet_num!G168)</f>
        <v>752.11344765492777</v>
      </c>
      <c r="H170" s="164">
        <f>IF(RES_hhdet_tes!H170=0,0,RES_hhdet_tes!H170/0.086*1000000/RES_hhdet_num!H168)</f>
        <v>763.06947238833038</v>
      </c>
      <c r="I170" s="164">
        <f>IF(RES_hhdet_tes!I170=0,0,RES_hhdet_tes!I170/0.086*1000000/RES_hhdet_num!I168)</f>
        <v>763.88108335797824</v>
      </c>
      <c r="J170" s="164">
        <f>IF(RES_hhdet_tes!J170=0,0,RES_hhdet_tes!J170/0.086*1000000/RES_hhdet_num!J168)</f>
        <v>771.58496903485138</v>
      </c>
      <c r="K170" s="164">
        <f>IF(RES_hhdet_tes!K170=0,0,RES_hhdet_tes!K170/0.086*1000000/RES_hhdet_num!K168)</f>
        <v>775.32058043131815</v>
      </c>
      <c r="L170" s="164">
        <f>IF(RES_hhdet_tes!L170=0,0,RES_hhdet_tes!L170/0.086*1000000/RES_hhdet_num!L168)</f>
        <v>779.40197796011932</v>
      </c>
      <c r="M170" s="164">
        <f>IF(RES_hhdet_tes!M170=0,0,RES_hhdet_tes!M170/0.086*1000000/RES_hhdet_num!M168)</f>
        <v>0</v>
      </c>
      <c r="N170" s="164">
        <f>IF(RES_hhdet_tes!N170=0,0,RES_hhdet_tes!N170/0.086*1000000/RES_hhdet_num!N168)</f>
        <v>0</v>
      </c>
      <c r="O170" s="164">
        <f>IF(RES_hhdet_tes!O170=0,0,RES_hhdet_tes!O170/0.086*1000000/RES_hhdet_num!O168)</f>
        <v>778.43666313593053</v>
      </c>
      <c r="P170" s="164">
        <f>IF(RES_hhdet_tes!P170=0,0,RES_hhdet_tes!P170/0.086*1000000/RES_hhdet_num!P168)</f>
        <v>776.24036454187751</v>
      </c>
      <c r="Q170" s="164">
        <f>IF(RES_hhdet_tes!Q170=0,0,RES_hhdet_tes!Q170/0.086*1000000/RES_hhdet_num!Q168)</f>
        <v>769.2855005435058</v>
      </c>
    </row>
    <row r="171" spans="1:17" ht="12" customHeight="1" x14ac:dyDescent="0.25">
      <c r="A171" s="163" t="s">
        <v>142</v>
      </c>
      <c r="B171" s="162">
        <f>IF(RES_hhdet_tes!B171=0,0,RES_hhdet_tes!B171/0.086*1000000/RES_hhdet_num!B171)</f>
        <v>2360.3761555726442</v>
      </c>
      <c r="C171" s="162">
        <f>IF(RES_hhdet_tes!C171=0,0,RES_hhdet_tes!C171/0.086*1000000/RES_hhdet_num!C171)</f>
        <v>2424.3245259628616</v>
      </c>
      <c r="D171" s="162">
        <f>IF(RES_hhdet_tes!D171=0,0,RES_hhdet_tes!D171/0.086*1000000/RES_hhdet_num!D171)</f>
        <v>2290.392541654724</v>
      </c>
      <c r="E171" s="162">
        <f>IF(RES_hhdet_tes!E171=0,0,RES_hhdet_tes!E171/0.086*1000000/RES_hhdet_num!E171)</f>
        <v>2348.428252490552</v>
      </c>
      <c r="F171" s="162">
        <f>IF(RES_hhdet_tes!F171=0,0,RES_hhdet_tes!F171/0.086*1000000/RES_hhdet_num!F171)</f>
        <v>2451.8619015843778</v>
      </c>
      <c r="G171" s="162">
        <f>IF(RES_hhdet_tes!G171=0,0,RES_hhdet_tes!G171/0.086*1000000/RES_hhdet_num!G171)</f>
        <v>2442.614712506037</v>
      </c>
      <c r="H171" s="162">
        <f>IF(RES_hhdet_tes!H171=0,0,RES_hhdet_tes!H171/0.086*1000000/RES_hhdet_num!H171)</f>
        <v>2642.3853801185255</v>
      </c>
      <c r="I171" s="162">
        <f>IF(RES_hhdet_tes!I171=0,0,RES_hhdet_tes!I171/0.086*1000000/RES_hhdet_num!I171)</f>
        <v>2543.7158850808173</v>
      </c>
      <c r="J171" s="162">
        <f>IF(RES_hhdet_tes!J171=0,0,RES_hhdet_tes!J171/0.086*1000000/RES_hhdet_num!J171)</f>
        <v>2609.4366774061859</v>
      </c>
      <c r="K171" s="162">
        <f>IF(RES_hhdet_tes!K171=0,0,RES_hhdet_tes!K171/0.086*1000000/RES_hhdet_num!K171)</f>
        <v>2334.1198896765591</v>
      </c>
      <c r="L171" s="162">
        <f>IF(RES_hhdet_tes!L171=0,0,RES_hhdet_tes!L171/0.086*1000000/RES_hhdet_num!L171)</f>
        <v>2496.9408124884831</v>
      </c>
      <c r="M171" s="162">
        <f>IF(RES_hhdet_tes!M171=0,0,RES_hhdet_tes!M171/0.086*1000000/RES_hhdet_num!M171)</f>
        <v>2513.1541428584746</v>
      </c>
      <c r="N171" s="162">
        <f>IF(RES_hhdet_tes!N171=0,0,RES_hhdet_tes!N171/0.086*1000000/RES_hhdet_num!N171)</f>
        <v>2476.9383098024064</v>
      </c>
      <c r="O171" s="162">
        <f>IF(RES_hhdet_tes!O171=0,0,RES_hhdet_tes!O171/0.086*1000000/RES_hhdet_num!O171)</f>
        <v>2653.6190255064703</v>
      </c>
      <c r="P171" s="162">
        <f>IF(RES_hhdet_tes!P171=0,0,RES_hhdet_tes!P171/0.086*1000000/RES_hhdet_num!P171)</f>
        <v>2663.3498264455834</v>
      </c>
      <c r="Q171" s="162">
        <f>IF(RES_hhdet_tes!Q171=0,0,RES_hhdet_tes!Q171/0.086*1000000/RES_hhdet_num!Q171)</f>
        <v>2771.8251260862626</v>
      </c>
    </row>
    <row r="172" spans="1:17" ht="12" customHeight="1" x14ac:dyDescent="0.25">
      <c r="A172" s="161" t="s">
        <v>141</v>
      </c>
      <c r="B172" s="160">
        <f>IF(RES_hhdet_tes!B172=0,0,RES_hhdet_tes!B172/0.086*1000000/RES_hhdet_num!B172)</f>
        <v>2268.1974260065067</v>
      </c>
      <c r="C172" s="160">
        <f>IF(RES_hhdet_tes!C172=0,0,RES_hhdet_tes!C172/0.086*1000000/RES_hhdet_num!C172)</f>
        <v>2330.6995002644671</v>
      </c>
      <c r="D172" s="160">
        <f>IF(RES_hhdet_tes!D172=0,0,RES_hhdet_tes!D172/0.086*1000000/RES_hhdet_num!D172)</f>
        <v>2264.3527803464881</v>
      </c>
      <c r="E172" s="160">
        <f>IF(RES_hhdet_tes!E172=0,0,RES_hhdet_tes!E172/0.086*1000000/RES_hhdet_num!E172)</f>
        <v>2307.7212850199026</v>
      </c>
      <c r="F172" s="160">
        <f>IF(RES_hhdet_tes!F172=0,0,RES_hhdet_tes!F172/0.086*1000000/RES_hhdet_num!F172)</f>
        <v>2391.5744859541269</v>
      </c>
      <c r="G172" s="160">
        <f>IF(RES_hhdet_tes!G172=0,0,RES_hhdet_tes!G172/0.086*1000000/RES_hhdet_num!G172)</f>
        <v>2388.1000282355467</v>
      </c>
      <c r="H172" s="160">
        <f>IF(RES_hhdet_tes!H172=0,0,RES_hhdet_tes!H172/0.086*1000000/RES_hhdet_num!H172)</f>
        <v>2526.2447911152058</v>
      </c>
      <c r="I172" s="160">
        <f>IF(RES_hhdet_tes!I172=0,0,RES_hhdet_tes!I172/0.086*1000000/RES_hhdet_num!I172)</f>
        <v>2462.3999384509866</v>
      </c>
      <c r="J172" s="160">
        <f>IF(RES_hhdet_tes!J172=0,0,RES_hhdet_tes!J172/0.086*1000000/RES_hhdet_num!J172)</f>
        <v>2510.0536109632967</v>
      </c>
      <c r="K172" s="160">
        <f>IF(RES_hhdet_tes!K172=0,0,RES_hhdet_tes!K172/0.086*1000000/RES_hhdet_num!K172)</f>
        <v>2330.8234526480192</v>
      </c>
      <c r="L172" s="160">
        <f>IF(RES_hhdet_tes!L172=0,0,RES_hhdet_tes!L172/0.086*1000000/RES_hhdet_num!L172)</f>
        <v>2435.4155949820306</v>
      </c>
      <c r="M172" s="160">
        <f>IF(RES_hhdet_tes!M172=0,0,RES_hhdet_tes!M172/0.086*1000000/RES_hhdet_num!M172)</f>
        <v>2441.416677987424</v>
      </c>
      <c r="N172" s="160">
        <f>IF(RES_hhdet_tes!N172=0,0,RES_hhdet_tes!N172/0.086*1000000/RES_hhdet_num!N172)</f>
        <v>2412.7594488543591</v>
      </c>
      <c r="O172" s="160">
        <f>IF(RES_hhdet_tes!O172=0,0,RES_hhdet_tes!O172/0.086*1000000/RES_hhdet_num!O172)</f>
        <v>2512.8197675041297</v>
      </c>
      <c r="P172" s="160">
        <f>IF(RES_hhdet_tes!P172=0,0,RES_hhdet_tes!P172/0.086*1000000/RES_hhdet_num!P172)</f>
        <v>2516.3508313739999</v>
      </c>
      <c r="Q172" s="160">
        <f>IF(RES_hhdet_tes!Q172=0,0,RES_hhdet_tes!Q172/0.086*1000000/RES_hhdet_num!Q172)</f>
        <v>2576.9583389583959</v>
      </c>
    </row>
    <row r="173" spans="1:17" ht="12" customHeight="1" x14ac:dyDescent="0.25">
      <c r="A173" s="148" t="s">
        <v>60</v>
      </c>
      <c r="B173" s="156">
        <f>IF(RES_hhdet_tes!B173=0,0,RES_hhdet_tes!B173/0.086*1000000/RES_hhdet_num!B172)</f>
        <v>1534.2445011223558</v>
      </c>
      <c r="C173" s="156">
        <f>IF(RES_hhdet_tes!C173=0,0,RES_hhdet_tes!C173/0.086*1000000/RES_hhdet_num!C172)</f>
        <v>1721.2704134330108</v>
      </c>
      <c r="D173" s="156">
        <f>IF(RES_hhdet_tes!D173=0,0,RES_hhdet_tes!D173/0.086*1000000/RES_hhdet_num!D172)</f>
        <v>1526.7754269215504</v>
      </c>
      <c r="E173" s="156">
        <f>IF(RES_hhdet_tes!E173=0,0,RES_hhdet_tes!E173/0.086*1000000/RES_hhdet_num!E172)</f>
        <v>1575.7158096189464</v>
      </c>
      <c r="F173" s="156">
        <f>IF(RES_hhdet_tes!F173=0,0,RES_hhdet_tes!F173/0.086*1000000/RES_hhdet_num!F172)</f>
        <v>1646.0365306168208</v>
      </c>
      <c r="G173" s="156">
        <f>IF(RES_hhdet_tes!G173=0,0,RES_hhdet_tes!G173/0.086*1000000/RES_hhdet_num!G172)</f>
        <v>1635.9865805806185</v>
      </c>
      <c r="H173" s="156">
        <f>IF(RES_hhdet_tes!H173=0,0,RES_hhdet_tes!H173/0.086*1000000/RES_hhdet_num!H172)</f>
        <v>1763.1753187268755</v>
      </c>
      <c r="I173" s="156">
        <f>IF(RES_hhdet_tes!I173=0,0,RES_hhdet_tes!I173/0.086*1000000/RES_hhdet_num!I172)</f>
        <v>1698.5188550930095</v>
      </c>
      <c r="J173" s="156">
        <f>IF(RES_hhdet_tes!J173=0,0,RES_hhdet_tes!J173/0.086*1000000/RES_hhdet_num!J172)</f>
        <v>1738.4686419284451</v>
      </c>
      <c r="K173" s="156">
        <f>IF(RES_hhdet_tes!K173=0,0,RES_hhdet_tes!K173/0.086*1000000/RES_hhdet_num!K172)</f>
        <v>1555.5028722167012</v>
      </c>
      <c r="L173" s="156">
        <f>IF(RES_hhdet_tes!L173=0,0,RES_hhdet_tes!L173/0.086*1000000/RES_hhdet_num!L172)</f>
        <v>1656.0136170219118</v>
      </c>
      <c r="M173" s="156">
        <f>IF(RES_hhdet_tes!M173=0,0,RES_hhdet_tes!M173/0.086*1000000/RES_hhdet_num!M172)</f>
        <v>1663.2629084470448</v>
      </c>
      <c r="N173" s="156">
        <f>IF(RES_hhdet_tes!N173=0,0,RES_hhdet_tes!N173/0.086*1000000/RES_hhdet_num!N172)</f>
        <v>1635.562286002835</v>
      </c>
      <c r="O173" s="156">
        <f>IF(RES_hhdet_tes!O173=0,0,RES_hhdet_tes!O173/0.086*1000000/RES_hhdet_num!O172)</f>
        <v>1734.3831043681994</v>
      </c>
      <c r="P173" s="156">
        <f>IF(RES_hhdet_tes!P173=0,0,RES_hhdet_tes!P173/0.086*1000000/RES_hhdet_num!P172)</f>
        <v>1740.1104668321216</v>
      </c>
      <c r="Q173" s="156">
        <f>IF(RES_hhdet_tes!Q173=0,0,RES_hhdet_tes!Q173/0.086*1000000/RES_hhdet_num!Q172)</f>
        <v>1807.6728384148901</v>
      </c>
    </row>
    <row r="174" spans="1:17" ht="12" customHeight="1" x14ac:dyDescent="0.25">
      <c r="A174" s="159" t="s">
        <v>59</v>
      </c>
      <c r="B174" s="57">
        <f>IF(RES_hhdet_tes!B174=0,0,RES_hhdet_tes!B174/0.086*1000000/RES_hhdet_num!B172)</f>
        <v>733.952924884151</v>
      </c>
      <c r="C174" s="57">
        <f>IF(RES_hhdet_tes!C174=0,0,RES_hhdet_tes!C174/0.086*1000000/RES_hhdet_num!C172)</f>
        <v>609.42908683145629</v>
      </c>
      <c r="D174" s="57">
        <f>IF(RES_hhdet_tes!D174=0,0,RES_hhdet_tes!D174/0.086*1000000/RES_hhdet_num!D172)</f>
        <v>737.57735342493766</v>
      </c>
      <c r="E174" s="57">
        <f>IF(RES_hhdet_tes!E174=0,0,RES_hhdet_tes!E174/0.086*1000000/RES_hhdet_num!E172)</f>
        <v>732.00547540095613</v>
      </c>
      <c r="F174" s="57">
        <f>IF(RES_hhdet_tes!F174=0,0,RES_hhdet_tes!F174/0.086*1000000/RES_hhdet_num!F172)</f>
        <v>745.53795533730613</v>
      </c>
      <c r="G174" s="57">
        <f>IF(RES_hhdet_tes!G174=0,0,RES_hhdet_tes!G174/0.086*1000000/RES_hhdet_num!G172)</f>
        <v>752.11344765492845</v>
      </c>
      <c r="H174" s="57">
        <f>IF(RES_hhdet_tes!H174=0,0,RES_hhdet_tes!H174/0.086*1000000/RES_hhdet_num!H172)</f>
        <v>763.06947238833095</v>
      </c>
      <c r="I174" s="57">
        <f>IF(RES_hhdet_tes!I174=0,0,RES_hhdet_tes!I174/0.086*1000000/RES_hhdet_num!I172)</f>
        <v>763.88108335797722</v>
      </c>
      <c r="J174" s="57">
        <f>IF(RES_hhdet_tes!J174=0,0,RES_hhdet_tes!J174/0.086*1000000/RES_hhdet_num!J172)</f>
        <v>771.58496903485138</v>
      </c>
      <c r="K174" s="57">
        <f>IF(RES_hhdet_tes!K174=0,0,RES_hhdet_tes!K174/0.086*1000000/RES_hhdet_num!K172)</f>
        <v>775.32058043131804</v>
      </c>
      <c r="L174" s="57">
        <f>IF(RES_hhdet_tes!L174=0,0,RES_hhdet_tes!L174/0.086*1000000/RES_hhdet_num!L172)</f>
        <v>779.4019779601191</v>
      </c>
      <c r="M174" s="57">
        <f>IF(RES_hhdet_tes!M174=0,0,RES_hhdet_tes!M174/0.086*1000000/RES_hhdet_num!M172)</f>
        <v>778.15376954037936</v>
      </c>
      <c r="N174" s="57">
        <f>IF(RES_hhdet_tes!N174=0,0,RES_hhdet_tes!N174/0.086*1000000/RES_hhdet_num!N172)</f>
        <v>777.19716285152401</v>
      </c>
      <c r="O174" s="57">
        <f>IF(RES_hhdet_tes!O174=0,0,RES_hhdet_tes!O174/0.086*1000000/RES_hhdet_num!O172)</f>
        <v>778.43666313593008</v>
      </c>
      <c r="P174" s="57">
        <f>IF(RES_hhdet_tes!P174=0,0,RES_hhdet_tes!P174/0.086*1000000/RES_hhdet_num!P172)</f>
        <v>776.24036454187853</v>
      </c>
      <c r="Q174" s="57">
        <f>IF(RES_hhdet_tes!Q174=0,0,RES_hhdet_tes!Q174/0.086*1000000/RES_hhdet_num!Q172)</f>
        <v>769.28550054350603</v>
      </c>
    </row>
    <row r="175" spans="1:17" ht="12" customHeight="1" x14ac:dyDescent="0.25">
      <c r="A175" s="158" t="s">
        <v>62</v>
      </c>
      <c r="B175" s="157">
        <f>IF(RES_hhdet_tes!B175=0,0,RES_hhdet_tes!B175/0.086*1000000/RES_hhdet_num!B$161)</f>
        <v>638.45959609798069</v>
      </c>
      <c r="C175" s="157">
        <f>IF(RES_hhdet_tes!C175=0,0,RES_hhdet_tes!C175/0.086*1000000/RES_hhdet_num!C$161)</f>
        <v>645.77576255136148</v>
      </c>
      <c r="D175" s="157">
        <f>IF(RES_hhdet_tes!D175=0,0,RES_hhdet_tes!D175/0.086*1000000/RES_hhdet_num!D$161)</f>
        <v>636.75940910392171</v>
      </c>
      <c r="E175" s="157">
        <f>IF(RES_hhdet_tes!E175=0,0,RES_hhdet_tes!E175/0.086*1000000/RES_hhdet_num!E$161)</f>
        <v>657.49850836795474</v>
      </c>
      <c r="F175" s="157">
        <f>IF(RES_hhdet_tes!F175=0,0,RES_hhdet_tes!F175/0.086*1000000/RES_hhdet_num!F$161)</f>
        <v>674.57005419720383</v>
      </c>
      <c r="G175" s="157">
        <f>IF(RES_hhdet_tes!G175=0,0,RES_hhdet_tes!G175/0.086*1000000/RES_hhdet_num!G$161)</f>
        <v>667.19067346456507</v>
      </c>
      <c r="H175" s="157">
        <f>IF(RES_hhdet_tes!H175=0,0,RES_hhdet_tes!H175/0.086*1000000/RES_hhdet_num!H$161)</f>
        <v>675.58920565396954</v>
      </c>
      <c r="I175" s="157">
        <f>IF(RES_hhdet_tes!I175=0,0,RES_hhdet_tes!I175/0.086*1000000/RES_hhdet_num!I$161)</f>
        <v>710.4445266193685</v>
      </c>
      <c r="J175" s="157">
        <f>IF(RES_hhdet_tes!J175=0,0,RES_hhdet_tes!J175/0.086*1000000/RES_hhdet_num!J$161)</f>
        <v>707.86394085424138</v>
      </c>
      <c r="K175" s="157">
        <f>IF(RES_hhdet_tes!K175=0,0,RES_hhdet_tes!K175/0.086*1000000/RES_hhdet_num!K$161)</f>
        <v>696.01929988919369</v>
      </c>
      <c r="L175" s="157">
        <f>IF(RES_hhdet_tes!L175=0,0,RES_hhdet_tes!L175/0.086*1000000/RES_hhdet_num!L$161)</f>
        <v>709.1399347315197</v>
      </c>
      <c r="M175" s="157">
        <f>IF(RES_hhdet_tes!M175=0,0,RES_hhdet_tes!M175/0.086*1000000/RES_hhdet_num!M$161)</f>
        <v>710.52162151451125</v>
      </c>
      <c r="N175" s="157">
        <f>IF(RES_hhdet_tes!N175=0,0,RES_hhdet_tes!N175/0.086*1000000/RES_hhdet_num!N$161)</f>
        <v>724.68197193505307</v>
      </c>
      <c r="O175" s="157">
        <f>IF(RES_hhdet_tes!O175=0,0,RES_hhdet_tes!O175/0.086*1000000/RES_hhdet_num!O$161)</f>
        <v>734.83681799429201</v>
      </c>
      <c r="P175" s="157">
        <f>IF(RES_hhdet_tes!P175=0,0,RES_hhdet_tes!P175/0.086*1000000/RES_hhdet_num!P$161)</f>
        <v>767.86641684206677</v>
      </c>
      <c r="Q175" s="157">
        <f>IF(RES_hhdet_tes!Q175=0,0,RES_hhdet_tes!Q175/0.086*1000000/RES_hhdet_num!Q$161)</f>
        <v>808.333584273322</v>
      </c>
    </row>
    <row r="176" spans="1:17" ht="12" customHeight="1" x14ac:dyDescent="0.25">
      <c r="A176" s="23" t="s">
        <v>57</v>
      </c>
      <c r="B176" s="156">
        <f>IF(RES_hhdet_tes!B176=0,0,RES_hhdet_tes!B176/0.086*1000000/RES_hhdet_num!B176)</f>
        <v>576.27064785645564</v>
      </c>
      <c r="C176" s="156">
        <f>IF(RES_hhdet_tes!C176=0,0,RES_hhdet_tes!C176/0.086*1000000/RES_hhdet_num!C176)</f>
        <v>581.90693474895249</v>
      </c>
      <c r="D176" s="156">
        <f>IF(RES_hhdet_tes!D176=0,0,RES_hhdet_tes!D176/0.086*1000000/RES_hhdet_num!D176)</f>
        <v>599.16597845934609</v>
      </c>
      <c r="E176" s="156">
        <f>IF(RES_hhdet_tes!E176=0,0,RES_hhdet_tes!E176/0.086*1000000/RES_hhdet_num!E176)</f>
        <v>605.149271608871</v>
      </c>
      <c r="F176" s="156">
        <f>IF(RES_hhdet_tes!F176=0,0,RES_hhdet_tes!F176/0.086*1000000/RES_hhdet_num!F176)</f>
        <v>608.75038575111364</v>
      </c>
      <c r="G176" s="156">
        <f>IF(RES_hhdet_tes!G176=0,0,RES_hhdet_tes!G176/0.086*1000000/RES_hhdet_num!G176)</f>
        <v>612.05749389731261</v>
      </c>
      <c r="H176" s="156">
        <f>IF(RES_hhdet_tes!H176=0,0,RES_hhdet_tes!H176/0.086*1000000/RES_hhdet_num!H176)</f>
        <v>598.50333586360966</v>
      </c>
      <c r="I176" s="156">
        <f>IF(RES_hhdet_tes!I176=0,0,RES_hhdet_tes!I176/0.086*1000000/RES_hhdet_num!I176)</f>
        <v>640.76361297633753</v>
      </c>
      <c r="J176" s="156">
        <f>IF(RES_hhdet_tes!J176=0,0,RES_hhdet_tes!J176/0.086*1000000/RES_hhdet_num!J176)</f>
        <v>632.51080551992891</v>
      </c>
      <c r="K176" s="156">
        <f>IF(RES_hhdet_tes!K176=0,0,RES_hhdet_tes!K176/0.086*1000000/RES_hhdet_num!K176)</f>
        <v>668.69956709504265</v>
      </c>
      <c r="L176" s="156">
        <f>IF(RES_hhdet_tes!L176=0,0,RES_hhdet_tes!L176/0.086*1000000/RES_hhdet_num!L176)</f>
        <v>651.60229770904527</v>
      </c>
      <c r="M176" s="156">
        <f>IF(RES_hhdet_tes!M176=0,0,RES_hhdet_tes!M176/0.086*1000000/RES_hhdet_num!M176)</f>
        <v>654.99555692449701</v>
      </c>
      <c r="N176" s="156">
        <f>IF(RES_hhdet_tes!N176=0,0,RES_hhdet_tes!N176/0.086*1000000/RES_hhdet_num!N176)</f>
        <v>672.7137886576121</v>
      </c>
      <c r="O176" s="156">
        <f>IF(RES_hhdet_tes!O176=0,0,RES_hhdet_tes!O176/0.086*1000000/RES_hhdet_num!O176)</f>
        <v>664.99177819109661</v>
      </c>
      <c r="P176" s="156">
        <f>IF(RES_hhdet_tes!P176=0,0,RES_hhdet_tes!P176/0.086*1000000/RES_hhdet_num!P176)</f>
        <v>683.85441380988743</v>
      </c>
      <c r="Q176" s="156">
        <f>IF(RES_hhdet_tes!Q176=0,0,RES_hhdet_tes!Q176/0.086*1000000/RES_hhdet_num!Q176)</f>
        <v>685.1676988735511</v>
      </c>
    </row>
    <row r="177" spans="1:17" ht="12" customHeight="1" x14ac:dyDescent="0.25">
      <c r="A177" s="29" t="s">
        <v>140</v>
      </c>
      <c r="B177" s="57">
        <f>IF(RES_hhdet_tes!B177=0,0,RES_hhdet_tes!B177/0.086*1000000/RES_hhdet_num!B177)</f>
        <v>647.81534794616357</v>
      </c>
      <c r="C177" s="57">
        <f>IF(RES_hhdet_tes!C177=0,0,RES_hhdet_tes!C177/0.086*1000000/RES_hhdet_num!C177)</f>
        <v>658.53426581992585</v>
      </c>
      <c r="D177" s="57">
        <f>IF(RES_hhdet_tes!D177=0,0,RES_hhdet_tes!D177/0.086*1000000/RES_hhdet_num!D177)</f>
        <v>642.65043026174658</v>
      </c>
      <c r="E177" s="57">
        <f>IF(RES_hhdet_tes!E177=0,0,RES_hhdet_tes!E177/0.086*1000000/RES_hhdet_num!E177)</f>
        <v>665.36681851094033</v>
      </c>
      <c r="F177" s="57">
        <f>IF(RES_hhdet_tes!F177=0,0,RES_hhdet_tes!F177/0.086*1000000/RES_hhdet_num!F177)</f>
        <v>686.68419596779745</v>
      </c>
      <c r="G177" s="57">
        <f>IF(RES_hhdet_tes!G177=0,0,RES_hhdet_tes!G177/0.086*1000000/RES_hhdet_num!G177)</f>
        <v>678.88995231180229</v>
      </c>
      <c r="H177" s="57">
        <f>IF(RES_hhdet_tes!H177=0,0,RES_hhdet_tes!H177/0.086*1000000/RES_hhdet_num!H177)</f>
        <v>699.5758659418459</v>
      </c>
      <c r="I177" s="57">
        <f>IF(RES_hhdet_tes!I177=0,0,RES_hhdet_tes!I177/0.086*1000000/RES_hhdet_num!I177)</f>
        <v>721.74687632792052</v>
      </c>
      <c r="J177" s="57">
        <f>IF(RES_hhdet_tes!J177=0,0,RES_hhdet_tes!J177/0.086*1000000/RES_hhdet_num!J177)</f>
        <v>722.14537191469651</v>
      </c>
      <c r="K177" s="57">
        <f>IF(RES_hhdet_tes!K177=0,0,RES_hhdet_tes!K177/0.086*1000000/RES_hhdet_num!K177)</f>
        <v>697.8148093370196</v>
      </c>
      <c r="L177" s="57">
        <f>IF(RES_hhdet_tes!L177=0,0,RES_hhdet_tes!L177/0.086*1000000/RES_hhdet_num!L177)</f>
        <v>716.84621715797073</v>
      </c>
      <c r="M177" s="57">
        <f>IF(RES_hhdet_tes!M177=0,0,RES_hhdet_tes!M177/0.086*1000000/RES_hhdet_num!M177)</f>
        <v>715.94483554354474</v>
      </c>
      <c r="N177" s="57">
        <f>IF(RES_hhdet_tes!N177=0,0,RES_hhdet_tes!N177/0.086*1000000/RES_hhdet_num!N177)</f>
        <v>726.76587846852146</v>
      </c>
      <c r="O177" s="57">
        <f>IF(RES_hhdet_tes!O177=0,0,RES_hhdet_tes!O177/0.086*1000000/RES_hhdet_num!O177)</f>
        <v>755.79354627153486</v>
      </c>
      <c r="P177" s="57">
        <f>IF(RES_hhdet_tes!P177=0,0,RES_hhdet_tes!P177/0.086*1000000/RES_hhdet_num!P177)</f>
        <v>783.59576047958694</v>
      </c>
      <c r="Q177" s="57">
        <f>IF(RES_hhdet_tes!Q177=0,0,RES_hhdet_tes!Q177/0.086*1000000/RES_hhdet_num!Q177)</f>
        <v>829.78836992552249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>
        <f>SUM(B4,B7,B9,B19)</f>
        <v>7132.7036324221272</v>
      </c>
      <c r="C3" s="168">
        <f t="shared" ref="C3:Q3" si="0">SUM(C4,C7,C9,C19)</f>
        <v>7420.8004862600501</v>
      </c>
      <c r="D3" s="168">
        <f t="shared" si="0"/>
        <v>7320.4832449329051</v>
      </c>
      <c r="E3" s="168">
        <f t="shared" si="0"/>
        <v>7449.5920941239619</v>
      </c>
      <c r="F3" s="168">
        <f t="shared" si="0"/>
        <v>7527.2070079214973</v>
      </c>
      <c r="G3" s="168">
        <f t="shared" si="0"/>
        <v>7889.6904046867394</v>
      </c>
      <c r="H3" s="168">
        <f t="shared" si="0"/>
        <v>7850.915862870499</v>
      </c>
      <c r="I3" s="168">
        <f t="shared" si="0"/>
        <v>7150.0647766494803</v>
      </c>
      <c r="J3" s="168">
        <f t="shared" si="0"/>
        <v>7483.0382803010871</v>
      </c>
      <c r="K3" s="168">
        <f t="shared" si="0"/>
        <v>7487.2653684498027</v>
      </c>
      <c r="L3" s="168">
        <f t="shared" si="0"/>
        <v>6989.7121765966313</v>
      </c>
      <c r="M3" s="168">
        <f t="shared" si="0"/>
        <v>5978.068752266845</v>
      </c>
      <c r="N3" s="168">
        <f t="shared" si="0"/>
        <v>5790.1284722326227</v>
      </c>
      <c r="O3" s="168">
        <f t="shared" si="0"/>
        <v>6059.477615969774</v>
      </c>
      <c r="P3" s="168">
        <f t="shared" si="0"/>
        <v>5710.046225685217</v>
      </c>
      <c r="Q3" s="168">
        <f t="shared" si="0"/>
        <v>6109.0029282780379</v>
      </c>
    </row>
    <row r="4" spans="1:17" ht="12.95" customHeight="1" x14ac:dyDescent="0.25">
      <c r="A4" s="158" t="s">
        <v>65</v>
      </c>
      <c r="B4" s="157">
        <f t="shared" ref="B4:Q4" si="1">SUM(B5:B6)</f>
        <v>6346.0248776855351</v>
      </c>
      <c r="C4" s="157">
        <f t="shared" si="1"/>
        <v>6563.820627735814</v>
      </c>
      <c r="D4" s="157">
        <f t="shared" si="1"/>
        <v>6442.0325115705846</v>
      </c>
      <c r="E4" s="157">
        <f t="shared" si="1"/>
        <v>6520.6297980150821</v>
      </c>
      <c r="F4" s="157">
        <f t="shared" si="1"/>
        <v>6567.187590098576</v>
      </c>
      <c r="G4" s="157">
        <f t="shared" si="1"/>
        <v>6867.5413703747936</v>
      </c>
      <c r="H4" s="157">
        <f t="shared" si="1"/>
        <v>6788.6726938404036</v>
      </c>
      <c r="I4" s="157">
        <f t="shared" si="1"/>
        <v>6092.3213432298198</v>
      </c>
      <c r="J4" s="157">
        <f t="shared" si="1"/>
        <v>6422.9306645746092</v>
      </c>
      <c r="K4" s="157">
        <f t="shared" si="1"/>
        <v>6380.9104634861587</v>
      </c>
      <c r="L4" s="157">
        <f t="shared" si="1"/>
        <v>5866.2373635480926</v>
      </c>
      <c r="M4" s="157">
        <f t="shared" si="1"/>
        <v>4860.97096920883</v>
      </c>
      <c r="N4" s="157">
        <f t="shared" si="1"/>
        <v>4585.5519773413935</v>
      </c>
      <c r="O4" s="157">
        <f t="shared" si="1"/>
        <v>4765.6892421262846</v>
      </c>
      <c r="P4" s="157">
        <f t="shared" si="1"/>
        <v>4338.0220068534809</v>
      </c>
      <c r="Q4" s="157">
        <f t="shared" si="1"/>
        <v>4666.4793727996403</v>
      </c>
    </row>
    <row r="5" spans="1:17" ht="12" customHeight="1" x14ac:dyDescent="0.25">
      <c r="A5" s="23" t="s">
        <v>58</v>
      </c>
      <c r="B5" s="156">
        <f>IF(RES_hhdet_emi!B5=0,0,RES_hhdet_emi!B5*1000000/RES_hhdet_num!B$3)</f>
        <v>6346.0248776855351</v>
      </c>
      <c r="C5" s="156">
        <f>IF(RES_hhdet_emi!C5=0,0,RES_hhdet_emi!C5*1000000/RES_hhdet_num!C$3)</f>
        <v>6563.820627735814</v>
      </c>
      <c r="D5" s="156">
        <f>IF(RES_hhdet_emi!D5=0,0,RES_hhdet_emi!D5*1000000/RES_hhdet_num!D$3)</f>
        <v>6442.0325115705846</v>
      </c>
      <c r="E5" s="156">
        <f>IF(RES_hhdet_emi!E5=0,0,RES_hhdet_emi!E5*1000000/RES_hhdet_num!E$3)</f>
        <v>6520.6297980150821</v>
      </c>
      <c r="F5" s="156">
        <f>IF(RES_hhdet_emi!F5=0,0,RES_hhdet_emi!F5*1000000/RES_hhdet_num!F$3)</f>
        <v>6567.187590098576</v>
      </c>
      <c r="G5" s="156">
        <f>IF(RES_hhdet_emi!G5=0,0,RES_hhdet_emi!G5*1000000/RES_hhdet_num!G$3)</f>
        <v>6867.5413703747936</v>
      </c>
      <c r="H5" s="156">
        <f>IF(RES_hhdet_emi!H5=0,0,RES_hhdet_emi!H5*1000000/RES_hhdet_num!H$3)</f>
        <v>6788.6726938404036</v>
      </c>
      <c r="I5" s="156">
        <f>IF(RES_hhdet_emi!I5=0,0,RES_hhdet_emi!I5*1000000/RES_hhdet_num!I$3)</f>
        <v>6092.3213432298198</v>
      </c>
      <c r="J5" s="156">
        <f>IF(RES_hhdet_emi!J5=0,0,RES_hhdet_emi!J5*1000000/RES_hhdet_num!J$3)</f>
        <v>6422.9306645746092</v>
      </c>
      <c r="K5" s="156">
        <f>IF(RES_hhdet_emi!K5=0,0,RES_hhdet_emi!K5*1000000/RES_hhdet_num!K$3)</f>
        <v>6380.9104634861587</v>
      </c>
      <c r="L5" s="156">
        <f>IF(RES_hhdet_emi!L5=0,0,RES_hhdet_emi!L5*1000000/RES_hhdet_num!L$3)</f>
        <v>5866.2373635480926</v>
      </c>
      <c r="M5" s="156">
        <f>IF(RES_hhdet_emi!M5=0,0,RES_hhdet_emi!M5*1000000/RES_hhdet_num!M$3)</f>
        <v>4860.97096920883</v>
      </c>
      <c r="N5" s="156">
        <f>IF(RES_hhdet_emi!N5=0,0,RES_hhdet_emi!N5*1000000/RES_hhdet_num!N$3)</f>
        <v>4585.5519773413935</v>
      </c>
      <c r="O5" s="156">
        <f>IF(RES_hhdet_emi!O5=0,0,RES_hhdet_emi!O5*1000000/RES_hhdet_num!O$3)</f>
        <v>4765.6892421262846</v>
      </c>
      <c r="P5" s="156">
        <f>IF(RES_hhdet_emi!P5=0,0,RES_hhdet_emi!P5*1000000/RES_hhdet_num!P$3)</f>
        <v>4338.0220068534809</v>
      </c>
      <c r="Q5" s="156">
        <f>IF(RES_hhdet_emi!Q5=0,0,RES_hhdet_emi!Q5*1000000/RES_hhdet_num!Q$3)</f>
        <v>4666.4793727996403</v>
      </c>
    </row>
    <row r="6" spans="1:17" ht="12" customHeight="1" x14ac:dyDescent="0.25">
      <c r="A6" s="23" t="s">
        <v>60</v>
      </c>
      <c r="B6" s="156">
        <f>IF(RES_hhdet_emi!B6=0,0,RES_hhdet_emi!B6*1000000/RES_hhdet_num!B$3)</f>
        <v>0</v>
      </c>
      <c r="C6" s="156">
        <f>IF(RES_hhdet_emi!C6=0,0,RES_hhdet_emi!C6*1000000/RES_hhdet_num!C$3)</f>
        <v>0</v>
      </c>
      <c r="D6" s="156">
        <f>IF(RES_hhdet_emi!D6=0,0,RES_hhdet_emi!D6*1000000/RES_hhdet_num!D$3)</f>
        <v>0</v>
      </c>
      <c r="E6" s="156">
        <f>IF(RES_hhdet_emi!E6=0,0,RES_hhdet_emi!E6*1000000/RES_hhdet_num!E$3)</f>
        <v>0</v>
      </c>
      <c r="F6" s="156">
        <f>IF(RES_hhdet_emi!F6=0,0,RES_hhdet_emi!F6*1000000/RES_hhdet_num!F$3)</f>
        <v>0</v>
      </c>
      <c r="G6" s="156">
        <f>IF(RES_hhdet_emi!G6=0,0,RES_hhdet_emi!G6*1000000/RES_hhdet_num!G$3)</f>
        <v>0</v>
      </c>
      <c r="H6" s="156">
        <f>IF(RES_hhdet_emi!H6=0,0,RES_hhdet_emi!H6*1000000/RES_hhdet_num!H$3)</f>
        <v>0</v>
      </c>
      <c r="I6" s="156">
        <f>IF(RES_hhdet_emi!I6=0,0,RES_hhdet_emi!I6*1000000/RES_hhdet_num!I$3)</f>
        <v>0</v>
      </c>
      <c r="J6" s="156">
        <f>IF(RES_hhdet_emi!J6=0,0,RES_hhdet_emi!J6*1000000/RES_hhdet_num!J$3)</f>
        <v>0</v>
      </c>
      <c r="K6" s="156">
        <f>IF(RES_hhdet_emi!K6=0,0,RES_hhdet_emi!K6*1000000/RES_hhdet_num!K$3)</f>
        <v>0</v>
      </c>
      <c r="L6" s="156">
        <f>IF(RES_hhdet_emi!L6=0,0,RES_hhdet_emi!L6*1000000/RES_hhdet_num!L$3)</f>
        <v>0</v>
      </c>
      <c r="M6" s="156">
        <f>IF(RES_hhdet_emi!M6=0,0,RES_hhdet_emi!M6*1000000/RES_hhdet_num!M$3)</f>
        <v>0</v>
      </c>
      <c r="N6" s="156">
        <f>IF(RES_hhdet_emi!N6=0,0,RES_hhdet_emi!N6*1000000/RES_hhdet_num!N$3)</f>
        <v>0</v>
      </c>
      <c r="O6" s="156">
        <f>IF(RES_hhdet_emi!O6=0,0,RES_hhdet_emi!O6*1000000/RES_hhdet_num!O$3)</f>
        <v>0</v>
      </c>
      <c r="P6" s="156">
        <f>IF(RES_hhdet_emi!P6=0,0,RES_hhdet_emi!P6*1000000/RES_hhdet_num!P$3)</f>
        <v>0</v>
      </c>
      <c r="Q6" s="156">
        <f>IF(RES_hhdet_emi!Q6=0,0,RES_hhdet_emi!Q6*1000000/RES_hhdet_num!Q$3)</f>
        <v>0</v>
      </c>
    </row>
    <row r="7" spans="1:17" ht="12.95" customHeight="1" x14ac:dyDescent="0.25">
      <c r="A7" s="158" t="s">
        <v>112</v>
      </c>
      <c r="B7" s="157">
        <f t="shared" ref="B7:Q7" si="2">B8</f>
        <v>0</v>
      </c>
      <c r="C7" s="157">
        <f t="shared" si="2"/>
        <v>0</v>
      </c>
      <c r="D7" s="157">
        <f t="shared" si="2"/>
        <v>0</v>
      </c>
      <c r="E7" s="157">
        <f t="shared" si="2"/>
        <v>0</v>
      </c>
      <c r="F7" s="157">
        <f t="shared" si="2"/>
        <v>0</v>
      </c>
      <c r="G7" s="157">
        <f t="shared" si="2"/>
        <v>0</v>
      </c>
      <c r="H7" s="157">
        <f t="shared" si="2"/>
        <v>0</v>
      </c>
      <c r="I7" s="157">
        <f t="shared" si="2"/>
        <v>0</v>
      </c>
      <c r="J7" s="157">
        <f t="shared" si="2"/>
        <v>0</v>
      </c>
      <c r="K7" s="157">
        <f t="shared" si="2"/>
        <v>0</v>
      </c>
      <c r="L7" s="157">
        <f t="shared" si="2"/>
        <v>0</v>
      </c>
      <c r="M7" s="157">
        <f t="shared" si="2"/>
        <v>0</v>
      </c>
      <c r="N7" s="157">
        <f t="shared" si="2"/>
        <v>0</v>
      </c>
      <c r="O7" s="157">
        <f t="shared" si="2"/>
        <v>0</v>
      </c>
      <c r="P7" s="157">
        <f t="shared" si="2"/>
        <v>0</v>
      </c>
      <c r="Q7" s="157">
        <f t="shared" si="2"/>
        <v>0</v>
      </c>
    </row>
    <row r="8" spans="1:17" ht="12" customHeight="1" x14ac:dyDescent="0.25">
      <c r="A8" s="23" t="s">
        <v>60</v>
      </c>
      <c r="B8" s="156">
        <f>IF(RES_hhdet_emi!B8=0,0,RES_hhdet_emi!B8*1000000/RES_hhdet_num!B$3)</f>
        <v>0</v>
      </c>
      <c r="C8" s="156">
        <f>IF(RES_hhdet_emi!C8=0,0,RES_hhdet_emi!C8*1000000/RES_hhdet_num!C$3)</f>
        <v>0</v>
      </c>
      <c r="D8" s="156">
        <f>IF(RES_hhdet_emi!D8=0,0,RES_hhdet_emi!D8*1000000/RES_hhdet_num!D$3)</f>
        <v>0</v>
      </c>
      <c r="E8" s="156">
        <f>IF(RES_hhdet_emi!E8=0,0,RES_hhdet_emi!E8*1000000/RES_hhdet_num!E$3)</f>
        <v>0</v>
      </c>
      <c r="F8" s="156">
        <f>IF(RES_hhdet_emi!F8=0,0,RES_hhdet_emi!F8*1000000/RES_hhdet_num!F$3)</f>
        <v>0</v>
      </c>
      <c r="G8" s="156">
        <f>IF(RES_hhdet_emi!G8=0,0,RES_hhdet_emi!G8*1000000/RES_hhdet_num!G$3)</f>
        <v>0</v>
      </c>
      <c r="H8" s="156">
        <f>IF(RES_hhdet_emi!H8=0,0,RES_hhdet_emi!H8*1000000/RES_hhdet_num!H$3)</f>
        <v>0</v>
      </c>
      <c r="I8" s="156">
        <f>IF(RES_hhdet_emi!I8=0,0,RES_hhdet_emi!I8*1000000/RES_hhdet_num!I$3)</f>
        <v>0</v>
      </c>
      <c r="J8" s="156">
        <f>IF(RES_hhdet_emi!J8=0,0,RES_hhdet_emi!J8*1000000/RES_hhdet_num!J$3)</f>
        <v>0</v>
      </c>
      <c r="K8" s="156">
        <f>IF(RES_hhdet_emi!K8=0,0,RES_hhdet_emi!K8*1000000/RES_hhdet_num!K$3)</f>
        <v>0</v>
      </c>
      <c r="L8" s="156">
        <f>IF(RES_hhdet_emi!L8=0,0,RES_hhdet_emi!L8*1000000/RES_hhdet_num!L$3)</f>
        <v>0</v>
      </c>
      <c r="M8" s="156">
        <f>IF(RES_hhdet_emi!M8=0,0,RES_hhdet_emi!M8*1000000/RES_hhdet_num!M$3)</f>
        <v>0</v>
      </c>
      <c r="N8" s="156">
        <f>IF(RES_hhdet_emi!N8=0,0,RES_hhdet_emi!N8*1000000/RES_hhdet_num!N$3)</f>
        <v>0</v>
      </c>
      <c r="O8" s="156">
        <f>IF(RES_hhdet_emi!O8=0,0,RES_hhdet_emi!O8*1000000/RES_hhdet_num!O$3)</f>
        <v>0</v>
      </c>
      <c r="P8" s="156">
        <f>IF(RES_hhdet_emi!P8=0,0,RES_hhdet_emi!P8*1000000/RES_hhdet_num!P$3)</f>
        <v>0</v>
      </c>
      <c r="Q8" s="156">
        <f>IF(RES_hhdet_emi!Q8=0,0,RES_hhdet_emi!Q8*1000000/RES_hhdet_num!Q$3)</f>
        <v>0</v>
      </c>
    </row>
    <row r="9" spans="1:17" ht="12" customHeight="1" x14ac:dyDescent="0.25">
      <c r="A9" s="158" t="s">
        <v>63</v>
      </c>
      <c r="B9" s="157">
        <f>IF(RES_hhdet_emi!B9=0,0,RES_hhdet_emi!B9*1000000/RES_hhdet_num!B$3)</f>
        <v>743.93406836731174</v>
      </c>
      <c r="C9" s="157">
        <f>IF(RES_hhdet_emi!C9=0,0,RES_hhdet_emi!C9*1000000/RES_hhdet_num!C$3)</f>
        <v>803.3879490803248</v>
      </c>
      <c r="D9" s="157">
        <f>IF(RES_hhdet_emi!D9=0,0,RES_hhdet_emi!D9*1000000/RES_hhdet_num!D$3)</f>
        <v>833.80391103013176</v>
      </c>
      <c r="E9" s="157">
        <f>IF(RES_hhdet_emi!E9=0,0,RES_hhdet_emi!E9*1000000/RES_hhdet_num!E$3)</f>
        <v>885.69777841906694</v>
      </c>
      <c r="F9" s="157">
        <f>IF(RES_hhdet_emi!F9=0,0,RES_hhdet_emi!F9*1000000/RES_hhdet_num!F$3)</f>
        <v>909.52382373591456</v>
      </c>
      <c r="G9" s="157">
        <f>IF(RES_hhdet_emi!G9=0,0,RES_hhdet_emi!G9*1000000/RES_hhdet_num!G$3)</f>
        <v>966.10358468286051</v>
      </c>
      <c r="H9" s="157">
        <f>IF(RES_hhdet_emi!H9=0,0,RES_hhdet_emi!H9*1000000/RES_hhdet_num!H$3)</f>
        <v>989.63726261824343</v>
      </c>
      <c r="I9" s="157">
        <f>IF(RES_hhdet_emi!I9=0,0,RES_hhdet_emi!I9*1000000/RES_hhdet_num!I$3)</f>
        <v>1013.1514559402963</v>
      </c>
      <c r="J9" s="157">
        <f>IF(RES_hhdet_emi!J9=0,0,RES_hhdet_emi!J9*1000000/RES_hhdet_num!J$3)</f>
        <v>1010.0063473179139</v>
      </c>
      <c r="K9" s="157">
        <f>IF(RES_hhdet_emi!K9=0,0,RES_hhdet_emi!K9*1000000/RES_hhdet_num!K$3)</f>
        <v>1086.0142313058332</v>
      </c>
      <c r="L9" s="157">
        <f>IF(RES_hhdet_emi!L9=0,0,RES_hhdet_emi!L9*1000000/RES_hhdet_num!L$3)</f>
        <v>1085.9955442312469</v>
      </c>
      <c r="M9" s="157">
        <f>IF(RES_hhdet_emi!M9=0,0,RES_hhdet_emi!M9*1000000/RES_hhdet_num!M$3)</f>
        <v>1088.8388992490313</v>
      </c>
      <c r="N9" s="157">
        <f>IF(RES_hhdet_emi!N9=0,0,RES_hhdet_emi!N9*1000000/RES_hhdet_num!N$3)</f>
        <v>1192.1156645162391</v>
      </c>
      <c r="O9" s="157">
        <f>IF(RES_hhdet_emi!O9=0,0,RES_hhdet_emi!O9*1000000/RES_hhdet_num!O$3)</f>
        <v>1221.033457365683</v>
      </c>
      <c r="P9" s="157">
        <f>IF(RES_hhdet_emi!P9=0,0,RES_hhdet_emi!P9*1000000/RES_hhdet_num!P$3)</f>
        <v>1321.0323994801947</v>
      </c>
      <c r="Q9" s="157">
        <f>IF(RES_hhdet_emi!Q9=0,0,RES_hhdet_emi!Q9*1000000/RES_hhdet_num!Q$3)</f>
        <v>1394.4603622848356</v>
      </c>
    </row>
    <row r="10" spans="1:17" ht="12" customHeight="1" x14ac:dyDescent="0.25">
      <c r="A10" s="167" t="s">
        <v>171</v>
      </c>
      <c r="B10" s="132">
        <f>IF(RES_hhdet_emi!B10=0,0,RES_hhdet_emi!B10*1000000/RES_hhdet_num!B10)</f>
        <v>1705.7444803583064</v>
      </c>
      <c r="C10" s="132">
        <f>IF(RES_hhdet_emi!C10=0,0,RES_hhdet_emi!C10*1000000/RES_hhdet_num!C10)</f>
        <v>1693.9960463754146</v>
      </c>
      <c r="D10" s="132">
        <f>IF(RES_hhdet_emi!D10=0,0,RES_hhdet_emi!D10*1000000/RES_hhdet_num!D10)</f>
        <v>1682.0472055221987</v>
      </c>
      <c r="E10" s="132">
        <f>IF(RES_hhdet_emi!E10=0,0,RES_hhdet_emi!E10*1000000/RES_hhdet_num!E10)</f>
        <v>1669.0467085912176</v>
      </c>
      <c r="F10" s="132">
        <f>IF(RES_hhdet_emi!F10=0,0,RES_hhdet_emi!F10*1000000/RES_hhdet_num!F10)</f>
        <v>1664.4763171536872</v>
      </c>
      <c r="G10" s="132">
        <f>IF(RES_hhdet_emi!G10=0,0,RES_hhdet_emi!G10*1000000/RES_hhdet_num!G10)</f>
        <v>1658.8750468153419</v>
      </c>
      <c r="H10" s="132">
        <f>IF(RES_hhdet_emi!H10=0,0,RES_hhdet_emi!H10*1000000/RES_hhdet_num!H10)</f>
        <v>1671.7984152514091</v>
      </c>
      <c r="I10" s="132">
        <f>IF(RES_hhdet_emi!I10=0,0,RES_hhdet_emi!I10*1000000/RES_hhdet_num!I10)</f>
        <v>1654.9363718832105</v>
      </c>
      <c r="J10" s="132">
        <f>IF(RES_hhdet_emi!J10=0,0,RES_hhdet_emi!J10*1000000/RES_hhdet_num!J10)</f>
        <v>1646.7813771948781</v>
      </c>
      <c r="K10" s="132">
        <f>IF(RES_hhdet_emi!K10=0,0,RES_hhdet_emi!K10*1000000/RES_hhdet_num!K10)</f>
        <v>1628.2323368149093</v>
      </c>
      <c r="L10" s="132">
        <f>IF(RES_hhdet_emi!L10=0,0,RES_hhdet_emi!L10*1000000/RES_hhdet_num!L10)</f>
        <v>1621.2000408867161</v>
      </c>
      <c r="M10" s="132">
        <f>IF(RES_hhdet_emi!M10=0,0,RES_hhdet_emi!M10*1000000/RES_hhdet_num!M10)</f>
        <v>1621.4993793398519</v>
      </c>
      <c r="N10" s="132">
        <f>IF(RES_hhdet_emi!N10=0,0,RES_hhdet_emi!N10*1000000/RES_hhdet_num!N10)</f>
        <v>1610.6236668582062</v>
      </c>
      <c r="O10" s="132">
        <f>IF(RES_hhdet_emi!O10=0,0,RES_hhdet_emi!O10*1000000/RES_hhdet_num!O10)</f>
        <v>1609.2145139249574</v>
      </c>
      <c r="P10" s="132">
        <f>IF(RES_hhdet_emi!P10=0,0,RES_hhdet_emi!P10*1000000/RES_hhdet_num!P10)</f>
        <v>1609.6529418085729</v>
      </c>
      <c r="Q10" s="132">
        <f>IF(RES_hhdet_emi!Q10=0,0,RES_hhdet_emi!Q10*1000000/RES_hhdet_num!Q10)</f>
        <v>1595.930563221184</v>
      </c>
    </row>
    <row r="11" spans="1:17" ht="12" customHeight="1" x14ac:dyDescent="0.25">
      <c r="A11" s="167" t="s">
        <v>144</v>
      </c>
      <c r="B11" s="132">
        <f>IF(RES_hhdet_emi!B11=0,0,RES_hhdet_emi!B11*1000000/RES_hhdet_num!B11)</f>
        <v>916.09759923019612</v>
      </c>
      <c r="C11" s="132">
        <f>IF(RES_hhdet_emi!C11=0,0,RES_hhdet_emi!C11*1000000/RES_hhdet_num!C11)</f>
        <v>908.57651036883556</v>
      </c>
      <c r="D11" s="132">
        <f>IF(RES_hhdet_emi!D11=0,0,RES_hhdet_emi!D11*1000000/RES_hhdet_num!D11)</f>
        <v>900.99060570791801</v>
      </c>
      <c r="E11" s="132">
        <f>IF(RES_hhdet_emi!E11=0,0,RES_hhdet_emi!E11*1000000/RES_hhdet_num!E11)</f>
        <v>895.67591560556127</v>
      </c>
      <c r="F11" s="132">
        <f>IF(RES_hhdet_emi!F11=0,0,RES_hhdet_emi!F11*1000000/RES_hhdet_num!F11)</f>
        <v>892.8505570517957</v>
      </c>
      <c r="G11" s="132">
        <f>IF(RES_hhdet_emi!G11=0,0,RES_hhdet_emi!G11*1000000/RES_hhdet_num!G11)</f>
        <v>890.56239201258575</v>
      </c>
      <c r="H11" s="132">
        <f>IF(RES_hhdet_emi!H11=0,0,RES_hhdet_emi!H11*1000000/RES_hhdet_num!H11)</f>
        <v>894.66646102547293</v>
      </c>
      <c r="I11" s="132">
        <f>IF(RES_hhdet_emi!I11=0,0,RES_hhdet_emi!I11*1000000/RES_hhdet_num!I11)</f>
        <v>885.00526319109838</v>
      </c>
      <c r="J11" s="132">
        <f>IF(RES_hhdet_emi!J11=0,0,RES_hhdet_emi!J11*1000000/RES_hhdet_num!J11)</f>
        <v>882.50748306414368</v>
      </c>
      <c r="K11" s="132">
        <f>IF(RES_hhdet_emi!K11=0,0,RES_hhdet_emi!K11*1000000/RES_hhdet_num!K11)</f>
        <v>876.1607601576145</v>
      </c>
      <c r="L11" s="132">
        <f>IF(RES_hhdet_emi!L11=0,0,RES_hhdet_emi!L11*1000000/RES_hhdet_num!L11)</f>
        <v>872.71112759890195</v>
      </c>
      <c r="M11" s="132">
        <f>IF(RES_hhdet_emi!M11=0,0,RES_hhdet_emi!M11*1000000/RES_hhdet_num!M11)</f>
        <v>870.42342831143287</v>
      </c>
      <c r="N11" s="132">
        <f>IF(RES_hhdet_emi!N11=0,0,RES_hhdet_emi!N11*1000000/RES_hhdet_num!N11)</f>
        <v>867.10958698730019</v>
      </c>
      <c r="O11" s="132">
        <f>IF(RES_hhdet_emi!O11=0,0,RES_hhdet_emi!O11*1000000/RES_hhdet_num!O11)</f>
        <v>866.0432151542301</v>
      </c>
      <c r="P11" s="132">
        <f>IF(RES_hhdet_emi!P11=0,0,RES_hhdet_emi!P11*1000000/RES_hhdet_num!P11)</f>
        <v>861.6243156417363</v>
      </c>
      <c r="Q11" s="132">
        <f>IF(RES_hhdet_emi!Q11=0,0,RES_hhdet_emi!Q11*1000000/RES_hhdet_num!Q11)</f>
        <v>851.61777636068621</v>
      </c>
    </row>
    <row r="12" spans="1:17" ht="12" customHeight="1" x14ac:dyDescent="0.25">
      <c r="A12" s="167" t="s">
        <v>143</v>
      </c>
      <c r="B12" s="132">
        <f>IF(RES_hhdet_emi!B12=0,0,RES_hhdet_emi!B12*1000000/RES_hhdet_num!B12)</f>
        <v>595.46343949973402</v>
      </c>
      <c r="C12" s="132">
        <f>IF(RES_hhdet_emi!C12=0,0,RES_hhdet_emi!C12*1000000/RES_hhdet_num!C12)</f>
        <v>645.0893223615592</v>
      </c>
      <c r="D12" s="132">
        <f>IF(RES_hhdet_emi!D12=0,0,RES_hhdet_emi!D12*1000000/RES_hhdet_num!D12)</f>
        <v>585.64389371001585</v>
      </c>
      <c r="E12" s="132">
        <f>IF(RES_hhdet_emi!E12=0,0,RES_hhdet_emi!E12*1000000/RES_hhdet_num!E12)</f>
        <v>585.77204880620059</v>
      </c>
      <c r="F12" s="132">
        <f>IF(RES_hhdet_emi!F12=0,0,RES_hhdet_emi!F12*1000000/RES_hhdet_num!F12)</f>
        <v>580.35286208376897</v>
      </c>
      <c r="G12" s="132">
        <f>IF(RES_hhdet_emi!G12=0,0,RES_hhdet_emi!G12*1000000/RES_hhdet_num!G12)</f>
        <v>578.86555480818333</v>
      </c>
      <c r="H12" s="132">
        <f>IF(RES_hhdet_emi!H12=0,0,RES_hhdet_emi!H12*1000000/RES_hhdet_num!H12)</f>
        <v>581.53319966655999</v>
      </c>
      <c r="I12" s="132">
        <f>IF(RES_hhdet_emi!I12=0,0,RES_hhdet_emi!I12*1000000/RES_hhdet_num!I12)</f>
        <v>575.25342107423035</v>
      </c>
      <c r="J12" s="132">
        <f>IF(RES_hhdet_emi!J12=0,0,RES_hhdet_emi!J12*1000000/RES_hhdet_num!J12)</f>
        <v>573.62986399169256</v>
      </c>
      <c r="K12" s="132">
        <f>IF(RES_hhdet_emi!K12=0,0,RES_hhdet_emi!K12*1000000/RES_hhdet_num!K12)</f>
        <v>569.50449410245267</v>
      </c>
      <c r="L12" s="132">
        <f>IF(RES_hhdet_emi!L12=0,0,RES_hhdet_emi!L12*1000000/RES_hhdet_num!L12)</f>
        <v>567.26223293928763</v>
      </c>
      <c r="M12" s="132">
        <f>IF(RES_hhdet_emi!M12=0,0,RES_hhdet_emi!M12*1000000/RES_hhdet_num!M12)</f>
        <v>565.77522840243182</v>
      </c>
      <c r="N12" s="132">
        <f>IF(RES_hhdet_emi!N12=0,0,RES_hhdet_emi!N12*1000000/RES_hhdet_num!N12)</f>
        <v>563.62123154174424</v>
      </c>
      <c r="O12" s="132">
        <f>IF(RES_hhdet_emi!O12=0,0,RES_hhdet_emi!O12*1000000/RES_hhdet_num!O12)</f>
        <v>562.92808985024965</v>
      </c>
      <c r="P12" s="132">
        <f>IF(RES_hhdet_emi!P12=0,0,RES_hhdet_emi!P12*1000000/RES_hhdet_num!P12)</f>
        <v>560.05580516712826</v>
      </c>
      <c r="Q12" s="132">
        <f>IF(RES_hhdet_emi!Q12=0,0,RES_hhdet_emi!Q12*1000000/RES_hhdet_num!Q12)</f>
        <v>553.55155463444498</v>
      </c>
    </row>
    <row r="13" spans="1:17" ht="12" customHeight="1" x14ac:dyDescent="0.25">
      <c r="A13" s="166" t="s">
        <v>57</v>
      </c>
      <c r="B13" s="165">
        <f>IF(RES_hhdet_emi!B13=0,0,RES_hhdet_emi!B13*1000000/RES_hhdet_num!B12)</f>
        <v>595.46343949973402</v>
      </c>
      <c r="C13" s="165">
        <f>IF(RES_hhdet_emi!C13=0,0,RES_hhdet_emi!C13*1000000/RES_hhdet_num!C12)</f>
        <v>645.0893223615592</v>
      </c>
      <c r="D13" s="165">
        <f>IF(RES_hhdet_emi!D13=0,0,RES_hhdet_emi!D13*1000000/RES_hhdet_num!D12)</f>
        <v>585.64389371001585</v>
      </c>
      <c r="E13" s="165">
        <f>IF(RES_hhdet_emi!E13=0,0,RES_hhdet_emi!E13*1000000/RES_hhdet_num!E12)</f>
        <v>585.77204880620059</v>
      </c>
      <c r="F13" s="165">
        <f>IF(RES_hhdet_emi!F13=0,0,RES_hhdet_emi!F13*1000000/RES_hhdet_num!F12)</f>
        <v>580.35286208376897</v>
      </c>
      <c r="G13" s="165">
        <f>IF(RES_hhdet_emi!G13=0,0,RES_hhdet_emi!G13*1000000/RES_hhdet_num!G12)</f>
        <v>578.86555480818333</v>
      </c>
      <c r="H13" s="165">
        <f>IF(RES_hhdet_emi!H13=0,0,RES_hhdet_emi!H13*1000000/RES_hhdet_num!H12)</f>
        <v>581.53319966655999</v>
      </c>
      <c r="I13" s="165">
        <f>IF(RES_hhdet_emi!I13=0,0,RES_hhdet_emi!I13*1000000/RES_hhdet_num!I12)</f>
        <v>575.25342107423035</v>
      </c>
      <c r="J13" s="165">
        <f>IF(RES_hhdet_emi!J13=0,0,RES_hhdet_emi!J13*1000000/RES_hhdet_num!J12)</f>
        <v>573.62986399169256</v>
      </c>
      <c r="K13" s="165">
        <f>IF(RES_hhdet_emi!K13=0,0,RES_hhdet_emi!K13*1000000/RES_hhdet_num!K12)</f>
        <v>569.50449410245267</v>
      </c>
      <c r="L13" s="165">
        <f>IF(RES_hhdet_emi!L13=0,0,RES_hhdet_emi!L13*1000000/RES_hhdet_num!L12)</f>
        <v>567.26223293928763</v>
      </c>
      <c r="M13" s="165">
        <f>IF(RES_hhdet_emi!M13=0,0,RES_hhdet_emi!M13*1000000/RES_hhdet_num!M12)</f>
        <v>565.77522840243182</v>
      </c>
      <c r="N13" s="165">
        <f>IF(RES_hhdet_emi!N13=0,0,RES_hhdet_emi!N13*1000000/RES_hhdet_num!N12)</f>
        <v>563.62123154174424</v>
      </c>
      <c r="O13" s="165">
        <f>IF(RES_hhdet_emi!O13=0,0,RES_hhdet_emi!O13*1000000/RES_hhdet_num!O12)</f>
        <v>562.92808985024965</v>
      </c>
      <c r="P13" s="165">
        <f>IF(RES_hhdet_emi!P13=0,0,RES_hhdet_emi!P13*1000000/RES_hhdet_num!P12)</f>
        <v>560.05580516712826</v>
      </c>
      <c r="Q13" s="165">
        <f>IF(RES_hhdet_emi!Q13=0,0,RES_hhdet_emi!Q13*1000000/RES_hhdet_num!Q12)</f>
        <v>553.55155463444498</v>
      </c>
    </row>
    <row r="14" spans="1:17" ht="12" customHeight="1" x14ac:dyDescent="0.25">
      <c r="A14" s="147" t="s">
        <v>59</v>
      </c>
      <c r="B14" s="164">
        <f>IF(RES_hhdet_emi!B14=0,0,RES_hhdet_emi!B14*1000000/RES_hhdet_num!B12)</f>
        <v>0</v>
      </c>
      <c r="C14" s="164">
        <f>IF(RES_hhdet_emi!C14=0,0,RES_hhdet_emi!C14*1000000/RES_hhdet_num!C12)</f>
        <v>0</v>
      </c>
      <c r="D14" s="164">
        <f>IF(RES_hhdet_emi!D14=0,0,RES_hhdet_emi!D14*1000000/RES_hhdet_num!D12)</f>
        <v>0</v>
      </c>
      <c r="E14" s="164">
        <f>IF(RES_hhdet_emi!E14=0,0,RES_hhdet_emi!E14*1000000/RES_hhdet_num!E12)</f>
        <v>0</v>
      </c>
      <c r="F14" s="164">
        <f>IF(RES_hhdet_emi!F14=0,0,RES_hhdet_emi!F14*1000000/RES_hhdet_num!F12)</f>
        <v>0</v>
      </c>
      <c r="G14" s="164">
        <f>IF(RES_hhdet_emi!G14=0,0,RES_hhdet_emi!G14*1000000/RES_hhdet_num!G12)</f>
        <v>0</v>
      </c>
      <c r="H14" s="164">
        <f>IF(RES_hhdet_emi!H14=0,0,RES_hhdet_emi!H14*1000000/RES_hhdet_num!H12)</f>
        <v>0</v>
      </c>
      <c r="I14" s="164">
        <f>IF(RES_hhdet_emi!I14=0,0,RES_hhdet_emi!I14*1000000/RES_hhdet_num!I12)</f>
        <v>0</v>
      </c>
      <c r="J14" s="164">
        <f>IF(RES_hhdet_emi!J14=0,0,RES_hhdet_emi!J14*1000000/RES_hhdet_num!J12)</f>
        <v>0</v>
      </c>
      <c r="K14" s="164">
        <f>IF(RES_hhdet_emi!K14=0,0,RES_hhdet_emi!K14*1000000/RES_hhdet_num!K12)</f>
        <v>0</v>
      </c>
      <c r="L14" s="164">
        <f>IF(RES_hhdet_emi!L14=0,0,RES_hhdet_emi!L14*1000000/RES_hhdet_num!L12)</f>
        <v>0</v>
      </c>
      <c r="M14" s="164">
        <f>IF(RES_hhdet_emi!M14=0,0,RES_hhdet_emi!M14*1000000/RES_hhdet_num!M12)</f>
        <v>0</v>
      </c>
      <c r="N14" s="164">
        <f>IF(RES_hhdet_emi!N14=0,0,RES_hhdet_emi!N14*1000000/RES_hhdet_num!N12)</f>
        <v>0</v>
      </c>
      <c r="O14" s="164">
        <f>IF(RES_hhdet_emi!O14=0,0,RES_hhdet_emi!O14*1000000/RES_hhdet_num!O12)</f>
        <v>0</v>
      </c>
      <c r="P14" s="164">
        <f>IF(RES_hhdet_emi!P14=0,0,RES_hhdet_emi!P14*1000000/RES_hhdet_num!P12)</f>
        <v>0</v>
      </c>
      <c r="Q14" s="164">
        <f>IF(RES_hhdet_emi!Q14=0,0,RES_hhdet_emi!Q14*1000000/RES_hhdet_num!Q12)</f>
        <v>0</v>
      </c>
    </row>
    <row r="15" spans="1:17" ht="12" customHeight="1" x14ac:dyDescent="0.25">
      <c r="A15" s="163" t="s">
        <v>142</v>
      </c>
      <c r="B15" s="162">
        <f>IF(RES_hhdet_emi!B15=0,0,RES_hhdet_emi!B15*1000000/RES_hhdet_num!B15)</f>
        <v>0</v>
      </c>
      <c r="C15" s="162">
        <f>IF(RES_hhdet_emi!C15=0,0,RES_hhdet_emi!C15*1000000/RES_hhdet_num!C15)</f>
        <v>0</v>
      </c>
      <c r="D15" s="162">
        <f>IF(RES_hhdet_emi!D15=0,0,RES_hhdet_emi!D15*1000000/RES_hhdet_num!D15)</f>
        <v>0</v>
      </c>
      <c r="E15" s="162">
        <f>IF(RES_hhdet_emi!E15=0,0,RES_hhdet_emi!E15*1000000/RES_hhdet_num!E15)</f>
        <v>0</v>
      </c>
      <c r="F15" s="162">
        <f>IF(RES_hhdet_emi!F15=0,0,RES_hhdet_emi!F15*1000000/RES_hhdet_num!F15)</f>
        <v>0</v>
      </c>
      <c r="G15" s="162">
        <f>IF(RES_hhdet_emi!G15=0,0,RES_hhdet_emi!G15*1000000/RES_hhdet_num!G15)</f>
        <v>0</v>
      </c>
      <c r="H15" s="162">
        <f>IF(RES_hhdet_emi!H15=0,0,RES_hhdet_emi!H15*1000000/RES_hhdet_num!H15)</f>
        <v>0</v>
      </c>
      <c r="I15" s="162">
        <f>IF(RES_hhdet_emi!I15=0,0,RES_hhdet_emi!I15*1000000/RES_hhdet_num!I15)</f>
        <v>0</v>
      </c>
      <c r="J15" s="162">
        <f>IF(RES_hhdet_emi!J15=0,0,RES_hhdet_emi!J15*1000000/RES_hhdet_num!J15)</f>
        <v>0</v>
      </c>
      <c r="K15" s="162">
        <f>IF(RES_hhdet_emi!K15=0,0,RES_hhdet_emi!K15*1000000/RES_hhdet_num!K15)</f>
        <v>0</v>
      </c>
      <c r="L15" s="162">
        <f>IF(RES_hhdet_emi!L15=0,0,RES_hhdet_emi!L15*1000000/RES_hhdet_num!L15)</f>
        <v>0</v>
      </c>
      <c r="M15" s="162">
        <f>IF(RES_hhdet_emi!M15=0,0,RES_hhdet_emi!M15*1000000/RES_hhdet_num!M15)</f>
        <v>0</v>
      </c>
      <c r="N15" s="162">
        <f>IF(RES_hhdet_emi!N15=0,0,RES_hhdet_emi!N15*1000000/RES_hhdet_num!N15)</f>
        <v>0</v>
      </c>
      <c r="O15" s="162">
        <f>IF(RES_hhdet_emi!O15=0,0,RES_hhdet_emi!O15*1000000/RES_hhdet_num!O15)</f>
        <v>0</v>
      </c>
      <c r="P15" s="162">
        <f>IF(RES_hhdet_emi!P15=0,0,RES_hhdet_emi!P15*1000000/RES_hhdet_num!P15)</f>
        <v>0</v>
      </c>
      <c r="Q15" s="162">
        <f>IF(RES_hhdet_emi!Q15=0,0,RES_hhdet_emi!Q15*1000000/RES_hhdet_num!Q15)</f>
        <v>0</v>
      </c>
    </row>
    <row r="16" spans="1:17" ht="12" customHeight="1" x14ac:dyDescent="0.25">
      <c r="A16" s="161" t="s">
        <v>141</v>
      </c>
      <c r="B16" s="160">
        <f>IF(RES_hhdet_emi!B16=0,0,RES_hhdet_emi!B16*1000000/RES_hhdet_num!B16)</f>
        <v>0</v>
      </c>
      <c r="C16" s="160">
        <f>IF(RES_hhdet_emi!C16=0,0,RES_hhdet_emi!C16*1000000/RES_hhdet_num!C16)</f>
        <v>0</v>
      </c>
      <c r="D16" s="160">
        <f>IF(RES_hhdet_emi!D16=0,0,RES_hhdet_emi!D16*1000000/RES_hhdet_num!D16)</f>
        <v>0</v>
      </c>
      <c r="E16" s="160">
        <f>IF(RES_hhdet_emi!E16=0,0,RES_hhdet_emi!E16*1000000/RES_hhdet_num!E16)</f>
        <v>0</v>
      </c>
      <c r="F16" s="160">
        <f>IF(RES_hhdet_emi!F16=0,0,RES_hhdet_emi!F16*1000000/RES_hhdet_num!F16)</f>
        <v>0</v>
      </c>
      <c r="G16" s="160">
        <f>IF(RES_hhdet_emi!G16=0,0,RES_hhdet_emi!G16*1000000/RES_hhdet_num!G16)</f>
        <v>0</v>
      </c>
      <c r="H16" s="160">
        <f>IF(RES_hhdet_emi!H16=0,0,RES_hhdet_emi!H16*1000000/RES_hhdet_num!H16)</f>
        <v>0</v>
      </c>
      <c r="I16" s="160">
        <f>IF(RES_hhdet_emi!I16=0,0,RES_hhdet_emi!I16*1000000/RES_hhdet_num!I16)</f>
        <v>0</v>
      </c>
      <c r="J16" s="160">
        <f>IF(RES_hhdet_emi!J16=0,0,RES_hhdet_emi!J16*1000000/RES_hhdet_num!J16)</f>
        <v>0</v>
      </c>
      <c r="K16" s="160">
        <f>IF(RES_hhdet_emi!K16=0,0,RES_hhdet_emi!K16*1000000/RES_hhdet_num!K16)</f>
        <v>0</v>
      </c>
      <c r="L16" s="160">
        <f>IF(RES_hhdet_emi!L16=0,0,RES_hhdet_emi!L16*1000000/RES_hhdet_num!L16)</f>
        <v>0</v>
      </c>
      <c r="M16" s="160">
        <f>IF(RES_hhdet_emi!M16=0,0,RES_hhdet_emi!M16*1000000/RES_hhdet_num!M16)</f>
        <v>0</v>
      </c>
      <c r="N16" s="160">
        <f>IF(RES_hhdet_emi!N16=0,0,RES_hhdet_emi!N16*1000000/RES_hhdet_num!N16)</f>
        <v>0</v>
      </c>
      <c r="O16" s="160">
        <f>IF(RES_hhdet_emi!O16=0,0,RES_hhdet_emi!O16*1000000/RES_hhdet_num!O16)</f>
        <v>0</v>
      </c>
      <c r="P16" s="160">
        <f>IF(RES_hhdet_emi!P16=0,0,RES_hhdet_emi!P16*1000000/RES_hhdet_num!P16)</f>
        <v>0</v>
      </c>
      <c r="Q16" s="160">
        <f>IF(RES_hhdet_emi!Q16=0,0,RES_hhdet_emi!Q16*1000000/RES_hhdet_num!Q16)</f>
        <v>0</v>
      </c>
    </row>
    <row r="17" spans="1:17" ht="12" customHeight="1" x14ac:dyDescent="0.25">
      <c r="A17" s="148" t="s">
        <v>60</v>
      </c>
      <c r="B17" s="156">
        <f>IF(RES_hhdet_emi!B17=0,0,RES_hhdet_emi!B17*1000000/RES_hhdet_num!B16)</f>
        <v>0</v>
      </c>
      <c r="C17" s="156">
        <f>IF(RES_hhdet_emi!C17=0,0,RES_hhdet_emi!C17*1000000/RES_hhdet_num!C16)</f>
        <v>0</v>
      </c>
      <c r="D17" s="156">
        <f>IF(RES_hhdet_emi!D17=0,0,RES_hhdet_emi!D17*1000000/RES_hhdet_num!D16)</f>
        <v>0</v>
      </c>
      <c r="E17" s="156">
        <f>IF(RES_hhdet_emi!E17=0,0,RES_hhdet_emi!E17*1000000/RES_hhdet_num!E16)</f>
        <v>0</v>
      </c>
      <c r="F17" s="156">
        <f>IF(RES_hhdet_emi!F17=0,0,RES_hhdet_emi!F17*1000000/RES_hhdet_num!F16)</f>
        <v>0</v>
      </c>
      <c r="G17" s="156">
        <f>IF(RES_hhdet_emi!G17=0,0,RES_hhdet_emi!G17*1000000/RES_hhdet_num!G16)</f>
        <v>0</v>
      </c>
      <c r="H17" s="156">
        <f>IF(RES_hhdet_emi!H17=0,0,RES_hhdet_emi!H17*1000000/RES_hhdet_num!H16)</f>
        <v>0</v>
      </c>
      <c r="I17" s="156">
        <f>IF(RES_hhdet_emi!I17=0,0,RES_hhdet_emi!I17*1000000/RES_hhdet_num!I16)</f>
        <v>0</v>
      </c>
      <c r="J17" s="156">
        <f>IF(RES_hhdet_emi!J17=0,0,RES_hhdet_emi!J17*1000000/RES_hhdet_num!J16)</f>
        <v>0</v>
      </c>
      <c r="K17" s="156">
        <f>IF(RES_hhdet_emi!K17=0,0,RES_hhdet_emi!K17*1000000/RES_hhdet_num!K16)</f>
        <v>0</v>
      </c>
      <c r="L17" s="156">
        <f>IF(RES_hhdet_emi!L17=0,0,RES_hhdet_emi!L17*1000000/RES_hhdet_num!L16)</f>
        <v>0</v>
      </c>
      <c r="M17" s="156">
        <f>IF(RES_hhdet_emi!M17=0,0,RES_hhdet_emi!M17*1000000/RES_hhdet_num!M16)</f>
        <v>0</v>
      </c>
      <c r="N17" s="156">
        <f>IF(RES_hhdet_emi!N17=0,0,RES_hhdet_emi!N17*1000000/RES_hhdet_num!N16)</f>
        <v>0</v>
      </c>
      <c r="O17" s="156">
        <f>IF(RES_hhdet_emi!O17=0,0,RES_hhdet_emi!O17*1000000/RES_hhdet_num!O16)</f>
        <v>0</v>
      </c>
      <c r="P17" s="156">
        <f>IF(RES_hhdet_emi!P17=0,0,RES_hhdet_emi!P17*1000000/RES_hhdet_num!P16)</f>
        <v>0</v>
      </c>
      <c r="Q17" s="156">
        <f>IF(RES_hhdet_emi!Q17=0,0,RES_hhdet_emi!Q17*1000000/RES_hhdet_num!Q16)</f>
        <v>0</v>
      </c>
    </row>
    <row r="18" spans="1:17" ht="12" customHeight="1" x14ac:dyDescent="0.25">
      <c r="A18" s="148" t="s">
        <v>59</v>
      </c>
      <c r="B18" s="156">
        <f>IF(RES_hhdet_emi!B18=0,0,RES_hhdet_emi!B18*1000000/RES_hhdet_num!B16)</f>
        <v>0</v>
      </c>
      <c r="C18" s="156">
        <f>IF(RES_hhdet_emi!C18=0,0,RES_hhdet_emi!C18*1000000/RES_hhdet_num!C16)</f>
        <v>0</v>
      </c>
      <c r="D18" s="156">
        <f>IF(RES_hhdet_emi!D18=0,0,RES_hhdet_emi!D18*1000000/RES_hhdet_num!D16)</f>
        <v>0</v>
      </c>
      <c r="E18" s="156">
        <f>IF(RES_hhdet_emi!E18=0,0,RES_hhdet_emi!E18*1000000/RES_hhdet_num!E16)</f>
        <v>0</v>
      </c>
      <c r="F18" s="156">
        <f>IF(RES_hhdet_emi!F18=0,0,RES_hhdet_emi!F18*1000000/RES_hhdet_num!F16)</f>
        <v>0</v>
      </c>
      <c r="G18" s="156">
        <f>IF(RES_hhdet_emi!G18=0,0,RES_hhdet_emi!G18*1000000/RES_hhdet_num!G16)</f>
        <v>0</v>
      </c>
      <c r="H18" s="156">
        <f>IF(RES_hhdet_emi!H18=0,0,RES_hhdet_emi!H18*1000000/RES_hhdet_num!H16)</f>
        <v>0</v>
      </c>
      <c r="I18" s="156">
        <f>IF(RES_hhdet_emi!I18=0,0,RES_hhdet_emi!I18*1000000/RES_hhdet_num!I16)</f>
        <v>0</v>
      </c>
      <c r="J18" s="156">
        <f>IF(RES_hhdet_emi!J18=0,0,RES_hhdet_emi!J18*1000000/RES_hhdet_num!J16)</f>
        <v>0</v>
      </c>
      <c r="K18" s="156">
        <f>IF(RES_hhdet_emi!K18=0,0,RES_hhdet_emi!K18*1000000/RES_hhdet_num!K16)</f>
        <v>0</v>
      </c>
      <c r="L18" s="156">
        <f>IF(RES_hhdet_emi!L18=0,0,RES_hhdet_emi!L18*1000000/RES_hhdet_num!L16)</f>
        <v>0</v>
      </c>
      <c r="M18" s="156">
        <f>IF(RES_hhdet_emi!M18=0,0,RES_hhdet_emi!M18*1000000/RES_hhdet_num!M16)</f>
        <v>0</v>
      </c>
      <c r="N18" s="156">
        <f>IF(RES_hhdet_emi!N18=0,0,RES_hhdet_emi!N18*1000000/RES_hhdet_num!N16)</f>
        <v>0</v>
      </c>
      <c r="O18" s="156">
        <f>IF(RES_hhdet_emi!O18=0,0,RES_hhdet_emi!O18*1000000/RES_hhdet_num!O16)</f>
        <v>0</v>
      </c>
      <c r="P18" s="156">
        <f>IF(RES_hhdet_emi!P18=0,0,RES_hhdet_emi!P18*1000000/RES_hhdet_num!P16)</f>
        <v>0</v>
      </c>
      <c r="Q18" s="156">
        <f>IF(RES_hhdet_emi!Q18=0,0,RES_hhdet_emi!Q18*1000000/RES_hhdet_num!Q16)</f>
        <v>0</v>
      </c>
    </row>
    <row r="19" spans="1:17" ht="12" customHeight="1" x14ac:dyDescent="0.25">
      <c r="A19" s="158" t="s">
        <v>62</v>
      </c>
      <c r="B19" s="157">
        <f>IF(RES_hhdet_emi!B19=0,0,RES_hhdet_emi!B19*1000000/RES_hhdet_num!B$3)</f>
        <v>42.744686369280714</v>
      </c>
      <c r="C19" s="157">
        <f>IF(RES_hhdet_emi!C19=0,0,RES_hhdet_emi!C19*1000000/RES_hhdet_num!C$3)</f>
        <v>53.59190944391171</v>
      </c>
      <c r="D19" s="157">
        <f>IF(RES_hhdet_emi!D19=0,0,RES_hhdet_emi!D19*1000000/RES_hhdet_num!D$3)</f>
        <v>44.646822332189188</v>
      </c>
      <c r="E19" s="157">
        <f>IF(RES_hhdet_emi!E19=0,0,RES_hhdet_emi!E19*1000000/RES_hhdet_num!E$3)</f>
        <v>43.26451768981277</v>
      </c>
      <c r="F19" s="157">
        <f>IF(RES_hhdet_emi!F19=0,0,RES_hhdet_emi!F19*1000000/RES_hhdet_num!F$3)</f>
        <v>50.495594087006452</v>
      </c>
      <c r="G19" s="157">
        <f>IF(RES_hhdet_emi!G19=0,0,RES_hhdet_emi!G19*1000000/RES_hhdet_num!G$3)</f>
        <v>56.045449629084686</v>
      </c>
      <c r="H19" s="157">
        <f>IF(RES_hhdet_emi!H19=0,0,RES_hhdet_emi!H19*1000000/RES_hhdet_num!H$3)</f>
        <v>72.605906411852089</v>
      </c>
      <c r="I19" s="157">
        <f>IF(RES_hhdet_emi!I19=0,0,RES_hhdet_emi!I19*1000000/RES_hhdet_num!I$3)</f>
        <v>44.591977479363962</v>
      </c>
      <c r="J19" s="157">
        <f>IF(RES_hhdet_emi!J19=0,0,RES_hhdet_emi!J19*1000000/RES_hhdet_num!J$3)</f>
        <v>50.101268408563207</v>
      </c>
      <c r="K19" s="157">
        <f>IF(RES_hhdet_emi!K19=0,0,RES_hhdet_emi!K19*1000000/RES_hhdet_num!K$3)</f>
        <v>20.34067365781117</v>
      </c>
      <c r="L19" s="157">
        <f>IF(RES_hhdet_emi!L19=0,0,RES_hhdet_emi!L19*1000000/RES_hhdet_num!L$3)</f>
        <v>37.479268817291675</v>
      </c>
      <c r="M19" s="157">
        <f>IF(RES_hhdet_emi!M19=0,0,RES_hhdet_emi!M19*1000000/RES_hhdet_num!M$3)</f>
        <v>28.258883808983256</v>
      </c>
      <c r="N19" s="157">
        <f>IF(RES_hhdet_emi!N19=0,0,RES_hhdet_emi!N19*1000000/RES_hhdet_num!N$3)</f>
        <v>12.460830374990048</v>
      </c>
      <c r="O19" s="157">
        <f>IF(RES_hhdet_emi!O19=0,0,RES_hhdet_emi!O19*1000000/RES_hhdet_num!O$3)</f>
        <v>72.754916477806646</v>
      </c>
      <c r="P19" s="157">
        <f>IF(RES_hhdet_emi!P19=0,0,RES_hhdet_emi!P19*1000000/RES_hhdet_num!P$3)</f>
        <v>50.991819351540997</v>
      </c>
      <c r="Q19" s="157">
        <f>IF(RES_hhdet_emi!Q19=0,0,RES_hhdet_emi!Q19*1000000/RES_hhdet_num!Q$3)</f>
        <v>48.063193193561872</v>
      </c>
    </row>
    <row r="20" spans="1:17" ht="12" customHeight="1" x14ac:dyDescent="0.25">
      <c r="A20" s="23" t="s">
        <v>58</v>
      </c>
      <c r="B20" s="156">
        <f>IF(RES_hhdet_emi!B20=0,0,RES_hhdet_emi!B20*1000000/RES_hhdet_num!B20)</f>
        <v>0</v>
      </c>
      <c r="C20" s="156">
        <f>IF(RES_hhdet_emi!C20=0,0,RES_hhdet_emi!C20*1000000/RES_hhdet_num!C20)</f>
        <v>0</v>
      </c>
      <c r="D20" s="156">
        <f>IF(RES_hhdet_emi!D20=0,0,RES_hhdet_emi!D20*1000000/RES_hhdet_num!D20)</f>
        <v>0</v>
      </c>
      <c r="E20" s="156">
        <f>IF(RES_hhdet_emi!E20=0,0,RES_hhdet_emi!E20*1000000/RES_hhdet_num!E20)</f>
        <v>0</v>
      </c>
      <c r="F20" s="156">
        <f>IF(RES_hhdet_emi!F20=0,0,RES_hhdet_emi!F20*1000000/RES_hhdet_num!F20)</f>
        <v>0</v>
      </c>
      <c r="G20" s="156">
        <f>IF(RES_hhdet_emi!G20=0,0,RES_hhdet_emi!G20*1000000/RES_hhdet_num!G20)</f>
        <v>0</v>
      </c>
      <c r="H20" s="156">
        <f>IF(RES_hhdet_emi!H20=0,0,RES_hhdet_emi!H20*1000000/RES_hhdet_num!H20)</f>
        <v>0</v>
      </c>
      <c r="I20" s="156">
        <f>IF(RES_hhdet_emi!I20=0,0,RES_hhdet_emi!I20*1000000/RES_hhdet_num!I20)</f>
        <v>0</v>
      </c>
      <c r="J20" s="156">
        <f>IF(RES_hhdet_emi!J20=0,0,RES_hhdet_emi!J20*1000000/RES_hhdet_num!J20)</f>
        <v>0</v>
      </c>
      <c r="K20" s="156">
        <f>IF(RES_hhdet_emi!K20=0,0,RES_hhdet_emi!K20*1000000/RES_hhdet_num!K20)</f>
        <v>0</v>
      </c>
      <c r="L20" s="156">
        <f>IF(RES_hhdet_emi!L20=0,0,RES_hhdet_emi!L20*1000000/RES_hhdet_num!L20)</f>
        <v>0</v>
      </c>
      <c r="M20" s="156">
        <f>IF(RES_hhdet_emi!M20=0,0,RES_hhdet_emi!M20*1000000/RES_hhdet_num!M20)</f>
        <v>0</v>
      </c>
      <c r="N20" s="156">
        <f>IF(RES_hhdet_emi!N20=0,0,RES_hhdet_emi!N20*1000000/RES_hhdet_num!N20)</f>
        <v>0</v>
      </c>
      <c r="O20" s="156">
        <f>IF(RES_hhdet_emi!O20=0,0,RES_hhdet_emi!O20*1000000/RES_hhdet_num!O20)</f>
        <v>0</v>
      </c>
      <c r="P20" s="156">
        <f>IF(RES_hhdet_emi!P20=0,0,RES_hhdet_emi!P20*1000000/RES_hhdet_num!P20)</f>
        <v>0</v>
      </c>
      <c r="Q20" s="156">
        <f>IF(RES_hhdet_emi!Q20=0,0,RES_hhdet_emi!Q20*1000000/RES_hhdet_num!Q20)</f>
        <v>0</v>
      </c>
    </row>
    <row r="21" spans="1:17" ht="12" customHeight="1" x14ac:dyDescent="0.25">
      <c r="A21" s="23" t="s">
        <v>57</v>
      </c>
      <c r="B21" s="156">
        <f>IF(RES_hhdet_emi!B21=0,0,RES_hhdet_emi!B21*1000000/RES_hhdet_num!B21)</f>
        <v>326.89634192386296</v>
      </c>
      <c r="C21" s="156">
        <f>IF(RES_hhdet_emi!C21=0,0,RES_hhdet_emi!C21*1000000/RES_hhdet_num!C21)</f>
        <v>321.88884706593677</v>
      </c>
      <c r="D21" s="156">
        <f>IF(RES_hhdet_emi!D21=0,0,RES_hhdet_emi!D21*1000000/RES_hhdet_num!D21)</f>
        <v>329.54690068986844</v>
      </c>
      <c r="E21" s="156">
        <f>IF(RES_hhdet_emi!E21=0,0,RES_hhdet_emi!E21*1000000/RES_hhdet_num!E21)</f>
        <v>331.14148714333982</v>
      </c>
      <c r="F21" s="156">
        <f>IF(RES_hhdet_emi!F21=0,0,RES_hhdet_emi!F21*1000000/RES_hhdet_num!F21)</f>
        <v>324.83306975756955</v>
      </c>
      <c r="G21" s="156">
        <f>IF(RES_hhdet_emi!G21=0,0,RES_hhdet_emi!G21*1000000/RES_hhdet_num!G21)</f>
        <v>320.15659518742467</v>
      </c>
      <c r="H21" s="156">
        <f>IF(RES_hhdet_emi!H21=0,0,RES_hhdet_emi!H21*1000000/RES_hhdet_num!H21)</f>
        <v>305.94638953267469</v>
      </c>
      <c r="I21" s="156">
        <f>IF(RES_hhdet_emi!I21=0,0,RES_hhdet_emi!I21*1000000/RES_hhdet_num!I21)</f>
        <v>319.4919783940968</v>
      </c>
      <c r="J21" s="156">
        <f>IF(RES_hhdet_emi!J21=0,0,RES_hhdet_emi!J21*1000000/RES_hhdet_num!J21)</f>
        <v>314.42809521790326</v>
      </c>
      <c r="K21" s="156">
        <f>IF(RES_hhdet_emi!K21=0,0,RES_hhdet_emi!K21*1000000/RES_hhdet_num!K21)</f>
        <v>329.82351097440949</v>
      </c>
      <c r="L21" s="156">
        <f>IF(RES_hhdet_emi!L21=0,0,RES_hhdet_emi!L21*1000000/RES_hhdet_num!L21)</f>
        <v>317.29652117289049</v>
      </c>
      <c r="M21" s="156">
        <f>IF(RES_hhdet_emi!M21=0,0,RES_hhdet_emi!M21*1000000/RES_hhdet_num!M21)</f>
        <v>317.59979322272011</v>
      </c>
      <c r="N21" s="156">
        <f>IF(RES_hhdet_emi!N21=0,0,RES_hhdet_emi!N21*1000000/RES_hhdet_num!N21)</f>
        <v>323.13042402133442</v>
      </c>
      <c r="O21" s="156">
        <f>IF(RES_hhdet_emi!O21=0,0,RES_hhdet_emi!O21*1000000/RES_hhdet_num!O21)</f>
        <v>315.24564195846864</v>
      </c>
      <c r="P21" s="156">
        <f>IF(RES_hhdet_emi!P21=0,0,RES_hhdet_emi!P21*1000000/RES_hhdet_num!P21)</f>
        <v>323.36079408706939</v>
      </c>
      <c r="Q21" s="156">
        <f>IF(RES_hhdet_emi!Q21=0,0,RES_hhdet_emi!Q21*1000000/RES_hhdet_num!Q21)</f>
        <v>323.98178137979301</v>
      </c>
    </row>
    <row r="22" spans="1:17" ht="12" customHeight="1" x14ac:dyDescent="0.25">
      <c r="A22" s="29" t="s">
        <v>140</v>
      </c>
      <c r="B22" s="57">
        <f>IF(RES_hhdet_emi!B22=0,0,RES_hhdet_emi!B22*1000000/RES_hhdet_num!B22)</f>
        <v>0</v>
      </c>
      <c r="C22" s="57">
        <f>IF(RES_hhdet_emi!C22=0,0,RES_hhdet_emi!C22*1000000/RES_hhdet_num!C22)</f>
        <v>0</v>
      </c>
      <c r="D22" s="57">
        <f>IF(RES_hhdet_emi!D22=0,0,RES_hhdet_emi!D22*1000000/RES_hhdet_num!D22)</f>
        <v>0</v>
      </c>
      <c r="E22" s="57">
        <f>IF(RES_hhdet_emi!E22=0,0,RES_hhdet_emi!E22*1000000/RES_hhdet_num!E22)</f>
        <v>0</v>
      </c>
      <c r="F22" s="57">
        <f>IF(RES_hhdet_emi!F22=0,0,RES_hhdet_emi!F22*1000000/RES_hhdet_num!F22)</f>
        <v>0</v>
      </c>
      <c r="G22" s="57">
        <f>IF(RES_hhdet_emi!G22=0,0,RES_hhdet_emi!G22*1000000/RES_hhdet_num!G22)</f>
        <v>0</v>
      </c>
      <c r="H22" s="57">
        <f>IF(RES_hhdet_emi!H22=0,0,RES_hhdet_emi!H22*1000000/RES_hhdet_num!H22)</f>
        <v>0</v>
      </c>
      <c r="I22" s="57">
        <f>IF(RES_hhdet_emi!I22=0,0,RES_hhdet_emi!I22*1000000/RES_hhdet_num!I22)</f>
        <v>0</v>
      </c>
      <c r="J22" s="57">
        <f>IF(RES_hhdet_emi!J22=0,0,RES_hhdet_emi!J22*1000000/RES_hhdet_num!J22)</f>
        <v>0</v>
      </c>
      <c r="K22" s="57">
        <f>IF(RES_hhdet_emi!K22=0,0,RES_hhdet_emi!K22*1000000/RES_hhdet_num!K22)</f>
        <v>0</v>
      </c>
      <c r="L22" s="57">
        <f>IF(RES_hhdet_emi!L22=0,0,RES_hhdet_emi!L22*1000000/RES_hhdet_num!L22)</f>
        <v>0</v>
      </c>
      <c r="M22" s="57">
        <f>IF(RES_hhdet_emi!M22=0,0,RES_hhdet_emi!M22*1000000/RES_hhdet_num!M22)</f>
        <v>0</v>
      </c>
      <c r="N22" s="57">
        <f>IF(RES_hhdet_emi!N22=0,0,RES_hhdet_emi!N22*1000000/RES_hhdet_num!N22)</f>
        <v>0</v>
      </c>
      <c r="O22" s="57">
        <f>IF(RES_hhdet_emi!O22=0,0,RES_hhdet_emi!O22*1000000/RES_hhdet_num!O22)</f>
        <v>0</v>
      </c>
      <c r="P22" s="57">
        <f>IF(RES_hhdet_emi!P22=0,0,RES_hhdet_emi!P22*1000000/RES_hhdet_num!P22)</f>
        <v>0</v>
      </c>
      <c r="Q22" s="57">
        <f>IF(RES_hhdet_emi!Q22=0,0,RES_hhdet_emi!Q22*1000000/RES_hhdet_num!Q22)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>
        <f>SUM(B25,B28,B30,B39)</f>
        <v>3644.4654999195377</v>
      </c>
      <c r="C24" s="168">
        <f t="shared" ref="C24:Q24" si="3">SUM(C25,C28,C30,C39)</f>
        <v>3747.2298329604546</v>
      </c>
      <c r="D24" s="168">
        <f t="shared" si="3"/>
        <v>3782.4840302330813</v>
      </c>
      <c r="E24" s="168">
        <f t="shared" si="3"/>
        <v>3793.8895957130417</v>
      </c>
      <c r="F24" s="168">
        <f t="shared" si="3"/>
        <v>3843.8708818863174</v>
      </c>
      <c r="G24" s="168">
        <f t="shared" si="3"/>
        <v>3838.9725162263212</v>
      </c>
      <c r="H24" s="168">
        <f t="shared" si="3"/>
        <v>3906.6961253811269</v>
      </c>
      <c r="I24" s="168">
        <f t="shared" si="3"/>
        <v>3511.1669670206511</v>
      </c>
      <c r="J24" s="168">
        <f t="shared" si="3"/>
        <v>3697.8445466231638</v>
      </c>
      <c r="K24" s="168">
        <f t="shared" si="3"/>
        <v>3474.9303816546935</v>
      </c>
      <c r="L24" s="168">
        <f t="shared" si="3"/>
        <v>3595.0622009547828</v>
      </c>
      <c r="M24" s="168">
        <f t="shared" si="3"/>
        <v>2802.8750710862369</v>
      </c>
      <c r="N24" s="168">
        <f t="shared" si="3"/>
        <v>2744.7974636342447</v>
      </c>
      <c r="O24" s="168">
        <f t="shared" si="3"/>
        <v>2842.7621499184916</v>
      </c>
      <c r="P24" s="168">
        <f t="shared" si="3"/>
        <v>2579.1163502876279</v>
      </c>
      <c r="Q24" s="168">
        <f t="shared" si="3"/>
        <v>2729.9729897046859</v>
      </c>
    </row>
    <row r="25" spans="1:17" ht="12.95" customHeight="1" x14ac:dyDescent="0.25">
      <c r="A25" s="158" t="s">
        <v>65</v>
      </c>
      <c r="B25" s="157">
        <f t="shared" ref="B25:Q25" si="4">SUM(B26:B27)</f>
        <v>3341.1929320682289</v>
      </c>
      <c r="C25" s="157">
        <f t="shared" si="4"/>
        <v>3432.1627281624465</v>
      </c>
      <c r="D25" s="157">
        <f t="shared" si="4"/>
        <v>3475.4308919476539</v>
      </c>
      <c r="E25" s="157">
        <f t="shared" si="4"/>
        <v>3487.613419723637</v>
      </c>
      <c r="F25" s="157">
        <f t="shared" si="4"/>
        <v>3527.7842040819328</v>
      </c>
      <c r="G25" s="157">
        <f t="shared" si="4"/>
        <v>3515.0105668145939</v>
      </c>
      <c r="H25" s="157">
        <f t="shared" si="4"/>
        <v>3561.4044298184872</v>
      </c>
      <c r="I25" s="157">
        <f t="shared" si="4"/>
        <v>3193.741362193151</v>
      </c>
      <c r="J25" s="157">
        <f t="shared" si="4"/>
        <v>3374.3344960037416</v>
      </c>
      <c r="K25" s="157">
        <f t="shared" si="4"/>
        <v>3181.9473496263545</v>
      </c>
      <c r="L25" s="157">
        <f t="shared" si="4"/>
        <v>3284.7153607918663</v>
      </c>
      <c r="M25" s="157">
        <f t="shared" si="4"/>
        <v>2501.0879176642038</v>
      </c>
      <c r="N25" s="157">
        <f t="shared" si="4"/>
        <v>2457.8477945899094</v>
      </c>
      <c r="O25" s="157">
        <f t="shared" si="4"/>
        <v>2493.9793013237336</v>
      </c>
      <c r="P25" s="157">
        <f t="shared" si="4"/>
        <v>2251.623328245681</v>
      </c>
      <c r="Q25" s="157">
        <f t="shared" si="4"/>
        <v>2406.3898316777577</v>
      </c>
    </row>
    <row r="26" spans="1:17" ht="12" customHeight="1" x14ac:dyDescent="0.25">
      <c r="A26" s="23" t="s">
        <v>84</v>
      </c>
      <c r="B26" s="156">
        <f>IF(RES_hhdet_emi!B26=0,0,RES_hhdet_emi!B26*1000000/RES_hhdet_num!B$24)</f>
        <v>3341.1929320682289</v>
      </c>
      <c r="C26" s="156">
        <f>IF(RES_hhdet_emi!C26=0,0,RES_hhdet_emi!C26*1000000/RES_hhdet_num!C$24)</f>
        <v>3432.1627281624465</v>
      </c>
      <c r="D26" s="156">
        <f>IF(RES_hhdet_emi!D26=0,0,RES_hhdet_emi!D26*1000000/RES_hhdet_num!D$24)</f>
        <v>3475.4308919476539</v>
      </c>
      <c r="E26" s="156">
        <f>IF(RES_hhdet_emi!E26=0,0,RES_hhdet_emi!E26*1000000/RES_hhdet_num!E$24)</f>
        <v>3487.613419723637</v>
      </c>
      <c r="F26" s="156">
        <f>IF(RES_hhdet_emi!F26=0,0,RES_hhdet_emi!F26*1000000/RES_hhdet_num!F$24)</f>
        <v>3527.7842040819328</v>
      </c>
      <c r="G26" s="156">
        <f>IF(RES_hhdet_emi!G26=0,0,RES_hhdet_emi!G26*1000000/RES_hhdet_num!G$24)</f>
        <v>3515.0105668145939</v>
      </c>
      <c r="H26" s="156">
        <f>IF(RES_hhdet_emi!H26=0,0,RES_hhdet_emi!H26*1000000/RES_hhdet_num!H$24)</f>
        <v>3561.4044298184872</v>
      </c>
      <c r="I26" s="156">
        <f>IF(RES_hhdet_emi!I26=0,0,RES_hhdet_emi!I26*1000000/RES_hhdet_num!I$24)</f>
        <v>3193.741362193151</v>
      </c>
      <c r="J26" s="156">
        <f>IF(RES_hhdet_emi!J26=0,0,RES_hhdet_emi!J26*1000000/RES_hhdet_num!J$24)</f>
        <v>3374.3344960037416</v>
      </c>
      <c r="K26" s="156">
        <f>IF(RES_hhdet_emi!K26=0,0,RES_hhdet_emi!K26*1000000/RES_hhdet_num!K$24)</f>
        <v>3181.9473496263545</v>
      </c>
      <c r="L26" s="156">
        <f>IF(RES_hhdet_emi!L26=0,0,RES_hhdet_emi!L26*1000000/RES_hhdet_num!L$24)</f>
        <v>3284.7153607918663</v>
      </c>
      <c r="M26" s="156">
        <f>IF(RES_hhdet_emi!M26=0,0,RES_hhdet_emi!M26*1000000/RES_hhdet_num!M$24)</f>
        <v>2501.0879176642038</v>
      </c>
      <c r="N26" s="156">
        <f>IF(RES_hhdet_emi!N26=0,0,RES_hhdet_emi!N26*1000000/RES_hhdet_num!N$24)</f>
        <v>2457.8477945899094</v>
      </c>
      <c r="O26" s="156">
        <f>IF(RES_hhdet_emi!O26=0,0,RES_hhdet_emi!O26*1000000/RES_hhdet_num!O$24)</f>
        <v>2493.9793013237336</v>
      </c>
      <c r="P26" s="156">
        <f>IF(RES_hhdet_emi!P26=0,0,RES_hhdet_emi!P26*1000000/RES_hhdet_num!P$24)</f>
        <v>2251.623328245681</v>
      </c>
      <c r="Q26" s="156">
        <f>IF(RES_hhdet_emi!Q26=0,0,RES_hhdet_emi!Q26*1000000/RES_hhdet_num!Q$24)</f>
        <v>2406.3898316777577</v>
      </c>
    </row>
    <row r="27" spans="1:17" ht="12" customHeight="1" x14ac:dyDescent="0.25">
      <c r="A27" s="23" t="s">
        <v>60</v>
      </c>
      <c r="B27" s="156">
        <f>IF(RES_hhdet_emi!B27=0,0,RES_hhdet_emi!B27*1000000/RES_hhdet_num!B$24)</f>
        <v>0</v>
      </c>
      <c r="C27" s="156">
        <f>IF(RES_hhdet_emi!C27=0,0,RES_hhdet_emi!C27*1000000/RES_hhdet_num!C$24)</f>
        <v>0</v>
      </c>
      <c r="D27" s="156">
        <f>IF(RES_hhdet_emi!D27=0,0,RES_hhdet_emi!D27*1000000/RES_hhdet_num!D$24)</f>
        <v>0</v>
      </c>
      <c r="E27" s="156">
        <f>IF(RES_hhdet_emi!E27=0,0,RES_hhdet_emi!E27*1000000/RES_hhdet_num!E$24)</f>
        <v>0</v>
      </c>
      <c r="F27" s="156">
        <f>IF(RES_hhdet_emi!F27=0,0,RES_hhdet_emi!F27*1000000/RES_hhdet_num!F$24)</f>
        <v>0</v>
      </c>
      <c r="G27" s="156">
        <f>IF(RES_hhdet_emi!G27=0,0,RES_hhdet_emi!G27*1000000/RES_hhdet_num!G$24)</f>
        <v>0</v>
      </c>
      <c r="H27" s="156">
        <f>IF(RES_hhdet_emi!H27=0,0,RES_hhdet_emi!H27*1000000/RES_hhdet_num!H$24)</f>
        <v>0</v>
      </c>
      <c r="I27" s="156">
        <f>IF(RES_hhdet_emi!I27=0,0,RES_hhdet_emi!I27*1000000/RES_hhdet_num!I$24)</f>
        <v>0</v>
      </c>
      <c r="J27" s="156">
        <f>IF(RES_hhdet_emi!J27=0,0,RES_hhdet_emi!J27*1000000/RES_hhdet_num!J$24)</f>
        <v>0</v>
      </c>
      <c r="K27" s="156">
        <f>IF(RES_hhdet_emi!K27=0,0,RES_hhdet_emi!K27*1000000/RES_hhdet_num!K$24)</f>
        <v>0</v>
      </c>
      <c r="L27" s="156">
        <f>IF(RES_hhdet_emi!L27=0,0,RES_hhdet_emi!L27*1000000/RES_hhdet_num!L$24)</f>
        <v>0</v>
      </c>
      <c r="M27" s="156">
        <f>IF(RES_hhdet_emi!M27=0,0,RES_hhdet_emi!M27*1000000/RES_hhdet_num!M$24)</f>
        <v>0</v>
      </c>
      <c r="N27" s="156">
        <f>IF(RES_hhdet_emi!N27=0,0,RES_hhdet_emi!N27*1000000/RES_hhdet_num!N$24)</f>
        <v>0</v>
      </c>
      <c r="O27" s="156">
        <f>IF(RES_hhdet_emi!O27=0,0,RES_hhdet_emi!O27*1000000/RES_hhdet_num!O$24)</f>
        <v>0</v>
      </c>
      <c r="P27" s="156">
        <f>IF(RES_hhdet_emi!P27=0,0,RES_hhdet_emi!P27*1000000/RES_hhdet_num!P$24)</f>
        <v>0</v>
      </c>
      <c r="Q27" s="156">
        <f>IF(RES_hhdet_emi!Q27=0,0,RES_hhdet_emi!Q27*1000000/RES_hhdet_num!Q$24)</f>
        <v>0</v>
      </c>
    </row>
    <row r="28" spans="1:17" ht="12.95" customHeight="1" x14ac:dyDescent="0.25">
      <c r="A28" s="158" t="s">
        <v>112</v>
      </c>
      <c r="B28" s="157">
        <f t="shared" ref="B28:Q28" si="5">B29</f>
        <v>0</v>
      </c>
      <c r="C28" s="157">
        <f t="shared" si="5"/>
        <v>0</v>
      </c>
      <c r="D28" s="157">
        <f t="shared" si="5"/>
        <v>0</v>
      </c>
      <c r="E28" s="157">
        <f t="shared" si="5"/>
        <v>0</v>
      </c>
      <c r="F28" s="157">
        <f t="shared" si="5"/>
        <v>0</v>
      </c>
      <c r="G28" s="157">
        <f t="shared" si="5"/>
        <v>0</v>
      </c>
      <c r="H28" s="157">
        <f t="shared" si="5"/>
        <v>0</v>
      </c>
      <c r="I28" s="157">
        <f t="shared" si="5"/>
        <v>0</v>
      </c>
      <c r="J28" s="157">
        <f t="shared" si="5"/>
        <v>0</v>
      </c>
      <c r="K28" s="157">
        <f t="shared" si="5"/>
        <v>0</v>
      </c>
      <c r="L28" s="157">
        <f t="shared" si="5"/>
        <v>0</v>
      </c>
      <c r="M28" s="157">
        <f t="shared" si="5"/>
        <v>0</v>
      </c>
      <c r="N28" s="157">
        <f t="shared" si="5"/>
        <v>0</v>
      </c>
      <c r="O28" s="157">
        <f t="shared" si="5"/>
        <v>0</v>
      </c>
      <c r="P28" s="157">
        <f t="shared" si="5"/>
        <v>0</v>
      </c>
      <c r="Q28" s="157">
        <f t="shared" si="5"/>
        <v>0</v>
      </c>
    </row>
    <row r="29" spans="1:17" ht="12" customHeight="1" x14ac:dyDescent="0.25">
      <c r="A29" s="23" t="s">
        <v>60</v>
      </c>
      <c r="B29" s="156">
        <f>IF(RES_hhdet_emi!B29=0,0,RES_hhdet_emi!B29*1000000/RES_hhdet_num!B$24)</f>
        <v>0</v>
      </c>
      <c r="C29" s="156">
        <f>IF(RES_hhdet_emi!C29=0,0,RES_hhdet_emi!C29*1000000/RES_hhdet_num!C$24)</f>
        <v>0</v>
      </c>
      <c r="D29" s="156">
        <f>IF(RES_hhdet_emi!D29=0,0,RES_hhdet_emi!D29*1000000/RES_hhdet_num!D$24)</f>
        <v>0</v>
      </c>
      <c r="E29" s="156">
        <f>IF(RES_hhdet_emi!E29=0,0,RES_hhdet_emi!E29*1000000/RES_hhdet_num!E$24)</f>
        <v>0</v>
      </c>
      <c r="F29" s="156">
        <f>IF(RES_hhdet_emi!F29=0,0,RES_hhdet_emi!F29*1000000/RES_hhdet_num!F$24)</f>
        <v>0</v>
      </c>
      <c r="G29" s="156">
        <f>IF(RES_hhdet_emi!G29=0,0,RES_hhdet_emi!G29*1000000/RES_hhdet_num!G$24)</f>
        <v>0</v>
      </c>
      <c r="H29" s="156">
        <f>IF(RES_hhdet_emi!H29=0,0,RES_hhdet_emi!H29*1000000/RES_hhdet_num!H$24)</f>
        <v>0</v>
      </c>
      <c r="I29" s="156">
        <f>IF(RES_hhdet_emi!I29=0,0,RES_hhdet_emi!I29*1000000/RES_hhdet_num!I$24)</f>
        <v>0</v>
      </c>
      <c r="J29" s="156">
        <f>IF(RES_hhdet_emi!J29=0,0,RES_hhdet_emi!J29*1000000/RES_hhdet_num!J$24)</f>
        <v>0</v>
      </c>
      <c r="K29" s="156">
        <f>IF(RES_hhdet_emi!K29=0,0,RES_hhdet_emi!K29*1000000/RES_hhdet_num!K$24)</f>
        <v>0</v>
      </c>
      <c r="L29" s="156">
        <f>IF(RES_hhdet_emi!L29=0,0,RES_hhdet_emi!L29*1000000/RES_hhdet_num!L$24)</f>
        <v>0</v>
      </c>
      <c r="M29" s="156">
        <f>IF(RES_hhdet_emi!M29=0,0,RES_hhdet_emi!M29*1000000/RES_hhdet_num!M$24)</f>
        <v>0</v>
      </c>
      <c r="N29" s="156">
        <f>IF(RES_hhdet_emi!N29=0,0,RES_hhdet_emi!N29*1000000/RES_hhdet_num!N$24)</f>
        <v>0</v>
      </c>
      <c r="O29" s="156">
        <f>IF(RES_hhdet_emi!O29=0,0,RES_hhdet_emi!O29*1000000/RES_hhdet_num!O$24)</f>
        <v>0</v>
      </c>
      <c r="P29" s="156">
        <f>IF(RES_hhdet_emi!P29=0,0,RES_hhdet_emi!P29*1000000/RES_hhdet_num!P$24)</f>
        <v>0</v>
      </c>
      <c r="Q29" s="156">
        <f>IF(RES_hhdet_emi!Q29=0,0,RES_hhdet_emi!Q29*1000000/RES_hhdet_num!Q$24)</f>
        <v>0</v>
      </c>
    </row>
    <row r="30" spans="1:17" ht="12" customHeight="1" x14ac:dyDescent="0.25">
      <c r="A30" s="158" t="s">
        <v>63</v>
      </c>
      <c r="B30" s="157">
        <f>IF(RES_hhdet_emi!B30=0,0,RES_hhdet_emi!B30*1000000/RES_hhdet_num!B$24)</f>
        <v>260.53464034412065</v>
      </c>
      <c r="C30" s="157">
        <f>IF(RES_hhdet_emi!C30=0,0,RES_hhdet_emi!C30*1000000/RES_hhdet_num!C$24)</f>
        <v>261.68610265592986</v>
      </c>
      <c r="D30" s="157">
        <f>IF(RES_hhdet_emi!D30=0,0,RES_hhdet_emi!D30*1000000/RES_hhdet_num!D$24)</f>
        <v>262.62805929978049</v>
      </c>
      <c r="E30" s="157">
        <f>IF(RES_hhdet_emi!E30=0,0,RES_hhdet_emi!E30*1000000/RES_hhdet_num!E$24)</f>
        <v>264.34076774025448</v>
      </c>
      <c r="F30" s="157">
        <f>IF(RES_hhdet_emi!F30=0,0,RES_hhdet_emi!F30*1000000/RES_hhdet_num!F$24)</f>
        <v>266.65031898915623</v>
      </c>
      <c r="G30" s="157">
        <f>IF(RES_hhdet_emi!G30=0,0,RES_hhdet_emi!G30*1000000/RES_hhdet_num!G$24)</f>
        <v>269.03257967996336</v>
      </c>
      <c r="H30" s="157">
        <f>IF(RES_hhdet_emi!H30=0,0,RES_hhdet_emi!H30*1000000/RES_hhdet_num!H$24)</f>
        <v>273.37282290460371</v>
      </c>
      <c r="I30" s="157">
        <f>IF(RES_hhdet_emi!I30=0,0,RES_hhdet_emi!I30*1000000/RES_hhdet_num!I$24)</f>
        <v>272.82472015538656</v>
      </c>
      <c r="J30" s="157">
        <f>IF(RES_hhdet_emi!J30=0,0,RES_hhdet_emi!J30*1000000/RES_hhdet_num!J$24)</f>
        <v>273.6403040885055</v>
      </c>
      <c r="K30" s="157">
        <f>IF(RES_hhdet_emi!K30=0,0,RES_hhdet_emi!K30*1000000/RES_hhdet_num!K$24)</f>
        <v>272.77158257148693</v>
      </c>
      <c r="L30" s="157">
        <f>IF(RES_hhdet_emi!L30=0,0,RES_hhdet_emi!L30*1000000/RES_hhdet_num!L$24)</f>
        <v>272.9921912752215</v>
      </c>
      <c r="M30" s="157">
        <f>IF(RES_hhdet_emi!M30=0,0,RES_hhdet_emi!M30*1000000/RES_hhdet_num!M$24)</f>
        <v>273.66227713470579</v>
      </c>
      <c r="N30" s="157">
        <f>IF(RES_hhdet_emi!N30=0,0,RES_hhdet_emi!N30*1000000/RES_hhdet_num!N$24)</f>
        <v>274.48056452792156</v>
      </c>
      <c r="O30" s="157">
        <f>IF(RES_hhdet_emi!O30=0,0,RES_hhdet_emi!O30*1000000/RES_hhdet_num!O$24)</f>
        <v>276.06182147056069</v>
      </c>
      <c r="P30" s="157">
        <f>IF(RES_hhdet_emi!P30=0,0,RES_hhdet_emi!P30*1000000/RES_hhdet_num!P$24)</f>
        <v>276.50278135020005</v>
      </c>
      <c r="Q30" s="157">
        <f>IF(RES_hhdet_emi!Q30=0,0,RES_hhdet_emi!Q30*1000000/RES_hhdet_num!Q$24)</f>
        <v>275.5279991333295</v>
      </c>
    </row>
    <row r="31" spans="1:17" ht="12" customHeight="1" x14ac:dyDescent="0.25">
      <c r="A31" s="167" t="s">
        <v>169</v>
      </c>
      <c r="B31" s="132">
        <f>IF(RES_hhdet_emi!B31=0,0,RES_hhdet_emi!B31*1000000/RES_hhdet_num!B31)</f>
        <v>916.09759923019624</v>
      </c>
      <c r="C31" s="132">
        <f>IF(RES_hhdet_emi!C31=0,0,RES_hhdet_emi!C31*1000000/RES_hhdet_num!C31)</f>
        <v>908.57651036883567</v>
      </c>
      <c r="D31" s="132">
        <f>IF(RES_hhdet_emi!D31=0,0,RES_hhdet_emi!D31*1000000/RES_hhdet_num!D31)</f>
        <v>900.99060570791801</v>
      </c>
      <c r="E31" s="132">
        <f>IF(RES_hhdet_emi!E31=0,0,RES_hhdet_emi!E31*1000000/RES_hhdet_num!E31)</f>
        <v>895.67591560556161</v>
      </c>
      <c r="F31" s="132">
        <f>IF(RES_hhdet_emi!F31=0,0,RES_hhdet_emi!F31*1000000/RES_hhdet_num!F31)</f>
        <v>892.8505570517957</v>
      </c>
      <c r="G31" s="132">
        <f>IF(RES_hhdet_emi!G31=0,0,RES_hhdet_emi!G31*1000000/RES_hhdet_num!G31)</f>
        <v>890.56239201258586</v>
      </c>
      <c r="H31" s="132">
        <f>IF(RES_hhdet_emi!H31=0,0,RES_hhdet_emi!H31*1000000/RES_hhdet_num!H31)</f>
        <v>894.66646102547293</v>
      </c>
      <c r="I31" s="132">
        <f>IF(RES_hhdet_emi!I31=0,0,RES_hhdet_emi!I31*1000000/RES_hhdet_num!I31)</f>
        <v>885.00526319109861</v>
      </c>
      <c r="J31" s="132">
        <f>IF(RES_hhdet_emi!J31=0,0,RES_hhdet_emi!J31*1000000/RES_hhdet_num!J31)</f>
        <v>882.50748306414312</v>
      </c>
      <c r="K31" s="132">
        <f>IF(RES_hhdet_emi!K31=0,0,RES_hhdet_emi!K31*1000000/RES_hhdet_num!K31)</f>
        <v>876.16076015761462</v>
      </c>
      <c r="L31" s="132">
        <f>IF(RES_hhdet_emi!L31=0,0,RES_hhdet_emi!L31*1000000/RES_hhdet_num!L31)</f>
        <v>872.71112759890241</v>
      </c>
      <c r="M31" s="132">
        <f>IF(RES_hhdet_emi!M31=0,0,RES_hhdet_emi!M31*1000000/RES_hhdet_num!M31)</f>
        <v>870.42342831143321</v>
      </c>
      <c r="N31" s="132">
        <f>IF(RES_hhdet_emi!N31=0,0,RES_hhdet_emi!N31*1000000/RES_hhdet_num!N31)</f>
        <v>867.10958698730053</v>
      </c>
      <c r="O31" s="132">
        <f>IF(RES_hhdet_emi!O31=0,0,RES_hhdet_emi!O31*1000000/RES_hhdet_num!O31)</f>
        <v>866.04321515422998</v>
      </c>
      <c r="P31" s="132">
        <f>IF(RES_hhdet_emi!P31=0,0,RES_hhdet_emi!P31*1000000/RES_hhdet_num!P31)</f>
        <v>861.62431564173664</v>
      </c>
      <c r="Q31" s="132">
        <f>IF(RES_hhdet_emi!Q31=0,0,RES_hhdet_emi!Q31*1000000/RES_hhdet_num!Q31)</f>
        <v>851.61777636068609</v>
      </c>
    </row>
    <row r="32" spans="1:17" ht="12" customHeight="1" x14ac:dyDescent="0.25">
      <c r="A32" s="167" t="s">
        <v>168</v>
      </c>
      <c r="B32" s="132">
        <f>IF(RES_hhdet_emi!B32=0,0,RES_hhdet_emi!B32*1000000/RES_hhdet_num!B32)</f>
        <v>595.46343949973391</v>
      </c>
      <c r="C32" s="132">
        <f>IF(RES_hhdet_emi!C32=0,0,RES_hhdet_emi!C32*1000000/RES_hhdet_num!C32)</f>
        <v>645.08932236155954</v>
      </c>
      <c r="D32" s="132">
        <f>IF(RES_hhdet_emi!D32=0,0,RES_hhdet_emi!D32*1000000/RES_hhdet_num!D32)</f>
        <v>585.64389371001505</v>
      </c>
      <c r="E32" s="132">
        <f>IF(RES_hhdet_emi!E32=0,0,RES_hhdet_emi!E32*1000000/RES_hhdet_num!E32)</f>
        <v>585.77204880620025</v>
      </c>
      <c r="F32" s="132">
        <f>IF(RES_hhdet_emi!F32=0,0,RES_hhdet_emi!F32*1000000/RES_hhdet_num!F32)</f>
        <v>580.35286208376931</v>
      </c>
      <c r="G32" s="132">
        <f>IF(RES_hhdet_emi!G32=0,0,RES_hhdet_emi!G32*1000000/RES_hhdet_num!G32)</f>
        <v>578.86555480818367</v>
      </c>
      <c r="H32" s="132">
        <f>IF(RES_hhdet_emi!H32=0,0,RES_hhdet_emi!H32*1000000/RES_hhdet_num!H32)</f>
        <v>581.53319966656045</v>
      </c>
      <c r="I32" s="132">
        <f>IF(RES_hhdet_emi!I32=0,0,RES_hhdet_emi!I32*1000000/RES_hhdet_num!I32)</f>
        <v>575.25342107423046</v>
      </c>
      <c r="J32" s="132">
        <f>IF(RES_hhdet_emi!J32=0,0,RES_hhdet_emi!J32*1000000/RES_hhdet_num!J32)</f>
        <v>573.62986399169256</v>
      </c>
      <c r="K32" s="132">
        <f>IF(RES_hhdet_emi!K32=0,0,RES_hhdet_emi!K32*1000000/RES_hhdet_num!K32)</f>
        <v>569.50449410245301</v>
      </c>
      <c r="L32" s="132">
        <f>IF(RES_hhdet_emi!L32=0,0,RES_hhdet_emi!L32*1000000/RES_hhdet_num!L32)</f>
        <v>567.26223293928683</v>
      </c>
      <c r="M32" s="132">
        <f>IF(RES_hhdet_emi!M32=0,0,RES_hhdet_emi!M32*1000000/RES_hhdet_num!M32)</f>
        <v>565.77522840243194</v>
      </c>
      <c r="N32" s="132">
        <f>IF(RES_hhdet_emi!N32=0,0,RES_hhdet_emi!N32*1000000/RES_hhdet_num!N32)</f>
        <v>563.62123154174492</v>
      </c>
      <c r="O32" s="132">
        <f>IF(RES_hhdet_emi!O32=0,0,RES_hhdet_emi!O32*1000000/RES_hhdet_num!O32)</f>
        <v>562.92808985024942</v>
      </c>
      <c r="P32" s="132">
        <f>IF(RES_hhdet_emi!P32=0,0,RES_hhdet_emi!P32*1000000/RES_hhdet_num!P32)</f>
        <v>560.05580516712848</v>
      </c>
      <c r="Q32" s="132">
        <f>IF(RES_hhdet_emi!Q32=0,0,RES_hhdet_emi!Q32*1000000/RES_hhdet_num!Q32)</f>
        <v>553.55155463444532</v>
      </c>
    </row>
    <row r="33" spans="1:17" ht="12" customHeight="1" x14ac:dyDescent="0.25">
      <c r="A33" s="166" t="s">
        <v>57</v>
      </c>
      <c r="B33" s="165">
        <f>IF(RES_hhdet_emi!B33=0,0,RES_hhdet_emi!B33*1000000/RES_hhdet_num!B32)</f>
        <v>595.46343949973391</v>
      </c>
      <c r="C33" s="165">
        <f>IF(RES_hhdet_emi!C33=0,0,RES_hhdet_emi!C33*1000000/RES_hhdet_num!C32)</f>
        <v>645.08932236155954</v>
      </c>
      <c r="D33" s="165">
        <f>IF(RES_hhdet_emi!D33=0,0,RES_hhdet_emi!D33*1000000/RES_hhdet_num!D32)</f>
        <v>585.64389371001505</v>
      </c>
      <c r="E33" s="165">
        <f>IF(RES_hhdet_emi!E33=0,0,RES_hhdet_emi!E33*1000000/RES_hhdet_num!E32)</f>
        <v>585.77204880620025</v>
      </c>
      <c r="F33" s="165">
        <f>IF(RES_hhdet_emi!F33=0,0,RES_hhdet_emi!F33*1000000/RES_hhdet_num!F32)</f>
        <v>580.35286208376931</v>
      </c>
      <c r="G33" s="165">
        <f>IF(RES_hhdet_emi!G33=0,0,RES_hhdet_emi!G33*1000000/RES_hhdet_num!G32)</f>
        <v>578.86555480818367</v>
      </c>
      <c r="H33" s="165">
        <f>IF(RES_hhdet_emi!H33=0,0,RES_hhdet_emi!H33*1000000/RES_hhdet_num!H32)</f>
        <v>581.53319966656045</v>
      </c>
      <c r="I33" s="165">
        <f>IF(RES_hhdet_emi!I33=0,0,RES_hhdet_emi!I33*1000000/RES_hhdet_num!I32)</f>
        <v>575.25342107423046</v>
      </c>
      <c r="J33" s="165">
        <f>IF(RES_hhdet_emi!J33=0,0,RES_hhdet_emi!J33*1000000/RES_hhdet_num!J32)</f>
        <v>573.62986399169256</v>
      </c>
      <c r="K33" s="165">
        <f>IF(RES_hhdet_emi!K33=0,0,RES_hhdet_emi!K33*1000000/RES_hhdet_num!K32)</f>
        <v>569.50449410245301</v>
      </c>
      <c r="L33" s="165">
        <f>IF(RES_hhdet_emi!L33=0,0,RES_hhdet_emi!L33*1000000/RES_hhdet_num!L32)</f>
        <v>567.26223293928683</v>
      </c>
      <c r="M33" s="165">
        <f>IF(RES_hhdet_emi!M33=0,0,RES_hhdet_emi!M33*1000000/RES_hhdet_num!M32)</f>
        <v>565.77522840243194</v>
      </c>
      <c r="N33" s="165">
        <f>IF(RES_hhdet_emi!N33=0,0,RES_hhdet_emi!N33*1000000/RES_hhdet_num!N32)</f>
        <v>563.62123154174492</v>
      </c>
      <c r="O33" s="165">
        <f>IF(RES_hhdet_emi!O33=0,0,RES_hhdet_emi!O33*1000000/RES_hhdet_num!O32)</f>
        <v>562.92808985024942</v>
      </c>
      <c r="P33" s="165">
        <f>IF(RES_hhdet_emi!P33=0,0,RES_hhdet_emi!P33*1000000/RES_hhdet_num!P32)</f>
        <v>560.05580516712848</v>
      </c>
      <c r="Q33" s="165">
        <f>IF(RES_hhdet_emi!Q33=0,0,RES_hhdet_emi!Q33*1000000/RES_hhdet_num!Q32)</f>
        <v>553.55155463444532</v>
      </c>
    </row>
    <row r="34" spans="1:17" ht="12" customHeight="1" x14ac:dyDescent="0.25">
      <c r="A34" s="147" t="s">
        <v>59</v>
      </c>
      <c r="B34" s="164">
        <f>IF(RES_hhdet_emi!B34=0,0,RES_hhdet_emi!B34*1000000/RES_hhdet_num!B32)</f>
        <v>0</v>
      </c>
      <c r="C34" s="164">
        <f>IF(RES_hhdet_emi!C34=0,0,RES_hhdet_emi!C34*1000000/RES_hhdet_num!C32)</f>
        <v>0</v>
      </c>
      <c r="D34" s="164">
        <f>IF(RES_hhdet_emi!D34=0,0,RES_hhdet_emi!D34*1000000/RES_hhdet_num!D32)</f>
        <v>0</v>
      </c>
      <c r="E34" s="164">
        <f>IF(RES_hhdet_emi!E34=0,0,RES_hhdet_emi!E34*1000000/RES_hhdet_num!E32)</f>
        <v>0</v>
      </c>
      <c r="F34" s="164">
        <f>IF(RES_hhdet_emi!F34=0,0,RES_hhdet_emi!F34*1000000/RES_hhdet_num!F32)</f>
        <v>0</v>
      </c>
      <c r="G34" s="164">
        <f>IF(RES_hhdet_emi!G34=0,0,RES_hhdet_emi!G34*1000000/RES_hhdet_num!G32)</f>
        <v>0</v>
      </c>
      <c r="H34" s="164">
        <f>IF(RES_hhdet_emi!H34=0,0,RES_hhdet_emi!H34*1000000/RES_hhdet_num!H32)</f>
        <v>0</v>
      </c>
      <c r="I34" s="164">
        <f>IF(RES_hhdet_emi!I34=0,0,RES_hhdet_emi!I34*1000000/RES_hhdet_num!I32)</f>
        <v>0</v>
      </c>
      <c r="J34" s="164">
        <f>IF(RES_hhdet_emi!J34=0,0,RES_hhdet_emi!J34*1000000/RES_hhdet_num!J32)</f>
        <v>0</v>
      </c>
      <c r="K34" s="164">
        <f>IF(RES_hhdet_emi!K34=0,0,RES_hhdet_emi!K34*1000000/RES_hhdet_num!K32)</f>
        <v>0</v>
      </c>
      <c r="L34" s="164">
        <f>IF(RES_hhdet_emi!L34=0,0,RES_hhdet_emi!L34*1000000/RES_hhdet_num!L32)</f>
        <v>0</v>
      </c>
      <c r="M34" s="164">
        <f>IF(RES_hhdet_emi!M34=0,0,RES_hhdet_emi!M34*1000000/RES_hhdet_num!M32)</f>
        <v>0</v>
      </c>
      <c r="N34" s="164">
        <f>IF(RES_hhdet_emi!N34=0,0,RES_hhdet_emi!N34*1000000/RES_hhdet_num!N32)</f>
        <v>0</v>
      </c>
      <c r="O34" s="164">
        <f>IF(RES_hhdet_emi!O34=0,0,RES_hhdet_emi!O34*1000000/RES_hhdet_num!O32)</f>
        <v>0</v>
      </c>
      <c r="P34" s="164">
        <f>IF(RES_hhdet_emi!P34=0,0,RES_hhdet_emi!P34*1000000/RES_hhdet_num!P32)</f>
        <v>0</v>
      </c>
      <c r="Q34" s="164">
        <f>IF(RES_hhdet_emi!Q34=0,0,RES_hhdet_emi!Q34*1000000/RES_hhdet_num!Q32)</f>
        <v>0</v>
      </c>
    </row>
    <row r="35" spans="1:17" ht="12" customHeight="1" x14ac:dyDescent="0.25">
      <c r="A35" s="163" t="s">
        <v>142</v>
      </c>
      <c r="B35" s="162">
        <f>IF(RES_hhdet_emi!B35=0,0,RES_hhdet_emi!B35*1000000/RES_hhdet_num!B35)</f>
        <v>0</v>
      </c>
      <c r="C35" s="162">
        <f>IF(RES_hhdet_emi!C35=0,0,RES_hhdet_emi!C35*1000000/RES_hhdet_num!C35)</f>
        <v>0</v>
      </c>
      <c r="D35" s="162">
        <f>IF(RES_hhdet_emi!D35=0,0,RES_hhdet_emi!D35*1000000/RES_hhdet_num!D35)</f>
        <v>0</v>
      </c>
      <c r="E35" s="162">
        <f>IF(RES_hhdet_emi!E35=0,0,RES_hhdet_emi!E35*1000000/RES_hhdet_num!E35)</f>
        <v>0</v>
      </c>
      <c r="F35" s="162">
        <f>IF(RES_hhdet_emi!F35=0,0,RES_hhdet_emi!F35*1000000/RES_hhdet_num!F35)</f>
        <v>0</v>
      </c>
      <c r="G35" s="162">
        <f>IF(RES_hhdet_emi!G35=0,0,RES_hhdet_emi!G35*1000000/RES_hhdet_num!G35)</f>
        <v>0</v>
      </c>
      <c r="H35" s="162">
        <f>IF(RES_hhdet_emi!H35=0,0,RES_hhdet_emi!H35*1000000/RES_hhdet_num!H35)</f>
        <v>0</v>
      </c>
      <c r="I35" s="162">
        <f>IF(RES_hhdet_emi!I35=0,0,RES_hhdet_emi!I35*1000000/RES_hhdet_num!I35)</f>
        <v>0</v>
      </c>
      <c r="J35" s="162">
        <f>IF(RES_hhdet_emi!J35=0,0,RES_hhdet_emi!J35*1000000/RES_hhdet_num!J35)</f>
        <v>0</v>
      </c>
      <c r="K35" s="162">
        <f>IF(RES_hhdet_emi!K35=0,0,RES_hhdet_emi!K35*1000000/RES_hhdet_num!K35)</f>
        <v>0</v>
      </c>
      <c r="L35" s="162">
        <f>IF(RES_hhdet_emi!L35=0,0,RES_hhdet_emi!L35*1000000/RES_hhdet_num!L35)</f>
        <v>0</v>
      </c>
      <c r="M35" s="162">
        <f>IF(RES_hhdet_emi!M35=0,0,RES_hhdet_emi!M35*1000000/RES_hhdet_num!M35)</f>
        <v>0</v>
      </c>
      <c r="N35" s="162">
        <f>IF(RES_hhdet_emi!N35=0,0,RES_hhdet_emi!N35*1000000/RES_hhdet_num!N35)</f>
        <v>0</v>
      </c>
      <c r="O35" s="162">
        <f>IF(RES_hhdet_emi!O35=0,0,RES_hhdet_emi!O35*1000000/RES_hhdet_num!O35)</f>
        <v>0</v>
      </c>
      <c r="P35" s="162">
        <f>IF(RES_hhdet_emi!P35=0,0,RES_hhdet_emi!P35*1000000/RES_hhdet_num!P35)</f>
        <v>0</v>
      </c>
      <c r="Q35" s="162">
        <f>IF(RES_hhdet_emi!Q35=0,0,RES_hhdet_emi!Q35*1000000/RES_hhdet_num!Q35)</f>
        <v>0</v>
      </c>
    </row>
    <row r="36" spans="1:17" ht="12" customHeight="1" x14ac:dyDescent="0.25">
      <c r="A36" s="161" t="s">
        <v>141</v>
      </c>
      <c r="B36" s="160">
        <f>IF(RES_hhdet_emi!B36=0,0,RES_hhdet_emi!B36*1000000/RES_hhdet_num!B36)</f>
        <v>0</v>
      </c>
      <c r="C36" s="160">
        <f>IF(RES_hhdet_emi!C36=0,0,RES_hhdet_emi!C36*1000000/RES_hhdet_num!C36)</f>
        <v>0</v>
      </c>
      <c r="D36" s="160">
        <f>IF(RES_hhdet_emi!D36=0,0,RES_hhdet_emi!D36*1000000/RES_hhdet_num!D36)</f>
        <v>0</v>
      </c>
      <c r="E36" s="160">
        <f>IF(RES_hhdet_emi!E36=0,0,RES_hhdet_emi!E36*1000000/RES_hhdet_num!E36)</f>
        <v>0</v>
      </c>
      <c r="F36" s="160">
        <f>IF(RES_hhdet_emi!F36=0,0,RES_hhdet_emi!F36*1000000/RES_hhdet_num!F36)</f>
        <v>0</v>
      </c>
      <c r="G36" s="160">
        <f>IF(RES_hhdet_emi!G36=0,0,RES_hhdet_emi!G36*1000000/RES_hhdet_num!G36)</f>
        <v>0</v>
      </c>
      <c r="H36" s="160">
        <f>IF(RES_hhdet_emi!H36=0,0,RES_hhdet_emi!H36*1000000/RES_hhdet_num!H36)</f>
        <v>0</v>
      </c>
      <c r="I36" s="160">
        <f>IF(RES_hhdet_emi!I36=0,0,RES_hhdet_emi!I36*1000000/RES_hhdet_num!I36)</f>
        <v>0</v>
      </c>
      <c r="J36" s="160">
        <f>IF(RES_hhdet_emi!J36=0,0,RES_hhdet_emi!J36*1000000/RES_hhdet_num!J36)</f>
        <v>0</v>
      </c>
      <c r="K36" s="160">
        <f>IF(RES_hhdet_emi!K36=0,0,RES_hhdet_emi!K36*1000000/RES_hhdet_num!K36)</f>
        <v>0</v>
      </c>
      <c r="L36" s="160">
        <f>IF(RES_hhdet_emi!L36=0,0,RES_hhdet_emi!L36*1000000/RES_hhdet_num!L36)</f>
        <v>0</v>
      </c>
      <c r="M36" s="160">
        <f>IF(RES_hhdet_emi!M36=0,0,RES_hhdet_emi!M36*1000000/RES_hhdet_num!M36)</f>
        <v>0</v>
      </c>
      <c r="N36" s="160">
        <f>IF(RES_hhdet_emi!N36=0,0,RES_hhdet_emi!N36*1000000/RES_hhdet_num!N36)</f>
        <v>0</v>
      </c>
      <c r="O36" s="160">
        <f>IF(RES_hhdet_emi!O36=0,0,RES_hhdet_emi!O36*1000000/RES_hhdet_num!O36)</f>
        <v>0</v>
      </c>
      <c r="P36" s="160">
        <f>IF(RES_hhdet_emi!P36=0,0,RES_hhdet_emi!P36*1000000/RES_hhdet_num!P36)</f>
        <v>0</v>
      </c>
      <c r="Q36" s="160">
        <f>IF(RES_hhdet_emi!Q36=0,0,RES_hhdet_emi!Q36*1000000/RES_hhdet_num!Q36)</f>
        <v>0</v>
      </c>
    </row>
    <row r="37" spans="1:17" ht="12" customHeight="1" x14ac:dyDescent="0.25">
      <c r="A37" s="148" t="s">
        <v>60</v>
      </c>
      <c r="B37" s="156">
        <f>IF(RES_hhdet_emi!B37=0,0,RES_hhdet_emi!B37*1000000/RES_hhdet_num!B36)</f>
        <v>0</v>
      </c>
      <c r="C37" s="156">
        <f>IF(RES_hhdet_emi!C37=0,0,RES_hhdet_emi!C37*1000000/RES_hhdet_num!C36)</f>
        <v>0</v>
      </c>
      <c r="D37" s="156">
        <f>IF(RES_hhdet_emi!D37=0,0,RES_hhdet_emi!D37*1000000/RES_hhdet_num!D36)</f>
        <v>0</v>
      </c>
      <c r="E37" s="156">
        <f>IF(RES_hhdet_emi!E37=0,0,RES_hhdet_emi!E37*1000000/RES_hhdet_num!E36)</f>
        <v>0</v>
      </c>
      <c r="F37" s="156">
        <f>IF(RES_hhdet_emi!F37=0,0,RES_hhdet_emi!F37*1000000/RES_hhdet_num!F36)</f>
        <v>0</v>
      </c>
      <c r="G37" s="156">
        <f>IF(RES_hhdet_emi!G37=0,0,RES_hhdet_emi!G37*1000000/RES_hhdet_num!G36)</f>
        <v>0</v>
      </c>
      <c r="H37" s="156">
        <f>IF(RES_hhdet_emi!H37=0,0,RES_hhdet_emi!H37*1000000/RES_hhdet_num!H36)</f>
        <v>0</v>
      </c>
      <c r="I37" s="156">
        <f>IF(RES_hhdet_emi!I37=0,0,RES_hhdet_emi!I37*1000000/RES_hhdet_num!I36)</f>
        <v>0</v>
      </c>
      <c r="J37" s="156">
        <f>IF(RES_hhdet_emi!J37=0,0,RES_hhdet_emi!J37*1000000/RES_hhdet_num!J36)</f>
        <v>0</v>
      </c>
      <c r="K37" s="156">
        <f>IF(RES_hhdet_emi!K37=0,0,RES_hhdet_emi!K37*1000000/RES_hhdet_num!K36)</f>
        <v>0</v>
      </c>
      <c r="L37" s="156">
        <f>IF(RES_hhdet_emi!L37=0,0,RES_hhdet_emi!L37*1000000/RES_hhdet_num!L36)</f>
        <v>0</v>
      </c>
      <c r="M37" s="156">
        <f>IF(RES_hhdet_emi!M37=0,0,RES_hhdet_emi!M37*1000000/RES_hhdet_num!M36)</f>
        <v>0</v>
      </c>
      <c r="N37" s="156">
        <f>IF(RES_hhdet_emi!N37=0,0,RES_hhdet_emi!N37*1000000/RES_hhdet_num!N36)</f>
        <v>0</v>
      </c>
      <c r="O37" s="156">
        <f>IF(RES_hhdet_emi!O37=0,0,RES_hhdet_emi!O37*1000000/RES_hhdet_num!O36)</f>
        <v>0</v>
      </c>
      <c r="P37" s="156">
        <f>IF(RES_hhdet_emi!P37=0,0,RES_hhdet_emi!P37*1000000/RES_hhdet_num!P36)</f>
        <v>0</v>
      </c>
      <c r="Q37" s="156">
        <f>IF(RES_hhdet_emi!Q37=0,0,RES_hhdet_emi!Q37*1000000/RES_hhdet_num!Q36)</f>
        <v>0</v>
      </c>
    </row>
    <row r="38" spans="1:17" ht="12" customHeight="1" x14ac:dyDescent="0.25">
      <c r="A38" s="148" t="s">
        <v>59</v>
      </c>
      <c r="B38" s="156">
        <f>IF(RES_hhdet_emi!B38=0,0,RES_hhdet_emi!B38*1000000/RES_hhdet_num!B36)</f>
        <v>0</v>
      </c>
      <c r="C38" s="156">
        <f>IF(RES_hhdet_emi!C38=0,0,RES_hhdet_emi!C38*1000000/RES_hhdet_num!C36)</f>
        <v>0</v>
      </c>
      <c r="D38" s="156">
        <f>IF(RES_hhdet_emi!D38=0,0,RES_hhdet_emi!D38*1000000/RES_hhdet_num!D36)</f>
        <v>0</v>
      </c>
      <c r="E38" s="156">
        <f>IF(RES_hhdet_emi!E38=0,0,RES_hhdet_emi!E38*1000000/RES_hhdet_num!E36)</f>
        <v>0</v>
      </c>
      <c r="F38" s="156">
        <f>IF(RES_hhdet_emi!F38=0,0,RES_hhdet_emi!F38*1000000/RES_hhdet_num!F36)</f>
        <v>0</v>
      </c>
      <c r="G38" s="156">
        <f>IF(RES_hhdet_emi!G38=0,0,RES_hhdet_emi!G38*1000000/RES_hhdet_num!G36)</f>
        <v>0</v>
      </c>
      <c r="H38" s="156">
        <f>IF(RES_hhdet_emi!H38=0,0,RES_hhdet_emi!H38*1000000/RES_hhdet_num!H36)</f>
        <v>0</v>
      </c>
      <c r="I38" s="156">
        <f>IF(RES_hhdet_emi!I38=0,0,RES_hhdet_emi!I38*1000000/RES_hhdet_num!I36)</f>
        <v>0</v>
      </c>
      <c r="J38" s="156">
        <f>IF(RES_hhdet_emi!J38=0,0,RES_hhdet_emi!J38*1000000/RES_hhdet_num!J36)</f>
        <v>0</v>
      </c>
      <c r="K38" s="156">
        <f>IF(RES_hhdet_emi!K38=0,0,RES_hhdet_emi!K38*1000000/RES_hhdet_num!K36)</f>
        <v>0</v>
      </c>
      <c r="L38" s="156">
        <f>IF(RES_hhdet_emi!L38=0,0,RES_hhdet_emi!L38*1000000/RES_hhdet_num!L36)</f>
        <v>0</v>
      </c>
      <c r="M38" s="156">
        <f>IF(RES_hhdet_emi!M38=0,0,RES_hhdet_emi!M38*1000000/RES_hhdet_num!M36)</f>
        <v>0</v>
      </c>
      <c r="N38" s="156">
        <f>IF(RES_hhdet_emi!N38=0,0,RES_hhdet_emi!N38*1000000/RES_hhdet_num!N36)</f>
        <v>0</v>
      </c>
      <c r="O38" s="156">
        <f>IF(RES_hhdet_emi!O38=0,0,RES_hhdet_emi!O38*1000000/RES_hhdet_num!O36)</f>
        <v>0</v>
      </c>
      <c r="P38" s="156">
        <f>IF(RES_hhdet_emi!P38=0,0,RES_hhdet_emi!P38*1000000/RES_hhdet_num!P36)</f>
        <v>0</v>
      </c>
      <c r="Q38" s="156">
        <f>IF(RES_hhdet_emi!Q38=0,0,RES_hhdet_emi!Q38*1000000/RES_hhdet_num!Q36)</f>
        <v>0</v>
      </c>
    </row>
    <row r="39" spans="1:17" ht="12" customHeight="1" x14ac:dyDescent="0.25">
      <c r="A39" s="158" t="s">
        <v>62</v>
      </c>
      <c r="B39" s="157">
        <f>IF(RES_hhdet_emi!B39=0,0,RES_hhdet_emi!B39*1000000/RES_hhdet_num!B$24)</f>
        <v>42.737927507188054</v>
      </c>
      <c r="C39" s="157">
        <f>IF(RES_hhdet_emi!C39=0,0,RES_hhdet_emi!C39*1000000/RES_hhdet_num!C$24)</f>
        <v>53.381002142078223</v>
      </c>
      <c r="D39" s="157">
        <f>IF(RES_hhdet_emi!D39=0,0,RES_hhdet_emi!D39*1000000/RES_hhdet_num!D$24)</f>
        <v>44.425078985646891</v>
      </c>
      <c r="E39" s="157">
        <f>IF(RES_hhdet_emi!E39=0,0,RES_hhdet_emi!E39*1000000/RES_hhdet_num!E$24)</f>
        <v>41.935408249150015</v>
      </c>
      <c r="F39" s="157">
        <f>IF(RES_hhdet_emi!F39=0,0,RES_hhdet_emi!F39*1000000/RES_hhdet_num!F$24)</f>
        <v>49.436358815228381</v>
      </c>
      <c r="G39" s="157">
        <f>IF(RES_hhdet_emi!G39=0,0,RES_hhdet_emi!G39*1000000/RES_hhdet_num!G$24)</f>
        <v>54.929369731763884</v>
      </c>
      <c r="H39" s="157">
        <f>IF(RES_hhdet_emi!H39=0,0,RES_hhdet_emi!H39*1000000/RES_hhdet_num!H$24)</f>
        <v>71.918872658036122</v>
      </c>
      <c r="I39" s="157">
        <f>IF(RES_hhdet_emi!I39=0,0,RES_hhdet_emi!I39*1000000/RES_hhdet_num!I$24)</f>
        <v>44.600884672113317</v>
      </c>
      <c r="J39" s="157">
        <f>IF(RES_hhdet_emi!J39=0,0,RES_hhdet_emi!J39*1000000/RES_hhdet_num!J$24)</f>
        <v>49.869746530916579</v>
      </c>
      <c r="K39" s="157">
        <f>IF(RES_hhdet_emi!K39=0,0,RES_hhdet_emi!K39*1000000/RES_hhdet_num!K$24)</f>
        <v>20.211449456852289</v>
      </c>
      <c r="L39" s="157">
        <f>IF(RES_hhdet_emi!L39=0,0,RES_hhdet_emi!L39*1000000/RES_hhdet_num!L$24)</f>
        <v>37.354648887695106</v>
      </c>
      <c r="M39" s="157">
        <f>IF(RES_hhdet_emi!M39=0,0,RES_hhdet_emi!M39*1000000/RES_hhdet_num!M$24)</f>
        <v>28.124876287327421</v>
      </c>
      <c r="N39" s="157">
        <f>IF(RES_hhdet_emi!N39=0,0,RES_hhdet_emi!N39*1000000/RES_hhdet_num!N$24)</f>
        <v>12.469104516413541</v>
      </c>
      <c r="O39" s="157">
        <f>IF(RES_hhdet_emi!O39=0,0,RES_hhdet_emi!O39*1000000/RES_hhdet_num!O$24)</f>
        <v>72.721027124197519</v>
      </c>
      <c r="P39" s="157">
        <f>IF(RES_hhdet_emi!P39=0,0,RES_hhdet_emi!P39*1000000/RES_hhdet_num!P$24)</f>
        <v>50.990240691746862</v>
      </c>
      <c r="Q39" s="157">
        <f>IF(RES_hhdet_emi!Q39=0,0,RES_hhdet_emi!Q39*1000000/RES_hhdet_num!Q$24)</f>
        <v>48.055158893598787</v>
      </c>
    </row>
    <row r="40" spans="1:17" ht="12" customHeight="1" x14ac:dyDescent="0.25">
      <c r="A40" s="23" t="s">
        <v>57</v>
      </c>
      <c r="B40" s="156">
        <f>IF(RES_hhdet_emi!B40=0,0,RES_hhdet_emi!B40*1000000/RES_hhdet_num!B40)</f>
        <v>326.89634192386296</v>
      </c>
      <c r="C40" s="156">
        <f>IF(RES_hhdet_emi!C40=0,0,RES_hhdet_emi!C40*1000000/RES_hhdet_num!C40)</f>
        <v>320.58720005340382</v>
      </c>
      <c r="D40" s="156">
        <f>IF(RES_hhdet_emi!D40=0,0,RES_hhdet_emi!D40*1000000/RES_hhdet_num!D40)</f>
        <v>327.88292626194772</v>
      </c>
      <c r="E40" s="156">
        <f>IF(RES_hhdet_emi!E40=0,0,RES_hhdet_emi!E40*1000000/RES_hhdet_num!E40)</f>
        <v>320.97539922445162</v>
      </c>
      <c r="F40" s="156">
        <f>IF(RES_hhdet_emi!F40=0,0,RES_hhdet_emi!F40*1000000/RES_hhdet_num!F40)</f>
        <v>318.0699693121029</v>
      </c>
      <c r="G40" s="156">
        <f>IF(RES_hhdet_emi!G40=0,0,RES_hhdet_emi!G40*1000000/RES_hhdet_num!G40)</f>
        <v>313.82362856148058</v>
      </c>
      <c r="H40" s="156">
        <f>IF(RES_hhdet_emi!H40=0,0,RES_hhdet_emi!H40*1000000/RES_hhdet_num!H40)</f>
        <v>303.08180837689918</v>
      </c>
      <c r="I40" s="156">
        <f>IF(RES_hhdet_emi!I40=0,0,RES_hhdet_emi!I40*1000000/RES_hhdet_num!I40)</f>
        <v>319.62210024286725</v>
      </c>
      <c r="J40" s="156">
        <f>IF(RES_hhdet_emi!J40=0,0,RES_hhdet_emi!J40*1000000/RES_hhdet_num!J40)</f>
        <v>313.01772331517765</v>
      </c>
      <c r="K40" s="156">
        <f>IF(RES_hhdet_emi!K40=0,0,RES_hhdet_emi!K40*1000000/RES_hhdet_num!K40)</f>
        <v>327.63635220329792</v>
      </c>
      <c r="L40" s="156">
        <f>IF(RES_hhdet_emi!L40=0,0,RES_hhdet_emi!L40*1000000/RES_hhdet_num!L40)</f>
        <v>316.18771107671972</v>
      </c>
      <c r="M40" s="156">
        <f>IF(RES_hhdet_emi!M40=0,0,RES_hhdet_emi!M40*1000000/RES_hhdet_num!M40)</f>
        <v>316.04733861861149</v>
      </c>
      <c r="N40" s="156">
        <f>IF(RES_hhdet_emi!N40=0,0,RES_hhdet_emi!N40*1000000/RES_hhdet_num!N40)</f>
        <v>323.13042402133453</v>
      </c>
      <c r="O40" s="156">
        <f>IF(RES_hhdet_emi!O40=0,0,RES_hhdet_emi!O40*1000000/RES_hhdet_num!O40)</f>
        <v>315.10171133833813</v>
      </c>
      <c r="P40" s="156">
        <f>IF(RES_hhdet_emi!P40=0,0,RES_hhdet_emi!P40*1000000/RES_hhdet_num!P40)</f>
        <v>323.36079408706917</v>
      </c>
      <c r="Q40" s="156">
        <f>IF(RES_hhdet_emi!Q40=0,0,RES_hhdet_emi!Q40*1000000/RES_hhdet_num!Q40)</f>
        <v>323.98178137979284</v>
      </c>
    </row>
    <row r="41" spans="1:17" ht="12" customHeight="1" x14ac:dyDescent="0.25">
      <c r="A41" s="29" t="s">
        <v>140</v>
      </c>
      <c r="B41" s="57">
        <f>IF(RES_hhdet_emi!B41=0,0,RES_hhdet_emi!B41*1000000/RES_hhdet_num!B41)</f>
        <v>0</v>
      </c>
      <c r="C41" s="57">
        <f>IF(RES_hhdet_emi!C41=0,0,RES_hhdet_emi!C41*1000000/RES_hhdet_num!C41)</f>
        <v>0</v>
      </c>
      <c r="D41" s="57">
        <f>IF(RES_hhdet_emi!D41=0,0,RES_hhdet_emi!D41*1000000/RES_hhdet_num!D41)</f>
        <v>0</v>
      </c>
      <c r="E41" s="57">
        <f>IF(RES_hhdet_emi!E41=0,0,RES_hhdet_emi!E41*1000000/RES_hhdet_num!E41)</f>
        <v>0</v>
      </c>
      <c r="F41" s="57">
        <f>IF(RES_hhdet_emi!F41=0,0,RES_hhdet_emi!F41*1000000/RES_hhdet_num!F41)</f>
        <v>0</v>
      </c>
      <c r="G41" s="57">
        <f>IF(RES_hhdet_emi!G41=0,0,RES_hhdet_emi!G41*1000000/RES_hhdet_num!G41)</f>
        <v>0</v>
      </c>
      <c r="H41" s="57">
        <f>IF(RES_hhdet_emi!H41=0,0,RES_hhdet_emi!H41*1000000/RES_hhdet_num!H41)</f>
        <v>0</v>
      </c>
      <c r="I41" s="57">
        <f>IF(RES_hhdet_emi!I41=0,0,RES_hhdet_emi!I41*1000000/RES_hhdet_num!I41)</f>
        <v>0</v>
      </c>
      <c r="J41" s="57">
        <f>IF(RES_hhdet_emi!J41=0,0,RES_hhdet_emi!J41*1000000/RES_hhdet_num!J41)</f>
        <v>0</v>
      </c>
      <c r="K41" s="57">
        <f>IF(RES_hhdet_emi!K41=0,0,RES_hhdet_emi!K41*1000000/RES_hhdet_num!K41)</f>
        <v>0</v>
      </c>
      <c r="L41" s="57">
        <f>IF(RES_hhdet_emi!L41=0,0,RES_hhdet_emi!L41*1000000/RES_hhdet_num!L41)</f>
        <v>0</v>
      </c>
      <c r="M41" s="57">
        <f>IF(RES_hhdet_emi!M41=0,0,RES_hhdet_emi!M41*1000000/RES_hhdet_num!M41)</f>
        <v>0</v>
      </c>
      <c r="N41" s="57">
        <f>IF(RES_hhdet_emi!N41=0,0,RES_hhdet_emi!N41*1000000/RES_hhdet_num!N41)</f>
        <v>0</v>
      </c>
      <c r="O41" s="57">
        <f>IF(RES_hhdet_emi!O41=0,0,RES_hhdet_emi!O41*1000000/RES_hhdet_num!O41)</f>
        <v>0</v>
      </c>
      <c r="P41" s="57">
        <f>IF(RES_hhdet_emi!P41=0,0,RES_hhdet_emi!P41*1000000/RES_hhdet_num!P41)</f>
        <v>0</v>
      </c>
      <c r="Q41" s="57">
        <f>IF(RES_hhdet_emi!Q41=0,0,RES_hhdet_emi!Q41*1000000/RES_hhdet_num!Q41)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>
        <f>SUM(B44,B47,B49,B58)</f>
        <v>4811.3439716115035</v>
      </c>
      <c r="C43" s="168">
        <f t="shared" ref="C43:Q43" si="6">SUM(C44,C47,C49,C58)</f>
        <v>5054.5833177987561</v>
      </c>
      <c r="D43" s="168">
        <f t="shared" si="6"/>
        <v>4774.3527371357059</v>
      </c>
      <c r="E43" s="168">
        <f t="shared" si="6"/>
        <v>4907.3004815767836</v>
      </c>
      <c r="F43" s="168">
        <f t="shared" si="6"/>
        <v>5039.0902549897755</v>
      </c>
      <c r="G43" s="168">
        <f t="shared" si="6"/>
        <v>4949.3202021916595</v>
      </c>
      <c r="H43" s="168">
        <f t="shared" si="6"/>
        <v>5055.498599387126</v>
      </c>
      <c r="I43" s="168">
        <f t="shared" si="6"/>
        <v>4600.9967774937541</v>
      </c>
      <c r="J43" s="168">
        <f t="shared" si="6"/>
        <v>4780.2459711189422</v>
      </c>
      <c r="K43" s="168">
        <f t="shared" si="6"/>
        <v>4509.6731936655351</v>
      </c>
      <c r="L43" s="168">
        <f t="shared" si="6"/>
        <v>4775.9072124416389</v>
      </c>
      <c r="M43" s="168">
        <f t="shared" si="6"/>
        <v>3764.227354864317</v>
      </c>
      <c r="N43" s="168">
        <f t="shared" si="6"/>
        <v>3743.4087623468267</v>
      </c>
      <c r="O43" s="168">
        <f t="shared" si="6"/>
        <v>3834.4346301280698</v>
      </c>
      <c r="P43" s="168">
        <f t="shared" si="6"/>
        <v>3538.3190289592508</v>
      </c>
      <c r="Q43" s="168">
        <f t="shared" si="6"/>
        <v>3710.4689803374727</v>
      </c>
    </row>
    <row r="44" spans="1:17" ht="12.95" customHeight="1" x14ac:dyDescent="0.25">
      <c r="A44" s="158" t="s">
        <v>65</v>
      </c>
      <c r="B44" s="157">
        <f t="shared" ref="B44:Q44" si="7">SUM(B45:B46)</f>
        <v>4036.7159573988747</v>
      </c>
      <c r="C44" s="157">
        <f t="shared" si="7"/>
        <v>4265.0905583990316</v>
      </c>
      <c r="D44" s="157">
        <f t="shared" si="7"/>
        <v>4000.3690037703914</v>
      </c>
      <c r="E44" s="157">
        <f t="shared" si="7"/>
        <v>4131.4193386495735</v>
      </c>
      <c r="F44" s="157">
        <f t="shared" si="7"/>
        <v>4253.4596448057573</v>
      </c>
      <c r="G44" s="157">
        <f t="shared" si="7"/>
        <v>4169.243939482948</v>
      </c>
      <c r="H44" s="157">
        <f t="shared" si="7"/>
        <v>4249.8221992109711</v>
      </c>
      <c r="I44" s="157">
        <f t="shared" si="7"/>
        <v>3810.2806585895823</v>
      </c>
      <c r="J44" s="157">
        <f t="shared" si="7"/>
        <v>3990.9692459631947</v>
      </c>
      <c r="K44" s="157">
        <f t="shared" si="7"/>
        <v>3726.7503057989943</v>
      </c>
      <c r="L44" s="157">
        <f t="shared" si="7"/>
        <v>3963.1279168815659</v>
      </c>
      <c r="M44" s="157">
        <f t="shared" si="7"/>
        <v>2964.750252866269</v>
      </c>
      <c r="N44" s="157">
        <f t="shared" si="7"/>
        <v>2947.2739719084661</v>
      </c>
      <c r="O44" s="157">
        <f t="shared" si="7"/>
        <v>2972.3282375944791</v>
      </c>
      <c r="P44" s="157">
        <f t="shared" si="7"/>
        <v>2675.444581825187</v>
      </c>
      <c r="Q44" s="157">
        <f t="shared" si="7"/>
        <v>2846.9822263141195</v>
      </c>
    </row>
    <row r="45" spans="1:17" ht="12" customHeight="1" x14ac:dyDescent="0.25">
      <c r="A45" s="23" t="s">
        <v>166</v>
      </c>
      <c r="B45" s="156">
        <f>IF(RES_hhdet_emi!B45=0,0,RES_hhdet_emi!B45*1000000/RES_hhdet_num!B$43)</f>
        <v>4036.7159573988747</v>
      </c>
      <c r="C45" s="156">
        <f>IF(RES_hhdet_emi!C45=0,0,RES_hhdet_emi!C45*1000000/RES_hhdet_num!C$43)</f>
        <v>4265.0905583990316</v>
      </c>
      <c r="D45" s="156">
        <f>IF(RES_hhdet_emi!D45=0,0,RES_hhdet_emi!D45*1000000/RES_hhdet_num!D$43)</f>
        <v>4000.3690037703914</v>
      </c>
      <c r="E45" s="156">
        <f>IF(RES_hhdet_emi!E45=0,0,RES_hhdet_emi!E45*1000000/RES_hhdet_num!E$43)</f>
        <v>4131.4193386495735</v>
      </c>
      <c r="F45" s="156">
        <f>IF(RES_hhdet_emi!F45=0,0,RES_hhdet_emi!F45*1000000/RES_hhdet_num!F$43)</f>
        <v>4253.4596448057573</v>
      </c>
      <c r="G45" s="156">
        <f>IF(RES_hhdet_emi!G45=0,0,RES_hhdet_emi!G45*1000000/RES_hhdet_num!G$43)</f>
        <v>4169.243939482948</v>
      </c>
      <c r="H45" s="156">
        <f>IF(RES_hhdet_emi!H45=0,0,RES_hhdet_emi!H45*1000000/RES_hhdet_num!H$43)</f>
        <v>4249.8221992109711</v>
      </c>
      <c r="I45" s="156">
        <f>IF(RES_hhdet_emi!I45=0,0,RES_hhdet_emi!I45*1000000/RES_hhdet_num!I$43)</f>
        <v>3810.2806585895823</v>
      </c>
      <c r="J45" s="156">
        <f>IF(RES_hhdet_emi!J45=0,0,RES_hhdet_emi!J45*1000000/RES_hhdet_num!J$43)</f>
        <v>3990.9692459631947</v>
      </c>
      <c r="K45" s="156">
        <f>IF(RES_hhdet_emi!K45=0,0,RES_hhdet_emi!K45*1000000/RES_hhdet_num!K$43)</f>
        <v>3726.7503057989943</v>
      </c>
      <c r="L45" s="156">
        <f>IF(RES_hhdet_emi!L45=0,0,RES_hhdet_emi!L45*1000000/RES_hhdet_num!L$43)</f>
        <v>3963.1279168815659</v>
      </c>
      <c r="M45" s="156">
        <f>IF(RES_hhdet_emi!M45=0,0,RES_hhdet_emi!M45*1000000/RES_hhdet_num!M$43)</f>
        <v>2964.750252866269</v>
      </c>
      <c r="N45" s="156">
        <f>IF(RES_hhdet_emi!N45=0,0,RES_hhdet_emi!N45*1000000/RES_hhdet_num!N$43)</f>
        <v>2947.2739719084661</v>
      </c>
      <c r="O45" s="156">
        <f>IF(RES_hhdet_emi!O45=0,0,RES_hhdet_emi!O45*1000000/RES_hhdet_num!O$43)</f>
        <v>2972.3282375944791</v>
      </c>
      <c r="P45" s="156">
        <f>IF(RES_hhdet_emi!P45=0,0,RES_hhdet_emi!P45*1000000/RES_hhdet_num!P$43)</f>
        <v>2675.444581825187</v>
      </c>
      <c r="Q45" s="156">
        <f>IF(RES_hhdet_emi!Q45=0,0,RES_hhdet_emi!Q45*1000000/RES_hhdet_num!Q$43)</f>
        <v>2846.9822263141195</v>
      </c>
    </row>
    <row r="46" spans="1:17" ht="12" customHeight="1" x14ac:dyDescent="0.25">
      <c r="A46" s="23" t="s">
        <v>60</v>
      </c>
      <c r="B46" s="156">
        <f>IF(RES_hhdet_emi!B46=0,0,RES_hhdet_emi!B46*1000000/RES_hhdet_num!B$43)</f>
        <v>0</v>
      </c>
      <c r="C46" s="156">
        <f>IF(RES_hhdet_emi!C46=0,0,RES_hhdet_emi!C46*1000000/RES_hhdet_num!C$43)</f>
        <v>0</v>
      </c>
      <c r="D46" s="156">
        <f>IF(RES_hhdet_emi!D46=0,0,RES_hhdet_emi!D46*1000000/RES_hhdet_num!D$43)</f>
        <v>0</v>
      </c>
      <c r="E46" s="156">
        <f>IF(RES_hhdet_emi!E46=0,0,RES_hhdet_emi!E46*1000000/RES_hhdet_num!E$43)</f>
        <v>0</v>
      </c>
      <c r="F46" s="156">
        <f>IF(RES_hhdet_emi!F46=0,0,RES_hhdet_emi!F46*1000000/RES_hhdet_num!F$43)</f>
        <v>0</v>
      </c>
      <c r="G46" s="156">
        <f>IF(RES_hhdet_emi!G46=0,0,RES_hhdet_emi!G46*1000000/RES_hhdet_num!G$43)</f>
        <v>0</v>
      </c>
      <c r="H46" s="156">
        <f>IF(RES_hhdet_emi!H46=0,0,RES_hhdet_emi!H46*1000000/RES_hhdet_num!H$43)</f>
        <v>0</v>
      </c>
      <c r="I46" s="156">
        <f>IF(RES_hhdet_emi!I46=0,0,RES_hhdet_emi!I46*1000000/RES_hhdet_num!I$43)</f>
        <v>0</v>
      </c>
      <c r="J46" s="156">
        <f>IF(RES_hhdet_emi!J46=0,0,RES_hhdet_emi!J46*1000000/RES_hhdet_num!J$43)</f>
        <v>0</v>
      </c>
      <c r="K46" s="156">
        <f>IF(RES_hhdet_emi!K46=0,0,RES_hhdet_emi!K46*1000000/RES_hhdet_num!K$43)</f>
        <v>0</v>
      </c>
      <c r="L46" s="156">
        <f>IF(RES_hhdet_emi!L46=0,0,RES_hhdet_emi!L46*1000000/RES_hhdet_num!L$43)</f>
        <v>0</v>
      </c>
      <c r="M46" s="156">
        <f>IF(RES_hhdet_emi!M46=0,0,RES_hhdet_emi!M46*1000000/RES_hhdet_num!M$43)</f>
        <v>0</v>
      </c>
      <c r="N46" s="156">
        <f>IF(RES_hhdet_emi!N46=0,0,RES_hhdet_emi!N46*1000000/RES_hhdet_num!N$43)</f>
        <v>0</v>
      </c>
      <c r="O46" s="156">
        <f>IF(RES_hhdet_emi!O46=0,0,RES_hhdet_emi!O46*1000000/RES_hhdet_num!O$43)</f>
        <v>0</v>
      </c>
      <c r="P46" s="156">
        <f>IF(RES_hhdet_emi!P46=0,0,RES_hhdet_emi!P46*1000000/RES_hhdet_num!P$43)</f>
        <v>0</v>
      </c>
      <c r="Q46" s="156">
        <f>IF(RES_hhdet_emi!Q46=0,0,RES_hhdet_emi!Q46*1000000/RES_hhdet_num!Q$43)</f>
        <v>0</v>
      </c>
    </row>
    <row r="47" spans="1:17" ht="12.95" customHeight="1" x14ac:dyDescent="0.25">
      <c r="A47" s="158" t="s">
        <v>112</v>
      </c>
      <c r="B47" s="157">
        <f t="shared" ref="B47:Q47" si="8">B48</f>
        <v>0</v>
      </c>
      <c r="C47" s="157">
        <f t="shared" si="8"/>
        <v>0</v>
      </c>
      <c r="D47" s="157">
        <f t="shared" si="8"/>
        <v>0</v>
      </c>
      <c r="E47" s="157">
        <f t="shared" si="8"/>
        <v>0</v>
      </c>
      <c r="F47" s="157">
        <f t="shared" si="8"/>
        <v>0</v>
      </c>
      <c r="G47" s="157">
        <f t="shared" si="8"/>
        <v>0</v>
      </c>
      <c r="H47" s="157">
        <f t="shared" si="8"/>
        <v>0</v>
      </c>
      <c r="I47" s="157">
        <f t="shared" si="8"/>
        <v>0</v>
      </c>
      <c r="J47" s="157">
        <f t="shared" si="8"/>
        <v>0</v>
      </c>
      <c r="K47" s="157">
        <f t="shared" si="8"/>
        <v>0</v>
      </c>
      <c r="L47" s="157">
        <f t="shared" si="8"/>
        <v>0</v>
      </c>
      <c r="M47" s="157">
        <f t="shared" si="8"/>
        <v>0</v>
      </c>
      <c r="N47" s="157">
        <f t="shared" si="8"/>
        <v>0</v>
      </c>
      <c r="O47" s="157">
        <f t="shared" si="8"/>
        <v>0</v>
      </c>
      <c r="P47" s="157">
        <f t="shared" si="8"/>
        <v>0</v>
      </c>
      <c r="Q47" s="157">
        <f t="shared" si="8"/>
        <v>0</v>
      </c>
    </row>
    <row r="48" spans="1:17" ht="12" customHeight="1" x14ac:dyDescent="0.25">
      <c r="A48" s="23" t="s">
        <v>60</v>
      </c>
      <c r="B48" s="156">
        <f>IF(RES_hhdet_emi!B48=0,0,RES_hhdet_emi!B48*1000000/RES_hhdet_num!B$43)</f>
        <v>0</v>
      </c>
      <c r="C48" s="156">
        <f>IF(RES_hhdet_emi!C48=0,0,RES_hhdet_emi!C48*1000000/RES_hhdet_num!C$43)</f>
        <v>0</v>
      </c>
      <c r="D48" s="156">
        <f>IF(RES_hhdet_emi!D48=0,0,RES_hhdet_emi!D48*1000000/RES_hhdet_num!D$43)</f>
        <v>0</v>
      </c>
      <c r="E48" s="156">
        <f>IF(RES_hhdet_emi!E48=0,0,RES_hhdet_emi!E48*1000000/RES_hhdet_num!E$43)</f>
        <v>0</v>
      </c>
      <c r="F48" s="156">
        <f>IF(RES_hhdet_emi!F48=0,0,RES_hhdet_emi!F48*1000000/RES_hhdet_num!F$43)</f>
        <v>0</v>
      </c>
      <c r="G48" s="156">
        <f>IF(RES_hhdet_emi!G48=0,0,RES_hhdet_emi!G48*1000000/RES_hhdet_num!G$43)</f>
        <v>0</v>
      </c>
      <c r="H48" s="156">
        <f>IF(RES_hhdet_emi!H48=0,0,RES_hhdet_emi!H48*1000000/RES_hhdet_num!H$43)</f>
        <v>0</v>
      </c>
      <c r="I48" s="156">
        <f>IF(RES_hhdet_emi!I48=0,0,RES_hhdet_emi!I48*1000000/RES_hhdet_num!I$43)</f>
        <v>0</v>
      </c>
      <c r="J48" s="156">
        <f>IF(RES_hhdet_emi!J48=0,0,RES_hhdet_emi!J48*1000000/RES_hhdet_num!J$43)</f>
        <v>0</v>
      </c>
      <c r="K48" s="156">
        <f>IF(RES_hhdet_emi!K48=0,0,RES_hhdet_emi!K48*1000000/RES_hhdet_num!K$43)</f>
        <v>0</v>
      </c>
      <c r="L48" s="156">
        <f>IF(RES_hhdet_emi!L48=0,0,RES_hhdet_emi!L48*1000000/RES_hhdet_num!L$43)</f>
        <v>0</v>
      </c>
      <c r="M48" s="156">
        <f>IF(RES_hhdet_emi!M48=0,0,RES_hhdet_emi!M48*1000000/RES_hhdet_num!M$43)</f>
        <v>0</v>
      </c>
      <c r="N48" s="156">
        <f>IF(RES_hhdet_emi!N48=0,0,RES_hhdet_emi!N48*1000000/RES_hhdet_num!N$43)</f>
        <v>0</v>
      </c>
      <c r="O48" s="156">
        <f>IF(RES_hhdet_emi!O48=0,0,RES_hhdet_emi!O48*1000000/RES_hhdet_num!O$43)</f>
        <v>0</v>
      </c>
      <c r="P48" s="156">
        <f>IF(RES_hhdet_emi!P48=0,0,RES_hhdet_emi!P48*1000000/RES_hhdet_num!P$43)</f>
        <v>0</v>
      </c>
      <c r="Q48" s="156">
        <f>IF(RES_hhdet_emi!Q48=0,0,RES_hhdet_emi!Q48*1000000/RES_hhdet_num!Q$43)</f>
        <v>0</v>
      </c>
    </row>
    <row r="49" spans="1:17" ht="12" customHeight="1" x14ac:dyDescent="0.25">
      <c r="A49" s="158" t="s">
        <v>63</v>
      </c>
      <c r="B49" s="157">
        <f>IF(RES_hhdet_emi!B49=0,0,RES_hhdet_emi!B49*1000000/RES_hhdet_num!B$43)</f>
        <v>731.88315681096435</v>
      </c>
      <c r="C49" s="157">
        <f>IF(RES_hhdet_emi!C49=0,0,RES_hhdet_emi!C49*1000000/RES_hhdet_num!C$43)</f>
        <v>736.4852996491735</v>
      </c>
      <c r="D49" s="157">
        <f>IF(RES_hhdet_emi!D49=0,0,RES_hhdet_emi!D49*1000000/RES_hhdet_num!D$43)</f>
        <v>729.85118357782756</v>
      </c>
      <c r="E49" s="157">
        <f>IF(RES_hhdet_emi!E49=0,0,RES_hhdet_emi!E49*1000000/RES_hhdet_num!E$43)</f>
        <v>733.34004116452911</v>
      </c>
      <c r="F49" s="157">
        <f>IF(RES_hhdet_emi!F49=0,0,RES_hhdet_emi!F49*1000000/RES_hhdet_num!F$43)</f>
        <v>735.74482127312376</v>
      </c>
      <c r="G49" s="157">
        <f>IF(RES_hhdet_emi!G49=0,0,RES_hhdet_emi!G49*1000000/RES_hhdet_num!G$43)</f>
        <v>724.58070374131205</v>
      </c>
      <c r="H49" s="157">
        <f>IF(RES_hhdet_emi!H49=0,0,RES_hhdet_emi!H49*1000000/RES_hhdet_num!H$43)</f>
        <v>733.48123597562289</v>
      </c>
      <c r="I49" s="157">
        <f>IF(RES_hhdet_emi!I49=0,0,RES_hhdet_emi!I49*1000000/RES_hhdet_num!I$43)</f>
        <v>746.14812881183218</v>
      </c>
      <c r="J49" s="157">
        <f>IF(RES_hhdet_emi!J49=0,0,RES_hhdet_emi!J49*1000000/RES_hhdet_num!J$43)</f>
        <v>739.23199289194645</v>
      </c>
      <c r="K49" s="157">
        <f>IF(RES_hhdet_emi!K49=0,0,RES_hhdet_emi!K49*1000000/RES_hhdet_num!K$43)</f>
        <v>762.60582805002684</v>
      </c>
      <c r="L49" s="157">
        <f>IF(RES_hhdet_emi!L49=0,0,RES_hhdet_emi!L49*1000000/RES_hhdet_num!L$43)</f>
        <v>775.31541854551995</v>
      </c>
      <c r="M49" s="157">
        <f>IF(RES_hhdet_emi!M49=0,0,RES_hhdet_emi!M49*1000000/RES_hhdet_num!M$43)</f>
        <v>771.31297278407601</v>
      </c>
      <c r="N49" s="157">
        <f>IF(RES_hhdet_emi!N49=0,0,RES_hhdet_emi!N49*1000000/RES_hhdet_num!N$43)</f>
        <v>783.67420325542957</v>
      </c>
      <c r="O49" s="157">
        <f>IF(RES_hhdet_emi!O49=0,0,RES_hhdet_emi!O49*1000000/RES_hhdet_num!O$43)</f>
        <v>789.34499142632887</v>
      </c>
      <c r="P49" s="157">
        <f>IF(RES_hhdet_emi!P49=0,0,RES_hhdet_emi!P49*1000000/RES_hhdet_num!P$43)</f>
        <v>811.88226191126546</v>
      </c>
      <c r="Q49" s="157">
        <f>IF(RES_hhdet_emi!Q49=0,0,RES_hhdet_emi!Q49*1000000/RES_hhdet_num!Q$43)</f>
        <v>815.42426460273816</v>
      </c>
    </row>
    <row r="50" spans="1:17" ht="12" customHeight="1" x14ac:dyDescent="0.25">
      <c r="A50" s="167" t="s">
        <v>165</v>
      </c>
      <c r="B50" s="132">
        <f>IF(RES_hhdet_emi!B50=0,0,RES_hhdet_emi!B50*1000000/RES_hhdet_num!B50)</f>
        <v>1108.8723995258647</v>
      </c>
      <c r="C50" s="132">
        <f>IF(RES_hhdet_emi!C50=0,0,RES_hhdet_emi!C50*1000000/RES_hhdet_num!C50)</f>
        <v>1105.2602465983284</v>
      </c>
      <c r="D50" s="132">
        <f>IF(RES_hhdet_emi!D50=0,0,RES_hhdet_emi!D50*1000000/RES_hhdet_num!D50)</f>
        <v>1086.7218218571766</v>
      </c>
      <c r="E50" s="132">
        <f>IF(RES_hhdet_emi!E50=0,0,RES_hhdet_emi!E50*1000000/RES_hhdet_num!E50)</f>
        <v>1081.2374718999376</v>
      </c>
      <c r="F50" s="132">
        <f>IF(RES_hhdet_emi!F50=0,0,RES_hhdet_emi!F50*1000000/RES_hhdet_num!F50)</f>
        <v>1068.6668690116412</v>
      </c>
      <c r="G50" s="132">
        <f>IF(RES_hhdet_emi!G50=0,0,RES_hhdet_emi!G50*1000000/RES_hhdet_num!G50)</f>
        <v>1070.6508491191737</v>
      </c>
      <c r="H50" s="132">
        <f>IF(RES_hhdet_emi!H50=0,0,RES_hhdet_emi!H50*1000000/RES_hhdet_num!H50)</f>
        <v>1069.5710520808714</v>
      </c>
      <c r="I50" s="132">
        <f>IF(RES_hhdet_emi!I50=0,0,RES_hhdet_emi!I50*1000000/RES_hhdet_num!I50)</f>
        <v>1059.913492692797</v>
      </c>
      <c r="J50" s="132">
        <f>IF(RES_hhdet_emi!J50=0,0,RES_hhdet_emi!J50*1000000/RES_hhdet_num!J50)</f>
        <v>1052.4813329775623</v>
      </c>
      <c r="K50" s="132">
        <f>IF(RES_hhdet_emi!K50=0,0,RES_hhdet_emi!K50*1000000/RES_hhdet_num!K50)</f>
        <v>1042.3140826709914</v>
      </c>
      <c r="L50" s="132">
        <f>IF(RES_hhdet_emi!L50=0,0,RES_hhdet_emi!L50*1000000/RES_hhdet_num!L50)</f>
        <v>1038.7189759304179</v>
      </c>
      <c r="M50" s="132">
        <f>IF(RES_hhdet_emi!M50=0,0,RES_hhdet_emi!M50*1000000/RES_hhdet_num!M50)</f>
        <v>1036.9849496182524</v>
      </c>
      <c r="N50" s="132">
        <f>IF(RES_hhdet_emi!N50=0,0,RES_hhdet_emi!N50*1000000/RES_hhdet_num!N50)</f>
        <v>1034.6934490947735</v>
      </c>
      <c r="O50" s="132">
        <f>IF(RES_hhdet_emi!O50=0,0,RES_hhdet_emi!O50*1000000/RES_hhdet_num!O50)</f>
        <v>1036.8252011410623</v>
      </c>
      <c r="P50" s="132">
        <f>IF(RES_hhdet_emi!P50=0,0,RES_hhdet_emi!P50*1000000/RES_hhdet_num!P50)</f>
        <v>1028.4116469541812</v>
      </c>
      <c r="Q50" s="132">
        <f>IF(RES_hhdet_emi!Q50=0,0,RES_hhdet_emi!Q50*1000000/RES_hhdet_num!Q50)</f>
        <v>1013.3471182658083</v>
      </c>
    </row>
    <row r="51" spans="1:17" ht="12" customHeight="1" x14ac:dyDescent="0.25">
      <c r="A51" s="167" t="s">
        <v>164</v>
      </c>
      <c r="B51" s="132">
        <f>IF(RES_hhdet_emi!B51=0,0,RES_hhdet_emi!B51*1000000/RES_hhdet_num!B51)</f>
        <v>720.76705969181046</v>
      </c>
      <c r="C51" s="132">
        <f>IF(RES_hhdet_emi!C51=0,0,RES_hhdet_emi!C51*1000000/RES_hhdet_num!C51)</f>
        <v>784.73477508448013</v>
      </c>
      <c r="D51" s="132">
        <f>IF(RES_hhdet_emi!D51=0,0,RES_hhdet_emi!D51*1000000/RES_hhdet_num!D51)</f>
        <v>706.36918420701943</v>
      </c>
      <c r="E51" s="132">
        <f>IF(RES_hhdet_emi!E51=0,0,RES_hhdet_emi!E51*1000000/RES_hhdet_num!E51)</f>
        <v>707.12930662265569</v>
      </c>
      <c r="F51" s="132">
        <f>IF(RES_hhdet_emi!F51=0,0,RES_hhdet_emi!F51*1000000/RES_hhdet_num!F51)</f>
        <v>694.63346485762304</v>
      </c>
      <c r="G51" s="132">
        <f>IF(RES_hhdet_emi!G51=0,0,RES_hhdet_emi!G51*1000000/RES_hhdet_num!G51)</f>
        <v>695.9230519274513</v>
      </c>
      <c r="H51" s="132">
        <f>IF(RES_hhdet_emi!H51=0,0,RES_hhdet_emi!H51*1000000/RES_hhdet_num!H51)</f>
        <v>695.22118385257124</v>
      </c>
      <c r="I51" s="132">
        <f>IF(RES_hhdet_emi!I51=0,0,RES_hhdet_emi!I51*1000000/RES_hhdet_num!I51)</f>
        <v>688.94377025034112</v>
      </c>
      <c r="J51" s="132">
        <f>IF(RES_hhdet_emi!J51=0,0,RES_hhdet_emi!J51*1000000/RES_hhdet_num!J51)</f>
        <v>684.11286643541428</v>
      </c>
      <c r="K51" s="132">
        <f>IF(RES_hhdet_emi!K51=0,0,RES_hhdet_emi!K51*1000000/RES_hhdet_num!K51)</f>
        <v>677.50415373615215</v>
      </c>
      <c r="L51" s="132">
        <f>IF(RES_hhdet_emi!L51=0,0,RES_hhdet_emi!L51*1000000/RES_hhdet_num!L51)</f>
        <v>675.16733435477113</v>
      </c>
      <c r="M51" s="132">
        <f>IF(RES_hhdet_emi!M51=0,0,RES_hhdet_emi!M51*1000000/RES_hhdet_num!M51)</f>
        <v>674.04021725186476</v>
      </c>
      <c r="N51" s="132">
        <f>IF(RES_hhdet_emi!N51=0,0,RES_hhdet_emi!N51*1000000/RES_hhdet_num!N51)</f>
        <v>672.55074191160304</v>
      </c>
      <c r="O51" s="132">
        <f>IF(RES_hhdet_emi!O51=0,0,RES_hhdet_emi!O51*1000000/RES_hhdet_num!O51)</f>
        <v>673.93638074168973</v>
      </c>
      <c r="P51" s="132">
        <f>IF(RES_hhdet_emi!P51=0,0,RES_hhdet_emi!P51*1000000/RES_hhdet_num!P51)</f>
        <v>668.46757052021792</v>
      </c>
      <c r="Q51" s="132">
        <f>IF(RES_hhdet_emi!Q51=0,0,RES_hhdet_emi!Q51*1000000/RES_hhdet_num!Q51)</f>
        <v>658.67562687277575</v>
      </c>
    </row>
    <row r="52" spans="1:17" ht="12" customHeight="1" x14ac:dyDescent="0.25">
      <c r="A52" s="166" t="s">
        <v>163</v>
      </c>
      <c r="B52" s="165">
        <f>IF(RES_hhdet_emi!B52=0,0,RES_hhdet_emi!B52*1000000/RES_hhdet_num!B51)</f>
        <v>720.76705969181046</v>
      </c>
      <c r="C52" s="165">
        <f>IF(RES_hhdet_emi!C52=0,0,RES_hhdet_emi!C52*1000000/RES_hhdet_num!C51)</f>
        <v>784.73477508448013</v>
      </c>
      <c r="D52" s="165">
        <f>IF(RES_hhdet_emi!D52=0,0,RES_hhdet_emi!D52*1000000/RES_hhdet_num!D51)</f>
        <v>706.36918420701943</v>
      </c>
      <c r="E52" s="165">
        <f>IF(RES_hhdet_emi!E52=0,0,RES_hhdet_emi!E52*1000000/RES_hhdet_num!E51)</f>
        <v>707.12930662265569</v>
      </c>
      <c r="F52" s="165">
        <f>IF(RES_hhdet_emi!F52=0,0,RES_hhdet_emi!F52*1000000/RES_hhdet_num!F51)</f>
        <v>694.63346485762304</v>
      </c>
      <c r="G52" s="165">
        <f>IF(RES_hhdet_emi!G52=0,0,RES_hhdet_emi!G52*1000000/RES_hhdet_num!G51)</f>
        <v>695.9230519274513</v>
      </c>
      <c r="H52" s="165">
        <f>IF(RES_hhdet_emi!H52=0,0,RES_hhdet_emi!H52*1000000/RES_hhdet_num!H51)</f>
        <v>695.22118385257124</v>
      </c>
      <c r="I52" s="165">
        <f>IF(RES_hhdet_emi!I52=0,0,RES_hhdet_emi!I52*1000000/RES_hhdet_num!I51)</f>
        <v>688.94377025034112</v>
      </c>
      <c r="J52" s="165">
        <f>IF(RES_hhdet_emi!J52=0,0,RES_hhdet_emi!J52*1000000/RES_hhdet_num!J51)</f>
        <v>684.11286643541428</v>
      </c>
      <c r="K52" s="165">
        <f>IF(RES_hhdet_emi!K52=0,0,RES_hhdet_emi!K52*1000000/RES_hhdet_num!K51)</f>
        <v>677.50415373615215</v>
      </c>
      <c r="L52" s="165">
        <f>IF(RES_hhdet_emi!L52=0,0,RES_hhdet_emi!L52*1000000/RES_hhdet_num!L51)</f>
        <v>675.16733435477113</v>
      </c>
      <c r="M52" s="165">
        <f>IF(RES_hhdet_emi!M52=0,0,RES_hhdet_emi!M52*1000000/RES_hhdet_num!M51)</f>
        <v>674.04021725186476</v>
      </c>
      <c r="N52" s="165">
        <f>IF(RES_hhdet_emi!N52=0,0,RES_hhdet_emi!N52*1000000/RES_hhdet_num!N51)</f>
        <v>672.55074191160304</v>
      </c>
      <c r="O52" s="165">
        <f>IF(RES_hhdet_emi!O52=0,0,RES_hhdet_emi!O52*1000000/RES_hhdet_num!O51)</f>
        <v>673.93638074168973</v>
      </c>
      <c r="P52" s="165">
        <f>IF(RES_hhdet_emi!P52=0,0,RES_hhdet_emi!P52*1000000/RES_hhdet_num!P51)</f>
        <v>668.46757052021792</v>
      </c>
      <c r="Q52" s="165">
        <f>IF(RES_hhdet_emi!Q52=0,0,RES_hhdet_emi!Q52*1000000/RES_hhdet_num!Q51)</f>
        <v>658.67562687277575</v>
      </c>
    </row>
    <row r="53" spans="1:17" ht="12" customHeight="1" x14ac:dyDescent="0.25">
      <c r="A53" s="147" t="s">
        <v>59</v>
      </c>
      <c r="B53" s="164">
        <f>IF(RES_hhdet_emi!B53=0,0,RES_hhdet_emi!B53*1000000/RES_hhdet_num!B51)</f>
        <v>0</v>
      </c>
      <c r="C53" s="164">
        <f>IF(RES_hhdet_emi!C53=0,0,RES_hhdet_emi!C53*1000000/RES_hhdet_num!C51)</f>
        <v>0</v>
      </c>
      <c r="D53" s="164">
        <f>IF(RES_hhdet_emi!D53=0,0,RES_hhdet_emi!D53*1000000/RES_hhdet_num!D51)</f>
        <v>0</v>
      </c>
      <c r="E53" s="164">
        <f>IF(RES_hhdet_emi!E53=0,0,RES_hhdet_emi!E53*1000000/RES_hhdet_num!E51)</f>
        <v>0</v>
      </c>
      <c r="F53" s="164">
        <f>IF(RES_hhdet_emi!F53=0,0,RES_hhdet_emi!F53*1000000/RES_hhdet_num!F51)</f>
        <v>0</v>
      </c>
      <c r="G53" s="164">
        <f>IF(RES_hhdet_emi!G53=0,0,RES_hhdet_emi!G53*1000000/RES_hhdet_num!G51)</f>
        <v>0</v>
      </c>
      <c r="H53" s="164">
        <f>IF(RES_hhdet_emi!H53=0,0,RES_hhdet_emi!H53*1000000/RES_hhdet_num!H51)</f>
        <v>0</v>
      </c>
      <c r="I53" s="164">
        <f>IF(RES_hhdet_emi!I53=0,0,RES_hhdet_emi!I53*1000000/RES_hhdet_num!I51)</f>
        <v>0</v>
      </c>
      <c r="J53" s="164">
        <f>IF(RES_hhdet_emi!J53=0,0,RES_hhdet_emi!J53*1000000/RES_hhdet_num!J51)</f>
        <v>0</v>
      </c>
      <c r="K53" s="164">
        <f>IF(RES_hhdet_emi!K53=0,0,RES_hhdet_emi!K53*1000000/RES_hhdet_num!K51)</f>
        <v>0</v>
      </c>
      <c r="L53" s="164">
        <f>IF(RES_hhdet_emi!L53=0,0,RES_hhdet_emi!L53*1000000/RES_hhdet_num!L51)</f>
        <v>0</v>
      </c>
      <c r="M53" s="164">
        <f>IF(RES_hhdet_emi!M53=0,0,RES_hhdet_emi!M53*1000000/RES_hhdet_num!M51)</f>
        <v>0</v>
      </c>
      <c r="N53" s="164">
        <f>IF(RES_hhdet_emi!N53=0,0,RES_hhdet_emi!N53*1000000/RES_hhdet_num!N51)</f>
        <v>0</v>
      </c>
      <c r="O53" s="164">
        <f>IF(RES_hhdet_emi!O53=0,0,RES_hhdet_emi!O53*1000000/RES_hhdet_num!O51)</f>
        <v>0</v>
      </c>
      <c r="P53" s="164">
        <f>IF(RES_hhdet_emi!P53=0,0,RES_hhdet_emi!P53*1000000/RES_hhdet_num!P51)</f>
        <v>0</v>
      </c>
      <c r="Q53" s="164">
        <f>IF(RES_hhdet_emi!Q53=0,0,RES_hhdet_emi!Q53*1000000/RES_hhdet_num!Q51)</f>
        <v>0</v>
      </c>
    </row>
    <row r="54" spans="1:17" ht="12" customHeight="1" x14ac:dyDescent="0.25">
      <c r="A54" s="163" t="s">
        <v>142</v>
      </c>
      <c r="B54" s="162">
        <f>IF(RES_hhdet_emi!B54=0,0,RES_hhdet_emi!B54*1000000/RES_hhdet_num!B54)</f>
        <v>0</v>
      </c>
      <c r="C54" s="162">
        <f>IF(RES_hhdet_emi!C54=0,0,RES_hhdet_emi!C54*1000000/RES_hhdet_num!C54)</f>
        <v>0</v>
      </c>
      <c r="D54" s="162">
        <f>IF(RES_hhdet_emi!D54=0,0,RES_hhdet_emi!D54*1000000/RES_hhdet_num!D54)</f>
        <v>0</v>
      </c>
      <c r="E54" s="162">
        <f>IF(RES_hhdet_emi!E54=0,0,RES_hhdet_emi!E54*1000000/RES_hhdet_num!E54)</f>
        <v>0</v>
      </c>
      <c r="F54" s="162">
        <f>IF(RES_hhdet_emi!F54=0,0,RES_hhdet_emi!F54*1000000/RES_hhdet_num!F54)</f>
        <v>0</v>
      </c>
      <c r="G54" s="162">
        <f>IF(RES_hhdet_emi!G54=0,0,RES_hhdet_emi!G54*1000000/RES_hhdet_num!G54)</f>
        <v>0</v>
      </c>
      <c r="H54" s="162">
        <f>IF(RES_hhdet_emi!H54=0,0,RES_hhdet_emi!H54*1000000/RES_hhdet_num!H54)</f>
        <v>0</v>
      </c>
      <c r="I54" s="162">
        <f>IF(RES_hhdet_emi!I54=0,0,RES_hhdet_emi!I54*1000000/RES_hhdet_num!I54)</f>
        <v>0</v>
      </c>
      <c r="J54" s="162">
        <f>IF(RES_hhdet_emi!J54=0,0,RES_hhdet_emi!J54*1000000/RES_hhdet_num!J54)</f>
        <v>0</v>
      </c>
      <c r="K54" s="162">
        <f>IF(RES_hhdet_emi!K54=0,0,RES_hhdet_emi!K54*1000000/RES_hhdet_num!K54)</f>
        <v>0</v>
      </c>
      <c r="L54" s="162">
        <f>IF(RES_hhdet_emi!L54=0,0,RES_hhdet_emi!L54*1000000/RES_hhdet_num!L54)</f>
        <v>0</v>
      </c>
      <c r="M54" s="162">
        <f>IF(RES_hhdet_emi!M54=0,0,RES_hhdet_emi!M54*1000000/RES_hhdet_num!M54)</f>
        <v>0</v>
      </c>
      <c r="N54" s="162">
        <f>IF(RES_hhdet_emi!N54=0,0,RES_hhdet_emi!N54*1000000/RES_hhdet_num!N54)</f>
        <v>0</v>
      </c>
      <c r="O54" s="162">
        <f>IF(RES_hhdet_emi!O54=0,0,RES_hhdet_emi!O54*1000000/RES_hhdet_num!O54)</f>
        <v>0</v>
      </c>
      <c r="P54" s="162">
        <f>IF(RES_hhdet_emi!P54=0,0,RES_hhdet_emi!P54*1000000/RES_hhdet_num!P54)</f>
        <v>0</v>
      </c>
      <c r="Q54" s="162">
        <f>IF(RES_hhdet_emi!Q54=0,0,RES_hhdet_emi!Q54*1000000/RES_hhdet_num!Q54)</f>
        <v>0</v>
      </c>
    </row>
    <row r="55" spans="1:17" ht="12" customHeight="1" x14ac:dyDescent="0.25">
      <c r="A55" s="161" t="s">
        <v>141</v>
      </c>
      <c r="B55" s="160">
        <f>IF(RES_hhdet_emi!B55=0,0,RES_hhdet_emi!B55*1000000/RES_hhdet_num!B55)</f>
        <v>0</v>
      </c>
      <c r="C55" s="160">
        <f>IF(RES_hhdet_emi!C55=0,0,RES_hhdet_emi!C55*1000000/RES_hhdet_num!C55)</f>
        <v>0</v>
      </c>
      <c r="D55" s="160">
        <f>IF(RES_hhdet_emi!D55=0,0,RES_hhdet_emi!D55*1000000/RES_hhdet_num!D55)</f>
        <v>0</v>
      </c>
      <c r="E55" s="160">
        <f>IF(RES_hhdet_emi!E55=0,0,RES_hhdet_emi!E55*1000000/RES_hhdet_num!E55)</f>
        <v>0</v>
      </c>
      <c r="F55" s="160">
        <f>IF(RES_hhdet_emi!F55=0,0,RES_hhdet_emi!F55*1000000/RES_hhdet_num!F55)</f>
        <v>0</v>
      </c>
      <c r="G55" s="160">
        <f>IF(RES_hhdet_emi!G55=0,0,RES_hhdet_emi!G55*1000000/RES_hhdet_num!G55)</f>
        <v>0</v>
      </c>
      <c r="H55" s="160">
        <f>IF(RES_hhdet_emi!H55=0,0,RES_hhdet_emi!H55*1000000/RES_hhdet_num!H55)</f>
        <v>0</v>
      </c>
      <c r="I55" s="160">
        <f>IF(RES_hhdet_emi!I55=0,0,RES_hhdet_emi!I55*1000000/RES_hhdet_num!I55)</f>
        <v>0</v>
      </c>
      <c r="J55" s="160">
        <f>IF(RES_hhdet_emi!J55=0,0,RES_hhdet_emi!J55*1000000/RES_hhdet_num!J55)</f>
        <v>0</v>
      </c>
      <c r="K55" s="160">
        <f>IF(RES_hhdet_emi!K55=0,0,RES_hhdet_emi!K55*1000000/RES_hhdet_num!K55)</f>
        <v>0</v>
      </c>
      <c r="L55" s="160">
        <f>IF(RES_hhdet_emi!L55=0,0,RES_hhdet_emi!L55*1000000/RES_hhdet_num!L55)</f>
        <v>0</v>
      </c>
      <c r="M55" s="160">
        <f>IF(RES_hhdet_emi!M55=0,0,RES_hhdet_emi!M55*1000000/RES_hhdet_num!M55)</f>
        <v>0</v>
      </c>
      <c r="N55" s="160">
        <f>IF(RES_hhdet_emi!N55=0,0,RES_hhdet_emi!N55*1000000/RES_hhdet_num!N55)</f>
        <v>0</v>
      </c>
      <c r="O55" s="160">
        <f>IF(RES_hhdet_emi!O55=0,0,RES_hhdet_emi!O55*1000000/RES_hhdet_num!O55)</f>
        <v>0</v>
      </c>
      <c r="P55" s="160">
        <f>IF(RES_hhdet_emi!P55=0,0,RES_hhdet_emi!P55*1000000/RES_hhdet_num!P55)</f>
        <v>0</v>
      </c>
      <c r="Q55" s="160">
        <f>IF(RES_hhdet_emi!Q55=0,0,RES_hhdet_emi!Q55*1000000/RES_hhdet_num!Q55)</f>
        <v>0</v>
      </c>
    </row>
    <row r="56" spans="1:17" ht="12" customHeight="1" x14ac:dyDescent="0.25">
      <c r="A56" s="148" t="s">
        <v>60</v>
      </c>
      <c r="B56" s="156">
        <f>IF(RES_hhdet_emi!B56=0,0,RES_hhdet_emi!B56*1000000/RES_hhdet_num!B55)</f>
        <v>0</v>
      </c>
      <c r="C56" s="156">
        <f>IF(RES_hhdet_emi!C56=0,0,RES_hhdet_emi!C56*1000000/RES_hhdet_num!C55)</f>
        <v>0</v>
      </c>
      <c r="D56" s="156">
        <f>IF(RES_hhdet_emi!D56=0,0,RES_hhdet_emi!D56*1000000/RES_hhdet_num!D55)</f>
        <v>0</v>
      </c>
      <c r="E56" s="156">
        <f>IF(RES_hhdet_emi!E56=0,0,RES_hhdet_emi!E56*1000000/RES_hhdet_num!E55)</f>
        <v>0</v>
      </c>
      <c r="F56" s="156">
        <f>IF(RES_hhdet_emi!F56=0,0,RES_hhdet_emi!F56*1000000/RES_hhdet_num!F55)</f>
        <v>0</v>
      </c>
      <c r="G56" s="156">
        <f>IF(RES_hhdet_emi!G56=0,0,RES_hhdet_emi!G56*1000000/RES_hhdet_num!G55)</f>
        <v>0</v>
      </c>
      <c r="H56" s="156">
        <f>IF(RES_hhdet_emi!H56=0,0,RES_hhdet_emi!H56*1000000/RES_hhdet_num!H55)</f>
        <v>0</v>
      </c>
      <c r="I56" s="156">
        <f>IF(RES_hhdet_emi!I56=0,0,RES_hhdet_emi!I56*1000000/RES_hhdet_num!I55)</f>
        <v>0</v>
      </c>
      <c r="J56" s="156">
        <f>IF(RES_hhdet_emi!J56=0,0,RES_hhdet_emi!J56*1000000/RES_hhdet_num!J55)</f>
        <v>0</v>
      </c>
      <c r="K56" s="156">
        <f>IF(RES_hhdet_emi!K56=0,0,RES_hhdet_emi!K56*1000000/RES_hhdet_num!K55)</f>
        <v>0</v>
      </c>
      <c r="L56" s="156">
        <f>IF(RES_hhdet_emi!L56=0,0,RES_hhdet_emi!L56*1000000/RES_hhdet_num!L55)</f>
        <v>0</v>
      </c>
      <c r="M56" s="156">
        <f>IF(RES_hhdet_emi!M56=0,0,RES_hhdet_emi!M56*1000000/RES_hhdet_num!M55)</f>
        <v>0</v>
      </c>
      <c r="N56" s="156">
        <f>IF(RES_hhdet_emi!N56=0,0,RES_hhdet_emi!N56*1000000/RES_hhdet_num!N55)</f>
        <v>0</v>
      </c>
      <c r="O56" s="156">
        <f>IF(RES_hhdet_emi!O56=0,0,RES_hhdet_emi!O56*1000000/RES_hhdet_num!O55)</f>
        <v>0</v>
      </c>
      <c r="P56" s="156">
        <f>IF(RES_hhdet_emi!P56=0,0,RES_hhdet_emi!P56*1000000/RES_hhdet_num!P55)</f>
        <v>0</v>
      </c>
      <c r="Q56" s="156">
        <f>IF(RES_hhdet_emi!Q56=0,0,RES_hhdet_emi!Q56*1000000/RES_hhdet_num!Q55)</f>
        <v>0</v>
      </c>
    </row>
    <row r="57" spans="1:17" ht="12" customHeight="1" x14ac:dyDescent="0.25">
      <c r="A57" s="148" t="s">
        <v>59</v>
      </c>
      <c r="B57" s="156">
        <f>IF(RES_hhdet_emi!B57=0,0,RES_hhdet_emi!B57*1000000/RES_hhdet_num!B55)</f>
        <v>0</v>
      </c>
      <c r="C57" s="156">
        <f>IF(RES_hhdet_emi!C57=0,0,RES_hhdet_emi!C57*1000000/RES_hhdet_num!C55)</f>
        <v>0</v>
      </c>
      <c r="D57" s="156">
        <f>IF(RES_hhdet_emi!D57=0,0,RES_hhdet_emi!D57*1000000/RES_hhdet_num!D55)</f>
        <v>0</v>
      </c>
      <c r="E57" s="156">
        <f>IF(RES_hhdet_emi!E57=0,0,RES_hhdet_emi!E57*1000000/RES_hhdet_num!E55)</f>
        <v>0</v>
      </c>
      <c r="F57" s="156">
        <f>IF(RES_hhdet_emi!F57=0,0,RES_hhdet_emi!F57*1000000/RES_hhdet_num!F55)</f>
        <v>0</v>
      </c>
      <c r="G57" s="156">
        <f>IF(RES_hhdet_emi!G57=0,0,RES_hhdet_emi!G57*1000000/RES_hhdet_num!G55)</f>
        <v>0</v>
      </c>
      <c r="H57" s="156">
        <f>IF(RES_hhdet_emi!H57=0,0,RES_hhdet_emi!H57*1000000/RES_hhdet_num!H55)</f>
        <v>0</v>
      </c>
      <c r="I57" s="156">
        <f>IF(RES_hhdet_emi!I57=0,0,RES_hhdet_emi!I57*1000000/RES_hhdet_num!I55)</f>
        <v>0</v>
      </c>
      <c r="J57" s="156">
        <f>IF(RES_hhdet_emi!J57=0,0,RES_hhdet_emi!J57*1000000/RES_hhdet_num!J55)</f>
        <v>0</v>
      </c>
      <c r="K57" s="156">
        <f>IF(RES_hhdet_emi!K57=0,0,RES_hhdet_emi!K57*1000000/RES_hhdet_num!K55)</f>
        <v>0</v>
      </c>
      <c r="L57" s="156">
        <f>IF(RES_hhdet_emi!L57=0,0,RES_hhdet_emi!L57*1000000/RES_hhdet_num!L55)</f>
        <v>0</v>
      </c>
      <c r="M57" s="156">
        <f>IF(RES_hhdet_emi!M57=0,0,RES_hhdet_emi!M57*1000000/RES_hhdet_num!M55)</f>
        <v>0</v>
      </c>
      <c r="N57" s="156">
        <f>IF(RES_hhdet_emi!N57=0,0,RES_hhdet_emi!N57*1000000/RES_hhdet_num!N55)</f>
        <v>0</v>
      </c>
      <c r="O57" s="156">
        <f>IF(RES_hhdet_emi!O57=0,0,RES_hhdet_emi!O57*1000000/RES_hhdet_num!O55)</f>
        <v>0</v>
      </c>
      <c r="P57" s="156">
        <f>IF(RES_hhdet_emi!P57=0,0,RES_hhdet_emi!P57*1000000/RES_hhdet_num!P55)</f>
        <v>0</v>
      </c>
      <c r="Q57" s="156">
        <f>IF(RES_hhdet_emi!Q57=0,0,RES_hhdet_emi!Q57*1000000/RES_hhdet_num!Q55)</f>
        <v>0</v>
      </c>
    </row>
    <row r="58" spans="1:17" ht="12" customHeight="1" x14ac:dyDescent="0.25">
      <c r="A58" s="158" t="s">
        <v>62</v>
      </c>
      <c r="B58" s="157">
        <f>IF(RES_hhdet_emi!B58=0,0,RES_hhdet_emi!B58*1000000/RES_hhdet_num!B$43)</f>
        <v>42.744857401664461</v>
      </c>
      <c r="C58" s="157">
        <f>IF(RES_hhdet_emi!C58=0,0,RES_hhdet_emi!C58*1000000/RES_hhdet_num!C$43)</f>
        <v>53.007459750550808</v>
      </c>
      <c r="D58" s="157">
        <f>IF(RES_hhdet_emi!D58=0,0,RES_hhdet_emi!D58*1000000/RES_hhdet_num!D$43)</f>
        <v>44.13254978748688</v>
      </c>
      <c r="E58" s="157">
        <f>IF(RES_hhdet_emi!E58=0,0,RES_hhdet_emi!E58*1000000/RES_hhdet_num!E$43)</f>
        <v>42.541101762681187</v>
      </c>
      <c r="F58" s="157">
        <f>IF(RES_hhdet_emi!F58=0,0,RES_hhdet_emi!F58*1000000/RES_hhdet_num!F$43)</f>
        <v>49.885788910893716</v>
      </c>
      <c r="G58" s="157">
        <f>IF(RES_hhdet_emi!G58=0,0,RES_hhdet_emi!G58*1000000/RES_hhdet_num!G$43)</f>
        <v>55.495558967398736</v>
      </c>
      <c r="H58" s="157">
        <f>IF(RES_hhdet_emi!H58=0,0,RES_hhdet_emi!H58*1000000/RES_hhdet_num!H$43)</f>
        <v>72.195164200532517</v>
      </c>
      <c r="I58" s="157">
        <f>IF(RES_hhdet_emi!I58=0,0,RES_hhdet_emi!I58*1000000/RES_hhdet_num!I$43)</f>
        <v>44.567990092339315</v>
      </c>
      <c r="J58" s="157">
        <f>IF(RES_hhdet_emi!J58=0,0,RES_hhdet_emi!J58*1000000/RES_hhdet_num!J$43)</f>
        <v>50.044732263801301</v>
      </c>
      <c r="K58" s="157">
        <f>IF(RES_hhdet_emi!K58=0,0,RES_hhdet_emi!K58*1000000/RES_hhdet_num!K$43)</f>
        <v>20.317059816514277</v>
      </c>
      <c r="L58" s="157">
        <f>IF(RES_hhdet_emi!L58=0,0,RES_hhdet_emi!L58*1000000/RES_hhdet_num!L$43)</f>
        <v>37.463877014552921</v>
      </c>
      <c r="M58" s="157">
        <f>IF(RES_hhdet_emi!M58=0,0,RES_hhdet_emi!M58*1000000/RES_hhdet_num!M$43)</f>
        <v>28.164129213972117</v>
      </c>
      <c r="N58" s="157">
        <f>IF(RES_hhdet_emi!N58=0,0,RES_hhdet_emi!N58*1000000/RES_hhdet_num!N$43)</f>
        <v>12.460587182931</v>
      </c>
      <c r="O58" s="157">
        <f>IF(RES_hhdet_emi!O58=0,0,RES_hhdet_emi!O58*1000000/RES_hhdet_num!O$43)</f>
        <v>72.761401107262131</v>
      </c>
      <c r="P58" s="157">
        <f>IF(RES_hhdet_emi!P58=0,0,RES_hhdet_emi!P58*1000000/RES_hhdet_num!P$43)</f>
        <v>50.992185222798561</v>
      </c>
      <c r="Q58" s="157">
        <f>IF(RES_hhdet_emi!Q58=0,0,RES_hhdet_emi!Q58*1000000/RES_hhdet_num!Q$43)</f>
        <v>48.062489420615059</v>
      </c>
    </row>
    <row r="59" spans="1:17" ht="12" customHeight="1" x14ac:dyDescent="0.25">
      <c r="A59" s="23" t="s">
        <v>57</v>
      </c>
      <c r="B59" s="156">
        <f>IF(RES_hhdet_emi!B59=0,0,RES_hhdet_emi!B59*1000000/RES_hhdet_num!B59)</f>
        <v>326.89634192386296</v>
      </c>
      <c r="C59" s="156">
        <f>IF(RES_hhdet_emi!C59=0,0,RES_hhdet_emi!C59*1000000/RES_hhdet_num!C59)</f>
        <v>318.3798979898126</v>
      </c>
      <c r="D59" s="156">
        <f>IF(RES_hhdet_emi!D59=0,0,RES_hhdet_emi!D59*1000000/RES_hhdet_num!D59)</f>
        <v>325.75234695377486</v>
      </c>
      <c r="E59" s="156">
        <f>IF(RES_hhdet_emi!E59=0,0,RES_hhdet_emi!E59*1000000/RES_hhdet_num!E59)</f>
        <v>325.60412303614976</v>
      </c>
      <c r="F59" s="156">
        <f>IF(RES_hhdet_emi!F59=0,0,RES_hhdet_emi!F59*1000000/RES_hhdet_num!F59)</f>
        <v>320.9116599493014</v>
      </c>
      <c r="G59" s="156">
        <f>IF(RES_hhdet_emi!G59=0,0,RES_hhdet_emi!G59*1000000/RES_hhdet_num!G59)</f>
        <v>317.01478039802288</v>
      </c>
      <c r="H59" s="156">
        <f>IF(RES_hhdet_emi!H59=0,0,RES_hhdet_emi!H59*1000000/RES_hhdet_num!H59)</f>
        <v>304.21570489114339</v>
      </c>
      <c r="I59" s="156">
        <f>IF(RES_hhdet_emi!I59=0,0,RES_hhdet_emi!I59*1000000/RES_hhdet_num!I59)</f>
        <v>319.3228910931827</v>
      </c>
      <c r="J59" s="156">
        <f>IF(RES_hhdet_emi!J59=0,0,RES_hhdet_emi!J59*1000000/RES_hhdet_num!J59)</f>
        <v>314.07360102004333</v>
      </c>
      <c r="K59" s="156">
        <f>IF(RES_hhdet_emi!K59=0,0,RES_hhdet_emi!K59*1000000/RES_hhdet_num!K59)</f>
        <v>329.43931993225476</v>
      </c>
      <c r="L59" s="156">
        <f>IF(RES_hhdet_emi!L59=0,0,RES_hhdet_emi!L59*1000000/RES_hhdet_num!L59)</f>
        <v>317.16579464340879</v>
      </c>
      <c r="M59" s="156">
        <f>IF(RES_hhdet_emi!M59=0,0,RES_hhdet_emi!M59*1000000/RES_hhdet_num!M59)</f>
        <v>316.53746494962451</v>
      </c>
      <c r="N59" s="156">
        <f>IF(RES_hhdet_emi!N59=0,0,RES_hhdet_emi!N59*1000000/RES_hhdet_num!N59)</f>
        <v>323.13042402133453</v>
      </c>
      <c r="O59" s="156">
        <f>IF(RES_hhdet_emi!O59=0,0,RES_hhdet_emi!O59*1000000/RES_hhdet_num!O59)</f>
        <v>315.27276141976967</v>
      </c>
      <c r="P59" s="156">
        <f>IF(RES_hhdet_emi!P59=0,0,RES_hhdet_emi!P59*1000000/RES_hhdet_num!P59)</f>
        <v>323.360794087069</v>
      </c>
      <c r="Q59" s="156">
        <f>IF(RES_hhdet_emi!Q59=0,0,RES_hhdet_emi!Q59*1000000/RES_hhdet_num!Q59)</f>
        <v>323.98178137979255</v>
      </c>
    </row>
    <row r="60" spans="1:17" ht="12" customHeight="1" x14ac:dyDescent="0.25">
      <c r="A60" s="29" t="s">
        <v>140</v>
      </c>
      <c r="B60" s="57">
        <f>IF(RES_hhdet_emi!B60=0,0,RES_hhdet_emi!B60*1000000/RES_hhdet_num!B60)</f>
        <v>0</v>
      </c>
      <c r="C60" s="57">
        <f>IF(RES_hhdet_emi!C60=0,0,RES_hhdet_emi!C60*1000000/RES_hhdet_num!C60)</f>
        <v>0</v>
      </c>
      <c r="D60" s="57">
        <f>IF(RES_hhdet_emi!D60=0,0,RES_hhdet_emi!D60*1000000/RES_hhdet_num!D60)</f>
        <v>0</v>
      </c>
      <c r="E60" s="57">
        <f>IF(RES_hhdet_emi!E60=0,0,RES_hhdet_emi!E60*1000000/RES_hhdet_num!E60)</f>
        <v>0</v>
      </c>
      <c r="F60" s="57">
        <f>IF(RES_hhdet_emi!F60=0,0,RES_hhdet_emi!F60*1000000/RES_hhdet_num!F60)</f>
        <v>0</v>
      </c>
      <c r="G60" s="57">
        <f>IF(RES_hhdet_emi!G60=0,0,RES_hhdet_emi!G60*1000000/RES_hhdet_num!G60)</f>
        <v>0</v>
      </c>
      <c r="H60" s="57">
        <f>IF(RES_hhdet_emi!H60=0,0,RES_hhdet_emi!H60*1000000/RES_hhdet_num!H60)</f>
        <v>0</v>
      </c>
      <c r="I60" s="57">
        <f>IF(RES_hhdet_emi!I60=0,0,RES_hhdet_emi!I60*1000000/RES_hhdet_num!I60)</f>
        <v>0</v>
      </c>
      <c r="J60" s="57">
        <f>IF(RES_hhdet_emi!J60=0,0,RES_hhdet_emi!J60*1000000/RES_hhdet_num!J60)</f>
        <v>0</v>
      </c>
      <c r="K60" s="57">
        <f>IF(RES_hhdet_emi!K60=0,0,RES_hhdet_emi!K60*1000000/RES_hhdet_num!K60)</f>
        <v>0</v>
      </c>
      <c r="L60" s="57">
        <f>IF(RES_hhdet_emi!L60=0,0,RES_hhdet_emi!L60*1000000/RES_hhdet_num!L60)</f>
        <v>0</v>
      </c>
      <c r="M60" s="57">
        <f>IF(RES_hhdet_emi!M60=0,0,RES_hhdet_emi!M60*1000000/RES_hhdet_num!M60)</f>
        <v>0</v>
      </c>
      <c r="N60" s="57">
        <f>IF(RES_hhdet_emi!N60=0,0,RES_hhdet_emi!N60*1000000/RES_hhdet_num!N60)</f>
        <v>0</v>
      </c>
      <c r="O60" s="57">
        <f>IF(RES_hhdet_emi!O60=0,0,RES_hhdet_emi!O60*1000000/RES_hhdet_num!O60)</f>
        <v>0</v>
      </c>
      <c r="P60" s="57">
        <f>IF(RES_hhdet_emi!P60=0,0,RES_hhdet_emi!P60*1000000/RES_hhdet_num!P60)</f>
        <v>0</v>
      </c>
      <c r="Q60" s="57">
        <f>IF(RES_hhdet_emi!Q60=0,0,RES_hhdet_emi!Q60*1000000/RES_hhdet_num!Q60)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>
        <f>SUM(B63,B66,B68,B77)</f>
        <v>3743.2046702586431</v>
      </c>
      <c r="C62" s="168">
        <f t="shared" ref="C62:Q62" si="9">SUM(C63,C66,C68,C77)</f>
        <v>3868.1977558985109</v>
      </c>
      <c r="D62" s="168">
        <f t="shared" si="9"/>
        <v>3752.2157438094132</v>
      </c>
      <c r="E62" s="168">
        <f t="shared" si="9"/>
        <v>3823.4883635949791</v>
      </c>
      <c r="F62" s="168">
        <f t="shared" si="9"/>
        <v>3904.8680190967989</v>
      </c>
      <c r="G62" s="168">
        <f t="shared" si="9"/>
        <v>3897.5507846364389</v>
      </c>
      <c r="H62" s="168">
        <f t="shared" si="9"/>
        <v>3941.5468614867782</v>
      </c>
      <c r="I62" s="168">
        <f t="shared" si="9"/>
        <v>3630.2454102349752</v>
      </c>
      <c r="J62" s="168">
        <f t="shared" si="9"/>
        <v>3839.4119685715946</v>
      </c>
      <c r="K62" s="168">
        <f t="shared" si="9"/>
        <v>3581.7770771702085</v>
      </c>
      <c r="L62" s="168">
        <f t="shared" si="9"/>
        <v>3760.5209960940874</v>
      </c>
      <c r="M62" s="168">
        <f t="shared" si="9"/>
        <v>3011.5916619251666</v>
      </c>
      <c r="N62" s="168">
        <f t="shared" si="9"/>
        <v>3013.9944135748997</v>
      </c>
      <c r="O62" s="168">
        <f t="shared" si="9"/>
        <v>3050.8027442412426</v>
      </c>
      <c r="P62" s="168">
        <f t="shared" si="9"/>
        <v>2846.3663553027773</v>
      </c>
      <c r="Q62" s="168">
        <f t="shared" si="9"/>
        <v>2976.5260575842726</v>
      </c>
    </row>
    <row r="63" spans="1:17" ht="12.95" customHeight="1" x14ac:dyDescent="0.25">
      <c r="A63" s="158" t="s">
        <v>65</v>
      </c>
      <c r="B63" s="157">
        <f t="shared" ref="B63:Q63" si="10">SUM(B64:B65)</f>
        <v>2859.0733847453753</v>
      </c>
      <c r="C63" s="157">
        <f t="shared" si="10"/>
        <v>2986.4786192554902</v>
      </c>
      <c r="D63" s="157">
        <f t="shared" si="10"/>
        <v>2862.8314870120776</v>
      </c>
      <c r="E63" s="157">
        <f t="shared" si="10"/>
        <v>2935.4111839770785</v>
      </c>
      <c r="F63" s="157">
        <f t="shared" si="10"/>
        <v>3018.7818131584331</v>
      </c>
      <c r="G63" s="157">
        <f t="shared" si="10"/>
        <v>3007.8586635747738</v>
      </c>
      <c r="H63" s="157">
        <f t="shared" si="10"/>
        <v>3047.6120956657323</v>
      </c>
      <c r="I63" s="157">
        <f t="shared" si="10"/>
        <v>2733.02643983285</v>
      </c>
      <c r="J63" s="157">
        <f t="shared" si="10"/>
        <v>2929.8628354579059</v>
      </c>
      <c r="K63" s="157">
        <f t="shared" si="10"/>
        <v>2679.5686197468135</v>
      </c>
      <c r="L63" s="157">
        <f t="shared" si="10"/>
        <v>2842.5058917055867</v>
      </c>
      <c r="M63" s="157">
        <f t="shared" si="10"/>
        <v>2116.270374637309</v>
      </c>
      <c r="N63" s="157">
        <f t="shared" si="10"/>
        <v>2104.9864670411671</v>
      </c>
      <c r="O63" s="157">
        <f t="shared" si="10"/>
        <v>2137.6089178802367</v>
      </c>
      <c r="P63" s="157">
        <f t="shared" si="10"/>
        <v>1930.9072923895167</v>
      </c>
      <c r="Q63" s="157">
        <f t="shared" si="10"/>
        <v>2065.7049622655272</v>
      </c>
    </row>
    <row r="64" spans="1:17" ht="12" customHeight="1" x14ac:dyDescent="0.25">
      <c r="A64" s="23" t="s">
        <v>161</v>
      </c>
      <c r="B64" s="156">
        <f>IF(RES_hhdet_emi!B64=0,0,RES_hhdet_emi!B64*1000000/RES_hhdet_num!B$62)</f>
        <v>2859.0733847453753</v>
      </c>
      <c r="C64" s="156">
        <f>IF(RES_hhdet_emi!C64=0,0,RES_hhdet_emi!C64*1000000/RES_hhdet_num!C$62)</f>
        <v>2986.4786192554902</v>
      </c>
      <c r="D64" s="156">
        <f>IF(RES_hhdet_emi!D64=0,0,RES_hhdet_emi!D64*1000000/RES_hhdet_num!D$62)</f>
        <v>2862.8314870120776</v>
      </c>
      <c r="E64" s="156">
        <f>IF(RES_hhdet_emi!E64=0,0,RES_hhdet_emi!E64*1000000/RES_hhdet_num!E$62)</f>
        <v>2935.4111839770785</v>
      </c>
      <c r="F64" s="156">
        <f>IF(RES_hhdet_emi!F64=0,0,RES_hhdet_emi!F64*1000000/RES_hhdet_num!F$62)</f>
        <v>3018.7818131584331</v>
      </c>
      <c r="G64" s="156">
        <f>IF(RES_hhdet_emi!G64=0,0,RES_hhdet_emi!G64*1000000/RES_hhdet_num!G$62)</f>
        <v>3007.8586635747738</v>
      </c>
      <c r="H64" s="156">
        <f>IF(RES_hhdet_emi!H64=0,0,RES_hhdet_emi!H64*1000000/RES_hhdet_num!H$62)</f>
        <v>3047.6120956657323</v>
      </c>
      <c r="I64" s="156">
        <f>IF(RES_hhdet_emi!I64=0,0,RES_hhdet_emi!I64*1000000/RES_hhdet_num!I$62)</f>
        <v>2733.02643983285</v>
      </c>
      <c r="J64" s="156">
        <f>IF(RES_hhdet_emi!J64=0,0,RES_hhdet_emi!J64*1000000/RES_hhdet_num!J$62)</f>
        <v>2929.8628354579059</v>
      </c>
      <c r="K64" s="156">
        <f>IF(RES_hhdet_emi!K64=0,0,RES_hhdet_emi!K64*1000000/RES_hhdet_num!K$62)</f>
        <v>2679.5686197468135</v>
      </c>
      <c r="L64" s="156">
        <f>IF(RES_hhdet_emi!L64=0,0,RES_hhdet_emi!L64*1000000/RES_hhdet_num!L$62)</f>
        <v>2842.5058917055867</v>
      </c>
      <c r="M64" s="156">
        <f>IF(RES_hhdet_emi!M64=0,0,RES_hhdet_emi!M64*1000000/RES_hhdet_num!M$62)</f>
        <v>2116.270374637309</v>
      </c>
      <c r="N64" s="156">
        <f>IF(RES_hhdet_emi!N64=0,0,RES_hhdet_emi!N64*1000000/RES_hhdet_num!N$62)</f>
        <v>2104.9864670411671</v>
      </c>
      <c r="O64" s="156">
        <f>IF(RES_hhdet_emi!O64=0,0,RES_hhdet_emi!O64*1000000/RES_hhdet_num!O$62)</f>
        <v>2137.6089178802367</v>
      </c>
      <c r="P64" s="156">
        <f>IF(RES_hhdet_emi!P64=0,0,RES_hhdet_emi!P64*1000000/RES_hhdet_num!P$62)</f>
        <v>1930.9072923895167</v>
      </c>
      <c r="Q64" s="156">
        <f>IF(RES_hhdet_emi!Q64=0,0,RES_hhdet_emi!Q64*1000000/RES_hhdet_num!Q$62)</f>
        <v>2065.7049622655272</v>
      </c>
    </row>
    <row r="65" spans="1:17" ht="12" customHeight="1" x14ac:dyDescent="0.25">
      <c r="A65" s="23" t="s">
        <v>60</v>
      </c>
      <c r="B65" s="156">
        <f>IF(RES_hhdet_emi!B65=0,0,RES_hhdet_emi!B65*1000000/RES_hhdet_num!B$62)</f>
        <v>0</v>
      </c>
      <c r="C65" s="156">
        <f>IF(RES_hhdet_emi!C65=0,0,RES_hhdet_emi!C65*1000000/RES_hhdet_num!C$62)</f>
        <v>0</v>
      </c>
      <c r="D65" s="156">
        <f>IF(RES_hhdet_emi!D65=0,0,RES_hhdet_emi!D65*1000000/RES_hhdet_num!D$62)</f>
        <v>0</v>
      </c>
      <c r="E65" s="156">
        <f>IF(RES_hhdet_emi!E65=0,0,RES_hhdet_emi!E65*1000000/RES_hhdet_num!E$62)</f>
        <v>0</v>
      </c>
      <c r="F65" s="156">
        <f>IF(RES_hhdet_emi!F65=0,0,RES_hhdet_emi!F65*1000000/RES_hhdet_num!F$62)</f>
        <v>0</v>
      </c>
      <c r="G65" s="156">
        <f>IF(RES_hhdet_emi!G65=0,0,RES_hhdet_emi!G65*1000000/RES_hhdet_num!G$62)</f>
        <v>0</v>
      </c>
      <c r="H65" s="156">
        <f>IF(RES_hhdet_emi!H65=0,0,RES_hhdet_emi!H65*1000000/RES_hhdet_num!H$62)</f>
        <v>0</v>
      </c>
      <c r="I65" s="156">
        <f>IF(RES_hhdet_emi!I65=0,0,RES_hhdet_emi!I65*1000000/RES_hhdet_num!I$62)</f>
        <v>0</v>
      </c>
      <c r="J65" s="156">
        <f>IF(RES_hhdet_emi!J65=0,0,RES_hhdet_emi!J65*1000000/RES_hhdet_num!J$62)</f>
        <v>0</v>
      </c>
      <c r="K65" s="156">
        <f>IF(RES_hhdet_emi!K65=0,0,RES_hhdet_emi!K65*1000000/RES_hhdet_num!K$62)</f>
        <v>0</v>
      </c>
      <c r="L65" s="156">
        <f>IF(RES_hhdet_emi!L65=0,0,RES_hhdet_emi!L65*1000000/RES_hhdet_num!L$62)</f>
        <v>0</v>
      </c>
      <c r="M65" s="156">
        <f>IF(RES_hhdet_emi!M65=0,0,RES_hhdet_emi!M65*1000000/RES_hhdet_num!M$62)</f>
        <v>0</v>
      </c>
      <c r="N65" s="156">
        <f>IF(RES_hhdet_emi!N65=0,0,RES_hhdet_emi!N65*1000000/RES_hhdet_num!N$62)</f>
        <v>0</v>
      </c>
      <c r="O65" s="156">
        <f>IF(RES_hhdet_emi!O65=0,0,RES_hhdet_emi!O65*1000000/RES_hhdet_num!O$62)</f>
        <v>0</v>
      </c>
      <c r="P65" s="156">
        <f>IF(RES_hhdet_emi!P65=0,0,RES_hhdet_emi!P65*1000000/RES_hhdet_num!P$62)</f>
        <v>0</v>
      </c>
      <c r="Q65" s="156">
        <f>IF(RES_hhdet_emi!Q65=0,0,RES_hhdet_emi!Q65*1000000/RES_hhdet_num!Q$62)</f>
        <v>0</v>
      </c>
    </row>
    <row r="66" spans="1:17" ht="12.95" customHeight="1" x14ac:dyDescent="0.25">
      <c r="A66" s="158" t="s">
        <v>112</v>
      </c>
      <c r="B66" s="157">
        <f t="shared" ref="B66:Q66" si="11">B67</f>
        <v>0</v>
      </c>
      <c r="C66" s="157">
        <f t="shared" si="11"/>
        <v>0</v>
      </c>
      <c r="D66" s="157">
        <f t="shared" si="11"/>
        <v>0</v>
      </c>
      <c r="E66" s="157">
        <f t="shared" si="11"/>
        <v>0</v>
      </c>
      <c r="F66" s="157">
        <f t="shared" si="11"/>
        <v>0</v>
      </c>
      <c r="G66" s="157">
        <f t="shared" si="11"/>
        <v>0</v>
      </c>
      <c r="H66" s="157">
        <f t="shared" si="11"/>
        <v>0</v>
      </c>
      <c r="I66" s="157">
        <f t="shared" si="11"/>
        <v>0</v>
      </c>
      <c r="J66" s="157">
        <f t="shared" si="11"/>
        <v>0</v>
      </c>
      <c r="K66" s="157">
        <f t="shared" si="11"/>
        <v>0</v>
      </c>
      <c r="L66" s="157">
        <f t="shared" si="11"/>
        <v>0</v>
      </c>
      <c r="M66" s="157">
        <f t="shared" si="11"/>
        <v>0</v>
      </c>
      <c r="N66" s="157">
        <f t="shared" si="11"/>
        <v>0</v>
      </c>
      <c r="O66" s="157">
        <f t="shared" si="11"/>
        <v>0</v>
      </c>
      <c r="P66" s="157">
        <f t="shared" si="11"/>
        <v>0</v>
      </c>
      <c r="Q66" s="157">
        <f t="shared" si="11"/>
        <v>0</v>
      </c>
    </row>
    <row r="67" spans="1:17" ht="12" customHeight="1" x14ac:dyDescent="0.25">
      <c r="A67" s="23" t="s">
        <v>60</v>
      </c>
      <c r="B67" s="156">
        <f>IF(RES_hhdet_emi!B67=0,0,RES_hhdet_emi!B67*1000000/RES_hhdet_num!B$62)</f>
        <v>0</v>
      </c>
      <c r="C67" s="156">
        <f>IF(RES_hhdet_emi!C67=0,0,RES_hhdet_emi!C67*1000000/RES_hhdet_num!C$62)</f>
        <v>0</v>
      </c>
      <c r="D67" s="156">
        <f>IF(RES_hhdet_emi!D67=0,0,RES_hhdet_emi!D67*1000000/RES_hhdet_num!D$62)</f>
        <v>0</v>
      </c>
      <c r="E67" s="156">
        <f>IF(RES_hhdet_emi!E67=0,0,RES_hhdet_emi!E67*1000000/RES_hhdet_num!E$62)</f>
        <v>0</v>
      </c>
      <c r="F67" s="156">
        <f>IF(RES_hhdet_emi!F67=0,0,RES_hhdet_emi!F67*1000000/RES_hhdet_num!F$62)</f>
        <v>0</v>
      </c>
      <c r="G67" s="156">
        <f>IF(RES_hhdet_emi!G67=0,0,RES_hhdet_emi!G67*1000000/RES_hhdet_num!G$62)</f>
        <v>0</v>
      </c>
      <c r="H67" s="156">
        <f>IF(RES_hhdet_emi!H67=0,0,RES_hhdet_emi!H67*1000000/RES_hhdet_num!H$62)</f>
        <v>0</v>
      </c>
      <c r="I67" s="156">
        <f>IF(RES_hhdet_emi!I67=0,0,RES_hhdet_emi!I67*1000000/RES_hhdet_num!I$62)</f>
        <v>0</v>
      </c>
      <c r="J67" s="156">
        <f>IF(RES_hhdet_emi!J67=0,0,RES_hhdet_emi!J67*1000000/RES_hhdet_num!J$62)</f>
        <v>0</v>
      </c>
      <c r="K67" s="156">
        <f>IF(RES_hhdet_emi!K67=0,0,RES_hhdet_emi!K67*1000000/RES_hhdet_num!K$62)</f>
        <v>0</v>
      </c>
      <c r="L67" s="156">
        <f>IF(RES_hhdet_emi!L67=0,0,RES_hhdet_emi!L67*1000000/RES_hhdet_num!L$62)</f>
        <v>0</v>
      </c>
      <c r="M67" s="156">
        <f>IF(RES_hhdet_emi!M67=0,0,RES_hhdet_emi!M67*1000000/RES_hhdet_num!M$62)</f>
        <v>0</v>
      </c>
      <c r="N67" s="156">
        <f>IF(RES_hhdet_emi!N67=0,0,RES_hhdet_emi!N67*1000000/RES_hhdet_num!N$62)</f>
        <v>0</v>
      </c>
      <c r="O67" s="156">
        <f>IF(RES_hhdet_emi!O67=0,0,RES_hhdet_emi!O67*1000000/RES_hhdet_num!O$62)</f>
        <v>0</v>
      </c>
      <c r="P67" s="156">
        <f>IF(RES_hhdet_emi!P67=0,0,RES_hhdet_emi!P67*1000000/RES_hhdet_num!P$62)</f>
        <v>0</v>
      </c>
      <c r="Q67" s="156">
        <f>IF(RES_hhdet_emi!Q67=0,0,RES_hhdet_emi!Q67*1000000/RES_hhdet_num!Q$62)</f>
        <v>0</v>
      </c>
    </row>
    <row r="68" spans="1:17" ht="12" customHeight="1" x14ac:dyDescent="0.25">
      <c r="A68" s="158" t="s">
        <v>63</v>
      </c>
      <c r="B68" s="157">
        <f>IF(RES_hhdet_emi!B68=0,0,RES_hhdet_emi!B68*1000000/RES_hhdet_num!B$62)</f>
        <v>663.69222050592941</v>
      </c>
      <c r="C68" s="157">
        <f>IF(RES_hhdet_emi!C68=0,0,RES_hhdet_emi!C68*1000000/RES_hhdet_num!C$62)</f>
        <v>659.75631454711129</v>
      </c>
      <c r="D68" s="157">
        <f>IF(RES_hhdet_emi!D68=0,0,RES_hhdet_emi!D68*1000000/RES_hhdet_num!D$62)</f>
        <v>664.09657232989207</v>
      </c>
      <c r="E68" s="157">
        <f>IF(RES_hhdet_emi!E68=0,0,RES_hhdet_emi!E68*1000000/RES_hhdet_num!E$62)</f>
        <v>661.65956573922062</v>
      </c>
      <c r="F68" s="157">
        <f>IF(RES_hhdet_emi!F68=0,0,RES_hhdet_emi!F68*1000000/RES_hhdet_num!F$62)</f>
        <v>658.82520359114926</v>
      </c>
      <c r="G68" s="157">
        <f>IF(RES_hhdet_emi!G68=0,0,RES_hhdet_emi!G68*1000000/RES_hhdet_num!G$62)</f>
        <v>661.70747527228048</v>
      </c>
      <c r="H68" s="157">
        <f>IF(RES_hhdet_emi!H68=0,0,RES_hhdet_emi!H68*1000000/RES_hhdet_num!H$62)</f>
        <v>666.18024592491486</v>
      </c>
      <c r="I68" s="157">
        <f>IF(RES_hhdet_emi!I68=0,0,RES_hhdet_emi!I68*1000000/RES_hhdet_num!I$62)</f>
        <v>666.48799494192724</v>
      </c>
      <c r="J68" s="157">
        <f>IF(RES_hhdet_emi!J68=0,0,RES_hhdet_emi!J68*1000000/RES_hhdet_num!J$62)</f>
        <v>675.67122541126935</v>
      </c>
      <c r="K68" s="157">
        <f>IF(RES_hhdet_emi!K68=0,0,RES_hhdet_emi!K68*1000000/RES_hhdet_num!K$62)</f>
        <v>672.31969564562519</v>
      </c>
      <c r="L68" s="157">
        <f>IF(RES_hhdet_emi!L68=0,0,RES_hhdet_emi!L68*1000000/RES_hhdet_num!L$62)</f>
        <v>682.01340177603106</v>
      </c>
      <c r="M68" s="157">
        <f>IF(RES_hhdet_emi!M68=0,0,RES_hhdet_emi!M68*1000000/RES_hhdet_num!M$62)</f>
        <v>664.17837190164312</v>
      </c>
      <c r="N68" s="157">
        <f>IF(RES_hhdet_emi!N68=0,0,RES_hhdet_emi!N68*1000000/RES_hhdet_num!N$62)</f>
        <v>673.90849528085926</v>
      </c>
      <c r="O68" s="157">
        <f>IF(RES_hhdet_emi!O68=0,0,RES_hhdet_emi!O68*1000000/RES_hhdet_num!O$62)</f>
        <v>675.97963105491158</v>
      </c>
      <c r="P68" s="157">
        <f>IF(RES_hhdet_emi!P68=0,0,RES_hhdet_emi!P68*1000000/RES_hhdet_num!P$62)</f>
        <v>675.50501884574703</v>
      </c>
      <c r="Q68" s="157">
        <f>IF(RES_hhdet_emi!Q68=0,0,RES_hhdet_emi!Q68*1000000/RES_hhdet_num!Q$62)</f>
        <v>667.95356187424238</v>
      </c>
    </row>
    <row r="69" spans="1:17" ht="12" customHeight="1" x14ac:dyDescent="0.25">
      <c r="A69" s="167" t="s">
        <v>160</v>
      </c>
      <c r="B69" s="132">
        <f>IF(RES_hhdet_emi!B69=0,0,RES_hhdet_emi!B69*1000000/RES_hhdet_num!B69)</f>
        <v>781.88980723799591</v>
      </c>
      <c r="C69" s="132">
        <f>IF(RES_hhdet_emi!C69=0,0,RES_hhdet_emi!C69*1000000/RES_hhdet_num!C69)</f>
        <v>775.47595953351072</v>
      </c>
      <c r="D69" s="132">
        <f>IF(RES_hhdet_emi!D69=0,0,RES_hhdet_emi!D69*1000000/RES_hhdet_num!D69)</f>
        <v>769.00119018873875</v>
      </c>
      <c r="E69" s="132">
        <f>IF(RES_hhdet_emi!E69=0,0,RES_hhdet_emi!E69*1000000/RES_hhdet_num!E69)</f>
        <v>764.46414693429585</v>
      </c>
      <c r="F69" s="132">
        <f>IF(RES_hhdet_emi!F69=0,0,RES_hhdet_emi!F69*1000000/RES_hhdet_num!F69)</f>
        <v>762.04884376132429</v>
      </c>
      <c r="G69" s="132">
        <f>IF(RES_hhdet_emi!G69=0,0,RES_hhdet_emi!G69*1000000/RES_hhdet_num!G69)</f>
        <v>760.09209707904779</v>
      </c>
      <c r="H69" s="132">
        <f>IF(RES_hhdet_emi!H69=0,0,RES_hhdet_emi!H69*1000000/RES_hhdet_num!H69)</f>
        <v>763.59809129904784</v>
      </c>
      <c r="I69" s="132">
        <f>IF(RES_hhdet_emi!I69=0,0,RES_hhdet_emi!I69*1000000/RES_hhdet_num!I69)</f>
        <v>755.34996986556382</v>
      </c>
      <c r="J69" s="132">
        <f>IF(RES_hhdet_emi!J69=0,0,RES_hhdet_emi!J69*1000000/RES_hhdet_num!J69)</f>
        <v>753.22126245845413</v>
      </c>
      <c r="K69" s="132">
        <f>IF(RES_hhdet_emi!K69=0,0,RES_hhdet_emi!K69*1000000/RES_hhdet_num!K69)</f>
        <v>747.80694912097204</v>
      </c>
      <c r="L69" s="132">
        <f>IF(RES_hhdet_emi!L69=0,0,RES_hhdet_emi!L69*1000000/RES_hhdet_num!L69)</f>
        <v>751.18108349553233</v>
      </c>
      <c r="M69" s="132">
        <f>IF(RES_hhdet_emi!M69=0,0,RES_hhdet_emi!M69*1000000/RES_hhdet_num!M69)</f>
        <v>737.25153429117518</v>
      </c>
      <c r="N69" s="132">
        <f>IF(RES_hhdet_emi!N69=0,0,RES_hhdet_emi!N69*1000000/RES_hhdet_num!N69)</f>
        <v>741.9839025091685</v>
      </c>
      <c r="O69" s="132">
        <f>IF(RES_hhdet_emi!O69=0,0,RES_hhdet_emi!O69*1000000/RES_hhdet_num!O69)</f>
        <v>742.25674962658456</v>
      </c>
      <c r="P69" s="132">
        <f>IF(RES_hhdet_emi!P69=0,0,RES_hhdet_emi!P69*1000000/RES_hhdet_num!P69)</f>
        <v>739.30463028984957</v>
      </c>
      <c r="Q69" s="132">
        <f>IF(RES_hhdet_emi!Q69=0,0,RES_hhdet_emi!Q69*1000000/RES_hhdet_num!Q69)</f>
        <v>731.61708256389522</v>
      </c>
    </row>
    <row r="70" spans="1:17" ht="12" customHeight="1" x14ac:dyDescent="0.25">
      <c r="A70" s="167" t="s">
        <v>159</v>
      </c>
      <c r="B70" s="132">
        <f>IF(RES_hhdet_emi!B70=0,0,RES_hhdet_emi!B70*1000000/RES_hhdet_num!B70)</f>
        <v>508.22837470470893</v>
      </c>
      <c r="C70" s="132">
        <f>IF(RES_hhdet_emi!C70=0,0,RES_hhdet_emi!C70*1000000/RES_hhdet_num!C70)</f>
        <v>550.58793126869784</v>
      </c>
      <c r="D70" s="132">
        <f>IF(RES_hhdet_emi!D70=0,0,RES_hhdet_emi!D70*1000000/RES_hhdet_num!D70)</f>
        <v>499.85077362259574</v>
      </c>
      <c r="E70" s="132">
        <f>IF(RES_hhdet_emi!E70=0,0,RES_hhdet_emi!E70*1000000/RES_hhdet_num!E70)</f>
        <v>499.95955209516831</v>
      </c>
      <c r="F70" s="132">
        <f>IF(RES_hhdet_emi!F70=0,0,RES_hhdet_emi!F70*1000000/RES_hhdet_num!F70)</f>
        <v>495.33174844494533</v>
      </c>
      <c r="G70" s="132">
        <f>IF(RES_hhdet_emi!G70=0,0,RES_hhdet_emi!G70*1000000/RES_hhdet_num!G70)</f>
        <v>494.05986310137922</v>
      </c>
      <c r="H70" s="132">
        <f>IF(RES_hhdet_emi!H70=0,0,RES_hhdet_emi!H70*1000000/RES_hhdet_num!H70)</f>
        <v>496.33875934438311</v>
      </c>
      <c r="I70" s="132">
        <f>IF(RES_hhdet_emi!I70=0,0,RES_hhdet_emi!I70*1000000/RES_hhdet_num!I70)</f>
        <v>490.97748041263486</v>
      </c>
      <c r="J70" s="132">
        <f>IF(RES_hhdet_emi!J70=0,0,RES_hhdet_emi!J70*1000000/RES_hhdet_num!J70)</f>
        <v>489.59382059799674</v>
      </c>
      <c r="K70" s="132">
        <f>IF(RES_hhdet_emi!K70=0,0,RES_hhdet_emi!K70*1000000/RES_hhdet_num!K70)</f>
        <v>486.07451692863611</v>
      </c>
      <c r="L70" s="132">
        <f>IF(RES_hhdet_emi!L70=0,0,RES_hhdet_emi!L70*1000000/RES_hhdet_num!L70)</f>
        <v>488.26770427209755</v>
      </c>
      <c r="M70" s="132">
        <f>IF(RES_hhdet_emi!M70=0,0,RES_hhdet_emi!M70*1000000/RES_hhdet_num!M70)</f>
        <v>479.21349728926498</v>
      </c>
      <c r="N70" s="132">
        <f>IF(RES_hhdet_emi!N70=0,0,RES_hhdet_emi!N70*1000000/RES_hhdet_num!N70)</f>
        <v>482.28953663095928</v>
      </c>
      <c r="O70" s="132">
        <f>IF(RES_hhdet_emi!O70=0,0,RES_hhdet_emi!O70*1000000/RES_hhdet_num!O70)</f>
        <v>482.46688725728029</v>
      </c>
      <c r="P70" s="132">
        <f>IF(RES_hhdet_emi!P70=0,0,RES_hhdet_emi!P70*1000000/RES_hhdet_num!P70)</f>
        <v>480.548009688403</v>
      </c>
      <c r="Q70" s="132">
        <f>IF(RES_hhdet_emi!Q70=0,0,RES_hhdet_emi!Q70*1000000/RES_hhdet_num!Q70)</f>
        <v>475.55110366653224</v>
      </c>
    </row>
    <row r="71" spans="1:17" ht="12" customHeight="1" x14ac:dyDescent="0.25">
      <c r="A71" s="166" t="s">
        <v>109</v>
      </c>
      <c r="B71" s="165">
        <f>IF(RES_hhdet_emi!B71=0,0,RES_hhdet_emi!B71*1000000/RES_hhdet_num!B70)</f>
        <v>508.22837470470893</v>
      </c>
      <c r="C71" s="165">
        <f>IF(RES_hhdet_emi!C71=0,0,RES_hhdet_emi!C71*1000000/RES_hhdet_num!C70)</f>
        <v>550.58793126869784</v>
      </c>
      <c r="D71" s="165">
        <f>IF(RES_hhdet_emi!D71=0,0,RES_hhdet_emi!D71*1000000/RES_hhdet_num!D70)</f>
        <v>499.85077362259574</v>
      </c>
      <c r="E71" s="165">
        <f>IF(RES_hhdet_emi!E71=0,0,RES_hhdet_emi!E71*1000000/RES_hhdet_num!E70)</f>
        <v>499.95955209516831</v>
      </c>
      <c r="F71" s="165">
        <f>IF(RES_hhdet_emi!F71=0,0,RES_hhdet_emi!F71*1000000/RES_hhdet_num!F70)</f>
        <v>495.33174844494533</v>
      </c>
      <c r="G71" s="165">
        <f>IF(RES_hhdet_emi!G71=0,0,RES_hhdet_emi!G71*1000000/RES_hhdet_num!G70)</f>
        <v>494.05986310137922</v>
      </c>
      <c r="H71" s="165">
        <f>IF(RES_hhdet_emi!H71=0,0,RES_hhdet_emi!H71*1000000/RES_hhdet_num!H70)</f>
        <v>496.33875934438311</v>
      </c>
      <c r="I71" s="165">
        <f>IF(RES_hhdet_emi!I71=0,0,RES_hhdet_emi!I71*1000000/RES_hhdet_num!I70)</f>
        <v>490.97748041263486</v>
      </c>
      <c r="J71" s="165">
        <f>IF(RES_hhdet_emi!J71=0,0,RES_hhdet_emi!J71*1000000/RES_hhdet_num!J70)</f>
        <v>489.59382059799674</v>
      </c>
      <c r="K71" s="165">
        <f>IF(RES_hhdet_emi!K71=0,0,RES_hhdet_emi!K71*1000000/RES_hhdet_num!K70)</f>
        <v>486.07451692863611</v>
      </c>
      <c r="L71" s="165">
        <f>IF(RES_hhdet_emi!L71=0,0,RES_hhdet_emi!L71*1000000/RES_hhdet_num!L70)</f>
        <v>488.26770427209755</v>
      </c>
      <c r="M71" s="165">
        <f>IF(RES_hhdet_emi!M71=0,0,RES_hhdet_emi!M71*1000000/RES_hhdet_num!M70)</f>
        <v>479.21349728926498</v>
      </c>
      <c r="N71" s="165">
        <f>IF(RES_hhdet_emi!N71=0,0,RES_hhdet_emi!N71*1000000/RES_hhdet_num!N70)</f>
        <v>482.28953663095928</v>
      </c>
      <c r="O71" s="165">
        <f>IF(RES_hhdet_emi!O71=0,0,RES_hhdet_emi!O71*1000000/RES_hhdet_num!O70)</f>
        <v>482.46688725728029</v>
      </c>
      <c r="P71" s="165">
        <f>IF(RES_hhdet_emi!P71=0,0,RES_hhdet_emi!P71*1000000/RES_hhdet_num!P70)</f>
        <v>480.548009688403</v>
      </c>
      <c r="Q71" s="165">
        <f>IF(RES_hhdet_emi!Q71=0,0,RES_hhdet_emi!Q71*1000000/RES_hhdet_num!Q70)</f>
        <v>475.55110366653224</v>
      </c>
    </row>
    <row r="72" spans="1:17" ht="12" customHeight="1" x14ac:dyDescent="0.25">
      <c r="A72" s="147" t="s">
        <v>59</v>
      </c>
      <c r="B72" s="164">
        <f>IF(RES_hhdet_emi!B72=0,0,RES_hhdet_emi!B72*1000000/RES_hhdet_num!B70)</f>
        <v>0</v>
      </c>
      <c r="C72" s="164">
        <f>IF(RES_hhdet_emi!C72=0,0,RES_hhdet_emi!C72*1000000/RES_hhdet_num!C70)</f>
        <v>0</v>
      </c>
      <c r="D72" s="164">
        <f>IF(RES_hhdet_emi!D72=0,0,RES_hhdet_emi!D72*1000000/RES_hhdet_num!D70)</f>
        <v>0</v>
      </c>
      <c r="E72" s="164">
        <f>IF(RES_hhdet_emi!E72=0,0,RES_hhdet_emi!E72*1000000/RES_hhdet_num!E70)</f>
        <v>0</v>
      </c>
      <c r="F72" s="164">
        <f>IF(RES_hhdet_emi!F72=0,0,RES_hhdet_emi!F72*1000000/RES_hhdet_num!F70)</f>
        <v>0</v>
      </c>
      <c r="G72" s="164">
        <f>IF(RES_hhdet_emi!G72=0,0,RES_hhdet_emi!G72*1000000/RES_hhdet_num!G70)</f>
        <v>0</v>
      </c>
      <c r="H72" s="164">
        <f>IF(RES_hhdet_emi!H72=0,0,RES_hhdet_emi!H72*1000000/RES_hhdet_num!H70)</f>
        <v>0</v>
      </c>
      <c r="I72" s="164">
        <f>IF(RES_hhdet_emi!I72=0,0,RES_hhdet_emi!I72*1000000/RES_hhdet_num!I70)</f>
        <v>0</v>
      </c>
      <c r="J72" s="164">
        <f>IF(RES_hhdet_emi!J72=0,0,RES_hhdet_emi!J72*1000000/RES_hhdet_num!J70)</f>
        <v>0</v>
      </c>
      <c r="K72" s="164">
        <f>IF(RES_hhdet_emi!K72=0,0,RES_hhdet_emi!K72*1000000/RES_hhdet_num!K70)</f>
        <v>0</v>
      </c>
      <c r="L72" s="164">
        <f>IF(RES_hhdet_emi!L72=0,0,RES_hhdet_emi!L72*1000000/RES_hhdet_num!L70)</f>
        <v>0</v>
      </c>
      <c r="M72" s="164">
        <f>IF(RES_hhdet_emi!M72=0,0,RES_hhdet_emi!M72*1000000/RES_hhdet_num!M70)</f>
        <v>0</v>
      </c>
      <c r="N72" s="164">
        <f>IF(RES_hhdet_emi!N72=0,0,RES_hhdet_emi!N72*1000000/RES_hhdet_num!N70)</f>
        <v>0</v>
      </c>
      <c r="O72" s="164">
        <f>IF(RES_hhdet_emi!O72=0,0,RES_hhdet_emi!O72*1000000/RES_hhdet_num!O70)</f>
        <v>0</v>
      </c>
      <c r="P72" s="164">
        <f>IF(RES_hhdet_emi!P72=0,0,RES_hhdet_emi!P72*1000000/RES_hhdet_num!P70)</f>
        <v>0</v>
      </c>
      <c r="Q72" s="164">
        <f>IF(RES_hhdet_emi!Q72=0,0,RES_hhdet_emi!Q72*1000000/RES_hhdet_num!Q70)</f>
        <v>0</v>
      </c>
    </row>
    <row r="73" spans="1:17" ht="12" customHeight="1" x14ac:dyDescent="0.25">
      <c r="A73" s="163" t="s">
        <v>142</v>
      </c>
      <c r="B73" s="162">
        <f>IF(RES_hhdet_emi!B73=0,0,RES_hhdet_emi!B73*1000000/RES_hhdet_num!B73)</f>
        <v>0</v>
      </c>
      <c r="C73" s="162">
        <f>IF(RES_hhdet_emi!C73=0,0,RES_hhdet_emi!C73*1000000/RES_hhdet_num!C73)</f>
        <v>0</v>
      </c>
      <c r="D73" s="162">
        <f>IF(RES_hhdet_emi!D73=0,0,RES_hhdet_emi!D73*1000000/RES_hhdet_num!D73)</f>
        <v>0</v>
      </c>
      <c r="E73" s="162">
        <f>IF(RES_hhdet_emi!E73=0,0,RES_hhdet_emi!E73*1000000/RES_hhdet_num!E73)</f>
        <v>0</v>
      </c>
      <c r="F73" s="162">
        <f>IF(RES_hhdet_emi!F73=0,0,RES_hhdet_emi!F73*1000000/RES_hhdet_num!F73)</f>
        <v>0</v>
      </c>
      <c r="G73" s="162">
        <f>IF(RES_hhdet_emi!G73=0,0,RES_hhdet_emi!G73*1000000/RES_hhdet_num!G73)</f>
        <v>0</v>
      </c>
      <c r="H73" s="162">
        <f>IF(RES_hhdet_emi!H73=0,0,RES_hhdet_emi!H73*1000000/RES_hhdet_num!H73)</f>
        <v>0</v>
      </c>
      <c r="I73" s="162">
        <f>IF(RES_hhdet_emi!I73=0,0,RES_hhdet_emi!I73*1000000/RES_hhdet_num!I73)</f>
        <v>0</v>
      </c>
      <c r="J73" s="162">
        <f>IF(RES_hhdet_emi!J73=0,0,RES_hhdet_emi!J73*1000000/RES_hhdet_num!J73)</f>
        <v>0</v>
      </c>
      <c r="K73" s="162">
        <f>IF(RES_hhdet_emi!K73=0,0,RES_hhdet_emi!K73*1000000/RES_hhdet_num!K73)</f>
        <v>0</v>
      </c>
      <c r="L73" s="162">
        <f>IF(RES_hhdet_emi!L73=0,0,RES_hhdet_emi!L73*1000000/RES_hhdet_num!L73)</f>
        <v>0</v>
      </c>
      <c r="M73" s="162">
        <f>IF(RES_hhdet_emi!M73=0,0,RES_hhdet_emi!M73*1000000/RES_hhdet_num!M73)</f>
        <v>0</v>
      </c>
      <c r="N73" s="162">
        <f>IF(RES_hhdet_emi!N73=0,0,RES_hhdet_emi!N73*1000000/RES_hhdet_num!N73)</f>
        <v>0</v>
      </c>
      <c r="O73" s="162">
        <f>IF(RES_hhdet_emi!O73=0,0,RES_hhdet_emi!O73*1000000/RES_hhdet_num!O73)</f>
        <v>0</v>
      </c>
      <c r="P73" s="162">
        <f>IF(RES_hhdet_emi!P73=0,0,RES_hhdet_emi!P73*1000000/RES_hhdet_num!P73)</f>
        <v>0</v>
      </c>
      <c r="Q73" s="162">
        <f>IF(RES_hhdet_emi!Q73=0,0,RES_hhdet_emi!Q73*1000000/RES_hhdet_num!Q73)</f>
        <v>0</v>
      </c>
    </row>
    <row r="74" spans="1:17" ht="12" customHeight="1" x14ac:dyDescent="0.25">
      <c r="A74" s="161" t="s">
        <v>141</v>
      </c>
      <c r="B74" s="160">
        <f>IF(RES_hhdet_emi!B74=0,0,RES_hhdet_emi!B74*1000000/RES_hhdet_num!B74)</f>
        <v>0</v>
      </c>
      <c r="C74" s="160">
        <f>IF(RES_hhdet_emi!C74=0,0,RES_hhdet_emi!C74*1000000/RES_hhdet_num!C74)</f>
        <v>0</v>
      </c>
      <c r="D74" s="160">
        <f>IF(RES_hhdet_emi!D74=0,0,RES_hhdet_emi!D74*1000000/RES_hhdet_num!D74)</f>
        <v>0</v>
      </c>
      <c r="E74" s="160">
        <f>IF(RES_hhdet_emi!E74=0,0,RES_hhdet_emi!E74*1000000/RES_hhdet_num!E74)</f>
        <v>0</v>
      </c>
      <c r="F74" s="160">
        <f>IF(RES_hhdet_emi!F74=0,0,RES_hhdet_emi!F74*1000000/RES_hhdet_num!F74)</f>
        <v>0</v>
      </c>
      <c r="G74" s="160">
        <f>IF(RES_hhdet_emi!G74=0,0,RES_hhdet_emi!G74*1000000/RES_hhdet_num!G74)</f>
        <v>0</v>
      </c>
      <c r="H74" s="160">
        <f>IF(RES_hhdet_emi!H74=0,0,RES_hhdet_emi!H74*1000000/RES_hhdet_num!H74)</f>
        <v>0</v>
      </c>
      <c r="I74" s="160">
        <f>IF(RES_hhdet_emi!I74=0,0,RES_hhdet_emi!I74*1000000/RES_hhdet_num!I74)</f>
        <v>0</v>
      </c>
      <c r="J74" s="160">
        <f>IF(RES_hhdet_emi!J74=0,0,RES_hhdet_emi!J74*1000000/RES_hhdet_num!J74)</f>
        <v>0</v>
      </c>
      <c r="K74" s="160">
        <f>IF(RES_hhdet_emi!K74=0,0,RES_hhdet_emi!K74*1000000/RES_hhdet_num!K74)</f>
        <v>0</v>
      </c>
      <c r="L74" s="160">
        <f>IF(RES_hhdet_emi!L74=0,0,RES_hhdet_emi!L74*1000000/RES_hhdet_num!L74)</f>
        <v>0</v>
      </c>
      <c r="M74" s="160">
        <f>IF(RES_hhdet_emi!M74=0,0,RES_hhdet_emi!M74*1000000/RES_hhdet_num!M74)</f>
        <v>0</v>
      </c>
      <c r="N74" s="160">
        <f>IF(RES_hhdet_emi!N74=0,0,RES_hhdet_emi!N74*1000000/RES_hhdet_num!N74)</f>
        <v>0</v>
      </c>
      <c r="O74" s="160">
        <f>IF(RES_hhdet_emi!O74=0,0,RES_hhdet_emi!O74*1000000/RES_hhdet_num!O74)</f>
        <v>0</v>
      </c>
      <c r="P74" s="160">
        <f>IF(RES_hhdet_emi!P74=0,0,RES_hhdet_emi!P74*1000000/RES_hhdet_num!P74)</f>
        <v>0</v>
      </c>
      <c r="Q74" s="160">
        <f>IF(RES_hhdet_emi!Q74=0,0,RES_hhdet_emi!Q74*1000000/RES_hhdet_num!Q74)</f>
        <v>0</v>
      </c>
    </row>
    <row r="75" spans="1:17" ht="12" customHeight="1" x14ac:dyDescent="0.25">
      <c r="A75" s="148" t="s">
        <v>60</v>
      </c>
      <c r="B75" s="156">
        <f>IF(RES_hhdet_emi!B75=0,0,RES_hhdet_emi!B75*1000000/RES_hhdet_num!B74)</f>
        <v>0</v>
      </c>
      <c r="C75" s="156">
        <f>IF(RES_hhdet_emi!C75=0,0,RES_hhdet_emi!C75*1000000/RES_hhdet_num!C74)</f>
        <v>0</v>
      </c>
      <c r="D75" s="156">
        <f>IF(RES_hhdet_emi!D75=0,0,RES_hhdet_emi!D75*1000000/RES_hhdet_num!D74)</f>
        <v>0</v>
      </c>
      <c r="E75" s="156">
        <f>IF(RES_hhdet_emi!E75=0,0,RES_hhdet_emi!E75*1000000/RES_hhdet_num!E74)</f>
        <v>0</v>
      </c>
      <c r="F75" s="156">
        <f>IF(RES_hhdet_emi!F75=0,0,RES_hhdet_emi!F75*1000000/RES_hhdet_num!F74)</f>
        <v>0</v>
      </c>
      <c r="G75" s="156">
        <f>IF(RES_hhdet_emi!G75=0,0,RES_hhdet_emi!G75*1000000/RES_hhdet_num!G74)</f>
        <v>0</v>
      </c>
      <c r="H75" s="156">
        <f>IF(RES_hhdet_emi!H75=0,0,RES_hhdet_emi!H75*1000000/RES_hhdet_num!H74)</f>
        <v>0</v>
      </c>
      <c r="I75" s="156">
        <f>IF(RES_hhdet_emi!I75=0,0,RES_hhdet_emi!I75*1000000/RES_hhdet_num!I74)</f>
        <v>0</v>
      </c>
      <c r="J75" s="156">
        <f>IF(RES_hhdet_emi!J75=0,0,RES_hhdet_emi!J75*1000000/RES_hhdet_num!J74)</f>
        <v>0</v>
      </c>
      <c r="K75" s="156">
        <f>IF(RES_hhdet_emi!K75=0,0,RES_hhdet_emi!K75*1000000/RES_hhdet_num!K74)</f>
        <v>0</v>
      </c>
      <c r="L75" s="156">
        <f>IF(RES_hhdet_emi!L75=0,0,RES_hhdet_emi!L75*1000000/RES_hhdet_num!L74)</f>
        <v>0</v>
      </c>
      <c r="M75" s="156">
        <f>IF(RES_hhdet_emi!M75=0,0,RES_hhdet_emi!M75*1000000/RES_hhdet_num!M74)</f>
        <v>0</v>
      </c>
      <c r="N75" s="156">
        <f>IF(RES_hhdet_emi!N75=0,0,RES_hhdet_emi!N75*1000000/RES_hhdet_num!N74)</f>
        <v>0</v>
      </c>
      <c r="O75" s="156">
        <f>IF(RES_hhdet_emi!O75=0,0,RES_hhdet_emi!O75*1000000/RES_hhdet_num!O74)</f>
        <v>0</v>
      </c>
      <c r="P75" s="156">
        <f>IF(RES_hhdet_emi!P75=0,0,RES_hhdet_emi!P75*1000000/RES_hhdet_num!P74)</f>
        <v>0</v>
      </c>
      <c r="Q75" s="156">
        <f>IF(RES_hhdet_emi!Q75=0,0,RES_hhdet_emi!Q75*1000000/RES_hhdet_num!Q74)</f>
        <v>0</v>
      </c>
    </row>
    <row r="76" spans="1:17" ht="12" customHeight="1" x14ac:dyDescent="0.25">
      <c r="A76" s="148" t="s">
        <v>59</v>
      </c>
      <c r="B76" s="156">
        <f>IF(RES_hhdet_emi!B76=0,0,RES_hhdet_emi!B76*1000000/RES_hhdet_num!B74)</f>
        <v>0</v>
      </c>
      <c r="C76" s="156">
        <f>IF(RES_hhdet_emi!C76=0,0,RES_hhdet_emi!C76*1000000/RES_hhdet_num!C74)</f>
        <v>0</v>
      </c>
      <c r="D76" s="156">
        <f>IF(RES_hhdet_emi!D76=0,0,RES_hhdet_emi!D76*1000000/RES_hhdet_num!D74)</f>
        <v>0</v>
      </c>
      <c r="E76" s="156">
        <f>IF(RES_hhdet_emi!E76=0,0,RES_hhdet_emi!E76*1000000/RES_hhdet_num!E74)</f>
        <v>0</v>
      </c>
      <c r="F76" s="156">
        <f>IF(RES_hhdet_emi!F76=0,0,RES_hhdet_emi!F76*1000000/RES_hhdet_num!F74)</f>
        <v>0</v>
      </c>
      <c r="G76" s="156">
        <f>IF(RES_hhdet_emi!G76=0,0,RES_hhdet_emi!G76*1000000/RES_hhdet_num!G74)</f>
        <v>0</v>
      </c>
      <c r="H76" s="156">
        <f>IF(RES_hhdet_emi!H76=0,0,RES_hhdet_emi!H76*1000000/RES_hhdet_num!H74)</f>
        <v>0</v>
      </c>
      <c r="I76" s="156">
        <f>IF(RES_hhdet_emi!I76=0,0,RES_hhdet_emi!I76*1000000/RES_hhdet_num!I74)</f>
        <v>0</v>
      </c>
      <c r="J76" s="156">
        <f>IF(RES_hhdet_emi!J76=0,0,RES_hhdet_emi!J76*1000000/RES_hhdet_num!J74)</f>
        <v>0</v>
      </c>
      <c r="K76" s="156">
        <f>IF(RES_hhdet_emi!K76=0,0,RES_hhdet_emi!K76*1000000/RES_hhdet_num!K74)</f>
        <v>0</v>
      </c>
      <c r="L76" s="156">
        <f>IF(RES_hhdet_emi!L76=0,0,RES_hhdet_emi!L76*1000000/RES_hhdet_num!L74)</f>
        <v>0</v>
      </c>
      <c r="M76" s="156">
        <f>IF(RES_hhdet_emi!M76=0,0,RES_hhdet_emi!M76*1000000/RES_hhdet_num!M74)</f>
        <v>0</v>
      </c>
      <c r="N76" s="156">
        <f>IF(RES_hhdet_emi!N76=0,0,RES_hhdet_emi!N76*1000000/RES_hhdet_num!N74)</f>
        <v>0</v>
      </c>
      <c r="O76" s="156">
        <f>IF(RES_hhdet_emi!O76=0,0,RES_hhdet_emi!O76*1000000/RES_hhdet_num!O74)</f>
        <v>0</v>
      </c>
      <c r="P76" s="156">
        <f>IF(RES_hhdet_emi!P76=0,0,RES_hhdet_emi!P76*1000000/RES_hhdet_num!P74)</f>
        <v>0</v>
      </c>
      <c r="Q76" s="156">
        <f>IF(RES_hhdet_emi!Q76=0,0,RES_hhdet_emi!Q76*1000000/RES_hhdet_num!Q74)</f>
        <v>0</v>
      </c>
    </row>
    <row r="77" spans="1:17" ht="12" customHeight="1" x14ac:dyDescent="0.25">
      <c r="A77" s="158" t="s">
        <v>62</v>
      </c>
      <c r="B77" s="157">
        <f>IF(RES_hhdet_emi!B77=0,0,RES_hhdet_emi!B77*1000000/RES_hhdet_num!B$62)</f>
        <v>220.43906500733831</v>
      </c>
      <c r="C77" s="157">
        <f>IF(RES_hhdet_emi!C77=0,0,RES_hhdet_emi!C77*1000000/RES_hhdet_num!C$62)</f>
        <v>221.96282209590953</v>
      </c>
      <c r="D77" s="157">
        <f>IF(RES_hhdet_emi!D77=0,0,RES_hhdet_emi!D77*1000000/RES_hhdet_num!D$62)</f>
        <v>225.28768446744334</v>
      </c>
      <c r="E77" s="157">
        <f>IF(RES_hhdet_emi!E77=0,0,RES_hhdet_emi!E77*1000000/RES_hhdet_num!E$62)</f>
        <v>226.41761387867953</v>
      </c>
      <c r="F77" s="157">
        <f>IF(RES_hhdet_emi!F77=0,0,RES_hhdet_emi!F77*1000000/RES_hhdet_num!F$62)</f>
        <v>227.26100234721645</v>
      </c>
      <c r="G77" s="157">
        <f>IF(RES_hhdet_emi!G77=0,0,RES_hhdet_emi!G77*1000000/RES_hhdet_num!G$62)</f>
        <v>227.98464578938453</v>
      </c>
      <c r="H77" s="157">
        <f>IF(RES_hhdet_emi!H77=0,0,RES_hhdet_emi!H77*1000000/RES_hhdet_num!H$62)</f>
        <v>227.75451989613092</v>
      </c>
      <c r="I77" s="157">
        <f>IF(RES_hhdet_emi!I77=0,0,RES_hhdet_emi!I77*1000000/RES_hhdet_num!I$62)</f>
        <v>230.7309754601979</v>
      </c>
      <c r="J77" s="157">
        <f>IF(RES_hhdet_emi!J77=0,0,RES_hhdet_emi!J77*1000000/RES_hhdet_num!J$62)</f>
        <v>233.87790770241909</v>
      </c>
      <c r="K77" s="157">
        <f>IF(RES_hhdet_emi!K77=0,0,RES_hhdet_emi!K77*1000000/RES_hhdet_num!K$62)</f>
        <v>229.8887617777697</v>
      </c>
      <c r="L77" s="157">
        <f>IF(RES_hhdet_emi!L77=0,0,RES_hhdet_emi!L77*1000000/RES_hhdet_num!L$62)</f>
        <v>236.00170261246959</v>
      </c>
      <c r="M77" s="157">
        <f>IF(RES_hhdet_emi!M77=0,0,RES_hhdet_emi!M77*1000000/RES_hhdet_num!M$62)</f>
        <v>231.14291538621436</v>
      </c>
      <c r="N77" s="157">
        <f>IF(RES_hhdet_emi!N77=0,0,RES_hhdet_emi!N77*1000000/RES_hhdet_num!N$62)</f>
        <v>235.09945125287337</v>
      </c>
      <c r="O77" s="157">
        <f>IF(RES_hhdet_emi!O77=0,0,RES_hhdet_emi!O77*1000000/RES_hhdet_num!O$62)</f>
        <v>237.21419530609424</v>
      </c>
      <c r="P77" s="157">
        <f>IF(RES_hhdet_emi!P77=0,0,RES_hhdet_emi!P77*1000000/RES_hhdet_num!P$62)</f>
        <v>239.95404406751376</v>
      </c>
      <c r="Q77" s="157">
        <f>IF(RES_hhdet_emi!Q77=0,0,RES_hhdet_emi!Q77*1000000/RES_hhdet_num!Q$62)</f>
        <v>242.86753344450301</v>
      </c>
    </row>
    <row r="78" spans="1:17" ht="12" customHeight="1" x14ac:dyDescent="0.25">
      <c r="A78" s="23" t="s">
        <v>109</v>
      </c>
      <c r="B78" s="156">
        <f>IF(RES_hhdet_emi!B78=0,0,RES_hhdet_emi!B78*1000000/RES_hhdet_num!B78)</f>
        <v>269.87253442281053</v>
      </c>
      <c r="C78" s="156">
        <f>IF(RES_hhdet_emi!C78=0,0,RES_hhdet_emi!C78*1000000/RES_hhdet_num!C78)</f>
        <v>263.81456837226455</v>
      </c>
      <c r="D78" s="156">
        <f>IF(RES_hhdet_emi!D78=0,0,RES_hhdet_emi!D78*1000000/RES_hhdet_num!D78)</f>
        <v>269.94502009906023</v>
      </c>
      <c r="E78" s="156">
        <f>IF(RES_hhdet_emi!E78=0,0,RES_hhdet_emi!E78*1000000/RES_hhdet_num!E78)</f>
        <v>270.03417528954469</v>
      </c>
      <c r="F78" s="156">
        <f>IF(RES_hhdet_emi!F78=0,0,RES_hhdet_emi!F78*1000000/RES_hhdet_num!F78)</f>
        <v>265.7548761459413</v>
      </c>
      <c r="G78" s="156">
        <f>IF(RES_hhdet_emi!G78=0,0,RES_hhdet_emi!G78*1000000/RES_hhdet_num!G78)</f>
        <v>262.36973626038633</v>
      </c>
      <c r="H78" s="156">
        <f>IF(RES_hhdet_emi!H78=0,0,RES_hhdet_emi!H78*1000000/RES_hhdet_num!H78)</f>
        <v>253.36276570235202</v>
      </c>
      <c r="I78" s="156">
        <f>IF(RES_hhdet_emi!I78=0,0,RES_hhdet_emi!I78*1000000/RES_hhdet_num!I78)</f>
        <v>261.33659931304584</v>
      </c>
      <c r="J78" s="156">
        <f>IF(RES_hhdet_emi!J78=0,0,RES_hhdet_emi!J78*1000000/RES_hhdet_num!J78)</f>
        <v>268.11428841253257</v>
      </c>
      <c r="K78" s="156">
        <f>IF(RES_hhdet_emi!K78=0,0,RES_hhdet_emi!K78*1000000/RES_hhdet_num!K78)</f>
        <v>263.66550494063495</v>
      </c>
      <c r="L78" s="156">
        <f>IF(RES_hhdet_emi!L78=0,0,RES_hhdet_emi!L78*1000000/RES_hhdet_num!L78)</f>
        <v>264.5144593655146</v>
      </c>
      <c r="M78" s="156">
        <f>IF(RES_hhdet_emi!M78=0,0,RES_hhdet_emi!M78*1000000/RES_hhdet_num!M78)</f>
        <v>259.32242542419669</v>
      </c>
      <c r="N78" s="156">
        <f>IF(RES_hhdet_emi!N78=0,0,RES_hhdet_emi!N78*1000000/RES_hhdet_num!N78)</f>
        <v>268.28885359135376</v>
      </c>
      <c r="O78" s="156">
        <f>IF(RES_hhdet_emi!O78=0,0,RES_hhdet_emi!O78*1000000/RES_hhdet_num!O78)</f>
        <v>262.34890357599397</v>
      </c>
      <c r="P78" s="156">
        <f>IF(RES_hhdet_emi!P78=0,0,RES_hhdet_emi!P78*1000000/RES_hhdet_num!P78)</f>
        <v>269.45391184467354</v>
      </c>
      <c r="Q78" s="156">
        <f>IF(RES_hhdet_emi!Q78=0,0,RES_hhdet_emi!Q78*1000000/RES_hhdet_num!Q78)</f>
        <v>270.31017163049961</v>
      </c>
    </row>
    <row r="79" spans="1:17" ht="12" customHeight="1" x14ac:dyDescent="0.25">
      <c r="A79" s="29" t="s">
        <v>140</v>
      </c>
      <c r="B79" s="57">
        <f>IF(RES_hhdet_emi!B79=0,0,RES_hhdet_emi!B79*1000000/RES_hhdet_num!B79)</f>
        <v>0</v>
      </c>
      <c r="C79" s="57">
        <f>IF(RES_hhdet_emi!C79=0,0,RES_hhdet_emi!C79*1000000/RES_hhdet_num!C79)</f>
        <v>0</v>
      </c>
      <c r="D79" s="57">
        <f>IF(RES_hhdet_emi!D79=0,0,RES_hhdet_emi!D79*1000000/RES_hhdet_num!D79)</f>
        <v>0</v>
      </c>
      <c r="E79" s="57">
        <f>IF(RES_hhdet_emi!E79=0,0,RES_hhdet_emi!E79*1000000/RES_hhdet_num!E79)</f>
        <v>0</v>
      </c>
      <c r="F79" s="57">
        <f>IF(RES_hhdet_emi!F79=0,0,RES_hhdet_emi!F79*1000000/RES_hhdet_num!F79)</f>
        <v>0</v>
      </c>
      <c r="G79" s="57">
        <f>IF(RES_hhdet_emi!G79=0,0,RES_hhdet_emi!G79*1000000/RES_hhdet_num!G79)</f>
        <v>0</v>
      </c>
      <c r="H79" s="57">
        <f>IF(RES_hhdet_emi!H79=0,0,RES_hhdet_emi!H79*1000000/RES_hhdet_num!H79)</f>
        <v>0</v>
      </c>
      <c r="I79" s="57">
        <f>IF(RES_hhdet_emi!I79=0,0,RES_hhdet_emi!I79*1000000/RES_hhdet_num!I79)</f>
        <v>0</v>
      </c>
      <c r="J79" s="57">
        <f>IF(RES_hhdet_emi!J79=0,0,RES_hhdet_emi!J79*1000000/RES_hhdet_num!J79)</f>
        <v>0</v>
      </c>
      <c r="K79" s="57">
        <f>IF(RES_hhdet_emi!K79=0,0,RES_hhdet_emi!K79*1000000/RES_hhdet_num!K79)</f>
        <v>0</v>
      </c>
      <c r="L79" s="57">
        <f>IF(RES_hhdet_emi!L79=0,0,RES_hhdet_emi!L79*1000000/RES_hhdet_num!L79)</f>
        <v>0</v>
      </c>
      <c r="M79" s="57">
        <f>IF(RES_hhdet_emi!M79=0,0,RES_hhdet_emi!M79*1000000/RES_hhdet_num!M79)</f>
        <v>0</v>
      </c>
      <c r="N79" s="57">
        <f>IF(RES_hhdet_emi!N79=0,0,RES_hhdet_emi!N79*1000000/RES_hhdet_num!N79)</f>
        <v>0</v>
      </c>
      <c r="O79" s="57">
        <f>IF(RES_hhdet_emi!O79=0,0,RES_hhdet_emi!O79*1000000/RES_hhdet_num!O79)</f>
        <v>0</v>
      </c>
      <c r="P79" s="57">
        <f>IF(RES_hhdet_emi!P79=0,0,RES_hhdet_emi!P79*1000000/RES_hhdet_num!P79)</f>
        <v>0</v>
      </c>
      <c r="Q79" s="57">
        <f>IF(RES_hhdet_emi!Q79=0,0,RES_hhdet_emi!Q79*1000000/RES_hhdet_num!Q79)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>
        <f>SUM(B82,B85,B87,B100)</f>
        <v>246.74254121596022</v>
      </c>
      <c r="C81" s="168">
        <f t="shared" ref="C81:Q81" si="12">SUM(C82,C85,C87,C100)</f>
        <v>321.28853797742369</v>
      </c>
      <c r="D81" s="168">
        <f t="shared" si="12"/>
        <v>281.76413185231053</v>
      </c>
      <c r="E81" s="168">
        <f t="shared" si="12"/>
        <v>338.10178695651604</v>
      </c>
      <c r="F81" s="168">
        <f t="shared" si="12"/>
        <v>376.07817367640109</v>
      </c>
      <c r="G81" s="168">
        <f t="shared" si="12"/>
        <v>352.49837652490407</v>
      </c>
      <c r="H81" s="168">
        <f t="shared" si="12"/>
        <v>371.83552454917657</v>
      </c>
      <c r="I81" s="168">
        <f t="shared" si="12"/>
        <v>246.56937338405342</v>
      </c>
      <c r="J81" s="168">
        <f t="shared" si="12"/>
        <v>236.42740462066934</v>
      </c>
      <c r="K81" s="168">
        <f t="shared" si="12"/>
        <v>110.49860500998142</v>
      </c>
      <c r="L81" s="168">
        <f t="shared" si="12"/>
        <v>93.855437130218803</v>
      </c>
      <c r="M81" s="168">
        <f t="shared" si="12"/>
        <v>28.254137598375998</v>
      </c>
      <c r="N81" s="168">
        <f t="shared" si="12"/>
        <v>12.4678472283322</v>
      </c>
      <c r="O81" s="168">
        <f t="shared" si="12"/>
        <v>307.70504212600042</v>
      </c>
      <c r="P81" s="168">
        <f t="shared" si="12"/>
        <v>266.76082678506305</v>
      </c>
      <c r="Q81" s="168">
        <f t="shared" si="12"/>
        <v>195.1426869344449</v>
      </c>
    </row>
    <row r="82" spans="1:17" ht="12.95" customHeight="1" x14ac:dyDescent="0.25">
      <c r="A82" s="158" t="s">
        <v>65</v>
      </c>
      <c r="B82" s="157">
        <f t="shared" ref="B82:Q82" si="13">SUM(B83:B84)</f>
        <v>0</v>
      </c>
      <c r="C82" s="157">
        <f t="shared" si="13"/>
        <v>0</v>
      </c>
      <c r="D82" s="157">
        <f t="shared" si="13"/>
        <v>0</v>
      </c>
      <c r="E82" s="157">
        <f t="shared" si="13"/>
        <v>0</v>
      </c>
      <c r="F82" s="157">
        <f t="shared" si="13"/>
        <v>0</v>
      </c>
      <c r="G82" s="157">
        <f t="shared" si="13"/>
        <v>0</v>
      </c>
      <c r="H82" s="157">
        <f t="shared" si="13"/>
        <v>0</v>
      </c>
      <c r="I82" s="157">
        <f t="shared" si="13"/>
        <v>0</v>
      </c>
      <c r="J82" s="157">
        <f t="shared" si="13"/>
        <v>0</v>
      </c>
      <c r="K82" s="157">
        <f t="shared" si="13"/>
        <v>0</v>
      </c>
      <c r="L82" s="157">
        <f t="shared" si="13"/>
        <v>0</v>
      </c>
      <c r="M82" s="157">
        <f t="shared" si="13"/>
        <v>0</v>
      </c>
      <c r="N82" s="157">
        <f t="shared" si="13"/>
        <v>0</v>
      </c>
      <c r="O82" s="157">
        <f t="shared" si="13"/>
        <v>0</v>
      </c>
      <c r="P82" s="157">
        <f t="shared" si="13"/>
        <v>0</v>
      </c>
      <c r="Q82" s="157">
        <f t="shared" si="13"/>
        <v>0</v>
      </c>
    </row>
    <row r="83" spans="1:17" ht="12" customHeight="1" x14ac:dyDescent="0.25">
      <c r="A83" s="23" t="s">
        <v>157</v>
      </c>
      <c r="B83" s="156">
        <f>IF(RES_hhdet_emi!B83=0,0,RES_hhdet_emi!B83*1000000/RES_hhdet_num!B$81)</f>
        <v>0</v>
      </c>
      <c r="C83" s="156">
        <f>IF(RES_hhdet_emi!C83=0,0,RES_hhdet_emi!C83*1000000/RES_hhdet_num!C$81)</f>
        <v>0</v>
      </c>
      <c r="D83" s="156">
        <f>IF(RES_hhdet_emi!D83=0,0,RES_hhdet_emi!D83*1000000/RES_hhdet_num!D$81)</f>
        <v>0</v>
      </c>
      <c r="E83" s="156">
        <f>IF(RES_hhdet_emi!E83=0,0,RES_hhdet_emi!E83*1000000/RES_hhdet_num!E$81)</f>
        <v>0</v>
      </c>
      <c r="F83" s="156">
        <f>IF(RES_hhdet_emi!F83=0,0,RES_hhdet_emi!F83*1000000/RES_hhdet_num!F$81)</f>
        <v>0</v>
      </c>
      <c r="G83" s="156">
        <f>IF(RES_hhdet_emi!G83=0,0,RES_hhdet_emi!G83*1000000/RES_hhdet_num!G$81)</f>
        <v>0</v>
      </c>
      <c r="H83" s="156">
        <f>IF(RES_hhdet_emi!H83=0,0,RES_hhdet_emi!H83*1000000/RES_hhdet_num!H$81)</f>
        <v>0</v>
      </c>
      <c r="I83" s="156">
        <f>IF(RES_hhdet_emi!I83=0,0,RES_hhdet_emi!I83*1000000/RES_hhdet_num!I$81)</f>
        <v>0</v>
      </c>
      <c r="J83" s="156">
        <f>IF(RES_hhdet_emi!J83=0,0,RES_hhdet_emi!J83*1000000/RES_hhdet_num!J$81)</f>
        <v>0</v>
      </c>
      <c r="K83" s="156">
        <f>IF(RES_hhdet_emi!K83=0,0,RES_hhdet_emi!K83*1000000/RES_hhdet_num!K$81)</f>
        <v>0</v>
      </c>
      <c r="L83" s="156">
        <f>IF(RES_hhdet_emi!L83=0,0,RES_hhdet_emi!L83*1000000/RES_hhdet_num!L$81)</f>
        <v>0</v>
      </c>
      <c r="M83" s="156">
        <f>IF(RES_hhdet_emi!M83=0,0,RES_hhdet_emi!M83*1000000/RES_hhdet_num!M$81)</f>
        <v>0</v>
      </c>
      <c r="N83" s="156">
        <f>IF(RES_hhdet_emi!N83=0,0,RES_hhdet_emi!N83*1000000/RES_hhdet_num!N$81)</f>
        <v>0</v>
      </c>
      <c r="O83" s="156">
        <f>IF(RES_hhdet_emi!O83=0,0,RES_hhdet_emi!O83*1000000/RES_hhdet_num!O$81)</f>
        <v>0</v>
      </c>
      <c r="P83" s="156">
        <f>IF(RES_hhdet_emi!P83=0,0,RES_hhdet_emi!P83*1000000/RES_hhdet_num!P$81)</f>
        <v>0</v>
      </c>
      <c r="Q83" s="156">
        <f>IF(RES_hhdet_emi!Q83=0,0,RES_hhdet_emi!Q83*1000000/RES_hhdet_num!Q$81)</f>
        <v>0</v>
      </c>
    </row>
    <row r="84" spans="1:17" ht="12" customHeight="1" x14ac:dyDescent="0.25">
      <c r="A84" s="23" t="s">
        <v>60</v>
      </c>
      <c r="B84" s="156">
        <f>IF(RES_hhdet_emi!B84=0,0,RES_hhdet_emi!B84*1000000/RES_hhdet_num!B$81)</f>
        <v>0</v>
      </c>
      <c r="C84" s="156">
        <f>IF(RES_hhdet_emi!C84=0,0,RES_hhdet_emi!C84*1000000/RES_hhdet_num!C$81)</f>
        <v>0</v>
      </c>
      <c r="D84" s="156">
        <f>IF(RES_hhdet_emi!D84=0,0,RES_hhdet_emi!D84*1000000/RES_hhdet_num!D$81)</f>
        <v>0</v>
      </c>
      <c r="E84" s="156">
        <f>IF(RES_hhdet_emi!E84=0,0,RES_hhdet_emi!E84*1000000/RES_hhdet_num!E$81)</f>
        <v>0</v>
      </c>
      <c r="F84" s="156">
        <f>IF(RES_hhdet_emi!F84=0,0,RES_hhdet_emi!F84*1000000/RES_hhdet_num!F$81)</f>
        <v>0</v>
      </c>
      <c r="G84" s="156">
        <f>IF(RES_hhdet_emi!G84=0,0,RES_hhdet_emi!G84*1000000/RES_hhdet_num!G$81)</f>
        <v>0</v>
      </c>
      <c r="H84" s="156">
        <f>IF(RES_hhdet_emi!H84=0,0,RES_hhdet_emi!H84*1000000/RES_hhdet_num!H$81)</f>
        <v>0</v>
      </c>
      <c r="I84" s="156">
        <f>IF(RES_hhdet_emi!I84=0,0,RES_hhdet_emi!I84*1000000/RES_hhdet_num!I$81)</f>
        <v>0</v>
      </c>
      <c r="J84" s="156">
        <f>IF(RES_hhdet_emi!J84=0,0,RES_hhdet_emi!J84*1000000/RES_hhdet_num!J$81)</f>
        <v>0</v>
      </c>
      <c r="K84" s="156">
        <f>IF(RES_hhdet_emi!K84=0,0,RES_hhdet_emi!K84*1000000/RES_hhdet_num!K$81)</f>
        <v>0</v>
      </c>
      <c r="L84" s="156">
        <f>IF(RES_hhdet_emi!L84=0,0,RES_hhdet_emi!L84*1000000/RES_hhdet_num!L$81)</f>
        <v>0</v>
      </c>
      <c r="M84" s="156">
        <f>IF(RES_hhdet_emi!M84=0,0,RES_hhdet_emi!M84*1000000/RES_hhdet_num!M$81)</f>
        <v>0</v>
      </c>
      <c r="N84" s="156">
        <f>IF(RES_hhdet_emi!N84=0,0,RES_hhdet_emi!N84*1000000/RES_hhdet_num!N$81)</f>
        <v>0</v>
      </c>
      <c r="O84" s="156">
        <f>IF(RES_hhdet_emi!O84=0,0,RES_hhdet_emi!O84*1000000/RES_hhdet_num!O$81)</f>
        <v>0</v>
      </c>
      <c r="P84" s="156">
        <f>IF(RES_hhdet_emi!P84=0,0,RES_hhdet_emi!P84*1000000/RES_hhdet_num!P$81)</f>
        <v>0</v>
      </c>
      <c r="Q84" s="156">
        <f>IF(RES_hhdet_emi!Q84=0,0,RES_hhdet_emi!Q84*1000000/RES_hhdet_num!Q$81)</f>
        <v>0</v>
      </c>
    </row>
    <row r="85" spans="1:17" ht="12.95" customHeight="1" x14ac:dyDescent="0.25">
      <c r="A85" s="158" t="s">
        <v>112</v>
      </c>
      <c r="B85" s="157">
        <f t="shared" ref="B85:Q85" si="14">B86</f>
        <v>0</v>
      </c>
      <c r="C85" s="157">
        <f t="shared" si="14"/>
        <v>0</v>
      </c>
      <c r="D85" s="157">
        <f t="shared" si="14"/>
        <v>0</v>
      </c>
      <c r="E85" s="157">
        <f t="shared" si="14"/>
        <v>0</v>
      </c>
      <c r="F85" s="157">
        <f t="shared" si="14"/>
        <v>0</v>
      </c>
      <c r="G85" s="157">
        <f t="shared" si="14"/>
        <v>0</v>
      </c>
      <c r="H85" s="157">
        <f t="shared" si="14"/>
        <v>0</v>
      </c>
      <c r="I85" s="157">
        <f t="shared" si="14"/>
        <v>0</v>
      </c>
      <c r="J85" s="157">
        <f t="shared" si="14"/>
        <v>0</v>
      </c>
      <c r="K85" s="157">
        <f t="shared" si="14"/>
        <v>0</v>
      </c>
      <c r="L85" s="157">
        <f t="shared" si="14"/>
        <v>0</v>
      </c>
      <c r="M85" s="157">
        <f t="shared" si="14"/>
        <v>0</v>
      </c>
      <c r="N85" s="157">
        <f t="shared" si="14"/>
        <v>0</v>
      </c>
      <c r="O85" s="157">
        <f t="shared" si="14"/>
        <v>0</v>
      </c>
      <c r="P85" s="157">
        <f t="shared" si="14"/>
        <v>0</v>
      </c>
      <c r="Q85" s="157">
        <f t="shared" si="14"/>
        <v>0</v>
      </c>
    </row>
    <row r="86" spans="1:17" ht="12" customHeight="1" x14ac:dyDescent="0.25">
      <c r="A86" s="23" t="s">
        <v>60</v>
      </c>
      <c r="B86" s="156">
        <f>IF(RES_hhdet_emi!B86=0,0,RES_hhdet_emi!B86*1000000/RES_hhdet_num!B$81)</f>
        <v>0</v>
      </c>
      <c r="C86" s="156">
        <f>IF(RES_hhdet_emi!C86=0,0,RES_hhdet_emi!C86*1000000/RES_hhdet_num!C$81)</f>
        <v>0</v>
      </c>
      <c r="D86" s="156">
        <f>IF(RES_hhdet_emi!D86=0,0,RES_hhdet_emi!D86*1000000/RES_hhdet_num!D$81)</f>
        <v>0</v>
      </c>
      <c r="E86" s="156">
        <f>IF(RES_hhdet_emi!E86=0,0,RES_hhdet_emi!E86*1000000/RES_hhdet_num!E$81)</f>
        <v>0</v>
      </c>
      <c r="F86" s="156">
        <f>IF(RES_hhdet_emi!F86=0,0,RES_hhdet_emi!F86*1000000/RES_hhdet_num!F$81)</f>
        <v>0</v>
      </c>
      <c r="G86" s="156">
        <f>IF(RES_hhdet_emi!G86=0,0,RES_hhdet_emi!G86*1000000/RES_hhdet_num!G$81)</f>
        <v>0</v>
      </c>
      <c r="H86" s="156">
        <f>IF(RES_hhdet_emi!H86=0,0,RES_hhdet_emi!H86*1000000/RES_hhdet_num!H$81)</f>
        <v>0</v>
      </c>
      <c r="I86" s="156">
        <f>IF(RES_hhdet_emi!I86=0,0,RES_hhdet_emi!I86*1000000/RES_hhdet_num!I$81)</f>
        <v>0</v>
      </c>
      <c r="J86" s="156">
        <f>IF(RES_hhdet_emi!J86=0,0,RES_hhdet_emi!J86*1000000/RES_hhdet_num!J$81)</f>
        <v>0</v>
      </c>
      <c r="K86" s="156">
        <f>IF(RES_hhdet_emi!K86=0,0,RES_hhdet_emi!K86*1000000/RES_hhdet_num!K$81)</f>
        <v>0</v>
      </c>
      <c r="L86" s="156">
        <f>IF(RES_hhdet_emi!L86=0,0,RES_hhdet_emi!L86*1000000/RES_hhdet_num!L$81)</f>
        <v>0</v>
      </c>
      <c r="M86" s="156">
        <f>IF(RES_hhdet_emi!M86=0,0,RES_hhdet_emi!M86*1000000/RES_hhdet_num!M$81)</f>
        <v>0</v>
      </c>
      <c r="N86" s="156">
        <f>IF(RES_hhdet_emi!N86=0,0,RES_hhdet_emi!N86*1000000/RES_hhdet_num!N$81)</f>
        <v>0</v>
      </c>
      <c r="O86" s="156">
        <f>IF(RES_hhdet_emi!O86=0,0,RES_hhdet_emi!O86*1000000/RES_hhdet_num!O$81)</f>
        <v>0</v>
      </c>
      <c r="P86" s="156">
        <f>IF(RES_hhdet_emi!P86=0,0,RES_hhdet_emi!P86*1000000/RES_hhdet_num!P$81)</f>
        <v>0</v>
      </c>
      <c r="Q86" s="156">
        <f>IF(RES_hhdet_emi!Q86=0,0,RES_hhdet_emi!Q86*1000000/RES_hhdet_num!Q$81)</f>
        <v>0</v>
      </c>
    </row>
    <row r="87" spans="1:17" ht="12" customHeight="1" x14ac:dyDescent="0.25">
      <c r="A87" s="158" t="s">
        <v>63</v>
      </c>
      <c r="B87" s="157">
        <f>IF(RES_hhdet_emi!B87=0,0,RES_hhdet_emi!B87*1000000/RES_hhdet_num!B$81)</f>
        <v>203.99407231844134</v>
      </c>
      <c r="C87" s="157">
        <f>IF(RES_hhdet_emi!C87=0,0,RES_hhdet_emi!C87*1000000/RES_hhdet_num!C$81)</f>
        <v>267.75983020663023</v>
      </c>
      <c r="D87" s="157">
        <f>IF(RES_hhdet_emi!D87=0,0,RES_hhdet_emi!D87*1000000/RES_hhdet_num!D$81)</f>
        <v>237.16768278735833</v>
      </c>
      <c r="E87" s="157">
        <f>IF(RES_hhdet_emi!E87=0,0,RES_hhdet_emi!E87*1000000/RES_hhdet_num!E$81)</f>
        <v>294.87250201561847</v>
      </c>
      <c r="F87" s="157">
        <f>IF(RES_hhdet_emi!F87=0,0,RES_hhdet_emi!F87*1000000/RES_hhdet_num!F$81)</f>
        <v>325.48870811951303</v>
      </c>
      <c r="G87" s="157">
        <f>IF(RES_hhdet_emi!G87=0,0,RES_hhdet_emi!G87*1000000/RES_hhdet_num!G$81)</f>
        <v>296.55928683904432</v>
      </c>
      <c r="H87" s="157">
        <f>IF(RES_hhdet_emi!H87=0,0,RES_hhdet_emi!H87*1000000/RES_hhdet_num!H$81)</f>
        <v>299.42120792742082</v>
      </c>
      <c r="I87" s="157">
        <f>IF(RES_hhdet_emi!I87=0,0,RES_hhdet_emi!I87*1000000/RES_hhdet_num!I$81)</f>
        <v>201.77637824986707</v>
      </c>
      <c r="J87" s="157">
        <f>IF(RES_hhdet_emi!J87=0,0,RES_hhdet_emi!J87*1000000/RES_hhdet_num!J$81)</f>
        <v>186.11100684925006</v>
      </c>
      <c r="K87" s="157">
        <f>IF(RES_hhdet_emi!K87=0,0,RES_hhdet_emi!K87*1000000/RES_hhdet_num!K$81)</f>
        <v>90.135478954550379</v>
      </c>
      <c r="L87" s="157">
        <f>IF(RES_hhdet_emi!L87=0,0,RES_hhdet_emi!L87*1000000/RES_hhdet_num!L$81)</f>
        <v>56.351526054194103</v>
      </c>
      <c r="M87" s="157">
        <f>IF(RES_hhdet_emi!M87=0,0,RES_hhdet_emi!M87*1000000/RES_hhdet_num!M$81)</f>
        <v>0</v>
      </c>
      <c r="N87" s="157">
        <f>IF(RES_hhdet_emi!N87=0,0,RES_hhdet_emi!N87*1000000/RES_hhdet_num!N$81)</f>
        <v>0</v>
      </c>
      <c r="O87" s="157">
        <f>IF(RES_hhdet_emi!O87=0,0,RES_hhdet_emi!O87*1000000/RES_hhdet_num!O$81)</f>
        <v>234.94648401147828</v>
      </c>
      <c r="P87" s="157">
        <f>IF(RES_hhdet_emi!P87=0,0,RES_hhdet_emi!P87*1000000/RES_hhdet_num!P$81)</f>
        <v>215.76659117639292</v>
      </c>
      <c r="Q87" s="157">
        <f>IF(RES_hhdet_emi!Q87=0,0,RES_hhdet_emi!Q87*1000000/RES_hhdet_num!Q$81)</f>
        <v>147.11322608629663</v>
      </c>
    </row>
    <row r="88" spans="1:17" ht="12" customHeight="1" x14ac:dyDescent="0.25">
      <c r="A88" s="167" t="s">
        <v>156</v>
      </c>
      <c r="B88" s="132">
        <f>IF(RES_hhdet_emi!B88=0,0,RES_hhdet_emi!B88*1000000/RES_hhdet_num!B88)</f>
        <v>0</v>
      </c>
      <c r="C88" s="132">
        <f>IF(RES_hhdet_emi!C88=0,0,RES_hhdet_emi!C88*1000000/RES_hhdet_num!C88)</f>
        <v>0</v>
      </c>
      <c r="D88" s="132">
        <f>IF(RES_hhdet_emi!D88=0,0,RES_hhdet_emi!D88*1000000/RES_hhdet_num!D88)</f>
        <v>0</v>
      </c>
      <c r="E88" s="132">
        <f>IF(RES_hhdet_emi!E88=0,0,RES_hhdet_emi!E88*1000000/RES_hhdet_num!E88)</f>
        <v>0</v>
      </c>
      <c r="F88" s="132">
        <f>IF(RES_hhdet_emi!F88=0,0,RES_hhdet_emi!F88*1000000/RES_hhdet_num!F88)</f>
        <v>0</v>
      </c>
      <c r="G88" s="132">
        <f>IF(RES_hhdet_emi!G88=0,0,RES_hhdet_emi!G88*1000000/RES_hhdet_num!G88)</f>
        <v>0</v>
      </c>
      <c r="H88" s="132">
        <f>IF(RES_hhdet_emi!H88=0,0,RES_hhdet_emi!H88*1000000/RES_hhdet_num!H88)</f>
        <v>0</v>
      </c>
      <c r="I88" s="132">
        <f>IF(RES_hhdet_emi!I88=0,0,RES_hhdet_emi!I88*1000000/RES_hhdet_num!I88)</f>
        <v>0</v>
      </c>
      <c r="J88" s="132">
        <f>IF(RES_hhdet_emi!J88=0,0,RES_hhdet_emi!J88*1000000/RES_hhdet_num!J88)</f>
        <v>0</v>
      </c>
      <c r="K88" s="132">
        <f>IF(RES_hhdet_emi!K88=0,0,RES_hhdet_emi!K88*1000000/RES_hhdet_num!K88)</f>
        <v>0</v>
      </c>
      <c r="L88" s="132">
        <f>IF(RES_hhdet_emi!L88=0,0,RES_hhdet_emi!L88*1000000/RES_hhdet_num!L88)</f>
        <v>0</v>
      </c>
      <c r="M88" s="132">
        <f>IF(RES_hhdet_emi!M88=0,0,RES_hhdet_emi!M88*1000000/RES_hhdet_num!M88)</f>
        <v>0</v>
      </c>
      <c r="N88" s="132">
        <f>IF(RES_hhdet_emi!N88=0,0,RES_hhdet_emi!N88*1000000/RES_hhdet_num!N88)</f>
        <v>0</v>
      </c>
      <c r="O88" s="132">
        <f>IF(RES_hhdet_emi!O88=0,0,RES_hhdet_emi!O88*1000000/RES_hhdet_num!O88)</f>
        <v>0</v>
      </c>
      <c r="P88" s="132">
        <f>IF(RES_hhdet_emi!P88=0,0,RES_hhdet_emi!P88*1000000/RES_hhdet_num!P88)</f>
        <v>0</v>
      </c>
      <c r="Q88" s="132">
        <f>IF(RES_hhdet_emi!Q88=0,0,RES_hhdet_emi!Q88*1000000/RES_hhdet_num!Q88)</f>
        <v>0</v>
      </c>
    </row>
    <row r="89" spans="1:17" ht="12" customHeight="1" x14ac:dyDescent="0.25">
      <c r="A89" s="167" t="s">
        <v>155</v>
      </c>
      <c r="B89" s="132">
        <f>IF(RES_hhdet_emi!B89=0,0,RES_hhdet_emi!B89*1000000/RES_hhdet_num!B89)</f>
        <v>0</v>
      </c>
      <c r="C89" s="132">
        <f>IF(RES_hhdet_emi!C89=0,0,RES_hhdet_emi!C89*1000000/RES_hhdet_num!C89)</f>
        <v>0</v>
      </c>
      <c r="D89" s="132">
        <f>IF(RES_hhdet_emi!D89=0,0,RES_hhdet_emi!D89*1000000/RES_hhdet_num!D89)</f>
        <v>0</v>
      </c>
      <c r="E89" s="132">
        <f>IF(RES_hhdet_emi!E89=0,0,RES_hhdet_emi!E89*1000000/RES_hhdet_num!E89)</f>
        <v>0</v>
      </c>
      <c r="F89" s="132">
        <f>IF(RES_hhdet_emi!F89=0,0,RES_hhdet_emi!F89*1000000/RES_hhdet_num!F89)</f>
        <v>0</v>
      </c>
      <c r="G89" s="132">
        <f>IF(RES_hhdet_emi!G89=0,0,RES_hhdet_emi!G89*1000000/RES_hhdet_num!G89)</f>
        <v>0</v>
      </c>
      <c r="H89" s="132">
        <f>IF(RES_hhdet_emi!H89=0,0,RES_hhdet_emi!H89*1000000/RES_hhdet_num!H89)</f>
        <v>0</v>
      </c>
      <c r="I89" s="132">
        <f>IF(RES_hhdet_emi!I89=0,0,RES_hhdet_emi!I89*1000000/RES_hhdet_num!I89)</f>
        <v>0</v>
      </c>
      <c r="J89" s="132">
        <f>IF(RES_hhdet_emi!J89=0,0,RES_hhdet_emi!J89*1000000/RES_hhdet_num!J89)</f>
        <v>0</v>
      </c>
      <c r="K89" s="132">
        <f>IF(RES_hhdet_emi!K89=0,0,RES_hhdet_emi!K89*1000000/RES_hhdet_num!K89)</f>
        <v>0</v>
      </c>
      <c r="L89" s="132">
        <f>IF(RES_hhdet_emi!L89=0,0,RES_hhdet_emi!L89*1000000/RES_hhdet_num!L89)</f>
        <v>0</v>
      </c>
      <c r="M89" s="132">
        <f>IF(RES_hhdet_emi!M89=0,0,RES_hhdet_emi!M89*1000000/RES_hhdet_num!M89)</f>
        <v>0</v>
      </c>
      <c r="N89" s="132">
        <f>IF(RES_hhdet_emi!N89=0,0,RES_hhdet_emi!N89*1000000/RES_hhdet_num!N89)</f>
        <v>0</v>
      </c>
      <c r="O89" s="132">
        <f>IF(RES_hhdet_emi!O89=0,0,RES_hhdet_emi!O89*1000000/RES_hhdet_num!O89)</f>
        <v>0</v>
      </c>
      <c r="P89" s="132">
        <f>IF(RES_hhdet_emi!P89=0,0,RES_hhdet_emi!P89*1000000/RES_hhdet_num!P89)</f>
        <v>0</v>
      </c>
      <c r="Q89" s="132">
        <f>IF(RES_hhdet_emi!Q89=0,0,RES_hhdet_emi!Q89*1000000/RES_hhdet_num!Q89)</f>
        <v>0</v>
      </c>
    </row>
    <row r="90" spans="1:17" ht="12" customHeight="1" x14ac:dyDescent="0.25">
      <c r="A90" s="166" t="s">
        <v>55</v>
      </c>
      <c r="B90" s="165">
        <f>IF(RES_hhdet_emi!B90=0,0,RES_hhdet_emi!B90*1000000/RES_hhdet_num!B89)</f>
        <v>0</v>
      </c>
      <c r="C90" s="165">
        <f>IF(RES_hhdet_emi!C90=0,0,RES_hhdet_emi!C90*1000000/RES_hhdet_num!C89)</f>
        <v>0</v>
      </c>
      <c r="D90" s="165">
        <f>IF(RES_hhdet_emi!D90=0,0,RES_hhdet_emi!D90*1000000/RES_hhdet_num!D89)</f>
        <v>0</v>
      </c>
      <c r="E90" s="165">
        <f>IF(RES_hhdet_emi!E90=0,0,RES_hhdet_emi!E90*1000000/RES_hhdet_num!E89)</f>
        <v>0</v>
      </c>
      <c r="F90" s="165">
        <f>IF(RES_hhdet_emi!F90=0,0,RES_hhdet_emi!F90*1000000/RES_hhdet_num!F89)</f>
        <v>0</v>
      </c>
      <c r="G90" s="165">
        <f>IF(RES_hhdet_emi!G90=0,0,RES_hhdet_emi!G90*1000000/RES_hhdet_num!G89)</f>
        <v>0</v>
      </c>
      <c r="H90" s="165">
        <f>IF(RES_hhdet_emi!H90=0,0,RES_hhdet_emi!H90*1000000/RES_hhdet_num!H89)</f>
        <v>0</v>
      </c>
      <c r="I90" s="165">
        <f>IF(RES_hhdet_emi!I90=0,0,RES_hhdet_emi!I90*1000000/RES_hhdet_num!I89)</f>
        <v>0</v>
      </c>
      <c r="J90" s="165">
        <f>IF(RES_hhdet_emi!J90=0,0,RES_hhdet_emi!J90*1000000/RES_hhdet_num!J89)</f>
        <v>0</v>
      </c>
      <c r="K90" s="165">
        <f>IF(RES_hhdet_emi!K90=0,0,RES_hhdet_emi!K90*1000000/RES_hhdet_num!K89)</f>
        <v>0</v>
      </c>
      <c r="L90" s="165">
        <f>IF(RES_hhdet_emi!L90=0,0,RES_hhdet_emi!L90*1000000/RES_hhdet_num!L89)</f>
        <v>0</v>
      </c>
      <c r="M90" s="165">
        <f>IF(RES_hhdet_emi!M90=0,0,RES_hhdet_emi!M90*1000000/RES_hhdet_num!M89)</f>
        <v>0</v>
      </c>
      <c r="N90" s="165">
        <f>IF(RES_hhdet_emi!N90=0,0,RES_hhdet_emi!N90*1000000/RES_hhdet_num!N89)</f>
        <v>0</v>
      </c>
      <c r="O90" s="165">
        <f>IF(RES_hhdet_emi!O90=0,0,RES_hhdet_emi!O90*1000000/RES_hhdet_num!O89)</f>
        <v>0</v>
      </c>
      <c r="P90" s="165">
        <f>IF(RES_hhdet_emi!P90=0,0,RES_hhdet_emi!P90*1000000/RES_hhdet_num!P89)</f>
        <v>0</v>
      </c>
      <c r="Q90" s="165">
        <f>IF(RES_hhdet_emi!Q90=0,0,RES_hhdet_emi!Q90*1000000/RES_hhdet_num!Q89)</f>
        <v>0</v>
      </c>
    </row>
    <row r="91" spans="1:17" ht="12" customHeight="1" x14ac:dyDescent="0.25">
      <c r="A91" s="147" t="s">
        <v>59</v>
      </c>
      <c r="B91" s="164">
        <f>IF(RES_hhdet_emi!B91=0,0,RES_hhdet_emi!B91*1000000/RES_hhdet_num!B89)</f>
        <v>0</v>
      </c>
      <c r="C91" s="164">
        <f>IF(RES_hhdet_emi!C91=0,0,RES_hhdet_emi!C91*1000000/RES_hhdet_num!C89)</f>
        <v>0</v>
      </c>
      <c r="D91" s="164">
        <f>IF(RES_hhdet_emi!D91=0,0,RES_hhdet_emi!D91*1000000/RES_hhdet_num!D89)</f>
        <v>0</v>
      </c>
      <c r="E91" s="164">
        <f>IF(RES_hhdet_emi!E91=0,0,RES_hhdet_emi!E91*1000000/RES_hhdet_num!E89)</f>
        <v>0</v>
      </c>
      <c r="F91" s="164">
        <f>IF(RES_hhdet_emi!F91=0,0,RES_hhdet_emi!F91*1000000/RES_hhdet_num!F89)</f>
        <v>0</v>
      </c>
      <c r="G91" s="164">
        <f>IF(RES_hhdet_emi!G91=0,0,RES_hhdet_emi!G91*1000000/RES_hhdet_num!G89)</f>
        <v>0</v>
      </c>
      <c r="H91" s="164">
        <f>IF(RES_hhdet_emi!H91=0,0,RES_hhdet_emi!H91*1000000/RES_hhdet_num!H89)</f>
        <v>0</v>
      </c>
      <c r="I91" s="164">
        <f>IF(RES_hhdet_emi!I91=0,0,RES_hhdet_emi!I91*1000000/RES_hhdet_num!I89)</f>
        <v>0</v>
      </c>
      <c r="J91" s="164">
        <f>IF(RES_hhdet_emi!J91=0,0,RES_hhdet_emi!J91*1000000/RES_hhdet_num!J89)</f>
        <v>0</v>
      </c>
      <c r="K91" s="164">
        <f>IF(RES_hhdet_emi!K91=0,0,RES_hhdet_emi!K91*1000000/RES_hhdet_num!K89)</f>
        <v>0</v>
      </c>
      <c r="L91" s="164">
        <f>IF(RES_hhdet_emi!L91=0,0,RES_hhdet_emi!L91*1000000/RES_hhdet_num!L89)</f>
        <v>0</v>
      </c>
      <c r="M91" s="164">
        <f>IF(RES_hhdet_emi!M91=0,0,RES_hhdet_emi!M91*1000000/RES_hhdet_num!M89)</f>
        <v>0</v>
      </c>
      <c r="N91" s="164">
        <f>IF(RES_hhdet_emi!N91=0,0,RES_hhdet_emi!N91*1000000/RES_hhdet_num!N89)</f>
        <v>0</v>
      </c>
      <c r="O91" s="164">
        <f>IF(RES_hhdet_emi!O91=0,0,RES_hhdet_emi!O91*1000000/RES_hhdet_num!O89)</f>
        <v>0</v>
      </c>
      <c r="P91" s="164">
        <f>IF(RES_hhdet_emi!P91=0,0,RES_hhdet_emi!P91*1000000/RES_hhdet_num!P89)</f>
        <v>0</v>
      </c>
      <c r="Q91" s="164">
        <f>IF(RES_hhdet_emi!Q91=0,0,RES_hhdet_emi!Q91*1000000/RES_hhdet_num!Q89)</f>
        <v>0</v>
      </c>
    </row>
    <row r="92" spans="1:17" ht="12" customHeight="1" x14ac:dyDescent="0.25">
      <c r="A92" s="163" t="s">
        <v>144</v>
      </c>
      <c r="B92" s="162">
        <f>IF(RES_hhdet_emi!B92=0,0,RES_hhdet_emi!B92*1000000/RES_hhdet_num!B92)</f>
        <v>916.09759923019658</v>
      </c>
      <c r="C92" s="162">
        <f>IF(RES_hhdet_emi!C92=0,0,RES_hhdet_emi!C92*1000000/RES_hhdet_num!C92)</f>
        <v>908.57651036883544</v>
      </c>
      <c r="D92" s="162">
        <f>IF(RES_hhdet_emi!D92=0,0,RES_hhdet_emi!D92*1000000/RES_hhdet_num!D92)</f>
        <v>900.99060570791778</v>
      </c>
      <c r="E92" s="162">
        <f>IF(RES_hhdet_emi!E92=0,0,RES_hhdet_emi!E92*1000000/RES_hhdet_num!E92)</f>
        <v>895.67591560556218</v>
      </c>
      <c r="F92" s="162">
        <f>IF(RES_hhdet_emi!F92=0,0,RES_hhdet_emi!F92*1000000/RES_hhdet_num!F92)</f>
        <v>892.85055705179582</v>
      </c>
      <c r="G92" s="162">
        <f>IF(RES_hhdet_emi!G92=0,0,RES_hhdet_emi!G92*1000000/RES_hhdet_num!G92)</f>
        <v>890.56239201258563</v>
      </c>
      <c r="H92" s="162">
        <f>IF(RES_hhdet_emi!H92=0,0,RES_hhdet_emi!H92*1000000/RES_hhdet_num!H92)</f>
        <v>894.66646102547338</v>
      </c>
      <c r="I92" s="162">
        <f>IF(RES_hhdet_emi!I92=0,0,RES_hhdet_emi!I92*1000000/RES_hhdet_num!I92)</f>
        <v>885.00526319109849</v>
      </c>
      <c r="J92" s="162">
        <f>IF(RES_hhdet_emi!J92=0,0,RES_hhdet_emi!J92*1000000/RES_hhdet_num!J92)</f>
        <v>882.5074830641438</v>
      </c>
      <c r="K92" s="162">
        <f>IF(RES_hhdet_emi!K92=0,0,RES_hhdet_emi!K92*1000000/RES_hhdet_num!K92)</f>
        <v>876.1607601576145</v>
      </c>
      <c r="L92" s="162">
        <f>IF(RES_hhdet_emi!L92=0,0,RES_hhdet_emi!L92*1000000/RES_hhdet_num!L92)</f>
        <v>872.71112759890218</v>
      </c>
      <c r="M92" s="162">
        <f>IF(RES_hhdet_emi!M92=0,0,RES_hhdet_emi!M92*1000000/RES_hhdet_num!M92)</f>
        <v>0</v>
      </c>
      <c r="N92" s="162">
        <f>IF(RES_hhdet_emi!N92=0,0,RES_hhdet_emi!N92*1000000/RES_hhdet_num!N92)</f>
        <v>0</v>
      </c>
      <c r="O92" s="162">
        <f>IF(RES_hhdet_emi!O92=0,0,RES_hhdet_emi!O92*1000000/RES_hhdet_num!O92)</f>
        <v>866.04321515422998</v>
      </c>
      <c r="P92" s="162">
        <f>IF(RES_hhdet_emi!P92=0,0,RES_hhdet_emi!P92*1000000/RES_hhdet_num!P92)</f>
        <v>861.6243156417363</v>
      </c>
      <c r="Q92" s="162">
        <f>IF(RES_hhdet_emi!Q92=0,0,RES_hhdet_emi!Q92*1000000/RES_hhdet_num!Q92)</f>
        <v>851.61777636068609</v>
      </c>
    </row>
    <row r="93" spans="1:17" ht="12" customHeight="1" x14ac:dyDescent="0.25">
      <c r="A93" s="161" t="s">
        <v>143</v>
      </c>
      <c r="B93" s="160">
        <f>IF(RES_hhdet_emi!B93=0,0,RES_hhdet_emi!B93*1000000/RES_hhdet_num!B93)</f>
        <v>595.46343949973414</v>
      </c>
      <c r="C93" s="160">
        <f>IF(RES_hhdet_emi!C93=0,0,RES_hhdet_emi!C93*1000000/RES_hhdet_num!C93)</f>
        <v>645.08932236155943</v>
      </c>
      <c r="D93" s="160">
        <f>IF(RES_hhdet_emi!D93=0,0,RES_hhdet_emi!D93*1000000/RES_hhdet_num!D93)</f>
        <v>585.64389371001539</v>
      </c>
      <c r="E93" s="160">
        <f>IF(RES_hhdet_emi!E93=0,0,RES_hhdet_emi!E93*1000000/RES_hhdet_num!E93)</f>
        <v>585.7720488062007</v>
      </c>
      <c r="F93" s="160">
        <f>IF(RES_hhdet_emi!F93=0,0,RES_hhdet_emi!F93*1000000/RES_hhdet_num!F93)</f>
        <v>580.35286208376965</v>
      </c>
      <c r="G93" s="160">
        <f>IF(RES_hhdet_emi!G93=0,0,RES_hhdet_emi!G93*1000000/RES_hhdet_num!G93)</f>
        <v>578.8655548081839</v>
      </c>
      <c r="H93" s="160">
        <f>IF(RES_hhdet_emi!H93=0,0,RES_hhdet_emi!H93*1000000/RES_hhdet_num!H93)</f>
        <v>581.53319966656045</v>
      </c>
      <c r="I93" s="160">
        <f>IF(RES_hhdet_emi!I93=0,0,RES_hhdet_emi!I93*1000000/RES_hhdet_num!I93)</f>
        <v>575.25342107423</v>
      </c>
      <c r="J93" s="160">
        <f>IF(RES_hhdet_emi!J93=0,0,RES_hhdet_emi!J93*1000000/RES_hhdet_num!J93)</f>
        <v>573.6298639916921</v>
      </c>
      <c r="K93" s="160">
        <f>IF(RES_hhdet_emi!K93=0,0,RES_hhdet_emi!K93*1000000/RES_hhdet_num!K93)</f>
        <v>569.50449410245255</v>
      </c>
      <c r="L93" s="160">
        <f>IF(RES_hhdet_emi!L93=0,0,RES_hhdet_emi!L93*1000000/RES_hhdet_num!L93)</f>
        <v>567.26223293928763</v>
      </c>
      <c r="M93" s="160">
        <f>IF(RES_hhdet_emi!M93=0,0,RES_hhdet_emi!M93*1000000/RES_hhdet_num!M93)</f>
        <v>0</v>
      </c>
      <c r="N93" s="160">
        <f>IF(RES_hhdet_emi!N93=0,0,RES_hhdet_emi!N93*1000000/RES_hhdet_num!N93)</f>
        <v>0</v>
      </c>
      <c r="O93" s="160">
        <f>IF(RES_hhdet_emi!O93=0,0,RES_hhdet_emi!O93*1000000/RES_hhdet_num!O93)</f>
        <v>562.92808985024988</v>
      </c>
      <c r="P93" s="160">
        <f>IF(RES_hhdet_emi!P93=0,0,RES_hhdet_emi!P93*1000000/RES_hhdet_num!P93)</f>
        <v>560.05580516712826</v>
      </c>
      <c r="Q93" s="160">
        <f>IF(RES_hhdet_emi!Q93=0,0,RES_hhdet_emi!Q93*1000000/RES_hhdet_num!Q93)</f>
        <v>553.55155463444521</v>
      </c>
    </row>
    <row r="94" spans="1:17" ht="12" customHeight="1" x14ac:dyDescent="0.25">
      <c r="A94" s="148" t="s">
        <v>57</v>
      </c>
      <c r="B94" s="156">
        <f>IF(RES_hhdet_emi!B94=0,0,RES_hhdet_emi!B94*1000000/RES_hhdet_num!B93)</f>
        <v>595.46343949973414</v>
      </c>
      <c r="C94" s="156">
        <f>IF(RES_hhdet_emi!C94=0,0,RES_hhdet_emi!C94*1000000/RES_hhdet_num!C93)</f>
        <v>645.08932236155943</v>
      </c>
      <c r="D94" s="156">
        <f>IF(RES_hhdet_emi!D94=0,0,RES_hhdet_emi!D94*1000000/RES_hhdet_num!D93)</f>
        <v>585.64389371001539</v>
      </c>
      <c r="E94" s="156">
        <f>IF(RES_hhdet_emi!E94=0,0,RES_hhdet_emi!E94*1000000/RES_hhdet_num!E93)</f>
        <v>585.7720488062007</v>
      </c>
      <c r="F94" s="156">
        <f>IF(RES_hhdet_emi!F94=0,0,RES_hhdet_emi!F94*1000000/RES_hhdet_num!F93)</f>
        <v>580.35286208376965</v>
      </c>
      <c r="G94" s="156">
        <f>IF(RES_hhdet_emi!G94=0,0,RES_hhdet_emi!G94*1000000/RES_hhdet_num!G93)</f>
        <v>578.8655548081839</v>
      </c>
      <c r="H94" s="156">
        <f>IF(RES_hhdet_emi!H94=0,0,RES_hhdet_emi!H94*1000000/RES_hhdet_num!H93)</f>
        <v>581.53319966656045</v>
      </c>
      <c r="I94" s="156">
        <f>IF(RES_hhdet_emi!I94=0,0,RES_hhdet_emi!I94*1000000/RES_hhdet_num!I93)</f>
        <v>575.25342107423</v>
      </c>
      <c r="J94" s="156">
        <f>IF(RES_hhdet_emi!J94=0,0,RES_hhdet_emi!J94*1000000/RES_hhdet_num!J93)</f>
        <v>573.6298639916921</v>
      </c>
      <c r="K94" s="156">
        <f>IF(RES_hhdet_emi!K94=0,0,RES_hhdet_emi!K94*1000000/RES_hhdet_num!K93)</f>
        <v>569.50449410245255</v>
      </c>
      <c r="L94" s="156">
        <f>IF(RES_hhdet_emi!L94=0,0,RES_hhdet_emi!L94*1000000/RES_hhdet_num!L93)</f>
        <v>567.26223293928763</v>
      </c>
      <c r="M94" s="156">
        <f>IF(RES_hhdet_emi!M94=0,0,RES_hhdet_emi!M94*1000000/RES_hhdet_num!M93)</f>
        <v>0</v>
      </c>
      <c r="N94" s="156">
        <f>IF(RES_hhdet_emi!N94=0,0,RES_hhdet_emi!N94*1000000/RES_hhdet_num!N93)</f>
        <v>0</v>
      </c>
      <c r="O94" s="156">
        <f>IF(RES_hhdet_emi!O94=0,0,RES_hhdet_emi!O94*1000000/RES_hhdet_num!O93)</f>
        <v>562.92808985024988</v>
      </c>
      <c r="P94" s="156">
        <f>IF(RES_hhdet_emi!P94=0,0,RES_hhdet_emi!P94*1000000/RES_hhdet_num!P93)</f>
        <v>560.05580516712826</v>
      </c>
      <c r="Q94" s="156">
        <f>IF(RES_hhdet_emi!Q94=0,0,RES_hhdet_emi!Q94*1000000/RES_hhdet_num!Q93)</f>
        <v>553.55155463444521</v>
      </c>
    </row>
    <row r="95" spans="1:17" ht="12" customHeight="1" x14ac:dyDescent="0.25">
      <c r="A95" s="148" t="s">
        <v>59</v>
      </c>
      <c r="B95" s="156">
        <f>IF(RES_hhdet_emi!B95=0,0,RES_hhdet_emi!B95*1000000/RES_hhdet_num!B93)</f>
        <v>0</v>
      </c>
      <c r="C95" s="156">
        <f>IF(RES_hhdet_emi!C95=0,0,RES_hhdet_emi!C95*1000000/RES_hhdet_num!C93)</f>
        <v>0</v>
      </c>
      <c r="D95" s="156">
        <f>IF(RES_hhdet_emi!D95=0,0,RES_hhdet_emi!D95*1000000/RES_hhdet_num!D93)</f>
        <v>0</v>
      </c>
      <c r="E95" s="156">
        <f>IF(RES_hhdet_emi!E95=0,0,RES_hhdet_emi!E95*1000000/RES_hhdet_num!E93)</f>
        <v>0</v>
      </c>
      <c r="F95" s="156">
        <f>IF(RES_hhdet_emi!F95=0,0,RES_hhdet_emi!F95*1000000/RES_hhdet_num!F93)</f>
        <v>0</v>
      </c>
      <c r="G95" s="156">
        <f>IF(RES_hhdet_emi!G95=0,0,RES_hhdet_emi!G95*1000000/RES_hhdet_num!G93)</f>
        <v>0</v>
      </c>
      <c r="H95" s="156">
        <f>IF(RES_hhdet_emi!H95=0,0,RES_hhdet_emi!H95*1000000/RES_hhdet_num!H93)</f>
        <v>0</v>
      </c>
      <c r="I95" s="156">
        <f>IF(RES_hhdet_emi!I95=0,0,RES_hhdet_emi!I95*1000000/RES_hhdet_num!I93)</f>
        <v>0</v>
      </c>
      <c r="J95" s="156">
        <f>IF(RES_hhdet_emi!J95=0,0,RES_hhdet_emi!J95*1000000/RES_hhdet_num!J93)</f>
        <v>0</v>
      </c>
      <c r="K95" s="156">
        <f>IF(RES_hhdet_emi!K95=0,0,RES_hhdet_emi!K95*1000000/RES_hhdet_num!K93)</f>
        <v>0</v>
      </c>
      <c r="L95" s="156">
        <f>IF(RES_hhdet_emi!L95=0,0,RES_hhdet_emi!L95*1000000/RES_hhdet_num!L93)</f>
        <v>0</v>
      </c>
      <c r="M95" s="156">
        <f>IF(RES_hhdet_emi!M95=0,0,RES_hhdet_emi!M95*1000000/RES_hhdet_num!M93)</f>
        <v>0</v>
      </c>
      <c r="N95" s="156">
        <f>IF(RES_hhdet_emi!N95=0,0,RES_hhdet_emi!N95*1000000/RES_hhdet_num!N93)</f>
        <v>0</v>
      </c>
      <c r="O95" s="156">
        <f>IF(RES_hhdet_emi!O95=0,0,RES_hhdet_emi!O95*1000000/RES_hhdet_num!O93)</f>
        <v>0</v>
      </c>
      <c r="P95" s="156">
        <f>IF(RES_hhdet_emi!P95=0,0,RES_hhdet_emi!P95*1000000/RES_hhdet_num!P93)</f>
        <v>0</v>
      </c>
      <c r="Q95" s="156">
        <f>IF(RES_hhdet_emi!Q95=0,0,RES_hhdet_emi!Q95*1000000/RES_hhdet_num!Q93)</f>
        <v>0</v>
      </c>
    </row>
    <row r="96" spans="1:17" ht="12" customHeight="1" x14ac:dyDescent="0.25">
      <c r="A96" s="163" t="s">
        <v>142</v>
      </c>
      <c r="B96" s="162">
        <f>IF(RES_hhdet_emi!B96=0,0,RES_hhdet_emi!B96*1000000/RES_hhdet_num!B96)</f>
        <v>0</v>
      </c>
      <c r="C96" s="162">
        <f>IF(RES_hhdet_emi!C96=0,0,RES_hhdet_emi!C96*1000000/RES_hhdet_num!C96)</f>
        <v>0</v>
      </c>
      <c r="D96" s="162">
        <f>IF(RES_hhdet_emi!D96=0,0,RES_hhdet_emi!D96*1000000/RES_hhdet_num!D96)</f>
        <v>0</v>
      </c>
      <c r="E96" s="162">
        <f>IF(RES_hhdet_emi!E96=0,0,RES_hhdet_emi!E96*1000000/RES_hhdet_num!E96)</f>
        <v>0</v>
      </c>
      <c r="F96" s="162">
        <f>IF(RES_hhdet_emi!F96=0,0,RES_hhdet_emi!F96*1000000/RES_hhdet_num!F96)</f>
        <v>0</v>
      </c>
      <c r="G96" s="162">
        <f>IF(RES_hhdet_emi!G96=0,0,RES_hhdet_emi!G96*1000000/RES_hhdet_num!G96)</f>
        <v>0</v>
      </c>
      <c r="H96" s="162">
        <f>IF(RES_hhdet_emi!H96=0,0,RES_hhdet_emi!H96*1000000/RES_hhdet_num!H96)</f>
        <v>0</v>
      </c>
      <c r="I96" s="162">
        <f>IF(RES_hhdet_emi!I96=0,0,RES_hhdet_emi!I96*1000000/RES_hhdet_num!I96)</f>
        <v>0</v>
      </c>
      <c r="J96" s="162">
        <f>IF(RES_hhdet_emi!J96=0,0,RES_hhdet_emi!J96*1000000/RES_hhdet_num!J96)</f>
        <v>0</v>
      </c>
      <c r="K96" s="162">
        <f>IF(RES_hhdet_emi!K96=0,0,RES_hhdet_emi!K96*1000000/RES_hhdet_num!K96)</f>
        <v>0</v>
      </c>
      <c r="L96" s="162">
        <f>IF(RES_hhdet_emi!L96=0,0,RES_hhdet_emi!L96*1000000/RES_hhdet_num!L96)</f>
        <v>0</v>
      </c>
      <c r="M96" s="162">
        <f>IF(RES_hhdet_emi!M96=0,0,RES_hhdet_emi!M96*1000000/RES_hhdet_num!M96)</f>
        <v>0</v>
      </c>
      <c r="N96" s="162">
        <f>IF(RES_hhdet_emi!N96=0,0,RES_hhdet_emi!N96*1000000/RES_hhdet_num!N96)</f>
        <v>0</v>
      </c>
      <c r="O96" s="162">
        <f>IF(RES_hhdet_emi!O96=0,0,RES_hhdet_emi!O96*1000000/RES_hhdet_num!O96)</f>
        <v>0</v>
      </c>
      <c r="P96" s="162">
        <f>IF(RES_hhdet_emi!P96=0,0,RES_hhdet_emi!P96*1000000/RES_hhdet_num!P96)</f>
        <v>0</v>
      </c>
      <c r="Q96" s="162">
        <f>IF(RES_hhdet_emi!Q96=0,0,RES_hhdet_emi!Q96*1000000/RES_hhdet_num!Q96)</f>
        <v>0</v>
      </c>
    </row>
    <row r="97" spans="1:17" ht="12" customHeight="1" x14ac:dyDescent="0.25">
      <c r="A97" s="161" t="s">
        <v>141</v>
      </c>
      <c r="B97" s="160">
        <f>IF(RES_hhdet_emi!B97=0,0,RES_hhdet_emi!B97*1000000/RES_hhdet_num!B97)</f>
        <v>0</v>
      </c>
      <c r="C97" s="160">
        <f>IF(RES_hhdet_emi!C97=0,0,RES_hhdet_emi!C97*1000000/RES_hhdet_num!C97)</f>
        <v>0</v>
      </c>
      <c r="D97" s="160">
        <f>IF(RES_hhdet_emi!D97=0,0,RES_hhdet_emi!D97*1000000/RES_hhdet_num!D97)</f>
        <v>0</v>
      </c>
      <c r="E97" s="160">
        <f>IF(RES_hhdet_emi!E97=0,0,RES_hhdet_emi!E97*1000000/RES_hhdet_num!E97)</f>
        <v>0</v>
      </c>
      <c r="F97" s="160">
        <f>IF(RES_hhdet_emi!F97=0,0,RES_hhdet_emi!F97*1000000/RES_hhdet_num!F97)</f>
        <v>0</v>
      </c>
      <c r="G97" s="160">
        <f>IF(RES_hhdet_emi!G97=0,0,RES_hhdet_emi!G97*1000000/RES_hhdet_num!G97)</f>
        <v>0</v>
      </c>
      <c r="H97" s="160">
        <f>IF(RES_hhdet_emi!H97=0,0,RES_hhdet_emi!H97*1000000/RES_hhdet_num!H97)</f>
        <v>0</v>
      </c>
      <c r="I97" s="160">
        <f>IF(RES_hhdet_emi!I97=0,0,RES_hhdet_emi!I97*1000000/RES_hhdet_num!I97)</f>
        <v>0</v>
      </c>
      <c r="J97" s="160">
        <f>IF(RES_hhdet_emi!J97=0,0,RES_hhdet_emi!J97*1000000/RES_hhdet_num!J97)</f>
        <v>0</v>
      </c>
      <c r="K97" s="160">
        <f>IF(RES_hhdet_emi!K97=0,0,RES_hhdet_emi!K97*1000000/RES_hhdet_num!K97)</f>
        <v>0</v>
      </c>
      <c r="L97" s="160">
        <f>IF(RES_hhdet_emi!L97=0,0,RES_hhdet_emi!L97*1000000/RES_hhdet_num!L97)</f>
        <v>0</v>
      </c>
      <c r="M97" s="160">
        <f>IF(RES_hhdet_emi!M97=0,0,RES_hhdet_emi!M97*1000000/RES_hhdet_num!M97)</f>
        <v>0</v>
      </c>
      <c r="N97" s="160">
        <f>IF(RES_hhdet_emi!N97=0,0,RES_hhdet_emi!N97*1000000/RES_hhdet_num!N97)</f>
        <v>0</v>
      </c>
      <c r="O97" s="160">
        <f>IF(RES_hhdet_emi!O97=0,0,RES_hhdet_emi!O97*1000000/RES_hhdet_num!O97)</f>
        <v>0</v>
      </c>
      <c r="P97" s="160">
        <f>IF(RES_hhdet_emi!P97=0,0,RES_hhdet_emi!P97*1000000/RES_hhdet_num!P97)</f>
        <v>0</v>
      </c>
      <c r="Q97" s="160">
        <f>IF(RES_hhdet_emi!Q97=0,0,RES_hhdet_emi!Q97*1000000/RES_hhdet_num!Q97)</f>
        <v>0</v>
      </c>
    </row>
    <row r="98" spans="1:17" ht="12" customHeight="1" x14ac:dyDescent="0.25">
      <c r="A98" s="148" t="s">
        <v>60</v>
      </c>
      <c r="B98" s="156">
        <f>IF(RES_hhdet_emi!B98=0,0,RES_hhdet_emi!B98*1000000/RES_hhdet_num!B97)</f>
        <v>0</v>
      </c>
      <c r="C98" s="156">
        <f>IF(RES_hhdet_emi!C98=0,0,RES_hhdet_emi!C98*1000000/RES_hhdet_num!C97)</f>
        <v>0</v>
      </c>
      <c r="D98" s="156">
        <f>IF(RES_hhdet_emi!D98=0,0,RES_hhdet_emi!D98*1000000/RES_hhdet_num!D97)</f>
        <v>0</v>
      </c>
      <c r="E98" s="156">
        <f>IF(RES_hhdet_emi!E98=0,0,RES_hhdet_emi!E98*1000000/RES_hhdet_num!E97)</f>
        <v>0</v>
      </c>
      <c r="F98" s="156">
        <f>IF(RES_hhdet_emi!F98=0,0,RES_hhdet_emi!F98*1000000/RES_hhdet_num!F97)</f>
        <v>0</v>
      </c>
      <c r="G98" s="156">
        <f>IF(RES_hhdet_emi!G98=0,0,RES_hhdet_emi!G98*1000000/RES_hhdet_num!G97)</f>
        <v>0</v>
      </c>
      <c r="H98" s="156">
        <f>IF(RES_hhdet_emi!H98=0,0,RES_hhdet_emi!H98*1000000/RES_hhdet_num!H97)</f>
        <v>0</v>
      </c>
      <c r="I98" s="156">
        <f>IF(RES_hhdet_emi!I98=0,0,RES_hhdet_emi!I98*1000000/RES_hhdet_num!I97)</f>
        <v>0</v>
      </c>
      <c r="J98" s="156">
        <f>IF(RES_hhdet_emi!J98=0,0,RES_hhdet_emi!J98*1000000/RES_hhdet_num!J97)</f>
        <v>0</v>
      </c>
      <c r="K98" s="156">
        <f>IF(RES_hhdet_emi!K98=0,0,RES_hhdet_emi!K98*1000000/RES_hhdet_num!K97)</f>
        <v>0</v>
      </c>
      <c r="L98" s="156">
        <f>IF(RES_hhdet_emi!L98=0,0,RES_hhdet_emi!L98*1000000/RES_hhdet_num!L97)</f>
        <v>0</v>
      </c>
      <c r="M98" s="156">
        <f>IF(RES_hhdet_emi!M98=0,0,RES_hhdet_emi!M98*1000000/RES_hhdet_num!M97)</f>
        <v>0</v>
      </c>
      <c r="N98" s="156">
        <f>IF(RES_hhdet_emi!N98=0,0,RES_hhdet_emi!N98*1000000/RES_hhdet_num!N97)</f>
        <v>0</v>
      </c>
      <c r="O98" s="156">
        <f>IF(RES_hhdet_emi!O98=0,0,RES_hhdet_emi!O98*1000000/RES_hhdet_num!O97)</f>
        <v>0</v>
      </c>
      <c r="P98" s="156">
        <f>IF(RES_hhdet_emi!P98=0,0,RES_hhdet_emi!P98*1000000/RES_hhdet_num!P97)</f>
        <v>0</v>
      </c>
      <c r="Q98" s="156">
        <f>IF(RES_hhdet_emi!Q98=0,0,RES_hhdet_emi!Q98*1000000/RES_hhdet_num!Q97)</f>
        <v>0</v>
      </c>
    </row>
    <row r="99" spans="1:17" ht="12" customHeight="1" x14ac:dyDescent="0.25">
      <c r="A99" s="148" t="s">
        <v>59</v>
      </c>
      <c r="B99" s="156">
        <f>IF(RES_hhdet_emi!B99=0,0,RES_hhdet_emi!B99*1000000/RES_hhdet_num!B97)</f>
        <v>0</v>
      </c>
      <c r="C99" s="156">
        <f>IF(RES_hhdet_emi!C99=0,0,RES_hhdet_emi!C99*1000000/RES_hhdet_num!C97)</f>
        <v>0</v>
      </c>
      <c r="D99" s="156">
        <f>IF(RES_hhdet_emi!D99=0,0,RES_hhdet_emi!D99*1000000/RES_hhdet_num!D97)</f>
        <v>0</v>
      </c>
      <c r="E99" s="156">
        <f>IF(RES_hhdet_emi!E99=0,0,RES_hhdet_emi!E99*1000000/RES_hhdet_num!E97)</f>
        <v>0</v>
      </c>
      <c r="F99" s="156">
        <f>IF(RES_hhdet_emi!F99=0,0,RES_hhdet_emi!F99*1000000/RES_hhdet_num!F97)</f>
        <v>0</v>
      </c>
      <c r="G99" s="156">
        <f>IF(RES_hhdet_emi!G99=0,0,RES_hhdet_emi!G99*1000000/RES_hhdet_num!G97)</f>
        <v>0</v>
      </c>
      <c r="H99" s="156">
        <f>IF(RES_hhdet_emi!H99=0,0,RES_hhdet_emi!H99*1000000/RES_hhdet_num!H97)</f>
        <v>0</v>
      </c>
      <c r="I99" s="156">
        <f>IF(RES_hhdet_emi!I99=0,0,RES_hhdet_emi!I99*1000000/RES_hhdet_num!I97)</f>
        <v>0</v>
      </c>
      <c r="J99" s="156">
        <f>IF(RES_hhdet_emi!J99=0,0,RES_hhdet_emi!J99*1000000/RES_hhdet_num!J97)</f>
        <v>0</v>
      </c>
      <c r="K99" s="156">
        <f>IF(RES_hhdet_emi!K99=0,0,RES_hhdet_emi!K99*1000000/RES_hhdet_num!K97)</f>
        <v>0</v>
      </c>
      <c r="L99" s="156">
        <f>IF(RES_hhdet_emi!L99=0,0,RES_hhdet_emi!L99*1000000/RES_hhdet_num!L97)</f>
        <v>0</v>
      </c>
      <c r="M99" s="156">
        <f>IF(RES_hhdet_emi!M99=0,0,RES_hhdet_emi!M99*1000000/RES_hhdet_num!M97)</f>
        <v>0</v>
      </c>
      <c r="N99" s="156">
        <f>IF(RES_hhdet_emi!N99=0,0,RES_hhdet_emi!N99*1000000/RES_hhdet_num!N97)</f>
        <v>0</v>
      </c>
      <c r="O99" s="156">
        <f>IF(RES_hhdet_emi!O99=0,0,RES_hhdet_emi!O99*1000000/RES_hhdet_num!O97)</f>
        <v>0</v>
      </c>
      <c r="P99" s="156">
        <f>IF(RES_hhdet_emi!P99=0,0,RES_hhdet_emi!P99*1000000/RES_hhdet_num!P97)</f>
        <v>0</v>
      </c>
      <c r="Q99" s="156">
        <f>IF(RES_hhdet_emi!Q99=0,0,RES_hhdet_emi!Q99*1000000/RES_hhdet_num!Q97)</f>
        <v>0</v>
      </c>
    </row>
    <row r="100" spans="1:17" ht="12" customHeight="1" x14ac:dyDescent="0.25">
      <c r="A100" s="158" t="s">
        <v>62</v>
      </c>
      <c r="B100" s="157">
        <f>IF(RES_hhdet_emi!B100=0,0,RES_hhdet_emi!B100*1000000/RES_hhdet_num!B$81)</f>
        <v>42.748468897518876</v>
      </c>
      <c r="C100" s="157">
        <f>IF(RES_hhdet_emi!C100=0,0,RES_hhdet_emi!C100*1000000/RES_hhdet_num!C$81)</f>
        <v>53.528707770793481</v>
      </c>
      <c r="D100" s="157">
        <f>IF(RES_hhdet_emi!D100=0,0,RES_hhdet_emi!D100*1000000/RES_hhdet_num!D$81)</f>
        <v>44.596449064952211</v>
      </c>
      <c r="E100" s="157">
        <f>IF(RES_hhdet_emi!E100=0,0,RES_hhdet_emi!E100*1000000/RES_hhdet_num!E$81)</f>
        <v>43.229284940897564</v>
      </c>
      <c r="F100" s="157">
        <f>IF(RES_hhdet_emi!F100=0,0,RES_hhdet_emi!F100*1000000/RES_hhdet_num!F$81)</f>
        <v>50.589465556888079</v>
      </c>
      <c r="G100" s="157">
        <f>IF(RES_hhdet_emi!G100=0,0,RES_hhdet_emi!G100*1000000/RES_hhdet_num!G$81)</f>
        <v>55.939089685859749</v>
      </c>
      <c r="H100" s="157">
        <f>IF(RES_hhdet_emi!H100=0,0,RES_hhdet_emi!H100*1000000/RES_hhdet_num!H$81)</f>
        <v>72.414316621755745</v>
      </c>
      <c r="I100" s="157">
        <f>IF(RES_hhdet_emi!I100=0,0,RES_hhdet_emi!I100*1000000/RES_hhdet_num!I$81)</f>
        <v>44.792995134186363</v>
      </c>
      <c r="J100" s="157">
        <f>IF(RES_hhdet_emi!J100=0,0,RES_hhdet_emi!J100*1000000/RES_hhdet_num!J$81)</f>
        <v>50.316397771419282</v>
      </c>
      <c r="K100" s="157">
        <f>IF(RES_hhdet_emi!K100=0,0,RES_hhdet_emi!K100*1000000/RES_hhdet_num!K$81)</f>
        <v>20.363126055431042</v>
      </c>
      <c r="L100" s="157">
        <f>IF(RES_hhdet_emi!L100=0,0,RES_hhdet_emi!L100*1000000/RES_hhdet_num!L$81)</f>
        <v>37.5039110760247</v>
      </c>
      <c r="M100" s="157">
        <f>IF(RES_hhdet_emi!M100=0,0,RES_hhdet_emi!M100*1000000/RES_hhdet_num!M$81)</f>
        <v>28.254137598375998</v>
      </c>
      <c r="N100" s="157">
        <f>IF(RES_hhdet_emi!N100=0,0,RES_hhdet_emi!N100*1000000/RES_hhdet_num!N$81)</f>
        <v>12.4678472283322</v>
      </c>
      <c r="O100" s="157">
        <f>IF(RES_hhdet_emi!O100=0,0,RES_hhdet_emi!O100*1000000/RES_hhdet_num!O$81)</f>
        <v>72.758558114522174</v>
      </c>
      <c r="P100" s="157">
        <f>IF(RES_hhdet_emi!P100=0,0,RES_hhdet_emi!P100*1000000/RES_hhdet_num!P$81)</f>
        <v>50.994235608670103</v>
      </c>
      <c r="Q100" s="157">
        <f>IF(RES_hhdet_emi!Q100=0,0,RES_hhdet_emi!Q100*1000000/RES_hhdet_num!Q$81)</f>
        <v>48.029460848148247</v>
      </c>
    </row>
    <row r="101" spans="1:17" ht="12" customHeight="1" x14ac:dyDescent="0.25">
      <c r="A101" s="23" t="s">
        <v>55</v>
      </c>
      <c r="B101" s="156">
        <f>IF(RES_hhdet_emi!B101=0,0,RES_hhdet_emi!B101*1000000/RES_hhdet_num!B101)</f>
        <v>0</v>
      </c>
      <c r="C101" s="156">
        <f>IF(RES_hhdet_emi!C101=0,0,RES_hhdet_emi!C101*1000000/RES_hhdet_num!C101)</f>
        <v>0</v>
      </c>
      <c r="D101" s="156">
        <f>IF(RES_hhdet_emi!D101=0,0,RES_hhdet_emi!D101*1000000/RES_hhdet_num!D101)</f>
        <v>0</v>
      </c>
      <c r="E101" s="156">
        <f>IF(RES_hhdet_emi!E101=0,0,RES_hhdet_emi!E101*1000000/RES_hhdet_num!E101)</f>
        <v>0</v>
      </c>
      <c r="F101" s="156">
        <f>IF(RES_hhdet_emi!F101=0,0,RES_hhdet_emi!F101*1000000/RES_hhdet_num!F101)</f>
        <v>0</v>
      </c>
      <c r="G101" s="156">
        <f>IF(RES_hhdet_emi!G101=0,0,RES_hhdet_emi!G101*1000000/RES_hhdet_num!G101)</f>
        <v>0</v>
      </c>
      <c r="H101" s="156">
        <f>IF(RES_hhdet_emi!H101=0,0,RES_hhdet_emi!H101*1000000/RES_hhdet_num!H101)</f>
        <v>0</v>
      </c>
      <c r="I101" s="156">
        <f>IF(RES_hhdet_emi!I101=0,0,RES_hhdet_emi!I101*1000000/RES_hhdet_num!I101)</f>
        <v>0</v>
      </c>
      <c r="J101" s="156">
        <f>IF(RES_hhdet_emi!J101=0,0,RES_hhdet_emi!J101*1000000/RES_hhdet_num!J101)</f>
        <v>0</v>
      </c>
      <c r="K101" s="156">
        <f>IF(RES_hhdet_emi!K101=0,0,RES_hhdet_emi!K101*1000000/RES_hhdet_num!K101)</f>
        <v>0</v>
      </c>
      <c r="L101" s="156">
        <f>IF(RES_hhdet_emi!L101=0,0,RES_hhdet_emi!L101*1000000/RES_hhdet_num!L101)</f>
        <v>0</v>
      </c>
      <c r="M101" s="156">
        <f>IF(RES_hhdet_emi!M101=0,0,RES_hhdet_emi!M101*1000000/RES_hhdet_num!M101)</f>
        <v>0</v>
      </c>
      <c r="N101" s="156">
        <f>IF(RES_hhdet_emi!N101=0,0,RES_hhdet_emi!N101*1000000/RES_hhdet_num!N101)</f>
        <v>0</v>
      </c>
      <c r="O101" s="156">
        <f>IF(RES_hhdet_emi!O101=0,0,RES_hhdet_emi!O101*1000000/RES_hhdet_num!O101)</f>
        <v>0</v>
      </c>
      <c r="P101" s="156">
        <f>IF(RES_hhdet_emi!P101=0,0,RES_hhdet_emi!P101*1000000/RES_hhdet_num!P101)</f>
        <v>0</v>
      </c>
      <c r="Q101" s="156">
        <f>IF(RES_hhdet_emi!Q101=0,0,RES_hhdet_emi!Q101*1000000/RES_hhdet_num!Q101)</f>
        <v>0</v>
      </c>
    </row>
    <row r="102" spans="1:17" ht="12" customHeight="1" x14ac:dyDescent="0.25">
      <c r="A102" s="23" t="s">
        <v>57</v>
      </c>
      <c r="B102" s="156">
        <f>IF(RES_hhdet_emi!B102=0,0,RES_hhdet_emi!B102*1000000/RES_hhdet_num!B102)</f>
        <v>326.89634192386296</v>
      </c>
      <c r="C102" s="156">
        <f>IF(RES_hhdet_emi!C102=0,0,RES_hhdet_emi!C102*1000000/RES_hhdet_num!C102)</f>
        <v>321.57497044498001</v>
      </c>
      <c r="D102" s="156">
        <f>IF(RES_hhdet_emi!D102=0,0,RES_hhdet_emi!D102*1000000/RES_hhdet_num!D102)</f>
        <v>329.16099221186391</v>
      </c>
      <c r="E102" s="156">
        <f>IF(RES_hhdet_emi!E102=0,0,RES_hhdet_emi!E102*1000000/RES_hhdet_num!E102)</f>
        <v>330.95084059424158</v>
      </c>
      <c r="F102" s="156">
        <f>IF(RES_hhdet_emi!F102=0,0,RES_hhdet_emi!F102*1000000/RES_hhdet_num!F102)</f>
        <v>325.39112969859303</v>
      </c>
      <c r="G102" s="156">
        <f>IF(RES_hhdet_emi!G102=0,0,RES_hhdet_emi!G102*1000000/RES_hhdet_num!G102)</f>
        <v>319.54889401464692</v>
      </c>
      <c r="H102" s="156">
        <f>IF(RES_hhdet_emi!H102=0,0,RES_hhdet_emi!H102*1000000/RES_hhdet_num!H102)</f>
        <v>305.1295597221162</v>
      </c>
      <c r="I102" s="156">
        <f>IF(RES_hhdet_emi!I102=0,0,RES_hhdet_emi!I102*1000000/RES_hhdet_num!I102)</f>
        <v>320.93075331215846</v>
      </c>
      <c r="J102" s="156">
        <f>IF(RES_hhdet_emi!J102=0,0,RES_hhdet_emi!J102*1000000/RES_hhdet_num!J102)</f>
        <v>315.71518862699287</v>
      </c>
      <c r="K102" s="156">
        <f>IF(RES_hhdet_emi!K102=0,0,RES_hhdet_emi!K102*1000000/RES_hhdet_num!K102)</f>
        <v>330.22560001049544</v>
      </c>
      <c r="L102" s="156">
        <f>IF(RES_hhdet_emi!L102=0,0,RES_hhdet_emi!L102*1000000/RES_hhdet_num!L102)</f>
        <v>317.50844015130127</v>
      </c>
      <c r="M102" s="156">
        <f>IF(RES_hhdet_emi!M102=0,0,RES_hhdet_emi!M102*1000000/RES_hhdet_num!M102)</f>
        <v>317.57650660574649</v>
      </c>
      <c r="N102" s="156">
        <f>IF(RES_hhdet_emi!N102=0,0,RES_hhdet_emi!N102*1000000/RES_hhdet_num!N102)</f>
        <v>323.13042402133505</v>
      </c>
      <c r="O102" s="156">
        <f>IF(RES_hhdet_emi!O102=0,0,RES_hhdet_emi!O102*1000000/RES_hhdet_num!O102)</f>
        <v>315.2608998328659</v>
      </c>
      <c r="P102" s="156">
        <f>IF(RES_hhdet_emi!P102=0,0,RES_hhdet_emi!P102*1000000/RES_hhdet_num!P102)</f>
        <v>323.36079408706922</v>
      </c>
      <c r="Q102" s="156">
        <f>IF(RES_hhdet_emi!Q102=0,0,RES_hhdet_emi!Q102*1000000/RES_hhdet_num!Q102)</f>
        <v>323.76134539338796</v>
      </c>
    </row>
    <row r="103" spans="1:17" ht="12" customHeight="1" x14ac:dyDescent="0.25">
      <c r="A103" s="29" t="s">
        <v>140</v>
      </c>
      <c r="B103" s="57">
        <f>IF(RES_hhdet_emi!B103=0,0,RES_hhdet_emi!B103*1000000/RES_hhdet_num!B103)</f>
        <v>0</v>
      </c>
      <c r="C103" s="57">
        <f>IF(RES_hhdet_emi!C103=0,0,RES_hhdet_emi!C103*1000000/RES_hhdet_num!C103)</f>
        <v>0</v>
      </c>
      <c r="D103" s="57">
        <f>IF(RES_hhdet_emi!D103=0,0,RES_hhdet_emi!D103*1000000/RES_hhdet_num!D103)</f>
        <v>0</v>
      </c>
      <c r="E103" s="57">
        <f>IF(RES_hhdet_emi!E103=0,0,RES_hhdet_emi!E103*1000000/RES_hhdet_num!E103)</f>
        <v>0</v>
      </c>
      <c r="F103" s="57">
        <f>IF(RES_hhdet_emi!F103=0,0,RES_hhdet_emi!F103*1000000/RES_hhdet_num!F103)</f>
        <v>0</v>
      </c>
      <c r="G103" s="57">
        <f>IF(RES_hhdet_emi!G103=0,0,RES_hhdet_emi!G103*1000000/RES_hhdet_num!G103)</f>
        <v>0</v>
      </c>
      <c r="H103" s="57">
        <f>IF(RES_hhdet_emi!H103=0,0,RES_hhdet_emi!H103*1000000/RES_hhdet_num!H103)</f>
        <v>0</v>
      </c>
      <c r="I103" s="57">
        <f>IF(RES_hhdet_emi!I103=0,0,RES_hhdet_emi!I103*1000000/RES_hhdet_num!I103)</f>
        <v>0</v>
      </c>
      <c r="J103" s="57">
        <f>IF(RES_hhdet_emi!J103=0,0,RES_hhdet_emi!J103*1000000/RES_hhdet_num!J103)</f>
        <v>0</v>
      </c>
      <c r="K103" s="57">
        <f>IF(RES_hhdet_emi!K103=0,0,RES_hhdet_emi!K103*1000000/RES_hhdet_num!K103)</f>
        <v>0</v>
      </c>
      <c r="L103" s="57">
        <f>IF(RES_hhdet_emi!L103=0,0,RES_hhdet_emi!L103*1000000/RES_hhdet_num!L103)</f>
        <v>0</v>
      </c>
      <c r="M103" s="57">
        <f>IF(RES_hhdet_emi!M103=0,0,RES_hhdet_emi!M103*1000000/RES_hhdet_num!M103)</f>
        <v>0</v>
      </c>
      <c r="N103" s="57">
        <f>IF(RES_hhdet_emi!N103=0,0,RES_hhdet_emi!N103*1000000/RES_hhdet_num!N103)</f>
        <v>0</v>
      </c>
      <c r="O103" s="57">
        <f>IF(RES_hhdet_emi!O103=0,0,RES_hhdet_emi!O103*1000000/RES_hhdet_num!O103)</f>
        <v>0</v>
      </c>
      <c r="P103" s="57">
        <f>IF(RES_hhdet_emi!P103=0,0,RES_hhdet_emi!P103*1000000/RES_hhdet_num!P103)</f>
        <v>0</v>
      </c>
      <c r="Q103" s="57">
        <f>IF(RES_hhdet_emi!Q103=0,0,RES_hhdet_emi!Q103*1000000/RES_hhdet_num!Q103)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>
        <f>SUM(B106,B109,B111,B120)</f>
        <v>0</v>
      </c>
      <c r="C105" s="168">
        <f t="shared" ref="C105:Q105" si="15">SUM(C106,C109,C111,C120)</f>
        <v>0</v>
      </c>
      <c r="D105" s="168">
        <f t="shared" si="15"/>
        <v>0</v>
      </c>
      <c r="E105" s="168">
        <f t="shared" si="15"/>
        <v>0</v>
      </c>
      <c r="F105" s="168">
        <f t="shared" si="15"/>
        <v>0</v>
      </c>
      <c r="G105" s="168">
        <f t="shared" si="15"/>
        <v>0</v>
      </c>
      <c r="H105" s="168">
        <f t="shared" si="15"/>
        <v>0</v>
      </c>
      <c r="I105" s="168">
        <f t="shared" si="15"/>
        <v>0</v>
      </c>
      <c r="J105" s="168">
        <f t="shared" si="15"/>
        <v>0</v>
      </c>
      <c r="K105" s="168">
        <f t="shared" si="15"/>
        <v>0</v>
      </c>
      <c r="L105" s="168">
        <f t="shared" si="15"/>
        <v>0</v>
      </c>
      <c r="M105" s="168">
        <f t="shared" si="15"/>
        <v>0</v>
      </c>
      <c r="N105" s="168">
        <f t="shared" si="15"/>
        <v>0</v>
      </c>
      <c r="O105" s="168">
        <f t="shared" si="15"/>
        <v>0</v>
      </c>
      <c r="P105" s="168">
        <f t="shared" si="15"/>
        <v>0</v>
      </c>
      <c r="Q105" s="168">
        <f t="shared" si="15"/>
        <v>0</v>
      </c>
    </row>
    <row r="106" spans="1:17" ht="12.95" customHeight="1" x14ac:dyDescent="0.25">
      <c r="A106" s="158" t="s">
        <v>65</v>
      </c>
      <c r="B106" s="157">
        <f t="shared" ref="B106:Q106" si="16">SUM(B107:B108)</f>
        <v>0</v>
      </c>
      <c r="C106" s="157">
        <f t="shared" si="16"/>
        <v>0</v>
      </c>
      <c r="D106" s="157">
        <f t="shared" si="16"/>
        <v>0</v>
      </c>
      <c r="E106" s="157">
        <f t="shared" si="16"/>
        <v>0</v>
      </c>
      <c r="F106" s="157">
        <f t="shared" si="16"/>
        <v>0</v>
      </c>
      <c r="G106" s="157">
        <f t="shared" si="16"/>
        <v>0</v>
      </c>
      <c r="H106" s="157">
        <f t="shared" si="16"/>
        <v>0</v>
      </c>
      <c r="I106" s="157">
        <f t="shared" si="16"/>
        <v>0</v>
      </c>
      <c r="J106" s="157">
        <f t="shared" si="16"/>
        <v>0</v>
      </c>
      <c r="K106" s="157">
        <f t="shared" si="16"/>
        <v>0</v>
      </c>
      <c r="L106" s="157">
        <f t="shared" si="16"/>
        <v>0</v>
      </c>
      <c r="M106" s="157">
        <f t="shared" si="16"/>
        <v>0</v>
      </c>
      <c r="N106" s="157">
        <f t="shared" si="16"/>
        <v>0</v>
      </c>
      <c r="O106" s="157">
        <f t="shared" si="16"/>
        <v>0</v>
      </c>
      <c r="P106" s="157">
        <f t="shared" si="16"/>
        <v>0</v>
      </c>
      <c r="Q106" s="157">
        <f t="shared" si="16"/>
        <v>0</v>
      </c>
    </row>
    <row r="107" spans="1:17" ht="12" customHeight="1" x14ac:dyDescent="0.25">
      <c r="A107" s="23" t="s">
        <v>153</v>
      </c>
      <c r="B107" s="156">
        <f>IF(RES_hhdet_emi!B107=0,0,RES_hhdet_emi!B107*1000000/RES_hhdet_num!B$105)</f>
        <v>0</v>
      </c>
      <c r="C107" s="156">
        <f>IF(RES_hhdet_emi!C107=0,0,RES_hhdet_emi!C107*1000000/RES_hhdet_num!C$105)</f>
        <v>0</v>
      </c>
      <c r="D107" s="156">
        <f>IF(RES_hhdet_emi!D107=0,0,RES_hhdet_emi!D107*1000000/RES_hhdet_num!D$105)</f>
        <v>0</v>
      </c>
      <c r="E107" s="156">
        <f>IF(RES_hhdet_emi!E107=0,0,RES_hhdet_emi!E107*1000000/RES_hhdet_num!E$105)</f>
        <v>0</v>
      </c>
      <c r="F107" s="156">
        <f>IF(RES_hhdet_emi!F107=0,0,RES_hhdet_emi!F107*1000000/RES_hhdet_num!F$105)</f>
        <v>0</v>
      </c>
      <c r="G107" s="156">
        <f>IF(RES_hhdet_emi!G107=0,0,RES_hhdet_emi!G107*1000000/RES_hhdet_num!G$105)</f>
        <v>0</v>
      </c>
      <c r="H107" s="156">
        <f>IF(RES_hhdet_emi!H107=0,0,RES_hhdet_emi!H107*1000000/RES_hhdet_num!H$105)</f>
        <v>0</v>
      </c>
      <c r="I107" s="156">
        <f>IF(RES_hhdet_emi!I107=0,0,RES_hhdet_emi!I107*1000000/RES_hhdet_num!I$105)</f>
        <v>0</v>
      </c>
      <c r="J107" s="156">
        <f>IF(RES_hhdet_emi!J107=0,0,RES_hhdet_emi!J107*1000000/RES_hhdet_num!J$105)</f>
        <v>0</v>
      </c>
      <c r="K107" s="156">
        <f>IF(RES_hhdet_emi!K107=0,0,RES_hhdet_emi!K107*1000000/RES_hhdet_num!K$105)</f>
        <v>0</v>
      </c>
      <c r="L107" s="156">
        <f>IF(RES_hhdet_emi!L107=0,0,RES_hhdet_emi!L107*1000000/RES_hhdet_num!L$105)</f>
        <v>0</v>
      </c>
      <c r="M107" s="156">
        <f>IF(RES_hhdet_emi!M107=0,0,RES_hhdet_emi!M107*1000000/RES_hhdet_num!M$105)</f>
        <v>0</v>
      </c>
      <c r="N107" s="156">
        <f>IF(RES_hhdet_emi!N107=0,0,RES_hhdet_emi!N107*1000000/RES_hhdet_num!N$105)</f>
        <v>0</v>
      </c>
      <c r="O107" s="156">
        <f>IF(RES_hhdet_emi!O107=0,0,RES_hhdet_emi!O107*1000000/RES_hhdet_num!O$105)</f>
        <v>0</v>
      </c>
      <c r="P107" s="156">
        <f>IF(RES_hhdet_emi!P107=0,0,RES_hhdet_emi!P107*1000000/RES_hhdet_num!P$105)</f>
        <v>0</v>
      </c>
      <c r="Q107" s="156">
        <f>IF(RES_hhdet_emi!Q107=0,0,RES_hhdet_emi!Q107*1000000/RES_hhdet_num!Q$105)</f>
        <v>0</v>
      </c>
    </row>
    <row r="108" spans="1:17" ht="12" customHeight="1" x14ac:dyDescent="0.25">
      <c r="A108" s="23" t="s">
        <v>60</v>
      </c>
      <c r="B108" s="156">
        <f>IF(RES_hhdet_emi!B108=0,0,RES_hhdet_emi!B108*1000000/RES_hhdet_num!B$105)</f>
        <v>0</v>
      </c>
      <c r="C108" s="156">
        <f>IF(RES_hhdet_emi!C108=0,0,RES_hhdet_emi!C108*1000000/RES_hhdet_num!C$105)</f>
        <v>0</v>
      </c>
      <c r="D108" s="156">
        <f>IF(RES_hhdet_emi!D108=0,0,RES_hhdet_emi!D108*1000000/RES_hhdet_num!D$105)</f>
        <v>0</v>
      </c>
      <c r="E108" s="156">
        <f>IF(RES_hhdet_emi!E108=0,0,RES_hhdet_emi!E108*1000000/RES_hhdet_num!E$105)</f>
        <v>0</v>
      </c>
      <c r="F108" s="156">
        <f>IF(RES_hhdet_emi!F108=0,0,RES_hhdet_emi!F108*1000000/RES_hhdet_num!F$105)</f>
        <v>0</v>
      </c>
      <c r="G108" s="156">
        <f>IF(RES_hhdet_emi!G108=0,0,RES_hhdet_emi!G108*1000000/RES_hhdet_num!G$105)</f>
        <v>0</v>
      </c>
      <c r="H108" s="156">
        <f>IF(RES_hhdet_emi!H108=0,0,RES_hhdet_emi!H108*1000000/RES_hhdet_num!H$105)</f>
        <v>0</v>
      </c>
      <c r="I108" s="156">
        <f>IF(RES_hhdet_emi!I108=0,0,RES_hhdet_emi!I108*1000000/RES_hhdet_num!I$105)</f>
        <v>0</v>
      </c>
      <c r="J108" s="156">
        <f>IF(RES_hhdet_emi!J108=0,0,RES_hhdet_emi!J108*1000000/RES_hhdet_num!J$105)</f>
        <v>0</v>
      </c>
      <c r="K108" s="156">
        <f>IF(RES_hhdet_emi!K108=0,0,RES_hhdet_emi!K108*1000000/RES_hhdet_num!K$105)</f>
        <v>0</v>
      </c>
      <c r="L108" s="156">
        <f>IF(RES_hhdet_emi!L108=0,0,RES_hhdet_emi!L108*1000000/RES_hhdet_num!L$105)</f>
        <v>0</v>
      </c>
      <c r="M108" s="156">
        <f>IF(RES_hhdet_emi!M108=0,0,RES_hhdet_emi!M108*1000000/RES_hhdet_num!M$105)</f>
        <v>0</v>
      </c>
      <c r="N108" s="156">
        <f>IF(RES_hhdet_emi!N108=0,0,RES_hhdet_emi!N108*1000000/RES_hhdet_num!N$105)</f>
        <v>0</v>
      </c>
      <c r="O108" s="156">
        <f>IF(RES_hhdet_emi!O108=0,0,RES_hhdet_emi!O108*1000000/RES_hhdet_num!O$105)</f>
        <v>0</v>
      </c>
      <c r="P108" s="156">
        <f>IF(RES_hhdet_emi!P108=0,0,RES_hhdet_emi!P108*1000000/RES_hhdet_num!P$105)</f>
        <v>0</v>
      </c>
      <c r="Q108" s="156">
        <f>IF(RES_hhdet_emi!Q108=0,0,RES_hhdet_emi!Q108*1000000/RES_hhdet_num!Q$105)</f>
        <v>0</v>
      </c>
    </row>
    <row r="109" spans="1:17" ht="12.95" customHeight="1" x14ac:dyDescent="0.25">
      <c r="A109" s="158" t="s">
        <v>112</v>
      </c>
      <c r="B109" s="157">
        <f t="shared" ref="B109:Q109" si="17">B110</f>
        <v>0</v>
      </c>
      <c r="C109" s="157">
        <f t="shared" si="17"/>
        <v>0</v>
      </c>
      <c r="D109" s="157">
        <f t="shared" si="17"/>
        <v>0</v>
      </c>
      <c r="E109" s="157">
        <f t="shared" si="17"/>
        <v>0</v>
      </c>
      <c r="F109" s="157">
        <f t="shared" si="17"/>
        <v>0</v>
      </c>
      <c r="G109" s="157">
        <f t="shared" si="17"/>
        <v>0</v>
      </c>
      <c r="H109" s="157">
        <f t="shared" si="17"/>
        <v>0</v>
      </c>
      <c r="I109" s="157">
        <f t="shared" si="17"/>
        <v>0</v>
      </c>
      <c r="J109" s="157">
        <f t="shared" si="17"/>
        <v>0</v>
      </c>
      <c r="K109" s="157">
        <f t="shared" si="17"/>
        <v>0</v>
      </c>
      <c r="L109" s="157">
        <f t="shared" si="17"/>
        <v>0</v>
      </c>
      <c r="M109" s="157">
        <f t="shared" si="17"/>
        <v>0</v>
      </c>
      <c r="N109" s="157">
        <f t="shared" si="17"/>
        <v>0</v>
      </c>
      <c r="O109" s="157">
        <f t="shared" si="17"/>
        <v>0</v>
      </c>
      <c r="P109" s="157">
        <f t="shared" si="17"/>
        <v>0</v>
      </c>
      <c r="Q109" s="157">
        <f t="shared" si="17"/>
        <v>0</v>
      </c>
    </row>
    <row r="110" spans="1:17" ht="12" customHeight="1" x14ac:dyDescent="0.25">
      <c r="A110" s="23" t="s">
        <v>60</v>
      </c>
      <c r="B110" s="156">
        <f>IF(RES_hhdet_emi!B110=0,0,RES_hhdet_emi!B110*1000000/RES_hhdet_num!B$105)</f>
        <v>0</v>
      </c>
      <c r="C110" s="156">
        <f>IF(RES_hhdet_emi!C110=0,0,RES_hhdet_emi!C110*1000000/RES_hhdet_num!C$105)</f>
        <v>0</v>
      </c>
      <c r="D110" s="156">
        <f>IF(RES_hhdet_emi!D110=0,0,RES_hhdet_emi!D110*1000000/RES_hhdet_num!D$105)</f>
        <v>0</v>
      </c>
      <c r="E110" s="156">
        <f>IF(RES_hhdet_emi!E110=0,0,RES_hhdet_emi!E110*1000000/RES_hhdet_num!E$105)</f>
        <v>0</v>
      </c>
      <c r="F110" s="156">
        <f>IF(RES_hhdet_emi!F110=0,0,RES_hhdet_emi!F110*1000000/RES_hhdet_num!F$105)</f>
        <v>0</v>
      </c>
      <c r="G110" s="156">
        <f>IF(RES_hhdet_emi!G110=0,0,RES_hhdet_emi!G110*1000000/RES_hhdet_num!G$105)</f>
        <v>0</v>
      </c>
      <c r="H110" s="156">
        <f>IF(RES_hhdet_emi!H110=0,0,RES_hhdet_emi!H110*1000000/RES_hhdet_num!H$105)</f>
        <v>0</v>
      </c>
      <c r="I110" s="156">
        <f>IF(RES_hhdet_emi!I110=0,0,RES_hhdet_emi!I110*1000000/RES_hhdet_num!I$105)</f>
        <v>0</v>
      </c>
      <c r="J110" s="156">
        <f>IF(RES_hhdet_emi!J110=0,0,RES_hhdet_emi!J110*1000000/RES_hhdet_num!J$105)</f>
        <v>0</v>
      </c>
      <c r="K110" s="156">
        <f>IF(RES_hhdet_emi!K110=0,0,RES_hhdet_emi!K110*1000000/RES_hhdet_num!K$105)</f>
        <v>0</v>
      </c>
      <c r="L110" s="156">
        <f>IF(RES_hhdet_emi!L110=0,0,RES_hhdet_emi!L110*1000000/RES_hhdet_num!L$105)</f>
        <v>0</v>
      </c>
      <c r="M110" s="156">
        <f>IF(RES_hhdet_emi!M110=0,0,RES_hhdet_emi!M110*1000000/RES_hhdet_num!M$105)</f>
        <v>0</v>
      </c>
      <c r="N110" s="156">
        <f>IF(RES_hhdet_emi!N110=0,0,RES_hhdet_emi!N110*1000000/RES_hhdet_num!N$105)</f>
        <v>0</v>
      </c>
      <c r="O110" s="156">
        <f>IF(RES_hhdet_emi!O110=0,0,RES_hhdet_emi!O110*1000000/RES_hhdet_num!O$105)</f>
        <v>0</v>
      </c>
      <c r="P110" s="156">
        <f>IF(RES_hhdet_emi!P110=0,0,RES_hhdet_emi!P110*1000000/RES_hhdet_num!P$105)</f>
        <v>0</v>
      </c>
      <c r="Q110" s="156">
        <f>IF(RES_hhdet_emi!Q110=0,0,RES_hhdet_emi!Q110*1000000/RES_hhdet_num!Q$105)</f>
        <v>0</v>
      </c>
    </row>
    <row r="111" spans="1:17" ht="12" customHeight="1" x14ac:dyDescent="0.25">
      <c r="A111" s="158" t="s">
        <v>63</v>
      </c>
      <c r="B111" s="157">
        <f>IF(RES_hhdet_emi!B111=0,0,RES_hhdet_emi!B111*1000000/RES_hhdet_num!B$105)</f>
        <v>0</v>
      </c>
      <c r="C111" s="157">
        <f>IF(RES_hhdet_emi!C111=0,0,RES_hhdet_emi!C111*1000000/RES_hhdet_num!C$105)</f>
        <v>0</v>
      </c>
      <c r="D111" s="157">
        <f>IF(RES_hhdet_emi!D111=0,0,RES_hhdet_emi!D111*1000000/RES_hhdet_num!D$105)</f>
        <v>0</v>
      </c>
      <c r="E111" s="157">
        <f>IF(RES_hhdet_emi!E111=0,0,RES_hhdet_emi!E111*1000000/RES_hhdet_num!E$105)</f>
        <v>0</v>
      </c>
      <c r="F111" s="157">
        <f>IF(RES_hhdet_emi!F111=0,0,RES_hhdet_emi!F111*1000000/RES_hhdet_num!F$105)</f>
        <v>0</v>
      </c>
      <c r="G111" s="157">
        <f>IF(RES_hhdet_emi!G111=0,0,RES_hhdet_emi!G111*1000000/RES_hhdet_num!G$105)</f>
        <v>0</v>
      </c>
      <c r="H111" s="157">
        <f>IF(RES_hhdet_emi!H111=0,0,RES_hhdet_emi!H111*1000000/RES_hhdet_num!H$105)</f>
        <v>0</v>
      </c>
      <c r="I111" s="157">
        <f>IF(RES_hhdet_emi!I111=0,0,RES_hhdet_emi!I111*1000000/RES_hhdet_num!I$105)</f>
        <v>0</v>
      </c>
      <c r="J111" s="157">
        <f>IF(RES_hhdet_emi!J111=0,0,RES_hhdet_emi!J111*1000000/RES_hhdet_num!J$105)</f>
        <v>0</v>
      </c>
      <c r="K111" s="157">
        <f>IF(RES_hhdet_emi!K111=0,0,RES_hhdet_emi!K111*1000000/RES_hhdet_num!K$105)</f>
        <v>0</v>
      </c>
      <c r="L111" s="157">
        <f>IF(RES_hhdet_emi!L111=0,0,RES_hhdet_emi!L111*1000000/RES_hhdet_num!L$105)</f>
        <v>0</v>
      </c>
      <c r="M111" s="157">
        <f>IF(RES_hhdet_emi!M111=0,0,RES_hhdet_emi!M111*1000000/RES_hhdet_num!M$105)</f>
        <v>0</v>
      </c>
      <c r="N111" s="157">
        <f>IF(RES_hhdet_emi!N111=0,0,RES_hhdet_emi!N111*1000000/RES_hhdet_num!N$105)</f>
        <v>0</v>
      </c>
      <c r="O111" s="157">
        <f>IF(RES_hhdet_emi!O111=0,0,RES_hhdet_emi!O111*1000000/RES_hhdet_num!O$105)</f>
        <v>0</v>
      </c>
      <c r="P111" s="157">
        <f>IF(RES_hhdet_emi!P111=0,0,RES_hhdet_emi!P111*1000000/RES_hhdet_num!P$105)</f>
        <v>0</v>
      </c>
      <c r="Q111" s="157">
        <f>IF(RES_hhdet_emi!Q111=0,0,RES_hhdet_emi!Q111*1000000/RES_hhdet_num!Q$105)</f>
        <v>0</v>
      </c>
    </row>
    <row r="112" spans="1:17" ht="12" customHeight="1" x14ac:dyDescent="0.25">
      <c r="A112" s="167" t="s">
        <v>152</v>
      </c>
      <c r="B112" s="132">
        <f>IF(RES_hhdet_emi!B112=0,0,RES_hhdet_emi!B112*1000000/RES_hhdet_num!B112)</f>
        <v>0</v>
      </c>
      <c r="C112" s="132">
        <f>IF(RES_hhdet_emi!C112=0,0,RES_hhdet_emi!C112*1000000/RES_hhdet_num!C112)</f>
        <v>0</v>
      </c>
      <c r="D112" s="132">
        <f>IF(RES_hhdet_emi!D112=0,0,RES_hhdet_emi!D112*1000000/RES_hhdet_num!D112)</f>
        <v>0</v>
      </c>
      <c r="E112" s="132">
        <f>IF(RES_hhdet_emi!E112=0,0,RES_hhdet_emi!E112*1000000/RES_hhdet_num!E112)</f>
        <v>0</v>
      </c>
      <c r="F112" s="132">
        <f>IF(RES_hhdet_emi!F112=0,0,RES_hhdet_emi!F112*1000000/RES_hhdet_num!F112)</f>
        <v>0</v>
      </c>
      <c r="G112" s="132">
        <f>IF(RES_hhdet_emi!G112=0,0,RES_hhdet_emi!G112*1000000/RES_hhdet_num!G112)</f>
        <v>0</v>
      </c>
      <c r="H112" s="132">
        <f>IF(RES_hhdet_emi!H112=0,0,RES_hhdet_emi!H112*1000000/RES_hhdet_num!H112)</f>
        <v>0</v>
      </c>
      <c r="I112" s="132">
        <f>IF(RES_hhdet_emi!I112=0,0,RES_hhdet_emi!I112*1000000/RES_hhdet_num!I112)</f>
        <v>0</v>
      </c>
      <c r="J112" s="132">
        <f>IF(RES_hhdet_emi!J112=0,0,RES_hhdet_emi!J112*1000000/RES_hhdet_num!J112)</f>
        <v>0</v>
      </c>
      <c r="K112" s="132">
        <f>IF(RES_hhdet_emi!K112=0,0,RES_hhdet_emi!K112*1000000/RES_hhdet_num!K112)</f>
        <v>0</v>
      </c>
      <c r="L112" s="132">
        <f>IF(RES_hhdet_emi!L112=0,0,RES_hhdet_emi!L112*1000000/RES_hhdet_num!L112)</f>
        <v>0</v>
      </c>
      <c r="M112" s="132">
        <f>IF(RES_hhdet_emi!M112=0,0,RES_hhdet_emi!M112*1000000/RES_hhdet_num!M112)</f>
        <v>0</v>
      </c>
      <c r="N112" s="132">
        <f>IF(RES_hhdet_emi!N112=0,0,RES_hhdet_emi!N112*1000000/RES_hhdet_num!N112)</f>
        <v>0</v>
      </c>
      <c r="O112" s="132">
        <f>IF(RES_hhdet_emi!O112=0,0,RES_hhdet_emi!O112*1000000/RES_hhdet_num!O112)</f>
        <v>0</v>
      </c>
      <c r="P112" s="132">
        <f>IF(RES_hhdet_emi!P112=0,0,RES_hhdet_emi!P112*1000000/RES_hhdet_num!P112)</f>
        <v>0</v>
      </c>
      <c r="Q112" s="132">
        <f>IF(RES_hhdet_emi!Q112=0,0,RES_hhdet_emi!Q112*1000000/RES_hhdet_num!Q112)</f>
        <v>0</v>
      </c>
    </row>
    <row r="113" spans="1:17" ht="12" customHeight="1" x14ac:dyDescent="0.25">
      <c r="A113" s="167" t="s">
        <v>151</v>
      </c>
      <c r="B113" s="132">
        <f>IF(RES_hhdet_emi!B113=0,0,RES_hhdet_emi!B113*1000000/RES_hhdet_num!B113)</f>
        <v>0</v>
      </c>
      <c r="C113" s="132">
        <f>IF(RES_hhdet_emi!C113=0,0,RES_hhdet_emi!C113*1000000/RES_hhdet_num!C113)</f>
        <v>0</v>
      </c>
      <c r="D113" s="132">
        <f>IF(RES_hhdet_emi!D113=0,0,RES_hhdet_emi!D113*1000000/RES_hhdet_num!D113)</f>
        <v>0</v>
      </c>
      <c r="E113" s="132">
        <f>IF(RES_hhdet_emi!E113=0,0,RES_hhdet_emi!E113*1000000/RES_hhdet_num!E113)</f>
        <v>0</v>
      </c>
      <c r="F113" s="132">
        <f>IF(RES_hhdet_emi!F113=0,0,RES_hhdet_emi!F113*1000000/RES_hhdet_num!F113)</f>
        <v>0</v>
      </c>
      <c r="G113" s="132">
        <f>IF(RES_hhdet_emi!G113=0,0,RES_hhdet_emi!G113*1000000/RES_hhdet_num!G113)</f>
        <v>0</v>
      </c>
      <c r="H113" s="132">
        <f>IF(RES_hhdet_emi!H113=0,0,RES_hhdet_emi!H113*1000000/RES_hhdet_num!H113)</f>
        <v>0</v>
      </c>
      <c r="I113" s="132">
        <f>IF(RES_hhdet_emi!I113=0,0,RES_hhdet_emi!I113*1000000/RES_hhdet_num!I113)</f>
        <v>0</v>
      </c>
      <c r="J113" s="132">
        <f>IF(RES_hhdet_emi!J113=0,0,RES_hhdet_emi!J113*1000000/RES_hhdet_num!J113)</f>
        <v>0</v>
      </c>
      <c r="K113" s="132">
        <f>IF(RES_hhdet_emi!K113=0,0,RES_hhdet_emi!K113*1000000/RES_hhdet_num!K113)</f>
        <v>0</v>
      </c>
      <c r="L113" s="132">
        <f>IF(RES_hhdet_emi!L113=0,0,RES_hhdet_emi!L113*1000000/RES_hhdet_num!L113)</f>
        <v>0</v>
      </c>
      <c r="M113" s="132">
        <f>IF(RES_hhdet_emi!M113=0,0,RES_hhdet_emi!M113*1000000/RES_hhdet_num!M113)</f>
        <v>0</v>
      </c>
      <c r="N113" s="132">
        <f>IF(RES_hhdet_emi!N113=0,0,RES_hhdet_emi!N113*1000000/RES_hhdet_num!N113)</f>
        <v>0</v>
      </c>
      <c r="O113" s="132">
        <f>IF(RES_hhdet_emi!O113=0,0,RES_hhdet_emi!O113*1000000/RES_hhdet_num!O113)</f>
        <v>0</v>
      </c>
      <c r="P113" s="132">
        <f>IF(RES_hhdet_emi!P113=0,0,RES_hhdet_emi!P113*1000000/RES_hhdet_num!P113)</f>
        <v>0</v>
      </c>
      <c r="Q113" s="132">
        <f>IF(RES_hhdet_emi!Q113=0,0,RES_hhdet_emi!Q113*1000000/RES_hhdet_num!Q113)</f>
        <v>0</v>
      </c>
    </row>
    <row r="114" spans="1:17" ht="12" customHeight="1" x14ac:dyDescent="0.25">
      <c r="A114" s="166" t="s">
        <v>79</v>
      </c>
      <c r="B114" s="165">
        <f>IF(RES_hhdet_emi!B114=0,0,RES_hhdet_emi!B114*1000000/RES_hhdet_num!B113)</f>
        <v>0</v>
      </c>
      <c r="C114" s="165">
        <f>IF(RES_hhdet_emi!C114=0,0,RES_hhdet_emi!C114*1000000/RES_hhdet_num!C113)</f>
        <v>0</v>
      </c>
      <c r="D114" s="165">
        <f>IF(RES_hhdet_emi!D114=0,0,RES_hhdet_emi!D114*1000000/RES_hhdet_num!D113)</f>
        <v>0</v>
      </c>
      <c r="E114" s="165">
        <f>IF(RES_hhdet_emi!E114=0,0,RES_hhdet_emi!E114*1000000/RES_hhdet_num!E113)</f>
        <v>0</v>
      </c>
      <c r="F114" s="165">
        <f>IF(RES_hhdet_emi!F114=0,0,RES_hhdet_emi!F114*1000000/RES_hhdet_num!F113)</f>
        <v>0</v>
      </c>
      <c r="G114" s="165">
        <f>IF(RES_hhdet_emi!G114=0,0,RES_hhdet_emi!G114*1000000/RES_hhdet_num!G113)</f>
        <v>0</v>
      </c>
      <c r="H114" s="165">
        <f>IF(RES_hhdet_emi!H114=0,0,RES_hhdet_emi!H114*1000000/RES_hhdet_num!H113)</f>
        <v>0</v>
      </c>
      <c r="I114" s="165">
        <f>IF(RES_hhdet_emi!I114=0,0,RES_hhdet_emi!I114*1000000/RES_hhdet_num!I113)</f>
        <v>0</v>
      </c>
      <c r="J114" s="165">
        <f>IF(RES_hhdet_emi!J114=0,0,RES_hhdet_emi!J114*1000000/RES_hhdet_num!J113)</f>
        <v>0</v>
      </c>
      <c r="K114" s="165">
        <f>IF(RES_hhdet_emi!K114=0,0,RES_hhdet_emi!K114*1000000/RES_hhdet_num!K113)</f>
        <v>0</v>
      </c>
      <c r="L114" s="165">
        <f>IF(RES_hhdet_emi!L114=0,0,RES_hhdet_emi!L114*1000000/RES_hhdet_num!L113)</f>
        <v>0</v>
      </c>
      <c r="M114" s="165">
        <f>IF(RES_hhdet_emi!M114=0,0,RES_hhdet_emi!M114*1000000/RES_hhdet_num!M113)</f>
        <v>0</v>
      </c>
      <c r="N114" s="165">
        <f>IF(RES_hhdet_emi!N114=0,0,RES_hhdet_emi!N114*1000000/RES_hhdet_num!N113)</f>
        <v>0</v>
      </c>
      <c r="O114" s="165">
        <f>IF(RES_hhdet_emi!O114=0,0,RES_hhdet_emi!O114*1000000/RES_hhdet_num!O113)</f>
        <v>0</v>
      </c>
      <c r="P114" s="165">
        <f>IF(RES_hhdet_emi!P114=0,0,RES_hhdet_emi!P114*1000000/RES_hhdet_num!P113)</f>
        <v>0</v>
      </c>
      <c r="Q114" s="165">
        <f>IF(RES_hhdet_emi!Q114=0,0,RES_hhdet_emi!Q114*1000000/RES_hhdet_num!Q113)</f>
        <v>0</v>
      </c>
    </row>
    <row r="115" spans="1:17" ht="12" customHeight="1" x14ac:dyDescent="0.25">
      <c r="A115" s="147" t="s">
        <v>59</v>
      </c>
      <c r="B115" s="164">
        <f>IF(RES_hhdet_emi!B115=0,0,RES_hhdet_emi!B115*1000000/RES_hhdet_num!B113)</f>
        <v>0</v>
      </c>
      <c r="C115" s="164">
        <f>IF(RES_hhdet_emi!C115=0,0,RES_hhdet_emi!C115*1000000/RES_hhdet_num!C113)</f>
        <v>0</v>
      </c>
      <c r="D115" s="164">
        <f>IF(RES_hhdet_emi!D115=0,0,RES_hhdet_emi!D115*1000000/RES_hhdet_num!D113)</f>
        <v>0</v>
      </c>
      <c r="E115" s="164">
        <f>IF(RES_hhdet_emi!E115=0,0,RES_hhdet_emi!E115*1000000/RES_hhdet_num!E113)</f>
        <v>0</v>
      </c>
      <c r="F115" s="164">
        <f>IF(RES_hhdet_emi!F115=0,0,RES_hhdet_emi!F115*1000000/RES_hhdet_num!F113)</f>
        <v>0</v>
      </c>
      <c r="G115" s="164">
        <f>IF(RES_hhdet_emi!G115=0,0,RES_hhdet_emi!G115*1000000/RES_hhdet_num!G113)</f>
        <v>0</v>
      </c>
      <c r="H115" s="164">
        <f>IF(RES_hhdet_emi!H115=0,0,RES_hhdet_emi!H115*1000000/RES_hhdet_num!H113)</f>
        <v>0</v>
      </c>
      <c r="I115" s="164">
        <f>IF(RES_hhdet_emi!I115=0,0,RES_hhdet_emi!I115*1000000/RES_hhdet_num!I113)</f>
        <v>0</v>
      </c>
      <c r="J115" s="164">
        <f>IF(RES_hhdet_emi!J115=0,0,RES_hhdet_emi!J115*1000000/RES_hhdet_num!J113)</f>
        <v>0</v>
      </c>
      <c r="K115" s="164">
        <f>IF(RES_hhdet_emi!K115=0,0,RES_hhdet_emi!K115*1000000/RES_hhdet_num!K113)</f>
        <v>0</v>
      </c>
      <c r="L115" s="164">
        <f>IF(RES_hhdet_emi!L115=0,0,RES_hhdet_emi!L115*1000000/RES_hhdet_num!L113)</f>
        <v>0</v>
      </c>
      <c r="M115" s="164">
        <f>IF(RES_hhdet_emi!M115=0,0,RES_hhdet_emi!M115*1000000/RES_hhdet_num!M113)</f>
        <v>0</v>
      </c>
      <c r="N115" s="164">
        <f>IF(RES_hhdet_emi!N115=0,0,RES_hhdet_emi!N115*1000000/RES_hhdet_num!N113)</f>
        <v>0</v>
      </c>
      <c r="O115" s="164">
        <f>IF(RES_hhdet_emi!O115=0,0,RES_hhdet_emi!O115*1000000/RES_hhdet_num!O113)</f>
        <v>0</v>
      </c>
      <c r="P115" s="164">
        <f>IF(RES_hhdet_emi!P115=0,0,RES_hhdet_emi!P115*1000000/RES_hhdet_num!P113)</f>
        <v>0</v>
      </c>
      <c r="Q115" s="164">
        <f>IF(RES_hhdet_emi!Q115=0,0,RES_hhdet_emi!Q115*1000000/RES_hhdet_num!Q113)</f>
        <v>0</v>
      </c>
    </row>
    <row r="116" spans="1:17" ht="12" customHeight="1" x14ac:dyDescent="0.25">
      <c r="A116" s="163" t="s">
        <v>142</v>
      </c>
      <c r="B116" s="162">
        <f>IF(RES_hhdet_emi!B116=0,0,RES_hhdet_emi!B116*1000000/RES_hhdet_num!B116)</f>
        <v>0</v>
      </c>
      <c r="C116" s="162">
        <f>IF(RES_hhdet_emi!C116=0,0,RES_hhdet_emi!C116*1000000/RES_hhdet_num!C116)</f>
        <v>0</v>
      </c>
      <c r="D116" s="162">
        <f>IF(RES_hhdet_emi!D116=0,0,RES_hhdet_emi!D116*1000000/RES_hhdet_num!D116)</f>
        <v>0</v>
      </c>
      <c r="E116" s="162">
        <f>IF(RES_hhdet_emi!E116=0,0,RES_hhdet_emi!E116*1000000/RES_hhdet_num!E116)</f>
        <v>0</v>
      </c>
      <c r="F116" s="162">
        <f>IF(RES_hhdet_emi!F116=0,0,RES_hhdet_emi!F116*1000000/RES_hhdet_num!F116)</f>
        <v>0</v>
      </c>
      <c r="G116" s="162">
        <f>IF(RES_hhdet_emi!G116=0,0,RES_hhdet_emi!G116*1000000/RES_hhdet_num!G116)</f>
        <v>0</v>
      </c>
      <c r="H116" s="162">
        <f>IF(RES_hhdet_emi!H116=0,0,RES_hhdet_emi!H116*1000000/RES_hhdet_num!H116)</f>
        <v>0</v>
      </c>
      <c r="I116" s="162">
        <f>IF(RES_hhdet_emi!I116=0,0,RES_hhdet_emi!I116*1000000/RES_hhdet_num!I116)</f>
        <v>0</v>
      </c>
      <c r="J116" s="162">
        <f>IF(RES_hhdet_emi!J116=0,0,RES_hhdet_emi!J116*1000000/RES_hhdet_num!J116)</f>
        <v>0</v>
      </c>
      <c r="K116" s="162">
        <f>IF(RES_hhdet_emi!K116=0,0,RES_hhdet_emi!K116*1000000/RES_hhdet_num!K116)</f>
        <v>0</v>
      </c>
      <c r="L116" s="162">
        <f>IF(RES_hhdet_emi!L116=0,0,RES_hhdet_emi!L116*1000000/RES_hhdet_num!L116)</f>
        <v>0</v>
      </c>
      <c r="M116" s="162">
        <f>IF(RES_hhdet_emi!M116=0,0,RES_hhdet_emi!M116*1000000/RES_hhdet_num!M116)</f>
        <v>0</v>
      </c>
      <c r="N116" s="162">
        <f>IF(RES_hhdet_emi!N116=0,0,RES_hhdet_emi!N116*1000000/RES_hhdet_num!N116)</f>
        <v>0</v>
      </c>
      <c r="O116" s="162">
        <f>IF(RES_hhdet_emi!O116=0,0,RES_hhdet_emi!O116*1000000/RES_hhdet_num!O116)</f>
        <v>0</v>
      </c>
      <c r="P116" s="162">
        <f>IF(RES_hhdet_emi!P116=0,0,RES_hhdet_emi!P116*1000000/RES_hhdet_num!P116)</f>
        <v>0</v>
      </c>
      <c r="Q116" s="162">
        <f>IF(RES_hhdet_emi!Q116=0,0,RES_hhdet_emi!Q116*1000000/RES_hhdet_num!Q116)</f>
        <v>0</v>
      </c>
    </row>
    <row r="117" spans="1:17" ht="12" customHeight="1" x14ac:dyDescent="0.25">
      <c r="A117" s="161" t="s">
        <v>141</v>
      </c>
      <c r="B117" s="160">
        <f>IF(RES_hhdet_emi!B117=0,0,RES_hhdet_emi!B117*1000000/RES_hhdet_num!B117)</f>
        <v>0</v>
      </c>
      <c r="C117" s="160">
        <f>IF(RES_hhdet_emi!C117=0,0,RES_hhdet_emi!C117*1000000/RES_hhdet_num!C117)</f>
        <v>0</v>
      </c>
      <c r="D117" s="160">
        <f>IF(RES_hhdet_emi!D117=0,0,RES_hhdet_emi!D117*1000000/RES_hhdet_num!D117)</f>
        <v>0</v>
      </c>
      <c r="E117" s="160">
        <f>IF(RES_hhdet_emi!E117=0,0,RES_hhdet_emi!E117*1000000/RES_hhdet_num!E117)</f>
        <v>0</v>
      </c>
      <c r="F117" s="160">
        <f>IF(RES_hhdet_emi!F117=0,0,RES_hhdet_emi!F117*1000000/RES_hhdet_num!F117)</f>
        <v>0</v>
      </c>
      <c r="G117" s="160">
        <f>IF(RES_hhdet_emi!G117=0,0,RES_hhdet_emi!G117*1000000/RES_hhdet_num!G117)</f>
        <v>0</v>
      </c>
      <c r="H117" s="160">
        <f>IF(RES_hhdet_emi!H117=0,0,RES_hhdet_emi!H117*1000000/RES_hhdet_num!H117)</f>
        <v>0</v>
      </c>
      <c r="I117" s="160">
        <f>IF(RES_hhdet_emi!I117=0,0,RES_hhdet_emi!I117*1000000/RES_hhdet_num!I117)</f>
        <v>0</v>
      </c>
      <c r="J117" s="160">
        <f>IF(RES_hhdet_emi!J117=0,0,RES_hhdet_emi!J117*1000000/RES_hhdet_num!J117)</f>
        <v>0</v>
      </c>
      <c r="K117" s="160">
        <f>IF(RES_hhdet_emi!K117=0,0,RES_hhdet_emi!K117*1000000/RES_hhdet_num!K117)</f>
        <v>0</v>
      </c>
      <c r="L117" s="160">
        <f>IF(RES_hhdet_emi!L117=0,0,RES_hhdet_emi!L117*1000000/RES_hhdet_num!L117)</f>
        <v>0</v>
      </c>
      <c r="M117" s="160">
        <f>IF(RES_hhdet_emi!M117=0,0,RES_hhdet_emi!M117*1000000/RES_hhdet_num!M117)</f>
        <v>0</v>
      </c>
      <c r="N117" s="160">
        <f>IF(RES_hhdet_emi!N117=0,0,RES_hhdet_emi!N117*1000000/RES_hhdet_num!N117)</f>
        <v>0</v>
      </c>
      <c r="O117" s="160">
        <f>IF(RES_hhdet_emi!O117=0,0,RES_hhdet_emi!O117*1000000/RES_hhdet_num!O117)</f>
        <v>0</v>
      </c>
      <c r="P117" s="160">
        <f>IF(RES_hhdet_emi!P117=0,0,RES_hhdet_emi!P117*1000000/RES_hhdet_num!P117)</f>
        <v>0</v>
      </c>
      <c r="Q117" s="160">
        <f>IF(RES_hhdet_emi!Q117=0,0,RES_hhdet_emi!Q117*1000000/RES_hhdet_num!Q117)</f>
        <v>0</v>
      </c>
    </row>
    <row r="118" spans="1:17" ht="12" customHeight="1" x14ac:dyDescent="0.25">
      <c r="A118" s="148" t="s">
        <v>60</v>
      </c>
      <c r="B118" s="156">
        <f>IF(RES_hhdet_emi!B118=0,0,RES_hhdet_emi!B118*1000000/RES_hhdet_num!B117)</f>
        <v>0</v>
      </c>
      <c r="C118" s="156">
        <f>IF(RES_hhdet_emi!C118=0,0,RES_hhdet_emi!C118*1000000/RES_hhdet_num!C117)</f>
        <v>0</v>
      </c>
      <c r="D118" s="156">
        <f>IF(RES_hhdet_emi!D118=0,0,RES_hhdet_emi!D118*1000000/RES_hhdet_num!D117)</f>
        <v>0</v>
      </c>
      <c r="E118" s="156">
        <f>IF(RES_hhdet_emi!E118=0,0,RES_hhdet_emi!E118*1000000/RES_hhdet_num!E117)</f>
        <v>0</v>
      </c>
      <c r="F118" s="156">
        <f>IF(RES_hhdet_emi!F118=0,0,RES_hhdet_emi!F118*1000000/RES_hhdet_num!F117)</f>
        <v>0</v>
      </c>
      <c r="G118" s="156">
        <f>IF(RES_hhdet_emi!G118=0,0,RES_hhdet_emi!G118*1000000/RES_hhdet_num!G117)</f>
        <v>0</v>
      </c>
      <c r="H118" s="156">
        <f>IF(RES_hhdet_emi!H118=0,0,RES_hhdet_emi!H118*1000000/RES_hhdet_num!H117)</f>
        <v>0</v>
      </c>
      <c r="I118" s="156">
        <f>IF(RES_hhdet_emi!I118=0,0,RES_hhdet_emi!I118*1000000/RES_hhdet_num!I117)</f>
        <v>0</v>
      </c>
      <c r="J118" s="156">
        <f>IF(RES_hhdet_emi!J118=0,0,RES_hhdet_emi!J118*1000000/RES_hhdet_num!J117)</f>
        <v>0</v>
      </c>
      <c r="K118" s="156">
        <f>IF(RES_hhdet_emi!K118=0,0,RES_hhdet_emi!K118*1000000/RES_hhdet_num!K117)</f>
        <v>0</v>
      </c>
      <c r="L118" s="156">
        <f>IF(RES_hhdet_emi!L118=0,0,RES_hhdet_emi!L118*1000000/RES_hhdet_num!L117)</f>
        <v>0</v>
      </c>
      <c r="M118" s="156">
        <f>IF(RES_hhdet_emi!M118=0,0,RES_hhdet_emi!M118*1000000/RES_hhdet_num!M117)</f>
        <v>0</v>
      </c>
      <c r="N118" s="156">
        <f>IF(RES_hhdet_emi!N118=0,0,RES_hhdet_emi!N118*1000000/RES_hhdet_num!N117)</f>
        <v>0</v>
      </c>
      <c r="O118" s="156">
        <f>IF(RES_hhdet_emi!O118=0,0,RES_hhdet_emi!O118*1000000/RES_hhdet_num!O117)</f>
        <v>0</v>
      </c>
      <c r="P118" s="156">
        <f>IF(RES_hhdet_emi!P118=0,0,RES_hhdet_emi!P118*1000000/RES_hhdet_num!P117)</f>
        <v>0</v>
      </c>
      <c r="Q118" s="156">
        <f>IF(RES_hhdet_emi!Q118=0,0,RES_hhdet_emi!Q118*1000000/RES_hhdet_num!Q117)</f>
        <v>0</v>
      </c>
    </row>
    <row r="119" spans="1:17" ht="12" customHeight="1" x14ac:dyDescent="0.25">
      <c r="A119" s="148" t="s">
        <v>59</v>
      </c>
      <c r="B119" s="156">
        <f>IF(RES_hhdet_emi!B119=0,0,RES_hhdet_emi!B119*1000000/RES_hhdet_num!B117)</f>
        <v>0</v>
      </c>
      <c r="C119" s="156">
        <f>IF(RES_hhdet_emi!C119=0,0,RES_hhdet_emi!C119*1000000/RES_hhdet_num!C117)</f>
        <v>0</v>
      </c>
      <c r="D119" s="156">
        <f>IF(RES_hhdet_emi!D119=0,0,RES_hhdet_emi!D119*1000000/RES_hhdet_num!D117)</f>
        <v>0</v>
      </c>
      <c r="E119" s="156">
        <f>IF(RES_hhdet_emi!E119=0,0,RES_hhdet_emi!E119*1000000/RES_hhdet_num!E117)</f>
        <v>0</v>
      </c>
      <c r="F119" s="156">
        <f>IF(RES_hhdet_emi!F119=0,0,RES_hhdet_emi!F119*1000000/RES_hhdet_num!F117)</f>
        <v>0</v>
      </c>
      <c r="G119" s="156">
        <f>IF(RES_hhdet_emi!G119=0,0,RES_hhdet_emi!G119*1000000/RES_hhdet_num!G117)</f>
        <v>0</v>
      </c>
      <c r="H119" s="156">
        <f>IF(RES_hhdet_emi!H119=0,0,RES_hhdet_emi!H119*1000000/RES_hhdet_num!H117)</f>
        <v>0</v>
      </c>
      <c r="I119" s="156">
        <f>IF(RES_hhdet_emi!I119=0,0,RES_hhdet_emi!I119*1000000/RES_hhdet_num!I117)</f>
        <v>0</v>
      </c>
      <c r="J119" s="156">
        <f>IF(RES_hhdet_emi!J119=0,0,RES_hhdet_emi!J119*1000000/RES_hhdet_num!J117)</f>
        <v>0</v>
      </c>
      <c r="K119" s="156">
        <f>IF(RES_hhdet_emi!K119=0,0,RES_hhdet_emi!K119*1000000/RES_hhdet_num!K117)</f>
        <v>0</v>
      </c>
      <c r="L119" s="156">
        <f>IF(RES_hhdet_emi!L119=0,0,RES_hhdet_emi!L119*1000000/RES_hhdet_num!L117)</f>
        <v>0</v>
      </c>
      <c r="M119" s="156">
        <f>IF(RES_hhdet_emi!M119=0,0,RES_hhdet_emi!M119*1000000/RES_hhdet_num!M117)</f>
        <v>0</v>
      </c>
      <c r="N119" s="156">
        <f>IF(RES_hhdet_emi!N119=0,0,RES_hhdet_emi!N119*1000000/RES_hhdet_num!N117)</f>
        <v>0</v>
      </c>
      <c r="O119" s="156">
        <f>IF(RES_hhdet_emi!O119=0,0,RES_hhdet_emi!O119*1000000/RES_hhdet_num!O117)</f>
        <v>0</v>
      </c>
      <c r="P119" s="156">
        <f>IF(RES_hhdet_emi!P119=0,0,RES_hhdet_emi!P119*1000000/RES_hhdet_num!P117)</f>
        <v>0</v>
      </c>
      <c r="Q119" s="156">
        <f>IF(RES_hhdet_emi!Q119=0,0,RES_hhdet_emi!Q119*1000000/RES_hhdet_num!Q117)</f>
        <v>0</v>
      </c>
    </row>
    <row r="120" spans="1:17" ht="12" customHeight="1" x14ac:dyDescent="0.25">
      <c r="A120" s="158" t="s">
        <v>62</v>
      </c>
      <c r="B120" s="157">
        <f>IF(RES_hhdet_emi!B120=0,0,RES_hhdet_emi!B120*1000000/RES_hhdet_num!B$105)</f>
        <v>0</v>
      </c>
      <c r="C120" s="157">
        <f>IF(RES_hhdet_emi!C120=0,0,RES_hhdet_emi!C120*1000000/RES_hhdet_num!C$105)</f>
        <v>0</v>
      </c>
      <c r="D120" s="157">
        <f>IF(RES_hhdet_emi!D120=0,0,RES_hhdet_emi!D120*1000000/RES_hhdet_num!D$105)</f>
        <v>0</v>
      </c>
      <c r="E120" s="157">
        <f>IF(RES_hhdet_emi!E120=0,0,RES_hhdet_emi!E120*1000000/RES_hhdet_num!E$105)</f>
        <v>0</v>
      </c>
      <c r="F120" s="157">
        <f>IF(RES_hhdet_emi!F120=0,0,RES_hhdet_emi!F120*1000000/RES_hhdet_num!F$105)</f>
        <v>0</v>
      </c>
      <c r="G120" s="157">
        <f>IF(RES_hhdet_emi!G120=0,0,RES_hhdet_emi!G120*1000000/RES_hhdet_num!G$105)</f>
        <v>0</v>
      </c>
      <c r="H120" s="157">
        <f>IF(RES_hhdet_emi!H120=0,0,RES_hhdet_emi!H120*1000000/RES_hhdet_num!H$105)</f>
        <v>0</v>
      </c>
      <c r="I120" s="157">
        <f>IF(RES_hhdet_emi!I120=0,0,RES_hhdet_emi!I120*1000000/RES_hhdet_num!I$105)</f>
        <v>0</v>
      </c>
      <c r="J120" s="157">
        <f>IF(RES_hhdet_emi!J120=0,0,RES_hhdet_emi!J120*1000000/RES_hhdet_num!J$105)</f>
        <v>0</v>
      </c>
      <c r="K120" s="157">
        <f>IF(RES_hhdet_emi!K120=0,0,RES_hhdet_emi!K120*1000000/RES_hhdet_num!K$105)</f>
        <v>0</v>
      </c>
      <c r="L120" s="157">
        <f>IF(RES_hhdet_emi!L120=0,0,RES_hhdet_emi!L120*1000000/RES_hhdet_num!L$105)</f>
        <v>0</v>
      </c>
      <c r="M120" s="157">
        <f>IF(RES_hhdet_emi!M120=0,0,RES_hhdet_emi!M120*1000000/RES_hhdet_num!M$105)</f>
        <v>0</v>
      </c>
      <c r="N120" s="157">
        <f>IF(RES_hhdet_emi!N120=0,0,RES_hhdet_emi!N120*1000000/RES_hhdet_num!N$105)</f>
        <v>0</v>
      </c>
      <c r="O120" s="157">
        <f>IF(RES_hhdet_emi!O120=0,0,RES_hhdet_emi!O120*1000000/RES_hhdet_num!O$105)</f>
        <v>0</v>
      </c>
      <c r="P120" s="157">
        <f>IF(RES_hhdet_emi!P120=0,0,RES_hhdet_emi!P120*1000000/RES_hhdet_num!P$105)</f>
        <v>0</v>
      </c>
      <c r="Q120" s="157">
        <f>IF(RES_hhdet_emi!Q120=0,0,RES_hhdet_emi!Q120*1000000/RES_hhdet_num!Q$105)</f>
        <v>0</v>
      </c>
    </row>
    <row r="121" spans="1:17" ht="12" customHeight="1" x14ac:dyDescent="0.25">
      <c r="A121" s="23" t="s">
        <v>57</v>
      </c>
      <c r="B121" s="156">
        <f>IF(RES_hhdet_emi!B121=0,0,RES_hhdet_emi!B121*1000000/RES_hhdet_num!B121)</f>
        <v>0</v>
      </c>
      <c r="C121" s="156">
        <f>IF(RES_hhdet_emi!C121=0,0,RES_hhdet_emi!C121*1000000/RES_hhdet_num!C121)</f>
        <v>0</v>
      </c>
      <c r="D121" s="156">
        <f>IF(RES_hhdet_emi!D121=0,0,RES_hhdet_emi!D121*1000000/RES_hhdet_num!D121)</f>
        <v>0</v>
      </c>
      <c r="E121" s="156">
        <f>IF(RES_hhdet_emi!E121=0,0,RES_hhdet_emi!E121*1000000/RES_hhdet_num!E121)</f>
        <v>0</v>
      </c>
      <c r="F121" s="156">
        <f>IF(RES_hhdet_emi!F121=0,0,RES_hhdet_emi!F121*1000000/RES_hhdet_num!F121)</f>
        <v>0</v>
      </c>
      <c r="G121" s="156">
        <f>IF(RES_hhdet_emi!G121=0,0,RES_hhdet_emi!G121*1000000/RES_hhdet_num!G121)</f>
        <v>0</v>
      </c>
      <c r="H121" s="156">
        <f>IF(RES_hhdet_emi!H121=0,0,RES_hhdet_emi!H121*1000000/RES_hhdet_num!H121)</f>
        <v>0</v>
      </c>
      <c r="I121" s="156">
        <f>IF(RES_hhdet_emi!I121=0,0,RES_hhdet_emi!I121*1000000/RES_hhdet_num!I121)</f>
        <v>0</v>
      </c>
      <c r="J121" s="156">
        <f>IF(RES_hhdet_emi!J121=0,0,RES_hhdet_emi!J121*1000000/RES_hhdet_num!J121)</f>
        <v>0</v>
      </c>
      <c r="K121" s="156">
        <f>IF(RES_hhdet_emi!K121=0,0,RES_hhdet_emi!K121*1000000/RES_hhdet_num!K121)</f>
        <v>0</v>
      </c>
      <c r="L121" s="156">
        <f>IF(RES_hhdet_emi!L121=0,0,RES_hhdet_emi!L121*1000000/RES_hhdet_num!L121)</f>
        <v>0</v>
      </c>
      <c r="M121" s="156">
        <f>IF(RES_hhdet_emi!M121=0,0,RES_hhdet_emi!M121*1000000/RES_hhdet_num!M121)</f>
        <v>0</v>
      </c>
      <c r="N121" s="156">
        <f>IF(RES_hhdet_emi!N121=0,0,RES_hhdet_emi!N121*1000000/RES_hhdet_num!N121)</f>
        <v>0</v>
      </c>
      <c r="O121" s="156">
        <f>IF(RES_hhdet_emi!O121=0,0,RES_hhdet_emi!O121*1000000/RES_hhdet_num!O121)</f>
        <v>0</v>
      </c>
      <c r="P121" s="156">
        <f>IF(RES_hhdet_emi!P121=0,0,RES_hhdet_emi!P121*1000000/RES_hhdet_num!P121)</f>
        <v>0</v>
      </c>
      <c r="Q121" s="156">
        <f>IF(RES_hhdet_emi!Q121=0,0,RES_hhdet_emi!Q121*1000000/RES_hhdet_num!Q121)</f>
        <v>0</v>
      </c>
    </row>
    <row r="122" spans="1:17" ht="12" customHeight="1" x14ac:dyDescent="0.25">
      <c r="A122" s="29" t="s">
        <v>140</v>
      </c>
      <c r="B122" s="57">
        <f>IF(RES_hhdet_emi!B122=0,0,RES_hhdet_emi!B122*1000000/RES_hhdet_num!B122)</f>
        <v>0</v>
      </c>
      <c r="C122" s="57">
        <f>IF(RES_hhdet_emi!C122=0,0,RES_hhdet_emi!C122*1000000/RES_hhdet_num!C122)</f>
        <v>0</v>
      </c>
      <c r="D122" s="57">
        <f>IF(RES_hhdet_emi!D122=0,0,RES_hhdet_emi!D122*1000000/RES_hhdet_num!D122)</f>
        <v>0</v>
      </c>
      <c r="E122" s="57">
        <f>IF(RES_hhdet_emi!E122=0,0,RES_hhdet_emi!E122*1000000/RES_hhdet_num!E122)</f>
        <v>0</v>
      </c>
      <c r="F122" s="57">
        <f>IF(RES_hhdet_emi!F122=0,0,RES_hhdet_emi!F122*1000000/RES_hhdet_num!F122)</f>
        <v>0</v>
      </c>
      <c r="G122" s="57">
        <f>IF(RES_hhdet_emi!G122=0,0,RES_hhdet_emi!G122*1000000/RES_hhdet_num!G122)</f>
        <v>0</v>
      </c>
      <c r="H122" s="57">
        <f>IF(RES_hhdet_emi!H122=0,0,RES_hhdet_emi!H122*1000000/RES_hhdet_num!H122)</f>
        <v>0</v>
      </c>
      <c r="I122" s="57">
        <f>IF(RES_hhdet_emi!I122=0,0,RES_hhdet_emi!I122*1000000/RES_hhdet_num!I122)</f>
        <v>0</v>
      </c>
      <c r="J122" s="57">
        <f>IF(RES_hhdet_emi!J122=0,0,RES_hhdet_emi!J122*1000000/RES_hhdet_num!J122)</f>
        <v>0</v>
      </c>
      <c r="K122" s="57">
        <f>IF(RES_hhdet_emi!K122=0,0,RES_hhdet_emi!K122*1000000/RES_hhdet_num!K122)</f>
        <v>0</v>
      </c>
      <c r="L122" s="57">
        <f>IF(RES_hhdet_emi!L122=0,0,RES_hhdet_emi!L122*1000000/RES_hhdet_num!L122)</f>
        <v>0</v>
      </c>
      <c r="M122" s="57">
        <f>IF(RES_hhdet_emi!M122=0,0,RES_hhdet_emi!M122*1000000/RES_hhdet_num!M122)</f>
        <v>0</v>
      </c>
      <c r="N122" s="57">
        <f>IF(RES_hhdet_emi!N122=0,0,RES_hhdet_emi!N122*1000000/RES_hhdet_num!N122)</f>
        <v>0</v>
      </c>
      <c r="O122" s="57">
        <f>IF(RES_hhdet_emi!O122=0,0,RES_hhdet_emi!O122*1000000/RES_hhdet_num!O122)</f>
        <v>0</v>
      </c>
      <c r="P122" s="57">
        <f>IF(RES_hhdet_emi!P122=0,0,RES_hhdet_emi!P122*1000000/RES_hhdet_num!P122)</f>
        <v>0</v>
      </c>
      <c r="Q122" s="57">
        <f>IF(RES_hhdet_emi!Q122=0,0,RES_hhdet_emi!Q122*1000000/RES_hhdet_num!Q122)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>
        <f>SUM(B125,B128,B130,B139)</f>
        <v>0</v>
      </c>
      <c r="C124" s="168">
        <f t="shared" ref="C124:Q124" si="18">SUM(C125,C128,C130,C139)</f>
        <v>0</v>
      </c>
      <c r="D124" s="168">
        <f t="shared" si="18"/>
        <v>0</v>
      </c>
      <c r="E124" s="168">
        <f t="shared" si="18"/>
        <v>0</v>
      </c>
      <c r="F124" s="168">
        <f t="shared" si="18"/>
        <v>0</v>
      </c>
      <c r="G124" s="168">
        <f t="shared" si="18"/>
        <v>0</v>
      </c>
      <c r="H124" s="168">
        <f t="shared" si="18"/>
        <v>0</v>
      </c>
      <c r="I124" s="168">
        <f t="shared" si="18"/>
        <v>0</v>
      </c>
      <c r="J124" s="168">
        <f t="shared" si="18"/>
        <v>0</v>
      </c>
      <c r="K124" s="168">
        <f t="shared" si="18"/>
        <v>0</v>
      </c>
      <c r="L124" s="168">
        <f t="shared" si="18"/>
        <v>0</v>
      </c>
      <c r="M124" s="168">
        <f t="shared" si="18"/>
        <v>0</v>
      </c>
      <c r="N124" s="168">
        <f t="shared" si="18"/>
        <v>0</v>
      </c>
      <c r="O124" s="168">
        <f t="shared" si="18"/>
        <v>0</v>
      </c>
      <c r="P124" s="168">
        <f t="shared" si="18"/>
        <v>0</v>
      </c>
      <c r="Q124" s="168">
        <f t="shared" si="18"/>
        <v>0</v>
      </c>
    </row>
    <row r="125" spans="1:17" ht="12.95" customHeight="1" x14ac:dyDescent="0.25">
      <c r="A125" s="158" t="s">
        <v>65</v>
      </c>
      <c r="B125" s="157">
        <f t="shared" ref="B125:Q125" si="19">SUM(B126:B127)</f>
        <v>0</v>
      </c>
      <c r="C125" s="157">
        <f t="shared" si="19"/>
        <v>0</v>
      </c>
      <c r="D125" s="157">
        <f t="shared" si="19"/>
        <v>0</v>
      </c>
      <c r="E125" s="157">
        <f t="shared" si="19"/>
        <v>0</v>
      </c>
      <c r="F125" s="157">
        <f t="shared" si="19"/>
        <v>0</v>
      </c>
      <c r="G125" s="157">
        <f t="shared" si="19"/>
        <v>0</v>
      </c>
      <c r="H125" s="157">
        <f t="shared" si="19"/>
        <v>0</v>
      </c>
      <c r="I125" s="157">
        <f t="shared" si="19"/>
        <v>0</v>
      </c>
      <c r="J125" s="157">
        <f t="shared" si="19"/>
        <v>0</v>
      </c>
      <c r="K125" s="157">
        <f t="shared" si="19"/>
        <v>0</v>
      </c>
      <c r="L125" s="157">
        <f t="shared" si="19"/>
        <v>0</v>
      </c>
      <c r="M125" s="157">
        <f t="shared" si="19"/>
        <v>0</v>
      </c>
      <c r="N125" s="157">
        <f t="shared" si="19"/>
        <v>0</v>
      </c>
      <c r="O125" s="157">
        <f t="shared" si="19"/>
        <v>0</v>
      </c>
      <c r="P125" s="157">
        <f t="shared" si="19"/>
        <v>0</v>
      </c>
      <c r="Q125" s="157">
        <f t="shared" si="19"/>
        <v>0</v>
      </c>
    </row>
    <row r="126" spans="1:17" ht="12" customHeight="1" x14ac:dyDescent="0.25">
      <c r="A126" s="23" t="s">
        <v>149</v>
      </c>
      <c r="B126" s="156">
        <f>IF(RES_hhdet_emi!B126=0,0,RES_hhdet_emi!B126*1000000/RES_hhdet_num!B$124)</f>
        <v>0</v>
      </c>
      <c r="C126" s="156">
        <f>IF(RES_hhdet_emi!C126=0,0,RES_hhdet_emi!C126*1000000/RES_hhdet_num!C$124)</f>
        <v>0</v>
      </c>
      <c r="D126" s="156">
        <f>IF(RES_hhdet_emi!D126=0,0,RES_hhdet_emi!D126*1000000/RES_hhdet_num!D$124)</f>
        <v>0</v>
      </c>
      <c r="E126" s="156">
        <f>IF(RES_hhdet_emi!E126=0,0,RES_hhdet_emi!E126*1000000/RES_hhdet_num!E$124)</f>
        <v>0</v>
      </c>
      <c r="F126" s="156">
        <f>IF(RES_hhdet_emi!F126=0,0,RES_hhdet_emi!F126*1000000/RES_hhdet_num!F$124)</f>
        <v>0</v>
      </c>
      <c r="G126" s="156">
        <f>IF(RES_hhdet_emi!G126=0,0,RES_hhdet_emi!G126*1000000/RES_hhdet_num!G$124)</f>
        <v>0</v>
      </c>
      <c r="H126" s="156">
        <f>IF(RES_hhdet_emi!H126=0,0,RES_hhdet_emi!H126*1000000/RES_hhdet_num!H$124)</f>
        <v>0</v>
      </c>
      <c r="I126" s="156">
        <f>IF(RES_hhdet_emi!I126=0,0,RES_hhdet_emi!I126*1000000/RES_hhdet_num!I$124)</f>
        <v>0</v>
      </c>
      <c r="J126" s="156">
        <f>IF(RES_hhdet_emi!J126=0,0,RES_hhdet_emi!J126*1000000/RES_hhdet_num!J$124)</f>
        <v>0</v>
      </c>
      <c r="K126" s="156">
        <f>IF(RES_hhdet_emi!K126=0,0,RES_hhdet_emi!K126*1000000/RES_hhdet_num!K$124)</f>
        <v>0</v>
      </c>
      <c r="L126" s="156">
        <f>IF(RES_hhdet_emi!L126=0,0,RES_hhdet_emi!L126*1000000/RES_hhdet_num!L$124)</f>
        <v>0</v>
      </c>
      <c r="M126" s="156">
        <f>IF(RES_hhdet_emi!M126=0,0,RES_hhdet_emi!M126*1000000/RES_hhdet_num!M$124)</f>
        <v>0</v>
      </c>
      <c r="N126" s="156">
        <f>IF(RES_hhdet_emi!N126=0,0,RES_hhdet_emi!N126*1000000/RES_hhdet_num!N$124)</f>
        <v>0</v>
      </c>
      <c r="O126" s="156">
        <f>IF(RES_hhdet_emi!O126=0,0,RES_hhdet_emi!O126*1000000/RES_hhdet_num!O$124)</f>
        <v>0</v>
      </c>
      <c r="P126" s="156">
        <f>IF(RES_hhdet_emi!P126=0,0,RES_hhdet_emi!P126*1000000/RES_hhdet_num!P$124)</f>
        <v>0</v>
      </c>
      <c r="Q126" s="156">
        <f>IF(RES_hhdet_emi!Q126=0,0,RES_hhdet_emi!Q126*1000000/RES_hhdet_num!Q$124)</f>
        <v>0</v>
      </c>
    </row>
    <row r="127" spans="1:17" ht="12" customHeight="1" x14ac:dyDescent="0.25">
      <c r="A127" s="23" t="s">
        <v>60</v>
      </c>
      <c r="B127" s="156">
        <f>IF(RES_hhdet_emi!B127=0,0,RES_hhdet_emi!B127*1000000/RES_hhdet_num!B$124)</f>
        <v>0</v>
      </c>
      <c r="C127" s="156">
        <f>IF(RES_hhdet_emi!C127=0,0,RES_hhdet_emi!C127*1000000/RES_hhdet_num!C$124)</f>
        <v>0</v>
      </c>
      <c r="D127" s="156">
        <f>IF(RES_hhdet_emi!D127=0,0,RES_hhdet_emi!D127*1000000/RES_hhdet_num!D$124)</f>
        <v>0</v>
      </c>
      <c r="E127" s="156">
        <f>IF(RES_hhdet_emi!E127=0,0,RES_hhdet_emi!E127*1000000/RES_hhdet_num!E$124)</f>
        <v>0</v>
      </c>
      <c r="F127" s="156">
        <f>IF(RES_hhdet_emi!F127=0,0,RES_hhdet_emi!F127*1000000/RES_hhdet_num!F$124)</f>
        <v>0</v>
      </c>
      <c r="G127" s="156">
        <f>IF(RES_hhdet_emi!G127=0,0,RES_hhdet_emi!G127*1000000/RES_hhdet_num!G$124)</f>
        <v>0</v>
      </c>
      <c r="H127" s="156">
        <f>IF(RES_hhdet_emi!H127=0,0,RES_hhdet_emi!H127*1000000/RES_hhdet_num!H$124)</f>
        <v>0</v>
      </c>
      <c r="I127" s="156">
        <f>IF(RES_hhdet_emi!I127=0,0,RES_hhdet_emi!I127*1000000/RES_hhdet_num!I$124)</f>
        <v>0</v>
      </c>
      <c r="J127" s="156">
        <f>IF(RES_hhdet_emi!J127=0,0,RES_hhdet_emi!J127*1000000/RES_hhdet_num!J$124)</f>
        <v>0</v>
      </c>
      <c r="K127" s="156">
        <f>IF(RES_hhdet_emi!K127=0,0,RES_hhdet_emi!K127*1000000/RES_hhdet_num!K$124)</f>
        <v>0</v>
      </c>
      <c r="L127" s="156">
        <f>IF(RES_hhdet_emi!L127=0,0,RES_hhdet_emi!L127*1000000/RES_hhdet_num!L$124)</f>
        <v>0</v>
      </c>
      <c r="M127" s="156">
        <f>IF(RES_hhdet_emi!M127=0,0,RES_hhdet_emi!M127*1000000/RES_hhdet_num!M$124)</f>
        <v>0</v>
      </c>
      <c r="N127" s="156">
        <f>IF(RES_hhdet_emi!N127=0,0,RES_hhdet_emi!N127*1000000/RES_hhdet_num!N$124)</f>
        <v>0</v>
      </c>
      <c r="O127" s="156">
        <f>IF(RES_hhdet_emi!O127=0,0,RES_hhdet_emi!O127*1000000/RES_hhdet_num!O$124)</f>
        <v>0</v>
      </c>
      <c r="P127" s="156">
        <f>IF(RES_hhdet_emi!P127=0,0,RES_hhdet_emi!P127*1000000/RES_hhdet_num!P$124)</f>
        <v>0</v>
      </c>
      <c r="Q127" s="156">
        <f>IF(RES_hhdet_emi!Q127=0,0,RES_hhdet_emi!Q127*1000000/RES_hhdet_num!Q$124)</f>
        <v>0</v>
      </c>
    </row>
    <row r="128" spans="1:17" ht="12.95" customHeight="1" x14ac:dyDescent="0.25">
      <c r="A128" s="158" t="s">
        <v>112</v>
      </c>
      <c r="B128" s="157">
        <f t="shared" ref="B128:Q128" si="20">B129</f>
        <v>0</v>
      </c>
      <c r="C128" s="157">
        <f t="shared" si="20"/>
        <v>0</v>
      </c>
      <c r="D128" s="157">
        <f t="shared" si="20"/>
        <v>0</v>
      </c>
      <c r="E128" s="157">
        <f t="shared" si="20"/>
        <v>0</v>
      </c>
      <c r="F128" s="157">
        <f t="shared" si="20"/>
        <v>0</v>
      </c>
      <c r="G128" s="157">
        <f t="shared" si="20"/>
        <v>0</v>
      </c>
      <c r="H128" s="157">
        <f t="shared" si="20"/>
        <v>0</v>
      </c>
      <c r="I128" s="157">
        <f t="shared" si="20"/>
        <v>0</v>
      </c>
      <c r="J128" s="157">
        <f t="shared" si="20"/>
        <v>0</v>
      </c>
      <c r="K128" s="157">
        <f t="shared" si="20"/>
        <v>0</v>
      </c>
      <c r="L128" s="157">
        <f t="shared" si="20"/>
        <v>0</v>
      </c>
      <c r="M128" s="157">
        <f t="shared" si="20"/>
        <v>0</v>
      </c>
      <c r="N128" s="157">
        <f t="shared" si="20"/>
        <v>0</v>
      </c>
      <c r="O128" s="157">
        <f t="shared" si="20"/>
        <v>0</v>
      </c>
      <c r="P128" s="157">
        <f t="shared" si="20"/>
        <v>0</v>
      </c>
      <c r="Q128" s="157">
        <f t="shared" si="20"/>
        <v>0</v>
      </c>
    </row>
    <row r="129" spans="1:17" ht="12" customHeight="1" x14ac:dyDescent="0.25">
      <c r="A129" s="23" t="s">
        <v>60</v>
      </c>
      <c r="B129" s="156">
        <f>IF(RES_hhdet_emi!B129=0,0,RES_hhdet_emi!B129*1000000/RES_hhdet_num!B$124)</f>
        <v>0</v>
      </c>
      <c r="C129" s="156">
        <f>IF(RES_hhdet_emi!C129=0,0,RES_hhdet_emi!C129*1000000/RES_hhdet_num!C$124)</f>
        <v>0</v>
      </c>
      <c r="D129" s="156">
        <f>IF(RES_hhdet_emi!D129=0,0,RES_hhdet_emi!D129*1000000/RES_hhdet_num!D$124)</f>
        <v>0</v>
      </c>
      <c r="E129" s="156">
        <f>IF(RES_hhdet_emi!E129=0,0,RES_hhdet_emi!E129*1000000/RES_hhdet_num!E$124)</f>
        <v>0</v>
      </c>
      <c r="F129" s="156">
        <f>IF(RES_hhdet_emi!F129=0,0,RES_hhdet_emi!F129*1000000/RES_hhdet_num!F$124)</f>
        <v>0</v>
      </c>
      <c r="G129" s="156">
        <f>IF(RES_hhdet_emi!G129=0,0,RES_hhdet_emi!G129*1000000/RES_hhdet_num!G$124)</f>
        <v>0</v>
      </c>
      <c r="H129" s="156">
        <f>IF(RES_hhdet_emi!H129=0,0,RES_hhdet_emi!H129*1000000/RES_hhdet_num!H$124)</f>
        <v>0</v>
      </c>
      <c r="I129" s="156">
        <f>IF(RES_hhdet_emi!I129=0,0,RES_hhdet_emi!I129*1000000/RES_hhdet_num!I$124)</f>
        <v>0</v>
      </c>
      <c r="J129" s="156">
        <f>IF(RES_hhdet_emi!J129=0,0,RES_hhdet_emi!J129*1000000/RES_hhdet_num!J$124)</f>
        <v>0</v>
      </c>
      <c r="K129" s="156">
        <f>IF(RES_hhdet_emi!K129=0,0,RES_hhdet_emi!K129*1000000/RES_hhdet_num!K$124)</f>
        <v>0</v>
      </c>
      <c r="L129" s="156">
        <f>IF(RES_hhdet_emi!L129=0,0,RES_hhdet_emi!L129*1000000/RES_hhdet_num!L$124)</f>
        <v>0</v>
      </c>
      <c r="M129" s="156">
        <f>IF(RES_hhdet_emi!M129=0,0,RES_hhdet_emi!M129*1000000/RES_hhdet_num!M$124)</f>
        <v>0</v>
      </c>
      <c r="N129" s="156">
        <f>IF(RES_hhdet_emi!N129=0,0,RES_hhdet_emi!N129*1000000/RES_hhdet_num!N$124)</f>
        <v>0</v>
      </c>
      <c r="O129" s="156">
        <f>IF(RES_hhdet_emi!O129=0,0,RES_hhdet_emi!O129*1000000/RES_hhdet_num!O$124)</f>
        <v>0</v>
      </c>
      <c r="P129" s="156">
        <f>IF(RES_hhdet_emi!P129=0,0,RES_hhdet_emi!P129*1000000/RES_hhdet_num!P$124)</f>
        <v>0</v>
      </c>
      <c r="Q129" s="156">
        <f>IF(RES_hhdet_emi!Q129=0,0,RES_hhdet_emi!Q129*1000000/RES_hhdet_num!Q$124)</f>
        <v>0</v>
      </c>
    </row>
    <row r="130" spans="1:17" ht="12" customHeight="1" x14ac:dyDescent="0.25">
      <c r="A130" s="158" t="s">
        <v>63</v>
      </c>
      <c r="B130" s="157">
        <f>IF(RES_hhdet_emi!B130=0,0,RES_hhdet_emi!B130*1000000/RES_hhdet_num!B$124)</f>
        <v>0</v>
      </c>
      <c r="C130" s="157">
        <f>IF(RES_hhdet_emi!C130=0,0,RES_hhdet_emi!C130*1000000/RES_hhdet_num!C$124)</f>
        <v>0</v>
      </c>
      <c r="D130" s="157">
        <f>IF(RES_hhdet_emi!D130=0,0,RES_hhdet_emi!D130*1000000/RES_hhdet_num!D$124)</f>
        <v>0</v>
      </c>
      <c r="E130" s="157">
        <f>IF(RES_hhdet_emi!E130=0,0,RES_hhdet_emi!E130*1000000/RES_hhdet_num!E$124)</f>
        <v>0</v>
      </c>
      <c r="F130" s="157">
        <f>IF(RES_hhdet_emi!F130=0,0,RES_hhdet_emi!F130*1000000/RES_hhdet_num!F$124)</f>
        <v>0</v>
      </c>
      <c r="G130" s="157">
        <f>IF(RES_hhdet_emi!G130=0,0,RES_hhdet_emi!G130*1000000/RES_hhdet_num!G$124)</f>
        <v>0</v>
      </c>
      <c r="H130" s="157">
        <f>IF(RES_hhdet_emi!H130=0,0,RES_hhdet_emi!H130*1000000/RES_hhdet_num!H$124)</f>
        <v>0</v>
      </c>
      <c r="I130" s="157">
        <f>IF(RES_hhdet_emi!I130=0,0,RES_hhdet_emi!I130*1000000/RES_hhdet_num!I$124)</f>
        <v>0</v>
      </c>
      <c r="J130" s="157">
        <f>IF(RES_hhdet_emi!J130=0,0,RES_hhdet_emi!J130*1000000/RES_hhdet_num!J$124)</f>
        <v>0</v>
      </c>
      <c r="K130" s="157">
        <f>IF(RES_hhdet_emi!K130=0,0,RES_hhdet_emi!K130*1000000/RES_hhdet_num!K$124)</f>
        <v>0</v>
      </c>
      <c r="L130" s="157">
        <f>IF(RES_hhdet_emi!L130=0,0,RES_hhdet_emi!L130*1000000/RES_hhdet_num!L$124)</f>
        <v>0</v>
      </c>
      <c r="M130" s="157">
        <f>IF(RES_hhdet_emi!M130=0,0,RES_hhdet_emi!M130*1000000/RES_hhdet_num!M$124)</f>
        <v>0</v>
      </c>
      <c r="N130" s="157">
        <f>IF(RES_hhdet_emi!N130=0,0,RES_hhdet_emi!N130*1000000/RES_hhdet_num!N$124)</f>
        <v>0</v>
      </c>
      <c r="O130" s="157">
        <f>IF(RES_hhdet_emi!O130=0,0,RES_hhdet_emi!O130*1000000/RES_hhdet_num!O$124)</f>
        <v>0</v>
      </c>
      <c r="P130" s="157">
        <f>IF(RES_hhdet_emi!P130=0,0,RES_hhdet_emi!P130*1000000/RES_hhdet_num!P$124)</f>
        <v>0</v>
      </c>
      <c r="Q130" s="157">
        <f>IF(RES_hhdet_emi!Q130=0,0,RES_hhdet_emi!Q130*1000000/RES_hhdet_num!Q$124)</f>
        <v>0</v>
      </c>
    </row>
    <row r="131" spans="1:17" ht="12" customHeight="1" x14ac:dyDescent="0.25">
      <c r="A131" s="167" t="s">
        <v>148</v>
      </c>
      <c r="B131" s="132">
        <f>IF(RES_hhdet_emi!B131=0,0,RES_hhdet_emi!B131*1000000/RES_hhdet_num!B131)</f>
        <v>0</v>
      </c>
      <c r="C131" s="132">
        <f>IF(RES_hhdet_emi!C131=0,0,RES_hhdet_emi!C131*1000000/RES_hhdet_num!C131)</f>
        <v>0</v>
      </c>
      <c r="D131" s="132">
        <f>IF(RES_hhdet_emi!D131=0,0,RES_hhdet_emi!D131*1000000/RES_hhdet_num!D131)</f>
        <v>0</v>
      </c>
      <c r="E131" s="132">
        <f>IF(RES_hhdet_emi!E131=0,0,RES_hhdet_emi!E131*1000000/RES_hhdet_num!E131)</f>
        <v>0</v>
      </c>
      <c r="F131" s="132">
        <f>IF(RES_hhdet_emi!F131=0,0,RES_hhdet_emi!F131*1000000/RES_hhdet_num!F131)</f>
        <v>0</v>
      </c>
      <c r="G131" s="132">
        <f>IF(RES_hhdet_emi!G131=0,0,RES_hhdet_emi!G131*1000000/RES_hhdet_num!G131)</f>
        <v>0</v>
      </c>
      <c r="H131" s="132">
        <f>IF(RES_hhdet_emi!H131=0,0,RES_hhdet_emi!H131*1000000/RES_hhdet_num!H131)</f>
        <v>0</v>
      </c>
      <c r="I131" s="132">
        <f>IF(RES_hhdet_emi!I131=0,0,RES_hhdet_emi!I131*1000000/RES_hhdet_num!I131)</f>
        <v>0</v>
      </c>
      <c r="J131" s="132">
        <f>IF(RES_hhdet_emi!J131=0,0,RES_hhdet_emi!J131*1000000/RES_hhdet_num!J131)</f>
        <v>0</v>
      </c>
      <c r="K131" s="132">
        <f>IF(RES_hhdet_emi!K131=0,0,RES_hhdet_emi!K131*1000000/RES_hhdet_num!K131)</f>
        <v>0</v>
      </c>
      <c r="L131" s="132">
        <f>IF(RES_hhdet_emi!L131=0,0,RES_hhdet_emi!L131*1000000/RES_hhdet_num!L131)</f>
        <v>0</v>
      </c>
      <c r="M131" s="132">
        <f>IF(RES_hhdet_emi!M131=0,0,RES_hhdet_emi!M131*1000000/RES_hhdet_num!M131)</f>
        <v>0</v>
      </c>
      <c r="N131" s="132">
        <f>IF(RES_hhdet_emi!N131=0,0,RES_hhdet_emi!N131*1000000/RES_hhdet_num!N131)</f>
        <v>0</v>
      </c>
      <c r="O131" s="132">
        <f>IF(RES_hhdet_emi!O131=0,0,RES_hhdet_emi!O131*1000000/RES_hhdet_num!O131)</f>
        <v>0</v>
      </c>
      <c r="P131" s="132">
        <f>IF(RES_hhdet_emi!P131=0,0,RES_hhdet_emi!P131*1000000/RES_hhdet_num!P131)</f>
        <v>0</v>
      </c>
      <c r="Q131" s="132">
        <f>IF(RES_hhdet_emi!Q131=0,0,RES_hhdet_emi!Q131*1000000/RES_hhdet_num!Q131)</f>
        <v>0</v>
      </c>
    </row>
    <row r="132" spans="1:17" ht="12" customHeight="1" x14ac:dyDescent="0.25">
      <c r="A132" s="167" t="s">
        <v>147</v>
      </c>
      <c r="B132" s="132">
        <f>IF(RES_hhdet_emi!B132=0,0,RES_hhdet_emi!B132*1000000/RES_hhdet_num!B132)</f>
        <v>0</v>
      </c>
      <c r="C132" s="132">
        <f>IF(RES_hhdet_emi!C132=0,0,RES_hhdet_emi!C132*1000000/RES_hhdet_num!C132)</f>
        <v>0</v>
      </c>
      <c r="D132" s="132">
        <f>IF(RES_hhdet_emi!D132=0,0,RES_hhdet_emi!D132*1000000/RES_hhdet_num!D132)</f>
        <v>0</v>
      </c>
      <c r="E132" s="132">
        <f>IF(RES_hhdet_emi!E132=0,0,RES_hhdet_emi!E132*1000000/RES_hhdet_num!E132)</f>
        <v>0</v>
      </c>
      <c r="F132" s="132">
        <f>IF(RES_hhdet_emi!F132=0,0,RES_hhdet_emi!F132*1000000/RES_hhdet_num!F132)</f>
        <v>0</v>
      </c>
      <c r="G132" s="132">
        <f>IF(RES_hhdet_emi!G132=0,0,RES_hhdet_emi!G132*1000000/RES_hhdet_num!G132)</f>
        <v>0</v>
      </c>
      <c r="H132" s="132">
        <f>IF(RES_hhdet_emi!H132=0,0,RES_hhdet_emi!H132*1000000/RES_hhdet_num!H132)</f>
        <v>0</v>
      </c>
      <c r="I132" s="132">
        <f>IF(RES_hhdet_emi!I132=0,0,RES_hhdet_emi!I132*1000000/RES_hhdet_num!I132)</f>
        <v>0</v>
      </c>
      <c r="J132" s="132">
        <f>IF(RES_hhdet_emi!J132=0,0,RES_hhdet_emi!J132*1000000/RES_hhdet_num!J132)</f>
        <v>0</v>
      </c>
      <c r="K132" s="132">
        <f>IF(RES_hhdet_emi!K132=0,0,RES_hhdet_emi!K132*1000000/RES_hhdet_num!K132)</f>
        <v>0</v>
      </c>
      <c r="L132" s="132">
        <f>IF(RES_hhdet_emi!L132=0,0,RES_hhdet_emi!L132*1000000/RES_hhdet_num!L132)</f>
        <v>0</v>
      </c>
      <c r="M132" s="132">
        <f>IF(RES_hhdet_emi!M132=0,0,RES_hhdet_emi!M132*1000000/RES_hhdet_num!M132)</f>
        <v>0</v>
      </c>
      <c r="N132" s="132">
        <f>IF(RES_hhdet_emi!N132=0,0,RES_hhdet_emi!N132*1000000/RES_hhdet_num!N132)</f>
        <v>0</v>
      </c>
      <c r="O132" s="132">
        <f>IF(RES_hhdet_emi!O132=0,0,RES_hhdet_emi!O132*1000000/RES_hhdet_num!O132)</f>
        <v>0</v>
      </c>
      <c r="P132" s="132">
        <f>IF(RES_hhdet_emi!P132=0,0,RES_hhdet_emi!P132*1000000/RES_hhdet_num!P132)</f>
        <v>0</v>
      </c>
      <c r="Q132" s="132">
        <f>IF(RES_hhdet_emi!Q132=0,0,RES_hhdet_emi!Q132*1000000/RES_hhdet_num!Q132)</f>
        <v>0</v>
      </c>
    </row>
    <row r="133" spans="1:17" ht="12" customHeight="1" x14ac:dyDescent="0.25">
      <c r="A133" s="166" t="s">
        <v>61</v>
      </c>
      <c r="B133" s="165">
        <f>IF(RES_hhdet_emi!B133=0,0,RES_hhdet_emi!B133*1000000/RES_hhdet_num!B132)</f>
        <v>0</v>
      </c>
      <c r="C133" s="165">
        <f>IF(RES_hhdet_emi!C133=0,0,RES_hhdet_emi!C133*1000000/RES_hhdet_num!C132)</f>
        <v>0</v>
      </c>
      <c r="D133" s="165">
        <f>IF(RES_hhdet_emi!D133=0,0,RES_hhdet_emi!D133*1000000/RES_hhdet_num!D132)</f>
        <v>0</v>
      </c>
      <c r="E133" s="165">
        <f>IF(RES_hhdet_emi!E133=0,0,RES_hhdet_emi!E133*1000000/RES_hhdet_num!E132)</f>
        <v>0</v>
      </c>
      <c r="F133" s="165">
        <f>IF(RES_hhdet_emi!F133=0,0,RES_hhdet_emi!F133*1000000/RES_hhdet_num!F132)</f>
        <v>0</v>
      </c>
      <c r="G133" s="165">
        <f>IF(RES_hhdet_emi!G133=0,0,RES_hhdet_emi!G133*1000000/RES_hhdet_num!G132)</f>
        <v>0</v>
      </c>
      <c r="H133" s="165">
        <f>IF(RES_hhdet_emi!H133=0,0,RES_hhdet_emi!H133*1000000/RES_hhdet_num!H132)</f>
        <v>0</v>
      </c>
      <c r="I133" s="165">
        <f>IF(RES_hhdet_emi!I133=0,0,RES_hhdet_emi!I133*1000000/RES_hhdet_num!I132)</f>
        <v>0</v>
      </c>
      <c r="J133" s="165">
        <f>IF(RES_hhdet_emi!J133=0,0,RES_hhdet_emi!J133*1000000/RES_hhdet_num!J132)</f>
        <v>0</v>
      </c>
      <c r="K133" s="165">
        <f>IF(RES_hhdet_emi!K133=0,0,RES_hhdet_emi!K133*1000000/RES_hhdet_num!K132)</f>
        <v>0</v>
      </c>
      <c r="L133" s="165">
        <f>IF(RES_hhdet_emi!L133=0,0,RES_hhdet_emi!L133*1000000/RES_hhdet_num!L132)</f>
        <v>0</v>
      </c>
      <c r="M133" s="165">
        <f>IF(RES_hhdet_emi!M133=0,0,RES_hhdet_emi!M133*1000000/RES_hhdet_num!M132)</f>
        <v>0</v>
      </c>
      <c r="N133" s="165">
        <f>IF(RES_hhdet_emi!N133=0,0,RES_hhdet_emi!N133*1000000/RES_hhdet_num!N132)</f>
        <v>0</v>
      </c>
      <c r="O133" s="165">
        <f>IF(RES_hhdet_emi!O133=0,0,RES_hhdet_emi!O133*1000000/RES_hhdet_num!O132)</f>
        <v>0</v>
      </c>
      <c r="P133" s="165">
        <f>IF(RES_hhdet_emi!P133=0,0,RES_hhdet_emi!P133*1000000/RES_hhdet_num!P132)</f>
        <v>0</v>
      </c>
      <c r="Q133" s="165">
        <f>IF(RES_hhdet_emi!Q133=0,0,RES_hhdet_emi!Q133*1000000/RES_hhdet_num!Q132)</f>
        <v>0</v>
      </c>
    </row>
    <row r="134" spans="1:17" ht="12" customHeight="1" x14ac:dyDescent="0.25">
      <c r="A134" s="147" t="s">
        <v>59</v>
      </c>
      <c r="B134" s="164">
        <f>IF(RES_hhdet_emi!B134=0,0,RES_hhdet_emi!B134*1000000/RES_hhdet_num!B132)</f>
        <v>0</v>
      </c>
      <c r="C134" s="164">
        <f>IF(RES_hhdet_emi!C134=0,0,RES_hhdet_emi!C134*1000000/RES_hhdet_num!C132)</f>
        <v>0</v>
      </c>
      <c r="D134" s="164">
        <f>IF(RES_hhdet_emi!D134=0,0,RES_hhdet_emi!D134*1000000/RES_hhdet_num!D132)</f>
        <v>0</v>
      </c>
      <c r="E134" s="164">
        <f>IF(RES_hhdet_emi!E134=0,0,RES_hhdet_emi!E134*1000000/RES_hhdet_num!E132)</f>
        <v>0</v>
      </c>
      <c r="F134" s="164">
        <f>IF(RES_hhdet_emi!F134=0,0,RES_hhdet_emi!F134*1000000/RES_hhdet_num!F132)</f>
        <v>0</v>
      </c>
      <c r="G134" s="164">
        <f>IF(RES_hhdet_emi!G134=0,0,RES_hhdet_emi!G134*1000000/RES_hhdet_num!G132)</f>
        <v>0</v>
      </c>
      <c r="H134" s="164">
        <f>IF(RES_hhdet_emi!H134=0,0,RES_hhdet_emi!H134*1000000/RES_hhdet_num!H132)</f>
        <v>0</v>
      </c>
      <c r="I134" s="164">
        <f>IF(RES_hhdet_emi!I134=0,0,RES_hhdet_emi!I134*1000000/RES_hhdet_num!I132)</f>
        <v>0</v>
      </c>
      <c r="J134" s="164">
        <f>IF(RES_hhdet_emi!J134=0,0,RES_hhdet_emi!J134*1000000/RES_hhdet_num!J132)</f>
        <v>0</v>
      </c>
      <c r="K134" s="164">
        <f>IF(RES_hhdet_emi!K134=0,0,RES_hhdet_emi!K134*1000000/RES_hhdet_num!K132)</f>
        <v>0</v>
      </c>
      <c r="L134" s="164">
        <f>IF(RES_hhdet_emi!L134=0,0,RES_hhdet_emi!L134*1000000/RES_hhdet_num!L132)</f>
        <v>0</v>
      </c>
      <c r="M134" s="164">
        <f>IF(RES_hhdet_emi!M134=0,0,RES_hhdet_emi!M134*1000000/RES_hhdet_num!M132)</f>
        <v>0</v>
      </c>
      <c r="N134" s="164">
        <f>IF(RES_hhdet_emi!N134=0,0,RES_hhdet_emi!N134*1000000/RES_hhdet_num!N132)</f>
        <v>0</v>
      </c>
      <c r="O134" s="164">
        <f>IF(RES_hhdet_emi!O134=0,0,RES_hhdet_emi!O134*1000000/RES_hhdet_num!O132)</f>
        <v>0</v>
      </c>
      <c r="P134" s="164">
        <f>IF(RES_hhdet_emi!P134=0,0,RES_hhdet_emi!P134*1000000/RES_hhdet_num!P132)</f>
        <v>0</v>
      </c>
      <c r="Q134" s="164">
        <f>IF(RES_hhdet_emi!Q134=0,0,RES_hhdet_emi!Q134*1000000/RES_hhdet_num!Q132)</f>
        <v>0</v>
      </c>
    </row>
    <row r="135" spans="1:17" ht="12" customHeight="1" x14ac:dyDescent="0.25">
      <c r="A135" s="163" t="s">
        <v>142</v>
      </c>
      <c r="B135" s="162">
        <f>IF(RES_hhdet_emi!B135=0,0,RES_hhdet_emi!B135*1000000/RES_hhdet_num!B135)</f>
        <v>0</v>
      </c>
      <c r="C135" s="162">
        <f>IF(RES_hhdet_emi!C135=0,0,RES_hhdet_emi!C135*1000000/RES_hhdet_num!C135)</f>
        <v>0</v>
      </c>
      <c r="D135" s="162">
        <f>IF(RES_hhdet_emi!D135=0,0,RES_hhdet_emi!D135*1000000/RES_hhdet_num!D135)</f>
        <v>0</v>
      </c>
      <c r="E135" s="162">
        <f>IF(RES_hhdet_emi!E135=0,0,RES_hhdet_emi!E135*1000000/RES_hhdet_num!E135)</f>
        <v>0</v>
      </c>
      <c r="F135" s="162">
        <f>IF(RES_hhdet_emi!F135=0,0,RES_hhdet_emi!F135*1000000/RES_hhdet_num!F135)</f>
        <v>0</v>
      </c>
      <c r="G135" s="162">
        <f>IF(RES_hhdet_emi!G135=0,0,RES_hhdet_emi!G135*1000000/RES_hhdet_num!G135)</f>
        <v>0</v>
      </c>
      <c r="H135" s="162">
        <f>IF(RES_hhdet_emi!H135=0,0,RES_hhdet_emi!H135*1000000/RES_hhdet_num!H135)</f>
        <v>0</v>
      </c>
      <c r="I135" s="162">
        <f>IF(RES_hhdet_emi!I135=0,0,RES_hhdet_emi!I135*1000000/RES_hhdet_num!I135)</f>
        <v>0</v>
      </c>
      <c r="J135" s="162">
        <f>IF(RES_hhdet_emi!J135=0,0,RES_hhdet_emi!J135*1000000/RES_hhdet_num!J135)</f>
        <v>0</v>
      </c>
      <c r="K135" s="162">
        <f>IF(RES_hhdet_emi!K135=0,0,RES_hhdet_emi!K135*1000000/RES_hhdet_num!K135)</f>
        <v>0</v>
      </c>
      <c r="L135" s="162">
        <f>IF(RES_hhdet_emi!L135=0,0,RES_hhdet_emi!L135*1000000/RES_hhdet_num!L135)</f>
        <v>0</v>
      </c>
      <c r="M135" s="162">
        <f>IF(RES_hhdet_emi!M135=0,0,RES_hhdet_emi!M135*1000000/RES_hhdet_num!M135)</f>
        <v>0</v>
      </c>
      <c r="N135" s="162">
        <f>IF(RES_hhdet_emi!N135=0,0,RES_hhdet_emi!N135*1000000/RES_hhdet_num!N135)</f>
        <v>0</v>
      </c>
      <c r="O135" s="162">
        <f>IF(RES_hhdet_emi!O135=0,0,RES_hhdet_emi!O135*1000000/RES_hhdet_num!O135)</f>
        <v>0</v>
      </c>
      <c r="P135" s="162">
        <f>IF(RES_hhdet_emi!P135=0,0,RES_hhdet_emi!P135*1000000/RES_hhdet_num!P135)</f>
        <v>0</v>
      </c>
      <c r="Q135" s="162">
        <f>IF(RES_hhdet_emi!Q135=0,0,RES_hhdet_emi!Q135*1000000/RES_hhdet_num!Q135)</f>
        <v>0</v>
      </c>
    </row>
    <row r="136" spans="1:17" ht="12" customHeight="1" x14ac:dyDescent="0.25">
      <c r="A136" s="161" t="s">
        <v>141</v>
      </c>
      <c r="B136" s="160">
        <f>IF(RES_hhdet_emi!B136=0,0,RES_hhdet_emi!B136*1000000/RES_hhdet_num!B136)</f>
        <v>0</v>
      </c>
      <c r="C136" s="160">
        <f>IF(RES_hhdet_emi!C136=0,0,RES_hhdet_emi!C136*1000000/RES_hhdet_num!C136)</f>
        <v>0</v>
      </c>
      <c r="D136" s="160">
        <f>IF(RES_hhdet_emi!D136=0,0,RES_hhdet_emi!D136*1000000/RES_hhdet_num!D136)</f>
        <v>0</v>
      </c>
      <c r="E136" s="160">
        <f>IF(RES_hhdet_emi!E136=0,0,RES_hhdet_emi!E136*1000000/RES_hhdet_num!E136)</f>
        <v>0</v>
      </c>
      <c r="F136" s="160">
        <f>IF(RES_hhdet_emi!F136=0,0,RES_hhdet_emi!F136*1000000/RES_hhdet_num!F136)</f>
        <v>0</v>
      </c>
      <c r="G136" s="160">
        <f>IF(RES_hhdet_emi!G136=0,0,RES_hhdet_emi!G136*1000000/RES_hhdet_num!G136)</f>
        <v>0</v>
      </c>
      <c r="H136" s="160">
        <f>IF(RES_hhdet_emi!H136=0,0,RES_hhdet_emi!H136*1000000/RES_hhdet_num!H136)</f>
        <v>0</v>
      </c>
      <c r="I136" s="160">
        <f>IF(RES_hhdet_emi!I136=0,0,RES_hhdet_emi!I136*1000000/RES_hhdet_num!I136)</f>
        <v>0</v>
      </c>
      <c r="J136" s="160">
        <f>IF(RES_hhdet_emi!J136=0,0,RES_hhdet_emi!J136*1000000/RES_hhdet_num!J136)</f>
        <v>0</v>
      </c>
      <c r="K136" s="160">
        <f>IF(RES_hhdet_emi!K136=0,0,RES_hhdet_emi!K136*1000000/RES_hhdet_num!K136)</f>
        <v>0</v>
      </c>
      <c r="L136" s="160">
        <f>IF(RES_hhdet_emi!L136=0,0,RES_hhdet_emi!L136*1000000/RES_hhdet_num!L136)</f>
        <v>0</v>
      </c>
      <c r="M136" s="160">
        <f>IF(RES_hhdet_emi!M136=0,0,RES_hhdet_emi!M136*1000000/RES_hhdet_num!M136)</f>
        <v>0</v>
      </c>
      <c r="N136" s="160">
        <f>IF(RES_hhdet_emi!N136=0,0,RES_hhdet_emi!N136*1000000/RES_hhdet_num!N136)</f>
        <v>0</v>
      </c>
      <c r="O136" s="160">
        <f>IF(RES_hhdet_emi!O136=0,0,RES_hhdet_emi!O136*1000000/RES_hhdet_num!O136)</f>
        <v>0</v>
      </c>
      <c r="P136" s="160">
        <f>IF(RES_hhdet_emi!P136=0,0,RES_hhdet_emi!P136*1000000/RES_hhdet_num!P136)</f>
        <v>0</v>
      </c>
      <c r="Q136" s="160">
        <f>IF(RES_hhdet_emi!Q136=0,0,RES_hhdet_emi!Q136*1000000/RES_hhdet_num!Q136)</f>
        <v>0</v>
      </c>
    </row>
    <row r="137" spans="1:17" ht="12" customHeight="1" x14ac:dyDescent="0.25">
      <c r="A137" s="148" t="s">
        <v>60</v>
      </c>
      <c r="B137" s="156">
        <f>IF(RES_hhdet_emi!B137=0,0,RES_hhdet_emi!B137*1000000/RES_hhdet_num!B136)</f>
        <v>0</v>
      </c>
      <c r="C137" s="156">
        <f>IF(RES_hhdet_emi!C137=0,0,RES_hhdet_emi!C137*1000000/RES_hhdet_num!C136)</f>
        <v>0</v>
      </c>
      <c r="D137" s="156">
        <f>IF(RES_hhdet_emi!D137=0,0,RES_hhdet_emi!D137*1000000/RES_hhdet_num!D136)</f>
        <v>0</v>
      </c>
      <c r="E137" s="156">
        <f>IF(RES_hhdet_emi!E137=0,0,RES_hhdet_emi!E137*1000000/RES_hhdet_num!E136)</f>
        <v>0</v>
      </c>
      <c r="F137" s="156">
        <f>IF(RES_hhdet_emi!F137=0,0,RES_hhdet_emi!F137*1000000/RES_hhdet_num!F136)</f>
        <v>0</v>
      </c>
      <c r="G137" s="156">
        <f>IF(RES_hhdet_emi!G137=0,0,RES_hhdet_emi!G137*1000000/RES_hhdet_num!G136)</f>
        <v>0</v>
      </c>
      <c r="H137" s="156">
        <f>IF(RES_hhdet_emi!H137=0,0,RES_hhdet_emi!H137*1000000/RES_hhdet_num!H136)</f>
        <v>0</v>
      </c>
      <c r="I137" s="156">
        <f>IF(RES_hhdet_emi!I137=0,0,RES_hhdet_emi!I137*1000000/RES_hhdet_num!I136)</f>
        <v>0</v>
      </c>
      <c r="J137" s="156">
        <f>IF(RES_hhdet_emi!J137=0,0,RES_hhdet_emi!J137*1000000/RES_hhdet_num!J136)</f>
        <v>0</v>
      </c>
      <c r="K137" s="156">
        <f>IF(RES_hhdet_emi!K137=0,0,RES_hhdet_emi!K137*1000000/RES_hhdet_num!K136)</f>
        <v>0</v>
      </c>
      <c r="L137" s="156">
        <f>IF(RES_hhdet_emi!L137=0,0,RES_hhdet_emi!L137*1000000/RES_hhdet_num!L136)</f>
        <v>0</v>
      </c>
      <c r="M137" s="156">
        <f>IF(RES_hhdet_emi!M137=0,0,RES_hhdet_emi!M137*1000000/RES_hhdet_num!M136)</f>
        <v>0</v>
      </c>
      <c r="N137" s="156">
        <f>IF(RES_hhdet_emi!N137=0,0,RES_hhdet_emi!N137*1000000/RES_hhdet_num!N136)</f>
        <v>0</v>
      </c>
      <c r="O137" s="156">
        <f>IF(RES_hhdet_emi!O137=0,0,RES_hhdet_emi!O137*1000000/RES_hhdet_num!O136)</f>
        <v>0</v>
      </c>
      <c r="P137" s="156">
        <f>IF(RES_hhdet_emi!P137=0,0,RES_hhdet_emi!P137*1000000/RES_hhdet_num!P136)</f>
        <v>0</v>
      </c>
      <c r="Q137" s="156">
        <f>IF(RES_hhdet_emi!Q137=0,0,RES_hhdet_emi!Q137*1000000/RES_hhdet_num!Q136)</f>
        <v>0</v>
      </c>
    </row>
    <row r="138" spans="1:17" ht="12" customHeight="1" x14ac:dyDescent="0.25">
      <c r="A138" s="148" t="s">
        <v>59</v>
      </c>
      <c r="B138" s="156">
        <f>IF(RES_hhdet_emi!B138=0,0,RES_hhdet_emi!B138*1000000/RES_hhdet_num!B136)</f>
        <v>0</v>
      </c>
      <c r="C138" s="156">
        <f>IF(RES_hhdet_emi!C138=0,0,RES_hhdet_emi!C138*1000000/RES_hhdet_num!C136)</f>
        <v>0</v>
      </c>
      <c r="D138" s="156">
        <f>IF(RES_hhdet_emi!D138=0,0,RES_hhdet_emi!D138*1000000/RES_hhdet_num!D136)</f>
        <v>0</v>
      </c>
      <c r="E138" s="156">
        <f>IF(RES_hhdet_emi!E138=0,0,RES_hhdet_emi!E138*1000000/RES_hhdet_num!E136)</f>
        <v>0</v>
      </c>
      <c r="F138" s="156">
        <f>IF(RES_hhdet_emi!F138=0,0,RES_hhdet_emi!F138*1000000/RES_hhdet_num!F136)</f>
        <v>0</v>
      </c>
      <c r="G138" s="156">
        <f>IF(RES_hhdet_emi!G138=0,0,RES_hhdet_emi!G138*1000000/RES_hhdet_num!G136)</f>
        <v>0</v>
      </c>
      <c r="H138" s="156">
        <f>IF(RES_hhdet_emi!H138=0,0,RES_hhdet_emi!H138*1000000/RES_hhdet_num!H136)</f>
        <v>0</v>
      </c>
      <c r="I138" s="156">
        <f>IF(RES_hhdet_emi!I138=0,0,RES_hhdet_emi!I138*1000000/RES_hhdet_num!I136)</f>
        <v>0</v>
      </c>
      <c r="J138" s="156">
        <f>IF(RES_hhdet_emi!J138=0,0,RES_hhdet_emi!J138*1000000/RES_hhdet_num!J136)</f>
        <v>0</v>
      </c>
      <c r="K138" s="156">
        <f>IF(RES_hhdet_emi!K138=0,0,RES_hhdet_emi!K138*1000000/RES_hhdet_num!K136)</f>
        <v>0</v>
      </c>
      <c r="L138" s="156">
        <f>IF(RES_hhdet_emi!L138=0,0,RES_hhdet_emi!L138*1000000/RES_hhdet_num!L136)</f>
        <v>0</v>
      </c>
      <c r="M138" s="156">
        <f>IF(RES_hhdet_emi!M138=0,0,RES_hhdet_emi!M138*1000000/RES_hhdet_num!M136)</f>
        <v>0</v>
      </c>
      <c r="N138" s="156">
        <f>IF(RES_hhdet_emi!N138=0,0,RES_hhdet_emi!N138*1000000/RES_hhdet_num!N136)</f>
        <v>0</v>
      </c>
      <c r="O138" s="156">
        <f>IF(RES_hhdet_emi!O138=0,0,RES_hhdet_emi!O138*1000000/RES_hhdet_num!O136)</f>
        <v>0</v>
      </c>
      <c r="P138" s="156">
        <f>IF(RES_hhdet_emi!P138=0,0,RES_hhdet_emi!P138*1000000/RES_hhdet_num!P136)</f>
        <v>0</v>
      </c>
      <c r="Q138" s="156">
        <f>IF(RES_hhdet_emi!Q138=0,0,RES_hhdet_emi!Q138*1000000/RES_hhdet_num!Q136)</f>
        <v>0</v>
      </c>
    </row>
    <row r="139" spans="1:17" ht="12" customHeight="1" x14ac:dyDescent="0.25">
      <c r="A139" s="158" t="s">
        <v>62</v>
      </c>
      <c r="B139" s="157">
        <f>IF(RES_hhdet_emi!B139=0,0,RES_hhdet_emi!B139*1000000/RES_hhdet_num!B$124)</f>
        <v>0</v>
      </c>
      <c r="C139" s="157">
        <f>IF(RES_hhdet_emi!C139=0,0,RES_hhdet_emi!C139*1000000/RES_hhdet_num!C$124)</f>
        <v>0</v>
      </c>
      <c r="D139" s="157">
        <f>IF(RES_hhdet_emi!D139=0,0,RES_hhdet_emi!D139*1000000/RES_hhdet_num!D$124)</f>
        <v>0</v>
      </c>
      <c r="E139" s="157">
        <f>IF(RES_hhdet_emi!E139=0,0,RES_hhdet_emi!E139*1000000/RES_hhdet_num!E$124)</f>
        <v>0</v>
      </c>
      <c r="F139" s="157">
        <f>IF(RES_hhdet_emi!F139=0,0,RES_hhdet_emi!F139*1000000/RES_hhdet_num!F$124)</f>
        <v>0</v>
      </c>
      <c r="G139" s="157">
        <f>IF(RES_hhdet_emi!G139=0,0,RES_hhdet_emi!G139*1000000/RES_hhdet_num!G$124)</f>
        <v>0</v>
      </c>
      <c r="H139" s="157">
        <f>IF(RES_hhdet_emi!H139=0,0,RES_hhdet_emi!H139*1000000/RES_hhdet_num!H$124)</f>
        <v>0</v>
      </c>
      <c r="I139" s="157">
        <f>IF(RES_hhdet_emi!I139=0,0,RES_hhdet_emi!I139*1000000/RES_hhdet_num!I$124)</f>
        <v>0</v>
      </c>
      <c r="J139" s="157">
        <f>IF(RES_hhdet_emi!J139=0,0,RES_hhdet_emi!J139*1000000/RES_hhdet_num!J$124)</f>
        <v>0</v>
      </c>
      <c r="K139" s="157">
        <f>IF(RES_hhdet_emi!K139=0,0,RES_hhdet_emi!K139*1000000/RES_hhdet_num!K$124)</f>
        <v>0</v>
      </c>
      <c r="L139" s="157">
        <f>IF(RES_hhdet_emi!L139=0,0,RES_hhdet_emi!L139*1000000/RES_hhdet_num!L$124)</f>
        <v>0</v>
      </c>
      <c r="M139" s="157">
        <f>IF(RES_hhdet_emi!M139=0,0,RES_hhdet_emi!M139*1000000/RES_hhdet_num!M$124)</f>
        <v>0</v>
      </c>
      <c r="N139" s="157">
        <f>IF(RES_hhdet_emi!N139=0,0,RES_hhdet_emi!N139*1000000/RES_hhdet_num!N$124)</f>
        <v>0</v>
      </c>
      <c r="O139" s="157">
        <f>IF(RES_hhdet_emi!O139=0,0,RES_hhdet_emi!O139*1000000/RES_hhdet_num!O$124)</f>
        <v>0</v>
      </c>
      <c r="P139" s="157">
        <f>IF(RES_hhdet_emi!P139=0,0,RES_hhdet_emi!P139*1000000/RES_hhdet_num!P$124)</f>
        <v>0</v>
      </c>
      <c r="Q139" s="157">
        <f>IF(RES_hhdet_emi!Q139=0,0,RES_hhdet_emi!Q139*1000000/RES_hhdet_num!Q$124)</f>
        <v>0</v>
      </c>
    </row>
    <row r="140" spans="1:17" ht="12" customHeight="1" x14ac:dyDescent="0.25">
      <c r="A140" s="23" t="s">
        <v>57</v>
      </c>
      <c r="B140" s="156">
        <f>IF(RES_hhdet_emi!B140=0,0,RES_hhdet_emi!B140*1000000/RES_hhdet_num!B140)</f>
        <v>0</v>
      </c>
      <c r="C140" s="156">
        <f>IF(RES_hhdet_emi!C140=0,0,RES_hhdet_emi!C140*1000000/RES_hhdet_num!C140)</f>
        <v>0</v>
      </c>
      <c r="D140" s="156">
        <f>IF(RES_hhdet_emi!D140=0,0,RES_hhdet_emi!D140*1000000/RES_hhdet_num!D140)</f>
        <v>0</v>
      </c>
      <c r="E140" s="156">
        <f>IF(RES_hhdet_emi!E140=0,0,RES_hhdet_emi!E140*1000000/RES_hhdet_num!E140)</f>
        <v>0</v>
      </c>
      <c r="F140" s="156">
        <f>IF(RES_hhdet_emi!F140=0,0,RES_hhdet_emi!F140*1000000/RES_hhdet_num!F140)</f>
        <v>0</v>
      </c>
      <c r="G140" s="156">
        <f>IF(RES_hhdet_emi!G140=0,0,RES_hhdet_emi!G140*1000000/RES_hhdet_num!G140)</f>
        <v>0</v>
      </c>
      <c r="H140" s="156">
        <f>IF(RES_hhdet_emi!H140=0,0,RES_hhdet_emi!H140*1000000/RES_hhdet_num!H140)</f>
        <v>0</v>
      </c>
      <c r="I140" s="156">
        <f>IF(RES_hhdet_emi!I140=0,0,RES_hhdet_emi!I140*1000000/RES_hhdet_num!I140)</f>
        <v>0</v>
      </c>
      <c r="J140" s="156">
        <f>IF(RES_hhdet_emi!J140=0,0,RES_hhdet_emi!J140*1000000/RES_hhdet_num!J140)</f>
        <v>0</v>
      </c>
      <c r="K140" s="156">
        <f>IF(RES_hhdet_emi!K140=0,0,RES_hhdet_emi!K140*1000000/RES_hhdet_num!K140)</f>
        <v>0</v>
      </c>
      <c r="L140" s="156">
        <f>IF(RES_hhdet_emi!L140=0,0,RES_hhdet_emi!L140*1000000/RES_hhdet_num!L140)</f>
        <v>0</v>
      </c>
      <c r="M140" s="156">
        <f>IF(RES_hhdet_emi!M140=0,0,RES_hhdet_emi!M140*1000000/RES_hhdet_num!M140)</f>
        <v>0</v>
      </c>
      <c r="N140" s="156">
        <f>IF(RES_hhdet_emi!N140=0,0,RES_hhdet_emi!N140*1000000/RES_hhdet_num!N140)</f>
        <v>0</v>
      </c>
      <c r="O140" s="156">
        <f>IF(RES_hhdet_emi!O140=0,0,RES_hhdet_emi!O140*1000000/RES_hhdet_num!O140)</f>
        <v>0</v>
      </c>
      <c r="P140" s="156">
        <f>IF(RES_hhdet_emi!P140=0,0,RES_hhdet_emi!P140*1000000/RES_hhdet_num!P140)</f>
        <v>0</v>
      </c>
      <c r="Q140" s="156">
        <f>IF(RES_hhdet_emi!Q140=0,0,RES_hhdet_emi!Q140*1000000/RES_hhdet_num!Q140)</f>
        <v>0</v>
      </c>
    </row>
    <row r="141" spans="1:17" ht="12" customHeight="1" x14ac:dyDescent="0.25">
      <c r="A141" s="29" t="s">
        <v>140</v>
      </c>
      <c r="B141" s="57">
        <f>IF(RES_hhdet_emi!B141=0,0,RES_hhdet_emi!B141*1000000/RES_hhdet_num!B141)</f>
        <v>0</v>
      </c>
      <c r="C141" s="57">
        <f>IF(RES_hhdet_emi!C141=0,0,RES_hhdet_emi!C141*1000000/RES_hhdet_num!C141)</f>
        <v>0</v>
      </c>
      <c r="D141" s="57">
        <f>IF(RES_hhdet_emi!D141=0,0,RES_hhdet_emi!D141*1000000/RES_hhdet_num!D141)</f>
        <v>0</v>
      </c>
      <c r="E141" s="57">
        <f>IF(RES_hhdet_emi!E141=0,0,RES_hhdet_emi!E141*1000000/RES_hhdet_num!E141)</f>
        <v>0</v>
      </c>
      <c r="F141" s="57">
        <f>IF(RES_hhdet_emi!F141=0,0,RES_hhdet_emi!F141*1000000/RES_hhdet_num!F141)</f>
        <v>0</v>
      </c>
      <c r="G141" s="57">
        <f>IF(RES_hhdet_emi!G141=0,0,RES_hhdet_emi!G141*1000000/RES_hhdet_num!G141)</f>
        <v>0</v>
      </c>
      <c r="H141" s="57">
        <f>IF(RES_hhdet_emi!H141=0,0,RES_hhdet_emi!H141*1000000/RES_hhdet_num!H141)</f>
        <v>0</v>
      </c>
      <c r="I141" s="57">
        <f>IF(RES_hhdet_emi!I141=0,0,RES_hhdet_emi!I141*1000000/RES_hhdet_num!I141)</f>
        <v>0</v>
      </c>
      <c r="J141" s="57">
        <f>IF(RES_hhdet_emi!J141=0,0,RES_hhdet_emi!J141*1000000/RES_hhdet_num!J141)</f>
        <v>0</v>
      </c>
      <c r="K141" s="57">
        <f>IF(RES_hhdet_emi!K141=0,0,RES_hhdet_emi!K141*1000000/RES_hhdet_num!K141)</f>
        <v>0</v>
      </c>
      <c r="L141" s="57">
        <f>IF(RES_hhdet_emi!L141=0,0,RES_hhdet_emi!L141*1000000/RES_hhdet_num!L141)</f>
        <v>0</v>
      </c>
      <c r="M141" s="57">
        <f>IF(RES_hhdet_emi!M141=0,0,RES_hhdet_emi!M141*1000000/RES_hhdet_num!M141)</f>
        <v>0</v>
      </c>
      <c r="N141" s="57">
        <f>IF(RES_hhdet_emi!N141=0,0,RES_hhdet_emi!N141*1000000/RES_hhdet_num!N141)</f>
        <v>0</v>
      </c>
      <c r="O141" s="57">
        <f>IF(RES_hhdet_emi!O141=0,0,RES_hhdet_emi!O141*1000000/RES_hhdet_num!O141)</f>
        <v>0</v>
      </c>
      <c r="P141" s="57">
        <f>IF(RES_hhdet_emi!P141=0,0,RES_hhdet_emi!P141*1000000/RES_hhdet_num!P141)</f>
        <v>0</v>
      </c>
      <c r="Q141" s="57">
        <f>IF(RES_hhdet_emi!Q141=0,0,RES_hhdet_emi!Q141*1000000/RES_hhdet_num!Q141)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>
        <f>SUM(B144,B146,B148,B157)</f>
        <v>303.15116578315934</v>
      </c>
      <c r="C143" s="168">
        <f t="shared" ref="C143:Q143" si="21">SUM(C144,C146,C148,C157)</f>
        <v>281.30987930522014</v>
      </c>
      <c r="D143" s="168">
        <f t="shared" si="21"/>
        <v>235.23423136405043</v>
      </c>
      <c r="E143" s="168">
        <f t="shared" si="21"/>
        <v>207.8705879878012</v>
      </c>
      <c r="F143" s="168">
        <f t="shared" si="21"/>
        <v>180.45223177408923</v>
      </c>
      <c r="G143" s="168">
        <f t="shared" si="21"/>
        <v>169.19513001139916</v>
      </c>
      <c r="H143" s="168">
        <f t="shared" si="21"/>
        <v>162.03837467414994</v>
      </c>
      <c r="I143" s="168">
        <f t="shared" si="21"/>
        <v>122.88959743725508</v>
      </c>
      <c r="J143" s="168">
        <f t="shared" si="21"/>
        <v>115.66247877679454</v>
      </c>
      <c r="K143" s="168">
        <f t="shared" si="21"/>
        <v>57.129908431827978</v>
      </c>
      <c r="L143" s="168">
        <f t="shared" si="21"/>
        <v>55.506027617733835</v>
      </c>
      <c r="M143" s="168">
        <f t="shared" si="21"/>
        <v>28.211973000839198</v>
      </c>
      <c r="N143" s="168">
        <f t="shared" si="21"/>
        <v>12.455713333031763</v>
      </c>
      <c r="O143" s="168">
        <f t="shared" si="21"/>
        <v>72.724578229118052</v>
      </c>
      <c r="P143" s="168">
        <f t="shared" si="21"/>
        <v>51.059586207021098</v>
      </c>
      <c r="Q143" s="168">
        <f t="shared" si="21"/>
        <v>47.991130960320625</v>
      </c>
    </row>
    <row r="144" spans="1:17" ht="12.95" customHeight="1" x14ac:dyDescent="0.25">
      <c r="A144" s="158" t="s">
        <v>65</v>
      </c>
      <c r="B144" s="157">
        <f t="shared" ref="B144:Q144" si="22">B145</f>
        <v>0</v>
      </c>
      <c r="C144" s="157">
        <f t="shared" si="22"/>
        <v>0</v>
      </c>
      <c r="D144" s="157">
        <f t="shared" si="22"/>
        <v>0</v>
      </c>
      <c r="E144" s="157">
        <f t="shared" si="22"/>
        <v>0</v>
      </c>
      <c r="F144" s="157">
        <f t="shared" si="22"/>
        <v>0</v>
      </c>
      <c r="G144" s="157">
        <f t="shared" si="22"/>
        <v>0</v>
      </c>
      <c r="H144" s="157">
        <f t="shared" si="22"/>
        <v>0</v>
      </c>
      <c r="I144" s="157">
        <f t="shared" si="22"/>
        <v>0</v>
      </c>
      <c r="J144" s="157">
        <f t="shared" si="22"/>
        <v>0</v>
      </c>
      <c r="K144" s="157">
        <f t="shared" si="22"/>
        <v>0</v>
      </c>
      <c r="L144" s="157">
        <f t="shared" si="22"/>
        <v>0</v>
      </c>
      <c r="M144" s="157">
        <f t="shared" si="22"/>
        <v>0</v>
      </c>
      <c r="N144" s="157">
        <f t="shared" si="22"/>
        <v>0</v>
      </c>
      <c r="O144" s="157">
        <f t="shared" si="22"/>
        <v>0</v>
      </c>
      <c r="P144" s="157">
        <f t="shared" si="22"/>
        <v>0</v>
      </c>
      <c r="Q144" s="157">
        <f t="shared" si="22"/>
        <v>0</v>
      </c>
    </row>
    <row r="145" spans="1:17" ht="12" customHeight="1" x14ac:dyDescent="0.25">
      <c r="A145" s="23" t="s">
        <v>60</v>
      </c>
      <c r="B145" s="156">
        <f>IF(RES_hhdet_emi!B145=0,0,RES_hhdet_emi!B145*1000000/RES_hhdet_num!B$143)</f>
        <v>0</v>
      </c>
      <c r="C145" s="156">
        <f>IF(RES_hhdet_emi!C145=0,0,RES_hhdet_emi!C145*1000000/RES_hhdet_num!C$143)</f>
        <v>0</v>
      </c>
      <c r="D145" s="156">
        <f>IF(RES_hhdet_emi!D145=0,0,RES_hhdet_emi!D145*1000000/RES_hhdet_num!D$143)</f>
        <v>0</v>
      </c>
      <c r="E145" s="156">
        <f>IF(RES_hhdet_emi!E145=0,0,RES_hhdet_emi!E145*1000000/RES_hhdet_num!E$143)</f>
        <v>0</v>
      </c>
      <c r="F145" s="156">
        <f>IF(RES_hhdet_emi!F145=0,0,RES_hhdet_emi!F145*1000000/RES_hhdet_num!F$143)</f>
        <v>0</v>
      </c>
      <c r="G145" s="156">
        <f>IF(RES_hhdet_emi!G145=0,0,RES_hhdet_emi!G145*1000000/RES_hhdet_num!G$143)</f>
        <v>0</v>
      </c>
      <c r="H145" s="156">
        <f>IF(RES_hhdet_emi!H145=0,0,RES_hhdet_emi!H145*1000000/RES_hhdet_num!H$143)</f>
        <v>0</v>
      </c>
      <c r="I145" s="156">
        <f>IF(RES_hhdet_emi!I145=0,0,RES_hhdet_emi!I145*1000000/RES_hhdet_num!I$143)</f>
        <v>0</v>
      </c>
      <c r="J145" s="156">
        <f>IF(RES_hhdet_emi!J145=0,0,RES_hhdet_emi!J145*1000000/RES_hhdet_num!J$143)</f>
        <v>0</v>
      </c>
      <c r="K145" s="156">
        <f>IF(RES_hhdet_emi!K145=0,0,RES_hhdet_emi!K145*1000000/RES_hhdet_num!K$143)</f>
        <v>0</v>
      </c>
      <c r="L145" s="156">
        <f>IF(RES_hhdet_emi!L145=0,0,RES_hhdet_emi!L145*1000000/RES_hhdet_num!L$143)</f>
        <v>0</v>
      </c>
      <c r="M145" s="156">
        <f>IF(RES_hhdet_emi!M145=0,0,RES_hhdet_emi!M145*1000000/RES_hhdet_num!M$143)</f>
        <v>0</v>
      </c>
      <c r="N145" s="156">
        <f>IF(RES_hhdet_emi!N145=0,0,RES_hhdet_emi!N145*1000000/RES_hhdet_num!N$143)</f>
        <v>0</v>
      </c>
      <c r="O145" s="156">
        <f>IF(RES_hhdet_emi!O145=0,0,RES_hhdet_emi!O145*1000000/RES_hhdet_num!O$143)</f>
        <v>0</v>
      </c>
      <c r="P145" s="156">
        <f>IF(RES_hhdet_emi!P145=0,0,RES_hhdet_emi!P145*1000000/RES_hhdet_num!P$143)</f>
        <v>0</v>
      </c>
      <c r="Q145" s="156">
        <f>IF(RES_hhdet_emi!Q145=0,0,RES_hhdet_emi!Q145*1000000/RES_hhdet_num!Q$143)</f>
        <v>0</v>
      </c>
    </row>
    <row r="146" spans="1:17" ht="12.95" customHeight="1" x14ac:dyDescent="0.25">
      <c r="A146" s="158" t="s">
        <v>112</v>
      </c>
      <c r="B146" s="157">
        <f t="shared" ref="B146:Q146" si="23">B147</f>
        <v>0</v>
      </c>
      <c r="C146" s="157">
        <f t="shared" si="23"/>
        <v>0</v>
      </c>
      <c r="D146" s="157">
        <f t="shared" si="23"/>
        <v>0</v>
      </c>
      <c r="E146" s="157">
        <f t="shared" si="23"/>
        <v>0</v>
      </c>
      <c r="F146" s="157">
        <f t="shared" si="23"/>
        <v>0</v>
      </c>
      <c r="G146" s="157">
        <f t="shared" si="23"/>
        <v>0</v>
      </c>
      <c r="H146" s="157">
        <f t="shared" si="23"/>
        <v>0</v>
      </c>
      <c r="I146" s="157">
        <f t="shared" si="23"/>
        <v>0</v>
      </c>
      <c r="J146" s="157">
        <f t="shared" si="23"/>
        <v>0</v>
      </c>
      <c r="K146" s="157">
        <f t="shared" si="23"/>
        <v>0</v>
      </c>
      <c r="L146" s="157">
        <f t="shared" si="23"/>
        <v>0</v>
      </c>
      <c r="M146" s="157">
        <f t="shared" si="23"/>
        <v>0</v>
      </c>
      <c r="N146" s="157">
        <f t="shared" si="23"/>
        <v>0</v>
      </c>
      <c r="O146" s="157">
        <f t="shared" si="23"/>
        <v>0</v>
      </c>
      <c r="P146" s="157">
        <f t="shared" si="23"/>
        <v>0</v>
      </c>
      <c r="Q146" s="157">
        <f t="shared" si="23"/>
        <v>0</v>
      </c>
    </row>
    <row r="147" spans="1:17" ht="12" customHeight="1" x14ac:dyDescent="0.25">
      <c r="A147" s="23" t="s">
        <v>60</v>
      </c>
      <c r="B147" s="156">
        <f>IF(RES_hhdet_emi!B147=0,0,RES_hhdet_emi!B147*1000000/RES_hhdet_num!B$143)</f>
        <v>0</v>
      </c>
      <c r="C147" s="156">
        <f>IF(RES_hhdet_emi!C147=0,0,RES_hhdet_emi!C147*1000000/RES_hhdet_num!C$143)</f>
        <v>0</v>
      </c>
      <c r="D147" s="156">
        <f>IF(RES_hhdet_emi!D147=0,0,RES_hhdet_emi!D147*1000000/RES_hhdet_num!D$143)</f>
        <v>0</v>
      </c>
      <c r="E147" s="156">
        <f>IF(RES_hhdet_emi!E147=0,0,RES_hhdet_emi!E147*1000000/RES_hhdet_num!E$143)</f>
        <v>0</v>
      </c>
      <c r="F147" s="156">
        <f>IF(RES_hhdet_emi!F147=0,0,RES_hhdet_emi!F147*1000000/RES_hhdet_num!F$143)</f>
        <v>0</v>
      </c>
      <c r="G147" s="156">
        <f>IF(RES_hhdet_emi!G147=0,0,RES_hhdet_emi!G147*1000000/RES_hhdet_num!G$143)</f>
        <v>0</v>
      </c>
      <c r="H147" s="156">
        <f>IF(RES_hhdet_emi!H147=0,0,RES_hhdet_emi!H147*1000000/RES_hhdet_num!H$143)</f>
        <v>0</v>
      </c>
      <c r="I147" s="156">
        <f>IF(RES_hhdet_emi!I147=0,0,RES_hhdet_emi!I147*1000000/RES_hhdet_num!I$143)</f>
        <v>0</v>
      </c>
      <c r="J147" s="156">
        <f>IF(RES_hhdet_emi!J147=0,0,RES_hhdet_emi!J147*1000000/RES_hhdet_num!J$143)</f>
        <v>0</v>
      </c>
      <c r="K147" s="156">
        <f>IF(RES_hhdet_emi!K147=0,0,RES_hhdet_emi!K147*1000000/RES_hhdet_num!K$143)</f>
        <v>0</v>
      </c>
      <c r="L147" s="156">
        <f>IF(RES_hhdet_emi!L147=0,0,RES_hhdet_emi!L147*1000000/RES_hhdet_num!L$143)</f>
        <v>0</v>
      </c>
      <c r="M147" s="156">
        <f>IF(RES_hhdet_emi!M147=0,0,RES_hhdet_emi!M147*1000000/RES_hhdet_num!M$143)</f>
        <v>0</v>
      </c>
      <c r="N147" s="156">
        <f>IF(RES_hhdet_emi!N147=0,0,RES_hhdet_emi!N147*1000000/RES_hhdet_num!N$143)</f>
        <v>0</v>
      </c>
      <c r="O147" s="156">
        <f>IF(RES_hhdet_emi!O147=0,0,RES_hhdet_emi!O147*1000000/RES_hhdet_num!O$143)</f>
        <v>0</v>
      </c>
      <c r="P147" s="156">
        <f>IF(RES_hhdet_emi!P147=0,0,RES_hhdet_emi!P147*1000000/RES_hhdet_num!P$143)</f>
        <v>0</v>
      </c>
      <c r="Q147" s="156">
        <f>IF(RES_hhdet_emi!Q147=0,0,RES_hhdet_emi!Q147*1000000/RES_hhdet_num!Q$143)</f>
        <v>0</v>
      </c>
    </row>
    <row r="148" spans="1:17" ht="12" customHeight="1" x14ac:dyDescent="0.25">
      <c r="A148" s="158" t="s">
        <v>63</v>
      </c>
      <c r="B148" s="157">
        <f>IF(RES_hhdet_emi!B148=0,0,RES_hhdet_emi!B148*1000000/RES_hhdet_num!B$143)</f>
        <v>260.42759607690391</v>
      </c>
      <c r="C148" s="157">
        <f>IF(RES_hhdet_emi!C148=0,0,RES_hhdet_emi!C148*1000000/RES_hhdet_num!C$143)</f>
        <v>229.0879217472928</v>
      </c>
      <c r="D148" s="157">
        <f>IF(RES_hhdet_emi!D148=0,0,RES_hhdet_emi!D148*1000000/RES_hhdet_num!D$143)</f>
        <v>191.82306380592945</v>
      </c>
      <c r="E148" s="157">
        <f>IF(RES_hhdet_emi!E148=0,0,RES_hhdet_emi!E148*1000000/RES_hhdet_num!E$143)</f>
        <v>166.30913163264509</v>
      </c>
      <c r="F148" s="157">
        <f>IF(RES_hhdet_emi!F148=0,0,RES_hhdet_emi!F148*1000000/RES_hhdet_num!F$143)</f>
        <v>131.64293654413683</v>
      </c>
      <c r="G148" s="157">
        <f>IF(RES_hhdet_emi!G148=0,0,RES_hhdet_emi!G148*1000000/RES_hhdet_num!G$143)</f>
        <v>114.51263712451247</v>
      </c>
      <c r="H148" s="157">
        <f>IF(RES_hhdet_emi!H148=0,0,RES_hhdet_emi!H148*1000000/RES_hhdet_num!H$143)</f>
        <v>90.581189730494131</v>
      </c>
      <c r="I148" s="157">
        <f>IF(RES_hhdet_emi!I148=0,0,RES_hhdet_emi!I148*1000000/RES_hhdet_num!I$143)</f>
        <v>78.406456854977435</v>
      </c>
      <c r="J148" s="157">
        <f>IF(RES_hhdet_emi!J148=0,0,RES_hhdet_emi!J148*1000000/RES_hhdet_num!J$143)</f>
        <v>65.73857316918486</v>
      </c>
      <c r="K148" s="157">
        <f>IF(RES_hhdet_emi!K148=0,0,RES_hhdet_emi!K148*1000000/RES_hhdet_num!K$143)</f>
        <v>36.82516600983174</v>
      </c>
      <c r="L148" s="157">
        <f>IF(RES_hhdet_emi!L148=0,0,RES_hhdet_emi!L148*1000000/RES_hhdet_num!L$143)</f>
        <v>18.18470019323544</v>
      </c>
      <c r="M148" s="157">
        <f>IF(RES_hhdet_emi!M148=0,0,RES_hhdet_emi!M148*1000000/RES_hhdet_num!M$143)</f>
        <v>0</v>
      </c>
      <c r="N148" s="157">
        <f>IF(RES_hhdet_emi!N148=0,0,RES_hhdet_emi!N148*1000000/RES_hhdet_num!N$143)</f>
        <v>0</v>
      </c>
      <c r="O148" s="157">
        <f>IF(RES_hhdet_emi!O148=0,0,RES_hhdet_emi!O148*1000000/RES_hhdet_num!O$143)</f>
        <v>0</v>
      </c>
      <c r="P148" s="157">
        <f>IF(RES_hhdet_emi!P148=0,0,RES_hhdet_emi!P148*1000000/RES_hhdet_num!P$143)</f>
        <v>0</v>
      </c>
      <c r="Q148" s="157">
        <f>IF(RES_hhdet_emi!Q148=0,0,RES_hhdet_emi!Q148*1000000/RES_hhdet_num!Q$143)</f>
        <v>0</v>
      </c>
    </row>
    <row r="149" spans="1:17" ht="12" customHeight="1" x14ac:dyDescent="0.25">
      <c r="A149" s="167" t="s">
        <v>144</v>
      </c>
      <c r="B149" s="132">
        <f>IF(RES_hhdet_emi!B149=0,0,RES_hhdet_emi!B149*1000000/RES_hhdet_num!B149)</f>
        <v>916.09759923019635</v>
      </c>
      <c r="C149" s="132">
        <f>IF(RES_hhdet_emi!C149=0,0,RES_hhdet_emi!C149*1000000/RES_hhdet_num!C149)</f>
        <v>908.57651036883567</v>
      </c>
      <c r="D149" s="132">
        <f>IF(RES_hhdet_emi!D149=0,0,RES_hhdet_emi!D149*1000000/RES_hhdet_num!D149)</f>
        <v>900.99060570791801</v>
      </c>
      <c r="E149" s="132">
        <f>IF(RES_hhdet_emi!E149=0,0,RES_hhdet_emi!E149*1000000/RES_hhdet_num!E149)</f>
        <v>895.67591560556161</v>
      </c>
      <c r="F149" s="132">
        <f>IF(RES_hhdet_emi!F149=0,0,RES_hhdet_emi!F149*1000000/RES_hhdet_num!F149)</f>
        <v>892.85055705179536</v>
      </c>
      <c r="G149" s="132">
        <f>IF(RES_hhdet_emi!G149=0,0,RES_hhdet_emi!G149*1000000/RES_hhdet_num!G149)</f>
        <v>890.56239201258575</v>
      </c>
      <c r="H149" s="132">
        <f>IF(RES_hhdet_emi!H149=0,0,RES_hhdet_emi!H149*1000000/RES_hhdet_num!H149)</f>
        <v>894.66646102547304</v>
      </c>
      <c r="I149" s="132">
        <f>IF(RES_hhdet_emi!I149=0,0,RES_hhdet_emi!I149*1000000/RES_hhdet_num!I149)</f>
        <v>885.00526319109849</v>
      </c>
      <c r="J149" s="132">
        <f>IF(RES_hhdet_emi!J149=0,0,RES_hhdet_emi!J149*1000000/RES_hhdet_num!J149)</f>
        <v>882.50748306414346</v>
      </c>
      <c r="K149" s="132">
        <f>IF(RES_hhdet_emi!K149=0,0,RES_hhdet_emi!K149*1000000/RES_hhdet_num!K149)</f>
        <v>876.16076015761394</v>
      </c>
      <c r="L149" s="132">
        <f>IF(RES_hhdet_emi!L149=0,0,RES_hhdet_emi!L149*1000000/RES_hhdet_num!L149)</f>
        <v>872.71112759890218</v>
      </c>
      <c r="M149" s="132">
        <f>IF(RES_hhdet_emi!M149=0,0,RES_hhdet_emi!M149*1000000/RES_hhdet_num!M149)</f>
        <v>0</v>
      </c>
      <c r="N149" s="132">
        <f>IF(RES_hhdet_emi!N149=0,0,RES_hhdet_emi!N149*1000000/RES_hhdet_num!N149)</f>
        <v>0</v>
      </c>
      <c r="O149" s="132">
        <f>IF(RES_hhdet_emi!O149=0,0,RES_hhdet_emi!O149*1000000/RES_hhdet_num!O149)</f>
        <v>0</v>
      </c>
      <c r="P149" s="132">
        <f>IF(RES_hhdet_emi!P149=0,0,RES_hhdet_emi!P149*1000000/RES_hhdet_num!P149)</f>
        <v>0</v>
      </c>
      <c r="Q149" s="132">
        <f>IF(RES_hhdet_emi!Q149=0,0,RES_hhdet_emi!Q149*1000000/RES_hhdet_num!Q149)</f>
        <v>0</v>
      </c>
    </row>
    <row r="150" spans="1:17" ht="12" customHeight="1" x14ac:dyDescent="0.25">
      <c r="A150" s="167" t="s">
        <v>143</v>
      </c>
      <c r="B150" s="132">
        <f>IF(RES_hhdet_emi!B150=0,0,RES_hhdet_emi!B150*1000000/RES_hhdet_num!B150)</f>
        <v>595.46343949973414</v>
      </c>
      <c r="C150" s="132">
        <f>IF(RES_hhdet_emi!C150=0,0,RES_hhdet_emi!C150*1000000/RES_hhdet_num!C150)</f>
        <v>645.08932236155931</v>
      </c>
      <c r="D150" s="132">
        <f>IF(RES_hhdet_emi!D150=0,0,RES_hhdet_emi!D150*1000000/RES_hhdet_num!D150)</f>
        <v>585.64389371001505</v>
      </c>
      <c r="E150" s="132">
        <f>IF(RES_hhdet_emi!E150=0,0,RES_hhdet_emi!E150*1000000/RES_hhdet_num!E150)</f>
        <v>585.77204880620059</v>
      </c>
      <c r="F150" s="132">
        <f>IF(RES_hhdet_emi!F150=0,0,RES_hhdet_emi!F150*1000000/RES_hhdet_num!F150)</f>
        <v>580.35286208376897</v>
      </c>
      <c r="G150" s="132">
        <f>IF(RES_hhdet_emi!G150=0,0,RES_hhdet_emi!G150*1000000/RES_hhdet_num!G150)</f>
        <v>578.86555480818458</v>
      </c>
      <c r="H150" s="132">
        <f>IF(RES_hhdet_emi!H150=0,0,RES_hhdet_emi!H150*1000000/RES_hhdet_num!H150)</f>
        <v>581.53319966656011</v>
      </c>
      <c r="I150" s="132">
        <f>IF(RES_hhdet_emi!I150=0,0,RES_hhdet_emi!I150*1000000/RES_hhdet_num!I150)</f>
        <v>575.2534210742308</v>
      </c>
      <c r="J150" s="132">
        <f>IF(RES_hhdet_emi!J150=0,0,RES_hhdet_emi!J150*1000000/RES_hhdet_num!J150)</f>
        <v>573.62986399169358</v>
      </c>
      <c r="K150" s="132">
        <f>IF(RES_hhdet_emi!K150=0,0,RES_hhdet_emi!K150*1000000/RES_hhdet_num!K150)</f>
        <v>569.50449410245255</v>
      </c>
      <c r="L150" s="132">
        <f>IF(RES_hhdet_emi!L150=0,0,RES_hhdet_emi!L150*1000000/RES_hhdet_num!L150)</f>
        <v>567.26223293928808</v>
      </c>
      <c r="M150" s="132">
        <f>IF(RES_hhdet_emi!M150=0,0,RES_hhdet_emi!M150*1000000/RES_hhdet_num!M150)</f>
        <v>0</v>
      </c>
      <c r="N150" s="132">
        <f>IF(RES_hhdet_emi!N150=0,0,RES_hhdet_emi!N150*1000000/RES_hhdet_num!N150)</f>
        <v>0</v>
      </c>
      <c r="O150" s="132">
        <f>IF(RES_hhdet_emi!O150=0,0,RES_hhdet_emi!O150*1000000/RES_hhdet_num!O150)</f>
        <v>0</v>
      </c>
      <c r="P150" s="132">
        <f>IF(RES_hhdet_emi!P150=0,0,RES_hhdet_emi!P150*1000000/RES_hhdet_num!P150)</f>
        <v>0</v>
      </c>
      <c r="Q150" s="132">
        <f>IF(RES_hhdet_emi!Q150=0,0,RES_hhdet_emi!Q150*1000000/RES_hhdet_num!Q150)</f>
        <v>0</v>
      </c>
    </row>
    <row r="151" spans="1:17" ht="12" customHeight="1" x14ac:dyDescent="0.25">
      <c r="A151" s="166" t="s">
        <v>57</v>
      </c>
      <c r="B151" s="165">
        <f>IF(RES_hhdet_emi!B151=0,0,RES_hhdet_emi!B151*1000000/RES_hhdet_num!B150)</f>
        <v>595.46343949973414</v>
      </c>
      <c r="C151" s="165">
        <f>IF(RES_hhdet_emi!C151=0,0,RES_hhdet_emi!C151*1000000/RES_hhdet_num!C150)</f>
        <v>645.08932236155931</v>
      </c>
      <c r="D151" s="165">
        <f>IF(RES_hhdet_emi!D151=0,0,RES_hhdet_emi!D151*1000000/RES_hhdet_num!D150)</f>
        <v>585.64389371001505</v>
      </c>
      <c r="E151" s="165">
        <f>IF(RES_hhdet_emi!E151=0,0,RES_hhdet_emi!E151*1000000/RES_hhdet_num!E150)</f>
        <v>585.77204880620059</v>
      </c>
      <c r="F151" s="165">
        <f>IF(RES_hhdet_emi!F151=0,0,RES_hhdet_emi!F151*1000000/RES_hhdet_num!F150)</f>
        <v>580.35286208376897</v>
      </c>
      <c r="G151" s="165">
        <f>IF(RES_hhdet_emi!G151=0,0,RES_hhdet_emi!G151*1000000/RES_hhdet_num!G150)</f>
        <v>578.86555480818458</v>
      </c>
      <c r="H151" s="165">
        <f>IF(RES_hhdet_emi!H151=0,0,RES_hhdet_emi!H151*1000000/RES_hhdet_num!H150)</f>
        <v>581.53319966656011</v>
      </c>
      <c r="I151" s="165">
        <f>IF(RES_hhdet_emi!I151=0,0,RES_hhdet_emi!I151*1000000/RES_hhdet_num!I150)</f>
        <v>575.2534210742308</v>
      </c>
      <c r="J151" s="165">
        <f>IF(RES_hhdet_emi!J151=0,0,RES_hhdet_emi!J151*1000000/RES_hhdet_num!J150)</f>
        <v>573.62986399169358</v>
      </c>
      <c r="K151" s="165">
        <f>IF(RES_hhdet_emi!K151=0,0,RES_hhdet_emi!K151*1000000/RES_hhdet_num!K150)</f>
        <v>569.50449410245255</v>
      </c>
      <c r="L151" s="165">
        <f>IF(RES_hhdet_emi!L151=0,0,RES_hhdet_emi!L151*1000000/RES_hhdet_num!L150)</f>
        <v>567.26223293928808</v>
      </c>
      <c r="M151" s="165">
        <f>IF(RES_hhdet_emi!M151=0,0,RES_hhdet_emi!M151*1000000/RES_hhdet_num!M150)</f>
        <v>0</v>
      </c>
      <c r="N151" s="165">
        <f>IF(RES_hhdet_emi!N151=0,0,RES_hhdet_emi!N151*1000000/RES_hhdet_num!N150)</f>
        <v>0</v>
      </c>
      <c r="O151" s="165">
        <f>IF(RES_hhdet_emi!O151=0,0,RES_hhdet_emi!O151*1000000/RES_hhdet_num!O150)</f>
        <v>0</v>
      </c>
      <c r="P151" s="165">
        <f>IF(RES_hhdet_emi!P151=0,0,RES_hhdet_emi!P151*1000000/RES_hhdet_num!P150)</f>
        <v>0</v>
      </c>
      <c r="Q151" s="165">
        <f>IF(RES_hhdet_emi!Q151=0,0,RES_hhdet_emi!Q151*1000000/RES_hhdet_num!Q150)</f>
        <v>0</v>
      </c>
    </row>
    <row r="152" spans="1:17" ht="12" customHeight="1" x14ac:dyDescent="0.25">
      <c r="A152" s="147" t="s">
        <v>59</v>
      </c>
      <c r="B152" s="164">
        <f>IF(RES_hhdet_emi!B152=0,0,RES_hhdet_emi!B152*1000000/RES_hhdet_num!B150)</f>
        <v>0</v>
      </c>
      <c r="C152" s="164">
        <f>IF(RES_hhdet_emi!C152=0,0,RES_hhdet_emi!C152*1000000/RES_hhdet_num!C150)</f>
        <v>0</v>
      </c>
      <c r="D152" s="164">
        <f>IF(RES_hhdet_emi!D152=0,0,RES_hhdet_emi!D152*1000000/RES_hhdet_num!D150)</f>
        <v>0</v>
      </c>
      <c r="E152" s="164">
        <f>IF(RES_hhdet_emi!E152=0,0,RES_hhdet_emi!E152*1000000/RES_hhdet_num!E150)</f>
        <v>0</v>
      </c>
      <c r="F152" s="164">
        <f>IF(RES_hhdet_emi!F152=0,0,RES_hhdet_emi!F152*1000000/RES_hhdet_num!F150)</f>
        <v>0</v>
      </c>
      <c r="G152" s="164">
        <f>IF(RES_hhdet_emi!G152=0,0,RES_hhdet_emi!G152*1000000/RES_hhdet_num!G150)</f>
        <v>0</v>
      </c>
      <c r="H152" s="164">
        <f>IF(RES_hhdet_emi!H152=0,0,RES_hhdet_emi!H152*1000000/RES_hhdet_num!H150)</f>
        <v>0</v>
      </c>
      <c r="I152" s="164">
        <f>IF(RES_hhdet_emi!I152=0,0,RES_hhdet_emi!I152*1000000/RES_hhdet_num!I150)</f>
        <v>0</v>
      </c>
      <c r="J152" s="164">
        <f>IF(RES_hhdet_emi!J152=0,0,RES_hhdet_emi!J152*1000000/RES_hhdet_num!J150)</f>
        <v>0</v>
      </c>
      <c r="K152" s="164">
        <f>IF(RES_hhdet_emi!K152=0,0,RES_hhdet_emi!K152*1000000/RES_hhdet_num!K150)</f>
        <v>0</v>
      </c>
      <c r="L152" s="164">
        <f>IF(RES_hhdet_emi!L152=0,0,RES_hhdet_emi!L152*1000000/RES_hhdet_num!L150)</f>
        <v>0</v>
      </c>
      <c r="M152" s="164">
        <f>IF(RES_hhdet_emi!M152=0,0,RES_hhdet_emi!M152*1000000/RES_hhdet_num!M150)</f>
        <v>0</v>
      </c>
      <c r="N152" s="164">
        <f>IF(RES_hhdet_emi!N152=0,0,RES_hhdet_emi!N152*1000000/RES_hhdet_num!N150)</f>
        <v>0</v>
      </c>
      <c r="O152" s="164">
        <f>IF(RES_hhdet_emi!O152=0,0,RES_hhdet_emi!O152*1000000/RES_hhdet_num!O150)</f>
        <v>0</v>
      </c>
      <c r="P152" s="164">
        <f>IF(RES_hhdet_emi!P152=0,0,RES_hhdet_emi!P152*1000000/RES_hhdet_num!P150)</f>
        <v>0</v>
      </c>
      <c r="Q152" s="164">
        <f>IF(RES_hhdet_emi!Q152=0,0,RES_hhdet_emi!Q152*1000000/RES_hhdet_num!Q150)</f>
        <v>0</v>
      </c>
    </row>
    <row r="153" spans="1:17" ht="12" customHeight="1" x14ac:dyDescent="0.25">
      <c r="A153" s="163" t="s">
        <v>142</v>
      </c>
      <c r="B153" s="162">
        <f>IF(RES_hhdet_emi!B153=0,0,RES_hhdet_emi!B153*1000000/RES_hhdet_num!B153)</f>
        <v>0</v>
      </c>
      <c r="C153" s="162">
        <f>IF(RES_hhdet_emi!C153=0,0,RES_hhdet_emi!C153*1000000/RES_hhdet_num!C153)</f>
        <v>0</v>
      </c>
      <c r="D153" s="162">
        <f>IF(RES_hhdet_emi!D153=0,0,RES_hhdet_emi!D153*1000000/RES_hhdet_num!D153)</f>
        <v>0</v>
      </c>
      <c r="E153" s="162">
        <f>IF(RES_hhdet_emi!E153=0,0,RES_hhdet_emi!E153*1000000/RES_hhdet_num!E153)</f>
        <v>0</v>
      </c>
      <c r="F153" s="162">
        <f>IF(RES_hhdet_emi!F153=0,0,RES_hhdet_emi!F153*1000000/RES_hhdet_num!F153)</f>
        <v>0</v>
      </c>
      <c r="G153" s="162">
        <f>IF(RES_hhdet_emi!G153=0,0,RES_hhdet_emi!G153*1000000/RES_hhdet_num!G153)</f>
        <v>0</v>
      </c>
      <c r="H153" s="162">
        <f>IF(RES_hhdet_emi!H153=0,0,RES_hhdet_emi!H153*1000000/RES_hhdet_num!H153)</f>
        <v>0</v>
      </c>
      <c r="I153" s="162">
        <f>IF(RES_hhdet_emi!I153=0,0,RES_hhdet_emi!I153*1000000/RES_hhdet_num!I153)</f>
        <v>0</v>
      </c>
      <c r="J153" s="162">
        <f>IF(RES_hhdet_emi!J153=0,0,RES_hhdet_emi!J153*1000000/RES_hhdet_num!J153)</f>
        <v>0</v>
      </c>
      <c r="K153" s="162">
        <f>IF(RES_hhdet_emi!K153=0,0,RES_hhdet_emi!K153*1000000/RES_hhdet_num!K153)</f>
        <v>0</v>
      </c>
      <c r="L153" s="162">
        <f>IF(RES_hhdet_emi!L153=0,0,RES_hhdet_emi!L153*1000000/RES_hhdet_num!L153)</f>
        <v>0</v>
      </c>
      <c r="M153" s="162">
        <f>IF(RES_hhdet_emi!M153=0,0,RES_hhdet_emi!M153*1000000/RES_hhdet_num!M153)</f>
        <v>0</v>
      </c>
      <c r="N153" s="162">
        <f>IF(RES_hhdet_emi!N153=0,0,RES_hhdet_emi!N153*1000000/RES_hhdet_num!N153)</f>
        <v>0</v>
      </c>
      <c r="O153" s="162">
        <f>IF(RES_hhdet_emi!O153=0,0,RES_hhdet_emi!O153*1000000/RES_hhdet_num!O153)</f>
        <v>0</v>
      </c>
      <c r="P153" s="162">
        <f>IF(RES_hhdet_emi!P153=0,0,RES_hhdet_emi!P153*1000000/RES_hhdet_num!P153)</f>
        <v>0</v>
      </c>
      <c r="Q153" s="162">
        <f>IF(RES_hhdet_emi!Q153=0,0,RES_hhdet_emi!Q153*1000000/RES_hhdet_num!Q153)</f>
        <v>0</v>
      </c>
    </row>
    <row r="154" spans="1:17" ht="12" customHeight="1" x14ac:dyDescent="0.25">
      <c r="A154" s="161" t="s">
        <v>141</v>
      </c>
      <c r="B154" s="160">
        <f>IF(RES_hhdet_emi!B154=0,0,RES_hhdet_emi!B154*1000000/RES_hhdet_num!B154)</f>
        <v>0</v>
      </c>
      <c r="C154" s="160">
        <f>IF(RES_hhdet_emi!C154=0,0,RES_hhdet_emi!C154*1000000/RES_hhdet_num!C154)</f>
        <v>0</v>
      </c>
      <c r="D154" s="160">
        <f>IF(RES_hhdet_emi!D154=0,0,RES_hhdet_emi!D154*1000000/RES_hhdet_num!D154)</f>
        <v>0</v>
      </c>
      <c r="E154" s="160">
        <f>IF(RES_hhdet_emi!E154=0,0,RES_hhdet_emi!E154*1000000/RES_hhdet_num!E154)</f>
        <v>0</v>
      </c>
      <c r="F154" s="160">
        <f>IF(RES_hhdet_emi!F154=0,0,RES_hhdet_emi!F154*1000000/RES_hhdet_num!F154)</f>
        <v>0</v>
      </c>
      <c r="G154" s="160">
        <f>IF(RES_hhdet_emi!G154=0,0,RES_hhdet_emi!G154*1000000/RES_hhdet_num!G154)</f>
        <v>0</v>
      </c>
      <c r="H154" s="160">
        <f>IF(RES_hhdet_emi!H154=0,0,RES_hhdet_emi!H154*1000000/RES_hhdet_num!H154)</f>
        <v>0</v>
      </c>
      <c r="I154" s="160">
        <f>IF(RES_hhdet_emi!I154=0,0,RES_hhdet_emi!I154*1000000/RES_hhdet_num!I154)</f>
        <v>0</v>
      </c>
      <c r="J154" s="160">
        <f>IF(RES_hhdet_emi!J154=0,0,RES_hhdet_emi!J154*1000000/RES_hhdet_num!J154)</f>
        <v>0</v>
      </c>
      <c r="K154" s="160">
        <f>IF(RES_hhdet_emi!K154=0,0,RES_hhdet_emi!K154*1000000/RES_hhdet_num!K154)</f>
        <v>0</v>
      </c>
      <c r="L154" s="160">
        <f>IF(RES_hhdet_emi!L154=0,0,RES_hhdet_emi!L154*1000000/RES_hhdet_num!L154)</f>
        <v>0</v>
      </c>
      <c r="M154" s="160">
        <f>IF(RES_hhdet_emi!M154=0,0,RES_hhdet_emi!M154*1000000/RES_hhdet_num!M154)</f>
        <v>0</v>
      </c>
      <c r="N154" s="160">
        <f>IF(RES_hhdet_emi!N154=0,0,RES_hhdet_emi!N154*1000000/RES_hhdet_num!N154)</f>
        <v>0</v>
      </c>
      <c r="O154" s="160">
        <f>IF(RES_hhdet_emi!O154=0,0,RES_hhdet_emi!O154*1000000/RES_hhdet_num!O154)</f>
        <v>0</v>
      </c>
      <c r="P154" s="160">
        <f>IF(RES_hhdet_emi!P154=0,0,RES_hhdet_emi!P154*1000000/RES_hhdet_num!P154)</f>
        <v>0</v>
      </c>
      <c r="Q154" s="160">
        <f>IF(RES_hhdet_emi!Q154=0,0,RES_hhdet_emi!Q154*1000000/RES_hhdet_num!Q154)</f>
        <v>0</v>
      </c>
    </row>
    <row r="155" spans="1:17" ht="12" customHeight="1" x14ac:dyDescent="0.25">
      <c r="A155" s="148" t="s">
        <v>60</v>
      </c>
      <c r="B155" s="156">
        <f>IF(RES_hhdet_emi!B155=0,0,RES_hhdet_emi!B155*1000000/RES_hhdet_num!B154)</f>
        <v>0</v>
      </c>
      <c r="C155" s="156">
        <f>IF(RES_hhdet_emi!C155=0,0,RES_hhdet_emi!C155*1000000/RES_hhdet_num!C154)</f>
        <v>0</v>
      </c>
      <c r="D155" s="156">
        <f>IF(RES_hhdet_emi!D155=0,0,RES_hhdet_emi!D155*1000000/RES_hhdet_num!D154)</f>
        <v>0</v>
      </c>
      <c r="E155" s="156">
        <f>IF(RES_hhdet_emi!E155=0,0,RES_hhdet_emi!E155*1000000/RES_hhdet_num!E154)</f>
        <v>0</v>
      </c>
      <c r="F155" s="156">
        <f>IF(RES_hhdet_emi!F155=0,0,RES_hhdet_emi!F155*1000000/RES_hhdet_num!F154)</f>
        <v>0</v>
      </c>
      <c r="G155" s="156">
        <f>IF(RES_hhdet_emi!G155=0,0,RES_hhdet_emi!G155*1000000/RES_hhdet_num!G154)</f>
        <v>0</v>
      </c>
      <c r="H155" s="156">
        <f>IF(RES_hhdet_emi!H155=0,0,RES_hhdet_emi!H155*1000000/RES_hhdet_num!H154)</f>
        <v>0</v>
      </c>
      <c r="I155" s="156">
        <f>IF(RES_hhdet_emi!I155=0,0,RES_hhdet_emi!I155*1000000/RES_hhdet_num!I154)</f>
        <v>0</v>
      </c>
      <c r="J155" s="156">
        <f>IF(RES_hhdet_emi!J155=0,0,RES_hhdet_emi!J155*1000000/RES_hhdet_num!J154)</f>
        <v>0</v>
      </c>
      <c r="K155" s="156">
        <f>IF(RES_hhdet_emi!K155=0,0,RES_hhdet_emi!K155*1000000/RES_hhdet_num!K154)</f>
        <v>0</v>
      </c>
      <c r="L155" s="156">
        <f>IF(RES_hhdet_emi!L155=0,0,RES_hhdet_emi!L155*1000000/RES_hhdet_num!L154)</f>
        <v>0</v>
      </c>
      <c r="M155" s="156">
        <f>IF(RES_hhdet_emi!M155=0,0,RES_hhdet_emi!M155*1000000/RES_hhdet_num!M154)</f>
        <v>0</v>
      </c>
      <c r="N155" s="156">
        <f>IF(RES_hhdet_emi!N155=0,0,RES_hhdet_emi!N155*1000000/RES_hhdet_num!N154)</f>
        <v>0</v>
      </c>
      <c r="O155" s="156">
        <f>IF(RES_hhdet_emi!O155=0,0,RES_hhdet_emi!O155*1000000/RES_hhdet_num!O154)</f>
        <v>0</v>
      </c>
      <c r="P155" s="156">
        <f>IF(RES_hhdet_emi!P155=0,0,RES_hhdet_emi!P155*1000000/RES_hhdet_num!P154)</f>
        <v>0</v>
      </c>
      <c r="Q155" s="156">
        <f>IF(RES_hhdet_emi!Q155=0,0,RES_hhdet_emi!Q155*1000000/RES_hhdet_num!Q154)</f>
        <v>0</v>
      </c>
    </row>
    <row r="156" spans="1:17" ht="12" customHeight="1" x14ac:dyDescent="0.25">
      <c r="A156" s="148" t="s">
        <v>59</v>
      </c>
      <c r="B156" s="156">
        <f>IF(RES_hhdet_emi!B156=0,0,RES_hhdet_emi!B156*1000000/RES_hhdet_num!B154)</f>
        <v>0</v>
      </c>
      <c r="C156" s="156">
        <f>IF(RES_hhdet_emi!C156=0,0,RES_hhdet_emi!C156*1000000/RES_hhdet_num!C154)</f>
        <v>0</v>
      </c>
      <c r="D156" s="156">
        <f>IF(RES_hhdet_emi!D156=0,0,RES_hhdet_emi!D156*1000000/RES_hhdet_num!D154)</f>
        <v>0</v>
      </c>
      <c r="E156" s="156">
        <f>IF(RES_hhdet_emi!E156=0,0,RES_hhdet_emi!E156*1000000/RES_hhdet_num!E154)</f>
        <v>0</v>
      </c>
      <c r="F156" s="156">
        <f>IF(RES_hhdet_emi!F156=0,0,RES_hhdet_emi!F156*1000000/RES_hhdet_num!F154)</f>
        <v>0</v>
      </c>
      <c r="G156" s="156">
        <f>IF(RES_hhdet_emi!G156=0,0,RES_hhdet_emi!G156*1000000/RES_hhdet_num!G154)</f>
        <v>0</v>
      </c>
      <c r="H156" s="156">
        <f>IF(RES_hhdet_emi!H156=0,0,RES_hhdet_emi!H156*1000000/RES_hhdet_num!H154)</f>
        <v>0</v>
      </c>
      <c r="I156" s="156">
        <f>IF(RES_hhdet_emi!I156=0,0,RES_hhdet_emi!I156*1000000/RES_hhdet_num!I154)</f>
        <v>0</v>
      </c>
      <c r="J156" s="156">
        <f>IF(RES_hhdet_emi!J156=0,0,RES_hhdet_emi!J156*1000000/RES_hhdet_num!J154)</f>
        <v>0</v>
      </c>
      <c r="K156" s="156">
        <f>IF(RES_hhdet_emi!K156=0,0,RES_hhdet_emi!K156*1000000/RES_hhdet_num!K154)</f>
        <v>0</v>
      </c>
      <c r="L156" s="156">
        <f>IF(RES_hhdet_emi!L156=0,0,RES_hhdet_emi!L156*1000000/RES_hhdet_num!L154)</f>
        <v>0</v>
      </c>
      <c r="M156" s="156">
        <f>IF(RES_hhdet_emi!M156=0,0,RES_hhdet_emi!M156*1000000/RES_hhdet_num!M154)</f>
        <v>0</v>
      </c>
      <c r="N156" s="156">
        <f>IF(RES_hhdet_emi!N156=0,0,RES_hhdet_emi!N156*1000000/RES_hhdet_num!N154)</f>
        <v>0</v>
      </c>
      <c r="O156" s="156">
        <f>IF(RES_hhdet_emi!O156=0,0,RES_hhdet_emi!O156*1000000/RES_hhdet_num!O154)</f>
        <v>0</v>
      </c>
      <c r="P156" s="156">
        <f>IF(RES_hhdet_emi!P156=0,0,RES_hhdet_emi!P156*1000000/RES_hhdet_num!P154)</f>
        <v>0</v>
      </c>
      <c r="Q156" s="156">
        <f>IF(RES_hhdet_emi!Q156=0,0,RES_hhdet_emi!Q156*1000000/RES_hhdet_num!Q154)</f>
        <v>0</v>
      </c>
    </row>
    <row r="157" spans="1:17" ht="12" customHeight="1" x14ac:dyDescent="0.25">
      <c r="A157" s="158" t="s">
        <v>62</v>
      </c>
      <c r="B157" s="157">
        <f>IF(RES_hhdet_emi!B157=0,0,RES_hhdet_emi!B157*1000000/RES_hhdet_num!B$143)</f>
        <v>42.723569706255432</v>
      </c>
      <c r="C157" s="157">
        <f>IF(RES_hhdet_emi!C157=0,0,RES_hhdet_emi!C157*1000000/RES_hhdet_num!C$143)</f>
        <v>52.221957557927325</v>
      </c>
      <c r="D157" s="157">
        <f>IF(RES_hhdet_emi!D157=0,0,RES_hhdet_emi!D157*1000000/RES_hhdet_num!D$143)</f>
        <v>43.411167558120972</v>
      </c>
      <c r="E157" s="157">
        <f>IF(RES_hhdet_emi!E157=0,0,RES_hhdet_emi!E157*1000000/RES_hhdet_num!E$143)</f>
        <v>41.561456355156118</v>
      </c>
      <c r="F157" s="157">
        <f>IF(RES_hhdet_emi!F157=0,0,RES_hhdet_emi!F157*1000000/RES_hhdet_num!F$143)</f>
        <v>48.809295229952397</v>
      </c>
      <c r="G157" s="157">
        <f>IF(RES_hhdet_emi!G157=0,0,RES_hhdet_emi!G157*1000000/RES_hhdet_num!G$143)</f>
        <v>54.682492886886685</v>
      </c>
      <c r="H157" s="157">
        <f>IF(RES_hhdet_emi!H157=0,0,RES_hhdet_emi!H157*1000000/RES_hhdet_num!H$143)</f>
        <v>71.457184943655804</v>
      </c>
      <c r="I157" s="157">
        <f>IF(RES_hhdet_emi!I157=0,0,RES_hhdet_emi!I157*1000000/RES_hhdet_num!I$143)</f>
        <v>44.483140582277635</v>
      </c>
      <c r="J157" s="157">
        <f>IF(RES_hhdet_emi!J157=0,0,RES_hhdet_emi!J157*1000000/RES_hhdet_num!J$143)</f>
        <v>49.923905607609683</v>
      </c>
      <c r="K157" s="157">
        <f>IF(RES_hhdet_emi!K157=0,0,RES_hhdet_emi!K157*1000000/RES_hhdet_num!K$143)</f>
        <v>20.304742421996238</v>
      </c>
      <c r="L157" s="157">
        <f>IF(RES_hhdet_emi!L157=0,0,RES_hhdet_emi!L157*1000000/RES_hhdet_num!L$143)</f>
        <v>37.321327424498392</v>
      </c>
      <c r="M157" s="157">
        <f>IF(RES_hhdet_emi!M157=0,0,RES_hhdet_emi!M157*1000000/RES_hhdet_num!M$143)</f>
        <v>28.211973000839198</v>
      </c>
      <c r="N157" s="157">
        <f>IF(RES_hhdet_emi!N157=0,0,RES_hhdet_emi!N157*1000000/RES_hhdet_num!N$143)</f>
        <v>12.455713333031763</v>
      </c>
      <c r="O157" s="157">
        <f>IF(RES_hhdet_emi!O157=0,0,RES_hhdet_emi!O157*1000000/RES_hhdet_num!O$143)</f>
        <v>72.724578229118052</v>
      </c>
      <c r="P157" s="157">
        <f>IF(RES_hhdet_emi!P157=0,0,RES_hhdet_emi!P157*1000000/RES_hhdet_num!P$143)</f>
        <v>51.059586207021098</v>
      </c>
      <c r="Q157" s="157">
        <f>IF(RES_hhdet_emi!Q157=0,0,RES_hhdet_emi!Q157*1000000/RES_hhdet_num!Q$143)</f>
        <v>47.991130960320625</v>
      </c>
    </row>
    <row r="158" spans="1:17" ht="12" customHeight="1" x14ac:dyDescent="0.25">
      <c r="A158" s="23" t="s">
        <v>57</v>
      </c>
      <c r="B158" s="156">
        <f>IF(RES_hhdet_emi!B158=0,0,RES_hhdet_emi!B158*1000000/RES_hhdet_num!B158)</f>
        <v>326.89634192386302</v>
      </c>
      <c r="C158" s="156">
        <f>IF(RES_hhdet_emi!C158=0,0,RES_hhdet_emi!C158*1000000/RES_hhdet_num!C158)</f>
        <v>313.84040077832299</v>
      </c>
      <c r="D158" s="156">
        <f>IF(RES_hhdet_emi!D158=0,0,RES_hhdet_emi!D158*1000000/RES_hhdet_num!D158)</f>
        <v>320.58737702355751</v>
      </c>
      <c r="E158" s="156">
        <f>IF(RES_hhdet_emi!E158=0,0,RES_hhdet_emi!E158*1000000/RES_hhdet_num!E158)</f>
        <v>318.02483122499979</v>
      </c>
      <c r="F158" s="156">
        <f>IF(RES_hhdet_emi!F158=0,0,RES_hhdet_emi!F158*1000000/RES_hhdet_num!F158)</f>
        <v>313.70813569345586</v>
      </c>
      <c r="G158" s="156">
        <f>IF(RES_hhdet_emi!G158=0,0,RES_hhdet_emi!G158*1000000/RES_hhdet_num!G158)</f>
        <v>312.34178063746572</v>
      </c>
      <c r="H158" s="156">
        <f>IF(RES_hhdet_emi!H158=0,0,RES_hhdet_emi!H158*1000000/RES_hhdet_num!H158)</f>
        <v>301.00814178196572</v>
      </c>
      <c r="I158" s="156">
        <f>IF(RES_hhdet_emi!I158=0,0,RES_hhdet_emi!I158*1000000/RES_hhdet_num!I158)</f>
        <v>318.59546633252893</v>
      </c>
      <c r="J158" s="156">
        <f>IF(RES_hhdet_emi!J158=0,0,RES_hhdet_emi!J158*1000000/RES_hhdet_num!J158)</f>
        <v>313.21754313001964</v>
      </c>
      <c r="K158" s="156">
        <f>IF(RES_hhdet_emi!K158=0,0,RES_hhdet_emi!K158*1000000/RES_hhdet_num!K158)</f>
        <v>328.88408764563252</v>
      </c>
      <c r="L158" s="156">
        <f>IF(RES_hhdet_emi!L158=0,0,RES_hhdet_emi!L158*1000000/RES_hhdet_num!L158)</f>
        <v>316.03252526804908</v>
      </c>
      <c r="M158" s="156">
        <f>IF(RES_hhdet_emi!M158=0,0,RES_hhdet_emi!M158*1000000/RES_hhdet_num!M158)</f>
        <v>317.19930329400688</v>
      </c>
      <c r="N158" s="156">
        <f>IF(RES_hhdet_emi!N158=0,0,RES_hhdet_emi!N158*1000000/RES_hhdet_num!N158)</f>
        <v>323.13042402133499</v>
      </c>
      <c r="O158" s="156">
        <f>IF(RES_hhdet_emi!O158=0,0,RES_hhdet_emi!O158*1000000/RES_hhdet_num!O158)</f>
        <v>315.10102149712611</v>
      </c>
      <c r="P158" s="156">
        <f>IF(RES_hhdet_emi!P158=0,0,RES_hhdet_emi!P158*1000000/RES_hhdet_num!P158)</f>
        <v>323.7946033178971</v>
      </c>
      <c r="Q158" s="156">
        <f>IF(RES_hhdet_emi!Q158=0,0,RES_hhdet_emi!Q158*1000000/RES_hhdet_num!Q158)</f>
        <v>323.49263128867864</v>
      </c>
    </row>
    <row r="159" spans="1:17" ht="12" customHeight="1" x14ac:dyDescent="0.25">
      <c r="A159" s="29" t="s">
        <v>140</v>
      </c>
      <c r="B159" s="57">
        <f>IF(RES_hhdet_emi!B159=0,0,RES_hhdet_emi!B159*1000000/RES_hhdet_num!B159)</f>
        <v>0</v>
      </c>
      <c r="C159" s="57">
        <f>IF(RES_hhdet_emi!C159=0,0,RES_hhdet_emi!C159*1000000/RES_hhdet_num!C159)</f>
        <v>0</v>
      </c>
      <c r="D159" s="57">
        <f>IF(RES_hhdet_emi!D159=0,0,RES_hhdet_emi!D159*1000000/RES_hhdet_num!D159)</f>
        <v>0</v>
      </c>
      <c r="E159" s="57">
        <f>IF(RES_hhdet_emi!E159=0,0,RES_hhdet_emi!E159*1000000/RES_hhdet_num!E159)</f>
        <v>0</v>
      </c>
      <c r="F159" s="57">
        <f>IF(RES_hhdet_emi!F159=0,0,RES_hhdet_emi!F159*1000000/RES_hhdet_num!F159)</f>
        <v>0</v>
      </c>
      <c r="G159" s="57">
        <f>IF(RES_hhdet_emi!G159=0,0,RES_hhdet_emi!G159*1000000/RES_hhdet_num!G159)</f>
        <v>0</v>
      </c>
      <c r="H159" s="57">
        <f>IF(RES_hhdet_emi!H159=0,0,RES_hhdet_emi!H159*1000000/RES_hhdet_num!H159)</f>
        <v>0</v>
      </c>
      <c r="I159" s="57">
        <f>IF(RES_hhdet_emi!I159=0,0,RES_hhdet_emi!I159*1000000/RES_hhdet_num!I159)</f>
        <v>0</v>
      </c>
      <c r="J159" s="57">
        <f>IF(RES_hhdet_emi!J159=0,0,RES_hhdet_emi!J159*1000000/RES_hhdet_num!J159)</f>
        <v>0</v>
      </c>
      <c r="K159" s="57">
        <f>IF(RES_hhdet_emi!K159=0,0,RES_hhdet_emi!K159*1000000/RES_hhdet_num!K159)</f>
        <v>0</v>
      </c>
      <c r="L159" s="57">
        <f>IF(RES_hhdet_emi!L159=0,0,RES_hhdet_emi!L159*1000000/RES_hhdet_num!L159)</f>
        <v>0</v>
      </c>
      <c r="M159" s="57">
        <f>IF(RES_hhdet_emi!M159=0,0,RES_hhdet_emi!M159*1000000/RES_hhdet_num!M159)</f>
        <v>0</v>
      </c>
      <c r="N159" s="57">
        <f>IF(RES_hhdet_emi!N159=0,0,RES_hhdet_emi!N159*1000000/RES_hhdet_num!N159)</f>
        <v>0</v>
      </c>
      <c r="O159" s="57">
        <f>IF(RES_hhdet_emi!O159=0,0,RES_hhdet_emi!O159*1000000/RES_hhdet_num!O159)</f>
        <v>0</v>
      </c>
      <c r="P159" s="57">
        <f>IF(RES_hhdet_emi!P159=0,0,RES_hhdet_emi!P159*1000000/RES_hhdet_num!P159)</f>
        <v>0</v>
      </c>
      <c r="Q159" s="57">
        <f>IF(RES_hhdet_emi!Q159=0,0,RES_hhdet_emi!Q159*1000000/RES_hhdet_num!Q159)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>
        <f>SUM(B162,B164,B166,B175)</f>
        <v>303.31113596196616</v>
      </c>
      <c r="C161" s="168">
        <f t="shared" ref="C161:Q161" si="24">SUM(C162,C164,C166,C175)</f>
        <v>358.28138255678226</v>
      </c>
      <c r="D161" s="168">
        <f t="shared" si="24"/>
        <v>305.43995205452154</v>
      </c>
      <c r="E161" s="168">
        <f t="shared" si="24"/>
        <v>329.45270250161798</v>
      </c>
      <c r="F161" s="168">
        <f t="shared" si="24"/>
        <v>340.29516314925337</v>
      </c>
      <c r="G161" s="168">
        <f t="shared" si="24"/>
        <v>333.65182188327555</v>
      </c>
      <c r="H161" s="168">
        <f t="shared" si="24"/>
        <v>358.93591800389987</v>
      </c>
      <c r="I161" s="168">
        <f t="shared" si="24"/>
        <v>303.45283269908782</v>
      </c>
      <c r="J161" s="168">
        <f t="shared" si="24"/>
        <v>288.37334910780055</v>
      </c>
      <c r="K161" s="168">
        <f t="shared" si="24"/>
        <v>159.40449973404182</v>
      </c>
      <c r="L161" s="168">
        <f t="shared" si="24"/>
        <v>123.74529856379247</v>
      </c>
      <c r="M161" s="168">
        <f t="shared" si="24"/>
        <v>28.218720347411363</v>
      </c>
      <c r="N161" s="168">
        <f t="shared" si="24"/>
        <v>12.457864333021535</v>
      </c>
      <c r="O161" s="168">
        <f t="shared" si="24"/>
        <v>392.63664387666449</v>
      </c>
      <c r="P161" s="168">
        <f t="shared" si="24"/>
        <v>401.48571971480368</v>
      </c>
      <c r="Q161" s="168">
        <f t="shared" si="24"/>
        <v>472.36240390489394</v>
      </c>
    </row>
    <row r="162" spans="1:17" ht="12.95" customHeight="1" x14ac:dyDescent="0.25">
      <c r="A162" s="158" t="s">
        <v>65</v>
      </c>
      <c r="B162" s="157">
        <f t="shared" ref="B162:Q162" si="25">B163</f>
        <v>0</v>
      </c>
      <c r="C162" s="157">
        <f t="shared" si="25"/>
        <v>0</v>
      </c>
      <c r="D162" s="157">
        <f t="shared" si="25"/>
        <v>0</v>
      </c>
      <c r="E162" s="157">
        <f t="shared" si="25"/>
        <v>0</v>
      </c>
      <c r="F162" s="157">
        <f t="shared" si="25"/>
        <v>0</v>
      </c>
      <c r="G162" s="157">
        <f t="shared" si="25"/>
        <v>0</v>
      </c>
      <c r="H162" s="157">
        <f t="shared" si="25"/>
        <v>0</v>
      </c>
      <c r="I162" s="157">
        <f t="shared" si="25"/>
        <v>0</v>
      </c>
      <c r="J162" s="157">
        <f t="shared" si="25"/>
        <v>0</v>
      </c>
      <c r="K162" s="157">
        <f t="shared" si="25"/>
        <v>0</v>
      </c>
      <c r="L162" s="157">
        <f t="shared" si="25"/>
        <v>0</v>
      </c>
      <c r="M162" s="157">
        <f t="shared" si="25"/>
        <v>0</v>
      </c>
      <c r="N162" s="157">
        <f t="shared" si="25"/>
        <v>0</v>
      </c>
      <c r="O162" s="157">
        <f t="shared" si="25"/>
        <v>0</v>
      </c>
      <c r="P162" s="157">
        <f t="shared" si="25"/>
        <v>0</v>
      </c>
      <c r="Q162" s="157">
        <f t="shared" si="25"/>
        <v>0</v>
      </c>
    </row>
    <row r="163" spans="1:17" ht="12" customHeight="1" x14ac:dyDescent="0.25">
      <c r="A163" s="23" t="s">
        <v>60</v>
      </c>
      <c r="B163" s="57">
        <f>IF(RES_hhdet_emi!B163=0,0,RES_hhdet_emi!B163*1000000/RES_hhdet_num!B$161)</f>
        <v>0</v>
      </c>
      <c r="C163" s="57">
        <f>IF(RES_hhdet_emi!C163=0,0,RES_hhdet_emi!C163*1000000/RES_hhdet_num!C$161)</f>
        <v>0</v>
      </c>
      <c r="D163" s="57">
        <f>IF(RES_hhdet_emi!D163=0,0,RES_hhdet_emi!D163*1000000/RES_hhdet_num!D$161)</f>
        <v>0</v>
      </c>
      <c r="E163" s="57">
        <f>IF(RES_hhdet_emi!E163=0,0,RES_hhdet_emi!E163*1000000/RES_hhdet_num!E$161)</f>
        <v>0</v>
      </c>
      <c r="F163" s="57">
        <f>IF(RES_hhdet_emi!F163=0,0,RES_hhdet_emi!F163*1000000/RES_hhdet_num!F$161)</f>
        <v>0</v>
      </c>
      <c r="G163" s="57">
        <f>IF(RES_hhdet_emi!G163=0,0,RES_hhdet_emi!G163*1000000/RES_hhdet_num!G$161)</f>
        <v>0</v>
      </c>
      <c r="H163" s="57">
        <f>IF(RES_hhdet_emi!H163=0,0,RES_hhdet_emi!H163*1000000/RES_hhdet_num!H$161)</f>
        <v>0</v>
      </c>
      <c r="I163" s="57">
        <f>IF(RES_hhdet_emi!I163=0,0,RES_hhdet_emi!I163*1000000/RES_hhdet_num!I$161)</f>
        <v>0</v>
      </c>
      <c r="J163" s="57">
        <f>IF(RES_hhdet_emi!J163=0,0,RES_hhdet_emi!J163*1000000/RES_hhdet_num!J$161)</f>
        <v>0</v>
      </c>
      <c r="K163" s="57">
        <f>IF(RES_hhdet_emi!K163=0,0,RES_hhdet_emi!K163*1000000/RES_hhdet_num!K$161)</f>
        <v>0</v>
      </c>
      <c r="L163" s="57">
        <f>IF(RES_hhdet_emi!L163=0,0,RES_hhdet_emi!L163*1000000/RES_hhdet_num!L$161)</f>
        <v>0</v>
      </c>
      <c r="M163" s="57">
        <f>IF(RES_hhdet_emi!M163=0,0,RES_hhdet_emi!M163*1000000/RES_hhdet_num!M$161)</f>
        <v>0</v>
      </c>
      <c r="N163" s="57">
        <f>IF(RES_hhdet_emi!N163=0,0,RES_hhdet_emi!N163*1000000/RES_hhdet_num!N$161)</f>
        <v>0</v>
      </c>
      <c r="O163" s="57">
        <f>IF(RES_hhdet_emi!O163=0,0,RES_hhdet_emi!O163*1000000/RES_hhdet_num!O$161)</f>
        <v>0</v>
      </c>
      <c r="P163" s="57">
        <f>IF(RES_hhdet_emi!P163=0,0,RES_hhdet_emi!P163*1000000/RES_hhdet_num!P$161)</f>
        <v>0</v>
      </c>
      <c r="Q163" s="57">
        <f>IF(RES_hhdet_emi!Q163=0,0,RES_hhdet_emi!Q163*1000000/RES_hhdet_num!Q$161)</f>
        <v>0</v>
      </c>
    </row>
    <row r="164" spans="1:17" ht="12.95" customHeight="1" x14ac:dyDescent="0.25">
      <c r="A164" s="158" t="s">
        <v>112</v>
      </c>
      <c r="B164" s="157">
        <f t="shared" ref="B164:Q164" si="26">B165</f>
        <v>0</v>
      </c>
      <c r="C164" s="157">
        <f t="shared" si="26"/>
        <v>0</v>
      </c>
      <c r="D164" s="157">
        <f t="shared" si="26"/>
        <v>0</v>
      </c>
      <c r="E164" s="157">
        <f t="shared" si="26"/>
        <v>0</v>
      </c>
      <c r="F164" s="157">
        <f t="shared" si="26"/>
        <v>0</v>
      </c>
      <c r="G164" s="157">
        <f t="shared" si="26"/>
        <v>0</v>
      </c>
      <c r="H164" s="157">
        <f t="shared" si="26"/>
        <v>0</v>
      </c>
      <c r="I164" s="157">
        <f t="shared" si="26"/>
        <v>0</v>
      </c>
      <c r="J164" s="157">
        <f t="shared" si="26"/>
        <v>0</v>
      </c>
      <c r="K164" s="157">
        <f t="shared" si="26"/>
        <v>0</v>
      </c>
      <c r="L164" s="157">
        <f t="shared" si="26"/>
        <v>0</v>
      </c>
      <c r="M164" s="157">
        <f t="shared" si="26"/>
        <v>0</v>
      </c>
      <c r="N164" s="157">
        <f t="shared" si="26"/>
        <v>0</v>
      </c>
      <c r="O164" s="157">
        <f t="shared" si="26"/>
        <v>0</v>
      </c>
      <c r="P164" s="157">
        <f t="shared" si="26"/>
        <v>0</v>
      </c>
      <c r="Q164" s="157">
        <f t="shared" si="26"/>
        <v>0</v>
      </c>
    </row>
    <row r="165" spans="1:17" ht="12" customHeight="1" x14ac:dyDescent="0.25">
      <c r="A165" s="23" t="s">
        <v>60</v>
      </c>
      <c r="B165" s="156">
        <f>IF(RES_hhdet_emi!B165=0,0,RES_hhdet_emi!B165*1000000/RES_hhdet_num!B$161)</f>
        <v>0</v>
      </c>
      <c r="C165" s="156">
        <f>IF(RES_hhdet_emi!C165=0,0,RES_hhdet_emi!C165*1000000/RES_hhdet_num!C$161)</f>
        <v>0</v>
      </c>
      <c r="D165" s="156">
        <f>IF(RES_hhdet_emi!D165=0,0,RES_hhdet_emi!D165*1000000/RES_hhdet_num!D$161)</f>
        <v>0</v>
      </c>
      <c r="E165" s="156">
        <f>IF(RES_hhdet_emi!E165=0,0,RES_hhdet_emi!E165*1000000/RES_hhdet_num!E$161)</f>
        <v>0</v>
      </c>
      <c r="F165" s="156">
        <f>IF(RES_hhdet_emi!F165=0,0,RES_hhdet_emi!F165*1000000/RES_hhdet_num!F$161)</f>
        <v>0</v>
      </c>
      <c r="G165" s="156">
        <f>IF(RES_hhdet_emi!G165=0,0,RES_hhdet_emi!G165*1000000/RES_hhdet_num!G$161)</f>
        <v>0</v>
      </c>
      <c r="H165" s="156">
        <f>IF(RES_hhdet_emi!H165=0,0,RES_hhdet_emi!H165*1000000/RES_hhdet_num!H$161)</f>
        <v>0</v>
      </c>
      <c r="I165" s="156">
        <f>IF(RES_hhdet_emi!I165=0,0,RES_hhdet_emi!I165*1000000/RES_hhdet_num!I$161)</f>
        <v>0</v>
      </c>
      <c r="J165" s="156">
        <f>IF(RES_hhdet_emi!J165=0,0,RES_hhdet_emi!J165*1000000/RES_hhdet_num!J$161)</f>
        <v>0</v>
      </c>
      <c r="K165" s="156">
        <f>IF(RES_hhdet_emi!K165=0,0,RES_hhdet_emi!K165*1000000/RES_hhdet_num!K$161)</f>
        <v>0</v>
      </c>
      <c r="L165" s="156">
        <f>IF(RES_hhdet_emi!L165=0,0,RES_hhdet_emi!L165*1000000/RES_hhdet_num!L$161)</f>
        <v>0</v>
      </c>
      <c r="M165" s="156">
        <f>IF(RES_hhdet_emi!M165=0,0,RES_hhdet_emi!M165*1000000/RES_hhdet_num!M$161)</f>
        <v>0</v>
      </c>
      <c r="N165" s="156">
        <f>IF(RES_hhdet_emi!N165=0,0,RES_hhdet_emi!N165*1000000/RES_hhdet_num!N$161)</f>
        <v>0</v>
      </c>
      <c r="O165" s="156">
        <f>IF(RES_hhdet_emi!O165=0,0,RES_hhdet_emi!O165*1000000/RES_hhdet_num!O$161)</f>
        <v>0</v>
      </c>
      <c r="P165" s="156">
        <f>IF(RES_hhdet_emi!P165=0,0,RES_hhdet_emi!P165*1000000/RES_hhdet_num!P$161)</f>
        <v>0</v>
      </c>
      <c r="Q165" s="156">
        <f>IF(RES_hhdet_emi!Q165=0,0,RES_hhdet_emi!Q165*1000000/RES_hhdet_num!Q$161)</f>
        <v>0</v>
      </c>
    </row>
    <row r="166" spans="1:17" ht="12" customHeight="1" x14ac:dyDescent="0.25">
      <c r="A166" s="158" t="s">
        <v>63</v>
      </c>
      <c r="B166" s="157">
        <f>IF(RES_hhdet_emi!B166=0,0,RES_hhdet_emi!B166*1000000/RES_hhdet_num!B$161)</f>
        <v>260.56358022012131</v>
      </c>
      <c r="C166" s="157">
        <f>IF(RES_hhdet_emi!C166=0,0,RES_hhdet_emi!C166*1000000/RES_hhdet_num!C$161)</f>
        <v>305.16657630435265</v>
      </c>
      <c r="D166" s="157">
        <f>IF(RES_hhdet_emi!D166=0,0,RES_hhdet_emi!D166*1000000/RES_hhdet_num!D$161)</f>
        <v>261.22114830752338</v>
      </c>
      <c r="E166" s="157">
        <f>IF(RES_hhdet_emi!E166=0,0,RES_hhdet_emi!E166*1000000/RES_hhdet_num!E$161)</f>
        <v>286.88723501042307</v>
      </c>
      <c r="F166" s="157">
        <f>IF(RES_hhdet_emi!F166=0,0,RES_hhdet_emi!F166*1000000/RES_hhdet_num!F$161)</f>
        <v>290.46330675348059</v>
      </c>
      <c r="G166" s="157">
        <f>IF(RES_hhdet_emi!G166=0,0,RES_hhdet_emi!G166*1000000/RES_hhdet_num!G$161)</f>
        <v>278.0979473540873</v>
      </c>
      <c r="H166" s="157">
        <f>IF(RES_hhdet_emi!H166=0,0,RES_hhdet_emi!H166*1000000/RES_hhdet_num!H$161)</f>
        <v>286.67112864595873</v>
      </c>
      <c r="I166" s="157">
        <f>IF(RES_hhdet_emi!I166=0,0,RES_hhdet_emi!I166*1000000/RES_hhdet_num!I$161)</f>
        <v>258.87365669549354</v>
      </c>
      <c r="J166" s="157">
        <f>IF(RES_hhdet_emi!J166=0,0,RES_hhdet_emi!J166*1000000/RES_hhdet_num!J$161)</f>
        <v>238.27922403732313</v>
      </c>
      <c r="K166" s="157">
        <f>IF(RES_hhdet_emi!K166=0,0,RES_hhdet_emi!K166*1000000/RES_hhdet_num!K$161)</f>
        <v>139.06036473607745</v>
      </c>
      <c r="L166" s="157">
        <f>IF(RES_hhdet_emi!L166=0,0,RES_hhdet_emi!L166*1000000/RES_hhdet_num!L$161)</f>
        <v>86.266078194535211</v>
      </c>
      <c r="M166" s="157">
        <f>IF(RES_hhdet_emi!M166=0,0,RES_hhdet_emi!M166*1000000/RES_hhdet_num!M$161)</f>
        <v>0</v>
      </c>
      <c r="N166" s="157">
        <f>IF(RES_hhdet_emi!N166=0,0,RES_hhdet_emi!N166*1000000/RES_hhdet_num!N$161)</f>
        <v>0</v>
      </c>
      <c r="O166" s="157">
        <f>IF(RES_hhdet_emi!O166=0,0,RES_hhdet_emi!O166*1000000/RES_hhdet_num!O$161)</f>
        <v>319.87811438548266</v>
      </c>
      <c r="P166" s="157">
        <f>IF(RES_hhdet_emi!P166=0,0,RES_hhdet_emi!P166*1000000/RES_hhdet_num!P$161)</f>
        <v>350.49129043423244</v>
      </c>
      <c r="Q166" s="157">
        <f>IF(RES_hhdet_emi!Q166=0,0,RES_hhdet_emi!Q166*1000000/RES_hhdet_num!Q$161)</f>
        <v>424.29901418224676</v>
      </c>
    </row>
    <row r="167" spans="1:17" ht="12" customHeight="1" x14ac:dyDescent="0.25">
      <c r="A167" s="167" t="s">
        <v>144</v>
      </c>
      <c r="B167" s="132">
        <f>IF(RES_hhdet_emi!B167=0,0,RES_hhdet_emi!B167*1000000/RES_hhdet_num!B167)</f>
        <v>916.09759923019635</v>
      </c>
      <c r="C167" s="132">
        <f>IF(RES_hhdet_emi!C167=0,0,RES_hhdet_emi!C167*1000000/RES_hhdet_num!C167)</f>
        <v>908.57651036883601</v>
      </c>
      <c r="D167" s="132">
        <f>IF(RES_hhdet_emi!D167=0,0,RES_hhdet_emi!D167*1000000/RES_hhdet_num!D167)</f>
        <v>900.99060570791789</v>
      </c>
      <c r="E167" s="132">
        <f>IF(RES_hhdet_emi!E167=0,0,RES_hhdet_emi!E167*1000000/RES_hhdet_num!E167)</f>
        <v>895.67591560556173</v>
      </c>
      <c r="F167" s="132">
        <f>IF(RES_hhdet_emi!F167=0,0,RES_hhdet_emi!F167*1000000/RES_hhdet_num!F167)</f>
        <v>892.85055705179548</v>
      </c>
      <c r="G167" s="132">
        <f>IF(RES_hhdet_emi!G167=0,0,RES_hhdet_emi!G167*1000000/RES_hhdet_num!G167)</f>
        <v>890.56239201258597</v>
      </c>
      <c r="H167" s="132">
        <f>IF(RES_hhdet_emi!H167=0,0,RES_hhdet_emi!H167*1000000/RES_hhdet_num!H167)</f>
        <v>894.66646102547293</v>
      </c>
      <c r="I167" s="132">
        <f>IF(RES_hhdet_emi!I167=0,0,RES_hhdet_emi!I167*1000000/RES_hhdet_num!I167)</f>
        <v>885.00526319109838</v>
      </c>
      <c r="J167" s="132">
        <f>IF(RES_hhdet_emi!J167=0,0,RES_hhdet_emi!J167*1000000/RES_hhdet_num!J167)</f>
        <v>882.5074830641438</v>
      </c>
      <c r="K167" s="132">
        <f>IF(RES_hhdet_emi!K167=0,0,RES_hhdet_emi!K167*1000000/RES_hhdet_num!K167)</f>
        <v>876.16076015761405</v>
      </c>
      <c r="L167" s="132">
        <f>IF(RES_hhdet_emi!L167=0,0,RES_hhdet_emi!L167*1000000/RES_hhdet_num!L167)</f>
        <v>872.71112759890252</v>
      </c>
      <c r="M167" s="132">
        <f>IF(RES_hhdet_emi!M167=0,0,RES_hhdet_emi!M167*1000000/RES_hhdet_num!M167)</f>
        <v>0</v>
      </c>
      <c r="N167" s="132">
        <f>IF(RES_hhdet_emi!N167=0,0,RES_hhdet_emi!N167*1000000/RES_hhdet_num!N167)</f>
        <v>0</v>
      </c>
      <c r="O167" s="132">
        <f>IF(RES_hhdet_emi!O167=0,0,RES_hhdet_emi!O167*1000000/RES_hhdet_num!O167)</f>
        <v>866.0432151542301</v>
      </c>
      <c r="P167" s="132">
        <f>IF(RES_hhdet_emi!P167=0,0,RES_hhdet_emi!P167*1000000/RES_hhdet_num!P167)</f>
        <v>861.62431564173619</v>
      </c>
      <c r="Q167" s="132">
        <f>IF(RES_hhdet_emi!Q167=0,0,RES_hhdet_emi!Q167*1000000/RES_hhdet_num!Q167)</f>
        <v>851.61777636068621</v>
      </c>
    </row>
    <row r="168" spans="1:17" ht="12" customHeight="1" x14ac:dyDescent="0.25">
      <c r="A168" s="167" t="s">
        <v>143</v>
      </c>
      <c r="B168" s="132">
        <f>IF(RES_hhdet_emi!B168=0,0,RES_hhdet_emi!B168*1000000/RES_hhdet_num!B168)</f>
        <v>595.46343949973402</v>
      </c>
      <c r="C168" s="132">
        <f>IF(RES_hhdet_emi!C168=0,0,RES_hhdet_emi!C168*1000000/RES_hhdet_num!C168)</f>
        <v>645.08932236155965</v>
      </c>
      <c r="D168" s="132">
        <f>IF(RES_hhdet_emi!D168=0,0,RES_hhdet_emi!D168*1000000/RES_hhdet_num!D168)</f>
        <v>585.64389371001482</v>
      </c>
      <c r="E168" s="132">
        <f>IF(RES_hhdet_emi!E168=0,0,RES_hhdet_emi!E168*1000000/RES_hhdet_num!E168)</f>
        <v>585.77204880620025</v>
      </c>
      <c r="F168" s="132">
        <f>IF(RES_hhdet_emi!F168=0,0,RES_hhdet_emi!F168*1000000/RES_hhdet_num!F168)</f>
        <v>580.35286208376954</v>
      </c>
      <c r="G168" s="132">
        <f>IF(RES_hhdet_emi!G168=0,0,RES_hhdet_emi!G168*1000000/RES_hhdet_num!G168)</f>
        <v>578.86555480818322</v>
      </c>
      <c r="H168" s="132">
        <f>IF(RES_hhdet_emi!H168=0,0,RES_hhdet_emi!H168*1000000/RES_hhdet_num!H168)</f>
        <v>581.53319966655988</v>
      </c>
      <c r="I168" s="132">
        <f>IF(RES_hhdet_emi!I168=0,0,RES_hhdet_emi!I168*1000000/RES_hhdet_num!I168)</f>
        <v>575.25342107423103</v>
      </c>
      <c r="J168" s="132">
        <f>IF(RES_hhdet_emi!J168=0,0,RES_hhdet_emi!J168*1000000/RES_hhdet_num!J168)</f>
        <v>573.6298639916929</v>
      </c>
      <c r="K168" s="132">
        <f>IF(RES_hhdet_emi!K168=0,0,RES_hhdet_emi!K168*1000000/RES_hhdet_num!K168)</f>
        <v>569.5044941024529</v>
      </c>
      <c r="L168" s="132">
        <f>IF(RES_hhdet_emi!L168=0,0,RES_hhdet_emi!L168*1000000/RES_hhdet_num!L168)</f>
        <v>567.26223293928774</v>
      </c>
      <c r="M168" s="132">
        <f>IF(RES_hhdet_emi!M168=0,0,RES_hhdet_emi!M168*1000000/RES_hhdet_num!M168)</f>
        <v>0</v>
      </c>
      <c r="N168" s="132">
        <f>IF(RES_hhdet_emi!N168=0,0,RES_hhdet_emi!N168*1000000/RES_hhdet_num!N168)</f>
        <v>0</v>
      </c>
      <c r="O168" s="132">
        <f>IF(RES_hhdet_emi!O168=0,0,RES_hhdet_emi!O168*1000000/RES_hhdet_num!O168)</f>
        <v>562.92808985024965</v>
      </c>
      <c r="P168" s="132">
        <f>IF(RES_hhdet_emi!P168=0,0,RES_hhdet_emi!P168*1000000/RES_hhdet_num!P168)</f>
        <v>560.05580516712837</v>
      </c>
      <c r="Q168" s="132">
        <f>IF(RES_hhdet_emi!Q168=0,0,RES_hhdet_emi!Q168*1000000/RES_hhdet_num!Q168)</f>
        <v>553.5515546344451</v>
      </c>
    </row>
    <row r="169" spans="1:17" ht="12" customHeight="1" x14ac:dyDescent="0.25">
      <c r="A169" s="166" t="s">
        <v>57</v>
      </c>
      <c r="B169" s="165">
        <f>IF(RES_hhdet_emi!B169=0,0,RES_hhdet_emi!B169*1000000/RES_hhdet_num!B168)</f>
        <v>595.46343949973402</v>
      </c>
      <c r="C169" s="165">
        <f>IF(RES_hhdet_emi!C169=0,0,RES_hhdet_emi!C169*1000000/RES_hhdet_num!C168)</f>
        <v>645.08932236155965</v>
      </c>
      <c r="D169" s="165">
        <f>IF(RES_hhdet_emi!D169=0,0,RES_hhdet_emi!D169*1000000/RES_hhdet_num!D168)</f>
        <v>585.64389371001482</v>
      </c>
      <c r="E169" s="165">
        <f>IF(RES_hhdet_emi!E169=0,0,RES_hhdet_emi!E169*1000000/RES_hhdet_num!E168)</f>
        <v>585.77204880620025</v>
      </c>
      <c r="F169" s="165">
        <f>IF(RES_hhdet_emi!F169=0,0,RES_hhdet_emi!F169*1000000/RES_hhdet_num!F168)</f>
        <v>580.35286208376954</v>
      </c>
      <c r="G169" s="165">
        <f>IF(RES_hhdet_emi!G169=0,0,RES_hhdet_emi!G169*1000000/RES_hhdet_num!G168)</f>
        <v>578.86555480818322</v>
      </c>
      <c r="H169" s="165">
        <f>IF(RES_hhdet_emi!H169=0,0,RES_hhdet_emi!H169*1000000/RES_hhdet_num!H168)</f>
        <v>581.53319966655988</v>
      </c>
      <c r="I169" s="165">
        <f>IF(RES_hhdet_emi!I169=0,0,RES_hhdet_emi!I169*1000000/RES_hhdet_num!I168)</f>
        <v>575.25342107423103</v>
      </c>
      <c r="J169" s="165">
        <f>IF(RES_hhdet_emi!J169=0,0,RES_hhdet_emi!J169*1000000/RES_hhdet_num!J168)</f>
        <v>573.6298639916929</v>
      </c>
      <c r="K169" s="165">
        <f>IF(RES_hhdet_emi!K169=0,0,RES_hhdet_emi!K169*1000000/RES_hhdet_num!K168)</f>
        <v>569.5044941024529</v>
      </c>
      <c r="L169" s="165">
        <f>IF(RES_hhdet_emi!L169=0,0,RES_hhdet_emi!L169*1000000/RES_hhdet_num!L168)</f>
        <v>567.26223293928774</v>
      </c>
      <c r="M169" s="165">
        <f>IF(RES_hhdet_emi!M169=0,0,RES_hhdet_emi!M169*1000000/RES_hhdet_num!M168)</f>
        <v>0</v>
      </c>
      <c r="N169" s="165">
        <f>IF(RES_hhdet_emi!N169=0,0,RES_hhdet_emi!N169*1000000/RES_hhdet_num!N168)</f>
        <v>0</v>
      </c>
      <c r="O169" s="165">
        <f>IF(RES_hhdet_emi!O169=0,0,RES_hhdet_emi!O169*1000000/RES_hhdet_num!O168)</f>
        <v>562.92808985024965</v>
      </c>
      <c r="P169" s="165">
        <f>IF(RES_hhdet_emi!P169=0,0,RES_hhdet_emi!P169*1000000/RES_hhdet_num!P168)</f>
        <v>560.05580516712837</v>
      </c>
      <c r="Q169" s="165">
        <f>IF(RES_hhdet_emi!Q169=0,0,RES_hhdet_emi!Q169*1000000/RES_hhdet_num!Q168)</f>
        <v>553.5515546344451</v>
      </c>
    </row>
    <row r="170" spans="1:17" ht="12" customHeight="1" x14ac:dyDescent="0.25">
      <c r="A170" s="147" t="s">
        <v>59</v>
      </c>
      <c r="B170" s="164">
        <f>IF(RES_hhdet_emi!B170=0,0,RES_hhdet_emi!B170*1000000/RES_hhdet_num!B168)</f>
        <v>0</v>
      </c>
      <c r="C170" s="164">
        <f>IF(RES_hhdet_emi!C170=0,0,RES_hhdet_emi!C170*1000000/RES_hhdet_num!C168)</f>
        <v>0</v>
      </c>
      <c r="D170" s="164">
        <f>IF(RES_hhdet_emi!D170=0,0,RES_hhdet_emi!D170*1000000/RES_hhdet_num!D168)</f>
        <v>0</v>
      </c>
      <c r="E170" s="164">
        <f>IF(RES_hhdet_emi!E170=0,0,RES_hhdet_emi!E170*1000000/RES_hhdet_num!E168)</f>
        <v>0</v>
      </c>
      <c r="F170" s="164">
        <f>IF(RES_hhdet_emi!F170=0,0,RES_hhdet_emi!F170*1000000/RES_hhdet_num!F168)</f>
        <v>0</v>
      </c>
      <c r="G170" s="164">
        <f>IF(RES_hhdet_emi!G170=0,0,RES_hhdet_emi!G170*1000000/RES_hhdet_num!G168)</f>
        <v>0</v>
      </c>
      <c r="H170" s="164">
        <f>IF(RES_hhdet_emi!H170=0,0,RES_hhdet_emi!H170*1000000/RES_hhdet_num!H168)</f>
        <v>0</v>
      </c>
      <c r="I170" s="164">
        <f>IF(RES_hhdet_emi!I170=0,0,RES_hhdet_emi!I170*1000000/RES_hhdet_num!I168)</f>
        <v>0</v>
      </c>
      <c r="J170" s="164">
        <f>IF(RES_hhdet_emi!J170=0,0,RES_hhdet_emi!J170*1000000/RES_hhdet_num!J168)</f>
        <v>0</v>
      </c>
      <c r="K170" s="164">
        <f>IF(RES_hhdet_emi!K170=0,0,RES_hhdet_emi!K170*1000000/RES_hhdet_num!K168)</f>
        <v>0</v>
      </c>
      <c r="L170" s="164">
        <f>IF(RES_hhdet_emi!L170=0,0,RES_hhdet_emi!L170*1000000/RES_hhdet_num!L168)</f>
        <v>0</v>
      </c>
      <c r="M170" s="164">
        <f>IF(RES_hhdet_emi!M170=0,0,RES_hhdet_emi!M170*1000000/RES_hhdet_num!M168)</f>
        <v>0</v>
      </c>
      <c r="N170" s="164">
        <f>IF(RES_hhdet_emi!N170=0,0,RES_hhdet_emi!N170*1000000/RES_hhdet_num!N168)</f>
        <v>0</v>
      </c>
      <c r="O170" s="164">
        <f>IF(RES_hhdet_emi!O170=0,0,RES_hhdet_emi!O170*1000000/RES_hhdet_num!O168)</f>
        <v>0</v>
      </c>
      <c r="P170" s="164">
        <f>IF(RES_hhdet_emi!P170=0,0,RES_hhdet_emi!P170*1000000/RES_hhdet_num!P168)</f>
        <v>0</v>
      </c>
      <c r="Q170" s="164">
        <f>IF(RES_hhdet_emi!Q170=0,0,RES_hhdet_emi!Q170*1000000/RES_hhdet_num!Q168)</f>
        <v>0</v>
      </c>
    </row>
    <row r="171" spans="1:17" ht="12" customHeight="1" x14ac:dyDescent="0.25">
      <c r="A171" s="163" t="s">
        <v>142</v>
      </c>
      <c r="B171" s="162">
        <f>IF(RES_hhdet_emi!B171=0,0,RES_hhdet_emi!B171*1000000/RES_hhdet_num!B171)</f>
        <v>0</v>
      </c>
      <c r="C171" s="162">
        <f>IF(RES_hhdet_emi!C171=0,0,RES_hhdet_emi!C171*1000000/RES_hhdet_num!C171)</f>
        <v>0</v>
      </c>
      <c r="D171" s="162">
        <f>IF(RES_hhdet_emi!D171=0,0,RES_hhdet_emi!D171*1000000/RES_hhdet_num!D171)</f>
        <v>0</v>
      </c>
      <c r="E171" s="162">
        <f>IF(RES_hhdet_emi!E171=0,0,RES_hhdet_emi!E171*1000000/RES_hhdet_num!E171)</f>
        <v>0</v>
      </c>
      <c r="F171" s="162">
        <f>IF(RES_hhdet_emi!F171=0,0,RES_hhdet_emi!F171*1000000/RES_hhdet_num!F171)</f>
        <v>0</v>
      </c>
      <c r="G171" s="162">
        <f>IF(RES_hhdet_emi!G171=0,0,RES_hhdet_emi!G171*1000000/RES_hhdet_num!G171)</f>
        <v>0</v>
      </c>
      <c r="H171" s="162">
        <f>IF(RES_hhdet_emi!H171=0,0,RES_hhdet_emi!H171*1000000/RES_hhdet_num!H171)</f>
        <v>0</v>
      </c>
      <c r="I171" s="162">
        <f>IF(RES_hhdet_emi!I171=0,0,RES_hhdet_emi!I171*1000000/RES_hhdet_num!I171)</f>
        <v>0</v>
      </c>
      <c r="J171" s="162">
        <f>IF(RES_hhdet_emi!J171=0,0,RES_hhdet_emi!J171*1000000/RES_hhdet_num!J171)</f>
        <v>0</v>
      </c>
      <c r="K171" s="162">
        <f>IF(RES_hhdet_emi!K171=0,0,RES_hhdet_emi!K171*1000000/RES_hhdet_num!K171)</f>
        <v>0</v>
      </c>
      <c r="L171" s="162">
        <f>IF(RES_hhdet_emi!L171=0,0,RES_hhdet_emi!L171*1000000/RES_hhdet_num!L171)</f>
        <v>0</v>
      </c>
      <c r="M171" s="162">
        <f>IF(RES_hhdet_emi!M171=0,0,RES_hhdet_emi!M171*1000000/RES_hhdet_num!M171)</f>
        <v>0</v>
      </c>
      <c r="N171" s="162">
        <f>IF(RES_hhdet_emi!N171=0,0,RES_hhdet_emi!N171*1000000/RES_hhdet_num!N171)</f>
        <v>0</v>
      </c>
      <c r="O171" s="162">
        <f>IF(RES_hhdet_emi!O171=0,0,RES_hhdet_emi!O171*1000000/RES_hhdet_num!O171)</f>
        <v>0</v>
      </c>
      <c r="P171" s="162">
        <f>IF(RES_hhdet_emi!P171=0,0,RES_hhdet_emi!P171*1000000/RES_hhdet_num!P171)</f>
        <v>0</v>
      </c>
      <c r="Q171" s="162">
        <f>IF(RES_hhdet_emi!Q171=0,0,RES_hhdet_emi!Q171*1000000/RES_hhdet_num!Q171)</f>
        <v>0</v>
      </c>
    </row>
    <row r="172" spans="1:17" ht="12" customHeight="1" x14ac:dyDescent="0.25">
      <c r="A172" s="161" t="s">
        <v>141</v>
      </c>
      <c r="B172" s="160">
        <f>IF(RES_hhdet_emi!B172=0,0,RES_hhdet_emi!B172*1000000/RES_hhdet_num!B172)</f>
        <v>0</v>
      </c>
      <c r="C172" s="160">
        <f>IF(RES_hhdet_emi!C172=0,0,RES_hhdet_emi!C172*1000000/RES_hhdet_num!C172)</f>
        <v>0</v>
      </c>
      <c r="D172" s="160">
        <f>IF(RES_hhdet_emi!D172=0,0,RES_hhdet_emi!D172*1000000/RES_hhdet_num!D172)</f>
        <v>0</v>
      </c>
      <c r="E172" s="160">
        <f>IF(RES_hhdet_emi!E172=0,0,RES_hhdet_emi!E172*1000000/RES_hhdet_num!E172)</f>
        <v>0</v>
      </c>
      <c r="F172" s="160">
        <f>IF(RES_hhdet_emi!F172=0,0,RES_hhdet_emi!F172*1000000/RES_hhdet_num!F172)</f>
        <v>0</v>
      </c>
      <c r="G172" s="160">
        <f>IF(RES_hhdet_emi!G172=0,0,RES_hhdet_emi!G172*1000000/RES_hhdet_num!G172)</f>
        <v>0</v>
      </c>
      <c r="H172" s="160">
        <f>IF(RES_hhdet_emi!H172=0,0,RES_hhdet_emi!H172*1000000/RES_hhdet_num!H172)</f>
        <v>0</v>
      </c>
      <c r="I172" s="160">
        <f>IF(RES_hhdet_emi!I172=0,0,RES_hhdet_emi!I172*1000000/RES_hhdet_num!I172)</f>
        <v>0</v>
      </c>
      <c r="J172" s="160">
        <f>IF(RES_hhdet_emi!J172=0,0,RES_hhdet_emi!J172*1000000/RES_hhdet_num!J172)</f>
        <v>0</v>
      </c>
      <c r="K172" s="160">
        <f>IF(RES_hhdet_emi!K172=0,0,RES_hhdet_emi!K172*1000000/RES_hhdet_num!K172)</f>
        <v>0</v>
      </c>
      <c r="L172" s="160">
        <f>IF(RES_hhdet_emi!L172=0,0,RES_hhdet_emi!L172*1000000/RES_hhdet_num!L172)</f>
        <v>0</v>
      </c>
      <c r="M172" s="160">
        <f>IF(RES_hhdet_emi!M172=0,0,RES_hhdet_emi!M172*1000000/RES_hhdet_num!M172)</f>
        <v>0</v>
      </c>
      <c r="N172" s="160">
        <f>IF(RES_hhdet_emi!N172=0,0,RES_hhdet_emi!N172*1000000/RES_hhdet_num!N172)</f>
        <v>0</v>
      </c>
      <c r="O172" s="160">
        <f>IF(RES_hhdet_emi!O172=0,0,RES_hhdet_emi!O172*1000000/RES_hhdet_num!O172)</f>
        <v>0</v>
      </c>
      <c r="P172" s="160">
        <f>IF(RES_hhdet_emi!P172=0,0,RES_hhdet_emi!P172*1000000/RES_hhdet_num!P172)</f>
        <v>0</v>
      </c>
      <c r="Q172" s="160">
        <f>IF(RES_hhdet_emi!Q172=0,0,RES_hhdet_emi!Q172*1000000/RES_hhdet_num!Q172)</f>
        <v>0</v>
      </c>
    </row>
    <row r="173" spans="1:17" ht="12" customHeight="1" x14ac:dyDescent="0.25">
      <c r="A173" s="148" t="s">
        <v>60</v>
      </c>
      <c r="B173" s="156">
        <f>IF(RES_hhdet_emi!B173=0,0,RES_hhdet_emi!B173*1000000/RES_hhdet_num!B172)</f>
        <v>0</v>
      </c>
      <c r="C173" s="156">
        <f>IF(RES_hhdet_emi!C173=0,0,RES_hhdet_emi!C173*1000000/RES_hhdet_num!C172)</f>
        <v>0</v>
      </c>
      <c r="D173" s="156">
        <f>IF(RES_hhdet_emi!D173=0,0,RES_hhdet_emi!D173*1000000/RES_hhdet_num!D172)</f>
        <v>0</v>
      </c>
      <c r="E173" s="156">
        <f>IF(RES_hhdet_emi!E173=0,0,RES_hhdet_emi!E173*1000000/RES_hhdet_num!E172)</f>
        <v>0</v>
      </c>
      <c r="F173" s="156">
        <f>IF(RES_hhdet_emi!F173=0,0,RES_hhdet_emi!F173*1000000/RES_hhdet_num!F172)</f>
        <v>0</v>
      </c>
      <c r="G173" s="156">
        <f>IF(RES_hhdet_emi!G173=0,0,RES_hhdet_emi!G173*1000000/RES_hhdet_num!G172)</f>
        <v>0</v>
      </c>
      <c r="H173" s="156">
        <f>IF(RES_hhdet_emi!H173=0,0,RES_hhdet_emi!H173*1000000/RES_hhdet_num!H172)</f>
        <v>0</v>
      </c>
      <c r="I173" s="156">
        <f>IF(RES_hhdet_emi!I173=0,0,RES_hhdet_emi!I173*1000000/RES_hhdet_num!I172)</f>
        <v>0</v>
      </c>
      <c r="J173" s="156">
        <f>IF(RES_hhdet_emi!J173=0,0,RES_hhdet_emi!J173*1000000/RES_hhdet_num!J172)</f>
        <v>0</v>
      </c>
      <c r="K173" s="156">
        <f>IF(RES_hhdet_emi!K173=0,0,RES_hhdet_emi!K173*1000000/RES_hhdet_num!K172)</f>
        <v>0</v>
      </c>
      <c r="L173" s="156">
        <f>IF(RES_hhdet_emi!L173=0,0,RES_hhdet_emi!L173*1000000/RES_hhdet_num!L172)</f>
        <v>0</v>
      </c>
      <c r="M173" s="156">
        <f>IF(RES_hhdet_emi!M173=0,0,RES_hhdet_emi!M173*1000000/RES_hhdet_num!M172)</f>
        <v>0</v>
      </c>
      <c r="N173" s="156">
        <f>IF(RES_hhdet_emi!N173=0,0,RES_hhdet_emi!N173*1000000/RES_hhdet_num!N172)</f>
        <v>0</v>
      </c>
      <c r="O173" s="156">
        <f>IF(RES_hhdet_emi!O173=0,0,RES_hhdet_emi!O173*1000000/RES_hhdet_num!O172)</f>
        <v>0</v>
      </c>
      <c r="P173" s="156">
        <f>IF(RES_hhdet_emi!P173=0,0,RES_hhdet_emi!P173*1000000/RES_hhdet_num!P172)</f>
        <v>0</v>
      </c>
      <c r="Q173" s="156">
        <f>IF(RES_hhdet_emi!Q173=0,0,RES_hhdet_emi!Q173*1000000/RES_hhdet_num!Q172)</f>
        <v>0</v>
      </c>
    </row>
    <row r="174" spans="1:17" ht="12" customHeight="1" x14ac:dyDescent="0.25">
      <c r="A174" s="159" t="s">
        <v>59</v>
      </c>
      <c r="B174" s="57">
        <f>IF(RES_hhdet_emi!B174=0,0,RES_hhdet_emi!B174*1000000/RES_hhdet_num!B172)</f>
        <v>0</v>
      </c>
      <c r="C174" s="57">
        <f>IF(RES_hhdet_emi!C174=0,0,RES_hhdet_emi!C174*1000000/RES_hhdet_num!C172)</f>
        <v>0</v>
      </c>
      <c r="D174" s="57">
        <f>IF(RES_hhdet_emi!D174=0,0,RES_hhdet_emi!D174*1000000/RES_hhdet_num!D172)</f>
        <v>0</v>
      </c>
      <c r="E174" s="57">
        <f>IF(RES_hhdet_emi!E174=0,0,RES_hhdet_emi!E174*1000000/RES_hhdet_num!E172)</f>
        <v>0</v>
      </c>
      <c r="F174" s="57">
        <f>IF(RES_hhdet_emi!F174=0,0,RES_hhdet_emi!F174*1000000/RES_hhdet_num!F172)</f>
        <v>0</v>
      </c>
      <c r="G174" s="57">
        <f>IF(RES_hhdet_emi!G174=0,0,RES_hhdet_emi!G174*1000000/RES_hhdet_num!G172)</f>
        <v>0</v>
      </c>
      <c r="H174" s="57">
        <f>IF(RES_hhdet_emi!H174=0,0,RES_hhdet_emi!H174*1000000/RES_hhdet_num!H172)</f>
        <v>0</v>
      </c>
      <c r="I174" s="57">
        <f>IF(RES_hhdet_emi!I174=0,0,RES_hhdet_emi!I174*1000000/RES_hhdet_num!I172)</f>
        <v>0</v>
      </c>
      <c r="J174" s="57">
        <f>IF(RES_hhdet_emi!J174=0,0,RES_hhdet_emi!J174*1000000/RES_hhdet_num!J172)</f>
        <v>0</v>
      </c>
      <c r="K174" s="57">
        <f>IF(RES_hhdet_emi!K174=0,0,RES_hhdet_emi!K174*1000000/RES_hhdet_num!K172)</f>
        <v>0</v>
      </c>
      <c r="L174" s="57">
        <f>IF(RES_hhdet_emi!L174=0,0,RES_hhdet_emi!L174*1000000/RES_hhdet_num!L172)</f>
        <v>0</v>
      </c>
      <c r="M174" s="57">
        <f>IF(RES_hhdet_emi!M174=0,0,RES_hhdet_emi!M174*1000000/RES_hhdet_num!M172)</f>
        <v>0</v>
      </c>
      <c r="N174" s="57">
        <f>IF(RES_hhdet_emi!N174=0,0,RES_hhdet_emi!N174*1000000/RES_hhdet_num!N172)</f>
        <v>0</v>
      </c>
      <c r="O174" s="57">
        <f>IF(RES_hhdet_emi!O174=0,0,RES_hhdet_emi!O174*1000000/RES_hhdet_num!O172)</f>
        <v>0</v>
      </c>
      <c r="P174" s="57">
        <f>IF(RES_hhdet_emi!P174=0,0,RES_hhdet_emi!P174*1000000/RES_hhdet_num!P172)</f>
        <v>0</v>
      </c>
      <c r="Q174" s="57">
        <f>IF(RES_hhdet_emi!Q174=0,0,RES_hhdet_emi!Q174*1000000/RES_hhdet_num!Q172)</f>
        <v>0</v>
      </c>
    </row>
    <row r="175" spans="1:17" ht="12" customHeight="1" x14ac:dyDescent="0.25">
      <c r="A175" s="158" t="s">
        <v>62</v>
      </c>
      <c r="B175" s="157">
        <f>IF(RES_hhdet_emi!B175=0,0,RES_hhdet_emi!B175*1000000/RES_hhdet_num!B$161)</f>
        <v>42.747555741844863</v>
      </c>
      <c r="C175" s="157">
        <f>IF(RES_hhdet_emi!C175=0,0,RES_hhdet_emi!C175*1000000/RES_hhdet_num!C$161)</f>
        <v>53.114806252429624</v>
      </c>
      <c r="D175" s="157">
        <f>IF(RES_hhdet_emi!D175=0,0,RES_hhdet_emi!D175*1000000/RES_hhdet_num!D$161)</f>
        <v>44.218803746998155</v>
      </c>
      <c r="E175" s="157">
        <f>IF(RES_hhdet_emi!E175=0,0,RES_hhdet_emi!E175*1000000/RES_hhdet_num!E$161)</f>
        <v>42.565467491194937</v>
      </c>
      <c r="F175" s="157">
        <f>IF(RES_hhdet_emi!F175=0,0,RES_hhdet_emi!F175*1000000/RES_hhdet_num!F$161)</f>
        <v>49.831856395772768</v>
      </c>
      <c r="G175" s="157">
        <f>IF(RES_hhdet_emi!G175=0,0,RES_hhdet_emi!G175*1000000/RES_hhdet_num!G$161)</f>
        <v>55.553874529188228</v>
      </c>
      <c r="H175" s="157">
        <f>IF(RES_hhdet_emi!H175=0,0,RES_hhdet_emi!H175*1000000/RES_hhdet_num!H$161)</f>
        <v>72.26478935794114</v>
      </c>
      <c r="I175" s="157">
        <f>IF(RES_hhdet_emi!I175=0,0,RES_hhdet_emi!I175*1000000/RES_hhdet_num!I$161)</f>
        <v>44.579176003594263</v>
      </c>
      <c r="J175" s="157">
        <f>IF(RES_hhdet_emi!J175=0,0,RES_hhdet_emi!J175*1000000/RES_hhdet_num!J$161)</f>
        <v>50.094125070477403</v>
      </c>
      <c r="K175" s="157">
        <f>IF(RES_hhdet_emi!K175=0,0,RES_hhdet_emi!K175*1000000/RES_hhdet_num!K$161)</f>
        <v>20.344134997964375</v>
      </c>
      <c r="L175" s="157">
        <f>IF(RES_hhdet_emi!L175=0,0,RES_hhdet_emi!L175*1000000/RES_hhdet_num!L$161)</f>
        <v>37.479220369257263</v>
      </c>
      <c r="M175" s="157">
        <f>IF(RES_hhdet_emi!M175=0,0,RES_hhdet_emi!M175*1000000/RES_hhdet_num!M$161)</f>
        <v>28.218720347411363</v>
      </c>
      <c r="N175" s="157">
        <f>IF(RES_hhdet_emi!N175=0,0,RES_hhdet_emi!N175*1000000/RES_hhdet_num!N$161)</f>
        <v>12.457864333021535</v>
      </c>
      <c r="O175" s="157">
        <f>IF(RES_hhdet_emi!O175=0,0,RES_hhdet_emi!O175*1000000/RES_hhdet_num!O$161)</f>
        <v>72.758529491181804</v>
      </c>
      <c r="P175" s="157">
        <f>IF(RES_hhdet_emi!P175=0,0,RES_hhdet_emi!P175*1000000/RES_hhdet_num!P$161)</f>
        <v>50.994429280571239</v>
      </c>
      <c r="Q175" s="157">
        <f>IF(RES_hhdet_emi!Q175=0,0,RES_hhdet_emi!Q175*1000000/RES_hhdet_num!Q$161)</f>
        <v>48.063389722647166</v>
      </c>
    </row>
    <row r="176" spans="1:17" ht="12" customHeight="1" x14ac:dyDescent="0.25">
      <c r="A176" s="23" t="s">
        <v>57</v>
      </c>
      <c r="B176" s="156">
        <f>IF(RES_hhdet_emi!B176=0,0,RES_hhdet_emi!B176*1000000/RES_hhdet_num!B176)</f>
        <v>326.89634192386296</v>
      </c>
      <c r="C176" s="156">
        <f>IF(RES_hhdet_emi!C176=0,0,RES_hhdet_emi!C176*1000000/RES_hhdet_num!C176)</f>
        <v>319.00652904198068</v>
      </c>
      <c r="D176" s="156">
        <f>IF(RES_hhdet_emi!D176=0,0,RES_hhdet_emi!D176*1000000/RES_hhdet_num!D176)</f>
        <v>326.40019256119774</v>
      </c>
      <c r="E176" s="156">
        <f>IF(RES_hhdet_emi!E176=0,0,RES_hhdet_emi!E176*1000000/RES_hhdet_num!E176)</f>
        <v>325.76093068020606</v>
      </c>
      <c r="F176" s="156">
        <f>IF(RES_hhdet_emi!F176=0,0,RES_hhdet_emi!F176*1000000/RES_hhdet_num!F176)</f>
        <v>320.58287847681845</v>
      </c>
      <c r="G176" s="156">
        <f>IF(RES_hhdet_emi!G176=0,0,RES_hhdet_emi!G176*1000000/RES_hhdet_num!G176)</f>
        <v>317.35306575007723</v>
      </c>
      <c r="H176" s="156">
        <f>IF(RES_hhdet_emi!H176=0,0,RES_hhdet_emi!H176*1000000/RES_hhdet_num!H176)</f>
        <v>304.50196101995721</v>
      </c>
      <c r="I176" s="156">
        <f>IF(RES_hhdet_emi!I176=0,0,RES_hhdet_emi!I176*1000000/RES_hhdet_num!I176)</f>
        <v>319.41739933634597</v>
      </c>
      <c r="J176" s="156">
        <f>IF(RES_hhdet_emi!J176=0,0,RES_hhdet_emi!J176*1000000/RES_hhdet_num!J176)</f>
        <v>314.40582954256917</v>
      </c>
      <c r="K176" s="156">
        <f>IF(RES_hhdet_emi!K176=0,0,RES_hhdet_emi!K176*1000000/RES_hhdet_num!K176)</f>
        <v>329.89212024830562</v>
      </c>
      <c r="L176" s="156">
        <f>IF(RES_hhdet_emi!L176=0,0,RES_hhdet_emi!L176*1000000/RES_hhdet_num!L176)</f>
        <v>317.31139600944908</v>
      </c>
      <c r="M176" s="156">
        <f>IF(RES_hhdet_emi!M176=0,0,RES_hhdet_emi!M176*1000000/RES_hhdet_num!M176)</f>
        <v>317.1386265634543</v>
      </c>
      <c r="N176" s="156">
        <f>IF(RES_hhdet_emi!N176=0,0,RES_hhdet_emi!N176*1000000/RES_hhdet_num!N176)</f>
        <v>323.13042402133476</v>
      </c>
      <c r="O176" s="156">
        <f>IF(RES_hhdet_emi!O176=0,0,RES_hhdet_emi!O176*1000000/RES_hhdet_num!O176)</f>
        <v>315.24973904949252</v>
      </c>
      <c r="P176" s="156">
        <f>IF(RES_hhdet_emi!P176=0,0,RES_hhdet_emi!P176*1000000/RES_hhdet_num!P176)</f>
        <v>323.36079408706905</v>
      </c>
      <c r="Q176" s="156">
        <f>IF(RES_hhdet_emi!Q176=0,0,RES_hhdet_emi!Q176*1000000/RES_hhdet_num!Q176)</f>
        <v>323.98178137979266</v>
      </c>
    </row>
    <row r="177" spans="1:17" ht="12" customHeight="1" x14ac:dyDescent="0.25">
      <c r="A177" s="29" t="s">
        <v>140</v>
      </c>
      <c r="B177" s="57">
        <f>IF(RES_hhdet_emi!B177=0,0,RES_hhdet_emi!B177*1000000/RES_hhdet_num!B177)</f>
        <v>0</v>
      </c>
      <c r="C177" s="57">
        <f>IF(RES_hhdet_emi!C177=0,0,RES_hhdet_emi!C177*1000000/RES_hhdet_num!C177)</f>
        <v>0</v>
      </c>
      <c r="D177" s="57">
        <f>IF(RES_hhdet_emi!D177=0,0,RES_hhdet_emi!D177*1000000/RES_hhdet_num!D177)</f>
        <v>0</v>
      </c>
      <c r="E177" s="57">
        <f>IF(RES_hhdet_emi!E177=0,0,RES_hhdet_emi!E177*1000000/RES_hhdet_num!E177)</f>
        <v>0</v>
      </c>
      <c r="F177" s="57">
        <f>IF(RES_hhdet_emi!F177=0,0,RES_hhdet_emi!F177*1000000/RES_hhdet_num!F177)</f>
        <v>0</v>
      </c>
      <c r="G177" s="57">
        <f>IF(RES_hhdet_emi!G177=0,0,RES_hhdet_emi!G177*1000000/RES_hhdet_num!G177)</f>
        <v>0</v>
      </c>
      <c r="H177" s="57">
        <f>IF(RES_hhdet_emi!H177=0,0,RES_hhdet_emi!H177*1000000/RES_hhdet_num!H177)</f>
        <v>0</v>
      </c>
      <c r="I177" s="57">
        <f>IF(RES_hhdet_emi!I177=0,0,RES_hhdet_emi!I177*1000000/RES_hhdet_num!I177)</f>
        <v>0</v>
      </c>
      <c r="J177" s="57">
        <f>IF(RES_hhdet_emi!J177=0,0,RES_hhdet_emi!J177*1000000/RES_hhdet_num!J177)</f>
        <v>0</v>
      </c>
      <c r="K177" s="57">
        <f>IF(RES_hhdet_emi!K177=0,0,RES_hhdet_emi!K177*1000000/RES_hhdet_num!K177)</f>
        <v>0</v>
      </c>
      <c r="L177" s="57">
        <f>IF(RES_hhdet_emi!L177=0,0,RES_hhdet_emi!L177*1000000/RES_hhdet_num!L177)</f>
        <v>0</v>
      </c>
      <c r="M177" s="57">
        <f>IF(RES_hhdet_emi!M177=0,0,RES_hhdet_emi!M177*1000000/RES_hhdet_num!M177)</f>
        <v>0</v>
      </c>
      <c r="N177" s="57">
        <f>IF(RES_hhdet_emi!N177=0,0,RES_hhdet_emi!N177*1000000/RES_hhdet_num!N177)</f>
        <v>0</v>
      </c>
      <c r="O177" s="57">
        <f>IF(RES_hhdet_emi!O177=0,0,RES_hhdet_emi!O177*1000000/RES_hhdet_num!O177)</f>
        <v>0</v>
      </c>
      <c r="P177" s="57">
        <f>IF(RES_hhdet_emi!P177=0,0,RES_hhdet_emi!P177*1000000/RES_hhdet_num!P177)</f>
        <v>0</v>
      </c>
      <c r="Q177" s="57">
        <f>IF(RES_hhdet_emi!Q177=0,0,RES_hhdet_emi!Q177*1000000/RES_hhdet_num!Q177)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84">
        <f>RES_hhdet_fech!B3/RES_summary!B$19</f>
        <v>288.0251078052525</v>
      </c>
      <c r="C3" s="184">
        <f>RES_hhdet_fech!C3/RES_summary!C$19</f>
        <v>296.54338370360182</v>
      </c>
      <c r="D3" s="184">
        <f>RES_hhdet_fech!D3/RES_summary!D$19</f>
        <v>289.02691182195809</v>
      </c>
      <c r="E3" s="184">
        <f>RES_hhdet_fech!E3/RES_summary!E$19</f>
        <v>292.64326370842815</v>
      </c>
      <c r="F3" s="184">
        <f>RES_hhdet_fech!F3/RES_summary!F$19</f>
        <v>294.97614676747435</v>
      </c>
      <c r="G3" s="184">
        <f>RES_hhdet_fech!G3/RES_summary!G$19</f>
        <v>304.75398327056337</v>
      </c>
      <c r="H3" s="184">
        <f>RES_hhdet_fech!H3/RES_summary!H$19</f>
        <v>302.8218530839261</v>
      </c>
      <c r="I3" s="184">
        <f>RES_hhdet_fech!I3/RES_summary!I$19</f>
        <v>275.81482325741894</v>
      </c>
      <c r="J3" s="184">
        <f>RES_hhdet_fech!J3/RES_summary!J$19</f>
        <v>286.4397190277848</v>
      </c>
      <c r="K3" s="184">
        <f>RES_hhdet_fech!K3/RES_summary!K$19</f>
        <v>281.5349043161666</v>
      </c>
      <c r="L3" s="184">
        <f>RES_hhdet_fech!L3/RES_summary!L$19</f>
        <v>264.28128036128817</v>
      </c>
      <c r="M3" s="184">
        <f>RES_hhdet_fech!M3/RES_summary!M$19</f>
        <v>228.69407527473356</v>
      </c>
      <c r="N3" s="184">
        <f>RES_hhdet_fech!N3/RES_summary!N$19</f>
        <v>219.56775561006799</v>
      </c>
      <c r="O3" s="184">
        <f>RES_hhdet_fech!O3/RES_summary!O$19</f>
        <v>227.80514293529404</v>
      </c>
      <c r="P3" s="184">
        <f>RES_hhdet_fech!P3/RES_summary!P$19</f>
        <v>212.49682617947852</v>
      </c>
      <c r="Q3" s="184">
        <f>RES_hhdet_fech!Q3/RES_summary!Q$19</f>
        <v>223.34345290027525</v>
      </c>
    </row>
    <row r="4" spans="1:17" ht="12.95" customHeight="1" x14ac:dyDescent="0.25">
      <c r="A4" s="158" t="s">
        <v>65</v>
      </c>
      <c r="B4" s="178">
        <f>RES_hhdet_fech!B4/RES_summary!B$19</f>
        <v>224.81939976469678</v>
      </c>
      <c r="C4" s="178">
        <f>RES_hhdet_fech!C4/RES_summary!C$19</f>
        <v>232.26151808191688</v>
      </c>
      <c r="D4" s="178">
        <f>RES_hhdet_fech!D4/RES_summary!D$19</f>
        <v>226.62007547255095</v>
      </c>
      <c r="E4" s="178">
        <f>RES_hhdet_fech!E4/RES_summary!E$19</f>
        <v>229.49457454752297</v>
      </c>
      <c r="F4" s="178">
        <f>RES_hhdet_fech!F4/RES_summary!F$19</f>
        <v>230.89789084542559</v>
      </c>
      <c r="G4" s="178">
        <f>RES_hhdet_fech!G4/RES_summary!G$19</f>
        <v>240.78752022681104</v>
      </c>
      <c r="H4" s="178">
        <f>RES_hhdet_fech!H4/RES_summary!H$19</f>
        <v>237.2238220913851</v>
      </c>
      <c r="I4" s="178">
        <f>RES_hhdet_fech!I4/RES_summary!I$19</f>
        <v>211.71679351107974</v>
      </c>
      <c r="J4" s="178">
        <f>RES_hhdet_fech!J4/RES_summary!J$19</f>
        <v>222.5943194901734</v>
      </c>
      <c r="K4" s="178">
        <f>RES_hhdet_fech!K4/RES_summary!K$19</f>
        <v>219.9641083806616</v>
      </c>
      <c r="L4" s="178">
        <f>RES_hhdet_fech!L4/RES_summary!L$19</f>
        <v>201.94567884922125</v>
      </c>
      <c r="M4" s="178">
        <f>RES_hhdet_fech!M4/RES_summary!M$19</f>
        <v>166.67511490910175</v>
      </c>
      <c r="N4" s="178">
        <f>RES_hhdet_fech!N4/RES_summary!N$19</f>
        <v>157.31712323898913</v>
      </c>
      <c r="O4" s="178">
        <f>RES_hhdet_fech!O4/RES_summary!O$19</f>
        <v>163.47017656424737</v>
      </c>
      <c r="P4" s="178">
        <f>RES_hhdet_fech!P4/RES_summary!P$19</f>
        <v>147.81925503810982</v>
      </c>
      <c r="Q4" s="178">
        <f>RES_hhdet_fech!Q4/RES_summary!Q$19</f>
        <v>158.17867804054501</v>
      </c>
    </row>
    <row r="5" spans="1:17" ht="12" customHeight="1" x14ac:dyDescent="0.25">
      <c r="A5" s="23" t="s">
        <v>58</v>
      </c>
      <c r="B5" s="177">
        <f>RES_hhdet_fech!B5/RES_summary!B$19</f>
        <v>223.50193134095397</v>
      </c>
      <c r="C5" s="177">
        <f>RES_hhdet_fech!C5/RES_summary!C$19</f>
        <v>230.70198832751595</v>
      </c>
      <c r="D5" s="177">
        <f>RES_hhdet_fech!D5/RES_summary!D$19</f>
        <v>225.73787648798788</v>
      </c>
      <c r="E5" s="177">
        <f>RES_hhdet_fech!E5/RES_summary!E$19</f>
        <v>228.4259199076032</v>
      </c>
      <c r="F5" s="177">
        <f>RES_hhdet_fech!F5/RES_summary!F$19</f>
        <v>229.52227490609724</v>
      </c>
      <c r="G5" s="177">
        <f>RES_hhdet_fech!G5/RES_summary!G$19</f>
        <v>239.50845153581517</v>
      </c>
      <c r="H5" s="177">
        <f>RES_hhdet_fech!H5/RES_summary!H$19</f>
        <v>235.41459836407691</v>
      </c>
      <c r="I5" s="177">
        <f>RES_hhdet_fech!I5/RES_summary!I$19</f>
        <v>210.35129997643187</v>
      </c>
      <c r="J5" s="177">
        <f>RES_hhdet_fech!J5/RES_summary!J$19</f>
        <v>221.12964864188382</v>
      </c>
      <c r="K5" s="177">
        <f>RES_hhdet_fech!K5/RES_summary!K$19</f>
        <v>219.4663967150851</v>
      </c>
      <c r="L5" s="177">
        <f>RES_hhdet_fech!L5/RES_summary!L$19</f>
        <v>201.05204756860527</v>
      </c>
      <c r="M5" s="177">
        <f>RES_hhdet_fech!M5/RES_summary!M$19</f>
        <v>165.84152189230241</v>
      </c>
      <c r="N5" s="177">
        <f>RES_hhdet_fech!N5/RES_summary!N$19</f>
        <v>156.62562213694508</v>
      </c>
      <c r="O5" s="177">
        <f>RES_hhdet_fech!O5/RES_summary!O$19</f>
        <v>162.48654807224011</v>
      </c>
      <c r="P5" s="177">
        <f>RES_hhdet_fech!P5/RES_summary!P$19</f>
        <v>146.86028153636173</v>
      </c>
      <c r="Q5" s="177">
        <f>RES_hhdet_fech!Q5/RES_summary!Q$19</f>
        <v>157.00634177976855</v>
      </c>
    </row>
    <row r="6" spans="1:17" ht="12" customHeight="1" x14ac:dyDescent="0.25">
      <c r="A6" s="23" t="s">
        <v>60</v>
      </c>
      <c r="B6" s="177">
        <f>RES_hhdet_fech!B6/RES_summary!B$19</f>
        <v>1.3174684237428087</v>
      </c>
      <c r="C6" s="177">
        <f>RES_hhdet_fech!C6/RES_summary!C$19</f>
        <v>1.5595297544008997</v>
      </c>
      <c r="D6" s="177">
        <f>RES_hhdet_fech!D6/RES_summary!D$19</f>
        <v>0.88219898456309387</v>
      </c>
      <c r="E6" s="177">
        <f>RES_hhdet_fech!E6/RES_summary!E$19</f>
        <v>1.0686546399197774</v>
      </c>
      <c r="F6" s="177">
        <f>RES_hhdet_fech!F6/RES_summary!F$19</f>
        <v>1.3756159393283742</v>
      </c>
      <c r="G6" s="177">
        <f>RES_hhdet_fech!G6/RES_summary!G$19</f>
        <v>1.2790686909958924</v>
      </c>
      <c r="H6" s="177">
        <f>RES_hhdet_fech!H6/RES_summary!H$19</f>
        <v>1.8092237273081704</v>
      </c>
      <c r="I6" s="177">
        <f>RES_hhdet_fech!I6/RES_summary!I$19</f>
        <v>1.3654935346478723</v>
      </c>
      <c r="J6" s="177">
        <f>RES_hhdet_fech!J6/RES_summary!J$19</f>
        <v>1.4646708482895974</v>
      </c>
      <c r="K6" s="177">
        <f>RES_hhdet_fech!K6/RES_summary!K$19</f>
        <v>0.49771166557649771</v>
      </c>
      <c r="L6" s="177">
        <f>RES_hhdet_fech!L6/RES_summary!L$19</f>
        <v>0.89363128061599661</v>
      </c>
      <c r="M6" s="177">
        <f>RES_hhdet_fech!M6/RES_summary!M$19</f>
        <v>0.8335930167993526</v>
      </c>
      <c r="N6" s="177">
        <f>RES_hhdet_fech!N6/RES_summary!N$19</f>
        <v>0.69150110204402349</v>
      </c>
      <c r="O6" s="177">
        <f>RES_hhdet_fech!O6/RES_summary!O$19</f>
        <v>0.98362849200724922</v>
      </c>
      <c r="P6" s="177">
        <f>RES_hhdet_fech!P6/RES_summary!P$19</f>
        <v>0.95897350174809337</v>
      </c>
      <c r="Q6" s="177">
        <f>RES_hhdet_fech!Q6/RES_summary!Q$19</f>
        <v>1.172336260776474</v>
      </c>
    </row>
    <row r="7" spans="1:17" ht="12.95" customHeight="1" x14ac:dyDescent="0.25">
      <c r="A7" s="158" t="s">
        <v>112</v>
      </c>
      <c r="B7" s="178">
        <f>RES_hhdet_fech!B7/RES_summary!B$19</f>
        <v>3.5308705186091249E-2</v>
      </c>
      <c r="C7" s="178">
        <f>RES_hhdet_fech!C7/RES_summary!C$19</f>
        <v>3.80683678389514E-2</v>
      </c>
      <c r="D7" s="178">
        <f>RES_hhdet_fech!D7/RES_summary!D$19</f>
        <v>3.9771614816591985E-2</v>
      </c>
      <c r="E7" s="178">
        <f>RES_hhdet_fech!E7/RES_summary!E$19</f>
        <v>4.0445198732785188E-2</v>
      </c>
      <c r="F7" s="178">
        <f>RES_hhdet_fech!F7/RES_summary!F$19</f>
        <v>4.2477710967144297E-2</v>
      </c>
      <c r="G7" s="178">
        <f>RES_hhdet_fech!G7/RES_summary!G$19</f>
        <v>4.9911931817294565E-2</v>
      </c>
      <c r="H7" s="178">
        <f>RES_hhdet_fech!H7/RES_summary!H$19</f>
        <v>5.6698810164350279E-2</v>
      </c>
      <c r="I7" s="178">
        <f>RES_hhdet_fech!I7/RES_summary!I$19</f>
        <v>6.7513588778004133E-2</v>
      </c>
      <c r="J7" s="178">
        <f>RES_hhdet_fech!J7/RES_summary!J$19</f>
        <v>7.2618960441573913E-2</v>
      </c>
      <c r="K7" s="178">
        <f>RES_hhdet_fech!K7/RES_summary!K$19</f>
        <v>8.6140630405262333E-2</v>
      </c>
      <c r="L7" s="178">
        <f>RES_hhdet_fech!L7/RES_summary!L$19</f>
        <v>9.3083907425825049E-2</v>
      </c>
      <c r="M7" s="178">
        <f>RES_hhdet_fech!M7/RES_summary!M$19</f>
        <v>9.8968306662945926E-2</v>
      </c>
      <c r="N7" s="178">
        <f>RES_hhdet_fech!N7/RES_summary!N$19</f>
        <v>0.10705455834343609</v>
      </c>
      <c r="O7" s="178">
        <f>RES_hhdet_fech!O7/RES_summary!O$19</f>
        <v>0.11306982661703252</v>
      </c>
      <c r="P7" s="178">
        <f>RES_hhdet_fech!P7/RES_summary!P$19</f>
        <v>0.12143615481204628</v>
      </c>
      <c r="Q7" s="178">
        <f>RES_hhdet_fech!Q7/RES_summary!Q$19</f>
        <v>0.11052203176999266</v>
      </c>
    </row>
    <row r="8" spans="1:17" ht="12" customHeight="1" x14ac:dyDescent="0.25">
      <c r="A8" s="23" t="s">
        <v>60</v>
      </c>
      <c r="B8" s="177">
        <f>RES_hhdet_fech!B8/RES_summary!B$19</f>
        <v>3.5308705186091249E-2</v>
      </c>
      <c r="C8" s="177">
        <f>RES_hhdet_fech!C8/RES_summary!C$19</f>
        <v>3.80683678389514E-2</v>
      </c>
      <c r="D8" s="177">
        <f>RES_hhdet_fech!D8/RES_summary!D$19</f>
        <v>3.9771614816591985E-2</v>
      </c>
      <c r="E8" s="177">
        <f>RES_hhdet_fech!E8/RES_summary!E$19</f>
        <v>4.0445198732785188E-2</v>
      </c>
      <c r="F8" s="177">
        <f>RES_hhdet_fech!F8/RES_summary!F$19</f>
        <v>4.2477710967144297E-2</v>
      </c>
      <c r="G8" s="177">
        <f>RES_hhdet_fech!G8/RES_summary!G$19</f>
        <v>4.9911931817294565E-2</v>
      </c>
      <c r="H8" s="177">
        <f>RES_hhdet_fech!H8/RES_summary!H$19</f>
        <v>5.6698810164350279E-2</v>
      </c>
      <c r="I8" s="177">
        <f>RES_hhdet_fech!I8/RES_summary!I$19</f>
        <v>6.7513588778004133E-2</v>
      </c>
      <c r="J8" s="177">
        <f>RES_hhdet_fech!J8/RES_summary!J$19</f>
        <v>7.2618960441573913E-2</v>
      </c>
      <c r="K8" s="177">
        <f>RES_hhdet_fech!K8/RES_summary!K$19</f>
        <v>8.6140630405262333E-2</v>
      </c>
      <c r="L8" s="177">
        <f>RES_hhdet_fech!L8/RES_summary!L$19</f>
        <v>9.3083907425825049E-2</v>
      </c>
      <c r="M8" s="177">
        <f>RES_hhdet_fech!M8/RES_summary!M$19</f>
        <v>9.8968306662945926E-2</v>
      </c>
      <c r="N8" s="177">
        <f>RES_hhdet_fech!N8/RES_summary!N$19</f>
        <v>0.10705455834343609</v>
      </c>
      <c r="O8" s="177">
        <f>RES_hhdet_fech!O8/RES_summary!O$19</f>
        <v>0.11306982661703252</v>
      </c>
      <c r="P8" s="177">
        <f>RES_hhdet_fech!P8/RES_summary!P$19</f>
        <v>0.12143615481204628</v>
      </c>
      <c r="Q8" s="177">
        <f>RES_hhdet_fech!Q8/RES_summary!Q$19</f>
        <v>0.11052203176999266</v>
      </c>
    </row>
    <row r="9" spans="1:17" ht="12" customHeight="1" x14ac:dyDescent="0.25">
      <c r="A9" s="158" t="s">
        <v>63</v>
      </c>
      <c r="B9" s="178">
        <f>RES_hhdet_fech!B9/RES_summary!B$19</f>
        <v>51.553060914013138</v>
      </c>
      <c r="C9" s="178">
        <f>RES_hhdet_fech!C9/RES_summary!C$19</f>
        <v>52.255075956401654</v>
      </c>
      <c r="D9" s="178">
        <f>RES_hhdet_fech!D9/RES_summary!D$19</f>
        <v>50.869398202352187</v>
      </c>
      <c r="E9" s="178">
        <f>RES_hhdet_fech!E9/RES_summary!E$19</f>
        <v>51.38723599503377</v>
      </c>
      <c r="F9" s="178">
        <f>RES_hhdet_fech!F9/RES_summary!F$19</f>
        <v>51.964628261454628</v>
      </c>
      <c r="G9" s="178">
        <f>RES_hhdet_fech!G9/RES_summary!G$19</f>
        <v>51.960307639086977</v>
      </c>
      <c r="H9" s="178">
        <f>RES_hhdet_fech!H9/RES_summary!H$19</f>
        <v>53.168378006114253</v>
      </c>
      <c r="I9" s="178">
        <f>RES_hhdet_fech!I9/RES_summary!I$19</f>
        <v>52.041948492143206</v>
      </c>
      <c r="J9" s="178">
        <f>RES_hhdet_fech!J9/RES_summary!J$19</f>
        <v>51.846051690632891</v>
      </c>
      <c r="K9" s="178">
        <f>RES_hhdet_fech!K9/RES_summary!K$19</f>
        <v>50.560859445837146</v>
      </c>
      <c r="L9" s="178">
        <f>RES_hhdet_fech!L9/RES_summary!L$19</f>
        <v>50.800138568778003</v>
      </c>
      <c r="M9" s="178">
        <f>RES_hhdet_fech!M9/RES_summary!M$19</f>
        <v>50.749680075622706</v>
      </c>
      <c r="N9" s="178">
        <f>RES_hhdet_fech!N9/RES_summary!N$19</f>
        <v>51.221552561135901</v>
      </c>
      <c r="O9" s="178">
        <f>RES_hhdet_fech!O9/RES_summary!O$19</f>
        <v>51.809748788834519</v>
      </c>
      <c r="P9" s="178">
        <f>RES_hhdet_fech!P9/RES_summary!P$19</f>
        <v>52.220599431185597</v>
      </c>
      <c r="Q9" s="178">
        <f>RES_hhdet_fech!Q9/RES_summary!Q$19</f>
        <v>52.30025591091249</v>
      </c>
    </row>
    <row r="10" spans="1:17" ht="12" customHeight="1" x14ac:dyDescent="0.25">
      <c r="A10" s="167" t="s">
        <v>171</v>
      </c>
      <c r="B10" s="183">
        <f>RES_hhdet_fech!B10/RES_summary!B$19</f>
        <v>60.074959219714692</v>
      </c>
      <c r="C10" s="183">
        <f>RES_hhdet_fech!C10/RES_summary!C$19</f>
        <v>59.539752574342984</v>
      </c>
      <c r="D10" s="183">
        <f>RES_hhdet_fech!D10/RES_summary!D$19</f>
        <v>58.941298983690324</v>
      </c>
      <c r="E10" s="183">
        <f>RES_hhdet_fech!E10/RES_summary!E$19</f>
        <v>58.468819974224282</v>
      </c>
      <c r="F10" s="183">
        <f>RES_hhdet_fech!F10/RES_summary!F$19</f>
        <v>58.17321122613194</v>
      </c>
      <c r="G10" s="183">
        <f>RES_hhdet_fech!G10/RES_summary!G$19</f>
        <v>57.853978931686001</v>
      </c>
      <c r="H10" s="183">
        <f>RES_hhdet_fech!H10/RES_summary!H$19</f>
        <v>57.973888302083935</v>
      </c>
      <c r="I10" s="183">
        <f>RES_hhdet_fech!I10/RES_summary!I$19</f>
        <v>57.140455598384385</v>
      </c>
      <c r="J10" s="183">
        <f>RES_hhdet_fech!J10/RES_summary!J$19</f>
        <v>56.695643522600385</v>
      </c>
      <c r="K10" s="183">
        <f>RES_hhdet_fech!K10/RES_summary!K$19</f>
        <v>56.001770596937646</v>
      </c>
      <c r="L10" s="183">
        <f>RES_hhdet_fech!L10/RES_summary!L$19</f>
        <v>55.562972914113082</v>
      </c>
      <c r="M10" s="183">
        <f>RES_hhdet_fech!M10/RES_summary!M$19</f>
        <v>55.320619382533131</v>
      </c>
      <c r="N10" s="183">
        <f>RES_hhdet_fech!N10/RES_summary!N$19</f>
        <v>55.012991913879084</v>
      </c>
      <c r="O10" s="183">
        <f>RES_hhdet_fech!O10/RES_summary!O$19</f>
        <v>54.866294924163526</v>
      </c>
      <c r="P10" s="183">
        <f>RES_hhdet_fech!P10/RES_summary!P$19</f>
        <v>54.493518897868583</v>
      </c>
      <c r="Q10" s="183">
        <f>RES_hhdet_fech!Q10/RES_summary!Q$19</f>
        <v>53.695987798946206</v>
      </c>
    </row>
    <row r="11" spans="1:17" ht="12" customHeight="1" x14ac:dyDescent="0.25">
      <c r="A11" s="167" t="s">
        <v>144</v>
      </c>
      <c r="B11" s="183">
        <f>RES_hhdet_fech!B11/RES_summary!B$19</f>
        <v>51.731329689554322</v>
      </c>
      <c r="C11" s="183">
        <f>RES_hhdet_fech!C11/RES_summary!C$19</f>
        <v>51.270181187550442</v>
      </c>
      <c r="D11" s="183">
        <f>RES_hhdet_fech!D11/RES_summary!D$19</f>
        <v>50.754872901006365</v>
      </c>
      <c r="E11" s="183">
        <f>RES_hhdet_fech!E11/RES_summary!E$19</f>
        <v>50.348151189611393</v>
      </c>
      <c r="F11" s="183">
        <f>RES_hhdet_fech!F11/RES_summary!F$19</f>
        <v>50.093850974047172</v>
      </c>
      <c r="G11" s="183">
        <f>RES_hhdet_fech!G11/RES_summary!G$19</f>
        <v>49.819019359653595</v>
      </c>
      <c r="H11" s="183">
        <f>RES_hhdet_fech!H11/RES_summary!H$19</f>
        <v>49.921979162934818</v>
      </c>
      <c r="I11" s="183">
        <f>RES_hhdet_fech!I11/RES_summary!I$19</f>
        <v>49.204419525979951</v>
      </c>
      <c r="J11" s="183">
        <f>RES_hhdet_fech!J11/RES_summary!J$19</f>
        <v>48.821386752499883</v>
      </c>
      <c r="K11" s="183">
        <f>RES_hhdet_fech!K11/RES_summary!K$19</f>
        <v>48.223788003838216</v>
      </c>
      <c r="L11" s="183">
        <f>RES_hhdet_fech!L11/RES_summary!L$19</f>
        <v>47.846288756180016</v>
      </c>
      <c r="M11" s="183">
        <f>RES_hhdet_fech!M11/RES_summary!M$19</f>
        <v>47.590716010491114</v>
      </c>
      <c r="N11" s="183">
        <f>RES_hhdet_fech!N11/RES_summary!N$19</f>
        <v>47.233768983377658</v>
      </c>
      <c r="O11" s="183">
        <f>RES_hhdet_fech!O11/RES_summary!O$19</f>
        <v>47.014315512949295</v>
      </c>
      <c r="P11" s="183">
        <f>RES_hhdet_fech!P11/RES_summary!P$19</f>
        <v>46.623925464979159</v>
      </c>
      <c r="Q11" s="183">
        <f>RES_hhdet_fech!Q11/RES_summary!Q$19</f>
        <v>45.862741764830751</v>
      </c>
    </row>
    <row r="12" spans="1:17" ht="12" customHeight="1" x14ac:dyDescent="0.25">
      <c r="A12" s="167" t="s">
        <v>143</v>
      </c>
      <c r="B12" s="183">
        <f>RES_hhdet_fech!B12/RES_summary!B$19</f>
        <v>43.041877683084977</v>
      </c>
      <c r="C12" s="183">
        <f>RES_hhdet_fech!C12/RES_summary!C$19</f>
        <v>44.215165561387636</v>
      </c>
      <c r="D12" s="183">
        <f>RES_hhdet_fech!D12/RES_summary!D$19</f>
        <v>42.430734489322738</v>
      </c>
      <c r="E12" s="183">
        <f>RES_hhdet_fech!E12/RES_summary!E$19</f>
        <v>42.276514942838759</v>
      </c>
      <c r="F12" s="183">
        <f>RES_hhdet_fech!F12/RES_summary!F$19</f>
        <v>42.064543632239577</v>
      </c>
      <c r="G12" s="183">
        <f>RES_hhdet_fech!G12/RES_summary!G$19</f>
        <v>41.941621026646693</v>
      </c>
      <c r="H12" s="183">
        <f>RES_hhdet_fech!H12/RES_summary!H$19</f>
        <v>42.12325660768073</v>
      </c>
      <c r="I12" s="183">
        <f>RES_hhdet_fech!I12/RES_summary!I$19</f>
        <v>41.632133400935793</v>
      </c>
      <c r="J12" s="183">
        <f>RES_hhdet_fech!J12/RES_summary!J$19</f>
        <v>41.431975516528446</v>
      </c>
      <c r="K12" s="183">
        <f>RES_hhdet_fech!K12/RES_summary!K$19</f>
        <v>41.040932064880167</v>
      </c>
      <c r="L12" s="183">
        <f>RES_hhdet_fech!L12/RES_summary!L$19</f>
        <v>40.808523714197605</v>
      </c>
      <c r="M12" s="183">
        <f>RES_hhdet_fech!M12/RES_summary!M$19</f>
        <v>40.600417846517253</v>
      </c>
      <c r="N12" s="183">
        <f>RES_hhdet_fech!N12/RES_summary!N$19</f>
        <v>40.320726607159848</v>
      </c>
      <c r="O12" s="183">
        <f>RES_hhdet_fech!O12/RES_summary!O$19</f>
        <v>40.160468511930382</v>
      </c>
      <c r="P12" s="183">
        <f>RES_hhdet_fech!P12/RES_summary!P$19</f>
        <v>39.848819935384284</v>
      </c>
      <c r="Q12" s="183">
        <f>RES_hhdet_fech!Q12/RES_summary!Q$19</f>
        <v>39.223452926269921</v>
      </c>
    </row>
    <row r="13" spans="1:17" ht="12" customHeight="1" x14ac:dyDescent="0.25">
      <c r="A13" s="166" t="s">
        <v>57</v>
      </c>
      <c r="B13" s="182">
        <f>RES_hhdet_fech!B13/RES_summary!B$19</f>
        <v>33.625364298216326</v>
      </c>
      <c r="C13" s="182">
        <f>RES_hhdet_fech!C13/RES_summary!C$19</f>
        <v>36.401828643143091</v>
      </c>
      <c r="D13" s="182">
        <f>RES_hhdet_fech!D13/RES_summary!D$19</f>
        <v>32.990667385646752</v>
      </c>
      <c r="E13" s="182">
        <f>RES_hhdet_fech!E13/RES_summary!E$19</f>
        <v>32.927690878015042</v>
      </c>
      <c r="F13" s="182">
        <f>RES_hhdet_fech!F13/RES_summary!F$19</f>
        <v>32.561003133136374</v>
      </c>
      <c r="G13" s="182">
        <f>RES_hhdet_fech!G13/RES_summary!G$19</f>
        <v>32.382362583774984</v>
      </c>
      <c r="H13" s="182">
        <f>RES_hhdet_fech!H13/RES_summary!H$19</f>
        <v>32.449286455907774</v>
      </c>
      <c r="I13" s="182">
        <f>RES_hhdet_fech!I13/RES_summary!I$19</f>
        <v>31.982872691887874</v>
      </c>
      <c r="J13" s="182">
        <f>RES_hhdet_fech!J13/RES_summary!J$19</f>
        <v>31.733901389124881</v>
      </c>
      <c r="K13" s="182">
        <f>RES_hhdet_fech!K13/RES_summary!K$19</f>
        <v>31.345462202495021</v>
      </c>
      <c r="L13" s="182">
        <f>RES_hhdet_fech!L13/RES_summary!L$19</f>
        <v>31.100087691517089</v>
      </c>
      <c r="M13" s="182">
        <f>RES_hhdet_fech!M13/RES_summary!M$19</f>
        <v>30.933965406819251</v>
      </c>
      <c r="N13" s="182">
        <f>RES_hhdet_fech!N13/RES_summary!N$19</f>
        <v>30.701949839195439</v>
      </c>
      <c r="O13" s="182">
        <f>RES_hhdet_fech!O13/RES_summary!O$19</f>
        <v>30.559305083417051</v>
      </c>
      <c r="P13" s="182">
        <f>RES_hhdet_fech!P13/RES_summary!P$19</f>
        <v>30.305551552236434</v>
      </c>
      <c r="Q13" s="182">
        <f>RES_hhdet_fech!Q13/RES_summary!Q$19</f>
        <v>29.810782147139925</v>
      </c>
    </row>
    <row r="14" spans="1:17" ht="12" customHeight="1" x14ac:dyDescent="0.25">
      <c r="A14" s="147" t="s">
        <v>59</v>
      </c>
      <c r="B14" s="181">
        <f>RES_hhdet_fech!B14/RES_summary!B$19</f>
        <v>9.4165133848686544</v>
      </c>
      <c r="C14" s="181">
        <f>RES_hhdet_fech!C14/RES_summary!C$19</f>
        <v>7.8133369182445387</v>
      </c>
      <c r="D14" s="181">
        <f>RES_hhdet_fech!D14/RES_summary!D$19</f>
        <v>9.4400671036759931</v>
      </c>
      <c r="E14" s="181">
        <f>RES_hhdet_fech!E14/RES_summary!E$19</f>
        <v>9.3488240648237237</v>
      </c>
      <c r="F14" s="181">
        <f>RES_hhdet_fech!F14/RES_summary!F$19</f>
        <v>9.5035404991031989</v>
      </c>
      <c r="G14" s="181">
        <f>RES_hhdet_fech!G14/RES_summary!G$19</f>
        <v>9.5592584428717124</v>
      </c>
      <c r="H14" s="181">
        <f>RES_hhdet_fech!H14/RES_summary!H$19</f>
        <v>9.6739701517729522</v>
      </c>
      <c r="I14" s="181">
        <f>RES_hhdet_fech!I14/RES_summary!I$19</f>
        <v>9.6492607090479243</v>
      </c>
      <c r="J14" s="181">
        <f>RES_hhdet_fech!J14/RES_summary!J$19</f>
        <v>9.6980741274035616</v>
      </c>
      <c r="K14" s="181">
        <f>RES_hhdet_fech!K14/RES_summary!K$19</f>
        <v>9.6954698623851492</v>
      </c>
      <c r="L14" s="181">
        <f>RES_hhdet_fech!L14/RES_summary!L$19</f>
        <v>9.7084360226805213</v>
      </c>
      <c r="M14" s="181">
        <f>RES_hhdet_fech!M14/RES_summary!M$19</f>
        <v>9.6664524396979985</v>
      </c>
      <c r="N14" s="181">
        <f>RES_hhdet_fech!N14/RES_summary!N$19</f>
        <v>9.6187767679644036</v>
      </c>
      <c r="O14" s="181">
        <f>RES_hhdet_fech!O14/RES_summary!O$19</f>
        <v>9.6011634285133223</v>
      </c>
      <c r="P14" s="181">
        <f>RES_hhdet_fech!P14/RES_summary!P$19</f>
        <v>9.5432683831478542</v>
      </c>
      <c r="Q14" s="181">
        <f>RES_hhdet_fech!Q14/RES_summary!Q$19</f>
        <v>9.4126707791299964</v>
      </c>
    </row>
    <row r="15" spans="1:17" ht="12" customHeight="1" x14ac:dyDescent="0.25">
      <c r="A15" s="163" t="s">
        <v>142</v>
      </c>
      <c r="B15" s="180">
        <f>RES_hhdet_fech!B15/RES_summary!B$19</f>
        <v>45.511647316915166</v>
      </c>
      <c r="C15" s="180">
        <f>RES_hhdet_fech!C15/RES_summary!C$19</f>
        <v>46.478443850133687</v>
      </c>
      <c r="D15" s="180">
        <f>RES_hhdet_fech!D15/RES_summary!D$19</f>
        <v>43.284881212423521</v>
      </c>
      <c r="E15" s="180">
        <f>RES_hhdet_fech!E15/RES_summary!E$19</f>
        <v>43.928420646589721</v>
      </c>
      <c r="F15" s="180">
        <f>RES_hhdet_fech!F15/RES_summary!F$19</f>
        <v>45.343895973058693</v>
      </c>
      <c r="G15" s="180">
        <f>RES_hhdet_fech!G15/RES_summary!G$19</f>
        <v>44.561718252661777</v>
      </c>
      <c r="H15" s="180">
        <f>RES_hhdet_fech!H15/RES_summary!H$19</f>
        <v>47.605750765881147</v>
      </c>
      <c r="I15" s="180">
        <f>RES_hhdet_fech!I15/RES_summary!I$19</f>
        <v>45.118056380477412</v>
      </c>
      <c r="J15" s="180">
        <f>RES_hhdet_fech!J15/RES_summary!J$19</f>
        <v>45.536957166341224</v>
      </c>
      <c r="K15" s="180">
        <f>RES_hhdet_fech!K15/RES_summary!K$19</f>
        <v>40.179741329424679</v>
      </c>
      <c r="L15" s="180">
        <f>RES_hhdet_fech!L15/RES_summary!L$19</f>
        <v>42.359612863751842</v>
      </c>
      <c r="M15" s="180">
        <f>RES_hhdet_fech!M15/RES_summary!M$19</f>
        <v>42.231077423336195</v>
      </c>
      <c r="N15" s="180">
        <f>RES_hhdet_fech!N15/RES_summary!N$19</f>
        <v>41.265928522727592</v>
      </c>
      <c r="O15" s="180">
        <f>RES_hhdet_fech!O15/RES_summary!O$19</f>
        <v>43.464211524725556</v>
      </c>
      <c r="P15" s="180">
        <f>RES_hhdet_fech!P15/RES_summary!P$19</f>
        <v>43.391978359354624</v>
      </c>
      <c r="Q15" s="180">
        <f>RES_hhdet_fech!Q15/RES_summary!Q$19</f>
        <v>44.788491024508517</v>
      </c>
    </row>
    <row r="16" spans="1:17" ht="12" customHeight="1" x14ac:dyDescent="0.25">
      <c r="A16" s="161" t="s">
        <v>141</v>
      </c>
      <c r="B16" s="179">
        <f>RES_hhdet_fech!B16/RES_summary!B$19</f>
        <v>38.999084140866167</v>
      </c>
      <c r="C16" s="179">
        <f>RES_hhdet_fech!C16/RES_summary!C$19</f>
        <v>40.813032051827555</v>
      </c>
      <c r="D16" s="179">
        <f>RES_hhdet_fech!D16/RES_summary!D$19</f>
        <v>37.57523989174463</v>
      </c>
      <c r="E16" s="179">
        <f>RES_hhdet_fech!E16/RES_summary!E$19</f>
        <v>38.078011167699437</v>
      </c>
      <c r="F16" s="179">
        <f>RES_hhdet_fech!F16/RES_summary!F$19</f>
        <v>38.977072881596236</v>
      </c>
      <c r="G16" s="179">
        <f>RES_hhdet_fech!G16/RES_summary!G$19</f>
        <v>38.524375307102694</v>
      </c>
      <c r="H16" s="179">
        <f>RES_hhdet_fech!H16/RES_summary!H$19</f>
        <v>40.617708149595479</v>
      </c>
      <c r="I16" s="179">
        <f>RES_hhdet_fech!I16/RES_summary!I$19</f>
        <v>38.975997356359322</v>
      </c>
      <c r="J16" s="179">
        <f>RES_hhdet_fech!J16/RES_summary!J$19</f>
        <v>39.29709628552537</v>
      </c>
      <c r="K16" s="179">
        <f>RES_hhdet_fech!K16/RES_summary!K$19</f>
        <v>35.812301726511386</v>
      </c>
      <c r="L16" s="179">
        <f>RES_hhdet_fech!L16/RES_summary!L$19</f>
        <v>37.242184384119255</v>
      </c>
      <c r="M16" s="179">
        <f>RES_hhdet_fech!M16/RES_summary!M$19</f>
        <v>37.116652764866544</v>
      </c>
      <c r="N16" s="179">
        <f>RES_hhdet_fech!N16/RES_summary!N$19</f>
        <v>36.441630307737327</v>
      </c>
      <c r="O16" s="179">
        <f>RES_hhdet_fech!O16/RES_summary!O$19</f>
        <v>37.85290091958494</v>
      </c>
      <c r="P16" s="179">
        <f>RES_hhdet_fech!P16/RES_summary!P$19</f>
        <v>37.748054316728393</v>
      </c>
      <c r="Q16" s="179">
        <f>RES_hhdet_fech!Q16/RES_summary!Q$19</f>
        <v>38.525189945060482</v>
      </c>
    </row>
    <row r="17" spans="1:17" ht="12" customHeight="1" x14ac:dyDescent="0.25">
      <c r="A17" s="148" t="s">
        <v>60</v>
      </c>
      <c r="B17" s="177">
        <f>RES_hhdet_fech!B17/RES_summary!B$19</f>
        <v>29.582570755997502</v>
      </c>
      <c r="C17" s="177">
        <f>RES_hhdet_fech!C17/RES_summary!C$19</f>
        <v>32.99969513358301</v>
      </c>
      <c r="D17" s="177">
        <f>RES_hhdet_fech!D17/RES_summary!D$19</f>
        <v>28.135172788068648</v>
      </c>
      <c r="E17" s="177">
        <f>RES_hhdet_fech!E17/RES_summary!E$19</f>
        <v>28.729187102875709</v>
      </c>
      <c r="F17" s="177">
        <f>RES_hhdet_fech!F17/RES_summary!F$19</f>
        <v>29.473532382493026</v>
      </c>
      <c r="G17" s="177">
        <f>RES_hhdet_fech!G17/RES_summary!G$19</f>
        <v>28.965116864230975</v>
      </c>
      <c r="H17" s="177">
        <f>RES_hhdet_fech!H17/RES_summary!H$19</f>
        <v>30.943737997822513</v>
      </c>
      <c r="I17" s="177">
        <f>RES_hhdet_fech!I17/RES_summary!I$19</f>
        <v>29.326736647311396</v>
      </c>
      <c r="J17" s="177">
        <f>RES_hhdet_fech!J17/RES_summary!J$19</f>
        <v>29.599022158121802</v>
      </c>
      <c r="K17" s="177">
        <f>RES_hhdet_fech!K17/RES_summary!K$19</f>
        <v>26.116831864126233</v>
      </c>
      <c r="L17" s="177">
        <f>RES_hhdet_fech!L17/RES_summary!L$19</f>
        <v>27.533748361438722</v>
      </c>
      <c r="M17" s="177">
        <f>RES_hhdet_fech!M17/RES_summary!M$19</f>
        <v>27.450200325168538</v>
      </c>
      <c r="N17" s="177">
        <f>RES_hhdet_fech!N17/RES_summary!N$19</f>
        <v>26.822853539772918</v>
      </c>
      <c r="O17" s="177">
        <f>RES_hhdet_fech!O17/RES_summary!O$19</f>
        <v>28.251737491071609</v>
      </c>
      <c r="P17" s="177">
        <f>RES_hhdet_fech!P17/RES_summary!P$19</f>
        <v>28.204785933580538</v>
      </c>
      <c r="Q17" s="177">
        <f>RES_hhdet_fech!Q17/RES_summary!Q$19</f>
        <v>29.112519165930493</v>
      </c>
    </row>
    <row r="18" spans="1:17" ht="12" customHeight="1" x14ac:dyDescent="0.25">
      <c r="A18" s="148" t="s">
        <v>59</v>
      </c>
      <c r="B18" s="177">
        <f>RES_hhdet_fech!B18/RES_summary!B$19</f>
        <v>9.4165133848686544</v>
      </c>
      <c r="C18" s="177">
        <f>RES_hhdet_fech!C18/RES_summary!C$19</f>
        <v>7.8133369182445414</v>
      </c>
      <c r="D18" s="177">
        <f>RES_hhdet_fech!D18/RES_summary!D$19</f>
        <v>9.4400671036759825</v>
      </c>
      <c r="E18" s="177">
        <f>RES_hhdet_fech!E18/RES_summary!E$19</f>
        <v>9.3488240648237255</v>
      </c>
      <c r="F18" s="177">
        <f>RES_hhdet_fech!F18/RES_summary!F$19</f>
        <v>9.503540499103206</v>
      </c>
      <c r="G18" s="177">
        <f>RES_hhdet_fech!G18/RES_summary!G$19</f>
        <v>9.559258442871716</v>
      </c>
      <c r="H18" s="177">
        <f>RES_hhdet_fech!H18/RES_summary!H$19</f>
        <v>9.6739701517729575</v>
      </c>
      <c r="I18" s="177">
        <f>RES_hhdet_fech!I18/RES_summary!I$19</f>
        <v>9.6492607090479243</v>
      </c>
      <c r="J18" s="177">
        <f>RES_hhdet_fech!J18/RES_summary!J$19</f>
        <v>9.6980741274035669</v>
      </c>
      <c r="K18" s="177">
        <f>RES_hhdet_fech!K18/RES_summary!K$19</f>
        <v>9.695469862385151</v>
      </c>
      <c r="L18" s="177">
        <f>RES_hhdet_fech!L18/RES_summary!L$19</f>
        <v>9.7084360226805302</v>
      </c>
      <c r="M18" s="177">
        <f>RES_hhdet_fech!M18/RES_summary!M$19</f>
        <v>9.6664524396980021</v>
      </c>
      <c r="N18" s="177">
        <f>RES_hhdet_fech!N18/RES_summary!N$19</f>
        <v>9.6187767679644072</v>
      </c>
      <c r="O18" s="177">
        <f>RES_hhdet_fech!O18/RES_summary!O$19</f>
        <v>9.6011634285133223</v>
      </c>
      <c r="P18" s="177">
        <f>RES_hhdet_fech!P18/RES_summary!P$19</f>
        <v>9.5432683831478577</v>
      </c>
      <c r="Q18" s="177">
        <f>RES_hhdet_fech!Q18/RES_summary!Q$19</f>
        <v>9.4126707791299999</v>
      </c>
    </row>
    <row r="19" spans="1:17" ht="12" customHeight="1" x14ac:dyDescent="0.25">
      <c r="A19" s="158" t="s">
        <v>62</v>
      </c>
      <c r="B19" s="178">
        <f>RES_hhdet_fech!B19/RES_summary!B$19</f>
        <v>11.617338421356564</v>
      </c>
      <c r="C19" s="178">
        <f>RES_hhdet_fech!C19/RES_summary!C$19</f>
        <v>11.988721297444352</v>
      </c>
      <c r="D19" s="178">
        <f>RES_hhdet_fech!D19/RES_summary!D$19</f>
        <v>11.497666532238325</v>
      </c>
      <c r="E19" s="178">
        <f>RES_hhdet_fech!E19/RES_summary!E$19</f>
        <v>11.72100796713862</v>
      </c>
      <c r="F19" s="178">
        <f>RES_hhdet_fech!F19/RES_summary!F$19</f>
        <v>12.071149949626982</v>
      </c>
      <c r="G19" s="178">
        <f>RES_hhdet_fech!G19/RES_summary!G$19</f>
        <v>11.956243472848074</v>
      </c>
      <c r="H19" s="178">
        <f>RES_hhdet_fech!H19/RES_summary!H$19</f>
        <v>12.372954176262439</v>
      </c>
      <c r="I19" s="178">
        <f>RES_hhdet_fech!I19/RES_summary!I$19</f>
        <v>11.98856766541796</v>
      </c>
      <c r="J19" s="178">
        <f>RES_hhdet_fech!J19/RES_summary!J$19</f>
        <v>11.926728886536914</v>
      </c>
      <c r="K19" s="178">
        <f>RES_hhdet_fech!K19/RES_summary!K$19</f>
        <v>10.923795859262597</v>
      </c>
      <c r="L19" s="178">
        <f>RES_hhdet_fech!L19/RES_summary!L$19</f>
        <v>11.442379035863102</v>
      </c>
      <c r="M19" s="178">
        <f>RES_hhdet_fech!M19/RES_summary!M$19</f>
        <v>11.170311983346112</v>
      </c>
      <c r="N19" s="178">
        <f>RES_hhdet_fech!N19/RES_summary!N$19</f>
        <v>10.922025251599537</v>
      </c>
      <c r="O19" s="178">
        <f>RES_hhdet_fech!O19/RES_summary!O$19</f>
        <v>12.412147755595132</v>
      </c>
      <c r="P19" s="178">
        <f>RES_hhdet_fech!P19/RES_summary!P$19</f>
        <v>12.335535555371031</v>
      </c>
      <c r="Q19" s="178">
        <f>RES_hhdet_fech!Q19/RES_summary!Q$19</f>
        <v>12.753996917047781</v>
      </c>
    </row>
    <row r="20" spans="1:17" ht="12" customHeight="1" x14ac:dyDescent="0.25">
      <c r="A20" s="23" t="s">
        <v>58</v>
      </c>
      <c r="B20" s="177">
        <f>RES_hhdet_fech!B20/RES_summary!B$19</f>
        <v>0</v>
      </c>
      <c r="C20" s="177">
        <f>RES_hhdet_fech!C20/RES_summary!C$19</f>
        <v>0</v>
      </c>
      <c r="D20" s="177">
        <f>RES_hhdet_fech!D20/RES_summary!D$19</f>
        <v>0</v>
      </c>
      <c r="E20" s="177">
        <f>RES_hhdet_fech!E20/RES_summary!E$19</f>
        <v>0</v>
      </c>
      <c r="F20" s="177">
        <f>RES_hhdet_fech!F20/RES_summary!F$19</f>
        <v>0</v>
      </c>
      <c r="G20" s="177">
        <f>RES_hhdet_fech!G20/RES_summary!G$19</f>
        <v>0</v>
      </c>
      <c r="H20" s="177">
        <f>RES_hhdet_fech!H20/RES_summary!H$19</f>
        <v>0</v>
      </c>
      <c r="I20" s="177">
        <f>RES_hhdet_fech!I20/RES_summary!I$19</f>
        <v>0</v>
      </c>
      <c r="J20" s="177">
        <f>RES_hhdet_fech!J20/RES_summary!J$19</f>
        <v>0</v>
      </c>
      <c r="K20" s="177">
        <f>RES_hhdet_fech!K20/RES_summary!K$19</f>
        <v>0</v>
      </c>
      <c r="L20" s="177">
        <f>RES_hhdet_fech!L20/RES_summary!L$19</f>
        <v>0</v>
      </c>
      <c r="M20" s="177">
        <f>RES_hhdet_fech!M20/RES_summary!M$19</f>
        <v>0</v>
      </c>
      <c r="N20" s="177">
        <f>RES_hhdet_fech!N20/RES_summary!N$19</f>
        <v>0</v>
      </c>
      <c r="O20" s="177">
        <f>RES_hhdet_fech!O20/RES_summary!O$19</f>
        <v>0</v>
      </c>
      <c r="P20" s="177">
        <f>RES_hhdet_fech!P20/RES_summary!P$19</f>
        <v>0</v>
      </c>
      <c r="Q20" s="177">
        <f>RES_hhdet_fech!Q20/RES_summary!Q$19</f>
        <v>0</v>
      </c>
    </row>
    <row r="21" spans="1:17" ht="12" customHeight="1" x14ac:dyDescent="0.25">
      <c r="A21" s="23" t="s">
        <v>57</v>
      </c>
      <c r="B21" s="177">
        <f>RES_hhdet_fech!B21/RES_summary!B$19</f>
        <v>18.459586022911637</v>
      </c>
      <c r="C21" s="177">
        <f>RES_hhdet_fech!C21/RES_summary!C$19</f>
        <v>18.163907302229067</v>
      </c>
      <c r="D21" s="177">
        <f>RES_hhdet_fech!D21/RES_summary!D$19</f>
        <v>18.564134801708555</v>
      </c>
      <c r="E21" s="177">
        <f>RES_hhdet_fech!E21/RES_summary!E$19</f>
        <v>18.614279305002349</v>
      </c>
      <c r="F21" s="177">
        <f>RES_hhdet_fech!F21/RES_summary!F$19</f>
        <v>18.224930543369744</v>
      </c>
      <c r="G21" s="177">
        <f>RES_hhdet_fech!G21/RES_summary!G$19</f>
        <v>17.909904748748563</v>
      </c>
      <c r="H21" s="177">
        <f>RES_hhdet_fech!H21/RES_summary!H$19</f>
        <v>17.07166854753758</v>
      </c>
      <c r="I21" s="177">
        <f>RES_hhdet_fech!I21/RES_summary!I$19</f>
        <v>17.763077796175732</v>
      </c>
      <c r="J21" s="177">
        <f>RES_hhdet_fech!J21/RES_summary!J$19</f>
        <v>17.39454445098384</v>
      </c>
      <c r="K21" s="177">
        <f>RES_hhdet_fech!K21/RES_summary!K$19</f>
        <v>18.153448311301094</v>
      </c>
      <c r="L21" s="177">
        <f>RES_hhdet_fech!L21/RES_summary!L$19</f>
        <v>17.395745846782539</v>
      </c>
      <c r="M21" s="177">
        <f>RES_hhdet_fech!M21/RES_summary!M$19</f>
        <v>17.36488365619357</v>
      </c>
      <c r="N21" s="177">
        <f>RES_hhdet_fech!N21/RES_summary!N$19</f>
        <v>17.601774941450529</v>
      </c>
      <c r="O21" s="177">
        <f>RES_hhdet_fech!O21/RES_summary!O$19</f>
        <v>17.113531768132692</v>
      </c>
      <c r="P21" s="177">
        <f>RES_hhdet_fech!P21/RES_summary!P$19</f>
        <v>17.497590641442333</v>
      </c>
      <c r="Q21" s="177">
        <f>RES_hhdet_fech!Q21/RES_summary!Q$19</f>
        <v>17.447607586854996</v>
      </c>
    </row>
    <row r="22" spans="1:17" ht="12" customHeight="1" x14ac:dyDescent="0.25">
      <c r="A22" s="29" t="s">
        <v>140</v>
      </c>
      <c r="B22" s="176">
        <f>RES_hhdet_fech!B22/RES_summary!B$19</f>
        <v>10.588065066539688</v>
      </c>
      <c r="C22" s="176">
        <f>RES_hhdet_fech!C22/RES_summary!C$19</f>
        <v>10.755237188006026</v>
      </c>
      <c r="D22" s="176">
        <f>RES_hhdet_fech!D22/RES_summary!D$19</f>
        <v>10.390277039185959</v>
      </c>
      <c r="E22" s="176">
        <f>RES_hhdet_fech!E22/RES_summary!E$19</f>
        <v>10.685030478894882</v>
      </c>
      <c r="F22" s="176">
        <f>RES_hhdet_fech!F22/RES_summary!F$19</f>
        <v>10.938461802655469</v>
      </c>
      <c r="G22" s="176">
        <f>RES_hhdet_fech!G22/RES_summary!G$19</f>
        <v>10.692852552931718</v>
      </c>
      <c r="H22" s="176">
        <f>RES_hhdet_fech!H22/RES_summary!H$19</f>
        <v>10.910908622340367</v>
      </c>
      <c r="I22" s="176">
        <f>RES_hhdet_fech!I22/RES_summary!I$19</f>
        <v>11.051874959531146</v>
      </c>
      <c r="J22" s="176">
        <f>RES_hhdet_fech!J22/RES_summary!J$19</f>
        <v>10.890343368995508</v>
      </c>
      <c r="K22" s="176">
        <f>RES_hhdet_fech!K22/RES_summary!K$19</f>
        <v>10.448628956757199</v>
      </c>
      <c r="L22" s="176">
        <f>RES_hhdet_fech!L22/RES_summary!L$19</f>
        <v>10.644973467778845</v>
      </c>
      <c r="M22" s="176">
        <f>RES_hhdet_fech!M22/RES_summary!M$19</f>
        <v>10.565310493912401</v>
      </c>
      <c r="N22" s="176">
        <f>RES_hhdet_fech!N22/RES_summary!N$19</f>
        <v>10.654103222746668</v>
      </c>
      <c r="O22" s="176">
        <f>RES_hhdet_fech!O22/RES_summary!O$19</f>
        <v>11.001583287678834</v>
      </c>
      <c r="P22" s="176">
        <f>RES_hhdet_fech!P22/RES_summary!P$19</f>
        <v>11.369116451700208</v>
      </c>
      <c r="Q22" s="176">
        <f>RES_hhdet_fech!Q22/RES_summary!Q$19</f>
        <v>11.936400980937647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RES_hhdet_fech!B24/RES_summary!B$19</f>
        <v>250.89082223715207</v>
      </c>
      <c r="C24" s="184">
        <f>RES_hhdet_fech!C24/RES_summary!C$19</f>
        <v>257.40727020259675</v>
      </c>
      <c r="D24" s="184">
        <f>RES_hhdet_fech!D24/RES_summary!D$19</f>
        <v>255.01901944866765</v>
      </c>
      <c r="E24" s="184">
        <f>RES_hhdet_fech!E24/RES_summary!E$19</f>
        <v>256.2648699269684</v>
      </c>
      <c r="F24" s="184">
        <f>RES_hhdet_fech!F24/RES_summary!F$19</f>
        <v>260.27380618575688</v>
      </c>
      <c r="G24" s="184">
        <f>RES_hhdet_fech!G24/RES_summary!G$19</f>
        <v>257.86097533470132</v>
      </c>
      <c r="H24" s="184">
        <f>RES_hhdet_fech!H24/RES_summary!H$19</f>
        <v>264.03235294552337</v>
      </c>
      <c r="I24" s="184">
        <f>RES_hhdet_fech!I24/RES_summary!I$19</f>
        <v>239.44229041003061</v>
      </c>
      <c r="J24" s="184">
        <f>RES_hhdet_fech!J24/RES_summary!J$19</f>
        <v>248.83563655857796</v>
      </c>
      <c r="K24" s="184">
        <f>RES_hhdet_fech!K24/RES_summary!K$19</f>
        <v>229.81692344856751</v>
      </c>
      <c r="L24" s="184">
        <f>RES_hhdet_fech!L24/RES_summary!L$19</f>
        <v>237.80949561882613</v>
      </c>
      <c r="M24" s="184">
        <f>RES_hhdet_fech!M24/RES_summary!M$19</f>
        <v>193.60188374049304</v>
      </c>
      <c r="N24" s="184">
        <f>RES_hhdet_fech!N24/RES_summary!N$19</f>
        <v>189.45013029624286</v>
      </c>
      <c r="O24" s="184">
        <f>RES_hhdet_fech!O24/RES_summary!O$19</f>
        <v>194.50397709200951</v>
      </c>
      <c r="P24" s="184">
        <f>RES_hhdet_fech!P24/RES_summary!P$19</f>
        <v>180.55810593901975</v>
      </c>
      <c r="Q24" s="184">
        <f>RES_hhdet_fech!Q24/RES_summary!Q$19</f>
        <v>189.83614251434668</v>
      </c>
    </row>
    <row r="25" spans="1:17" ht="12.95" customHeight="1" x14ac:dyDescent="0.25">
      <c r="A25" s="158" t="s">
        <v>65</v>
      </c>
      <c r="B25" s="178">
        <f>RES_hhdet_fech!B25/RES_summary!B$19</f>
        <v>191.96834889188165</v>
      </c>
      <c r="C25" s="178">
        <f>RES_hhdet_fech!C25/RES_summary!C$19</f>
        <v>197.56452177991648</v>
      </c>
      <c r="D25" s="178">
        <f>RES_hhdet_fech!D25/RES_summary!D$19</f>
        <v>198.0631838798715</v>
      </c>
      <c r="E25" s="178">
        <f>RES_hhdet_fech!E25/RES_summary!E$19</f>
        <v>198.8084019552503</v>
      </c>
      <c r="F25" s="178">
        <f>RES_hhdet_fech!F25/RES_summary!F$19</f>
        <v>201.51412091090279</v>
      </c>
      <c r="G25" s="178">
        <f>RES_hhdet_fech!G25/RES_summary!G$19</f>
        <v>199.82227891211761</v>
      </c>
      <c r="H25" s="178">
        <f>RES_hhdet_fech!H25/RES_summary!H$19</f>
        <v>203.39398399591295</v>
      </c>
      <c r="I25" s="178">
        <f>RES_hhdet_fech!I25/RES_summary!I$19</f>
        <v>181.10200761793152</v>
      </c>
      <c r="J25" s="178">
        <f>RES_hhdet_fech!J25/RES_summary!J$19</f>
        <v>190.47950336077605</v>
      </c>
      <c r="K25" s="178">
        <f>RES_hhdet_fech!K25/RES_summary!K$19</f>
        <v>176.36020656965553</v>
      </c>
      <c r="L25" s="178">
        <f>RES_hhdet_fech!L25/RES_summary!L$19</f>
        <v>182.56745091563587</v>
      </c>
      <c r="M25" s="178">
        <f>RES_hhdet_fech!M25/RES_summary!M$19</f>
        <v>138.87067947440119</v>
      </c>
      <c r="N25" s="178">
        <f>RES_hhdet_fech!N25/RES_summary!N$19</f>
        <v>135.7265652355704</v>
      </c>
      <c r="O25" s="178">
        <f>RES_hhdet_fech!O25/RES_summary!O$19</f>
        <v>137.99273998372223</v>
      </c>
      <c r="P25" s="178">
        <f>RES_hhdet_fech!P25/RES_summary!P$19</f>
        <v>124.37951331782216</v>
      </c>
      <c r="Q25" s="178">
        <f>RES_hhdet_fech!Q25/RES_summary!Q$19</f>
        <v>132.68707612407286</v>
      </c>
    </row>
    <row r="26" spans="1:17" ht="12" customHeight="1" x14ac:dyDescent="0.25">
      <c r="A26" s="23" t="s">
        <v>84</v>
      </c>
      <c r="B26" s="177">
        <f>RES_hhdet_fech!B26/RES_summary!B$19</f>
        <v>188.67460549014933</v>
      </c>
      <c r="C26" s="177">
        <f>RES_hhdet_fech!C26/RES_summary!C$19</f>
        <v>193.67395362952118</v>
      </c>
      <c r="D26" s="177">
        <f>RES_hhdet_fech!D26/RES_summary!D$19</f>
        <v>195.77901487489848</v>
      </c>
      <c r="E26" s="177">
        <f>RES_hhdet_fech!E26/RES_summary!E$19</f>
        <v>196.04734780486382</v>
      </c>
      <c r="F26" s="177">
        <f>RES_hhdet_fech!F26/RES_summary!F$19</f>
        <v>197.9281916689516</v>
      </c>
      <c r="G26" s="177">
        <f>RES_hhdet_fech!G26/RES_summary!G$19</f>
        <v>196.63347683229858</v>
      </c>
      <c r="H26" s="177">
        <f>RES_hhdet_fech!H26/RES_summary!H$19</f>
        <v>198.72473763283298</v>
      </c>
      <c r="I26" s="177">
        <f>RES_hhdet_fech!I26/RES_summary!I$19</f>
        <v>177.56526020670009</v>
      </c>
      <c r="J26" s="177">
        <f>RES_hhdet_fech!J26/RES_summary!J$19</f>
        <v>186.67228621077498</v>
      </c>
      <c r="K26" s="177">
        <f>RES_hhdet_fech!K26/RES_summary!K$19</f>
        <v>175.13401809977495</v>
      </c>
      <c r="L26" s="177">
        <f>RES_hhdet_fech!L26/RES_summary!L$19</f>
        <v>180.08414773707236</v>
      </c>
      <c r="M26" s="177">
        <f>RES_hhdet_fech!M26/RES_summary!M$19</f>
        <v>136.7478872182194</v>
      </c>
      <c r="N26" s="177">
        <f>RES_hhdet_fech!N26/RES_summary!N$19</f>
        <v>133.8855165116106</v>
      </c>
      <c r="O26" s="177">
        <f>RES_hhdet_fech!O26/RES_summary!O$19</f>
        <v>135.38900565639537</v>
      </c>
      <c r="P26" s="177">
        <f>RES_hhdet_fech!P26/RES_summary!P$19</f>
        <v>121.83908499976158</v>
      </c>
      <c r="Q26" s="177">
        <f>RES_hhdet_fech!Q26/RES_summary!Q$19</f>
        <v>129.59292126026403</v>
      </c>
    </row>
    <row r="27" spans="1:17" ht="12" customHeight="1" x14ac:dyDescent="0.25">
      <c r="A27" s="23" t="s">
        <v>60</v>
      </c>
      <c r="B27" s="177">
        <f>RES_hhdet_fech!B27/RES_summary!B$19</f>
        <v>3.2937434017323102</v>
      </c>
      <c r="C27" s="177">
        <f>RES_hhdet_fech!C27/RES_summary!C$19</f>
        <v>3.8905681503952967</v>
      </c>
      <c r="D27" s="177">
        <f>RES_hhdet_fech!D27/RES_summary!D$19</f>
        <v>2.2841690049730357</v>
      </c>
      <c r="E27" s="177">
        <f>RES_hhdet_fech!E27/RES_summary!E$19</f>
        <v>2.7610541503865043</v>
      </c>
      <c r="F27" s="177">
        <f>RES_hhdet_fech!F27/RES_summary!F$19</f>
        <v>3.5859292419511748</v>
      </c>
      <c r="G27" s="177">
        <f>RES_hhdet_fech!G27/RES_summary!G$19</f>
        <v>3.1888020798190264</v>
      </c>
      <c r="H27" s="177">
        <f>RES_hhdet_fech!H27/RES_summary!H$19</f>
        <v>4.6692463630799903</v>
      </c>
      <c r="I27" s="177">
        <f>RES_hhdet_fech!I27/RES_summary!I$19</f>
        <v>3.536747411231421</v>
      </c>
      <c r="J27" s="177">
        <f>RES_hhdet_fech!J27/RES_summary!J$19</f>
        <v>3.8072171500010512</v>
      </c>
      <c r="K27" s="177">
        <f>RES_hhdet_fech!K27/RES_summary!K$19</f>
        <v>1.2261884698805761</v>
      </c>
      <c r="L27" s="177">
        <f>RES_hhdet_fech!L27/RES_summary!L$19</f>
        <v>2.483303178563526</v>
      </c>
      <c r="M27" s="177">
        <f>RES_hhdet_fech!M27/RES_summary!M$19</f>
        <v>2.1227922561818029</v>
      </c>
      <c r="N27" s="177">
        <f>RES_hhdet_fech!N27/RES_summary!N$19</f>
        <v>1.8410487239598028</v>
      </c>
      <c r="O27" s="177">
        <f>RES_hhdet_fech!O27/RES_summary!O$19</f>
        <v>2.603734327326876</v>
      </c>
      <c r="P27" s="177">
        <f>RES_hhdet_fech!P27/RES_summary!P$19</f>
        <v>2.5404283180605725</v>
      </c>
      <c r="Q27" s="177">
        <f>RES_hhdet_fech!Q27/RES_summary!Q$19</f>
        <v>3.0941548638088414</v>
      </c>
    </row>
    <row r="28" spans="1:17" ht="12.95" customHeight="1" x14ac:dyDescent="0.25">
      <c r="A28" s="158" t="s">
        <v>112</v>
      </c>
      <c r="B28" s="178">
        <f>RES_hhdet_fech!B28/RES_summary!B$19</f>
        <v>3.5213891005434594E-2</v>
      </c>
      <c r="C28" s="178">
        <f>RES_hhdet_fech!C28/RES_summary!C$19</f>
        <v>3.7894887690639902E-2</v>
      </c>
      <c r="D28" s="178">
        <f>RES_hhdet_fech!D28/RES_summary!D$19</f>
        <v>3.9528499647913246E-2</v>
      </c>
      <c r="E28" s="178">
        <f>RES_hhdet_fech!E28/RES_summary!E$19</f>
        <v>3.9954566396881698E-2</v>
      </c>
      <c r="F28" s="178">
        <f>RES_hhdet_fech!F28/RES_summary!F$19</f>
        <v>4.1960381309999406E-2</v>
      </c>
      <c r="G28" s="178">
        <f>RES_hhdet_fech!G28/RES_summary!G$19</f>
        <v>4.9459380059561964E-2</v>
      </c>
      <c r="H28" s="178">
        <f>RES_hhdet_fech!H28/RES_summary!H$19</f>
        <v>5.6094390778276139E-2</v>
      </c>
      <c r="I28" s="178">
        <f>RES_hhdet_fech!I28/RES_summary!I$19</f>
        <v>6.7168648294903002E-2</v>
      </c>
      <c r="J28" s="178">
        <f>RES_hhdet_fech!J28/RES_summary!J$19</f>
        <v>7.3111643272561144E-2</v>
      </c>
      <c r="K28" s="178">
        <f>RES_hhdet_fech!K28/RES_summary!K$19</f>
        <v>8.6388389954992276E-2</v>
      </c>
      <c r="L28" s="178">
        <f>RES_hhdet_fech!L28/RES_summary!L$19</f>
        <v>9.3259716395509229E-2</v>
      </c>
      <c r="M28" s="178">
        <f>RES_hhdet_fech!M28/RES_summary!M$19</f>
        <v>0.10167090857239389</v>
      </c>
      <c r="N28" s="178">
        <f>RES_hhdet_fech!N28/RES_summary!N$19</f>
        <v>0.11262120222086763</v>
      </c>
      <c r="O28" s="178">
        <f>RES_hhdet_fech!O28/RES_summary!O$19</f>
        <v>0.11282188134458547</v>
      </c>
      <c r="P28" s="178">
        <f>RES_hhdet_fech!P28/RES_summary!P$19</f>
        <v>0.11830554510955153</v>
      </c>
      <c r="Q28" s="178">
        <f>RES_hhdet_fech!Q28/RES_summary!Q$19</f>
        <v>0.10787598166610114</v>
      </c>
    </row>
    <row r="29" spans="1:17" ht="12" customHeight="1" x14ac:dyDescent="0.25">
      <c r="A29" s="23" t="s">
        <v>60</v>
      </c>
      <c r="B29" s="177">
        <f>RES_hhdet_fech!B29/RES_summary!B$19</f>
        <v>3.5213891005434594E-2</v>
      </c>
      <c r="C29" s="177">
        <f>RES_hhdet_fech!C29/RES_summary!C$19</f>
        <v>3.7894887690639902E-2</v>
      </c>
      <c r="D29" s="177">
        <f>RES_hhdet_fech!D29/RES_summary!D$19</f>
        <v>3.9528499647913246E-2</v>
      </c>
      <c r="E29" s="177">
        <f>RES_hhdet_fech!E29/RES_summary!E$19</f>
        <v>3.9954566396881698E-2</v>
      </c>
      <c r="F29" s="177">
        <f>RES_hhdet_fech!F29/RES_summary!F$19</f>
        <v>4.1960381309999406E-2</v>
      </c>
      <c r="G29" s="177">
        <f>RES_hhdet_fech!G29/RES_summary!G$19</f>
        <v>4.9459380059561964E-2</v>
      </c>
      <c r="H29" s="177">
        <f>RES_hhdet_fech!H29/RES_summary!H$19</f>
        <v>5.6094390778276139E-2</v>
      </c>
      <c r="I29" s="177">
        <f>RES_hhdet_fech!I29/RES_summary!I$19</f>
        <v>6.7168648294903002E-2</v>
      </c>
      <c r="J29" s="177">
        <f>RES_hhdet_fech!J29/RES_summary!J$19</f>
        <v>7.3111643272561144E-2</v>
      </c>
      <c r="K29" s="177">
        <f>RES_hhdet_fech!K29/RES_summary!K$19</f>
        <v>8.6388389954992276E-2</v>
      </c>
      <c r="L29" s="177">
        <f>RES_hhdet_fech!L29/RES_summary!L$19</f>
        <v>9.3259716395509229E-2</v>
      </c>
      <c r="M29" s="177">
        <f>RES_hhdet_fech!M29/RES_summary!M$19</f>
        <v>0.10167090857239389</v>
      </c>
      <c r="N29" s="177">
        <f>RES_hhdet_fech!N29/RES_summary!N$19</f>
        <v>0.11262120222086763</v>
      </c>
      <c r="O29" s="177">
        <f>RES_hhdet_fech!O29/RES_summary!O$19</f>
        <v>0.11282188134458547</v>
      </c>
      <c r="P29" s="177">
        <f>RES_hhdet_fech!P29/RES_summary!P$19</f>
        <v>0.11830554510955153</v>
      </c>
      <c r="Q29" s="177">
        <f>RES_hhdet_fech!Q29/RES_summary!Q$19</f>
        <v>0.10787598166610114</v>
      </c>
    </row>
    <row r="30" spans="1:17" ht="12" customHeight="1" x14ac:dyDescent="0.25">
      <c r="A30" s="158" t="s">
        <v>63</v>
      </c>
      <c r="B30" s="178">
        <f>RES_hhdet_fech!B30/RES_summary!B$19</f>
        <v>47.270083783351865</v>
      </c>
      <c r="C30" s="178">
        <f>RES_hhdet_fech!C30/RES_summary!C$19</f>
        <v>47.849782347857669</v>
      </c>
      <c r="D30" s="178">
        <f>RES_hhdet_fech!D30/RES_summary!D$19</f>
        <v>45.447716711549688</v>
      </c>
      <c r="E30" s="178">
        <f>RES_hhdet_fech!E30/RES_summary!E$19</f>
        <v>45.808438659629211</v>
      </c>
      <c r="F30" s="178">
        <f>RES_hhdet_fech!F30/RES_summary!F$19</f>
        <v>46.739417547213613</v>
      </c>
      <c r="G30" s="178">
        <f>RES_hhdet_fech!G30/RES_summary!G$19</f>
        <v>46.118065837150617</v>
      </c>
      <c r="H30" s="178">
        <f>RES_hhdet_fech!H30/RES_summary!H$19</f>
        <v>48.266340948464105</v>
      </c>
      <c r="I30" s="178">
        <f>RES_hhdet_fech!I30/RES_summary!I$19</f>
        <v>46.283898535294512</v>
      </c>
      <c r="J30" s="178">
        <f>RES_hhdet_fech!J30/RES_summary!J$19</f>
        <v>46.355305523560467</v>
      </c>
      <c r="K30" s="178">
        <f>RES_hhdet_fech!K30/RES_summary!K$19</f>
        <v>42.451801883461478</v>
      </c>
      <c r="L30" s="178">
        <f>RES_hhdet_fech!L30/RES_summary!L$19</f>
        <v>43.706983361590005</v>
      </c>
      <c r="M30" s="178">
        <f>RES_hhdet_fech!M30/RES_summary!M$19</f>
        <v>43.458058140136131</v>
      </c>
      <c r="N30" s="178">
        <f>RES_hhdet_fech!N30/RES_summary!N$19</f>
        <v>42.663793591094105</v>
      </c>
      <c r="O30" s="178">
        <f>RES_hhdet_fech!O30/RES_summary!O$19</f>
        <v>43.961404211416713</v>
      </c>
      <c r="P30" s="178">
        <f>RES_hhdet_fech!P30/RES_summary!P$19</f>
        <v>43.724671011003124</v>
      </c>
      <c r="Q30" s="178">
        <f>RES_hhdet_fech!Q30/RES_summary!Q$19</f>
        <v>44.30770081502741</v>
      </c>
    </row>
    <row r="31" spans="1:17" ht="12" customHeight="1" x14ac:dyDescent="0.25">
      <c r="A31" s="167" t="s">
        <v>169</v>
      </c>
      <c r="B31" s="183">
        <f>RES_hhdet_fech!B31/RES_summary!B$19</f>
        <v>51.731329689554329</v>
      </c>
      <c r="C31" s="183">
        <f>RES_hhdet_fech!C31/RES_summary!C$19</f>
        <v>51.270181187550435</v>
      </c>
      <c r="D31" s="183">
        <f>RES_hhdet_fech!D31/RES_summary!D$19</f>
        <v>50.754872901006351</v>
      </c>
      <c r="E31" s="183">
        <f>RES_hhdet_fech!E31/RES_summary!E$19</f>
        <v>50.348151189611414</v>
      </c>
      <c r="F31" s="183">
        <f>RES_hhdet_fech!F31/RES_summary!F$19</f>
        <v>50.093850974047186</v>
      </c>
      <c r="G31" s="183">
        <f>RES_hhdet_fech!G31/RES_summary!G$19</f>
        <v>49.819019359653588</v>
      </c>
      <c r="H31" s="183">
        <f>RES_hhdet_fech!H31/RES_summary!H$19</f>
        <v>49.921979162934825</v>
      </c>
      <c r="I31" s="183">
        <f>RES_hhdet_fech!I31/RES_summary!I$19</f>
        <v>49.204419525979965</v>
      </c>
      <c r="J31" s="183">
        <f>RES_hhdet_fech!J31/RES_summary!J$19</f>
        <v>48.821386752499869</v>
      </c>
      <c r="K31" s="183">
        <f>RES_hhdet_fech!K31/RES_summary!K$19</f>
        <v>48.223788003838209</v>
      </c>
      <c r="L31" s="183">
        <f>RES_hhdet_fech!L31/RES_summary!L$19</f>
        <v>47.846288756180044</v>
      </c>
      <c r="M31" s="183">
        <f>RES_hhdet_fech!M31/RES_summary!M$19</f>
        <v>47.590716010491136</v>
      </c>
      <c r="N31" s="183">
        <f>RES_hhdet_fech!N31/RES_summary!N$19</f>
        <v>47.233768983377679</v>
      </c>
      <c r="O31" s="183">
        <f>RES_hhdet_fech!O31/RES_summary!O$19</f>
        <v>47.014315512949295</v>
      </c>
      <c r="P31" s="183">
        <f>RES_hhdet_fech!P31/RES_summary!P$19</f>
        <v>46.62392546497918</v>
      </c>
      <c r="Q31" s="183">
        <f>RES_hhdet_fech!Q31/RES_summary!Q$19</f>
        <v>45.86274176483073</v>
      </c>
    </row>
    <row r="32" spans="1:17" ht="12" customHeight="1" x14ac:dyDescent="0.25">
      <c r="A32" s="167" t="s">
        <v>168</v>
      </c>
      <c r="B32" s="183">
        <f>RES_hhdet_fech!B32/RES_summary!B$19</f>
        <v>43.041877683084977</v>
      </c>
      <c r="C32" s="183">
        <f>RES_hhdet_fech!C32/RES_summary!C$19</f>
        <v>44.21516556138765</v>
      </c>
      <c r="D32" s="183">
        <f>RES_hhdet_fech!D32/RES_summary!D$19</f>
        <v>42.430734489322695</v>
      </c>
      <c r="E32" s="183">
        <f>RES_hhdet_fech!E32/RES_summary!E$19</f>
        <v>42.276514942838745</v>
      </c>
      <c r="F32" s="183">
        <f>RES_hhdet_fech!F32/RES_summary!F$19</f>
        <v>42.064543632239598</v>
      </c>
      <c r="G32" s="183">
        <f>RES_hhdet_fech!G32/RES_summary!G$19</f>
        <v>41.941621026646715</v>
      </c>
      <c r="H32" s="183">
        <f>RES_hhdet_fech!H32/RES_summary!H$19</f>
        <v>42.123256607680759</v>
      </c>
      <c r="I32" s="183">
        <f>RES_hhdet_fech!I32/RES_summary!I$19</f>
        <v>41.632133400935807</v>
      </c>
      <c r="J32" s="183">
        <f>RES_hhdet_fech!J32/RES_summary!J$19</f>
        <v>41.43197551652846</v>
      </c>
      <c r="K32" s="183">
        <f>RES_hhdet_fech!K32/RES_summary!K$19</f>
        <v>41.040932064880195</v>
      </c>
      <c r="L32" s="183">
        <f>RES_hhdet_fech!L32/RES_summary!L$19</f>
        <v>40.808523714197563</v>
      </c>
      <c r="M32" s="183">
        <f>RES_hhdet_fech!M32/RES_summary!M$19</f>
        <v>40.60041784651726</v>
      </c>
      <c r="N32" s="183">
        <f>RES_hhdet_fech!N32/RES_summary!N$19</f>
        <v>40.32072660715987</v>
      </c>
      <c r="O32" s="183">
        <f>RES_hhdet_fech!O32/RES_summary!O$19</f>
        <v>40.160468511930354</v>
      </c>
      <c r="P32" s="183">
        <f>RES_hhdet_fech!P32/RES_summary!P$19</f>
        <v>39.848819935384299</v>
      </c>
      <c r="Q32" s="183">
        <f>RES_hhdet_fech!Q32/RES_summary!Q$19</f>
        <v>39.223452926269935</v>
      </c>
    </row>
    <row r="33" spans="1:17" ht="12" customHeight="1" x14ac:dyDescent="0.25">
      <c r="A33" s="166" t="s">
        <v>57</v>
      </c>
      <c r="B33" s="182">
        <f>RES_hhdet_fech!B33/RES_summary!B$19</f>
        <v>33.625364298216326</v>
      </c>
      <c r="C33" s="182">
        <f>RES_hhdet_fech!C33/RES_summary!C$19</f>
        <v>36.401828643143105</v>
      </c>
      <c r="D33" s="182">
        <f>RES_hhdet_fech!D33/RES_summary!D$19</f>
        <v>32.990667385646709</v>
      </c>
      <c r="E33" s="182">
        <f>RES_hhdet_fech!E33/RES_summary!E$19</f>
        <v>32.927690878015014</v>
      </c>
      <c r="F33" s="182">
        <f>RES_hhdet_fech!F33/RES_summary!F$19</f>
        <v>32.561003133136403</v>
      </c>
      <c r="G33" s="182">
        <f>RES_hhdet_fech!G33/RES_summary!G$19</f>
        <v>32.382362583775006</v>
      </c>
      <c r="H33" s="182">
        <f>RES_hhdet_fech!H33/RES_summary!H$19</f>
        <v>32.449286455907803</v>
      </c>
      <c r="I33" s="182">
        <f>RES_hhdet_fech!I33/RES_summary!I$19</f>
        <v>31.982872691887888</v>
      </c>
      <c r="J33" s="182">
        <f>RES_hhdet_fech!J33/RES_summary!J$19</f>
        <v>31.733901389124885</v>
      </c>
      <c r="K33" s="182">
        <f>RES_hhdet_fech!K33/RES_summary!K$19</f>
        <v>31.345462202495039</v>
      </c>
      <c r="L33" s="182">
        <f>RES_hhdet_fech!L33/RES_summary!L$19</f>
        <v>31.10008769151705</v>
      </c>
      <c r="M33" s="182">
        <f>RES_hhdet_fech!M33/RES_summary!M$19</f>
        <v>30.933965406819258</v>
      </c>
      <c r="N33" s="182">
        <f>RES_hhdet_fech!N33/RES_summary!N$19</f>
        <v>30.701949839195468</v>
      </c>
      <c r="O33" s="182">
        <f>RES_hhdet_fech!O33/RES_summary!O$19</f>
        <v>30.559305083417037</v>
      </c>
      <c r="P33" s="182">
        <f>RES_hhdet_fech!P33/RES_summary!P$19</f>
        <v>30.305551552236444</v>
      </c>
      <c r="Q33" s="182">
        <f>RES_hhdet_fech!Q33/RES_summary!Q$19</f>
        <v>29.810782147139943</v>
      </c>
    </row>
    <row r="34" spans="1:17" ht="12" customHeight="1" x14ac:dyDescent="0.25">
      <c r="A34" s="147" t="s">
        <v>59</v>
      </c>
      <c r="B34" s="181">
        <f>RES_hhdet_fech!B34/RES_summary!B$19</f>
        <v>9.4165133848686544</v>
      </c>
      <c r="C34" s="181">
        <f>RES_hhdet_fech!C34/RES_summary!C$19</f>
        <v>7.8133369182445414</v>
      </c>
      <c r="D34" s="181">
        <f>RES_hhdet_fech!D34/RES_summary!D$19</f>
        <v>9.4400671036759825</v>
      </c>
      <c r="E34" s="181">
        <f>RES_hhdet_fech!E34/RES_summary!E$19</f>
        <v>9.3488240648237237</v>
      </c>
      <c r="F34" s="181">
        <f>RES_hhdet_fech!F34/RES_summary!F$19</f>
        <v>9.5035404991032042</v>
      </c>
      <c r="G34" s="181">
        <f>RES_hhdet_fech!G34/RES_summary!G$19</f>
        <v>9.559258442871716</v>
      </c>
      <c r="H34" s="181">
        <f>RES_hhdet_fech!H34/RES_summary!H$19</f>
        <v>9.6739701517729593</v>
      </c>
      <c r="I34" s="181">
        <f>RES_hhdet_fech!I34/RES_summary!I$19</f>
        <v>9.6492607090479243</v>
      </c>
      <c r="J34" s="181">
        <f>RES_hhdet_fech!J34/RES_summary!J$19</f>
        <v>9.6980741274035687</v>
      </c>
      <c r="K34" s="181">
        <f>RES_hhdet_fech!K34/RES_summary!K$19</f>
        <v>9.6954698623851492</v>
      </c>
      <c r="L34" s="181">
        <f>RES_hhdet_fech!L34/RES_summary!L$19</f>
        <v>9.7084360226805124</v>
      </c>
      <c r="M34" s="181">
        <f>RES_hhdet_fech!M34/RES_summary!M$19</f>
        <v>9.6664524396980021</v>
      </c>
      <c r="N34" s="181">
        <f>RES_hhdet_fech!N34/RES_summary!N$19</f>
        <v>9.6187767679644089</v>
      </c>
      <c r="O34" s="181">
        <f>RES_hhdet_fech!O34/RES_summary!O$19</f>
        <v>9.6011634285133223</v>
      </c>
      <c r="P34" s="181">
        <f>RES_hhdet_fech!P34/RES_summary!P$19</f>
        <v>9.5432683831478542</v>
      </c>
      <c r="Q34" s="181">
        <f>RES_hhdet_fech!Q34/RES_summary!Q$19</f>
        <v>9.4126707791299982</v>
      </c>
    </row>
    <row r="35" spans="1:17" ht="12" customHeight="1" x14ac:dyDescent="0.25">
      <c r="A35" s="163" t="s">
        <v>142</v>
      </c>
      <c r="B35" s="180">
        <f>RES_hhdet_fech!B35/RES_summary!B$19</f>
        <v>45.51164731691518</v>
      </c>
      <c r="C35" s="180">
        <f>RES_hhdet_fech!C35/RES_summary!C$19</f>
        <v>46.478443850133672</v>
      </c>
      <c r="D35" s="180">
        <f>RES_hhdet_fech!D35/RES_summary!D$19</f>
        <v>43.284881212423507</v>
      </c>
      <c r="E35" s="180">
        <f>RES_hhdet_fech!E35/RES_summary!E$19</f>
        <v>43.928420646589693</v>
      </c>
      <c r="F35" s="180">
        <f>RES_hhdet_fech!F35/RES_summary!F$19</f>
        <v>45.343895973058686</v>
      </c>
      <c r="G35" s="180">
        <f>RES_hhdet_fech!G35/RES_summary!G$19</f>
        <v>44.561718252661763</v>
      </c>
      <c r="H35" s="180">
        <f>RES_hhdet_fech!H35/RES_summary!H$19</f>
        <v>47.605750765881162</v>
      </c>
      <c r="I35" s="180">
        <f>RES_hhdet_fech!I35/RES_summary!I$19</f>
        <v>45.118056380477412</v>
      </c>
      <c r="J35" s="180">
        <f>RES_hhdet_fech!J35/RES_summary!J$19</f>
        <v>45.536957166341224</v>
      </c>
      <c r="K35" s="180">
        <f>RES_hhdet_fech!K35/RES_summary!K$19</f>
        <v>40.179741329424665</v>
      </c>
      <c r="L35" s="180">
        <f>RES_hhdet_fech!L35/RES_summary!L$19</f>
        <v>42.359612863751799</v>
      </c>
      <c r="M35" s="180">
        <f>RES_hhdet_fech!M35/RES_summary!M$19</f>
        <v>42.231077423336224</v>
      </c>
      <c r="N35" s="180">
        <f>RES_hhdet_fech!N35/RES_summary!N$19</f>
        <v>41.265928522727592</v>
      </c>
      <c r="O35" s="180">
        <f>RES_hhdet_fech!O35/RES_summary!O$19</f>
        <v>43.464211524725584</v>
      </c>
      <c r="P35" s="180">
        <f>RES_hhdet_fech!P35/RES_summary!P$19</f>
        <v>43.391978359354638</v>
      </c>
      <c r="Q35" s="180">
        <f>RES_hhdet_fech!Q35/RES_summary!Q$19</f>
        <v>44.788491024508488</v>
      </c>
    </row>
    <row r="36" spans="1:17" ht="12" customHeight="1" x14ac:dyDescent="0.25">
      <c r="A36" s="161" t="s">
        <v>141</v>
      </c>
      <c r="B36" s="179">
        <f>RES_hhdet_fech!B36/RES_summary!B$19</f>
        <v>38.999084140866159</v>
      </c>
      <c r="C36" s="179">
        <f>RES_hhdet_fech!C36/RES_summary!C$19</f>
        <v>40.813032051827548</v>
      </c>
      <c r="D36" s="179">
        <f>RES_hhdet_fech!D36/RES_summary!D$19</f>
        <v>37.575239891744573</v>
      </c>
      <c r="E36" s="179">
        <f>RES_hhdet_fech!E36/RES_summary!E$19</f>
        <v>38.078011167699422</v>
      </c>
      <c r="F36" s="179">
        <f>RES_hhdet_fech!F36/RES_summary!F$19</f>
        <v>38.97707288159625</v>
      </c>
      <c r="G36" s="179">
        <f>RES_hhdet_fech!G36/RES_summary!G$19</f>
        <v>38.524375307102666</v>
      </c>
      <c r="H36" s="179">
        <f>RES_hhdet_fech!H36/RES_summary!H$19</f>
        <v>40.617708149595465</v>
      </c>
      <c r="I36" s="179">
        <f>RES_hhdet_fech!I36/RES_summary!I$19</f>
        <v>38.975997356359258</v>
      </c>
      <c r="J36" s="179">
        <f>RES_hhdet_fech!J36/RES_summary!J$19</f>
        <v>39.297096285525299</v>
      </c>
      <c r="K36" s="179">
        <f>RES_hhdet_fech!K36/RES_summary!K$19</f>
        <v>35.812301726511386</v>
      </c>
      <c r="L36" s="179">
        <f>RES_hhdet_fech!L36/RES_summary!L$19</f>
        <v>37.242184384119255</v>
      </c>
      <c r="M36" s="179">
        <f>RES_hhdet_fech!M36/RES_summary!M$19</f>
        <v>37.116652764866544</v>
      </c>
      <c r="N36" s="179">
        <f>RES_hhdet_fech!N36/RES_summary!N$19</f>
        <v>36.441630307737334</v>
      </c>
      <c r="O36" s="179">
        <f>RES_hhdet_fech!O36/RES_summary!O$19</f>
        <v>37.852900919584911</v>
      </c>
      <c r="P36" s="179">
        <f>RES_hhdet_fech!P36/RES_summary!P$19</f>
        <v>37.748054316728371</v>
      </c>
      <c r="Q36" s="179">
        <f>RES_hhdet_fech!Q36/RES_summary!Q$19</f>
        <v>38.52518994506049</v>
      </c>
    </row>
    <row r="37" spans="1:17" ht="12" customHeight="1" x14ac:dyDescent="0.25">
      <c r="A37" s="148" t="s">
        <v>60</v>
      </c>
      <c r="B37" s="177">
        <f>RES_hhdet_fech!B37/RES_summary!B$19</f>
        <v>29.582570755997509</v>
      </c>
      <c r="C37" s="177">
        <f>RES_hhdet_fech!C37/RES_summary!C$19</f>
        <v>32.99969513358301</v>
      </c>
      <c r="D37" s="177">
        <f>RES_hhdet_fech!D37/RES_summary!D$19</f>
        <v>28.135172788068608</v>
      </c>
      <c r="E37" s="177">
        <f>RES_hhdet_fech!E37/RES_summary!E$19</f>
        <v>28.729187102875702</v>
      </c>
      <c r="F37" s="177">
        <f>RES_hhdet_fech!F37/RES_summary!F$19</f>
        <v>29.473532382493037</v>
      </c>
      <c r="G37" s="177">
        <f>RES_hhdet_fech!G37/RES_summary!G$19</f>
        <v>28.965116864230957</v>
      </c>
      <c r="H37" s="177">
        <f>RES_hhdet_fech!H37/RES_summary!H$19</f>
        <v>30.943737997822513</v>
      </c>
      <c r="I37" s="177">
        <f>RES_hhdet_fech!I37/RES_summary!I$19</f>
        <v>29.32673664731135</v>
      </c>
      <c r="J37" s="177">
        <f>RES_hhdet_fech!J37/RES_summary!J$19</f>
        <v>29.599022158121752</v>
      </c>
      <c r="K37" s="177">
        <f>RES_hhdet_fech!K37/RES_summary!K$19</f>
        <v>26.11683186412624</v>
      </c>
      <c r="L37" s="177">
        <f>RES_hhdet_fech!L37/RES_summary!L$19</f>
        <v>27.533748361438732</v>
      </c>
      <c r="M37" s="177">
        <f>RES_hhdet_fech!M37/RES_summary!M$19</f>
        <v>27.450200325168538</v>
      </c>
      <c r="N37" s="177">
        <f>RES_hhdet_fech!N37/RES_summary!N$19</f>
        <v>26.822853539772929</v>
      </c>
      <c r="O37" s="177">
        <f>RES_hhdet_fech!O37/RES_summary!O$19</f>
        <v>28.251737491071591</v>
      </c>
      <c r="P37" s="177">
        <f>RES_hhdet_fech!P37/RES_summary!P$19</f>
        <v>28.204785933580528</v>
      </c>
      <c r="Q37" s="177">
        <f>RES_hhdet_fech!Q37/RES_summary!Q$19</f>
        <v>29.112519165930486</v>
      </c>
    </row>
    <row r="38" spans="1:17" ht="12" customHeight="1" x14ac:dyDescent="0.25">
      <c r="A38" s="148" t="s">
        <v>59</v>
      </c>
      <c r="B38" s="177">
        <f>RES_hhdet_fech!B38/RES_summary!B$19</f>
        <v>9.4165133848686526</v>
      </c>
      <c r="C38" s="177">
        <f>RES_hhdet_fech!C38/RES_summary!C$19</f>
        <v>7.8133369182445414</v>
      </c>
      <c r="D38" s="177">
        <f>RES_hhdet_fech!D38/RES_summary!D$19</f>
        <v>9.4400671036759718</v>
      </c>
      <c r="E38" s="177">
        <f>RES_hhdet_fech!E38/RES_summary!E$19</f>
        <v>9.3488240648237237</v>
      </c>
      <c r="F38" s="177">
        <f>RES_hhdet_fech!F38/RES_summary!F$19</f>
        <v>9.5035404991032078</v>
      </c>
      <c r="G38" s="177">
        <f>RES_hhdet_fech!G38/RES_summary!G$19</f>
        <v>9.5592584428717089</v>
      </c>
      <c r="H38" s="177">
        <f>RES_hhdet_fech!H38/RES_summary!H$19</f>
        <v>9.6739701517729504</v>
      </c>
      <c r="I38" s="177">
        <f>RES_hhdet_fech!I38/RES_summary!I$19</f>
        <v>9.6492607090479101</v>
      </c>
      <c r="J38" s="177">
        <f>RES_hhdet_fech!J38/RES_summary!J$19</f>
        <v>9.6980741274035545</v>
      </c>
      <c r="K38" s="177">
        <f>RES_hhdet_fech!K38/RES_summary!K$19</f>
        <v>9.6954698623851492</v>
      </c>
      <c r="L38" s="177">
        <f>RES_hhdet_fech!L38/RES_summary!L$19</f>
        <v>9.7084360226805266</v>
      </c>
      <c r="M38" s="177">
        <f>RES_hhdet_fech!M38/RES_summary!M$19</f>
        <v>9.6664524396980038</v>
      </c>
      <c r="N38" s="177">
        <f>RES_hhdet_fech!N38/RES_summary!N$19</f>
        <v>9.6187767679644107</v>
      </c>
      <c r="O38" s="177">
        <f>RES_hhdet_fech!O38/RES_summary!O$19</f>
        <v>9.6011634285133223</v>
      </c>
      <c r="P38" s="177">
        <f>RES_hhdet_fech!P38/RES_summary!P$19</f>
        <v>9.5432683831478524</v>
      </c>
      <c r="Q38" s="177">
        <f>RES_hhdet_fech!Q38/RES_summary!Q$19</f>
        <v>9.4126707791299946</v>
      </c>
    </row>
    <row r="39" spans="1:17" ht="12" customHeight="1" x14ac:dyDescent="0.25">
      <c r="A39" s="158" t="s">
        <v>62</v>
      </c>
      <c r="B39" s="178">
        <f>RES_hhdet_fech!B39/RES_summary!B$19</f>
        <v>11.617175670913133</v>
      </c>
      <c r="C39" s="178">
        <f>RES_hhdet_fech!C39/RES_summary!C$19</f>
        <v>11.955071187131919</v>
      </c>
      <c r="D39" s="178">
        <f>RES_hhdet_fech!D39/RES_summary!D$19</f>
        <v>11.468590357598579</v>
      </c>
      <c r="E39" s="178">
        <f>RES_hhdet_fech!E39/RES_summary!E$19</f>
        <v>11.608074745692026</v>
      </c>
      <c r="F39" s="178">
        <f>RES_hhdet_fech!F39/RES_summary!F$19</f>
        <v>11.978307346330446</v>
      </c>
      <c r="G39" s="178">
        <f>RES_hhdet_fech!G39/RES_summary!G$19</f>
        <v>11.871171205373569</v>
      </c>
      <c r="H39" s="178">
        <f>RES_hhdet_fech!H39/RES_summary!H$19</f>
        <v>12.315933610368027</v>
      </c>
      <c r="I39" s="178">
        <f>RES_hhdet_fech!I39/RES_summary!I$19</f>
        <v>11.989215608509667</v>
      </c>
      <c r="J39" s="178">
        <f>RES_hhdet_fech!J39/RES_summary!J$19</f>
        <v>11.927716030968899</v>
      </c>
      <c r="K39" s="178">
        <f>RES_hhdet_fech!K39/RES_summary!K$19</f>
        <v>10.918526605495497</v>
      </c>
      <c r="L39" s="178">
        <f>RES_hhdet_fech!L39/RES_summary!L$19</f>
        <v>11.441801625204782</v>
      </c>
      <c r="M39" s="178">
        <f>RES_hhdet_fech!M39/RES_summary!M$19</f>
        <v>11.171475217383305</v>
      </c>
      <c r="N39" s="178">
        <f>RES_hhdet_fech!N39/RES_summary!N$19</f>
        <v>10.947150267357468</v>
      </c>
      <c r="O39" s="178">
        <f>RES_hhdet_fech!O39/RES_summary!O$19</f>
        <v>12.437011015525968</v>
      </c>
      <c r="P39" s="178">
        <f>RES_hhdet_fech!P39/RES_summary!P$19</f>
        <v>12.33561606508492</v>
      </c>
      <c r="Q39" s="178">
        <f>RES_hhdet_fech!Q39/RES_summary!Q$19</f>
        <v>12.733489593580298</v>
      </c>
    </row>
    <row r="40" spans="1:17" ht="12" customHeight="1" x14ac:dyDescent="0.25">
      <c r="A40" s="23" t="s">
        <v>57</v>
      </c>
      <c r="B40" s="177">
        <f>RES_hhdet_fech!B40/RES_summary!B$19</f>
        <v>18.459586022911637</v>
      </c>
      <c r="C40" s="177">
        <f>RES_hhdet_fech!C40/RES_summary!C$19</f>
        <v>18.090456494935236</v>
      </c>
      <c r="D40" s="177">
        <f>RES_hhdet_fech!D40/RES_summary!D$19</f>
        <v>18.470399295406263</v>
      </c>
      <c r="E40" s="177">
        <f>RES_hhdet_fech!E40/RES_summary!E$19</f>
        <v>18.042818442173395</v>
      </c>
      <c r="F40" s="177">
        <f>RES_hhdet_fech!F40/RES_summary!F$19</f>
        <v>17.845483229189412</v>
      </c>
      <c r="G40" s="177">
        <f>RES_hhdet_fech!G40/RES_summary!G$19</f>
        <v>17.555631774983141</v>
      </c>
      <c r="H40" s="177">
        <f>RES_hhdet_fech!H40/RES_summary!H$19</f>
        <v>16.911826229758901</v>
      </c>
      <c r="I40" s="177">
        <f>RES_hhdet_fech!I40/RES_summary!I$19</f>
        <v>17.77031229556539</v>
      </c>
      <c r="J40" s="177">
        <f>RES_hhdet_fech!J40/RES_summary!J$19</f>
        <v>17.316520962855726</v>
      </c>
      <c r="K40" s="177">
        <f>RES_hhdet_fech!K40/RES_summary!K$19</f>
        <v>18.03306734275618</v>
      </c>
      <c r="L40" s="177">
        <f>RES_hhdet_fech!L40/RES_summary!L$19</f>
        <v>17.334955458807176</v>
      </c>
      <c r="M40" s="177">
        <f>RES_hhdet_fech!M40/RES_summary!M$19</f>
        <v>17.280002638771233</v>
      </c>
      <c r="N40" s="177">
        <f>RES_hhdet_fech!N40/RES_summary!N$19</f>
        <v>17.601774941450532</v>
      </c>
      <c r="O40" s="177">
        <f>RES_hhdet_fech!O40/RES_summary!O$19</f>
        <v>17.105718301704709</v>
      </c>
      <c r="P40" s="177">
        <f>RES_hhdet_fech!P40/RES_summary!P$19</f>
        <v>17.497590641442319</v>
      </c>
      <c r="Q40" s="177">
        <f>RES_hhdet_fech!Q40/RES_summary!Q$19</f>
        <v>17.447607586854993</v>
      </c>
    </row>
    <row r="41" spans="1:17" ht="12" customHeight="1" x14ac:dyDescent="0.25">
      <c r="A41" s="29" t="s">
        <v>140</v>
      </c>
      <c r="B41" s="176">
        <f>RES_hhdet_fech!B41/RES_summary!B$19</f>
        <v>10.588065066539681</v>
      </c>
      <c r="C41" s="176">
        <f>RES_hhdet_fech!C41/RES_summary!C$19</f>
        <v>10.729377251817544</v>
      </c>
      <c r="D41" s="176">
        <f>RES_hhdet_fech!D41/RES_summary!D$19</f>
        <v>10.371228199191609</v>
      </c>
      <c r="E41" s="176">
        <f>RES_hhdet_fech!E41/RES_summary!E$19</f>
        <v>10.641031982583295</v>
      </c>
      <c r="F41" s="176">
        <f>RES_hhdet_fech!F41/RES_summary!F$19</f>
        <v>10.898577182853957</v>
      </c>
      <c r="G41" s="176">
        <f>RES_hhdet_fech!G41/RES_summary!G$19</f>
        <v>10.665104150178307</v>
      </c>
      <c r="H41" s="176">
        <f>RES_hhdet_fech!H41/RES_summary!H$19</f>
        <v>10.886070232763378</v>
      </c>
      <c r="I41" s="176">
        <f>RES_hhdet_fech!I41/RES_summary!I$19</f>
        <v>11.051680567503446</v>
      </c>
      <c r="J41" s="176">
        <f>RES_hhdet_fech!J41/RES_summary!J$19</f>
        <v>10.906471865074852</v>
      </c>
      <c r="K41" s="176">
        <f>RES_hhdet_fech!K41/RES_summary!K$19</f>
        <v>10.45078577111534</v>
      </c>
      <c r="L41" s="176">
        <f>RES_hhdet_fech!L41/RES_summary!L$19</f>
        <v>10.65230883490519</v>
      </c>
      <c r="M41" s="176">
        <f>RES_hhdet_fech!M41/RES_summary!M$19</f>
        <v>10.574781313638457</v>
      </c>
      <c r="N41" s="176">
        <f>RES_hhdet_fech!N41/RES_summary!N$19</f>
        <v>10.680051644616132</v>
      </c>
      <c r="O41" s="176">
        <f>RES_hhdet_fech!O41/RES_summary!O$19</f>
        <v>11.036267427834852</v>
      </c>
      <c r="P41" s="176">
        <f>RES_hhdet_fech!P41/RES_summary!P$19</f>
        <v>11.369247554201459</v>
      </c>
      <c r="Q41" s="176">
        <f>RES_hhdet_fech!Q41/RES_summary!Q$19</f>
        <v>11.912482591179428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RES_hhdet_fech!B43/RES_summary!B$19</f>
        <v>259.22950451415761</v>
      </c>
      <c r="C43" s="184">
        <f>RES_hhdet_fech!C43/RES_summary!C$19</f>
        <v>270.10048099398637</v>
      </c>
      <c r="D43" s="184">
        <f>RES_hhdet_fech!D43/RES_summary!D$19</f>
        <v>255.10010264509555</v>
      </c>
      <c r="E43" s="184">
        <f>RES_hhdet_fech!E43/RES_summary!E$19</f>
        <v>261.51862276754059</v>
      </c>
      <c r="F43" s="184">
        <f>RES_hhdet_fech!F43/RES_summary!F$19</f>
        <v>270.33986932206523</v>
      </c>
      <c r="G43" s="184">
        <f>RES_hhdet_fech!G43/RES_summary!G$19</f>
        <v>263.72393924951223</v>
      </c>
      <c r="H43" s="184">
        <f>RES_hhdet_fech!H43/RES_summary!H$19</f>
        <v>271.27640766994051</v>
      </c>
      <c r="I43" s="184">
        <f>RES_hhdet_fech!I43/RES_summary!I$19</f>
        <v>246.4685709909302</v>
      </c>
      <c r="J43" s="184">
        <f>RES_hhdet_fech!J43/RES_summary!J$19</f>
        <v>254.91524481834543</v>
      </c>
      <c r="K43" s="184">
        <f>RES_hhdet_fech!K43/RES_summary!K$19</f>
        <v>236.41826765383786</v>
      </c>
      <c r="L43" s="184">
        <f>RES_hhdet_fech!L43/RES_summary!L$19</f>
        <v>248.96283353412417</v>
      </c>
      <c r="M43" s="184">
        <f>RES_hhdet_fech!M43/RES_summary!M$19</f>
        <v>200.18430149350553</v>
      </c>
      <c r="N43" s="184">
        <f>RES_hhdet_fech!N43/RES_summary!N$19</f>
        <v>197.75660935013812</v>
      </c>
      <c r="O43" s="184">
        <f>RES_hhdet_fech!O43/RES_summary!O$19</f>
        <v>200.51387900531981</v>
      </c>
      <c r="P43" s="184">
        <f>RES_hhdet_fech!P43/RES_summary!P$19</f>
        <v>186.25839917898662</v>
      </c>
      <c r="Q43" s="184">
        <f>RES_hhdet_fech!Q43/RES_summary!Q$19</f>
        <v>194.59751510320422</v>
      </c>
    </row>
    <row r="44" spans="1:17" ht="12.95" customHeight="1" x14ac:dyDescent="0.25">
      <c r="A44" s="158" t="s">
        <v>65</v>
      </c>
      <c r="B44" s="178">
        <f>RES_hhdet_fech!B44/RES_summary!B$19</f>
        <v>196.99509845797951</v>
      </c>
      <c r="C44" s="178">
        <f>RES_hhdet_fech!C44/RES_summary!C$19</f>
        <v>207.52738798530743</v>
      </c>
      <c r="D44" s="178">
        <f>RES_hhdet_fech!D44/RES_summary!D$19</f>
        <v>194.39179682938763</v>
      </c>
      <c r="E44" s="178">
        <f>RES_hhdet_fech!E44/RES_summary!E$19</f>
        <v>200.63813588334651</v>
      </c>
      <c r="F44" s="178">
        <f>RES_hhdet_fech!F44/RES_summary!F$19</f>
        <v>208.75800337401793</v>
      </c>
      <c r="G44" s="178">
        <f>RES_hhdet_fech!G44/RES_summary!G$19</f>
        <v>202.76160837500245</v>
      </c>
      <c r="H44" s="178">
        <f>RES_hhdet_fech!H44/RES_summary!H$19</f>
        <v>208.79213320277853</v>
      </c>
      <c r="I44" s="178">
        <f>RES_hhdet_fech!I44/RES_summary!I$19</f>
        <v>185.53430893799916</v>
      </c>
      <c r="J44" s="178">
        <f>RES_hhdet_fech!J44/RES_summary!J$19</f>
        <v>194.27419120155426</v>
      </c>
      <c r="K44" s="178">
        <f>RES_hhdet_fech!K44/RES_summary!K$19</f>
        <v>178.58178126950173</v>
      </c>
      <c r="L44" s="178">
        <f>RES_hhdet_fech!L44/RES_summary!L$19</f>
        <v>190.3236192849557</v>
      </c>
      <c r="M44" s="178">
        <f>RES_hhdet_fech!M44/RES_summary!M$19</f>
        <v>142.1350131491003</v>
      </c>
      <c r="N44" s="178">
        <f>RES_hhdet_fech!N44/RES_summary!N$19</f>
        <v>140.36782800387789</v>
      </c>
      <c r="O44" s="178">
        <f>RES_hhdet_fech!O44/RES_summary!O$19</f>
        <v>141.37152529039125</v>
      </c>
      <c r="P44" s="178">
        <f>RES_hhdet_fech!P44/RES_summary!P$19</f>
        <v>127.45264621115034</v>
      </c>
      <c r="Q44" s="178">
        <f>RES_hhdet_fech!Q44/RES_summary!Q$19</f>
        <v>135.79964512340547</v>
      </c>
    </row>
    <row r="45" spans="1:17" ht="12" customHeight="1" x14ac:dyDescent="0.25">
      <c r="A45" s="23" t="s">
        <v>166</v>
      </c>
      <c r="B45" s="177">
        <f>RES_hhdet_fech!B45/RES_summary!B$19</f>
        <v>193.70143151882152</v>
      </c>
      <c r="C45" s="177">
        <f>RES_hhdet_fech!C45/RES_summary!C$19</f>
        <v>203.50016538061368</v>
      </c>
      <c r="D45" s="177">
        <f>RES_hhdet_fech!D45/RES_summary!D$19</f>
        <v>192.17452599880025</v>
      </c>
      <c r="E45" s="177">
        <f>RES_hhdet_fech!E45/RES_summary!E$19</f>
        <v>197.87788490606681</v>
      </c>
      <c r="F45" s="177">
        <f>RES_hhdet_fech!F45/RES_summary!F$19</f>
        <v>205.07748753861071</v>
      </c>
      <c r="G45" s="177">
        <f>RES_hhdet_fech!G45/RES_summary!G$19</f>
        <v>199.54280053966139</v>
      </c>
      <c r="H45" s="177">
        <f>RES_hhdet_fech!H45/RES_summary!H$19</f>
        <v>204.02642678223984</v>
      </c>
      <c r="I45" s="177">
        <f>RES_hhdet_fech!I45/RES_summary!I$19</f>
        <v>181.93783350026553</v>
      </c>
      <c r="J45" s="177">
        <f>RES_hhdet_fech!J45/RES_summary!J$19</f>
        <v>190.41769707505691</v>
      </c>
      <c r="K45" s="177">
        <f>RES_hhdet_fech!K45/RES_summary!K$19</f>
        <v>177.34861869978096</v>
      </c>
      <c r="L45" s="177">
        <f>RES_hhdet_fech!L45/RES_summary!L$19</f>
        <v>187.76701822887432</v>
      </c>
      <c r="M45" s="177">
        <f>RES_hhdet_fech!M45/RES_summary!M$19</f>
        <v>139.99371856966962</v>
      </c>
      <c r="N45" s="177">
        <f>RES_hhdet_fech!N45/RES_summary!N$19</f>
        <v>138.50793469657583</v>
      </c>
      <c r="O45" s="177">
        <f>RES_hhdet_fech!O45/RES_summary!O$19</f>
        <v>138.8154792133225</v>
      </c>
      <c r="P45" s="177">
        <f>RES_hhdet_fech!P45/RES_summary!P$19</f>
        <v>124.96179611285092</v>
      </c>
      <c r="Q45" s="177">
        <f>RES_hhdet_fech!Q45/RES_summary!Q$19</f>
        <v>132.76150561935398</v>
      </c>
    </row>
    <row r="46" spans="1:17" ht="12" customHeight="1" x14ac:dyDescent="0.25">
      <c r="A46" s="23" t="s">
        <v>60</v>
      </c>
      <c r="B46" s="177">
        <f>RES_hhdet_fech!B46/RES_summary!B$19</f>
        <v>3.2936669391579789</v>
      </c>
      <c r="C46" s="177">
        <f>RES_hhdet_fech!C46/RES_summary!C$19</f>
        <v>4.0272226046937529</v>
      </c>
      <c r="D46" s="177">
        <f>RES_hhdet_fech!D46/RES_summary!D$19</f>
        <v>2.2172708305874029</v>
      </c>
      <c r="E46" s="177">
        <f>RES_hhdet_fech!E46/RES_summary!E$19</f>
        <v>2.7602509772796968</v>
      </c>
      <c r="F46" s="177">
        <f>RES_hhdet_fech!F46/RES_summary!F$19</f>
        <v>3.6805158354072258</v>
      </c>
      <c r="G46" s="177">
        <f>RES_hhdet_fech!G46/RES_summary!G$19</f>
        <v>3.2188078353410692</v>
      </c>
      <c r="H46" s="177">
        <f>RES_hhdet_fech!H46/RES_summary!H$19</f>
        <v>4.7657064205386979</v>
      </c>
      <c r="I46" s="177">
        <f>RES_hhdet_fech!I46/RES_summary!I$19</f>
        <v>3.5964754377336456</v>
      </c>
      <c r="J46" s="177">
        <f>RES_hhdet_fech!J46/RES_summary!J$19</f>
        <v>3.8564941264973549</v>
      </c>
      <c r="K46" s="177">
        <f>RES_hhdet_fech!K46/RES_summary!K$19</f>
        <v>1.2331625697207889</v>
      </c>
      <c r="L46" s="177">
        <f>RES_hhdet_fech!L46/RES_summary!L$19</f>
        <v>2.5566010560813894</v>
      </c>
      <c r="M46" s="177">
        <f>RES_hhdet_fech!M46/RES_summary!M$19</f>
        <v>2.1412945794306966</v>
      </c>
      <c r="N46" s="177">
        <f>RES_hhdet_fech!N46/RES_summary!N$19</f>
        <v>1.8598933073020474</v>
      </c>
      <c r="O46" s="177">
        <f>RES_hhdet_fech!O46/RES_summary!O$19</f>
        <v>2.5560460770687459</v>
      </c>
      <c r="P46" s="177">
        <f>RES_hhdet_fech!P46/RES_summary!P$19</f>
        <v>2.4908500982994064</v>
      </c>
      <c r="Q46" s="177">
        <f>RES_hhdet_fech!Q46/RES_summary!Q$19</f>
        <v>3.03813950405149</v>
      </c>
    </row>
    <row r="47" spans="1:17" ht="12.95" customHeight="1" x14ac:dyDescent="0.25">
      <c r="A47" s="158" t="s">
        <v>112</v>
      </c>
      <c r="B47" s="178">
        <f>RES_hhdet_fech!B47/RES_summary!B$19</f>
        <v>3.5311273538493088E-2</v>
      </c>
      <c r="C47" s="178">
        <f>RES_hhdet_fech!C47/RES_summary!C$19</f>
        <v>3.725240599945269E-2</v>
      </c>
      <c r="D47" s="178">
        <f>RES_hhdet_fech!D47/RES_summary!D$19</f>
        <v>3.8826921271201235E-2</v>
      </c>
      <c r="E47" s="178">
        <f>RES_hhdet_fech!E47/RES_summary!E$19</f>
        <v>3.9312915600755963E-2</v>
      </c>
      <c r="F47" s="178">
        <f>RES_hhdet_fech!F47/RES_summary!F$19</f>
        <v>4.1259400541581039E-2</v>
      </c>
      <c r="G47" s="178">
        <f>RES_hhdet_fech!G47/RES_summary!G$19</f>
        <v>4.8465924775918601E-2</v>
      </c>
      <c r="H47" s="178">
        <f>RES_hhdet_fech!H47/RES_summary!H$19</f>
        <v>5.4984337848458721E-2</v>
      </c>
      <c r="I47" s="178">
        <f>RES_hhdet_fech!I47/RES_summary!I$19</f>
        <v>6.6089367912702576E-2</v>
      </c>
      <c r="J47" s="178">
        <f>RES_hhdet_fech!J47/RES_summary!J$19</f>
        <v>7.3483084626375539E-2</v>
      </c>
      <c r="K47" s="178">
        <f>RES_hhdet_fech!K47/RES_summary!K$19</f>
        <v>8.6094813171966447E-2</v>
      </c>
      <c r="L47" s="178">
        <f>RES_hhdet_fech!L47/RES_summary!L$19</f>
        <v>9.3469073946307976E-2</v>
      </c>
      <c r="M47" s="178">
        <f>RES_hhdet_fech!M47/RES_summary!M$19</f>
        <v>0.10108521162828252</v>
      </c>
      <c r="N47" s="178">
        <f>RES_hhdet_fech!N47/RES_summary!N$19</f>
        <v>0.10943064954311116</v>
      </c>
      <c r="O47" s="178">
        <f>RES_hhdet_fech!O47/RES_summary!O$19</f>
        <v>0.11511173579282905</v>
      </c>
      <c r="P47" s="178">
        <f>RES_hhdet_fech!P47/RES_summary!P$19</f>
        <v>0.11986852259505544</v>
      </c>
      <c r="Q47" s="178">
        <f>RES_hhdet_fech!Q47/RES_summary!Q$19</f>
        <v>0.10812190661404815</v>
      </c>
    </row>
    <row r="48" spans="1:17" ht="12" customHeight="1" x14ac:dyDescent="0.25">
      <c r="A48" s="23" t="s">
        <v>60</v>
      </c>
      <c r="B48" s="177">
        <f>RES_hhdet_fech!B48/RES_summary!B$19</f>
        <v>3.5311273538493088E-2</v>
      </c>
      <c r="C48" s="177">
        <f>RES_hhdet_fech!C48/RES_summary!C$19</f>
        <v>3.725240599945269E-2</v>
      </c>
      <c r="D48" s="177">
        <f>RES_hhdet_fech!D48/RES_summary!D$19</f>
        <v>3.8826921271201235E-2</v>
      </c>
      <c r="E48" s="177">
        <f>RES_hhdet_fech!E48/RES_summary!E$19</f>
        <v>3.9312915600755963E-2</v>
      </c>
      <c r="F48" s="177">
        <f>RES_hhdet_fech!F48/RES_summary!F$19</f>
        <v>4.1259400541581039E-2</v>
      </c>
      <c r="G48" s="177">
        <f>RES_hhdet_fech!G48/RES_summary!G$19</f>
        <v>4.8465924775918601E-2</v>
      </c>
      <c r="H48" s="177">
        <f>RES_hhdet_fech!H48/RES_summary!H$19</f>
        <v>5.4984337848458721E-2</v>
      </c>
      <c r="I48" s="177">
        <f>RES_hhdet_fech!I48/RES_summary!I$19</f>
        <v>6.6089367912702576E-2</v>
      </c>
      <c r="J48" s="177">
        <f>RES_hhdet_fech!J48/RES_summary!J$19</f>
        <v>7.3483084626375539E-2</v>
      </c>
      <c r="K48" s="177">
        <f>RES_hhdet_fech!K48/RES_summary!K$19</f>
        <v>8.6094813171966447E-2</v>
      </c>
      <c r="L48" s="177">
        <f>RES_hhdet_fech!L48/RES_summary!L$19</f>
        <v>9.3469073946307976E-2</v>
      </c>
      <c r="M48" s="177">
        <f>RES_hhdet_fech!M48/RES_summary!M$19</f>
        <v>0.10108521162828252</v>
      </c>
      <c r="N48" s="177">
        <f>RES_hhdet_fech!N48/RES_summary!N$19</f>
        <v>0.10943064954311116</v>
      </c>
      <c r="O48" s="177">
        <f>RES_hhdet_fech!O48/RES_summary!O$19</f>
        <v>0.11511173579282905</v>
      </c>
      <c r="P48" s="177">
        <f>RES_hhdet_fech!P48/RES_summary!P$19</f>
        <v>0.11986852259505544</v>
      </c>
      <c r="Q48" s="177">
        <f>RES_hhdet_fech!Q48/RES_summary!Q$19</f>
        <v>0.10812190661404815</v>
      </c>
    </row>
    <row r="49" spans="1:17" ht="12" customHeight="1" x14ac:dyDescent="0.25">
      <c r="A49" s="158" t="s">
        <v>63</v>
      </c>
      <c r="B49" s="178">
        <f>RES_hhdet_fech!B49/RES_summary!B$19</f>
        <v>50.58175224289802</v>
      </c>
      <c r="C49" s="178">
        <f>RES_hhdet_fech!C49/RES_summary!C$19</f>
        <v>50.638683745782835</v>
      </c>
      <c r="D49" s="178">
        <f>RES_hhdet_fech!D49/RES_summary!D$19</f>
        <v>49.261260902736687</v>
      </c>
      <c r="E49" s="178">
        <f>RES_hhdet_fech!E49/RES_summary!E$19</f>
        <v>49.243583210769827</v>
      </c>
      <c r="F49" s="178">
        <f>RES_hhdet_fech!F49/RES_summary!F$19</f>
        <v>49.57621623880425</v>
      </c>
      <c r="G49" s="178">
        <f>RES_hhdet_fech!G49/RES_summary!G$19</f>
        <v>49.050706398233544</v>
      </c>
      <c r="H49" s="178">
        <f>RES_hhdet_fech!H49/RES_summary!H$19</f>
        <v>50.124979249957143</v>
      </c>
      <c r="I49" s="178">
        <f>RES_hhdet_fech!I49/RES_summary!I$19</f>
        <v>48.890373476961969</v>
      </c>
      <c r="J49" s="178">
        <f>RES_hhdet_fech!J49/RES_summary!J$19</f>
        <v>48.623107440014685</v>
      </c>
      <c r="K49" s="178">
        <f>RES_hhdet_fech!K49/RES_summary!K$19</f>
        <v>46.840838959288831</v>
      </c>
      <c r="L49" s="178">
        <f>RES_hhdet_fech!L49/RES_summary!L$19</f>
        <v>47.106106060079981</v>
      </c>
      <c r="M49" s="178">
        <f>RES_hhdet_fech!M49/RES_summary!M$19</f>
        <v>46.782412805523272</v>
      </c>
      <c r="N49" s="178">
        <f>RES_hhdet_fech!N49/RES_summary!N$19</f>
        <v>46.348861714628562</v>
      </c>
      <c r="O49" s="178">
        <f>RES_hhdet_fech!O49/RES_summary!O$19</f>
        <v>46.604434052031614</v>
      </c>
      <c r="P49" s="178">
        <f>RES_hhdet_fech!P49/RES_summary!P$19</f>
        <v>46.352400982553554</v>
      </c>
      <c r="Q49" s="178">
        <f>RES_hhdet_fech!Q49/RES_summary!Q$19</f>
        <v>45.944675988986255</v>
      </c>
    </row>
    <row r="50" spans="1:17" ht="12" customHeight="1" x14ac:dyDescent="0.25">
      <c r="A50" s="167" t="s">
        <v>165</v>
      </c>
      <c r="B50" s="183">
        <f>RES_hhdet_fech!B50/RES_summary!B$19</f>
        <v>53.209136690973473</v>
      </c>
      <c r="C50" s="183">
        <f>RES_hhdet_fech!C50/RES_summary!C$19</f>
        <v>52.735256119815006</v>
      </c>
      <c r="D50" s="183">
        <f>RES_hhdet_fech!D50/RES_summary!D$19</f>
        <v>52.20524676876591</v>
      </c>
      <c r="E50" s="183">
        <f>RES_hhdet_fech!E50/RES_summary!E$19</f>
        <v>51.786799277237449</v>
      </c>
      <c r="F50" s="183">
        <f>RES_hhdet_fech!F50/RES_summary!F$19</f>
        <v>51.525001954654556</v>
      </c>
      <c r="G50" s="183">
        <f>RES_hhdet_fech!G50/RES_summary!G$19</f>
        <v>51.242064972552626</v>
      </c>
      <c r="H50" s="183">
        <f>RES_hhdet_fech!H50/RES_summary!H$19</f>
        <v>51.348209340686367</v>
      </c>
      <c r="I50" s="183">
        <f>RES_hhdet_fech!I50/RES_summary!I$19</f>
        <v>50.610015858938937</v>
      </c>
      <c r="J50" s="183">
        <f>RES_hhdet_fech!J50/RES_summary!J$19</f>
        <v>50.216140312979441</v>
      </c>
      <c r="K50" s="183">
        <f>RES_hhdet_fech!K50/RES_summary!K$19</f>
        <v>49.601649599488844</v>
      </c>
      <c r="L50" s="183">
        <f>RES_hhdet_fech!L50/RES_summary!L$19</f>
        <v>49.212937098853921</v>
      </c>
      <c r="M50" s="183">
        <f>RES_hhdet_fech!M50/RES_summary!M$19</f>
        <v>48.965803799996799</v>
      </c>
      <c r="N50" s="183">
        <f>RES_hhdet_fech!N50/RES_summary!N$19</f>
        <v>48.625697523937092</v>
      </c>
      <c r="O50" s="183">
        <f>RES_hhdet_fech!O50/RES_summary!O$19</f>
        <v>48.422440474921174</v>
      </c>
      <c r="P50" s="183">
        <f>RES_hhdet_fech!P50/RES_summary!P$19</f>
        <v>48.033948234165486</v>
      </c>
      <c r="Q50" s="183">
        <f>RES_hhdet_fech!Q50/RES_summary!Q$19</f>
        <v>47.254769591652042</v>
      </c>
    </row>
    <row r="51" spans="1:17" ht="12" customHeight="1" x14ac:dyDescent="0.25">
      <c r="A51" s="167" t="s">
        <v>164</v>
      </c>
      <c r="B51" s="183">
        <f>RES_hhdet_fech!B51/RES_summary!B$19</f>
        <v>44.002452234001339</v>
      </c>
      <c r="C51" s="183">
        <f>RES_hhdet_fech!C51/RES_summary!C$19</f>
        <v>45.255368763297298</v>
      </c>
      <c r="D51" s="183">
        <f>RES_hhdet_fech!D51/RES_summary!D$19</f>
        <v>43.373477503366843</v>
      </c>
      <c r="E51" s="183">
        <f>RES_hhdet_fech!E51/RES_summary!E$19</f>
        <v>43.217390792141636</v>
      </c>
      <c r="F51" s="183">
        <f>RES_hhdet_fech!F51/RES_summary!F$19</f>
        <v>42.994791769631384</v>
      </c>
      <c r="G51" s="183">
        <f>RES_hhdet_fech!G51/RES_summary!G$19</f>
        <v>42.866600675030348</v>
      </c>
      <c r="H51" s="183">
        <f>RES_hhdet_fech!H51/RES_summary!H$19</f>
        <v>43.05030622321933</v>
      </c>
      <c r="I51" s="183">
        <f>RES_hhdet_fech!I51/RES_summary!I$19</f>
        <v>42.545771017359336</v>
      </c>
      <c r="J51" s="183">
        <f>RES_hhdet_fech!J51/RES_summary!J$19</f>
        <v>42.338565330840147</v>
      </c>
      <c r="K51" s="183">
        <f>RES_hhdet_fech!K51/RES_summary!K$19</f>
        <v>41.936542102053274</v>
      </c>
      <c r="L51" s="183">
        <f>RES_hhdet_fech!L51/RES_summary!L$19</f>
        <v>41.696845136935544</v>
      </c>
      <c r="M51" s="183">
        <f>RES_hhdet_fech!M51/RES_summary!M$19</f>
        <v>41.494224909695951</v>
      </c>
      <c r="N51" s="183">
        <f>RES_hhdet_fech!N51/RES_summary!N$19</f>
        <v>41.225480158523538</v>
      </c>
      <c r="O51" s="183">
        <f>RES_hhdet_fech!O51/RES_summary!O$19</f>
        <v>41.07574973721205</v>
      </c>
      <c r="P51" s="183">
        <f>RES_hhdet_fech!P51/RES_summary!P$19</f>
        <v>40.765334735355438</v>
      </c>
      <c r="Q51" s="183">
        <f>RES_hhdet_fech!Q51/RES_summary!Q$19</f>
        <v>40.128271013703838</v>
      </c>
    </row>
    <row r="52" spans="1:17" ht="12" customHeight="1" x14ac:dyDescent="0.25">
      <c r="A52" s="166" t="s">
        <v>163</v>
      </c>
      <c r="B52" s="182">
        <f>RES_hhdet_fech!B52/RES_summary!B$19</f>
        <v>34.585938849132681</v>
      </c>
      <c r="C52" s="182">
        <f>RES_hhdet_fech!C52/RES_summary!C$19</f>
        <v>37.44203184505276</v>
      </c>
      <c r="D52" s="182">
        <f>RES_hhdet_fech!D52/RES_summary!D$19</f>
        <v>33.933410399690857</v>
      </c>
      <c r="E52" s="182">
        <f>RES_hhdet_fech!E52/RES_summary!E$19</f>
        <v>33.868566727317912</v>
      </c>
      <c r="F52" s="182">
        <f>RES_hhdet_fech!F52/RES_summary!F$19</f>
        <v>33.491251270528174</v>
      </c>
      <c r="G52" s="182">
        <f>RES_hhdet_fech!G52/RES_summary!G$19</f>
        <v>33.307342232158639</v>
      </c>
      <c r="H52" s="182">
        <f>RES_hhdet_fech!H52/RES_summary!H$19</f>
        <v>33.376336071446374</v>
      </c>
      <c r="I52" s="182">
        <f>RES_hhdet_fech!I52/RES_summary!I$19</f>
        <v>32.896510308311413</v>
      </c>
      <c r="J52" s="182">
        <f>RES_hhdet_fech!J52/RES_summary!J$19</f>
        <v>32.640491203436589</v>
      </c>
      <c r="K52" s="182">
        <f>RES_hhdet_fech!K52/RES_summary!K$19</f>
        <v>32.241072239668128</v>
      </c>
      <c r="L52" s="182">
        <f>RES_hhdet_fech!L52/RES_summary!L$19</f>
        <v>31.988409114255013</v>
      </c>
      <c r="M52" s="182">
        <f>RES_hhdet_fech!M52/RES_summary!M$19</f>
        <v>31.82777246999796</v>
      </c>
      <c r="N52" s="182">
        <f>RES_hhdet_fech!N52/RES_summary!N$19</f>
        <v>31.606703390559126</v>
      </c>
      <c r="O52" s="182">
        <f>RES_hhdet_fech!O52/RES_summary!O$19</f>
        <v>31.474586308698736</v>
      </c>
      <c r="P52" s="182">
        <f>RES_hhdet_fech!P52/RES_summary!P$19</f>
        <v>31.222066352207573</v>
      </c>
      <c r="Q52" s="182">
        <f>RES_hhdet_fech!Q52/RES_summary!Q$19</f>
        <v>30.715600234573831</v>
      </c>
    </row>
    <row r="53" spans="1:17" ht="12" customHeight="1" x14ac:dyDescent="0.25">
      <c r="A53" s="147" t="s">
        <v>59</v>
      </c>
      <c r="B53" s="181">
        <f>RES_hhdet_fech!B53/RES_summary!B$19</f>
        <v>9.4165133848686562</v>
      </c>
      <c r="C53" s="181">
        <f>RES_hhdet_fech!C53/RES_summary!C$19</f>
        <v>7.8133369182445351</v>
      </c>
      <c r="D53" s="181">
        <f>RES_hhdet_fech!D53/RES_summary!D$19</f>
        <v>9.4400671036759825</v>
      </c>
      <c r="E53" s="181">
        <f>RES_hhdet_fech!E53/RES_summary!E$19</f>
        <v>9.3488240648237255</v>
      </c>
      <c r="F53" s="181">
        <f>RES_hhdet_fech!F53/RES_summary!F$19</f>
        <v>9.5035404991032078</v>
      </c>
      <c r="G53" s="181">
        <f>RES_hhdet_fech!G53/RES_summary!G$19</f>
        <v>9.5592584428717178</v>
      </c>
      <c r="H53" s="181">
        <f>RES_hhdet_fech!H53/RES_summary!H$19</f>
        <v>9.6739701517729557</v>
      </c>
      <c r="I53" s="181">
        <f>RES_hhdet_fech!I53/RES_summary!I$19</f>
        <v>9.6492607090479243</v>
      </c>
      <c r="J53" s="181">
        <f>RES_hhdet_fech!J53/RES_summary!J$19</f>
        <v>9.6980741274035651</v>
      </c>
      <c r="K53" s="181">
        <f>RES_hhdet_fech!K53/RES_summary!K$19</f>
        <v>9.6954698623851545</v>
      </c>
      <c r="L53" s="181">
        <f>RES_hhdet_fech!L53/RES_summary!L$19</f>
        <v>9.7084360226805284</v>
      </c>
      <c r="M53" s="181">
        <f>RES_hhdet_fech!M53/RES_summary!M$19</f>
        <v>9.6664524396980003</v>
      </c>
      <c r="N53" s="181">
        <f>RES_hhdet_fech!N53/RES_summary!N$19</f>
        <v>9.6187767679644054</v>
      </c>
      <c r="O53" s="181">
        <f>RES_hhdet_fech!O53/RES_summary!O$19</f>
        <v>9.6011634285133223</v>
      </c>
      <c r="P53" s="181">
        <f>RES_hhdet_fech!P53/RES_summary!P$19</f>
        <v>9.5432683831478595</v>
      </c>
      <c r="Q53" s="181">
        <f>RES_hhdet_fech!Q53/RES_summary!Q$19</f>
        <v>9.4126707791299982</v>
      </c>
    </row>
    <row r="54" spans="1:17" ht="12" customHeight="1" x14ac:dyDescent="0.25">
      <c r="A54" s="163" t="s">
        <v>142</v>
      </c>
      <c r="B54" s="180">
        <f>RES_hhdet_fech!B54/RES_summary!B$19</f>
        <v>45.511647316915173</v>
      </c>
      <c r="C54" s="180">
        <f>RES_hhdet_fech!C54/RES_summary!C$19</f>
        <v>46.478443850133708</v>
      </c>
      <c r="D54" s="180">
        <f>RES_hhdet_fech!D54/RES_summary!D$19</f>
        <v>43.284881212423521</v>
      </c>
      <c r="E54" s="180">
        <f>RES_hhdet_fech!E54/RES_summary!E$19</f>
        <v>43.928420646589714</v>
      </c>
      <c r="F54" s="180">
        <f>RES_hhdet_fech!F54/RES_summary!F$19</f>
        <v>45.343895973058665</v>
      </c>
      <c r="G54" s="180">
        <f>RES_hhdet_fech!G54/RES_summary!G$19</f>
        <v>44.561718252661784</v>
      </c>
      <c r="H54" s="180">
        <f>RES_hhdet_fech!H54/RES_summary!H$19</f>
        <v>47.60575076588119</v>
      </c>
      <c r="I54" s="180">
        <f>RES_hhdet_fech!I54/RES_summary!I$19</f>
        <v>45.118056380477462</v>
      </c>
      <c r="J54" s="180">
        <f>RES_hhdet_fech!J54/RES_summary!J$19</f>
        <v>45.536957166341253</v>
      </c>
      <c r="K54" s="180">
        <f>RES_hhdet_fech!K54/RES_summary!K$19</f>
        <v>40.179741329424687</v>
      </c>
      <c r="L54" s="180">
        <f>RES_hhdet_fech!L54/RES_summary!L$19</f>
        <v>42.359612863751828</v>
      </c>
      <c r="M54" s="180">
        <f>RES_hhdet_fech!M54/RES_summary!M$19</f>
        <v>42.231077423336217</v>
      </c>
      <c r="N54" s="180">
        <f>RES_hhdet_fech!N54/RES_summary!N$19</f>
        <v>41.265928522727592</v>
      </c>
      <c r="O54" s="180">
        <f>RES_hhdet_fech!O54/RES_summary!O$19</f>
        <v>43.464211524725592</v>
      </c>
      <c r="P54" s="180">
        <f>RES_hhdet_fech!P54/RES_summary!P$19</f>
        <v>43.391978359354638</v>
      </c>
      <c r="Q54" s="180">
        <f>RES_hhdet_fech!Q54/RES_summary!Q$19</f>
        <v>44.788491024508509</v>
      </c>
    </row>
    <row r="55" spans="1:17" ht="12" customHeight="1" x14ac:dyDescent="0.25">
      <c r="A55" s="161" t="s">
        <v>141</v>
      </c>
      <c r="B55" s="179">
        <f>RES_hhdet_fech!B55/RES_summary!B$19</f>
        <v>38.999084140866152</v>
      </c>
      <c r="C55" s="179">
        <f>RES_hhdet_fech!C55/RES_summary!C$19</f>
        <v>40.813032051827577</v>
      </c>
      <c r="D55" s="179">
        <f>RES_hhdet_fech!D55/RES_summary!D$19</f>
        <v>37.575239891744637</v>
      </c>
      <c r="E55" s="179">
        <f>RES_hhdet_fech!E55/RES_summary!E$19</f>
        <v>38.078011167699437</v>
      </c>
      <c r="F55" s="179">
        <f>RES_hhdet_fech!F55/RES_summary!F$19</f>
        <v>38.97707288159625</v>
      </c>
      <c r="G55" s="179">
        <f>RES_hhdet_fech!G55/RES_summary!G$19</f>
        <v>38.524375307102694</v>
      </c>
      <c r="H55" s="179">
        <f>RES_hhdet_fech!H55/RES_summary!H$19</f>
        <v>40.617708149595479</v>
      </c>
      <c r="I55" s="179">
        <f>RES_hhdet_fech!I55/RES_summary!I$19</f>
        <v>38.975997356359322</v>
      </c>
      <c r="J55" s="179">
        <f>RES_hhdet_fech!J55/RES_summary!J$19</f>
        <v>39.297096285525356</v>
      </c>
      <c r="K55" s="179">
        <f>RES_hhdet_fech!K55/RES_summary!K$19</f>
        <v>35.812301726511386</v>
      </c>
      <c r="L55" s="179">
        <f>RES_hhdet_fech!L55/RES_summary!L$19</f>
        <v>37.24218438411922</v>
      </c>
      <c r="M55" s="179">
        <f>RES_hhdet_fech!M55/RES_summary!M$19</f>
        <v>37.116652764866544</v>
      </c>
      <c r="N55" s="179">
        <f>RES_hhdet_fech!N55/RES_summary!N$19</f>
        <v>36.441630307737348</v>
      </c>
      <c r="O55" s="179">
        <f>RES_hhdet_fech!O55/RES_summary!O$19</f>
        <v>37.852900919584926</v>
      </c>
      <c r="P55" s="179">
        <f>RES_hhdet_fech!P55/RES_summary!P$19</f>
        <v>37.748054316728378</v>
      </c>
      <c r="Q55" s="179">
        <f>RES_hhdet_fech!Q55/RES_summary!Q$19</f>
        <v>38.52518994506049</v>
      </c>
    </row>
    <row r="56" spans="1:17" ht="12" customHeight="1" x14ac:dyDescent="0.25">
      <c r="A56" s="148" t="s">
        <v>60</v>
      </c>
      <c r="B56" s="177">
        <f>RES_hhdet_fech!B56/RES_summary!B$19</f>
        <v>29.582570755997502</v>
      </c>
      <c r="C56" s="177">
        <f>RES_hhdet_fech!C56/RES_summary!C$19</f>
        <v>32.999695133583032</v>
      </c>
      <c r="D56" s="177">
        <f>RES_hhdet_fech!D56/RES_summary!D$19</f>
        <v>28.135172788068655</v>
      </c>
      <c r="E56" s="177">
        <f>RES_hhdet_fech!E56/RES_summary!E$19</f>
        <v>28.729187102875709</v>
      </c>
      <c r="F56" s="177">
        <f>RES_hhdet_fech!F56/RES_summary!F$19</f>
        <v>29.473532382493044</v>
      </c>
      <c r="G56" s="177">
        <f>RES_hhdet_fech!G56/RES_summary!G$19</f>
        <v>28.965116864230975</v>
      </c>
      <c r="H56" s="177">
        <f>RES_hhdet_fech!H56/RES_summary!H$19</f>
        <v>30.943737997822524</v>
      </c>
      <c r="I56" s="177">
        <f>RES_hhdet_fech!I56/RES_summary!I$19</f>
        <v>29.326736647311396</v>
      </c>
      <c r="J56" s="177">
        <f>RES_hhdet_fech!J56/RES_summary!J$19</f>
        <v>29.599022158121791</v>
      </c>
      <c r="K56" s="177">
        <f>RES_hhdet_fech!K56/RES_summary!K$19</f>
        <v>26.11683186412624</v>
      </c>
      <c r="L56" s="177">
        <f>RES_hhdet_fech!L56/RES_summary!L$19</f>
        <v>27.5337483614387</v>
      </c>
      <c r="M56" s="177">
        <f>RES_hhdet_fech!M56/RES_summary!M$19</f>
        <v>27.450200325168549</v>
      </c>
      <c r="N56" s="177">
        <f>RES_hhdet_fech!N56/RES_summary!N$19</f>
        <v>26.822853539772929</v>
      </c>
      <c r="O56" s="177">
        <f>RES_hhdet_fech!O56/RES_summary!O$19</f>
        <v>28.251737491071601</v>
      </c>
      <c r="P56" s="177">
        <f>RES_hhdet_fech!P56/RES_summary!P$19</f>
        <v>28.204785933580531</v>
      </c>
      <c r="Q56" s="177">
        <f>RES_hhdet_fech!Q56/RES_summary!Q$19</f>
        <v>29.112519165930493</v>
      </c>
    </row>
    <row r="57" spans="1:17" ht="12" customHeight="1" x14ac:dyDescent="0.25">
      <c r="A57" s="148" t="s">
        <v>59</v>
      </c>
      <c r="B57" s="177">
        <f>RES_hhdet_fech!B57/RES_summary!B$19</f>
        <v>9.4165133848686526</v>
      </c>
      <c r="C57" s="177">
        <f>RES_hhdet_fech!C57/RES_summary!C$19</f>
        <v>7.8133369182445431</v>
      </c>
      <c r="D57" s="177">
        <f>RES_hhdet_fech!D57/RES_summary!D$19</f>
        <v>9.440067103675986</v>
      </c>
      <c r="E57" s="177">
        <f>RES_hhdet_fech!E57/RES_summary!E$19</f>
        <v>9.3488240648237255</v>
      </c>
      <c r="F57" s="177">
        <f>RES_hhdet_fech!F57/RES_summary!F$19</f>
        <v>9.5035404991032095</v>
      </c>
      <c r="G57" s="177">
        <f>RES_hhdet_fech!G57/RES_summary!G$19</f>
        <v>9.5592584428717178</v>
      </c>
      <c r="H57" s="177">
        <f>RES_hhdet_fech!H57/RES_summary!H$19</f>
        <v>9.6739701517729575</v>
      </c>
      <c r="I57" s="177">
        <f>RES_hhdet_fech!I57/RES_summary!I$19</f>
        <v>9.6492607090479261</v>
      </c>
      <c r="J57" s="177">
        <f>RES_hhdet_fech!J57/RES_summary!J$19</f>
        <v>9.6980741274035651</v>
      </c>
      <c r="K57" s="177">
        <f>RES_hhdet_fech!K57/RES_summary!K$19</f>
        <v>9.6954698623851492</v>
      </c>
      <c r="L57" s="177">
        <f>RES_hhdet_fech!L57/RES_summary!L$19</f>
        <v>9.708436022680516</v>
      </c>
      <c r="M57" s="177">
        <f>RES_hhdet_fech!M57/RES_summary!M$19</f>
        <v>9.6664524396980056</v>
      </c>
      <c r="N57" s="177">
        <f>RES_hhdet_fech!N57/RES_summary!N$19</f>
        <v>9.6187767679644143</v>
      </c>
      <c r="O57" s="177">
        <f>RES_hhdet_fech!O57/RES_summary!O$19</f>
        <v>9.6011634285133205</v>
      </c>
      <c r="P57" s="177">
        <f>RES_hhdet_fech!P57/RES_summary!P$19</f>
        <v>9.5432683831478542</v>
      </c>
      <c r="Q57" s="177">
        <f>RES_hhdet_fech!Q57/RES_summary!Q$19</f>
        <v>9.4126707791299982</v>
      </c>
    </row>
    <row r="58" spans="1:17" ht="12" customHeight="1" x14ac:dyDescent="0.25">
      <c r="A58" s="158" t="s">
        <v>62</v>
      </c>
      <c r="B58" s="178">
        <f>RES_hhdet_fech!B58/RES_summary!B$19</f>
        <v>11.617342539741566</v>
      </c>
      <c r="C58" s="178">
        <f>RES_hhdet_fech!C58/RES_summary!C$19</f>
        <v>11.897156856896629</v>
      </c>
      <c r="D58" s="178">
        <f>RES_hhdet_fech!D58/RES_summary!D$19</f>
        <v>11.408217991699971</v>
      </c>
      <c r="E58" s="178">
        <f>RES_hhdet_fech!E58/RES_summary!E$19</f>
        <v>11.597590757823522</v>
      </c>
      <c r="F58" s="178">
        <f>RES_hhdet_fech!F58/RES_summary!F$19</f>
        <v>11.964390308701484</v>
      </c>
      <c r="G58" s="178">
        <f>RES_hhdet_fech!G58/RES_summary!G$19</f>
        <v>11.863158551500339</v>
      </c>
      <c r="H58" s="178">
        <f>RES_hhdet_fech!H58/RES_summary!H$19</f>
        <v>12.304310879356326</v>
      </c>
      <c r="I58" s="178">
        <f>RES_hhdet_fech!I58/RES_summary!I$19</f>
        <v>11.977799208056377</v>
      </c>
      <c r="J58" s="178">
        <f>RES_hhdet_fech!J58/RES_summary!J$19</f>
        <v>11.944463092150064</v>
      </c>
      <c r="K58" s="178">
        <f>RES_hhdet_fech!K58/RES_summary!K$19</f>
        <v>10.909552611875347</v>
      </c>
      <c r="L58" s="178">
        <f>RES_hhdet_fech!L58/RES_summary!L$19</f>
        <v>11.439639115142221</v>
      </c>
      <c r="M58" s="178">
        <f>RES_hhdet_fech!M58/RES_summary!M$19</f>
        <v>11.165790327253681</v>
      </c>
      <c r="N58" s="178">
        <f>RES_hhdet_fech!N58/RES_summary!N$19</f>
        <v>10.930488982088578</v>
      </c>
      <c r="O58" s="178">
        <f>RES_hhdet_fech!O58/RES_summary!O$19</f>
        <v>12.422807927104106</v>
      </c>
      <c r="P58" s="178">
        <f>RES_hhdet_fech!P58/RES_summary!P$19</f>
        <v>12.333483462687703</v>
      </c>
      <c r="Q58" s="178">
        <f>RES_hhdet_fech!Q58/RES_summary!Q$19</f>
        <v>12.745072084198439</v>
      </c>
    </row>
    <row r="59" spans="1:17" ht="12" customHeight="1" x14ac:dyDescent="0.25">
      <c r="A59" s="23" t="s">
        <v>57</v>
      </c>
      <c r="B59" s="177">
        <f>RES_hhdet_fech!B59/RES_summary!B$19</f>
        <v>18.459586022911637</v>
      </c>
      <c r="C59" s="177">
        <f>RES_hhdet_fech!C59/RES_summary!C$19</f>
        <v>17.965900361858413</v>
      </c>
      <c r="D59" s="177">
        <f>RES_hhdet_fech!D59/RES_summary!D$19</f>
        <v>18.350378863110123</v>
      </c>
      <c r="E59" s="177">
        <f>RES_hhdet_fech!E59/RES_summary!E$19</f>
        <v>18.303010418116806</v>
      </c>
      <c r="F59" s="177">
        <f>RES_hhdet_fech!F59/RES_summary!F$19</f>
        <v>18.004917779764387</v>
      </c>
      <c r="G59" s="177">
        <f>RES_hhdet_fech!G59/RES_summary!G$19</f>
        <v>17.734148245642778</v>
      </c>
      <c r="H59" s="177">
        <f>RES_hhdet_fech!H59/RES_summary!H$19</f>
        <v>16.975097136429685</v>
      </c>
      <c r="I59" s="177">
        <f>RES_hhdet_fech!I59/RES_summary!I$19</f>
        <v>17.753676900117</v>
      </c>
      <c r="J59" s="177">
        <f>RES_hhdet_fech!J59/RES_summary!J$19</f>
        <v>17.374933401029743</v>
      </c>
      <c r="K59" s="177">
        <f>RES_hhdet_fech!K59/RES_summary!K$19</f>
        <v>18.132302480293426</v>
      </c>
      <c r="L59" s="177">
        <f>RES_hhdet_fech!L59/RES_summary!L$19</f>
        <v>17.388578779605474</v>
      </c>
      <c r="M59" s="177">
        <f>RES_hhdet_fech!M59/RES_summary!M$19</f>
        <v>17.306800473330618</v>
      </c>
      <c r="N59" s="177">
        <f>RES_hhdet_fech!N59/RES_summary!N$19</f>
        <v>17.601774941450536</v>
      </c>
      <c r="O59" s="177">
        <f>RES_hhdet_fech!O59/RES_summary!O$19</f>
        <v>17.115003984400701</v>
      </c>
      <c r="P59" s="177">
        <f>RES_hhdet_fech!P59/RES_summary!P$19</f>
        <v>17.497590641442308</v>
      </c>
      <c r="Q59" s="177">
        <f>RES_hhdet_fech!Q59/RES_summary!Q$19</f>
        <v>17.447607586854982</v>
      </c>
    </row>
    <row r="60" spans="1:17" ht="12" customHeight="1" x14ac:dyDescent="0.25">
      <c r="A60" s="29" t="s">
        <v>140</v>
      </c>
      <c r="B60" s="176">
        <f>RES_hhdet_fech!B60/RES_summary!B$19</f>
        <v>10.588065066539684</v>
      </c>
      <c r="C60" s="176">
        <f>RES_hhdet_fech!C60/RES_summary!C$19</f>
        <v>10.684941002039684</v>
      </c>
      <c r="D60" s="176">
        <f>RES_hhdet_fech!D60/RES_summary!D$19</f>
        <v>10.320314146256369</v>
      </c>
      <c r="E60" s="176">
        <f>RES_hhdet_fech!E60/RES_summary!E$19</f>
        <v>10.589843653144552</v>
      </c>
      <c r="F60" s="176">
        <f>RES_hhdet_fech!F60/RES_summary!F$19</f>
        <v>10.852553725804956</v>
      </c>
      <c r="G60" s="176">
        <f>RES_hhdet_fech!G60/RES_summary!G$19</f>
        <v>10.61730804389356</v>
      </c>
      <c r="H60" s="176">
        <f>RES_hhdet_fech!H60/RES_summary!H$19</f>
        <v>10.850956017880273</v>
      </c>
      <c r="I60" s="176">
        <f>RES_hhdet_fech!I60/RES_summary!I$19</f>
        <v>11.040894138058983</v>
      </c>
      <c r="J60" s="176">
        <f>RES_hhdet_fech!J60/RES_summary!J$19</f>
        <v>10.915157342537864</v>
      </c>
      <c r="K60" s="176">
        <f>RES_hhdet_fech!K60/RES_summary!K$19</f>
        <v>10.434837393820755</v>
      </c>
      <c r="L60" s="176">
        <f>RES_hhdet_fech!L60/RES_summary!L$19</f>
        <v>10.642825329073794</v>
      </c>
      <c r="M60" s="176">
        <f>RES_hhdet_fech!M60/RES_summary!M$19</f>
        <v>10.566025432842745</v>
      </c>
      <c r="N60" s="176">
        <f>RES_hhdet_fech!N60/RES_summary!N$19</f>
        <v>10.662911861744796</v>
      </c>
      <c r="O60" s="176">
        <f>RES_hhdet_fech!O60/RES_summary!O$19</f>
        <v>11.014994458246735</v>
      </c>
      <c r="P60" s="176">
        <f>RES_hhdet_fech!P60/RES_summary!P$19</f>
        <v>11.366671938894727</v>
      </c>
      <c r="Q60" s="176">
        <f>RES_hhdet_fech!Q60/RES_summary!Q$19</f>
        <v>11.925935585109656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RES_hhdet_fech!B62/RES_summary!B$19</f>
        <v>249.88875739776037</v>
      </c>
      <c r="C62" s="184">
        <f>RES_hhdet_fech!C62/RES_summary!C$19</f>
        <v>258.17808517446349</v>
      </c>
      <c r="D62" s="184">
        <f>RES_hhdet_fech!D62/RES_summary!D$19</f>
        <v>247.61217844619537</v>
      </c>
      <c r="E62" s="184">
        <f>RES_hhdet_fech!E62/RES_summary!E$19</f>
        <v>252.1610812694372</v>
      </c>
      <c r="F62" s="184">
        <f>RES_hhdet_fech!F62/RES_summary!F$19</f>
        <v>257.83481910673191</v>
      </c>
      <c r="G62" s="184">
        <f>RES_hhdet_fech!G62/RES_summary!G$19</f>
        <v>255.6863600203867</v>
      </c>
      <c r="H62" s="184">
        <f>RES_hhdet_fech!H62/RES_summary!H$19</f>
        <v>259.33406045879161</v>
      </c>
      <c r="I62" s="184">
        <f>RES_hhdet_fech!I62/RES_summary!I$19</f>
        <v>237.19379595067099</v>
      </c>
      <c r="J62" s="184">
        <f>RES_hhdet_fech!J62/RES_summary!J$19</f>
        <v>248.79705741625216</v>
      </c>
      <c r="K62" s="184">
        <f>RES_hhdet_fech!K62/RES_summary!K$19</f>
        <v>228.21568655338012</v>
      </c>
      <c r="L62" s="184">
        <f>RES_hhdet_fech!L62/RES_summary!L$19</f>
        <v>239.21892115083108</v>
      </c>
      <c r="M62" s="184">
        <f>RES_hhdet_fech!M62/RES_summary!M$19</f>
        <v>192.31016611977662</v>
      </c>
      <c r="N62" s="184">
        <f>RES_hhdet_fech!N62/RES_summary!N$19</f>
        <v>191.24007107948017</v>
      </c>
      <c r="O62" s="184">
        <f>RES_hhdet_fech!O62/RES_summary!O$19</f>
        <v>193.26991997691485</v>
      </c>
      <c r="P62" s="184">
        <f>RES_hhdet_fech!P62/RES_summary!P$19</f>
        <v>180.14310891227478</v>
      </c>
      <c r="Q62" s="184">
        <f>RES_hhdet_fech!Q62/RES_summary!Q$19</f>
        <v>187.73512941878363</v>
      </c>
    </row>
    <row r="63" spans="1:17" ht="12.95" customHeight="1" x14ac:dyDescent="0.25">
      <c r="A63" s="158" t="s">
        <v>65</v>
      </c>
      <c r="B63" s="178">
        <f>RES_hhdet_fech!B63/RES_summary!B$19</f>
        <v>184.8885846520493</v>
      </c>
      <c r="C63" s="178">
        <f>RES_hhdet_fech!C63/RES_summary!C$19</f>
        <v>193.54870286979357</v>
      </c>
      <c r="D63" s="178">
        <f>RES_hhdet_fech!D63/RES_summary!D$19</f>
        <v>183.6162432686144</v>
      </c>
      <c r="E63" s="178">
        <f>RES_hhdet_fech!E63/RES_summary!E$19</f>
        <v>188.36606192955043</v>
      </c>
      <c r="F63" s="178">
        <f>RES_hhdet_fech!F63/RES_summary!F$19</f>
        <v>194.1878311201715</v>
      </c>
      <c r="G63" s="178">
        <f>RES_hhdet_fech!G63/RES_summary!G$19</f>
        <v>192.52751155511908</v>
      </c>
      <c r="H63" s="178">
        <f>RES_hhdet_fech!H63/RES_summary!H$19</f>
        <v>196.05185844359784</v>
      </c>
      <c r="I63" s="178">
        <f>RES_hhdet_fech!I63/RES_summary!I$19</f>
        <v>174.51265992713095</v>
      </c>
      <c r="J63" s="178">
        <f>RES_hhdet_fech!J63/RES_summary!J$19</f>
        <v>186.24667298238606</v>
      </c>
      <c r="K63" s="178">
        <f>RES_hhdet_fech!K63/RES_summary!K$19</f>
        <v>167.1100581554241</v>
      </c>
      <c r="L63" s="178">
        <f>RES_hhdet_fech!L63/RES_summary!L$19</f>
        <v>177.83362864124035</v>
      </c>
      <c r="M63" s="178">
        <f>RES_hhdet_fech!M63/RES_summary!M$19</f>
        <v>132.27522086746418</v>
      </c>
      <c r="N63" s="178">
        <f>RES_hhdet_fech!N63/RES_summary!N$19</f>
        <v>130.83154974508</v>
      </c>
      <c r="O63" s="178">
        <f>RES_hhdet_fech!O63/RES_summary!O$19</f>
        <v>133.10023145736773</v>
      </c>
      <c r="P63" s="178">
        <f>RES_hhdet_fech!P63/RES_summary!P$19</f>
        <v>120.02469631802136</v>
      </c>
      <c r="Q63" s="178">
        <f>RES_hhdet_fech!Q63/RES_summary!Q$19</f>
        <v>128.17404766556726</v>
      </c>
    </row>
    <row r="64" spans="1:17" ht="12" customHeight="1" x14ac:dyDescent="0.25">
      <c r="A64" s="23" t="s">
        <v>161</v>
      </c>
      <c r="B64" s="177">
        <f>RES_hhdet_fech!B64/RES_summary!B$19</f>
        <v>181.59492081856814</v>
      </c>
      <c r="C64" s="177">
        <f>RES_hhdet_fech!C64/RES_summary!C$19</f>
        <v>189.55238595907613</v>
      </c>
      <c r="D64" s="177">
        <f>RES_hhdet_fech!D64/RES_summary!D$19</f>
        <v>181.39268316957737</v>
      </c>
      <c r="E64" s="177">
        <f>RES_hhdet_fech!E64/RES_summary!E$19</f>
        <v>185.59577003416226</v>
      </c>
      <c r="F64" s="177">
        <f>RES_hhdet_fech!F64/RES_summary!F$19</f>
        <v>190.5038988664019</v>
      </c>
      <c r="G64" s="177">
        <f>RES_hhdet_fech!G64/RES_summary!G$19</f>
        <v>189.25821807523297</v>
      </c>
      <c r="H64" s="177">
        <f>RES_hhdet_fech!H64/RES_summary!H$19</f>
        <v>191.27438941373038</v>
      </c>
      <c r="I64" s="177">
        <f>RES_hhdet_fech!I64/RES_summary!I$19</f>
        <v>170.91043926622132</v>
      </c>
      <c r="J64" s="177">
        <f>RES_hhdet_fech!J64/RES_summary!J$19</f>
        <v>182.30790547003673</v>
      </c>
      <c r="K64" s="177">
        <f>RES_hhdet_fech!K64/RES_summary!K$19</f>
        <v>165.88568240132489</v>
      </c>
      <c r="L64" s="177">
        <f>RES_hhdet_fech!L64/RES_summary!L$19</f>
        <v>175.28534790065805</v>
      </c>
      <c r="M64" s="177">
        <f>RES_hhdet_fech!M64/RES_summary!M$19</f>
        <v>130.14554824949349</v>
      </c>
      <c r="N64" s="177">
        <f>RES_hhdet_fech!N64/RES_summary!N$19</f>
        <v>128.97169849744697</v>
      </c>
      <c r="O64" s="177">
        <f>RES_hhdet_fech!O64/RES_summary!O$19</f>
        <v>130.52247623741297</v>
      </c>
      <c r="P64" s="177">
        <f>RES_hhdet_fech!P64/RES_summary!P$19</f>
        <v>117.52190157163511</v>
      </c>
      <c r="Q64" s="177">
        <f>RES_hhdet_fech!Q64/RES_summary!Q$19</f>
        <v>125.12672760174438</v>
      </c>
    </row>
    <row r="65" spans="1:17" ht="12" customHeight="1" x14ac:dyDescent="0.25">
      <c r="A65" s="23" t="s">
        <v>60</v>
      </c>
      <c r="B65" s="177">
        <f>RES_hhdet_fech!B65/RES_summary!B$19</f>
        <v>3.2936638334811623</v>
      </c>
      <c r="C65" s="177">
        <f>RES_hhdet_fech!C65/RES_summary!C$19</f>
        <v>3.996316910717455</v>
      </c>
      <c r="D65" s="177">
        <f>RES_hhdet_fech!D65/RES_summary!D$19</f>
        <v>2.2235600990370252</v>
      </c>
      <c r="E65" s="177">
        <f>RES_hhdet_fech!E65/RES_summary!E$19</f>
        <v>2.7702918953881803</v>
      </c>
      <c r="F65" s="177">
        <f>RES_hhdet_fech!F65/RES_summary!F$19</f>
        <v>3.6839322537696231</v>
      </c>
      <c r="G65" s="177">
        <f>RES_hhdet_fech!G65/RES_summary!G$19</f>
        <v>3.269293479886092</v>
      </c>
      <c r="H65" s="177">
        <f>RES_hhdet_fech!H65/RES_summary!H$19</f>
        <v>4.7774690298674454</v>
      </c>
      <c r="I65" s="177">
        <f>RES_hhdet_fech!I65/RES_summary!I$19</f>
        <v>3.6022206609096363</v>
      </c>
      <c r="J65" s="177">
        <f>RES_hhdet_fech!J65/RES_summary!J$19</f>
        <v>3.9387675123493069</v>
      </c>
      <c r="K65" s="177">
        <f>RES_hhdet_fech!K65/RES_summary!K$19</f>
        <v>1.2243757540992399</v>
      </c>
      <c r="L65" s="177">
        <f>RES_hhdet_fech!L65/RES_summary!L$19</f>
        <v>2.5482807405822956</v>
      </c>
      <c r="M65" s="177">
        <f>RES_hhdet_fech!M65/RES_summary!M$19</f>
        <v>2.1296726179707179</v>
      </c>
      <c r="N65" s="177">
        <f>RES_hhdet_fech!N65/RES_summary!N$19</f>
        <v>1.8598512476330444</v>
      </c>
      <c r="O65" s="177">
        <f>RES_hhdet_fech!O65/RES_summary!O$19</f>
        <v>2.5777552199547786</v>
      </c>
      <c r="P65" s="177">
        <f>RES_hhdet_fech!P65/RES_summary!P$19</f>
        <v>2.5027947463862419</v>
      </c>
      <c r="Q65" s="177">
        <f>RES_hhdet_fech!Q65/RES_summary!Q$19</f>
        <v>3.0473200638228821</v>
      </c>
    </row>
    <row r="66" spans="1:17" ht="12.95" customHeight="1" x14ac:dyDescent="0.25">
      <c r="A66" s="158" t="s">
        <v>112</v>
      </c>
      <c r="B66" s="178">
        <f>RES_hhdet_fech!B66/RES_summary!B$19</f>
        <v>3.5304441943885198E-2</v>
      </c>
      <c r="C66" s="178">
        <f>RES_hhdet_fech!C66/RES_summary!C$19</f>
        <v>3.727339790686731E-2</v>
      </c>
      <c r="D66" s="178">
        <f>RES_hhdet_fech!D66/RES_summary!D$19</f>
        <v>3.8966115957904147E-2</v>
      </c>
      <c r="E66" s="178">
        <f>RES_hhdet_fech!E66/RES_summary!E$19</f>
        <v>3.908344440751263E-2</v>
      </c>
      <c r="F66" s="178">
        <f>RES_hhdet_fech!F66/RES_summary!F$19</f>
        <v>4.0653915190029331E-2</v>
      </c>
      <c r="G66" s="178">
        <f>RES_hhdet_fech!G66/RES_summary!G$19</f>
        <v>4.8155100848221818E-2</v>
      </c>
      <c r="H66" s="178">
        <f>RES_hhdet_fech!H66/RES_summary!H$19</f>
        <v>5.4731270382289213E-2</v>
      </c>
      <c r="I66" s="178">
        <f>RES_hhdet_fech!I66/RES_summary!I$19</f>
        <v>6.602171434105808E-2</v>
      </c>
      <c r="J66" s="178">
        <f>RES_hhdet_fech!J66/RES_summary!J$19</f>
        <v>7.3627622278787552E-2</v>
      </c>
      <c r="K66" s="178">
        <f>RES_hhdet_fech!K66/RES_summary!K$19</f>
        <v>8.6994225948511347E-2</v>
      </c>
      <c r="L66" s="178">
        <f>RES_hhdet_fech!L66/RES_summary!L$19</f>
        <v>9.3227249785684321E-2</v>
      </c>
      <c r="M66" s="178">
        <f>RES_hhdet_fech!M66/RES_summary!M$19</f>
        <v>9.9612366212782633E-2</v>
      </c>
      <c r="N66" s="178">
        <f>RES_hhdet_fech!N66/RES_summary!N$19</f>
        <v>0.10585227322770048</v>
      </c>
      <c r="O66" s="178">
        <f>RES_hhdet_fech!O66/RES_summary!O$19</f>
        <v>0.11257032379045029</v>
      </c>
      <c r="P66" s="178">
        <f>RES_hhdet_fech!P66/RES_summary!P$19</f>
        <v>0.11956905876680281</v>
      </c>
      <c r="Q66" s="178">
        <f>RES_hhdet_fech!Q66/RES_summary!Q$19</f>
        <v>0.10937203003465873</v>
      </c>
    </row>
    <row r="67" spans="1:17" ht="12" customHeight="1" x14ac:dyDescent="0.25">
      <c r="A67" s="23" t="s">
        <v>60</v>
      </c>
      <c r="B67" s="177">
        <f>RES_hhdet_fech!B67/RES_summary!B$19</f>
        <v>3.5304441943885198E-2</v>
      </c>
      <c r="C67" s="177">
        <f>RES_hhdet_fech!C67/RES_summary!C$19</f>
        <v>3.727339790686731E-2</v>
      </c>
      <c r="D67" s="177">
        <f>RES_hhdet_fech!D67/RES_summary!D$19</f>
        <v>3.8966115957904147E-2</v>
      </c>
      <c r="E67" s="177">
        <f>RES_hhdet_fech!E67/RES_summary!E$19</f>
        <v>3.908344440751263E-2</v>
      </c>
      <c r="F67" s="177">
        <f>RES_hhdet_fech!F67/RES_summary!F$19</f>
        <v>4.0653915190029331E-2</v>
      </c>
      <c r="G67" s="177">
        <f>RES_hhdet_fech!G67/RES_summary!G$19</f>
        <v>4.8155100848221818E-2</v>
      </c>
      <c r="H67" s="177">
        <f>RES_hhdet_fech!H67/RES_summary!H$19</f>
        <v>5.4731270382289213E-2</v>
      </c>
      <c r="I67" s="177">
        <f>RES_hhdet_fech!I67/RES_summary!I$19</f>
        <v>6.602171434105808E-2</v>
      </c>
      <c r="J67" s="177">
        <f>RES_hhdet_fech!J67/RES_summary!J$19</f>
        <v>7.3627622278787552E-2</v>
      </c>
      <c r="K67" s="177">
        <f>RES_hhdet_fech!K67/RES_summary!K$19</f>
        <v>8.6994225948511347E-2</v>
      </c>
      <c r="L67" s="177">
        <f>RES_hhdet_fech!L67/RES_summary!L$19</f>
        <v>9.3227249785684321E-2</v>
      </c>
      <c r="M67" s="177">
        <f>RES_hhdet_fech!M67/RES_summary!M$19</f>
        <v>9.9612366212782633E-2</v>
      </c>
      <c r="N67" s="177">
        <f>RES_hhdet_fech!N67/RES_summary!N$19</f>
        <v>0.10585227322770048</v>
      </c>
      <c r="O67" s="177">
        <f>RES_hhdet_fech!O67/RES_summary!O$19</f>
        <v>0.11257032379045029</v>
      </c>
      <c r="P67" s="177">
        <f>RES_hhdet_fech!P67/RES_summary!P$19</f>
        <v>0.11956905876680281</v>
      </c>
      <c r="Q67" s="177">
        <f>RES_hhdet_fech!Q67/RES_summary!Q$19</f>
        <v>0.10937203003465873</v>
      </c>
    </row>
    <row r="68" spans="1:17" ht="12" customHeight="1" x14ac:dyDescent="0.25">
      <c r="A68" s="158" t="s">
        <v>63</v>
      </c>
      <c r="B68" s="178">
        <f>RES_hhdet_fech!B68/RES_summary!B$19</f>
        <v>49.024161775790446</v>
      </c>
      <c r="C68" s="178">
        <f>RES_hhdet_fech!C68/RES_summary!C$19</f>
        <v>48.801597791374505</v>
      </c>
      <c r="D68" s="178">
        <f>RES_hhdet_fech!D68/RES_summary!D$19</f>
        <v>47.968186333705219</v>
      </c>
      <c r="E68" s="178">
        <f>RES_hhdet_fech!E68/RES_summary!E$19</f>
        <v>47.727166170268468</v>
      </c>
      <c r="F68" s="178">
        <f>RES_hhdet_fech!F68/RES_summary!F$19</f>
        <v>47.694857863896509</v>
      </c>
      <c r="G68" s="178">
        <f>RES_hhdet_fech!G68/RES_summary!G$19</f>
        <v>47.3713672873997</v>
      </c>
      <c r="H68" s="178">
        <f>RES_hhdet_fech!H68/RES_summary!H$19</f>
        <v>47.837018180157209</v>
      </c>
      <c r="I68" s="178">
        <f>RES_hhdet_fech!I68/RES_summary!I$19</f>
        <v>46.892954090679694</v>
      </c>
      <c r="J68" s="178">
        <f>RES_hhdet_fech!J68/RES_summary!J$19</f>
        <v>46.531015005727347</v>
      </c>
      <c r="K68" s="178">
        <f>RES_hhdet_fech!K68/RES_summary!K$19</f>
        <v>45.445230684779276</v>
      </c>
      <c r="L68" s="178">
        <f>RES_hhdet_fech!L68/RES_summary!L$19</f>
        <v>45.588378220629913</v>
      </c>
      <c r="M68" s="178">
        <f>RES_hhdet_fech!M68/RES_summary!M$19</f>
        <v>44.57316121968887</v>
      </c>
      <c r="N68" s="178">
        <f>RES_hhdet_fech!N68/RES_summary!N$19</f>
        <v>44.584828561279899</v>
      </c>
      <c r="O68" s="178">
        <f>RES_hhdet_fech!O68/RES_summary!O$19</f>
        <v>44.52180093437827</v>
      </c>
      <c r="P68" s="178">
        <f>RES_hhdet_fech!P68/RES_summary!P$19</f>
        <v>44.154049505324608</v>
      </c>
      <c r="Q68" s="178">
        <f>RES_hhdet_fech!Q68/RES_summary!Q$19</f>
        <v>43.529192073617196</v>
      </c>
    </row>
    <row r="69" spans="1:17" ht="12" customHeight="1" x14ac:dyDescent="0.25">
      <c r="A69" s="167" t="s">
        <v>160</v>
      </c>
      <c r="B69" s="183">
        <f>RES_hhdet_fech!B69/RES_summary!B$19</f>
        <v>49.661970340392138</v>
      </c>
      <c r="C69" s="183">
        <f>RES_hhdet_fech!C69/RES_summary!C$19</f>
        <v>49.219611831718211</v>
      </c>
      <c r="D69" s="183">
        <f>RES_hhdet_fech!D69/RES_summary!D$19</f>
        <v>48.724903956718734</v>
      </c>
      <c r="E69" s="183">
        <f>RES_hhdet_fech!E69/RES_summary!E$19</f>
        <v>48.3343910346318</v>
      </c>
      <c r="F69" s="183">
        <f>RES_hhdet_fech!F69/RES_summary!F$19</f>
        <v>48.090019368202285</v>
      </c>
      <c r="G69" s="183">
        <f>RES_hhdet_fech!G69/RES_summary!G$19</f>
        <v>47.825942624338829</v>
      </c>
      <c r="H69" s="183">
        <f>RES_hhdet_fech!H69/RES_summary!H$19</f>
        <v>47.924983260971786</v>
      </c>
      <c r="I69" s="183">
        <f>RES_hhdet_fech!I69/RES_summary!I$19</f>
        <v>47.235984719323113</v>
      </c>
      <c r="J69" s="183">
        <f>RES_hhdet_fech!J69/RES_summary!J$19</f>
        <v>46.868470787246338</v>
      </c>
      <c r="K69" s="183">
        <f>RES_hhdet_fech!K69/RES_summary!K$19</f>
        <v>46.294939097736766</v>
      </c>
      <c r="L69" s="183">
        <f>RES_hhdet_fech!L69/RES_summary!L$19</f>
        <v>46.322168738901432</v>
      </c>
      <c r="M69" s="183">
        <f>RES_hhdet_fech!M69/RES_summary!M$19</f>
        <v>45.339199696801195</v>
      </c>
      <c r="N69" s="183">
        <f>RES_hhdet_fech!N69/RES_summary!N$19</f>
        <v>45.461063841841828</v>
      </c>
      <c r="O69" s="183">
        <f>RES_hhdet_fech!O69/RES_summary!O$19</f>
        <v>45.322223422078373</v>
      </c>
      <c r="P69" s="183">
        <f>RES_hhdet_fech!P69/RES_summary!P$19</f>
        <v>44.996715448133891</v>
      </c>
      <c r="Q69" s="183">
        <f>RES_hhdet_fech!Q69/RES_summary!Q$19</f>
        <v>44.316518123844332</v>
      </c>
    </row>
    <row r="70" spans="1:17" ht="12" customHeight="1" x14ac:dyDescent="0.25">
      <c r="A70" s="167" t="s">
        <v>159</v>
      </c>
      <c r="B70" s="183">
        <f>RES_hhdet_fech!B70/RES_summary!B$19</f>
        <v>41.69679410612428</v>
      </c>
      <c r="C70" s="183">
        <f>RES_hhdet_fech!C70/RES_summary!C$19</f>
        <v>42.759261318758448</v>
      </c>
      <c r="D70" s="183">
        <f>RES_hhdet_fech!D70/RES_summary!D$19</f>
        <v>41.111254675537808</v>
      </c>
      <c r="E70" s="183">
        <f>RES_hhdet_fech!E70/RES_summary!E$19</f>
        <v>40.9595158014817</v>
      </c>
      <c r="F70" s="183">
        <f>RES_hhdet_fech!F70/RES_summary!F$19</f>
        <v>40.76205308844002</v>
      </c>
      <c r="G70" s="183">
        <f>RES_hhdet_fech!G70/RES_summary!G$19</f>
        <v>40.64612114869184</v>
      </c>
      <c r="H70" s="183">
        <f>RES_hhdet_fech!H70/RES_summary!H$19</f>
        <v>40.825209271404738</v>
      </c>
      <c r="I70" s="183">
        <f>RES_hhdet_fech!I70/RES_summary!I$19</f>
        <v>40.352650776609096</v>
      </c>
      <c r="J70" s="183">
        <f>RES_hhdet_fech!J70/RES_summary!J$19</f>
        <v>40.162580139113786</v>
      </c>
      <c r="K70" s="183">
        <f>RES_hhdet_fech!K70/RES_summary!K$19</f>
        <v>39.787180275914316</v>
      </c>
      <c r="L70" s="183">
        <f>RES_hhdet_fech!L70/RES_summary!L$19</f>
        <v>39.817845702966544</v>
      </c>
      <c r="M70" s="183">
        <f>RES_hhdet_fech!M70/RES_summary!M$19</f>
        <v>39.136932242618862</v>
      </c>
      <c r="N70" s="183">
        <f>RES_hhdet_fech!N70/RES_summary!N$19</f>
        <v>39.168468265161579</v>
      </c>
      <c r="O70" s="183">
        <f>RES_hhdet_fech!O70/RES_summary!O$19</f>
        <v>39.060608652864282</v>
      </c>
      <c r="P70" s="183">
        <f>RES_hhdet_fech!P70/RES_summary!P$19</f>
        <v>38.791133424434939</v>
      </c>
      <c r="Q70" s="183">
        <f>RES_hhdet_fech!Q70/RES_summary!Q$19</f>
        <v>38.218407559628844</v>
      </c>
    </row>
    <row r="71" spans="1:17" ht="12" customHeight="1" x14ac:dyDescent="0.25">
      <c r="A71" s="166" t="s">
        <v>109</v>
      </c>
      <c r="B71" s="182">
        <f>RES_hhdet_fech!B71/RES_summary!B$19</f>
        <v>32.280280721255622</v>
      </c>
      <c r="C71" s="182">
        <f>RES_hhdet_fech!C71/RES_summary!C$19</f>
        <v>34.94592440051391</v>
      </c>
      <c r="D71" s="182">
        <f>RES_hhdet_fech!D71/RES_summary!D$19</f>
        <v>31.671187571861825</v>
      </c>
      <c r="E71" s="182">
        <f>RES_hhdet_fech!E71/RES_summary!E$19</f>
        <v>31.610691736657969</v>
      </c>
      <c r="F71" s="182">
        <f>RES_hhdet_fech!F71/RES_summary!F$19</f>
        <v>31.258512589336807</v>
      </c>
      <c r="G71" s="182">
        <f>RES_hhdet_fech!G71/RES_summary!G$19</f>
        <v>31.086862705820121</v>
      </c>
      <c r="H71" s="182">
        <f>RES_hhdet_fech!H71/RES_summary!H$19</f>
        <v>31.151239119631782</v>
      </c>
      <c r="I71" s="182">
        <f>RES_hhdet_fech!I71/RES_summary!I$19</f>
        <v>30.70339006756117</v>
      </c>
      <c r="J71" s="182">
        <f>RES_hhdet_fech!J71/RES_summary!J$19</f>
        <v>30.46450601171021</v>
      </c>
      <c r="K71" s="182">
        <f>RES_hhdet_fech!K71/RES_summary!K$19</f>
        <v>30.09171041352916</v>
      </c>
      <c r="L71" s="182">
        <f>RES_hhdet_fech!L71/RES_summary!L$19</f>
        <v>30.109409680286017</v>
      </c>
      <c r="M71" s="182">
        <f>RES_hhdet_fech!M71/RES_summary!M$19</f>
        <v>29.47047980292086</v>
      </c>
      <c r="N71" s="182">
        <f>RES_hhdet_fech!N71/RES_summary!N$19</f>
        <v>29.54969149719717</v>
      </c>
      <c r="O71" s="182">
        <f>RES_hhdet_fech!O71/RES_summary!O$19</f>
        <v>29.459445224350958</v>
      </c>
      <c r="P71" s="182">
        <f>RES_hhdet_fech!P71/RES_summary!P$19</f>
        <v>29.247865041287081</v>
      </c>
      <c r="Q71" s="182">
        <f>RES_hhdet_fech!Q71/RES_summary!Q$19</f>
        <v>28.805736780498844</v>
      </c>
    </row>
    <row r="72" spans="1:17" ht="12" customHeight="1" x14ac:dyDescent="0.25">
      <c r="A72" s="147" t="s">
        <v>59</v>
      </c>
      <c r="B72" s="181">
        <f>RES_hhdet_fech!B72/RES_summary!B$19</f>
        <v>9.4165133848686526</v>
      </c>
      <c r="C72" s="181">
        <f>RES_hhdet_fech!C72/RES_summary!C$19</f>
        <v>7.8133369182445396</v>
      </c>
      <c r="D72" s="181">
        <f>RES_hhdet_fech!D72/RES_summary!D$19</f>
        <v>9.440067103675986</v>
      </c>
      <c r="E72" s="181">
        <f>RES_hhdet_fech!E72/RES_summary!E$19</f>
        <v>9.3488240648237255</v>
      </c>
      <c r="F72" s="181">
        <f>RES_hhdet_fech!F72/RES_summary!F$19</f>
        <v>9.5035404991032078</v>
      </c>
      <c r="G72" s="181">
        <f>RES_hhdet_fech!G72/RES_summary!G$19</f>
        <v>9.5592584428717178</v>
      </c>
      <c r="H72" s="181">
        <f>RES_hhdet_fech!H72/RES_summary!H$19</f>
        <v>9.6739701517729593</v>
      </c>
      <c r="I72" s="181">
        <f>RES_hhdet_fech!I72/RES_summary!I$19</f>
        <v>9.6492607090479225</v>
      </c>
      <c r="J72" s="181">
        <f>RES_hhdet_fech!J72/RES_summary!J$19</f>
        <v>9.6980741274035687</v>
      </c>
      <c r="K72" s="181">
        <f>RES_hhdet_fech!K72/RES_summary!K$19</f>
        <v>9.6954698623851527</v>
      </c>
      <c r="L72" s="181">
        <f>RES_hhdet_fech!L72/RES_summary!L$19</f>
        <v>9.7084360226805231</v>
      </c>
      <c r="M72" s="181">
        <f>RES_hhdet_fech!M72/RES_summary!M$19</f>
        <v>9.6664524396980038</v>
      </c>
      <c r="N72" s="181">
        <f>RES_hhdet_fech!N72/RES_summary!N$19</f>
        <v>9.6187767679644054</v>
      </c>
      <c r="O72" s="181">
        <f>RES_hhdet_fech!O72/RES_summary!O$19</f>
        <v>9.6011634285133169</v>
      </c>
      <c r="P72" s="181">
        <f>RES_hhdet_fech!P72/RES_summary!P$19</f>
        <v>9.5432683831478631</v>
      </c>
      <c r="Q72" s="181">
        <f>RES_hhdet_fech!Q72/RES_summary!Q$19</f>
        <v>9.4126707791300017</v>
      </c>
    </row>
    <row r="73" spans="1:17" ht="12" customHeight="1" x14ac:dyDescent="0.25">
      <c r="A73" s="163" t="s">
        <v>142</v>
      </c>
      <c r="B73" s="180">
        <f>RES_hhdet_fech!B73/RES_summary!B$19</f>
        <v>45.511647316915173</v>
      </c>
      <c r="C73" s="180">
        <f>RES_hhdet_fech!C73/RES_summary!C$19</f>
        <v>46.478443850133694</v>
      </c>
      <c r="D73" s="180">
        <f>RES_hhdet_fech!D73/RES_summary!D$19</f>
        <v>43.284881212423507</v>
      </c>
      <c r="E73" s="180">
        <f>RES_hhdet_fech!E73/RES_summary!E$19</f>
        <v>43.928420646589707</v>
      </c>
      <c r="F73" s="180">
        <f>RES_hhdet_fech!F73/RES_summary!F$19</f>
        <v>45.343895973058707</v>
      </c>
      <c r="G73" s="180">
        <f>RES_hhdet_fech!G73/RES_summary!G$19</f>
        <v>44.561718252661763</v>
      </c>
      <c r="H73" s="180">
        <f>RES_hhdet_fech!H73/RES_summary!H$19</f>
        <v>47.605750765881204</v>
      </c>
      <c r="I73" s="180">
        <f>RES_hhdet_fech!I73/RES_summary!I$19</f>
        <v>45.118056380477427</v>
      </c>
      <c r="J73" s="180">
        <f>RES_hhdet_fech!J73/RES_summary!J$19</f>
        <v>45.536957166341246</v>
      </c>
      <c r="K73" s="180">
        <f>RES_hhdet_fech!K73/RES_summary!K$19</f>
        <v>40.179741329424679</v>
      </c>
      <c r="L73" s="180">
        <f>RES_hhdet_fech!L73/RES_summary!L$19</f>
        <v>42.359612863751842</v>
      </c>
      <c r="M73" s="180">
        <f>RES_hhdet_fech!M73/RES_summary!M$19</f>
        <v>42.231077423336195</v>
      </c>
      <c r="N73" s="180">
        <f>RES_hhdet_fech!N73/RES_summary!N$19</f>
        <v>41.265928522727584</v>
      </c>
      <c r="O73" s="180">
        <f>RES_hhdet_fech!O73/RES_summary!O$19</f>
        <v>43.464211524725563</v>
      </c>
      <c r="P73" s="180">
        <f>RES_hhdet_fech!P73/RES_summary!P$19</f>
        <v>43.391978359354688</v>
      </c>
      <c r="Q73" s="180">
        <f>RES_hhdet_fech!Q73/RES_summary!Q$19</f>
        <v>44.788491024508531</v>
      </c>
    </row>
    <row r="74" spans="1:17" ht="12" customHeight="1" x14ac:dyDescent="0.25">
      <c r="A74" s="161" t="s">
        <v>141</v>
      </c>
      <c r="B74" s="179">
        <f>RES_hhdet_fech!B74/RES_summary!B$19</f>
        <v>38.999084140866159</v>
      </c>
      <c r="C74" s="179">
        <f>RES_hhdet_fech!C74/RES_summary!C$19</f>
        <v>40.813032051827534</v>
      </c>
      <c r="D74" s="179">
        <f>RES_hhdet_fech!D74/RES_summary!D$19</f>
        <v>37.575239891744623</v>
      </c>
      <c r="E74" s="179">
        <f>RES_hhdet_fech!E74/RES_summary!E$19</f>
        <v>38.078011167699422</v>
      </c>
      <c r="F74" s="179">
        <f>RES_hhdet_fech!F74/RES_summary!F$19</f>
        <v>38.977072881596243</v>
      </c>
      <c r="G74" s="179">
        <f>RES_hhdet_fech!G74/RES_summary!G$19</f>
        <v>38.524375307102702</v>
      </c>
      <c r="H74" s="179">
        <f>RES_hhdet_fech!H74/RES_summary!H$19</f>
        <v>40.617708149595487</v>
      </c>
      <c r="I74" s="179">
        <f>RES_hhdet_fech!I74/RES_summary!I$19</f>
        <v>38.975997356359315</v>
      </c>
      <c r="J74" s="179">
        <f>RES_hhdet_fech!J74/RES_summary!J$19</f>
        <v>39.297096285525356</v>
      </c>
      <c r="K74" s="179">
        <f>RES_hhdet_fech!K74/RES_summary!K$19</f>
        <v>35.812301726511379</v>
      </c>
      <c r="L74" s="179">
        <f>RES_hhdet_fech!L74/RES_summary!L$19</f>
        <v>37.242184384119255</v>
      </c>
      <c r="M74" s="179">
        <f>RES_hhdet_fech!M74/RES_summary!M$19</f>
        <v>37.116652764866544</v>
      </c>
      <c r="N74" s="179">
        <f>RES_hhdet_fech!N74/RES_summary!N$19</f>
        <v>36.441630307737327</v>
      </c>
      <c r="O74" s="179">
        <f>RES_hhdet_fech!O74/RES_summary!O$19</f>
        <v>37.852900919584918</v>
      </c>
      <c r="P74" s="179">
        <f>RES_hhdet_fech!P74/RES_summary!P$19</f>
        <v>37.748054316728393</v>
      </c>
      <c r="Q74" s="179">
        <f>RES_hhdet_fech!Q74/RES_summary!Q$19</f>
        <v>38.52518994506049</v>
      </c>
    </row>
    <row r="75" spans="1:17" ht="12" customHeight="1" x14ac:dyDescent="0.25">
      <c r="A75" s="148" t="s">
        <v>60</v>
      </c>
      <c r="B75" s="177">
        <f>RES_hhdet_fech!B75/RES_summary!B$19</f>
        <v>29.582570755997509</v>
      </c>
      <c r="C75" s="177">
        <f>RES_hhdet_fech!C75/RES_summary!C$19</f>
        <v>32.999695133583003</v>
      </c>
      <c r="D75" s="177">
        <f>RES_hhdet_fech!D75/RES_summary!D$19</f>
        <v>28.135172788068637</v>
      </c>
      <c r="E75" s="177">
        <f>RES_hhdet_fech!E75/RES_summary!E$19</f>
        <v>28.729187102875699</v>
      </c>
      <c r="F75" s="177">
        <f>RES_hhdet_fech!F75/RES_summary!F$19</f>
        <v>29.473532382493037</v>
      </c>
      <c r="G75" s="177">
        <f>RES_hhdet_fech!G75/RES_summary!G$19</f>
        <v>28.965116864230986</v>
      </c>
      <c r="H75" s="177">
        <f>RES_hhdet_fech!H75/RES_summary!H$19</f>
        <v>30.943737997822524</v>
      </c>
      <c r="I75" s="177">
        <f>RES_hhdet_fech!I75/RES_summary!I$19</f>
        <v>29.326736647311396</v>
      </c>
      <c r="J75" s="177">
        <f>RES_hhdet_fech!J75/RES_summary!J$19</f>
        <v>29.599022158121791</v>
      </c>
      <c r="K75" s="177">
        <f>RES_hhdet_fech!K75/RES_summary!K$19</f>
        <v>26.116831864126233</v>
      </c>
      <c r="L75" s="177">
        <f>RES_hhdet_fech!L75/RES_summary!L$19</f>
        <v>27.533748361438732</v>
      </c>
      <c r="M75" s="177">
        <f>RES_hhdet_fech!M75/RES_summary!M$19</f>
        <v>27.450200325168538</v>
      </c>
      <c r="N75" s="177">
        <f>RES_hhdet_fech!N75/RES_summary!N$19</f>
        <v>26.822853539772925</v>
      </c>
      <c r="O75" s="177">
        <f>RES_hhdet_fech!O75/RES_summary!O$19</f>
        <v>28.251737491071598</v>
      </c>
      <c r="P75" s="177">
        <f>RES_hhdet_fech!P75/RES_summary!P$19</f>
        <v>28.204785933580538</v>
      </c>
      <c r="Q75" s="177">
        <f>RES_hhdet_fech!Q75/RES_summary!Q$19</f>
        <v>29.112519165930493</v>
      </c>
    </row>
    <row r="76" spans="1:17" ht="12" customHeight="1" x14ac:dyDescent="0.25">
      <c r="A76" s="148" t="s">
        <v>59</v>
      </c>
      <c r="B76" s="177">
        <f>RES_hhdet_fech!B76/RES_summary!B$19</f>
        <v>9.4165133848686509</v>
      </c>
      <c r="C76" s="177">
        <f>RES_hhdet_fech!C76/RES_summary!C$19</f>
        <v>7.8133369182445387</v>
      </c>
      <c r="D76" s="177">
        <f>RES_hhdet_fech!D76/RES_summary!D$19</f>
        <v>9.4400671036759807</v>
      </c>
      <c r="E76" s="177">
        <f>RES_hhdet_fech!E76/RES_summary!E$19</f>
        <v>9.3488240648237255</v>
      </c>
      <c r="F76" s="177">
        <f>RES_hhdet_fech!F76/RES_summary!F$19</f>
        <v>9.5035404991032095</v>
      </c>
      <c r="G76" s="177">
        <f>RES_hhdet_fech!G76/RES_summary!G$19</f>
        <v>9.5592584428717178</v>
      </c>
      <c r="H76" s="177">
        <f>RES_hhdet_fech!H76/RES_summary!H$19</f>
        <v>9.6739701517729593</v>
      </c>
      <c r="I76" s="177">
        <f>RES_hhdet_fech!I76/RES_summary!I$19</f>
        <v>9.6492607090479243</v>
      </c>
      <c r="J76" s="177">
        <f>RES_hhdet_fech!J76/RES_summary!J$19</f>
        <v>9.6980741274035651</v>
      </c>
      <c r="K76" s="177">
        <f>RES_hhdet_fech!K76/RES_summary!K$19</f>
        <v>9.6954698623851492</v>
      </c>
      <c r="L76" s="177">
        <f>RES_hhdet_fech!L76/RES_summary!L$19</f>
        <v>9.7084360226805284</v>
      </c>
      <c r="M76" s="177">
        <f>RES_hhdet_fech!M76/RES_summary!M$19</f>
        <v>9.6664524396980056</v>
      </c>
      <c r="N76" s="177">
        <f>RES_hhdet_fech!N76/RES_summary!N$19</f>
        <v>9.6187767679644072</v>
      </c>
      <c r="O76" s="177">
        <f>RES_hhdet_fech!O76/RES_summary!O$19</f>
        <v>9.6011634285133205</v>
      </c>
      <c r="P76" s="177">
        <f>RES_hhdet_fech!P76/RES_summary!P$19</f>
        <v>9.5432683831478595</v>
      </c>
      <c r="Q76" s="177">
        <f>RES_hhdet_fech!Q76/RES_summary!Q$19</f>
        <v>9.4126707791299999</v>
      </c>
    </row>
    <row r="77" spans="1:17" ht="12" customHeight="1" x14ac:dyDescent="0.25">
      <c r="A77" s="158" t="s">
        <v>62</v>
      </c>
      <c r="B77" s="178">
        <f>RES_hhdet_fech!B77/RES_summary!B$19</f>
        <v>15.940706527976717</v>
      </c>
      <c r="C77" s="178">
        <f>RES_hhdet_fech!C77/RES_summary!C$19</f>
        <v>15.7905111153886</v>
      </c>
      <c r="D77" s="178">
        <f>RES_hhdet_fech!D77/RES_summary!D$19</f>
        <v>15.988782727917828</v>
      </c>
      <c r="E77" s="178">
        <f>RES_hhdet_fech!E77/RES_summary!E$19</f>
        <v>16.028769725210783</v>
      </c>
      <c r="F77" s="178">
        <f>RES_hhdet_fech!F77/RES_summary!F$19</f>
        <v>15.911476207473866</v>
      </c>
      <c r="G77" s="178">
        <f>RES_hhdet_fech!G77/RES_summary!G$19</f>
        <v>15.739326077019726</v>
      </c>
      <c r="H77" s="178">
        <f>RES_hhdet_fech!H77/RES_summary!H$19</f>
        <v>15.390452564654247</v>
      </c>
      <c r="I77" s="178">
        <f>RES_hhdet_fech!I77/RES_summary!I$19</f>
        <v>15.722160218519285</v>
      </c>
      <c r="J77" s="178">
        <f>RES_hhdet_fech!J77/RES_summary!J$19</f>
        <v>15.945741805859974</v>
      </c>
      <c r="K77" s="178">
        <f>RES_hhdet_fech!K77/RES_summary!K$19</f>
        <v>15.573403487228198</v>
      </c>
      <c r="L77" s="178">
        <f>RES_hhdet_fech!L77/RES_summary!L$19</f>
        <v>15.703687039175126</v>
      </c>
      <c r="M77" s="178">
        <f>RES_hhdet_fech!M77/RES_summary!M$19</f>
        <v>15.362171666410775</v>
      </c>
      <c r="N77" s="178">
        <f>RES_hhdet_fech!N77/RES_summary!N$19</f>
        <v>15.717840499892565</v>
      </c>
      <c r="O77" s="178">
        <f>RES_hhdet_fech!O77/RES_summary!O$19</f>
        <v>15.535317261378403</v>
      </c>
      <c r="P77" s="178">
        <f>RES_hhdet_fech!P77/RES_summary!P$19</f>
        <v>15.844794030162001</v>
      </c>
      <c r="Q77" s="178">
        <f>RES_hhdet_fech!Q77/RES_summary!Q$19</f>
        <v>15.922517649564536</v>
      </c>
    </row>
    <row r="78" spans="1:17" ht="12" customHeight="1" x14ac:dyDescent="0.25">
      <c r="A78" s="23" t="s">
        <v>109</v>
      </c>
      <c r="B78" s="177">
        <f>RES_hhdet_fech!B78/RES_summary!B$19</f>
        <v>17.141036596366032</v>
      </c>
      <c r="C78" s="177">
        <f>RES_hhdet_fech!C78/RES_summary!C$19</f>
        <v>16.744362595903311</v>
      </c>
      <c r="D78" s="177">
        <f>RES_hhdet_fech!D78/RES_summary!D$19</f>
        <v>17.104063486160559</v>
      </c>
      <c r="E78" s="177">
        <f>RES_hhdet_fech!E78/RES_summary!E$19</f>
        <v>17.073315306546277</v>
      </c>
      <c r="F78" s="177">
        <f>RES_hhdet_fech!F78/RES_summary!F$19</f>
        <v>16.770784767511952</v>
      </c>
      <c r="G78" s="177">
        <f>RES_hhdet_fech!G78/RES_summary!G$19</f>
        <v>16.50863099481375</v>
      </c>
      <c r="H78" s="177">
        <f>RES_hhdet_fech!H78/RES_summary!H$19</f>
        <v>15.901567124901844</v>
      </c>
      <c r="I78" s="177">
        <f>RES_hhdet_fech!I78/RES_summary!I$19</f>
        <v>16.342744561104514</v>
      </c>
      <c r="J78" s="177">
        <f>RES_hhdet_fech!J78/RES_summary!J$19</f>
        <v>16.683154499769895</v>
      </c>
      <c r="K78" s="177">
        <f>RES_hhdet_fech!K78/RES_summary!K$19</f>
        <v>16.322900593193189</v>
      </c>
      <c r="L78" s="177">
        <f>RES_hhdet_fech!L78/RES_summary!L$19</f>
        <v>16.311490917198423</v>
      </c>
      <c r="M78" s="177">
        <f>RES_hhdet_fech!M78/RES_summary!M$19</f>
        <v>15.947706698868551</v>
      </c>
      <c r="N78" s="177">
        <f>RES_hhdet_fech!N78/RES_summary!N$19</f>
        <v>16.437953249289492</v>
      </c>
      <c r="O78" s="177">
        <f>RES_hhdet_fech!O78/RES_summary!O$19</f>
        <v>16.019033344446179</v>
      </c>
      <c r="P78" s="177">
        <f>RES_hhdet_fech!P78/RES_summary!P$19</f>
        <v>16.399925688153505</v>
      </c>
      <c r="Q78" s="177">
        <f>RES_hhdet_fech!Q78/RES_summary!Q$19</f>
        <v>16.373600214667366</v>
      </c>
    </row>
    <row r="79" spans="1:17" ht="12" customHeight="1" x14ac:dyDescent="0.25">
      <c r="A79" s="29" t="s">
        <v>140</v>
      </c>
      <c r="B79" s="176">
        <f>RES_hhdet_fech!B79/RES_summary!B$19</f>
        <v>10.58806506653969</v>
      </c>
      <c r="C79" s="176">
        <f>RES_hhdet_fech!C79/RES_summary!C$19</f>
        <v>10.731712252435958</v>
      </c>
      <c r="D79" s="176">
        <f>RES_hhdet_fech!D79/RES_summary!D$19</f>
        <v>10.362405426140098</v>
      </c>
      <c r="E79" s="176">
        <f>RES_hhdet_fech!E79/RES_summary!E$19</f>
        <v>10.606436774989074</v>
      </c>
      <c r="F79" s="176">
        <f>RES_hhdet_fech!F79/RES_summary!F$19</f>
        <v>10.838270904705224</v>
      </c>
      <c r="G79" s="176">
        <f>RES_hhdet_fech!G79/RES_summary!G$19</f>
        <v>10.638577270346852</v>
      </c>
      <c r="H79" s="176">
        <f>RES_hhdet_fech!H79/RES_summary!H$19</f>
        <v>10.844703817864513</v>
      </c>
      <c r="I79" s="176">
        <f>RES_hhdet_fech!I79/RES_summary!I$19</f>
        <v>11.043672650075509</v>
      </c>
      <c r="J79" s="176">
        <f>RES_hhdet_fech!J79/RES_summary!J$19</f>
        <v>10.908277728533905</v>
      </c>
      <c r="K79" s="176">
        <f>RES_hhdet_fech!K79/RES_summary!K$19</f>
        <v>10.47223192620738</v>
      </c>
      <c r="L79" s="176">
        <f>RES_hhdet_fech!L79/RES_summary!L$19</f>
        <v>10.672859914658638</v>
      </c>
      <c r="M79" s="176">
        <f>RES_hhdet_fech!M79/RES_summary!M$19</f>
        <v>10.55931049953359</v>
      </c>
      <c r="N79" s="176">
        <f>RES_hhdet_fech!N79/RES_summary!N$19</f>
        <v>10.616871506933951</v>
      </c>
      <c r="O79" s="176">
        <f>RES_hhdet_fech!O79/RES_summary!O$19</f>
        <v>10.970143073979889</v>
      </c>
      <c r="P79" s="176">
        <f>RES_hhdet_fech!P79/RES_summary!P$19</f>
        <v>11.329313237800616</v>
      </c>
      <c r="Q79" s="176">
        <f>RES_hhdet_fech!Q79/RES_summary!Q$19</f>
        <v>11.930433899313218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RES_hhdet_fech!B81/RES_summary!B$19</f>
        <v>297.76843049248839</v>
      </c>
      <c r="C81" s="184">
        <f>RES_hhdet_fech!C81/RES_summary!C$19</f>
        <v>306.1062768550741</v>
      </c>
      <c r="D81" s="184">
        <f>RES_hhdet_fech!D81/RES_summary!D$19</f>
        <v>299.03984952382513</v>
      </c>
      <c r="E81" s="184">
        <f>RES_hhdet_fech!E81/RES_summary!E$19</f>
        <v>303.3914418305489</v>
      </c>
      <c r="F81" s="184">
        <f>RES_hhdet_fech!F81/RES_summary!F$19</f>
        <v>311.695727495222</v>
      </c>
      <c r="G81" s="184">
        <f>RES_hhdet_fech!G81/RES_summary!G$19</f>
        <v>309.33638869225535</v>
      </c>
      <c r="H81" s="184">
        <f>RES_hhdet_fech!H81/RES_summary!H$19</f>
        <v>314.06034189315551</v>
      </c>
      <c r="I81" s="184">
        <f>RES_hhdet_fech!I81/RES_summary!I$19</f>
        <v>312.89494771782148</v>
      </c>
      <c r="J81" s="184">
        <f>RES_hhdet_fech!J81/RES_summary!J$19</f>
        <v>278.43157429682532</v>
      </c>
      <c r="K81" s="184">
        <f>RES_hhdet_fech!K81/RES_summary!K$19</f>
        <v>282.76388354196945</v>
      </c>
      <c r="L81" s="184">
        <f>RES_hhdet_fech!L81/RES_summary!L$19</f>
        <v>282.9360842721253</v>
      </c>
      <c r="M81" s="184">
        <f>RES_hhdet_fech!M81/RES_summary!M$19</f>
        <v>231.89656687980832</v>
      </c>
      <c r="N81" s="184">
        <f>RES_hhdet_fech!N81/RES_summary!N$19</f>
        <v>226.37130230606695</v>
      </c>
      <c r="O81" s="184">
        <f>RES_hhdet_fech!O81/RES_summary!O$19</f>
        <v>231.26488769167239</v>
      </c>
      <c r="P81" s="184">
        <f>RES_hhdet_fech!P81/RES_summary!P$19</f>
        <v>209.46709265354073</v>
      </c>
      <c r="Q81" s="184">
        <f>RES_hhdet_fech!Q81/RES_summary!Q$19</f>
        <v>222.3466059866586</v>
      </c>
    </row>
    <row r="82" spans="1:17" ht="12.95" customHeight="1" x14ac:dyDescent="0.25">
      <c r="A82" s="158" t="s">
        <v>65</v>
      </c>
      <c r="B82" s="178">
        <f>RES_hhdet_fech!B82/RES_summary!B$19</f>
        <v>235.6364064541857</v>
      </c>
      <c r="C82" s="178">
        <f>RES_hhdet_fech!C82/RES_summary!C$19</f>
        <v>242.31390233979141</v>
      </c>
      <c r="D82" s="178">
        <f>RES_hhdet_fech!D82/RES_summary!D$19</f>
        <v>237.38171191709449</v>
      </c>
      <c r="E82" s="178">
        <f>RES_hhdet_fech!E82/RES_summary!E$19</f>
        <v>240.55603625729199</v>
      </c>
      <c r="F82" s="178">
        <f>RES_hhdet_fech!F82/RES_summary!F$19</f>
        <v>247.22921099043708</v>
      </c>
      <c r="G82" s="178">
        <f>RES_hhdet_fech!G82/RES_summary!G$19</f>
        <v>245.47857358360577</v>
      </c>
      <c r="H82" s="178">
        <f>RES_hhdet_fech!H82/RES_summary!H$19</f>
        <v>248.6722127834104</v>
      </c>
      <c r="I82" s="178">
        <f>RES_hhdet_fech!I82/RES_summary!I$19</f>
        <v>248.65589517098903</v>
      </c>
      <c r="J82" s="178">
        <f>RES_hhdet_fech!J82/RES_summary!J$19</f>
        <v>214.71921718662841</v>
      </c>
      <c r="K82" s="178">
        <f>RES_hhdet_fech!K82/RES_summary!K$19</f>
        <v>221.54751592843704</v>
      </c>
      <c r="L82" s="178">
        <f>RES_hhdet_fech!L82/RES_summary!L$19</f>
        <v>221.0270432708696</v>
      </c>
      <c r="M82" s="178">
        <f>RES_hhdet_fech!M82/RES_summary!M$19</f>
        <v>170.10509413058077</v>
      </c>
      <c r="N82" s="178">
        <f>RES_hhdet_fech!N82/RES_summary!N$19</f>
        <v>165.42911718509137</v>
      </c>
      <c r="O82" s="178">
        <f>RES_hhdet_fech!O82/RES_summary!O$19</f>
        <v>166.4735329729906</v>
      </c>
      <c r="P82" s="178">
        <f>RES_hhdet_fech!P82/RES_summary!P$19</f>
        <v>145.05193766038181</v>
      </c>
      <c r="Q82" s="178">
        <f>RES_hhdet_fech!Q82/RES_summary!Q$19</f>
        <v>158.03845636863983</v>
      </c>
    </row>
    <row r="83" spans="1:17" ht="12" customHeight="1" x14ac:dyDescent="0.25">
      <c r="A83" s="23" t="s">
        <v>157</v>
      </c>
      <c r="B83" s="177">
        <f>RES_hhdet_fech!B83/RES_summary!B$19</f>
        <v>234.31892462781596</v>
      </c>
      <c r="C83" s="177">
        <f>RES_hhdet_fech!C83/RES_summary!C$19</f>
        <v>240.76148788105755</v>
      </c>
      <c r="D83" s="177">
        <f>RES_hhdet_fech!D83/RES_summary!D$19</f>
        <v>236.49537172032041</v>
      </c>
      <c r="E83" s="177">
        <f>RES_hhdet_fech!E83/RES_summary!E$19</f>
        <v>239.48111354411208</v>
      </c>
      <c r="F83" s="177">
        <f>RES_hhdet_fech!F83/RES_summary!F$19</f>
        <v>245.81631266106146</v>
      </c>
      <c r="G83" s="177">
        <f>RES_hhdet_fech!G83/RES_summary!G$19</f>
        <v>244.20974817313208</v>
      </c>
      <c r="H83" s="177">
        <f>RES_hhdet_fech!H83/RES_summary!H$19</f>
        <v>246.80651021137928</v>
      </c>
      <c r="I83" s="177">
        <f>RES_hhdet_fech!I83/RES_summary!I$19</f>
        <v>247.03145310808262</v>
      </c>
      <c r="J83" s="177">
        <f>RES_hhdet_fech!J83/RES_summary!J$19</f>
        <v>213.28651029846819</v>
      </c>
      <c r="K83" s="177">
        <f>RES_hhdet_fech!K83/RES_summary!K$19</f>
        <v>221.03217507366452</v>
      </c>
      <c r="L83" s="177">
        <f>RES_hhdet_fech!L83/RES_summary!L$19</f>
        <v>220.02207273412836</v>
      </c>
      <c r="M83" s="177">
        <f>RES_hhdet_fech!M83/RES_summary!M$19</f>
        <v>169.2328343588533</v>
      </c>
      <c r="N83" s="177">
        <f>RES_hhdet_fech!N83/RES_summary!N$19</f>
        <v>164.67598844176538</v>
      </c>
      <c r="O83" s="177">
        <f>RES_hhdet_fech!O83/RES_summary!O$19</f>
        <v>165.43815668797995</v>
      </c>
      <c r="P83" s="177">
        <f>RES_hhdet_fech!P83/RES_summary!P$19</f>
        <v>144.08065084630687</v>
      </c>
      <c r="Q83" s="177">
        <f>RES_hhdet_fech!Q83/RES_summary!Q$19</f>
        <v>156.82608985873779</v>
      </c>
    </row>
    <row r="84" spans="1:17" ht="12" customHeight="1" x14ac:dyDescent="0.25">
      <c r="A84" s="23" t="s">
        <v>60</v>
      </c>
      <c r="B84" s="177">
        <f>RES_hhdet_fech!B84/RES_summary!B$19</f>
        <v>1.3174818263697599</v>
      </c>
      <c r="C84" s="177">
        <f>RES_hhdet_fech!C84/RES_summary!C$19</f>
        <v>1.5524144587338966</v>
      </c>
      <c r="D84" s="177">
        <f>RES_hhdet_fech!D84/RES_summary!D$19</f>
        <v>0.88634019677408804</v>
      </c>
      <c r="E84" s="177">
        <f>RES_hhdet_fech!E84/RES_summary!E$19</f>
        <v>1.0749227131799046</v>
      </c>
      <c r="F84" s="177">
        <f>RES_hhdet_fech!F84/RES_summary!F$19</f>
        <v>1.4128983293755957</v>
      </c>
      <c r="G84" s="177">
        <f>RES_hhdet_fech!G84/RES_summary!G$19</f>
        <v>1.268825410473652</v>
      </c>
      <c r="H84" s="177">
        <f>RES_hhdet_fech!H84/RES_summary!H$19</f>
        <v>1.8657025720311307</v>
      </c>
      <c r="I84" s="177">
        <f>RES_hhdet_fech!I84/RES_summary!I$19</f>
        <v>1.6244420629064098</v>
      </c>
      <c r="J84" s="177">
        <f>RES_hhdet_fech!J84/RES_summary!J$19</f>
        <v>1.4327068881602334</v>
      </c>
      <c r="K84" s="177">
        <f>RES_hhdet_fech!K84/RES_summary!K$19</f>
        <v>0.51534085477251801</v>
      </c>
      <c r="L84" s="177">
        <f>RES_hhdet_fech!L84/RES_summary!L$19</f>
        <v>1.0049705367412567</v>
      </c>
      <c r="M84" s="177">
        <f>RES_hhdet_fech!M84/RES_summary!M$19</f>
        <v>0.87225977172746461</v>
      </c>
      <c r="N84" s="177">
        <f>RES_hhdet_fech!N84/RES_summary!N$19</f>
        <v>0.75312874332596946</v>
      </c>
      <c r="O84" s="177">
        <f>RES_hhdet_fech!O84/RES_summary!O$19</f>
        <v>1.0353762850106578</v>
      </c>
      <c r="P84" s="177">
        <f>RES_hhdet_fech!P84/RES_summary!P$19</f>
        <v>0.97128681407493977</v>
      </c>
      <c r="Q84" s="177">
        <f>RES_hhdet_fech!Q84/RES_summary!Q$19</f>
        <v>1.2123665099020453</v>
      </c>
    </row>
    <row r="85" spans="1:17" ht="12.95" customHeight="1" x14ac:dyDescent="0.25">
      <c r="A85" s="158" t="s">
        <v>112</v>
      </c>
      <c r="B85" s="178">
        <f>RES_hhdet_fech!B85/RES_summary!B$19</f>
        <v>3.5585673340348567E-2</v>
      </c>
      <c r="C85" s="178">
        <f>RES_hhdet_fech!C85/RES_summary!C$19</f>
        <v>3.7848180341328773E-2</v>
      </c>
      <c r="D85" s="178">
        <f>RES_hhdet_fech!D85/RES_summary!D$19</f>
        <v>3.9550081562581475E-2</v>
      </c>
      <c r="E85" s="178">
        <f>RES_hhdet_fech!E85/RES_summary!E$19</f>
        <v>4.0616500915573846E-2</v>
      </c>
      <c r="F85" s="178">
        <f>RES_hhdet_fech!F85/RES_summary!F$19</f>
        <v>4.2585890766567575E-2</v>
      </c>
      <c r="G85" s="178">
        <f>RES_hhdet_fech!G85/RES_summary!G$19</f>
        <v>4.9677762826672509E-2</v>
      </c>
      <c r="H85" s="178">
        <f>RES_hhdet_fech!H85/RES_summary!H$19</f>
        <v>5.6012034074784653E-2</v>
      </c>
      <c r="I85" s="178">
        <f>RES_hhdet_fech!I85/RES_summary!I$19</f>
        <v>6.5315877811161285E-2</v>
      </c>
      <c r="J85" s="178">
        <f>RES_hhdet_fech!J85/RES_summary!J$19</f>
        <v>7.1822615755190847E-2</v>
      </c>
      <c r="K85" s="178">
        <f>RES_hhdet_fech!K85/RES_summary!K$19</f>
        <v>8.4001998379492848E-2</v>
      </c>
      <c r="L85" s="178">
        <f>RES_hhdet_fech!L85/RES_summary!L$19</f>
        <v>9.2008134849027423E-2</v>
      </c>
      <c r="M85" s="178">
        <f>RES_hhdet_fech!M85/RES_summary!M$19</f>
        <v>9.9115244310392342E-2</v>
      </c>
      <c r="N85" s="178">
        <f>RES_hhdet_fech!N85/RES_summary!N$19</f>
        <v>0.10420028093296019</v>
      </c>
      <c r="O85" s="178">
        <f>RES_hhdet_fech!O85/RES_summary!O$19</f>
        <v>0.111924591871099</v>
      </c>
      <c r="P85" s="178">
        <f>RES_hhdet_fech!P85/RES_summary!P$19</f>
        <v>0.11914606067390381</v>
      </c>
      <c r="Q85" s="178">
        <f>RES_hhdet_fech!Q85/RES_summary!Q$19</f>
        <v>0.10572019691234136</v>
      </c>
    </row>
    <row r="86" spans="1:17" ht="12" customHeight="1" x14ac:dyDescent="0.25">
      <c r="A86" s="23" t="s">
        <v>60</v>
      </c>
      <c r="B86" s="177">
        <f>RES_hhdet_fech!B86/RES_summary!B$19</f>
        <v>3.5585673340348567E-2</v>
      </c>
      <c r="C86" s="177">
        <f>RES_hhdet_fech!C86/RES_summary!C$19</f>
        <v>3.7848180341328773E-2</v>
      </c>
      <c r="D86" s="177">
        <f>RES_hhdet_fech!D86/RES_summary!D$19</f>
        <v>3.9550081562581475E-2</v>
      </c>
      <c r="E86" s="177">
        <f>RES_hhdet_fech!E86/RES_summary!E$19</f>
        <v>4.0616500915573846E-2</v>
      </c>
      <c r="F86" s="177">
        <f>RES_hhdet_fech!F86/RES_summary!F$19</f>
        <v>4.2585890766567575E-2</v>
      </c>
      <c r="G86" s="177">
        <f>RES_hhdet_fech!G86/RES_summary!G$19</f>
        <v>4.9677762826672509E-2</v>
      </c>
      <c r="H86" s="177">
        <f>RES_hhdet_fech!H86/RES_summary!H$19</f>
        <v>5.6012034074784653E-2</v>
      </c>
      <c r="I86" s="177">
        <f>RES_hhdet_fech!I86/RES_summary!I$19</f>
        <v>6.5315877811161285E-2</v>
      </c>
      <c r="J86" s="177">
        <f>RES_hhdet_fech!J86/RES_summary!J$19</f>
        <v>7.1822615755190847E-2</v>
      </c>
      <c r="K86" s="177">
        <f>RES_hhdet_fech!K86/RES_summary!K$19</f>
        <v>8.4001998379492848E-2</v>
      </c>
      <c r="L86" s="177">
        <f>RES_hhdet_fech!L86/RES_summary!L$19</f>
        <v>9.2008134849027423E-2</v>
      </c>
      <c r="M86" s="177">
        <f>RES_hhdet_fech!M86/RES_summary!M$19</f>
        <v>9.9115244310392342E-2</v>
      </c>
      <c r="N86" s="177">
        <f>RES_hhdet_fech!N86/RES_summary!N$19</f>
        <v>0.10420028093296019</v>
      </c>
      <c r="O86" s="177">
        <f>RES_hhdet_fech!O86/RES_summary!O$19</f>
        <v>0.111924591871099</v>
      </c>
      <c r="P86" s="177">
        <f>RES_hhdet_fech!P86/RES_summary!P$19</f>
        <v>0.11914606067390381</v>
      </c>
      <c r="Q86" s="177">
        <f>RES_hhdet_fech!Q86/RES_summary!Q$19</f>
        <v>0.10572019691234136</v>
      </c>
    </row>
    <row r="87" spans="1:17" ht="12" customHeight="1" x14ac:dyDescent="0.25">
      <c r="A87" s="158" t="s">
        <v>63</v>
      </c>
      <c r="B87" s="178">
        <f>RES_hhdet_fech!B87/RES_summary!B$19</f>
        <v>50.479008861979999</v>
      </c>
      <c r="C87" s="178">
        <f>RES_hhdet_fech!C87/RES_summary!C$19</f>
        <v>51.774363831389294</v>
      </c>
      <c r="D87" s="178">
        <f>RES_hhdet_fech!D87/RES_summary!D$19</f>
        <v>50.128306059130935</v>
      </c>
      <c r="E87" s="178">
        <f>RES_hhdet_fech!E87/RES_summary!E$19</f>
        <v>51.077343870116451</v>
      </c>
      <c r="F87" s="178">
        <f>RES_hhdet_fech!F87/RES_summary!F$19</f>
        <v>52.337462044170522</v>
      </c>
      <c r="G87" s="178">
        <f>RES_hhdet_fech!G87/RES_summary!G$19</f>
        <v>51.868518464922701</v>
      </c>
      <c r="H87" s="178">
        <f>RES_hhdet_fech!H87/RES_summary!H$19</f>
        <v>52.990121704485617</v>
      </c>
      <c r="I87" s="178">
        <f>RES_hhdet_fech!I87/RES_summary!I$19</f>
        <v>52.218619929845559</v>
      </c>
      <c r="J87" s="178">
        <f>RES_hhdet_fech!J87/RES_summary!J$19</f>
        <v>51.715706401514218</v>
      </c>
      <c r="K87" s="178">
        <f>RES_hhdet_fech!K87/RES_summary!K$19</f>
        <v>50.240848883895339</v>
      </c>
      <c r="L87" s="178">
        <f>RES_hhdet_fech!L87/RES_summary!L$19</f>
        <v>50.3866141787963</v>
      </c>
      <c r="M87" s="178">
        <f>RES_hhdet_fech!M87/RES_summary!M$19</f>
        <v>50.521371816126283</v>
      </c>
      <c r="N87" s="178">
        <f>RES_hhdet_fech!N87/RES_summary!N$19</f>
        <v>49.927004221379647</v>
      </c>
      <c r="O87" s="178">
        <f>RES_hhdet_fech!O87/RES_summary!O$19</f>
        <v>52.272476731543797</v>
      </c>
      <c r="P87" s="178">
        <f>RES_hhdet_fech!P87/RES_summary!P$19</f>
        <v>51.975540249786341</v>
      </c>
      <c r="Q87" s="178">
        <f>RES_hhdet_fech!Q87/RES_summary!Q$19</f>
        <v>51.481601600916498</v>
      </c>
    </row>
    <row r="88" spans="1:17" ht="12" customHeight="1" x14ac:dyDescent="0.25">
      <c r="A88" s="167" t="s">
        <v>156</v>
      </c>
      <c r="B88" s="183">
        <f>RES_hhdet_fech!B88/RES_summary!B$19</f>
        <v>62.085948008903543</v>
      </c>
      <c r="C88" s="183">
        <f>RES_hhdet_fech!C88/RES_summary!C$19</f>
        <v>61.51342670855059</v>
      </c>
      <c r="D88" s="183">
        <f>RES_hhdet_fech!D88/RES_summary!D$19</f>
        <v>60.917953605399234</v>
      </c>
      <c r="E88" s="183">
        <f>RES_hhdet_fech!E88/RES_summary!E$19</f>
        <v>60.410444715479095</v>
      </c>
      <c r="F88" s="183">
        <f>RES_hhdet_fech!F88/RES_summary!F$19</f>
        <v>60.118556012478393</v>
      </c>
      <c r="G88" s="183">
        <f>RES_hhdet_fech!G88/RES_summary!G$19</f>
        <v>59.772195453627781</v>
      </c>
      <c r="H88" s="183">
        <f>RES_hhdet_fech!H88/RES_summary!H$19</f>
        <v>59.912717565168805</v>
      </c>
      <c r="I88" s="183">
        <f>RES_hhdet_fech!I88/RES_summary!I$19</f>
        <v>59.257632551314153</v>
      </c>
      <c r="J88" s="183">
        <f>RES_hhdet_fech!J88/RES_summary!J$19</f>
        <v>58.381045134964197</v>
      </c>
      <c r="K88" s="183">
        <f>RES_hhdet_fech!K88/RES_summary!K$19</f>
        <v>57.86824026317921</v>
      </c>
      <c r="L88" s="183">
        <f>RES_hhdet_fech!L88/RES_summary!L$19</f>
        <v>57.418486943772095</v>
      </c>
      <c r="M88" s="183">
        <f>RES_hhdet_fech!M88/RES_summary!M$19</f>
        <v>57.052131807102427</v>
      </c>
      <c r="N88" s="183">
        <f>RES_hhdet_fech!N88/RES_summary!N$19</f>
        <v>56.51700473872971</v>
      </c>
      <c r="O88" s="183">
        <f>RES_hhdet_fech!O88/RES_summary!O$19</f>
        <v>56.148627081765937</v>
      </c>
      <c r="P88" s="183">
        <f>RES_hhdet_fech!P88/RES_summary!P$19</f>
        <v>55.608801183377899</v>
      </c>
      <c r="Q88" s="183">
        <f>RES_hhdet_fech!Q88/RES_summary!Q$19</f>
        <v>54.626770476012979</v>
      </c>
    </row>
    <row r="89" spans="1:17" ht="12" customHeight="1" x14ac:dyDescent="0.25">
      <c r="A89" s="167" t="s">
        <v>155</v>
      </c>
      <c r="B89" s="183">
        <f>RES_hhdet_fech!B89/RES_summary!B$19</f>
        <v>49.772379590656662</v>
      </c>
      <c r="C89" s="183">
        <f>RES_hhdet_fech!C89/RES_summary!C$19</f>
        <v>51.487869881300277</v>
      </c>
      <c r="D89" s="183">
        <f>RES_hhdet_fech!D89/RES_summary!D$19</f>
        <v>49.036736947180451</v>
      </c>
      <c r="E89" s="183">
        <f>RES_hhdet_fech!E89/RES_summary!E$19</f>
        <v>48.857254908752012</v>
      </c>
      <c r="F89" s="183">
        <f>RES_hhdet_fech!F89/RES_summary!F$19</f>
        <v>48.580601907218501</v>
      </c>
      <c r="G89" s="183">
        <f>RES_hhdet_fech!G89/RES_summary!G$19</f>
        <v>48.411185487731117</v>
      </c>
      <c r="H89" s="183">
        <f>RES_hhdet_fech!H89/RES_summary!H$19</f>
        <v>48.617236569132778</v>
      </c>
      <c r="I89" s="183">
        <f>RES_hhdet_fech!I89/RES_summary!I$19</f>
        <v>48.166721867403005</v>
      </c>
      <c r="J89" s="183">
        <f>RES_hhdet_fech!J89/RES_summary!J$19</f>
        <v>47.645753465130326</v>
      </c>
      <c r="K89" s="183">
        <f>RES_hhdet_fech!K89/RES_summary!K$19</f>
        <v>47.309826033452062</v>
      </c>
      <c r="L89" s="183">
        <f>RES_hhdet_fech!L89/RES_summary!L$19</f>
        <v>47.030452536132387</v>
      </c>
      <c r="M89" s="183">
        <f>RES_hhdet_fech!M89/RES_summary!M$19</f>
        <v>46.750338114314673</v>
      </c>
      <c r="N89" s="183">
        <f>RES_hhdet_fech!N89/RES_summary!N$19</f>
        <v>46.354829848138735</v>
      </c>
      <c r="O89" s="183">
        <f>RES_hhdet_fech!O89/RES_summary!O$19</f>
        <v>46.097771031661232</v>
      </c>
      <c r="P89" s="183">
        <f>RES_hhdet_fech!P89/RES_summary!P$19</f>
        <v>45.688989152343503</v>
      </c>
      <c r="Q89" s="183">
        <f>RES_hhdet_fech!Q89/RES_summary!Q$19</f>
        <v>44.920071588538406</v>
      </c>
    </row>
    <row r="90" spans="1:17" ht="12" customHeight="1" x14ac:dyDescent="0.25">
      <c r="A90" s="166" t="s">
        <v>55</v>
      </c>
      <c r="B90" s="182">
        <f>RES_hhdet_fech!B90/RES_summary!B$19</f>
        <v>40.355866205788011</v>
      </c>
      <c r="C90" s="182">
        <f>RES_hhdet_fech!C90/RES_summary!C$19</f>
        <v>43.674532963055739</v>
      </c>
      <c r="D90" s="182">
        <f>RES_hhdet_fech!D90/RES_summary!D$19</f>
        <v>39.596669843504458</v>
      </c>
      <c r="E90" s="182">
        <f>RES_hhdet_fech!E90/RES_summary!E$19</f>
        <v>39.508430843928295</v>
      </c>
      <c r="F90" s="182">
        <f>RES_hhdet_fech!F90/RES_summary!F$19</f>
        <v>39.077061408115298</v>
      </c>
      <c r="G90" s="182">
        <f>RES_hhdet_fech!G90/RES_summary!G$19</f>
        <v>38.851927044859394</v>
      </c>
      <c r="H90" s="182">
        <f>RES_hhdet_fech!H90/RES_summary!H$19</f>
        <v>38.943266417359816</v>
      </c>
      <c r="I90" s="182">
        <f>RES_hhdet_fech!I90/RES_summary!I$19</f>
        <v>38.51746115835509</v>
      </c>
      <c r="J90" s="182">
        <f>RES_hhdet_fech!J90/RES_summary!J$19</f>
        <v>37.947679337726754</v>
      </c>
      <c r="K90" s="182">
        <f>RES_hhdet_fech!K90/RES_summary!K$19</f>
        <v>37.614356171066916</v>
      </c>
      <c r="L90" s="182">
        <f>RES_hhdet_fech!L90/RES_summary!L$19</f>
        <v>37.322016513451864</v>
      </c>
      <c r="M90" s="182">
        <f>RES_hhdet_fech!M90/RES_summary!M$19</f>
        <v>37.083885674616667</v>
      </c>
      <c r="N90" s="182">
        <f>RES_hhdet_fech!N90/RES_summary!N$19</f>
        <v>36.736053080174315</v>
      </c>
      <c r="O90" s="182">
        <f>RES_hhdet_fech!O90/RES_summary!O$19</f>
        <v>36.496607603147908</v>
      </c>
      <c r="P90" s="182">
        <f>RES_hhdet_fech!P90/RES_summary!P$19</f>
        <v>36.145720769195655</v>
      </c>
      <c r="Q90" s="182">
        <f>RES_hhdet_fech!Q90/RES_summary!Q$19</f>
        <v>35.507400809408409</v>
      </c>
    </row>
    <row r="91" spans="1:17" ht="12" customHeight="1" x14ac:dyDescent="0.25">
      <c r="A91" s="147" t="s">
        <v>59</v>
      </c>
      <c r="B91" s="181">
        <f>RES_hhdet_fech!B91/RES_summary!B$19</f>
        <v>9.4165133848686526</v>
      </c>
      <c r="C91" s="181">
        <f>RES_hhdet_fech!C91/RES_summary!C$19</f>
        <v>7.8133369182445387</v>
      </c>
      <c r="D91" s="181">
        <f>RES_hhdet_fech!D91/RES_summary!D$19</f>
        <v>9.4400671036759825</v>
      </c>
      <c r="E91" s="181">
        <f>RES_hhdet_fech!E91/RES_summary!E$19</f>
        <v>9.3488240648237237</v>
      </c>
      <c r="F91" s="181">
        <f>RES_hhdet_fech!F91/RES_summary!F$19</f>
        <v>9.5035404991032024</v>
      </c>
      <c r="G91" s="181">
        <f>RES_hhdet_fech!G91/RES_summary!G$19</f>
        <v>9.5592584428717213</v>
      </c>
      <c r="H91" s="181">
        <f>RES_hhdet_fech!H91/RES_summary!H$19</f>
        <v>9.6739701517729575</v>
      </c>
      <c r="I91" s="181">
        <f>RES_hhdet_fech!I91/RES_summary!I$19</f>
        <v>9.6492607090479243</v>
      </c>
      <c r="J91" s="181">
        <f>RES_hhdet_fech!J91/RES_summary!J$19</f>
        <v>9.6980741274035651</v>
      </c>
      <c r="K91" s="181">
        <f>RES_hhdet_fech!K91/RES_summary!K$19</f>
        <v>9.6954698623851492</v>
      </c>
      <c r="L91" s="181">
        <f>RES_hhdet_fech!L91/RES_summary!L$19</f>
        <v>9.7084360226805284</v>
      </c>
      <c r="M91" s="181">
        <f>RES_hhdet_fech!M91/RES_summary!M$19</f>
        <v>9.6664524396980021</v>
      </c>
      <c r="N91" s="181">
        <f>RES_hhdet_fech!N91/RES_summary!N$19</f>
        <v>9.6187767679644072</v>
      </c>
      <c r="O91" s="181">
        <f>RES_hhdet_fech!O91/RES_summary!O$19</f>
        <v>9.6011634285133223</v>
      </c>
      <c r="P91" s="181">
        <f>RES_hhdet_fech!P91/RES_summary!P$19</f>
        <v>9.5432683831478595</v>
      </c>
      <c r="Q91" s="181">
        <f>RES_hhdet_fech!Q91/RES_summary!Q$19</f>
        <v>9.4126707791299982</v>
      </c>
    </row>
    <row r="92" spans="1:17" ht="12" customHeight="1" x14ac:dyDescent="0.25">
      <c r="A92" s="163" t="s">
        <v>144</v>
      </c>
      <c r="B92" s="180">
        <f>RES_hhdet_fech!B92/RES_summary!B$19</f>
        <v>51.731329689554336</v>
      </c>
      <c r="C92" s="180">
        <f>RES_hhdet_fech!C92/RES_summary!C$19</f>
        <v>51.270181187550428</v>
      </c>
      <c r="D92" s="180">
        <f>RES_hhdet_fech!D92/RES_summary!D$19</f>
        <v>50.754872901006344</v>
      </c>
      <c r="E92" s="180">
        <f>RES_hhdet_fech!E92/RES_summary!E$19</f>
        <v>50.348151189611436</v>
      </c>
      <c r="F92" s="180">
        <f>RES_hhdet_fech!F92/RES_summary!F$19</f>
        <v>50.093850974047179</v>
      </c>
      <c r="G92" s="180">
        <f>RES_hhdet_fech!G92/RES_summary!G$19</f>
        <v>49.819019359653595</v>
      </c>
      <c r="H92" s="180">
        <f>RES_hhdet_fech!H92/RES_summary!H$19</f>
        <v>49.921979162934832</v>
      </c>
      <c r="I92" s="180">
        <f>RES_hhdet_fech!I92/RES_summary!I$19</f>
        <v>49.204419525979958</v>
      </c>
      <c r="J92" s="180">
        <f>RES_hhdet_fech!J92/RES_summary!J$19</f>
        <v>48.82138675249989</v>
      </c>
      <c r="K92" s="180">
        <f>RES_hhdet_fech!K92/RES_summary!K$19</f>
        <v>48.223788003838216</v>
      </c>
      <c r="L92" s="180">
        <f>RES_hhdet_fech!L92/RES_summary!L$19</f>
        <v>47.846288756180044</v>
      </c>
      <c r="M92" s="180">
        <f>RES_hhdet_fech!M92/RES_summary!M$19</f>
        <v>0</v>
      </c>
      <c r="N92" s="180">
        <f>RES_hhdet_fech!N92/RES_summary!N$19</f>
        <v>0</v>
      </c>
      <c r="O92" s="180">
        <f>RES_hhdet_fech!O92/RES_summary!O$19</f>
        <v>47.014315512949295</v>
      </c>
      <c r="P92" s="180">
        <f>RES_hhdet_fech!P92/RES_summary!P$19</f>
        <v>46.623925464979159</v>
      </c>
      <c r="Q92" s="180">
        <f>RES_hhdet_fech!Q92/RES_summary!Q$19</f>
        <v>45.86274176483073</v>
      </c>
    </row>
    <row r="93" spans="1:17" ht="12" customHeight="1" x14ac:dyDescent="0.25">
      <c r="A93" s="161" t="s">
        <v>143</v>
      </c>
      <c r="B93" s="179">
        <f>RES_hhdet_fech!B93/RES_summary!B$19</f>
        <v>43.041877683084991</v>
      </c>
      <c r="C93" s="179">
        <f>RES_hhdet_fech!C93/RES_summary!C$19</f>
        <v>44.215165561387636</v>
      </c>
      <c r="D93" s="179">
        <f>RES_hhdet_fech!D93/RES_summary!D$19</f>
        <v>42.430734489322717</v>
      </c>
      <c r="E93" s="179">
        <f>RES_hhdet_fech!E93/RES_summary!E$19</f>
        <v>42.276514942838773</v>
      </c>
      <c r="F93" s="179">
        <f>RES_hhdet_fech!F93/RES_summary!F$19</f>
        <v>42.064543632239641</v>
      </c>
      <c r="G93" s="179">
        <f>RES_hhdet_fech!G93/RES_summary!G$19</f>
        <v>41.941621026646736</v>
      </c>
      <c r="H93" s="179">
        <f>RES_hhdet_fech!H93/RES_summary!H$19</f>
        <v>42.123256607680766</v>
      </c>
      <c r="I93" s="179">
        <f>RES_hhdet_fech!I93/RES_summary!I$19</f>
        <v>41.632133400935778</v>
      </c>
      <c r="J93" s="179">
        <f>RES_hhdet_fech!J93/RES_summary!J$19</f>
        <v>41.431975516528418</v>
      </c>
      <c r="K93" s="179">
        <f>RES_hhdet_fech!K93/RES_summary!K$19</f>
        <v>41.04093206488016</v>
      </c>
      <c r="L93" s="179">
        <f>RES_hhdet_fech!L93/RES_summary!L$19</f>
        <v>40.808523714197612</v>
      </c>
      <c r="M93" s="179">
        <f>RES_hhdet_fech!M93/RES_summary!M$19</f>
        <v>0</v>
      </c>
      <c r="N93" s="179">
        <f>RES_hhdet_fech!N93/RES_summary!N$19</f>
        <v>0</v>
      </c>
      <c r="O93" s="179">
        <f>RES_hhdet_fech!O93/RES_summary!O$19</f>
        <v>40.160468511930382</v>
      </c>
      <c r="P93" s="179">
        <f>RES_hhdet_fech!P93/RES_summary!P$19</f>
        <v>39.848819935384306</v>
      </c>
      <c r="Q93" s="179">
        <f>RES_hhdet_fech!Q93/RES_summary!Q$19</f>
        <v>39.223452926269928</v>
      </c>
    </row>
    <row r="94" spans="1:17" ht="12" customHeight="1" x14ac:dyDescent="0.25">
      <c r="A94" s="148" t="s">
        <v>57</v>
      </c>
      <c r="B94" s="177">
        <f>RES_hhdet_fech!B94/RES_summary!B$19</f>
        <v>33.625364298216333</v>
      </c>
      <c r="C94" s="177">
        <f>RES_hhdet_fech!C94/RES_summary!C$19</f>
        <v>36.401828643143105</v>
      </c>
      <c r="D94" s="177">
        <f>RES_hhdet_fech!D94/RES_summary!D$19</f>
        <v>32.990667385646731</v>
      </c>
      <c r="E94" s="177">
        <f>RES_hhdet_fech!E94/RES_summary!E$19</f>
        <v>32.927690878015042</v>
      </c>
      <c r="F94" s="177">
        <f>RES_hhdet_fech!F94/RES_summary!F$19</f>
        <v>32.561003133136424</v>
      </c>
      <c r="G94" s="177">
        <f>RES_hhdet_fech!G94/RES_summary!G$19</f>
        <v>32.382362583775013</v>
      </c>
      <c r="H94" s="177">
        <f>RES_hhdet_fech!H94/RES_summary!H$19</f>
        <v>32.449286455907803</v>
      </c>
      <c r="I94" s="177">
        <f>RES_hhdet_fech!I94/RES_summary!I$19</f>
        <v>31.982872691887859</v>
      </c>
      <c r="J94" s="177">
        <f>RES_hhdet_fech!J94/RES_summary!J$19</f>
        <v>31.733901389124856</v>
      </c>
      <c r="K94" s="177">
        <f>RES_hhdet_fech!K94/RES_summary!K$19</f>
        <v>31.345462202495018</v>
      </c>
      <c r="L94" s="177">
        <f>RES_hhdet_fech!L94/RES_summary!L$19</f>
        <v>31.100087691517089</v>
      </c>
      <c r="M94" s="177">
        <f>RES_hhdet_fech!M94/RES_summary!M$19</f>
        <v>0</v>
      </c>
      <c r="N94" s="177">
        <f>RES_hhdet_fech!N94/RES_summary!N$19</f>
        <v>0</v>
      </c>
      <c r="O94" s="177">
        <f>RES_hhdet_fech!O94/RES_summary!O$19</f>
        <v>30.559305083417062</v>
      </c>
      <c r="P94" s="177">
        <f>RES_hhdet_fech!P94/RES_summary!P$19</f>
        <v>30.305551552236444</v>
      </c>
      <c r="Q94" s="177">
        <f>RES_hhdet_fech!Q94/RES_summary!Q$19</f>
        <v>29.810782147139939</v>
      </c>
    </row>
    <row r="95" spans="1:17" ht="12" customHeight="1" x14ac:dyDescent="0.25">
      <c r="A95" s="148" t="s">
        <v>59</v>
      </c>
      <c r="B95" s="177">
        <f>RES_hhdet_fech!B95/RES_summary!B$19</f>
        <v>9.416513384868658</v>
      </c>
      <c r="C95" s="177">
        <f>RES_hhdet_fech!C95/RES_summary!C$19</f>
        <v>7.8133369182445387</v>
      </c>
      <c r="D95" s="177">
        <f>RES_hhdet_fech!D95/RES_summary!D$19</f>
        <v>9.4400671036759878</v>
      </c>
      <c r="E95" s="177">
        <f>RES_hhdet_fech!E95/RES_summary!E$19</f>
        <v>9.3488240648237291</v>
      </c>
      <c r="F95" s="177">
        <f>RES_hhdet_fech!F95/RES_summary!F$19</f>
        <v>9.5035404991032095</v>
      </c>
      <c r="G95" s="177">
        <f>RES_hhdet_fech!G95/RES_summary!G$19</f>
        <v>9.5592584428717196</v>
      </c>
      <c r="H95" s="177">
        <f>RES_hhdet_fech!H95/RES_summary!H$19</f>
        <v>9.6739701517729593</v>
      </c>
      <c r="I95" s="177">
        <f>RES_hhdet_fech!I95/RES_summary!I$19</f>
        <v>9.6492607090479208</v>
      </c>
      <c r="J95" s="177">
        <f>RES_hhdet_fech!J95/RES_summary!J$19</f>
        <v>9.698074127403558</v>
      </c>
      <c r="K95" s="177">
        <f>RES_hhdet_fech!K95/RES_summary!K$19</f>
        <v>9.6954698623851439</v>
      </c>
      <c r="L95" s="177">
        <f>RES_hhdet_fech!L95/RES_summary!L$19</f>
        <v>9.7084360226805266</v>
      </c>
      <c r="M95" s="177">
        <f>RES_hhdet_fech!M95/RES_summary!M$19</f>
        <v>0</v>
      </c>
      <c r="N95" s="177">
        <f>RES_hhdet_fech!N95/RES_summary!N$19</f>
        <v>0</v>
      </c>
      <c r="O95" s="177">
        <f>RES_hhdet_fech!O95/RES_summary!O$19</f>
        <v>9.6011634285133276</v>
      </c>
      <c r="P95" s="177">
        <f>RES_hhdet_fech!P95/RES_summary!P$19</f>
        <v>9.5432683831478542</v>
      </c>
      <c r="Q95" s="177">
        <f>RES_hhdet_fech!Q95/RES_summary!Q$19</f>
        <v>9.4126707791299982</v>
      </c>
    </row>
    <row r="96" spans="1:17" ht="12" customHeight="1" x14ac:dyDescent="0.25">
      <c r="A96" s="163" t="s">
        <v>142</v>
      </c>
      <c r="B96" s="180">
        <f>RES_hhdet_fech!B96/RES_summary!B$19</f>
        <v>45.511647316915173</v>
      </c>
      <c r="C96" s="180">
        <f>RES_hhdet_fech!C96/RES_summary!C$19</f>
        <v>46.478443850133687</v>
      </c>
      <c r="D96" s="180">
        <f>RES_hhdet_fech!D96/RES_summary!D$19</f>
        <v>43.284881212423514</v>
      </c>
      <c r="E96" s="180">
        <f>RES_hhdet_fech!E96/RES_summary!E$19</f>
        <v>43.928420646589714</v>
      </c>
      <c r="F96" s="180">
        <f>RES_hhdet_fech!F96/RES_summary!F$19</f>
        <v>45.343895973058686</v>
      </c>
      <c r="G96" s="180">
        <f>RES_hhdet_fech!G96/RES_summary!G$19</f>
        <v>44.561718252661763</v>
      </c>
      <c r="H96" s="180">
        <f>RES_hhdet_fech!H96/RES_summary!H$19</f>
        <v>47.605750765881183</v>
      </c>
      <c r="I96" s="180">
        <f>RES_hhdet_fech!I96/RES_summary!I$19</f>
        <v>45.118056380477427</v>
      </c>
      <c r="J96" s="180">
        <f>RES_hhdet_fech!J96/RES_summary!J$19</f>
        <v>45.536957166341224</v>
      </c>
      <c r="K96" s="180">
        <f>RES_hhdet_fech!K96/RES_summary!K$19</f>
        <v>40.179741329424665</v>
      </c>
      <c r="L96" s="180">
        <f>RES_hhdet_fech!L96/RES_summary!L$19</f>
        <v>42.359612863751828</v>
      </c>
      <c r="M96" s="180">
        <f>RES_hhdet_fech!M96/RES_summary!M$19</f>
        <v>42.231077423336181</v>
      </c>
      <c r="N96" s="180">
        <f>RES_hhdet_fech!N96/RES_summary!N$19</f>
        <v>41.265928522727577</v>
      </c>
      <c r="O96" s="180">
        <f>RES_hhdet_fech!O96/RES_summary!O$19</f>
        <v>43.464211524725584</v>
      </c>
      <c r="P96" s="180">
        <f>RES_hhdet_fech!P96/RES_summary!P$19</f>
        <v>43.391978359354646</v>
      </c>
      <c r="Q96" s="180">
        <f>RES_hhdet_fech!Q96/RES_summary!Q$19</f>
        <v>44.788491024508538</v>
      </c>
    </row>
    <row r="97" spans="1:17" ht="12" customHeight="1" x14ac:dyDescent="0.25">
      <c r="A97" s="161" t="s">
        <v>141</v>
      </c>
      <c r="B97" s="179">
        <f>RES_hhdet_fech!B97/RES_summary!B$19</f>
        <v>38.999084140866159</v>
      </c>
      <c r="C97" s="179">
        <f>RES_hhdet_fech!C97/RES_summary!C$19</f>
        <v>40.813032051827541</v>
      </c>
      <c r="D97" s="179">
        <f>RES_hhdet_fech!D97/RES_summary!D$19</f>
        <v>37.575239891744623</v>
      </c>
      <c r="E97" s="179">
        <f>RES_hhdet_fech!E97/RES_summary!E$19</f>
        <v>38.078011167699437</v>
      </c>
      <c r="F97" s="179">
        <f>RES_hhdet_fech!F97/RES_summary!F$19</f>
        <v>38.977072881596214</v>
      </c>
      <c r="G97" s="179">
        <f>RES_hhdet_fech!G97/RES_summary!G$19</f>
        <v>38.524375307102694</v>
      </c>
      <c r="H97" s="179">
        <f>RES_hhdet_fech!H97/RES_summary!H$19</f>
        <v>40.617708149595479</v>
      </c>
      <c r="I97" s="179">
        <f>RES_hhdet_fech!I97/RES_summary!I$19</f>
        <v>38.975997356359315</v>
      </c>
      <c r="J97" s="179">
        <f>RES_hhdet_fech!J97/RES_summary!J$19</f>
        <v>39.297096285525349</v>
      </c>
      <c r="K97" s="179">
        <f>RES_hhdet_fech!K97/RES_summary!K$19</f>
        <v>35.812301726511386</v>
      </c>
      <c r="L97" s="179">
        <f>RES_hhdet_fech!L97/RES_summary!L$19</f>
        <v>37.242184384119263</v>
      </c>
      <c r="M97" s="179">
        <f>RES_hhdet_fech!M97/RES_summary!M$19</f>
        <v>37.116652764866544</v>
      </c>
      <c r="N97" s="179">
        <f>RES_hhdet_fech!N97/RES_summary!N$19</f>
        <v>36.44163030773732</v>
      </c>
      <c r="O97" s="179">
        <f>RES_hhdet_fech!O97/RES_summary!O$19</f>
        <v>37.852900919584926</v>
      </c>
      <c r="P97" s="179">
        <f>RES_hhdet_fech!P97/RES_summary!P$19</f>
        <v>37.748054316728393</v>
      </c>
      <c r="Q97" s="179">
        <f>RES_hhdet_fech!Q97/RES_summary!Q$19</f>
        <v>38.52518994506049</v>
      </c>
    </row>
    <row r="98" spans="1:17" ht="12" customHeight="1" x14ac:dyDescent="0.25">
      <c r="A98" s="148" t="s">
        <v>60</v>
      </c>
      <c r="B98" s="177">
        <f>RES_hhdet_fech!B98/RES_summary!B$19</f>
        <v>29.582570755997509</v>
      </c>
      <c r="C98" s="177">
        <f>RES_hhdet_fech!C98/RES_summary!C$19</f>
        <v>32.999695133583003</v>
      </c>
      <c r="D98" s="177">
        <f>RES_hhdet_fech!D98/RES_summary!D$19</f>
        <v>28.135172788068644</v>
      </c>
      <c r="E98" s="177">
        <f>RES_hhdet_fech!E98/RES_summary!E$19</f>
        <v>28.729187102875716</v>
      </c>
      <c r="F98" s="177">
        <f>RES_hhdet_fech!F98/RES_summary!F$19</f>
        <v>29.473532382493019</v>
      </c>
      <c r="G98" s="177">
        <f>RES_hhdet_fech!G98/RES_summary!G$19</f>
        <v>28.965116864230978</v>
      </c>
      <c r="H98" s="177">
        <f>RES_hhdet_fech!H98/RES_summary!H$19</f>
        <v>30.94373799782252</v>
      </c>
      <c r="I98" s="177">
        <f>RES_hhdet_fech!I98/RES_summary!I$19</f>
        <v>29.326736647311396</v>
      </c>
      <c r="J98" s="177">
        <f>RES_hhdet_fech!J98/RES_summary!J$19</f>
        <v>29.599022158121784</v>
      </c>
      <c r="K98" s="177">
        <f>RES_hhdet_fech!K98/RES_summary!K$19</f>
        <v>26.11683186412624</v>
      </c>
      <c r="L98" s="177">
        <f>RES_hhdet_fech!L98/RES_summary!L$19</f>
        <v>27.533748361438732</v>
      </c>
      <c r="M98" s="177">
        <f>RES_hhdet_fech!M98/RES_summary!M$19</f>
        <v>27.450200325168531</v>
      </c>
      <c r="N98" s="177">
        <f>RES_hhdet_fech!N98/RES_summary!N$19</f>
        <v>26.822853539772918</v>
      </c>
      <c r="O98" s="177">
        <f>RES_hhdet_fech!O98/RES_summary!O$19</f>
        <v>28.251737491071609</v>
      </c>
      <c r="P98" s="177">
        <f>RES_hhdet_fech!P98/RES_summary!P$19</f>
        <v>28.204785933580531</v>
      </c>
      <c r="Q98" s="177">
        <f>RES_hhdet_fech!Q98/RES_summary!Q$19</f>
        <v>29.112519165930497</v>
      </c>
    </row>
    <row r="99" spans="1:17" ht="12" customHeight="1" x14ac:dyDescent="0.25">
      <c r="A99" s="148" t="s">
        <v>59</v>
      </c>
      <c r="B99" s="177">
        <f>RES_hhdet_fech!B99/RES_summary!B$19</f>
        <v>9.4165133848686526</v>
      </c>
      <c r="C99" s="177">
        <f>RES_hhdet_fech!C99/RES_summary!C$19</f>
        <v>7.8133369182445396</v>
      </c>
      <c r="D99" s="177">
        <f>RES_hhdet_fech!D99/RES_summary!D$19</f>
        <v>9.4400671036759807</v>
      </c>
      <c r="E99" s="177">
        <f>RES_hhdet_fech!E99/RES_summary!E$19</f>
        <v>9.3488240648237273</v>
      </c>
      <c r="F99" s="177">
        <f>RES_hhdet_fech!F99/RES_summary!F$19</f>
        <v>9.5035404991032042</v>
      </c>
      <c r="G99" s="177">
        <f>RES_hhdet_fech!G99/RES_summary!G$19</f>
        <v>9.5592584428717196</v>
      </c>
      <c r="H99" s="177">
        <f>RES_hhdet_fech!H99/RES_summary!H$19</f>
        <v>9.6739701517729575</v>
      </c>
      <c r="I99" s="177">
        <f>RES_hhdet_fech!I99/RES_summary!I$19</f>
        <v>9.6492607090479208</v>
      </c>
      <c r="J99" s="177">
        <f>RES_hhdet_fech!J99/RES_summary!J$19</f>
        <v>9.6980741274035651</v>
      </c>
      <c r="K99" s="177">
        <f>RES_hhdet_fech!K99/RES_summary!K$19</f>
        <v>9.6954698623851492</v>
      </c>
      <c r="L99" s="177">
        <f>RES_hhdet_fech!L99/RES_summary!L$19</f>
        <v>9.7084360226805284</v>
      </c>
      <c r="M99" s="177">
        <f>RES_hhdet_fech!M99/RES_summary!M$19</f>
        <v>9.6664524396980038</v>
      </c>
      <c r="N99" s="177">
        <f>RES_hhdet_fech!N99/RES_summary!N$19</f>
        <v>9.6187767679644125</v>
      </c>
      <c r="O99" s="177">
        <f>RES_hhdet_fech!O99/RES_summary!O$19</f>
        <v>9.6011634285133223</v>
      </c>
      <c r="P99" s="177">
        <f>RES_hhdet_fech!P99/RES_summary!P$19</f>
        <v>9.5432683831478577</v>
      </c>
      <c r="Q99" s="177">
        <f>RES_hhdet_fech!Q99/RES_summary!Q$19</f>
        <v>9.4126707791299964</v>
      </c>
    </row>
    <row r="100" spans="1:17" ht="12" customHeight="1" x14ac:dyDescent="0.25">
      <c r="A100" s="158" t="s">
        <v>62</v>
      </c>
      <c r="B100" s="178">
        <f>RES_hhdet_fech!B100/RES_summary!B$19</f>
        <v>11.617429502982374</v>
      </c>
      <c r="C100" s="178">
        <f>RES_hhdet_fech!C100/RES_summary!C$19</f>
        <v>11.980162503552046</v>
      </c>
      <c r="D100" s="178">
        <f>RES_hhdet_fech!D100/RES_summary!D$19</f>
        <v>11.490281466037057</v>
      </c>
      <c r="E100" s="178">
        <f>RES_hhdet_fech!E100/RES_summary!E$19</f>
        <v>11.717445202224903</v>
      </c>
      <c r="F100" s="178">
        <f>RES_hhdet_fech!F100/RES_summary!F$19</f>
        <v>12.086468569847838</v>
      </c>
      <c r="G100" s="178">
        <f>RES_hhdet_fech!G100/RES_summary!G$19</f>
        <v>11.939618880900163</v>
      </c>
      <c r="H100" s="178">
        <f>RES_hhdet_fech!H100/RES_summary!H$19</f>
        <v>12.341995371184675</v>
      </c>
      <c r="I100" s="178">
        <f>RES_hhdet_fech!I100/RES_summary!I$19</f>
        <v>11.955116739175757</v>
      </c>
      <c r="J100" s="178">
        <f>RES_hhdet_fech!J100/RES_summary!J$19</f>
        <v>11.924828092927488</v>
      </c>
      <c r="K100" s="178">
        <f>RES_hhdet_fech!K100/RES_summary!K$19</f>
        <v>10.891516731257592</v>
      </c>
      <c r="L100" s="178">
        <f>RES_hhdet_fech!L100/RES_summary!L$19</f>
        <v>11.430418687610381</v>
      </c>
      <c r="M100" s="178">
        <f>RES_hhdet_fech!M100/RES_summary!M$19</f>
        <v>11.170985688790882</v>
      </c>
      <c r="N100" s="178">
        <f>RES_hhdet_fech!N100/RES_summary!N$19</f>
        <v>10.910980618662995</v>
      </c>
      <c r="O100" s="178">
        <f>RES_hhdet_fech!O100/RES_summary!O$19</f>
        <v>12.406953395266926</v>
      </c>
      <c r="P100" s="178">
        <f>RES_hhdet_fech!P100/RES_summary!P$19</f>
        <v>12.32046868269869</v>
      </c>
      <c r="Q100" s="178">
        <f>RES_hhdet_fech!Q100/RES_summary!Q$19</f>
        <v>12.720827820189946</v>
      </c>
    </row>
    <row r="101" spans="1:17" ht="12" customHeight="1" x14ac:dyDescent="0.25">
      <c r="A101" s="23" t="s">
        <v>55</v>
      </c>
      <c r="B101" s="177">
        <f>RES_hhdet_fech!B101/RES_summary!B$19</f>
        <v>0</v>
      </c>
      <c r="C101" s="177">
        <f>RES_hhdet_fech!C101/RES_summary!C$19</f>
        <v>0</v>
      </c>
      <c r="D101" s="177">
        <f>RES_hhdet_fech!D101/RES_summary!D$19</f>
        <v>0</v>
      </c>
      <c r="E101" s="177">
        <f>RES_hhdet_fech!E101/RES_summary!E$19</f>
        <v>0</v>
      </c>
      <c r="F101" s="177">
        <f>RES_hhdet_fech!F101/RES_summary!F$19</f>
        <v>0</v>
      </c>
      <c r="G101" s="177">
        <f>RES_hhdet_fech!G101/RES_summary!G$19</f>
        <v>0</v>
      </c>
      <c r="H101" s="177">
        <f>RES_hhdet_fech!H101/RES_summary!H$19</f>
        <v>0</v>
      </c>
      <c r="I101" s="177">
        <f>RES_hhdet_fech!I101/RES_summary!I$19</f>
        <v>0</v>
      </c>
      <c r="J101" s="177">
        <f>RES_hhdet_fech!J101/RES_summary!J$19</f>
        <v>0</v>
      </c>
      <c r="K101" s="177">
        <f>RES_hhdet_fech!K101/RES_summary!K$19</f>
        <v>0</v>
      </c>
      <c r="L101" s="177">
        <f>RES_hhdet_fech!L101/RES_summary!L$19</f>
        <v>0</v>
      </c>
      <c r="M101" s="177">
        <f>RES_hhdet_fech!M101/RES_summary!M$19</f>
        <v>0</v>
      </c>
      <c r="N101" s="177">
        <f>RES_hhdet_fech!N101/RES_summary!N$19</f>
        <v>0</v>
      </c>
      <c r="O101" s="177">
        <f>RES_hhdet_fech!O101/RES_summary!O$19</f>
        <v>0</v>
      </c>
      <c r="P101" s="177">
        <f>RES_hhdet_fech!P101/RES_summary!P$19</f>
        <v>0</v>
      </c>
      <c r="Q101" s="177">
        <f>RES_hhdet_fech!Q101/RES_summary!Q$19</f>
        <v>0</v>
      </c>
    </row>
    <row r="102" spans="1:17" ht="12" customHeight="1" x14ac:dyDescent="0.25">
      <c r="A102" s="23" t="s">
        <v>57</v>
      </c>
      <c r="B102" s="177">
        <f>RES_hhdet_fech!B102/RES_summary!B$19</f>
        <v>18.459586022911637</v>
      </c>
      <c r="C102" s="177">
        <f>RES_hhdet_fech!C102/RES_summary!C$19</f>
        <v>18.146195517868208</v>
      </c>
      <c r="D102" s="177">
        <f>RES_hhdet_fech!D102/RES_summary!D$19</f>
        <v>18.542395689637406</v>
      </c>
      <c r="E102" s="177">
        <f>RES_hhdet_fech!E102/RES_summary!E$19</f>
        <v>18.603562592505636</v>
      </c>
      <c r="F102" s="177">
        <f>RES_hhdet_fech!F102/RES_summary!F$19</f>
        <v>18.256240790419962</v>
      </c>
      <c r="G102" s="177">
        <f>RES_hhdet_fech!G102/RES_summary!G$19</f>
        <v>17.875909290639132</v>
      </c>
      <c r="H102" s="177">
        <f>RES_hhdet_fech!H102/RES_summary!H$19</f>
        <v>17.026089817855883</v>
      </c>
      <c r="I102" s="177">
        <f>RES_hhdet_fech!I102/RES_summary!I$19</f>
        <v>17.843070636462919</v>
      </c>
      <c r="J102" s="177">
        <f>RES_hhdet_fech!J102/RES_summary!J$19</f>
        <v>17.465748022984815</v>
      </c>
      <c r="K102" s="177">
        <f>RES_hhdet_fech!K102/RES_summary!K$19</f>
        <v>18.175579245847157</v>
      </c>
      <c r="L102" s="177">
        <f>RES_hhdet_fech!L102/RES_summary!L$19</f>
        <v>17.407364280778967</v>
      </c>
      <c r="M102" s="177">
        <f>RES_hhdet_fech!M102/RES_summary!M$19</f>
        <v>17.363610451981469</v>
      </c>
      <c r="N102" s="177">
        <f>RES_hhdet_fech!N102/RES_summary!N$19</f>
        <v>17.601774941450561</v>
      </c>
      <c r="O102" s="177">
        <f>RES_hhdet_fech!O102/RES_summary!O$19</f>
        <v>17.1143600622737</v>
      </c>
      <c r="P102" s="177">
        <f>RES_hhdet_fech!P102/RES_summary!P$19</f>
        <v>17.497590641442322</v>
      </c>
      <c r="Q102" s="177">
        <f>RES_hhdet_fech!Q102/RES_summary!Q$19</f>
        <v>17.435736300227596</v>
      </c>
    </row>
    <row r="103" spans="1:17" ht="12" customHeight="1" x14ac:dyDescent="0.25">
      <c r="A103" s="29" t="s">
        <v>140</v>
      </c>
      <c r="B103" s="176">
        <f>RES_hhdet_fech!B103/RES_summary!B$19</f>
        <v>10.588065066539682</v>
      </c>
      <c r="C103" s="176">
        <f>RES_hhdet_fech!C103/RES_summary!C$19</f>
        <v>10.748808721426808</v>
      </c>
      <c r="D103" s="176">
        <f>RES_hhdet_fech!D103/RES_summary!D$19</f>
        <v>10.385086668065856</v>
      </c>
      <c r="E103" s="176">
        <f>RES_hhdet_fech!E103/RES_summary!E$19</f>
        <v>10.682827096796704</v>
      </c>
      <c r="F103" s="176">
        <f>RES_hhdet_fech!F103/RES_summary!F$19</f>
        <v>10.950647648888905</v>
      </c>
      <c r="G103" s="176">
        <f>RES_hhdet_fech!G103/RES_summary!G$19</f>
        <v>10.679913527841586</v>
      </c>
      <c r="H103" s="176">
        <f>RES_hhdet_fech!H103/RES_summary!H$19</f>
        <v>10.884439373440356</v>
      </c>
      <c r="I103" s="176">
        <f>RES_hhdet_fech!I103/RES_summary!I$19</f>
        <v>11.000017038172475</v>
      </c>
      <c r="J103" s="176">
        <f>RES_hhdet_fech!J103/RES_summary!J$19</f>
        <v>10.87433675375606</v>
      </c>
      <c r="K103" s="176">
        <f>RES_hhdet_fech!K103/RES_summary!K$19</f>
        <v>10.412832490190903</v>
      </c>
      <c r="L103" s="176">
        <f>RES_hhdet_fech!L103/RES_summary!L$19</f>
        <v>10.629864365247371</v>
      </c>
      <c r="M103" s="176">
        <f>RES_hhdet_fech!M103/RES_summary!M$19</f>
        <v>10.566237176760559</v>
      </c>
      <c r="N103" s="176">
        <f>RES_hhdet_fech!N103/RES_summary!N$19</f>
        <v>10.642458409409929</v>
      </c>
      <c r="O103" s="176">
        <f>RES_hhdet_fech!O103/RES_summary!O$19</f>
        <v>10.994578903857249</v>
      </c>
      <c r="P103" s="176">
        <f>RES_hhdet_fech!P103/RES_summary!P$19</f>
        <v>11.351174293498081</v>
      </c>
      <c r="Q103" s="176">
        <f>RES_hhdet_fech!Q103/RES_summary!Q$19</f>
        <v>11.89954263361075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RES_hhdet_fech!B105/RES_summary!B$19</f>
        <v>0</v>
      </c>
      <c r="C105" s="184">
        <f>RES_hhdet_fech!C105/RES_summary!C$19</f>
        <v>0</v>
      </c>
      <c r="D105" s="184">
        <f>RES_hhdet_fech!D105/RES_summary!D$19</f>
        <v>0</v>
      </c>
      <c r="E105" s="184">
        <f>RES_hhdet_fech!E105/RES_summary!E$19</f>
        <v>0</v>
      </c>
      <c r="F105" s="184">
        <f>RES_hhdet_fech!F105/RES_summary!F$19</f>
        <v>0</v>
      </c>
      <c r="G105" s="184">
        <f>RES_hhdet_fech!G105/RES_summary!G$19</f>
        <v>0</v>
      </c>
      <c r="H105" s="184">
        <f>RES_hhdet_fech!H105/RES_summary!H$19</f>
        <v>0</v>
      </c>
      <c r="I105" s="184">
        <f>RES_hhdet_fech!I105/RES_summary!I$19</f>
        <v>0</v>
      </c>
      <c r="J105" s="184">
        <f>RES_hhdet_fech!J105/RES_summary!J$19</f>
        <v>0</v>
      </c>
      <c r="K105" s="184">
        <f>RES_hhdet_fech!K105/RES_summary!K$19</f>
        <v>0</v>
      </c>
      <c r="L105" s="184">
        <f>RES_hhdet_fech!L105/RES_summary!L$19</f>
        <v>0</v>
      </c>
      <c r="M105" s="184">
        <f>RES_hhdet_fech!M105/RES_summary!M$19</f>
        <v>0</v>
      </c>
      <c r="N105" s="184">
        <f>RES_hhdet_fech!N105/RES_summary!N$19</f>
        <v>0</v>
      </c>
      <c r="O105" s="184">
        <f>RES_hhdet_fech!O105/RES_summary!O$19</f>
        <v>0</v>
      </c>
      <c r="P105" s="184">
        <f>RES_hhdet_fech!P105/RES_summary!P$19</f>
        <v>0</v>
      </c>
      <c r="Q105" s="184">
        <f>RES_hhdet_fech!Q105/RES_summary!Q$19</f>
        <v>0</v>
      </c>
    </row>
    <row r="106" spans="1:17" ht="12.95" customHeight="1" x14ac:dyDescent="0.25">
      <c r="A106" s="158" t="s">
        <v>65</v>
      </c>
      <c r="B106" s="178">
        <f>RES_hhdet_fech!B106/RES_summary!B$19</f>
        <v>0</v>
      </c>
      <c r="C106" s="178">
        <f>RES_hhdet_fech!C106/RES_summary!C$19</f>
        <v>0</v>
      </c>
      <c r="D106" s="178">
        <f>RES_hhdet_fech!D106/RES_summary!D$19</f>
        <v>0</v>
      </c>
      <c r="E106" s="178">
        <f>RES_hhdet_fech!E106/RES_summary!E$19</f>
        <v>0</v>
      </c>
      <c r="F106" s="178">
        <f>RES_hhdet_fech!F106/RES_summary!F$19</f>
        <v>0</v>
      </c>
      <c r="G106" s="178">
        <f>RES_hhdet_fech!G106/RES_summary!G$19</f>
        <v>0</v>
      </c>
      <c r="H106" s="178">
        <f>RES_hhdet_fech!H106/RES_summary!H$19</f>
        <v>0</v>
      </c>
      <c r="I106" s="178">
        <f>RES_hhdet_fech!I106/RES_summary!I$19</f>
        <v>0</v>
      </c>
      <c r="J106" s="178">
        <f>RES_hhdet_fech!J106/RES_summary!J$19</f>
        <v>0</v>
      </c>
      <c r="K106" s="178">
        <f>RES_hhdet_fech!K106/RES_summary!K$19</f>
        <v>0</v>
      </c>
      <c r="L106" s="178">
        <f>RES_hhdet_fech!L106/RES_summary!L$19</f>
        <v>0</v>
      </c>
      <c r="M106" s="178">
        <f>RES_hhdet_fech!M106/RES_summary!M$19</f>
        <v>0</v>
      </c>
      <c r="N106" s="178">
        <f>RES_hhdet_fech!N106/RES_summary!N$19</f>
        <v>0</v>
      </c>
      <c r="O106" s="178">
        <f>RES_hhdet_fech!O106/RES_summary!O$19</f>
        <v>0</v>
      </c>
      <c r="P106" s="178">
        <f>RES_hhdet_fech!P106/RES_summary!P$19</f>
        <v>0</v>
      </c>
      <c r="Q106" s="178">
        <f>RES_hhdet_fech!Q106/RES_summary!Q$19</f>
        <v>0</v>
      </c>
    </row>
    <row r="107" spans="1:17" ht="12" customHeight="1" x14ac:dyDescent="0.25">
      <c r="A107" s="23" t="s">
        <v>153</v>
      </c>
      <c r="B107" s="177">
        <f>RES_hhdet_fech!B107/RES_summary!B$19</f>
        <v>0</v>
      </c>
      <c r="C107" s="177">
        <f>RES_hhdet_fech!C107/RES_summary!C$19</f>
        <v>0</v>
      </c>
      <c r="D107" s="177">
        <f>RES_hhdet_fech!D107/RES_summary!D$19</f>
        <v>0</v>
      </c>
      <c r="E107" s="177">
        <f>RES_hhdet_fech!E107/RES_summary!E$19</f>
        <v>0</v>
      </c>
      <c r="F107" s="177">
        <f>RES_hhdet_fech!F107/RES_summary!F$19</f>
        <v>0</v>
      </c>
      <c r="G107" s="177">
        <f>RES_hhdet_fech!G107/RES_summary!G$19</f>
        <v>0</v>
      </c>
      <c r="H107" s="177">
        <f>RES_hhdet_fech!H107/RES_summary!H$19</f>
        <v>0</v>
      </c>
      <c r="I107" s="177">
        <f>RES_hhdet_fech!I107/RES_summary!I$19</f>
        <v>0</v>
      </c>
      <c r="J107" s="177">
        <f>RES_hhdet_fech!J107/RES_summary!J$19</f>
        <v>0</v>
      </c>
      <c r="K107" s="177">
        <f>RES_hhdet_fech!K107/RES_summary!K$19</f>
        <v>0</v>
      </c>
      <c r="L107" s="177">
        <f>RES_hhdet_fech!L107/RES_summary!L$19</f>
        <v>0</v>
      </c>
      <c r="M107" s="177">
        <f>RES_hhdet_fech!M107/RES_summary!M$19</f>
        <v>0</v>
      </c>
      <c r="N107" s="177">
        <f>RES_hhdet_fech!N107/RES_summary!N$19</f>
        <v>0</v>
      </c>
      <c r="O107" s="177">
        <f>RES_hhdet_fech!O107/RES_summary!O$19</f>
        <v>0</v>
      </c>
      <c r="P107" s="177">
        <f>RES_hhdet_fech!P107/RES_summary!P$19</f>
        <v>0</v>
      </c>
      <c r="Q107" s="177">
        <f>RES_hhdet_fech!Q107/RES_summary!Q$19</f>
        <v>0</v>
      </c>
    </row>
    <row r="108" spans="1:17" ht="12" customHeight="1" x14ac:dyDescent="0.25">
      <c r="A108" s="23" t="s">
        <v>60</v>
      </c>
      <c r="B108" s="177">
        <f>RES_hhdet_fech!B108/RES_summary!B$19</f>
        <v>0</v>
      </c>
      <c r="C108" s="177">
        <f>RES_hhdet_fech!C108/RES_summary!C$19</f>
        <v>0</v>
      </c>
      <c r="D108" s="177">
        <f>RES_hhdet_fech!D108/RES_summary!D$19</f>
        <v>0</v>
      </c>
      <c r="E108" s="177">
        <f>RES_hhdet_fech!E108/RES_summary!E$19</f>
        <v>0</v>
      </c>
      <c r="F108" s="177">
        <f>RES_hhdet_fech!F108/RES_summary!F$19</f>
        <v>0</v>
      </c>
      <c r="G108" s="177">
        <f>RES_hhdet_fech!G108/RES_summary!G$19</f>
        <v>0</v>
      </c>
      <c r="H108" s="177">
        <f>RES_hhdet_fech!H108/RES_summary!H$19</f>
        <v>0</v>
      </c>
      <c r="I108" s="177">
        <f>RES_hhdet_fech!I108/RES_summary!I$19</f>
        <v>0</v>
      </c>
      <c r="J108" s="177">
        <f>RES_hhdet_fech!J108/RES_summary!J$19</f>
        <v>0</v>
      </c>
      <c r="K108" s="177">
        <f>RES_hhdet_fech!K108/RES_summary!K$19</f>
        <v>0</v>
      </c>
      <c r="L108" s="177">
        <f>RES_hhdet_fech!L108/RES_summary!L$19</f>
        <v>0</v>
      </c>
      <c r="M108" s="177">
        <f>RES_hhdet_fech!M108/RES_summary!M$19</f>
        <v>0</v>
      </c>
      <c r="N108" s="177">
        <f>RES_hhdet_fech!N108/RES_summary!N$19</f>
        <v>0</v>
      </c>
      <c r="O108" s="177">
        <f>RES_hhdet_fech!O108/RES_summary!O$19</f>
        <v>0</v>
      </c>
      <c r="P108" s="177">
        <f>RES_hhdet_fech!P108/RES_summary!P$19</f>
        <v>0</v>
      </c>
      <c r="Q108" s="177">
        <f>RES_hhdet_fech!Q108/RES_summary!Q$19</f>
        <v>0</v>
      </c>
    </row>
    <row r="109" spans="1:17" ht="12.95" customHeight="1" x14ac:dyDescent="0.25">
      <c r="A109" s="158" t="s">
        <v>112</v>
      </c>
      <c r="B109" s="178">
        <f>RES_hhdet_fech!B109/RES_summary!B$19</f>
        <v>0</v>
      </c>
      <c r="C109" s="178">
        <f>RES_hhdet_fech!C109/RES_summary!C$19</f>
        <v>0</v>
      </c>
      <c r="D109" s="178">
        <f>RES_hhdet_fech!D109/RES_summary!D$19</f>
        <v>0</v>
      </c>
      <c r="E109" s="178">
        <f>RES_hhdet_fech!E109/RES_summary!E$19</f>
        <v>0</v>
      </c>
      <c r="F109" s="178">
        <f>RES_hhdet_fech!F109/RES_summary!F$19</f>
        <v>0</v>
      </c>
      <c r="G109" s="178">
        <f>RES_hhdet_fech!G109/RES_summary!G$19</f>
        <v>0</v>
      </c>
      <c r="H109" s="178">
        <f>RES_hhdet_fech!H109/RES_summary!H$19</f>
        <v>0</v>
      </c>
      <c r="I109" s="178">
        <f>RES_hhdet_fech!I109/RES_summary!I$19</f>
        <v>0</v>
      </c>
      <c r="J109" s="178">
        <f>RES_hhdet_fech!J109/RES_summary!J$19</f>
        <v>0</v>
      </c>
      <c r="K109" s="178">
        <f>RES_hhdet_fech!K109/RES_summary!K$19</f>
        <v>0</v>
      </c>
      <c r="L109" s="178">
        <f>RES_hhdet_fech!L109/RES_summary!L$19</f>
        <v>0</v>
      </c>
      <c r="M109" s="178">
        <f>RES_hhdet_fech!M109/RES_summary!M$19</f>
        <v>0</v>
      </c>
      <c r="N109" s="178">
        <f>RES_hhdet_fech!N109/RES_summary!N$19</f>
        <v>0</v>
      </c>
      <c r="O109" s="178">
        <f>RES_hhdet_fech!O109/RES_summary!O$19</f>
        <v>0</v>
      </c>
      <c r="P109" s="178">
        <f>RES_hhdet_fech!P109/RES_summary!P$19</f>
        <v>0</v>
      </c>
      <c r="Q109" s="178">
        <f>RES_hhdet_fech!Q109/RES_summary!Q$19</f>
        <v>0</v>
      </c>
    </row>
    <row r="110" spans="1:17" ht="12" customHeight="1" x14ac:dyDescent="0.25">
      <c r="A110" s="23" t="s">
        <v>60</v>
      </c>
      <c r="B110" s="177">
        <f>RES_hhdet_fech!B110/RES_summary!B$19</f>
        <v>0</v>
      </c>
      <c r="C110" s="177">
        <f>RES_hhdet_fech!C110/RES_summary!C$19</f>
        <v>0</v>
      </c>
      <c r="D110" s="177">
        <f>RES_hhdet_fech!D110/RES_summary!D$19</f>
        <v>0</v>
      </c>
      <c r="E110" s="177">
        <f>RES_hhdet_fech!E110/RES_summary!E$19</f>
        <v>0</v>
      </c>
      <c r="F110" s="177">
        <f>RES_hhdet_fech!F110/RES_summary!F$19</f>
        <v>0</v>
      </c>
      <c r="G110" s="177">
        <f>RES_hhdet_fech!G110/RES_summary!G$19</f>
        <v>0</v>
      </c>
      <c r="H110" s="177">
        <f>RES_hhdet_fech!H110/RES_summary!H$19</f>
        <v>0</v>
      </c>
      <c r="I110" s="177">
        <f>RES_hhdet_fech!I110/RES_summary!I$19</f>
        <v>0</v>
      </c>
      <c r="J110" s="177">
        <f>RES_hhdet_fech!J110/RES_summary!J$19</f>
        <v>0</v>
      </c>
      <c r="K110" s="177">
        <f>RES_hhdet_fech!K110/RES_summary!K$19</f>
        <v>0</v>
      </c>
      <c r="L110" s="177">
        <f>RES_hhdet_fech!L110/RES_summary!L$19</f>
        <v>0</v>
      </c>
      <c r="M110" s="177">
        <f>RES_hhdet_fech!M110/RES_summary!M$19</f>
        <v>0</v>
      </c>
      <c r="N110" s="177">
        <f>RES_hhdet_fech!N110/RES_summary!N$19</f>
        <v>0</v>
      </c>
      <c r="O110" s="177">
        <f>RES_hhdet_fech!O110/RES_summary!O$19</f>
        <v>0</v>
      </c>
      <c r="P110" s="177">
        <f>RES_hhdet_fech!P110/RES_summary!P$19</f>
        <v>0</v>
      </c>
      <c r="Q110" s="177">
        <f>RES_hhdet_fech!Q110/RES_summary!Q$19</f>
        <v>0</v>
      </c>
    </row>
    <row r="111" spans="1:17" ht="12" customHeight="1" x14ac:dyDescent="0.25">
      <c r="A111" s="158" t="s">
        <v>63</v>
      </c>
      <c r="B111" s="178">
        <f>RES_hhdet_fech!B111/RES_summary!B$19</f>
        <v>0</v>
      </c>
      <c r="C111" s="178">
        <f>RES_hhdet_fech!C111/RES_summary!C$19</f>
        <v>0</v>
      </c>
      <c r="D111" s="178">
        <f>RES_hhdet_fech!D111/RES_summary!D$19</f>
        <v>0</v>
      </c>
      <c r="E111" s="178">
        <f>RES_hhdet_fech!E111/RES_summary!E$19</f>
        <v>0</v>
      </c>
      <c r="F111" s="178">
        <f>RES_hhdet_fech!F111/RES_summary!F$19</f>
        <v>0</v>
      </c>
      <c r="G111" s="178">
        <f>RES_hhdet_fech!G111/RES_summary!G$19</f>
        <v>0</v>
      </c>
      <c r="H111" s="178">
        <f>RES_hhdet_fech!H111/RES_summary!H$19</f>
        <v>0</v>
      </c>
      <c r="I111" s="178">
        <f>RES_hhdet_fech!I111/RES_summary!I$19</f>
        <v>0</v>
      </c>
      <c r="J111" s="178">
        <f>RES_hhdet_fech!J111/RES_summary!J$19</f>
        <v>0</v>
      </c>
      <c r="K111" s="178">
        <f>RES_hhdet_fech!K111/RES_summary!K$19</f>
        <v>0</v>
      </c>
      <c r="L111" s="178">
        <f>RES_hhdet_fech!L111/RES_summary!L$19</f>
        <v>0</v>
      </c>
      <c r="M111" s="178">
        <f>RES_hhdet_fech!M111/RES_summary!M$19</f>
        <v>0</v>
      </c>
      <c r="N111" s="178">
        <f>RES_hhdet_fech!N111/RES_summary!N$19</f>
        <v>0</v>
      </c>
      <c r="O111" s="178">
        <f>RES_hhdet_fech!O111/RES_summary!O$19</f>
        <v>0</v>
      </c>
      <c r="P111" s="178">
        <f>RES_hhdet_fech!P111/RES_summary!P$19</f>
        <v>0</v>
      </c>
      <c r="Q111" s="178">
        <f>RES_hhdet_fech!Q111/RES_summary!Q$19</f>
        <v>0</v>
      </c>
    </row>
    <row r="112" spans="1:17" ht="12" customHeight="1" x14ac:dyDescent="0.25">
      <c r="A112" s="167" t="s">
        <v>152</v>
      </c>
      <c r="B112" s="183">
        <f>RES_hhdet_fech!B112/RES_summary!B$19</f>
        <v>0</v>
      </c>
      <c r="C112" s="183">
        <f>RES_hhdet_fech!C112/RES_summary!C$19</f>
        <v>0</v>
      </c>
      <c r="D112" s="183">
        <f>RES_hhdet_fech!D112/RES_summary!D$19</f>
        <v>0</v>
      </c>
      <c r="E112" s="183">
        <f>RES_hhdet_fech!E112/RES_summary!E$19</f>
        <v>0</v>
      </c>
      <c r="F112" s="183">
        <f>RES_hhdet_fech!F112/RES_summary!F$19</f>
        <v>0</v>
      </c>
      <c r="G112" s="183">
        <f>RES_hhdet_fech!G112/RES_summary!G$19</f>
        <v>0</v>
      </c>
      <c r="H112" s="183">
        <f>RES_hhdet_fech!H112/RES_summary!H$19</f>
        <v>0</v>
      </c>
      <c r="I112" s="183">
        <f>RES_hhdet_fech!I112/RES_summary!I$19</f>
        <v>0</v>
      </c>
      <c r="J112" s="183">
        <f>RES_hhdet_fech!J112/RES_summary!J$19</f>
        <v>0</v>
      </c>
      <c r="K112" s="183">
        <f>RES_hhdet_fech!K112/RES_summary!K$19</f>
        <v>0</v>
      </c>
      <c r="L112" s="183">
        <f>RES_hhdet_fech!L112/RES_summary!L$19</f>
        <v>0</v>
      </c>
      <c r="M112" s="183">
        <f>RES_hhdet_fech!M112/RES_summary!M$19</f>
        <v>0</v>
      </c>
      <c r="N112" s="183">
        <f>RES_hhdet_fech!N112/RES_summary!N$19</f>
        <v>0</v>
      </c>
      <c r="O112" s="183">
        <f>RES_hhdet_fech!O112/RES_summary!O$19</f>
        <v>0</v>
      </c>
      <c r="P112" s="183">
        <f>RES_hhdet_fech!P112/RES_summary!P$19</f>
        <v>0</v>
      </c>
      <c r="Q112" s="183">
        <f>RES_hhdet_fech!Q112/RES_summary!Q$19</f>
        <v>0</v>
      </c>
    </row>
    <row r="113" spans="1:17" ht="12" customHeight="1" x14ac:dyDescent="0.25">
      <c r="A113" s="167" t="s">
        <v>151</v>
      </c>
      <c r="B113" s="183">
        <f>RES_hhdet_fech!B113/RES_summary!B$19</f>
        <v>0</v>
      </c>
      <c r="C113" s="183">
        <f>RES_hhdet_fech!C113/RES_summary!C$19</f>
        <v>0</v>
      </c>
      <c r="D113" s="183">
        <f>RES_hhdet_fech!D113/RES_summary!D$19</f>
        <v>0</v>
      </c>
      <c r="E113" s="183">
        <f>RES_hhdet_fech!E113/RES_summary!E$19</f>
        <v>0</v>
      </c>
      <c r="F113" s="183">
        <f>RES_hhdet_fech!F113/RES_summary!F$19</f>
        <v>0</v>
      </c>
      <c r="G113" s="183">
        <f>RES_hhdet_fech!G113/RES_summary!G$19</f>
        <v>0</v>
      </c>
      <c r="H113" s="183">
        <f>RES_hhdet_fech!H113/RES_summary!H$19</f>
        <v>0</v>
      </c>
      <c r="I113" s="183">
        <f>RES_hhdet_fech!I113/RES_summary!I$19</f>
        <v>0</v>
      </c>
      <c r="J113" s="183">
        <f>RES_hhdet_fech!J113/RES_summary!J$19</f>
        <v>0</v>
      </c>
      <c r="K113" s="183">
        <f>RES_hhdet_fech!K113/RES_summary!K$19</f>
        <v>0</v>
      </c>
      <c r="L113" s="183">
        <f>RES_hhdet_fech!L113/RES_summary!L$19</f>
        <v>0</v>
      </c>
      <c r="M113" s="183">
        <f>RES_hhdet_fech!M113/RES_summary!M$19</f>
        <v>0</v>
      </c>
      <c r="N113" s="183">
        <f>RES_hhdet_fech!N113/RES_summary!N$19</f>
        <v>0</v>
      </c>
      <c r="O113" s="183">
        <f>RES_hhdet_fech!O113/RES_summary!O$19</f>
        <v>0</v>
      </c>
      <c r="P113" s="183">
        <f>RES_hhdet_fech!P113/RES_summary!P$19</f>
        <v>0</v>
      </c>
      <c r="Q113" s="183">
        <f>RES_hhdet_fech!Q113/RES_summary!Q$19</f>
        <v>0</v>
      </c>
    </row>
    <row r="114" spans="1:17" ht="12" customHeight="1" x14ac:dyDescent="0.25">
      <c r="A114" s="166" t="s">
        <v>79</v>
      </c>
      <c r="B114" s="182">
        <f>RES_hhdet_fech!B114/RES_summary!B$19</f>
        <v>0</v>
      </c>
      <c r="C114" s="182">
        <f>RES_hhdet_fech!C114/RES_summary!C$19</f>
        <v>0</v>
      </c>
      <c r="D114" s="182">
        <f>RES_hhdet_fech!D114/RES_summary!D$19</f>
        <v>0</v>
      </c>
      <c r="E114" s="182">
        <f>RES_hhdet_fech!E114/RES_summary!E$19</f>
        <v>0</v>
      </c>
      <c r="F114" s="182">
        <f>RES_hhdet_fech!F114/RES_summary!F$19</f>
        <v>0</v>
      </c>
      <c r="G114" s="182">
        <f>RES_hhdet_fech!G114/RES_summary!G$19</f>
        <v>0</v>
      </c>
      <c r="H114" s="182">
        <f>RES_hhdet_fech!H114/RES_summary!H$19</f>
        <v>0</v>
      </c>
      <c r="I114" s="182">
        <f>RES_hhdet_fech!I114/RES_summary!I$19</f>
        <v>0</v>
      </c>
      <c r="J114" s="182">
        <f>RES_hhdet_fech!J114/RES_summary!J$19</f>
        <v>0</v>
      </c>
      <c r="K114" s="182">
        <f>RES_hhdet_fech!K114/RES_summary!K$19</f>
        <v>0</v>
      </c>
      <c r="L114" s="182">
        <f>RES_hhdet_fech!L114/RES_summary!L$19</f>
        <v>0</v>
      </c>
      <c r="M114" s="182">
        <f>RES_hhdet_fech!M114/RES_summary!M$19</f>
        <v>0</v>
      </c>
      <c r="N114" s="182">
        <f>RES_hhdet_fech!N114/RES_summary!N$19</f>
        <v>0</v>
      </c>
      <c r="O114" s="182">
        <f>RES_hhdet_fech!O114/RES_summary!O$19</f>
        <v>0</v>
      </c>
      <c r="P114" s="182">
        <f>RES_hhdet_fech!P114/RES_summary!P$19</f>
        <v>0</v>
      </c>
      <c r="Q114" s="182">
        <f>RES_hhdet_fech!Q114/RES_summary!Q$19</f>
        <v>0</v>
      </c>
    </row>
    <row r="115" spans="1:17" ht="12" customHeight="1" x14ac:dyDescent="0.25">
      <c r="A115" s="147" t="s">
        <v>59</v>
      </c>
      <c r="B115" s="181">
        <f>RES_hhdet_fech!B115/RES_summary!B$19</f>
        <v>0</v>
      </c>
      <c r="C115" s="181">
        <f>RES_hhdet_fech!C115/RES_summary!C$19</f>
        <v>0</v>
      </c>
      <c r="D115" s="181">
        <f>RES_hhdet_fech!D115/RES_summary!D$19</f>
        <v>0</v>
      </c>
      <c r="E115" s="181">
        <f>RES_hhdet_fech!E115/RES_summary!E$19</f>
        <v>0</v>
      </c>
      <c r="F115" s="181">
        <f>RES_hhdet_fech!F115/RES_summary!F$19</f>
        <v>0</v>
      </c>
      <c r="G115" s="181">
        <f>RES_hhdet_fech!G115/RES_summary!G$19</f>
        <v>0</v>
      </c>
      <c r="H115" s="181">
        <f>RES_hhdet_fech!H115/RES_summary!H$19</f>
        <v>0</v>
      </c>
      <c r="I115" s="181">
        <f>RES_hhdet_fech!I115/RES_summary!I$19</f>
        <v>0</v>
      </c>
      <c r="J115" s="181">
        <f>RES_hhdet_fech!J115/RES_summary!J$19</f>
        <v>0</v>
      </c>
      <c r="K115" s="181">
        <f>RES_hhdet_fech!K115/RES_summary!K$19</f>
        <v>0</v>
      </c>
      <c r="L115" s="181">
        <f>RES_hhdet_fech!L115/RES_summary!L$19</f>
        <v>0</v>
      </c>
      <c r="M115" s="181">
        <f>RES_hhdet_fech!M115/RES_summary!M$19</f>
        <v>0</v>
      </c>
      <c r="N115" s="181">
        <f>RES_hhdet_fech!N115/RES_summary!N$19</f>
        <v>0</v>
      </c>
      <c r="O115" s="181">
        <f>RES_hhdet_fech!O115/RES_summary!O$19</f>
        <v>0</v>
      </c>
      <c r="P115" s="181">
        <f>RES_hhdet_fech!P115/RES_summary!P$19</f>
        <v>0</v>
      </c>
      <c r="Q115" s="181">
        <f>RES_hhdet_fech!Q115/RES_summary!Q$19</f>
        <v>0</v>
      </c>
    </row>
    <row r="116" spans="1:17" ht="12" customHeight="1" x14ac:dyDescent="0.25">
      <c r="A116" s="163" t="s">
        <v>142</v>
      </c>
      <c r="B116" s="180">
        <f>RES_hhdet_fech!B116/RES_summary!B$19</f>
        <v>0</v>
      </c>
      <c r="C116" s="180">
        <f>RES_hhdet_fech!C116/RES_summary!C$19</f>
        <v>0</v>
      </c>
      <c r="D116" s="180">
        <f>RES_hhdet_fech!D116/RES_summary!D$19</f>
        <v>0</v>
      </c>
      <c r="E116" s="180">
        <f>RES_hhdet_fech!E116/RES_summary!E$19</f>
        <v>0</v>
      </c>
      <c r="F116" s="180">
        <f>RES_hhdet_fech!F116/RES_summary!F$19</f>
        <v>0</v>
      </c>
      <c r="G116" s="180">
        <f>RES_hhdet_fech!G116/RES_summary!G$19</f>
        <v>0</v>
      </c>
      <c r="H116" s="180">
        <f>RES_hhdet_fech!H116/RES_summary!H$19</f>
        <v>0</v>
      </c>
      <c r="I116" s="180">
        <f>RES_hhdet_fech!I116/RES_summary!I$19</f>
        <v>0</v>
      </c>
      <c r="J116" s="180">
        <f>RES_hhdet_fech!J116/RES_summary!J$19</f>
        <v>0</v>
      </c>
      <c r="K116" s="180">
        <f>RES_hhdet_fech!K116/RES_summary!K$19</f>
        <v>0</v>
      </c>
      <c r="L116" s="180">
        <f>RES_hhdet_fech!L116/RES_summary!L$19</f>
        <v>0</v>
      </c>
      <c r="M116" s="180">
        <f>RES_hhdet_fech!M116/RES_summary!M$19</f>
        <v>0</v>
      </c>
      <c r="N116" s="180">
        <f>RES_hhdet_fech!N116/RES_summary!N$19</f>
        <v>0</v>
      </c>
      <c r="O116" s="180">
        <f>RES_hhdet_fech!O116/RES_summary!O$19</f>
        <v>0</v>
      </c>
      <c r="P116" s="180">
        <f>RES_hhdet_fech!P116/RES_summary!P$19</f>
        <v>0</v>
      </c>
      <c r="Q116" s="180">
        <f>RES_hhdet_fech!Q116/RES_summary!Q$19</f>
        <v>0</v>
      </c>
    </row>
    <row r="117" spans="1:17" ht="12" customHeight="1" x14ac:dyDescent="0.25">
      <c r="A117" s="161" t="s">
        <v>141</v>
      </c>
      <c r="B117" s="179">
        <f>RES_hhdet_fech!B117/RES_summary!B$19</f>
        <v>0</v>
      </c>
      <c r="C117" s="179">
        <f>RES_hhdet_fech!C117/RES_summary!C$19</f>
        <v>0</v>
      </c>
      <c r="D117" s="179">
        <f>RES_hhdet_fech!D117/RES_summary!D$19</f>
        <v>0</v>
      </c>
      <c r="E117" s="179">
        <f>RES_hhdet_fech!E117/RES_summary!E$19</f>
        <v>0</v>
      </c>
      <c r="F117" s="179">
        <f>RES_hhdet_fech!F117/RES_summary!F$19</f>
        <v>0</v>
      </c>
      <c r="G117" s="179">
        <f>RES_hhdet_fech!G117/RES_summary!G$19</f>
        <v>0</v>
      </c>
      <c r="H117" s="179">
        <f>RES_hhdet_fech!H117/RES_summary!H$19</f>
        <v>0</v>
      </c>
      <c r="I117" s="179">
        <f>RES_hhdet_fech!I117/RES_summary!I$19</f>
        <v>0</v>
      </c>
      <c r="J117" s="179">
        <f>RES_hhdet_fech!J117/RES_summary!J$19</f>
        <v>0</v>
      </c>
      <c r="K117" s="179">
        <f>RES_hhdet_fech!K117/RES_summary!K$19</f>
        <v>0</v>
      </c>
      <c r="L117" s="179">
        <f>RES_hhdet_fech!L117/RES_summary!L$19</f>
        <v>0</v>
      </c>
      <c r="M117" s="179">
        <f>RES_hhdet_fech!M117/RES_summary!M$19</f>
        <v>0</v>
      </c>
      <c r="N117" s="179">
        <f>RES_hhdet_fech!N117/RES_summary!N$19</f>
        <v>0</v>
      </c>
      <c r="O117" s="179">
        <f>RES_hhdet_fech!O117/RES_summary!O$19</f>
        <v>0</v>
      </c>
      <c r="P117" s="179">
        <f>RES_hhdet_fech!P117/RES_summary!P$19</f>
        <v>0</v>
      </c>
      <c r="Q117" s="179">
        <f>RES_hhdet_fech!Q117/RES_summary!Q$19</f>
        <v>0</v>
      </c>
    </row>
    <row r="118" spans="1:17" ht="12" customHeight="1" x14ac:dyDescent="0.25">
      <c r="A118" s="148" t="s">
        <v>60</v>
      </c>
      <c r="B118" s="177">
        <f>RES_hhdet_fech!B118/RES_summary!B$19</f>
        <v>0</v>
      </c>
      <c r="C118" s="177">
        <f>RES_hhdet_fech!C118/RES_summary!C$19</f>
        <v>0</v>
      </c>
      <c r="D118" s="177">
        <f>RES_hhdet_fech!D118/RES_summary!D$19</f>
        <v>0</v>
      </c>
      <c r="E118" s="177">
        <f>RES_hhdet_fech!E118/RES_summary!E$19</f>
        <v>0</v>
      </c>
      <c r="F118" s="177">
        <f>RES_hhdet_fech!F118/RES_summary!F$19</f>
        <v>0</v>
      </c>
      <c r="G118" s="177">
        <f>RES_hhdet_fech!G118/RES_summary!G$19</f>
        <v>0</v>
      </c>
      <c r="H118" s="177">
        <f>RES_hhdet_fech!H118/RES_summary!H$19</f>
        <v>0</v>
      </c>
      <c r="I118" s="177">
        <f>RES_hhdet_fech!I118/RES_summary!I$19</f>
        <v>0</v>
      </c>
      <c r="J118" s="177">
        <f>RES_hhdet_fech!J118/RES_summary!J$19</f>
        <v>0</v>
      </c>
      <c r="K118" s="177">
        <f>RES_hhdet_fech!K118/RES_summary!K$19</f>
        <v>0</v>
      </c>
      <c r="L118" s="177">
        <f>RES_hhdet_fech!L118/RES_summary!L$19</f>
        <v>0</v>
      </c>
      <c r="M118" s="177">
        <f>RES_hhdet_fech!M118/RES_summary!M$19</f>
        <v>0</v>
      </c>
      <c r="N118" s="177">
        <f>RES_hhdet_fech!N118/RES_summary!N$19</f>
        <v>0</v>
      </c>
      <c r="O118" s="177">
        <f>RES_hhdet_fech!O118/RES_summary!O$19</f>
        <v>0</v>
      </c>
      <c r="P118" s="177">
        <f>RES_hhdet_fech!P118/RES_summary!P$19</f>
        <v>0</v>
      </c>
      <c r="Q118" s="177">
        <f>RES_hhdet_fech!Q118/RES_summary!Q$19</f>
        <v>0</v>
      </c>
    </row>
    <row r="119" spans="1:17" ht="12" customHeight="1" x14ac:dyDescent="0.25">
      <c r="A119" s="148" t="s">
        <v>59</v>
      </c>
      <c r="B119" s="177">
        <f>RES_hhdet_fech!B119/RES_summary!B$19</f>
        <v>0</v>
      </c>
      <c r="C119" s="177">
        <f>RES_hhdet_fech!C119/RES_summary!C$19</f>
        <v>0</v>
      </c>
      <c r="D119" s="177">
        <f>RES_hhdet_fech!D119/RES_summary!D$19</f>
        <v>0</v>
      </c>
      <c r="E119" s="177">
        <f>RES_hhdet_fech!E119/RES_summary!E$19</f>
        <v>0</v>
      </c>
      <c r="F119" s="177">
        <f>RES_hhdet_fech!F119/RES_summary!F$19</f>
        <v>0</v>
      </c>
      <c r="G119" s="177">
        <f>RES_hhdet_fech!G119/RES_summary!G$19</f>
        <v>0</v>
      </c>
      <c r="H119" s="177">
        <f>RES_hhdet_fech!H119/RES_summary!H$19</f>
        <v>0</v>
      </c>
      <c r="I119" s="177">
        <f>RES_hhdet_fech!I119/RES_summary!I$19</f>
        <v>0</v>
      </c>
      <c r="J119" s="177">
        <f>RES_hhdet_fech!J119/RES_summary!J$19</f>
        <v>0</v>
      </c>
      <c r="K119" s="177">
        <f>RES_hhdet_fech!K119/RES_summary!K$19</f>
        <v>0</v>
      </c>
      <c r="L119" s="177">
        <f>RES_hhdet_fech!L119/RES_summary!L$19</f>
        <v>0</v>
      </c>
      <c r="M119" s="177">
        <f>RES_hhdet_fech!M119/RES_summary!M$19</f>
        <v>0</v>
      </c>
      <c r="N119" s="177">
        <f>RES_hhdet_fech!N119/RES_summary!N$19</f>
        <v>0</v>
      </c>
      <c r="O119" s="177">
        <f>RES_hhdet_fech!O119/RES_summary!O$19</f>
        <v>0</v>
      </c>
      <c r="P119" s="177">
        <f>RES_hhdet_fech!P119/RES_summary!P$19</f>
        <v>0</v>
      </c>
      <c r="Q119" s="177">
        <f>RES_hhdet_fech!Q119/RES_summary!Q$19</f>
        <v>0</v>
      </c>
    </row>
    <row r="120" spans="1:17" ht="12" customHeight="1" x14ac:dyDescent="0.25">
      <c r="A120" s="158" t="s">
        <v>62</v>
      </c>
      <c r="B120" s="178">
        <f>RES_hhdet_fech!B120/RES_summary!B$19</f>
        <v>0</v>
      </c>
      <c r="C120" s="178">
        <f>RES_hhdet_fech!C120/RES_summary!C$19</f>
        <v>0</v>
      </c>
      <c r="D120" s="178">
        <f>RES_hhdet_fech!D120/RES_summary!D$19</f>
        <v>0</v>
      </c>
      <c r="E120" s="178">
        <f>RES_hhdet_fech!E120/RES_summary!E$19</f>
        <v>0</v>
      </c>
      <c r="F120" s="178">
        <f>RES_hhdet_fech!F120/RES_summary!F$19</f>
        <v>0</v>
      </c>
      <c r="G120" s="178">
        <f>RES_hhdet_fech!G120/RES_summary!G$19</f>
        <v>0</v>
      </c>
      <c r="H120" s="178">
        <f>RES_hhdet_fech!H120/RES_summary!H$19</f>
        <v>0</v>
      </c>
      <c r="I120" s="178">
        <f>RES_hhdet_fech!I120/RES_summary!I$19</f>
        <v>0</v>
      </c>
      <c r="J120" s="178">
        <f>RES_hhdet_fech!J120/RES_summary!J$19</f>
        <v>0</v>
      </c>
      <c r="K120" s="178">
        <f>RES_hhdet_fech!K120/RES_summary!K$19</f>
        <v>0</v>
      </c>
      <c r="L120" s="178">
        <f>RES_hhdet_fech!L120/RES_summary!L$19</f>
        <v>0</v>
      </c>
      <c r="M120" s="178">
        <f>RES_hhdet_fech!M120/RES_summary!M$19</f>
        <v>0</v>
      </c>
      <c r="N120" s="178">
        <f>RES_hhdet_fech!N120/RES_summary!N$19</f>
        <v>0</v>
      </c>
      <c r="O120" s="178">
        <f>RES_hhdet_fech!O120/RES_summary!O$19</f>
        <v>0</v>
      </c>
      <c r="P120" s="178">
        <f>RES_hhdet_fech!P120/RES_summary!P$19</f>
        <v>0</v>
      </c>
      <c r="Q120" s="178">
        <f>RES_hhdet_fech!Q120/RES_summary!Q$19</f>
        <v>0</v>
      </c>
    </row>
    <row r="121" spans="1:17" ht="12" customHeight="1" x14ac:dyDescent="0.25">
      <c r="A121" s="23" t="s">
        <v>57</v>
      </c>
      <c r="B121" s="177">
        <f>RES_hhdet_fech!B121/RES_summary!B$19</f>
        <v>0</v>
      </c>
      <c r="C121" s="177">
        <f>RES_hhdet_fech!C121/RES_summary!C$19</f>
        <v>0</v>
      </c>
      <c r="D121" s="177">
        <f>RES_hhdet_fech!D121/RES_summary!D$19</f>
        <v>0</v>
      </c>
      <c r="E121" s="177">
        <f>RES_hhdet_fech!E121/RES_summary!E$19</f>
        <v>0</v>
      </c>
      <c r="F121" s="177">
        <f>RES_hhdet_fech!F121/RES_summary!F$19</f>
        <v>0</v>
      </c>
      <c r="G121" s="177">
        <f>RES_hhdet_fech!G121/RES_summary!G$19</f>
        <v>0</v>
      </c>
      <c r="H121" s="177">
        <f>RES_hhdet_fech!H121/RES_summary!H$19</f>
        <v>0</v>
      </c>
      <c r="I121" s="177">
        <f>RES_hhdet_fech!I121/RES_summary!I$19</f>
        <v>0</v>
      </c>
      <c r="J121" s="177">
        <f>RES_hhdet_fech!J121/RES_summary!J$19</f>
        <v>0</v>
      </c>
      <c r="K121" s="177">
        <f>RES_hhdet_fech!K121/RES_summary!K$19</f>
        <v>0</v>
      </c>
      <c r="L121" s="177">
        <f>RES_hhdet_fech!L121/RES_summary!L$19</f>
        <v>0</v>
      </c>
      <c r="M121" s="177">
        <f>RES_hhdet_fech!M121/RES_summary!M$19</f>
        <v>0</v>
      </c>
      <c r="N121" s="177">
        <f>RES_hhdet_fech!N121/RES_summary!N$19</f>
        <v>0</v>
      </c>
      <c r="O121" s="177">
        <f>RES_hhdet_fech!O121/RES_summary!O$19</f>
        <v>0</v>
      </c>
      <c r="P121" s="177">
        <f>RES_hhdet_fech!P121/RES_summary!P$19</f>
        <v>0</v>
      </c>
      <c r="Q121" s="177">
        <f>RES_hhdet_fech!Q121/RES_summary!Q$19</f>
        <v>0</v>
      </c>
    </row>
    <row r="122" spans="1:17" ht="12" customHeight="1" x14ac:dyDescent="0.25">
      <c r="A122" s="29" t="s">
        <v>140</v>
      </c>
      <c r="B122" s="176">
        <f>RES_hhdet_fech!B122/RES_summary!B$19</f>
        <v>0</v>
      </c>
      <c r="C122" s="176">
        <f>RES_hhdet_fech!C122/RES_summary!C$19</f>
        <v>0</v>
      </c>
      <c r="D122" s="176">
        <f>RES_hhdet_fech!D122/RES_summary!D$19</f>
        <v>0</v>
      </c>
      <c r="E122" s="176">
        <f>RES_hhdet_fech!E122/RES_summary!E$19</f>
        <v>0</v>
      </c>
      <c r="F122" s="176">
        <f>RES_hhdet_fech!F122/RES_summary!F$19</f>
        <v>0</v>
      </c>
      <c r="G122" s="176">
        <f>RES_hhdet_fech!G122/RES_summary!G$19</f>
        <v>0</v>
      </c>
      <c r="H122" s="176">
        <f>RES_hhdet_fech!H122/RES_summary!H$19</f>
        <v>0</v>
      </c>
      <c r="I122" s="176">
        <f>RES_hhdet_fech!I122/RES_summary!I$19</f>
        <v>0</v>
      </c>
      <c r="J122" s="176">
        <f>RES_hhdet_fech!J122/RES_summary!J$19</f>
        <v>0</v>
      </c>
      <c r="K122" s="176">
        <f>RES_hhdet_fech!K122/RES_summary!K$19</f>
        <v>0</v>
      </c>
      <c r="L122" s="176">
        <f>RES_hhdet_fech!L122/RES_summary!L$19</f>
        <v>0</v>
      </c>
      <c r="M122" s="176">
        <f>RES_hhdet_fech!M122/RES_summary!M$19</f>
        <v>0</v>
      </c>
      <c r="N122" s="176">
        <f>RES_hhdet_fech!N122/RES_summary!N$19</f>
        <v>0</v>
      </c>
      <c r="O122" s="176">
        <f>RES_hhdet_fech!O122/RES_summary!O$19</f>
        <v>0</v>
      </c>
      <c r="P122" s="176">
        <f>RES_hhdet_fech!P122/RES_summary!P$19</f>
        <v>0</v>
      </c>
      <c r="Q122" s="176">
        <f>RES_hhdet_fech!Q122/RES_summary!Q$19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RES_hhdet_fech!B124/RES_summary!B$19</f>
        <v>0</v>
      </c>
      <c r="C124" s="184">
        <f>RES_hhdet_fech!C124/RES_summary!C$19</f>
        <v>0</v>
      </c>
      <c r="D124" s="184">
        <f>RES_hhdet_fech!D124/RES_summary!D$19</f>
        <v>0</v>
      </c>
      <c r="E124" s="184">
        <f>RES_hhdet_fech!E124/RES_summary!E$19</f>
        <v>0</v>
      </c>
      <c r="F124" s="184">
        <f>RES_hhdet_fech!F124/RES_summary!F$19</f>
        <v>0</v>
      </c>
      <c r="G124" s="184">
        <f>RES_hhdet_fech!G124/RES_summary!G$19</f>
        <v>0</v>
      </c>
      <c r="H124" s="184">
        <f>RES_hhdet_fech!H124/RES_summary!H$19</f>
        <v>0</v>
      </c>
      <c r="I124" s="184">
        <f>RES_hhdet_fech!I124/RES_summary!I$19</f>
        <v>0</v>
      </c>
      <c r="J124" s="184">
        <f>RES_hhdet_fech!J124/RES_summary!J$19</f>
        <v>0</v>
      </c>
      <c r="K124" s="184">
        <f>RES_hhdet_fech!K124/RES_summary!K$19</f>
        <v>0</v>
      </c>
      <c r="L124" s="184">
        <f>RES_hhdet_fech!L124/RES_summary!L$19</f>
        <v>0</v>
      </c>
      <c r="M124" s="184">
        <f>RES_hhdet_fech!M124/RES_summary!M$19</f>
        <v>0</v>
      </c>
      <c r="N124" s="184">
        <f>RES_hhdet_fech!N124/RES_summary!N$19</f>
        <v>0</v>
      </c>
      <c r="O124" s="184">
        <f>RES_hhdet_fech!O124/RES_summary!O$19</f>
        <v>0</v>
      </c>
      <c r="P124" s="184">
        <f>RES_hhdet_fech!P124/RES_summary!P$19</f>
        <v>0</v>
      </c>
      <c r="Q124" s="184">
        <f>RES_hhdet_fech!Q124/RES_summary!Q$19</f>
        <v>0</v>
      </c>
    </row>
    <row r="125" spans="1:17" ht="12.95" customHeight="1" x14ac:dyDescent="0.25">
      <c r="A125" s="158" t="s">
        <v>65</v>
      </c>
      <c r="B125" s="178">
        <f>RES_hhdet_fech!B125/RES_summary!B$19</f>
        <v>0</v>
      </c>
      <c r="C125" s="178">
        <f>RES_hhdet_fech!C125/RES_summary!C$19</f>
        <v>0</v>
      </c>
      <c r="D125" s="178">
        <f>RES_hhdet_fech!D125/RES_summary!D$19</f>
        <v>0</v>
      </c>
      <c r="E125" s="178">
        <f>RES_hhdet_fech!E125/RES_summary!E$19</f>
        <v>0</v>
      </c>
      <c r="F125" s="178">
        <f>RES_hhdet_fech!F125/RES_summary!F$19</f>
        <v>0</v>
      </c>
      <c r="G125" s="178">
        <f>RES_hhdet_fech!G125/RES_summary!G$19</f>
        <v>0</v>
      </c>
      <c r="H125" s="178">
        <f>RES_hhdet_fech!H125/RES_summary!H$19</f>
        <v>0</v>
      </c>
      <c r="I125" s="178">
        <f>RES_hhdet_fech!I125/RES_summary!I$19</f>
        <v>0</v>
      </c>
      <c r="J125" s="178">
        <f>RES_hhdet_fech!J125/RES_summary!J$19</f>
        <v>0</v>
      </c>
      <c r="K125" s="178">
        <f>RES_hhdet_fech!K125/RES_summary!K$19</f>
        <v>0</v>
      </c>
      <c r="L125" s="178">
        <f>RES_hhdet_fech!L125/RES_summary!L$19</f>
        <v>0</v>
      </c>
      <c r="M125" s="178">
        <f>RES_hhdet_fech!M125/RES_summary!M$19</f>
        <v>0</v>
      </c>
      <c r="N125" s="178">
        <f>RES_hhdet_fech!N125/RES_summary!N$19</f>
        <v>0</v>
      </c>
      <c r="O125" s="178">
        <f>RES_hhdet_fech!O125/RES_summary!O$19</f>
        <v>0</v>
      </c>
      <c r="P125" s="178">
        <f>RES_hhdet_fech!P125/RES_summary!P$19</f>
        <v>0</v>
      </c>
      <c r="Q125" s="178">
        <f>RES_hhdet_fech!Q125/RES_summary!Q$19</f>
        <v>0</v>
      </c>
    </row>
    <row r="126" spans="1:17" ht="12" customHeight="1" x14ac:dyDescent="0.25">
      <c r="A126" s="23" t="s">
        <v>149</v>
      </c>
      <c r="B126" s="177">
        <f>RES_hhdet_fech!B126/RES_summary!B$19</f>
        <v>0</v>
      </c>
      <c r="C126" s="177">
        <f>RES_hhdet_fech!C126/RES_summary!C$19</f>
        <v>0</v>
      </c>
      <c r="D126" s="177">
        <f>RES_hhdet_fech!D126/RES_summary!D$19</f>
        <v>0</v>
      </c>
      <c r="E126" s="177">
        <f>RES_hhdet_fech!E126/RES_summary!E$19</f>
        <v>0</v>
      </c>
      <c r="F126" s="177">
        <f>RES_hhdet_fech!F126/RES_summary!F$19</f>
        <v>0</v>
      </c>
      <c r="G126" s="177">
        <f>RES_hhdet_fech!G126/RES_summary!G$19</f>
        <v>0</v>
      </c>
      <c r="H126" s="177">
        <f>RES_hhdet_fech!H126/RES_summary!H$19</f>
        <v>0</v>
      </c>
      <c r="I126" s="177">
        <f>RES_hhdet_fech!I126/RES_summary!I$19</f>
        <v>0</v>
      </c>
      <c r="J126" s="177">
        <f>RES_hhdet_fech!J126/RES_summary!J$19</f>
        <v>0</v>
      </c>
      <c r="K126" s="177">
        <f>RES_hhdet_fech!K126/RES_summary!K$19</f>
        <v>0</v>
      </c>
      <c r="L126" s="177">
        <f>RES_hhdet_fech!L126/RES_summary!L$19</f>
        <v>0</v>
      </c>
      <c r="M126" s="177">
        <f>RES_hhdet_fech!M126/RES_summary!M$19</f>
        <v>0</v>
      </c>
      <c r="N126" s="177">
        <f>RES_hhdet_fech!N126/RES_summary!N$19</f>
        <v>0</v>
      </c>
      <c r="O126" s="177">
        <f>RES_hhdet_fech!O126/RES_summary!O$19</f>
        <v>0</v>
      </c>
      <c r="P126" s="177">
        <f>RES_hhdet_fech!P126/RES_summary!P$19</f>
        <v>0</v>
      </c>
      <c r="Q126" s="177">
        <f>RES_hhdet_fech!Q126/RES_summary!Q$19</f>
        <v>0</v>
      </c>
    </row>
    <row r="127" spans="1:17" ht="12" customHeight="1" x14ac:dyDescent="0.25">
      <c r="A127" s="23" t="s">
        <v>60</v>
      </c>
      <c r="B127" s="177">
        <f>RES_hhdet_fech!B127/RES_summary!B$19</f>
        <v>0</v>
      </c>
      <c r="C127" s="177">
        <f>RES_hhdet_fech!C127/RES_summary!C$19</f>
        <v>0</v>
      </c>
      <c r="D127" s="177">
        <f>RES_hhdet_fech!D127/RES_summary!D$19</f>
        <v>0</v>
      </c>
      <c r="E127" s="177">
        <f>RES_hhdet_fech!E127/RES_summary!E$19</f>
        <v>0</v>
      </c>
      <c r="F127" s="177">
        <f>RES_hhdet_fech!F127/RES_summary!F$19</f>
        <v>0</v>
      </c>
      <c r="G127" s="177">
        <f>RES_hhdet_fech!G127/RES_summary!G$19</f>
        <v>0</v>
      </c>
      <c r="H127" s="177">
        <f>RES_hhdet_fech!H127/RES_summary!H$19</f>
        <v>0</v>
      </c>
      <c r="I127" s="177">
        <f>RES_hhdet_fech!I127/RES_summary!I$19</f>
        <v>0</v>
      </c>
      <c r="J127" s="177">
        <f>RES_hhdet_fech!J127/RES_summary!J$19</f>
        <v>0</v>
      </c>
      <c r="K127" s="177">
        <f>RES_hhdet_fech!K127/RES_summary!K$19</f>
        <v>0</v>
      </c>
      <c r="L127" s="177">
        <f>RES_hhdet_fech!L127/RES_summary!L$19</f>
        <v>0</v>
      </c>
      <c r="M127" s="177">
        <f>RES_hhdet_fech!M127/RES_summary!M$19</f>
        <v>0</v>
      </c>
      <c r="N127" s="177">
        <f>RES_hhdet_fech!N127/RES_summary!N$19</f>
        <v>0</v>
      </c>
      <c r="O127" s="177">
        <f>RES_hhdet_fech!O127/RES_summary!O$19</f>
        <v>0</v>
      </c>
      <c r="P127" s="177">
        <f>RES_hhdet_fech!P127/RES_summary!P$19</f>
        <v>0</v>
      </c>
      <c r="Q127" s="177">
        <f>RES_hhdet_fech!Q127/RES_summary!Q$19</f>
        <v>0</v>
      </c>
    </row>
    <row r="128" spans="1:17" ht="12.95" customHeight="1" x14ac:dyDescent="0.25">
      <c r="A128" s="158" t="s">
        <v>112</v>
      </c>
      <c r="B128" s="178">
        <f>RES_hhdet_fech!B128/RES_summary!B$19</f>
        <v>0</v>
      </c>
      <c r="C128" s="178">
        <f>RES_hhdet_fech!C128/RES_summary!C$19</f>
        <v>0</v>
      </c>
      <c r="D128" s="178">
        <f>RES_hhdet_fech!D128/RES_summary!D$19</f>
        <v>0</v>
      </c>
      <c r="E128" s="178">
        <f>RES_hhdet_fech!E128/RES_summary!E$19</f>
        <v>0</v>
      </c>
      <c r="F128" s="178">
        <f>RES_hhdet_fech!F128/RES_summary!F$19</f>
        <v>0</v>
      </c>
      <c r="G128" s="178">
        <f>RES_hhdet_fech!G128/RES_summary!G$19</f>
        <v>0</v>
      </c>
      <c r="H128" s="178">
        <f>RES_hhdet_fech!H128/RES_summary!H$19</f>
        <v>0</v>
      </c>
      <c r="I128" s="178">
        <f>RES_hhdet_fech!I128/RES_summary!I$19</f>
        <v>0</v>
      </c>
      <c r="J128" s="178">
        <f>RES_hhdet_fech!J128/RES_summary!J$19</f>
        <v>0</v>
      </c>
      <c r="K128" s="178">
        <f>RES_hhdet_fech!K128/RES_summary!K$19</f>
        <v>0</v>
      </c>
      <c r="L128" s="178">
        <f>RES_hhdet_fech!L128/RES_summary!L$19</f>
        <v>0</v>
      </c>
      <c r="M128" s="178">
        <f>RES_hhdet_fech!M128/RES_summary!M$19</f>
        <v>0</v>
      </c>
      <c r="N128" s="178">
        <f>RES_hhdet_fech!N128/RES_summary!N$19</f>
        <v>0</v>
      </c>
      <c r="O128" s="178">
        <f>RES_hhdet_fech!O128/RES_summary!O$19</f>
        <v>0</v>
      </c>
      <c r="P128" s="178">
        <f>RES_hhdet_fech!P128/RES_summary!P$19</f>
        <v>0</v>
      </c>
      <c r="Q128" s="178">
        <f>RES_hhdet_fech!Q128/RES_summary!Q$19</f>
        <v>0</v>
      </c>
    </row>
    <row r="129" spans="1:17" ht="12" customHeight="1" x14ac:dyDescent="0.25">
      <c r="A129" s="23" t="s">
        <v>60</v>
      </c>
      <c r="B129" s="177">
        <f>RES_hhdet_fech!B129/RES_summary!B$19</f>
        <v>0</v>
      </c>
      <c r="C129" s="177">
        <f>RES_hhdet_fech!C129/RES_summary!C$19</f>
        <v>0</v>
      </c>
      <c r="D129" s="177">
        <f>RES_hhdet_fech!D129/RES_summary!D$19</f>
        <v>0</v>
      </c>
      <c r="E129" s="177">
        <f>RES_hhdet_fech!E129/RES_summary!E$19</f>
        <v>0</v>
      </c>
      <c r="F129" s="177">
        <f>RES_hhdet_fech!F129/RES_summary!F$19</f>
        <v>0</v>
      </c>
      <c r="G129" s="177">
        <f>RES_hhdet_fech!G129/RES_summary!G$19</f>
        <v>0</v>
      </c>
      <c r="H129" s="177">
        <f>RES_hhdet_fech!H129/RES_summary!H$19</f>
        <v>0</v>
      </c>
      <c r="I129" s="177">
        <f>RES_hhdet_fech!I129/RES_summary!I$19</f>
        <v>0</v>
      </c>
      <c r="J129" s="177">
        <f>RES_hhdet_fech!J129/RES_summary!J$19</f>
        <v>0</v>
      </c>
      <c r="K129" s="177">
        <f>RES_hhdet_fech!K129/RES_summary!K$19</f>
        <v>0</v>
      </c>
      <c r="L129" s="177">
        <f>RES_hhdet_fech!L129/RES_summary!L$19</f>
        <v>0</v>
      </c>
      <c r="M129" s="177">
        <f>RES_hhdet_fech!M129/RES_summary!M$19</f>
        <v>0</v>
      </c>
      <c r="N129" s="177">
        <f>RES_hhdet_fech!N129/RES_summary!N$19</f>
        <v>0</v>
      </c>
      <c r="O129" s="177">
        <f>RES_hhdet_fech!O129/RES_summary!O$19</f>
        <v>0</v>
      </c>
      <c r="P129" s="177">
        <f>RES_hhdet_fech!P129/RES_summary!P$19</f>
        <v>0</v>
      </c>
      <c r="Q129" s="177">
        <f>RES_hhdet_fech!Q129/RES_summary!Q$19</f>
        <v>0</v>
      </c>
    </row>
    <row r="130" spans="1:17" ht="12" customHeight="1" x14ac:dyDescent="0.25">
      <c r="A130" s="158" t="s">
        <v>63</v>
      </c>
      <c r="B130" s="178">
        <f>RES_hhdet_fech!B130/RES_summary!B$19</f>
        <v>0</v>
      </c>
      <c r="C130" s="178">
        <f>RES_hhdet_fech!C130/RES_summary!C$19</f>
        <v>0</v>
      </c>
      <c r="D130" s="178">
        <f>RES_hhdet_fech!D130/RES_summary!D$19</f>
        <v>0</v>
      </c>
      <c r="E130" s="178">
        <f>RES_hhdet_fech!E130/RES_summary!E$19</f>
        <v>0</v>
      </c>
      <c r="F130" s="178">
        <f>RES_hhdet_fech!F130/RES_summary!F$19</f>
        <v>0</v>
      </c>
      <c r="G130" s="178">
        <f>RES_hhdet_fech!G130/RES_summary!G$19</f>
        <v>0</v>
      </c>
      <c r="H130" s="178">
        <f>RES_hhdet_fech!H130/RES_summary!H$19</f>
        <v>0</v>
      </c>
      <c r="I130" s="178">
        <f>RES_hhdet_fech!I130/RES_summary!I$19</f>
        <v>0</v>
      </c>
      <c r="J130" s="178">
        <f>RES_hhdet_fech!J130/RES_summary!J$19</f>
        <v>0</v>
      </c>
      <c r="K130" s="178">
        <f>RES_hhdet_fech!K130/RES_summary!K$19</f>
        <v>0</v>
      </c>
      <c r="L130" s="178">
        <f>RES_hhdet_fech!L130/RES_summary!L$19</f>
        <v>0</v>
      </c>
      <c r="M130" s="178">
        <f>RES_hhdet_fech!M130/RES_summary!M$19</f>
        <v>0</v>
      </c>
      <c r="N130" s="178">
        <f>RES_hhdet_fech!N130/RES_summary!N$19</f>
        <v>0</v>
      </c>
      <c r="O130" s="178">
        <f>RES_hhdet_fech!O130/RES_summary!O$19</f>
        <v>0</v>
      </c>
      <c r="P130" s="178">
        <f>RES_hhdet_fech!P130/RES_summary!P$19</f>
        <v>0</v>
      </c>
      <c r="Q130" s="178">
        <f>RES_hhdet_fech!Q130/RES_summary!Q$19</f>
        <v>0</v>
      </c>
    </row>
    <row r="131" spans="1:17" ht="12" customHeight="1" x14ac:dyDescent="0.25">
      <c r="A131" s="167" t="s">
        <v>148</v>
      </c>
      <c r="B131" s="183">
        <f>RES_hhdet_fech!B131/RES_summary!B$19</f>
        <v>0</v>
      </c>
      <c r="C131" s="183">
        <f>RES_hhdet_fech!C131/RES_summary!C$19</f>
        <v>0</v>
      </c>
      <c r="D131" s="183">
        <f>RES_hhdet_fech!D131/RES_summary!D$19</f>
        <v>0</v>
      </c>
      <c r="E131" s="183">
        <f>RES_hhdet_fech!E131/RES_summary!E$19</f>
        <v>0</v>
      </c>
      <c r="F131" s="183">
        <f>RES_hhdet_fech!F131/RES_summary!F$19</f>
        <v>0</v>
      </c>
      <c r="G131" s="183">
        <f>RES_hhdet_fech!G131/RES_summary!G$19</f>
        <v>0</v>
      </c>
      <c r="H131" s="183">
        <f>RES_hhdet_fech!H131/RES_summary!H$19</f>
        <v>0</v>
      </c>
      <c r="I131" s="183">
        <f>RES_hhdet_fech!I131/RES_summary!I$19</f>
        <v>0</v>
      </c>
      <c r="J131" s="183">
        <f>RES_hhdet_fech!J131/RES_summary!J$19</f>
        <v>0</v>
      </c>
      <c r="K131" s="183">
        <f>RES_hhdet_fech!K131/RES_summary!K$19</f>
        <v>0</v>
      </c>
      <c r="L131" s="183">
        <f>RES_hhdet_fech!L131/RES_summary!L$19</f>
        <v>0</v>
      </c>
      <c r="M131" s="183">
        <f>RES_hhdet_fech!M131/RES_summary!M$19</f>
        <v>0</v>
      </c>
      <c r="N131" s="183">
        <f>RES_hhdet_fech!N131/RES_summary!N$19</f>
        <v>0</v>
      </c>
      <c r="O131" s="183">
        <f>RES_hhdet_fech!O131/RES_summary!O$19</f>
        <v>0</v>
      </c>
      <c r="P131" s="183">
        <f>RES_hhdet_fech!P131/RES_summary!P$19</f>
        <v>0</v>
      </c>
      <c r="Q131" s="183">
        <f>RES_hhdet_fech!Q131/RES_summary!Q$19</f>
        <v>0</v>
      </c>
    </row>
    <row r="132" spans="1:17" ht="12" customHeight="1" x14ac:dyDescent="0.25">
      <c r="A132" s="167" t="s">
        <v>147</v>
      </c>
      <c r="B132" s="183">
        <f>RES_hhdet_fech!B132/RES_summary!B$19</f>
        <v>0</v>
      </c>
      <c r="C132" s="183">
        <f>RES_hhdet_fech!C132/RES_summary!C$19</f>
        <v>0</v>
      </c>
      <c r="D132" s="183">
        <f>RES_hhdet_fech!D132/RES_summary!D$19</f>
        <v>0</v>
      </c>
      <c r="E132" s="183">
        <f>RES_hhdet_fech!E132/RES_summary!E$19</f>
        <v>0</v>
      </c>
      <c r="F132" s="183">
        <f>RES_hhdet_fech!F132/RES_summary!F$19</f>
        <v>0</v>
      </c>
      <c r="G132" s="183">
        <f>RES_hhdet_fech!G132/RES_summary!G$19</f>
        <v>0</v>
      </c>
      <c r="H132" s="183">
        <f>RES_hhdet_fech!H132/RES_summary!H$19</f>
        <v>0</v>
      </c>
      <c r="I132" s="183">
        <f>RES_hhdet_fech!I132/RES_summary!I$19</f>
        <v>0</v>
      </c>
      <c r="J132" s="183">
        <f>RES_hhdet_fech!J132/RES_summary!J$19</f>
        <v>0</v>
      </c>
      <c r="K132" s="183">
        <f>RES_hhdet_fech!K132/RES_summary!K$19</f>
        <v>0</v>
      </c>
      <c r="L132" s="183">
        <f>RES_hhdet_fech!L132/RES_summary!L$19</f>
        <v>0</v>
      </c>
      <c r="M132" s="183">
        <f>RES_hhdet_fech!M132/RES_summary!M$19</f>
        <v>0</v>
      </c>
      <c r="N132" s="183">
        <f>RES_hhdet_fech!N132/RES_summary!N$19</f>
        <v>0</v>
      </c>
      <c r="O132" s="183">
        <f>RES_hhdet_fech!O132/RES_summary!O$19</f>
        <v>0</v>
      </c>
      <c r="P132" s="183">
        <f>RES_hhdet_fech!P132/RES_summary!P$19</f>
        <v>0</v>
      </c>
      <c r="Q132" s="183">
        <f>RES_hhdet_fech!Q132/RES_summary!Q$19</f>
        <v>0</v>
      </c>
    </row>
    <row r="133" spans="1:17" ht="12" customHeight="1" x14ac:dyDescent="0.25">
      <c r="A133" s="166" t="s">
        <v>61</v>
      </c>
      <c r="B133" s="182">
        <f>RES_hhdet_fech!B133/RES_summary!B$19</f>
        <v>0</v>
      </c>
      <c r="C133" s="182">
        <f>RES_hhdet_fech!C133/RES_summary!C$19</f>
        <v>0</v>
      </c>
      <c r="D133" s="182">
        <f>RES_hhdet_fech!D133/RES_summary!D$19</f>
        <v>0</v>
      </c>
      <c r="E133" s="182">
        <f>RES_hhdet_fech!E133/RES_summary!E$19</f>
        <v>0</v>
      </c>
      <c r="F133" s="182">
        <f>RES_hhdet_fech!F133/RES_summary!F$19</f>
        <v>0</v>
      </c>
      <c r="G133" s="182">
        <f>RES_hhdet_fech!G133/RES_summary!G$19</f>
        <v>0</v>
      </c>
      <c r="H133" s="182">
        <f>RES_hhdet_fech!H133/RES_summary!H$19</f>
        <v>0</v>
      </c>
      <c r="I133" s="182">
        <f>RES_hhdet_fech!I133/RES_summary!I$19</f>
        <v>0</v>
      </c>
      <c r="J133" s="182">
        <f>RES_hhdet_fech!J133/RES_summary!J$19</f>
        <v>0</v>
      </c>
      <c r="K133" s="182">
        <f>RES_hhdet_fech!K133/RES_summary!K$19</f>
        <v>0</v>
      </c>
      <c r="L133" s="182">
        <f>RES_hhdet_fech!L133/RES_summary!L$19</f>
        <v>0</v>
      </c>
      <c r="M133" s="182">
        <f>RES_hhdet_fech!M133/RES_summary!M$19</f>
        <v>0</v>
      </c>
      <c r="N133" s="182">
        <f>RES_hhdet_fech!N133/RES_summary!N$19</f>
        <v>0</v>
      </c>
      <c r="O133" s="182">
        <f>RES_hhdet_fech!O133/RES_summary!O$19</f>
        <v>0</v>
      </c>
      <c r="P133" s="182">
        <f>RES_hhdet_fech!P133/RES_summary!P$19</f>
        <v>0</v>
      </c>
      <c r="Q133" s="182">
        <f>RES_hhdet_fech!Q133/RES_summary!Q$19</f>
        <v>0</v>
      </c>
    </row>
    <row r="134" spans="1:17" ht="12" customHeight="1" x14ac:dyDescent="0.25">
      <c r="A134" s="147" t="s">
        <v>59</v>
      </c>
      <c r="B134" s="181">
        <f>RES_hhdet_fech!B134/RES_summary!B$19</f>
        <v>0</v>
      </c>
      <c r="C134" s="181">
        <f>RES_hhdet_fech!C134/RES_summary!C$19</f>
        <v>0</v>
      </c>
      <c r="D134" s="181">
        <f>RES_hhdet_fech!D134/RES_summary!D$19</f>
        <v>0</v>
      </c>
      <c r="E134" s="181">
        <f>RES_hhdet_fech!E134/RES_summary!E$19</f>
        <v>0</v>
      </c>
      <c r="F134" s="181">
        <f>RES_hhdet_fech!F134/RES_summary!F$19</f>
        <v>0</v>
      </c>
      <c r="G134" s="181">
        <f>RES_hhdet_fech!G134/RES_summary!G$19</f>
        <v>0</v>
      </c>
      <c r="H134" s="181">
        <f>RES_hhdet_fech!H134/RES_summary!H$19</f>
        <v>0</v>
      </c>
      <c r="I134" s="181">
        <f>RES_hhdet_fech!I134/RES_summary!I$19</f>
        <v>0</v>
      </c>
      <c r="J134" s="181">
        <f>RES_hhdet_fech!J134/RES_summary!J$19</f>
        <v>0</v>
      </c>
      <c r="K134" s="181">
        <f>RES_hhdet_fech!K134/RES_summary!K$19</f>
        <v>0</v>
      </c>
      <c r="L134" s="181">
        <f>RES_hhdet_fech!L134/RES_summary!L$19</f>
        <v>0</v>
      </c>
      <c r="M134" s="181">
        <f>RES_hhdet_fech!M134/RES_summary!M$19</f>
        <v>0</v>
      </c>
      <c r="N134" s="181">
        <f>RES_hhdet_fech!N134/RES_summary!N$19</f>
        <v>0</v>
      </c>
      <c r="O134" s="181">
        <f>RES_hhdet_fech!O134/RES_summary!O$19</f>
        <v>0</v>
      </c>
      <c r="P134" s="181">
        <f>RES_hhdet_fech!P134/RES_summary!P$19</f>
        <v>0</v>
      </c>
      <c r="Q134" s="181">
        <f>RES_hhdet_fech!Q134/RES_summary!Q$19</f>
        <v>0</v>
      </c>
    </row>
    <row r="135" spans="1:17" ht="12" customHeight="1" x14ac:dyDescent="0.25">
      <c r="A135" s="163" t="s">
        <v>142</v>
      </c>
      <c r="B135" s="180">
        <f>RES_hhdet_fech!B135/RES_summary!B$19</f>
        <v>0</v>
      </c>
      <c r="C135" s="180">
        <f>RES_hhdet_fech!C135/RES_summary!C$19</f>
        <v>0</v>
      </c>
      <c r="D135" s="180">
        <f>RES_hhdet_fech!D135/RES_summary!D$19</f>
        <v>0</v>
      </c>
      <c r="E135" s="180">
        <f>RES_hhdet_fech!E135/RES_summary!E$19</f>
        <v>0</v>
      </c>
      <c r="F135" s="180">
        <f>RES_hhdet_fech!F135/RES_summary!F$19</f>
        <v>0</v>
      </c>
      <c r="G135" s="180">
        <f>RES_hhdet_fech!G135/RES_summary!G$19</f>
        <v>0</v>
      </c>
      <c r="H135" s="180">
        <f>RES_hhdet_fech!H135/RES_summary!H$19</f>
        <v>0</v>
      </c>
      <c r="I135" s="180">
        <f>RES_hhdet_fech!I135/RES_summary!I$19</f>
        <v>0</v>
      </c>
      <c r="J135" s="180">
        <f>RES_hhdet_fech!J135/RES_summary!J$19</f>
        <v>0</v>
      </c>
      <c r="K135" s="180">
        <f>RES_hhdet_fech!K135/RES_summary!K$19</f>
        <v>0</v>
      </c>
      <c r="L135" s="180">
        <f>RES_hhdet_fech!L135/RES_summary!L$19</f>
        <v>0</v>
      </c>
      <c r="M135" s="180">
        <f>RES_hhdet_fech!M135/RES_summary!M$19</f>
        <v>0</v>
      </c>
      <c r="N135" s="180">
        <f>RES_hhdet_fech!N135/RES_summary!N$19</f>
        <v>0</v>
      </c>
      <c r="O135" s="180">
        <f>RES_hhdet_fech!O135/RES_summary!O$19</f>
        <v>0</v>
      </c>
      <c r="P135" s="180">
        <f>RES_hhdet_fech!P135/RES_summary!P$19</f>
        <v>0</v>
      </c>
      <c r="Q135" s="180">
        <f>RES_hhdet_fech!Q135/RES_summary!Q$19</f>
        <v>0</v>
      </c>
    </row>
    <row r="136" spans="1:17" ht="12" customHeight="1" x14ac:dyDescent="0.25">
      <c r="A136" s="161" t="s">
        <v>141</v>
      </c>
      <c r="B136" s="179">
        <f>RES_hhdet_fech!B136/RES_summary!B$19</f>
        <v>0</v>
      </c>
      <c r="C136" s="179">
        <f>RES_hhdet_fech!C136/RES_summary!C$19</f>
        <v>0</v>
      </c>
      <c r="D136" s="179">
        <f>RES_hhdet_fech!D136/RES_summary!D$19</f>
        <v>0</v>
      </c>
      <c r="E136" s="179">
        <f>RES_hhdet_fech!E136/RES_summary!E$19</f>
        <v>0</v>
      </c>
      <c r="F136" s="179">
        <f>RES_hhdet_fech!F136/RES_summary!F$19</f>
        <v>0</v>
      </c>
      <c r="G136" s="179">
        <f>RES_hhdet_fech!G136/RES_summary!G$19</f>
        <v>0</v>
      </c>
      <c r="H136" s="179">
        <f>RES_hhdet_fech!H136/RES_summary!H$19</f>
        <v>0</v>
      </c>
      <c r="I136" s="179">
        <f>RES_hhdet_fech!I136/RES_summary!I$19</f>
        <v>0</v>
      </c>
      <c r="J136" s="179">
        <f>RES_hhdet_fech!J136/RES_summary!J$19</f>
        <v>0</v>
      </c>
      <c r="K136" s="179">
        <f>RES_hhdet_fech!K136/RES_summary!K$19</f>
        <v>0</v>
      </c>
      <c r="L136" s="179">
        <f>RES_hhdet_fech!L136/RES_summary!L$19</f>
        <v>0</v>
      </c>
      <c r="M136" s="179">
        <f>RES_hhdet_fech!M136/RES_summary!M$19</f>
        <v>0</v>
      </c>
      <c r="N136" s="179">
        <f>RES_hhdet_fech!N136/RES_summary!N$19</f>
        <v>0</v>
      </c>
      <c r="O136" s="179">
        <f>RES_hhdet_fech!O136/RES_summary!O$19</f>
        <v>0</v>
      </c>
      <c r="P136" s="179">
        <f>RES_hhdet_fech!P136/RES_summary!P$19</f>
        <v>0</v>
      </c>
      <c r="Q136" s="179">
        <f>RES_hhdet_fech!Q136/RES_summary!Q$19</f>
        <v>0</v>
      </c>
    </row>
    <row r="137" spans="1:17" ht="12" customHeight="1" x14ac:dyDescent="0.25">
      <c r="A137" s="148" t="s">
        <v>60</v>
      </c>
      <c r="B137" s="177">
        <f>RES_hhdet_fech!B137/RES_summary!B$19</f>
        <v>0</v>
      </c>
      <c r="C137" s="177">
        <f>RES_hhdet_fech!C137/RES_summary!C$19</f>
        <v>0</v>
      </c>
      <c r="D137" s="177">
        <f>RES_hhdet_fech!D137/RES_summary!D$19</f>
        <v>0</v>
      </c>
      <c r="E137" s="177">
        <f>RES_hhdet_fech!E137/RES_summary!E$19</f>
        <v>0</v>
      </c>
      <c r="F137" s="177">
        <f>RES_hhdet_fech!F137/RES_summary!F$19</f>
        <v>0</v>
      </c>
      <c r="G137" s="177">
        <f>RES_hhdet_fech!G137/RES_summary!G$19</f>
        <v>0</v>
      </c>
      <c r="H137" s="177">
        <f>RES_hhdet_fech!H137/RES_summary!H$19</f>
        <v>0</v>
      </c>
      <c r="I137" s="177">
        <f>RES_hhdet_fech!I137/RES_summary!I$19</f>
        <v>0</v>
      </c>
      <c r="J137" s="177">
        <f>RES_hhdet_fech!J137/RES_summary!J$19</f>
        <v>0</v>
      </c>
      <c r="K137" s="177">
        <f>RES_hhdet_fech!K137/RES_summary!K$19</f>
        <v>0</v>
      </c>
      <c r="L137" s="177">
        <f>RES_hhdet_fech!L137/RES_summary!L$19</f>
        <v>0</v>
      </c>
      <c r="M137" s="177">
        <f>RES_hhdet_fech!M137/RES_summary!M$19</f>
        <v>0</v>
      </c>
      <c r="N137" s="177">
        <f>RES_hhdet_fech!N137/RES_summary!N$19</f>
        <v>0</v>
      </c>
      <c r="O137" s="177">
        <f>RES_hhdet_fech!O137/RES_summary!O$19</f>
        <v>0</v>
      </c>
      <c r="P137" s="177">
        <f>RES_hhdet_fech!P137/RES_summary!P$19</f>
        <v>0</v>
      </c>
      <c r="Q137" s="177">
        <f>RES_hhdet_fech!Q137/RES_summary!Q$19</f>
        <v>0</v>
      </c>
    </row>
    <row r="138" spans="1:17" ht="12" customHeight="1" x14ac:dyDescent="0.25">
      <c r="A138" s="148" t="s">
        <v>59</v>
      </c>
      <c r="B138" s="177">
        <f>RES_hhdet_fech!B138/RES_summary!B$19</f>
        <v>0</v>
      </c>
      <c r="C138" s="177">
        <f>RES_hhdet_fech!C138/RES_summary!C$19</f>
        <v>0</v>
      </c>
      <c r="D138" s="177">
        <f>RES_hhdet_fech!D138/RES_summary!D$19</f>
        <v>0</v>
      </c>
      <c r="E138" s="177">
        <f>RES_hhdet_fech!E138/RES_summary!E$19</f>
        <v>0</v>
      </c>
      <c r="F138" s="177">
        <f>RES_hhdet_fech!F138/RES_summary!F$19</f>
        <v>0</v>
      </c>
      <c r="G138" s="177">
        <f>RES_hhdet_fech!G138/RES_summary!G$19</f>
        <v>0</v>
      </c>
      <c r="H138" s="177">
        <f>RES_hhdet_fech!H138/RES_summary!H$19</f>
        <v>0</v>
      </c>
      <c r="I138" s="177">
        <f>RES_hhdet_fech!I138/RES_summary!I$19</f>
        <v>0</v>
      </c>
      <c r="J138" s="177">
        <f>RES_hhdet_fech!J138/RES_summary!J$19</f>
        <v>0</v>
      </c>
      <c r="K138" s="177">
        <f>RES_hhdet_fech!K138/RES_summary!K$19</f>
        <v>0</v>
      </c>
      <c r="L138" s="177">
        <f>RES_hhdet_fech!L138/RES_summary!L$19</f>
        <v>0</v>
      </c>
      <c r="M138" s="177">
        <f>RES_hhdet_fech!M138/RES_summary!M$19</f>
        <v>0</v>
      </c>
      <c r="N138" s="177">
        <f>RES_hhdet_fech!N138/RES_summary!N$19</f>
        <v>0</v>
      </c>
      <c r="O138" s="177">
        <f>RES_hhdet_fech!O138/RES_summary!O$19</f>
        <v>0</v>
      </c>
      <c r="P138" s="177">
        <f>RES_hhdet_fech!P138/RES_summary!P$19</f>
        <v>0</v>
      </c>
      <c r="Q138" s="177">
        <f>RES_hhdet_fech!Q138/RES_summary!Q$19</f>
        <v>0</v>
      </c>
    </row>
    <row r="139" spans="1:17" ht="12" customHeight="1" x14ac:dyDescent="0.25">
      <c r="A139" s="158" t="s">
        <v>62</v>
      </c>
      <c r="B139" s="178">
        <f>RES_hhdet_fech!B139/RES_summary!B$19</f>
        <v>0</v>
      </c>
      <c r="C139" s="178">
        <f>RES_hhdet_fech!C139/RES_summary!C$19</f>
        <v>0</v>
      </c>
      <c r="D139" s="178">
        <f>RES_hhdet_fech!D139/RES_summary!D$19</f>
        <v>0</v>
      </c>
      <c r="E139" s="178">
        <f>RES_hhdet_fech!E139/RES_summary!E$19</f>
        <v>0</v>
      </c>
      <c r="F139" s="178">
        <f>RES_hhdet_fech!F139/RES_summary!F$19</f>
        <v>0</v>
      </c>
      <c r="G139" s="178">
        <f>RES_hhdet_fech!G139/RES_summary!G$19</f>
        <v>0</v>
      </c>
      <c r="H139" s="178">
        <f>RES_hhdet_fech!H139/RES_summary!H$19</f>
        <v>0</v>
      </c>
      <c r="I139" s="178">
        <f>RES_hhdet_fech!I139/RES_summary!I$19</f>
        <v>0</v>
      </c>
      <c r="J139" s="178">
        <f>RES_hhdet_fech!J139/RES_summary!J$19</f>
        <v>0</v>
      </c>
      <c r="K139" s="178">
        <f>RES_hhdet_fech!K139/RES_summary!K$19</f>
        <v>0</v>
      </c>
      <c r="L139" s="178">
        <f>RES_hhdet_fech!L139/RES_summary!L$19</f>
        <v>0</v>
      </c>
      <c r="M139" s="178">
        <f>RES_hhdet_fech!M139/RES_summary!M$19</f>
        <v>0</v>
      </c>
      <c r="N139" s="178">
        <f>RES_hhdet_fech!N139/RES_summary!N$19</f>
        <v>0</v>
      </c>
      <c r="O139" s="178">
        <f>RES_hhdet_fech!O139/RES_summary!O$19</f>
        <v>0</v>
      </c>
      <c r="P139" s="178">
        <f>RES_hhdet_fech!P139/RES_summary!P$19</f>
        <v>0</v>
      </c>
      <c r="Q139" s="178">
        <f>RES_hhdet_fech!Q139/RES_summary!Q$19</f>
        <v>0</v>
      </c>
    </row>
    <row r="140" spans="1:17" ht="12" customHeight="1" x14ac:dyDescent="0.25">
      <c r="A140" s="23" t="s">
        <v>57</v>
      </c>
      <c r="B140" s="177">
        <f>RES_hhdet_fech!B140/RES_summary!B$19</f>
        <v>0</v>
      </c>
      <c r="C140" s="177">
        <f>RES_hhdet_fech!C140/RES_summary!C$19</f>
        <v>0</v>
      </c>
      <c r="D140" s="177">
        <f>RES_hhdet_fech!D140/RES_summary!D$19</f>
        <v>0</v>
      </c>
      <c r="E140" s="177">
        <f>RES_hhdet_fech!E140/RES_summary!E$19</f>
        <v>0</v>
      </c>
      <c r="F140" s="177">
        <f>RES_hhdet_fech!F140/RES_summary!F$19</f>
        <v>0</v>
      </c>
      <c r="G140" s="177">
        <f>RES_hhdet_fech!G140/RES_summary!G$19</f>
        <v>0</v>
      </c>
      <c r="H140" s="177">
        <f>RES_hhdet_fech!H140/RES_summary!H$19</f>
        <v>0</v>
      </c>
      <c r="I140" s="177">
        <f>RES_hhdet_fech!I140/RES_summary!I$19</f>
        <v>0</v>
      </c>
      <c r="J140" s="177">
        <f>RES_hhdet_fech!J140/RES_summary!J$19</f>
        <v>0</v>
      </c>
      <c r="K140" s="177">
        <f>RES_hhdet_fech!K140/RES_summary!K$19</f>
        <v>0</v>
      </c>
      <c r="L140" s="177">
        <f>RES_hhdet_fech!L140/RES_summary!L$19</f>
        <v>0</v>
      </c>
      <c r="M140" s="177">
        <f>RES_hhdet_fech!M140/RES_summary!M$19</f>
        <v>0</v>
      </c>
      <c r="N140" s="177">
        <f>RES_hhdet_fech!N140/RES_summary!N$19</f>
        <v>0</v>
      </c>
      <c r="O140" s="177">
        <f>RES_hhdet_fech!O140/RES_summary!O$19</f>
        <v>0</v>
      </c>
      <c r="P140" s="177">
        <f>RES_hhdet_fech!P140/RES_summary!P$19</f>
        <v>0</v>
      </c>
      <c r="Q140" s="177">
        <f>RES_hhdet_fech!Q140/RES_summary!Q$19</f>
        <v>0</v>
      </c>
    </row>
    <row r="141" spans="1:17" ht="12" customHeight="1" x14ac:dyDescent="0.25">
      <c r="A141" s="29" t="s">
        <v>140</v>
      </c>
      <c r="B141" s="176">
        <f>RES_hhdet_fech!B141/RES_summary!B$19</f>
        <v>0</v>
      </c>
      <c r="C141" s="176">
        <f>RES_hhdet_fech!C141/RES_summary!C$19</f>
        <v>0</v>
      </c>
      <c r="D141" s="176">
        <f>RES_hhdet_fech!D141/RES_summary!D$19</f>
        <v>0</v>
      </c>
      <c r="E141" s="176">
        <f>RES_hhdet_fech!E141/RES_summary!E$19</f>
        <v>0</v>
      </c>
      <c r="F141" s="176">
        <f>RES_hhdet_fech!F141/RES_summary!F$19</f>
        <v>0</v>
      </c>
      <c r="G141" s="176">
        <f>RES_hhdet_fech!G141/RES_summary!G$19</f>
        <v>0</v>
      </c>
      <c r="H141" s="176">
        <f>RES_hhdet_fech!H141/RES_summary!H$19</f>
        <v>0</v>
      </c>
      <c r="I141" s="176">
        <f>RES_hhdet_fech!I141/RES_summary!I$19</f>
        <v>0</v>
      </c>
      <c r="J141" s="176">
        <f>RES_hhdet_fech!J141/RES_summary!J$19</f>
        <v>0</v>
      </c>
      <c r="K141" s="176">
        <f>RES_hhdet_fech!K141/RES_summary!K$19</f>
        <v>0</v>
      </c>
      <c r="L141" s="176">
        <f>RES_hhdet_fech!L141/RES_summary!L$19</f>
        <v>0</v>
      </c>
      <c r="M141" s="176">
        <f>RES_hhdet_fech!M141/RES_summary!M$19</f>
        <v>0</v>
      </c>
      <c r="N141" s="176">
        <f>RES_hhdet_fech!N141/RES_summary!N$19</f>
        <v>0</v>
      </c>
      <c r="O141" s="176">
        <f>RES_hhdet_fech!O141/RES_summary!O$19</f>
        <v>0</v>
      </c>
      <c r="P141" s="176">
        <f>RES_hhdet_fech!P141/RES_summary!P$19</f>
        <v>0</v>
      </c>
      <c r="Q141" s="176">
        <f>RES_hhdet_fech!Q141/RES_summary!Q$19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RES_hhdet_fech!B143/RES_summary!B$19</f>
        <v>172.35902703648455</v>
      </c>
      <c r="C143" s="184">
        <f>RES_hhdet_fech!C143/RES_summary!C$19</f>
        <v>175.62808235484226</v>
      </c>
      <c r="D143" s="184">
        <f>RES_hhdet_fech!D143/RES_summary!D$19</f>
        <v>165.79295973095466</v>
      </c>
      <c r="E143" s="184">
        <f>RES_hhdet_fech!E143/RES_summary!E$19</f>
        <v>165.67856873001887</v>
      </c>
      <c r="F143" s="184">
        <f>RES_hhdet_fech!F143/RES_summary!F$19</f>
        <v>166.79966170577367</v>
      </c>
      <c r="G143" s="184">
        <f>RES_hhdet_fech!G143/RES_summary!G$19</f>
        <v>163.47734297682658</v>
      </c>
      <c r="H143" s="184">
        <f>RES_hhdet_fech!H143/RES_summary!H$19</f>
        <v>163.63437479386587</v>
      </c>
      <c r="I143" s="184">
        <f>RES_hhdet_fech!I143/RES_summary!I$19</f>
        <v>148.9523404293605</v>
      </c>
      <c r="J143" s="184">
        <f>RES_hhdet_fech!J143/RES_summary!J$19</f>
        <v>151.38374164548753</v>
      </c>
      <c r="K143" s="184">
        <f>RES_hhdet_fech!K143/RES_summary!K$19</f>
        <v>135.89783497547316</v>
      </c>
      <c r="L143" s="184">
        <f>RES_hhdet_fech!L143/RES_summary!L$19</f>
        <v>133.5779094048381</v>
      </c>
      <c r="M143" s="184">
        <f>RES_hhdet_fech!M143/RES_summary!M$19</f>
        <v>109.56606096510799</v>
      </c>
      <c r="N143" s="184">
        <f>RES_hhdet_fech!N143/RES_summary!N$19</f>
        <v>102.25323633986875</v>
      </c>
      <c r="O143" s="184">
        <f>RES_hhdet_fech!O143/RES_summary!O$19</f>
        <v>103.70280656217213</v>
      </c>
      <c r="P143" s="184">
        <f>RES_hhdet_fech!P143/RES_summary!P$19</f>
        <v>95.787801446035459</v>
      </c>
      <c r="Q143" s="184">
        <f>RES_hhdet_fech!Q143/RES_summary!Q$19</f>
        <v>97.080720029386782</v>
      </c>
    </row>
    <row r="144" spans="1:17" ht="12.95" customHeight="1" x14ac:dyDescent="0.25">
      <c r="A144" s="158" t="s">
        <v>65</v>
      </c>
      <c r="B144" s="178">
        <f>RES_hhdet_fech!B144/RES_summary!B$19</f>
        <v>109.30583594333605</v>
      </c>
      <c r="C144" s="178">
        <f>RES_hhdet_fech!C144/RES_summary!C$19</f>
        <v>112.23365972610864</v>
      </c>
      <c r="D144" s="178">
        <f>RES_hhdet_fech!D144/RES_summary!D$19</f>
        <v>105.7463822214556</v>
      </c>
      <c r="E144" s="178">
        <f>RES_hhdet_fech!E144/RES_summary!E$19</f>
        <v>105.41962566445591</v>
      </c>
      <c r="F144" s="178">
        <f>RES_hhdet_fech!F144/RES_summary!F$19</f>
        <v>105.41764641723877</v>
      </c>
      <c r="G144" s="178">
        <f>RES_hhdet_fech!G144/RES_summary!G$19</f>
        <v>102.99487383433174</v>
      </c>
      <c r="H144" s="178">
        <f>RES_hhdet_fech!H144/RES_summary!H$19</f>
        <v>100.27146047349206</v>
      </c>
      <c r="I144" s="178">
        <f>RES_hhdet_fech!I144/RES_summary!I$19</f>
        <v>88.269701548289717</v>
      </c>
      <c r="J144" s="178">
        <f>RES_hhdet_fech!J144/RES_summary!J$19</f>
        <v>90.597985106578605</v>
      </c>
      <c r="K144" s="178">
        <f>RES_hhdet_fech!K144/RES_summary!K$19</f>
        <v>81.43932930466228</v>
      </c>
      <c r="L144" s="178">
        <f>RES_hhdet_fech!L144/RES_summary!L$19</f>
        <v>77.057219103254866</v>
      </c>
      <c r="M144" s="178">
        <f>RES_hhdet_fech!M144/RES_summary!M$19</f>
        <v>53.875360532352595</v>
      </c>
      <c r="N144" s="178">
        <f>RES_hhdet_fech!N144/RES_summary!N$19</f>
        <v>48.008561814236295</v>
      </c>
      <c r="O144" s="178">
        <f>RES_hhdet_fech!O144/RES_summary!O$19</f>
        <v>45.997257443718709</v>
      </c>
      <c r="P144" s="178">
        <f>RES_hhdet_fech!P144/RES_summary!P$19</f>
        <v>38.449829144775087</v>
      </c>
      <c r="Q144" s="178">
        <f>RES_hhdet_fech!Q144/RES_summary!Q$19</f>
        <v>38.186015217993578</v>
      </c>
    </row>
    <row r="145" spans="1:17" ht="12" customHeight="1" x14ac:dyDescent="0.25">
      <c r="A145" s="23" t="s">
        <v>60</v>
      </c>
      <c r="B145" s="177">
        <f>RES_hhdet_fech!B145/RES_summary!B$19</f>
        <v>109.30583594333605</v>
      </c>
      <c r="C145" s="177">
        <f>RES_hhdet_fech!C145/RES_summary!C$19</f>
        <v>112.23365972610864</v>
      </c>
      <c r="D145" s="177">
        <f>RES_hhdet_fech!D145/RES_summary!D$19</f>
        <v>105.7463822214556</v>
      </c>
      <c r="E145" s="177">
        <f>RES_hhdet_fech!E145/RES_summary!E$19</f>
        <v>105.41962566445591</v>
      </c>
      <c r="F145" s="177">
        <f>RES_hhdet_fech!F145/RES_summary!F$19</f>
        <v>105.41764641723877</v>
      </c>
      <c r="G145" s="177">
        <f>RES_hhdet_fech!G145/RES_summary!G$19</f>
        <v>102.99487383433174</v>
      </c>
      <c r="H145" s="177">
        <f>RES_hhdet_fech!H145/RES_summary!H$19</f>
        <v>100.27146047349206</v>
      </c>
      <c r="I145" s="177">
        <f>RES_hhdet_fech!I145/RES_summary!I$19</f>
        <v>88.269701548289717</v>
      </c>
      <c r="J145" s="177">
        <f>RES_hhdet_fech!J145/RES_summary!J$19</f>
        <v>90.597985106578605</v>
      </c>
      <c r="K145" s="177">
        <f>RES_hhdet_fech!K145/RES_summary!K$19</f>
        <v>81.43932930466228</v>
      </c>
      <c r="L145" s="177">
        <f>RES_hhdet_fech!L145/RES_summary!L$19</f>
        <v>77.057219103254866</v>
      </c>
      <c r="M145" s="177">
        <f>RES_hhdet_fech!M145/RES_summary!M$19</f>
        <v>53.875360532352595</v>
      </c>
      <c r="N145" s="177">
        <f>RES_hhdet_fech!N145/RES_summary!N$19</f>
        <v>48.008561814236295</v>
      </c>
      <c r="O145" s="177">
        <f>RES_hhdet_fech!O145/RES_summary!O$19</f>
        <v>45.997257443718709</v>
      </c>
      <c r="P145" s="177">
        <f>RES_hhdet_fech!P145/RES_summary!P$19</f>
        <v>38.449829144775087</v>
      </c>
      <c r="Q145" s="177">
        <f>RES_hhdet_fech!Q145/RES_summary!Q$19</f>
        <v>38.186015217993578</v>
      </c>
    </row>
    <row r="146" spans="1:17" ht="12.95" customHeight="1" x14ac:dyDescent="0.25">
      <c r="A146" s="158" t="s">
        <v>112</v>
      </c>
      <c r="B146" s="178">
        <f>RES_hhdet_fech!B146/RES_summary!B$19</f>
        <v>4.1711780577279516</v>
      </c>
      <c r="C146" s="178">
        <f>RES_hhdet_fech!C146/RES_summary!C$19</f>
        <v>3.9397360780460304</v>
      </c>
      <c r="D146" s="178">
        <f>RES_hhdet_fech!D146/RES_summary!D$19</f>
        <v>3.8805288685513917</v>
      </c>
      <c r="E146" s="178">
        <f>RES_hhdet_fech!E146/RES_summary!E$19</f>
        <v>3.7092739212598533</v>
      </c>
      <c r="F146" s="178">
        <f>RES_hhdet_fech!F146/RES_summary!F$19</f>
        <v>3.5799358781800001</v>
      </c>
      <c r="G146" s="178">
        <f>RES_hhdet_fech!G146/RES_summary!G$19</f>
        <v>3.5466237947430628</v>
      </c>
      <c r="H146" s="178">
        <f>RES_hhdet_fech!H146/RES_summary!H$19</f>
        <v>3.3863349852059628</v>
      </c>
      <c r="I146" s="178">
        <f>RES_hhdet_fech!I146/RES_summary!I$19</f>
        <v>3.3637099139642355</v>
      </c>
      <c r="J146" s="178">
        <f>RES_hhdet_fech!J146/RES_summary!J$19</f>
        <v>3.2702286681876189</v>
      </c>
      <c r="K146" s="178">
        <f>RES_hhdet_fech!K146/RES_summary!K$19</f>
        <v>3.2677816566814042</v>
      </c>
      <c r="L146" s="178">
        <f>RES_hhdet_fech!L146/RES_summary!L$19</f>
        <v>2.9900314064685416</v>
      </c>
      <c r="M146" s="178">
        <f>RES_hhdet_fech!M146/RES_summary!M$19</f>
        <v>2.776894264445104</v>
      </c>
      <c r="N146" s="178">
        <f>RES_hhdet_fech!N146/RES_summary!N$19</f>
        <v>2.597885054022135</v>
      </c>
      <c r="O146" s="178">
        <f>RES_hhdet_fech!O146/RES_summary!O$19</f>
        <v>2.50205168854492</v>
      </c>
      <c r="P146" s="178">
        <f>RES_hhdet_fech!P146/RES_summary!P$19</f>
        <v>2.3764118071609786</v>
      </c>
      <c r="Q146" s="178">
        <f>RES_hhdet_fech!Q146/RES_summary!Q$19</f>
        <v>2.2436789798529717</v>
      </c>
    </row>
    <row r="147" spans="1:17" ht="12" customHeight="1" x14ac:dyDescent="0.25">
      <c r="A147" s="23" t="s">
        <v>60</v>
      </c>
      <c r="B147" s="177">
        <f>RES_hhdet_fech!B147/RES_summary!B$19</f>
        <v>4.1711780577279516</v>
      </c>
      <c r="C147" s="177">
        <f>RES_hhdet_fech!C147/RES_summary!C$19</f>
        <v>3.9397360780460304</v>
      </c>
      <c r="D147" s="177">
        <f>RES_hhdet_fech!D147/RES_summary!D$19</f>
        <v>3.8805288685513917</v>
      </c>
      <c r="E147" s="177">
        <f>RES_hhdet_fech!E147/RES_summary!E$19</f>
        <v>3.7092739212598533</v>
      </c>
      <c r="F147" s="177">
        <f>RES_hhdet_fech!F147/RES_summary!F$19</f>
        <v>3.5799358781800001</v>
      </c>
      <c r="G147" s="177">
        <f>RES_hhdet_fech!G147/RES_summary!G$19</f>
        <v>3.5466237947430628</v>
      </c>
      <c r="H147" s="177">
        <f>RES_hhdet_fech!H147/RES_summary!H$19</f>
        <v>3.3863349852059628</v>
      </c>
      <c r="I147" s="177">
        <f>RES_hhdet_fech!I147/RES_summary!I$19</f>
        <v>3.3637099139642355</v>
      </c>
      <c r="J147" s="177">
        <f>RES_hhdet_fech!J147/RES_summary!J$19</f>
        <v>3.2702286681876189</v>
      </c>
      <c r="K147" s="177">
        <f>RES_hhdet_fech!K147/RES_summary!K$19</f>
        <v>3.2677816566814042</v>
      </c>
      <c r="L147" s="177">
        <f>RES_hhdet_fech!L147/RES_summary!L$19</f>
        <v>2.9900314064685416</v>
      </c>
      <c r="M147" s="177">
        <f>RES_hhdet_fech!M147/RES_summary!M$19</f>
        <v>2.776894264445104</v>
      </c>
      <c r="N147" s="177">
        <f>RES_hhdet_fech!N147/RES_summary!N$19</f>
        <v>2.597885054022135</v>
      </c>
      <c r="O147" s="177">
        <f>RES_hhdet_fech!O147/RES_summary!O$19</f>
        <v>2.50205168854492</v>
      </c>
      <c r="P147" s="177">
        <f>RES_hhdet_fech!P147/RES_summary!P$19</f>
        <v>2.3764118071609786</v>
      </c>
      <c r="Q147" s="177">
        <f>RES_hhdet_fech!Q147/RES_summary!Q$19</f>
        <v>2.2436789798529717</v>
      </c>
    </row>
    <row r="148" spans="1:17" ht="12" customHeight="1" x14ac:dyDescent="0.25">
      <c r="A148" s="158" t="s">
        <v>63</v>
      </c>
      <c r="B148" s="178">
        <f>RES_hhdet_fech!B148/RES_summary!B$19</f>
        <v>47.265183094074978</v>
      </c>
      <c r="C148" s="178">
        <f>RES_hhdet_fech!C148/RES_summary!C$19</f>
        <v>47.677447360317828</v>
      </c>
      <c r="D148" s="178">
        <f>RES_hhdet_fech!D148/RES_summary!D$19</f>
        <v>44.860672643412094</v>
      </c>
      <c r="E148" s="178">
        <f>RES_hhdet_fech!E148/RES_summary!E$19</f>
        <v>45.106904238762141</v>
      </c>
      <c r="F148" s="178">
        <f>RES_hhdet_fech!F148/RES_summary!F$19</f>
        <v>46.019891191237072</v>
      </c>
      <c r="G148" s="178">
        <f>RES_hhdet_fech!G148/RES_summary!G$19</f>
        <v>45.204247582525234</v>
      </c>
      <c r="H148" s="178">
        <f>RES_hhdet_fech!H148/RES_summary!H$19</f>
        <v>47.794294279523974</v>
      </c>
      <c r="I148" s="178">
        <f>RES_hhdet_fech!I148/RES_summary!I$19</f>
        <v>45.38621582085802</v>
      </c>
      <c r="J148" s="178">
        <f>RES_hhdet_fech!J148/RES_summary!J$19</f>
        <v>45.581846967441216</v>
      </c>
      <c r="K148" s="178">
        <f>RES_hhdet_fech!K148/RES_summary!K$19</f>
        <v>40.285314563099575</v>
      </c>
      <c r="L148" s="178">
        <f>RES_hhdet_fech!L148/RES_summary!L$19</f>
        <v>42.105126829320355</v>
      </c>
      <c r="M148" s="178">
        <f>RES_hhdet_fech!M148/RES_summary!M$19</f>
        <v>41.773077004133953</v>
      </c>
      <c r="N148" s="178">
        <f>RES_hhdet_fech!N148/RES_summary!N$19</f>
        <v>40.774588778094135</v>
      </c>
      <c r="O148" s="178">
        <f>RES_hhdet_fech!O148/RES_summary!O$19</f>
        <v>42.829633990322243</v>
      </c>
      <c r="P148" s="178">
        <f>RES_hhdet_fech!P148/RES_summary!P$19</f>
        <v>42.687804418552432</v>
      </c>
      <c r="Q148" s="178">
        <f>RES_hhdet_fech!Q148/RES_summary!Q$19</f>
        <v>43.960181906013219</v>
      </c>
    </row>
    <row r="149" spans="1:17" ht="12" customHeight="1" x14ac:dyDescent="0.25">
      <c r="A149" s="167" t="s">
        <v>144</v>
      </c>
      <c r="B149" s="183">
        <f>RES_hhdet_fech!B149/RES_summary!B$19</f>
        <v>51.731329689554329</v>
      </c>
      <c r="C149" s="183">
        <f>RES_hhdet_fech!C149/RES_summary!C$19</f>
        <v>51.270181187550449</v>
      </c>
      <c r="D149" s="183">
        <f>RES_hhdet_fech!D149/RES_summary!D$19</f>
        <v>50.754872901006344</v>
      </c>
      <c r="E149" s="183">
        <f>RES_hhdet_fech!E149/RES_summary!E$19</f>
        <v>50.3481511896114</v>
      </c>
      <c r="F149" s="183">
        <f>RES_hhdet_fech!F149/RES_summary!F$19</f>
        <v>50.093850974047164</v>
      </c>
      <c r="G149" s="183">
        <f>RES_hhdet_fech!G149/RES_summary!G$19</f>
        <v>49.819019359653588</v>
      </c>
      <c r="H149" s="183">
        <f>RES_hhdet_fech!H149/RES_summary!H$19</f>
        <v>49.921979162934818</v>
      </c>
      <c r="I149" s="183">
        <f>RES_hhdet_fech!I149/RES_summary!I$19</f>
        <v>49.204419525979958</v>
      </c>
      <c r="J149" s="183">
        <f>RES_hhdet_fech!J149/RES_summary!J$19</f>
        <v>48.821386752499883</v>
      </c>
      <c r="K149" s="183">
        <f>RES_hhdet_fech!K149/RES_summary!K$19</f>
        <v>48.22378800383818</v>
      </c>
      <c r="L149" s="183">
        <f>RES_hhdet_fech!L149/RES_summary!L$19</f>
        <v>47.84628875618003</v>
      </c>
      <c r="M149" s="183">
        <f>RES_hhdet_fech!M149/RES_summary!M$19</f>
        <v>0</v>
      </c>
      <c r="N149" s="183">
        <f>RES_hhdet_fech!N149/RES_summary!N$19</f>
        <v>0</v>
      </c>
      <c r="O149" s="183">
        <f>RES_hhdet_fech!O149/RES_summary!O$19</f>
        <v>0</v>
      </c>
      <c r="P149" s="183">
        <f>RES_hhdet_fech!P149/RES_summary!P$19</f>
        <v>0</v>
      </c>
      <c r="Q149" s="183">
        <f>RES_hhdet_fech!Q149/RES_summary!Q$19</f>
        <v>0</v>
      </c>
    </row>
    <row r="150" spans="1:17" ht="12" customHeight="1" x14ac:dyDescent="0.25">
      <c r="A150" s="167" t="s">
        <v>143</v>
      </c>
      <c r="B150" s="183">
        <f>RES_hhdet_fech!B150/RES_summary!B$19</f>
        <v>43.041877683084991</v>
      </c>
      <c r="C150" s="183">
        <f>RES_hhdet_fech!C150/RES_summary!C$19</f>
        <v>44.215165561387636</v>
      </c>
      <c r="D150" s="183">
        <f>RES_hhdet_fech!D150/RES_summary!D$19</f>
        <v>42.430734489322695</v>
      </c>
      <c r="E150" s="183">
        <f>RES_hhdet_fech!E150/RES_summary!E$19</f>
        <v>42.276514942838759</v>
      </c>
      <c r="F150" s="183">
        <f>RES_hhdet_fech!F150/RES_summary!F$19</f>
        <v>42.064543632239577</v>
      </c>
      <c r="G150" s="183">
        <f>RES_hhdet_fech!G150/RES_summary!G$19</f>
        <v>41.941621026646793</v>
      </c>
      <c r="H150" s="183">
        <f>RES_hhdet_fech!H150/RES_summary!H$19</f>
        <v>42.12325660768073</v>
      </c>
      <c r="I150" s="183">
        <f>RES_hhdet_fech!I150/RES_summary!I$19</f>
        <v>41.632133400935842</v>
      </c>
      <c r="J150" s="183">
        <f>RES_hhdet_fech!J150/RES_summary!J$19</f>
        <v>41.431975516528524</v>
      </c>
      <c r="K150" s="183">
        <f>RES_hhdet_fech!K150/RES_summary!K$19</f>
        <v>41.04093206488016</v>
      </c>
      <c r="L150" s="183">
        <f>RES_hhdet_fech!L150/RES_summary!L$19</f>
        <v>40.808523714197641</v>
      </c>
      <c r="M150" s="183">
        <f>RES_hhdet_fech!M150/RES_summary!M$19</f>
        <v>0</v>
      </c>
      <c r="N150" s="183">
        <f>RES_hhdet_fech!N150/RES_summary!N$19</f>
        <v>0</v>
      </c>
      <c r="O150" s="183">
        <f>RES_hhdet_fech!O150/RES_summary!O$19</f>
        <v>0</v>
      </c>
      <c r="P150" s="183">
        <f>RES_hhdet_fech!P150/RES_summary!P$19</f>
        <v>0</v>
      </c>
      <c r="Q150" s="183">
        <f>RES_hhdet_fech!Q150/RES_summary!Q$19</f>
        <v>0</v>
      </c>
    </row>
    <row r="151" spans="1:17" ht="12" customHeight="1" x14ac:dyDescent="0.25">
      <c r="A151" s="166" t="s">
        <v>57</v>
      </c>
      <c r="B151" s="182">
        <f>RES_hhdet_fech!B151/RES_summary!B$19</f>
        <v>33.625364298216333</v>
      </c>
      <c r="C151" s="182">
        <f>RES_hhdet_fech!C151/RES_summary!C$19</f>
        <v>36.401828643143098</v>
      </c>
      <c r="D151" s="182">
        <f>RES_hhdet_fech!D151/RES_summary!D$19</f>
        <v>32.990667385646709</v>
      </c>
      <c r="E151" s="182">
        <f>RES_hhdet_fech!E151/RES_summary!E$19</f>
        <v>32.927690878015035</v>
      </c>
      <c r="F151" s="182">
        <f>RES_hhdet_fech!F151/RES_summary!F$19</f>
        <v>32.561003133136374</v>
      </c>
      <c r="G151" s="182">
        <f>RES_hhdet_fech!G151/RES_summary!G$19</f>
        <v>32.382362583775055</v>
      </c>
      <c r="H151" s="182">
        <f>RES_hhdet_fech!H151/RES_summary!H$19</f>
        <v>32.449286455907789</v>
      </c>
      <c r="I151" s="182">
        <f>RES_hhdet_fech!I151/RES_summary!I$19</f>
        <v>31.982872691887909</v>
      </c>
      <c r="J151" s="182">
        <f>RES_hhdet_fech!J151/RES_summary!J$19</f>
        <v>31.733901389124942</v>
      </c>
      <c r="K151" s="182">
        <f>RES_hhdet_fech!K151/RES_summary!K$19</f>
        <v>31.345462202495018</v>
      </c>
      <c r="L151" s="182">
        <f>RES_hhdet_fech!L151/RES_summary!L$19</f>
        <v>31.100087691517114</v>
      </c>
      <c r="M151" s="182">
        <f>RES_hhdet_fech!M151/RES_summary!M$19</f>
        <v>0</v>
      </c>
      <c r="N151" s="182">
        <f>RES_hhdet_fech!N151/RES_summary!N$19</f>
        <v>0</v>
      </c>
      <c r="O151" s="182">
        <f>RES_hhdet_fech!O151/RES_summary!O$19</f>
        <v>0</v>
      </c>
      <c r="P151" s="182">
        <f>RES_hhdet_fech!P151/RES_summary!P$19</f>
        <v>0</v>
      </c>
      <c r="Q151" s="182">
        <f>RES_hhdet_fech!Q151/RES_summary!Q$19</f>
        <v>0</v>
      </c>
    </row>
    <row r="152" spans="1:17" ht="12" customHeight="1" x14ac:dyDescent="0.25">
      <c r="A152" s="147" t="s">
        <v>59</v>
      </c>
      <c r="B152" s="181">
        <f>RES_hhdet_fech!B152/RES_summary!B$19</f>
        <v>9.416513384868658</v>
      </c>
      <c r="C152" s="181">
        <f>RES_hhdet_fech!C152/RES_summary!C$19</f>
        <v>7.8133369182445351</v>
      </c>
      <c r="D152" s="181">
        <f>RES_hhdet_fech!D152/RES_summary!D$19</f>
        <v>9.4400671036759807</v>
      </c>
      <c r="E152" s="181">
        <f>RES_hhdet_fech!E152/RES_summary!E$19</f>
        <v>9.3488240648237273</v>
      </c>
      <c r="F152" s="181">
        <f>RES_hhdet_fech!F152/RES_summary!F$19</f>
        <v>9.5035404991032006</v>
      </c>
      <c r="G152" s="181">
        <f>RES_hhdet_fech!G152/RES_summary!G$19</f>
        <v>9.5592584428717355</v>
      </c>
      <c r="H152" s="181">
        <f>RES_hhdet_fech!H152/RES_summary!H$19</f>
        <v>9.6739701517729557</v>
      </c>
      <c r="I152" s="181">
        <f>RES_hhdet_fech!I152/RES_summary!I$19</f>
        <v>9.6492607090479297</v>
      </c>
      <c r="J152" s="181">
        <f>RES_hhdet_fech!J152/RES_summary!J$19</f>
        <v>9.6980741274035758</v>
      </c>
      <c r="K152" s="181">
        <f>RES_hhdet_fech!K152/RES_summary!K$19</f>
        <v>9.6954698623851474</v>
      </c>
      <c r="L152" s="181">
        <f>RES_hhdet_fech!L152/RES_summary!L$19</f>
        <v>9.7084360226805284</v>
      </c>
      <c r="M152" s="181">
        <f>RES_hhdet_fech!M152/RES_summary!M$19</f>
        <v>0</v>
      </c>
      <c r="N152" s="181">
        <f>RES_hhdet_fech!N152/RES_summary!N$19</f>
        <v>0</v>
      </c>
      <c r="O152" s="181">
        <f>RES_hhdet_fech!O152/RES_summary!O$19</f>
        <v>0</v>
      </c>
      <c r="P152" s="181">
        <f>RES_hhdet_fech!P152/RES_summary!P$19</f>
        <v>0</v>
      </c>
      <c r="Q152" s="181">
        <f>RES_hhdet_fech!Q152/RES_summary!Q$19</f>
        <v>0</v>
      </c>
    </row>
    <row r="153" spans="1:17" ht="12" customHeight="1" x14ac:dyDescent="0.25">
      <c r="A153" s="163" t="s">
        <v>142</v>
      </c>
      <c r="B153" s="180">
        <f>RES_hhdet_fech!B153/RES_summary!B$19</f>
        <v>45.511647316915187</v>
      </c>
      <c r="C153" s="180">
        <f>RES_hhdet_fech!C153/RES_summary!C$19</f>
        <v>46.478443850133687</v>
      </c>
      <c r="D153" s="180">
        <f>RES_hhdet_fech!D153/RES_summary!D$19</f>
        <v>43.284881212423528</v>
      </c>
      <c r="E153" s="180">
        <f>RES_hhdet_fech!E153/RES_summary!E$19</f>
        <v>43.928420646589728</v>
      </c>
      <c r="F153" s="180">
        <f>RES_hhdet_fech!F153/RES_summary!F$19</f>
        <v>45.343895973058693</v>
      </c>
      <c r="G153" s="180">
        <f>RES_hhdet_fech!G153/RES_summary!G$19</f>
        <v>44.56171825266177</v>
      </c>
      <c r="H153" s="180">
        <f>RES_hhdet_fech!H153/RES_summary!H$19</f>
        <v>47.605750765881162</v>
      </c>
      <c r="I153" s="180">
        <f>RES_hhdet_fech!I153/RES_summary!I$19</f>
        <v>45.11805638047742</v>
      </c>
      <c r="J153" s="180">
        <f>RES_hhdet_fech!J153/RES_summary!J$19</f>
        <v>45.536957166341224</v>
      </c>
      <c r="K153" s="180">
        <f>RES_hhdet_fech!K153/RES_summary!K$19</f>
        <v>40.179741329424694</v>
      </c>
      <c r="L153" s="180">
        <f>RES_hhdet_fech!L153/RES_summary!L$19</f>
        <v>42.359612863751806</v>
      </c>
      <c r="M153" s="180">
        <f>RES_hhdet_fech!M153/RES_summary!M$19</f>
        <v>42.231077423336217</v>
      </c>
      <c r="N153" s="180">
        <f>RES_hhdet_fech!N153/RES_summary!N$19</f>
        <v>41.265928522727592</v>
      </c>
      <c r="O153" s="180">
        <f>RES_hhdet_fech!O153/RES_summary!O$19</f>
        <v>43.464211524725584</v>
      </c>
      <c r="P153" s="180">
        <f>RES_hhdet_fech!P153/RES_summary!P$19</f>
        <v>43.391978359354638</v>
      </c>
      <c r="Q153" s="180">
        <f>RES_hhdet_fech!Q153/RES_summary!Q$19</f>
        <v>44.788491024508531</v>
      </c>
    </row>
    <row r="154" spans="1:17" ht="12" customHeight="1" x14ac:dyDescent="0.25">
      <c r="A154" s="161" t="s">
        <v>141</v>
      </c>
      <c r="B154" s="179">
        <f>RES_hhdet_fech!B154/RES_summary!B$19</f>
        <v>38.999084140866159</v>
      </c>
      <c r="C154" s="179">
        <f>RES_hhdet_fech!C154/RES_summary!C$19</f>
        <v>40.813032051827548</v>
      </c>
      <c r="D154" s="179">
        <f>RES_hhdet_fech!D154/RES_summary!D$19</f>
        <v>37.575239891744637</v>
      </c>
      <c r="E154" s="179">
        <f>RES_hhdet_fech!E154/RES_summary!E$19</f>
        <v>38.078011167699437</v>
      </c>
      <c r="F154" s="179">
        <f>RES_hhdet_fech!F154/RES_summary!F$19</f>
        <v>38.97707288159625</v>
      </c>
      <c r="G154" s="179">
        <f>RES_hhdet_fech!G154/RES_summary!G$19</f>
        <v>38.52437530710268</v>
      </c>
      <c r="H154" s="179">
        <f>RES_hhdet_fech!H154/RES_summary!H$19</f>
        <v>40.617708149595479</v>
      </c>
      <c r="I154" s="179">
        <f>RES_hhdet_fech!I154/RES_summary!I$19</f>
        <v>38.975997356359315</v>
      </c>
      <c r="J154" s="179">
        <f>RES_hhdet_fech!J154/RES_summary!J$19</f>
        <v>39.297096285525356</v>
      </c>
      <c r="K154" s="179">
        <f>RES_hhdet_fech!K154/RES_summary!K$19</f>
        <v>35.812301726511386</v>
      </c>
      <c r="L154" s="179">
        <f>RES_hhdet_fech!L154/RES_summary!L$19</f>
        <v>37.242184384119255</v>
      </c>
      <c r="M154" s="179">
        <f>RES_hhdet_fech!M154/RES_summary!M$19</f>
        <v>37.116652764866522</v>
      </c>
      <c r="N154" s="179">
        <f>RES_hhdet_fech!N154/RES_summary!N$19</f>
        <v>36.441630307737327</v>
      </c>
      <c r="O154" s="179">
        <f>RES_hhdet_fech!O154/RES_summary!O$19</f>
        <v>37.852900919584911</v>
      </c>
      <c r="P154" s="179">
        <f>RES_hhdet_fech!P154/RES_summary!P$19</f>
        <v>37.748054316728386</v>
      </c>
      <c r="Q154" s="179">
        <f>RES_hhdet_fech!Q154/RES_summary!Q$19</f>
        <v>38.52518994506049</v>
      </c>
    </row>
    <row r="155" spans="1:17" ht="12" customHeight="1" x14ac:dyDescent="0.25">
      <c r="A155" s="148" t="s">
        <v>60</v>
      </c>
      <c r="B155" s="177">
        <f>RES_hhdet_fech!B155/RES_summary!B$19</f>
        <v>29.582570755997509</v>
      </c>
      <c r="C155" s="177">
        <f>RES_hhdet_fech!C155/RES_summary!C$19</f>
        <v>32.99969513358301</v>
      </c>
      <c r="D155" s="177">
        <f>RES_hhdet_fech!D155/RES_summary!D$19</f>
        <v>28.135172788068655</v>
      </c>
      <c r="E155" s="177">
        <f>RES_hhdet_fech!E155/RES_summary!E$19</f>
        <v>28.729187102875709</v>
      </c>
      <c r="F155" s="177">
        <f>RES_hhdet_fech!F155/RES_summary!F$19</f>
        <v>29.473532382493033</v>
      </c>
      <c r="G155" s="177">
        <f>RES_hhdet_fech!G155/RES_summary!G$19</f>
        <v>28.965116864230964</v>
      </c>
      <c r="H155" s="177">
        <f>RES_hhdet_fech!H155/RES_summary!H$19</f>
        <v>30.94373799782252</v>
      </c>
      <c r="I155" s="177">
        <f>RES_hhdet_fech!I155/RES_summary!I$19</f>
        <v>29.326736647311389</v>
      </c>
      <c r="J155" s="177">
        <f>RES_hhdet_fech!J155/RES_summary!J$19</f>
        <v>29.599022158121791</v>
      </c>
      <c r="K155" s="177">
        <f>RES_hhdet_fech!K155/RES_summary!K$19</f>
        <v>26.116831864126233</v>
      </c>
      <c r="L155" s="177">
        <f>RES_hhdet_fech!L155/RES_summary!L$19</f>
        <v>27.533748361438722</v>
      </c>
      <c r="M155" s="177">
        <f>RES_hhdet_fech!M155/RES_summary!M$19</f>
        <v>27.45020032516852</v>
      </c>
      <c r="N155" s="177">
        <f>RES_hhdet_fech!N155/RES_summary!N$19</f>
        <v>26.822853539772918</v>
      </c>
      <c r="O155" s="177">
        <f>RES_hhdet_fech!O155/RES_summary!O$19</f>
        <v>28.251737491071598</v>
      </c>
      <c r="P155" s="177">
        <f>RES_hhdet_fech!P155/RES_summary!P$19</f>
        <v>28.204785933580538</v>
      </c>
      <c r="Q155" s="177">
        <f>RES_hhdet_fech!Q155/RES_summary!Q$19</f>
        <v>29.112519165930493</v>
      </c>
    </row>
    <row r="156" spans="1:17" ht="12" customHeight="1" x14ac:dyDescent="0.25">
      <c r="A156" s="148" t="s">
        <v>59</v>
      </c>
      <c r="B156" s="177">
        <f>RES_hhdet_fech!B156/RES_summary!B$19</f>
        <v>9.4165133848686544</v>
      </c>
      <c r="C156" s="177">
        <f>RES_hhdet_fech!C156/RES_summary!C$19</f>
        <v>7.8133369182445414</v>
      </c>
      <c r="D156" s="177">
        <f>RES_hhdet_fech!D156/RES_summary!D$19</f>
        <v>9.4400671036759807</v>
      </c>
      <c r="E156" s="177">
        <f>RES_hhdet_fech!E156/RES_summary!E$19</f>
        <v>9.3488240648237237</v>
      </c>
      <c r="F156" s="177">
        <f>RES_hhdet_fech!F156/RES_summary!F$19</f>
        <v>9.5035404991032078</v>
      </c>
      <c r="G156" s="177">
        <f>RES_hhdet_fech!G156/RES_summary!G$19</f>
        <v>9.5592584428717178</v>
      </c>
      <c r="H156" s="177">
        <f>RES_hhdet_fech!H156/RES_summary!H$19</f>
        <v>9.6739701517729593</v>
      </c>
      <c r="I156" s="177">
        <f>RES_hhdet_fech!I156/RES_summary!I$19</f>
        <v>9.6492607090479243</v>
      </c>
      <c r="J156" s="177">
        <f>RES_hhdet_fech!J156/RES_summary!J$19</f>
        <v>9.6980741274035669</v>
      </c>
      <c r="K156" s="177">
        <f>RES_hhdet_fech!K156/RES_summary!K$19</f>
        <v>9.6954698623851492</v>
      </c>
      <c r="L156" s="177">
        <f>RES_hhdet_fech!L156/RES_summary!L$19</f>
        <v>9.7084360226805284</v>
      </c>
      <c r="M156" s="177">
        <f>RES_hhdet_fech!M156/RES_summary!M$19</f>
        <v>9.6664524396980021</v>
      </c>
      <c r="N156" s="177">
        <f>RES_hhdet_fech!N156/RES_summary!N$19</f>
        <v>9.6187767679644072</v>
      </c>
      <c r="O156" s="177">
        <f>RES_hhdet_fech!O156/RES_summary!O$19</f>
        <v>9.6011634285133187</v>
      </c>
      <c r="P156" s="177">
        <f>RES_hhdet_fech!P156/RES_summary!P$19</f>
        <v>9.5432683831478542</v>
      </c>
      <c r="Q156" s="177">
        <f>RES_hhdet_fech!Q156/RES_summary!Q$19</f>
        <v>9.4126707791299982</v>
      </c>
    </row>
    <row r="157" spans="1:17" ht="12" customHeight="1" x14ac:dyDescent="0.25">
      <c r="A157" s="158" t="s">
        <v>62</v>
      </c>
      <c r="B157" s="178">
        <f>RES_hhdet_fech!B157/RES_summary!B$19</f>
        <v>11.616829941345582</v>
      </c>
      <c r="C157" s="178">
        <f>RES_hhdet_fech!C157/RES_summary!C$19</f>
        <v>11.777239190369752</v>
      </c>
      <c r="D157" s="178">
        <f>RES_hhdet_fech!D157/RES_summary!D$19</f>
        <v>11.305375997535549</v>
      </c>
      <c r="E157" s="178">
        <f>RES_hhdet_fech!E157/RES_summary!E$19</f>
        <v>11.442764905540981</v>
      </c>
      <c r="F157" s="178">
        <f>RES_hhdet_fech!F157/RES_summary!F$19</f>
        <v>11.782188219117835</v>
      </c>
      <c r="G157" s="178">
        <f>RES_hhdet_fech!G157/RES_summary!G$19</f>
        <v>11.731597765226516</v>
      </c>
      <c r="H157" s="178">
        <f>RES_hhdet_fech!H157/RES_summary!H$19</f>
        <v>12.182285055643868</v>
      </c>
      <c r="I157" s="178">
        <f>RES_hhdet_fech!I157/RES_summary!I$19</f>
        <v>11.932713146248547</v>
      </c>
      <c r="J157" s="178">
        <f>RES_hhdet_fech!J157/RES_summary!J$19</f>
        <v>11.933680903280063</v>
      </c>
      <c r="K157" s="178">
        <f>RES_hhdet_fech!K157/RES_summary!K$19</f>
        <v>10.9054094510299</v>
      </c>
      <c r="L157" s="178">
        <f>RES_hhdet_fech!L157/RES_summary!L$19</f>
        <v>11.425532065794352</v>
      </c>
      <c r="M157" s="178">
        <f>RES_hhdet_fech!M157/RES_summary!M$19</f>
        <v>11.140729164176323</v>
      </c>
      <c r="N157" s="178">
        <f>RES_hhdet_fech!N157/RES_summary!N$19</f>
        <v>10.872200693516177</v>
      </c>
      <c r="O157" s="178">
        <f>RES_hhdet_fech!O157/RES_summary!O$19</f>
        <v>12.373863439586261</v>
      </c>
      <c r="P157" s="178">
        <f>RES_hhdet_fech!P157/RES_summary!P$19</f>
        <v>12.273756075546952</v>
      </c>
      <c r="Q157" s="178">
        <f>RES_hhdet_fech!Q157/RES_summary!Q$19</f>
        <v>12.690843925527018</v>
      </c>
    </row>
    <row r="158" spans="1:17" ht="12" customHeight="1" x14ac:dyDescent="0.25">
      <c r="A158" s="23" t="s">
        <v>57</v>
      </c>
      <c r="B158" s="177">
        <f>RES_hhdet_fech!B158/RES_summary!B$19</f>
        <v>18.459586022911637</v>
      </c>
      <c r="C158" s="177">
        <f>RES_hhdet_fech!C158/RES_summary!C$19</f>
        <v>17.709740487728528</v>
      </c>
      <c r="D158" s="177">
        <f>RES_hhdet_fech!D158/RES_summary!D$19</f>
        <v>18.05942422863896</v>
      </c>
      <c r="E158" s="177">
        <f>RES_hhdet_fech!E158/RES_summary!E$19</f>
        <v>17.876959741338297</v>
      </c>
      <c r="F158" s="177">
        <f>RES_hhdet_fech!F158/RES_summary!F$19</f>
        <v>17.600760255629773</v>
      </c>
      <c r="G158" s="177">
        <f>RES_hhdet_fech!G158/RES_summary!G$19</f>
        <v>17.472735606138947</v>
      </c>
      <c r="H158" s="177">
        <f>RES_hhdet_fech!H158/RES_summary!H$19</f>
        <v>16.796116582585487</v>
      </c>
      <c r="I158" s="177">
        <f>RES_hhdet_fech!I158/RES_summary!I$19</f>
        <v>17.713233623014062</v>
      </c>
      <c r="J158" s="177">
        <f>RES_hhdet_fech!J158/RES_summary!J$19</f>
        <v>17.327575237916768</v>
      </c>
      <c r="K158" s="177">
        <f>RES_hhdet_fech!K158/RES_summary!K$19</f>
        <v>18.101742558757859</v>
      </c>
      <c r="L158" s="177">
        <f>RES_hhdet_fech!L158/RES_summary!L$19</f>
        <v>17.326447414418027</v>
      </c>
      <c r="M158" s="177">
        <f>RES_hhdet_fech!M158/RES_summary!M$19</f>
        <v>17.342986724375649</v>
      </c>
      <c r="N158" s="177">
        <f>RES_hhdet_fech!N158/RES_summary!N$19</f>
        <v>17.601774941450561</v>
      </c>
      <c r="O158" s="177">
        <f>RES_hhdet_fech!O158/RES_summary!O$19</f>
        <v>17.105680852750861</v>
      </c>
      <c r="P158" s="177">
        <f>RES_hhdet_fech!P158/RES_summary!P$19</f>
        <v>17.521064780782361</v>
      </c>
      <c r="Q158" s="177">
        <f>RES_hhdet_fech!Q158/RES_summary!Q$19</f>
        <v>17.421265059801502</v>
      </c>
    </row>
    <row r="159" spans="1:17" ht="12" customHeight="1" x14ac:dyDescent="0.25">
      <c r="A159" s="29" t="s">
        <v>140</v>
      </c>
      <c r="B159" s="176">
        <f>RES_hhdet_fech!B159/RES_summary!B$19</f>
        <v>10.58806506653969</v>
      </c>
      <c r="C159" s="176">
        <f>RES_hhdet_fech!C159/RES_summary!C$19</f>
        <v>10.593045801136762</v>
      </c>
      <c r="D159" s="176">
        <f>RES_hhdet_fech!D159/RES_summary!D$19</f>
        <v>10.247561115004581</v>
      </c>
      <c r="E159" s="176">
        <f>RES_hhdet_fech!E159/RES_summary!E$19</f>
        <v>10.475495704061917</v>
      </c>
      <c r="F159" s="176">
        <f>RES_hhdet_fech!F159/RES_summary!F$19</f>
        <v>10.710079334647329</v>
      </c>
      <c r="G159" s="176">
        <f>RES_hhdet_fech!G159/RES_summary!G$19</f>
        <v>10.513168063393946</v>
      </c>
      <c r="H159" s="176">
        <f>RES_hhdet_fech!H159/RES_summary!H$19</f>
        <v>10.74604006124045</v>
      </c>
      <c r="I159" s="176">
        <f>RES_hhdet_fech!I159/RES_summary!I$19</f>
        <v>10.99464622677344</v>
      </c>
      <c r="J159" s="176">
        <f>RES_hhdet_fech!J159/RES_summary!J$19</f>
        <v>10.910928230052614</v>
      </c>
      <c r="K159" s="176">
        <f>RES_hhdet_fech!K159/RES_summary!K$19</f>
        <v>10.431885566826299</v>
      </c>
      <c r="L159" s="176">
        <f>RES_hhdet_fech!L159/RES_summary!L$19</f>
        <v>10.635359315168614</v>
      </c>
      <c r="M159" s="176">
        <f>RES_hhdet_fech!M159/RES_summary!M$19</f>
        <v>10.535242679163003</v>
      </c>
      <c r="N159" s="176">
        <f>RES_hhdet_fech!N159/RES_summary!N$19</f>
        <v>10.602395508858837</v>
      </c>
      <c r="O159" s="176">
        <f>RES_hhdet_fech!O159/RES_summary!O$19</f>
        <v>10.954090870149379</v>
      </c>
      <c r="P159" s="176">
        <f>RES_hhdet_fech!P159/RES_summary!P$19</f>
        <v>11.291390796500661</v>
      </c>
      <c r="Q159" s="176">
        <f>RES_hhdet_fech!Q159/RES_summary!Q$19</f>
        <v>11.86682569012045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RES_hhdet_fech!B161/RES_summary!B$19</f>
        <v>239.24264210061057</v>
      </c>
      <c r="C161" s="184">
        <f>RES_hhdet_fech!C161/RES_summary!C$19</f>
        <v>255.83070421853452</v>
      </c>
      <c r="D161" s="184">
        <f>RES_hhdet_fech!D161/RES_summary!D$19</f>
        <v>229.50438918336209</v>
      </c>
      <c r="E161" s="184">
        <f>RES_hhdet_fech!E161/RES_summary!E$19</f>
        <v>239.70079119150284</v>
      </c>
      <c r="F161" s="184">
        <f>RES_hhdet_fech!F161/RES_summary!F$19</f>
        <v>255.01956280269272</v>
      </c>
      <c r="G161" s="184">
        <f>RES_hhdet_fech!G161/RES_summary!G$19</f>
        <v>249.72621950409805</v>
      </c>
      <c r="H161" s="184">
        <f>RES_hhdet_fech!H161/RES_summary!H$19</f>
        <v>271.10646224267464</v>
      </c>
      <c r="I161" s="184">
        <f>RES_hhdet_fech!I161/RES_summary!I$19</f>
        <v>237.50455528066578</v>
      </c>
      <c r="J161" s="184">
        <f>RES_hhdet_fech!J161/RES_summary!J$19</f>
        <v>250.05976156673947</v>
      </c>
      <c r="K161" s="184">
        <f>RES_hhdet_fech!K161/RES_summary!K$19</f>
        <v>207.04870575565965</v>
      </c>
      <c r="L161" s="184">
        <f>RES_hhdet_fech!L161/RES_summary!L$19</f>
        <v>227.40801718245993</v>
      </c>
      <c r="M161" s="184">
        <f>RES_hhdet_fech!M161/RES_summary!M$19</f>
        <v>183.57964627136505</v>
      </c>
      <c r="N161" s="184">
        <f>RES_hhdet_fech!N161/RES_summary!N$19</f>
        <v>177.87876414959055</v>
      </c>
      <c r="O161" s="184">
        <f>RES_hhdet_fech!O161/RES_summary!O$19</f>
        <v>193.27362615998393</v>
      </c>
      <c r="P161" s="184">
        <f>RES_hhdet_fech!P161/RES_summary!P$19</f>
        <v>180.50054184334275</v>
      </c>
      <c r="Q161" s="184">
        <f>RES_hhdet_fech!Q161/RES_summary!Q$19</f>
        <v>194.95432223255978</v>
      </c>
    </row>
    <row r="162" spans="1:17" ht="12.95" customHeight="1" x14ac:dyDescent="0.25">
      <c r="A162" s="158" t="s">
        <v>65</v>
      </c>
      <c r="B162" s="178">
        <f>RES_hhdet_fech!B162/RES_summary!B$19</f>
        <v>180.31974173933031</v>
      </c>
      <c r="C162" s="178">
        <f>RES_hhdet_fech!C162/RES_summary!C$19</f>
        <v>195.80073799574259</v>
      </c>
      <c r="D162" s="178">
        <f>RES_hhdet_fech!D162/RES_summary!D$19</f>
        <v>172.60568171027043</v>
      </c>
      <c r="E162" s="178">
        <f>RES_hhdet_fech!E162/RES_summary!E$19</f>
        <v>182.08915243322667</v>
      </c>
      <c r="F162" s="178">
        <f>RES_hhdet_fech!F162/RES_summary!F$19</f>
        <v>196.15549781436152</v>
      </c>
      <c r="G162" s="178">
        <f>RES_hhdet_fech!G162/RES_summary!G$19</f>
        <v>191.63305956321435</v>
      </c>
      <c r="H162" s="178">
        <f>RES_hhdet_fech!H162/RES_summary!H$19</f>
        <v>210.43509343570409</v>
      </c>
      <c r="I162" s="178">
        <f>RES_hhdet_fech!I162/RES_summary!I$19</f>
        <v>179.23233988935448</v>
      </c>
      <c r="J162" s="178">
        <f>RES_hhdet_fech!J162/RES_summary!J$19</f>
        <v>191.80789628090602</v>
      </c>
      <c r="K162" s="178">
        <f>RES_hhdet_fech!K162/RES_summary!K$19</f>
        <v>154.81350612610231</v>
      </c>
      <c r="L162" s="178">
        <f>RES_hhdet_fech!L162/RES_summary!L$19</f>
        <v>173.33392701062363</v>
      </c>
      <c r="M162" s="178">
        <f>RES_hhdet_fech!M162/RES_summary!M$19</f>
        <v>130.5453774756316</v>
      </c>
      <c r="N162" s="178">
        <f>RES_hhdet_fech!N162/RES_summary!N$19</f>
        <v>126.0862431188006</v>
      </c>
      <c r="O162" s="178">
        <f>RES_hhdet_fech!O162/RES_summary!O$19</f>
        <v>136.61541710149254</v>
      </c>
      <c r="P162" s="178">
        <f>RES_hhdet_fech!P162/RES_summary!P$19</f>
        <v>124.06389092079138</v>
      </c>
      <c r="Q162" s="178">
        <f>RES_hhdet_fech!Q162/RES_summary!Q$19</f>
        <v>137.60614883855047</v>
      </c>
    </row>
    <row r="163" spans="1:17" ht="12" customHeight="1" x14ac:dyDescent="0.25">
      <c r="A163" s="23" t="s">
        <v>60</v>
      </c>
      <c r="B163" s="176">
        <f>RES_hhdet_fech!B163/RES_summary!B$19</f>
        <v>180.31974173933031</v>
      </c>
      <c r="C163" s="176">
        <f>RES_hhdet_fech!C163/RES_summary!C$19</f>
        <v>195.80073799574259</v>
      </c>
      <c r="D163" s="176">
        <f>RES_hhdet_fech!D163/RES_summary!D$19</f>
        <v>172.60568171027043</v>
      </c>
      <c r="E163" s="176">
        <f>RES_hhdet_fech!E163/RES_summary!E$19</f>
        <v>182.08915243322667</v>
      </c>
      <c r="F163" s="176">
        <f>RES_hhdet_fech!F163/RES_summary!F$19</f>
        <v>196.15549781436152</v>
      </c>
      <c r="G163" s="176">
        <f>RES_hhdet_fech!G163/RES_summary!G$19</f>
        <v>191.63305956321435</v>
      </c>
      <c r="H163" s="176">
        <f>RES_hhdet_fech!H163/RES_summary!H$19</f>
        <v>210.43509343570409</v>
      </c>
      <c r="I163" s="176">
        <f>RES_hhdet_fech!I163/RES_summary!I$19</f>
        <v>179.23233988935448</v>
      </c>
      <c r="J163" s="176">
        <f>RES_hhdet_fech!J163/RES_summary!J$19</f>
        <v>191.80789628090602</v>
      </c>
      <c r="K163" s="176">
        <f>RES_hhdet_fech!K163/RES_summary!K$19</f>
        <v>154.81350612610231</v>
      </c>
      <c r="L163" s="176">
        <f>RES_hhdet_fech!L163/RES_summary!L$19</f>
        <v>173.33392701062363</v>
      </c>
      <c r="M163" s="176">
        <f>RES_hhdet_fech!M163/RES_summary!M$19</f>
        <v>130.5453774756316</v>
      </c>
      <c r="N163" s="176">
        <f>RES_hhdet_fech!N163/RES_summary!N$19</f>
        <v>126.0862431188006</v>
      </c>
      <c r="O163" s="176">
        <f>RES_hhdet_fech!O163/RES_summary!O$19</f>
        <v>136.61541710149254</v>
      </c>
      <c r="P163" s="176">
        <f>RES_hhdet_fech!P163/RES_summary!P$19</f>
        <v>124.06389092079138</v>
      </c>
      <c r="Q163" s="176">
        <f>RES_hhdet_fech!Q163/RES_summary!Q$19</f>
        <v>137.60614883855047</v>
      </c>
    </row>
    <row r="164" spans="1:17" ht="12.95" customHeight="1" x14ac:dyDescent="0.25">
      <c r="A164" s="158" t="s">
        <v>112</v>
      </c>
      <c r="B164" s="178">
        <f>RES_hhdet_fech!B164/RES_summary!B$19</f>
        <v>3.5269313284222795E-2</v>
      </c>
      <c r="C164" s="178">
        <f>RES_hhdet_fech!C164/RES_summary!C$19</f>
        <v>3.7420891034939285E-2</v>
      </c>
      <c r="D164" s="178">
        <f>RES_hhdet_fech!D164/RES_summary!D$19</f>
        <v>3.8999753243516885E-2</v>
      </c>
      <c r="E164" s="178">
        <f>RES_hhdet_fech!E164/RES_summary!E$19</f>
        <v>3.9378651909984186E-2</v>
      </c>
      <c r="F164" s="178">
        <f>RES_hhdet_fech!F164/RES_summary!F$19</f>
        <v>4.1200896651467769E-2</v>
      </c>
      <c r="G164" s="178">
        <f>RES_hhdet_fech!G164/RES_summary!G$19</f>
        <v>4.86220261199359E-2</v>
      </c>
      <c r="H164" s="178">
        <f>RES_hhdet_fech!H164/RES_summary!H$19</f>
        <v>5.5259780096312383E-2</v>
      </c>
      <c r="I164" s="178">
        <f>RES_hhdet_fech!I164/RES_summary!I$19</f>
        <v>6.6521233705336844E-2</v>
      </c>
      <c r="J164" s="178">
        <f>RES_hhdet_fech!J164/RES_summary!J$19</f>
        <v>7.3999266747220044E-2</v>
      </c>
      <c r="K164" s="178">
        <f>RES_hhdet_fech!K164/RES_summary!K$19</f>
        <v>8.6841573519557097E-2</v>
      </c>
      <c r="L164" s="178">
        <f>RES_hhdet_fech!L164/RES_summary!L$19</f>
        <v>9.3724629348224883E-2</v>
      </c>
      <c r="M164" s="178">
        <f>RES_hhdet_fech!M164/RES_summary!M$19</f>
        <v>0.10003919825136774</v>
      </c>
      <c r="N164" s="178">
        <f>RES_hhdet_fech!N164/RES_summary!N$19</f>
        <v>0.10730326130587467</v>
      </c>
      <c r="O164" s="178">
        <f>RES_hhdet_fech!O164/RES_summary!O$19</f>
        <v>0.11301941204041147</v>
      </c>
      <c r="P164" s="178">
        <f>RES_hhdet_fech!P164/RES_summary!P$19</f>
        <v>0.11840091637914374</v>
      </c>
      <c r="Q164" s="178">
        <f>RES_hhdet_fech!Q164/RES_summary!Q$19</f>
        <v>0.10792615044869841</v>
      </c>
    </row>
    <row r="165" spans="1:17" ht="12" customHeight="1" x14ac:dyDescent="0.25">
      <c r="A165" s="23" t="s">
        <v>60</v>
      </c>
      <c r="B165" s="177">
        <f>RES_hhdet_fech!B165/RES_summary!B$19</f>
        <v>3.5269313284222795E-2</v>
      </c>
      <c r="C165" s="177">
        <f>RES_hhdet_fech!C165/RES_summary!C$19</f>
        <v>3.7420891034939285E-2</v>
      </c>
      <c r="D165" s="177">
        <f>RES_hhdet_fech!D165/RES_summary!D$19</f>
        <v>3.8999753243516885E-2</v>
      </c>
      <c r="E165" s="177">
        <f>RES_hhdet_fech!E165/RES_summary!E$19</f>
        <v>3.9378651909984186E-2</v>
      </c>
      <c r="F165" s="177">
        <f>RES_hhdet_fech!F165/RES_summary!F$19</f>
        <v>4.1200896651467769E-2</v>
      </c>
      <c r="G165" s="177">
        <f>RES_hhdet_fech!G165/RES_summary!G$19</f>
        <v>4.86220261199359E-2</v>
      </c>
      <c r="H165" s="177">
        <f>RES_hhdet_fech!H165/RES_summary!H$19</f>
        <v>5.5259780096312383E-2</v>
      </c>
      <c r="I165" s="177">
        <f>RES_hhdet_fech!I165/RES_summary!I$19</f>
        <v>6.6521233705336844E-2</v>
      </c>
      <c r="J165" s="177">
        <f>RES_hhdet_fech!J165/RES_summary!J$19</f>
        <v>7.3999266747220044E-2</v>
      </c>
      <c r="K165" s="177">
        <f>RES_hhdet_fech!K165/RES_summary!K$19</f>
        <v>8.6841573519557097E-2</v>
      </c>
      <c r="L165" s="177">
        <f>RES_hhdet_fech!L165/RES_summary!L$19</f>
        <v>9.3724629348224883E-2</v>
      </c>
      <c r="M165" s="177">
        <f>RES_hhdet_fech!M165/RES_summary!M$19</f>
        <v>0.10003919825136774</v>
      </c>
      <c r="N165" s="177">
        <f>RES_hhdet_fech!N165/RES_summary!N$19</f>
        <v>0.10730326130587467</v>
      </c>
      <c r="O165" s="177">
        <f>RES_hhdet_fech!O165/RES_summary!O$19</f>
        <v>0.11301941204041147</v>
      </c>
      <c r="P165" s="177">
        <f>RES_hhdet_fech!P165/RES_summary!P$19</f>
        <v>0.11840091637914374</v>
      </c>
      <c r="Q165" s="177">
        <f>RES_hhdet_fech!Q165/RES_summary!Q$19</f>
        <v>0.10792615044869841</v>
      </c>
    </row>
    <row r="166" spans="1:17" ht="12" customHeight="1" x14ac:dyDescent="0.25">
      <c r="A166" s="158" t="s">
        <v>63</v>
      </c>
      <c r="B166" s="178">
        <f>RES_hhdet_fech!B166/RES_summary!B$19</f>
        <v>47.270223533402991</v>
      </c>
      <c r="C166" s="178">
        <f>RES_hhdet_fech!C166/RES_summary!C$19</f>
        <v>48.078933098821068</v>
      </c>
      <c r="D166" s="178">
        <f>RES_hhdet_fech!D166/RES_summary!D$19</f>
        <v>45.436012397234549</v>
      </c>
      <c r="E166" s="178">
        <f>RES_hhdet_fech!E166/RES_summary!E$19</f>
        <v>45.969954605773843</v>
      </c>
      <c r="F166" s="178">
        <f>RES_hhdet_fech!F166/RES_summary!F$19</f>
        <v>46.866005703084838</v>
      </c>
      <c r="G166" s="178">
        <f>RES_hhdet_fech!G166/RES_summary!G$19</f>
        <v>46.171393375634757</v>
      </c>
      <c r="H166" s="178">
        <f>RES_hhdet_fech!H166/RES_summary!H$19</f>
        <v>48.300622709145522</v>
      </c>
      <c r="I166" s="178">
        <f>RES_hhdet_fech!I166/RES_summary!I$19</f>
        <v>46.219484381624802</v>
      </c>
      <c r="J166" s="178">
        <f>RES_hhdet_fech!J166/RES_summary!J$19</f>
        <v>46.223378030388204</v>
      </c>
      <c r="K166" s="178">
        <f>RES_hhdet_fech!K166/RES_summary!K$19</f>
        <v>41.224055055927614</v>
      </c>
      <c r="L166" s="178">
        <f>RES_hhdet_fech!L166/RES_summary!L$19</f>
        <v>42.533035980192622</v>
      </c>
      <c r="M166" s="178">
        <f>RES_hhdet_fech!M166/RES_summary!M$19</f>
        <v>41.773078758954618</v>
      </c>
      <c r="N166" s="178">
        <f>RES_hhdet_fech!N166/RES_summary!N$19</f>
        <v>40.774605688490979</v>
      </c>
      <c r="O166" s="178">
        <f>RES_hhdet_fech!O166/RES_summary!O$19</f>
        <v>44.140960834189968</v>
      </c>
      <c r="P166" s="178">
        <f>RES_hhdet_fech!P166/RES_summary!P$19</f>
        <v>44.002485048725042</v>
      </c>
      <c r="Q166" s="178">
        <f>RES_hhdet_fech!Q166/RES_summary!Q$19</f>
        <v>44.495301966883531</v>
      </c>
    </row>
    <row r="167" spans="1:17" ht="12" customHeight="1" x14ac:dyDescent="0.25">
      <c r="A167" s="167" t="s">
        <v>144</v>
      </c>
      <c r="B167" s="183">
        <f>RES_hhdet_fech!B167/RES_summary!B$19</f>
        <v>51.731329689554322</v>
      </c>
      <c r="C167" s="183">
        <f>RES_hhdet_fech!C167/RES_summary!C$19</f>
        <v>51.270181187550456</v>
      </c>
      <c r="D167" s="183">
        <f>RES_hhdet_fech!D167/RES_summary!D$19</f>
        <v>50.754872901006337</v>
      </c>
      <c r="E167" s="183">
        <f>RES_hhdet_fech!E167/RES_summary!E$19</f>
        <v>50.3481511896114</v>
      </c>
      <c r="F167" s="183">
        <f>RES_hhdet_fech!F167/RES_summary!F$19</f>
        <v>50.093850974047179</v>
      </c>
      <c r="G167" s="183">
        <f>RES_hhdet_fech!G167/RES_summary!G$19</f>
        <v>49.819019359653595</v>
      </c>
      <c r="H167" s="183">
        <f>RES_hhdet_fech!H167/RES_summary!H$19</f>
        <v>49.921979162934818</v>
      </c>
      <c r="I167" s="183">
        <f>RES_hhdet_fech!I167/RES_summary!I$19</f>
        <v>49.204419525979944</v>
      </c>
      <c r="J167" s="183">
        <f>RES_hhdet_fech!J167/RES_summary!J$19</f>
        <v>48.82138675249989</v>
      </c>
      <c r="K167" s="183">
        <f>RES_hhdet_fech!K167/RES_summary!K$19</f>
        <v>48.223788003838187</v>
      </c>
      <c r="L167" s="183">
        <f>RES_hhdet_fech!L167/RES_summary!L$19</f>
        <v>47.846288756180058</v>
      </c>
      <c r="M167" s="183">
        <f>RES_hhdet_fech!M167/RES_summary!M$19</f>
        <v>0</v>
      </c>
      <c r="N167" s="183">
        <f>RES_hhdet_fech!N167/RES_summary!N$19</f>
        <v>0</v>
      </c>
      <c r="O167" s="183">
        <f>RES_hhdet_fech!O167/RES_summary!O$19</f>
        <v>47.014315512949302</v>
      </c>
      <c r="P167" s="183">
        <f>RES_hhdet_fech!P167/RES_summary!P$19</f>
        <v>46.623925464979159</v>
      </c>
      <c r="Q167" s="183">
        <f>RES_hhdet_fech!Q167/RES_summary!Q$19</f>
        <v>45.862741764830744</v>
      </c>
    </row>
    <row r="168" spans="1:17" ht="12" customHeight="1" x14ac:dyDescent="0.25">
      <c r="A168" s="167" t="s">
        <v>143</v>
      </c>
      <c r="B168" s="183">
        <f>RES_hhdet_fech!B168/RES_summary!B$19</f>
        <v>43.041877683084977</v>
      </c>
      <c r="C168" s="183">
        <f>RES_hhdet_fech!C168/RES_summary!C$19</f>
        <v>44.215165561387664</v>
      </c>
      <c r="D168" s="183">
        <f>RES_hhdet_fech!D168/RES_summary!D$19</f>
        <v>42.430734489322674</v>
      </c>
      <c r="E168" s="183">
        <f>RES_hhdet_fech!E168/RES_summary!E$19</f>
        <v>42.276514942838737</v>
      </c>
      <c r="F168" s="183">
        <f>RES_hhdet_fech!F168/RES_summary!F$19</f>
        <v>42.064543632239612</v>
      </c>
      <c r="G168" s="183">
        <f>RES_hhdet_fech!G168/RES_summary!G$19</f>
        <v>41.941621026646693</v>
      </c>
      <c r="H168" s="183">
        <f>RES_hhdet_fech!H168/RES_summary!H$19</f>
        <v>42.123256607680716</v>
      </c>
      <c r="I168" s="183">
        <f>RES_hhdet_fech!I168/RES_summary!I$19</f>
        <v>41.632133400935857</v>
      </c>
      <c r="J168" s="183">
        <f>RES_hhdet_fech!J168/RES_summary!J$19</f>
        <v>41.431975516528475</v>
      </c>
      <c r="K168" s="183">
        <f>RES_hhdet_fech!K168/RES_summary!K$19</f>
        <v>41.040932064880188</v>
      </c>
      <c r="L168" s="183">
        <f>RES_hhdet_fech!L168/RES_summary!L$19</f>
        <v>40.808523714197634</v>
      </c>
      <c r="M168" s="183">
        <f>RES_hhdet_fech!M168/RES_summary!M$19</f>
        <v>0</v>
      </c>
      <c r="N168" s="183">
        <f>RES_hhdet_fech!N168/RES_summary!N$19</f>
        <v>0</v>
      </c>
      <c r="O168" s="183">
        <f>RES_hhdet_fech!O168/RES_summary!O$19</f>
        <v>40.160468511930375</v>
      </c>
      <c r="P168" s="183">
        <f>RES_hhdet_fech!P168/RES_summary!P$19</f>
        <v>39.848819935384306</v>
      </c>
      <c r="Q168" s="183">
        <f>RES_hhdet_fech!Q168/RES_summary!Q$19</f>
        <v>39.223452926269921</v>
      </c>
    </row>
    <row r="169" spans="1:17" ht="12" customHeight="1" x14ac:dyDescent="0.25">
      <c r="A169" s="166" t="s">
        <v>57</v>
      </c>
      <c r="B169" s="182">
        <f>RES_hhdet_fech!B169/RES_summary!B$19</f>
        <v>33.625364298216319</v>
      </c>
      <c r="C169" s="182">
        <f>RES_hhdet_fech!C169/RES_summary!C$19</f>
        <v>36.401828643143119</v>
      </c>
      <c r="D169" s="182">
        <f>RES_hhdet_fech!D169/RES_summary!D$19</f>
        <v>32.990667385646695</v>
      </c>
      <c r="E169" s="182">
        <f>RES_hhdet_fech!E169/RES_summary!E$19</f>
        <v>32.927690878015021</v>
      </c>
      <c r="F169" s="182">
        <f>RES_hhdet_fech!F169/RES_summary!F$19</f>
        <v>32.56100313313641</v>
      </c>
      <c r="G169" s="182">
        <f>RES_hhdet_fech!G169/RES_summary!G$19</f>
        <v>32.382362583774977</v>
      </c>
      <c r="H169" s="182">
        <f>RES_hhdet_fech!H169/RES_summary!H$19</f>
        <v>32.449286455907767</v>
      </c>
      <c r="I169" s="182">
        <f>RES_hhdet_fech!I169/RES_summary!I$19</f>
        <v>31.982872691887916</v>
      </c>
      <c r="J169" s="182">
        <f>RES_hhdet_fech!J169/RES_summary!J$19</f>
        <v>31.733901389124899</v>
      </c>
      <c r="K169" s="182">
        <f>RES_hhdet_fech!K169/RES_summary!K$19</f>
        <v>31.345462202495032</v>
      </c>
      <c r="L169" s="182">
        <f>RES_hhdet_fech!L169/RES_summary!L$19</f>
        <v>31.1000876915171</v>
      </c>
      <c r="M169" s="182">
        <f>RES_hhdet_fech!M169/RES_summary!M$19</f>
        <v>0</v>
      </c>
      <c r="N169" s="182">
        <f>RES_hhdet_fech!N169/RES_summary!N$19</f>
        <v>0</v>
      </c>
      <c r="O169" s="182">
        <f>RES_hhdet_fech!O169/RES_summary!O$19</f>
        <v>30.559305083417051</v>
      </c>
      <c r="P169" s="182">
        <f>RES_hhdet_fech!P169/RES_summary!P$19</f>
        <v>30.305551552236444</v>
      </c>
      <c r="Q169" s="182">
        <f>RES_hhdet_fech!Q169/RES_summary!Q$19</f>
        <v>29.810782147139932</v>
      </c>
    </row>
    <row r="170" spans="1:17" ht="12" customHeight="1" x14ac:dyDescent="0.25">
      <c r="A170" s="147" t="s">
        <v>59</v>
      </c>
      <c r="B170" s="181">
        <f>RES_hhdet_fech!B170/RES_summary!B$19</f>
        <v>9.4165133848686544</v>
      </c>
      <c r="C170" s="181">
        <f>RES_hhdet_fech!C170/RES_summary!C$19</f>
        <v>7.8133369182445431</v>
      </c>
      <c r="D170" s="181">
        <f>RES_hhdet_fech!D170/RES_summary!D$19</f>
        <v>9.4400671036759789</v>
      </c>
      <c r="E170" s="181">
        <f>RES_hhdet_fech!E170/RES_summary!E$19</f>
        <v>9.3488240648237184</v>
      </c>
      <c r="F170" s="181">
        <f>RES_hhdet_fech!F170/RES_summary!F$19</f>
        <v>9.5035404991032024</v>
      </c>
      <c r="G170" s="181">
        <f>RES_hhdet_fech!G170/RES_summary!G$19</f>
        <v>9.5592584428717107</v>
      </c>
      <c r="H170" s="181">
        <f>RES_hhdet_fech!H170/RES_summary!H$19</f>
        <v>9.6739701517729522</v>
      </c>
      <c r="I170" s="181">
        <f>RES_hhdet_fech!I170/RES_summary!I$19</f>
        <v>9.649260709047935</v>
      </c>
      <c r="J170" s="181">
        <f>RES_hhdet_fech!J170/RES_summary!J$19</f>
        <v>9.6980741274035704</v>
      </c>
      <c r="K170" s="181">
        <f>RES_hhdet_fech!K170/RES_summary!K$19</f>
        <v>9.695469862385151</v>
      </c>
      <c r="L170" s="181">
        <f>RES_hhdet_fech!L170/RES_summary!L$19</f>
        <v>9.7084360226805302</v>
      </c>
      <c r="M170" s="181">
        <f>RES_hhdet_fech!M170/RES_summary!M$19</f>
        <v>0</v>
      </c>
      <c r="N170" s="181">
        <f>RES_hhdet_fech!N170/RES_summary!N$19</f>
        <v>0</v>
      </c>
      <c r="O170" s="181">
        <f>RES_hhdet_fech!O170/RES_summary!O$19</f>
        <v>9.6011634285133258</v>
      </c>
      <c r="P170" s="181">
        <f>RES_hhdet_fech!P170/RES_summary!P$19</f>
        <v>9.5432683831478542</v>
      </c>
      <c r="Q170" s="181">
        <f>RES_hhdet_fech!Q170/RES_summary!Q$19</f>
        <v>9.4126707791299946</v>
      </c>
    </row>
    <row r="171" spans="1:17" ht="12" customHeight="1" x14ac:dyDescent="0.25">
      <c r="A171" s="163" t="s">
        <v>142</v>
      </c>
      <c r="B171" s="180">
        <f>RES_hhdet_fech!B171/RES_summary!B$19</f>
        <v>45.511647316915159</v>
      </c>
      <c r="C171" s="180">
        <f>RES_hhdet_fech!C171/RES_summary!C$19</f>
        <v>46.478443850133701</v>
      </c>
      <c r="D171" s="180">
        <f>RES_hhdet_fech!D171/RES_summary!D$19</f>
        <v>43.284881212423521</v>
      </c>
      <c r="E171" s="180">
        <f>RES_hhdet_fech!E171/RES_summary!E$19</f>
        <v>43.928420646589721</v>
      </c>
      <c r="F171" s="180">
        <f>RES_hhdet_fech!F171/RES_summary!F$19</f>
        <v>45.343895973058679</v>
      </c>
      <c r="G171" s="180">
        <f>RES_hhdet_fech!G171/RES_summary!G$19</f>
        <v>44.56171825266177</v>
      </c>
      <c r="H171" s="180">
        <f>RES_hhdet_fech!H171/RES_summary!H$19</f>
        <v>47.605750765881169</v>
      </c>
      <c r="I171" s="180">
        <f>RES_hhdet_fech!I171/RES_summary!I$19</f>
        <v>45.118056380477434</v>
      </c>
      <c r="J171" s="180">
        <f>RES_hhdet_fech!J171/RES_summary!J$19</f>
        <v>45.536957166341246</v>
      </c>
      <c r="K171" s="180">
        <f>RES_hhdet_fech!K171/RES_summary!K$19</f>
        <v>40.179741329424679</v>
      </c>
      <c r="L171" s="180">
        <f>RES_hhdet_fech!L171/RES_summary!L$19</f>
        <v>42.359612863751828</v>
      </c>
      <c r="M171" s="180">
        <f>RES_hhdet_fech!M171/RES_summary!M$19</f>
        <v>42.231077423336224</v>
      </c>
      <c r="N171" s="180">
        <f>RES_hhdet_fech!N171/RES_summary!N$19</f>
        <v>41.265928522727592</v>
      </c>
      <c r="O171" s="180">
        <f>RES_hhdet_fech!O171/RES_summary!O$19</f>
        <v>43.464211524725584</v>
      </c>
      <c r="P171" s="180">
        <f>RES_hhdet_fech!P171/RES_summary!P$19</f>
        <v>43.391978359354631</v>
      </c>
      <c r="Q171" s="180">
        <f>RES_hhdet_fech!Q171/RES_summary!Q$19</f>
        <v>44.788491024508524</v>
      </c>
    </row>
    <row r="172" spans="1:17" ht="12" customHeight="1" x14ac:dyDescent="0.25">
      <c r="A172" s="161" t="s">
        <v>141</v>
      </c>
      <c r="B172" s="179">
        <f>RES_hhdet_fech!B172/RES_summary!B$19</f>
        <v>38.999084140866145</v>
      </c>
      <c r="C172" s="179">
        <f>RES_hhdet_fech!C172/RES_summary!C$19</f>
        <v>40.813032051827548</v>
      </c>
      <c r="D172" s="179">
        <f>RES_hhdet_fech!D172/RES_summary!D$19</f>
        <v>37.57523989174463</v>
      </c>
      <c r="E172" s="179">
        <f>RES_hhdet_fech!E172/RES_summary!E$19</f>
        <v>38.078011167699422</v>
      </c>
      <c r="F172" s="179">
        <f>RES_hhdet_fech!F172/RES_summary!F$19</f>
        <v>38.97707288159625</v>
      </c>
      <c r="G172" s="179">
        <f>RES_hhdet_fech!G172/RES_summary!G$19</f>
        <v>38.524375307102694</v>
      </c>
      <c r="H172" s="179">
        <f>RES_hhdet_fech!H172/RES_summary!H$19</f>
        <v>40.617708149595479</v>
      </c>
      <c r="I172" s="179">
        <f>RES_hhdet_fech!I172/RES_summary!I$19</f>
        <v>38.975997356359315</v>
      </c>
      <c r="J172" s="179">
        <f>RES_hhdet_fech!J172/RES_summary!J$19</f>
        <v>39.29709628552537</v>
      </c>
      <c r="K172" s="179">
        <f>RES_hhdet_fech!K172/RES_summary!K$19</f>
        <v>35.812301726511386</v>
      </c>
      <c r="L172" s="179">
        <f>RES_hhdet_fech!L172/RES_summary!L$19</f>
        <v>37.242184384119255</v>
      </c>
      <c r="M172" s="179">
        <f>RES_hhdet_fech!M172/RES_summary!M$19</f>
        <v>37.116652764866537</v>
      </c>
      <c r="N172" s="179">
        <f>RES_hhdet_fech!N172/RES_summary!N$19</f>
        <v>36.44163030773732</v>
      </c>
      <c r="O172" s="179">
        <f>RES_hhdet_fech!O172/RES_summary!O$19</f>
        <v>37.852900919584933</v>
      </c>
      <c r="P172" s="179">
        <f>RES_hhdet_fech!P172/RES_summary!P$19</f>
        <v>37.7480543167284</v>
      </c>
      <c r="Q172" s="179">
        <f>RES_hhdet_fech!Q172/RES_summary!Q$19</f>
        <v>38.525189945060504</v>
      </c>
    </row>
    <row r="173" spans="1:17" ht="12" customHeight="1" x14ac:dyDescent="0.25">
      <c r="A173" s="148" t="s">
        <v>60</v>
      </c>
      <c r="B173" s="177">
        <f>RES_hhdet_fech!B173/RES_summary!B$19</f>
        <v>29.582570755997502</v>
      </c>
      <c r="C173" s="177">
        <f>RES_hhdet_fech!C173/RES_summary!C$19</f>
        <v>32.99969513358301</v>
      </c>
      <c r="D173" s="177">
        <f>RES_hhdet_fech!D173/RES_summary!D$19</f>
        <v>28.135172788068644</v>
      </c>
      <c r="E173" s="177">
        <f>RES_hhdet_fech!E173/RES_summary!E$19</f>
        <v>28.729187102875699</v>
      </c>
      <c r="F173" s="177">
        <f>RES_hhdet_fech!F173/RES_summary!F$19</f>
        <v>29.473532382493033</v>
      </c>
      <c r="G173" s="177">
        <f>RES_hhdet_fech!G173/RES_summary!G$19</f>
        <v>28.965116864230978</v>
      </c>
      <c r="H173" s="177">
        <f>RES_hhdet_fech!H173/RES_summary!H$19</f>
        <v>30.94373799782252</v>
      </c>
      <c r="I173" s="177">
        <f>RES_hhdet_fech!I173/RES_summary!I$19</f>
        <v>29.3267366473114</v>
      </c>
      <c r="J173" s="177">
        <f>RES_hhdet_fech!J173/RES_summary!J$19</f>
        <v>29.599022158121798</v>
      </c>
      <c r="K173" s="177">
        <f>RES_hhdet_fech!K173/RES_summary!K$19</f>
        <v>26.116831864126233</v>
      </c>
      <c r="L173" s="177">
        <f>RES_hhdet_fech!L173/RES_summary!L$19</f>
        <v>27.533748361438729</v>
      </c>
      <c r="M173" s="177">
        <f>RES_hhdet_fech!M173/RES_summary!M$19</f>
        <v>27.450200325168524</v>
      </c>
      <c r="N173" s="177">
        <f>RES_hhdet_fech!N173/RES_summary!N$19</f>
        <v>26.822853539772911</v>
      </c>
      <c r="O173" s="177">
        <f>RES_hhdet_fech!O173/RES_summary!O$19</f>
        <v>28.251737491071609</v>
      </c>
      <c r="P173" s="177">
        <f>RES_hhdet_fech!P173/RES_summary!P$19</f>
        <v>28.204785933580531</v>
      </c>
      <c r="Q173" s="177">
        <f>RES_hhdet_fech!Q173/RES_summary!Q$19</f>
        <v>29.112519165930493</v>
      </c>
    </row>
    <row r="174" spans="1:17" ht="12" customHeight="1" x14ac:dyDescent="0.25">
      <c r="A174" s="159" t="s">
        <v>59</v>
      </c>
      <c r="B174" s="176">
        <f>RES_hhdet_fech!B174/RES_summary!B$19</f>
        <v>9.4165133848686526</v>
      </c>
      <c r="C174" s="176">
        <f>RES_hhdet_fech!C174/RES_summary!C$19</f>
        <v>7.8133369182445396</v>
      </c>
      <c r="D174" s="176">
        <f>RES_hhdet_fech!D174/RES_summary!D$19</f>
        <v>9.4400671036759807</v>
      </c>
      <c r="E174" s="176">
        <f>RES_hhdet_fech!E174/RES_summary!E$19</f>
        <v>9.3488240648237255</v>
      </c>
      <c r="F174" s="176">
        <f>RES_hhdet_fech!F174/RES_summary!F$19</f>
        <v>9.5035404991032095</v>
      </c>
      <c r="G174" s="176">
        <f>RES_hhdet_fech!G174/RES_summary!G$19</f>
        <v>9.5592584428717196</v>
      </c>
      <c r="H174" s="176">
        <f>RES_hhdet_fech!H174/RES_summary!H$19</f>
        <v>9.6739701517729557</v>
      </c>
      <c r="I174" s="176">
        <f>RES_hhdet_fech!I174/RES_summary!I$19</f>
        <v>9.6492607090479243</v>
      </c>
      <c r="J174" s="176">
        <f>RES_hhdet_fech!J174/RES_summary!J$19</f>
        <v>9.6980741274035687</v>
      </c>
      <c r="K174" s="176">
        <f>RES_hhdet_fech!K174/RES_summary!K$19</f>
        <v>9.6954698623851492</v>
      </c>
      <c r="L174" s="176">
        <f>RES_hhdet_fech!L174/RES_summary!L$19</f>
        <v>9.7084360226805284</v>
      </c>
      <c r="M174" s="176">
        <f>RES_hhdet_fech!M174/RES_summary!M$19</f>
        <v>9.6664524396980021</v>
      </c>
      <c r="N174" s="176">
        <f>RES_hhdet_fech!N174/RES_summary!N$19</f>
        <v>9.6187767679644054</v>
      </c>
      <c r="O174" s="176">
        <f>RES_hhdet_fech!O174/RES_summary!O$19</f>
        <v>9.6011634285133205</v>
      </c>
      <c r="P174" s="176">
        <f>RES_hhdet_fech!P174/RES_summary!P$19</f>
        <v>9.5432683831478577</v>
      </c>
      <c r="Q174" s="176">
        <f>RES_hhdet_fech!Q174/RES_summary!Q$19</f>
        <v>9.4126707791299999</v>
      </c>
    </row>
    <row r="175" spans="1:17" ht="12" customHeight="1" x14ac:dyDescent="0.25">
      <c r="A175" s="158" t="s">
        <v>62</v>
      </c>
      <c r="B175" s="178">
        <f>RES_hhdet_fech!B175/RES_summary!B$19</f>
        <v>11.617407514593083</v>
      </c>
      <c r="C175" s="178">
        <f>RES_hhdet_fech!C175/RES_summary!C$19</f>
        <v>11.913612232935961</v>
      </c>
      <c r="D175" s="178">
        <f>RES_hhdet_fech!D175/RES_summary!D$19</f>
        <v>11.42369532261359</v>
      </c>
      <c r="E175" s="178">
        <f>RES_hhdet_fech!E175/RES_summary!E$19</f>
        <v>11.602305500592347</v>
      </c>
      <c r="F175" s="178">
        <f>RES_hhdet_fech!F175/RES_summary!F$19</f>
        <v>11.956858388594926</v>
      </c>
      <c r="G175" s="178">
        <f>RES_hhdet_fech!G175/RES_summary!G$19</f>
        <v>11.873144539128992</v>
      </c>
      <c r="H175" s="178">
        <f>RES_hhdet_fech!H175/RES_summary!H$19</f>
        <v>12.315486317728698</v>
      </c>
      <c r="I175" s="178">
        <f>RES_hhdet_fech!I175/RES_summary!I$19</f>
        <v>11.986209775981116</v>
      </c>
      <c r="J175" s="178">
        <f>RES_hhdet_fech!J175/RES_summary!J$19</f>
        <v>11.954487988698022</v>
      </c>
      <c r="K175" s="178">
        <f>RES_hhdet_fech!K175/RES_summary!K$19</f>
        <v>10.924303000110168</v>
      </c>
      <c r="L175" s="178">
        <f>RES_hhdet_fech!L175/RES_summary!L$19</f>
        <v>11.44732956229546</v>
      </c>
      <c r="M175" s="178">
        <f>RES_hhdet_fech!M175/RES_summary!M$19</f>
        <v>11.161150838527483</v>
      </c>
      <c r="N175" s="178">
        <f>RES_hhdet_fech!N175/RES_summary!N$19</f>
        <v>10.910612080993122</v>
      </c>
      <c r="O175" s="178">
        <f>RES_hhdet_fech!O175/RES_summary!O$19</f>
        <v>12.404228812261033</v>
      </c>
      <c r="P175" s="178">
        <f>RES_hhdet_fech!P175/RES_summary!P$19</f>
        <v>12.3157649574472</v>
      </c>
      <c r="Q175" s="178">
        <f>RES_hhdet_fech!Q175/RES_summary!Q$19</f>
        <v>12.744945276677067</v>
      </c>
    </row>
    <row r="176" spans="1:17" ht="12" customHeight="1" x14ac:dyDescent="0.25">
      <c r="A176" s="23" t="s">
        <v>57</v>
      </c>
      <c r="B176" s="177">
        <f>RES_hhdet_fech!B176/RES_summary!B$19</f>
        <v>18.459586022911637</v>
      </c>
      <c r="C176" s="177">
        <f>RES_hhdet_fech!C176/RES_summary!C$19</f>
        <v>18.001260606390115</v>
      </c>
      <c r="D176" s="177">
        <f>RES_hhdet_fech!D176/RES_summary!D$19</f>
        <v>18.386873496079563</v>
      </c>
      <c r="E176" s="177">
        <f>RES_hhdet_fech!E176/RES_summary!E$19</f>
        <v>18.311824962343213</v>
      </c>
      <c r="F176" s="177">
        <f>RES_hhdet_fech!F176/RES_summary!F$19</f>
        <v>17.986471322005567</v>
      </c>
      <c r="G176" s="177">
        <f>RES_hhdet_fech!G176/RES_summary!G$19</f>
        <v>17.753072292575634</v>
      </c>
      <c r="H176" s="177">
        <f>RES_hhdet_fech!H176/RES_summary!H$19</f>
        <v>16.991070097438556</v>
      </c>
      <c r="I176" s="177">
        <f>RES_hhdet_fech!I176/RES_summary!I$19</f>
        <v>17.758931358410845</v>
      </c>
      <c r="J176" s="177">
        <f>RES_hhdet_fech!J176/RES_summary!J$19</f>
        <v>17.39331268675787</v>
      </c>
      <c r="K176" s="177">
        <f>RES_hhdet_fech!K176/RES_summary!K$19</f>
        <v>18.157224557887243</v>
      </c>
      <c r="L176" s="177">
        <f>RES_hhdet_fech!L176/RES_summary!L$19</f>
        <v>17.396561358012633</v>
      </c>
      <c r="M176" s="177">
        <f>RES_hhdet_fech!M176/RES_summary!M$19</f>
        <v>17.33966920216951</v>
      </c>
      <c r="N176" s="177">
        <f>RES_hhdet_fech!N176/RES_summary!N$19</f>
        <v>17.601774941450547</v>
      </c>
      <c r="O176" s="177">
        <f>RES_hhdet_fech!O176/RES_summary!O$19</f>
        <v>17.113754184204677</v>
      </c>
      <c r="P176" s="177">
        <f>RES_hhdet_fech!P176/RES_summary!P$19</f>
        <v>17.497590641442311</v>
      </c>
      <c r="Q176" s="177">
        <f>RES_hhdet_fech!Q176/RES_summary!Q$19</f>
        <v>17.447607586854982</v>
      </c>
    </row>
    <row r="177" spans="1:17" ht="12" customHeight="1" x14ac:dyDescent="0.25">
      <c r="A177" s="29" t="s">
        <v>140</v>
      </c>
      <c r="B177" s="176">
        <f>RES_hhdet_fech!B177/RES_summary!B$19</f>
        <v>10.588065066539682</v>
      </c>
      <c r="C177" s="176">
        <f>RES_hhdet_fech!C177/RES_summary!C$19</f>
        <v>10.697537281460852</v>
      </c>
      <c r="D177" s="176">
        <f>RES_hhdet_fech!D177/RES_summary!D$19</f>
        <v>10.332541117151052</v>
      </c>
      <c r="E177" s="176">
        <f>RES_hhdet_fech!E177/RES_summary!E$19</f>
        <v>10.593836546624377</v>
      </c>
      <c r="F177" s="176">
        <f>RES_hhdet_fech!F177/RES_summary!F$19</f>
        <v>10.847105215696935</v>
      </c>
      <c r="G177" s="176">
        <f>RES_hhdet_fech!G177/RES_summary!G$19</f>
        <v>10.625421934898112</v>
      </c>
      <c r="H177" s="176">
        <f>RES_hhdet_fech!H177/RES_summary!H$19</f>
        <v>10.860593999896524</v>
      </c>
      <c r="I177" s="176">
        <f>RES_hhdet_fech!I177/RES_summary!I$19</f>
        <v>11.049865593857248</v>
      </c>
      <c r="J177" s="176">
        <f>RES_hhdet_fech!J177/RES_summary!J$19</f>
        <v>10.92368549281468</v>
      </c>
      <c r="K177" s="176">
        <f>RES_hhdet_fech!K177/RES_summary!K$19</f>
        <v>10.448940408161455</v>
      </c>
      <c r="L177" s="176">
        <f>RES_hhdet_fech!L177/RES_summary!L$19</f>
        <v>10.650521371852861</v>
      </c>
      <c r="M177" s="176">
        <f>RES_hhdet_fech!M177/RES_summary!M$19</f>
        <v>10.55769680814098</v>
      </c>
      <c r="N177" s="176">
        <f>RES_hhdet_fech!N177/RES_summary!N$19</f>
        <v>10.642298718431066</v>
      </c>
      <c r="O177" s="176">
        <f>RES_hhdet_fech!O177/RES_summary!O$19</f>
        <v>10.991154328908948</v>
      </c>
      <c r="P177" s="176">
        <f>RES_hhdet_fech!P177/RES_summary!P$19</f>
        <v>11.345585531751709</v>
      </c>
      <c r="Q177" s="176">
        <f>RES_hhdet_fech!Q177/RES_summary!Q$19</f>
        <v>11.92576867162877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269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84">
        <f>RES_hhdet_tesh!B3/RES_summary!B$19</f>
        <v>148.60391024545268</v>
      </c>
      <c r="C3" s="184">
        <f>RES_hhdet_tesh!C3/RES_summary!C$19</f>
        <v>152.56923003332966</v>
      </c>
      <c r="D3" s="184">
        <f>RES_hhdet_tesh!D3/RES_summary!D$19</f>
        <v>148.72543955036625</v>
      </c>
      <c r="E3" s="184">
        <f>RES_hhdet_tesh!E3/RES_summary!E$19</f>
        <v>150.57629623486375</v>
      </c>
      <c r="F3" s="184">
        <f>RES_hhdet_tesh!F3/RES_summary!F$19</f>
        <v>152.4334236440645</v>
      </c>
      <c r="G3" s="184">
        <f>RES_hhdet_tesh!G3/RES_summary!G$19</f>
        <v>157.67458433594564</v>
      </c>
      <c r="H3" s="184">
        <f>RES_hhdet_tesh!H3/RES_summary!H$19</f>
        <v>157.78764912682195</v>
      </c>
      <c r="I3" s="184">
        <f>RES_hhdet_tesh!I3/RES_summary!I$19</f>
        <v>145.69122675308191</v>
      </c>
      <c r="J3" s="184">
        <f>RES_hhdet_tesh!J3/RES_summary!J$19</f>
        <v>152.39203414577639</v>
      </c>
      <c r="K3" s="184">
        <f>RES_hhdet_tesh!K3/RES_summary!K$19</f>
        <v>150.14825375644148</v>
      </c>
      <c r="L3" s="184">
        <f>RES_hhdet_tesh!L3/RES_summary!L$19</f>
        <v>142.41524587573161</v>
      </c>
      <c r="M3" s="184">
        <f>RES_hhdet_tesh!M3/RES_summary!M$19</f>
        <v>125.26757176423169</v>
      </c>
      <c r="N3" s="184">
        <f>RES_hhdet_tesh!N3/RES_summary!N$19</f>
        <v>120.65769352808871</v>
      </c>
      <c r="O3" s="184">
        <f>RES_hhdet_tesh!O3/RES_summary!O$19</f>
        <v>125.21307557731635</v>
      </c>
      <c r="P3" s="184">
        <f>RES_hhdet_tesh!P3/RES_summary!P$19</f>
        <v>117.41643681367235</v>
      </c>
      <c r="Q3" s="184">
        <f>RES_hhdet_tesh!Q3/RES_summary!Q$19</f>
        <v>123.68481122938203</v>
      </c>
    </row>
    <row r="4" spans="1:17" ht="12.95" customHeight="1" x14ac:dyDescent="0.25">
      <c r="A4" s="158" t="s">
        <v>65</v>
      </c>
      <c r="B4" s="178">
        <f>RES_hhdet_tesh!B4/RES_summary!B$19</f>
        <v>111.82548505311863</v>
      </c>
      <c r="C4" s="178">
        <f>RES_hhdet_tesh!C4/RES_summary!C$19</f>
        <v>115.62753359475821</v>
      </c>
      <c r="D4" s="178">
        <f>RES_hhdet_tesh!D4/RES_summary!D$19</f>
        <v>112.84987507570533</v>
      </c>
      <c r="E4" s="178">
        <f>RES_hhdet_tesh!E4/RES_summary!E$19</f>
        <v>114.39666307517643</v>
      </c>
      <c r="F4" s="178">
        <f>RES_hhdet_tesh!F4/RES_summary!F$19</f>
        <v>115.5986642626374</v>
      </c>
      <c r="G4" s="178">
        <f>RES_hhdet_tesh!G4/RES_summary!G$19</f>
        <v>121.077925175231</v>
      </c>
      <c r="H4" s="178">
        <f>RES_hhdet_tesh!H4/RES_summary!H$19</f>
        <v>120.08976914399989</v>
      </c>
      <c r="I4" s="178">
        <f>RES_hhdet_tesh!I4/RES_summary!I$19</f>
        <v>108.05744331589521</v>
      </c>
      <c r="J4" s="178">
        <f>RES_hhdet_tesh!J4/RES_summary!J$19</f>
        <v>114.48032546672258</v>
      </c>
      <c r="K4" s="178">
        <f>RES_hhdet_tesh!K4/RES_summary!K$19</f>
        <v>113.72789052365937</v>
      </c>
      <c r="L4" s="178">
        <f>RES_hhdet_tesh!L4/RES_summary!L$19</f>
        <v>105.45865848520474</v>
      </c>
      <c r="M4" s="178">
        <f>RES_hhdet_tesh!M4/RES_summary!M$19</f>
        <v>88.107466003898608</v>
      </c>
      <c r="N4" s="178">
        <f>RES_hhdet_tesh!N4/RES_summary!N$19</f>
        <v>83.722979131831281</v>
      </c>
      <c r="O4" s="178">
        <f>RES_hhdet_tesh!O4/RES_summary!O$19</f>
        <v>87.818172582573069</v>
      </c>
      <c r="P4" s="178">
        <f>RES_hhdet_tesh!P4/RES_summary!P$19</f>
        <v>80.026715502687907</v>
      </c>
      <c r="Q4" s="178">
        <f>RES_hhdet_tesh!Q4/RES_summary!Q$19</f>
        <v>86.32116417377587</v>
      </c>
    </row>
    <row r="5" spans="1:17" ht="12" customHeight="1" x14ac:dyDescent="0.25">
      <c r="A5" s="23" t="s">
        <v>58</v>
      </c>
      <c r="B5" s="177">
        <f>RES_hhdet_tesh!B5/RES_summary!B$19</f>
        <v>110.50801662937583</v>
      </c>
      <c r="C5" s="177">
        <f>RES_hhdet_tesh!C5/RES_summary!C$19</f>
        <v>114.06800384035731</v>
      </c>
      <c r="D5" s="177">
        <f>RES_hhdet_tesh!D5/RES_summary!D$19</f>
        <v>111.96767609114222</v>
      </c>
      <c r="E5" s="177">
        <f>RES_hhdet_tesh!E5/RES_summary!E$19</f>
        <v>113.32800843525666</v>
      </c>
      <c r="F5" s="177">
        <f>RES_hhdet_tesh!F5/RES_summary!F$19</f>
        <v>114.22304832330902</v>
      </c>
      <c r="G5" s="177">
        <f>RES_hhdet_tesh!G5/RES_summary!G$19</f>
        <v>119.79885648423512</v>
      </c>
      <c r="H5" s="177">
        <f>RES_hhdet_tesh!H5/RES_summary!H$19</f>
        <v>118.28054541669172</v>
      </c>
      <c r="I5" s="177">
        <f>RES_hhdet_tesh!I5/RES_summary!I$19</f>
        <v>106.69194978124735</v>
      </c>
      <c r="J5" s="177">
        <f>RES_hhdet_tesh!J5/RES_summary!J$19</f>
        <v>113.01565461843298</v>
      </c>
      <c r="K5" s="177">
        <f>RES_hhdet_tesh!K5/RES_summary!K$19</f>
        <v>113.23017885808287</v>
      </c>
      <c r="L5" s="177">
        <f>RES_hhdet_tesh!L5/RES_summary!L$19</f>
        <v>104.56502720458873</v>
      </c>
      <c r="M5" s="177">
        <f>RES_hhdet_tesh!M5/RES_summary!M$19</f>
        <v>87.273872987099253</v>
      </c>
      <c r="N5" s="177">
        <f>RES_hhdet_tesh!N5/RES_summary!N$19</f>
        <v>83.031478029787252</v>
      </c>
      <c r="O5" s="177">
        <f>RES_hhdet_tesh!O5/RES_summary!O$19</f>
        <v>86.834544090565828</v>
      </c>
      <c r="P5" s="177">
        <f>RES_hhdet_tesh!P5/RES_summary!P$19</f>
        <v>79.067742000939816</v>
      </c>
      <c r="Q5" s="177">
        <f>RES_hhdet_tesh!Q5/RES_summary!Q$19</f>
        <v>85.148827912999394</v>
      </c>
    </row>
    <row r="6" spans="1:17" ht="12" customHeight="1" x14ac:dyDescent="0.25">
      <c r="A6" s="23" t="s">
        <v>60</v>
      </c>
      <c r="B6" s="177">
        <f>RES_hhdet_tesh!B6/RES_summary!B$19</f>
        <v>1.3174684237428087</v>
      </c>
      <c r="C6" s="177">
        <f>RES_hhdet_tesh!C6/RES_summary!C$19</f>
        <v>1.5595297544009006</v>
      </c>
      <c r="D6" s="177">
        <f>RES_hhdet_tesh!D6/RES_summary!D$19</f>
        <v>0.8821989845630942</v>
      </c>
      <c r="E6" s="177">
        <f>RES_hhdet_tesh!E6/RES_summary!E$19</f>
        <v>1.0686546399197774</v>
      </c>
      <c r="F6" s="177">
        <f>RES_hhdet_tesh!F6/RES_summary!F$19</f>
        <v>1.3756159393283742</v>
      </c>
      <c r="G6" s="177">
        <f>RES_hhdet_tesh!G6/RES_summary!G$19</f>
        <v>1.2790686909958924</v>
      </c>
      <c r="H6" s="177">
        <f>RES_hhdet_tesh!H6/RES_summary!H$19</f>
        <v>1.8092237273081708</v>
      </c>
      <c r="I6" s="177">
        <f>RES_hhdet_tesh!I6/RES_summary!I$19</f>
        <v>1.3654935346478716</v>
      </c>
      <c r="J6" s="177">
        <f>RES_hhdet_tesh!J6/RES_summary!J$19</f>
        <v>1.4646708482895976</v>
      </c>
      <c r="K6" s="177">
        <f>RES_hhdet_tesh!K6/RES_summary!K$19</f>
        <v>0.49771166557649771</v>
      </c>
      <c r="L6" s="177">
        <f>RES_hhdet_tesh!L6/RES_summary!L$19</f>
        <v>0.89363128061599661</v>
      </c>
      <c r="M6" s="177">
        <f>RES_hhdet_tesh!M6/RES_summary!M$19</f>
        <v>0.83359301679935216</v>
      </c>
      <c r="N6" s="177">
        <f>RES_hhdet_tesh!N6/RES_summary!N$19</f>
        <v>0.69150110204402315</v>
      </c>
      <c r="O6" s="177">
        <f>RES_hhdet_tesh!O6/RES_summary!O$19</f>
        <v>0.98362849200724922</v>
      </c>
      <c r="P6" s="177">
        <f>RES_hhdet_tesh!P6/RES_summary!P$19</f>
        <v>0.9589735017480937</v>
      </c>
      <c r="Q6" s="177">
        <f>RES_hhdet_tesh!Q6/RES_summary!Q$19</f>
        <v>1.1723362607764742</v>
      </c>
    </row>
    <row r="7" spans="1:17" ht="12.95" customHeight="1" x14ac:dyDescent="0.25">
      <c r="A7" s="158" t="s">
        <v>112</v>
      </c>
      <c r="B7" s="178">
        <f>RES_hhdet_tesh!B7/RES_summary!B$19</f>
        <v>5.6756491938899874E-2</v>
      </c>
      <c r="C7" s="178">
        <f>RES_hhdet_tesh!C7/RES_summary!C$19</f>
        <v>6.2512302929314381E-2</v>
      </c>
      <c r="D7" s="178">
        <f>RES_hhdet_tesh!D7/RES_summary!D$19</f>
        <v>6.7538544989244997E-2</v>
      </c>
      <c r="E7" s="178">
        <f>RES_hhdet_tesh!E7/RES_summary!E$19</f>
        <v>7.0285975106157778E-2</v>
      </c>
      <c r="F7" s="178">
        <f>RES_hhdet_tesh!F7/RES_summary!F$19</f>
        <v>7.6082838815186113E-2</v>
      </c>
      <c r="G7" s="178">
        <f>RES_hhdet_tesh!G7/RES_summary!G$19</f>
        <v>9.45296668430506E-2</v>
      </c>
      <c r="H7" s="178">
        <f>RES_hhdet_tesh!H7/RES_summary!H$19</f>
        <v>0.11195565166568493</v>
      </c>
      <c r="I7" s="178">
        <f>RES_hhdet_tesh!I7/RES_summary!I$19</f>
        <v>0.14189614831642453</v>
      </c>
      <c r="J7" s="178">
        <f>RES_hhdet_tesh!J7/RES_summary!J$19</f>
        <v>0.16430945864174731</v>
      </c>
      <c r="K7" s="178">
        <f>RES_hhdet_tesh!K7/RES_summary!K$19</f>
        <v>0.20608909168090397</v>
      </c>
      <c r="L7" s="178">
        <f>RES_hhdet_tesh!L7/RES_summary!L$19</f>
        <v>0.23370917243391479</v>
      </c>
      <c r="M7" s="178">
        <f>RES_hhdet_tesh!M7/RES_summary!M$19</f>
        <v>0.26126522230688581</v>
      </c>
      <c r="N7" s="178">
        <f>RES_hhdet_tesh!N7/RES_summary!N$19</f>
        <v>0.29310137846660034</v>
      </c>
      <c r="O7" s="178">
        <f>RES_hhdet_tesh!O7/RES_summary!O$19</f>
        <v>0.32549093961663683</v>
      </c>
      <c r="P7" s="178">
        <f>RES_hhdet_tesh!P7/RES_summary!P$19</f>
        <v>0.35707779302359033</v>
      </c>
      <c r="Q7" s="178">
        <f>RES_hhdet_tesh!Q7/RES_summary!Q$19</f>
        <v>0.33468180662038394</v>
      </c>
    </row>
    <row r="8" spans="1:17" ht="12" customHeight="1" x14ac:dyDescent="0.25">
      <c r="A8" s="23" t="s">
        <v>60</v>
      </c>
      <c r="B8" s="177">
        <f>RES_hhdet_tesh!B8/RES_summary!B$19</f>
        <v>5.6756491938899874E-2</v>
      </c>
      <c r="C8" s="177">
        <f>RES_hhdet_tesh!C8/RES_summary!C$19</f>
        <v>6.2512302929314381E-2</v>
      </c>
      <c r="D8" s="177">
        <f>RES_hhdet_tesh!D8/RES_summary!D$19</f>
        <v>6.7538544989244997E-2</v>
      </c>
      <c r="E8" s="177">
        <f>RES_hhdet_tesh!E8/RES_summary!E$19</f>
        <v>7.0285975106157778E-2</v>
      </c>
      <c r="F8" s="177">
        <f>RES_hhdet_tesh!F8/RES_summary!F$19</f>
        <v>7.6082838815186113E-2</v>
      </c>
      <c r="G8" s="177">
        <f>RES_hhdet_tesh!G8/RES_summary!G$19</f>
        <v>9.45296668430506E-2</v>
      </c>
      <c r="H8" s="177">
        <f>RES_hhdet_tesh!H8/RES_summary!H$19</f>
        <v>0.11195565166568493</v>
      </c>
      <c r="I8" s="177">
        <f>RES_hhdet_tesh!I8/RES_summary!I$19</f>
        <v>0.14189614831642453</v>
      </c>
      <c r="J8" s="177">
        <f>RES_hhdet_tesh!J8/RES_summary!J$19</f>
        <v>0.16430945864174731</v>
      </c>
      <c r="K8" s="177">
        <f>RES_hhdet_tesh!K8/RES_summary!K$19</f>
        <v>0.20608909168090397</v>
      </c>
      <c r="L8" s="177">
        <f>RES_hhdet_tesh!L8/RES_summary!L$19</f>
        <v>0.23370917243391479</v>
      </c>
      <c r="M8" s="177">
        <f>RES_hhdet_tesh!M8/RES_summary!M$19</f>
        <v>0.26126522230688581</v>
      </c>
      <c r="N8" s="177">
        <f>RES_hhdet_tesh!N8/RES_summary!N$19</f>
        <v>0.29310137846660034</v>
      </c>
      <c r="O8" s="177">
        <f>RES_hhdet_tesh!O8/RES_summary!O$19</f>
        <v>0.32549093961663683</v>
      </c>
      <c r="P8" s="177">
        <f>RES_hhdet_tesh!P8/RES_summary!P$19</f>
        <v>0.35707779302359033</v>
      </c>
      <c r="Q8" s="177">
        <f>RES_hhdet_tesh!Q8/RES_summary!Q$19</f>
        <v>0.33468180662038394</v>
      </c>
    </row>
    <row r="9" spans="1:17" ht="12" customHeight="1" x14ac:dyDescent="0.25">
      <c r="A9" s="158" t="s">
        <v>63</v>
      </c>
      <c r="B9" s="178">
        <f>RES_hhdet_tesh!B9/RES_summary!B$19</f>
        <v>28.530313312307104</v>
      </c>
      <c r="C9" s="178">
        <f>RES_hhdet_tesh!C9/RES_summary!C$19</f>
        <v>28.599847076894299</v>
      </c>
      <c r="D9" s="178">
        <f>RES_hhdet_tesh!D9/RES_summary!D$19</f>
        <v>27.658305253740082</v>
      </c>
      <c r="E9" s="178">
        <f>RES_hhdet_tesh!E9/RES_summary!E$19</f>
        <v>27.712081204418666</v>
      </c>
      <c r="F9" s="178">
        <f>RES_hhdet_tesh!F9/RES_summary!F$19</f>
        <v>28.159789314190931</v>
      </c>
      <c r="G9" s="178">
        <f>RES_hhdet_tesh!G9/RES_summary!G$19</f>
        <v>28.022229966926577</v>
      </c>
      <c r="H9" s="178">
        <f>RES_hhdet_tesh!H9/RES_summary!H$19</f>
        <v>29.020996228406116</v>
      </c>
      <c r="I9" s="178">
        <f>RES_hhdet_tesh!I9/RES_summary!I$19</f>
        <v>28.517638870769257</v>
      </c>
      <c r="J9" s="178">
        <f>RES_hhdet_tesh!J9/RES_summary!J$19</f>
        <v>28.850249450759026</v>
      </c>
      <c r="K9" s="178">
        <f>RES_hhdet_tesh!K9/RES_summary!K$19</f>
        <v>27.510476438256326</v>
      </c>
      <c r="L9" s="178">
        <f>RES_hhdet_tesh!L9/RES_summary!L$19</f>
        <v>27.889649309173421</v>
      </c>
      <c r="M9" s="178">
        <f>RES_hhdet_tesh!M9/RES_summary!M$19</f>
        <v>28.072532235124608</v>
      </c>
      <c r="N9" s="178">
        <f>RES_hhdet_tesh!N9/RES_summary!N$19</f>
        <v>27.672782871921182</v>
      </c>
      <c r="O9" s="178">
        <f>RES_hhdet_tesh!O9/RES_summary!O$19</f>
        <v>28.005995474644003</v>
      </c>
      <c r="P9" s="178">
        <f>RES_hhdet_tesh!P9/RES_summary!P$19</f>
        <v>27.592316377344233</v>
      </c>
      <c r="Q9" s="178">
        <f>RES_hhdet_tesh!Q9/RES_summary!Q$19</f>
        <v>27.138516606895021</v>
      </c>
    </row>
    <row r="10" spans="1:17" ht="12" customHeight="1" x14ac:dyDescent="0.25">
      <c r="A10" s="167" t="s">
        <v>171</v>
      </c>
      <c r="B10" s="183">
        <f>RES_hhdet_tesh!B10/RES_summary!B$19</f>
        <v>26.938780573877452</v>
      </c>
      <c r="C10" s="183">
        <f>RES_hhdet_tesh!C10/RES_summary!C$19</f>
        <v>26.786833890940617</v>
      </c>
      <c r="D10" s="183">
        <f>RES_hhdet_tesh!D10/RES_summary!D$19</f>
        <v>26.656081787080502</v>
      </c>
      <c r="E10" s="183">
        <f>RES_hhdet_tesh!E10/RES_summary!E$19</f>
        <v>26.541646683485641</v>
      </c>
      <c r="F10" s="183">
        <f>RES_hhdet_tesh!F10/RES_summary!F$19</f>
        <v>26.514393570374612</v>
      </c>
      <c r="G10" s="183">
        <f>RES_hhdet_tesh!G10/RES_summary!G$19</f>
        <v>26.567078692066445</v>
      </c>
      <c r="H10" s="183">
        <f>RES_hhdet_tesh!H10/RES_summary!H$19</f>
        <v>26.72841563605694</v>
      </c>
      <c r="I10" s="183">
        <f>RES_hhdet_tesh!I10/RES_summary!I$19</f>
        <v>26.579156313102779</v>
      </c>
      <c r="J10" s="183">
        <f>RES_hhdet_tesh!J10/RES_summary!J$19</f>
        <v>26.511310037964435</v>
      </c>
      <c r="K10" s="183">
        <f>RES_hhdet_tesh!K10/RES_summary!K$19</f>
        <v>26.492683171064222</v>
      </c>
      <c r="L10" s="183">
        <f>RES_hhdet_tesh!L10/RES_summary!L$19</f>
        <v>26.419268680060586</v>
      </c>
      <c r="M10" s="183">
        <f>RES_hhdet_tesh!M10/RES_summary!M$19</f>
        <v>26.611595512915315</v>
      </c>
      <c r="N10" s="183">
        <f>RES_hhdet_tesh!N10/RES_summary!N$19</f>
        <v>26.67210669762413</v>
      </c>
      <c r="O10" s="183">
        <f>RES_hhdet_tesh!O10/RES_summary!O$19</f>
        <v>26.731890268085817</v>
      </c>
      <c r="P10" s="183">
        <f>RES_hhdet_tesh!P10/RES_summary!P$19</f>
        <v>26.62747695024412</v>
      </c>
      <c r="Q10" s="183">
        <f>RES_hhdet_tesh!Q10/RES_summary!Q$19</f>
        <v>26.31426949523598</v>
      </c>
    </row>
    <row r="11" spans="1:17" ht="12" customHeight="1" x14ac:dyDescent="0.25">
      <c r="A11" s="167" t="s">
        <v>144</v>
      </c>
      <c r="B11" s="183">
        <f>RES_hhdet_tesh!B11/RES_summary!B$19</f>
        <v>26.938840358501785</v>
      </c>
      <c r="C11" s="183">
        <f>RES_hhdet_tesh!C11/RES_summary!C$19</f>
        <v>26.760324751919196</v>
      </c>
      <c r="D11" s="183">
        <f>RES_hhdet_tesh!D11/RES_summary!D$19</f>
        <v>26.807560850623197</v>
      </c>
      <c r="E11" s="183">
        <f>RES_hhdet_tesh!E11/RES_summary!E$19</f>
        <v>26.79639710502876</v>
      </c>
      <c r="F11" s="183">
        <f>RES_hhdet_tesh!F11/RES_summary!F$19</f>
        <v>27.028899644650767</v>
      </c>
      <c r="G11" s="183">
        <f>RES_hhdet_tesh!G11/RES_summary!G$19</f>
        <v>27.352700096292832</v>
      </c>
      <c r="H11" s="183">
        <f>RES_hhdet_tesh!H11/RES_summary!H$19</f>
        <v>27.907308822969764</v>
      </c>
      <c r="I11" s="183">
        <f>RES_hhdet_tesh!I11/RES_summary!I$19</f>
        <v>28.134565612372157</v>
      </c>
      <c r="J11" s="183">
        <f>RES_hhdet_tesh!J11/RES_summary!J$19</f>
        <v>28.526287897214644</v>
      </c>
      <c r="K11" s="183">
        <f>RES_hhdet_tesh!K11/RES_summary!K$19</f>
        <v>28.243845325446713</v>
      </c>
      <c r="L11" s="183">
        <f>RES_hhdet_tesh!L11/RES_summary!L$19</f>
        <v>28.247142376926991</v>
      </c>
      <c r="M11" s="183">
        <f>RES_hhdet_tesh!M11/RES_summary!M$19</f>
        <v>28.525898736913927</v>
      </c>
      <c r="N11" s="183">
        <f>RES_hhdet_tesh!N11/RES_summary!N$19</f>
        <v>28.364075501358034</v>
      </c>
      <c r="O11" s="183">
        <f>RES_hhdet_tesh!O11/RES_summary!O$19</f>
        <v>28.239395888302056</v>
      </c>
      <c r="P11" s="183">
        <f>RES_hhdet_tesh!P11/RES_summary!P$19</f>
        <v>28.056364039051267</v>
      </c>
      <c r="Q11" s="183">
        <f>RES_hhdet_tesh!Q11/RES_summary!Q$19</f>
        <v>27.680191139860646</v>
      </c>
    </row>
    <row r="12" spans="1:17" ht="12" customHeight="1" x14ac:dyDescent="0.25">
      <c r="A12" s="167" t="s">
        <v>143</v>
      </c>
      <c r="B12" s="183">
        <f>RES_hhdet_tesh!B12/RES_summary!B$19</f>
        <v>26.926759617897947</v>
      </c>
      <c r="C12" s="183">
        <f>RES_hhdet_tesh!C12/RES_summary!C$19</f>
        <v>26.813167492097939</v>
      </c>
      <c r="D12" s="183">
        <f>RES_hhdet_tesh!D12/RES_summary!D$19</f>
        <v>27.463999119047084</v>
      </c>
      <c r="E12" s="183">
        <f>RES_hhdet_tesh!E12/RES_summary!E$19</f>
        <v>27.544330721923057</v>
      </c>
      <c r="F12" s="183">
        <f>RES_hhdet_tesh!F12/RES_summary!F$19</f>
        <v>27.962764116736203</v>
      </c>
      <c r="G12" s="183">
        <f>RES_hhdet_tesh!G12/RES_summary!G$19</f>
        <v>28.323690424018935</v>
      </c>
      <c r="H12" s="183">
        <f>RES_hhdet_tesh!H12/RES_summary!H$19</f>
        <v>28.598945695264373</v>
      </c>
      <c r="I12" s="183">
        <f>RES_hhdet_tesh!I12/RES_summary!I$19</f>
        <v>28.567371517023265</v>
      </c>
      <c r="J12" s="183">
        <f>RES_hhdet_tesh!J12/RES_summary!J$19</f>
        <v>28.633912742066805</v>
      </c>
      <c r="K12" s="183">
        <f>RES_hhdet_tesh!K12/RES_summary!K$19</f>
        <v>28.494104137417242</v>
      </c>
      <c r="L12" s="183">
        <f>RES_hhdet_tesh!L12/RES_summary!L$19</f>
        <v>28.472337021246435</v>
      </c>
      <c r="M12" s="183">
        <f>RES_hhdet_tesh!M12/RES_summary!M$19</f>
        <v>28.418458383610446</v>
      </c>
      <c r="N12" s="183">
        <f>RES_hhdet_tesh!N12/RES_summary!N$19</f>
        <v>28.231808395578778</v>
      </c>
      <c r="O12" s="183">
        <f>RES_hhdet_tesh!O12/RES_summary!O$19</f>
        <v>28.15836447581264</v>
      </c>
      <c r="P12" s="183">
        <f>RES_hhdet_tesh!P12/RES_summary!P$19</f>
        <v>27.94925345730487</v>
      </c>
      <c r="Q12" s="183">
        <f>RES_hhdet_tesh!Q12/RES_summary!Q$19</f>
        <v>27.54976696516383</v>
      </c>
    </row>
    <row r="13" spans="1:17" ht="12" customHeight="1" x14ac:dyDescent="0.25">
      <c r="A13" s="166" t="s">
        <v>57</v>
      </c>
      <c r="B13" s="182">
        <f>RES_hhdet_tesh!B13/RES_summary!B$19</f>
        <v>17.510246233029292</v>
      </c>
      <c r="C13" s="182">
        <f>RES_hhdet_tesh!C13/RES_summary!C$19</f>
        <v>18.999830573853394</v>
      </c>
      <c r="D13" s="182">
        <f>RES_hhdet_tesh!D13/RES_summary!D$19</f>
        <v>18.023932015371091</v>
      </c>
      <c r="E13" s="182">
        <f>RES_hhdet_tesh!E13/RES_summary!E$19</f>
        <v>18.19550665709933</v>
      </c>
      <c r="F13" s="182">
        <f>RES_hhdet_tesh!F13/RES_summary!F$19</f>
        <v>18.459223617633004</v>
      </c>
      <c r="G13" s="182">
        <f>RES_hhdet_tesh!G13/RES_summary!G$19</f>
        <v>18.764431981147226</v>
      </c>
      <c r="H13" s="182">
        <f>RES_hhdet_tesh!H13/RES_summary!H$19</f>
        <v>18.924975543491424</v>
      </c>
      <c r="I13" s="182">
        <f>RES_hhdet_tesh!I13/RES_summary!I$19</f>
        <v>18.918110807975346</v>
      </c>
      <c r="J13" s="182">
        <f>RES_hhdet_tesh!J13/RES_summary!J$19</f>
        <v>18.93583861466324</v>
      </c>
      <c r="K13" s="182">
        <f>RES_hhdet_tesh!K13/RES_summary!K$19</f>
        <v>18.798634275032096</v>
      </c>
      <c r="L13" s="182">
        <f>RES_hhdet_tesh!L13/RES_summary!L$19</f>
        <v>18.763900998565905</v>
      </c>
      <c r="M13" s="182">
        <f>RES_hhdet_tesh!M13/RES_summary!M$19</f>
        <v>18.752005943912444</v>
      </c>
      <c r="N13" s="182">
        <f>RES_hhdet_tesh!N13/RES_summary!N$19</f>
        <v>18.613031627614372</v>
      </c>
      <c r="O13" s="182">
        <f>RES_hhdet_tesh!O13/RES_summary!O$19</f>
        <v>18.557201047299316</v>
      </c>
      <c r="P13" s="182">
        <f>RES_hhdet_tesh!P13/RES_summary!P$19</f>
        <v>18.405985074157012</v>
      </c>
      <c r="Q13" s="182">
        <f>RES_hhdet_tesh!Q13/RES_summary!Q$19</f>
        <v>18.137096186033837</v>
      </c>
    </row>
    <row r="14" spans="1:17" ht="12" customHeight="1" x14ac:dyDescent="0.25">
      <c r="A14" s="147" t="s">
        <v>59</v>
      </c>
      <c r="B14" s="181">
        <f>RES_hhdet_tesh!B14/RES_summary!B$19</f>
        <v>9.4165133848686526</v>
      </c>
      <c r="C14" s="181">
        <f>RES_hhdet_tesh!C14/RES_summary!C$19</f>
        <v>7.8133369182445414</v>
      </c>
      <c r="D14" s="181">
        <f>RES_hhdet_tesh!D14/RES_summary!D$19</f>
        <v>9.4400671036759931</v>
      </c>
      <c r="E14" s="181">
        <f>RES_hhdet_tesh!E14/RES_summary!E$19</f>
        <v>9.3488240648237237</v>
      </c>
      <c r="F14" s="181">
        <f>RES_hhdet_tesh!F14/RES_summary!F$19</f>
        <v>9.5035404991031953</v>
      </c>
      <c r="G14" s="181">
        <f>RES_hhdet_tesh!G14/RES_summary!G$19</f>
        <v>9.5592584428717107</v>
      </c>
      <c r="H14" s="181">
        <f>RES_hhdet_tesh!H14/RES_summary!H$19</f>
        <v>9.6739701517729486</v>
      </c>
      <c r="I14" s="181">
        <f>RES_hhdet_tesh!I14/RES_summary!I$19</f>
        <v>9.6492607090479208</v>
      </c>
      <c r="J14" s="181">
        <f>RES_hhdet_tesh!J14/RES_summary!J$19</f>
        <v>9.6980741274035616</v>
      </c>
      <c r="K14" s="181">
        <f>RES_hhdet_tesh!K14/RES_summary!K$19</f>
        <v>9.6954698623851474</v>
      </c>
      <c r="L14" s="181">
        <f>RES_hhdet_tesh!L14/RES_summary!L$19</f>
        <v>9.7084360226805302</v>
      </c>
      <c r="M14" s="181">
        <f>RES_hhdet_tesh!M14/RES_summary!M$19</f>
        <v>9.6664524396980021</v>
      </c>
      <c r="N14" s="181">
        <f>RES_hhdet_tesh!N14/RES_summary!N$19</f>
        <v>9.6187767679644001</v>
      </c>
      <c r="O14" s="181">
        <f>RES_hhdet_tesh!O14/RES_summary!O$19</f>
        <v>9.601163428513324</v>
      </c>
      <c r="P14" s="181">
        <f>RES_hhdet_tesh!P14/RES_summary!P$19</f>
        <v>9.5432683831478577</v>
      </c>
      <c r="Q14" s="181">
        <f>RES_hhdet_tesh!Q14/RES_summary!Q$19</f>
        <v>9.4126707791299964</v>
      </c>
    </row>
    <row r="15" spans="1:17" ht="12" customHeight="1" x14ac:dyDescent="0.25">
      <c r="A15" s="163" t="s">
        <v>142</v>
      </c>
      <c r="B15" s="180">
        <f>RES_hhdet_tesh!B15/RES_summary!B$19</f>
        <v>30.28329598357131</v>
      </c>
      <c r="C15" s="180">
        <f>RES_hhdet_tesh!C15/RES_summary!C$19</f>
        <v>30.926599122380466</v>
      </c>
      <c r="D15" s="180">
        <f>RES_hhdet_tesh!D15/RES_summary!D$19</f>
        <v>28.980980854353543</v>
      </c>
      <c r="E15" s="180">
        <f>RES_hhdet_tesh!E15/RES_summary!E$19</f>
        <v>29.456425445208463</v>
      </c>
      <c r="F15" s="180">
        <f>RES_hhdet_tesh!F15/RES_summary!F$19</f>
        <v>30.699873263767646</v>
      </c>
      <c r="G15" s="180">
        <f>RES_hhdet_tesh!G15/RES_summary!G$19</f>
        <v>30.479899937979514</v>
      </c>
      <c r="H15" s="180">
        <f>RES_hhdet_tesh!H15/RES_summary!H$19</f>
        <v>33.101831603650417</v>
      </c>
      <c r="I15" s="180">
        <f>RES_hhdet_tesh!I15/RES_summary!I$19</f>
        <v>32.014169291548214</v>
      </c>
      <c r="J15" s="180">
        <f>RES_hhdet_tesh!J15/RES_summary!J$19</f>
        <v>33.048206138931711</v>
      </c>
      <c r="K15" s="180">
        <f>RES_hhdet_tesh!K15/RES_summary!K$19</f>
        <v>29.361426609315991</v>
      </c>
      <c r="L15" s="180">
        <f>RES_hhdet_tesh!L15/RES_summary!L$19</f>
        <v>31.105859708519262</v>
      </c>
      <c r="M15" s="180">
        <f>RES_hhdet_tesh!M15/RES_summary!M$19</f>
        <v>31.18714554487984</v>
      </c>
      <c r="N15" s="180">
        <f>RES_hhdet_tesh!N15/RES_summary!N$19</f>
        <v>30.647953228624612</v>
      </c>
      <c r="O15" s="180">
        <f>RES_hhdet_tesh!O15/RES_summary!O$19</f>
        <v>32.450733776025679</v>
      </c>
      <c r="P15" s="180">
        <f>RES_hhdet_tesh!P15/RES_summary!P$19</f>
        <v>32.642286078987354</v>
      </c>
      <c r="Q15" s="180">
        <f>RES_hhdet_tesh!Q15/RES_summary!Q$19</f>
        <v>33.912140128836697</v>
      </c>
    </row>
    <row r="16" spans="1:17" ht="12" customHeight="1" x14ac:dyDescent="0.25">
      <c r="A16" s="161" t="s">
        <v>141</v>
      </c>
      <c r="B16" s="179">
        <f>RES_hhdet_tesh!B16/RES_summary!B$19</f>
        <v>29.100655774191754</v>
      </c>
      <c r="C16" s="179">
        <f>RES_hhdet_tesh!C16/RES_summary!C$19</f>
        <v>29.771222295126751</v>
      </c>
      <c r="D16" s="179">
        <f>RES_hhdet_tesh!D16/RES_summary!D$19</f>
        <v>28.688223419860417</v>
      </c>
      <c r="E16" s="179">
        <f>RES_hhdet_tesh!E16/RES_summary!E$19</f>
        <v>29.112914678932903</v>
      </c>
      <c r="F16" s="179">
        <f>RES_hhdet_tesh!F16/RES_summary!F$19</f>
        <v>30.185954162185656</v>
      </c>
      <c r="G16" s="179">
        <f>RES_hhdet_tesh!G16/RES_summary!G$19</f>
        <v>30.196798582369325</v>
      </c>
      <c r="H16" s="179">
        <f>RES_hhdet_tesh!H16/RES_summary!H$19</f>
        <v>31.983694877544227</v>
      </c>
      <c r="I16" s="179">
        <f>RES_hhdet_tesh!I16/RES_summary!I$19</f>
        <v>31.113678276780224</v>
      </c>
      <c r="J16" s="179">
        <f>RES_hhdet_tesh!J16/RES_summary!J$19</f>
        <v>31.566765359115294</v>
      </c>
      <c r="K16" s="179">
        <f>RES_hhdet_tesh!K16/RES_summary!K$19</f>
        <v>29.062505488062897</v>
      </c>
      <c r="L16" s="179">
        <f>RES_hhdet_tesh!L16/RES_summary!L$19</f>
        <v>30.244608565030276</v>
      </c>
      <c r="M16" s="179">
        <f>RES_hhdet_tesh!M16/RES_summary!M$19</f>
        <v>30.317808188092599</v>
      </c>
      <c r="N16" s="179">
        <f>RES_hhdet_tesh!N16/RES_summary!N$19</f>
        <v>29.831973634453206</v>
      </c>
      <c r="O16" s="179">
        <f>RES_hhdet_tesh!O16/RES_summary!O$19</f>
        <v>30.944970285389246</v>
      </c>
      <c r="P16" s="179">
        <f>RES_hhdet_tesh!P16/RES_summary!P$19</f>
        <v>30.904125317376746</v>
      </c>
      <c r="Q16" s="179">
        <f>RES_hhdet_tesh!Q16/RES_summary!Q$19</f>
        <v>31.482983619931954</v>
      </c>
    </row>
    <row r="17" spans="1:17" ht="12" customHeight="1" x14ac:dyDescent="0.25">
      <c r="A17" s="148" t="s">
        <v>60</v>
      </c>
      <c r="B17" s="177">
        <f>RES_hhdet_tesh!B17/RES_summary!B$19</f>
        <v>19.68414238932311</v>
      </c>
      <c r="C17" s="177">
        <f>RES_hhdet_tesh!C17/RES_summary!C$19</f>
        <v>21.957885376882217</v>
      </c>
      <c r="D17" s="177">
        <f>RES_hhdet_tesh!D17/RES_summary!D$19</f>
        <v>19.248156316184431</v>
      </c>
      <c r="E17" s="177">
        <f>RES_hhdet_tesh!E17/RES_summary!E$19</f>
        <v>19.764090614109186</v>
      </c>
      <c r="F17" s="177">
        <f>RES_hhdet_tesh!F17/RES_summary!F$19</f>
        <v>20.682413663082453</v>
      </c>
      <c r="G17" s="177">
        <f>RES_hhdet_tesh!G17/RES_summary!G$19</f>
        <v>20.637540139497606</v>
      </c>
      <c r="H17" s="177">
        <f>RES_hhdet_tesh!H17/RES_summary!H$19</f>
        <v>22.309724725771268</v>
      </c>
      <c r="I17" s="177">
        <f>RES_hhdet_tesh!I17/RES_summary!I$19</f>
        <v>21.464417567732301</v>
      </c>
      <c r="J17" s="177">
        <f>RES_hhdet_tesh!J17/RES_summary!J$19</f>
        <v>21.868691231711729</v>
      </c>
      <c r="K17" s="177">
        <f>RES_hhdet_tesh!K17/RES_summary!K$19</f>
        <v>19.367035625677751</v>
      </c>
      <c r="L17" s="177">
        <f>RES_hhdet_tesh!L17/RES_summary!L$19</f>
        <v>20.53617254234975</v>
      </c>
      <c r="M17" s="177">
        <f>RES_hhdet_tesh!M17/RES_summary!M$19</f>
        <v>20.6513557483946</v>
      </c>
      <c r="N17" s="177">
        <f>RES_hhdet_tesh!N17/RES_summary!N$19</f>
        <v>20.213196866488797</v>
      </c>
      <c r="O17" s="177">
        <f>RES_hhdet_tesh!O17/RES_summary!O$19</f>
        <v>21.343806856875922</v>
      </c>
      <c r="P17" s="177">
        <f>RES_hhdet_tesh!P17/RES_summary!P$19</f>
        <v>21.360856934228892</v>
      </c>
      <c r="Q17" s="177">
        <f>RES_hhdet_tesh!Q17/RES_summary!Q$19</f>
        <v>22.070312840801954</v>
      </c>
    </row>
    <row r="18" spans="1:17" ht="12" customHeight="1" x14ac:dyDescent="0.25">
      <c r="A18" s="148" t="s">
        <v>59</v>
      </c>
      <c r="B18" s="177">
        <f>RES_hhdet_tesh!B18/RES_summary!B$19</f>
        <v>9.4165133848686526</v>
      </c>
      <c r="C18" s="177">
        <f>RES_hhdet_tesh!C18/RES_summary!C$19</f>
        <v>7.8133369182445369</v>
      </c>
      <c r="D18" s="177">
        <f>RES_hhdet_tesh!D18/RES_summary!D$19</f>
        <v>9.4400671036759825</v>
      </c>
      <c r="E18" s="177">
        <f>RES_hhdet_tesh!E18/RES_summary!E$19</f>
        <v>9.348824064823722</v>
      </c>
      <c r="F18" s="177">
        <f>RES_hhdet_tesh!F18/RES_summary!F$19</f>
        <v>9.5035404991032042</v>
      </c>
      <c r="G18" s="177">
        <f>RES_hhdet_tesh!G18/RES_summary!G$19</f>
        <v>9.5592584428717178</v>
      </c>
      <c r="H18" s="177">
        <f>RES_hhdet_tesh!H18/RES_summary!H$19</f>
        <v>9.6739701517729593</v>
      </c>
      <c r="I18" s="177">
        <f>RES_hhdet_tesh!I18/RES_summary!I$19</f>
        <v>9.6492607090479261</v>
      </c>
      <c r="J18" s="177">
        <f>RES_hhdet_tesh!J18/RES_summary!J$19</f>
        <v>9.6980741274035669</v>
      </c>
      <c r="K18" s="177">
        <f>RES_hhdet_tesh!K18/RES_summary!K$19</f>
        <v>9.695469862385151</v>
      </c>
      <c r="L18" s="177">
        <f>RES_hhdet_tesh!L18/RES_summary!L$19</f>
        <v>9.7084360226805266</v>
      </c>
      <c r="M18" s="177">
        <f>RES_hhdet_tesh!M18/RES_summary!M$19</f>
        <v>9.6664524396980021</v>
      </c>
      <c r="N18" s="177">
        <f>RES_hhdet_tesh!N18/RES_summary!N$19</f>
        <v>9.6187767679644072</v>
      </c>
      <c r="O18" s="177">
        <f>RES_hhdet_tesh!O18/RES_summary!O$19</f>
        <v>9.6011634285133223</v>
      </c>
      <c r="P18" s="177">
        <f>RES_hhdet_tesh!P18/RES_summary!P$19</f>
        <v>9.5432683831478577</v>
      </c>
      <c r="Q18" s="177">
        <f>RES_hhdet_tesh!Q18/RES_summary!Q$19</f>
        <v>9.4126707791299964</v>
      </c>
    </row>
    <row r="19" spans="1:17" ht="12" customHeight="1" x14ac:dyDescent="0.25">
      <c r="A19" s="158" t="s">
        <v>62</v>
      </c>
      <c r="B19" s="178">
        <f>RES_hhdet_tesh!B19/RES_summary!B$19</f>
        <v>8.1913553880880468</v>
      </c>
      <c r="C19" s="178">
        <f>RES_hhdet_tesh!C19/RES_summary!C$19</f>
        <v>8.2793370587478616</v>
      </c>
      <c r="D19" s="178">
        <f>RES_hhdet_tesh!D19/RES_summary!D$19</f>
        <v>8.1497206759315812</v>
      </c>
      <c r="E19" s="178">
        <f>RES_hhdet_tesh!E19/RES_summary!E$19</f>
        <v>8.3972659801624996</v>
      </c>
      <c r="F19" s="178">
        <f>RES_hhdet_tesh!F19/RES_summary!F$19</f>
        <v>8.5988872284209883</v>
      </c>
      <c r="G19" s="178">
        <f>RES_hhdet_tesh!G19/RES_summary!G$19</f>
        <v>8.4798995269450206</v>
      </c>
      <c r="H19" s="178">
        <f>RES_hhdet_tesh!H19/RES_summary!H$19</f>
        <v>8.5649281027502457</v>
      </c>
      <c r="I19" s="178">
        <f>RES_hhdet_tesh!I19/RES_summary!I$19</f>
        <v>8.9742484181009949</v>
      </c>
      <c r="J19" s="178">
        <f>RES_hhdet_tesh!J19/RES_summary!J$19</f>
        <v>8.8971497696530371</v>
      </c>
      <c r="K19" s="178">
        <f>RES_hhdet_tesh!K19/RES_summary!K$19</f>
        <v>8.703797702844879</v>
      </c>
      <c r="L19" s="178">
        <f>RES_hhdet_tesh!L19/RES_summary!L$19</f>
        <v>8.8332289089195477</v>
      </c>
      <c r="M19" s="178">
        <f>RES_hhdet_tesh!M19/RES_summary!M$19</f>
        <v>8.8263083029015785</v>
      </c>
      <c r="N19" s="178">
        <f>RES_hhdet_tesh!N19/RES_summary!N$19</f>
        <v>8.9688301458696671</v>
      </c>
      <c r="O19" s="178">
        <f>RES_hhdet_tesh!O19/RES_summary!O$19</f>
        <v>9.0634165804826381</v>
      </c>
      <c r="P19" s="178">
        <f>RES_hhdet_tesh!P19/RES_summary!P$19</f>
        <v>9.4403271406166365</v>
      </c>
      <c r="Q19" s="178">
        <f>RES_hhdet_tesh!Q19/RES_summary!Q$19</f>
        <v>9.890448642090762</v>
      </c>
    </row>
    <row r="20" spans="1:17" ht="12" customHeight="1" x14ac:dyDescent="0.25">
      <c r="A20" s="23" t="s">
        <v>58</v>
      </c>
      <c r="B20" s="177">
        <f>RES_hhdet_tesh!B20/RES_summary!B$19</f>
        <v>0</v>
      </c>
      <c r="C20" s="177">
        <f>RES_hhdet_tesh!C20/RES_summary!C$19</f>
        <v>0</v>
      </c>
      <c r="D20" s="177">
        <f>RES_hhdet_tesh!D20/RES_summary!D$19</f>
        <v>0</v>
      </c>
      <c r="E20" s="177">
        <f>RES_hhdet_tesh!E20/RES_summary!E$19</f>
        <v>0</v>
      </c>
      <c r="F20" s="177">
        <f>RES_hhdet_tesh!F20/RES_summary!F$19</f>
        <v>0</v>
      </c>
      <c r="G20" s="177">
        <f>RES_hhdet_tesh!G20/RES_summary!G$19</f>
        <v>0</v>
      </c>
      <c r="H20" s="177">
        <f>RES_hhdet_tesh!H20/RES_summary!H$19</f>
        <v>0</v>
      </c>
      <c r="I20" s="177">
        <f>RES_hhdet_tesh!I20/RES_summary!I$19</f>
        <v>0</v>
      </c>
      <c r="J20" s="177">
        <f>RES_hhdet_tesh!J20/RES_summary!J$19</f>
        <v>0</v>
      </c>
      <c r="K20" s="177">
        <f>RES_hhdet_tesh!K20/RES_summary!K$19</f>
        <v>0</v>
      </c>
      <c r="L20" s="177">
        <f>RES_hhdet_tesh!L20/RES_summary!L$19</f>
        <v>0</v>
      </c>
      <c r="M20" s="177">
        <f>RES_hhdet_tesh!M20/RES_summary!M$19</f>
        <v>0</v>
      </c>
      <c r="N20" s="177">
        <f>RES_hhdet_tesh!N20/RES_summary!N$19</f>
        <v>0</v>
      </c>
      <c r="O20" s="177">
        <f>RES_hhdet_tesh!O20/RES_summary!O$19</f>
        <v>0</v>
      </c>
      <c r="P20" s="177">
        <f>RES_hhdet_tesh!P20/RES_summary!P$19</f>
        <v>0</v>
      </c>
      <c r="Q20" s="177">
        <f>RES_hhdet_tesh!Q20/RES_summary!Q$19</f>
        <v>0</v>
      </c>
    </row>
    <row r="21" spans="1:17" ht="12" customHeight="1" x14ac:dyDescent="0.25">
      <c r="A21" s="23" t="s">
        <v>57</v>
      </c>
      <c r="B21" s="177">
        <f>RES_hhdet_tesh!B21/RES_summary!B$19</f>
        <v>7.3934718220569415</v>
      </c>
      <c r="C21" s="177">
        <f>RES_hhdet_tesh!C21/RES_summary!C$19</f>
        <v>7.4604823342045812</v>
      </c>
      <c r="D21" s="177">
        <f>RES_hhdet_tesh!D21/RES_summary!D$19</f>
        <v>7.6685747150878658</v>
      </c>
      <c r="E21" s="177">
        <f>RES_hhdet_tesh!E21/RES_summary!E$19</f>
        <v>7.7286772617769</v>
      </c>
      <c r="F21" s="177">
        <f>RES_hhdet_tesh!F21/RES_summary!F$19</f>
        <v>7.759878492320297</v>
      </c>
      <c r="G21" s="177">
        <f>RES_hhdet_tesh!G21/RES_summary!G$19</f>
        <v>7.7791665397068703</v>
      </c>
      <c r="H21" s="177">
        <f>RES_hhdet_tesh!H21/RES_summary!H$19</f>
        <v>7.5876491150396648</v>
      </c>
      <c r="I21" s="177">
        <f>RES_hhdet_tesh!I21/RES_summary!I$19</f>
        <v>8.094054544852078</v>
      </c>
      <c r="J21" s="177">
        <f>RES_hhdet_tesh!J21/RES_summary!J$19</f>
        <v>7.9500468833510132</v>
      </c>
      <c r="K21" s="177">
        <f>RES_hhdet_tesh!K21/RES_summary!K$19</f>
        <v>8.3621622634513759</v>
      </c>
      <c r="L21" s="177">
        <f>RES_hhdet_tesh!L21/RES_summary!L$19</f>
        <v>8.1165295937490924</v>
      </c>
      <c r="M21" s="177">
        <f>RES_hhdet_tesh!M21/RES_summary!M$19</f>
        <v>8.1365453038464111</v>
      </c>
      <c r="N21" s="177">
        <f>RES_hhdet_tesh!N21/RES_summary!N$19</f>
        <v>8.3256657012080719</v>
      </c>
      <c r="O21" s="177">
        <f>RES_hhdet_tesh!O21/RES_summary!O$19</f>
        <v>8.201945056531212</v>
      </c>
      <c r="P21" s="177">
        <f>RES_hhdet_tesh!P21/RES_summary!P$19</f>
        <v>8.4074553503020262</v>
      </c>
      <c r="Q21" s="177">
        <f>RES_hhdet_tesh!Q21/RES_summary!Q$19</f>
        <v>8.3834388837880969</v>
      </c>
    </row>
    <row r="22" spans="1:17" ht="12" customHeight="1" x14ac:dyDescent="0.25">
      <c r="A22" s="29" t="s">
        <v>140</v>
      </c>
      <c r="B22" s="176">
        <f>RES_hhdet_tesh!B22/RES_summary!B$19</f>
        <v>8.3113803188688955</v>
      </c>
      <c r="C22" s="176">
        <f>RES_hhdet_tesh!C22/RES_summary!C$19</f>
        <v>8.4429020574183546</v>
      </c>
      <c r="D22" s="176">
        <f>RES_hhdet_tesh!D22/RES_summary!D$19</f>
        <v>8.2251212807803817</v>
      </c>
      <c r="E22" s="176">
        <f>RES_hhdet_tesh!E22/RES_summary!E$19</f>
        <v>8.4977469894238968</v>
      </c>
      <c r="F22" s="176">
        <f>RES_hhdet_tesh!F22/RES_summary!F$19</f>
        <v>8.7533183518759135</v>
      </c>
      <c r="G22" s="176">
        <f>RES_hhdet_tesh!G22/RES_summary!G$19</f>
        <v>8.6285978912517187</v>
      </c>
      <c r="H22" s="176">
        <f>RES_hhdet_tesh!H22/RES_summary!H$19</f>
        <v>8.869016899391859</v>
      </c>
      <c r="I22" s="176">
        <f>RES_hhdet_tesh!I22/RES_summary!I$19</f>
        <v>9.1170261017779204</v>
      </c>
      <c r="J22" s="176">
        <f>RES_hhdet_tesh!J22/RES_summary!J$19</f>
        <v>9.0766663797902645</v>
      </c>
      <c r="K22" s="176">
        <f>RES_hhdet_tesh!K22/RES_summary!K$19</f>
        <v>8.7262515973577326</v>
      </c>
      <c r="L22" s="176">
        <f>RES_hhdet_tesh!L22/RES_summary!L$19</f>
        <v>8.9292250137640998</v>
      </c>
      <c r="M22" s="176">
        <f>RES_hhdet_tesh!M22/RES_summary!M$19</f>
        <v>8.8936749690447492</v>
      </c>
      <c r="N22" s="176">
        <f>RES_hhdet_tesh!N22/RES_summary!N$19</f>
        <v>8.9946272087688346</v>
      </c>
      <c r="O22" s="176">
        <f>RES_hhdet_tesh!O22/RES_summary!O$19</f>
        <v>9.3218853885117188</v>
      </c>
      <c r="P22" s="176">
        <f>RES_hhdet_tesh!P22/RES_summary!P$19</f>
        <v>9.6336972254295876</v>
      </c>
      <c r="Q22" s="176">
        <f>RES_hhdet_tesh!Q22/RES_summary!Q$19</f>
        <v>10.152959774936207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RES_hhdet_tesh!B24/RES_summary!B$19</f>
        <v>151.38241960939737</v>
      </c>
      <c r="C24" s="184">
        <f>RES_hhdet_tesh!C24/RES_summary!C$19</f>
        <v>155.90602199904609</v>
      </c>
      <c r="D24" s="184">
        <f>RES_hhdet_tesh!D24/RES_summary!D$19</f>
        <v>154.94421720885592</v>
      </c>
      <c r="E24" s="184">
        <f>RES_hhdet_tesh!E24/RES_summary!E$19</f>
        <v>157.3408735631788</v>
      </c>
      <c r="F24" s="184">
        <f>RES_hhdet_tesh!F24/RES_summary!F$19</f>
        <v>161.24417737242865</v>
      </c>
      <c r="G24" s="184">
        <f>RES_hhdet_tesh!G24/RES_summary!G$19</f>
        <v>161.02986149544557</v>
      </c>
      <c r="H24" s="184">
        <f>RES_hhdet_tesh!H24/RES_summary!H$19</f>
        <v>167.12676713472601</v>
      </c>
      <c r="I24" s="184">
        <f>RES_hhdet_tesh!I24/RES_summary!I$19</f>
        <v>153.98340940891595</v>
      </c>
      <c r="J24" s="184">
        <f>RES_hhdet_tesh!J24/RES_summary!J$19</f>
        <v>161.72325444100417</v>
      </c>
      <c r="K24" s="184">
        <f>RES_hhdet_tesh!K24/RES_summary!K$19</f>
        <v>150.45687836440112</v>
      </c>
      <c r="L24" s="184">
        <f>RES_hhdet_tesh!L24/RES_summary!L$19</f>
        <v>157.65966577241309</v>
      </c>
      <c r="M24" s="184">
        <f>RES_hhdet_tesh!M24/RES_summary!M$19</f>
        <v>130.03647087027866</v>
      </c>
      <c r="N24" s="184">
        <f>RES_hhdet_tesh!N24/RES_summary!N$19</f>
        <v>129.02690555339314</v>
      </c>
      <c r="O24" s="184">
        <f>RES_hhdet_tesh!O24/RES_summary!O$19</f>
        <v>134.8359329878318</v>
      </c>
      <c r="P24" s="184">
        <f>RES_hhdet_tesh!P24/RES_summary!P$19</f>
        <v>127.07824140043728</v>
      </c>
      <c r="Q24" s="184">
        <f>RES_hhdet_tesh!Q24/RES_summary!Q$19</f>
        <v>134.79461214447255</v>
      </c>
    </row>
    <row r="25" spans="1:17" ht="12.95" customHeight="1" x14ac:dyDescent="0.25">
      <c r="A25" s="158" t="s">
        <v>65</v>
      </c>
      <c r="B25" s="178">
        <f>RES_hhdet_tesh!B25/RES_summary!B$19</f>
        <v>113.80418723536351</v>
      </c>
      <c r="C25" s="178">
        <f>RES_hhdet_tesh!C25/RES_summary!C$19</f>
        <v>117.71701909642321</v>
      </c>
      <c r="D25" s="178">
        <f>RES_hhdet_tesh!D25/RES_summary!D$19</f>
        <v>118.24580567038278</v>
      </c>
      <c r="E25" s="178">
        <f>RES_hhdet_tesh!E25/RES_summary!E$19</f>
        <v>119.88206082797562</v>
      </c>
      <c r="F25" s="178">
        <f>RES_hhdet_tesh!F25/RES_summary!F$19</f>
        <v>122.68770972505187</v>
      </c>
      <c r="G25" s="178">
        <f>RES_hhdet_tesh!G25/RES_summary!G$19</f>
        <v>122.65536252527254</v>
      </c>
      <c r="H25" s="178">
        <f>RES_hhdet_tesh!H25/RES_summary!H$19</f>
        <v>126.77266523249949</v>
      </c>
      <c r="I25" s="178">
        <f>RES_hhdet_tesh!I25/RES_summary!I$19</f>
        <v>114.07333147066953</v>
      </c>
      <c r="J25" s="178">
        <f>RES_hhdet_tesh!J25/RES_summary!J$19</f>
        <v>121.31488489237665</v>
      </c>
      <c r="K25" s="178">
        <f>RES_hhdet_tesh!K25/RES_summary!K$19</f>
        <v>112.810102901524</v>
      </c>
      <c r="L25" s="178">
        <f>RES_hhdet_tesh!L25/RES_summary!L$19</f>
        <v>118.71319353994109</v>
      </c>
      <c r="M25" s="178">
        <f>RES_hhdet_tesh!M25/RES_summary!M$19</f>
        <v>91.021954322268087</v>
      </c>
      <c r="N25" s="178">
        <f>RES_hhdet_tesh!N25/RES_summary!N$19</f>
        <v>90.266068567531534</v>
      </c>
      <c r="O25" s="178">
        <f>RES_hhdet_tesh!O25/RES_summary!O$19</f>
        <v>94.546611168970472</v>
      </c>
      <c r="P25" s="178">
        <f>RES_hhdet_tesh!P25/RES_summary!P$19</f>
        <v>86.324153502600183</v>
      </c>
      <c r="Q25" s="178">
        <f>RES_hhdet_tesh!Q25/RES_summary!Q$19</f>
        <v>92.987701229125207</v>
      </c>
    </row>
    <row r="26" spans="1:17" ht="12" customHeight="1" x14ac:dyDescent="0.25">
      <c r="A26" s="23" t="s">
        <v>84</v>
      </c>
      <c r="B26" s="177">
        <f>RES_hhdet_tesh!B26/RES_summary!B$19</f>
        <v>110.5104438336312</v>
      </c>
      <c r="C26" s="177">
        <f>RES_hhdet_tesh!C26/RES_summary!C$19</f>
        <v>113.82645094602792</v>
      </c>
      <c r="D26" s="177">
        <f>RES_hhdet_tesh!D26/RES_summary!D$19</f>
        <v>115.96163666540974</v>
      </c>
      <c r="E26" s="177">
        <f>RES_hhdet_tesh!E26/RES_summary!E$19</f>
        <v>117.12100667758912</v>
      </c>
      <c r="F26" s="177">
        <f>RES_hhdet_tesh!F26/RES_summary!F$19</f>
        <v>119.1017804831007</v>
      </c>
      <c r="G26" s="177">
        <f>RES_hhdet_tesh!G26/RES_summary!G$19</f>
        <v>119.46656044545351</v>
      </c>
      <c r="H26" s="177">
        <f>RES_hhdet_tesh!H26/RES_summary!H$19</f>
        <v>122.10341886941951</v>
      </c>
      <c r="I26" s="177">
        <f>RES_hhdet_tesh!I26/RES_summary!I$19</f>
        <v>110.5365840594381</v>
      </c>
      <c r="J26" s="177">
        <f>RES_hhdet_tesh!J26/RES_summary!J$19</f>
        <v>117.50766774237559</v>
      </c>
      <c r="K26" s="177">
        <f>RES_hhdet_tesh!K26/RES_summary!K$19</f>
        <v>111.58391443164342</v>
      </c>
      <c r="L26" s="177">
        <f>RES_hhdet_tesh!L26/RES_summary!L$19</f>
        <v>116.22989036137757</v>
      </c>
      <c r="M26" s="177">
        <f>RES_hhdet_tesh!M26/RES_summary!M$19</f>
        <v>88.899162066086276</v>
      </c>
      <c r="N26" s="177">
        <f>RES_hhdet_tesh!N26/RES_summary!N$19</f>
        <v>88.425019843571732</v>
      </c>
      <c r="O26" s="177">
        <f>RES_hhdet_tesh!O26/RES_summary!O$19</f>
        <v>91.942876841643596</v>
      </c>
      <c r="P26" s="177">
        <f>RES_hhdet_tesh!P26/RES_summary!P$19</f>
        <v>83.783725184539605</v>
      </c>
      <c r="Q26" s="177">
        <f>RES_hhdet_tesh!Q26/RES_summary!Q$19</f>
        <v>89.893546365316368</v>
      </c>
    </row>
    <row r="27" spans="1:17" ht="12" customHeight="1" x14ac:dyDescent="0.25">
      <c r="A27" s="23" t="s">
        <v>60</v>
      </c>
      <c r="B27" s="177">
        <f>RES_hhdet_tesh!B27/RES_summary!B$19</f>
        <v>3.2937434017323084</v>
      </c>
      <c r="C27" s="177">
        <f>RES_hhdet_tesh!C27/RES_summary!C$19</f>
        <v>3.8905681503952994</v>
      </c>
      <c r="D27" s="177">
        <f>RES_hhdet_tesh!D27/RES_summary!D$19</f>
        <v>2.2841690049730357</v>
      </c>
      <c r="E27" s="177">
        <f>RES_hhdet_tesh!E27/RES_summary!E$19</f>
        <v>2.7610541503865034</v>
      </c>
      <c r="F27" s="177">
        <f>RES_hhdet_tesh!F27/RES_summary!F$19</f>
        <v>3.5859292419511757</v>
      </c>
      <c r="G27" s="177">
        <f>RES_hhdet_tesh!G27/RES_summary!G$19</f>
        <v>3.1888020798190242</v>
      </c>
      <c r="H27" s="177">
        <f>RES_hhdet_tesh!H27/RES_summary!H$19</f>
        <v>4.6692463630799876</v>
      </c>
      <c r="I27" s="177">
        <f>RES_hhdet_tesh!I27/RES_summary!I$19</f>
        <v>3.536747411231421</v>
      </c>
      <c r="J27" s="177">
        <f>RES_hhdet_tesh!J27/RES_summary!J$19</f>
        <v>3.8072171500010525</v>
      </c>
      <c r="K27" s="177">
        <f>RES_hhdet_tesh!K27/RES_summary!K$19</f>
        <v>1.2261884698805761</v>
      </c>
      <c r="L27" s="177">
        <f>RES_hhdet_tesh!L27/RES_summary!L$19</f>
        <v>2.4833031785635256</v>
      </c>
      <c r="M27" s="177">
        <f>RES_hhdet_tesh!M27/RES_summary!M$19</f>
        <v>2.1227922561818038</v>
      </c>
      <c r="N27" s="177">
        <f>RES_hhdet_tesh!N27/RES_summary!N$19</f>
        <v>1.8410487239598028</v>
      </c>
      <c r="O27" s="177">
        <f>RES_hhdet_tesh!O27/RES_summary!O$19</f>
        <v>2.603734327326876</v>
      </c>
      <c r="P27" s="177">
        <f>RES_hhdet_tesh!P27/RES_summary!P$19</f>
        <v>2.5404283180605725</v>
      </c>
      <c r="Q27" s="177">
        <f>RES_hhdet_tesh!Q27/RES_summary!Q$19</f>
        <v>3.0941548638088414</v>
      </c>
    </row>
    <row r="28" spans="1:17" ht="12.95" customHeight="1" x14ac:dyDescent="0.25">
      <c r="A28" s="158" t="s">
        <v>112</v>
      </c>
      <c r="B28" s="178">
        <f>RES_hhdet_tesh!B28/RES_summary!B$19</f>
        <v>5.6604084189825793E-2</v>
      </c>
      <c r="C28" s="178">
        <f>RES_hhdet_tesh!C28/RES_summary!C$19</f>
        <v>6.2809541074214492E-2</v>
      </c>
      <c r="D28" s="178">
        <f>RES_hhdet_tesh!D28/RES_summary!D$19</f>
        <v>6.7672712894360609E-2</v>
      </c>
      <c r="E28" s="178">
        <f>RES_hhdet_tesh!E28/RES_summary!E$19</f>
        <v>7.0094282448302583E-2</v>
      </c>
      <c r="F28" s="178">
        <f>RES_hhdet_tesh!F28/RES_summary!F$19</f>
        <v>7.5906515756751419E-2</v>
      </c>
      <c r="G28" s="178">
        <f>RES_hhdet_tesh!G28/RES_summary!G$19</f>
        <v>9.4355750217448756E-2</v>
      </c>
      <c r="H28" s="178">
        <f>RES_hhdet_tesh!H28/RES_summary!H$19</f>
        <v>0.11191317619373682</v>
      </c>
      <c r="I28" s="178">
        <f>RES_hhdet_tesh!I28/RES_summary!I$19</f>
        <v>0.14181817231369914</v>
      </c>
      <c r="J28" s="178">
        <f>RES_hhdet_tesh!J28/RES_summary!J$19</f>
        <v>0.16413538799246319</v>
      </c>
      <c r="K28" s="178">
        <f>RES_hhdet_tesh!K28/RES_summary!K$19</f>
        <v>0.20590817848401249</v>
      </c>
      <c r="L28" s="178">
        <f>RES_hhdet_tesh!L28/RES_summary!L$19</f>
        <v>0.23338107475965381</v>
      </c>
      <c r="M28" s="178">
        <f>RES_hhdet_tesh!M28/RES_summary!M$19</f>
        <v>0.26128175420214506</v>
      </c>
      <c r="N28" s="178">
        <f>RES_hhdet_tesh!N28/RES_summary!N$19</f>
        <v>0.29274105590279392</v>
      </c>
      <c r="O28" s="178">
        <f>RES_hhdet_tesh!O28/RES_summary!O$19</f>
        <v>0.32550274198404433</v>
      </c>
      <c r="P28" s="178">
        <f>RES_hhdet_tesh!P28/RES_summary!P$19</f>
        <v>0.35695141490169657</v>
      </c>
      <c r="Q28" s="178">
        <f>RES_hhdet_tesh!Q28/RES_summary!Q$19</f>
        <v>0.33488428507698231</v>
      </c>
    </row>
    <row r="29" spans="1:17" ht="12" customHeight="1" x14ac:dyDescent="0.25">
      <c r="A29" s="23" t="s">
        <v>60</v>
      </c>
      <c r="B29" s="177">
        <f>RES_hhdet_tesh!B29/RES_summary!B$19</f>
        <v>5.6604084189825793E-2</v>
      </c>
      <c r="C29" s="177">
        <f>RES_hhdet_tesh!C29/RES_summary!C$19</f>
        <v>6.2809541074214492E-2</v>
      </c>
      <c r="D29" s="177">
        <f>RES_hhdet_tesh!D29/RES_summary!D$19</f>
        <v>6.7672712894360609E-2</v>
      </c>
      <c r="E29" s="177">
        <f>RES_hhdet_tesh!E29/RES_summary!E$19</f>
        <v>7.0094282448302583E-2</v>
      </c>
      <c r="F29" s="177">
        <f>RES_hhdet_tesh!F29/RES_summary!F$19</f>
        <v>7.5906515756751419E-2</v>
      </c>
      <c r="G29" s="177">
        <f>RES_hhdet_tesh!G29/RES_summary!G$19</f>
        <v>9.4355750217448756E-2</v>
      </c>
      <c r="H29" s="177">
        <f>RES_hhdet_tesh!H29/RES_summary!H$19</f>
        <v>0.11191317619373682</v>
      </c>
      <c r="I29" s="177">
        <f>RES_hhdet_tesh!I29/RES_summary!I$19</f>
        <v>0.14181817231369914</v>
      </c>
      <c r="J29" s="177">
        <f>RES_hhdet_tesh!J29/RES_summary!J$19</f>
        <v>0.16413538799246319</v>
      </c>
      <c r="K29" s="177">
        <f>RES_hhdet_tesh!K29/RES_summary!K$19</f>
        <v>0.20590817848401249</v>
      </c>
      <c r="L29" s="177">
        <f>RES_hhdet_tesh!L29/RES_summary!L$19</f>
        <v>0.23338107475965381</v>
      </c>
      <c r="M29" s="177">
        <f>RES_hhdet_tesh!M29/RES_summary!M$19</f>
        <v>0.26128175420214506</v>
      </c>
      <c r="N29" s="177">
        <f>RES_hhdet_tesh!N29/RES_summary!N$19</f>
        <v>0.29274105590279392</v>
      </c>
      <c r="O29" s="177">
        <f>RES_hhdet_tesh!O29/RES_summary!O$19</f>
        <v>0.32550274198404433</v>
      </c>
      <c r="P29" s="177">
        <f>RES_hhdet_tesh!P29/RES_summary!P$19</f>
        <v>0.35695141490169657</v>
      </c>
      <c r="Q29" s="177">
        <f>RES_hhdet_tesh!Q29/RES_summary!Q$19</f>
        <v>0.33488428507698231</v>
      </c>
    </row>
    <row r="30" spans="1:17" ht="12" customHeight="1" x14ac:dyDescent="0.25">
      <c r="A30" s="158" t="s">
        <v>63</v>
      </c>
      <c r="B30" s="178">
        <f>RES_hhdet_tesh!B30/RES_summary!B$19</f>
        <v>29.330253923210961</v>
      </c>
      <c r="C30" s="178">
        <f>RES_hhdet_tesh!C30/RES_summary!C$19</f>
        <v>29.846874096395744</v>
      </c>
      <c r="D30" s="178">
        <f>RES_hhdet_tesh!D30/RES_summary!D$19</f>
        <v>28.481024414628294</v>
      </c>
      <c r="E30" s="178">
        <f>RES_hhdet_tesh!E30/RES_summary!E$19</f>
        <v>28.991450356974756</v>
      </c>
      <c r="F30" s="178">
        <f>RES_hhdet_tesh!F30/RES_summary!F$19</f>
        <v>29.881649212594585</v>
      </c>
      <c r="G30" s="178">
        <f>RES_hhdet_tesh!G30/RES_summary!G$19</f>
        <v>29.800223517738377</v>
      </c>
      <c r="H30" s="178">
        <f>RES_hhdet_tesh!H30/RES_summary!H$19</f>
        <v>31.677230084061438</v>
      </c>
      <c r="I30" s="178">
        <f>RES_hhdet_tesh!I30/RES_summary!I$19</f>
        <v>30.793981729443885</v>
      </c>
      <c r="J30" s="178">
        <f>RES_hhdet_tesh!J30/RES_summary!J$19</f>
        <v>31.347059945471027</v>
      </c>
      <c r="K30" s="178">
        <f>RES_hhdet_tesh!K30/RES_summary!K$19</f>
        <v>28.737075872300363</v>
      </c>
      <c r="L30" s="178">
        <f>RES_hhdet_tesh!L30/RES_summary!L$19</f>
        <v>29.879878578979056</v>
      </c>
      <c r="M30" s="178">
        <f>RES_hhdet_tesh!M30/RES_summary!M$19</f>
        <v>29.926936371138829</v>
      </c>
      <c r="N30" s="178">
        <f>RES_hhdet_tesh!N30/RES_summary!N$19</f>
        <v>29.499282913649537</v>
      </c>
      <c r="O30" s="178">
        <f>RES_hhdet_tesh!O30/RES_summary!O$19</f>
        <v>30.900400108346343</v>
      </c>
      <c r="P30" s="178">
        <f>RES_hhdet_tesh!P30/RES_summary!P$19</f>
        <v>30.956803355758932</v>
      </c>
      <c r="Q30" s="178">
        <f>RES_hhdet_tesh!Q30/RES_summary!Q$19</f>
        <v>31.581534106509565</v>
      </c>
    </row>
    <row r="31" spans="1:17" ht="12" customHeight="1" x14ac:dyDescent="0.25">
      <c r="A31" s="167" t="s">
        <v>169</v>
      </c>
      <c r="B31" s="183">
        <f>RES_hhdet_tesh!B31/RES_summary!B$19</f>
        <v>26.938840358501778</v>
      </c>
      <c r="C31" s="183">
        <f>RES_hhdet_tesh!C31/RES_summary!C$19</f>
        <v>26.81161398819852</v>
      </c>
      <c r="D31" s="183">
        <f>RES_hhdet_tesh!D31/RES_summary!D$19</f>
        <v>26.829249261612841</v>
      </c>
      <c r="E31" s="183">
        <f>RES_hhdet_tesh!E31/RES_summary!E$19</f>
        <v>26.932951434452264</v>
      </c>
      <c r="F31" s="183">
        <f>RES_hhdet_tesh!F31/RES_summary!F$19</f>
        <v>27.043630646315524</v>
      </c>
      <c r="G31" s="183">
        <f>RES_hhdet_tesh!G31/RES_summary!G$19</f>
        <v>27.287623671021169</v>
      </c>
      <c r="H31" s="183">
        <f>RES_hhdet_tesh!H31/RES_summary!H$19</f>
        <v>27.771981757645161</v>
      </c>
      <c r="I31" s="183">
        <f>RES_hhdet_tesh!I31/RES_summary!I$19</f>
        <v>27.937666817158174</v>
      </c>
      <c r="J31" s="183">
        <f>RES_hhdet_tesh!J31/RES_summary!J$19</f>
        <v>28.201901170143209</v>
      </c>
      <c r="K31" s="183">
        <f>RES_hhdet_tesh!K31/RES_summary!K$19</f>
        <v>27.90076166544576</v>
      </c>
      <c r="L31" s="183">
        <f>RES_hhdet_tesh!L31/RES_summary!L$19</f>
        <v>27.736672594495175</v>
      </c>
      <c r="M31" s="183">
        <f>RES_hhdet_tesh!M31/RES_summary!M$19</f>
        <v>27.831428021298091</v>
      </c>
      <c r="N31" s="183">
        <f>RES_hhdet_tesh!N31/RES_summary!N$19</f>
        <v>27.754676272185666</v>
      </c>
      <c r="O31" s="183">
        <f>RES_hhdet_tesh!O31/RES_summary!O$19</f>
        <v>28.204421049296144</v>
      </c>
      <c r="P31" s="183">
        <f>RES_hhdet_tesh!P31/RES_summary!P$19</f>
        <v>28.136316547230212</v>
      </c>
      <c r="Q31" s="183">
        <f>RES_hhdet_tesh!Q31/RES_summary!Q$19</f>
        <v>27.735550514406928</v>
      </c>
    </row>
    <row r="32" spans="1:17" ht="12" customHeight="1" x14ac:dyDescent="0.25">
      <c r="A32" s="167" t="s">
        <v>168</v>
      </c>
      <c r="B32" s="183">
        <f>RES_hhdet_tesh!B32/RES_summary!B$19</f>
        <v>26.92675961789794</v>
      </c>
      <c r="C32" s="183">
        <f>RES_hhdet_tesh!C32/RES_summary!C$19</f>
        <v>26.849582849856215</v>
      </c>
      <c r="D32" s="183">
        <f>RES_hhdet_tesh!D32/RES_summary!D$19</f>
        <v>27.494877854935456</v>
      </c>
      <c r="E32" s="183">
        <f>RES_hhdet_tesh!E32/RES_summary!E$19</f>
        <v>27.580380696645996</v>
      </c>
      <c r="F32" s="183">
        <f>RES_hhdet_tesh!F32/RES_summary!F$19</f>
        <v>27.955321604542618</v>
      </c>
      <c r="G32" s="183">
        <f>RES_hhdet_tesh!G32/RES_summary!G$19</f>
        <v>28.326968694109752</v>
      </c>
      <c r="H32" s="183">
        <f>RES_hhdet_tesh!H32/RES_summary!H$19</f>
        <v>28.621340032192908</v>
      </c>
      <c r="I32" s="183">
        <f>RES_hhdet_tesh!I32/RES_summary!I$19</f>
        <v>28.566316761419589</v>
      </c>
      <c r="J32" s="183">
        <f>RES_hhdet_tesh!J32/RES_summary!J$19</f>
        <v>28.632204101291229</v>
      </c>
      <c r="K32" s="183">
        <f>RES_hhdet_tesh!K32/RES_summary!K$19</f>
        <v>28.489031056547972</v>
      </c>
      <c r="L32" s="183">
        <f>RES_hhdet_tesh!L32/RES_summary!L$19</f>
        <v>28.431477456511796</v>
      </c>
      <c r="M32" s="183">
        <f>RES_hhdet_tesh!M32/RES_summary!M$19</f>
        <v>28.328868099480122</v>
      </c>
      <c r="N32" s="183">
        <f>RES_hhdet_tesh!N32/RES_summary!N$19</f>
        <v>28.144358401471642</v>
      </c>
      <c r="O32" s="183">
        <f>RES_hhdet_tesh!O32/RES_summary!O$19</f>
        <v>28.353969442687177</v>
      </c>
      <c r="P32" s="183">
        <f>RES_hhdet_tesh!P32/RES_summary!P$19</f>
        <v>28.203857638788804</v>
      </c>
      <c r="Q32" s="183">
        <f>RES_hhdet_tesh!Q32/RES_summary!Q$19</f>
        <v>27.769088866007333</v>
      </c>
    </row>
    <row r="33" spans="1:17" ht="12" customHeight="1" x14ac:dyDescent="0.25">
      <c r="A33" s="166" t="s">
        <v>57</v>
      </c>
      <c r="B33" s="182">
        <f>RES_hhdet_tesh!B33/RES_summary!B$19</f>
        <v>17.510246233029289</v>
      </c>
      <c r="C33" s="182">
        <f>RES_hhdet_tesh!C33/RES_summary!C$19</f>
        <v>19.036245931611678</v>
      </c>
      <c r="D33" s="182">
        <f>RES_hhdet_tesh!D33/RES_summary!D$19</f>
        <v>18.054810751259474</v>
      </c>
      <c r="E33" s="182">
        <f>RES_hhdet_tesh!E33/RES_summary!E$19</f>
        <v>18.231556631822269</v>
      </c>
      <c r="F33" s="182">
        <f>RES_hhdet_tesh!F33/RES_summary!F$19</f>
        <v>18.451781105439409</v>
      </c>
      <c r="G33" s="182">
        <f>RES_hhdet_tesh!G33/RES_summary!G$19</f>
        <v>18.767710251238032</v>
      </c>
      <c r="H33" s="182">
        <f>RES_hhdet_tesh!H33/RES_summary!H$19</f>
        <v>18.947369880419945</v>
      </c>
      <c r="I33" s="182">
        <f>RES_hhdet_tesh!I33/RES_summary!I$19</f>
        <v>18.917056052371667</v>
      </c>
      <c r="J33" s="182">
        <f>RES_hhdet_tesh!J33/RES_summary!J$19</f>
        <v>18.934129973887661</v>
      </c>
      <c r="K33" s="182">
        <f>RES_hhdet_tesh!K33/RES_summary!K$19</f>
        <v>18.79356119416282</v>
      </c>
      <c r="L33" s="182">
        <f>RES_hhdet_tesh!L33/RES_summary!L$19</f>
        <v>18.723041433831288</v>
      </c>
      <c r="M33" s="182">
        <f>RES_hhdet_tesh!M33/RES_summary!M$19</f>
        <v>18.662415659782113</v>
      </c>
      <c r="N33" s="182">
        <f>RES_hhdet_tesh!N33/RES_summary!N$19</f>
        <v>18.525581633507233</v>
      </c>
      <c r="O33" s="182">
        <f>RES_hhdet_tesh!O33/RES_summary!O$19</f>
        <v>18.75280601417386</v>
      </c>
      <c r="P33" s="182">
        <f>RES_hhdet_tesh!P33/RES_summary!P$19</f>
        <v>18.660589255640943</v>
      </c>
      <c r="Q33" s="182">
        <f>RES_hhdet_tesh!Q33/RES_summary!Q$19</f>
        <v>18.356418086877333</v>
      </c>
    </row>
    <row r="34" spans="1:17" ht="12" customHeight="1" x14ac:dyDescent="0.25">
      <c r="A34" s="147" t="s">
        <v>59</v>
      </c>
      <c r="B34" s="181">
        <f>RES_hhdet_tesh!B34/RES_summary!B$19</f>
        <v>9.4165133848686526</v>
      </c>
      <c r="C34" s="181">
        <f>RES_hhdet_tesh!C34/RES_summary!C$19</f>
        <v>7.8133369182445387</v>
      </c>
      <c r="D34" s="181">
        <f>RES_hhdet_tesh!D34/RES_summary!D$19</f>
        <v>9.4400671036759825</v>
      </c>
      <c r="E34" s="181">
        <f>RES_hhdet_tesh!E34/RES_summary!E$19</f>
        <v>9.3488240648237237</v>
      </c>
      <c r="F34" s="181">
        <f>RES_hhdet_tesh!F34/RES_summary!F$19</f>
        <v>9.5035404991032078</v>
      </c>
      <c r="G34" s="181">
        <f>RES_hhdet_tesh!G34/RES_summary!G$19</f>
        <v>9.559258442871716</v>
      </c>
      <c r="H34" s="181">
        <f>RES_hhdet_tesh!H34/RES_summary!H$19</f>
        <v>9.6739701517729593</v>
      </c>
      <c r="I34" s="181">
        <f>RES_hhdet_tesh!I34/RES_summary!I$19</f>
        <v>9.6492607090479243</v>
      </c>
      <c r="J34" s="181">
        <f>RES_hhdet_tesh!J34/RES_summary!J$19</f>
        <v>9.6980741274035651</v>
      </c>
      <c r="K34" s="181">
        <f>RES_hhdet_tesh!K34/RES_summary!K$19</f>
        <v>9.6954698623851492</v>
      </c>
      <c r="L34" s="181">
        <f>RES_hhdet_tesh!L34/RES_summary!L$19</f>
        <v>9.7084360226805106</v>
      </c>
      <c r="M34" s="181">
        <f>RES_hhdet_tesh!M34/RES_summary!M$19</f>
        <v>9.6664524396980021</v>
      </c>
      <c r="N34" s="181">
        <f>RES_hhdet_tesh!N34/RES_summary!N$19</f>
        <v>9.6187767679644089</v>
      </c>
      <c r="O34" s="181">
        <f>RES_hhdet_tesh!O34/RES_summary!O$19</f>
        <v>9.6011634285133223</v>
      </c>
      <c r="P34" s="181">
        <f>RES_hhdet_tesh!P34/RES_summary!P$19</f>
        <v>9.5432683831478577</v>
      </c>
      <c r="Q34" s="181">
        <f>RES_hhdet_tesh!Q34/RES_summary!Q$19</f>
        <v>9.4126707791299964</v>
      </c>
    </row>
    <row r="35" spans="1:17" ht="12" customHeight="1" x14ac:dyDescent="0.25">
      <c r="A35" s="163" t="s">
        <v>142</v>
      </c>
      <c r="B35" s="180">
        <f>RES_hhdet_tesh!B35/RES_summary!B$19</f>
        <v>30.283295983571318</v>
      </c>
      <c r="C35" s="180">
        <f>RES_hhdet_tesh!C35/RES_summary!C$19</f>
        <v>31.077331688094624</v>
      </c>
      <c r="D35" s="180">
        <f>RES_hhdet_tesh!D35/RES_summary!D$19</f>
        <v>29.161615949153376</v>
      </c>
      <c r="E35" s="180">
        <f>RES_hhdet_tesh!E35/RES_summary!E$19</f>
        <v>29.855050943876964</v>
      </c>
      <c r="F35" s="180">
        <f>RES_hhdet_tesh!F35/RES_summary!F$19</f>
        <v>31.093602468223359</v>
      </c>
      <c r="G35" s="180">
        <f>RES_hhdet_tesh!G35/RES_summary!G$19</f>
        <v>30.89129697180223</v>
      </c>
      <c r="H35" s="180">
        <f>RES_hhdet_tesh!H35/RES_summary!H$19</f>
        <v>33.408246531940108</v>
      </c>
      <c r="I35" s="180">
        <f>RES_hhdet_tesh!I35/RES_summary!I$19</f>
        <v>32.087618548341617</v>
      </c>
      <c r="J35" s="180">
        <f>RES_hhdet_tesh!J35/RES_summary!J$19</f>
        <v>32.818586861969372</v>
      </c>
      <c r="K35" s="180">
        <f>RES_hhdet_tesh!K35/RES_summary!K$19</f>
        <v>29.112438099904704</v>
      </c>
      <c r="L35" s="180">
        <f>RES_hhdet_tesh!L35/RES_summary!L$19</f>
        <v>30.915182187242298</v>
      </c>
      <c r="M35" s="180">
        <f>RES_hhdet_tesh!M35/RES_summary!M$19</f>
        <v>30.980737443758695</v>
      </c>
      <c r="N35" s="180">
        <f>RES_hhdet_tesh!N35/RES_summary!N$19</f>
        <v>30.403202102635426</v>
      </c>
      <c r="O35" s="180">
        <f>RES_hhdet_tesh!O35/RES_summary!O$19</f>
        <v>32.385462402167803</v>
      </c>
      <c r="P35" s="180">
        <f>RES_hhdet_tesh!P35/RES_summary!P$19</f>
        <v>32.570918188908244</v>
      </c>
      <c r="Q35" s="180">
        <f>RES_hhdet_tesh!Q35/RES_summary!Q$19</f>
        <v>33.847125215452287</v>
      </c>
    </row>
    <row r="36" spans="1:17" ht="12" customHeight="1" x14ac:dyDescent="0.25">
      <c r="A36" s="161" t="s">
        <v>141</v>
      </c>
      <c r="B36" s="179">
        <f>RES_hhdet_tesh!B36/RES_summary!B$19</f>
        <v>29.100655774191761</v>
      </c>
      <c r="C36" s="179">
        <f>RES_hhdet_tesh!C36/RES_summary!C$19</f>
        <v>29.878242416783763</v>
      </c>
      <c r="D36" s="179">
        <f>RES_hhdet_tesh!D36/RES_summary!D$19</f>
        <v>28.820072070245338</v>
      </c>
      <c r="E36" s="179">
        <f>RES_hhdet_tesh!E36/RES_summary!E$19</f>
        <v>29.327374586214329</v>
      </c>
      <c r="F36" s="179">
        <f>RES_hhdet_tesh!F36/RES_summary!F$19</f>
        <v>30.353982703635374</v>
      </c>
      <c r="G36" s="179">
        <f>RES_hhdet_tesh!G36/RES_summary!G$19</f>
        <v>30.327958567517634</v>
      </c>
      <c r="H36" s="179">
        <f>RES_hhdet_tesh!H36/RES_summary!H$19</f>
        <v>32.021637620519911</v>
      </c>
      <c r="I36" s="179">
        <f>RES_hhdet_tesh!I36/RES_summary!I$19</f>
        <v>31.100887045022034</v>
      </c>
      <c r="J36" s="179">
        <f>RES_hhdet_tesh!J36/RES_summary!J$19</f>
        <v>31.541530630781015</v>
      </c>
      <c r="K36" s="179">
        <f>RES_hhdet_tesh!K36/RES_summary!K$19</f>
        <v>29.087578970872588</v>
      </c>
      <c r="L36" s="179">
        <f>RES_hhdet_tesh!L36/RES_summary!L$19</f>
        <v>30.274325219849167</v>
      </c>
      <c r="M36" s="179">
        <f>RES_hhdet_tesh!M36/RES_summary!M$19</f>
        <v>30.219228191291499</v>
      </c>
      <c r="N36" s="179">
        <f>RES_hhdet_tesh!N36/RES_summary!N$19</f>
        <v>29.707667185543695</v>
      </c>
      <c r="O36" s="179">
        <f>RES_hhdet_tesh!O36/RES_summary!O$19</f>
        <v>31.021921999978517</v>
      </c>
      <c r="P36" s="179">
        <f>RES_hhdet_tesh!P36/RES_summary!P$19</f>
        <v>31.017488737730513</v>
      </c>
      <c r="Q36" s="179">
        <f>RES_hhdet_tesh!Q36/RES_summary!Q$19</f>
        <v>31.629199317512416</v>
      </c>
    </row>
    <row r="37" spans="1:17" ht="12" customHeight="1" x14ac:dyDescent="0.25">
      <c r="A37" s="148" t="s">
        <v>60</v>
      </c>
      <c r="B37" s="177">
        <f>RES_hhdet_tesh!B37/RES_summary!B$19</f>
        <v>19.68414238932311</v>
      </c>
      <c r="C37" s="177">
        <f>RES_hhdet_tesh!C37/RES_summary!C$19</f>
        <v>22.064905498539229</v>
      </c>
      <c r="D37" s="177">
        <f>RES_hhdet_tesh!D37/RES_summary!D$19</f>
        <v>19.380004966569363</v>
      </c>
      <c r="E37" s="177">
        <f>RES_hhdet_tesh!E37/RES_summary!E$19</f>
        <v>19.978550521390606</v>
      </c>
      <c r="F37" s="177">
        <f>RES_hhdet_tesh!F37/RES_summary!F$19</f>
        <v>20.850442204532165</v>
      </c>
      <c r="G37" s="177">
        <f>RES_hhdet_tesh!G37/RES_summary!G$19</f>
        <v>20.768700124645928</v>
      </c>
      <c r="H37" s="177">
        <f>RES_hhdet_tesh!H37/RES_summary!H$19</f>
        <v>22.347667468746955</v>
      </c>
      <c r="I37" s="177">
        <f>RES_hhdet_tesh!I37/RES_summary!I$19</f>
        <v>21.451626335974126</v>
      </c>
      <c r="J37" s="177">
        <f>RES_hhdet_tesh!J37/RES_summary!J$19</f>
        <v>21.843456503377467</v>
      </c>
      <c r="K37" s="177">
        <f>RES_hhdet_tesh!K37/RES_summary!K$19</f>
        <v>19.392109108487443</v>
      </c>
      <c r="L37" s="177">
        <f>RES_hhdet_tesh!L37/RES_summary!L$19</f>
        <v>20.565889197168637</v>
      </c>
      <c r="M37" s="177">
        <f>RES_hhdet_tesh!M37/RES_summary!M$19</f>
        <v>20.552775751593494</v>
      </c>
      <c r="N37" s="177">
        <f>RES_hhdet_tesh!N37/RES_summary!N$19</f>
        <v>20.08889041757929</v>
      </c>
      <c r="O37" s="177">
        <f>RES_hhdet_tesh!O37/RES_summary!O$19</f>
        <v>21.4207585714652</v>
      </c>
      <c r="P37" s="177">
        <f>RES_hhdet_tesh!P37/RES_summary!P$19</f>
        <v>21.474220354582663</v>
      </c>
      <c r="Q37" s="177">
        <f>RES_hhdet_tesh!Q37/RES_summary!Q$19</f>
        <v>22.216528538382423</v>
      </c>
    </row>
    <row r="38" spans="1:17" ht="12" customHeight="1" x14ac:dyDescent="0.25">
      <c r="A38" s="148" t="s">
        <v>59</v>
      </c>
      <c r="B38" s="177">
        <f>RES_hhdet_tesh!B38/RES_summary!B$19</f>
        <v>9.4165133848686526</v>
      </c>
      <c r="C38" s="177">
        <f>RES_hhdet_tesh!C38/RES_summary!C$19</f>
        <v>7.8133369182445396</v>
      </c>
      <c r="D38" s="177">
        <f>RES_hhdet_tesh!D38/RES_summary!D$19</f>
        <v>9.4400671036759718</v>
      </c>
      <c r="E38" s="177">
        <f>RES_hhdet_tesh!E38/RES_summary!E$19</f>
        <v>9.3488240648237255</v>
      </c>
      <c r="F38" s="177">
        <f>RES_hhdet_tesh!F38/RES_summary!F$19</f>
        <v>9.5035404991032042</v>
      </c>
      <c r="G38" s="177">
        <f>RES_hhdet_tesh!G38/RES_summary!G$19</f>
        <v>9.5592584428717089</v>
      </c>
      <c r="H38" s="177">
        <f>RES_hhdet_tesh!H38/RES_summary!H$19</f>
        <v>9.6739701517729522</v>
      </c>
      <c r="I38" s="177">
        <f>RES_hhdet_tesh!I38/RES_summary!I$19</f>
        <v>9.6492607090479083</v>
      </c>
      <c r="J38" s="177">
        <f>RES_hhdet_tesh!J38/RES_summary!J$19</f>
        <v>9.6980741274035491</v>
      </c>
      <c r="K38" s="177">
        <f>RES_hhdet_tesh!K38/RES_summary!K$19</f>
        <v>9.6954698623851492</v>
      </c>
      <c r="L38" s="177">
        <f>RES_hhdet_tesh!L38/RES_summary!L$19</f>
        <v>9.7084360226805266</v>
      </c>
      <c r="M38" s="177">
        <f>RES_hhdet_tesh!M38/RES_summary!M$19</f>
        <v>9.6664524396980038</v>
      </c>
      <c r="N38" s="177">
        <f>RES_hhdet_tesh!N38/RES_summary!N$19</f>
        <v>9.6187767679644089</v>
      </c>
      <c r="O38" s="177">
        <f>RES_hhdet_tesh!O38/RES_summary!O$19</f>
        <v>9.6011634285133169</v>
      </c>
      <c r="P38" s="177">
        <f>RES_hhdet_tesh!P38/RES_summary!P$19</f>
        <v>9.543268383147856</v>
      </c>
      <c r="Q38" s="177">
        <f>RES_hhdet_tesh!Q38/RES_summary!Q$19</f>
        <v>9.4126707791299946</v>
      </c>
    </row>
    <row r="39" spans="1:17" ht="12" customHeight="1" x14ac:dyDescent="0.25">
      <c r="A39" s="158" t="s">
        <v>62</v>
      </c>
      <c r="B39" s="178">
        <f>RES_hhdet_tesh!B39/RES_summary!B$19</f>
        <v>8.1913743666330685</v>
      </c>
      <c r="C39" s="178">
        <f>RES_hhdet_tesh!C39/RES_summary!C$19</f>
        <v>8.2793192651529157</v>
      </c>
      <c r="D39" s="178">
        <f>RES_hhdet_tesh!D39/RES_summary!D$19</f>
        <v>8.1497144109504855</v>
      </c>
      <c r="E39" s="178">
        <f>RES_hhdet_tesh!E39/RES_summary!E$19</f>
        <v>8.3972680957801291</v>
      </c>
      <c r="F39" s="178">
        <f>RES_hhdet_tesh!F39/RES_summary!F$19</f>
        <v>8.5989119190254382</v>
      </c>
      <c r="G39" s="178">
        <f>RES_hhdet_tesh!G39/RES_summary!G$19</f>
        <v>8.4799197022172113</v>
      </c>
      <c r="H39" s="178">
        <f>RES_hhdet_tesh!H39/RES_summary!H$19</f>
        <v>8.5649586419713586</v>
      </c>
      <c r="I39" s="178">
        <f>RES_hhdet_tesh!I39/RES_summary!I$19</f>
        <v>8.9742780364888386</v>
      </c>
      <c r="J39" s="178">
        <f>RES_hhdet_tesh!J39/RES_summary!J$19</f>
        <v>8.8971742151640374</v>
      </c>
      <c r="K39" s="178">
        <f>RES_hhdet_tesh!K39/RES_summary!K$19</f>
        <v>8.7037914120927482</v>
      </c>
      <c r="L39" s="178">
        <f>RES_hhdet_tesh!L39/RES_summary!L$19</f>
        <v>8.8332125787332743</v>
      </c>
      <c r="M39" s="178">
        <f>RES_hhdet_tesh!M39/RES_summary!M$19</f>
        <v>8.8262984226696339</v>
      </c>
      <c r="N39" s="178">
        <f>RES_hhdet_tesh!N39/RES_summary!N$19</f>
        <v>8.9688130163092517</v>
      </c>
      <c r="O39" s="178">
        <f>RES_hhdet_tesh!O39/RES_summary!O$19</f>
        <v>9.0634189685309394</v>
      </c>
      <c r="P39" s="178">
        <f>RES_hhdet_tesh!P39/RES_summary!P$19</f>
        <v>9.4403331271764834</v>
      </c>
      <c r="Q39" s="178">
        <f>RES_hhdet_tesh!Q39/RES_summary!Q$19</f>
        <v>9.8904925237608001</v>
      </c>
    </row>
    <row r="40" spans="1:17" ht="12" customHeight="1" x14ac:dyDescent="0.25">
      <c r="A40" s="23" t="s">
        <v>57</v>
      </c>
      <c r="B40" s="177">
        <f>RES_hhdet_tesh!B40/RES_summary!B$19</f>
        <v>7.3934718220569433</v>
      </c>
      <c r="C40" s="177">
        <f>RES_hhdet_tesh!C40/RES_summary!C$19</f>
        <v>7.4604823342045847</v>
      </c>
      <c r="D40" s="177">
        <f>RES_hhdet_tesh!D40/RES_summary!D$19</f>
        <v>7.6685747150878703</v>
      </c>
      <c r="E40" s="177">
        <f>RES_hhdet_tesh!E40/RES_summary!E$19</f>
        <v>7.7286772617769044</v>
      </c>
      <c r="F40" s="177">
        <f>RES_hhdet_tesh!F40/RES_summary!F$19</f>
        <v>7.7598784923202979</v>
      </c>
      <c r="G40" s="177">
        <f>RES_hhdet_tesh!G40/RES_summary!G$19</f>
        <v>7.7791665397068659</v>
      </c>
      <c r="H40" s="177">
        <f>RES_hhdet_tesh!H40/RES_summary!H$19</f>
        <v>7.5876491150396657</v>
      </c>
      <c r="I40" s="177">
        <f>RES_hhdet_tesh!I40/RES_summary!I$19</f>
        <v>8.094054544852078</v>
      </c>
      <c r="J40" s="177">
        <f>RES_hhdet_tesh!J40/RES_summary!J$19</f>
        <v>7.9500468833510132</v>
      </c>
      <c r="K40" s="177">
        <f>RES_hhdet_tesh!K40/RES_summary!K$19</f>
        <v>8.3621622634513688</v>
      </c>
      <c r="L40" s="177">
        <f>RES_hhdet_tesh!L40/RES_summary!L$19</f>
        <v>8.116529593749096</v>
      </c>
      <c r="M40" s="177">
        <f>RES_hhdet_tesh!M40/RES_summary!M$19</f>
        <v>8.1365453038464111</v>
      </c>
      <c r="N40" s="177">
        <f>RES_hhdet_tesh!N40/RES_summary!N$19</f>
        <v>8.3256657012080737</v>
      </c>
      <c r="O40" s="177">
        <f>RES_hhdet_tesh!O40/RES_summary!O$19</f>
        <v>8.2019450565312155</v>
      </c>
      <c r="P40" s="177">
        <f>RES_hhdet_tesh!P40/RES_summary!P$19</f>
        <v>8.4074553503020315</v>
      </c>
      <c r="Q40" s="177">
        <f>RES_hhdet_tesh!Q40/RES_summary!Q$19</f>
        <v>8.3834388837880969</v>
      </c>
    </row>
    <row r="41" spans="1:17" ht="12" customHeight="1" x14ac:dyDescent="0.25">
      <c r="A41" s="29" t="s">
        <v>140</v>
      </c>
      <c r="B41" s="176">
        <f>RES_hhdet_tesh!B41/RES_summary!B$19</f>
        <v>8.3113803188688937</v>
      </c>
      <c r="C41" s="176">
        <f>RES_hhdet_tesh!C41/RES_summary!C$19</f>
        <v>8.4429020574183546</v>
      </c>
      <c r="D41" s="176">
        <f>RES_hhdet_tesh!D41/RES_summary!D$19</f>
        <v>8.2251212807803835</v>
      </c>
      <c r="E41" s="176">
        <f>RES_hhdet_tesh!E41/RES_summary!E$19</f>
        <v>8.4977469894238986</v>
      </c>
      <c r="F41" s="176">
        <f>RES_hhdet_tesh!F41/RES_summary!F$19</f>
        <v>8.7533183518759135</v>
      </c>
      <c r="G41" s="176">
        <f>RES_hhdet_tesh!G41/RES_summary!G$19</f>
        <v>8.6285978912517169</v>
      </c>
      <c r="H41" s="176">
        <f>RES_hhdet_tesh!H41/RES_summary!H$19</f>
        <v>8.8690168993918626</v>
      </c>
      <c r="I41" s="176">
        <f>RES_hhdet_tesh!I41/RES_summary!I$19</f>
        <v>9.1170261017779222</v>
      </c>
      <c r="J41" s="176">
        <f>RES_hhdet_tesh!J41/RES_summary!J$19</f>
        <v>9.0766663797902645</v>
      </c>
      <c r="K41" s="176">
        <f>RES_hhdet_tesh!K41/RES_summary!K$19</f>
        <v>8.7262515973577273</v>
      </c>
      <c r="L41" s="176">
        <f>RES_hhdet_tesh!L41/RES_summary!L$19</f>
        <v>8.9292250137640963</v>
      </c>
      <c r="M41" s="176">
        <f>RES_hhdet_tesh!M41/RES_summary!M$19</f>
        <v>8.8936749690447474</v>
      </c>
      <c r="N41" s="176">
        <f>RES_hhdet_tesh!N41/RES_summary!N$19</f>
        <v>8.9946272087688328</v>
      </c>
      <c r="O41" s="176">
        <f>RES_hhdet_tesh!O41/RES_summary!O$19</f>
        <v>9.321885388511717</v>
      </c>
      <c r="P41" s="176">
        <f>RES_hhdet_tesh!P41/RES_summary!P$19</f>
        <v>9.6336972254295858</v>
      </c>
      <c r="Q41" s="176">
        <f>RES_hhdet_tesh!Q41/RES_summary!Q$19</f>
        <v>10.152959774936209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RES_hhdet_tesh!B43/RES_summary!B$19</f>
        <v>150.12356270897061</v>
      </c>
      <c r="C43" s="184">
        <f>RES_hhdet_tesh!C43/RES_summary!C$19</f>
        <v>158.5549319161598</v>
      </c>
      <c r="D43" s="184">
        <f>RES_hhdet_tesh!D43/RES_summary!D$19</f>
        <v>150.66485829825456</v>
      </c>
      <c r="E43" s="184">
        <f>RES_hhdet_tesh!E43/RES_summary!E$19</f>
        <v>156.15937031596866</v>
      </c>
      <c r="F43" s="184">
        <f>RES_hhdet_tesh!F43/RES_summary!F$19</f>
        <v>162.78681177846127</v>
      </c>
      <c r="G43" s="184">
        <f>RES_hhdet_tesh!G43/RES_summary!G$19</f>
        <v>160.62558154517612</v>
      </c>
      <c r="H43" s="184">
        <f>RES_hhdet_tesh!H43/RES_summary!H$19</f>
        <v>167.22019975692876</v>
      </c>
      <c r="I43" s="184">
        <f>RES_hhdet_tesh!I43/RES_summary!I$19</f>
        <v>153.61311090775212</v>
      </c>
      <c r="J43" s="184">
        <f>RES_hhdet_tesh!J43/RES_summary!J$19</f>
        <v>160.62605090006221</v>
      </c>
      <c r="K43" s="184">
        <f>RES_hhdet_tesh!K43/RES_summary!K$19</f>
        <v>149.88946510943506</v>
      </c>
      <c r="L43" s="184">
        <f>RES_hhdet_tesh!L43/RES_summary!L$19</f>
        <v>159.12652825896095</v>
      </c>
      <c r="M43" s="184">
        <f>RES_hhdet_tesh!M43/RES_summary!M$19</f>
        <v>128.74872875006301</v>
      </c>
      <c r="N43" s="184">
        <f>RES_hhdet_tesh!N43/RES_summary!N$19</f>
        <v>128.05614583318865</v>
      </c>
      <c r="O43" s="184">
        <f>RES_hhdet_tesh!O43/RES_summary!O$19</f>
        <v>130.20864436828998</v>
      </c>
      <c r="P43" s="184">
        <f>RES_hhdet_tesh!P43/RES_summary!P$19</f>
        <v>122.28608606298937</v>
      </c>
      <c r="Q43" s="184">
        <f>RES_hhdet_tesh!Q43/RES_summary!Q$19</f>
        <v>129.25375875124996</v>
      </c>
    </row>
    <row r="44" spans="1:17" ht="12.95" customHeight="1" x14ac:dyDescent="0.25">
      <c r="A44" s="158" t="s">
        <v>65</v>
      </c>
      <c r="B44" s="178">
        <f>RES_hhdet_tesh!B44/RES_summary!B$19</f>
        <v>113.80154532915998</v>
      </c>
      <c r="C44" s="178">
        <f>RES_hhdet_tesh!C44/RES_summary!C$19</f>
        <v>121.85177638235544</v>
      </c>
      <c r="D44" s="178">
        <f>RES_hhdet_tesh!D44/RES_summary!D$19</f>
        <v>114.78265188846714</v>
      </c>
      <c r="E44" s="178">
        <f>RES_hhdet_tesh!E44/RES_summary!E$19</f>
        <v>119.84718789828969</v>
      </c>
      <c r="F44" s="178">
        <f>RES_hhdet_tesh!F44/RES_summary!F$19</f>
        <v>125.9238618459741</v>
      </c>
      <c r="G44" s="178">
        <f>RES_hhdet_tesh!G44/RES_summary!G$19</f>
        <v>123.80951594379077</v>
      </c>
      <c r="H44" s="178">
        <f>RES_hhdet_tesh!H44/RES_summary!H$19</f>
        <v>129.39161005177749</v>
      </c>
      <c r="I44" s="178">
        <f>RES_hhdet_tesh!I44/RES_summary!I$19</f>
        <v>115.99978370857612</v>
      </c>
      <c r="J44" s="178">
        <f>RES_hhdet_tesh!J44/RES_summary!J$19</f>
        <v>122.88506870274625</v>
      </c>
      <c r="K44" s="178">
        <f>RES_hhdet_tesh!K44/RES_summary!K$19</f>
        <v>113.4517244303062</v>
      </c>
      <c r="L44" s="178">
        <f>RES_hhdet_tesh!L44/RES_summary!L$19</f>
        <v>122.2171656666463</v>
      </c>
      <c r="M44" s="178">
        <f>RES_hhdet_tesh!M44/RES_summary!M$19</f>
        <v>91.815304503715353</v>
      </c>
      <c r="N44" s="178">
        <f>RES_hhdet_tesh!N44/RES_summary!N$19</f>
        <v>91.19001285534975</v>
      </c>
      <c r="O44" s="178">
        <f>RES_hhdet_tesh!O44/RES_summary!O$19</f>
        <v>92.814958900471623</v>
      </c>
      <c r="P44" s="178">
        <f>RES_hhdet_tesh!P44/RES_summary!P$19</f>
        <v>84.639477803379592</v>
      </c>
      <c r="Q44" s="178">
        <f>RES_hhdet_tesh!Q44/RES_summary!Q$19</f>
        <v>91.304288547270417</v>
      </c>
    </row>
    <row r="45" spans="1:17" ht="12" customHeight="1" x14ac:dyDescent="0.25">
      <c r="A45" s="23" t="s">
        <v>166</v>
      </c>
      <c r="B45" s="177">
        <f>RES_hhdet_tesh!B45/RES_summary!B$19</f>
        <v>110.50787839000201</v>
      </c>
      <c r="C45" s="177">
        <f>RES_hhdet_tesh!C45/RES_summary!C$19</f>
        <v>117.82455377766168</v>
      </c>
      <c r="D45" s="177">
        <f>RES_hhdet_tesh!D45/RES_summary!D$19</f>
        <v>112.56538105787975</v>
      </c>
      <c r="E45" s="177">
        <f>RES_hhdet_tesh!E45/RES_summary!E$19</f>
        <v>117.08693692100999</v>
      </c>
      <c r="F45" s="177">
        <f>RES_hhdet_tesh!F45/RES_summary!F$19</f>
        <v>122.24334601056688</v>
      </c>
      <c r="G45" s="177">
        <f>RES_hhdet_tesh!G45/RES_summary!G$19</f>
        <v>120.5907081084497</v>
      </c>
      <c r="H45" s="177">
        <f>RES_hhdet_tesh!H45/RES_summary!H$19</f>
        <v>124.62590363123878</v>
      </c>
      <c r="I45" s="177">
        <f>RES_hhdet_tesh!I45/RES_summary!I$19</f>
        <v>112.40330827084247</v>
      </c>
      <c r="J45" s="177">
        <f>RES_hhdet_tesh!J45/RES_summary!J$19</f>
        <v>119.0285745762489</v>
      </c>
      <c r="K45" s="177">
        <f>RES_hhdet_tesh!K45/RES_summary!K$19</f>
        <v>112.21856186058541</v>
      </c>
      <c r="L45" s="177">
        <f>RES_hhdet_tesh!L45/RES_summary!L$19</f>
        <v>119.66056461056492</v>
      </c>
      <c r="M45" s="177">
        <f>RES_hhdet_tesh!M45/RES_summary!M$19</f>
        <v>89.674009924284647</v>
      </c>
      <c r="N45" s="177">
        <f>RES_hhdet_tesh!N45/RES_summary!N$19</f>
        <v>89.330119548047705</v>
      </c>
      <c r="O45" s="177">
        <f>RES_hhdet_tesh!O45/RES_summary!O$19</f>
        <v>90.258912823402881</v>
      </c>
      <c r="P45" s="177">
        <f>RES_hhdet_tesh!P45/RES_summary!P$19</f>
        <v>82.148627705080187</v>
      </c>
      <c r="Q45" s="177">
        <f>RES_hhdet_tesh!Q45/RES_summary!Q$19</f>
        <v>88.266149043218931</v>
      </c>
    </row>
    <row r="46" spans="1:17" ht="12" customHeight="1" x14ac:dyDescent="0.25">
      <c r="A46" s="23" t="s">
        <v>60</v>
      </c>
      <c r="B46" s="177">
        <f>RES_hhdet_tesh!B46/RES_summary!B$19</f>
        <v>3.293666939157978</v>
      </c>
      <c r="C46" s="177">
        <f>RES_hhdet_tesh!C46/RES_summary!C$19</f>
        <v>4.0272226046937547</v>
      </c>
      <c r="D46" s="177">
        <f>RES_hhdet_tesh!D46/RES_summary!D$19</f>
        <v>2.2172708305874025</v>
      </c>
      <c r="E46" s="177">
        <f>RES_hhdet_tesh!E46/RES_summary!E$19</f>
        <v>2.7602509772796977</v>
      </c>
      <c r="F46" s="177">
        <f>RES_hhdet_tesh!F46/RES_summary!F$19</f>
        <v>3.6805158354072267</v>
      </c>
      <c r="G46" s="177">
        <f>RES_hhdet_tesh!G46/RES_summary!G$19</f>
        <v>3.2188078353410687</v>
      </c>
      <c r="H46" s="177">
        <f>RES_hhdet_tesh!H46/RES_summary!H$19</f>
        <v>4.7657064205387005</v>
      </c>
      <c r="I46" s="177">
        <f>RES_hhdet_tesh!I46/RES_summary!I$19</f>
        <v>3.5964754377336456</v>
      </c>
      <c r="J46" s="177">
        <f>RES_hhdet_tesh!J46/RES_summary!J$19</f>
        <v>3.8564941264973549</v>
      </c>
      <c r="K46" s="177">
        <f>RES_hhdet_tesh!K46/RES_summary!K$19</f>
        <v>1.2331625697207889</v>
      </c>
      <c r="L46" s="177">
        <f>RES_hhdet_tesh!L46/RES_summary!L$19</f>
        <v>2.5566010560813894</v>
      </c>
      <c r="M46" s="177">
        <f>RES_hhdet_tesh!M46/RES_summary!M$19</f>
        <v>2.141294579430697</v>
      </c>
      <c r="N46" s="177">
        <f>RES_hhdet_tesh!N46/RES_summary!N$19</f>
        <v>1.859893307302048</v>
      </c>
      <c r="O46" s="177">
        <f>RES_hhdet_tesh!O46/RES_summary!O$19</f>
        <v>2.5560460770687468</v>
      </c>
      <c r="P46" s="177">
        <f>RES_hhdet_tesh!P46/RES_summary!P$19</f>
        <v>2.490850098299406</v>
      </c>
      <c r="Q46" s="177">
        <f>RES_hhdet_tesh!Q46/RES_summary!Q$19</f>
        <v>3.0381395040514905</v>
      </c>
    </row>
    <row r="47" spans="1:17" ht="12.95" customHeight="1" x14ac:dyDescent="0.25">
      <c r="A47" s="158" t="s">
        <v>112</v>
      </c>
      <c r="B47" s="178">
        <f>RES_hhdet_tesh!B47/RES_summary!B$19</f>
        <v>5.6760620401601146E-2</v>
      </c>
      <c r="C47" s="178">
        <f>RES_hhdet_tesh!C47/RES_summary!C$19</f>
        <v>6.2496884522250988E-2</v>
      </c>
      <c r="D47" s="178">
        <f>RES_hhdet_tesh!D47/RES_summary!D$19</f>
        <v>6.7555706113381672E-2</v>
      </c>
      <c r="E47" s="178">
        <f>RES_hhdet_tesh!E47/RES_summary!E$19</f>
        <v>7.0265947108261728E-2</v>
      </c>
      <c r="F47" s="178">
        <f>RES_hhdet_tesh!F47/RES_summary!F$19</f>
        <v>7.609106753219444E-2</v>
      </c>
      <c r="G47" s="178">
        <f>RES_hhdet_tesh!G47/RES_summary!G$19</f>
        <v>9.4535702755675674E-2</v>
      </c>
      <c r="H47" s="178">
        <f>RES_hhdet_tesh!H47/RES_summary!H$19</f>
        <v>0.1119326764023066</v>
      </c>
      <c r="I47" s="178">
        <f>RES_hhdet_tesh!I47/RES_summary!I$19</f>
        <v>0.1419094704931185</v>
      </c>
      <c r="J47" s="178">
        <f>RES_hhdet_tesh!J47/RES_summary!J$19</f>
        <v>0.1642973786134925</v>
      </c>
      <c r="K47" s="178">
        <f>RES_hhdet_tesh!K47/RES_summary!K$19</f>
        <v>0.20609232058098748</v>
      </c>
      <c r="L47" s="178">
        <f>RES_hhdet_tesh!L47/RES_summary!L$19</f>
        <v>0.23369570037880119</v>
      </c>
      <c r="M47" s="178">
        <f>RES_hhdet_tesh!M47/RES_summary!M$19</f>
        <v>0.26127312578401579</v>
      </c>
      <c r="N47" s="178">
        <f>RES_hhdet_tesh!N47/RES_summary!N$19</f>
        <v>0.29310066127339035</v>
      </c>
      <c r="O47" s="178">
        <f>RES_hhdet_tesh!O47/RES_summary!O$19</f>
        <v>0.32547455979794809</v>
      </c>
      <c r="P47" s="178">
        <f>RES_hhdet_tesh!P47/RES_summary!P$19</f>
        <v>0.35706624657181663</v>
      </c>
      <c r="Q47" s="178">
        <f>RES_hhdet_tesh!Q47/RES_summary!Q$19</f>
        <v>0.33467419342471549</v>
      </c>
    </row>
    <row r="48" spans="1:17" ht="12" customHeight="1" x14ac:dyDescent="0.25">
      <c r="A48" s="23" t="s">
        <v>60</v>
      </c>
      <c r="B48" s="177">
        <f>RES_hhdet_tesh!B48/RES_summary!B$19</f>
        <v>5.6760620401601146E-2</v>
      </c>
      <c r="C48" s="177">
        <f>RES_hhdet_tesh!C48/RES_summary!C$19</f>
        <v>6.2496884522250988E-2</v>
      </c>
      <c r="D48" s="177">
        <f>RES_hhdet_tesh!D48/RES_summary!D$19</f>
        <v>6.7555706113381672E-2</v>
      </c>
      <c r="E48" s="177">
        <f>RES_hhdet_tesh!E48/RES_summary!E$19</f>
        <v>7.0265947108261728E-2</v>
      </c>
      <c r="F48" s="177">
        <f>RES_hhdet_tesh!F48/RES_summary!F$19</f>
        <v>7.609106753219444E-2</v>
      </c>
      <c r="G48" s="177">
        <f>RES_hhdet_tesh!G48/RES_summary!G$19</f>
        <v>9.4535702755675674E-2</v>
      </c>
      <c r="H48" s="177">
        <f>RES_hhdet_tesh!H48/RES_summary!H$19</f>
        <v>0.1119326764023066</v>
      </c>
      <c r="I48" s="177">
        <f>RES_hhdet_tesh!I48/RES_summary!I$19</f>
        <v>0.1419094704931185</v>
      </c>
      <c r="J48" s="177">
        <f>RES_hhdet_tesh!J48/RES_summary!J$19</f>
        <v>0.1642973786134925</v>
      </c>
      <c r="K48" s="177">
        <f>RES_hhdet_tesh!K48/RES_summary!K$19</f>
        <v>0.20609232058098748</v>
      </c>
      <c r="L48" s="177">
        <f>RES_hhdet_tesh!L48/RES_summary!L$19</f>
        <v>0.23369570037880119</v>
      </c>
      <c r="M48" s="177">
        <f>RES_hhdet_tesh!M48/RES_summary!M$19</f>
        <v>0.26127312578401579</v>
      </c>
      <c r="N48" s="177">
        <f>RES_hhdet_tesh!N48/RES_summary!N$19</f>
        <v>0.29310066127339035</v>
      </c>
      <c r="O48" s="177">
        <f>RES_hhdet_tesh!O48/RES_summary!O$19</f>
        <v>0.32547455979794809</v>
      </c>
      <c r="P48" s="177">
        <f>RES_hhdet_tesh!P48/RES_summary!P$19</f>
        <v>0.35706624657181663</v>
      </c>
      <c r="Q48" s="177">
        <f>RES_hhdet_tesh!Q48/RES_summary!Q$19</f>
        <v>0.33467419342471549</v>
      </c>
    </row>
    <row r="49" spans="1:17" ht="12" customHeight="1" x14ac:dyDescent="0.25">
      <c r="A49" s="158" t="s">
        <v>63</v>
      </c>
      <c r="B49" s="178">
        <f>RES_hhdet_tesh!B49/RES_summary!B$19</f>
        <v>28.073901851571303</v>
      </c>
      <c r="C49" s="178">
        <f>RES_hhdet_tesh!C49/RES_summary!C$19</f>
        <v>28.361320856646799</v>
      </c>
      <c r="D49" s="178">
        <f>RES_hhdet_tesh!D49/RES_summary!D$19</f>
        <v>27.664929705498398</v>
      </c>
      <c r="E49" s="178">
        <f>RES_hhdet_tesh!E49/RES_summary!E$19</f>
        <v>27.844650621377298</v>
      </c>
      <c r="F49" s="178">
        <f>RES_hhdet_tesh!F49/RES_summary!F$19</f>
        <v>28.187970960191173</v>
      </c>
      <c r="G49" s="178">
        <f>RES_hhdet_tesh!G49/RES_summary!G$19</f>
        <v>28.241630650385144</v>
      </c>
      <c r="H49" s="178">
        <f>RES_hhdet_tesh!H49/RES_summary!H$19</f>
        <v>29.151728827294917</v>
      </c>
      <c r="I49" s="178">
        <f>RES_hhdet_tesh!I49/RES_summary!I$19</f>
        <v>28.497168068824724</v>
      </c>
      <c r="J49" s="178">
        <f>RES_hhdet_tesh!J49/RES_summary!J$19</f>
        <v>28.679534867161415</v>
      </c>
      <c r="K49" s="178">
        <f>RES_hhdet_tesh!K49/RES_summary!K$19</f>
        <v>27.527850743844859</v>
      </c>
      <c r="L49" s="178">
        <f>RES_hhdet_tesh!L49/RES_summary!L$19</f>
        <v>27.842438110363069</v>
      </c>
      <c r="M49" s="178">
        <f>RES_hhdet_tesh!M49/RES_summary!M$19</f>
        <v>27.845842261643575</v>
      </c>
      <c r="N49" s="178">
        <f>RES_hhdet_tesh!N49/RES_summary!N$19</f>
        <v>27.604201667226903</v>
      </c>
      <c r="O49" s="178">
        <f>RES_hhdet_tesh!O49/RES_summary!O$19</f>
        <v>28.004795129583705</v>
      </c>
      <c r="P49" s="178">
        <f>RES_hhdet_tesh!P49/RES_summary!P$19</f>
        <v>27.849216259870463</v>
      </c>
      <c r="Q49" s="178">
        <f>RES_hhdet_tesh!Q49/RES_summary!Q$19</f>
        <v>27.724343524603043</v>
      </c>
    </row>
    <row r="50" spans="1:17" ht="12" customHeight="1" x14ac:dyDescent="0.25">
      <c r="A50" s="167" t="s">
        <v>165</v>
      </c>
      <c r="B50" s="183">
        <f>RES_hhdet_tesh!B50/RES_summary!B$19</f>
        <v>26.938723413023578</v>
      </c>
      <c r="C50" s="183">
        <f>RES_hhdet_tesh!C50/RES_summary!C$19</f>
        <v>26.937923299569245</v>
      </c>
      <c r="D50" s="183">
        <f>RES_hhdet_tesh!D50/RES_summary!D$19</f>
        <v>26.861543875180701</v>
      </c>
      <c r="E50" s="183">
        <f>RES_hhdet_tesh!E50/RES_summary!E$19</f>
        <v>26.82698991821886</v>
      </c>
      <c r="F50" s="183">
        <f>RES_hhdet_tesh!F50/RES_summary!F$19</f>
        <v>26.836705051569631</v>
      </c>
      <c r="G50" s="183">
        <f>RES_hhdet_tesh!G50/RES_summary!G$19</f>
        <v>26.897266024030518</v>
      </c>
      <c r="H50" s="183">
        <f>RES_hhdet_tesh!H50/RES_summary!H$19</f>
        <v>27.166906422431506</v>
      </c>
      <c r="I50" s="183">
        <f>RES_hhdet_tesh!I50/RES_summary!I$19</f>
        <v>27.016316504570298</v>
      </c>
      <c r="J50" s="183">
        <f>RES_hhdet_tesh!J50/RES_summary!J$19</f>
        <v>26.997941430241124</v>
      </c>
      <c r="K50" s="183">
        <f>RES_hhdet_tesh!K50/RES_summary!K$19</f>
        <v>26.92970442923156</v>
      </c>
      <c r="L50" s="183">
        <f>RES_hhdet_tesh!L50/RES_summary!L$19</f>
        <v>26.850247254816072</v>
      </c>
      <c r="M50" s="183">
        <f>RES_hhdet_tesh!M50/RES_summary!M$19</f>
        <v>26.826103743791972</v>
      </c>
      <c r="N50" s="183">
        <f>RES_hhdet_tesh!N50/RES_summary!N$19</f>
        <v>26.768138890209823</v>
      </c>
      <c r="O50" s="183">
        <f>RES_hhdet_tesh!O50/RES_summary!O$19</f>
        <v>26.790281600463413</v>
      </c>
      <c r="P50" s="183">
        <f>RES_hhdet_tesh!P50/RES_summary!P$19</f>
        <v>26.793375634116749</v>
      </c>
      <c r="Q50" s="183">
        <f>RES_hhdet_tesh!Q50/RES_summary!Q$19</f>
        <v>26.557956148155032</v>
      </c>
    </row>
    <row r="51" spans="1:17" ht="12" customHeight="1" x14ac:dyDescent="0.25">
      <c r="A51" s="167" t="s">
        <v>164</v>
      </c>
      <c r="B51" s="183">
        <f>RES_hhdet_tesh!B51/RES_summary!B$19</f>
        <v>26.926683603333927</v>
      </c>
      <c r="C51" s="183">
        <f>RES_hhdet_tesh!C51/RES_summary!C$19</f>
        <v>27.019848443364403</v>
      </c>
      <c r="D51" s="183">
        <f>RES_hhdet_tesh!D51/RES_summary!D$19</f>
        <v>27.424204731479787</v>
      </c>
      <c r="E51" s="183">
        <f>RES_hhdet_tesh!E51/RES_summary!E$19</f>
        <v>27.43950799394959</v>
      </c>
      <c r="F51" s="183">
        <f>RES_hhdet_tesh!F51/RES_summary!F$19</f>
        <v>27.686647326679765</v>
      </c>
      <c r="G51" s="183">
        <f>RES_hhdet_tesh!G51/RES_summary!G$19</f>
        <v>27.944792897416828</v>
      </c>
      <c r="H51" s="183">
        <f>RES_hhdet_tesh!H51/RES_summary!H$19</f>
        <v>28.222445569253086</v>
      </c>
      <c r="I51" s="183">
        <f>RES_hhdet_tesh!I51/RES_summary!I$19</f>
        <v>28.174819834550153</v>
      </c>
      <c r="J51" s="183">
        <f>RES_hhdet_tesh!J51/RES_summary!J$19</f>
        <v>28.245441106747354</v>
      </c>
      <c r="K51" s="183">
        <f>RES_hhdet_tesh!K51/RES_summary!K$19</f>
        <v>28.161859428916813</v>
      </c>
      <c r="L51" s="183">
        <f>RES_hhdet_tesh!L51/RES_summary!L$19</f>
        <v>28.101137990082801</v>
      </c>
      <c r="M51" s="183">
        <f>RES_hhdet_tesh!M51/RES_summary!M$19</f>
        <v>28.005789630720766</v>
      </c>
      <c r="N51" s="183">
        <f>RES_hhdet_tesh!N51/RES_summary!N$19</f>
        <v>27.881579121065716</v>
      </c>
      <c r="O51" s="183">
        <f>RES_hhdet_tesh!O51/RES_summary!O$19</f>
        <v>27.833538973962266</v>
      </c>
      <c r="P51" s="183">
        <f>RES_hhdet_tesh!P51/RES_summary!P$19</f>
        <v>27.737229319755524</v>
      </c>
      <c r="Q51" s="183">
        <f>RES_hhdet_tesh!Q51/RES_summary!Q$19</f>
        <v>27.394515849384543</v>
      </c>
    </row>
    <row r="52" spans="1:17" ht="12" customHeight="1" x14ac:dyDescent="0.25">
      <c r="A52" s="166" t="s">
        <v>163</v>
      </c>
      <c r="B52" s="182">
        <f>RES_hhdet_tesh!B52/RES_summary!B$19</f>
        <v>17.51017021846528</v>
      </c>
      <c r="C52" s="182">
        <f>RES_hhdet_tesh!C52/RES_summary!C$19</f>
        <v>19.206511525119861</v>
      </c>
      <c r="D52" s="182">
        <f>RES_hhdet_tesh!D52/RES_summary!D$19</f>
        <v>17.984137627803808</v>
      </c>
      <c r="E52" s="182">
        <f>RES_hhdet_tesh!E52/RES_summary!E$19</f>
        <v>18.09068392912587</v>
      </c>
      <c r="F52" s="182">
        <f>RES_hhdet_tesh!F52/RES_summary!F$19</f>
        <v>18.183106827576559</v>
      </c>
      <c r="G52" s="182">
        <f>RES_hhdet_tesh!G52/RES_summary!G$19</f>
        <v>18.385534454545112</v>
      </c>
      <c r="H52" s="182">
        <f>RES_hhdet_tesh!H52/RES_summary!H$19</f>
        <v>18.548475417480127</v>
      </c>
      <c r="I52" s="182">
        <f>RES_hhdet_tesh!I52/RES_summary!I$19</f>
        <v>18.525559125502234</v>
      </c>
      <c r="J52" s="182">
        <f>RES_hhdet_tesh!J52/RES_summary!J$19</f>
        <v>18.547366979343781</v>
      </c>
      <c r="K52" s="182">
        <f>RES_hhdet_tesh!K52/RES_summary!K$19</f>
        <v>18.46638956653166</v>
      </c>
      <c r="L52" s="182">
        <f>RES_hhdet_tesh!L52/RES_summary!L$19</f>
        <v>18.392701967402267</v>
      </c>
      <c r="M52" s="182">
        <f>RES_hhdet_tesh!M52/RES_summary!M$19</f>
        <v>18.339337191022761</v>
      </c>
      <c r="N52" s="182">
        <f>RES_hhdet_tesh!N52/RES_summary!N$19</f>
        <v>18.262802353101304</v>
      </c>
      <c r="O52" s="182">
        <f>RES_hhdet_tesh!O52/RES_summary!O$19</f>
        <v>18.232375545448939</v>
      </c>
      <c r="P52" s="182">
        <f>RES_hhdet_tesh!P52/RES_summary!P$19</f>
        <v>18.193960936607667</v>
      </c>
      <c r="Q52" s="182">
        <f>RES_hhdet_tesh!Q52/RES_summary!Q$19</f>
        <v>17.98184507025454</v>
      </c>
    </row>
    <row r="53" spans="1:17" ht="12" customHeight="1" x14ac:dyDescent="0.25">
      <c r="A53" s="147" t="s">
        <v>59</v>
      </c>
      <c r="B53" s="181">
        <f>RES_hhdet_tesh!B53/RES_summary!B$19</f>
        <v>9.4165133848686544</v>
      </c>
      <c r="C53" s="181">
        <f>RES_hhdet_tesh!C53/RES_summary!C$19</f>
        <v>7.8133369182445387</v>
      </c>
      <c r="D53" s="181">
        <f>RES_hhdet_tesh!D53/RES_summary!D$19</f>
        <v>9.4400671036759807</v>
      </c>
      <c r="E53" s="181">
        <f>RES_hhdet_tesh!E53/RES_summary!E$19</f>
        <v>9.3488240648237202</v>
      </c>
      <c r="F53" s="181">
        <f>RES_hhdet_tesh!F53/RES_summary!F$19</f>
        <v>9.5035404991032078</v>
      </c>
      <c r="G53" s="181">
        <f>RES_hhdet_tesh!G53/RES_summary!G$19</f>
        <v>9.559258442871716</v>
      </c>
      <c r="H53" s="181">
        <f>RES_hhdet_tesh!H53/RES_summary!H$19</f>
        <v>9.6739701517729575</v>
      </c>
      <c r="I53" s="181">
        <f>RES_hhdet_tesh!I53/RES_summary!I$19</f>
        <v>9.6492607090479243</v>
      </c>
      <c r="J53" s="181">
        <f>RES_hhdet_tesh!J53/RES_summary!J$19</f>
        <v>9.6980741274035651</v>
      </c>
      <c r="K53" s="181">
        <f>RES_hhdet_tesh!K53/RES_summary!K$19</f>
        <v>9.695469862385151</v>
      </c>
      <c r="L53" s="181">
        <f>RES_hhdet_tesh!L53/RES_summary!L$19</f>
        <v>9.7084360226805284</v>
      </c>
      <c r="M53" s="181">
        <f>RES_hhdet_tesh!M53/RES_summary!M$19</f>
        <v>9.6664524396980038</v>
      </c>
      <c r="N53" s="181">
        <f>RES_hhdet_tesh!N53/RES_summary!N$19</f>
        <v>9.6187767679644054</v>
      </c>
      <c r="O53" s="181">
        <f>RES_hhdet_tesh!O53/RES_summary!O$19</f>
        <v>9.6011634285133223</v>
      </c>
      <c r="P53" s="181">
        <f>RES_hhdet_tesh!P53/RES_summary!P$19</f>
        <v>9.5432683831478595</v>
      </c>
      <c r="Q53" s="181">
        <f>RES_hhdet_tesh!Q53/RES_summary!Q$19</f>
        <v>9.4126707791299982</v>
      </c>
    </row>
    <row r="54" spans="1:17" ht="12" customHeight="1" x14ac:dyDescent="0.25">
      <c r="A54" s="163" t="s">
        <v>142</v>
      </c>
      <c r="B54" s="180">
        <f>RES_hhdet_tesh!B54/RES_summary!B$19</f>
        <v>30.283295983571318</v>
      </c>
      <c r="C54" s="180">
        <f>RES_hhdet_tesh!C54/RES_summary!C$19</f>
        <v>31.209551829056679</v>
      </c>
      <c r="D54" s="180">
        <f>RES_hhdet_tesh!D54/RES_summary!D$19</f>
        <v>29.310522314168526</v>
      </c>
      <c r="E54" s="180">
        <f>RES_hhdet_tesh!E54/RES_summary!E$19</f>
        <v>29.993838761264975</v>
      </c>
      <c r="F54" s="180">
        <f>RES_hhdet_tesh!F54/RES_summary!F$19</f>
        <v>31.18259589451446</v>
      </c>
      <c r="G54" s="180">
        <f>RES_hhdet_tesh!G54/RES_summary!G$19</f>
        <v>31.064587661543158</v>
      </c>
      <c r="H54" s="180">
        <f>RES_hhdet_tesh!H54/RES_summary!H$19</f>
        <v>33.510473919331986</v>
      </c>
      <c r="I54" s="180">
        <f>RES_hhdet_tesh!I54/RES_summary!I$19</f>
        <v>32.055723860922008</v>
      </c>
      <c r="J54" s="180">
        <f>RES_hhdet_tesh!J54/RES_summary!J$19</f>
        <v>32.743927961400345</v>
      </c>
      <c r="K54" s="180">
        <f>RES_hhdet_tesh!K54/RES_summary!K$19</f>
        <v>29.088755488032231</v>
      </c>
      <c r="L54" s="180">
        <f>RES_hhdet_tesh!L54/RES_summary!L$19</f>
        <v>30.835672593085597</v>
      </c>
      <c r="M54" s="180">
        <f>RES_hhdet_tesh!M54/RES_summary!M$19</f>
        <v>30.935237839598795</v>
      </c>
      <c r="N54" s="180">
        <f>RES_hhdet_tesh!N54/RES_summary!N$19</f>
        <v>30.31189971449572</v>
      </c>
      <c r="O54" s="180">
        <f>RES_hhdet_tesh!O54/RES_summary!O$19</f>
        <v>32.360774378160286</v>
      </c>
      <c r="P54" s="180">
        <f>RES_hhdet_tesh!P54/RES_summary!P$19</f>
        <v>32.490944678271326</v>
      </c>
      <c r="Q54" s="180">
        <f>RES_hhdet_tesh!Q54/RES_summary!Q$19</f>
        <v>33.724121617265205</v>
      </c>
    </row>
    <row r="55" spans="1:17" ht="12" customHeight="1" x14ac:dyDescent="0.25">
      <c r="A55" s="161" t="s">
        <v>141</v>
      </c>
      <c r="B55" s="179">
        <f>RES_hhdet_tesh!B55/RES_summary!B$19</f>
        <v>29.100655774191761</v>
      </c>
      <c r="C55" s="179">
        <f>RES_hhdet_tesh!C55/RES_summary!C$19</f>
        <v>30.01354753961008</v>
      </c>
      <c r="D55" s="179">
        <f>RES_hhdet_tesh!D55/RES_summary!D$19</f>
        <v>28.914273929802359</v>
      </c>
      <c r="E55" s="179">
        <f>RES_hhdet_tesh!E55/RES_summary!E$19</f>
        <v>29.405808111908662</v>
      </c>
      <c r="F55" s="179">
        <f>RES_hhdet_tesh!F55/RES_summary!F$19</f>
        <v>30.364075035293876</v>
      </c>
      <c r="G55" s="179">
        <f>RES_hhdet_tesh!G55/RES_summary!G$19</f>
        <v>30.377794706687268</v>
      </c>
      <c r="H55" s="179">
        <f>RES_hhdet_tesh!H55/RES_summary!H$19</f>
        <v>32.045722291389652</v>
      </c>
      <c r="I55" s="179">
        <f>RES_hhdet_tesh!I55/RES_summary!I$19</f>
        <v>31.067474418310535</v>
      </c>
      <c r="J55" s="179">
        <f>RES_hhdet_tesh!J55/RES_summary!J$19</f>
        <v>31.543761269250187</v>
      </c>
      <c r="K55" s="179">
        <f>RES_hhdet_tesh!K55/RES_summary!K$19</f>
        <v>29.078005554940351</v>
      </c>
      <c r="L55" s="179">
        <f>RES_hhdet_tesh!L55/RES_summary!L$19</f>
        <v>30.213770697899772</v>
      </c>
      <c r="M55" s="179">
        <f>RES_hhdet_tesh!M55/RES_summary!M$19</f>
        <v>30.20243424312121</v>
      </c>
      <c r="N55" s="179">
        <f>RES_hhdet_tesh!N55/RES_summary!N$19</f>
        <v>29.693618982752454</v>
      </c>
      <c r="O55" s="179">
        <f>RES_hhdet_tesh!O55/RES_summary!O$19</f>
        <v>30.916360103728763</v>
      </c>
      <c r="P55" s="179">
        <f>RES_hhdet_tesh!P55/RES_summary!P$19</f>
        <v>30.856309084721236</v>
      </c>
      <c r="Q55" s="179">
        <f>RES_hhdet_tesh!Q55/RES_summary!Q$19</f>
        <v>31.462592110847787</v>
      </c>
    </row>
    <row r="56" spans="1:17" ht="12" customHeight="1" x14ac:dyDescent="0.25">
      <c r="A56" s="148" t="s">
        <v>60</v>
      </c>
      <c r="B56" s="177">
        <f>RES_hhdet_tesh!B56/RES_summary!B$19</f>
        <v>19.68414238932311</v>
      </c>
      <c r="C56" s="177">
        <f>RES_hhdet_tesh!C56/RES_summary!C$19</f>
        <v>22.200210621365539</v>
      </c>
      <c r="D56" s="177">
        <f>RES_hhdet_tesh!D56/RES_summary!D$19</f>
        <v>19.474206826126373</v>
      </c>
      <c r="E56" s="177">
        <f>RES_hhdet_tesh!E56/RES_summary!E$19</f>
        <v>20.056984047084939</v>
      </c>
      <c r="F56" s="177">
        <f>RES_hhdet_tesh!F56/RES_summary!F$19</f>
        <v>20.86053453619067</v>
      </c>
      <c r="G56" s="177">
        <f>RES_hhdet_tesh!G56/RES_summary!G$19</f>
        <v>20.818536263815552</v>
      </c>
      <c r="H56" s="177">
        <f>RES_hhdet_tesh!H56/RES_summary!H$19</f>
        <v>22.371752139616699</v>
      </c>
      <c r="I56" s="177">
        <f>RES_hhdet_tesh!I56/RES_summary!I$19</f>
        <v>21.418213709262613</v>
      </c>
      <c r="J56" s="177">
        <f>RES_hhdet_tesh!J56/RES_summary!J$19</f>
        <v>21.845687141846621</v>
      </c>
      <c r="K56" s="177">
        <f>RES_hhdet_tesh!K56/RES_summary!K$19</f>
        <v>19.382535692555205</v>
      </c>
      <c r="L56" s="177">
        <f>RES_hhdet_tesh!L56/RES_summary!L$19</f>
        <v>20.505334675219256</v>
      </c>
      <c r="M56" s="177">
        <f>RES_hhdet_tesh!M56/RES_summary!M$19</f>
        <v>20.535981803423205</v>
      </c>
      <c r="N56" s="177">
        <f>RES_hhdet_tesh!N56/RES_summary!N$19</f>
        <v>20.074842214788053</v>
      </c>
      <c r="O56" s="177">
        <f>RES_hhdet_tesh!O56/RES_summary!O$19</f>
        <v>21.315196675215443</v>
      </c>
      <c r="P56" s="177">
        <f>RES_hhdet_tesh!P56/RES_summary!P$19</f>
        <v>21.313040701573385</v>
      </c>
      <c r="Q56" s="177">
        <f>RES_hhdet_tesh!Q56/RES_summary!Q$19</f>
        <v>22.049921331717787</v>
      </c>
    </row>
    <row r="57" spans="1:17" ht="12" customHeight="1" x14ac:dyDescent="0.25">
      <c r="A57" s="148" t="s">
        <v>59</v>
      </c>
      <c r="B57" s="177">
        <f>RES_hhdet_tesh!B57/RES_summary!B$19</f>
        <v>9.4165133848686509</v>
      </c>
      <c r="C57" s="177">
        <f>RES_hhdet_tesh!C57/RES_summary!C$19</f>
        <v>7.8133369182445431</v>
      </c>
      <c r="D57" s="177">
        <f>RES_hhdet_tesh!D57/RES_summary!D$19</f>
        <v>9.4400671036759825</v>
      </c>
      <c r="E57" s="177">
        <f>RES_hhdet_tesh!E57/RES_summary!E$19</f>
        <v>9.3488240648237255</v>
      </c>
      <c r="F57" s="177">
        <f>RES_hhdet_tesh!F57/RES_summary!F$19</f>
        <v>9.5035404991032078</v>
      </c>
      <c r="G57" s="177">
        <f>RES_hhdet_tesh!G57/RES_summary!G$19</f>
        <v>9.5592584428717178</v>
      </c>
      <c r="H57" s="177">
        <f>RES_hhdet_tesh!H57/RES_summary!H$19</f>
        <v>9.6739701517729575</v>
      </c>
      <c r="I57" s="177">
        <f>RES_hhdet_tesh!I57/RES_summary!I$19</f>
        <v>9.6492607090479261</v>
      </c>
      <c r="J57" s="177">
        <f>RES_hhdet_tesh!J57/RES_summary!J$19</f>
        <v>9.6980741274035669</v>
      </c>
      <c r="K57" s="177">
        <f>RES_hhdet_tesh!K57/RES_summary!K$19</f>
        <v>9.6954698623851492</v>
      </c>
      <c r="L57" s="177">
        <f>RES_hhdet_tesh!L57/RES_summary!L$19</f>
        <v>9.708436022680516</v>
      </c>
      <c r="M57" s="177">
        <f>RES_hhdet_tesh!M57/RES_summary!M$19</f>
        <v>9.6664524396980092</v>
      </c>
      <c r="N57" s="177">
        <f>RES_hhdet_tesh!N57/RES_summary!N$19</f>
        <v>9.6187767679644072</v>
      </c>
      <c r="O57" s="177">
        <f>RES_hhdet_tesh!O57/RES_summary!O$19</f>
        <v>9.6011634285133187</v>
      </c>
      <c r="P57" s="177">
        <f>RES_hhdet_tesh!P57/RES_summary!P$19</f>
        <v>9.543268383147856</v>
      </c>
      <c r="Q57" s="177">
        <f>RES_hhdet_tesh!Q57/RES_summary!Q$19</f>
        <v>9.4126707791299982</v>
      </c>
    </row>
    <row r="58" spans="1:17" ht="12" customHeight="1" x14ac:dyDescent="0.25">
      <c r="A58" s="158" t="s">
        <v>62</v>
      </c>
      <c r="B58" s="178">
        <f>RES_hhdet_tesh!B58/RES_summary!B$19</f>
        <v>8.1913549078377113</v>
      </c>
      <c r="C58" s="178">
        <f>RES_hhdet_tesh!C58/RES_summary!C$19</f>
        <v>8.2793377926353156</v>
      </c>
      <c r="D58" s="178">
        <f>RES_hhdet_tesh!D58/RES_summary!D$19</f>
        <v>8.1497209981756189</v>
      </c>
      <c r="E58" s="178">
        <f>RES_hhdet_tesh!E58/RES_summary!E$19</f>
        <v>8.3972658491933885</v>
      </c>
      <c r="F58" s="178">
        <f>RES_hhdet_tesh!F58/RES_summary!F$19</f>
        <v>8.5988879047638029</v>
      </c>
      <c r="G58" s="178">
        <f>RES_hhdet_tesh!G58/RES_summary!G$19</f>
        <v>8.4798992482445126</v>
      </c>
      <c r="H58" s="178">
        <f>RES_hhdet_tesh!H58/RES_summary!H$19</f>
        <v>8.5649282014540571</v>
      </c>
      <c r="I58" s="178">
        <f>RES_hhdet_tesh!I58/RES_summary!I$19</f>
        <v>8.9742496598581596</v>
      </c>
      <c r="J58" s="178">
        <f>RES_hhdet_tesh!J58/RES_summary!J$19</f>
        <v>8.8971499515410652</v>
      </c>
      <c r="K58" s="178">
        <f>RES_hhdet_tesh!K58/RES_summary!K$19</f>
        <v>8.7037976147030491</v>
      </c>
      <c r="L58" s="178">
        <f>RES_hhdet_tesh!L58/RES_summary!L$19</f>
        <v>8.8332287815727835</v>
      </c>
      <c r="M58" s="178">
        <f>RES_hhdet_tesh!M58/RES_summary!M$19</f>
        <v>8.8263088589200862</v>
      </c>
      <c r="N58" s="178">
        <f>RES_hhdet_tesh!N58/RES_summary!N$19</f>
        <v>8.9688306493385905</v>
      </c>
      <c r="O58" s="178">
        <f>RES_hhdet_tesh!O58/RES_summary!O$19</f>
        <v>9.0634157784367311</v>
      </c>
      <c r="P58" s="178">
        <f>RES_hhdet_tesh!P58/RES_summary!P$19</f>
        <v>9.4403257531674978</v>
      </c>
      <c r="Q58" s="178">
        <f>RES_hhdet_tesh!Q58/RES_summary!Q$19</f>
        <v>9.8904524859517604</v>
      </c>
    </row>
    <row r="59" spans="1:17" ht="12" customHeight="1" x14ac:dyDescent="0.25">
      <c r="A59" s="23" t="s">
        <v>57</v>
      </c>
      <c r="B59" s="177">
        <f>RES_hhdet_tesh!B59/RES_summary!B$19</f>
        <v>7.3934718220569415</v>
      </c>
      <c r="C59" s="177">
        <f>RES_hhdet_tesh!C59/RES_summary!C$19</f>
        <v>7.460482334204583</v>
      </c>
      <c r="D59" s="177">
        <f>RES_hhdet_tesh!D59/RES_summary!D$19</f>
        <v>7.6685747150878658</v>
      </c>
      <c r="E59" s="177">
        <f>RES_hhdet_tesh!E59/RES_summary!E$19</f>
        <v>7.7286772617769044</v>
      </c>
      <c r="F59" s="177">
        <f>RES_hhdet_tesh!F59/RES_summary!F$19</f>
        <v>7.7598784923202908</v>
      </c>
      <c r="G59" s="177">
        <f>RES_hhdet_tesh!G59/RES_summary!G$19</f>
        <v>7.7791665397068686</v>
      </c>
      <c r="H59" s="177">
        <f>RES_hhdet_tesh!H59/RES_summary!H$19</f>
        <v>7.5876491150396657</v>
      </c>
      <c r="I59" s="177">
        <f>RES_hhdet_tesh!I59/RES_summary!I$19</f>
        <v>8.0940545448520762</v>
      </c>
      <c r="J59" s="177">
        <f>RES_hhdet_tesh!J59/RES_summary!J$19</f>
        <v>7.9500468833510105</v>
      </c>
      <c r="K59" s="177">
        <f>RES_hhdet_tesh!K59/RES_summary!K$19</f>
        <v>8.3621622634513724</v>
      </c>
      <c r="L59" s="177">
        <f>RES_hhdet_tesh!L59/RES_summary!L$19</f>
        <v>8.1165295937490889</v>
      </c>
      <c r="M59" s="177">
        <f>RES_hhdet_tesh!M59/RES_summary!M$19</f>
        <v>8.1365453038464075</v>
      </c>
      <c r="N59" s="177">
        <f>RES_hhdet_tesh!N59/RES_summary!N$19</f>
        <v>8.3256657012080701</v>
      </c>
      <c r="O59" s="177">
        <f>RES_hhdet_tesh!O59/RES_summary!O$19</f>
        <v>8.2019450565312173</v>
      </c>
      <c r="P59" s="177">
        <f>RES_hhdet_tesh!P59/RES_summary!P$19</f>
        <v>8.4074553503020262</v>
      </c>
      <c r="Q59" s="177">
        <f>RES_hhdet_tesh!Q59/RES_summary!Q$19</f>
        <v>8.3834388837880951</v>
      </c>
    </row>
    <row r="60" spans="1:17" ht="12" customHeight="1" x14ac:dyDescent="0.25">
      <c r="A60" s="29" t="s">
        <v>140</v>
      </c>
      <c r="B60" s="176">
        <f>RES_hhdet_tesh!B60/RES_summary!B$19</f>
        <v>8.3113803188688955</v>
      </c>
      <c r="C60" s="176">
        <f>RES_hhdet_tesh!C60/RES_summary!C$19</f>
        <v>8.4429020574183511</v>
      </c>
      <c r="D60" s="176">
        <f>RES_hhdet_tesh!D60/RES_summary!D$19</f>
        <v>8.2251212807803817</v>
      </c>
      <c r="E60" s="176">
        <f>RES_hhdet_tesh!E60/RES_summary!E$19</f>
        <v>8.4977469894238986</v>
      </c>
      <c r="F60" s="176">
        <f>RES_hhdet_tesh!F60/RES_summary!F$19</f>
        <v>8.7533183518759117</v>
      </c>
      <c r="G60" s="176">
        <f>RES_hhdet_tesh!G60/RES_summary!G$19</f>
        <v>8.6285978912517223</v>
      </c>
      <c r="H60" s="176">
        <f>RES_hhdet_tesh!H60/RES_summary!H$19</f>
        <v>8.8690168993918626</v>
      </c>
      <c r="I60" s="176">
        <f>RES_hhdet_tesh!I60/RES_summary!I$19</f>
        <v>9.1170261017779204</v>
      </c>
      <c r="J60" s="176">
        <f>RES_hhdet_tesh!J60/RES_summary!J$19</f>
        <v>9.0766663797902609</v>
      </c>
      <c r="K60" s="176">
        <f>RES_hhdet_tesh!K60/RES_summary!K$19</f>
        <v>8.726251597357729</v>
      </c>
      <c r="L60" s="176">
        <f>RES_hhdet_tesh!L60/RES_summary!L$19</f>
        <v>8.9292250137641034</v>
      </c>
      <c r="M60" s="176">
        <f>RES_hhdet_tesh!M60/RES_summary!M$19</f>
        <v>8.8936749690447492</v>
      </c>
      <c r="N60" s="176">
        <f>RES_hhdet_tesh!N60/RES_summary!N$19</f>
        <v>8.9946272087688346</v>
      </c>
      <c r="O60" s="176">
        <f>RES_hhdet_tesh!O60/RES_summary!O$19</f>
        <v>9.3218853885117241</v>
      </c>
      <c r="P60" s="176">
        <f>RES_hhdet_tesh!P60/RES_summary!P$19</f>
        <v>9.6336972254295965</v>
      </c>
      <c r="Q60" s="176">
        <f>RES_hhdet_tesh!Q60/RES_summary!Q$19</f>
        <v>10.152959774936217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RES_hhdet_tesh!B62/RES_summary!B$19</f>
        <v>148.86227308336987</v>
      </c>
      <c r="C62" s="184">
        <f>RES_hhdet_tesh!C62/RES_summary!C$19</f>
        <v>156.0162318610405</v>
      </c>
      <c r="D62" s="184">
        <f>RES_hhdet_tesh!D62/RES_summary!D$19</f>
        <v>149.93897789296946</v>
      </c>
      <c r="E62" s="184">
        <f>RES_hhdet_tesh!E62/RES_summary!E$19</f>
        <v>155.38069499280101</v>
      </c>
      <c r="F62" s="184">
        <f>RES_hhdet_tesh!F62/RES_summary!F$19</f>
        <v>161.39841160211478</v>
      </c>
      <c r="G62" s="184">
        <f>RES_hhdet_tesh!G62/RES_summary!G$19</f>
        <v>160.97927461773361</v>
      </c>
      <c r="H62" s="184">
        <f>RES_hhdet_tesh!H62/RES_summary!H$19</f>
        <v>165.26151919483667</v>
      </c>
      <c r="I62" s="184">
        <f>RES_hhdet_tesh!I62/RES_summary!I$19</f>
        <v>151.62455470139523</v>
      </c>
      <c r="J62" s="184">
        <f>RES_hhdet_tesh!J62/RES_summary!J$19</f>
        <v>161.18535388399496</v>
      </c>
      <c r="K62" s="184">
        <f>RES_hhdet_tesh!K62/RES_summary!K$19</f>
        <v>147.66847979403181</v>
      </c>
      <c r="L62" s="184">
        <f>RES_hhdet_tesh!L62/RES_summary!L$19</f>
        <v>157.23356737010769</v>
      </c>
      <c r="M62" s="184">
        <f>RES_hhdet_tesh!M62/RES_summary!M$19</f>
        <v>126.24883153445167</v>
      </c>
      <c r="N62" s="184">
        <f>RES_hhdet_tesh!N62/RES_summary!N$19</f>
        <v>126.62466860926472</v>
      </c>
      <c r="O62" s="184">
        <f>RES_hhdet_tesh!O62/RES_summary!O$19</f>
        <v>129.02861893168301</v>
      </c>
      <c r="P62" s="184">
        <f>RES_hhdet_tesh!P62/RES_summary!P$19</f>
        <v>120.65194414030941</v>
      </c>
      <c r="Q62" s="184">
        <f>RES_hhdet_tesh!Q62/RES_summary!Q$19</f>
        <v>126.96504629256306</v>
      </c>
    </row>
    <row r="63" spans="1:17" ht="12.95" customHeight="1" x14ac:dyDescent="0.25">
      <c r="A63" s="158" t="s">
        <v>65</v>
      </c>
      <c r="B63" s="178">
        <f>RES_hhdet_tesh!B63/RES_summary!B$19</f>
        <v>113.801438022979</v>
      </c>
      <c r="C63" s="178">
        <f>RES_hhdet_tesh!C63/RES_summary!C$19</f>
        <v>120.91666201669993</v>
      </c>
      <c r="D63" s="178">
        <f>RES_hhdet_tesh!D63/RES_summary!D$19</f>
        <v>115.10823183166919</v>
      </c>
      <c r="E63" s="178">
        <f>RES_hhdet_tesh!E63/RES_summary!E$19</f>
        <v>120.28315397859322</v>
      </c>
      <c r="F63" s="178">
        <f>RES_hhdet_tesh!F63/RES_summary!F$19</f>
        <v>126.04074997065914</v>
      </c>
      <c r="G63" s="178">
        <f>RES_hhdet_tesh!G63/RES_summary!G$19</f>
        <v>125.75141603009</v>
      </c>
      <c r="H63" s="178">
        <f>RES_hhdet_tesh!H63/RES_summary!H$19</f>
        <v>129.7109715115806</v>
      </c>
      <c r="I63" s="178">
        <f>RES_hhdet_tesh!I63/RES_summary!I$19</f>
        <v>116.18508864317411</v>
      </c>
      <c r="J63" s="178">
        <f>RES_hhdet_tesh!J63/RES_summary!J$19</f>
        <v>125.50666498714342</v>
      </c>
      <c r="K63" s="178">
        <f>RES_hhdet_tesh!K63/RES_summary!K$19</f>
        <v>112.64333192067819</v>
      </c>
      <c r="L63" s="178">
        <f>RES_hhdet_tesh!L63/RES_summary!L$19</f>
        <v>121.81941671972612</v>
      </c>
      <c r="M63" s="178">
        <f>RES_hhdet_tesh!M63/RES_summary!M$19</f>
        <v>91.316973288277438</v>
      </c>
      <c r="N63" s="178">
        <f>RES_hhdet_tesh!N63/RES_summary!N$19</f>
        <v>91.187950682351953</v>
      </c>
      <c r="O63" s="178">
        <f>RES_hhdet_tesh!O63/RES_summary!O$19</f>
        <v>93.60325971508064</v>
      </c>
      <c r="P63" s="178">
        <f>RES_hhdet_tesh!P63/RES_summary!P$19</f>
        <v>85.045358822596711</v>
      </c>
      <c r="Q63" s="178">
        <f>RES_hhdet_tesh!Q63/RES_summary!Q$19</f>
        <v>91.580189136191635</v>
      </c>
    </row>
    <row r="64" spans="1:17" ht="12" customHeight="1" x14ac:dyDescent="0.25">
      <c r="A64" s="23" t="s">
        <v>161</v>
      </c>
      <c r="B64" s="177">
        <f>RES_hhdet_tesh!B64/RES_summary!B$19</f>
        <v>110.50777418949784</v>
      </c>
      <c r="C64" s="177">
        <f>RES_hhdet_tesh!C64/RES_summary!C$19</f>
        <v>116.92034510598248</v>
      </c>
      <c r="D64" s="177">
        <f>RES_hhdet_tesh!D64/RES_summary!D$19</f>
        <v>112.88467173263216</v>
      </c>
      <c r="E64" s="177">
        <f>RES_hhdet_tesh!E64/RES_summary!E$19</f>
        <v>117.51286208320504</v>
      </c>
      <c r="F64" s="177">
        <f>RES_hhdet_tesh!F64/RES_summary!F$19</f>
        <v>122.35681771688952</v>
      </c>
      <c r="G64" s="177">
        <f>RES_hhdet_tesh!G64/RES_summary!G$19</f>
        <v>122.48212255020391</v>
      </c>
      <c r="H64" s="177">
        <f>RES_hhdet_tesh!H64/RES_summary!H$19</f>
        <v>124.93350248171315</v>
      </c>
      <c r="I64" s="177">
        <f>RES_hhdet_tesh!I64/RES_summary!I$19</f>
        <v>112.58286798226449</v>
      </c>
      <c r="J64" s="177">
        <f>RES_hhdet_tesh!J64/RES_summary!J$19</f>
        <v>121.56789747479411</v>
      </c>
      <c r="K64" s="177">
        <f>RES_hhdet_tesh!K64/RES_summary!K$19</f>
        <v>111.41895616657897</v>
      </c>
      <c r="L64" s="177">
        <f>RES_hhdet_tesh!L64/RES_summary!L$19</f>
        <v>119.27113597914384</v>
      </c>
      <c r="M64" s="177">
        <f>RES_hhdet_tesh!M64/RES_summary!M$19</f>
        <v>89.187300670306726</v>
      </c>
      <c r="N64" s="177">
        <f>RES_hhdet_tesh!N64/RES_summary!N$19</f>
        <v>89.328099434718894</v>
      </c>
      <c r="O64" s="177">
        <f>RES_hhdet_tesh!O64/RES_summary!O$19</f>
        <v>91.025504495125858</v>
      </c>
      <c r="P64" s="177">
        <f>RES_hhdet_tesh!P64/RES_summary!P$19</f>
        <v>82.542564076210468</v>
      </c>
      <c r="Q64" s="177">
        <f>RES_hhdet_tesh!Q64/RES_summary!Q$19</f>
        <v>88.532869072368754</v>
      </c>
    </row>
    <row r="65" spans="1:17" ht="12" customHeight="1" x14ac:dyDescent="0.25">
      <c r="A65" s="23" t="s">
        <v>60</v>
      </c>
      <c r="B65" s="177">
        <f>RES_hhdet_tesh!B65/RES_summary!B$19</f>
        <v>3.2936638334811632</v>
      </c>
      <c r="C65" s="177">
        <f>RES_hhdet_tesh!C65/RES_summary!C$19</f>
        <v>3.996316910717455</v>
      </c>
      <c r="D65" s="177">
        <f>RES_hhdet_tesh!D65/RES_summary!D$19</f>
        <v>2.2235600990370257</v>
      </c>
      <c r="E65" s="177">
        <f>RES_hhdet_tesh!E65/RES_summary!E$19</f>
        <v>2.7702918953881803</v>
      </c>
      <c r="F65" s="177">
        <f>RES_hhdet_tesh!F65/RES_summary!F$19</f>
        <v>3.6839322537696222</v>
      </c>
      <c r="G65" s="177">
        <f>RES_hhdet_tesh!G65/RES_summary!G$19</f>
        <v>3.2692934798860911</v>
      </c>
      <c r="H65" s="177">
        <f>RES_hhdet_tesh!H65/RES_summary!H$19</f>
        <v>4.7774690298674427</v>
      </c>
      <c r="I65" s="177">
        <f>RES_hhdet_tesh!I65/RES_summary!I$19</f>
        <v>3.6022206609096359</v>
      </c>
      <c r="J65" s="177">
        <f>RES_hhdet_tesh!J65/RES_summary!J$19</f>
        <v>3.9387675123493069</v>
      </c>
      <c r="K65" s="177">
        <f>RES_hhdet_tesh!K65/RES_summary!K$19</f>
        <v>1.2243757540992393</v>
      </c>
      <c r="L65" s="177">
        <f>RES_hhdet_tesh!L65/RES_summary!L$19</f>
        <v>2.5482807405822969</v>
      </c>
      <c r="M65" s="177">
        <f>RES_hhdet_tesh!M65/RES_summary!M$19</f>
        <v>2.1296726179707193</v>
      </c>
      <c r="N65" s="177">
        <f>RES_hhdet_tesh!N65/RES_summary!N$19</f>
        <v>1.8598512476330444</v>
      </c>
      <c r="O65" s="177">
        <f>RES_hhdet_tesh!O65/RES_summary!O$19</f>
        <v>2.5777552199547777</v>
      </c>
      <c r="P65" s="177">
        <f>RES_hhdet_tesh!P65/RES_summary!P$19</f>
        <v>2.5027947463862419</v>
      </c>
      <c r="Q65" s="177">
        <f>RES_hhdet_tesh!Q65/RES_summary!Q$19</f>
        <v>3.0473200638228821</v>
      </c>
    </row>
    <row r="66" spans="1:17" ht="12.95" customHeight="1" x14ac:dyDescent="0.25">
      <c r="A66" s="158" t="s">
        <v>112</v>
      </c>
      <c r="B66" s="178">
        <f>RES_hhdet_tesh!B66/RES_summary!B$19</f>
        <v>5.6749639048922024E-2</v>
      </c>
      <c r="C66" s="178">
        <f>RES_hhdet_tesh!C66/RES_summary!C$19</f>
        <v>6.2483755082381215E-2</v>
      </c>
      <c r="D66" s="178">
        <f>RES_hhdet_tesh!D66/RES_summary!D$19</f>
        <v>6.7567178622336424E-2</v>
      </c>
      <c r="E66" s="178">
        <f>RES_hhdet_tesh!E66/RES_summary!E$19</f>
        <v>7.0261668198101701E-2</v>
      </c>
      <c r="F66" s="178">
        <f>RES_hhdet_tesh!F66/RES_summary!F$19</f>
        <v>7.6104100554268667E-2</v>
      </c>
      <c r="G66" s="178">
        <f>RES_hhdet_tesh!G66/RES_summary!G$19</f>
        <v>9.451859780315508E-2</v>
      </c>
      <c r="H66" s="178">
        <f>RES_hhdet_tesh!H66/RES_summary!H$19</f>
        <v>0.11193689958778098</v>
      </c>
      <c r="I66" s="178">
        <f>RES_hhdet_tesh!I66/RES_summary!I$19</f>
        <v>0.14192079727632698</v>
      </c>
      <c r="J66" s="178">
        <f>RES_hhdet_tesh!J66/RES_summary!J$19</f>
        <v>0.16428956413335746</v>
      </c>
      <c r="K66" s="178">
        <f>RES_hhdet_tesh!K66/RES_summary!K$19</f>
        <v>0.20609279074379552</v>
      </c>
      <c r="L66" s="178">
        <f>RES_hhdet_tesh!L66/RES_summary!L$19</f>
        <v>0.23371214924222763</v>
      </c>
      <c r="M66" s="178">
        <f>RES_hhdet_tesh!M66/RES_summary!M$19</f>
        <v>0.26125891984947669</v>
      </c>
      <c r="N66" s="178">
        <f>RES_hhdet_tesh!N66/RES_summary!N$19</f>
        <v>0.29310060991594711</v>
      </c>
      <c r="O66" s="178">
        <f>RES_hhdet_tesh!O66/RES_summary!O$19</f>
        <v>0.32549345917947131</v>
      </c>
      <c r="P66" s="178">
        <f>RES_hhdet_tesh!P66/RES_summary!P$19</f>
        <v>0.35706494216919288</v>
      </c>
      <c r="Q66" s="178">
        <f>RES_hhdet_tesh!Q66/RES_summary!Q$19</f>
        <v>0.33466715000209052</v>
      </c>
    </row>
    <row r="67" spans="1:17" ht="12" customHeight="1" x14ac:dyDescent="0.25">
      <c r="A67" s="23" t="s">
        <v>60</v>
      </c>
      <c r="B67" s="177">
        <f>RES_hhdet_tesh!B67/RES_summary!B$19</f>
        <v>5.6749639048922024E-2</v>
      </c>
      <c r="C67" s="177">
        <f>RES_hhdet_tesh!C67/RES_summary!C$19</f>
        <v>6.2483755082381215E-2</v>
      </c>
      <c r="D67" s="177">
        <f>RES_hhdet_tesh!D67/RES_summary!D$19</f>
        <v>6.7567178622336424E-2</v>
      </c>
      <c r="E67" s="177">
        <f>RES_hhdet_tesh!E67/RES_summary!E$19</f>
        <v>7.0261668198101701E-2</v>
      </c>
      <c r="F67" s="177">
        <f>RES_hhdet_tesh!F67/RES_summary!F$19</f>
        <v>7.6104100554268667E-2</v>
      </c>
      <c r="G67" s="177">
        <f>RES_hhdet_tesh!G67/RES_summary!G$19</f>
        <v>9.451859780315508E-2</v>
      </c>
      <c r="H67" s="177">
        <f>RES_hhdet_tesh!H67/RES_summary!H$19</f>
        <v>0.11193689958778098</v>
      </c>
      <c r="I67" s="177">
        <f>RES_hhdet_tesh!I67/RES_summary!I$19</f>
        <v>0.14192079727632698</v>
      </c>
      <c r="J67" s="177">
        <f>RES_hhdet_tesh!J67/RES_summary!J$19</f>
        <v>0.16428956413335746</v>
      </c>
      <c r="K67" s="177">
        <f>RES_hhdet_tesh!K67/RES_summary!K$19</f>
        <v>0.20609279074379552</v>
      </c>
      <c r="L67" s="177">
        <f>RES_hhdet_tesh!L67/RES_summary!L$19</f>
        <v>0.23371214924222763</v>
      </c>
      <c r="M67" s="177">
        <f>RES_hhdet_tesh!M67/RES_summary!M$19</f>
        <v>0.26125891984947669</v>
      </c>
      <c r="N67" s="177">
        <f>RES_hhdet_tesh!N67/RES_summary!N$19</f>
        <v>0.29310060991594711</v>
      </c>
      <c r="O67" s="177">
        <f>RES_hhdet_tesh!O67/RES_summary!O$19</f>
        <v>0.32549345917947131</v>
      </c>
      <c r="P67" s="177">
        <f>RES_hhdet_tesh!P67/RES_summary!P$19</f>
        <v>0.35706494216919288</v>
      </c>
      <c r="Q67" s="177">
        <f>RES_hhdet_tesh!Q67/RES_summary!Q$19</f>
        <v>0.33466715000209052</v>
      </c>
    </row>
    <row r="68" spans="1:17" ht="12" customHeight="1" x14ac:dyDescent="0.25">
      <c r="A68" s="158" t="s">
        <v>63</v>
      </c>
      <c r="B68" s="178">
        <f>RES_hhdet_tesh!B68/RES_summary!B$19</f>
        <v>27.442479846290304</v>
      </c>
      <c r="C68" s="178">
        <f>RES_hhdet_tesh!C68/RES_summary!C$19</f>
        <v>27.478262708427259</v>
      </c>
      <c r="D68" s="178">
        <f>RES_hhdet_tesh!D68/RES_summary!D$19</f>
        <v>27.007746127763127</v>
      </c>
      <c r="E68" s="178">
        <f>RES_hhdet_tesh!E68/RES_summary!E$19</f>
        <v>27.096981363061893</v>
      </c>
      <c r="F68" s="178">
        <f>RES_hhdet_tesh!F68/RES_summary!F$19</f>
        <v>27.31472957333855</v>
      </c>
      <c r="G68" s="178">
        <f>RES_hhdet_tesh!G68/RES_summary!G$19</f>
        <v>27.208489639835584</v>
      </c>
      <c r="H68" s="178">
        <f>RES_hhdet_tesh!H68/RES_summary!H$19</f>
        <v>27.668528612699468</v>
      </c>
      <c r="I68" s="178">
        <f>RES_hhdet_tesh!I68/RES_summary!I$19</f>
        <v>27.204702075920796</v>
      </c>
      <c r="J68" s="178">
        <f>RES_hhdet_tesh!J68/RES_summary!J$19</f>
        <v>27.165750887432708</v>
      </c>
      <c r="K68" s="178">
        <f>RES_hhdet_tesh!K68/RES_summary!K$19</f>
        <v>26.609444056038843</v>
      </c>
      <c r="L68" s="178">
        <f>RES_hhdet_tesh!L68/RES_summary!L$19</f>
        <v>26.906946390523547</v>
      </c>
      <c r="M68" s="178">
        <f>RES_hhdet_tesh!M68/RES_summary!M$19</f>
        <v>26.500144368608961</v>
      </c>
      <c r="N68" s="178">
        <f>RES_hhdet_tesh!N68/RES_summary!N$19</f>
        <v>26.65849541681618</v>
      </c>
      <c r="O68" s="178">
        <f>RES_hhdet_tesh!O68/RES_summary!O$19</f>
        <v>26.749457415248816</v>
      </c>
      <c r="P68" s="178">
        <f>RES_hhdet_tesh!P68/RES_summary!P$19</f>
        <v>26.636168699109337</v>
      </c>
      <c r="Q68" s="178">
        <f>RES_hhdet_tesh!Q68/RES_summary!Q$19</f>
        <v>26.373763971750854</v>
      </c>
    </row>
    <row r="69" spans="1:17" ht="12" customHeight="1" x14ac:dyDescent="0.25">
      <c r="A69" s="167" t="s">
        <v>160</v>
      </c>
      <c r="B69" s="183">
        <f>RES_hhdet_tesh!B69/RES_summary!B$19</f>
        <v>26.938782771907384</v>
      </c>
      <c r="C69" s="183">
        <f>RES_hhdet_tesh!C69/RES_summary!C$19</f>
        <v>26.82599333207159</v>
      </c>
      <c r="D69" s="183">
        <f>RES_hhdet_tesh!D69/RES_summary!D$19</f>
        <v>26.662354574564088</v>
      </c>
      <c r="E69" s="183">
        <f>RES_hhdet_tesh!E69/RES_summary!E$19</f>
        <v>26.645239496401828</v>
      </c>
      <c r="F69" s="183">
        <f>RES_hhdet_tesh!F69/RES_summary!F$19</f>
        <v>26.684407815587754</v>
      </c>
      <c r="G69" s="183">
        <f>RES_hhdet_tesh!G69/RES_summary!G$19</f>
        <v>26.64267208498114</v>
      </c>
      <c r="H69" s="183">
        <f>RES_hhdet_tesh!H69/RES_summary!H$19</f>
        <v>26.827352974939188</v>
      </c>
      <c r="I69" s="183">
        <f>RES_hhdet_tesh!I69/RES_summary!I$19</f>
        <v>26.570090659918961</v>
      </c>
      <c r="J69" s="183">
        <f>RES_hhdet_tesh!J69/RES_summary!J$19</f>
        <v>26.557431374379206</v>
      </c>
      <c r="K69" s="183">
        <f>RES_hhdet_tesh!K69/RES_summary!K$19</f>
        <v>26.32045621028243</v>
      </c>
      <c r="L69" s="183">
        <f>RES_hhdet_tesh!L69/RES_summary!L$19</f>
        <v>26.540747180627299</v>
      </c>
      <c r="M69" s="183">
        <f>RES_hhdet_tesh!M69/RES_summary!M$19</f>
        <v>26.057374084180012</v>
      </c>
      <c r="N69" s="183">
        <f>RES_hhdet_tesh!N69/RES_summary!N$19</f>
        <v>26.301112045332193</v>
      </c>
      <c r="O69" s="183">
        <f>RES_hhdet_tesh!O69/RES_summary!O$19</f>
        <v>26.319877998131531</v>
      </c>
      <c r="P69" s="183">
        <f>RES_hhdet_tesh!P69/RES_summary!P$19</f>
        <v>26.237548079229352</v>
      </c>
      <c r="Q69" s="183">
        <f>RES_hhdet_tesh!Q69/RES_summary!Q$19</f>
        <v>25.922064779239903</v>
      </c>
    </row>
    <row r="70" spans="1:17" ht="12" customHeight="1" x14ac:dyDescent="0.25">
      <c r="A70" s="167" t="s">
        <v>159</v>
      </c>
      <c r="B70" s="183">
        <f>RES_hhdet_tesh!B70/RES_summary!B$19</f>
        <v>26.926722186608849</v>
      </c>
      <c r="C70" s="183">
        <f>RES_hhdet_tesh!C70/RES_summary!C$19</f>
        <v>26.898180204979834</v>
      </c>
      <c r="D70" s="183">
        <f>RES_hhdet_tesh!D70/RES_summary!D$19</f>
        <v>27.087275942114161</v>
      </c>
      <c r="E70" s="183">
        <f>RES_hhdet_tesh!E70/RES_summary!E$19</f>
        <v>27.147571950496268</v>
      </c>
      <c r="F70" s="183">
        <f>RES_hhdet_tesh!F70/RES_summary!F$19</f>
        <v>27.389618727042023</v>
      </c>
      <c r="G70" s="183">
        <f>RES_hhdet_tesh!G70/RES_summary!G$19</f>
        <v>27.469094979237994</v>
      </c>
      <c r="H70" s="183">
        <f>RES_hhdet_tesh!H70/RES_summary!H$19</f>
        <v>27.72335400565122</v>
      </c>
      <c r="I70" s="183">
        <f>RES_hhdet_tesh!I70/RES_summary!I$19</f>
        <v>27.656873956484247</v>
      </c>
      <c r="J70" s="183">
        <f>RES_hhdet_tesh!J70/RES_summary!J$19</f>
        <v>27.761934722548343</v>
      </c>
      <c r="K70" s="183">
        <f>RES_hhdet_tesh!K70/RES_summary!K$19</f>
        <v>27.637141891076244</v>
      </c>
      <c r="L70" s="183">
        <f>RES_hhdet_tesh!L70/RES_summary!L$19</f>
        <v>27.781069897765672</v>
      </c>
      <c r="M70" s="183">
        <f>RES_hhdet_tesh!M70/RES_summary!M$19</f>
        <v>27.407780200855917</v>
      </c>
      <c r="N70" s="183">
        <f>RES_hhdet_tesh!N70/RES_summary!N$19</f>
        <v>27.49899892345038</v>
      </c>
      <c r="O70" s="183">
        <f>RES_hhdet_tesh!O70/RES_summary!O$19</f>
        <v>27.476344221240055</v>
      </c>
      <c r="P70" s="183">
        <f>RES_hhdet_tesh!P70/RES_summary!P$19</f>
        <v>27.310209208659934</v>
      </c>
      <c r="Q70" s="183">
        <f>RES_hhdet_tesh!Q70/RES_summary!Q$19</f>
        <v>26.948568043828736</v>
      </c>
    </row>
    <row r="71" spans="1:17" ht="12" customHeight="1" x14ac:dyDescent="0.25">
      <c r="A71" s="166" t="s">
        <v>109</v>
      </c>
      <c r="B71" s="182">
        <f>RES_hhdet_tesh!B71/RES_summary!B$19</f>
        <v>17.510208801740195</v>
      </c>
      <c r="C71" s="182">
        <f>RES_hhdet_tesh!C71/RES_summary!C$19</f>
        <v>19.084843286735296</v>
      </c>
      <c r="D71" s="182">
        <f>RES_hhdet_tesh!D71/RES_summary!D$19</f>
        <v>17.647208838438178</v>
      </c>
      <c r="E71" s="182">
        <f>RES_hhdet_tesh!E71/RES_summary!E$19</f>
        <v>17.798747885672544</v>
      </c>
      <c r="F71" s="182">
        <f>RES_hhdet_tesh!F71/RES_summary!F$19</f>
        <v>17.88607822793881</v>
      </c>
      <c r="G71" s="182">
        <f>RES_hhdet_tesh!G71/RES_summary!G$19</f>
        <v>17.909836536366281</v>
      </c>
      <c r="H71" s="182">
        <f>RES_hhdet_tesh!H71/RES_summary!H$19</f>
        <v>18.049383853878268</v>
      </c>
      <c r="I71" s="182">
        <f>RES_hhdet_tesh!I71/RES_summary!I$19</f>
        <v>18.007613247436321</v>
      </c>
      <c r="J71" s="182">
        <f>RES_hhdet_tesh!J71/RES_summary!J$19</f>
        <v>18.063860595144774</v>
      </c>
      <c r="K71" s="182">
        <f>RES_hhdet_tesh!K71/RES_summary!K$19</f>
        <v>17.941672028691094</v>
      </c>
      <c r="L71" s="182">
        <f>RES_hhdet_tesh!L71/RES_summary!L$19</f>
        <v>18.072633875085145</v>
      </c>
      <c r="M71" s="182">
        <f>RES_hhdet_tesh!M71/RES_summary!M$19</f>
        <v>17.741327761157915</v>
      </c>
      <c r="N71" s="182">
        <f>RES_hhdet_tesh!N71/RES_summary!N$19</f>
        <v>17.880222155485967</v>
      </c>
      <c r="O71" s="182">
        <f>RES_hhdet_tesh!O71/RES_summary!O$19</f>
        <v>17.875180792726734</v>
      </c>
      <c r="P71" s="182">
        <f>RES_hhdet_tesh!P71/RES_summary!P$19</f>
        <v>17.766940825512069</v>
      </c>
      <c r="Q71" s="182">
        <f>RES_hhdet_tesh!Q71/RES_summary!Q$19</f>
        <v>17.535897264698736</v>
      </c>
    </row>
    <row r="72" spans="1:17" ht="12" customHeight="1" x14ac:dyDescent="0.25">
      <c r="A72" s="147" t="s">
        <v>59</v>
      </c>
      <c r="B72" s="181">
        <f>RES_hhdet_tesh!B72/RES_summary!B$19</f>
        <v>9.4165133848686526</v>
      </c>
      <c r="C72" s="181">
        <f>RES_hhdet_tesh!C72/RES_summary!C$19</f>
        <v>7.8133369182445431</v>
      </c>
      <c r="D72" s="181">
        <f>RES_hhdet_tesh!D72/RES_summary!D$19</f>
        <v>9.440067103675986</v>
      </c>
      <c r="E72" s="181">
        <f>RES_hhdet_tesh!E72/RES_summary!E$19</f>
        <v>9.3488240648237255</v>
      </c>
      <c r="F72" s="181">
        <f>RES_hhdet_tesh!F72/RES_summary!F$19</f>
        <v>9.5035404991032078</v>
      </c>
      <c r="G72" s="181">
        <f>RES_hhdet_tesh!G72/RES_summary!G$19</f>
        <v>9.5592584428717213</v>
      </c>
      <c r="H72" s="181">
        <f>RES_hhdet_tesh!H72/RES_summary!H$19</f>
        <v>9.6739701517729575</v>
      </c>
      <c r="I72" s="181">
        <f>RES_hhdet_tesh!I72/RES_summary!I$19</f>
        <v>9.6492607090479261</v>
      </c>
      <c r="J72" s="181">
        <f>RES_hhdet_tesh!J72/RES_summary!J$19</f>
        <v>9.6980741274035687</v>
      </c>
      <c r="K72" s="181">
        <f>RES_hhdet_tesh!K72/RES_summary!K$19</f>
        <v>9.6954698623851492</v>
      </c>
      <c r="L72" s="181">
        <f>RES_hhdet_tesh!L72/RES_summary!L$19</f>
        <v>9.7084360226805231</v>
      </c>
      <c r="M72" s="181">
        <f>RES_hhdet_tesh!M72/RES_summary!M$19</f>
        <v>9.6664524396980038</v>
      </c>
      <c r="N72" s="181">
        <f>RES_hhdet_tesh!N72/RES_summary!N$19</f>
        <v>9.6187767679644089</v>
      </c>
      <c r="O72" s="181">
        <f>RES_hhdet_tesh!O72/RES_summary!O$19</f>
        <v>9.6011634285133223</v>
      </c>
      <c r="P72" s="181">
        <f>RES_hhdet_tesh!P72/RES_summary!P$19</f>
        <v>9.5432683831478631</v>
      </c>
      <c r="Q72" s="181">
        <f>RES_hhdet_tesh!Q72/RES_summary!Q$19</f>
        <v>9.4126707791299999</v>
      </c>
    </row>
    <row r="73" spans="1:17" ht="12" customHeight="1" x14ac:dyDescent="0.25">
      <c r="A73" s="163" t="s">
        <v>142</v>
      </c>
      <c r="B73" s="180">
        <f>RES_hhdet_tesh!B73/RES_summary!B$19</f>
        <v>30.283295983571318</v>
      </c>
      <c r="C73" s="180">
        <f>RES_hhdet_tesh!C73/RES_summary!C$19</f>
        <v>31.209762574058445</v>
      </c>
      <c r="D73" s="180">
        <f>RES_hhdet_tesh!D73/RES_summary!D$19</f>
        <v>29.20287059431632</v>
      </c>
      <c r="E73" s="180">
        <f>RES_hhdet_tesh!E73/RES_summary!E$19</f>
        <v>30.016712051694093</v>
      </c>
      <c r="F73" s="180">
        <f>RES_hhdet_tesh!F73/RES_summary!F$19</f>
        <v>31.362454461241171</v>
      </c>
      <c r="G73" s="180">
        <f>RES_hhdet_tesh!G73/RES_summary!G$19</f>
        <v>31.043268675120768</v>
      </c>
      <c r="H73" s="180">
        <f>RES_hhdet_tesh!H73/RES_summary!H$19</f>
        <v>33.497328150788043</v>
      </c>
      <c r="I73" s="180">
        <f>RES_hhdet_tesh!I73/RES_summary!I$19</f>
        <v>32.076619060317014</v>
      </c>
      <c r="J73" s="180">
        <f>RES_hhdet_tesh!J73/RES_summary!J$19</f>
        <v>32.778169905459869</v>
      </c>
      <c r="K73" s="180">
        <f>RES_hhdet_tesh!K73/RES_summary!K$19</f>
        <v>28.999254138775768</v>
      </c>
      <c r="L73" s="180">
        <f>RES_hhdet_tesh!L73/RES_summary!L$19</f>
        <v>30.705080614456218</v>
      </c>
      <c r="M73" s="180">
        <f>RES_hhdet_tesh!M73/RES_summary!M$19</f>
        <v>30.833562813665125</v>
      </c>
      <c r="N73" s="180">
        <f>RES_hhdet_tesh!N73/RES_summary!N$19</f>
        <v>30.54461480332569</v>
      </c>
      <c r="O73" s="180">
        <f>RES_hhdet_tesh!O73/RES_summary!O$19</f>
        <v>32.3913875180831</v>
      </c>
      <c r="P73" s="180">
        <f>RES_hhdet_tesh!P73/RES_summary!P$19</f>
        <v>32.521632842748744</v>
      </c>
      <c r="Q73" s="180">
        <f>RES_hhdet_tesh!Q73/RES_summary!Q$19</f>
        <v>33.761942886449241</v>
      </c>
    </row>
    <row r="74" spans="1:17" ht="12" customHeight="1" x14ac:dyDescent="0.25">
      <c r="A74" s="161" t="s">
        <v>141</v>
      </c>
      <c r="B74" s="179">
        <f>RES_hhdet_tesh!B74/RES_summary!B$19</f>
        <v>29.100655774191761</v>
      </c>
      <c r="C74" s="179">
        <f>RES_hhdet_tesh!C74/RES_summary!C$19</f>
        <v>30.024832188112878</v>
      </c>
      <c r="D74" s="179">
        <f>RES_hhdet_tesh!D74/RES_summary!D$19</f>
        <v>28.768782778121636</v>
      </c>
      <c r="E74" s="179">
        <f>RES_hhdet_tesh!E74/RES_summary!E$19</f>
        <v>29.409320832810206</v>
      </c>
      <c r="F74" s="179">
        <f>RES_hhdet_tesh!F74/RES_summary!F$19</f>
        <v>30.530656316452394</v>
      </c>
      <c r="G74" s="179">
        <f>RES_hhdet_tesh!G74/RES_summary!G$19</f>
        <v>30.336464481588372</v>
      </c>
      <c r="H74" s="179">
        <f>RES_hhdet_tesh!H74/RES_summary!H$19</f>
        <v>32.013670531543546</v>
      </c>
      <c r="I74" s="179">
        <f>RES_hhdet_tesh!I74/RES_summary!I$19</f>
        <v>31.033387682932492</v>
      </c>
      <c r="J74" s="179">
        <f>RES_hhdet_tesh!J74/RES_summary!J$19</f>
        <v>31.496975342257628</v>
      </c>
      <c r="K74" s="179">
        <f>RES_hhdet_tesh!K74/RES_summary!K$19</f>
        <v>29.020653403912334</v>
      </c>
      <c r="L74" s="179">
        <f>RES_hhdet_tesh!L74/RES_summary!L$19</f>
        <v>30.16650041840489</v>
      </c>
      <c r="M74" s="179">
        <f>RES_hhdet_tesh!M74/RES_summary!M$19</f>
        <v>30.215850913533757</v>
      </c>
      <c r="N74" s="179">
        <f>RES_hhdet_tesh!N74/RES_summary!N$19</f>
        <v>29.804260808081121</v>
      </c>
      <c r="O74" s="179">
        <f>RES_hhdet_tesh!O74/RES_summary!O$19</f>
        <v>30.905014102888028</v>
      </c>
      <c r="P74" s="179">
        <f>RES_hhdet_tesh!P74/RES_summary!P$19</f>
        <v>30.83903895377194</v>
      </c>
      <c r="Q74" s="179">
        <f>RES_hhdet_tesh!Q74/RES_summary!Q$19</f>
        <v>31.450621457539313</v>
      </c>
    </row>
    <row r="75" spans="1:17" ht="12" customHeight="1" x14ac:dyDescent="0.25">
      <c r="A75" s="148" t="s">
        <v>60</v>
      </c>
      <c r="B75" s="177">
        <f>RES_hhdet_tesh!B75/RES_summary!B$19</f>
        <v>19.68414238932311</v>
      </c>
      <c r="C75" s="177">
        <f>RES_hhdet_tesh!C75/RES_summary!C$19</f>
        <v>22.21149526986834</v>
      </c>
      <c r="D75" s="177">
        <f>RES_hhdet_tesh!D75/RES_summary!D$19</f>
        <v>19.328715674445647</v>
      </c>
      <c r="E75" s="177">
        <f>RES_hhdet_tesh!E75/RES_summary!E$19</f>
        <v>20.060496767986482</v>
      </c>
      <c r="F75" s="177">
        <f>RES_hhdet_tesh!F75/RES_summary!F$19</f>
        <v>21.027115817349188</v>
      </c>
      <c r="G75" s="177">
        <f>RES_hhdet_tesh!G75/RES_summary!G$19</f>
        <v>20.777206038716649</v>
      </c>
      <c r="H75" s="177">
        <f>RES_hhdet_tesh!H75/RES_summary!H$19</f>
        <v>22.339700379770587</v>
      </c>
      <c r="I75" s="177">
        <f>RES_hhdet_tesh!I75/RES_summary!I$19</f>
        <v>21.38412697388457</v>
      </c>
      <c r="J75" s="177">
        <f>RES_hhdet_tesh!J75/RES_summary!J$19</f>
        <v>21.798901214854062</v>
      </c>
      <c r="K75" s="177">
        <f>RES_hhdet_tesh!K75/RES_summary!K$19</f>
        <v>19.325183541527188</v>
      </c>
      <c r="L75" s="177">
        <f>RES_hhdet_tesh!L75/RES_summary!L$19</f>
        <v>20.45806439572436</v>
      </c>
      <c r="M75" s="177">
        <f>RES_hhdet_tesh!M75/RES_summary!M$19</f>
        <v>20.549398473835755</v>
      </c>
      <c r="N75" s="177">
        <f>RES_hhdet_tesh!N75/RES_summary!N$19</f>
        <v>20.185484040116709</v>
      </c>
      <c r="O75" s="177">
        <f>RES_hhdet_tesh!O75/RES_summary!O$19</f>
        <v>21.303850674374708</v>
      </c>
      <c r="P75" s="177">
        <f>RES_hhdet_tesh!P75/RES_summary!P$19</f>
        <v>21.295770570624082</v>
      </c>
      <c r="Q75" s="177">
        <f>RES_hhdet_tesh!Q75/RES_summary!Q$19</f>
        <v>22.037950678409313</v>
      </c>
    </row>
    <row r="76" spans="1:17" ht="12" customHeight="1" x14ac:dyDescent="0.25">
      <c r="A76" s="148" t="s">
        <v>59</v>
      </c>
      <c r="B76" s="177">
        <f>RES_hhdet_tesh!B76/RES_summary!B$19</f>
        <v>9.4165133848686509</v>
      </c>
      <c r="C76" s="177">
        <f>RES_hhdet_tesh!C76/RES_summary!C$19</f>
        <v>7.8133369182445414</v>
      </c>
      <c r="D76" s="177">
        <f>RES_hhdet_tesh!D76/RES_summary!D$19</f>
        <v>9.440067103675986</v>
      </c>
      <c r="E76" s="177">
        <f>RES_hhdet_tesh!E76/RES_summary!E$19</f>
        <v>9.3488240648237255</v>
      </c>
      <c r="F76" s="177">
        <f>RES_hhdet_tesh!F76/RES_summary!F$19</f>
        <v>9.503540499103206</v>
      </c>
      <c r="G76" s="177">
        <f>RES_hhdet_tesh!G76/RES_summary!G$19</f>
        <v>9.5592584428717196</v>
      </c>
      <c r="H76" s="177">
        <f>RES_hhdet_tesh!H76/RES_summary!H$19</f>
        <v>9.6739701517729575</v>
      </c>
      <c r="I76" s="177">
        <f>RES_hhdet_tesh!I76/RES_summary!I$19</f>
        <v>9.6492607090479243</v>
      </c>
      <c r="J76" s="177">
        <f>RES_hhdet_tesh!J76/RES_summary!J$19</f>
        <v>9.6980741274035651</v>
      </c>
      <c r="K76" s="177">
        <f>RES_hhdet_tesh!K76/RES_summary!K$19</f>
        <v>9.6954698623851492</v>
      </c>
      <c r="L76" s="177">
        <f>RES_hhdet_tesh!L76/RES_summary!L$19</f>
        <v>9.7084360226805284</v>
      </c>
      <c r="M76" s="177">
        <f>RES_hhdet_tesh!M76/RES_summary!M$19</f>
        <v>9.6664524396980021</v>
      </c>
      <c r="N76" s="177">
        <f>RES_hhdet_tesh!N76/RES_summary!N$19</f>
        <v>9.6187767679644072</v>
      </c>
      <c r="O76" s="177">
        <f>RES_hhdet_tesh!O76/RES_summary!O$19</f>
        <v>9.6011634285133223</v>
      </c>
      <c r="P76" s="177">
        <f>RES_hhdet_tesh!P76/RES_summary!P$19</f>
        <v>9.543268383147856</v>
      </c>
      <c r="Q76" s="177">
        <f>RES_hhdet_tesh!Q76/RES_summary!Q$19</f>
        <v>9.4126707791299999</v>
      </c>
    </row>
    <row r="77" spans="1:17" ht="12" customHeight="1" x14ac:dyDescent="0.25">
      <c r="A77" s="158" t="s">
        <v>62</v>
      </c>
      <c r="B77" s="178">
        <f>RES_hhdet_tesh!B77/RES_summary!B$19</f>
        <v>7.5616055750516118</v>
      </c>
      <c r="C77" s="178">
        <f>RES_hhdet_tesh!C77/RES_summary!C$19</f>
        <v>7.5588233808309422</v>
      </c>
      <c r="D77" s="178">
        <f>RES_hhdet_tesh!D77/RES_summary!D$19</f>
        <v>7.7554327549148097</v>
      </c>
      <c r="E77" s="178">
        <f>RES_hhdet_tesh!E77/RES_summary!E$19</f>
        <v>7.9302979829477893</v>
      </c>
      <c r="F77" s="178">
        <f>RES_hhdet_tesh!F77/RES_summary!F$19</f>
        <v>7.9668279575628498</v>
      </c>
      <c r="G77" s="178">
        <f>RES_hhdet_tesh!G77/RES_summary!G$19</f>
        <v>7.9248503500048617</v>
      </c>
      <c r="H77" s="178">
        <f>RES_hhdet_tesh!H77/RES_summary!H$19</f>
        <v>7.7700821709688315</v>
      </c>
      <c r="I77" s="178">
        <f>RES_hhdet_tesh!I77/RES_summary!I$19</f>
        <v>8.0928431850240212</v>
      </c>
      <c r="J77" s="178">
        <f>RES_hhdet_tesh!J77/RES_summary!J$19</f>
        <v>8.348648445285491</v>
      </c>
      <c r="K77" s="178">
        <f>RES_hhdet_tesh!K77/RES_summary!K$19</f>
        <v>8.209611026570963</v>
      </c>
      <c r="L77" s="178">
        <f>RES_hhdet_tesh!L77/RES_summary!L$19</f>
        <v>8.2734921106157753</v>
      </c>
      <c r="M77" s="178">
        <f>RES_hhdet_tesh!M77/RES_summary!M$19</f>
        <v>8.1704549577157888</v>
      </c>
      <c r="N77" s="178">
        <f>RES_hhdet_tesh!N77/RES_summary!N$19</f>
        <v>8.4851219001806442</v>
      </c>
      <c r="O77" s="178">
        <f>RES_hhdet_tesh!O77/RES_summary!O$19</f>
        <v>8.3504083421740987</v>
      </c>
      <c r="P77" s="178">
        <f>RES_hhdet_tesh!P77/RES_summary!P$19</f>
        <v>8.6133516764341458</v>
      </c>
      <c r="Q77" s="178">
        <f>RES_hhdet_tesh!Q77/RES_summary!Q$19</f>
        <v>8.6764260346184674</v>
      </c>
    </row>
    <row r="78" spans="1:17" ht="12" customHeight="1" x14ac:dyDescent="0.25">
      <c r="A78" s="23" t="s">
        <v>109</v>
      </c>
      <c r="B78" s="177">
        <f>RES_hhdet_tesh!B78/RES_summary!B$19</f>
        <v>7.393468557841202</v>
      </c>
      <c r="C78" s="177">
        <f>RES_hhdet_tesh!C78/RES_summary!C$19</f>
        <v>7.3921277328323587</v>
      </c>
      <c r="D78" s="177">
        <f>RES_hhdet_tesh!D78/RES_summary!D$19</f>
        <v>7.6623294048960071</v>
      </c>
      <c r="E78" s="177">
        <f>RES_hhdet_tesh!E78/RES_summary!E$19</f>
        <v>7.8209859289317025</v>
      </c>
      <c r="F78" s="177">
        <f>RES_hhdet_tesh!F78/RES_summary!F$19</f>
        <v>7.8336108122105594</v>
      </c>
      <c r="G78" s="177">
        <f>RES_hhdet_tesh!G78/RES_summary!G$19</f>
        <v>7.8187097685164364</v>
      </c>
      <c r="H78" s="177">
        <f>RES_hhdet_tesh!H78/RES_summary!H$19</f>
        <v>7.6465202295273</v>
      </c>
      <c r="I78" s="177">
        <f>RES_hhdet_tesh!I78/RES_summary!I$19</f>
        <v>7.9569890499467437</v>
      </c>
      <c r="J78" s="177">
        <f>RES_hhdet_tesh!J78/RES_summary!J$19</f>
        <v>8.2420770319598304</v>
      </c>
      <c r="K78" s="177">
        <f>RES_hhdet_tesh!K78/RES_summary!K$19</f>
        <v>8.1337028537136504</v>
      </c>
      <c r="L78" s="177">
        <f>RES_hhdet_tesh!L78/RES_summary!L$19</f>
        <v>8.1942691535122165</v>
      </c>
      <c r="M78" s="177">
        <f>RES_hhdet_tesh!M78/RES_summary!M$19</f>
        <v>8.0822844614024554</v>
      </c>
      <c r="N78" s="177">
        <f>RES_hhdet_tesh!N78/RES_summary!N$19</f>
        <v>8.4131941411399129</v>
      </c>
      <c r="O78" s="177">
        <f>RES_hhdet_tesh!O78/RES_summary!O$19</f>
        <v>8.2474727142320514</v>
      </c>
      <c r="P78" s="177">
        <f>RES_hhdet_tesh!P78/RES_summary!P$19</f>
        <v>8.4879107450285041</v>
      </c>
      <c r="Q78" s="177">
        <f>RES_hhdet_tesh!Q78/RES_summary!Q$19</f>
        <v>8.509586191390861</v>
      </c>
    </row>
    <row r="79" spans="1:17" ht="12" customHeight="1" x14ac:dyDescent="0.25">
      <c r="A79" s="29" t="s">
        <v>140</v>
      </c>
      <c r="B79" s="176">
        <f>RES_hhdet_tesh!B79/RES_summary!B$19</f>
        <v>8.3113803188688973</v>
      </c>
      <c r="C79" s="176">
        <f>RES_hhdet_tesh!C79/RES_summary!C$19</f>
        <v>8.4429020574183529</v>
      </c>
      <c r="D79" s="176">
        <f>RES_hhdet_tesh!D79/RES_summary!D$19</f>
        <v>8.2251212807803817</v>
      </c>
      <c r="E79" s="176">
        <f>RES_hhdet_tesh!E79/RES_summary!E$19</f>
        <v>8.4977469894238915</v>
      </c>
      <c r="F79" s="176">
        <f>RES_hhdet_tesh!F79/RES_summary!F$19</f>
        <v>8.7533183518759099</v>
      </c>
      <c r="G79" s="176">
        <f>RES_hhdet_tesh!G79/RES_summary!G$19</f>
        <v>8.6285978912517205</v>
      </c>
      <c r="H79" s="176">
        <f>RES_hhdet_tesh!H79/RES_summary!H$19</f>
        <v>8.8690168993918643</v>
      </c>
      <c r="I79" s="176">
        <f>RES_hhdet_tesh!I79/RES_summary!I$19</f>
        <v>9.1170261017779151</v>
      </c>
      <c r="J79" s="176">
        <f>RES_hhdet_tesh!J79/RES_summary!J$19</f>
        <v>9.0766663797902591</v>
      </c>
      <c r="K79" s="176">
        <f>RES_hhdet_tesh!K79/RES_summary!K$19</f>
        <v>8.7262515973577308</v>
      </c>
      <c r="L79" s="176">
        <f>RES_hhdet_tesh!L79/RES_summary!L$19</f>
        <v>8.9292250137640981</v>
      </c>
      <c r="M79" s="176">
        <f>RES_hhdet_tesh!M79/RES_summary!M$19</f>
        <v>8.8936749690447385</v>
      </c>
      <c r="N79" s="176">
        <f>RES_hhdet_tesh!N79/RES_summary!N$19</f>
        <v>8.994627208768831</v>
      </c>
      <c r="O79" s="176">
        <f>RES_hhdet_tesh!O79/RES_summary!O$19</f>
        <v>9.3218853885117241</v>
      </c>
      <c r="P79" s="176">
        <f>RES_hhdet_tesh!P79/RES_summary!P$19</f>
        <v>9.6336972254295947</v>
      </c>
      <c r="Q79" s="176">
        <f>RES_hhdet_tesh!Q79/RES_summary!Q$19</f>
        <v>10.152959774936207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RES_hhdet_tesh!B81/RES_summary!B$19</f>
        <v>148.88754457355384</v>
      </c>
      <c r="C81" s="184">
        <f>RES_hhdet_tesh!C81/RES_summary!C$19</f>
        <v>152.35017609909352</v>
      </c>
      <c r="D81" s="184">
        <f>RES_hhdet_tesh!D81/RES_summary!D$19</f>
        <v>149.68629822136023</v>
      </c>
      <c r="E81" s="184">
        <f>RES_hhdet_tesh!E81/RES_summary!E$19</f>
        <v>151.75349545413945</v>
      </c>
      <c r="F81" s="184">
        <f>RES_hhdet_tesh!F81/RES_summary!F$19</f>
        <v>155.91291461486216</v>
      </c>
      <c r="G81" s="184">
        <f>RES_hhdet_tesh!G81/RES_summary!G$19</f>
        <v>157.40049312276048</v>
      </c>
      <c r="H81" s="184">
        <f>RES_hhdet_tesh!H81/RES_summary!H$19</f>
        <v>162.20822808882991</v>
      </c>
      <c r="I81" s="184">
        <f>RES_hhdet_tesh!I81/RES_summary!I$19</f>
        <v>167.47568019920249</v>
      </c>
      <c r="J81" s="184">
        <f>RES_hhdet_tesh!J81/RES_summary!J$19</f>
        <v>150.99549585223178</v>
      </c>
      <c r="K81" s="184">
        <f>RES_hhdet_tesh!K81/RES_summary!K$19</f>
        <v>155.55614194360399</v>
      </c>
      <c r="L81" s="184">
        <f>RES_hhdet_tesh!L81/RES_summary!L$19</f>
        <v>157.22999186636937</v>
      </c>
      <c r="M81" s="184">
        <f>RES_hhdet_tesh!M81/RES_summary!M$19</f>
        <v>130.8653258706932</v>
      </c>
      <c r="N81" s="184">
        <f>RES_hhdet_tesh!N81/RES_summary!N$19</f>
        <v>129.78494485310424</v>
      </c>
      <c r="O81" s="184">
        <f>RES_hhdet_tesh!O81/RES_summary!O$19</f>
        <v>130.57312548343589</v>
      </c>
      <c r="P81" s="184">
        <f>RES_hhdet_tesh!P81/RES_summary!P$19</f>
        <v>119.3349505223746</v>
      </c>
      <c r="Q81" s="184">
        <f>RES_hhdet_tesh!Q81/RES_summary!Q$19</f>
        <v>127.7824386802657</v>
      </c>
    </row>
    <row r="82" spans="1:17" ht="12.95" customHeight="1" x14ac:dyDescent="0.25">
      <c r="A82" s="158" t="s">
        <v>65</v>
      </c>
      <c r="B82" s="178">
        <f>RES_hhdet_tesh!B82/RES_summary!B$19</f>
        <v>111.82662265553306</v>
      </c>
      <c r="C82" s="178">
        <f>RES_hhdet_tesh!C82/RES_summary!C$19</f>
        <v>115.09998733509147</v>
      </c>
      <c r="D82" s="178">
        <f>RES_hhdet_tesh!D82/RES_summary!D$19</f>
        <v>113.3796141582141</v>
      </c>
      <c r="E82" s="178">
        <f>RES_hhdet_tesh!E82/RES_summary!E$19</f>
        <v>115.06764379999053</v>
      </c>
      <c r="F82" s="178">
        <f>RES_hhdet_tesh!F82/RES_summary!F$19</f>
        <v>118.73165681292842</v>
      </c>
      <c r="G82" s="178">
        <f>RES_hhdet_tesh!G82/RES_summary!G$19</f>
        <v>120.10828596714822</v>
      </c>
      <c r="H82" s="178">
        <f>RES_hhdet_tesh!H82/RES_summary!H$19</f>
        <v>123.83863188658133</v>
      </c>
      <c r="I82" s="178">
        <f>RES_hhdet_tesh!I82/RES_summary!I$19</f>
        <v>128.54916678732647</v>
      </c>
      <c r="J82" s="178">
        <f>RES_hhdet_tesh!J82/RES_summary!J$19</f>
        <v>111.98198629168662</v>
      </c>
      <c r="K82" s="178">
        <f>RES_hhdet_tesh!K82/RES_summary!K$19</f>
        <v>117.75618770368145</v>
      </c>
      <c r="L82" s="178">
        <f>RES_hhdet_tesh!L82/RES_summary!L$19</f>
        <v>118.59795748066607</v>
      </c>
      <c r="M82" s="178">
        <f>RES_hhdet_tesh!M82/RES_summary!M$19</f>
        <v>92.194388190927668</v>
      </c>
      <c r="N82" s="178">
        <f>RES_hhdet_tesh!N82/RES_summary!N$19</f>
        <v>91.184499742197431</v>
      </c>
      <c r="O82" s="178">
        <f>RES_hhdet_tesh!O82/RES_summary!O$19</f>
        <v>92.438206115220169</v>
      </c>
      <c r="P82" s="178">
        <f>RES_hhdet_tesh!P82/RES_summary!P$19</f>
        <v>81.054266254278033</v>
      </c>
      <c r="Q82" s="178">
        <f>RES_hhdet_tesh!Q82/RES_summary!Q$19</f>
        <v>89.268661254858102</v>
      </c>
    </row>
    <row r="83" spans="1:17" ht="12" customHeight="1" x14ac:dyDescent="0.25">
      <c r="A83" s="23" t="s">
        <v>157</v>
      </c>
      <c r="B83" s="177">
        <f>RES_hhdet_tesh!B83/RES_summary!B$19</f>
        <v>110.50914082916329</v>
      </c>
      <c r="C83" s="177">
        <f>RES_hhdet_tesh!C83/RES_summary!C$19</f>
        <v>113.54757287635756</v>
      </c>
      <c r="D83" s="177">
        <f>RES_hhdet_tesh!D83/RES_summary!D$19</f>
        <v>112.49327396144</v>
      </c>
      <c r="E83" s="177">
        <f>RES_hhdet_tesh!E83/RES_summary!E$19</f>
        <v>113.99272108681063</v>
      </c>
      <c r="F83" s="177">
        <f>RES_hhdet_tesh!F83/RES_summary!F$19</f>
        <v>117.31875848355283</v>
      </c>
      <c r="G83" s="177">
        <f>RES_hhdet_tesh!G83/RES_summary!G$19</f>
        <v>118.83946055667457</v>
      </c>
      <c r="H83" s="177">
        <f>RES_hhdet_tesh!H83/RES_summary!H$19</f>
        <v>121.9729293145502</v>
      </c>
      <c r="I83" s="177">
        <f>RES_hhdet_tesh!I83/RES_summary!I$19</f>
        <v>126.92472472442005</v>
      </c>
      <c r="J83" s="177">
        <f>RES_hhdet_tesh!J83/RES_summary!J$19</f>
        <v>110.5492794035264</v>
      </c>
      <c r="K83" s="177">
        <f>RES_hhdet_tesh!K83/RES_summary!K$19</f>
        <v>117.24084684890893</v>
      </c>
      <c r="L83" s="177">
        <f>RES_hhdet_tesh!L83/RES_summary!L$19</f>
        <v>117.59298694392481</v>
      </c>
      <c r="M83" s="177">
        <f>RES_hhdet_tesh!M83/RES_summary!M$19</f>
        <v>91.322128419200197</v>
      </c>
      <c r="N83" s="177">
        <f>RES_hhdet_tesh!N83/RES_summary!N$19</f>
        <v>90.431370998871458</v>
      </c>
      <c r="O83" s="177">
        <f>RES_hhdet_tesh!O83/RES_summary!O$19</f>
        <v>91.402829830209512</v>
      </c>
      <c r="P83" s="177">
        <f>RES_hhdet_tesh!P83/RES_summary!P$19</f>
        <v>80.08297944020309</v>
      </c>
      <c r="Q83" s="177">
        <f>RES_hhdet_tesh!Q83/RES_summary!Q$19</f>
        <v>88.056294744956048</v>
      </c>
    </row>
    <row r="84" spans="1:17" ht="12" customHeight="1" x14ac:dyDescent="0.25">
      <c r="A84" s="23" t="s">
        <v>60</v>
      </c>
      <c r="B84" s="177">
        <f>RES_hhdet_tesh!B84/RES_summary!B$19</f>
        <v>1.3174818263697603</v>
      </c>
      <c r="C84" s="177">
        <f>RES_hhdet_tesh!C84/RES_summary!C$19</f>
        <v>1.5524144587338959</v>
      </c>
      <c r="D84" s="177">
        <f>RES_hhdet_tesh!D84/RES_summary!D$19</f>
        <v>0.88634019677408815</v>
      </c>
      <c r="E84" s="177">
        <f>RES_hhdet_tesh!E84/RES_summary!E$19</f>
        <v>1.0749227131799051</v>
      </c>
      <c r="F84" s="177">
        <f>RES_hhdet_tesh!F84/RES_summary!F$19</f>
        <v>1.4128983293755957</v>
      </c>
      <c r="G84" s="177">
        <f>RES_hhdet_tesh!G84/RES_summary!G$19</f>
        <v>1.268825410473652</v>
      </c>
      <c r="H84" s="177">
        <f>RES_hhdet_tesh!H84/RES_summary!H$19</f>
        <v>1.8657025720311307</v>
      </c>
      <c r="I84" s="177">
        <f>RES_hhdet_tesh!I84/RES_summary!I$19</f>
        <v>1.6244420629064105</v>
      </c>
      <c r="J84" s="177">
        <f>RES_hhdet_tesh!J84/RES_summary!J$19</f>
        <v>1.4327068881602329</v>
      </c>
      <c r="K84" s="177">
        <f>RES_hhdet_tesh!K84/RES_summary!K$19</f>
        <v>0.5153408547725179</v>
      </c>
      <c r="L84" s="177">
        <f>RES_hhdet_tesh!L84/RES_summary!L$19</f>
        <v>1.0049705367412571</v>
      </c>
      <c r="M84" s="177">
        <f>RES_hhdet_tesh!M84/RES_summary!M$19</f>
        <v>0.87225977172746461</v>
      </c>
      <c r="N84" s="177">
        <f>RES_hhdet_tesh!N84/RES_summary!N$19</f>
        <v>0.75312874332596969</v>
      </c>
      <c r="O84" s="177">
        <f>RES_hhdet_tesh!O84/RES_summary!O$19</f>
        <v>1.0353762850106578</v>
      </c>
      <c r="P84" s="177">
        <f>RES_hhdet_tesh!P84/RES_summary!P$19</f>
        <v>0.97128681407494011</v>
      </c>
      <c r="Q84" s="177">
        <f>RES_hhdet_tesh!Q84/RES_summary!Q$19</f>
        <v>1.2123665099020449</v>
      </c>
    </row>
    <row r="85" spans="1:17" ht="12.95" customHeight="1" x14ac:dyDescent="0.25">
      <c r="A85" s="158" t="s">
        <v>112</v>
      </c>
      <c r="B85" s="178">
        <f>RES_hhdet_tesh!B85/RES_summary!B$19</f>
        <v>5.7201700584518247E-2</v>
      </c>
      <c r="C85" s="178">
        <f>RES_hhdet_tesh!C85/RES_summary!C$19</f>
        <v>6.2241856352059956E-2</v>
      </c>
      <c r="D85" s="178">
        <f>RES_hhdet_tesh!D85/RES_summary!D$19</f>
        <v>6.7216361742491071E-2</v>
      </c>
      <c r="E85" s="178">
        <f>RES_hhdet_tesh!E85/RES_summary!E$19</f>
        <v>7.0589120183100748E-2</v>
      </c>
      <c r="F85" s="178">
        <f>RES_hhdet_tesh!F85/RES_summary!F$19</f>
        <v>7.5772364677497872E-2</v>
      </c>
      <c r="G85" s="178">
        <f>RES_hhdet_tesh!G85/RES_summary!G$19</f>
        <v>9.4538357914123683E-2</v>
      </c>
      <c r="H85" s="178">
        <f>RES_hhdet_tesh!H85/RES_summary!H$19</f>
        <v>0.11210601384995747</v>
      </c>
      <c r="I85" s="178">
        <f>RES_hhdet_tesh!I85/RES_summary!I$19</f>
        <v>0.14220085638656407</v>
      </c>
      <c r="J85" s="178">
        <f>RES_hhdet_tesh!J85/RES_summary!J$19</f>
        <v>0.16450718114593607</v>
      </c>
      <c r="K85" s="178">
        <f>RES_hhdet_tesh!K85/RES_summary!K$19</f>
        <v>0.20577263907613874</v>
      </c>
      <c r="L85" s="178">
        <f>RES_hhdet_tesh!L85/RES_summary!L$19</f>
        <v>0.23345802330115489</v>
      </c>
      <c r="M85" s="178">
        <f>RES_hhdet_tesh!M85/RES_summary!M$19</f>
        <v>0.26100712686070004</v>
      </c>
      <c r="N85" s="178">
        <f>RES_hhdet_tesh!N85/RES_summary!N$19</f>
        <v>0.29311717583714891</v>
      </c>
      <c r="O85" s="178">
        <f>RES_hhdet_tesh!O85/RES_summary!O$19</f>
        <v>0.32555810196112789</v>
      </c>
      <c r="P85" s="178">
        <f>RES_hhdet_tesh!P85/RES_summary!P$19</f>
        <v>0.35727977472390576</v>
      </c>
      <c r="Q85" s="178">
        <f>RES_hhdet_tesh!Q85/RES_summary!Q$19</f>
        <v>0.33460716270159652</v>
      </c>
    </row>
    <row r="86" spans="1:17" ht="12" customHeight="1" x14ac:dyDescent="0.25">
      <c r="A86" s="23" t="s">
        <v>60</v>
      </c>
      <c r="B86" s="177">
        <f>RES_hhdet_tesh!B86/RES_summary!B$19</f>
        <v>5.7201700584518247E-2</v>
      </c>
      <c r="C86" s="177">
        <f>RES_hhdet_tesh!C86/RES_summary!C$19</f>
        <v>6.2241856352059956E-2</v>
      </c>
      <c r="D86" s="177">
        <f>RES_hhdet_tesh!D86/RES_summary!D$19</f>
        <v>6.7216361742491071E-2</v>
      </c>
      <c r="E86" s="177">
        <f>RES_hhdet_tesh!E86/RES_summary!E$19</f>
        <v>7.0589120183100748E-2</v>
      </c>
      <c r="F86" s="177">
        <f>RES_hhdet_tesh!F86/RES_summary!F$19</f>
        <v>7.5772364677497872E-2</v>
      </c>
      <c r="G86" s="177">
        <f>RES_hhdet_tesh!G86/RES_summary!G$19</f>
        <v>9.4538357914123683E-2</v>
      </c>
      <c r="H86" s="177">
        <f>RES_hhdet_tesh!H86/RES_summary!H$19</f>
        <v>0.11210601384995747</v>
      </c>
      <c r="I86" s="177">
        <f>RES_hhdet_tesh!I86/RES_summary!I$19</f>
        <v>0.14220085638656407</v>
      </c>
      <c r="J86" s="177">
        <f>RES_hhdet_tesh!J86/RES_summary!J$19</f>
        <v>0.16450718114593607</v>
      </c>
      <c r="K86" s="177">
        <f>RES_hhdet_tesh!K86/RES_summary!K$19</f>
        <v>0.20577263907613874</v>
      </c>
      <c r="L86" s="177">
        <f>RES_hhdet_tesh!L86/RES_summary!L$19</f>
        <v>0.23345802330115489</v>
      </c>
      <c r="M86" s="177">
        <f>RES_hhdet_tesh!M86/RES_summary!M$19</f>
        <v>0.26100712686070004</v>
      </c>
      <c r="N86" s="177">
        <f>RES_hhdet_tesh!N86/RES_summary!N$19</f>
        <v>0.29311717583714891</v>
      </c>
      <c r="O86" s="177">
        <f>RES_hhdet_tesh!O86/RES_summary!O$19</f>
        <v>0.32555810196112789</v>
      </c>
      <c r="P86" s="177">
        <f>RES_hhdet_tesh!P86/RES_summary!P$19</f>
        <v>0.35727977472390576</v>
      </c>
      <c r="Q86" s="177">
        <f>RES_hhdet_tesh!Q86/RES_summary!Q$19</f>
        <v>0.33460716270159652</v>
      </c>
    </row>
    <row r="87" spans="1:17" ht="12" customHeight="1" x14ac:dyDescent="0.25">
      <c r="A87" s="158" t="s">
        <v>63</v>
      </c>
      <c r="B87" s="178">
        <f>RES_hhdet_tesh!B87/RES_summary!B$19</f>
        <v>28.812375450497381</v>
      </c>
      <c r="C87" s="178">
        <f>RES_hhdet_tesh!C87/RES_summary!C$19</f>
        <v>28.908576415512993</v>
      </c>
      <c r="D87" s="178">
        <f>RES_hhdet_tesh!D87/RES_summary!D$19</f>
        <v>28.089750253873341</v>
      </c>
      <c r="E87" s="178">
        <f>RES_hhdet_tesh!E87/RES_summary!E$19</f>
        <v>28.217972562074106</v>
      </c>
      <c r="F87" s="178">
        <f>RES_hhdet_tesh!F87/RES_summary!F$19</f>
        <v>28.506619948322186</v>
      </c>
      <c r="G87" s="178">
        <f>RES_hhdet_tesh!G87/RES_summary!G$19</f>
        <v>28.717769329273278</v>
      </c>
      <c r="H87" s="178">
        <f>RES_hhdet_tesh!H87/RES_summary!H$19</f>
        <v>29.692571562964527</v>
      </c>
      <c r="I87" s="178">
        <f>RES_hhdet_tesh!I87/RES_summary!I$19</f>
        <v>29.810064792960393</v>
      </c>
      <c r="J87" s="178">
        <f>RES_hhdet_tesh!J87/RES_summary!J$19</f>
        <v>29.951888446757295</v>
      </c>
      <c r="K87" s="178">
        <f>RES_hhdet_tesh!K87/RES_summary!K$19</f>
        <v>28.890381312537819</v>
      </c>
      <c r="L87" s="178">
        <f>RES_hhdet_tesh!L87/RES_summary!L$19</f>
        <v>29.565346455885013</v>
      </c>
      <c r="M87" s="178">
        <f>RES_hhdet_tesh!M87/RES_summary!M$19</f>
        <v>29.583615874358134</v>
      </c>
      <c r="N87" s="178">
        <f>RES_hhdet_tesh!N87/RES_summary!N$19</f>
        <v>29.338512315856843</v>
      </c>
      <c r="O87" s="178">
        <f>RES_hhdet_tesh!O87/RES_summary!O$19</f>
        <v>28.745945113136159</v>
      </c>
      <c r="P87" s="178">
        <f>RES_hhdet_tesh!P87/RES_summary!P$19</f>
        <v>28.483086515634543</v>
      </c>
      <c r="Q87" s="178">
        <f>RES_hhdet_tesh!Q87/RES_summary!Q$19</f>
        <v>28.288715989339529</v>
      </c>
    </row>
    <row r="88" spans="1:17" ht="12" customHeight="1" x14ac:dyDescent="0.25">
      <c r="A88" s="167" t="s">
        <v>156</v>
      </c>
      <c r="B88" s="183">
        <f>RES_hhdet_tesh!B88/RES_summary!B$19</f>
        <v>26.942464910450148</v>
      </c>
      <c r="C88" s="183">
        <f>RES_hhdet_tesh!C88/RES_summary!C$19</f>
        <v>27.174953519470129</v>
      </c>
      <c r="D88" s="183">
        <f>RES_hhdet_tesh!D88/RES_summary!D$19</f>
        <v>27.276117490117979</v>
      </c>
      <c r="E88" s="183">
        <f>RES_hhdet_tesh!E88/RES_summary!E$19</f>
        <v>27.287344831953334</v>
      </c>
      <c r="F88" s="183">
        <f>RES_hhdet_tesh!F88/RES_summary!F$19</f>
        <v>27.565194491776197</v>
      </c>
      <c r="G88" s="183">
        <f>RES_hhdet_tesh!G88/RES_summary!G$19</f>
        <v>27.783424550554475</v>
      </c>
      <c r="H88" s="183">
        <f>RES_hhdet_tesh!H88/RES_summary!H$19</f>
        <v>28.159405846050948</v>
      </c>
      <c r="I88" s="183">
        <f>RES_hhdet_tesh!I88/RES_summary!I$19</f>
        <v>28.762260534292427</v>
      </c>
      <c r="J88" s="183">
        <f>RES_hhdet_tesh!J88/RES_summary!J$19</f>
        <v>28.436643361280598</v>
      </c>
      <c r="K88" s="183">
        <f>RES_hhdet_tesh!K88/RES_summary!K$19</f>
        <v>28.729681277432576</v>
      </c>
      <c r="L88" s="183">
        <f>RES_hhdet_tesh!L88/RES_summary!L$19</f>
        <v>28.575149159365768</v>
      </c>
      <c r="M88" s="183">
        <f>RES_hhdet_tesh!M88/RES_summary!M$19</f>
        <v>28.578074636677151</v>
      </c>
      <c r="N88" s="183">
        <f>RES_hhdet_tesh!N88/RES_summary!N$19</f>
        <v>28.585927625598273</v>
      </c>
      <c r="O88" s="183">
        <f>RES_hhdet_tesh!O88/RES_summary!O$19</f>
        <v>28.512217514362217</v>
      </c>
      <c r="P88" s="183">
        <f>RES_hhdet_tesh!P88/RES_summary!P$19</f>
        <v>28.301507414058502</v>
      </c>
      <c r="Q88" s="183">
        <f>RES_hhdet_tesh!Q88/RES_summary!Q$19</f>
        <v>28.013103956068555</v>
      </c>
    </row>
    <row r="89" spans="1:17" ht="12" customHeight="1" x14ac:dyDescent="0.25">
      <c r="A89" s="167" t="s">
        <v>155</v>
      </c>
      <c r="B89" s="183">
        <f>RES_hhdet_tesh!B89/RES_summary!B$19</f>
        <v>26.929115576661548</v>
      </c>
      <c r="C89" s="183">
        <f>RES_hhdet_tesh!C89/RES_summary!C$19</f>
        <v>27.107553917061615</v>
      </c>
      <c r="D89" s="183">
        <f>RES_hhdet_tesh!D89/RES_summary!D$19</f>
        <v>27.991104846717636</v>
      </c>
      <c r="E89" s="183">
        <f>RES_hhdet_tesh!E89/RES_summary!E$19</f>
        <v>28.025754971372358</v>
      </c>
      <c r="F89" s="183">
        <f>RES_hhdet_tesh!F89/RES_summary!F$19</f>
        <v>28.633869838201921</v>
      </c>
      <c r="G89" s="183">
        <f>RES_hhdet_tesh!G89/RES_summary!G$19</f>
        <v>28.8523962893976</v>
      </c>
      <c r="H89" s="183">
        <f>RES_hhdet_tesh!H89/RES_summary!H$19</f>
        <v>29.146045795969687</v>
      </c>
      <c r="I89" s="183">
        <f>RES_hhdet_tesh!I89/RES_summary!I$19</f>
        <v>29.199756069426829</v>
      </c>
      <c r="J89" s="183">
        <f>RES_hhdet_tesh!J89/RES_summary!J$19</f>
        <v>29.053680535396968</v>
      </c>
      <c r="K89" s="183">
        <f>RES_hhdet_tesh!K89/RES_summary!K$19</f>
        <v>29.109410869354672</v>
      </c>
      <c r="L89" s="183">
        <f>RES_hhdet_tesh!L89/RES_summary!L$19</f>
        <v>29.009651673754835</v>
      </c>
      <c r="M89" s="183">
        <f>RES_hhdet_tesh!M89/RES_summary!M$19</f>
        <v>28.937989013057127</v>
      </c>
      <c r="N89" s="183">
        <f>RES_hhdet_tesh!N89/RES_summary!N$19</f>
        <v>28.825526100465932</v>
      </c>
      <c r="O89" s="183">
        <f>RES_hhdet_tesh!O89/RES_summary!O$19</f>
        <v>28.738598529379203</v>
      </c>
      <c r="P89" s="183">
        <f>RES_hhdet_tesh!P89/RES_summary!P$19</f>
        <v>28.523015373608093</v>
      </c>
      <c r="Q89" s="183">
        <f>RES_hhdet_tesh!Q89/RES_summary!Q$19</f>
        <v>28.131809786992584</v>
      </c>
    </row>
    <row r="90" spans="1:17" ht="12" customHeight="1" x14ac:dyDescent="0.25">
      <c r="A90" s="166" t="s">
        <v>55</v>
      </c>
      <c r="B90" s="182">
        <f>RES_hhdet_tesh!B90/RES_summary!B$19</f>
        <v>17.512602191792894</v>
      </c>
      <c r="C90" s="182">
        <f>RES_hhdet_tesh!C90/RES_summary!C$19</f>
        <v>19.294216998817074</v>
      </c>
      <c r="D90" s="182">
        <f>RES_hhdet_tesh!D90/RES_summary!D$19</f>
        <v>18.551037743041654</v>
      </c>
      <c r="E90" s="182">
        <f>RES_hhdet_tesh!E90/RES_summary!E$19</f>
        <v>18.676930906548634</v>
      </c>
      <c r="F90" s="182">
        <f>RES_hhdet_tesh!F90/RES_summary!F$19</f>
        <v>19.130329339098711</v>
      </c>
      <c r="G90" s="182">
        <f>RES_hhdet_tesh!G90/RES_summary!G$19</f>
        <v>19.293137846525884</v>
      </c>
      <c r="H90" s="182">
        <f>RES_hhdet_tesh!H90/RES_summary!H$19</f>
        <v>19.472075644196735</v>
      </c>
      <c r="I90" s="182">
        <f>RES_hhdet_tesh!I90/RES_summary!I$19</f>
        <v>19.5504953603789</v>
      </c>
      <c r="J90" s="182">
        <f>RES_hhdet_tesh!J90/RES_summary!J$19</f>
        <v>19.355606407993395</v>
      </c>
      <c r="K90" s="182">
        <f>RES_hhdet_tesh!K90/RES_summary!K$19</f>
        <v>19.413941006969527</v>
      </c>
      <c r="L90" s="182">
        <f>RES_hhdet_tesh!L90/RES_summary!L$19</f>
        <v>19.301215651074312</v>
      </c>
      <c r="M90" s="182">
        <f>RES_hhdet_tesh!M90/RES_summary!M$19</f>
        <v>19.271536573359121</v>
      </c>
      <c r="N90" s="182">
        <f>RES_hhdet_tesh!N90/RES_summary!N$19</f>
        <v>19.206749332501523</v>
      </c>
      <c r="O90" s="182">
        <f>RES_hhdet_tesh!O90/RES_summary!O$19</f>
        <v>19.137435100865876</v>
      </c>
      <c r="P90" s="182">
        <f>RES_hhdet_tesh!P90/RES_summary!P$19</f>
        <v>18.979746990460235</v>
      </c>
      <c r="Q90" s="182">
        <f>RES_hhdet_tesh!Q90/RES_summary!Q$19</f>
        <v>18.719139007862584</v>
      </c>
    </row>
    <row r="91" spans="1:17" ht="12" customHeight="1" x14ac:dyDescent="0.25">
      <c r="A91" s="147" t="s">
        <v>59</v>
      </c>
      <c r="B91" s="181">
        <f>RES_hhdet_tesh!B91/RES_summary!B$19</f>
        <v>9.4165133848686544</v>
      </c>
      <c r="C91" s="181">
        <f>RES_hhdet_tesh!C91/RES_summary!C$19</f>
        <v>7.8133369182445414</v>
      </c>
      <c r="D91" s="181">
        <f>RES_hhdet_tesh!D91/RES_summary!D$19</f>
        <v>9.4400671036759825</v>
      </c>
      <c r="E91" s="181">
        <f>RES_hhdet_tesh!E91/RES_summary!E$19</f>
        <v>9.348824064823722</v>
      </c>
      <c r="F91" s="181">
        <f>RES_hhdet_tesh!F91/RES_summary!F$19</f>
        <v>9.5035404991032078</v>
      </c>
      <c r="G91" s="181">
        <f>RES_hhdet_tesh!G91/RES_summary!G$19</f>
        <v>9.5592584428717142</v>
      </c>
      <c r="H91" s="181">
        <f>RES_hhdet_tesh!H91/RES_summary!H$19</f>
        <v>9.6739701517729575</v>
      </c>
      <c r="I91" s="181">
        <f>RES_hhdet_tesh!I91/RES_summary!I$19</f>
        <v>9.6492607090479243</v>
      </c>
      <c r="J91" s="181">
        <f>RES_hhdet_tesh!J91/RES_summary!J$19</f>
        <v>9.6980741274035669</v>
      </c>
      <c r="K91" s="181">
        <f>RES_hhdet_tesh!K91/RES_summary!K$19</f>
        <v>9.6954698623851439</v>
      </c>
      <c r="L91" s="181">
        <f>RES_hhdet_tesh!L91/RES_summary!L$19</f>
        <v>9.7084360226805266</v>
      </c>
      <c r="M91" s="181">
        <f>RES_hhdet_tesh!M91/RES_summary!M$19</f>
        <v>9.6664524396980021</v>
      </c>
      <c r="N91" s="181">
        <f>RES_hhdet_tesh!N91/RES_summary!N$19</f>
        <v>9.6187767679644072</v>
      </c>
      <c r="O91" s="181">
        <f>RES_hhdet_tesh!O91/RES_summary!O$19</f>
        <v>9.601163428513324</v>
      </c>
      <c r="P91" s="181">
        <f>RES_hhdet_tesh!P91/RES_summary!P$19</f>
        <v>9.5432683831478542</v>
      </c>
      <c r="Q91" s="181">
        <f>RES_hhdet_tesh!Q91/RES_summary!Q$19</f>
        <v>9.4126707791299982</v>
      </c>
    </row>
    <row r="92" spans="1:17" ht="12" customHeight="1" x14ac:dyDescent="0.25">
      <c r="A92" s="163" t="s">
        <v>144</v>
      </c>
      <c r="B92" s="180">
        <f>RES_hhdet_tesh!B92/RES_summary!B$19</f>
        <v>26.938840358501793</v>
      </c>
      <c r="C92" s="180">
        <f>RES_hhdet_tesh!C92/RES_summary!C$19</f>
        <v>27.381026268652466</v>
      </c>
      <c r="D92" s="180">
        <f>RES_hhdet_tesh!D92/RES_summary!D$19</f>
        <v>27.187707151654962</v>
      </c>
      <c r="E92" s="180">
        <f>RES_hhdet_tesh!E92/RES_summary!E$19</f>
        <v>27.509993804557638</v>
      </c>
      <c r="F92" s="180">
        <f>RES_hhdet_tesh!F92/RES_summary!F$19</f>
        <v>27.712574111714417</v>
      </c>
      <c r="G92" s="180">
        <f>RES_hhdet_tesh!G92/RES_summary!G$19</f>
        <v>27.821172035703512</v>
      </c>
      <c r="H92" s="180">
        <f>RES_hhdet_tesh!H92/RES_summary!H$19</f>
        <v>28.248964299771842</v>
      </c>
      <c r="I92" s="180">
        <f>RES_hhdet_tesh!I92/RES_summary!I$19</f>
        <v>28.086976440244918</v>
      </c>
      <c r="J92" s="180">
        <f>RES_hhdet_tesh!J92/RES_summary!J$19</f>
        <v>28.162599197796951</v>
      </c>
      <c r="K92" s="180">
        <f>RES_hhdet_tesh!K92/RES_summary!K$19</f>
        <v>28.076674687710771</v>
      </c>
      <c r="L92" s="180">
        <f>RES_hhdet_tesh!L92/RES_summary!L$19</f>
        <v>28.024325157505412</v>
      </c>
      <c r="M92" s="180">
        <f>RES_hhdet_tesh!M92/RES_summary!M$19</f>
        <v>0</v>
      </c>
      <c r="N92" s="180">
        <f>RES_hhdet_tesh!N92/RES_summary!N$19</f>
        <v>0</v>
      </c>
      <c r="O92" s="180">
        <f>RES_hhdet_tesh!O92/RES_summary!O$19</f>
        <v>29.012402807983463</v>
      </c>
      <c r="P92" s="180">
        <f>RES_hhdet_tesh!P92/RES_summary!P$19</f>
        <v>28.771494199608242</v>
      </c>
      <c r="Q92" s="180">
        <f>RES_hhdet_tesh!Q92/RES_summary!Q$19</f>
        <v>28.301769863974886</v>
      </c>
    </row>
    <row r="93" spans="1:17" ht="12" customHeight="1" x14ac:dyDescent="0.25">
      <c r="A93" s="161" t="s">
        <v>143</v>
      </c>
      <c r="B93" s="179">
        <f>RES_hhdet_tesh!B93/RES_summary!B$19</f>
        <v>26.926759617897947</v>
      </c>
      <c r="C93" s="179">
        <f>RES_hhdet_tesh!C93/RES_summary!C$19</f>
        <v>27.25386556897832</v>
      </c>
      <c r="D93" s="179">
        <f>RES_hhdet_tesh!D93/RES_summary!D$19</f>
        <v>27.469967905656663</v>
      </c>
      <c r="E93" s="179">
        <f>RES_hhdet_tesh!E93/RES_summary!E$19</f>
        <v>27.900201553735187</v>
      </c>
      <c r="F93" s="179">
        <f>RES_hhdet_tesh!F93/RES_summary!F$19</f>
        <v>28.261714297184561</v>
      </c>
      <c r="G93" s="179">
        <f>RES_hhdet_tesh!G93/RES_summary!G$19</f>
        <v>28.331921223946164</v>
      </c>
      <c r="H93" s="179">
        <f>RES_hhdet_tesh!H93/RES_summary!H$19</f>
        <v>28.616461634563752</v>
      </c>
      <c r="I93" s="179">
        <f>RES_hhdet_tesh!I93/RES_summary!I$19</f>
        <v>28.484621078591815</v>
      </c>
      <c r="J93" s="179">
        <f>RES_hhdet_tesh!J93/RES_summary!J$19</f>
        <v>28.547920639741307</v>
      </c>
      <c r="K93" s="179">
        <f>RES_hhdet_tesh!K93/RES_summary!K$19</f>
        <v>28.31458461068398</v>
      </c>
      <c r="L93" s="179">
        <f>RES_hhdet_tesh!L93/RES_summary!L$19</f>
        <v>28.255456515923946</v>
      </c>
      <c r="M93" s="179">
        <f>RES_hhdet_tesh!M93/RES_summary!M$19</f>
        <v>0</v>
      </c>
      <c r="N93" s="179">
        <f>RES_hhdet_tesh!N93/RES_summary!N$19</f>
        <v>0</v>
      </c>
      <c r="O93" s="179">
        <f>RES_hhdet_tesh!O93/RES_summary!O$19</f>
        <v>28.459225253702577</v>
      </c>
      <c r="P93" s="179">
        <f>RES_hhdet_tesh!P93/RES_summary!P$19</f>
        <v>28.246550879377455</v>
      </c>
      <c r="Q93" s="179">
        <f>RES_hhdet_tesh!Q93/RES_summary!Q$19</f>
        <v>27.810915800700009</v>
      </c>
    </row>
    <row r="94" spans="1:17" ht="12" customHeight="1" x14ac:dyDescent="0.25">
      <c r="A94" s="148" t="s">
        <v>57</v>
      </c>
      <c r="B94" s="177">
        <f>RES_hhdet_tesh!B94/RES_summary!B$19</f>
        <v>17.510246233029292</v>
      </c>
      <c r="C94" s="177">
        <f>RES_hhdet_tesh!C94/RES_summary!C$19</f>
        <v>19.440528650733786</v>
      </c>
      <c r="D94" s="177">
        <f>RES_hhdet_tesh!D94/RES_summary!D$19</f>
        <v>18.02990080198067</v>
      </c>
      <c r="E94" s="177">
        <f>RES_hhdet_tesh!E94/RES_summary!E$19</f>
        <v>18.551377488911459</v>
      </c>
      <c r="F94" s="177">
        <f>RES_hhdet_tesh!F94/RES_summary!F$19</f>
        <v>18.758173798081344</v>
      </c>
      <c r="G94" s="177">
        <f>RES_hhdet_tesh!G94/RES_summary!G$19</f>
        <v>18.772662781074441</v>
      </c>
      <c r="H94" s="177">
        <f>RES_hhdet_tesh!H94/RES_summary!H$19</f>
        <v>18.942491482790789</v>
      </c>
      <c r="I94" s="177">
        <f>RES_hhdet_tesh!I94/RES_summary!I$19</f>
        <v>18.835360369543896</v>
      </c>
      <c r="J94" s="177">
        <f>RES_hhdet_tesh!J94/RES_summary!J$19</f>
        <v>18.849846512337749</v>
      </c>
      <c r="K94" s="177">
        <f>RES_hhdet_tesh!K94/RES_summary!K$19</f>
        <v>18.619114748298827</v>
      </c>
      <c r="L94" s="177">
        <f>RES_hhdet_tesh!L94/RES_summary!L$19</f>
        <v>18.547020493243423</v>
      </c>
      <c r="M94" s="177">
        <f>RES_hhdet_tesh!M94/RES_summary!M$19</f>
        <v>0</v>
      </c>
      <c r="N94" s="177">
        <f>RES_hhdet_tesh!N94/RES_summary!N$19</f>
        <v>0</v>
      </c>
      <c r="O94" s="177">
        <f>RES_hhdet_tesh!O94/RES_summary!O$19</f>
        <v>18.858061825189257</v>
      </c>
      <c r="P94" s="177">
        <f>RES_hhdet_tesh!P94/RES_summary!P$19</f>
        <v>18.703282496229598</v>
      </c>
      <c r="Q94" s="177">
        <f>RES_hhdet_tesh!Q94/RES_summary!Q$19</f>
        <v>18.398245021570016</v>
      </c>
    </row>
    <row r="95" spans="1:17" ht="12" customHeight="1" x14ac:dyDescent="0.25">
      <c r="A95" s="148" t="s">
        <v>59</v>
      </c>
      <c r="B95" s="177">
        <f>RES_hhdet_tesh!B95/RES_summary!B$19</f>
        <v>9.4165133848686544</v>
      </c>
      <c r="C95" s="177">
        <f>RES_hhdet_tesh!C95/RES_summary!C$19</f>
        <v>7.8133369182445387</v>
      </c>
      <c r="D95" s="177">
        <f>RES_hhdet_tesh!D95/RES_summary!D$19</f>
        <v>9.4400671036759913</v>
      </c>
      <c r="E95" s="177">
        <f>RES_hhdet_tesh!E95/RES_summary!E$19</f>
        <v>9.3488240648237273</v>
      </c>
      <c r="F95" s="177">
        <f>RES_hhdet_tesh!F95/RES_summary!F$19</f>
        <v>9.5035404991032149</v>
      </c>
      <c r="G95" s="177">
        <f>RES_hhdet_tesh!G95/RES_summary!G$19</f>
        <v>9.5592584428717213</v>
      </c>
      <c r="H95" s="177">
        <f>RES_hhdet_tesh!H95/RES_summary!H$19</f>
        <v>9.6739701517729593</v>
      </c>
      <c r="I95" s="177">
        <f>RES_hhdet_tesh!I95/RES_summary!I$19</f>
        <v>9.6492607090479208</v>
      </c>
      <c r="J95" s="177">
        <f>RES_hhdet_tesh!J95/RES_summary!J$19</f>
        <v>9.698074127403558</v>
      </c>
      <c r="K95" s="177">
        <f>RES_hhdet_tesh!K95/RES_summary!K$19</f>
        <v>9.6954698623851439</v>
      </c>
      <c r="L95" s="177">
        <f>RES_hhdet_tesh!L95/RES_summary!L$19</f>
        <v>9.7084360226805266</v>
      </c>
      <c r="M95" s="177">
        <f>RES_hhdet_tesh!M95/RES_summary!M$19</f>
        <v>0</v>
      </c>
      <c r="N95" s="177">
        <f>RES_hhdet_tesh!N95/RES_summary!N$19</f>
        <v>0</v>
      </c>
      <c r="O95" s="177">
        <f>RES_hhdet_tesh!O95/RES_summary!O$19</f>
        <v>9.6011634285133276</v>
      </c>
      <c r="P95" s="177">
        <f>RES_hhdet_tesh!P95/RES_summary!P$19</f>
        <v>9.543268383147856</v>
      </c>
      <c r="Q95" s="177">
        <f>RES_hhdet_tesh!Q95/RES_summary!Q$19</f>
        <v>9.4126707791299982</v>
      </c>
    </row>
    <row r="96" spans="1:17" ht="12" customHeight="1" x14ac:dyDescent="0.25">
      <c r="A96" s="163" t="s">
        <v>142</v>
      </c>
      <c r="B96" s="180">
        <f>RES_hhdet_tesh!B96/RES_summary!B$19</f>
        <v>30.283295983571318</v>
      </c>
      <c r="C96" s="180">
        <f>RES_hhdet_tesh!C96/RES_summary!C$19</f>
        <v>30.926599122380477</v>
      </c>
      <c r="D96" s="180">
        <f>RES_hhdet_tesh!D96/RES_summary!D$19</f>
        <v>29.099172410595344</v>
      </c>
      <c r="E96" s="180">
        <f>RES_hhdet_tesh!E96/RES_summary!E$19</f>
        <v>29.641805381474779</v>
      </c>
      <c r="F96" s="180">
        <f>RES_hhdet_tesh!F96/RES_summary!F$19</f>
        <v>30.766591640050262</v>
      </c>
      <c r="G96" s="180">
        <f>RES_hhdet_tesh!G96/RES_summary!G$19</f>
        <v>30.86607023136159</v>
      </c>
      <c r="H96" s="180">
        <f>RES_hhdet_tesh!H96/RES_summary!H$19</f>
        <v>33.427218228811221</v>
      </c>
      <c r="I96" s="180">
        <f>RES_hhdet_tesh!I96/RES_summary!I$19</f>
        <v>32.463629315730294</v>
      </c>
      <c r="J96" s="180">
        <f>RES_hhdet_tesh!J96/RES_summary!J$19</f>
        <v>33.095648935255561</v>
      </c>
      <c r="K96" s="180">
        <f>RES_hhdet_tesh!K96/RES_summary!K$19</f>
        <v>29.360409355169555</v>
      </c>
      <c r="L96" s="180">
        <f>RES_hhdet_tesh!L96/RES_summary!L$19</f>
        <v>31.254194470063005</v>
      </c>
      <c r="M96" s="180">
        <f>RES_hhdet_tesh!M96/RES_summary!M$19</f>
        <v>31.182023105095084</v>
      </c>
      <c r="N96" s="180">
        <f>RES_hhdet_tesh!N96/RES_summary!N$19</f>
        <v>30.612665881951969</v>
      </c>
      <c r="O96" s="180">
        <f>RES_hhdet_tesh!O96/RES_summary!O$19</f>
        <v>33.032179975903638</v>
      </c>
      <c r="P96" s="180">
        <f>RES_hhdet_tesh!P96/RES_summary!P$19</f>
        <v>33.016342851151386</v>
      </c>
      <c r="Q96" s="180">
        <f>RES_hhdet_tesh!Q96/RES_summary!Q$19</f>
        <v>34.359059391901425</v>
      </c>
    </row>
    <row r="97" spans="1:17" ht="12" customHeight="1" x14ac:dyDescent="0.25">
      <c r="A97" s="161" t="s">
        <v>141</v>
      </c>
      <c r="B97" s="179">
        <f>RES_hhdet_tesh!B97/RES_summary!B$19</f>
        <v>29.100655774191761</v>
      </c>
      <c r="C97" s="179">
        <f>RES_hhdet_tesh!C97/RES_summary!C$19</f>
        <v>29.771222295126744</v>
      </c>
      <c r="D97" s="179">
        <f>RES_hhdet_tesh!D97/RES_summary!D$19</f>
        <v>28.780861443006899</v>
      </c>
      <c r="E97" s="179">
        <f>RES_hhdet_tesh!E97/RES_summary!E$19</f>
        <v>29.335269478406349</v>
      </c>
      <c r="F97" s="179">
        <f>RES_hhdet_tesh!F97/RES_summary!F$19</f>
        <v>30.007815263257346</v>
      </c>
      <c r="G97" s="179">
        <f>RES_hhdet_tesh!G97/RES_summary!G$19</f>
        <v>30.361508260120189</v>
      </c>
      <c r="H97" s="179">
        <f>RES_hhdet_tesh!H97/RES_summary!H$19</f>
        <v>32.057838649418528</v>
      </c>
      <c r="I97" s="179">
        <f>RES_hhdet_tesh!I97/RES_summary!I$19</f>
        <v>31.173133682350457</v>
      </c>
      <c r="J97" s="179">
        <f>RES_hhdet_tesh!J97/RES_summary!J$19</f>
        <v>31.55078214492168</v>
      </c>
      <c r="K97" s="179">
        <f>RES_hhdet_tesh!K97/RES_summary!K$19</f>
        <v>29.153185185360574</v>
      </c>
      <c r="L97" s="179">
        <f>RES_hhdet_tesh!L97/RES_summary!L$19</f>
        <v>30.3414929491518</v>
      </c>
      <c r="M97" s="179">
        <f>RES_hhdet_tesh!M97/RES_summary!M$19</f>
        <v>30.286100376683027</v>
      </c>
      <c r="N97" s="179">
        <f>RES_hhdet_tesh!N97/RES_summary!N$19</f>
        <v>29.882591353765314</v>
      </c>
      <c r="O97" s="179">
        <f>RES_hhdet_tesh!O97/RES_summary!O$19</f>
        <v>31.072080412850681</v>
      </c>
      <c r="P97" s="179">
        <f>RES_hhdet_tesh!P97/RES_summary!P$19</f>
        <v>31.003891236396225</v>
      </c>
      <c r="Q97" s="179">
        <f>RES_hhdet_tesh!Q97/RES_summary!Q$19</f>
        <v>31.821156326874476</v>
      </c>
    </row>
    <row r="98" spans="1:17" ht="12" customHeight="1" x14ac:dyDescent="0.25">
      <c r="A98" s="148" t="s">
        <v>60</v>
      </c>
      <c r="B98" s="177">
        <f>RES_hhdet_tesh!B98/RES_summary!B$19</f>
        <v>19.68414238932311</v>
      </c>
      <c r="C98" s="177">
        <f>RES_hhdet_tesh!C98/RES_summary!C$19</f>
        <v>21.95788537688221</v>
      </c>
      <c r="D98" s="177">
        <f>RES_hhdet_tesh!D98/RES_summary!D$19</f>
        <v>19.34079433933092</v>
      </c>
      <c r="E98" s="177">
        <f>RES_hhdet_tesh!E98/RES_summary!E$19</f>
        <v>19.986445413582622</v>
      </c>
      <c r="F98" s="177">
        <f>RES_hhdet_tesh!F98/RES_summary!F$19</f>
        <v>20.504274764154136</v>
      </c>
      <c r="G98" s="177">
        <f>RES_hhdet_tesh!G98/RES_summary!G$19</f>
        <v>20.802249817248462</v>
      </c>
      <c r="H98" s="177">
        <f>RES_hhdet_tesh!H98/RES_summary!H$19</f>
        <v>22.383868497645565</v>
      </c>
      <c r="I98" s="177">
        <f>RES_hhdet_tesh!I98/RES_summary!I$19</f>
        <v>21.523872973302531</v>
      </c>
      <c r="J98" s="177">
        <f>RES_hhdet_tesh!J98/RES_summary!J$19</f>
        <v>21.852708017518115</v>
      </c>
      <c r="K98" s="177">
        <f>RES_hhdet_tesh!K98/RES_summary!K$19</f>
        <v>19.457715322975421</v>
      </c>
      <c r="L98" s="177">
        <f>RES_hhdet_tesh!L98/RES_summary!L$19</f>
        <v>20.633056926471269</v>
      </c>
      <c r="M98" s="177">
        <f>RES_hhdet_tesh!M98/RES_summary!M$19</f>
        <v>20.619647936985029</v>
      </c>
      <c r="N98" s="177">
        <f>RES_hhdet_tesh!N98/RES_summary!N$19</f>
        <v>20.263814585800908</v>
      </c>
      <c r="O98" s="177">
        <f>RES_hhdet_tesh!O98/RES_summary!O$19</f>
        <v>21.470916984337357</v>
      </c>
      <c r="P98" s="177">
        <f>RES_hhdet_tesh!P98/RES_summary!P$19</f>
        <v>21.460622853248367</v>
      </c>
      <c r="Q98" s="177">
        <f>RES_hhdet_tesh!Q98/RES_summary!Q$19</f>
        <v>22.408485547744483</v>
      </c>
    </row>
    <row r="99" spans="1:17" ht="12" customHeight="1" x14ac:dyDescent="0.25">
      <c r="A99" s="148" t="s">
        <v>59</v>
      </c>
      <c r="B99" s="177">
        <f>RES_hhdet_tesh!B99/RES_summary!B$19</f>
        <v>9.4165133848686526</v>
      </c>
      <c r="C99" s="177">
        <f>RES_hhdet_tesh!C99/RES_summary!C$19</f>
        <v>7.8133369182445396</v>
      </c>
      <c r="D99" s="177">
        <f>RES_hhdet_tesh!D99/RES_summary!D$19</f>
        <v>9.4400671036759807</v>
      </c>
      <c r="E99" s="177">
        <f>RES_hhdet_tesh!E99/RES_summary!E$19</f>
        <v>9.3488240648237255</v>
      </c>
      <c r="F99" s="177">
        <f>RES_hhdet_tesh!F99/RES_summary!F$19</f>
        <v>9.503540499103206</v>
      </c>
      <c r="G99" s="177">
        <f>RES_hhdet_tesh!G99/RES_summary!G$19</f>
        <v>9.5592584428717196</v>
      </c>
      <c r="H99" s="177">
        <f>RES_hhdet_tesh!H99/RES_summary!H$19</f>
        <v>9.6739701517729593</v>
      </c>
      <c r="I99" s="177">
        <f>RES_hhdet_tesh!I99/RES_summary!I$19</f>
        <v>9.6492607090479208</v>
      </c>
      <c r="J99" s="177">
        <f>RES_hhdet_tesh!J99/RES_summary!J$19</f>
        <v>9.6980741274035669</v>
      </c>
      <c r="K99" s="177">
        <f>RES_hhdet_tesh!K99/RES_summary!K$19</f>
        <v>9.6954698623851492</v>
      </c>
      <c r="L99" s="177">
        <f>RES_hhdet_tesh!L99/RES_summary!L$19</f>
        <v>9.7084360226805284</v>
      </c>
      <c r="M99" s="177">
        <f>RES_hhdet_tesh!M99/RES_summary!M$19</f>
        <v>9.6664524396980021</v>
      </c>
      <c r="N99" s="177">
        <f>RES_hhdet_tesh!N99/RES_summary!N$19</f>
        <v>9.6187767679644125</v>
      </c>
      <c r="O99" s="177">
        <f>RES_hhdet_tesh!O99/RES_summary!O$19</f>
        <v>9.6011634285133223</v>
      </c>
      <c r="P99" s="177">
        <f>RES_hhdet_tesh!P99/RES_summary!P$19</f>
        <v>9.5432683831478577</v>
      </c>
      <c r="Q99" s="177">
        <f>RES_hhdet_tesh!Q99/RES_summary!Q$19</f>
        <v>9.4126707791299928</v>
      </c>
    </row>
    <row r="100" spans="1:17" ht="12" customHeight="1" x14ac:dyDescent="0.25">
      <c r="A100" s="158" t="s">
        <v>62</v>
      </c>
      <c r="B100" s="178">
        <f>RES_hhdet_tesh!B100/RES_summary!B$19</f>
        <v>8.1913447669388777</v>
      </c>
      <c r="C100" s="178">
        <f>RES_hhdet_tesh!C100/RES_summary!C$19</f>
        <v>8.2793704921369926</v>
      </c>
      <c r="D100" s="178">
        <f>RES_hhdet_tesh!D100/RES_summary!D$19</f>
        <v>8.1497174475302874</v>
      </c>
      <c r="E100" s="178">
        <f>RES_hhdet_tesh!E100/RES_summary!E$19</f>
        <v>8.397289971891702</v>
      </c>
      <c r="F100" s="178">
        <f>RES_hhdet_tesh!F100/RES_summary!F$19</f>
        <v>8.5988654889340665</v>
      </c>
      <c r="G100" s="178">
        <f>RES_hhdet_tesh!G100/RES_summary!G$19</f>
        <v>8.4798994684248505</v>
      </c>
      <c r="H100" s="178">
        <f>RES_hhdet_tesh!H100/RES_summary!H$19</f>
        <v>8.5649186254340695</v>
      </c>
      <c r="I100" s="178">
        <f>RES_hhdet_tesh!I100/RES_summary!I$19</f>
        <v>8.9742477625290729</v>
      </c>
      <c r="J100" s="178">
        <f>RES_hhdet_tesh!J100/RES_summary!J$19</f>
        <v>8.8971139326419326</v>
      </c>
      <c r="K100" s="178">
        <f>RES_hhdet_tesh!K100/RES_summary!K$19</f>
        <v>8.7038002883085888</v>
      </c>
      <c r="L100" s="178">
        <f>RES_hhdet_tesh!L100/RES_summary!L$19</f>
        <v>8.8332299065171487</v>
      </c>
      <c r="M100" s="178">
        <f>RES_hhdet_tesh!M100/RES_summary!M$19</f>
        <v>8.8263146785466695</v>
      </c>
      <c r="N100" s="178">
        <f>RES_hhdet_tesh!N100/RES_summary!N$19</f>
        <v>8.9688156192128101</v>
      </c>
      <c r="O100" s="178">
        <f>RES_hhdet_tesh!O100/RES_summary!O$19</f>
        <v>9.0634161531184354</v>
      </c>
      <c r="P100" s="178">
        <f>RES_hhdet_tesh!P100/RES_summary!P$19</f>
        <v>9.4403179777381254</v>
      </c>
      <c r="Q100" s="178">
        <f>RES_hhdet_tesh!Q100/RES_summary!Q$19</f>
        <v>9.8904542733664904</v>
      </c>
    </row>
    <row r="101" spans="1:17" ht="12" customHeight="1" x14ac:dyDescent="0.25">
      <c r="A101" s="23" t="s">
        <v>55</v>
      </c>
      <c r="B101" s="177">
        <f>RES_hhdet_tesh!B101/RES_summary!B$19</f>
        <v>0</v>
      </c>
      <c r="C101" s="177">
        <f>RES_hhdet_tesh!C101/RES_summary!C$19</f>
        <v>0</v>
      </c>
      <c r="D101" s="177">
        <f>RES_hhdet_tesh!D101/RES_summary!D$19</f>
        <v>0</v>
      </c>
      <c r="E101" s="177">
        <f>RES_hhdet_tesh!E101/RES_summary!E$19</f>
        <v>0</v>
      </c>
      <c r="F101" s="177">
        <f>RES_hhdet_tesh!F101/RES_summary!F$19</f>
        <v>0</v>
      </c>
      <c r="G101" s="177">
        <f>RES_hhdet_tesh!G101/RES_summary!G$19</f>
        <v>0</v>
      </c>
      <c r="H101" s="177">
        <f>RES_hhdet_tesh!H101/RES_summary!H$19</f>
        <v>0</v>
      </c>
      <c r="I101" s="177">
        <f>RES_hhdet_tesh!I101/RES_summary!I$19</f>
        <v>0</v>
      </c>
      <c r="J101" s="177">
        <f>RES_hhdet_tesh!J101/RES_summary!J$19</f>
        <v>0</v>
      </c>
      <c r="K101" s="177">
        <f>RES_hhdet_tesh!K101/RES_summary!K$19</f>
        <v>0</v>
      </c>
      <c r="L101" s="177">
        <f>RES_hhdet_tesh!L101/RES_summary!L$19</f>
        <v>0</v>
      </c>
      <c r="M101" s="177">
        <f>RES_hhdet_tesh!M101/RES_summary!M$19</f>
        <v>0</v>
      </c>
      <c r="N101" s="177">
        <f>RES_hhdet_tesh!N101/RES_summary!N$19</f>
        <v>0</v>
      </c>
      <c r="O101" s="177">
        <f>RES_hhdet_tesh!O101/RES_summary!O$19</f>
        <v>0</v>
      </c>
      <c r="P101" s="177">
        <f>RES_hhdet_tesh!P101/RES_summary!P$19</f>
        <v>0</v>
      </c>
      <c r="Q101" s="177">
        <f>RES_hhdet_tesh!Q101/RES_summary!Q$19</f>
        <v>0</v>
      </c>
    </row>
    <row r="102" spans="1:17" ht="12" customHeight="1" x14ac:dyDescent="0.25">
      <c r="A102" s="23" t="s">
        <v>57</v>
      </c>
      <c r="B102" s="177">
        <f>RES_hhdet_tesh!B102/RES_summary!B$19</f>
        <v>7.3934718220569415</v>
      </c>
      <c r="C102" s="177">
        <f>RES_hhdet_tesh!C102/RES_summary!C$19</f>
        <v>7.4604823342045803</v>
      </c>
      <c r="D102" s="177">
        <f>RES_hhdet_tesh!D102/RES_summary!D$19</f>
        <v>7.6685747150878658</v>
      </c>
      <c r="E102" s="177">
        <f>RES_hhdet_tesh!E102/RES_summary!E$19</f>
        <v>7.7286772617769044</v>
      </c>
      <c r="F102" s="177">
        <f>RES_hhdet_tesh!F102/RES_summary!F$19</f>
        <v>7.7598784923202908</v>
      </c>
      <c r="G102" s="177">
        <f>RES_hhdet_tesh!G102/RES_summary!G$19</f>
        <v>7.7791665397068659</v>
      </c>
      <c r="H102" s="177">
        <f>RES_hhdet_tesh!H102/RES_summary!H$19</f>
        <v>7.5876491150396674</v>
      </c>
      <c r="I102" s="177">
        <f>RES_hhdet_tesh!I102/RES_summary!I$19</f>
        <v>8.0940545448520744</v>
      </c>
      <c r="J102" s="177">
        <f>RES_hhdet_tesh!J102/RES_summary!J$19</f>
        <v>7.9500468833510158</v>
      </c>
      <c r="K102" s="177">
        <f>RES_hhdet_tesh!K102/RES_summary!K$19</f>
        <v>8.3621622634513724</v>
      </c>
      <c r="L102" s="177">
        <f>RES_hhdet_tesh!L102/RES_summary!L$19</f>
        <v>8.1165295937490978</v>
      </c>
      <c r="M102" s="177">
        <f>RES_hhdet_tesh!M102/RES_summary!M$19</f>
        <v>8.1365453038464199</v>
      </c>
      <c r="N102" s="177">
        <f>RES_hhdet_tesh!N102/RES_summary!N$19</f>
        <v>8.3256657012080701</v>
      </c>
      <c r="O102" s="177">
        <f>RES_hhdet_tesh!O102/RES_summary!O$19</f>
        <v>8.2019450565312155</v>
      </c>
      <c r="P102" s="177">
        <f>RES_hhdet_tesh!P102/RES_summary!P$19</f>
        <v>8.407455350302028</v>
      </c>
      <c r="Q102" s="177">
        <f>RES_hhdet_tesh!Q102/RES_summary!Q$19</f>
        <v>8.3834388837881004</v>
      </c>
    </row>
    <row r="103" spans="1:17" ht="12" customHeight="1" x14ac:dyDescent="0.25">
      <c r="A103" s="29" t="s">
        <v>140</v>
      </c>
      <c r="B103" s="176">
        <f>RES_hhdet_tesh!B103/RES_summary!B$19</f>
        <v>8.3113803188688937</v>
      </c>
      <c r="C103" s="176">
        <f>RES_hhdet_tesh!C103/RES_summary!C$19</f>
        <v>8.4429020574183475</v>
      </c>
      <c r="D103" s="176">
        <f>RES_hhdet_tesh!D103/RES_summary!D$19</f>
        <v>8.2251212807803853</v>
      </c>
      <c r="E103" s="176">
        <f>RES_hhdet_tesh!E103/RES_summary!E$19</f>
        <v>8.4977469894238915</v>
      </c>
      <c r="F103" s="176">
        <f>RES_hhdet_tesh!F103/RES_summary!F$19</f>
        <v>8.7533183518759099</v>
      </c>
      <c r="G103" s="176">
        <f>RES_hhdet_tesh!G103/RES_summary!G$19</f>
        <v>8.6285978912517223</v>
      </c>
      <c r="H103" s="176">
        <f>RES_hhdet_tesh!H103/RES_summary!H$19</f>
        <v>8.8690168993918643</v>
      </c>
      <c r="I103" s="176">
        <f>RES_hhdet_tesh!I103/RES_summary!I$19</f>
        <v>9.1170261017779151</v>
      </c>
      <c r="J103" s="176">
        <f>RES_hhdet_tesh!J103/RES_summary!J$19</f>
        <v>9.0766663797902627</v>
      </c>
      <c r="K103" s="176">
        <f>RES_hhdet_tesh!K103/RES_summary!K$19</f>
        <v>8.7262515973577308</v>
      </c>
      <c r="L103" s="176">
        <f>RES_hhdet_tesh!L103/RES_summary!L$19</f>
        <v>8.9292250137640981</v>
      </c>
      <c r="M103" s="176">
        <f>RES_hhdet_tesh!M103/RES_summary!M$19</f>
        <v>8.8936749690447421</v>
      </c>
      <c r="N103" s="176">
        <f>RES_hhdet_tesh!N103/RES_summary!N$19</f>
        <v>8.9946272087688328</v>
      </c>
      <c r="O103" s="176">
        <f>RES_hhdet_tesh!O103/RES_summary!O$19</f>
        <v>9.3218853885117241</v>
      </c>
      <c r="P103" s="176">
        <f>RES_hhdet_tesh!P103/RES_summary!P$19</f>
        <v>9.6336972254295912</v>
      </c>
      <c r="Q103" s="176">
        <f>RES_hhdet_tesh!Q103/RES_summary!Q$19</f>
        <v>10.152959774936212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RES_hhdet_tesh!B105/RES_summary!B$19</f>
        <v>0</v>
      </c>
      <c r="C105" s="184">
        <f>RES_hhdet_tesh!C105/RES_summary!C$19</f>
        <v>0</v>
      </c>
      <c r="D105" s="184">
        <f>RES_hhdet_tesh!D105/RES_summary!D$19</f>
        <v>0</v>
      </c>
      <c r="E105" s="184">
        <f>RES_hhdet_tesh!E105/RES_summary!E$19</f>
        <v>0</v>
      </c>
      <c r="F105" s="184">
        <f>RES_hhdet_tesh!F105/RES_summary!F$19</f>
        <v>0</v>
      </c>
      <c r="G105" s="184">
        <f>RES_hhdet_tesh!G105/RES_summary!G$19</f>
        <v>0</v>
      </c>
      <c r="H105" s="184">
        <f>RES_hhdet_tesh!H105/RES_summary!H$19</f>
        <v>0</v>
      </c>
      <c r="I105" s="184">
        <f>RES_hhdet_tesh!I105/RES_summary!I$19</f>
        <v>0</v>
      </c>
      <c r="J105" s="184">
        <f>RES_hhdet_tesh!J105/RES_summary!J$19</f>
        <v>0</v>
      </c>
      <c r="K105" s="184">
        <f>RES_hhdet_tesh!K105/RES_summary!K$19</f>
        <v>0</v>
      </c>
      <c r="L105" s="184">
        <f>RES_hhdet_tesh!L105/RES_summary!L$19</f>
        <v>0</v>
      </c>
      <c r="M105" s="184">
        <f>RES_hhdet_tesh!M105/RES_summary!M$19</f>
        <v>0</v>
      </c>
      <c r="N105" s="184">
        <f>RES_hhdet_tesh!N105/RES_summary!N$19</f>
        <v>0</v>
      </c>
      <c r="O105" s="184">
        <f>RES_hhdet_tesh!O105/RES_summary!O$19</f>
        <v>0</v>
      </c>
      <c r="P105" s="184">
        <f>RES_hhdet_tesh!P105/RES_summary!P$19</f>
        <v>0</v>
      </c>
      <c r="Q105" s="184">
        <f>RES_hhdet_tesh!Q105/RES_summary!Q$19</f>
        <v>0</v>
      </c>
    </row>
    <row r="106" spans="1:17" ht="12.95" customHeight="1" x14ac:dyDescent="0.25">
      <c r="A106" s="158" t="s">
        <v>65</v>
      </c>
      <c r="B106" s="178">
        <f>RES_hhdet_tesh!B106/RES_summary!B$19</f>
        <v>0</v>
      </c>
      <c r="C106" s="178">
        <f>RES_hhdet_tesh!C106/RES_summary!C$19</f>
        <v>0</v>
      </c>
      <c r="D106" s="178">
        <f>RES_hhdet_tesh!D106/RES_summary!D$19</f>
        <v>0</v>
      </c>
      <c r="E106" s="178">
        <f>RES_hhdet_tesh!E106/RES_summary!E$19</f>
        <v>0</v>
      </c>
      <c r="F106" s="178">
        <f>RES_hhdet_tesh!F106/RES_summary!F$19</f>
        <v>0</v>
      </c>
      <c r="G106" s="178">
        <f>RES_hhdet_tesh!G106/RES_summary!G$19</f>
        <v>0</v>
      </c>
      <c r="H106" s="178">
        <f>RES_hhdet_tesh!H106/RES_summary!H$19</f>
        <v>0</v>
      </c>
      <c r="I106" s="178">
        <f>RES_hhdet_tesh!I106/RES_summary!I$19</f>
        <v>0</v>
      </c>
      <c r="J106" s="178">
        <f>RES_hhdet_tesh!J106/RES_summary!J$19</f>
        <v>0</v>
      </c>
      <c r="K106" s="178">
        <f>RES_hhdet_tesh!K106/RES_summary!K$19</f>
        <v>0</v>
      </c>
      <c r="L106" s="178">
        <f>RES_hhdet_tesh!L106/RES_summary!L$19</f>
        <v>0</v>
      </c>
      <c r="M106" s="178">
        <f>RES_hhdet_tesh!M106/RES_summary!M$19</f>
        <v>0</v>
      </c>
      <c r="N106" s="178">
        <f>RES_hhdet_tesh!N106/RES_summary!N$19</f>
        <v>0</v>
      </c>
      <c r="O106" s="178">
        <f>RES_hhdet_tesh!O106/RES_summary!O$19</f>
        <v>0</v>
      </c>
      <c r="P106" s="178">
        <f>RES_hhdet_tesh!P106/RES_summary!P$19</f>
        <v>0</v>
      </c>
      <c r="Q106" s="178">
        <f>RES_hhdet_tesh!Q106/RES_summary!Q$19</f>
        <v>0</v>
      </c>
    </row>
    <row r="107" spans="1:17" ht="12" customHeight="1" x14ac:dyDescent="0.25">
      <c r="A107" s="23" t="s">
        <v>153</v>
      </c>
      <c r="B107" s="177">
        <f>RES_hhdet_tesh!B107/RES_summary!B$19</f>
        <v>0</v>
      </c>
      <c r="C107" s="177">
        <f>RES_hhdet_tesh!C107/RES_summary!C$19</f>
        <v>0</v>
      </c>
      <c r="D107" s="177">
        <f>RES_hhdet_tesh!D107/RES_summary!D$19</f>
        <v>0</v>
      </c>
      <c r="E107" s="177">
        <f>RES_hhdet_tesh!E107/RES_summary!E$19</f>
        <v>0</v>
      </c>
      <c r="F107" s="177">
        <f>RES_hhdet_tesh!F107/RES_summary!F$19</f>
        <v>0</v>
      </c>
      <c r="G107" s="177">
        <f>RES_hhdet_tesh!G107/RES_summary!G$19</f>
        <v>0</v>
      </c>
      <c r="H107" s="177">
        <f>RES_hhdet_tesh!H107/RES_summary!H$19</f>
        <v>0</v>
      </c>
      <c r="I107" s="177">
        <f>RES_hhdet_tesh!I107/RES_summary!I$19</f>
        <v>0</v>
      </c>
      <c r="J107" s="177">
        <f>RES_hhdet_tesh!J107/RES_summary!J$19</f>
        <v>0</v>
      </c>
      <c r="K107" s="177">
        <f>RES_hhdet_tesh!K107/RES_summary!K$19</f>
        <v>0</v>
      </c>
      <c r="L107" s="177">
        <f>RES_hhdet_tesh!L107/RES_summary!L$19</f>
        <v>0</v>
      </c>
      <c r="M107" s="177">
        <f>RES_hhdet_tesh!M107/RES_summary!M$19</f>
        <v>0</v>
      </c>
      <c r="N107" s="177">
        <f>RES_hhdet_tesh!N107/RES_summary!N$19</f>
        <v>0</v>
      </c>
      <c r="O107" s="177">
        <f>RES_hhdet_tesh!O107/RES_summary!O$19</f>
        <v>0</v>
      </c>
      <c r="P107" s="177">
        <f>RES_hhdet_tesh!P107/RES_summary!P$19</f>
        <v>0</v>
      </c>
      <c r="Q107" s="177">
        <f>RES_hhdet_tesh!Q107/RES_summary!Q$19</f>
        <v>0</v>
      </c>
    </row>
    <row r="108" spans="1:17" ht="12" customHeight="1" x14ac:dyDescent="0.25">
      <c r="A108" s="23" t="s">
        <v>60</v>
      </c>
      <c r="B108" s="177">
        <f>RES_hhdet_tesh!B108/RES_summary!B$19</f>
        <v>0</v>
      </c>
      <c r="C108" s="177">
        <f>RES_hhdet_tesh!C108/RES_summary!C$19</f>
        <v>0</v>
      </c>
      <c r="D108" s="177">
        <f>RES_hhdet_tesh!D108/RES_summary!D$19</f>
        <v>0</v>
      </c>
      <c r="E108" s="177">
        <f>RES_hhdet_tesh!E108/RES_summary!E$19</f>
        <v>0</v>
      </c>
      <c r="F108" s="177">
        <f>RES_hhdet_tesh!F108/RES_summary!F$19</f>
        <v>0</v>
      </c>
      <c r="G108" s="177">
        <f>RES_hhdet_tesh!G108/RES_summary!G$19</f>
        <v>0</v>
      </c>
      <c r="H108" s="177">
        <f>RES_hhdet_tesh!H108/RES_summary!H$19</f>
        <v>0</v>
      </c>
      <c r="I108" s="177">
        <f>RES_hhdet_tesh!I108/RES_summary!I$19</f>
        <v>0</v>
      </c>
      <c r="J108" s="177">
        <f>RES_hhdet_tesh!J108/RES_summary!J$19</f>
        <v>0</v>
      </c>
      <c r="K108" s="177">
        <f>RES_hhdet_tesh!K108/RES_summary!K$19</f>
        <v>0</v>
      </c>
      <c r="L108" s="177">
        <f>RES_hhdet_tesh!L108/RES_summary!L$19</f>
        <v>0</v>
      </c>
      <c r="M108" s="177">
        <f>RES_hhdet_tesh!M108/RES_summary!M$19</f>
        <v>0</v>
      </c>
      <c r="N108" s="177">
        <f>RES_hhdet_tesh!N108/RES_summary!N$19</f>
        <v>0</v>
      </c>
      <c r="O108" s="177">
        <f>RES_hhdet_tesh!O108/RES_summary!O$19</f>
        <v>0</v>
      </c>
      <c r="P108" s="177">
        <f>RES_hhdet_tesh!P108/RES_summary!P$19</f>
        <v>0</v>
      </c>
      <c r="Q108" s="177">
        <f>RES_hhdet_tesh!Q108/RES_summary!Q$19</f>
        <v>0</v>
      </c>
    </row>
    <row r="109" spans="1:17" ht="12.95" customHeight="1" x14ac:dyDescent="0.25">
      <c r="A109" s="158" t="s">
        <v>112</v>
      </c>
      <c r="B109" s="178">
        <f>RES_hhdet_tesh!B109/RES_summary!B$19</f>
        <v>0</v>
      </c>
      <c r="C109" s="178">
        <f>RES_hhdet_tesh!C109/RES_summary!C$19</f>
        <v>0</v>
      </c>
      <c r="D109" s="178">
        <f>RES_hhdet_tesh!D109/RES_summary!D$19</f>
        <v>0</v>
      </c>
      <c r="E109" s="178">
        <f>RES_hhdet_tesh!E109/RES_summary!E$19</f>
        <v>0</v>
      </c>
      <c r="F109" s="178">
        <f>RES_hhdet_tesh!F109/RES_summary!F$19</f>
        <v>0</v>
      </c>
      <c r="G109" s="178">
        <f>RES_hhdet_tesh!G109/RES_summary!G$19</f>
        <v>0</v>
      </c>
      <c r="H109" s="178">
        <f>RES_hhdet_tesh!H109/RES_summary!H$19</f>
        <v>0</v>
      </c>
      <c r="I109" s="178">
        <f>RES_hhdet_tesh!I109/RES_summary!I$19</f>
        <v>0</v>
      </c>
      <c r="J109" s="178">
        <f>RES_hhdet_tesh!J109/RES_summary!J$19</f>
        <v>0</v>
      </c>
      <c r="K109" s="178">
        <f>RES_hhdet_tesh!K109/RES_summary!K$19</f>
        <v>0</v>
      </c>
      <c r="L109" s="178">
        <f>RES_hhdet_tesh!L109/RES_summary!L$19</f>
        <v>0</v>
      </c>
      <c r="M109" s="178">
        <f>RES_hhdet_tesh!M109/RES_summary!M$19</f>
        <v>0</v>
      </c>
      <c r="N109" s="178">
        <f>RES_hhdet_tesh!N109/RES_summary!N$19</f>
        <v>0</v>
      </c>
      <c r="O109" s="178">
        <f>RES_hhdet_tesh!O109/RES_summary!O$19</f>
        <v>0</v>
      </c>
      <c r="P109" s="178">
        <f>RES_hhdet_tesh!P109/RES_summary!P$19</f>
        <v>0</v>
      </c>
      <c r="Q109" s="178">
        <f>RES_hhdet_tesh!Q109/RES_summary!Q$19</f>
        <v>0</v>
      </c>
    </row>
    <row r="110" spans="1:17" ht="12" customHeight="1" x14ac:dyDescent="0.25">
      <c r="A110" s="23" t="s">
        <v>60</v>
      </c>
      <c r="B110" s="177">
        <f>RES_hhdet_tesh!B110/RES_summary!B$19</f>
        <v>0</v>
      </c>
      <c r="C110" s="177">
        <f>RES_hhdet_tesh!C110/RES_summary!C$19</f>
        <v>0</v>
      </c>
      <c r="D110" s="177">
        <f>RES_hhdet_tesh!D110/RES_summary!D$19</f>
        <v>0</v>
      </c>
      <c r="E110" s="177">
        <f>RES_hhdet_tesh!E110/RES_summary!E$19</f>
        <v>0</v>
      </c>
      <c r="F110" s="177">
        <f>RES_hhdet_tesh!F110/RES_summary!F$19</f>
        <v>0</v>
      </c>
      <c r="G110" s="177">
        <f>RES_hhdet_tesh!G110/RES_summary!G$19</f>
        <v>0</v>
      </c>
      <c r="H110" s="177">
        <f>RES_hhdet_tesh!H110/RES_summary!H$19</f>
        <v>0</v>
      </c>
      <c r="I110" s="177">
        <f>RES_hhdet_tesh!I110/RES_summary!I$19</f>
        <v>0</v>
      </c>
      <c r="J110" s="177">
        <f>RES_hhdet_tesh!J110/RES_summary!J$19</f>
        <v>0</v>
      </c>
      <c r="K110" s="177">
        <f>RES_hhdet_tesh!K110/RES_summary!K$19</f>
        <v>0</v>
      </c>
      <c r="L110" s="177">
        <f>RES_hhdet_tesh!L110/RES_summary!L$19</f>
        <v>0</v>
      </c>
      <c r="M110" s="177">
        <f>RES_hhdet_tesh!M110/RES_summary!M$19</f>
        <v>0</v>
      </c>
      <c r="N110" s="177">
        <f>RES_hhdet_tesh!N110/RES_summary!N$19</f>
        <v>0</v>
      </c>
      <c r="O110" s="177">
        <f>RES_hhdet_tesh!O110/RES_summary!O$19</f>
        <v>0</v>
      </c>
      <c r="P110" s="177">
        <f>RES_hhdet_tesh!P110/RES_summary!P$19</f>
        <v>0</v>
      </c>
      <c r="Q110" s="177">
        <f>RES_hhdet_tesh!Q110/RES_summary!Q$19</f>
        <v>0</v>
      </c>
    </row>
    <row r="111" spans="1:17" ht="12" customHeight="1" x14ac:dyDescent="0.25">
      <c r="A111" s="158" t="s">
        <v>63</v>
      </c>
      <c r="B111" s="178">
        <f>RES_hhdet_tesh!B111/RES_summary!B$19</f>
        <v>0</v>
      </c>
      <c r="C111" s="178">
        <f>RES_hhdet_tesh!C111/RES_summary!C$19</f>
        <v>0</v>
      </c>
      <c r="D111" s="178">
        <f>RES_hhdet_tesh!D111/RES_summary!D$19</f>
        <v>0</v>
      </c>
      <c r="E111" s="178">
        <f>RES_hhdet_tesh!E111/RES_summary!E$19</f>
        <v>0</v>
      </c>
      <c r="F111" s="178">
        <f>RES_hhdet_tesh!F111/RES_summary!F$19</f>
        <v>0</v>
      </c>
      <c r="G111" s="178">
        <f>RES_hhdet_tesh!G111/RES_summary!G$19</f>
        <v>0</v>
      </c>
      <c r="H111" s="178">
        <f>RES_hhdet_tesh!H111/RES_summary!H$19</f>
        <v>0</v>
      </c>
      <c r="I111" s="178">
        <f>RES_hhdet_tesh!I111/RES_summary!I$19</f>
        <v>0</v>
      </c>
      <c r="J111" s="178">
        <f>RES_hhdet_tesh!J111/RES_summary!J$19</f>
        <v>0</v>
      </c>
      <c r="K111" s="178">
        <f>RES_hhdet_tesh!K111/RES_summary!K$19</f>
        <v>0</v>
      </c>
      <c r="L111" s="178">
        <f>RES_hhdet_tesh!L111/RES_summary!L$19</f>
        <v>0</v>
      </c>
      <c r="M111" s="178">
        <f>RES_hhdet_tesh!M111/RES_summary!M$19</f>
        <v>0</v>
      </c>
      <c r="N111" s="178">
        <f>RES_hhdet_tesh!N111/RES_summary!N$19</f>
        <v>0</v>
      </c>
      <c r="O111" s="178">
        <f>RES_hhdet_tesh!O111/RES_summary!O$19</f>
        <v>0</v>
      </c>
      <c r="P111" s="178">
        <f>RES_hhdet_tesh!P111/RES_summary!P$19</f>
        <v>0</v>
      </c>
      <c r="Q111" s="178">
        <f>RES_hhdet_tesh!Q111/RES_summary!Q$19</f>
        <v>0</v>
      </c>
    </row>
    <row r="112" spans="1:17" ht="12" customHeight="1" x14ac:dyDescent="0.25">
      <c r="A112" s="167" t="s">
        <v>152</v>
      </c>
      <c r="B112" s="183">
        <f>RES_hhdet_tesh!B112/RES_summary!B$19</f>
        <v>0</v>
      </c>
      <c r="C112" s="183">
        <f>RES_hhdet_tesh!C112/RES_summary!C$19</f>
        <v>0</v>
      </c>
      <c r="D112" s="183">
        <f>RES_hhdet_tesh!D112/RES_summary!D$19</f>
        <v>0</v>
      </c>
      <c r="E112" s="183">
        <f>RES_hhdet_tesh!E112/RES_summary!E$19</f>
        <v>0</v>
      </c>
      <c r="F112" s="183">
        <f>RES_hhdet_tesh!F112/RES_summary!F$19</f>
        <v>0</v>
      </c>
      <c r="G112" s="183">
        <f>RES_hhdet_tesh!G112/RES_summary!G$19</f>
        <v>0</v>
      </c>
      <c r="H112" s="183">
        <f>RES_hhdet_tesh!H112/RES_summary!H$19</f>
        <v>0</v>
      </c>
      <c r="I112" s="183">
        <f>RES_hhdet_tesh!I112/RES_summary!I$19</f>
        <v>0</v>
      </c>
      <c r="J112" s="183">
        <f>RES_hhdet_tesh!J112/RES_summary!J$19</f>
        <v>0</v>
      </c>
      <c r="K112" s="183">
        <f>RES_hhdet_tesh!K112/RES_summary!K$19</f>
        <v>0</v>
      </c>
      <c r="L112" s="183">
        <f>RES_hhdet_tesh!L112/RES_summary!L$19</f>
        <v>0</v>
      </c>
      <c r="M112" s="183">
        <f>RES_hhdet_tesh!M112/RES_summary!M$19</f>
        <v>0</v>
      </c>
      <c r="N112" s="183">
        <f>RES_hhdet_tesh!N112/RES_summary!N$19</f>
        <v>0</v>
      </c>
      <c r="O112" s="183">
        <f>RES_hhdet_tesh!O112/RES_summary!O$19</f>
        <v>0</v>
      </c>
      <c r="P112" s="183">
        <f>RES_hhdet_tesh!P112/RES_summary!P$19</f>
        <v>0</v>
      </c>
      <c r="Q112" s="183">
        <f>RES_hhdet_tesh!Q112/RES_summary!Q$19</f>
        <v>0</v>
      </c>
    </row>
    <row r="113" spans="1:17" ht="12" customHeight="1" x14ac:dyDescent="0.25">
      <c r="A113" s="167" t="s">
        <v>151</v>
      </c>
      <c r="B113" s="183">
        <f>RES_hhdet_tesh!B113/RES_summary!B$19</f>
        <v>0</v>
      </c>
      <c r="C113" s="183">
        <f>RES_hhdet_tesh!C113/RES_summary!C$19</f>
        <v>0</v>
      </c>
      <c r="D113" s="183">
        <f>RES_hhdet_tesh!D113/RES_summary!D$19</f>
        <v>0</v>
      </c>
      <c r="E113" s="183">
        <f>RES_hhdet_tesh!E113/RES_summary!E$19</f>
        <v>0</v>
      </c>
      <c r="F113" s="183">
        <f>RES_hhdet_tesh!F113/RES_summary!F$19</f>
        <v>0</v>
      </c>
      <c r="G113" s="183">
        <f>RES_hhdet_tesh!G113/RES_summary!G$19</f>
        <v>0</v>
      </c>
      <c r="H113" s="183">
        <f>RES_hhdet_tesh!H113/RES_summary!H$19</f>
        <v>0</v>
      </c>
      <c r="I113" s="183">
        <f>RES_hhdet_tesh!I113/RES_summary!I$19</f>
        <v>0</v>
      </c>
      <c r="J113" s="183">
        <f>RES_hhdet_tesh!J113/RES_summary!J$19</f>
        <v>0</v>
      </c>
      <c r="K113" s="183">
        <f>RES_hhdet_tesh!K113/RES_summary!K$19</f>
        <v>0</v>
      </c>
      <c r="L113" s="183">
        <f>RES_hhdet_tesh!L113/RES_summary!L$19</f>
        <v>0</v>
      </c>
      <c r="M113" s="183">
        <f>RES_hhdet_tesh!M113/RES_summary!M$19</f>
        <v>0</v>
      </c>
      <c r="N113" s="183">
        <f>RES_hhdet_tesh!N113/RES_summary!N$19</f>
        <v>0</v>
      </c>
      <c r="O113" s="183">
        <f>RES_hhdet_tesh!O113/RES_summary!O$19</f>
        <v>0</v>
      </c>
      <c r="P113" s="183">
        <f>RES_hhdet_tesh!P113/RES_summary!P$19</f>
        <v>0</v>
      </c>
      <c r="Q113" s="183">
        <f>RES_hhdet_tesh!Q113/RES_summary!Q$19</f>
        <v>0</v>
      </c>
    </row>
    <row r="114" spans="1:17" ht="12" customHeight="1" x14ac:dyDescent="0.25">
      <c r="A114" s="166" t="s">
        <v>79</v>
      </c>
      <c r="B114" s="182">
        <f>RES_hhdet_tesh!B114/RES_summary!B$19</f>
        <v>0</v>
      </c>
      <c r="C114" s="182">
        <f>RES_hhdet_tesh!C114/RES_summary!C$19</f>
        <v>0</v>
      </c>
      <c r="D114" s="182">
        <f>RES_hhdet_tesh!D114/RES_summary!D$19</f>
        <v>0</v>
      </c>
      <c r="E114" s="182">
        <f>RES_hhdet_tesh!E114/RES_summary!E$19</f>
        <v>0</v>
      </c>
      <c r="F114" s="182">
        <f>RES_hhdet_tesh!F114/RES_summary!F$19</f>
        <v>0</v>
      </c>
      <c r="G114" s="182">
        <f>RES_hhdet_tesh!G114/RES_summary!G$19</f>
        <v>0</v>
      </c>
      <c r="H114" s="182">
        <f>RES_hhdet_tesh!H114/RES_summary!H$19</f>
        <v>0</v>
      </c>
      <c r="I114" s="182">
        <f>RES_hhdet_tesh!I114/RES_summary!I$19</f>
        <v>0</v>
      </c>
      <c r="J114" s="182">
        <f>RES_hhdet_tesh!J114/RES_summary!J$19</f>
        <v>0</v>
      </c>
      <c r="K114" s="182">
        <f>RES_hhdet_tesh!K114/RES_summary!K$19</f>
        <v>0</v>
      </c>
      <c r="L114" s="182">
        <f>RES_hhdet_tesh!L114/RES_summary!L$19</f>
        <v>0</v>
      </c>
      <c r="M114" s="182">
        <f>RES_hhdet_tesh!M114/RES_summary!M$19</f>
        <v>0</v>
      </c>
      <c r="N114" s="182">
        <f>RES_hhdet_tesh!N114/RES_summary!N$19</f>
        <v>0</v>
      </c>
      <c r="O114" s="182">
        <f>RES_hhdet_tesh!O114/RES_summary!O$19</f>
        <v>0</v>
      </c>
      <c r="P114" s="182">
        <f>RES_hhdet_tesh!P114/RES_summary!P$19</f>
        <v>0</v>
      </c>
      <c r="Q114" s="182">
        <f>RES_hhdet_tesh!Q114/RES_summary!Q$19</f>
        <v>0</v>
      </c>
    </row>
    <row r="115" spans="1:17" ht="12" customHeight="1" x14ac:dyDescent="0.25">
      <c r="A115" s="147" t="s">
        <v>59</v>
      </c>
      <c r="B115" s="181">
        <f>RES_hhdet_tesh!B115/RES_summary!B$19</f>
        <v>0</v>
      </c>
      <c r="C115" s="181">
        <f>RES_hhdet_tesh!C115/RES_summary!C$19</f>
        <v>0</v>
      </c>
      <c r="D115" s="181">
        <f>RES_hhdet_tesh!D115/RES_summary!D$19</f>
        <v>0</v>
      </c>
      <c r="E115" s="181">
        <f>RES_hhdet_tesh!E115/RES_summary!E$19</f>
        <v>0</v>
      </c>
      <c r="F115" s="181">
        <f>RES_hhdet_tesh!F115/RES_summary!F$19</f>
        <v>0</v>
      </c>
      <c r="G115" s="181">
        <f>RES_hhdet_tesh!G115/RES_summary!G$19</f>
        <v>0</v>
      </c>
      <c r="H115" s="181">
        <f>RES_hhdet_tesh!H115/RES_summary!H$19</f>
        <v>0</v>
      </c>
      <c r="I115" s="181">
        <f>RES_hhdet_tesh!I115/RES_summary!I$19</f>
        <v>0</v>
      </c>
      <c r="J115" s="181">
        <f>RES_hhdet_tesh!J115/RES_summary!J$19</f>
        <v>0</v>
      </c>
      <c r="K115" s="181">
        <f>RES_hhdet_tesh!K115/RES_summary!K$19</f>
        <v>0</v>
      </c>
      <c r="L115" s="181">
        <f>RES_hhdet_tesh!L115/RES_summary!L$19</f>
        <v>0</v>
      </c>
      <c r="M115" s="181">
        <f>RES_hhdet_tesh!M115/RES_summary!M$19</f>
        <v>0</v>
      </c>
      <c r="N115" s="181">
        <f>RES_hhdet_tesh!N115/RES_summary!N$19</f>
        <v>0</v>
      </c>
      <c r="O115" s="181">
        <f>RES_hhdet_tesh!O115/RES_summary!O$19</f>
        <v>0</v>
      </c>
      <c r="P115" s="181">
        <f>RES_hhdet_tesh!P115/RES_summary!P$19</f>
        <v>0</v>
      </c>
      <c r="Q115" s="181">
        <f>RES_hhdet_tesh!Q115/RES_summary!Q$19</f>
        <v>0</v>
      </c>
    </row>
    <row r="116" spans="1:17" ht="12" customHeight="1" x14ac:dyDescent="0.25">
      <c r="A116" s="163" t="s">
        <v>142</v>
      </c>
      <c r="B116" s="180">
        <f>RES_hhdet_tesh!B116/RES_summary!B$19</f>
        <v>0</v>
      </c>
      <c r="C116" s="180">
        <f>RES_hhdet_tesh!C116/RES_summary!C$19</f>
        <v>0</v>
      </c>
      <c r="D116" s="180">
        <f>RES_hhdet_tesh!D116/RES_summary!D$19</f>
        <v>0</v>
      </c>
      <c r="E116" s="180">
        <f>RES_hhdet_tesh!E116/RES_summary!E$19</f>
        <v>0</v>
      </c>
      <c r="F116" s="180">
        <f>RES_hhdet_tesh!F116/RES_summary!F$19</f>
        <v>0</v>
      </c>
      <c r="G116" s="180">
        <f>RES_hhdet_tesh!G116/RES_summary!G$19</f>
        <v>0</v>
      </c>
      <c r="H116" s="180">
        <f>RES_hhdet_tesh!H116/RES_summary!H$19</f>
        <v>0</v>
      </c>
      <c r="I116" s="180">
        <f>RES_hhdet_tesh!I116/RES_summary!I$19</f>
        <v>0</v>
      </c>
      <c r="J116" s="180">
        <f>RES_hhdet_tesh!J116/RES_summary!J$19</f>
        <v>0</v>
      </c>
      <c r="K116" s="180">
        <f>RES_hhdet_tesh!K116/RES_summary!K$19</f>
        <v>0</v>
      </c>
      <c r="L116" s="180">
        <f>RES_hhdet_tesh!L116/RES_summary!L$19</f>
        <v>0</v>
      </c>
      <c r="M116" s="180">
        <f>RES_hhdet_tesh!M116/RES_summary!M$19</f>
        <v>0</v>
      </c>
      <c r="N116" s="180">
        <f>RES_hhdet_tesh!N116/RES_summary!N$19</f>
        <v>0</v>
      </c>
      <c r="O116" s="180">
        <f>RES_hhdet_tesh!O116/RES_summary!O$19</f>
        <v>0</v>
      </c>
      <c r="P116" s="180">
        <f>RES_hhdet_tesh!P116/RES_summary!P$19</f>
        <v>0</v>
      </c>
      <c r="Q116" s="180">
        <f>RES_hhdet_tesh!Q116/RES_summary!Q$19</f>
        <v>0</v>
      </c>
    </row>
    <row r="117" spans="1:17" ht="12" customHeight="1" x14ac:dyDescent="0.25">
      <c r="A117" s="161" t="s">
        <v>141</v>
      </c>
      <c r="B117" s="179">
        <f>RES_hhdet_tesh!B117/RES_summary!B$19</f>
        <v>0</v>
      </c>
      <c r="C117" s="179">
        <f>RES_hhdet_tesh!C117/RES_summary!C$19</f>
        <v>0</v>
      </c>
      <c r="D117" s="179">
        <f>RES_hhdet_tesh!D117/RES_summary!D$19</f>
        <v>0</v>
      </c>
      <c r="E117" s="179">
        <f>RES_hhdet_tesh!E117/RES_summary!E$19</f>
        <v>0</v>
      </c>
      <c r="F117" s="179">
        <f>RES_hhdet_tesh!F117/RES_summary!F$19</f>
        <v>0</v>
      </c>
      <c r="G117" s="179">
        <f>RES_hhdet_tesh!G117/RES_summary!G$19</f>
        <v>0</v>
      </c>
      <c r="H117" s="179">
        <f>RES_hhdet_tesh!H117/RES_summary!H$19</f>
        <v>0</v>
      </c>
      <c r="I117" s="179">
        <f>RES_hhdet_tesh!I117/RES_summary!I$19</f>
        <v>0</v>
      </c>
      <c r="J117" s="179">
        <f>RES_hhdet_tesh!J117/RES_summary!J$19</f>
        <v>0</v>
      </c>
      <c r="K117" s="179">
        <f>RES_hhdet_tesh!K117/RES_summary!K$19</f>
        <v>0</v>
      </c>
      <c r="L117" s="179">
        <f>RES_hhdet_tesh!L117/RES_summary!L$19</f>
        <v>0</v>
      </c>
      <c r="M117" s="179">
        <f>RES_hhdet_tesh!M117/RES_summary!M$19</f>
        <v>0</v>
      </c>
      <c r="N117" s="179">
        <f>RES_hhdet_tesh!N117/RES_summary!N$19</f>
        <v>0</v>
      </c>
      <c r="O117" s="179">
        <f>RES_hhdet_tesh!O117/RES_summary!O$19</f>
        <v>0</v>
      </c>
      <c r="P117" s="179">
        <f>RES_hhdet_tesh!P117/RES_summary!P$19</f>
        <v>0</v>
      </c>
      <c r="Q117" s="179">
        <f>RES_hhdet_tesh!Q117/RES_summary!Q$19</f>
        <v>0</v>
      </c>
    </row>
    <row r="118" spans="1:17" ht="12" customHeight="1" x14ac:dyDescent="0.25">
      <c r="A118" s="148" t="s">
        <v>60</v>
      </c>
      <c r="B118" s="177">
        <f>RES_hhdet_tesh!B118/RES_summary!B$19</f>
        <v>0</v>
      </c>
      <c r="C118" s="177">
        <f>RES_hhdet_tesh!C118/RES_summary!C$19</f>
        <v>0</v>
      </c>
      <c r="D118" s="177">
        <f>RES_hhdet_tesh!D118/RES_summary!D$19</f>
        <v>0</v>
      </c>
      <c r="E118" s="177">
        <f>RES_hhdet_tesh!E118/RES_summary!E$19</f>
        <v>0</v>
      </c>
      <c r="F118" s="177">
        <f>RES_hhdet_tesh!F118/RES_summary!F$19</f>
        <v>0</v>
      </c>
      <c r="G118" s="177">
        <f>RES_hhdet_tesh!G118/RES_summary!G$19</f>
        <v>0</v>
      </c>
      <c r="H118" s="177">
        <f>RES_hhdet_tesh!H118/RES_summary!H$19</f>
        <v>0</v>
      </c>
      <c r="I118" s="177">
        <f>RES_hhdet_tesh!I118/RES_summary!I$19</f>
        <v>0</v>
      </c>
      <c r="J118" s="177">
        <f>RES_hhdet_tesh!J118/RES_summary!J$19</f>
        <v>0</v>
      </c>
      <c r="K118" s="177">
        <f>RES_hhdet_tesh!K118/RES_summary!K$19</f>
        <v>0</v>
      </c>
      <c r="L118" s="177">
        <f>RES_hhdet_tesh!L118/RES_summary!L$19</f>
        <v>0</v>
      </c>
      <c r="M118" s="177">
        <f>RES_hhdet_tesh!M118/RES_summary!M$19</f>
        <v>0</v>
      </c>
      <c r="N118" s="177">
        <f>RES_hhdet_tesh!N118/RES_summary!N$19</f>
        <v>0</v>
      </c>
      <c r="O118" s="177">
        <f>RES_hhdet_tesh!O118/RES_summary!O$19</f>
        <v>0</v>
      </c>
      <c r="P118" s="177">
        <f>RES_hhdet_tesh!P118/RES_summary!P$19</f>
        <v>0</v>
      </c>
      <c r="Q118" s="177">
        <f>RES_hhdet_tesh!Q118/RES_summary!Q$19</f>
        <v>0</v>
      </c>
    </row>
    <row r="119" spans="1:17" ht="12" customHeight="1" x14ac:dyDescent="0.25">
      <c r="A119" s="148" t="s">
        <v>59</v>
      </c>
      <c r="B119" s="177">
        <f>RES_hhdet_tesh!B119/RES_summary!B$19</f>
        <v>0</v>
      </c>
      <c r="C119" s="177">
        <f>RES_hhdet_tesh!C119/RES_summary!C$19</f>
        <v>0</v>
      </c>
      <c r="D119" s="177">
        <f>RES_hhdet_tesh!D119/RES_summary!D$19</f>
        <v>0</v>
      </c>
      <c r="E119" s="177">
        <f>RES_hhdet_tesh!E119/RES_summary!E$19</f>
        <v>0</v>
      </c>
      <c r="F119" s="177">
        <f>RES_hhdet_tesh!F119/RES_summary!F$19</f>
        <v>0</v>
      </c>
      <c r="G119" s="177">
        <f>RES_hhdet_tesh!G119/RES_summary!G$19</f>
        <v>0</v>
      </c>
      <c r="H119" s="177">
        <f>RES_hhdet_tesh!H119/RES_summary!H$19</f>
        <v>0</v>
      </c>
      <c r="I119" s="177">
        <f>RES_hhdet_tesh!I119/RES_summary!I$19</f>
        <v>0</v>
      </c>
      <c r="J119" s="177">
        <f>RES_hhdet_tesh!J119/RES_summary!J$19</f>
        <v>0</v>
      </c>
      <c r="K119" s="177">
        <f>RES_hhdet_tesh!K119/RES_summary!K$19</f>
        <v>0</v>
      </c>
      <c r="L119" s="177">
        <f>RES_hhdet_tesh!L119/RES_summary!L$19</f>
        <v>0</v>
      </c>
      <c r="M119" s="177">
        <f>RES_hhdet_tesh!M119/RES_summary!M$19</f>
        <v>0</v>
      </c>
      <c r="N119" s="177">
        <f>RES_hhdet_tesh!N119/RES_summary!N$19</f>
        <v>0</v>
      </c>
      <c r="O119" s="177">
        <f>RES_hhdet_tesh!O119/RES_summary!O$19</f>
        <v>0</v>
      </c>
      <c r="P119" s="177">
        <f>RES_hhdet_tesh!P119/RES_summary!P$19</f>
        <v>0</v>
      </c>
      <c r="Q119" s="177">
        <f>RES_hhdet_tesh!Q119/RES_summary!Q$19</f>
        <v>0</v>
      </c>
    </row>
    <row r="120" spans="1:17" ht="12" customHeight="1" x14ac:dyDescent="0.25">
      <c r="A120" s="158" t="s">
        <v>62</v>
      </c>
      <c r="B120" s="178">
        <f>RES_hhdet_tesh!B120/RES_summary!B$19</f>
        <v>0</v>
      </c>
      <c r="C120" s="178">
        <f>RES_hhdet_tesh!C120/RES_summary!C$19</f>
        <v>0</v>
      </c>
      <c r="D120" s="178">
        <f>RES_hhdet_tesh!D120/RES_summary!D$19</f>
        <v>0</v>
      </c>
      <c r="E120" s="178">
        <f>RES_hhdet_tesh!E120/RES_summary!E$19</f>
        <v>0</v>
      </c>
      <c r="F120" s="178">
        <f>RES_hhdet_tesh!F120/RES_summary!F$19</f>
        <v>0</v>
      </c>
      <c r="G120" s="178">
        <f>RES_hhdet_tesh!G120/RES_summary!G$19</f>
        <v>0</v>
      </c>
      <c r="H120" s="178">
        <f>RES_hhdet_tesh!H120/RES_summary!H$19</f>
        <v>0</v>
      </c>
      <c r="I120" s="178">
        <f>RES_hhdet_tesh!I120/RES_summary!I$19</f>
        <v>0</v>
      </c>
      <c r="J120" s="178">
        <f>RES_hhdet_tesh!J120/RES_summary!J$19</f>
        <v>0</v>
      </c>
      <c r="K120" s="178">
        <f>RES_hhdet_tesh!K120/RES_summary!K$19</f>
        <v>0</v>
      </c>
      <c r="L120" s="178">
        <f>RES_hhdet_tesh!L120/RES_summary!L$19</f>
        <v>0</v>
      </c>
      <c r="M120" s="178">
        <f>RES_hhdet_tesh!M120/RES_summary!M$19</f>
        <v>0</v>
      </c>
      <c r="N120" s="178">
        <f>RES_hhdet_tesh!N120/RES_summary!N$19</f>
        <v>0</v>
      </c>
      <c r="O120" s="178">
        <f>RES_hhdet_tesh!O120/RES_summary!O$19</f>
        <v>0</v>
      </c>
      <c r="P120" s="178">
        <f>RES_hhdet_tesh!P120/RES_summary!P$19</f>
        <v>0</v>
      </c>
      <c r="Q120" s="178">
        <f>RES_hhdet_tesh!Q120/RES_summary!Q$19</f>
        <v>0</v>
      </c>
    </row>
    <row r="121" spans="1:17" ht="12" customHeight="1" x14ac:dyDescent="0.25">
      <c r="A121" s="23" t="s">
        <v>57</v>
      </c>
      <c r="B121" s="177">
        <f>RES_hhdet_tesh!B121/RES_summary!B$19</f>
        <v>0</v>
      </c>
      <c r="C121" s="177">
        <f>RES_hhdet_tesh!C121/RES_summary!C$19</f>
        <v>0</v>
      </c>
      <c r="D121" s="177">
        <f>RES_hhdet_tesh!D121/RES_summary!D$19</f>
        <v>0</v>
      </c>
      <c r="E121" s="177">
        <f>RES_hhdet_tesh!E121/RES_summary!E$19</f>
        <v>0</v>
      </c>
      <c r="F121" s="177">
        <f>RES_hhdet_tesh!F121/RES_summary!F$19</f>
        <v>0</v>
      </c>
      <c r="G121" s="177">
        <f>RES_hhdet_tesh!G121/RES_summary!G$19</f>
        <v>0</v>
      </c>
      <c r="H121" s="177">
        <f>RES_hhdet_tesh!H121/RES_summary!H$19</f>
        <v>0</v>
      </c>
      <c r="I121" s="177">
        <f>RES_hhdet_tesh!I121/RES_summary!I$19</f>
        <v>0</v>
      </c>
      <c r="J121" s="177">
        <f>RES_hhdet_tesh!J121/RES_summary!J$19</f>
        <v>0</v>
      </c>
      <c r="K121" s="177">
        <f>RES_hhdet_tesh!K121/RES_summary!K$19</f>
        <v>0</v>
      </c>
      <c r="L121" s="177">
        <f>RES_hhdet_tesh!L121/RES_summary!L$19</f>
        <v>0</v>
      </c>
      <c r="M121" s="177">
        <f>RES_hhdet_tesh!M121/RES_summary!M$19</f>
        <v>0</v>
      </c>
      <c r="N121" s="177">
        <f>RES_hhdet_tesh!N121/RES_summary!N$19</f>
        <v>0</v>
      </c>
      <c r="O121" s="177">
        <f>RES_hhdet_tesh!O121/RES_summary!O$19</f>
        <v>0</v>
      </c>
      <c r="P121" s="177">
        <f>RES_hhdet_tesh!P121/RES_summary!P$19</f>
        <v>0</v>
      </c>
      <c r="Q121" s="177">
        <f>RES_hhdet_tesh!Q121/RES_summary!Q$19</f>
        <v>0</v>
      </c>
    </row>
    <row r="122" spans="1:17" ht="12" customHeight="1" x14ac:dyDescent="0.25">
      <c r="A122" s="29" t="s">
        <v>140</v>
      </c>
      <c r="B122" s="176">
        <f>RES_hhdet_tesh!B122/RES_summary!B$19</f>
        <v>0</v>
      </c>
      <c r="C122" s="176">
        <f>RES_hhdet_tesh!C122/RES_summary!C$19</f>
        <v>0</v>
      </c>
      <c r="D122" s="176">
        <f>RES_hhdet_tesh!D122/RES_summary!D$19</f>
        <v>0</v>
      </c>
      <c r="E122" s="176">
        <f>RES_hhdet_tesh!E122/RES_summary!E$19</f>
        <v>0</v>
      </c>
      <c r="F122" s="176">
        <f>RES_hhdet_tesh!F122/RES_summary!F$19</f>
        <v>0</v>
      </c>
      <c r="G122" s="176">
        <f>RES_hhdet_tesh!G122/RES_summary!G$19</f>
        <v>0</v>
      </c>
      <c r="H122" s="176">
        <f>RES_hhdet_tesh!H122/RES_summary!H$19</f>
        <v>0</v>
      </c>
      <c r="I122" s="176">
        <f>RES_hhdet_tesh!I122/RES_summary!I$19</f>
        <v>0</v>
      </c>
      <c r="J122" s="176">
        <f>RES_hhdet_tesh!J122/RES_summary!J$19</f>
        <v>0</v>
      </c>
      <c r="K122" s="176">
        <f>RES_hhdet_tesh!K122/RES_summary!K$19</f>
        <v>0</v>
      </c>
      <c r="L122" s="176">
        <f>RES_hhdet_tesh!L122/RES_summary!L$19</f>
        <v>0</v>
      </c>
      <c r="M122" s="176">
        <f>RES_hhdet_tesh!M122/RES_summary!M$19</f>
        <v>0</v>
      </c>
      <c r="N122" s="176">
        <f>RES_hhdet_tesh!N122/RES_summary!N$19</f>
        <v>0</v>
      </c>
      <c r="O122" s="176">
        <f>RES_hhdet_tesh!O122/RES_summary!O$19</f>
        <v>0</v>
      </c>
      <c r="P122" s="176">
        <f>RES_hhdet_tesh!P122/RES_summary!P$19</f>
        <v>0</v>
      </c>
      <c r="Q122" s="176">
        <f>RES_hhdet_tesh!Q122/RES_summary!Q$19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RES_hhdet_tesh!B124/RES_summary!B$19</f>
        <v>0</v>
      </c>
      <c r="C124" s="184">
        <f>RES_hhdet_tesh!C124/RES_summary!C$19</f>
        <v>0</v>
      </c>
      <c r="D124" s="184">
        <f>RES_hhdet_tesh!D124/RES_summary!D$19</f>
        <v>0</v>
      </c>
      <c r="E124" s="184">
        <f>RES_hhdet_tesh!E124/RES_summary!E$19</f>
        <v>0</v>
      </c>
      <c r="F124" s="184">
        <f>RES_hhdet_tesh!F124/RES_summary!F$19</f>
        <v>0</v>
      </c>
      <c r="G124" s="184">
        <f>RES_hhdet_tesh!G124/RES_summary!G$19</f>
        <v>0</v>
      </c>
      <c r="H124" s="184">
        <f>RES_hhdet_tesh!H124/RES_summary!H$19</f>
        <v>0</v>
      </c>
      <c r="I124" s="184">
        <f>RES_hhdet_tesh!I124/RES_summary!I$19</f>
        <v>0</v>
      </c>
      <c r="J124" s="184">
        <f>RES_hhdet_tesh!J124/RES_summary!J$19</f>
        <v>0</v>
      </c>
      <c r="K124" s="184">
        <f>RES_hhdet_tesh!K124/RES_summary!K$19</f>
        <v>0</v>
      </c>
      <c r="L124" s="184">
        <f>RES_hhdet_tesh!L124/RES_summary!L$19</f>
        <v>0</v>
      </c>
      <c r="M124" s="184">
        <f>RES_hhdet_tesh!M124/RES_summary!M$19</f>
        <v>0</v>
      </c>
      <c r="N124" s="184">
        <f>RES_hhdet_tesh!N124/RES_summary!N$19</f>
        <v>0</v>
      </c>
      <c r="O124" s="184">
        <f>RES_hhdet_tesh!O124/RES_summary!O$19</f>
        <v>0</v>
      </c>
      <c r="P124" s="184">
        <f>RES_hhdet_tesh!P124/RES_summary!P$19</f>
        <v>0</v>
      </c>
      <c r="Q124" s="184">
        <f>RES_hhdet_tesh!Q124/RES_summary!Q$19</f>
        <v>0</v>
      </c>
    </row>
    <row r="125" spans="1:17" ht="12.95" customHeight="1" x14ac:dyDescent="0.25">
      <c r="A125" s="158" t="s">
        <v>65</v>
      </c>
      <c r="B125" s="178">
        <f>RES_hhdet_tesh!B125/RES_summary!B$19</f>
        <v>0</v>
      </c>
      <c r="C125" s="178">
        <f>RES_hhdet_tesh!C125/RES_summary!C$19</f>
        <v>0</v>
      </c>
      <c r="D125" s="178">
        <f>RES_hhdet_tesh!D125/RES_summary!D$19</f>
        <v>0</v>
      </c>
      <c r="E125" s="178">
        <f>RES_hhdet_tesh!E125/RES_summary!E$19</f>
        <v>0</v>
      </c>
      <c r="F125" s="178">
        <f>RES_hhdet_tesh!F125/RES_summary!F$19</f>
        <v>0</v>
      </c>
      <c r="G125" s="178">
        <f>RES_hhdet_tesh!G125/RES_summary!G$19</f>
        <v>0</v>
      </c>
      <c r="H125" s="178">
        <f>RES_hhdet_tesh!H125/RES_summary!H$19</f>
        <v>0</v>
      </c>
      <c r="I125" s="178">
        <f>RES_hhdet_tesh!I125/RES_summary!I$19</f>
        <v>0</v>
      </c>
      <c r="J125" s="178">
        <f>RES_hhdet_tesh!J125/RES_summary!J$19</f>
        <v>0</v>
      </c>
      <c r="K125" s="178">
        <f>RES_hhdet_tesh!K125/RES_summary!K$19</f>
        <v>0</v>
      </c>
      <c r="L125" s="178">
        <f>RES_hhdet_tesh!L125/RES_summary!L$19</f>
        <v>0</v>
      </c>
      <c r="M125" s="178">
        <f>RES_hhdet_tesh!M125/RES_summary!M$19</f>
        <v>0</v>
      </c>
      <c r="N125" s="178">
        <f>RES_hhdet_tesh!N125/RES_summary!N$19</f>
        <v>0</v>
      </c>
      <c r="O125" s="178">
        <f>RES_hhdet_tesh!O125/RES_summary!O$19</f>
        <v>0</v>
      </c>
      <c r="P125" s="178">
        <f>RES_hhdet_tesh!P125/RES_summary!P$19</f>
        <v>0</v>
      </c>
      <c r="Q125" s="178">
        <f>RES_hhdet_tesh!Q125/RES_summary!Q$19</f>
        <v>0</v>
      </c>
    </row>
    <row r="126" spans="1:17" ht="12" customHeight="1" x14ac:dyDescent="0.25">
      <c r="A126" s="23" t="s">
        <v>149</v>
      </c>
      <c r="B126" s="177">
        <f>RES_hhdet_tesh!B126/RES_summary!B$19</f>
        <v>0</v>
      </c>
      <c r="C126" s="177">
        <f>RES_hhdet_tesh!C126/RES_summary!C$19</f>
        <v>0</v>
      </c>
      <c r="D126" s="177">
        <f>RES_hhdet_tesh!D126/RES_summary!D$19</f>
        <v>0</v>
      </c>
      <c r="E126" s="177">
        <f>RES_hhdet_tesh!E126/RES_summary!E$19</f>
        <v>0</v>
      </c>
      <c r="F126" s="177">
        <f>RES_hhdet_tesh!F126/RES_summary!F$19</f>
        <v>0</v>
      </c>
      <c r="G126" s="177">
        <f>RES_hhdet_tesh!G126/RES_summary!G$19</f>
        <v>0</v>
      </c>
      <c r="H126" s="177">
        <f>RES_hhdet_tesh!H126/RES_summary!H$19</f>
        <v>0</v>
      </c>
      <c r="I126" s="177">
        <f>RES_hhdet_tesh!I126/RES_summary!I$19</f>
        <v>0</v>
      </c>
      <c r="J126" s="177">
        <f>RES_hhdet_tesh!J126/RES_summary!J$19</f>
        <v>0</v>
      </c>
      <c r="K126" s="177">
        <f>RES_hhdet_tesh!K126/RES_summary!K$19</f>
        <v>0</v>
      </c>
      <c r="L126" s="177">
        <f>RES_hhdet_tesh!L126/RES_summary!L$19</f>
        <v>0</v>
      </c>
      <c r="M126" s="177">
        <f>RES_hhdet_tesh!M126/RES_summary!M$19</f>
        <v>0</v>
      </c>
      <c r="N126" s="177">
        <f>RES_hhdet_tesh!N126/RES_summary!N$19</f>
        <v>0</v>
      </c>
      <c r="O126" s="177">
        <f>RES_hhdet_tesh!O126/RES_summary!O$19</f>
        <v>0</v>
      </c>
      <c r="P126" s="177">
        <f>RES_hhdet_tesh!P126/RES_summary!P$19</f>
        <v>0</v>
      </c>
      <c r="Q126" s="177">
        <f>RES_hhdet_tesh!Q126/RES_summary!Q$19</f>
        <v>0</v>
      </c>
    </row>
    <row r="127" spans="1:17" ht="12" customHeight="1" x14ac:dyDescent="0.25">
      <c r="A127" s="23" t="s">
        <v>60</v>
      </c>
      <c r="B127" s="177">
        <f>RES_hhdet_tesh!B127/RES_summary!B$19</f>
        <v>0</v>
      </c>
      <c r="C127" s="177">
        <f>RES_hhdet_tesh!C127/RES_summary!C$19</f>
        <v>0</v>
      </c>
      <c r="D127" s="177">
        <f>RES_hhdet_tesh!D127/RES_summary!D$19</f>
        <v>0</v>
      </c>
      <c r="E127" s="177">
        <f>RES_hhdet_tesh!E127/RES_summary!E$19</f>
        <v>0</v>
      </c>
      <c r="F127" s="177">
        <f>RES_hhdet_tesh!F127/RES_summary!F$19</f>
        <v>0</v>
      </c>
      <c r="G127" s="177">
        <f>RES_hhdet_tesh!G127/RES_summary!G$19</f>
        <v>0</v>
      </c>
      <c r="H127" s="177">
        <f>RES_hhdet_tesh!H127/RES_summary!H$19</f>
        <v>0</v>
      </c>
      <c r="I127" s="177">
        <f>RES_hhdet_tesh!I127/RES_summary!I$19</f>
        <v>0</v>
      </c>
      <c r="J127" s="177">
        <f>RES_hhdet_tesh!J127/RES_summary!J$19</f>
        <v>0</v>
      </c>
      <c r="K127" s="177">
        <f>RES_hhdet_tesh!K127/RES_summary!K$19</f>
        <v>0</v>
      </c>
      <c r="L127" s="177">
        <f>RES_hhdet_tesh!L127/RES_summary!L$19</f>
        <v>0</v>
      </c>
      <c r="M127" s="177">
        <f>RES_hhdet_tesh!M127/RES_summary!M$19</f>
        <v>0</v>
      </c>
      <c r="N127" s="177">
        <f>RES_hhdet_tesh!N127/RES_summary!N$19</f>
        <v>0</v>
      </c>
      <c r="O127" s="177">
        <f>RES_hhdet_tesh!O127/RES_summary!O$19</f>
        <v>0</v>
      </c>
      <c r="P127" s="177">
        <f>RES_hhdet_tesh!P127/RES_summary!P$19</f>
        <v>0</v>
      </c>
      <c r="Q127" s="177">
        <f>RES_hhdet_tesh!Q127/RES_summary!Q$19</f>
        <v>0</v>
      </c>
    </row>
    <row r="128" spans="1:17" ht="12.95" customHeight="1" x14ac:dyDescent="0.25">
      <c r="A128" s="158" t="s">
        <v>112</v>
      </c>
      <c r="B128" s="178">
        <f>RES_hhdet_tesh!B128/RES_summary!B$19</f>
        <v>0</v>
      </c>
      <c r="C128" s="178">
        <f>RES_hhdet_tesh!C128/RES_summary!C$19</f>
        <v>0</v>
      </c>
      <c r="D128" s="178">
        <f>RES_hhdet_tesh!D128/RES_summary!D$19</f>
        <v>0</v>
      </c>
      <c r="E128" s="178">
        <f>RES_hhdet_tesh!E128/RES_summary!E$19</f>
        <v>0</v>
      </c>
      <c r="F128" s="178">
        <f>RES_hhdet_tesh!F128/RES_summary!F$19</f>
        <v>0</v>
      </c>
      <c r="G128" s="178">
        <f>RES_hhdet_tesh!G128/RES_summary!G$19</f>
        <v>0</v>
      </c>
      <c r="H128" s="178">
        <f>RES_hhdet_tesh!H128/RES_summary!H$19</f>
        <v>0</v>
      </c>
      <c r="I128" s="178">
        <f>RES_hhdet_tesh!I128/RES_summary!I$19</f>
        <v>0</v>
      </c>
      <c r="J128" s="178">
        <f>RES_hhdet_tesh!J128/RES_summary!J$19</f>
        <v>0</v>
      </c>
      <c r="K128" s="178">
        <f>RES_hhdet_tesh!K128/RES_summary!K$19</f>
        <v>0</v>
      </c>
      <c r="L128" s="178">
        <f>RES_hhdet_tesh!L128/RES_summary!L$19</f>
        <v>0</v>
      </c>
      <c r="M128" s="178">
        <f>RES_hhdet_tesh!M128/RES_summary!M$19</f>
        <v>0</v>
      </c>
      <c r="N128" s="178">
        <f>RES_hhdet_tesh!N128/RES_summary!N$19</f>
        <v>0</v>
      </c>
      <c r="O128" s="178">
        <f>RES_hhdet_tesh!O128/RES_summary!O$19</f>
        <v>0</v>
      </c>
      <c r="P128" s="178">
        <f>RES_hhdet_tesh!P128/RES_summary!P$19</f>
        <v>0</v>
      </c>
      <c r="Q128" s="178">
        <f>RES_hhdet_tesh!Q128/RES_summary!Q$19</f>
        <v>0</v>
      </c>
    </row>
    <row r="129" spans="1:17" ht="12" customHeight="1" x14ac:dyDescent="0.25">
      <c r="A129" s="23" t="s">
        <v>60</v>
      </c>
      <c r="B129" s="177">
        <f>RES_hhdet_tesh!B129/RES_summary!B$19</f>
        <v>0</v>
      </c>
      <c r="C129" s="177">
        <f>RES_hhdet_tesh!C129/RES_summary!C$19</f>
        <v>0</v>
      </c>
      <c r="D129" s="177">
        <f>RES_hhdet_tesh!D129/RES_summary!D$19</f>
        <v>0</v>
      </c>
      <c r="E129" s="177">
        <f>RES_hhdet_tesh!E129/RES_summary!E$19</f>
        <v>0</v>
      </c>
      <c r="F129" s="177">
        <f>RES_hhdet_tesh!F129/RES_summary!F$19</f>
        <v>0</v>
      </c>
      <c r="G129" s="177">
        <f>RES_hhdet_tesh!G129/RES_summary!G$19</f>
        <v>0</v>
      </c>
      <c r="H129" s="177">
        <f>RES_hhdet_tesh!H129/RES_summary!H$19</f>
        <v>0</v>
      </c>
      <c r="I129" s="177">
        <f>RES_hhdet_tesh!I129/RES_summary!I$19</f>
        <v>0</v>
      </c>
      <c r="J129" s="177">
        <f>RES_hhdet_tesh!J129/RES_summary!J$19</f>
        <v>0</v>
      </c>
      <c r="K129" s="177">
        <f>RES_hhdet_tesh!K129/RES_summary!K$19</f>
        <v>0</v>
      </c>
      <c r="L129" s="177">
        <f>RES_hhdet_tesh!L129/RES_summary!L$19</f>
        <v>0</v>
      </c>
      <c r="M129" s="177">
        <f>RES_hhdet_tesh!M129/RES_summary!M$19</f>
        <v>0</v>
      </c>
      <c r="N129" s="177">
        <f>RES_hhdet_tesh!N129/RES_summary!N$19</f>
        <v>0</v>
      </c>
      <c r="O129" s="177">
        <f>RES_hhdet_tesh!O129/RES_summary!O$19</f>
        <v>0</v>
      </c>
      <c r="P129" s="177">
        <f>RES_hhdet_tesh!P129/RES_summary!P$19</f>
        <v>0</v>
      </c>
      <c r="Q129" s="177">
        <f>RES_hhdet_tesh!Q129/RES_summary!Q$19</f>
        <v>0</v>
      </c>
    </row>
    <row r="130" spans="1:17" ht="12" customHeight="1" x14ac:dyDescent="0.25">
      <c r="A130" s="158" t="s">
        <v>63</v>
      </c>
      <c r="B130" s="178">
        <f>RES_hhdet_tesh!B130/RES_summary!B$19</f>
        <v>0</v>
      </c>
      <c r="C130" s="178">
        <f>RES_hhdet_tesh!C130/RES_summary!C$19</f>
        <v>0</v>
      </c>
      <c r="D130" s="178">
        <f>RES_hhdet_tesh!D130/RES_summary!D$19</f>
        <v>0</v>
      </c>
      <c r="E130" s="178">
        <f>RES_hhdet_tesh!E130/RES_summary!E$19</f>
        <v>0</v>
      </c>
      <c r="F130" s="178">
        <f>RES_hhdet_tesh!F130/RES_summary!F$19</f>
        <v>0</v>
      </c>
      <c r="G130" s="178">
        <f>RES_hhdet_tesh!G130/RES_summary!G$19</f>
        <v>0</v>
      </c>
      <c r="H130" s="178">
        <f>RES_hhdet_tesh!H130/RES_summary!H$19</f>
        <v>0</v>
      </c>
      <c r="I130" s="178">
        <f>RES_hhdet_tesh!I130/RES_summary!I$19</f>
        <v>0</v>
      </c>
      <c r="J130" s="178">
        <f>RES_hhdet_tesh!J130/RES_summary!J$19</f>
        <v>0</v>
      </c>
      <c r="K130" s="178">
        <f>RES_hhdet_tesh!K130/RES_summary!K$19</f>
        <v>0</v>
      </c>
      <c r="L130" s="178">
        <f>RES_hhdet_tesh!L130/RES_summary!L$19</f>
        <v>0</v>
      </c>
      <c r="M130" s="178">
        <f>RES_hhdet_tesh!M130/RES_summary!M$19</f>
        <v>0</v>
      </c>
      <c r="N130" s="178">
        <f>RES_hhdet_tesh!N130/RES_summary!N$19</f>
        <v>0</v>
      </c>
      <c r="O130" s="178">
        <f>RES_hhdet_tesh!O130/RES_summary!O$19</f>
        <v>0</v>
      </c>
      <c r="P130" s="178">
        <f>RES_hhdet_tesh!P130/RES_summary!P$19</f>
        <v>0</v>
      </c>
      <c r="Q130" s="178">
        <f>RES_hhdet_tesh!Q130/RES_summary!Q$19</f>
        <v>0</v>
      </c>
    </row>
    <row r="131" spans="1:17" ht="12" customHeight="1" x14ac:dyDescent="0.25">
      <c r="A131" s="167" t="s">
        <v>148</v>
      </c>
      <c r="B131" s="183">
        <f>RES_hhdet_tesh!B131/RES_summary!B$19</f>
        <v>0</v>
      </c>
      <c r="C131" s="183">
        <f>RES_hhdet_tesh!C131/RES_summary!C$19</f>
        <v>0</v>
      </c>
      <c r="D131" s="183">
        <f>RES_hhdet_tesh!D131/RES_summary!D$19</f>
        <v>0</v>
      </c>
      <c r="E131" s="183">
        <f>RES_hhdet_tesh!E131/RES_summary!E$19</f>
        <v>0</v>
      </c>
      <c r="F131" s="183">
        <f>RES_hhdet_tesh!F131/RES_summary!F$19</f>
        <v>0</v>
      </c>
      <c r="G131" s="183">
        <f>RES_hhdet_tesh!G131/RES_summary!G$19</f>
        <v>0</v>
      </c>
      <c r="H131" s="183">
        <f>RES_hhdet_tesh!H131/RES_summary!H$19</f>
        <v>0</v>
      </c>
      <c r="I131" s="183">
        <f>RES_hhdet_tesh!I131/RES_summary!I$19</f>
        <v>0</v>
      </c>
      <c r="J131" s="183">
        <f>RES_hhdet_tesh!J131/RES_summary!J$19</f>
        <v>0</v>
      </c>
      <c r="K131" s="183">
        <f>RES_hhdet_tesh!K131/RES_summary!K$19</f>
        <v>0</v>
      </c>
      <c r="L131" s="183">
        <f>RES_hhdet_tesh!L131/RES_summary!L$19</f>
        <v>0</v>
      </c>
      <c r="M131" s="183">
        <f>RES_hhdet_tesh!M131/RES_summary!M$19</f>
        <v>0</v>
      </c>
      <c r="N131" s="183">
        <f>RES_hhdet_tesh!N131/RES_summary!N$19</f>
        <v>0</v>
      </c>
      <c r="O131" s="183">
        <f>RES_hhdet_tesh!O131/RES_summary!O$19</f>
        <v>0</v>
      </c>
      <c r="P131" s="183">
        <f>RES_hhdet_tesh!P131/RES_summary!P$19</f>
        <v>0</v>
      </c>
      <c r="Q131" s="183">
        <f>RES_hhdet_tesh!Q131/RES_summary!Q$19</f>
        <v>0</v>
      </c>
    </row>
    <row r="132" spans="1:17" ht="12" customHeight="1" x14ac:dyDescent="0.25">
      <c r="A132" s="167" t="s">
        <v>147</v>
      </c>
      <c r="B132" s="183">
        <f>RES_hhdet_tesh!B132/RES_summary!B$19</f>
        <v>0</v>
      </c>
      <c r="C132" s="183">
        <f>RES_hhdet_tesh!C132/RES_summary!C$19</f>
        <v>0</v>
      </c>
      <c r="D132" s="183">
        <f>RES_hhdet_tesh!D132/RES_summary!D$19</f>
        <v>0</v>
      </c>
      <c r="E132" s="183">
        <f>RES_hhdet_tesh!E132/RES_summary!E$19</f>
        <v>0</v>
      </c>
      <c r="F132" s="183">
        <f>RES_hhdet_tesh!F132/RES_summary!F$19</f>
        <v>0</v>
      </c>
      <c r="G132" s="183">
        <f>RES_hhdet_tesh!G132/RES_summary!G$19</f>
        <v>0</v>
      </c>
      <c r="H132" s="183">
        <f>RES_hhdet_tesh!H132/RES_summary!H$19</f>
        <v>0</v>
      </c>
      <c r="I132" s="183">
        <f>RES_hhdet_tesh!I132/RES_summary!I$19</f>
        <v>0</v>
      </c>
      <c r="J132" s="183">
        <f>RES_hhdet_tesh!J132/RES_summary!J$19</f>
        <v>0</v>
      </c>
      <c r="K132" s="183">
        <f>RES_hhdet_tesh!K132/RES_summary!K$19</f>
        <v>0</v>
      </c>
      <c r="L132" s="183">
        <f>RES_hhdet_tesh!L132/RES_summary!L$19</f>
        <v>0</v>
      </c>
      <c r="M132" s="183">
        <f>RES_hhdet_tesh!M132/RES_summary!M$19</f>
        <v>0</v>
      </c>
      <c r="N132" s="183">
        <f>RES_hhdet_tesh!N132/RES_summary!N$19</f>
        <v>0</v>
      </c>
      <c r="O132" s="183">
        <f>RES_hhdet_tesh!O132/RES_summary!O$19</f>
        <v>0</v>
      </c>
      <c r="P132" s="183">
        <f>RES_hhdet_tesh!P132/RES_summary!P$19</f>
        <v>0</v>
      </c>
      <c r="Q132" s="183">
        <f>RES_hhdet_tesh!Q132/RES_summary!Q$19</f>
        <v>0</v>
      </c>
    </row>
    <row r="133" spans="1:17" ht="12" customHeight="1" x14ac:dyDescent="0.25">
      <c r="A133" s="166" t="s">
        <v>61</v>
      </c>
      <c r="B133" s="182">
        <f>RES_hhdet_tesh!B133/RES_summary!B$19</f>
        <v>0</v>
      </c>
      <c r="C133" s="182">
        <f>RES_hhdet_tesh!C133/RES_summary!C$19</f>
        <v>0</v>
      </c>
      <c r="D133" s="182">
        <f>RES_hhdet_tesh!D133/RES_summary!D$19</f>
        <v>0</v>
      </c>
      <c r="E133" s="182">
        <f>RES_hhdet_tesh!E133/RES_summary!E$19</f>
        <v>0</v>
      </c>
      <c r="F133" s="182">
        <f>RES_hhdet_tesh!F133/RES_summary!F$19</f>
        <v>0</v>
      </c>
      <c r="G133" s="182">
        <f>RES_hhdet_tesh!G133/RES_summary!G$19</f>
        <v>0</v>
      </c>
      <c r="H133" s="182">
        <f>RES_hhdet_tesh!H133/RES_summary!H$19</f>
        <v>0</v>
      </c>
      <c r="I133" s="182">
        <f>RES_hhdet_tesh!I133/RES_summary!I$19</f>
        <v>0</v>
      </c>
      <c r="J133" s="182">
        <f>RES_hhdet_tesh!J133/RES_summary!J$19</f>
        <v>0</v>
      </c>
      <c r="K133" s="182">
        <f>RES_hhdet_tesh!K133/RES_summary!K$19</f>
        <v>0</v>
      </c>
      <c r="L133" s="182">
        <f>RES_hhdet_tesh!L133/RES_summary!L$19</f>
        <v>0</v>
      </c>
      <c r="M133" s="182">
        <f>RES_hhdet_tesh!M133/RES_summary!M$19</f>
        <v>0</v>
      </c>
      <c r="N133" s="182">
        <f>RES_hhdet_tesh!N133/RES_summary!N$19</f>
        <v>0</v>
      </c>
      <c r="O133" s="182">
        <f>RES_hhdet_tesh!O133/RES_summary!O$19</f>
        <v>0</v>
      </c>
      <c r="P133" s="182">
        <f>RES_hhdet_tesh!P133/RES_summary!P$19</f>
        <v>0</v>
      </c>
      <c r="Q133" s="182">
        <f>RES_hhdet_tesh!Q133/RES_summary!Q$19</f>
        <v>0</v>
      </c>
    </row>
    <row r="134" spans="1:17" ht="12" customHeight="1" x14ac:dyDescent="0.25">
      <c r="A134" s="147" t="s">
        <v>59</v>
      </c>
      <c r="B134" s="181">
        <f>RES_hhdet_tesh!B134/RES_summary!B$19</f>
        <v>0</v>
      </c>
      <c r="C134" s="181">
        <f>RES_hhdet_tesh!C134/RES_summary!C$19</f>
        <v>0</v>
      </c>
      <c r="D134" s="181">
        <f>RES_hhdet_tesh!D134/RES_summary!D$19</f>
        <v>0</v>
      </c>
      <c r="E134" s="181">
        <f>RES_hhdet_tesh!E134/RES_summary!E$19</f>
        <v>0</v>
      </c>
      <c r="F134" s="181">
        <f>RES_hhdet_tesh!F134/RES_summary!F$19</f>
        <v>0</v>
      </c>
      <c r="G134" s="181">
        <f>RES_hhdet_tesh!G134/RES_summary!G$19</f>
        <v>0</v>
      </c>
      <c r="H134" s="181">
        <f>RES_hhdet_tesh!H134/RES_summary!H$19</f>
        <v>0</v>
      </c>
      <c r="I134" s="181">
        <f>RES_hhdet_tesh!I134/RES_summary!I$19</f>
        <v>0</v>
      </c>
      <c r="J134" s="181">
        <f>RES_hhdet_tesh!J134/RES_summary!J$19</f>
        <v>0</v>
      </c>
      <c r="K134" s="181">
        <f>RES_hhdet_tesh!K134/RES_summary!K$19</f>
        <v>0</v>
      </c>
      <c r="L134" s="181">
        <f>RES_hhdet_tesh!L134/RES_summary!L$19</f>
        <v>0</v>
      </c>
      <c r="M134" s="181">
        <f>RES_hhdet_tesh!M134/RES_summary!M$19</f>
        <v>0</v>
      </c>
      <c r="N134" s="181">
        <f>RES_hhdet_tesh!N134/RES_summary!N$19</f>
        <v>0</v>
      </c>
      <c r="O134" s="181">
        <f>RES_hhdet_tesh!O134/RES_summary!O$19</f>
        <v>0</v>
      </c>
      <c r="P134" s="181">
        <f>RES_hhdet_tesh!P134/RES_summary!P$19</f>
        <v>0</v>
      </c>
      <c r="Q134" s="181">
        <f>RES_hhdet_tesh!Q134/RES_summary!Q$19</f>
        <v>0</v>
      </c>
    </row>
    <row r="135" spans="1:17" ht="12" customHeight="1" x14ac:dyDescent="0.25">
      <c r="A135" s="163" t="s">
        <v>142</v>
      </c>
      <c r="B135" s="180">
        <f>RES_hhdet_tesh!B135/RES_summary!B$19</f>
        <v>0</v>
      </c>
      <c r="C135" s="180">
        <f>RES_hhdet_tesh!C135/RES_summary!C$19</f>
        <v>0</v>
      </c>
      <c r="D135" s="180">
        <f>RES_hhdet_tesh!D135/RES_summary!D$19</f>
        <v>0</v>
      </c>
      <c r="E135" s="180">
        <f>RES_hhdet_tesh!E135/RES_summary!E$19</f>
        <v>0</v>
      </c>
      <c r="F135" s="180">
        <f>RES_hhdet_tesh!F135/RES_summary!F$19</f>
        <v>0</v>
      </c>
      <c r="G135" s="180">
        <f>RES_hhdet_tesh!G135/RES_summary!G$19</f>
        <v>0</v>
      </c>
      <c r="H135" s="180">
        <f>RES_hhdet_tesh!H135/RES_summary!H$19</f>
        <v>0</v>
      </c>
      <c r="I135" s="180">
        <f>RES_hhdet_tesh!I135/RES_summary!I$19</f>
        <v>0</v>
      </c>
      <c r="J135" s="180">
        <f>RES_hhdet_tesh!J135/RES_summary!J$19</f>
        <v>0</v>
      </c>
      <c r="K135" s="180">
        <f>RES_hhdet_tesh!K135/RES_summary!K$19</f>
        <v>0</v>
      </c>
      <c r="L135" s="180">
        <f>RES_hhdet_tesh!L135/RES_summary!L$19</f>
        <v>0</v>
      </c>
      <c r="M135" s="180">
        <f>RES_hhdet_tesh!M135/RES_summary!M$19</f>
        <v>0</v>
      </c>
      <c r="N135" s="180">
        <f>RES_hhdet_tesh!N135/RES_summary!N$19</f>
        <v>0</v>
      </c>
      <c r="O135" s="180">
        <f>RES_hhdet_tesh!O135/RES_summary!O$19</f>
        <v>0</v>
      </c>
      <c r="P135" s="180">
        <f>RES_hhdet_tesh!P135/RES_summary!P$19</f>
        <v>0</v>
      </c>
      <c r="Q135" s="180">
        <f>RES_hhdet_tesh!Q135/RES_summary!Q$19</f>
        <v>0</v>
      </c>
    </row>
    <row r="136" spans="1:17" ht="12" customHeight="1" x14ac:dyDescent="0.25">
      <c r="A136" s="161" t="s">
        <v>141</v>
      </c>
      <c r="B136" s="179">
        <f>RES_hhdet_tesh!B136/RES_summary!B$19</f>
        <v>0</v>
      </c>
      <c r="C136" s="179">
        <f>RES_hhdet_tesh!C136/RES_summary!C$19</f>
        <v>0</v>
      </c>
      <c r="D136" s="179">
        <f>RES_hhdet_tesh!D136/RES_summary!D$19</f>
        <v>0</v>
      </c>
      <c r="E136" s="179">
        <f>RES_hhdet_tesh!E136/RES_summary!E$19</f>
        <v>0</v>
      </c>
      <c r="F136" s="179">
        <f>RES_hhdet_tesh!F136/RES_summary!F$19</f>
        <v>0</v>
      </c>
      <c r="G136" s="179">
        <f>RES_hhdet_tesh!G136/RES_summary!G$19</f>
        <v>0</v>
      </c>
      <c r="H136" s="179">
        <f>RES_hhdet_tesh!H136/RES_summary!H$19</f>
        <v>0</v>
      </c>
      <c r="I136" s="179">
        <f>RES_hhdet_tesh!I136/RES_summary!I$19</f>
        <v>0</v>
      </c>
      <c r="J136" s="179">
        <f>RES_hhdet_tesh!J136/RES_summary!J$19</f>
        <v>0</v>
      </c>
      <c r="K136" s="179">
        <f>RES_hhdet_tesh!K136/RES_summary!K$19</f>
        <v>0</v>
      </c>
      <c r="L136" s="179">
        <f>RES_hhdet_tesh!L136/RES_summary!L$19</f>
        <v>0</v>
      </c>
      <c r="M136" s="179">
        <f>RES_hhdet_tesh!M136/RES_summary!M$19</f>
        <v>0</v>
      </c>
      <c r="N136" s="179">
        <f>RES_hhdet_tesh!N136/RES_summary!N$19</f>
        <v>0</v>
      </c>
      <c r="O136" s="179">
        <f>RES_hhdet_tesh!O136/RES_summary!O$19</f>
        <v>0</v>
      </c>
      <c r="P136" s="179">
        <f>RES_hhdet_tesh!P136/RES_summary!P$19</f>
        <v>0</v>
      </c>
      <c r="Q136" s="179">
        <f>RES_hhdet_tesh!Q136/RES_summary!Q$19</f>
        <v>0</v>
      </c>
    </row>
    <row r="137" spans="1:17" ht="12" customHeight="1" x14ac:dyDescent="0.25">
      <c r="A137" s="148" t="s">
        <v>60</v>
      </c>
      <c r="B137" s="177">
        <f>RES_hhdet_tesh!B137/RES_summary!B$19</f>
        <v>0</v>
      </c>
      <c r="C137" s="177">
        <f>RES_hhdet_tesh!C137/RES_summary!C$19</f>
        <v>0</v>
      </c>
      <c r="D137" s="177">
        <f>RES_hhdet_tesh!D137/RES_summary!D$19</f>
        <v>0</v>
      </c>
      <c r="E137" s="177">
        <f>RES_hhdet_tesh!E137/RES_summary!E$19</f>
        <v>0</v>
      </c>
      <c r="F137" s="177">
        <f>RES_hhdet_tesh!F137/RES_summary!F$19</f>
        <v>0</v>
      </c>
      <c r="G137" s="177">
        <f>RES_hhdet_tesh!G137/RES_summary!G$19</f>
        <v>0</v>
      </c>
      <c r="H137" s="177">
        <f>RES_hhdet_tesh!H137/RES_summary!H$19</f>
        <v>0</v>
      </c>
      <c r="I137" s="177">
        <f>RES_hhdet_tesh!I137/RES_summary!I$19</f>
        <v>0</v>
      </c>
      <c r="J137" s="177">
        <f>RES_hhdet_tesh!J137/RES_summary!J$19</f>
        <v>0</v>
      </c>
      <c r="K137" s="177">
        <f>RES_hhdet_tesh!K137/RES_summary!K$19</f>
        <v>0</v>
      </c>
      <c r="L137" s="177">
        <f>RES_hhdet_tesh!L137/RES_summary!L$19</f>
        <v>0</v>
      </c>
      <c r="M137" s="177">
        <f>RES_hhdet_tesh!M137/RES_summary!M$19</f>
        <v>0</v>
      </c>
      <c r="N137" s="177">
        <f>RES_hhdet_tesh!N137/RES_summary!N$19</f>
        <v>0</v>
      </c>
      <c r="O137" s="177">
        <f>RES_hhdet_tesh!O137/RES_summary!O$19</f>
        <v>0</v>
      </c>
      <c r="P137" s="177">
        <f>RES_hhdet_tesh!P137/RES_summary!P$19</f>
        <v>0</v>
      </c>
      <c r="Q137" s="177">
        <f>RES_hhdet_tesh!Q137/RES_summary!Q$19</f>
        <v>0</v>
      </c>
    </row>
    <row r="138" spans="1:17" ht="12" customHeight="1" x14ac:dyDescent="0.25">
      <c r="A138" s="148" t="s">
        <v>59</v>
      </c>
      <c r="B138" s="177">
        <f>RES_hhdet_tesh!B138/RES_summary!B$19</f>
        <v>0</v>
      </c>
      <c r="C138" s="177">
        <f>RES_hhdet_tesh!C138/RES_summary!C$19</f>
        <v>0</v>
      </c>
      <c r="D138" s="177">
        <f>RES_hhdet_tesh!D138/RES_summary!D$19</f>
        <v>0</v>
      </c>
      <c r="E138" s="177">
        <f>RES_hhdet_tesh!E138/RES_summary!E$19</f>
        <v>0</v>
      </c>
      <c r="F138" s="177">
        <f>RES_hhdet_tesh!F138/RES_summary!F$19</f>
        <v>0</v>
      </c>
      <c r="G138" s="177">
        <f>RES_hhdet_tesh!G138/RES_summary!G$19</f>
        <v>0</v>
      </c>
      <c r="H138" s="177">
        <f>RES_hhdet_tesh!H138/RES_summary!H$19</f>
        <v>0</v>
      </c>
      <c r="I138" s="177">
        <f>RES_hhdet_tesh!I138/RES_summary!I$19</f>
        <v>0</v>
      </c>
      <c r="J138" s="177">
        <f>RES_hhdet_tesh!J138/RES_summary!J$19</f>
        <v>0</v>
      </c>
      <c r="K138" s="177">
        <f>RES_hhdet_tesh!K138/RES_summary!K$19</f>
        <v>0</v>
      </c>
      <c r="L138" s="177">
        <f>RES_hhdet_tesh!L138/RES_summary!L$19</f>
        <v>0</v>
      </c>
      <c r="M138" s="177">
        <f>RES_hhdet_tesh!M138/RES_summary!M$19</f>
        <v>0</v>
      </c>
      <c r="N138" s="177">
        <f>RES_hhdet_tesh!N138/RES_summary!N$19</f>
        <v>0</v>
      </c>
      <c r="O138" s="177">
        <f>RES_hhdet_tesh!O138/RES_summary!O$19</f>
        <v>0</v>
      </c>
      <c r="P138" s="177">
        <f>RES_hhdet_tesh!P138/RES_summary!P$19</f>
        <v>0</v>
      </c>
      <c r="Q138" s="177">
        <f>RES_hhdet_tesh!Q138/RES_summary!Q$19</f>
        <v>0</v>
      </c>
    </row>
    <row r="139" spans="1:17" ht="12" customHeight="1" x14ac:dyDescent="0.25">
      <c r="A139" s="158" t="s">
        <v>62</v>
      </c>
      <c r="B139" s="178">
        <f>RES_hhdet_tesh!B139/RES_summary!B$19</f>
        <v>0</v>
      </c>
      <c r="C139" s="178">
        <f>RES_hhdet_tesh!C139/RES_summary!C$19</f>
        <v>0</v>
      </c>
      <c r="D139" s="178">
        <f>RES_hhdet_tesh!D139/RES_summary!D$19</f>
        <v>0</v>
      </c>
      <c r="E139" s="178">
        <f>RES_hhdet_tesh!E139/RES_summary!E$19</f>
        <v>0</v>
      </c>
      <c r="F139" s="178">
        <f>RES_hhdet_tesh!F139/RES_summary!F$19</f>
        <v>0</v>
      </c>
      <c r="G139" s="178">
        <f>RES_hhdet_tesh!G139/RES_summary!G$19</f>
        <v>0</v>
      </c>
      <c r="H139" s="178">
        <f>RES_hhdet_tesh!H139/RES_summary!H$19</f>
        <v>0</v>
      </c>
      <c r="I139" s="178">
        <f>RES_hhdet_tesh!I139/RES_summary!I$19</f>
        <v>0</v>
      </c>
      <c r="J139" s="178">
        <f>RES_hhdet_tesh!J139/RES_summary!J$19</f>
        <v>0</v>
      </c>
      <c r="K139" s="178">
        <f>RES_hhdet_tesh!K139/RES_summary!K$19</f>
        <v>0</v>
      </c>
      <c r="L139" s="178">
        <f>RES_hhdet_tesh!L139/RES_summary!L$19</f>
        <v>0</v>
      </c>
      <c r="M139" s="178">
        <f>RES_hhdet_tesh!M139/RES_summary!M$19</f>
        <v>0</v>
      </c>
      <c r="N139" s="178">
        <f>RES_hhdet_tesh!N139/RES_summary!N$19</f>
        <v>0</v>
      </c>
      <c r="O139" s="178">
        <f>RES_hhdet_tesh!O139/RES_summary!O$19</f>
        <v>0</v>
      </c>
      <c r="P139" s="178">
        <f>RES_hhdet_tesh!P139/RES_summary!P$19</f>
        <v>0</v>
      </c>
      <c r="Q139" s="178">
        <f>RES_hhdet_tesh!Q139/RES_summary!Q$19</f>
        <v>0</v>
      </c>
    </row>
    <row r="140" spans="1:17" ht="12" customHeight="1" x14ac:dyDescent="0.25">
      <c r="A140" s="23" t="s">
        <v>57</v>
      </c>
      <c r="B140" s="177">
        <f>RES_hhdet_tesh!B140/RES_summary!B$19</f>
        <v>0</v>
      </c>
      <c r="C140" s="177">
        <f>RES_hhdet_tesh!C140/RES_summary!C$19</f>
        <v>0</v>
      </c>
      <c r="D140" s="177">
        <f>RES_hhdet_tesh!D140/RES_summary!D$19</f>
        <v>0</v>
      </c>
      <c r="E140" s="177">
        <f>RES_hhdet_tesh!E140/RES_summary!E$19</f>
        <v>0</v>
      </c>
      <c r="F140" s="177">
        <f>RES_hhdet_tesh!F140/RES_summary!F$19</f>
        <v>0</v>
      </c>
      <c r="G140" s="177">
        <f>RES_hhdet_tesh!G140/RES_summary!G$19</f>
        <v>0</v>
      </c>
      <c r="H140" s="177">
        <f>RES_hhdet_tesh!H140/RES_summary!H$19</f>
        <v>0</v>
      </c>
      <c r="I140" s="177">
        <f>RES_hhdet_tesh!I140/RES_summary!I$19</f>
        <v>0</v>
      </c>
      <c r="J140" s="177">
        <f>RES_hhdet_tesh!J140/RES_summary!J$19</f>
        <v>0</v>
      </c>
      <c r="K140" s="177">
        <f>RES_hhdet_tesh!K140/RES_summary!K$19</f>
        <v>0</v>
      </c>
      <c r="L140" s="177">
        <f>RES_hhdet_tesh!L140/RES_summary!L$19</f>
        <v>0</v>
      </c>
      <c r="M140" s="177">
        <f>RES_hhdet_tesh!M140/RES_summary!M$19</f>
        <v>0</v>
      </c>
      <c r="N140" s="177">
        <f>RES_hhdet_tesh!N140/RES_summary!N$19</f>
        <v>0</v>
      </c>
      <c r="O140" s="177">
        <f>RES_hhdet_tesh!O140/RES_summary!O$19</f>
        <v>0</v>
      </c>
      <c r="P140" s="177">
        <f>RES_hhdet_tesh!P140/RES_summary!P$19</f>
        <v>0</v>
      </c>
      <c r="Q140" s="177">
        <f>RES_hhdet_tesh!Q140/RES_summary!Q$19</f>
        <v>0</v>
      </c>
    </row>
    <row r="141" spans="1:17" ht="12" customHeight="1" x14ac:dyDescent="0.25">
      <c r="A141" s="29" t="s">
        <v>140</v>
      </c>
      <c r="B141" s="176">
        <f>RES_hhdet_tesh!B141/RES_summary!B$19</f>
        <v>0</v>
      </c>
      <c r="C141" s="176">
        <f>RES_hhdet_tesh!C141/RES_summary!C$19</f>
        <v>0</v>
      </c>
      <c r="D141" s="176">
        <f>RES_hhdet_tesh!D141/RES_summary!D$19</f>
        <v>0</v>
      </c>
      <c r="E141" s="176">
        <f>RES_hhdet_tesh!E141/RES_summary!E$19</f>
        <v>0</v>
      </c>
      <c r="F141" s="176">
        <f>RES_hhdet_tesh!F141/RES_summary!F$19</f>
        <v>0</v>
      </c>
      <c r="G141" s="176">
        <f>RES_hhdet_tesh!G141/RES_summary!G$19</f>
        <v>0</v>
      </c>
      <c r="H141" s="176">
        <f>RES_hhdet_tesh!H141/RES_summary!H$19</f>
        <v>0</v>
      </c>
      <c r="I141" s="176">
        <f>RES_hhdet_tesh!I141/RES_summary!I$19</f>
        <v>0</v>
      </c>
      <c r="J141" s="176">
        <f>RES_hhdet_tesh!J141/RES_summary!J$19</f>
        <v>0</v>
      </c>
      <c r="K141" s="176">
        <f>RES_hhdet_tesh!K141/RES_summary!K$19</f>
        <v>0</v>
      </c>
      <c r="L141" s="176">
        <f>RES_hhdet_tesh!L141/RES_summary!L$19</f>
        <v>0</v>
      </c>
      <c r="M141" s="176">
        <f>RES_hhdet_tesh!M141/RES_summary!M$19</f>
        <v>0</v>
      </c>
      <c r="N141" s="176">
        <f>RES_hhdet_tesh!N141/RES_summary!N$19</f>
        <v>0</v>
      </c>
      <c r="O141" s="176">
        <f>RES_hhdet_tesh!O141/RES_summary!O$19</f>
        <v>0</v>
      </c>
      <c r="P141" s="176">
        <f>RES_hhdet_tesh!P141/RES_summary!P$19</f>
        <v>0</v>
      </c>
      <c r="Q141" s="176">
        <f>RES_hhdet_tesh!Q141/RES_summary!Q$19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RES_hhdet_tesh!B143/RES_summary!B$19</f>
        <v>168.94553051712211</v>
      </c>
      <c r="C143" s="184">
        <f>RES_hhdet_tesh!C143/RES_summary!C$19</f>
        <v>177.76394843116219</v>
      </c>
      <c r="D143" s="184">
        <f>RES_hhdet_tesh!D143/RES_summary!D$19</f>
        <v>170.09572692788311</v>
      </c>
      <c r="E143" s="184">
        <f>RES_hhdet_tesh!E143/RES_summary!E$19</f>
        <v>176.01518821530942</v>
      </c>
      <c r="F143" s="184">
        <f>RES_hhdet_tesh!F143/RES_summary!F$19</f>
        <v>183.13414712757321</v>
      </c>
      <c r="G143" s="184">
        <f>RES_hhdet_tesh!G143/RES_summary!G$19</f>
        <v>182.98318416955388</v>
      </c>
      <c r="H143" s="184">
        <f>RES_hhdet_tesh!H143/RES_summary!H$19</f>
        <v>189.93021138328015</v>
      </c>
      <c r="I143" s="184">
        <f>RES_hhdet_tesh!I143/RES_summary!I$19</f>
        <v>174.52225758838051</v>
      </c>
      <c r="J143" s="184">
        <f>RES_hhdet_tesh!J143/RES_summary!J$19</f>
        <v>183.05733914390507</v>
      </c>
      <c r="K143" s="184">
        <f>RES_hhdet_tesh!K143/RES_summary!K$19</f>
        <v>170.16072861283189</v>
      </c>
      <c r="L143" s="184">
        <f>RES_hhdet_tesh!L143/RES_summary!L$19</f>
        <v>178.4002417686556</v>
      </c>
      <c r="M143" s="184">
        <f>RES_hhdet_tesh!M143/RES_summary!M$19</f>
        <v>147.7989276648255</v>
      </c>
      <c r="N143" s="184">
        <f>RES_hhdet_tesh!N143/RES_summary!N$19</f>
        <v>146.26608405874148</v>
      </c>
      <c r="O143" s="184">
        <f>RES_hhdet_tesh!O143/RES_summary!O$19</f>
        <v>150.95247798810905</v>
      </c>
      <c r="P143" s="184">
        <f>RES_hhdet_tesh!P143/RES_summary!P$19</f>
        <v>142.59699211930385</v>
      </c>
      <c r="Q143" s="184">
        <f>RES_hhdet_tesh!Q143/RES_summary!Q$19</f>
        <v>151.76289743415754</v>
      </c>
    </row>
    <row r="144" spans="1:17" ht="12.95" customHeight="1" x14ac:dyDescent="0.25">
      <c r="A144" s="158" t="s">
        <v>65</v>
      </c>
      <c r="B144" s="178">
        <f>RES_hhdet_tesh!B144/RES_summary!B$19</f>
        <v>124.71932634705368</v>
      </c>
      <c r="C144" s="178">
        <f>RES_hhdet_tesh!C144/RES_summary!C$19</f>
        <v>132.19980148571395</v>
      </c>
      <c r="D144" s="178">
        <f>RES_hhdet_tesh!D144/RES_summary!D$19</f>
        <v>126.02081501930924</v>
      </c>
      <c r="E144" s="178">
        <f>RES_hhdet_tesh!E144/RES_summary!E$19</f>
        <v>130.81608427485267</v>
      </c>
      <c r="F144" s="178">
        <f>RES_hhdet_tesh!F144/RES_summary!F$19</f>
        <v>136.38047193673304</v>
      </c>
      <c r="G144" s="178">
        <f>RES_hhdet_tesh!G144/RES_summary!G$19</f>
        <v>136.46604200533312</v>
      </c>
      <c r="H144" s="178">
        <f>RES_hhdet_tesh!H144/RES_summary!H$19</f>
        <v>140.91412269079862</v>
      </c>
      <c r="I144" s="178">
        <f>RES_hhdet_tesh!I144/RES_summary!I$19</f>
        <v>126.47738681988243</v>
      </c>
      <c r="J144" s="178">
        <f>RES_hhdet_tesh!J144/RES_summary!J$19</f>
        <v>134.62687626541185</v>
      </c>
      <c r="K144" s="178">
        <f>RES_hhdet_tesh!K144/RES_summary!K$19</f>
        <v>125.03415338892623</v>
      </c>
      <c r="L144" s="178">
        <f>RES_hhdet_tesh!L144/RES_summary!L$19</f>
        <v>131.40817317175052</v>
      </c>
      <c r="M144" s="178">
        <f>RES_hhdet_tesh!M144/RES_summary!M$19</f>
        <v>100.60336868308349</v>
      </c>
      <c r="N144" s="178">
        <f>RES_hhdet_tesh!N144/RES_summary!N$19</f>
        <v>99.272715223717213</v>
      </c>
      <c r="O144" s="178">
        <f>RES_hhdet_tesh!O144/RES_summary!O$19</f>
        <v>102.02556977993682</v>
      </c>
      <c r="P144" s="178">
        <f>RES_hhdet_tesh!P144/RES_summary!P$19</f>
        <v>93.02783592821595</v>
      </c>
      <c r="Q144" s="178">
        <f>RES_hhdet_tesh!Q144/RES_summary!Q$19</f>
        <v>100.53829509877801</v>
      </c>
    </row>
    <row r="145" spans="1:17" ht="12" customHeight="1" x14ac:dyDescent="0.25">
      <c r="A145" s="23" t="s">
        <v>60</v>
      </c>
      <c r="B145" s="177">
        <f>RES_hhdet_tesh!B145/RES_summary!B$19</f>
        <v>124.71932634705368</v>
      </c>
      <c r="C145" s="177">
        <f>RES_hhdet_tesh!C145/RES_summary!C$19</f>
        <v>132.19980148571395</v>
      </c>
      <c r="D145" s="177">
        <f>RES_hhdet_tesh!D145/RES_summary!D$19</f>
        <v>126.02081501930924</v>
      </c>
      <c r="E145" s="177">
        <f>RES_hhdet_tesh!E145/RES_summary!E$19</f>
        <v>130.81608427485267</v>
      </c>
      <c r="F145" s="177">
        <f>RES_hhdet_tesh!F145/RES_summary!F$19</f>
        <v>136.38047193673304</v>
      </c>
      <c r="G145" s="177">
        <f>RES_hhdet_tesh!G145/RES_summary!G$19</f>
        <v>136.46604200533312</v>
      </c>
      <c r="H145" s="177">
        <f>RES_hhdet_tesh!H145/RES_summary!H$19</f>
        <v>140.91412269079862</v>
      </c>
      <c r="I145" s="177">
        <f>RES_hhdet_tesh!I145/RES_summary!I$19</f>
        <v>126.47738681988243</v>
      </c>
      <c r="J145" s="177">
        <f>RES_hhdet_tesh!J145/RES_summary!J$19</f>
        <v>134.62687626541185</v>
      </c>
      <c r="K145" s="177">
        <f>RES_hhdet_tesh!K145/RES_summary!K$19</f>
        <v>125.03415338892623</v>
      </c>
      <c r="L145" s="177">
        <f>RES_hhdet_tesh!L145/RES_summary!L$19</f>
        <v>131.40817317175052</v>
      </c>
      <c r="M145" s="177">
        <f>RES_hhdet_tesh!M145/RES_summary!M$19</f>
        <v>100.60336868308349</v>
      </c>
      <c r="N145" s="177">
        <f>RES_hhdet_tesh!N145/RES_summary!N$19</f>
        <v>99.272715223717213</v>
      </c>
      <c r="O145" s="177">
        <f>RES_hhdet_tesh!O145/RES_summary!O$19</f>
        <v>102.02556977993682</v>
      </c>
      <c r="P145" s="177">
        <f>RES_hhdet_tesh!P145/RES_summary!P$19</f>
        <v>93.02783592821595</v>
      </c>
      <c r="Q145" s="177">
        <f>RES_hhdet_tesh!Q145/RES_summary!Q$19</f>
        <v>100.53829509877801</v>
      </c>
    </row>
    <row r="146" spans="1:17" ht="12.95" customHeight="1" x14ac:dyDescent="0.25">
      <c r="A146" s="158" t="s">
        <v>112</v>
      </c>
      <c r="B146" s="178">
        <f>RES_hhdet_tesh!B146/RES_summary!B$19</f>
        <v>6.7049027304011535</v>
      </c>
      <c r="C146" s="178">
        <f>RES_hhdet_tesh!C146/RES_summary!C$19</f>
        <v>6.7517147271559068</v>
      </c>
      <c r="D146" s="178">
        <f>RES_hhdet_tesh!D146/RES_summary!D$19</f>
        <v>6.7732866416933364</v>
      </c>
      <c r="E146" s="178">
        <f>RES_hhdet_tesh!E146/RES_summary!E$19</f>
        <v>6.8150586940411788</v>
      </c>
      <c r="F146" s="178">
        <f>RES_hhdet_tesh!F146/RES_summary!F$19</f>
        <v>6.8798551768452541</v>
      </c>
      <c r="G146" s="178">
        <f>RES_hhdet_tesh!G146/RES_summary!G$19</f>
        <v>6.9800820926594644</v>
      </c>
      <c r="H146" s="178">
        <f>RES_hhdet_tesh!H146/RES_summary!H$19</f>
        <v>7.0244609132802935</v>
      </c>
      <c r="I146" s="178">
        <f>RES_hhdet_tesh!I146/RES_summary!I$19</f>
        <v>7.0992355542428225</v>
      </c>
      <c r="J146" s="178">
        <f>RES_hhdet_tesh!J146/RES_summary!J$19</f>
        <v>7.090259507389848</v>
      </c>
      <c r="K146" s="178">
        <f>RES_hhdet_tesh!K146/RES_summary!K$19</f>
        <v>7.2598472006267034</v>
      </c>
      <c r="L146" s="178">
        <f>RES_hhdet_tesh!L146/RES_summary!L$19</f>
        <v>7.2101175916328675</v>
      </c>
      <c r="M146" s="178">
        <f>RES_hhdet_tesh!M146/RES_summary!M$19</f>
        <v>7.1871939557498576</v>
      </c>
      <c r="N146" s="178">
        <f>RES_hhdet_tesh!N146/RES_summary!N$19</f>
        <v>7.2853272722356204</v>
      </c>
      <c r="O146" s="178">
        <f>RES_hhdet_tesh!O146/RES_summary!O$19</f>
        <v>7.4094316150684181</v>
      </c>
      <c r="P146" s="178">
        <f>RES_hhdet_tesh!P146/RES_summary!P$19</f>
        <v>7.5238623328920973</v>
      </c>
      <c r="Q146" s="178">
        <f>RES_hhdet_tesh!Q146/RES_summary!Q$19</f>
        <v>7.5602839701850231</v>
      </c>
    </row>
    <row r="147" spans="1:17" ht="12" customHeight="1" x14ac:dyDescent="0.25">
      <c r="A147" s="23" t="s">
        <v>60</v>
      </c>
      <c r="B147" s="177">
        <f>RES_hhdet_tesh!B147/RES_summary!B$19</f>
        <v>6.7049027304011535</v>
      </c>
      <c r="C147" s="177">
        <f>RES_hhdet_tesh!C147/RES_summary!C$19</f>
        <v>6.7517147271559068</v>
      </c>
      <c r="D147" s="177">
        <f>RES_hhdet_tesh!D147/RES_summary!D$19</f>
        <v>6.7732866416933364</v>
      </c>
      <c r="E147" s="177">
        <f>RES_hhdet_tesh!E147/RES_summary!E$19</f>
        <v>6.8150586940411788</v>
      </c>
      <c r="F147" s="177">
        <f>RES_hhdet_tesh!F147/RES_summary!F$19</f>
        <v>6.8798551768452541</v>
      </c>
      <c r="G147" s="177">
        <f>RES_hhdet_tesh!G147/RES_summary!G$19</f>
        <v>6.9800820926594644</v>
      </c>
      <c r="H147" s="177">
        <f>RES_hhdet_tesh!H147/RES_summary!H$19</f>
        <v>7.0244609132802935</v>
      </c>
      <c r="I147" s="177">
        <f>RES_hhdet_tesh!I147/RES_summary!I$19</f>
        <v>7.0992355542428225</v>
      </c>
      <c r="J147" s="177">
        <f>RES_hhdet_tesh!J147/RES_summary!J$19</f>
        <v>7.090259507389848</v>
      </c>
      <c r="K147" s="177">
        <f>RES_hhdet_tesh!K147/RES_summary!K$19</f>
        <v>7.2598472006267034</v>
      </c>
      <c r="L147" s="177">
        <f>RES_hhdet_tesh!L147/RES_summary!L$19</f>
        <v>7.2101175916328675</v>
      </c>
      <c r="M147" s="177">
        <f>RES_hhdet_tesh!M147/RES_summary!M$19</f>
        <v>7.1871939557498576</v>
      </c>
      <c r="N147" s="177">
        <f>RES_hhdet_tesh!N147/RES_summary!N$19</f>
        <v>7.2853272722356204</v>
      </c>
      <c r="O147" s="177">
        <f>RES_hhdet_tesh!O147/RES_summary!O$19</f>
        <v>7.4094316150684181</v>
      </c>
      <c r="P147" s="177">
        <f>RES_hhdet_tesh!P147/RES_summary!P$19</f>
        <v>7.5238623328920973</v>
      </c>
      <c r="Q147" s="177">
        <f>RES_hhdet_tesh!Q147/RES_summary!Q$19</f>
        <v>7.5602839701850231</v>
      </c>
    </row>
    <row r="148" spans="1:17" ht="12" customHeight="1" x14ac:dyDescent="0.25">
      <c r="A148" s="158" t="s">
        <v>63</v>
      </c>
      <c r="B148" s="178">
        <f>RES_hhdet_tesh!B148/RES_summary!B$19</f>
        <v>29.329886757050883</v>
      </c>
      <c r="C148" s="178">
        <f>RES_hhdet_tesh!C148/RES_summary!C$19</f>
        <v>30.533001406011639</v>
      </c>
      <c r="D148" s="178">
        <f>RES_hhdet_tesh!D148/RES_summary!D$19</f>
        <v>29.151866704500026</v>
      </c>
      <c r="E148" s="178">
        <f>RES_hhdet_tesh!E148/RES_summary!E$19</f>
        <v>29.986805056402758</v>
      </c>
      <c r="F148" s="178">
        <f>RES_hhdet_tesh!F148/RES_summary!F$19</f>
        <v>31.275069216738089</v>
      </c>
      <c r="G148" s="178">
        <f>RES_hhdet_tesh!G148/RES_summary!G$19</f>
        <v>31.057174349856513</v>
      </c>
      <c r="H148" s="178">
        <f>RES_hhdet_tesh!H148/RES_summary!H$19</f>
        <v>33.426798448309157</v>
      </c>
      <c r="I148" s="178">
        <f>RES_hhdet_tesh!I148/RES_summary!I$19</f>
        <v>31.971439103444329</v>
      </c>
      <c r="J148" s="178">
        <f>RES_hhdet_tesh!J148/RES_summary!J$19</f>
        <v>32.443109453423212</v>
      </c>
      <c r="K148" s="178">
        <f>RES_hhdet_tesh!K148/RES_summary!K$19</f>
        <v>29.162954680179393</v>
      </c>
      <c r="L148" s="178">
        <f>RES_hhdet_tesh!L148/RES_summary!L$19</f>
        <v>30.948699884831417</v>
      </c>
      <c r="M148" s="178">
        <f>RES_hhdet_tesh!M148/RES_summary!M$19</f>
        <v>31.182029806596599</v>
      </c>
      <c r="N148" s="178">
        <f>RES_hhdet_tesh!N148/RES_summary!N$19</f>
        <v>30.739200823351045</v>
      </c>
      <c r="O148" s="178">
        <f>RES_hhdet_tesh!O148/RES_summary!O$19</f>
        <v>32.454070811856113</v>
      </c>
      <c r="P148" s="178">
        <f>RES_hhdet_tesh!P148/RES_summary!P$19</f>
        <v>32.604964286495331</v>
      </c>
      <c r="Q148" s="178">
        <f>RES_hhdet_tesh!Q148/RES_summary!Q$19</f>
        <v>33.773872479634456</v>
      </c>
    </row>
    <row r="149" spans="1:17" ht="12" customHeight="1" x14ac:dyDescent="0.25">
      <c r="A149" s="167" t="s">
        <v>144</v>
      </c>
      <c r="B149" s="183">
        <f>RES_hhdet_tesh!B149/RES_summary!B$19</f>
        <v>26.938840358501793</v>
      </c>
      <c r="C149" s="183">
        <f>RES_hhdet_tesh!C149/RES_summary!C$19</f>
        <v>27.382681455494616</v>
      </c>
      <c r="D149" s="183">
        <f>RES_hhdet_tesh!D149/RES_summary!D$19</f>
        <v>27.188845656026846</v>
      </c>
      <c r="E149" s="183">
        <f>RES_hhdet_tesh!E149/RES_summary!E$19</f>
        <v>27.51096691061602</v>
      </c>
      <c r="F149" s="183">
        <f>RES_hhdet_tesh!F149/RES_summary!F$19</f>
        <v>27.711731155262282</v>
      </c>
      <c r="G149" s="183">
        <f>RES_hhdet_tesh!G149/RES_summary!G$19</f>
        <v>27.818497246657845</v>
      </c>
      <c r="H149" s="183">
        <f>RES_hhdet_tesh!H149/RES_summary!H$19</f>
        <v>28.249085684935135</v>
      </c>
      <c r="I149" s="183">
        <f>RES_hhdet_tesh!I149/RES_summary!I$19</f>
        <v>28.085811132002998</v>
      </c>
      <c r="J149" s="183">
        <f>RES_hhdet_tesh!J149/RES_summary!J$19</f>
        <v>28.161891724091607</v>
      </c>
      <c r="K149" s="183">
        <f>RES_hhdet_tesh!K149/RES_summary!K$19</f>
        <v>28.075687379607331</v>
      </c>
      <c r="L149" s="183">
        <f>RES_hhdet_tesh!L149/RES_summary!L$19</f>
        <v>28.023982903726271</v>
      </c>
      <c r="M149" s="183">
        <f>RES_hhdet_tesh!M149/RES_summary!M$19</f>
        <v>0</v>
      </c>
      <c r="N149" s="183">
        <f>RES_hhdet_tesh!N149/RES_summary!N$19</f>
        <v>0</v>
      </c>
      <c r="O149" s="183">
        <f>RES_hhdet_tesh!O149/RES_summary!O$19</f>
        <v>0</v>
      </c>
      <c r="P149" s="183">
        <f>RES_hhdet_tesh!P149/RES_summary!P$19</f>
        <v>0</v>
      </c>
      <c r="Q149" s="183">
        <f>RES_hhdet_tesh!Q149/RES_summary!Q$19</f>
        <v>0</v>
      </c>
    </row>
    <row r="150" spans="1:17" ht="12" customHeight="1" x14ac:dyDescent="0.25">
      <c r="A150" s="167" t="s">
        <v>143</v>
      </c>
      <c r="B150" s="183">
        <f>RES_hhdet_tesh!B150/RES_summary!B$19</f>
        <v>26.926759617897947</v>
      </c>
      <c r="C150" s="183">
        <f>RES_hhdet_tesh!C150/RES_summary!C$19</f>
        <v>27.255040751636248</v>
      </c>
      <c r="D150" s="183">
        <f>RES_hhdet_tesh!D150/RES_summary!D$19</f>
        <v>27.059917767373236</v>
      </c>
      <c r="E150" s="183">
        <f>RES_hhdet_tesh!E150/RES_summary!E$19</f>
        <v>27.354695373420462</v>
      </c>
      <c r="F150" s="183">
        <f>RES_hhdet_tesh!F150/RES_summary!F$19</f>
        <v>28.094025531734683</v>
      </c>
      <c r="G150" s="183">
        <f>RES_hhdet_tesh!G150/RES_summary!G$19</f>
        <v>28.326635854842198</v>
      </c>
      <c r="H150" s="183">
        <f>RES_hhdet_tesh!H150/RES_summary!H$19</f>
        <v>28.571635476389957</v>
      </c>
      <c r="I150" s="183">
        <f>RES_hhdet_tesh!I150/RES_summary!I$19</f>
        <v>28.47969033313947</v>
      </c>
      <c r="J150" s="183">
        <f>RES_hhdet_tesh!J150/RES_summary!J$19</f>
        <v>28.548041901304671</v>
      </c>
      <c r="K150" s="183">
        <f>RES_hhdet_tesh!K150/RES_summary!K$19</f>
        <v>28.314704387943717</v>
      </c>
      <c r="L150" s="183">
        <f>RES_hhdet_tesh!L150/RES_summary!L$19</f>
        <v>28.245325812252098</v>
      </c>
      <c r="M150" s="183">
        <f>RES_hhdet_tesh!M150/RES_summary!M$19</f>
        <v>0</v>
      </c>
      <c r="N150" s="183">
        <f>RES_hhdet_tesh!N150/RES_summary!N$19</f>
        <v>0</v>
      </c>
      <c r="O150" s="183">
        <f>RES_hhdet_tesh!O150/RES_summary!O$19</f>
        <v>0</v>
      </c>
      <c r="P150" s="183">
        <f>RES_hhdet_tesh!P150/RES_summary!P$19</f>
        <v>0</v>
      </c>
      <c r="Q150" s="183">
        <f>RES_hhdet_tesh!Q150/RES_summary!Q$19</f>
        <v>0</v>
      </c>
    </row>
    <row r="151" spans="1:17" ht="12" customHeight="1" x14ac:dyDescent="0.25">
      <c r="A151" s="166" t="s">
        <v>57</v>
      </c>
      <c r="B151" s="182">
        <f>RES_hhdet_tesh!B151/RES_summary!B$19</f>
        <v>17.510246233029292</v>
      </c>
      <c r="C151" s="182">
        <f>RES_hhdet_tesh!C151/RES_summary!C$19</f>
        <v>19.441703833391706</v>
      </c>
      <c r="D151" s="182">
        <f>RES_hhdet_tesh!D151/RES_summary!D$19</f>
        <v>17.61985066369725</v>
      </c>
      <c r="E151" s="182">
        <f>RES_hhdet_tesh!E151/RES_summary!E$19</f>
        <v>18.005871308596742</v>
      </c>
      <c r="F151" s="182">
        <f>RES_hhdet_tesh!F151/RES_summary!F$19</f>
        <v>18.590485032631477</v>
      </c>
      <c r="G151" s="182">
        <f>RES_hhdet_tesh!G151/RES_summary!G$19</f>
        <v>18.767377411970461</v>
      </c>
      <c r="H151" s="182">
        <f>RES_hhdet_tesh!H151/RES_summary!H$19</f>
        <v>18.897665324617002</v>
      </c>
      <c r="I151" s="182">
        <f>RES_hhdet_tesh!I151/RES_summary!I$19</f>
        <v>18.83042962409154</v>
      </c>
      <c r="J151" s="182">
        <f>RES_hhdet_tesh!J151/RES_summary!J$19</f>
        <v>18.849967773901092</v>
      </c>
      <c r="K151" s="182">
        <f>RES_hhdet_tesh!K151/RES_summary!K$19</f>
        <v>18.619234525558571</v>
      </c>
      <c r="L151" s="182">
        <f>RES_hhdet_tesh!L151/RES_summary!L$19</f>
        <v>18.536889789571564</v>
      </c>
      <c r="M151" s="182">
        <f>RES_hhdet_tesh!M151/RES_summary!M$19</f>
        <v>0</v>
      </c>
      <c r="N151" s="182">
        <f>RES_hhdet_tesh!N151/RES_summary!N$19</f>
        <v>0</v>
      </c>
      <c r="O151" s="182">
        <f>RES_hhdet_tesh!O151/RES_summary!O$19</f>
        <v>0</v>
      </c>
      <c r="P151" s="182">
        <f>RES_hhdet_tesh!P151/RES_summary!P$19</f>
        <v>0</v>
      </c>
      <c r="Q151" s="182">
        <f>RES_hhdet_tesh!Q151/RES_summary!Q$19</f>
        <v>0</v>
      </c>
    </row>
    <row r="152" spans="1:17" ht="12" customHeight="1" x14ac:dyDescent="0.25">
      <c r="A152" s="147" t="s">
        <v>59</v>
      </c>
      <c r="B152" s="181">
        <f>RES_hhdet_tesh!B152/RES_summary!B$19</f>
        <v>9.4165133848686544</v>
      </c>
      <c r="C152" s="181">
        <f>RES_hhdet_tesh!C152/RES_summary!C$19</f>
        <v>7.8133369182445387</v>
      </c>
      <c r="D152" s="181">
        <f>RES_hhdet_tesh!D152/RES_summary!D$19</f>
        <v>9.4400671036759807</v>
      </c>
      <c r="E152" s="181">
        <f>RES_hhdet_tesh!E152/RES_summary!E$19</f>
        <v>9.3488240648237237</v>
      </c>
      <c r="F152" s="181">
        <f>RES_hhdet_tesh!F152/RES_summary!F$19</f>
        <v>9.5035404991032024</v>
      </c>
      <c r="G152" s="181">
        <f>RES_hhdet_tesh!G152/RES_summary!G$19</f>
        <v>9.5592584428717338</v>
      </c>
      <c r="H152" s="181">
        <f>RES_hhdet_tesh!H152/RES_summary!H$19</f>
        <v>9.6739701517729557</v>
      </c>
      <c r="I152" s="181">
        <f>RES_hhdet_tesh!I152/RES_summary!I$19</f>
        <v>9.6492607090479297</v>
      </c>
      <c r="J152" s="181">
        <f>RES_hhdet_tesh!J152/RES_summary!J$19</f>
        <v>9.6980741274035793</v>
      </c>
      <c r="K152" s="181">
        <f>RES_hhdet_tesh!K152/RES_summary!K$19</f>
        <v>9.6954698623851474</v>
      </c>
      <c r="L152" s="181">
        <f>RES_hhdet_tesh!L152/RES_summary!L$19</f>
        <v>9.7084360226805302</v>
      </c>
      <c r="M152" s="181">
        <f>RES_hhdet_tesh!M152/RES_summary!M$19</f>
        <v>0</v>
      </c>
      <c r="N152" s="181">
        <f>RES_hhdet_tesh!N152/RES_summary!N$19</f>
        <v>0</v>
      </c>
      <c r="O152" s="181">
        <f>RES_hhdet_tesh!O152/RES_summary!O$19</f>
        <v>0</v>
      </c>
      <c r="P152" s="181">
        <f>RES_hhdet_tesh!P152/RES_summary!P$19</f>
        <v>0</v>
      </c>
      <c r="Q152" s="181">
        <f>RES_hhdet_tesh!Q152/RES_summary!Q$19</f>
        <v>0</v>
      </c>
    </row>
    <row r="153" spans="1:17" ht="12" customHeight="1" x14ac:dyDescent="0.25">
      <c r="A153" s="163" t="s">
        <v>142</v>
      </c>
      <c r="B153" s="180">
        <f>RES_hhdet_tesh!B153/RES_summary!B$19</f>
        <v>30.283295983571307</v>
      </c>
      <c r="C153" s="180">
        <f>RES_hhdet_tesh!C153/RES_summary!C$19</f>
        <v>31.598049999045081</v>
      </c>
      <c r="D153" s="180">
        <f>RES_hhdet_tesh!D153/RES_summary!D$19</f>
        <v>29.684861717407212</v>
      </c>
      <c r="E153" s="180">
        <f>RES_hhdet_tesh!E153/RES_summary!E$19</f>
        <v>30.553845434883854</v>
      </c>
      <c r="F153" s="180">
        <f>RES_hhdet_tesh!F153/RES_summary!F$19</f>
        <v>31.896913472570734</v>
      </c>
      <c r="G153" s="180">
        <f>RES_hhdet_tesh!G153/RES_summary!G$19</f>
        <v>31.541904831205709</v>
      </c>
      <c r="H153" s="180">
        <f>RES_hhdet_tesh!H153/RES_summary!H$19</f>
        <v>34.023691884472292</v>
      </c>
      <c r="I153" s="180">
        <f>RES_hhdet_tesh!I153/RES_summary!I$19</f>
        <v>32.370077589929906</v>
      </c>
      <c r="J153" s="180">
        <f>RES_hhdet_tesh!J153/RES_summary!J$19</f>
        <v>32.831937201754272</v>
      </c>
      <c r="K153" s="180">
        <f>RES_hhdet_tesh!K153/RES_summary!K$19</f>
        <v>29.215253888419571</v>
      </c>
      <c r="L153" s="180">
        <f>RES_hhdet_tesh!L153/RES_summary!L$19</f>
        <v>31.062911514080437</v>
      </c>
      <c r="M153" s="180">
        <f>RES_hhdet_tesh!M153/RES_summary!M$19</f>
        <v>31.261533324526415</v>
      </c>
      <c r="N153" s="180">
        <f>RES_hhdet_tesh!N153/RES_summary!N$19</f>
        <v>30.827189287509135</v>
      </c>
      <c r="O153" s="180">
        <f>RES_hhdet_tesh!O153/RES_summary!O$19</f>
        <v>32.625317142956817</v>
      </c>
      <c r="P153" s="180">
        <f>RES_hhdet_tesh!P153/RES_summary!P$19</f>
        <v>32.814824091329783</v>
      </c>
      <c r="Q153" s="180">
        <f>RES_hhdet_tesh!Q153/RES_summary!Q$19</f>
        <v>34.075511030811839</v>
      </c>
    </row>
    <row r="154" spans="1:17" ht="12" customHeight="1" x14ac:dyDescent="0.25">
      <c r="A154" s="161" t="s">
        <v>141</v>
      </c>
      <c r="B154" s="179">
        <f>RES_hhdet_tesh!B154/RES_summary!B$19</f>
        <v>29.100655774191772</v>
      </c>
      <c r="C154" s="179">
        <f>RES_hhdet_tesh!C154/RES_summary!C$19</f>
        <v>30.247952417558455</v>
      </c>
      <c r="D154" s="179">
        <f>RES_hhdet_tesh!D154/RES_summary!D$19</f>
        <v>29.158958023632476</v>
      </c>
      <c r="E154" s="179">
        <f>RES_hhdet_tesh!E154/RES_summary!E$19</f>
        <v>29.738041125745575</v>
      </c>
      <c r="F154" s="179">
        <f>RES_hhdet_tesh!F154/RES_summary!F$19</f>
        <v>30.617501173016972</v>
      </c>
      <c r="G154" s="179">
        <f>RES_hhdet_tesh!G154/RES_summary!G$19</f>
        <v>30.421024418172017</v>
      </c>
      <c r="H154" s="179">
        <f>RES_hhdet_tesh!H154/RES_summary!H$19</f>
        <v>32.146776449790949</v>
      </c>
      <c r="I154" s="179">
        <f>RES_hhdet_tesh!I154/RES_summary!I$19</f>
        <v>31.108356446146097</v>
      </c>
      <c r="J154" s="179">
        <f>RES_hhdet_tesh!J154/RES_summary!J$19</f>
        <v>31.550266853135028</v>
      </c>
      <c r="K154" s="179">
        <f>RES_hhdet_tesh!K154/RES_summary!K$19</f>
        <v>29.135946206502705</v>
      </c>
      <c r="L154" s="179">
        <f>RES_hhdet_tesh!L154/RES_summary!L$19</f>
        <v>30.35972700604643</v>
      </c>
      <c r="M154" s="179">
        <f>RES_hhdet_tesh!M154/RES_summary!M$19</f>
        <v>30.373729000583744</v>
      </c>
      <c r="N154" s="179">
        <f>RES_hhdet_tesh!N154/RES_summary!N$19</f>
        <v>29.96326041708096</v>
      </c>
      <c r="O154" s="179">
        <f>RES_hhdet_tesh!O154/RES_summary!O$19</f>
        <v>31.111055604057093</v>
      </c>
      <c r="P154" s="179">
        <f>RES_hhdet_tesh!P154/RES_summary!P$19</f>
        <v>31.132806723949418</v>
      </c>
      <c r="Q154" s="179">
        <f>RES_hhdet_tesh!Q154/RES_summary!Q$19</f>
        <v>31.794655947839388</v>
      </c>
    </row>
    <row r="155" spans="1:17" ht="12" customHeight="1" x14ac:dyDescent="0.25">
      <c r="A155" s="148" t="s">
        <v>60</v>
      </c>
      <c r="B155" s="177">
        <f>RES_hhdet_tesh!B155/RES_summary!B$19</f>
        <v>19.684142389323114</v>
      </c>
      <c r="C155" s="177">
        <f>RES_hhdet_tesh!C155/RES_summary!C$19</f>
        <v>22.43461549931391</v>
      </c>
      <c r="D155" s="177">
        <f>RES_hhdet_tesh!D155/RES_summary!D$19</f>
        <v>19.718890919956497</v>
      </c>
      <c r="E155" s="177">
        <f>RES_hhdet_tesh!E155/RES_summary!E$19</f>
        <v>20.389217060921858</v>
      </c>
      <c r="F155" s="177">
        <f>RES_hhdet_tesh!F155/RES_summary!F$19</f>
        <v>21.113960673913766</v>
      </c>
      <c r="G155" s="177">
        <f>RES_hhdet_tesh!G155/RES_summary!G$19</f>
        <v>20.861765975300294</v>
      </c>
      <c r="H155" s="177">
        <f>RES_hhdet_tesh!H155/RES_summary!H$19</f>
        <v>22.472806298017986</v>
      </c>
      <c r="I155" s="177">
        <f>RES_hhdet_tesh!I155/RES_summary!I$19</f>
        <v>21.459095737098174</v>
      </c>
      <c r="J155" s="177">
        <f>RES_hhdet_tesh!J155/RES_summary!J$19</f>
        <v>21.852192725731459</v>
      </c>
      <c r="K155" s="177">
        <f>RES_hhdet_tesh!K155/RES_summary!K$19</f>
        <v>19.440476344117553</v>
      </c>
      <c r="L155" s="177">
        <f>RES_hhdet_tesh!L155/RES_summary!L$19</f>
        <v>20.6512909833659</v>
      </c>
      <c r="M155" s="177">
        <f>RES_hhdet_tesh!M155/RES_summary!M$19</f>
        <v>20.707276560885745</v>
      </c>
      <c r="N155" s="177">
        <f>RES_hhdet_tesh!N155/RES_summary!N$19</f>
        <v>20.344483649116558</v>
      </c>
      <c r="O155" s="177">
        <f>RES_hhdet_tesh!O155/RES_summary!O$19</f>
        <v>21.509892175543772</v>
      </c>
      <c r="P155" s="177">
        <f>RES_hhdet_tesh!P155/RES_summary!P$19</f>
        <v>21.589538340801568</v>
      </c>
      <c r="Q155" s="177">
        <f>RES_hhdet_tesh!Q155/RES_summary!Q$19</f>
        <v>22.381985168709388</v>
      </c>
    </row>
    <row r="156" spans="1:17" ht="12" customHeight="1" x14ac:dyDescent="0.25">
      <c r="A156" s="148" t="s">
        <v>59</v>
      </c>
      <c r="B156" s="177">
        <f>RES_hhdet_tesh!B156/RES_summary!B$19</f>
        <v>9.4165133848686544</v>
      </c>
      <c r="C156" s="177">
        <f>RES_hhdet_tesh!C156/RES_summary!C$19</f>
        <v>7.8133369182445431</v>
      </c>
      <c r="D156" s="177">
        <f>RES_hhdet_tesh!D156/RES_summary!D$19</f>
        <v>9.4400671036759842</v>
      </c>
      <c r="E156" s="177">
        <f>RES_hhdet_tesh!E156/RES_summary!E$19</f>
        <v>9.3488240648237237</v>
      </c>
      <c r="F156" s="177">
        <f>RES_hhdet_tesh!F156/RES_summary!F$19</f>
        <v>9.5035404991032078</v>
      </c>
      <c r="G156" s="177">
        <f>RES_hhdet_tesh!G156/RES_summary!G$19</f>
        <v>9.5592584428717178</v>
      </c>
      <c r="H156" s="177">
        <f>RES_hhdet_tesh!H156/RES_summary!H$19</f>
        <v>9.6739701517729593</v>
      </c>
      <c r="I156" s="177">
        <f>RES_hhdet_tesh!I156/RES_summary!I$19</f>
        <v>9.6492607090479243</v>
      </c>
      <c r="J156" s="177">
        <f>RES_hhdet_tesh!J156/RES_summary!J$19</f>
        <v>9.6980741274035669</v>
      </c>
      <c r="K156" s="177">
        <f>RES_hhdet_tesh!K156/RES_summary!K$19</f>
        <v>9.6954698623851492</v>
      </c>
      <c r="L156" s="177">
        <f>RES_hhdet_tesh!L156/RES_summary!L$19</f>
        <v>9.7084360226805302</v>
      </c>
      <c r="M156" s="177">
        <f>RES_hhdet_tesh!M156/RES_summary!M$19</f>
        <v>9.6664524396980021</v>
      </c>
      <c r="N156" s="177">
        <f>RES_hhdet_tesh!N156/RES_summary!N$19</f>
        <v>9.6187767679644054</v>
      </c>
      <c r="O156" s="177">
        <f>RES_hhdet_tesh!O156/RES_summary!O$19</f>
        <v>9.6011634285133187</v>
      </c>
      <c r="P156" s="177">
        <f>RES_hhdet_tesh!P156/RES_summary!P$19</f>
        <v>9.543268383147856</v>
      </c>
      <c r="Q156" s="177">
        <f>RES_hhdet_tesh!Q156/RES_summary!Q$19</f>
        <v>9.4126707791299999</v>
      </c>
    </row>
    <row r="157" spans="1:17" ht="12" customHeight="1" x14ac:dyDescent="0.25">
      <c r="A157" s="158" t="s">
        <v>62</v>
      </c>
      <c r="B157" s="178">
        <f>RES_hhdet_tesh!B157/RES_summary!B$19</f>
        <v>8.1914146826164025</v>
      </c>
      <c r="C157" s="178">
        <f>RES_hhdet_tesh!C157/RES_summary!C$19</f>
        <v>8.2794308122806726</v>
      </c>
      <c r="D157" s="178">
        <f>RES_hhdet_tesh!D157/RES_summary!D$19</f>
        <v>8.1497585623805282</v>
      </c>
      <c r="E157" s="178">
        <f>RES_hhdet_tesh!E157/RES_summary!E$19</f>
        <v>8.397240190012818</v>
      </c>
      <c r="F157" s="178">
        <f>RES_hhdet_tesh!F157/RES_summary!F$19</f>
        <v>8.5987507972568142</v>
      </c>
      <c r="G157" s="178">
        <f>RES_hhdet_tesh!G157/RES_summary!G$19</f>
        <v>8.4798857217047896</v>
      </c>
      <c r="H157" s="178">
        <f>RES_hhdet_tesh!H157/RES_summary!H$19</f>
        <v>8.5648293308920707</v>
      </c>
      <c r="I157" s="178">
        <f>RES_hhdet_tesh!I157/RES_summary!I$19</f>
        <v>8.9741961108109152</v>
      </c>
      <c r="J157" s="178">
        <f>RES_hhdet_tesh!J157/RES_summary!J$19</f>
        <v>8.8970939176801878</v>
      </c>
      <c r="K157" s="178">
        <f>RES_hhdet_tesh!K157/RES_summary!K$19</f>
        <v>8.7037733430995576</v>
      </c>
      <c r="L157" s="178">
        <f>RES_hhdet_tesh!L157/RES_summary!L$19</f>
        <v>8.833251120440794</v>
      </c>
      <c r="M157" s="178">
        <f>RES_hhdet_tesh!M157/RES_summary!M$19</f>
        <v>8.826335219395574</v>
      </c>
      <c r="N157" s="178">
        <f>RES_hhdet_tesh!N157/RES_summary!N$19</f>
        <v>8.96884073943761</v>
      </c>
      <c r="O157" s="178">
        <f>RES_hhdet_tesh!O157/RES_summary!O$19</f>
        <v>9.0634057812477273</v>
      </c>
      <c r="P157" s="178">
        <f>RES_hhdet_tesh!P157/RES_summary!P$19</f>
        <v>9.4403295717004649</v>
      </c>
      <c r="Q157" s="178">
        <f>RES_hhdet_tesh!Q157/RES_summary!Q$19</f>
        <v>9.8904458855600694</v>
      </c>
    </row>
    <row r="158" spans="1:17" ht="12" customHeight="1" x14ac:dyDescent="0.25">
      <c r="A158" s="23" t="s">
        <v>57</v>
      </c>
      <c r="B158" s="177">
        <f>RES_hhdet_tesh!B158/RES_summary!B$19</f>
        <v>7.3934718220569433</v>
      </c>
      <c r="C158" s="177">
        <f>RES_hhdet_tesh!C158/RES_summary!C$19</f>
        <v>7.4604823342045812</v>
      </c>
      <c r="D158" s="177">
        <f>RES_hhdet_tesh!D158/RES_summary!D$19</f>
        <v>7.6685747150878676</v>
      </c>
      <c r="E158" s="177">
        <f>RES_hhdet_tesh!E158/RES_summary!E$19</f>
        <v>7.7286772617769017</v>
      </c>
      <c r="F158" s="177">
        <f>RES_hhdet_tesh!F158/RES_summary!F$19</f>
        <v>7.7598784923202953</v>
      </c>
      <c r="G158" s="177">
        <f>RES_hhdet_tesh!G158/RES_summary!G$19</f>
        <v>7.7791665397068659</v>
      </c>
      <c r="H158" s="177">
        <f>RES_hhdet_tesh!H158/RES_summary!H$19</f>
        <v>7.5876491150396648</v>
      </c>
      <c r="I158" s="177">
        <f>RES_hhdet_tesh!I158/RES_summary!I$19</f>
        <v>8.0940545448520727</v>
      </c>
      <c r="J158" s="177">
        <f>RES_hhdet_tesh!J158/RES_summary!J$19</f>
        <v>7.9500468833510194</v>
      </c>
      <c r="K158" s="177">
        <f>RES_hhdet_tesh!K158/RES_summary!K$19</f>
        <v>8.3621622634513724</v>
      </c>
      <c r="L158" s="177">
        <f>RES_hhdet_tesh!L158/RES_summary!L$19</f>
        <v>8.1165295937490978</v>
      </c>
      <c r="M158" s="177">
        <f>RES_hhdet_tesh!M158/RES_summary!M$19</f>
        <v>8.1365453038464111</v>
      </c>
      <c r="N158" s="177">
        <f>RES_hhdet_tesh!N158/RES_summary!N$19</f>
        <v>8.3256657012080773</v>
      </c>
      <c r="O158" s="177">
        <f>RES_hhdet_tesh!O158/RES_summary!O$19</f>
        <v>8.201945056531212</v>
      </c>
      <c r="P158" s="177">
        <f>RES_hhdet_tesh!P158/RES_summary!P$19</f>
        <v>8.4074553503020262</v>
      </c>
      <c r="Q158" s="177">
        <f>RES_hhdet_tesh!Q158/RES_summary!Q$19</f>
        <v>8.3834388837880969</v>
      </c>
    </row>
    <row r="159" spans="1:17" ht="12" customHeight="1" x14ac:dyDescent="0.25">
      <c r="A159" s="29" t="s">
        <v>140</v>
      </c>
      <c r="B159" s="176">
        <f>RES_hhdet_tesh!B159/RES_summary!B$19</f>
        <v>8.3113803188688973</v>
      </c>
      <c r="C159" s="176">
        <f>RES_hhdet_tesh!C159/RES_summary!C$19</f>
        <v>8.4429020574183511</v>
      </c>
      <c r="D159" s="176">
        <f>RES_hhdet_tesh!D159/RES_summary!D$19</f>
        <v>8.2251212807803835</v>
      </c>
      <c r="E159" s="176">
        <f>RES_hhdet_tesh!E159/RES_summary!E$19</f>
        <v>8.4977469894238915</v>
      </c>
      <c r="F159" s="176">
        <f>RES_hhdet_tesh!F159/RES_summary!F$19</f>
        <v>8.7533183518759081</v>
      </c>
      <c r="G159" s="176">
        <f>RES_hhdet_tesh!G159/RES_summary!G$19</f>
        <v>8.6285978912517241</v>
      </c>
      <c r="H159" s="176">
        <f>RES_hhdet_tesh!H159/RES_summary!H$19</f>
        <v>8.8690168993918643</v>
      </c>
      <c r="I159" s="176">
        <f>RES_hhdet_tesh!I159/RES_summary!I$19</f>
        <v>9.1170261017779204</v>
      </c>
      <c r="J159" s="176">
        <f>RES_hhdet_tesh!J159/RES_summary!J$19</f>
        <v>9.0766663797902591</v>
      </c>
      <c r="K159" s="176">
        <f>RES_hhdet_tesh!K159/RES_summary!K$19</f>
        <v>8.7262515973577273</v>
      </c>
      <c r="L159" s="176">
        <f>RES_hhdet_tesh!L159/RES_summary!L$19</f>
        <v>8.9292250137640981</v>
      </c>
      <c r="M159" s="176">
        <f>RES_hhdet_tesh!M159/RES_summary!M$19</f>
        <v>8.8936749690447456</v>
      </c>
      <c r="N159" s="176">
        <f>RES_hhdet_tesh!N159/RES_summary!N$19</f>
        <v>8.9946272087688293</v>
      </c>
      <c r="O159" s="176">
        <f>RES_hhdet_tesh!O159/RES_summary!O$19</f>
        <v>9.3218853885117259</v>
      </c>
      <c r="P159" s="176">
        <f>RES_hhdet_tesh!P159/RES_summary!P$19</f>
        <v>9.6336972254295912</v>
      </c>
      <c r="Q159" s="176">
        <f>RES_hhdet_tesh!Q159/RES_summary!Q$19</f>
        <v>10.15295977493621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RES_hhdet_tesh!B161/RES_summary!B$19</f>
        <v>167.88466330865435</v>
      </c>
      <c r="C161" s="184">
        <f>RES_hhdet_tesh!C161/RES_summary!C$19</f>
        <v>180.21383961404149</v>
      </c>
      <c r="D161" s="184">
        <f>RES_hhdet_tesh!D161/RES_summary!D$19</f>
        <v>162.64469646446881</v>
      </c>
      <c r="E161" s="184">
        <f>RES_hhdet_tesh!E161/RES_summary!E$19</f>
        <v>170.97597620769915</v>
      </c>
      <c r="F161" s="184">
        <f>RES_hhdet_tesh!F161/RES_summary!F$19</f>
        <v>183.03352422278965</v>
      </c>
      <c r="G161" s="184">
        <f>RES_hhdet_tesh!G161/RES_summary!G$19</f>
        <v>180.16107892262806</v>
      </c>
      <c r="H161" s="184">
        <f>RES_hhdet_tesh!H161/RES_summary!H$19</f>
        <v>196.68211504159149</v>
      </c>
      <c r="I161" s="184">
        <f>RES_hhdet_tesh!I161/RES_summary!I$19</f>
        <v>173.77764733608367</v>
      </c>
      <c r="J161" s="184">
        <f>RES_hhdet_tesh!J161/RES_summary!J$19</f>
        <v>184.40664962742107</v>
      </c>
      <c r="K161" s="184">
        <f>RES_hhdet_tesh!K161/RES_summary!K$19</f>
        <v>154.79056496289493</v>
      </c>
      <c r="L161" s="184">
        <f>RES_hhdet_tesh!L161/RES_summary!L$19</f>
        <v>171.45903185273318</v>
      </c>
      <c r="M161" s="184">
        <f>RES_hhdet_tesh!M161/RES_summary!M$19</f>
        <v>140.01376401215521</v>
      </c>
      <c r="N161" s="184">
        <f>RES_hhdet_tesh!N161/RES_summary!N$19</f>
        <v>136.83979686575216</v>
      </c>
      <c r="O161" s="184">
        <f>RES_hhdet_tesh!O161/RES_summary!O$19</f>
        <v>146.3755354693412</v>
      </c>
      <c r="P161" s="184">
        <f>RES_hhdet_tesh!P161/RES_summary!P$19</f>
        <v>137.50615575783621</v>
      </c>
      <c r="Q161" s="184">
        <f>RES_hhdet_tesh!Q161/RES_summary!Q$19</f>
        <v>149.09275200666798</v>
      </c>
    </row>
    <row r="162" spans="1:17" ht="12.95" customHeight="1" x14ac:dyDescent="0.25">
      <c r="A162" s="158" t="s">
        <v>65</v>
      </c>
      <c r="B162" s="178">
        <f>RES_hhdet_tesh!B162/RES_summary!B$19</f>
        <v>130.30648483727379</v>
      </c>
      <c r="C162" s="178">
        <f>RES_hhdet_tesh!C162/RES_summary!C$19</f>
        <v>142.03510719472956</v>
      </c>
      <c r="D162" s="178">
        <f>RES_hhdet_tesh!D162/RES_summary!D$19</f>
        <v>125.73075100625914</v>
      </c>
      <c r="E162" s="178">
        <f>RES_hhdet_tesh!E162/RES_summary!E$19</f>
        <v>133.31211876792543</v>
      </c>
      <c r="F162" s="178">
        <f>RES_hhdet_tesh!F162/RES_summary!F$19</f>
        <v>144.2592339327303</v>
      </c>
      <c r="G162" s="178">
        <f>RES_hhdet_tesh!G162/RES_summary!G$19</f>
        <v>141.55191028237073</v>
      </c>
      <c r="H162" s="178">
        <f>RES_hhdet_tesh!H162/RES_summary!H$19</f>
        <v>156.19830850734957</v>
      </c>
      <c r="I162" s="178">
        <f>RES_hhdet_tesh!I162/RES_summary!I$19</f>
        <v>133.72847104419606</v>
      </c>
      <c r="J162" s="178">
        <f>RES_hhdet_tesh!J162/RES_summary!J$19</f>
        <v>143.83872922245058</v>
      </c>
      <c r="K162" s="178">
        <f>RES_hhdet_tesh!K162/RES_summary!K$19</f>
        <v>116.87184676116537</v>
      </c>
      <c r="L162" s="178">
        <f>RES_hhdet_tesh!L162/RES_summary!L$19</f>
        <v>131.64960403036434</v>
      </c>
      <c r="M162" s="178">
        <f>RES_hhdet_tesh!M162/RES_summary!M$19</f>
        <v>99.786860001622799</v>
      </c>
      <c r="N162" s="178">
        <f>RES_hhdet_tesh!N162/RES_summary!N$19</f>
        <v>97.003567112136892</v>
      </c>
      <c r="O162" s="178">
        <f>RES_hhdet_tesh!O162/RES_summary!O$19</f>
        <v>105.83160781172774</v>
      </c>
      <c r="P162" s="178">
        <f>RES_hhdet_tesh!P162/RES_summary!P$19</f>
        <v>96.806223817340708</v>
      </c>
      <c r="Q162" s="178">
        <f>RES_hhdet_tesh!Q162/RES_summary!Q$19</f>
        <v>108.0413315065307</v>
      </c>
    </row>
    <row r="163" spans="1:17" ht="12" customHeight="1" x14ac:dyDescent="0.25">
      <c r="A163" s="23" t="s">
        <v>60</v>
      </c>
      <c r="B163" s="176">
        <f>RES_hhdet_tesh!B163/RES_summary!B$19</f>
        <v>130.30648483727379</v>
      </c>
      <c r="C163" s="176">
        <f>RES_hhdet_tesh!C163/RES_summary!C$19</f>
        <v>142.03510719472956</v>
      </c>
      <c r="D163" s="176">
        <f>RES_hhdet_tesh!D163/RES_summary!D$19</f>
        <v>125.73075100625914</v>
      </c>
      <c r="E163" s="176">
        <f>RES_hhdet_tesh!E163/RES_summary!E$19</f>
        <v>133.31211876792543</v>
      </c>
      <c r="F163" s="176">
        <f>RES_hhdet_tesh!F163/RES_summary!F$19</f>
        <v>144.2592339327303</v>
      </c>
      <c r="G163" s="176">
        <f>RES_hhdet_tesh!G163/RES_summary!G$19</f>
        <v>141.55191028237073</v>
      </c>
      <c r="H163" s="176">
        <f>RES_hhdet_tesh!H163/RES_summary!H$19</f>
        <v>156.19830850734957</v>
      </c>
      <c r="I163" s="176">
        <f>RES_hhdet_tesh!I163/RES_summary!I$19</f>
        <v>133.72847104419606</v>
      </c>
      <c r="J163" s="176">
        <f>RES_hhdet_tesh!J163/RES_summary!J$19</f>
        <v>143.83872922245058</v>
      </c>
      <c r="K163" s="176">
        <f>RES_hhdet_tesh!K163/RES_summary!K$19</f>
        <v>116.87184676116537</v>
      </c>
      <c r="L163" s="176">
        <f>RES_hhdet_tesh!L163/RES_summary!L$19</f>
        <v>131.64960403036434</v>
      </c>
      <c r="M163" s="176">
        <f>RES_hhdet_tesh!M163/RES_summary!M$19</f>
        <v>99.786860001622799</v>
      </c>
      <c r="N163" s="176">
        <f>RES_hhdet_tesh!N163/RES_summary!N$19</f>
        <v>97.003567112136892</v>
      </c>
      <c r="O163" s="176">
        <f>RES_hhdet_tesh!O163/RES_summary!O$19</f>
        <v>105.83160781172774</v>
      </c>
      <c r="P163" s="176">
        <f>RES_hhdet_tesh!P163/RES_summary!P$19</f>
        <v>96.806223817340708</v>
      </c>
      <c r="Q163" s="176">
        <f>RES_hhdet_tesh!Q163/RES_summary!Q$19</f>
        <v>108.0413315065307</v>
      </c>
    </row>
    <row r="164" spans="1:17" ht="12.95" customHeight="1" x14ac:dyDescent="0.25">
      <c r="A164" s="158" t="s">
        <v>112</v>
      </c>
      <c r="B164" s="178">
        <f>RES_hhdet_tesh!B164/RES_summary!B$19</f>
        <v>5.6693171968680886E-2</v>
      </c>
      <c r="C164" s="178">
        <f>RES_hhdet_tesh!C164/RES_summary!C$19</f>
        <v>6.2557645246380092E-2</v>
      </c>
      <c r="D164" s="178">
        <f>RES_hhdet_tesh!D164/RES_summary!D$19</f>
        <v>6.7576243677005793E-2</v>
      </c>
      <c r="E164" s="178">
        <f>RES_hhdet_tesh!E164/RES_summary!E$19</f>
        <v>7.0264066546592924E-2</v>
      </c>
      <c r="F164" s="178">
        <f>RES_hhdet_tesh!F164/RES_summary!F$19</f>
        <v>7.6094503154843479E-2</v>
      </c>
      <c r="G164" s="178">
        <f>RES_hhdet_tesh!G164/RES_summary!G$19</f>
        <v>9.4483446915205618E-2</v>
      </c>
      <c r="H164" s="178">
        <f>RES_hhdet_tesh!H164/RES_summary!H$19</f>
        <v>0.11194875045364712</v>
      </c>
      <c r="I164" s="178">
        <f>RES_hhdet_tesh!I164/RES_summary!I$19</f>
        <v>0.14191819901338429</v>
      </c>
      <c r="J164" s="178">
        <f>RES_hhdet_tesh!J164/RES_summary!J$19</f>
        <v>0.16434197922373359</v>
      </c>
      <c r="K164" s="178">
        <f>RES_hhdet_tesh!K164/RES_summary!K$19</f>
        <v>0.20605964519790371</v>
      </c>
      <c r="L164" s="178">
        <f>RES_hhdet_tesh!L164/RES_summary!L$19</f>
        <v>0.23372084449077868</v>
      </c>
      <c r="M164" s="178">
        <f>RES_hhdet_tesh!M164/RES_summary!M$19</f>
        <v>0.26126835871173443</v>
      </c>
      <c r="N164" s="178">
        <f>RES_hhdet_tesh!N164/RES_summary!N$19</f>
        <v>0.29310983230368015</v>
      </c>
      <c r="O164" s="178">
        <f>RES_hhdet_tesh!O164/RES_summary!O$19</f>
        <v>0.32544209300067761</v>
      </c>
      <c r="P164" s="178">
        <f>RES_hhdet_tesh!P164/RES_summary!P$19</f>
        <v>0.35707972569265956</v>
      </c>
      <c r="Q164" s="178">
        <f>RES_hhdet_tesh!Q164/RES_summary!Q$19</f>
        <v>0.3346636663323968</v>
      </c>
    </row>
    <row r="165" spans="1:17" ht="12" customHeight="1" x14ac:dyDescent="0.25">
      <c r="A165" s="23" t="s">
        <v>60</v>
      </c>
      <c r="B165" s="177">
        <f>RES_hhdet_tesh!B165/RES_summary!B$19</f>
        <v>5.6693171968680886E-2</v>
      </c>
      <c r="C165" s="177">
        <f>RES_hhdet_tesh!C165/RES_summary!C$19</f>
        <v>6.2557645246380092E-2</v>
      </c>
      <c r="D165" s="177">
        <f>RES_hhdet_tesh!D165/RES_summary!D$19</f>
        <v>6.7576243677005793E-2</v>
      </c>
      <c r="E165" s="177">
        <f>RES_hhdet_tesh!E165/RES_summary!E$19</f>
        <v>7.0264066546592924E-2</v>
      </c>
      <c r="F165" s="177">
        <f>RES_hhdet_tesh!F165/RES_summary!F$19</f>
        <v>7.6094503154843479E-2</v>
      </c>
      <c r="G165" s="177">
        <f>RES_hhdet_tesh!G165/RES_summary!G$19</f>
        <v>9.4483446915205618E-2</v>
      </c>
      <c r="H165" s="177">
        <f>RES_hhdet_tesh!H165/RES_summary!H$19</f>
        <v>0.11194875045364712</v>
      </c>
      <c r="I165" s="177">
        <f>RES_hhdet_tesh!I165/RES_summary!I$19</f>
        <v>0.14191819901338429</v>
      </c>
      <c r="J165" s="177">
        <f>RES_hhdet_tesh!J165/RES_summary!J$19</f>
        <v>0.16434197922373359</v>
      </c>
      <c r="K165" s="177">
        <f>RES_hhdet_tesh!K165/RES_summary!K$19</f>
        <v>0.20605964519790371</v>
      </c>
      <c r="L165" s="177">
        <f>RES_hhdet_tesh!L165/RES_summary!L$19</f>
        <v>0.23372084449077868</v>
      </c>
      <c r="M165" s="177">
        <f>RES_hhdet_tesh!M165/RES_summary!M$19</f>
        <v>0.26126835871173443</v>
      </c>
      <c r="N165" s="177">
        <f>RES_hhdet_tesh!N165/RES_summary!N$19</f>
        <v>0.29310983230368015</v>
      </c>
      <c r="O165" s="177">
        <f>RES_hhdet_tesh!O165/RES_summary!O$19</f>
        <v>0.32544209300067761</v>
      </c>
      <c r="P165" s="177">
        <f>RES_hhdet_tesh!P165/RES_summary!P$19</f>
        <v>0.35707972569265956</v>
      </c>
      <c r="Q165" s="177">
        <f>RES_hhdet_tesh!Q165/RES_summary!Q$19</f>
        <v>0.3346636663323968</v>
      </c>
    </row>
    <row r="166" spans="1:17" ht="12" customHeight="1" x14ac:dyDescent="0.25">
      <c r="A166" s="158" t="s">
        <v>63</v>
      </c>
      <c r="B166" s="178">
        <f>RES_hhdet_tesh!B166/RES_summary!B$19</f>
        <v>29.330137968377791</v>
      </c>
      <c r="C166" s="178">
        <f>RES_hhdet_tesh!C166/RES_summary!C$19</f>
        <v>29.836846275513775</v>
      </c>
      <c r="D166" s="178">
        <f>RES_hhdet_tesh!D166/RES_summary!D$19</f>
        <v>28.696645632421877</v>
      </c>
      <c r="E166" s="178">
        <f>RES_hhdet_tesh!E166/RES_summary!E$19</f>
        <v>29.196336680237074</v>
      </c>
      <c r="F166" s="178">
        <f>RES_hhdet_tesh!F166/RES_summary!F$19</f>
        <v>30.099299132950918</v>
      </c>
      <c r="G166" s="178">
        <f>RES_hhdet_tesh!G166/RES_summary!G$19</f>
        <v>30.034783526635593</v>
      </c>
      <c r="H166" s="178">
        <f>RES_hhdet_tesh!H166/RES_summary!H$19</f>
        <v>31.806936702748789</v>
      </c>
      <c r="I166" s="178">
        <f>RES_hhdet_tesh!I166/RES_summary!I$19</f>
        <v>30.933002012947409</v>
      </c>
      <c r="J166" s="178">
        <f>RES_hhdet_tesh!J166/RES_summary!J$19</f>
        <v>31.506415772218752</v>
      </c>
      <c r="K166" s="178">
        <f>RES_hhdet_tesh!K166/RES_summary!K$19</f>
        <v>29.008860003989721</v>
      </c>
      <c r="L166" s="178">
        <f>RES_hhdet_tesh!L166/RES_summary!L$19</f>
        <v>30.742473444794697</v>
      </c>
      <c r="M166" s="178">
        <f>RES_hhdet_tesh!M166/RES_summary!M$19</f>
        <v>31.139329424705831</v>
      </c>
      <c r="N166" s="178">
        <f>RES_hhdet_tesh!N166/RES_summary!N$19</f>
        <v>30.574283634986671</v>
      </c>
      <c r="O166" s="178">
        <f>RES_hhdet_tesh!O166/RES_summary!O$19</f>
        <v>31.1550784603923</v>
      </c>
      <c r="P166" s="178">
        <f>RES_hhdet_tesh!P166/RES_summary!P$19</f>
        <v>30.902534971503155</v>
      </c>
      <c r="Q166" s="178">
        <f>RES_hhdet_tesh!Q166/RES_summary!Q$19</f>
        <v>30.826309265114993</v>
      </c>
    </row>
    <row r="167" spans="1:17" ht="12" customHeight="1" x14ac:dyDescent="0.25">
      <c r="A167" s="167" t="s">
        <v>144</v>
      </c>
      <c r="B167" s="183">
        <f>RES_hhdet_tesh!B167/RES_summary!B$19</f>
        <v>26.938840358501778</v>
      </c>
      <c r="C167" s="183">
        <f>RES_hhdet_tesh!C167/RES_summary!C$19</f>
        <v>27.380655932332626</v>
      </c>
      <c r="D167" s="183">
        <f>RES_hhdet_tesh!D167/RES_summary!D$19</f>
        <v>27.187154400367259</v>
      </c>
      <c r="E167" s="183">
        <f>RES_hhdet_tesh!E167/RES_summary!E$19</f>
        <v>27.509460845193427</v>
      </c>
      <c r="F167" s="183">
        <f>RES_hhdet_tesh!F167/RES_summary!F$19</f>
        <v>27.712028919222753</v>
      </c>
      <c r="G167" s="183">
        <f>RES_hhdet_tesh!G167/RES_summary!G$19</f>
        <v>27.82072850939797</v>
      </c>
      <c r="H167" s="183">
        <f>RES_hhdet_tesh!H167/RES_summary!H$19</f>
        <v>28.24855432433597</v>
      </c>
      <c r="I167" s="183">
        <f>RES_hhdet_tesh!I167/RES_summary!I$19</f>
        <v>28.086709051401311</v>
      </c>
      <c r="J167" s="183">
        <f>RES_hhdet_tesh!J167/RES_summary!J$19</f>
        <v>28.162327729448613</v>
      </c>
      <c r="K167" s="183">
        <f>RES_hhdet_tesh!K167/RES_summary!K$19</f>
        <v>28.076751979209597</v>
      </c>
      <c r="L167" s="183">
        <f>RES_hhdet_tesh!L167/RES_summary!L$19</f>
        <v>28.024512371959613</v>
      </c>
      <c r="M167" s="183">
        <f>RES_hhdet_tesh!M167/RES_summary!M$19</f>
        <v>0</v>
      </c>
      <c r="N167" s="183">
        <f>RES_hhdet_tesh!N167/RES_summary!N$19</f>
        <v>0</v>
      </c>
      <c r="O167" s="183">
        <f>RES_hhdet_tesh!O167/RES_summary!O$19</f>
        <v>29.012402807983452</v>
      </c>
      <c r="P167" s="183">
        <f>RES_hhdet_tesh!P167/RES_summary!P$19</f>
        <v>28.78408702355992</v>
      </c>
      <c r="Q167" s="183">
        <f>RES_hhdet_tesh!Q167/RES_summary!Q$19</f>
        <v>28.353027081517162</v>
      </c>
    </row>
    <row r="168" spans="1:17" ht="12" customHeight="1" x14ac:dyDescent="0.25">
      <c r="A168" s="167" t="s">
        <v>143</v>
      </c>
      <c r="B168" s="183">
        <f>RES_hhdet_tesh!B168/RES_summary!B$19</f>
        <v>26.92675961789794</v>
      </c>
      <c r="C168" s="183">
        <f>RES_hhdet_tesh!C168/RES_summary!C$19</f>
        <v>27.536468731454878</v>
      </c>
      <c r="D168" s="183">
        <f>RES_hhdet_tesh!D168/RES_summary!D$19</f>
        <v>27.619355028630089</v>
      </c>
      <c r="E168" s="183">
        <f>RES_hhdet_tesh!E168/RES_summary!E$19</f>
        <v>28.006301316022846</v>
      </c>
      <c r="F168" s="183">
        <f>RES_hhdet_tesh!F168/RES_summary!F$19</f>
        <v>28.249044701433672</v>
      </c>
      <c r="G168" s="183">
        <f>RES_hhdet_tesh!G168/RES_summary!G$19</f>
        <v>28.320495278776992</v>
      </c>
      <c r="H168" s="183">
        <f>RES_hhdet_tesh!H168/RES_summary!H$19</f>
        <v>28.614844344077007</v>
      </c>
      <c r="I168" s="183">
        <f>RES_hhdet_tesh!I168/RES_summary!I$19</f>
        <v>28.484008908707793</v>
      </c>
      <c r="J168" s="183">
        <f>RES_hhdet_tesh!J168/RES_summary!J$19</f>
        <v>28.548277504556587</v>
      </c>
      <c r="K168" s="183">
        <f>RES_hhdet_tesh!K168/RES_summary!K$19</f>
        <v>28.316046486161941</v>
      </c>
      <c r="L168" s="183">
        <f>RES_hhdet_tesh!L168/RES_summary!L$19</f>
        <v>28.257598163831808</v>
      </c>
      <c r="M168" s="183">
        <f>RES_hhdet_tesh!M168/RES_summary!M$19</f>
        <v>0</v>
      </c>
      <c r="N168" s="183">
        <f>RES_hhdet_tesh!N168/RES_summary!N$19</f>
        <v>0</v>
      </c>
      <c r="O168" s="183">
        <f>RES_hhdet_tesh!O168/RES_summary!O$19</f>
        <v>28.459225253702588</v>
      </c>
      <c r="P168" s="183">
        <f>RES_hhdet_tesh!P168/RES_summary!P$19</f>
        <v>28.26758954503039</v>
      </c>
      <c r="Q168" s="183">
        <f>RES_hhdet_tesh!Q168/RES_summary!Q$19</f>
        <v>27.88383605326905</v>
      </c>
    </row>
    <row r="169" spans="1:17" ht="12" customHeight="1" x14ac:dyDescent="0.25">
      <c r="A169" s="166" t="s">
        <v>57</v>
      </c>
      <c r="B169" s="182">
        <f>RES_hhdet_tesh!B169/RES_summary!B$19</f>
        <v>17.510246233029289</v>
      </c>
      <c r="C169" s="182">
        <f>RES_hhdet_tesh!C169/RES_summary!C$19</f>
        <v>19.723131813210337</v>
      </c>
      <c r="D169" s="182">
        <f>RES_hhdet_tesh!D169/RES_summary!D$19</f>
        <v>18.179287924954114</v>
      </c>
      <c r="E169" s="182">
        <f>RES_hhdet_tesh!E169/RES_summary!E$19</f>
        <v>18.657477251199122</v>
      </c>
      <c r="F169" s="182">
        <f>RES_hhdet_tesh!F169/RES_summary!F$19</f>
        <v>18.745504202330459</v>
      </c>
      <c r="G169" s="182">
        <f>RES_hhdet_tesh!G169/RES_summary!G$19</f>
        <v>18.761236835905283</v>
      </c>
      <c r="H169" s="182">
        <f>RES_hhdet_tesh!H169/RES_summary!H$19</f>
        <v>18.940874192304054</v>
      </c>
      <c r="I169" s="182">
        <f>RES_hhdet_tesh!I169/RES_summary!I$19</f>
        <v>18.834748199659867</v>
      </c>
      <c r="J169" s="182">
        <f>RES_hhdet_tesh!J169/RES_summary!J$19</f>
        <v>18.850203377153015</v>
      </c>
      <c r="K169" s="182">
        <f>RES_hhdet_tesh!K169/RES_summary!K$19</f>
        <v>18.620576623776795</v>
      </c>
      <c r="L169" s="182">
        <f>RES_hhdet_tesh!L169/RES_summary!L$19</f>
        <v>18.549162141151278</v>
      </c>
      <c r="M169" s="182">
        <f>RES_hhdet_tesh!M169/RES_summary!M$19</f>
        <v>0</v>
      </c>
      <c r="N169" s="182">
        <f>RES_hhdet_tesh!N169/RES_summary!N$19</f>
        <v>0</v>
      </c>
      <c r="O169" s="182">
        <f>RES_hhdet_tesh!O169/RES_summary!O$19</f>
        <v>18.858061825189257</v>
      </c>
      <c r="P169" s="182">
        <f>RES_hhdet_tesh!P169/RES_summary!P$19</f>
        <v>18.724321161882539</v>
      </c>
      <c r="Q169" s="182">
        <f>RES_hhdet_tesh!Q169/RES_summary!Q$19</f>
        <v>18.471165274139047</v>
      </c>
    </row>
    <row r="170" spans="1:17" ht="12" customHeight="1" x14ac:dyDescent="0.25">
      <c r="A170" s="147" t="s">
        <v>59</v>
      </c>
      <c r="B170" s="181">
        <f>RES_hhdet_tesh!B170/RES_summary!B$19</f>
        <v>9.4165133848686544</v>
      </c>
      <c r="C170" s="181">
        <f>RES_hhdet_tesh!C170/RES_summary!C$19</f>
        <v>7.8133369182445431</v>
      </c>
      <c r="D170" s="181">
        <f>RES_hhdet_tesh!D170/RES_summary!D$19</f>
        <v>9.4400671036759771</v>
      </c>
      <c r="E170" s="181">
        <f>RES_hhdet_tesh!E170/RES_summary!E$19</f>
        <v>9.3488240648237255</v>
      </c>
      <c r="F170" s="181">
        <f>RES_hhdet_tesh!F170/RES_summary!F$19</f>
        <v>9.503540499103206</v>
      </c>
      <c r="G170" s="181">
        <f>RES_hhdet_tesh!G170/RES_summary!G$19</f>
        <v>9.5592584428717107</v>
      </c>
      <c r="H170" s="181">
        <f>RES_hhdet_tesh!H170/RES_summary!H$19</f>
        <v>9.6739701517729486</v>
      </c>
      <c r="I170" s="181">
        <f>RES_hhdet_tesh!I170/RES_summary!I$19</f>
        <v>9.6492607090479332</v>
      </c>
      <c r="J170" s="181">
        <f>RES_hhdet_tesh!J170/RES_summary!J$19</f>
        <v>9.6980741274035687</v>
      </c>
      <c r="K170" s="181">
        <f>RES_hhdet_tesh!K170/RES_summary!K$19</f>
        <v>9.6954698623851492</v>
      </c>
      <c r="L170" s="181">
        <f>RES_hhdet_tesh!L170/RES_summary!L$19</f>
        <v>9.7084360226805284</v>
      </c>
      <c r="M170" s="181">
        <f>RES_hhdet_tesh!M170/RES_summary!M$19</f>
        <v>0</v>
      </c>
      <c r="N170" s="181">
        <f>RES_hhdet_tesh!N170/RES_summary!N$19</f>
        <v>0</v>
      </c>
      <c r="O170" s="181">
        <f>RES_hhdet_tesh!O170/RES_summary!O$19</f>
        <v>9.6011634285133258</v>
      </c>
      <c r="P170" s="181">
        <f>RES_hhdet_tesh!P170/RES_summary!P$19</f>
        <v>9.5432683831478471</v>
      </c>
      <c r="Q170" s="181">
        <f>RES_hhdet_tesh!Q170/RES_summary!Q$19</f>
        <v>9.4126707791299982</v>
      </c>
    </row>
    <row r="171" spans="1:17" ht="12" customHeight="1" x14ac:dyDescent="0.25">
      <c r="A171" s="163" t="s">
        <v>142</v>
      </c>
      <c r="B171" s="180">
        <f>RES_hhdet_tesh!B171/RES_summary!B$19</f>
        <v>30.2832959835713</v>
      </c>
      <c r="C171" s="180">
        <f>RES_hhdet_tesh!C171/RES_summary!C$19</f>
        <v>31.081654502240614</v>
      </c>
      <c r="D171" s="180">
        <f>RES_hhdet_tesh!D171/RES_summary!D$19</f>
        <v>29.314158286694155</v>
      </c>
      <c r="E171" s="180">
        <f>RES_hhdet_tesh!E171/RES_summary!E$19</f>
        <v>29.993003193548137</v>
      </c>
      <c r="F171" s="180">
        <f>RES_hhdet_tesh!F171/RES_summary!F$19</f>
        <v>31.254436763548838</v>
      </c>
      <c r="G171" s="180">
        <f>RES_hhdet_tesh!G171/RES_summary!G$19</f>
        <v>31.045296937595594</v>
      </c>
      <c r="H171" s="180">
        <f>RES_hhdet_tesh!H171/RES_summary!H$19</f>
        <v>33.499384029530411</v>
      </c>
      <c r="I171" s="180">
        <f>RES_hhdet_tesh!I171/RES_summary!I$19</f>
        <v>32.131935558599096</v>
      </c>
      <c r="J171" s="180">
        <f>RES_hhdet_tesh!J171/RES_summary!J$19</f>
        <v>32.798086204175142</v>
      </c>
      <c r="K171" s="180">
        <f>RES_hhdet_tesh!K171/RES_summary!K$19</f>
        <v>29.188428137639956</v>
      </c>
      <c r="L171" s="180">
        <f>RES_hhdet_tesh!L171/RES_summary!L$19</f>
        <v>31.102551463764399</v>
      </c>
      <c r="M171" s="180">
        <f>RES_hhdet_tesh!M171/RES_summary!M$19</f>
        <v>31.219131676147249</v>
      </c>
      <c r="N171" s="180">
        <f>RES_hhdet_tesh!N171/RES_summary!N$19</f>
        <v>30.65517710151493</v>
      </c>
      <c r="O171" s="180">
        <f>RES_hhdet_tesh!O171/RES_summary!O$19</f>
        <v>32.72948352440455</v>
      </c>
      <c r="P171" s="180">
        <f>RES_hhdet_tesh!P171/RES_summary!P$19</f>
        <v>32.743803791987951</v>
      </c>
      <c r="Q171" s="180">
        <f>RES_hhdet_tesh!Q171/RES_summary!Q$19</f>
        <v>33.914947507443614</v>
      </c>
    </row>
    <row r="172" spans="1:17" ht="12" customHeight="1" x14ac:dyDescent="0.25">
      <c r="A172" s="161" t="s">
        <v>141</v>
      </c>
      <c r="B172" s="179">
        <f>RES_hhdet_tesh!B172/RES_summary!B$19</f>
        <v>29.100655774191754</v>
      </c>
      <c r="C172" s="179">
        <f>RES_hhdet_tesh!C172/RES_summary!C$19</f>
        <v>29.881311614827418</v>
      </c>
      <c r="D172" s="179">
        <f>RES_hhdet_tesh!D172/RES_summary!D$19</f>
        <v>28.980881928666076</v>
      </c>
      <c r="E172" s="179">
        <f>RES_hhdet_tesh!E172/RES_summary!E$19</f>
        <v>29.473113261185059</v>
      </c>
      <c r="F172" s="179">
        <f>RES_hhdet_tesh!F172/RES_summary!F$19</f>
        <v>30.485939476554055</v>
      </c>
      <c r="G172" s="179">
        <f>RES_hhdet_tesh!G172/RES_summary!G$19</f>
        <v>30.352422800724341</v>
      </c>
      <c r="H172" s="179">
        <f>RES_hhdet_tesh!H172/RES_summary!H$19</f>
        <v>32.026987829600046</v>
      </c>
      <c r="I172" s="179">
        <f>RES_hhdet_tesh!I172/RES_summary!I$19</f>
        <v>31.104761583580579</v>
      </c>
      <c r="J172" s="179">
        <f>RES_hhdet_tesh!J172/RES_summary!J$19</f>
        <v>31.54893752444201</v>
      </c>
      <c r="K172" s="179">
        <f>RES_hhdet_tesh!K172/RES_summary!K$19</f>
        <v>29.147205826933746</v>
      </c>
      <c r="L172" s="179">
        <f>RES_hhdet_tesh!L172/RES_summary!L$19</f>
        <v>30.336177173175336</v>
      </c>
      <c r="M172" s="179">
        <f>RES_hhdet_tesh!M172/RES_summary!M$19</f>
        <v>30.327988023742783</v>
      </c>
      <c r="N172" s="179">
        <f>RES_hhdet_tesh!N172/RES_summary!N$19</f>
        <v>29.860884267999495</v>
      </c>
      <c r="O172" s="179">
        <f>RES_hhdet_tesh!O172/RES_summary!O$19</f>
        <v>30.992878928665171</v>
      </c>
      <c r="P172" s="179">
        <f>RES_hhdet_tesh!P172/RES_summary!P$19</f>
        <v>30.936566077869486</v>
      </c>
      <c r="Q172" s="179">
        <f>RES_hhdet_tesh!Q172/RES_summary!Q$19</f>
        <v>31.530635166023519</v>
      </c>
    </row>
    <row r="173" spans="1:17" ht="12" customHeight="1" x14ac:dyDescent="0.25">
      <c r="A173" s="148" t="s">
        <v>60</v>
      </c>
      <c r="B173" s="177">
        <f>RES_hhdet_tesh!B173/RES_summary!B$19</f>
        <v>19.684142389323103</v>
      </c>
      <c r="C173" s="177">
        <f>RES_hhdet_tesh!C173/RES_summary!C$19</f>
        <v>22.067974696582876</v>
      </c>
      <c r="D173" s="177">
        <f>RES_hhdet_tesh!D173/RES_summary!D$19</f>
        <v>19.540814824990093</v>
      </c>
      <c r="E173" s="177">
        <f>RES_hhdet_tesh!E173/RES_summary!E$19</f>
        <v>20.124289196361335</v>
      </c>
      <c r="F173" s="177">
        <f>RES_hhdet_tesh!F173/RES_summary!F$19</f>
        <v>20.982398977450849</v>
      </c>
      <c r="G173" s="177">
        <f>RES_hhdet_tesh!G173/RES_summary!G$19</f>
        <v>20.793164357852625</v>
      </c>
      <c r="H173" s="177">
        <f>RES_hhdet_tesh!H173/RES_summary!H$19</f>
        <v>22.353017677827101</v>
      </c>
      <c r="I173" s="177">
        <f>RES_hhdet_tesh!I173/RES_summary!I$19</f>
        <v>21.45550087453266</v>
      </c>
      <c r="J173" s="177">
        <f>RES_hhdet_tesh!J173/RES_summary!J$19</f>
        <v>21.850863397038438</v>
      </c>
      <c r="K173" s="177">
        <f>RES_hhdet_tesh!K173/RES_summary!K$19</f>
        <v>19.4517359645486</v>
      </c>
      <c r="L173" s="177">
        <f>RES_hhdet_tesh!L173/RES_summary!L$19</f>
        <v>20.627741150494817</v>
      </c>
      <c r="M173" s="177">
        <f>RES_hhdet_tesh!M173/RES_summary!M$19</f>
        <v>20.661535584044785</v>
      </c>
      <c r="N173" s="177">
        <f>RES_hhdet_tesh!N173/RES_summary!N$19</f>
        <v>20.242107500035086</v>
      </c>
      <c r="O173" s="177">
        <f>RES_hhdet_tesh!O173/RES_summary!O$19</f>
        <v>21.391715500151847</v>
      </c>
      <c r="P173" s="177">
        <f>RES_hhdet_tesh!P173/RES_summary!P$19</f>
        <v>21.393297694721628</v>
      </c>
      <c r="Q173" s="177">
        <f>RES_hhdet_tesh!Q173/RES_summary!Q$19</f>
        <v>22.117964386893522</v>
      </c>
    </row>
    <row r="174" spans="1:17" ht="12" customHeight="1" x14ac:dyDescent="0.25">
      <c r="A174" s="159" t="s">
        <v>59</v>
      </c>
      <c r="B174" s="176">
        <f>RES_hhdet_tesh!B174/RES_summary!B$19</f>
        <v>9.4165133848686526</v>
      </c>
      <c r="C174" s="176">
        <f>RES_hhdet_tesh!C174/RES_summary!C$19</f>
        <v>7.8133369182445396</v>
      </c>
      <c r="D174" s="176">
        <f>RES_hhdet_tesh!D174/RES_summary!D$19</f>
        <v>9.4400671036759807</v>
      </c>
      <c r="E174" s="176">
        <f>RES_hhdet_tesh!E174/RES_summary!E$19</f>
        <v>9.3488240648237255</v>
      </c>
      <c r="F174" s="176">
        <f>RES_hhdet_tesh!F174/RES_summary!F$19</f>
        <v>9.503540499103206</v>
      </c>
      <c r="G174" s="176">
        <f>RES_hhdet_tesh!G174/RES_summary!G$19</f>
        <v>9.5592584428717196</v>
      </c>
      <c r="H174" s="176">
        <f>RES_hhdet_tesh!H174/RES_summary!H$19</f>
        <v>9.6739701517729557</v>
      </c>
      <c r="I174" s="176">
        <f>RES_hhdet_tesh!I174/RES_summary!I$19</f>
        <v>9.6492607090479208</v>
      </c>
      <c r="J174" s="176">
        <f>RES_hhdet_tesh!J174/RES_summary!J$19</f>
        <v>9.6980741274035687</v>
      </c>
      <c r="K174" s="176">
        <f>RES_hhdet_tesh!K174/RES_summary!K$19</f>
        <v>9.6954698623851492</v>
      </c>
      <c r="L174" s="176">
        <f>RES_hhdet_tesh!L174/RES_summary!L$19</f>
        <v>9.7084360226805266</v>
      </c>
      <c r="M174" s="176">
        <f>RES_hhdet_tesh!M174/RES_summary!M$19</f>
        <v>9.6664524396980021</v>
      </c>
      <c r="N174" s="176">
        <f>RES_hhdet_tesh!N174/RES_summary!N$19</f>
        <v>9.6187767679644072</v>
      </c>
      <c r="O174" s="176">
        <f>RES_hhdet_tesh!O174/RES_summary!O$19</f>
        <v>9.6011634285133205</v>
      </c>
      <c r="P174" s="176">
        <f>RES_hhdet_tesh!P174/RES_summary!P$19</f>
        <v>9.5432683831478595</v>
      </c>
      <c r="Q174" s="176">
        <f>RES_hhdet_tesh!Q174/RES_summary!Q$19</f>
        <v>9.4126707791300017</v>
      </c>
    </row>
    <row r="175" spans="1:17" ht="12" customHeight="1" x14ac:dyDescent="0.25">
      <c r="A175" s="158" t="s">
        <v>62</v>
      </c>
      <c r="B175" s="178">
        <f>RES_hhdet_tesh!B175/RES_summary!B$19</f>
        <v>8.1913473310341107</v>
      </c>
      <c r="C175" s="178">
        <f>RES_hhdet_tesh!C175/RES_summary!C$19</f>
        <v>8.279328498551795</v>
      </c>
      <c r="D175" s="178">
        <f>RES_hhdet_tesh!D175/RES_summary!D$19</f>
        <v>8.1497235821108021</v>
      </c>
      <c r="E175" s="178">
        <f>RES_hhdet_tesh!E175/RES_summary!E$19</f>
        <v>8.3972566929900445</v>
      </c>
      <c r="F175" s="178">
        <f>RES_hhdet_tesh!F175/RES_summary!F$19</f>
        <v>8.5988966539536005</v>
      </c>
      <c r="G175" s="178">
        <f>RES_hhdet_tesh!G175/RES_summary!G$19</f>
        <v>8.4799016667065175</v>
      </c>
      <c r="H175" s="178">
        <f>RES_hhdet_tesh!H175/RES_summary!H$19</f>
        <v>8.5649210810394969</v>
      </c>
      <c r="I175" s="178">
        <f>RES_hhdet_tesh!I175/RES_summary!I$19</f>
        <v>8.9742560799268318</v>
      </c>
      <c r="J175" s="178">
        <f>RES_hhdet_tesh!J175/RES_summary!J$19</f>
        <v>8.8971626535280137</v>
      </c>
      <c r="K175" s="178">
        <f>RES_hhdet_tesh!K175/RES_summary!K$19</f>
        <v>8.7037985525419472</v>
      </c>
      <c r="L175" s="178">
        <f>RES_hhdet_tesh!L175/RES_summary!L$19</f>
        <v>8.8332335330833356</v>
      </c>
      <c r="M175" s="178">
        <f>RES_hhdet_tesh!M175/RES_summary!M$19</f>
        <v>8.8263062271148289</v>
      </c>
      <c r="N175" s="178">
        <f>RES_hhdet_tesh!N175/RES_summary!N$19</f>
        <v>8.9688362863249154</v>
      </c>
      <c r="O175" s="178">
        <f>RES_hhdet_tesh!O175/RES_summary!O$19</f>
        <v>9.0634071042205075</v>
      </c>
      <c r="P175" s="178">
        <f>RES_hhdet_tesh!P175/RES_summary!P$19</f>
        <v>9.4403172432996865</v>
      </c>
      <c r="Q175" s="178">
        <f>RES_hhdet_tesh!Q175/RES_summary!Q$19</f>
        <v>9.8904475686899058</v>
      </c>
    </row>
    <row r="176" spans="1:17" ht="12" customHeight="1" x14ac:dyDescent="0.25">
      <c r="A176" s="23" t="s">
        <v>57</v>
      </c>
      <c r="B176" s="177">
        <f>RES_hhdet_tesh!B176/RES_summary!B$19</f>
        <v>7.3934718220569406</v>
      </c>
      <c r="C176" s="177">
        <f>RES_hhdet_tesh!C176/RES_summary!C$19</f>
        <v>7.4604823342045776</v>
      </c>
      <c r="D176" s="177">
        <f>RES_hhdet_tesh!D176/RES_summary!D$19</f>
        <v>7.6685747150878676</v>
      </c>
      <c r="E176" s="177">
        <f>RES_hhdet_tesh!E176/RES_summary!E$19</f>
        <v>7.7286772617769026</v>
      </c>
      <c r="F176" s="177">
        <f>RES_hhdet_tesh!F176/RES_summary!F$19</f>
        <v>7.7598784923202908</v>
      </c>
      <c r="G176" s="177">
        <f>RES_hhdet_tesh!G176/RES_summary!G$19</f>
        <v>7.7791665397068677</v>
      </c>
      <c r="H176" s="177">
        <f>RES_hhdet_tesh!H176/RES_summary!H$19</f>
        <v>7.5876491150396657</v>
      </c>
      <c r="I176" s="177">
        <f>RES_hhdet_tesh!I176/RES_summary!I$19</f>
        <v>8.0940545448520744</v>
      </c>
      <c r="J176" s="177">
        <f>RES_hhdet_tesh!J176/RES_summary!J$19</f>
        <v>7.9500468833510194</v>
      </c>
      <c r="K176" s="177">
        <f>RES_hhdet_tesh!K176/RES_summary!K$19</f>
        <v>8.3621622634513724</v>
      </c>
      <c r="L176" s="177">
        <f>RES_hhdet_tesh!L176/RES_summary!L$19</f>
        <v>8.1165295937491067</v>
      </c>
      <c r="M176" s="177">
        <f>RES_hhdet_tesh!M176/RES_summary!M$19</f>
        <v>8.1365453038464111</v>
      </c>
      <c r="N176" s="177">
        <f>RES_hhdet_tesh!N176/RES_summary!N$19</f>
        <v>8.3256657012080701</v>
      </c>
      <c r="O176" s="177">
        <f>RES_hhdet_tesh!O176/RES_summary!O$19</f>
        <v>8.2019450565312173</v>
      </c>
      <c r="P176" s="177">
        <f>RES_hhdet_tesh!P176/RES_summary!P$19</f>
        <v>8.4074553503020262</v>
      </c>
      <c r="Q176" s="177">
        <f>RES_hhdet_tesh!Q176/RES_summary!Q$19</f>
        <v>8.3834388837880969</v>
      </c>
    </row>
    <row r="177" spans="1:17" ht="12" customHeight="1" x14ac:dyDescent="0.25">
      <c r="A177" s="29" t="s">
        <v>140</v>
      </c>
      <c r="B177" s="176">
        <f>RES_hhdet_tesh!B177/RES_summary!B$19</f>
        <v>8.3113803188688955</v>
      </c>
      <c r="C177" s="176">
        <f>RES_hhdet_tesh!C177/RES_summary!C$19</f>
        <v>8.4429020574183529</v>
      </c>
      <c r="D177" s="176">
        <f>RES_hhdet_tesh!D177/RES_summary!D$19</f>
        <v>8.2251212807803835</v>
      </c>
      <c r="E177" s="176">
        <f>RES_hhdet_tesh!E177/RES_summary!E$19</f>
        <v>8.4977469894238897</v>
      </c>
      <c r="F177" s="176">
        <f>RES_hhdet_tesh!F177/RES_summary!F$19</f>
        <v>8.7533183518759117</v>
      </c>
      <c r="G177" s="176">
        <f>RES_hhdet_tesh!G177/RES_summary!G$19</f>
        <v>8.6285978912517187</v>
      </c>
      <c r="H177" s="176">
        <f>RES_hhdet_tesh!H177/RES_summary!H$19</f>
        <v>8.8690168993918572</v>
      </c>
      <c r="I177" s="176">
        <f>RES_hhdet_tesh!I177/RES_summary!I$19</f>
        <v>9.1170261017779186</v>
      </c>
      <c r="J177" s="176">
        <f>RES_hhdet_tesh!J177/RES_summary!J$19</f>
        <v>9.0766663797902627</v>
      </c>
      <c r="K177" s="176">
        <f>RES_hhdet_tesh!K177/RES_summary!K$19</f>
        <v>8.7262515973577308</v>
      </c>
      <c r="L177" s="176">
        <f>RES_hhdet_tesh!L177/RES_summary!L$19</f>
        <v>8.9292250137640981</v>
      </c>
      <c r="M177" s="176">
        <f>RES_hhdet_tesh!M177/RES_summary!M$19</f>
        <v>8.8936749690447421</v>
      </c>
      <c r="N177" s="176">
        <f>RES_hhdet_tesh!N177/RES_summary!N$19</f>
        <v>8.994627208768831</v>
      </c>
      <c r="O177" s="176">
        <f>RES_hhdet_tesh!O177/RES_summary!O$19</f>
        <v>9.3218853885117241</v>
      </c>
      <c r="P177" s="176">
        <f>RES_hhdet_tesh!P177/RES_summary!P$19</f>
        <v>9.6336972254295841</v>
      </c>
      <c r="Q177" s="176">
        <f>RES_hhdet_tesh!Q177/RES_summary!Q$19</f>
        <v>10.152959774936205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theme="6" tint="0.39997558519241921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84">
        <f>RES_hhdet_emih!B3/RES_summary!B$19</f>
        <v>91.511590114046825</v>
      </c>
      <c r="C3" s="184">
        <f>RES_hhdet_emih!C3/RES_summary!C$19</f>
        <v>95.140215088319152</v>
      </c>
      <c r="D3" s="184">
        <f>RES_hhdet_emih!D3/RES_summary!D$19</f>
        <v>93.693024524966162</v>
      </c>
      <c r="E3" s="184">
        <f>RES_hhdet_emih!E3/RES_summary!E$19</f>
        <v>95.142629642925343</v>
      </c>
      <c r="F3" s="184">
        <f>RES_hhdet_emih!F3/RES_summary!F$19</f>
        <v>95.951005757380329</v>
      </c>
      <c r="G3" s="184">
        <f>RES_hhdet_emih!G3/RES_summary!G$19</f>
        <v>100.27687956890303</v>
      </c>
      <c r="H3" s="184">
        <f>RES_hhdet_emih!H3/RES_summary!H$19</f>
        <v>99.531600292926967</v>
      </c>
      <c r="I3" s="184">
        <f>RES_hhdet_emih!I3/RES_summary!I$19</f>
        <v>90.318821370968877</v>
      </c>
      <c r="J3" s="184">
        <f>RES_hhdet_emih!J3/RES_summary!J$19</f>
        <v>94.054527826449316</v>
      </c>
      <c r="K3" s="184">
        <f>RES_hhdet_emih!K3/RES_summary!K$19</f>
        <v>93.629083973369035</v>
      </c>
      <c r="L3" s="184">
        <f>RES_hhdet_emih!L3/RES_summary!L$19</f>
        <v>87.065693188312252</v>
      </c>
      <c r="M3" s="184">
        <f>RES_hhdet_emih!M3/RES_summary!M$19</f>
        <v>74.261308673174284</v>
      </c>
      <c r="N3" s="184">
        <f>RES_hhdet_emih!N3/RES_summary!N$19</f>
        <v>71.660005844463157</v>
      </c>
      <c r="O3" s="184">
        <f>RES_hhdet_emih!O3/RES_summary!O$19</f>
        <v>74.737017971345296</v>
      </c>
      <c r="P3" s="184">
        <f>RES_hhdet_emih!P3/RES_summary!P$19</f>
        <v>70.200553979249548</v>
      </c>
      <c r="Q3" s="184">
        <f>RES_hhdet_emih!Q3/RES_summary!Q$19</f>
        <v>74.747325033419543</v>
      </c>
    </row>
    <row r="4" spans="1:17" ht="12.95" customHeight="1" x14ac:dyDescent="0.25">
      <c r="A4" s="158" t="s">
        <v>65</v>
      </c>
      <c r="B4" s="178">
        <f>RES_hhdet_emih!B4/RES_summary!B$19</f>
        <v>81.418611705740616</v>
      </c>
      <c r="C4" s="178">
        <f>RES_hhdet_emih!C4/RES_summary!C$19</f>
        <v>84.153092039085365</v>
      </c>
      <c r="D4" s="178">
        <f>RES_hhdet_emih!D4/RES_summary!D$19</f>
        <v>82.449954450069114</v>
      </c>
      <c r="E4" s="178">
        <f>RES_hhdet_emih!E4/RES_summary!E$19</f>
        <v>83.278367200872495</v>
      </c>
      <c r="F4" s="178">
        <f>RES_hhdet_emih!F4/RES_summary!F$19</f>
        <v>83.713421672103536</v>
      </c>
      <c r="G4" s="178">
        <f>RES_hhdet_emih!G4/RES_summary!G$19</f>
        <v>87.285505971495155</v>
      </c>
      <c r="H4" s="178">
        <f>RES_hhdet_emih!H4/RES_summary!H$19</f>
        <v>86.064794080697467</v>
      </c>
      <c r="I4" s="178">
        <f>RES_hhdet_emih!I4/RES_summary!I$19</f>
        <v>76.95752420743284</v>
      </c>
      <c r="J4" s="178">
        <f>RES_hhdet_emih!J4/RES_summary!J$19</f>
        <v>80.730004082550337</v>
      </c>
      <c r="K4" s="178">
        <f>RES_hhdet_emih!K4/RES_summary!K$19</f>
        <v>79.7939931620176</v>
      </c>
      <c r="L4" s="178">
        <f>RES_hhdet_emih!L4/RES_summary!L$19</f>
        <v>73.071395439515925</v>
      </c>
      <c r="M4" s="178">
        <f>RES_hhdet_emih!M4/RES_summary!M$19</f>
        <v>60.384395120727582</v>
      </c>
      <c r="N4" s="178">
        <f>RES_hhdet_emih!N4/RES_summary!N$19</f>
        <v>56.751880907690513</v>
      </c>
      <c r="O4" s="178">
        <f>RES_hhdet_emih!O4/RES_summary!O$19</f>
        <v>58.779555781498864</v>
      </c>
      <c r="P4" s="178">
        <f>RES_hhdet_emih!P4/RES_summary!P$19</f>
        <v>53.332588917657297</v>
      </c>
      <c r="Q4" s="178">
        <f>RES_hhdet_emih!Q4/RES_summary!Q$19</f>
        <v>57.097181739070095</v>
      </c>
    </row>
    <row r="5" spans="1:17" ht="12" customHeight="1" x14ac:dyDescent="0.25">
      <c r="A5" s="23" t="s">
        <v>58</v>
      </c>
      <c r="B5" s="177">
        <f>RES_hhdet_emih!B5/RES_summary!B$19</f>
        <v>81.418611705740616</v>
      </c>
      <c r="C5" s="177">
        <f>RES_hhdet_emih!C5/RES_summary!C$19</f>
        <v>84.153092039085365</v>
      </c>
      <c r="D5" s="177">
        <f>RES_hhdet_emih!D5/RES_summary!D$19</f>
        <v>82.449954450069114</v>
      </c>
      <c r="E5" s="177">
        <f>RES_hhdet_emih!E5/RES_summary!E$19</f>
        <v>83.278367200872495</v>
      </c>
      <c r="F5" s="177">
        <f>RES_hhdet_emih!F5/RES_summary!F$19</f>
        <v>83.713421672103536</v>
      </c>
      <c r="G5" s="177">
        <f>RES_hhdet_emih!G5/RES_summary!G$19</f>
        <v>87.285505971495155</v>
      </c>
      <c r="H5" s="177">
        <f>RES_hhdet_emih!H5/RES_summary!H$19</f>
        <v>86.064794080697467</v>
      </c>
      <c r="I5" s="177">
        <f>RES_hhdet_emih!I5/RES_summary!I$19</f>
        <v>76.95752420743284</v>
      </c>
      <c r="J5" s="177">
        <f>RES_hhdet_emih!J5/RES_summary!J$19</f>
        <v>80.730004082550337</v>
      </c>
      <c r="K5" s="177">
        <f>RES_hhdet_emih!K5/RES_summary!K$19</f>
        <v>79.7939931620176</v>
      </c>
      <c r="L5" s="177">
        <f>RES_hhdet_emih!L5/RES_summary!L$19</f>
        <v>73.071395439515925</v>
      </c>
      <c r="M5" s="177">
        <f>RES_hhdet_emih!M5/RES_summary!M$19</f>
        <v>60.384395120727582</v>
      </c>
      <c r="N5" s="177">
        <f>RES_hhdet_emih!N5/RES_summary!N$19</f>
        <v>56.751880907690513</v>
      </c>
      <c r="O5" s="177">
        <f>RES_hhdet_emih!O5/RES_summary!O$19</f>
        <v>58.779555781498864</v>
      </c>
      <c r="P5" s="177">
        <f>RES_hhdet_emih!P5/RES_summary!P$19</f>
        <v>53.332588917657297</v>
      </c>
      <c r="Q5" s="177">
        <f>RES_hhdet_emih!Q5/RES_summary!Q$19</f>
        <v>57.097181739070095</v>
      </c>
    </row>
    <row r="6" spans="1:17" ht="12" customHeight="1" x14ac:dyDescent="0.25">
      <c r="A6" s="23" t="s">
        <v>60</v>
      </c>
      <c r="B6" s="177">
        <f>RES_hhdet_emih!B6/RES_summary!B$19</f>
        <v>0</v>
      </c>
      <c r="C6" s="177">
        <f>RES_hhdet_emih!C6/RES_summary!C$19</f>
        <v>0</v>
      </c>
      <c r="D6" s="177">
        <f>RES_hhdet_emih!D6/RES_summary!D$19</f>
        <v>0</v>
      </c>
      <c r="E6" s="177">
        <f>RES_hhdet_emih!E6/RES_summary!E$19</f>
        <v>0</v>
      </c>
      <c r="F6" s="177">
        <f>RES_hhdet_emih!F6/RES_summary!F$19</f>
        <v>0</v>
      </c>
      <c r="G6" s="177">
        <f>RES_hhdet_emih!G6/RES_summary!G$19</f>
        <v>0</v>
      </c>
      <c r="H6" s="177">
        <f>RES_hhdet_emih!H6/RES_summary!H$19</f>
        <v>0</v>
      </c>
      <c r="I6" s="177">
        <f>RES_hhdet_emih!I6/RES_summary!I$19</f>
        <v>0</v>
      </c>
      <c r="J6" s="177">
        <f>RES_hhdet_emih!J6/RES_summary!J$19</f>
        <v>0</v>
      </c>
      <c r="K6" s="177">
        <f>RES_hhdet_emih!K6/RES_summary!K$19</f>
        <v>0</v>
      </c>
      <c r="L6" s="177">
        <f>RES_hhdet_emih!L6/RES_summary!L$19</f>
        <v>0</v>
      </c>
      <c r="M6" s="177">
        <f>RES_hhdet_emih!M6/RES_summary!M$19</f>
        <v>0</v>
      </c>
      <c r="N6" s="177">
        <f>RES_hhdet_emih!N6/RES_summary!N$19</f>
        <v>0</v>
      </c>
      <c r="O6" s="177">
        <f>RES_hhdet_emih!O6/RES_summary!O$19</f>
        <v>0</v>
      </c>
      <c r="P6" s="177">
        <f>RES_hhdet_emih!P6/RES_summary!P$19</f>
        <v>0</v>
      </c>
      <c r="Q6" s="177">
        <f>RES_hhdet_emih!Q6/RES_summary!Q$19</f>
        <v>0</v>
      </c>
    </row>
    <row r="7" spans="1:17" ht="12.95" customHeight="1" x14ac:dyDescent="0.25">
      <c r="A7" s="158" t="s">
        <v>112</v>
      </c>
      <c r="B7" s="178">
        <f>RES_hhdet_emih!B7/RES_summary!B$19</f>
        <v>0</v>
      </c>
      <c r="C7" s="178">
        <f>RES_hhdet_emih!C7/RES_summary!C$19</f>
        <v>0</v>
      </c>
      <c r="D7" s="178">
        <f>RES_hhdet_emih!D7/RES_summary!D$19</f>
        <v>0</v>
      </c>
      <c r="E7" s="178">
        <f>RES_hhdet_emih!E7/RES_summary!E$19</f>
        <v>0</v>
      </c>
      <c r="F7" s="178">
        <f>RES_hhdet_emih!F7/RES_summary!F$19</f>
        <v>0</v>
      </c>
      <c r="G7" s="178">
        <f>RES_hhdet_emih!G7/RES_summary!G$19</f>
        <v>0</v>
      </c>
      <c r="H7" s="178">
        <f>RES_hhdet_emih!H7/RES_summary!H$19</f>
        <v>0</v>
      </c>
      <c r="I7" s="178">
        <f>RES_hhdet_emih!I7/RES_summary!I$19</f>
        <v>0</v>
      </c>
      <c r="J7" s="178">
        <f>RES_hhdet_emih!J7/RES_summary!J$19</f>
        <v>0</v>
      </c>
      <c r="K7" s="178">
        <f>RES_hhdet_emih!K7/RES_summary!K$19</f>
        <v>0</v>
      </c>
      <c r="L7" s="178">
        <f>RES_hhdet_emih!L7/RES_summary!L$19</f>
        <v>0</v>
      </c>
      <c r="M7" s="178">
        <f>RES_hhdet_emih!M7/RES_summary!M$19</f>
        <v>0</v>
      </c>
      <c r="N7" s="178">
        <f>RES_hhdet_emih!N7/RES_summary!N$19</f>
        <v>0</v>
      </c>
      <c r="O7" s="178">
        <f>RES_hhdet_emih!O7/RES_summary!O$19</f>
        <v>0</v>
      </c>
      <c r="P7" s="178">
        <f>RES_hhdet_emih!P7/RES_summary!P$19</f>
        <v>0</v>
      </c>
      <c r="Q7" s="178">
        <f>RES_hhdet_emih!Q7/RES_summary!Q$19</f>
        <v>0</v>
      </c>
    </row>
    <row r="8" spans="1:17" ht="12" customHeight="1" x14ac:dyDescent="0.25">
      <c r="A8" s="23" t="s">
        <v>60</v>
      </c>
      <c r="B8" s="177">
        <f>RES_hhdet_emih!B8/RES_summary!B$19</f>
        <v>0</v>
      </c>
      <c r="C8" s="177">
        <f>RES_hhdet_emih!C8/RES_summary!C$19</f>
        <v>0</v>
      </c>
      <c r="D8" s="177">
        <f>RES_hhdet_emih!D8/RES_summary!D$19</f>
        <v>0</v>
      </c>
      <c r="E8" s="177">
        <f>RES_hhdet_emih!E8/RES_summary!E$19</f>
        <v>0</v>
      </c>
      <c r="F8" s="177">
        <f>RES_hhdet_emih!F8/RES_summary!F$19</f>
        <v>0</v>
      </c>
      <c r="G8" s="177">
        <f>RES_hhdet_emih!G8/RES_summary!G$19</f>
        <v>0</v>
      </c>
      <c r="H8" s="177">
        <f>RES_hhdet_emih!H8/RES_summary!H$19</f>
        <v>0</v>
      </c>
      <c r="I8" s="177">
        <f>RES_hhdet_emih!I8/RES_summary!I$19</f>
        <v>0</v>
      </c>
      <c r="J8" s="177">
        <f>RES_hhdet_emih!J8/RES_summary!J$19</f>
        <v>0</v>
      </c>
      <c r="K8" s="177">
        <f>RES_hhdet_emih!K8/RES_summary!K$19</f>
        <v>0</v>
      </c>
      <c r="L8" s="177">
        <f>RES_hhdet_emih!L8/RES_summary!L$19</f>
        <v>0</v>
      </c>
      <c r="M8" s="177">
        <f>RES_hhdet_emih!M8/RES_summary!M$19</f>
        <v>0</v>
      </c>
      <c r="N8" s="177">
        <f>RES_hhdet_emih!N8/RES_summary!N$19</f>
        <v>0</v>
      </c>
      <c r="O8" s="177">
        <f>RES_hhdet_emih!O8/RES_summary!O$19</f>
        <v>0</v>
      </c>
      <c r="P8" s="177">
        <f>RES_hhdet_emih!P8/RES_summary!P$19</f>
        <v>0</v>
      </c>
      <c r="Q8" s="177">
        <f>RES_hhdet_emih!Q8/RES_summary!Q$19</f>
        <v>0</v>
      </c>
    </row>
    <row r="9" spans="1:17" ht="12" customHeight="1" x14ac:dyDescent="0.25">
      <c r="A9" s="158" t="s">
        <v>63</v>
      </c>
      <c r="B9" s="178">
        <f>RES_hhdet_emih!B9/RES_summary!B$19</f>
        <v>9.5445700599208205</v>
      </c>
      <c r="C9" s="178">
        <f>RES_hhdet_emih!C9/RES_summary!C$19</f>
        <v>10.300034668279745</v>
      </c>
      <c r="D9" s="178">
        <f>RES_hhdet_emih!D9/RES_summary!D$19</f>
        <v>10.671646621038725</v>
      </c>
      <c r="E9" s="178">
        <f>RES_hhdet_emih!E9/RES_summary!E$19</f>
        <v>11.311708700689138</v>
      </c>
      <c r="F9" s="178">
        <f>RES_hhdet_emih!F9/RES_summary!F$19</f>
        <v>11.593905356384941</v>
      </c>
      <c r="G9" s="178">
        <f>RES_hhdet_emih!G9/RES_summary!G$19</f>
        <v>12.279043643433718</v>
      </c>
      <c r="H9" s="178">
        <f>RES_hhdet_emih!H9/RES_summary!H$19</f>
        <v>12.546329903208409</v>
      </c>
      <c r="I9" s="178">
        <f>RES_hhdet_emih!I9/RES_summary!I$19</f>
        <v>12.798016273873349</v>
      </c>
      <c r="J9" s="178">
        <f>RES_hhdet_emih!J9/RES_summary!J$19</f>
        <v>12.69479943043682</v>
      </c>
      <c r="K9" s="178">
        <f>RES_hhdet_emih!K9/RES_summary!K$19</f>
        <v>13.580728430927845</v>
      </c>
      <c r="L9" s="178">
        <f>RES_hhdet_emih!L9/RES_summary!L$19</f>
        <v>13.527446119240754</v>
      </c>
      <c r="M9" s="178">
        <f>RES_hhdet_emih!M9/RES_summary!M$19</f>
        <v>13.525873479094829</v>
      </c>
      <c r="N9" s="178">
        <f>RES_hhdet_emih!N9/RES_summary!N$19</f>
        <v>14.753906739062366</v>
      </c>
      <c r="O9" s="178">
        <f>RES_hhdet_emih!O9/RES_summary!O$19</f>
        <v>15.06011000127245</v>
      </c>
      <c r="P9" s="178">
        <f>RES_hhdet_emih!P9/RES_summary!P$19</f>
        <v>16.241060510314576</v>
      </c>
      <c r="Q9" s="178">
        <f>RES_hhdet_emih!Q9/RES_summary!Q$19</f>
        <v>17.062061218442533</v>
      </c>
    </row>
    <row r="10" spans="1:17" ht="12" customHeight="1" x14ac:dyDescent="0.25">
      <c r="A10" s="167" t="s">
        <v>171</v>
      </c>
      <c r="B10" s="183">
        <f>RES_hhdet_emih!B10/RES_summary!B$19</f>
        <v>21.884463139097253</v>
      </c>
      <c r="C10" s="183">
        <f>RES_hhdet_emih!C10/RES_summary!C$19</f>
        <v>21.718296901975403</v>
      </c>
      <c r="D10" s="183">
        <f>RES_hhdet_emih!D10/RES_summary!D$19</f>
        <v>21.528099280635207</v>
      </c>
      <c r="E10" s="183">
        <f>RES_hhdet_emih!E10/RES_summary!E$19</f>
        <v>21.316266829897028</v>
      </c>
      <c r="F10" s="183">
        <f>RES_hhdet_emih!F10/RES_summary!F$19</f>
        <v>21.217455096181443</v>
      </c>
      <c r="G10" s="183">
        <f>RES_hhdet_emih!G10/RES_summary!G$19</f>
        <v>21.084073614668689</v>
      </c>
      <c r="H10" s="183">
        <f>RES_hhdet_emih!H10/RES_summary!H$19</f>
        <v>21.194568193514304</v>
      </c>
      <c r="I10" s="183">
        <f>RES_hhdet_emih!I10/RES_summary!I$19</f>
        <v>20.904971803973154</v>
      </c>
      <c r="J10" s="183">
        <f>RES_hhdet_emih!J10/RES_summary!J$19</f>
        <v>20.698443474917273</v>
      </c>
      <c r="K10" s="183">
        <f>RES_hhdet_emih!K10/RES_summary!K$19</f>
        <v>20.361225987020408</v>
      </c>
      <c r="L10" s="183">
        <f>RES_hhdet_emih!L10/RES_summary!L$19</f>
        <v>20.194094090073115</v>
      </c>
      <c r="M10" s="183">
        <f>RES_hhdet_emih!M10/RES_summary!M$19</f>
        <v>20.142736879173029</v>
      </c>
      <c r="N10" s="183">
        <f>RES_hhdet_emih!N10/RES_summary!N$19</f>
        <v>19.933461223492653</v>
      </c>
      <c r="O10" s="183">
        <f>RES_hhdet_emih!O10/RES_summary!O$19</f>
        <v>19.847898064676862</v>
      </c>
      <c r="P10" s="183">
        <f>RES_hhdet_emih!P10/RES_summary!P$19</f>
        <v>19.789424421994152</v>
      </c>
      <c r="Q10" s="183">
        <f>RES_hhdet_emih!Q10/RES_summary!Q$19</f>
        <v>19.527170299374404</v>
      </c>
    </row>
    <row r="11" spans="1:17" ht="12" customHeight="1" x14ac:dyDescent="0.25">
      <c r="A11" s="167" t="s">
        <v>144</v>
      </c>
      <c r="B11" s="183">
        <f>RES_hhdet_emih!B11/RES_summary!B$19</f>
        <v>11.753404084272573</v>
      </c>
      <c r="C11" s="183">
        <f>RES_hhdet_emih!C11/RES_summary!C$19</f>
        <v>11.648630734748503</v>
      </c>
      <c r="D11" s="183">
        <f>RES_hhdet_emih!D11/RES_summary!D$19</f>
        <v>11.53155223403968</v>
      </c>
      <c r="E11" s="183">
        <f>RES_hhdet_emih!E11/RES_summary!E$19</f>
        <v>11.439144699716488</v>
      </c>
      <c r="F11" s="183">
        <f>RES_hhdet_emih!F11/RES_summary!F$19</f>
        <v>11.381367464718268</v>
      </c>
      <c r="G11" s="183">
        <f>RES_hhdet_emih!G11/RES_summary!G$19</f>
        <v>11.318925477657706</v>
      </c>
      <c r="H11" s="183">
        <f>RES_hhdet_emih!H11/RES_summary!H$19</f>
        <v>11.342318036473872</v>
      </c>
      <c r="I11" s="183">
        <f>RES_hhdet_emih!I11/RES_summary!I$19</f>
        <v>11.179287849190722</v>
      </c>
      <c r="J11" s="183">
        <f>RES_hhdet_emih!J11/RES_summary!J$19</f>
        <v>11.092262462616524</v>
      </c>
      <c r="K11" s="183">
        <f>RES_hhdet_emih!K11/RES_summary!K$19</f>
        <v>10.956487495774823</v>
      </c>
      <c r="L11" s="183">
        <f>RES_hhdet_emih!L11/RES_summary!L$19</f>
        <v>10.870719331185549</v>
      </c>
      <c r="M11" s="183">
        <f>RES_hhdet_emih!M11/RES_summary!M$19</f>
        <v>10.812652976211975</v>
      </c>
      <c r="N11" s="183">
        <f>RES_hhdet_emih!N11/RES_summary!N$19</f>
        <v>10.731554294397281</v>
      </c>
      <c r="O11" s="183">
        <f>RES_hhdet_emih!O11/RES_summary!O$19</f>
        <v>10.681694270865712</v>
      </c>
      <c r="P11" s="183">
        <f>RES_hhdet_emih!P11/RES_summary!P$19</f>
        <v>10.59299730498822</v>
      </c>
      <c r="Q11" s="183">
        <f>RES_hhdet_emih!Q11/RES_summary!Q$19</f>
        <v>10.420055691774428</v>
      </c>
    </row>
    <row r="12" spans="1:17" ht="12" customHeight="1" x14ac:dyDescent="0.25">
      <c r="A12" s="167" t="s">
        <v>143</v>
      </c>
      <c r="B12" s="183">
        <f>RES_hhdet_emih!B12/RES_summary!B$19</f>
        <v>7.6397126547785392</v>
      </c>
      <c r="C12" s="183">
        <f>RES_hhdet_emih!C12/RES_summary!C$19</f>
        <v>8.270527821667411</v>
      </c>
      <c r="D12" s="183">
        <f>RES_hhdet_emih!D12/RES_summary!D$19</f>
        <v>7.4955089521241165</v>
      </c>
      <c r="E12" s="183">
        <f>RES_hhdet_emih!E12/RES_summary!E$19</f>
        <v>7.4812006336166705</v>
      </c>
      <c r="F12" s="183">
        <f>RES_hhdet_emih!F12/RES_summary!F$19</f>
        <v>7.3978888520681716</v>
      </c>
      <c r="G12" s="183">
        <f>RES_hhdet_emih!G12/RES_summary!G$19</f>
        <v>7.3573015604775414</v>
      </c>
      <c r="H12" s="183">
        <f>RES_hhdet_emih!H12/RES_summary!H$19</f>
        <v>7.3725067237080495</v>
      </c>
      <c r="I12" s="183">
        <f>RES_hhdet_emih!I12/RES_summary!I$19</f>
        <v>7.2665371019741762</v>
      </c>
      <c r="J12" s="183">
        <f>RES_hhdet_emih!J12/RES_summary!J$19</f>
        <v>7.2099706007007303</v>
      </c>
      <c r="K12" s="183">
        <f>RES_hhdet_emih!K12/RES_summary!K$19</f>
        <v>7.1217168722536757</v>
      </c>
      <c r="L12" s="183">
        <f>RES_hhdet_emih!L12/RES_summary!L$19</f>
        <v>7.0659675652706246</v>
      </c>
      <c r="M12" s="183">
        <f>RES_hhdet_emih!M12/RES_summary!M$19</f>
        <v>7.0282244345377887</v>
      </c>
      <c r="N12" s="183">
        <f>RES_hhdet_emih!N12/RES_summary!N$19</f>
        <v>6.975510291358221</v>
      </c>
      <c r="O12" s="183">
        <f>RES_hhdet_emih!O12/RES_summary!O$19</f>
        <v>6.9431012760627144</v>
      </c>
      <c r="P12" s="183">
        <f>RES_hhdet_emih!P12/RES_summary!P$19</f>
        <v>6.8854482482423389</v>
      </c>
      <c r="Q12" s="183">
        <f>RES_hhdet_emih!Q12/RES_summary!Q$19</f>
        <v>6.7730361996533643</v>
      </c>
    </row>
    <row r="13" spans="1:17" ht="12" customHeight="1" x14ac:dyDescent="0.25">
      <c r="A13" s="166" t="s">
        <v>57</v>
      </c>
      <c r="B13" s="182">
        <f>RES_hhdet_emih!B13/RES_summary!B$19</f>
        <v>7.6397126547785392</v>
      </c>
      <c r="C13" s="182">
        <f>RES_hhdet_emih!C13/RES_summary!C$19</f>
        <v>8.270527821667411</v>
      </c>
      <c r="D13" s="182">
        <f>RES_hhdet_emih!D13/RES_summary!D$19</f>
        <v>7.4955089521241165</v>
      </c>
      <c r="E13" s="182">
        <f>RES_hhdet_emih!E13/RES_summary!E$19</f>
        <v>7.4812006336166705</v>
      </c>
      <c r="F13" s="182">
        <f>RES_hhdet_emih!F13/RES_summary!F$19</f>
        <v>7.3978888520681716</v>
      </c>
      <c r="G13" s="182">
        <f>RES_hhdet_emih!G13/RES_summary!G$19</f>
        <v>7.3573015604775414</v>
      </c>
      <c r="H13" s="182">
        <f>RES_hhdet_emih!H13/RES_summary!H$19</f>
        <v>7.3725067237080495</v>
      </c>
      <c r="I13" s="182">
        <f>RES_hhdet_emih!I13/RES_summary!I$19</f>
        <v>7.2665371019741762</v>
      </c>
      <c r="J13" s="182">
        <f>RES_hhdet_emih!J13/RES_summary!J$19</f>
        <v>7.2099706007007303</v>
      </c>
      <c r="K13" s="182">
        <f>RES_hhdet_emih!K13/RES_summary!K$19</f>
        <v>7.1217168722536757</v>
      </c>
      <c r="L13" s="182">
        <f>RES_hhdet_emih!L13/RES_summary!L$19</f>
        <v>7.0659675652706246</v>
      </c>
      <c r="M13" s="182">
        <f>RES_hhdet_emih!M13/RES_summary!M$19</f>
        <v>7.0282244345377887</v>
      </c>
      <c r="N13" s="182">
        <f>RES_hhdet_emih!N13/RES_summary!N$19</f>
        <v>6.975510291358221</v>
      </c>
      <c r="O13" s="182">
        <f>RES_hhdet_emih!O13/RES_summary!O$19</f>
        <v>6.9431012760627144</v>
      </c>
      <c r="P13" s="182">
        <f>RES_hhdet_emih!P13/RES_summary!P$19</f>
        <v>6.8854482482423389</v>
      </c>
      <c r="Q13" s="182">
        <f>RES_hhdet_emih!Q13/RES_summary!Q$19</f>
        <v>6.7730361996533643</v>
      </c>
    </row>
    <row r="14" spans="1:17" ht="12" customHeight="1" x14ac:dyDescent="0.25">
      <c r="A14" s="147" t="s">
        <v>59</v>
      </c>
      <c r="B14" s="181">
        <f>RES_hhdet_emih!B14/RES_summary!B$19</f>
        <v>0</v>
      </c>
      <c r="C14" s="181">
        <f>RES_hhdet_emih!C14/RES_summary!C$19</f>
        <v>0</v>
      </c>
      <c r="D14" s="181">
        <f>RES_hhdet_emih!D14/RES_summary!D$19</f>
        <v>0</v>
      </c>
      <c r="E14" s="181">
        <f>RES_hhdet_emih!E14/RES_summary!E$19</f>
        <v>0</v>
      </c>
      <c r="F14" s="181">
        <f>RES_hhdet_emih!F14/RES_summary!F$19</f>
        <v>0</v>
      </c>
      <c r="G14" s="181">
        <f>RES_hhdet_emih!G14/RES_summary!G$19</f>
        <v>0</v>
      </c>
      <c r="H14" s="181">
        <f>RES_hhdet_emih!H14/RES_summary!H$19</f>
        <v>0</v>
      </c>
      <c r="I14" s="181">
        <f>RES_hhdet_emih!I14/RES_summary!I$19</f>
        <v>0</v>
      </c>
      <c r="J14" s="181">
        <f>RES_hhdet_emih!J14/RES_summary!J$19</f>
        <v>0</v>
      </c>
      <c r="K14" s="181">
        <f>RES_hhdet_emih!K14/RES_summary!K$19</f>
        <v>0</v>
      </c>
      <c r="L14" s="181">
        <f>RES_hhdet_emih!L14/RES_summary!L$19</f>
        <v>0</v>
      </c>
      <c r="M14" s="181">
        <f>RES_hhdet_emih!M14/RES_summary!M$19</f>
        <v>0</v>
      </c>
      <c r="N14" s="181">
        <f>RES_hhdet_emih!N14/RES_summary!N$19</f>
        <v>0</v>
      </c>
      <c r="O14" s="181">
        <f>RES_hhdet_emih!O14/RES_summary!O$19</f>
        <v>0</v>
      </c>
      <c r="P14" s="181">
        <f>RES_hhdet_emih!P14/RES_summary!P$19</f>
        <v>0</v>
      </c>
      <c r="Q14" s="181">
        <f>RES_hhdet_emih!Q14/RES_summary!Q$19</f>
        <v>0</v>
      </c>
    </row>
    <row r="15" spans="1:17" ht="12" customHeight="1" x14ac:dyDescent="0.25">
      <c r="A15" s="163" t="s">
        <v>142</v>
      </c>
      <c r="B15" s="180">
        <f>RES_hhdet_emih!B15/RES_summary!B$19</f>
        <v>0</v>
      </c>
      <c r="C15" s="180">
        <f>RES_hhdet_emih!C15/RES_summary!C$19</f>
        <v>0</v>
      </c>
      <c r="D15" s="180">
        <f>RES_hhdet_emih!D15/RES_summary!D$19</f>
        <v>0</v>
      </c>
      <c r="E15" s="180">
        <f>RES_hhdet_emih!E15/RES_summary!E$19</f>
        <v>0</v>
      </c>
      <c r="F15" s="180">
        <f>RES_hhdet_emih!F15/RES_summary!F$19</f>
        <v>0</v>
      </c>
      <c r="G15" s="180">
        <f>RES_hhdet_emih!G15/RES_summary!G$19</f>
        <v>0</v>
      </c>
      <c r="H15" s="180">
        <f>RES_hhdet_emih!H15/RES_summary!H$19</f>
        <v>0</v>
      </c>
      <c r="I15" s="180">
        <f>RES_hhdet_emih!I15/RES_summary!I$19</f>
        <v>0</v>
      </c>
      <c r="J15" s="180">
        <f>RES_hhdet_emih!J15/RES_summary!J$19</f>
        <v>0</v>
      </c>
      <c r="K15" s="180">
        <f>RES_hhdet_emih!K15/RES_summary!K$19</f>
        <v>0</v>
      </c>
      <c r="L15" s="180">
        <f>RES_hhdet_emih!L15/RES_summary!L$19</f>
        <v>0</v>
      </c>
      <c r="M15" s="180">
        <f>RES_hhdet_emih!M15/RES_summary!M$19</f>
        <v>0</v>
      </c>
      <c r="N15" s="180">
        <f>RES_hhdet_emih!N15/RES_summary!N$19</f>
        <v>0</v>
      </c>
      <c r="O15" s="180">
        <f>RES_hhdet_emih!O15/RES_summary!O$19</f>
        <v>0</v>
      </c>
      <c r="P15" s="180">
        <f>RES_hhdet_emih!P15/RES_summary!P$19</f>
        <v>0</v>
      </c>
      <c r="Q15" s="180">
        <f>RES_hhdet_emih!Q15/RES_summary!Q$19</f>
        <v>0</v>
      </c>
    </row>
    <row r="16" spans="1:17" ht="12" customHeight="1" x14ac:dyDescent="0.25">
      <c r="A16" s="161" t="s">
        <v>141</v>
      </c>
      <c r="B16" s="179">
        <f>RES_hhdet_emih!B16/RES_summary!B$19</f>
        <v>0</v>
      </c>
      <c r="C16" s="179">
        <f>RES_hhdet_emih!C16/RES_summary!C$19</f>
        <v>0</v>
      </c>
      <c r="D16" s="179">
        <f>RES_hhdet_emih!D16/RES_summary!D$19</f>
        <v>0</v>
      </c>
      <c r="E16" s="179">
        <f>RES_hhdet_emih!E16/RES_summary!E$19</f>
        <v>0</v>
      </c>
      <c r="F16" s="179">
        <f>RES_hhdet_emih!F16/RES_summary!F$19</f>
        <v>0</v>
      </c>
      <c r="G16" s="179">
        <f>RES_hhdet_emih!G16/RES_summary!G$19</f>
        <v>0</v>
      </c>
      <c r="H16" s="179">
        <f>RES_hhdet_emih!H16/RES_summary!H$19</f>
        <v>0</v>
      </c>
      <c r="I16" s="179">
        <f>RES_hhdet_emih!I16/RES_summary!I$19</f>
        <v>0</v>
      </c>
      <c r="J16" s="179">
        <f>RES_hhdet_emih!J16/RES_summary!J$19</f>
        <v>0</v>
      </c>
      <c r="K16" s="179">
        <f>RES_hhdet_emih!K16/RES_summary!K$19</f>
        <v>0</v>
      </c>
      <c r="L16" s="179">
        <f>RES_hhdet_emih!L16/RES_summary!L$19</f>
        <v>0</v>
      </c>
      <c r="M16" s="179">
        <f>RES_hhdet_emih!M16/RES_summary!M$19</f>
        <v>0</v>
      </c>
      <c r="N16" s="179">
        <f>RES_hhdet_emih!N16/RES_summary!N$19</f>
        <v>0</v>
      </c>
      <c r="O16" s="179">
        <f>RES_hhdet_emih!O16/RES_summary!O$19</f>
        <v>0</v>
      </c>
      <c r="P16" s="179">
        <f>RES_hhdet_emih!P16/RES_summary!P$19</f>
        <v>0</v>
      </c>
      <c r="Q16" s="179">
        <f>RES_hhdet_emih!Q16/RES_summary!Q$19</f>
        <v>0</v>
      </c>
    </row>
    <row r="17" spans="1:17" ht="12" customHeight="1" x14ac:dyDescent="0.25">
      <c r="A17" s="148" t="s">
        <v>60</v>
      </c>
      <c r="B17" s="177">
        <f>RES_hhdet_emih!B17/RES_summary!B$19</f>
        <v>0</v>
      </c>
      <c r="C17" s="177">
        <f>RES_hhdet_emih!C17/RES_summary!C$19</f>
        <v>0</v>
      </c>
      <c r="D17" s="177">
        <f>RES_hhdet_emih!D17/RES_summary!D$19</f>
        <v>0</v>
      </c>
      <c r="E17" s="177">
        <f>RES_hhdet_emih!E17/RES_summary!E$19</f>
        <v>0</v>
      </c>
      <c r="F17" s="177">
        <f>RES_hhdet_emih!F17/RES_summary!F$19</f>
        <v>0</v>
      </c>
      <c r="G17" s="177">
        <f>RES_hhdet_emih!G17/RES_summary!G$19</f>
        <v>0</v>
      </c>
      <c r="H17" s="177">
        <f>RES_hhdet_emih!H17/RES_summary!H$19</f>
        <v>0</v>
      </c>
      <c r="I17" s="177">
        <f>RES_hhdet_emih!I17/RES_summary!I$19</f>
        <v>0</v>
      </c>
      <c r="J17" s="177">
        <f>RES_hhdet_emih!J17/RES_summary!J$19</f>
        <v>0</v>
      </c>
      <c r="K17" s="177">
        <f>RES_hhdet_emih!K17/RES_summary!K$19</f>
        <v>0</v>
      </c>
      <c r="L17" s="177">
        <f>RES_hhdet_emih!L17/RES_summary!L$19</f>
        <v>0</v>
      </c>
      <c r="M17" s="177">
        <f>RES_hhdet_emih!M17/RES_summary!M$19</f>
        <v>0</v>
      </c>
      <c r="N17" s="177">
        <f>RES_hhdet_emih!N17/RES_summary!N$19</f>
        <v>0</v>
      </c>
      <c r="O17" s="177">
        <f>RES_hhdet_emih!O17/RES_summary!O$19</f>
        <v>0</v>
      </c>
      <c r="P17" s="177">
        <f>RES_hhdet_emih!P17/RES_summary!P$19</f>
        <v>0</v>
      </c>
      <c r="Q17" s="177">
        <f>RES_hhdet_emih!Q17/RES_summary!Q$19</f>
        <v>0</v>
      </c>
    </row>
    <row r="18" spans="1:17" ht="12" customHeight="1" x14ac:dyDescent="0.25">
      <c r="A18" s="148" t="s">
        <v>59</v>
      </c>
      <c r="B18" s="177">
        <f>RES_hhdet_emih!B18/RES_summary!B$19</f>
        <v>0</v>
      </c>
      <c r="C18" s="177">
        <f>RES_hhdet_emih!C18/RES_summary!C$19</f>
        <v>0</v>
      </c>
      <c r="D18" s="177">
        <f>RES_hhdet_emih!D18/RES_summary!D$19</f>
        <v>0</v>
      </c>
      <c r="E18" s="177">
        <f>RES_hhdet_emih!E18/RES_summary!E$19</f>
        <v>0</v>
      </c>
      <c r="F18" s="177">
        <f>RES_hhdet_emih!F18/RES_summary!F$19</f>
        <v>0</v>
      </c>
      <c r="G18" s="177">
        <f>RES_hhdet_emih!G18/RES_summary!G$19</f>
        <v>0</v>
      </c>
      <c r="H18" s="177">
        <f>RES_hhdet_emih!H18/RES_summary!H$19</f>
        <v>0</v>
      </c>
      <c r="I18" s="177">
        <f>RES_hhdet_emih!I18/RES_summary!I$19</f>
        <v>0</v>
      </c>
      <c r="J18" s="177">
        <f>RES_hhdet_emih!J18/RES_summary!J$19</f>
        <v>0</v>
      </c>
      <c r="K18" s="177">
        <f>RES_hhdet_emih!K18/RES_summary!K$19</f>
        <v>0</v>
      </c>
      <c r="L18" s="177">
        <f>RES_hhdet_emih!L18/RES_summary!L$19</f>
        <v>0</v>
      </c>
      <c r="M18" s="177">
        <f>RES_hhdet_emih!M18/RES_summary!M$19</f>
        <v>0</v>
      </c>
      <c r="N18" s="177">
        <f>RES_hhdet_emih!N18/RES_summary!N$19</f>
        <v>0</v>
      </c>
      <c r="O18" s="177">
        <f>RES_hhdet_emih!O18/RES_summary!O$19</f>
        <v>0</v>
      </c>
      <c r="P18" s="177">
        <f>RES_hhdet_emih!P18/RES_summary!P$19</f>
        <v>0</v>
      </c>
      <c r="Q18" s="177">
        <f>RES_hhdet_emih!Q18/RES_summary!Q$19</f>
        <v>0</v>
      </c>
    </row>
    <row r="19" spans="1:17" ht="12" customHeight="1" x14ac:dyDescent="0.25">
      <c r="A19" s="158" t="s">
        <v>62</v>
      </c>
      <c r="B19" s="178">
        <f>RES_hhdet_emih!B19/RES_summary!B$19</f>
        <v>0.54840834838539143</v>
      </c>
      <c r="C19" s="178">
        <f>RES_hhdet_emih!C19/RES_summary!C$19</f>
        <v>0.68708838095405511</v>
      </c>
      <c r="D19" s="178">
        <f>RES_hhdet_emih!D19/RES_summary!D$19</f>
        <v>0.57142345385833171</v>
      </c>
      <c r="E19" s="178">
        <f>RES_hhdet_emih!E19/RES_summary!E$19</f>
        <v>0.55255374136370161</v>
      </c>
      <c r="F19" s="178">
        <f>RES_hhdet_emih!F19/RES_summary!F$19</f>
        <v>0.64367872889184485</v>
      </c>
      <c r="G19" s="178">
        <f>RES_hhdet_emih!G19/RES_summary!G$19</f>
        <v>0.71232995397414345</v>
      </c>
      <c r="H19" s="178">
        <f>RES_hhdet_emih!H19/RES_summary!H$19</f>
        <v>0.92047630902108524</v>
      </c>
      <c r="I19" s="178">
        <f>RES_hhdet_emih!I19/RES_summary!I$19</f>
        <v>0.56328088966268419</v>
      </c>
      <c r="J19" s="178">
        <f>RES_hhdet_emih!J19/RES_summary!J$19</f>
        <v>0.6297243134621533</v>
      </c>
      <c r="K19" s="178">
        <f>RES_hhdet_emih!K19/RES_summary!K$19</f>
        <v>0.2543623804236031</v>
      </c>
      <c r="L19" s="178">
        <f>RES_hhdet_emih!L19/RES_summary!L$19</f>
        <v>0.46685162955557696</v>
      </c>
      <c r="M19" s="178">
        <f>RES_hhdet_emih!M19/RES_summary!M$19</f>
        <v>0.3510400733518696</v>
      </c>
      <c r="N19" s="178">
        <f>RES_hhdet_emih!N19/RES_summary!N$19</f>
        <v>0.15421819771027287</v>
      </c>
      <c r="O19" s="178">
        <f>RES_hhdet_emih!O19/RES_summary!O$19</f>
        <v>0.89735218857398702</v>
      </c>
      <c r="P19" s="178">
        <f>RES_hhdet_emih!P19/RES_summary!P$19</f>
        <v>0.62690455127767908</v>
      </c>
      <c r="Q19" s="178">
        <f>RES_hhdet_emih!Q19/RES_summary!Q$19</f>
        <v>0.58808207590692096</v>
      </c>
    </row>
    <row r="20" spans="1:17" ht="12" customHeight="1" x14ac:dyDescent="0.25">
      <c r="A20" s="23" t="s">
        <v>58</v>
      </c>
      <c r="B20" s="177">
        <f>RES_hhdet_emih!B20/RES_summary!B$19</f>
        <v>0</v>
      </c>
      <c r="C20" s="177">
        <f>RES_hhdet_emih!C20/RES_summary!C$19</f>
        <v>0</v>
      </c>
      <c r="D20" s="177">
        <f>RES_hhdet_emih!D20/RES_summary!D$19</f>
        <v>0</v>
      </c>
      <c r="E20" s="177">
        <f>RES_hhdet_emih!E20/RES_summary!E$19</f>
        <v>0</v>
      </c>
      <c r="F20" s="177">
        <f>RES_hhdet_emih!F20/RES_summary!F$19</f>
        <v>0</v>
      </c>
      <c r="G20" s="177">
        <f>RES_hhdet_emih!G20/RES_summary!G$19</f>
        <v>0</v>
      </c>
      <c r="H20" s="177">
        <f>RES_hhdet_emih!H20/RES_summary!H$19</f>
        <v>0</v>
      </c>
      <c r="I20" s="177">
        <f>RES_hhdet_emih!I20/RES_summary!I$19</f>
        <v>0</v>
      </c>
      <c r="J20" s="177">
        <f>RES_hhdet_emih!J20/RES_summary!J$19</f>
        <v>0</v>
      </c>
      <c r="K20" s="177">
        <f>RES_hhdet_emih!K20/RES_summary!K$19</f>
        <v>0</v>
      </c>
      <c r="L20" s="177">
        <f>RES_hhdet_emih!L20/RES_summary!L$19</f>
        <v>0</v>
      </c>
      <c r="M20" s="177">
        <f>RES_hhdet_emih!M20/RES_summary!M$19</f>
        <v>0</v>
      </c>
      <c r="N20" s="177">
        <f>RES_hhdet_emih!N20/RES_summary!N$19</f>
        <v>0</v>
      </c>
      <c r="O20" s="177">
        <f>RES_hhdet_emih!O20/RES_summary!O$19</f>
        <v>0</v>
      </c>
      <c r="P20" s="177">
        <f>RES_hhdet_emih!P20/RES_summary!P$19</f>
        <v>0</v>
      </c>
      <c r="Q20" s="177">
        <f>RES_hhdet_emih!Q20/RES_summary!Q$19</f>
        <v>0</v>
      </c>
    </row>
    <row r="21" spans="1:17" ht="12" customHeight="1" x14ac:dyDescent="0.25">
      <c r="A21" s="23" t="s">
        <v>57</v>
      </c>
      <c r="B21" s="177">
        <f>RES_hhdet_emih!B21/RES_summary!B$19</f>
        <v>4.1940343512855813</v>
      </c>
      <c r="C21" s="177">
        <f>RES_hhdet_emih!C21/RES_summary!C$19</f>
        <v>4.1268558831472548</v>
      </c>
      <c r="D21" s="177">
        <f>RES_hhdet_emih!D21/RES_summary!D$19</f>
        <v>4.2177879267511971</v>
      </c>
      <c r="E21" s="177">
        <f>RES_hhdet_emih!E21/RES_summary!E$19</f>
        <v>4.2291808024679804</v>
      </c>
      <c r="F21" s="177">
        <f>RES_hhdet_emih!F21/RES_summary!F$19</f>
        <v>4.1407204177718739</v>
      </c>
      <c r="G21" s="177">
        <f>RES_hhdet_emih!G21/RES_summary!G$19</f>
        <v>4.0691462772390148</v>
      </c>
      <c r="H21" s="177">
        <f>RES_hhdet_emih!H21/RES_summary!H$19</f>
        <v>3.8786982672995443</v>
      </c>
      <c r="I21" s="177">
        <f>RES_hhdet_emih!I21/RES_summary!I$19</f>
        <v>4.0357870631146726</v>
      </c>
      <c r="J21" s="177">
        <f>RES_hhdet_emih!J21/RES_summary!J$19</f>
        <v>3.9520559595346376</v>
      </c>
      <c r="K21" s="177">
        <f>RES_hhdet_emih!K21/RES_summary!K$19</f>
        <v>4.1244795911124683</v>
      </c>
      <c r="L21" s="177">
        <f>RES_hhdet_emih!L21/RES_summary!L$19</f>
        <v>3.9523289177279031</v>
      </c>
      <c r="M21" s="177">
        <f>RES_hhdet_emih!M21/RES_summary!M$19</f>
        <v>3.9453170005957729</v>
      </c>
      <c r="N21" s="177">
        <f>RES_hhdet_emih!N21/RES_summary!N$19</f>
        <v>3.999138911155129</v>
      </c>
      <c r="O21" s="177">
        <f>RES_hhdet_emih!O21/RES_summary!O$19</f>
        <v>3.8882096282267846</v>
      </c>
      <c r="P21" s="177">
        <f>RES_hhdet_emih!P21/RES_summary!P$19</f>
        <v>3.9754681455942604</v>
      </c>
      <c r="Q21" s="177">
        <f>RES_hhdet_emih!Q21/RES_summary!Q$19</f>
        <v>3.9641119511670806</v>
      </c>
    </row>
    <row r="22" spans="1:17" ht="12" customHeight="1" x14ac:dyDescent="0.25">
      <c r="A22" s="29" t="s">
        <v>140</v>
      </c>
      <c r="B22" s="176">
        <f>RES_hhdet_emih!B22/RES_summary!B$19</f>
        <v>0</v>
      </c>
      <c r="C22" s="176">
        <f>RES_hhdet_emih!C22/RES_summary!C$19</f>
        <v>0</v>
      </c>
      <c r="D22" s="176">
        <f>RES_hhdet_emih!D22/RES_summary!D$19</f>
        <v>0</v>
      </c>
      <c r="E22" s="176">
        <f>RES_hhdet_emih!E22/RES_summary!E$19</f>
        <v>0</v>
      </c>
      <c r="F22" s="176">
        <f>RES_hhdet_emih!F22/RES_summary!F$19</f>
        <v>0</v>
      </c>
      <c r="G22" s="176">
        <f>RES_hhdet_emih!G22/RES_summary!G$19</f>
        <v>0</v>
      </c>
      <c r="H22" s="176">
        <f>RES_hhdet_emih!H22/RES_summary!H$19</f>
        <v>0</v>
      </c>
      <c r="I22" s="176">
        <f>RES_hhdet_emih!I22/RES_summary!I$19</f>
        <v>0</v>
      </c>
      <c r="J22" s="176">
        <f>RES_hhdet_emih!J22/RES_summary!J$19</f>
        <v>0</v>
      </c>
      <c r="K22" s="176">
        <f>RES_hhdet_emih!K22/RES_summary!K$19</f>
        <v>0</v>
      </c>
      <c r="L22" s="176">
        <f>RES_hhdet_emih!L22/RES_summary!L$19</f>
        <v>0</v>
      </c>
      <c r="M22" s="176">
        <f>RES_hhdet_emih!M22/RES_summary!M$19</f>
        <v>0</v>
      </c>
      <c r="N22" s="176">
        <f>RES_hhdet_emih!N22/RES_summary!N$19</f>
        <v>0</v>
      </c>
      <c r="O22" s="176">
        <f>RES_hhdet_emih!O22/RES_summary!O$19</f>
        <v>0</v>
      </c>
      <c r="P22" s="176">
        <f>RES_hhdet_emih!P22/RES_summary!P$19</f>
        <v>0</v>
      </c>
      <c r="Q22" s="176">
        <f>RES_hhdet_emih!Q22/RES_summary!Q$19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84">
        <f>RES_hhdet_emih!B24/RES_summary!B$19</f>
        <v>46.757982695008977</v>
      </c>
      <c r="C24" s="184">
        <f>RES_hhdet_emih!C24/RES_summary!C$19</f>
        <v>48.042290444719889</v>
      </c>
      <c r="D24" s="184">
        <f>RES_hhdet_emih!D24/RES_summary!D$19</f>
        <v>48.411062105117772</v>
      </c>
      <c r="E24" s="184">
        <f>RES_hhdet_emih!E24/RES_summary!E$19</f>
        <v>48.45374460110235</v>
      </c>
      <c r="F24" s="184">
        <f>RES_hhdet_emih!F24/RES_summary!F$19</f>
        <v>48.998689252249555</v>
      </c>
      <c r="G24" s="184">
        <f>RES_hhdet_emih!G24/RES_summary!G$19</f>
        <v>48.792812510016397</v>
      </c>
      <c r="H24" s="184">
        <f>RES_hhdet_emih!H24/RES_summary!H$19</f>
        <v>49.527943492084617</v>
      </c>
      <c r="I24" s="184">
        <f>RES_hhdet_emih!I24/RES_summary!I$19</f>
        <v>44.352669801488041</v>
      </c>
      <c r="J24" s="184">
        <f>RES_hhdet_emih!J24/RES_summary!J$19</f>
        <v>46.47831666501353</v>
      </c>
      <c r="K24" s="184">
        <f>RES_hhdet_emih!K24/RES_summary!K$19</f>
        <v>43.454389886667194</v>
      </c>
      <c r="L24" s="184">
        <f>RES_hhdet_emih!L24/RES_summary!L$19</f>
        <v>44.781040287932733</v>
      </c>
      <c r="M24" s="184">
        <f>RES_hhdet_emih!M24/RES_summary!M$19</f>
        <v>34.818129307621803</v>
      </c>
      <c r="N24" s="184">
        <f>RES_hhdet_emih!N24/RES_summary!N$19</f>
        <v>33.970265639037684</v>
      </c>
      <c r="O24" s="184">
        <f>RES_hhdet_emih!O24/RES_summary!O$19</f>
        <v>35.062356749496125</v>
      </c>
      <c r="P24" s="184">
        <f>RES_hhdet_emih!P24/RES_summary!P$19</f>
        <v>31.708219060066316</v>
      </c>
      <c r="Q24" s="184">
        <f>RES_hhdet_emih!Q24/RES_summary!Q$19</f>
        <v>33.402861447216679</v>
      </c>
    </row>
    <row r="25" spans="1:17" ht="12.95" customHeight="1" x14ac:dyDescent="0.25">
      <c r="A25" s="158" t="s">
        <v>65</v>
      </c>
      <c r="B25" s="178">
        <f>RES_hhdet_emih!B25/RES_summary!B$19</f>
        <v>42.867038061351309</v>
      </c>
      <c r="C25" s="178">
        <f>RES_hhdet_emih!C25/RES_summary!C$19</f>
        <v>44.002894402037221</v>
      </c>
      <c r="D25" s="178">
        <f>RES_hhdet_emih!D25/RES_summary!D$19</f>
        <v>44.481166187965371</v>
      </c>
      <c r="E25" s="178">
        <f>RES_hhdet_emih!E25/RES_summary!E$19</f>
        <v>44.542131668147789</v>
      </c>
      <c r="F25" s="178">
        <f>RES_hhdet_emih!F25/RES_summary!F$19</f>
        <v>44.969461065762566</v>
      </c>
      <c r="G25" s="178">
        <f>RES_hhdet_emih!G25/RES_summary!G$19</f>
        <v>44.675300704132461</v>
      </c>
      <c r="H25" s="178">
        <f>RES_hhdet_emih!H25/RES_summary!H$19</f>
        <v>45.150437016726457</v>
      </c>
      <c r="I25" s="178">
        <f>RES_hhdet_emih!I25/RES_summary!I$19</f>
        <v>40.342984938965543</v>
      </c>
      <c r="J25" s="178">
        <f>RES_hhdet_emih!J25/RES_summary!J$19</f>
        <v>42.41210934141607</v>
      </c>
      <c r="K25" s="178">
        <f>RES_hhdet_emih!K25/RES_summary!K$19</f>
        <v>39.790604571384158</v>
      </c>
      <c r="L25" s="178">
        <f>RES_hhdet_emih!L25/RES_summary!L$19</f>
        <v>40.915278424653359</v>
      </c>
      <c r="M25" s="178">
        <f>RES_hhdet_emih!M25/RES_summary!M$19</f>
        <v>31.069241517501617</v>
      </c>
      <c r="N25" s="178">
        <f>RES_hhdet_emih!N25/RES_summary!N$19</f>
        <v>30.418908348885019</v>
      </c>
      <c r="O25" s="178">
        <f>RES_hhdet_emih!O25/RES_summary!O$19</f>
        <v>30.760502418881259</v>
      </c>
      <c r="P25" s="178">
        <f>RES_hhdet_emih!P25/RES_summary!P$19</f>
        <v>27.681948402524593</v>
      </c>
      <c r="Q25" s="178">
        <f>RES_hhdet_emih!Q25/RES_summary!Q$19</f>
        <v>29.443626892520399</v>
      </c>
    </row>
    <row r="26" spans="1:17" ht="12" customHeight="1" x14ac:dyDescent="0.25">
      <c r="A26" s="23" t="s">
        <v>84</v>
      </c>
      <c r="B26" s="177">
        <f>RES_hhdet_emih!B26/RES_summary!B$19</f>
        <v>42.867038061351309</v>
      </c>
      <c r="C26" s="177">
        <f>RES_hhdet_emih!C26/RES_summary!C$19</f>
        <v>44.002894402037221</v>
      </c>
      <c r="D26" s="177">
        <f>RES_hhdet_emih!D26/RES_summary!D$19</f>
        <v>44.481166187965371</v>
      </c>
      <c r="E26" s="177">
        <f>RES_hhdet_emih!E26/RES_summary!E$19</f>
        <v>44.542131668147789</v>
      </c>
      <c r="F26" s="177">
        <f>RES_hhdet_emih!F26/RES_summary!F$19</f>
        <v>44.969461065762566</v>
      </c>
      <c r="G26" s="177">
        <f>RES_hhdet_emih!G26/RES_summary!G$19</f>
        <v>44.675300704132461</v>
      </c>
      <c r="H26" s="177">
        <f>RES_hhdet_emih!H26/RES_summary!H$19</f>
        <v>45.150437016726457</v>
      </c>
      <c r="I26" s="177">
        <f>RES_hhdet_emih!I26/RES_summary!I$19</f>
        <v>40.342984938965543</v>
      </c>
      <c r="J26" s="177">
        <f>RES_hhdet_emih!J26/RES_summary!J$19</f>
        <v>42.41210934141607</v>
      </c>
      <c r="K26" s="177">
        <f>RES_hhdet_emih!K26/RES_summary!K$19</f>
        <v>39.790604571384158</v>
      </c>
      <c r="L26" s="177">
        <f>RES_hhdet_emih!L26/RES_summary!L$19</f>
        <v>40.915278424653359</v>
      </c>
      <c r="M26" s="177">
        <f>RES_hhdet_emih!M26/RES_summary!M$19</f>
        <v>31.069241517501617</v>
      </c>
      <c r="N26" s="177">
        <f>RES_hhdet_emih!N26/RES_summary!N$19</f>
        <v>30.418908348885019</v>
      </c>
      <c r="O26" s="177">
        <f>RES_hhdet_emih!O26/RES_summary!O$19</f>
        <v>30.760502418881259</v>
      </c>
      <c r="P26" s="177">
        <f>RES_hhdet_emih!P26/RES_summary!P$19</f>
        <v>27.681948402524593</v>
      </c>
      <c r="Q26" s="177">
        <f>RES_hhdet_emih!Q26/RES_summary!Q$19</f>
        <v>29.443626892520399</v>
      </c>
    </row>
    <row r="27" spans="1:17" ht="12" customHeight="1" x14ac:dyDescent="0.25">
      <c r="A27" s="23" t="s">
        <v>60</v>
      </c>
      <c r="B27" s="177">
        <f>RES_hhdet_emih!B27/RES_summary!B$19</f>
        <v>0</v>
      </c>
      <c r="C27" s="177">
        <f>RES_hhdet_emih!C27/RES_summary!C$19</f>
        <v>0</v>
      </c>
      <c r="D27" s="177">
        <f>RES_hhdet_emih!D27/RES_summary!D$19</f>
        <v>0</v>
      </c>
      <c r="E27" s="177">
        <f>RES_hhdet_emih!E27/RES_summary!E$19</f>
        <v>0</v>
      </c>
      <c r="F27" s="177">
        <f>RES_hhdet_emih!F27/RES_summary!F$19</f>
        <v>0</v>
      </c>
      <c r="G27" s="177">
        <f>RES_hhdet_emih!G27/RES_summary!G$19</f>
        <v>0</v>
      </c>
      <c r="H27" s="177">
        <f>RES_hhdet_emih!H27/RES_summary!H$19</f>
        <v>0</v>
      </c>
      <c r="I27" s="177">
        <f>RES_hhdet_emih!I27/RES_summary!I$19</f>
        <v>0</v>
      </c>
      <c r="J27" s="177">
        <f>RES_hhdet_emih!J27/RES_summary!J$19</f>
        <v>0</v>
      </c>
      <c r="K27" s="177">
        <f>RES_hhdet_emih!K27/RES_summary!K$19</f>
        <v>0</v>
      </c>
      <c r="L27" s="177">
        <f>RES_hhdet_emih!L27/RES_summary!L$19</f>
        <v>0</v>
      </c>
      <c r="M27" s="177">
        <f>RES_hhdet_emih!M27/RES_summary!M$19</f>
        <v>0</v>
      </c>
      <c r="N27" s="177">
        <f>RES_hhdet_emih!N27/RES_summary!N$19</f>
        <v>0</v>
      </c>
      <c r="O27" s="177">
        <f>RES_hhdet_emih!O27/RES_summary!O$19</f>
        <v>0</v>
      </c>
      <c r="P27" s="177">
        <f>RES_hhdet_emih!P27/RES_summary!P$19</f>
        <v>0</v>
      </c>
      <c r="Q27" s="177">
        <f>RES_hhdet_emih!Q27/RES_summary!Q$19</f>
        <v>0</v>
      </c>
    </row>
    <row r="28" spans="1:17" ht="12.95" customHeight="1" x14ac:dyDescent="0.25">
      <c r="A28" s="158" t="s">
        <v>112</v>
      </c>
      <c r="B28" s="178">
        <f>RES_hhdet_emih!B28/RES_summary!B$19</f>
        <v>0</v>
      </c>
      <c r="C28" s="178">
        <f>RES_hhdet_emih!C28/RES_summary!C$19</f>
        <v>0</v>
      </c>
      <c r="D28" s="178">
        <f>RES_hhdet_emih!D28/RES_summary!D$19</f>
        <v>0</v>
      </c>
      <c r="E28" s="178">
        <f>RES_hhdet_emih!E28/RES_summary!E$19</f>
        <v>0</v>
      </c>
      <c r="F28" s="178">
        <f>RES_hhdet_emih!F28/RES_summary!F$19</f>
        <v>0</v>
      </c>
      <c r="G28" s="178">
        <f>RES_hhdet_emih!G28/RES_summary!G$19</f>
        <v>0</v>
      </c>
      <c r="H28" s="178">
        <f>RES_hhdet_emih!H28/RES_summary!H$19</f>
        <v>0</v>
      </c>
      <c r="I28" s="178">
        <f>RES_hhdet_emih!I28/RES_summary!I$19</f>
        <v>0</v>
      </c>
      <c r="J28" s="178">
        <f>RES_hhdet_emih!J28/RES_summary!J$19</f>
        <v>0</v>
      </c>
      <c r="K28" s="178">
        <f>RES_hhdet_emih!K28/RES_summary!K$19</f>
        <v>0</v>
      </c>
      <c r="L28" s="178">
        <f>RES_hhdet_emih!L28/RES_summary!L$19</f>
        <v>0</v>
      </c>
      <c r="M28" s="178">
        <f>RES_hhdet_emih!M28/RES_summary!M$19</f>
        <v>0</v>
      </c>
      <c r="N28" s="178">
        <f>RES_hhdet_emih!N28/RES_summary!N$19</f>
        <v>0</v>
      </c>
      <c r="O28" s="178">
        <f>RES_hhdet_emih!O28/RES_summary!O$19</f>
        <v>0</v>
      </c>
      <c r="P28" s="178">
        <f>RES_hhdet_emih!P28/RES_summary!P$19</f>
        <v>0</v>
      </c>
      <c r="Q28" s="178">
        <f>RES_hhdet_emih!Q28/RES_summary!Q$19</f>
        <v>0</v>
      </c>
    </row>
    <row r="29" spans="1:17" ht="12" customHeight="1" x14ac:dyDescent="0.25">
      <c r="A29" s="23" t="s">
        <v>60</v>
      </c>
      <c r="B29" s="177">
        <f>RES_hhdet_emih!B29/RES_summary!B$19</f>
        <v>0</v>
      </c>
      <c r="C29" s="177">
        <f>RES_hhdet_emih!C29/RES_summary!C$19</f>
        <v>0</v>
      </c>
      <c r="D29" s="177">
        <f>RES_hhdet_emih!D29/RES_summary!D$19</f>
        <v>0</v>
      </c>
      <c r="E29" s="177">
        <f>RES_hhdet_emih!E29/RES_summary!E$19</f>
        <v>0</v>
      </c>
      <c r="F29" s="177">
        <f>RES_hhdet_emih!F29/RES_summary!F$19</f>
        <v>0</v>
      </c>
      <c r="G29" s="177">
        <f>RES_hhdet_emih!G29/RES_summary!G$19</f>
        <v>0</v>
      </c>
      <c r="H29" s="177">
        <f>RES_hhdet_emih!H29/RES_summary!H$19</f>
        <v>0</v>
      </c>
      <c r="I29" s="177">
        <f>RES_hhdet_emih!I29/RES_summary!I$19</f>
        <v>0</v>
      </c>
      <c r="J29" s="177">
        <f>RES_hhdet_emih!J29/RES_summary!J$19</f>
        <v>0</v>
      </c>
      <c r="K29" s="177">
        <f>RES_hhdet_emih!K29/RES_summary!K$19</f>
        <v>0</v>
      </c>
      <c r="L29" s="177">
        <f>RES_hhdet_emih!L29/RES_summary!L$19</f>
        <v>0</v>
      </c>
      <c r="M29" s="177">
        <f>RES_hhdet_emih!M29/RES_summary!M$19</f>
        <v>0</v>
      </c>
      <c r="N29" s="177">
        <f>RES_hhdet_emih!N29/RES_summary!N$19</f>
        <v>0</v>
      </c>
      <c r="O29" s="177">
        <f>RES_hhdet_emih!O29/RES_summary!O$19</f>
        <v>0</v>
      </c>
      <c r="P29" s="177">
        <f>RES_hhdet_emih!P29/RES_summary!P$19</f>
        <v>0</v>
      </c>
      <c r="Q29" s="177">
        <f>RES_hhdet_emih!Q29/RES_summary!Q$19</f>
        <v>0</v>
      </c>
    </row>
    <row r="30" spans="1:17" ht="12" customHeight="1" x14ac:dyDescent="0.25">
      <c r="A30" s="158" t="s">
        <v>63</v>
      </c>
      <c r="B30" s="178">
        <f>RES_hhdet_emih!B30/RES_summary!B$19</f>
        <v>3.342623000527714</v>
      </c>
      <c r="C30" s="178">
        <f>RES_hhdet_emih!C30/RES_summary!C$19</f>
        <v>3.3550116511563441</v>
      </c>
      <c r="D30" s="178">
        <f>RES_hhdet_emih!D30/RES_summary!D$19</f>
        <v>3.3613105006354163</v>
      </c>
      <c r="E30" s="178">
        <f>RES_hhdet_emih!E30/RES_summary!E$19</f>
        <v>3.3760339421101029</v>
      </c>
      <c r="F30" s="178">
        <f>RES_hhdet_emih!F30/RES_summary!F$19</f>
        <v>3.3990517685524324</v>
      </c>
      <c r="G30" s="178">
        <f>RES_hhdet_emih!G30/RES_summary!G$19</f>
        <v>3.4193670738528996</v>
      </c>
      <c r="H30" s="178">
        <f>RES_hhdet_emih!H30/RES_summary!H$19</f>
        <v>3.4657401780308628</v>
      </c>
      <c r="I30" s="178">
        <f>RES_hhdet_emih!I30/RES_summary!I$19</f>
        <v>3.4462914581937252</v>
      </c>
      <c r="J30" s="178">
        <f>RES_hhdet_emih!J30/RES_summary!J$19</f>
        <v>3.4393930154122954</v>
      </c>
      <c r="K30" s="178">
        <f>RES_hhdet_emih!K30/RES_summary!K$19</f>
        <v>3.4110388978268977</v>
      </c>
      <c r="L30" s="178">
        <f>RES_hhdet_emih!L30/RES_summary!L$19</f>
        <v>3.4004625323422855</v>
      </c>
      <c r="M30" s="178">
        <f>RES_hhdet_emih!M30/RES_summary!M$19</f>
        <v>3.3995123971764265</v>
      </c>
      <c r="N30" s="178">
        <f>RES_hhdet_emih!N30/RES_summary!N$19</f>
        <v>3.3970366897019995</v>
      </c>
      <c r="O30" s="178">
        <f>RES_hhdet_emih!O30/RES_summary!O$19</f>
        <v>3.4049201300903906</v>
      </c>
      <c r="P30" s="178">
        <f>RES_hhdet_emih!P30/RES_summary!P$19</f>
        <v>3.3993855146519483</v>
      </c>
      <c r="Q30" s="178">
        <f>RES_hhdet_emih!Q30/RES_summary!Q$19</f>
        <v>3.3712507832815666</v>
      </c>
    </row>
    <row r="31" spans="1:17" ht="12" customHeight="1" x14ac:dyDescent="0.25">
      <c r="A31" s="167" t="s">
        <v>169</v>
      </c>
      <c r="B31" s="183">
        <f>RES_hhdet_emih!B31/RES_summary!B$19</f>
        <v>11.753404084272574</v>
      </c>
      <c r="C31" s="183">
        <f>RES_hhdet_emih!C31/RES_summary!C$19</f>
        <v>11.648630734748505</v>
      </c>
      <c r="D31" s="183">
        <f>RES_hhdet_emih!D31/RES_summary!D$19</f>
        <v>11.53155223403968</v>
      </c>
      <c r="E31" s="183">
        <f>RES_hhdet_emih!E31/RES_summary!E$19</f>
        <v>11.439144699716492</v>
      </c>
      <c r="F31" s="183">
        <f>RES_hhdet_emih!F31/RES_summary!F$19</f>
        <v>11.381367464718268</v>
      </c>
      <c r="G31" s="183">
        <f>RES_hhdet_emih!G31/RES_summary!G$19</f>
        <v>11.318925477657707</v>
      </c>
      <c r="H31" s="183">
        <f>RES_hhdet_emih!H31/RES_summary!H$19</f>
        <v>11.342318036473872</v>
      </c>
      <c r="I31" s="183">
        <f>RES_hhdet_emih!I31/RES_summary!I$19</f>
        <v>11.179287849190725</v>
      </c>
      <c r="J31" s="183">
        <f>RES_hhdet_emih!J31/RES_summary!J$19</f>
        <v>11.092262462616517</v>
      </c>
      <c r="K31" s="183">
        <f>RES_hhdet_emih!K31/RES_summary!K$19</f>
        <v>10.956487495774825</v>
      </c>
      <c r="L31" s="183">
        <f>RES_hhdet_emih!L31/RES_summary!L$19</f>
        <v>10.870719331185557</v>
      </c>
      <c r="M31" s="183">
        <f>RES_hhdet_emih!M31/RES_summary!M$19</f>
        <v>10.812652976211979</v>
      </c>
      <c r="N31" s="183">
        <f>RES_hhdet_emih!N31/RES_summary!N$19</f>
        <v>10.731554294397284</v>
      </c>
      <c r="O31" s="183">
        <f>RES_hhdet_emih!O31/RES_summary!O$19</f>
        <v>10.681694270865711</v>
      </c>
      <c r="P31" s="183">
        <f>RES_hhdet_emih!P31/RES_summary!P$19</f>
        <v>10.592997304988225</v>
      </c>
      <c r="Q31" s="183">
        <f>RES_hhdet_emih!Q31/RES_summary!Q$19</f>
        <v>10.420055691774426</v>
      </c>
    </row>
    <row r="32" spans="1:17" ht="12" customHeight="1" x14ac:dyDescent="0.25">
      <c r="A32" s="167" t="s">
        <v>168</v>
      </c>
      <c r="B32" s="183">
        <f>RES_hhdet_emih!B32/RES_summary!B$19</f>
        <v>7.6397126547785374</v>
      </c>
      <c r="C32" s="183">
        <f>RES_hhdet_emih!C32/RES_summary!C$19</f>
        <v>8.2705278216674145</v>
      </c>
      <c r="D32" s="183">
        <f>RES_hhdet_emih!D32/RES_summary!D$19</f>
        <v>7.4955089521241058</v>
      </c>
      <c r="E32" s="183">
        <f>RES_hhdet_emih!E32/RES_summary!E$19</f>
        <v>7.481200633616667</v>
      </c>
      <c r="F32" s="183">
        <f>RES_hhdet_emih!F32/RES_summary!F$19</f>
        <v>7.397888852068176</v>
      </c>
      <c r="G32" s="183">
        <f>RES_hhdet_emih!G32/RES_summary!G$19</f>
        <v>7.3573015604775458</v>
      </c>
      <c r="H32" s="183">
        <f>RES_hhdet_emih!H32/RES_summary!H$19</f>
        <v>7.3725067237080557</v>
      </c>
      <c r="I32" s="183">
        <f>RES_hhdet_emih!I32/RES_summary!I$19</f>
        <v>7.266537101974178</v>
      </c>
      <c r="J32" s="183">
        <f>RES_hhdet_emih!J32/RES_summary!J$19</f>
        <v>7.2099706007007303</v>
      </c>
      <c r="K32" s="183">
        <f>RES_hhdet_emih!K32/RES_summary!K$19</f>
        <v>7.1217168722536801</v>
      </c>
      <c r="L32" s="183">
        <f>RES_hhdet_emih!L32/RES_summary!L$19</f>
        <v>7.0659675652706149</v>
      </c>
      <c r="M32" s="183">
        <f>RES_hhdet_emih!M32/RES_summary!M$19</f>
        <v>7.0282244345377904</v>
      </c>
      <c r="N32" s="183">
        <f>RES_hhdet_emih!N32/RES_summary!N$19</f>
        <v>6.9755102913582299</v>
      </c>
      <c r="O32" s="183">
        <f>RES_hhdet_emih!O32/RES_summary!O$19</f>
        <v>6.9431012760627109</v>
      </c>
      <c r="P32" s="183">
        <f>RES_hhdet_emih!P32/RES_summary!P$19</f>
        <v>6.8854482482423425</v>
      </c>
      <c r="Q32" s="183">
        <f>RES_hhdet_emih!Q32/RES_summary!Q$19</f>
        <v>6.7730361996533688</v>
      </c>
    </row>
    <row r="33" spans="1:17" ht="12" customHeight="1" x14ac:dyDescent="0.25">
      <c r="A33" s="166" t="s">
        <v>57</v>
      </c>
      <c r="B33" s="182">
        <f>RES_hhdet_emih!B33/RES_summary!B$19</f>
        <v>7.6397126547785374</v>
      </c>
      <c r="C33" s="182">
        <f>RES_hhdet_emih!C33/RES_summary!C$19</f>
        <v>8.2705278216674145</v>
      </c>
      <c r="D33" s="182">
        <f>RES_hhdet_emih!D33/RES_summary!D$19</f>
        <v>7.4955089521241058</v>
      </c>
      <c r="E33" s="182">
        <f>RES_hhdet_emih!E33/RES_summary!E$19</f>
        <v>7.481200633616667</v>
      </c>
      <c r="F33" s="182">
        <f>RES_hhdet_emih!F33/RES_summary!F$19</f>
        <v>7.397888852068176</v>
      </c>
      <c r="G33" s="182">
        <f>RES_hhdet_emih!G33/RES_summary!G$19</f>
        <v>7.3573015604775458</v>
      </c>
      <c r="H33" s="182">
        <f>RES_hhdet_emih!H33/RES_summary!H$19</f>
        <v>7.3725067237080557</v>
      </c>
      <c r="I33" s="182">
        <f>RES_hhdet_emih!I33/RES_summary!I$19</f>
        <v>7.266537101974178</v>
      </c>
      <c r="J33" s="182">
        <f>RES_hhdet_emih!J33/RES_summary!J$19</f>
        <v>7.2099706007007303</v>
      </c>
      <c r="K33" s="182">
        <f>RES_hhdet_emih!K33/RES_summary!K$19</f>
        <v>7.1217168722536801</v>
      </c>
      <c r="L33" s="182">
        <f>RES_hhdet_emih!L33/RES_summary!L$19</f>
        <v>7.0659675652706149</v>
      </c>
      <c r="M33" s="182">
        <f>RES_hhdet_emih!M33/RES_summary!M$19</f>
        <v>7.0282244345377904</v>
      </c>
      <c r="N33" s="182">
        <f>RES_hhdet_emih!N33/RES_summary!N$19</f>
        <v>6.9755102913582299</v>
      </c>
      <c r="O33" s="182">
        <f>RES_hhdet_emih!O33/RES_summary!O$19</f>
        <v>6.9431012760627109</v>
      </c>
      <c r="P33" s="182">
        <f>RES_hhdet_emih!P33/RES_summary!P$19</f>
        <v>6.8854482482423425</v>
      </c>
      <c r="Q33" s="182">
        <f>RES_hhdet_emih!Q33/RES_summary!Q$19</f>
        <v>6.7730361996533688</v>
      </c>
    </row>
    <row r="34" spans="1:17" ht="12" customHeight="1" x14ac:dyDescent="0.25">
      <c r="A34" s="147" t="s">
        <v>59</v>
      </c>
      <c r="B34" s="181">
        <f>RES_hhdet_emih!B34/RES_summary!B$19</f>
        <v>0</v>
      </c>
      <c r="C34" s="181">
        <f>RES_hhdet_emih!C34/RES_summary!C$19</f>
        <v>0</v>
      </c>
      <c r="D34" s="181">
        <f>RES_hhdet_emih!D34/RES_summary!D$19</f>
        <v>0</v>
      </c>
      <c r="E34" s="181">
        <f>RES_hhdet_emih!E34/RES_summary!E$19</f>
        <v>0</v>
      </c>
      <c r="F34" s="181">
        <f>RES_hhdet_emih!F34/RES_summary!F$19</f>
        <v>0</v>
      </c>
      <c r="G34" s="181">
        <f>RES_hhdet_emih!G34/RES_summary!G$19</f>
        <v>0</v>
      </c>
      <c r="H34" s="181">
        <f>RES_hhdet_emih!H34/RES_summary!H$19</f>
        <v>0</v>
      </c>
      <c r="I34" s="181">
        <f>RES_hhdet_emih!I34/RES_summary!I$19</f>
        <v>0</v>
      </c>
      <c r="J34" s="181">
        <f>RES_hhdet_emih!J34/RES_summary!J$19</f>
        <v>0</v>
      </c>
      <c r="K34" s="181">
        <f>RES_hhdet_emih!K34/RES_summary!K$19</f>
        <v>0</v>
      </c>
      <c r="L34" s="181">
        <f>RES_hhdet_emih!L34/RES_summary!L$19</f>
        <v>0</v>
      </c>
      <c r="M34" s="181">
        <f>RES_hhdet_emih!M34/RES_summary!M$19</f>
        <v>0</v>
      </c>
      <c r="N34" s="181">
        <f>RES_hhdet_emih!N34/RES_summary!N$19</f>
        <v>0</v>
      </c>
      <c r="O34" s="181">
        <f>RES_hhdet_emih!O34/RES_summary!O$19</f>
        <v>0</v>
      </c>
      <c r="P34" s="181">
        <f>RES_hhdet_emih!P34/RES_summary!P$19</f>
        <v>0</v>
      </c>
      <c r="Q34" s="181">
        <f>RES_hhdet_emih!Q34/RES_summary!Q$19</f>
        <v>0</v>
      </c>
    </row>
    <row r="35" spans="1:17" ht="12" customHeight="1" x14ac:dyDescent="0.25">
      <c r="A35" s="163" t="s">
        <v>142</v>
      </c>
      <c r="B35" s="180">
        <f>RES_hhdet_emih!B35/RES_summary!B$19</f>
        <v>0</v>
      </c>
      <c r="C35" s="180">
        <f>RES_hhdet_emih!C35/RES_summary!C$19</f>
        <v>0</v>
      </c>
      <c r="D35" s="180">
        <f>RES_hhdet_emih!D35/RES_summary!D$19</f>
        <v>0</v>
      </c>
      <c r="E35" s="180">
        <f>RES_hhdet_emih!E35/RES_summary!E$19</f>
        <v>0</v>
      </c>
      <c r="F35" s="180">
        <f>RES_hhdet_emih!F35/RES_summary!F$19</f>
        <v>0</v>
      </c>
      <c r="G35" s="180">
        <f>RES_hhdet_emih!G35/RES_summary!G$19</f>
        <v>0</v>
      </c>
      <c r="H35" s="180">
        <f>RES_hhdet_emih!H35/RES_summary!H$19</f>
        <v>0</v>
      </c>
      <c r="I35" s="180">
        <f>RES_hhdet_emih!I35/RES_summary!I$19</f>
        <v>0</v>
      </c>
      <c r="J35" s="180">
        <f>RES_hhdet_emih!J35/RES_summary!J$19</f>
        <v>0</v>
      </c>
      <c r="K35" s="180">
        <f>RES_hhdet_emih!K35/RES_summary!K$19</f>
        <v>0</v>
      </c>
      <c r="L35" s="180">
        <f>RES_hhdet_emih!L35/RES_summary!L$19</f>
        <v>0</v>
      </c>
      <c r="M35" s="180">
        <f>RES_hhdet_emih!M35/RES_summary!M$19</f>
        <v>0</v>
      </c>
      <c r="N35" s="180">
        <f>RES_hhdet_emih!N35/RES_summary!N$19</f>
        <v>0</v>
      </c>
      <c r="O35" s="180">
        <f>RES_hhdet_emih!O35/RES_summary!O$19</f>
        <v>0</v>
      </c>
      <c r="P35" s="180">
        <f>RES_hhdet_emih!P35/RES_summary!P$19</f>
        <v>0</v>
      </c>
      <c r="Q35" s="180">
        <f>RES_hhdet_emih!Q35/RES_summary!Q$19</f>
        <v>0</v>
      </c>
    </row>
    <row r="36" spans="1:17" ht="12" customHeight="1" x14ac:dyDescent="0.25">
      <c r="A36" s="161" t="s">
        <v>141</v>
      </c>
      <c r="B36" s="179">
        <f>RES_hhdet_emih!B36/RES_summary!B$19</f>
        <v>0</v>
      </c>
      <c r="C36" s="179">
        <f>RES_hhdet_emih!C36/RES_summary!C$19</f>
        <v>0</v>
      </c>
      <c r="D36" s="179">
        <f>RES_hhdet_emih!D36/RES_summary!D$19</f>
        <v>0</v>
      </c>
      <c r="E36" s="179">
        <f>RES_hhdet_emih!E36/RES_summary!E$19</f>
        <v>0</v>
      </c>
      <c r="F36" s="179">
        <f>RES_hhdet_emih!F36/RES_summary!F$19</f>
        <v>0</v>
      </c>
      <c r="G36" s="179">
        <f>RES_hhdet_emih!G36/RES_summary!G$19</f>
        <v>0</v>
      </c>
      <c r="H36" s="179">
        <f>RES_hhdet_emih!H36/RES_summary!H$19</f>
        <v>0</v>
      </c>
      <c r="I36" s="179">
        <f>RES_hhdet_emih!I36/RES_summary!I$19</f>
        <v>0</v>
      </c>
      <c r="J36" s="179">
        <f>RES_hhdet_emih!J36/RES_summary!J$19</f>
        <v>0</v>
      </c>
      <c r="K36" s="179">
        <f>RES_hhdet_emih!K36/RES_summary!K$19</f>
        <v>0</v>
      </c>
      <c r="L36" s="179">
        <f>RES_hhdet_emih!L36/RES_summary!L$19</f>
        <v>0</v>
      </c>
      <c r="M36" s="179">
        <f>RES_hhdet_emih!M36/RES_summary!M$19</f>
        <v>0</v>
      </c>
      <c r="N36" s="179">
        <f>RES_hhdet_emih!N36/RES_summary!N$19</f>
        <v>0</v>
      </c>
      <c r="O36" s="179">
        <f>RES_hhdet_emih!O36/RES_summary!O$19</f>
        <v>0</v>
      </c>
      <c r="P36" s="179">
        <f>RES_hhdet_emih!P36/RES_summary!P$19</f>
        <v>0</v>
      </c>
      <c r="Q36" s="179">
        <f>RES_hhdet_emih!Q36/RES_summary!Q$19</f>
        <v>0</v>
      </c>
    </row>
    <row r="37" spans="1:17" ht="12" customHeight="1" x14ac:dyDescent="0.25">
      <c r="A37" s="148" t="s">
        <v>60</v>
      </c>
      <c r="B37" s="177">
        <f>RES_hhdet_emih!B37/RES_summary!B$19</f>
        <v>0</v>
      </c>
      <c r="C37" s="177">
        <f>RES_hhdet_emih!C37/RES_summary!C$19</f>
        <v>0</v>
      </c>
      <c r="D37" s="177">
        <f>RES_hhdet_emih!D37/RES_summary!D$19</f>
        <v>0</v>
      </c>
      <c r="E37" s="177">
        <f>RES_hhdet_emih!E37/RES_summary!E$19</f>
        <v>0</v>
      </c>
      <c r="F37" s="177">
        <f>RES_hhdet_emih!F37/RES_summary!F$19</f>
        <v>0</v>
      </c>
      <c r="G37" s="177">
        <f>RES_hhdet_emih!G37/RES_summary!G$19</f>
        <v>0</v>
      </c>
      <c r="H37" s="177">
        <f>RES_hhdet_emih!H37/RES_summary!H$19</f>
        <v>0</v>
      </c>
      <c r="I37" s="177">
        <f>RES_hhdet_emih!I37/RES_summary!I$19</f>
        <v>0</v>
      </c>
      <c r="J37" s="177">
        <f>RES_hhdet_emih!J37/RES_summary!J$19</f>
        <v>0</v>
      </c>
      <c r="K37" s="177">
        <f>RES_hhdet_emih!K37/RES_summary!K$19</f>
        <v>0</v>
      </c>
      <c r="L37" s="177">
        <f>RES_hhdet_emih!L37/RES_summary!L$19</f>
        <v>0</v>
      </c>
      <c r="M37" s="177">
        <f>RES_hhdet_emih!M37/RES_summary!M$19</f>
        <v>0</v>
      </c>
      <c r="N37" s="177">
        <f>RES_hhdet_emih!N37/RES_summary!N$19</f>
        <v>0</v>
      </c>
      <c r="O37" s="177">
        <f>RES_hhdet_emih!O37/RES_summary!O$19</f>
        <v>0</v>
      </c>
      <c r="P37" s="177">
        <f>RES_hhdet_emih!P37/RES_summary!P$19</f>
        <v>0</v>
      </c>
      <c r="Q37" s="177">
        <f>RES_hhdet_emih!Q37/RES_summary!Q$19</f>
        <v>0</v>
      </c>
    </row>
    <row r="38" spans="1:17" ht="12" customHeight="1" x14ac:dyDescent="0.25">
      <c r="A38" s="148" t="s">
        <v>59</v>
      </c>
      <c r="B38" s="177">
        <f>RES_hhdet_emih!B38/RES_summary!B$19</f>
        <v>0</v>
      </c>
      <c r="C38" s="177">
        <f>RES_hhdet_emih!C38/RES_summary!C$19</f>
        <v>0</v>
      </c>
      <c r="D38" s="177">
        <f>RES_hhdet_emih!D38/RES_summary!D$19</f>
        <v>0</v>
      </c>
      <c r="E38" s="177">
        <f>RES_hhdet_emih!E38/RES_summary!E$19</f>
        <v>0</v>
      </c>
      <c r="F38" s="177">
        <f>RES_hhdet_emih!F38/RES_summary!F$19</f>
        <v>0</v>
      </c>
      <c r="G38" s="177">
        <f>RES_hhdet_emih!G38/RES_summary!G$19</f>
        <v>0</v>
      </c>
      <c r="H38" s="177">
        <f>RES_hhdet_emih!H38/RES_summary!H$19</f>
        <v>0</v>
      </c>
      <c r="I38" s="177">
        <f>RES_hhdet_emih!I38/RES_summary!I$19</f>
        <v>0</v>
      </c>
      <c r="J38" s="177">
        <f>RES_hhdet_emih!J38/RES_summary!J$19</f>
        <v>0</v>
      </c>
      <c r="K38" s="177">
        <f>RES_hhdet_emih!K38/RES_summary!K$19</f>
        <v>0</v>
      </c>
      <c r="L38" s="177">
        <f>RES_hhdet_emih!L38/RES_summary!L$19</f>
        <v>0</v>
      </c>
      <c r="M38" s="177">
        <f>RES_hhdet_emih!M38/RES_summary!M$19</f>
        <v>0</v>
      </c>
      <c r="N38" s="177">
        <f>RES_hhdet_emih!N38/RES_summary!N$19</f>
        <v>0</v>
      </c>
      <c r="O38" s="177">
        <f>RES_hhdet_emih!O38/RES_summary!O$19</f>
        <v>0</v>
      </c>
      <c r="P38" s="177">
        <f>RES_hhdet_emih!P38/RES_summary!P$19</f>
        <v>0</v>
      </c>
      <c r="Q38" s="177">
        <f>RES_hhdet_emih!Q38/RES_summary!Q$19</f>
        <v>0</v>
      </c>
    </row>
    <row r="39" spans="1:17" ht="12" customHeight="1" x14ac:dyDescent="0.25">
      <c r="A39" s="158" t="s">
        <v>62</v>
      </c>
      <c r="B39" s="178">
        <f>RES_hhdet_emih!B39/RES_summary!B$19</f>
        <v>0.54832163312995175</v>
      </c>
      <c r="C39" s="178">
        <f>RES_hhdet_emih!C39/RES_summary!C$19</f>
        <v>0.68438439152632591</v>
      </c>
      <c r="D39" s="178">
        <f>RES_hhdet_emih!D39/RES_summary!D$19</f>
        <v>0.56858541651698324</v>
      </c>
      <c r="E39" s="178">
        <f>RES_hhdet_emih!E39/RES_summary!E$19</f>
        <v>0.53557899084445693</v>
      </c>
      <c r="F39" s="178">
        <f>RES_hhdet_emih!F39/RES_summary!F$19</f>
        <v>0.63017641793456147</v>
      </c>
      <c r="G39" s="178">
        <f>RES_hhdet_emih!G39/RES_summary!G$19</f>
        <v>0.69814473203103278</v>
      </c>
      <c r="H39" s="178">
        <f>RES_hhdet_emih!H39/RES_summary!H$19</f>
        <v>0.91176629732729564</v>
      </c>
      <c r="I39" s="178">
        <f>RES_hhdet_emih!I39/RES_summary!I$19</f>
        <v>0.56339340432877127</v>
      </c>
      <c r="J39" s="178">
        <f>RES_hhdet_emih!J39/RES_summary!J$19</f>
        <v>0.6268143081851697</v>
      </c>
      <c r="K39" s="178">
        <f>RES_hhdet_emih!K39/RES_summary!K$19</f>
        <v>0.25274641745614179</v>
      </c>
      <c r="L39" s="178">
        <f>RES_hhdet_emih!L39/RES_summary!L$19</f>
        <v>0.46529933093708259</v>
      </c>
      <c r="M39" s="178">
        <f>RES_hhdet_emih!M39/RES_summary!M$19</f>
        <v>0.3493753929437633</v>
      </c>
      <c r="N39" s="178">
        <f>RES_hhdet_emih!N39/RES_summary!N$19</f>
        <v>0.15432060045066265</v>
      </c>
      <c r="O39" s="178">
        <f>RES_hhdet_emih!O39/RES_summary!O$19</f>
        <v>0.89693420052448125</v>
      </c>
      <c r="P39" s="178">
        <f>RES_hhdet_emih!P39/RES_summary!P$19</f>
        <v>0.62688514288977593</v>
      </c>
      <c r="Q39" s="178">
        <f>RES_hhdet_emih!Q39/RES_summary!Q$19</f>
        <v>0.5879837714147137</v>
      </c>
    </row>
    <row r="40" spans="1:17" ht="12" customHeight="1" x14ac:dyDescent="0.25">
      <c r="A40" s="23" t="s">
        <v>57</v>
      </c>
      <c r="B40" s="177">
        <f>RES_hhdet_emih!B40/RES_summary!B$19</f>
        <v>4.1940343512855813</v>
      </c>
      <c r="C40" s="177">
        <f>RES_hhdet_emih!C40/RES_summary!C$19</f>
        <v>4.1101677944470199</v>
      </c>
      <c r="D40" s="177">
        <f>RES_hhdet_emih!D40/RES_summary!D$19</f>
        <v>4.1964911364071984</v>
      </c>
      <c r="E40" s="177">
        <f>RES_hhdet_emih!E40/RES_summary!E$19</f>
        <v>4.0993443865188279</v>
      </c>
      <c r="F40" s="177">
        <f>RES_hhdet_emih!F40/RES_summary!F$19</f>
        <v>4.0545096507373293</v>
      </c>
      <c r="G40" s="177">
        <f>RES_hhdet_emih!G40/RES_summary!G$19</f>
        <v>3.9886551427216914</v>
      </c>
      <c r="H40" s="177">
        <f>RES_hhdet_emih!H40/RES_summary!H$19</f>
        <v>3.842381950632376</v>
      </c>
      <c r="I40" s="177">
        <f>RES_hhdet_emih!I40/RES_summary!I$19</f>
        <v>4.0374307478060256</v>
      </c>
      <c r="J40" s="177">
        <f>RES_hhdet_emih!J40/RES_summary!J$19</f>
        <v>3.9343289536846542</v>
      </c>
      <c r="K40" s="177">
        <f>RES_hhdet_emih!K40/RES_summary!K$19</f>
        <v>4.0971289280644596</v>
      </c>
      <c r="L40" s="177">
        <f>RES_hhdet_emih!L40/RES_summary!L$19</f>
        <v>3.9385172875494034</v>
      </c>
      <c r="M40" s="177">
        <f>RES_hhdet_emih!M40/RES_summary!M$19</f>
        <v>3.9260319579951699</v>
      </c>
      <c r="N40" s="177">
        <f>RES_hhdet_emih!N40/RES_summary!N$19</f>
        <v>3.9991389111551303</v>
      </c>
      <c r="O40" s="177">
        <f>RES_hhdet_emih!O40/RES_summary!O$19</f>
        <v>3.8864344017097379</v>
      </c>
      <c r="P40" s="177">
        <f>RES_hhdet_emih!P40/RES_summary!P$19</f>
        <v>3.9754681455942578</v>
      </c>
      <c r="Q40" s="177">
        <f>RES_hhdet_emih!Q40/RES_summary!Q$19</f>
        <v>3.9641119511670784</v>
      </c>
    </row>
    <row r="41" spans="1:17" ht="12" customHeight="1" x14ac:dyDescent="0.25">
      <c r="A41" s="29" t="s">
        <v>140</v>
      </c>
      <c r="B41" s="176">
        <f>RES_hhdet_emih!B41/RES_summary!B$19</f>
        <v>0</v>
      </c>
      <c r="C41" s="176">
        <f>RES_hhdet_emih!C41/RES_summary!C$19</f>
        <v>0</v>
      </c>
      <c r="D41" s="176">
        <f>RES_hhdet_emih!D41/RES_summary!D$19</f>
        <v>0</v>
      </c>
      <c r="E41" s="176">
        <f>RES_hhdet_emih!E41/RES_summary!E$19</f>
        <v>0</v>
      </c>
      <c r="F41" s="176">
        <f>RES_hhdet_emih!F41/RES_summary!F$19</f>
        <v>0</v>
      </c>
      <c r="G41" s="176">
        <f>RES_hhdet_emih!G41/RES_summary!G$19</f>
        <v>0</v>
      </c>
      <c r="H41" s="176">
        <f>RES_hhdet_emih!H41/RES_summary!H$19</f>
        <v>0</v>
      </c>
      <c r="I41" s="176">
        <f>RES_hhdet_emih!I41/RES_summary!I$19</f>
        <v>0</v>
      </c>
      <c r="J41" s="176">
        <f>RES_hhdet_emih!J41/RES_summary!J$19</f>
        <v>0</v>
      </c>
      <c r="K41" s="176">
        <f>RES_hhdet_emih!K41/RES_summary!K$19</f>
        <v>0</v>
      </c>
      <c r="L41" s="176">
        <f>RES_hhdet_emih!L41/RES_summary!L$19</f>
        <v>0</v>
      </c>
      <c r="M41" s="176">
        <f>RES_hhdet_emih!M41/RES_summary!M$19</f>
        <v>0</v>
      </c>
      <c r="N41" s="176">
        <f>RES_hhdet_emih!N41/RES_summary!N$19</f>
        <v>0</v>
      </c>
      <c r="O41" s="176">
        <f>RES_hhdet_emih!O41/RES_summary!O$19</f>
        <v>0</v>
      </c>
      <c r="P41" s="176">
        <f>RES_hhdet_emih!P41/RES_summary!P$19</f>
        <v>0</v>
      </c>
      <c r="Q41" s="176">
        <f>RES_hhdet_emih!Q41/RES_summary!Q$19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84">
        <f>RES_hhdet_emih!B43/RES_summary!B$19</f>
        <v>61.728870301917603</v>
      </c>
      <c r="C43" s="184">
        <f>RES_hhdet_emih!C43/RES_summary!C$19</f>
        <v>64.803540389962095</v>
      </c>
      <c r="D43" s="184">
        <f>RES_hhdet_emih!D43/RES_summary!D$19</f>
        <v>61.105740307639337</v>
      </c>
      <c r="E43" s="184">
        <f>RES_hhdet_emih!E43/RES_summary!E$19</f>
        <v>62.673696273045891</v>
      </c>
      <c r="F43" s="184">
        <f>RES_hhdet_emih!F43/RES_summary!F$19</f>
        <v>64.234420225144632</v>
      </c>
      <c r="G43" s="184">
        <f>RES_hhdet_emih!G43/RES_summary!G$19</f>
        <v>62.905178835444751</v>
      </c>
      <c r="H43" s="184">
        <f>RES_hhdet_emih!H43/RES_summary!H$19</f>
        <v>64.092123092970596</v>
      </c>
      <c r="I43" s="184">
        <f>RES_hhdet_emih!I43/RES_summary!I$19</f>
        <v>58.119278503878334</v>
      </c>
      <c r="J43" s="184">
        <f>RES_hhdet_emih!J43/RES_summary!J$19</f>
        <v>60.083051945818532</v>
      </c>
      <c r="K43" s="184">
        <f>RES_hhdet_emih!K43/RES_summary!K$19</f>
        <v>56.393963531919461</v>
      </c>
      <c r="L43" s="184">
        <f>RES_hhdet_emih!L43/RES_summary!L$19</f>
        <v>59.489956317022148</v>
      </c>
      <c r="M43" s="184">
        <f>RES_hhdet_emih!M43/RES_summary!M$19</f>
        <v>46.760326971747688</v>
      </c>
      <c r="N43" s="184">
        <f>RES_hhdet_emih!N43/RES_summary!N$19</f>
        <v>46.329316365678551</v>
      </c>
      <c r="O43" s="184">
        <f>RES_hhdet_emih!O43/RES_summary!O$19</f>
        <v>47.293550372488056</v>
      </c>
      <c r="P43" s="184">
        <f>RES_hhdet_emih!P43/RES_summary!P$19</f>
        <v>43.500866047446443</v>
      </c>
      <c r="Q43" s="184">
        <f>RES_hhdet_emih!Q43/RES_summary!Q$19</f>
        <v>45.399819603275695</v>
      </c>
    </row>
    <row r="44" spans="1:17" ht="12.95" customHeight="1" x14ac:dyDescent="0.25">
      <c r="A44" s="158" t="s">
        <v>65</v>
      </c>
      <c r="B44" s="178">
        <f>RES_hhdet_emih!B44/RES_summary!B$19</f>
        <v>51.79050120926933</v>
      </c>
      <c r="C44" s="178">
        <f>RES_hhdet_emih!C44/RES_summary!C$19</f>
        <v>54.681652450913653</v>
      </c>
      <c r="D44" s="178">
        <f>RES_hhdet_emih!D44/RES_summary!D$19</f>
        <v>51.199717100453384</v>
      </c>
      <c r="E44" s="178">
        <f>RES_hhdet_emih!E44/RES_summary!E$19</f>
        <v>52.764513153250661</v>
      </c>
      <c r="F44" s="178">
        <f>RES_hhdet_emih!F44/RES_summary!F$19</f>
        <v>54.219809610395998</v>
      </c>
      <c r="G44" s="178">
        <f>RES_hhdet_emih!G44/RES_summary!G$19</f>
        <v>52.990516860402742</v>
      </c>
      <c r="H44" s="178">
        <f>RES_hhdet_emih!H44/RES_summary!H$19</f>
        <v>53.877994852592586</v>
      </c>
      <c r="I44" s="178">
        <f>RES_hhdet_emih!I44/RES_summary!I$19</f>
        <v>48.13104061662419</v>
      </c>
      <c r="J44" s="178">
        <f>RES_hhdet_emih!J44/RES_summary!J$19</f>
        <v>50.162609616350302</v>
      </c>
      <c r="K44" s="178">
        <f>RES_hhdet_emih!K44/RES_summary!K$19</f>
        <v>46.60342597175466</v>
      </c>
      <c r="L44" s="178">
        <f>RES_hhdet_emih!L44/RES_summary!L$19</f>
        <v>49.36576364797547</v>
      </c>
      <c r="M44" s="178">
        <f>RES_hhdet_emih!M44/RES_summary!M$19</f>
        <v>36.828989894685954</v>
      </c>
      <c r="N44" s="178">
        <f>RES_hhdet_emih!N44/RES_summary!N$19</f>
        <v>36.476163018669133</v>
      </c>
      <c r="O44" s="178">
        <f>RES_hhdet_emih!O44/RES_summary!O$19</f>
        <v>36.660412495687282</v>
      </c>
      <c r="P44" s="178">
        <f>RES_hhdet_emih!P44/RES_summary!P$19</f>
        <v>32.892499353167899</v>
      </c>
      <c r="Q44" s="178">
        <f>RES_hhdet_emih!Q44/RES_summary!Q$19</f>
        <v>34.834539831306593</v>
      </c>
    </row>
    <row r="45" spans="1:17" ht="12" customHeight="1" x14ac:dyDescent="0.25">
      <c r="A45" s="23" t="s">
        <v>166</v>
      </c>
      <c r="B45" s="177">
        <f>RES_hhdet_emih!B45/RES_summary!B$19</f>
        <v>51.79050120926933</v>
      </c>
      <c r="C45" s="177">
        <f>RES_hhdet_emih!C45/RES_summary!C$19</f>
        <v>54.681652450913653</v>
      </c>
      <c r="D45" s="177">
        <f>RES_hhdet_emih!D45/RES_summary!D$19</f>
        <v>51.199717100453384</v>
      </c>
      <c r="E45" s="177">
        <f>RES_hhdet_emih!E45/RES_summary!E$19</f>
        <v>52.764513153250661</v>
      </c>
      <c r="F45" s="177">
        <f>RES_hhdet_emih!F45/RES_summary!F$19</f>
        <v>54.219809610395998</v>
      </c>
      <c r="G45" s="177">
        <f>RES_hhdet_emih!G45/RES_summary!G$19</f>
        <v>52.990516860402742</v>
      </c>
      <c r="H45" s="177">
        <f>RES_hhdet_emih!H45/RES_summary!H$19</f>
        <v>53.877994852592586</v>
      </c>
      <c r="I45" s="177">
        <f>RES_hhdet_emih!I45/RES_summary!I$19</f>
        <v>48.13104061662419</v>
      </c>
      <c r="J45" s="177">
        <f>RES_hhdet_emih!J45/RES_summary!J$19</f>
        <v>50.162609616350302</v>
      </c>
      <c r="K45" s="177">
        <f>RES_hhdet_emih!K45/RES_summary!K$19</f>
        <v>46.60342597175466</v>
      </c>
      <c r="L45" s="177">
        <f>RES_hhdet_emih!L45/RES_summary!L$19</f>
        <v>49.36576364797547</v>
      </c>
      <c r="M45" s="177">
        <f>RES_hhdet_emih!M45/RES_summary!M$19</f>
        <v>36.828989894685954</v>
      </c>
      <c r="N45" s="177">
        <f>RES_hhdet_emih!N45/RES_summary!N$19</f>
        <v>36.476163018669133</v>
      </c>
      <c r="O45" s="177">
        <f>RES_hhdet_emih!O45/RES_summary!O$19</f>
        <v>36.660412495687282</v>
      </c>
      <c r="P45" s="177">
        <f>RES_hhdet_emih!P45/RES_summary!P$19</f>
        <v>32.892499353167899</v>
      </c>
      <c r="Q45" s="177">
        <f>RES_hhdet_emih!Q45/RES_summary!Q$19</f>
        <v>34.834539831306593</v>
      </c>
    </row>
    <row r="46" spans="1:17" ht="12" customHeight="1" x14ac:dyDescent="0.25">
      <c r="A46" s="23" t="s">
        <v>60</v>
      </c>
      <c r="B46" s="177">
        <f>RES_hhdet_emih!B46/RES_summary!B$19</f>
        <v>0</v>
      </c>
      <c r="C46" s="177">
        <f>RES_hhdet_emih!C46/RES_summary!C$19</f>
        <v>0</v>
      </c>
      <c r="D46" s="177">
        <f>RES_hhdet_emih!D46/RES_summary!D$19</f>
        <v>0</v>
      </c>
      <c r="E46" s="177">
        <f>RES_hhdet_emih!E46/RES_summary!E$19</f>
        <v>0</v>
      </c>
      <c r="F46" s="177">
        <f>RES_hhdet_emih!F46/RES_summary!F$19</f>
        <v>0</v>
      </c>
      <c r="G46" s="177">
        <f>RES_hhdet_emih!G46/RES_summary!G$19</f>
        <v>0</v>
      </c>
      <c r="H46" s="177">
        <f>RES_hhdet_emih!H46/RES_summary!H$19</f>
        <v>0</v>
      </c>
      <c r="I46" s="177">
        <f>RES_hhdet_emih!I46/RES_summary!I$19</f>
        <v>0</v>
      </c>
      <c r="J46" s="177">
        <f>RES_hhdet_emih!J46/RES_summary!J$19</f>
        <v>0</v>
      </c>
      <c r="K46" s="177">
        <f>RES_hhdet_emih!K46/RES_summary!K$19</f>
        <v>0</v>
      </c>
      <c r="L46" s="177">
        <f>RES_hhdet_emih!L46/RES_summary!L$19</f>
        <v>0</v>
      </c>
      <c r="M46" s="177">
        <f>RES_hhdet_emih!M46/RES_summary!M$19</f>
        <v>0</v>
      </c>
      <c r="N46" s="177">
        <f>RES_hhdet_emih!N46/RES_summary!N$19</f>
        <v>0</v>
      </c>
      <c r="O46" s="177">
        <f>RES_hhdet_emih!O46/RES_summary!O$19</f>
        <v>0</v>
      </c>
      <c r="P46" s="177">
        <f>RES_hhdet_emih!P46/RES_summary!P$19</f>
        <v>0</v>
      </c>
      <c r="Q46" s="177">
        <f>RES_hhdet_emih!Q46/RES_summary!Q$19</f>
        <v>0</v>
      </c>
    </row>
    <row r="47" spans="1:17" ht="12.95" customHeight="1" x14ac:dyDescent="0.25">
      <c r="A47" s="158" t="s">
        <v>112</v>
      </c>
      <c r="B47" s="178">
        <f>RES_hhdet_emih!B47/RES_summary!B$19</f>
        <v>0</v>
      </c>
      <c r="C47" s="178">
        <f>RES_hhdet_emih!C47/RES_summary!C$19</f>
        <v>0</v>
      </c>
      <c r="D47" s="178">
        <f>RES_hhdet_emih!D47/RES_summary!D$19</f>
        <v>0</v>
      </c>
      <c r="E47" s="178">
        <f>RES_hhdet_emih!E47/RES_summary!E$19</f>
        <v>0</v>
      </c>
      <c r="F47" s="178">
        <f>RES_hhdet_emih!F47/RES_summary!F$19</f>
        <v>0</v>
      </c>
      <c r="G47" s="178">
        <f>RES_hhdet_emih!G47/RES_summary!G$19</f>
        <v>0</v>
      </c>
      <c r="H47" s="178">
        <f>RES_hhdet_emih!H47/RES_summary!H$19</f>
        <v>0</v>
      </c>
      <c r="I47" s="178">
        <f>RES_hhdet_emih!I47/RES_summary!I$19</f>
        <v>0</v>
      </c>
      <c r="J47" s="178">
        <f>RES_hhdet_emih!J47/RES_summary!J$19</f>
        <v>0</v>
      </c>
      <c r="K47" s="178">
        <f>RES_hhdet_emih!K47/RES_summary!K$19</f>
        <v>0</v>
      </c>
      <c r="L47" s="178">
        <f>RES_hhdet_emih!L47/RES_summary!L$19</f>
        <v>0</v>
      </c>
      <c r="M47" s="178">
        <f>RES_hhdet_emih!M47/RES_summary!M$19</f>
        <v>0</v>
      </c>
      <c r="N47" s="178">
        <f>RES_hhdet_emih!N47/RES_summary!N$19</f>
        <v>0</v>
      </c>
      <c r="O47" s="178">
        <f>RES_hhdet_emih!O47/RES_summary!O$19</f>
        <v>0</v>
      </c>
      <c r="P47" s="178">
        <f>RES_hhdet_emih!P47/RES_summary!P$19</f>
        <v>0</v>
      </c>
      <c r="Q47" s="178">
        <f>RES_hhdet_emih!Q47/RES_summary!Q$19</f>
        <v>0</v>
      </c>
    </row>
    <row r="48" spans="1:17" ht="12" customHeight="1" x14ac:dyDescent="0.25">
      <c r="A48" s="23" t="s">
        <v>60</v>
      </c>
      <c r="B48" s="177">
        <f>RES_hhdet_emih!B48/RES_summary!B$19</f>
        <v>0</v>
      </c>
      <c r="C48" s="177">
        <f>RES_hhdet_emih!C48/RES_summary!C$19</f>
        <v>0</v>
      </c>
      <c r="D48" s="177">
        <f>RES_hhdet_emih!D48/RES_summary!D$19</f>
        <v>0</v>
      </c>
      <c r="E48" s="177">
        <f>RES_hhdet_emih!E48/RES_summary!E$19</f>
        <v>0</v>
      </c>
      <c r="F48" s="177">
        <f>RES_hhdet_emih!F48/RES_summary!F$19</f>
        <v>0</v>
      </c>
      <c r="G48" s="177">
        <f>RES_hhdet_emih!G48/RES_summary!G$19</f>
        <v>0</v>
      </c>
      <c r="H48" s="177">
        <f>RES_hhdet_emih!H48/RES_summary!H$19</f>
        <v>0</v>
      </c>
      <c r="I48" s="177">
        <f>RES_hhdet_emih!I48/RES_summary!I$19</f>
        <v>0</v>
      </c>
      <c r="J48" s="177">
        <f>RES_hhdet_emih!J48/RES_summary!J$19</f>
        <v>0</v>
      </c>
      <c r="K48" s="177">
        <f>RES_hhdet_emih!K48/RES_summary!K$19</f>
        <v>0</v>
      </c>
      <c r="L48" s="177">
        <f>RES_hhdet_emih!L48/RES_summary!L$19</f>
        <v>0</v>
      </c>
      <c r="M48" s="177">
        <f>RES_hhdet_emih!M48/RES_summary!M$19</f>
        <v>0</v>
      </c>
      <c r="N48" s="177">
        <f>RES_hhdet_emih!N48/RES_summary!N$19</f>
        <v>0</v>
      </c>
      <c r="O48" s="177">
        <f>RES_hhdet_emih!O48/RES_summary!O$19</f>
        <v>0</v>
      </c>
      <c r="P48" s="177">
        <f>RES_hhdet_emih!P48/RES_summary!P$19</f>
        <v>0</v>
      </c>
      <c r="Q48" s="177">
        <f>RES_hhdet_emih!Q48/RES_summary!Q$19</f>
        <v>0</v>
      </c>
    </row>
    <row r="49" spans="1:17" ht="12" customHeight="1" x14ac:dyDescent="0.25">
      <c r="A49" s="158" t="s">
        <v>63</v>
      </c>
      <c r="B49" s="178">
        <f>RES_hhdet_emih!B49/RES_summary!B$19</f>
        <v>9.3899585499413138</v>
      </c>
      <c r="C49" s="178">
        <f>RES_hhdet_emih!C49/RES_summary!C$19</f>
        <v>9.4422926404966923</v>
      </c>
      <c r="D49" s="178">
        <f>RES_hhdet_emih!D49/RES_summary!D$19</f>
        <v>9.3411817983280869</v>
      </c>
      <c r="E49" s="178">
        <f>RES_hhdet_emih!E49/RES_summary!E$19</f>
        <v>9.3658685008912919</v>
      </c>
      <c r="F49" s="178">
        <f>RES_hhdet_emih!F49/RES_summary!F$19</f>
        <v>9.3787052099997865</v>
      </c>
      <c r="G49" s="178">
        <f>RES_hhdet_emih!G49/RES_summary!G$19</f>
        <v>9.2093210557231586</v>
      </c>
      <c r="H49" s="178">
        <f>RES_hhdet_emih!H49/RES_summary!H$19</f>
        <v>9.2988592002048751</v>
      </c>
      <c r="I49" s="178">
        <f>RES_hhdet_emih!I49/RES_summary!I$19</f>
        <v>9.425260003590914</v>
      </c>
      <c r="J49" s="178">
        <f>RES_hhdet_emih!J49/RES_summary!J$19</f>
        <v>9.2914286204693362</v>
      </c>
      <c r="K49" s="178">
        <f>RES_hhdet_emih!K49/RES_summary!K$19</f>
        <v>9.5364704734460357</v>
      </c>
      <c r="L49" s="178">
        <f>RES_hhdet_emih!L49/RES_summary!L$19</f>
        <v>9.6575327638341015</v>
      </c>
      <c r="M49" s="178">
        <f>RES_hhdet_emih!M49/RES_summary!M$19</f>
        <v>9.58147407284706</v>
      </c>
      <c r="N49" s="178">
        <f>RES_hhdet_emih!N49/RES_summary!N$19</f>
        <v>9.6989381591018518</v>
      </c>
      <c r="O49" s="178">
        <f>RES_hhdet_emih!O49/RES_summary!O$19</f>
        <v>9.7357057074266482</v>
      </c>
      <c r="P49" s="178">
        <f>RES_hhdet_emih!P49/RES_summary!P$19</f>
        <v>9.9814576448998107</v>
      </c>
      <c r="Q49" s="178">
        <f>RES_hhdet_emih!Q49/RES_summary!Q$19</f>
        <v>9.9772063071474655</v>
      </c>
    </row>
    <row r="50" spans="1:17" ht="12" customHeight="1" x14ac:dyDescent="0.25">
      <c r="A50" s="167" t="s">
        <v>165</v>
      </c>
      <c r="B50" s="183">
        <f>RES_hhdet_emih!B50/RES_summary!B$19</f>
        <v>14.226677813014877</v>
      </c>
      <c r="C50" s="183">
        <f>RES_hhdet_emih!C50/RES_summary!C$19</f>
        <v>14.170263408190579</v>
      </c>
      <c r="D50" s="183">
        <f>RES_hhdet_emih!D50/RES_summary!D$19</f>
        <v>13.908679372711761</v>
      </c>
      <c r="E50" s="183">
        <f>RES_hhdet_emih!E50/RES_summary!E$19</f>
        <v>13.809048206299932</v>
      </c>
      <c r="F50" s="183">
        <f>RES_hhdet_emih!F50/RES_summary!F$19</f>
        <v>13.622537654849493</v>
      </c>
      <c r="G50" s="183">
        <f>RES_hhdet_emih!G50/RES_summary!G$19</f>
        <v>13.607824990660067</v>
      </c>
      <c r="H50" s="183">
        <f>RES_hhdet_emih!H50/RES_summary!H$19</f>
        <v>13.55970695649202</v>
      </c>
      <c r="I50" s="183">
        <f>RES_hhdet_emih!I50/RES_summary!I$19</f>
        <v>13.388709110417262</v>
      </c>
      <c r="J50" s="183">
        <f>RES_hhdet_emih!J50/RES_summary!J$19</f>
        <v>13.228668772141257</v>
      </c>
      <c r="K50" s="183">
        <f>RES_hhdet_emih!K50/RES_summary!K$19</f>
        <v>13.034253224716815</v>
      </c>
      <c r="L50" s="183">
        <f>RES_hhdet_emih!L50/RES_summary!L$19</f>
        <v>12.938556750597183</v>
      </c>
      <c r="M50" s="183">
        <f>RES_hhdet_emih!M50/RES_summary!M$19</f>
        <v>12.881728635830132</v>
      </c>
      <c r="N50" s="183">
        <f>RES_hhdet_emih!N50/RES_summary!N$19</f>
        <v>12.805611993747197</v>
      </c>
      <c r="O50" s="183">
        <f>RES_hhdet_emih!O50/RES_summary!O$19</f>
        <v>12.788102968909426</v>
      </c>
      <c r="P50" s="183">
        <f>RES_hhdet_emih!P50/RES_summary!P$19</f>
        <v>12.643517141795535</v>
      </c>
      <c r="Q50" s="183">
        <f>RES_hhdet_emih!Q50/RES_summary!Q$19</f>
        <v>12.398911460670043</v>
      </c>
    </row>
    <row r="51" spans="1:17" ht="12" customHeight="1" x14ac:dyDescent="0.25">
      <c r="A51" s="167" t="s">
        <v>164</v>
      </c>
      <c r="B51" s="183">
        <f>RES_hhdet_emih!B51/RES_summary!B$19</f>
        <v>9.2473405784596494</v>
      </c>
      <c r="C51" s="183">
        <f>RES_hhdet_emih!C51/RES_summary!C$19</f>
        <v>10.060887019811041</v>
      </c>
      <c r="D51" s="183">
        <f>RES_hhdet_emih!D51/RES_summary!D$19</f>
        <v>9.0406415922607835</v>
      </c>
      <c r="E51" s="183">
        <f>RES_hhdet_emih!E51/RES_summary!E$19</f>
        <v>9.0311175269213884</v>
      </c>
      <c r="F51" s="183">
        <f>RES_hhdet_emih!F51/RES_summary!F$19</f>
        <v>8.854649475652888</v>
      </c>
      <c r="G51" s="183">
        <f>RES_hhdet_emih!G51/RES_summary!G$19</f>
        <v>8.8450862439288951</v>
      </c>
      <c r="H51" s="183">
        <f>RES_hhdet_emih!H51/RES_summary!H$19</f>
        <v>8.8138095217198753</v>
      </c>
      <c r="I51" s="183">
        <f>RES_hhdet_emih!I51/RES_summary!I$19</f>
        <v>8.7026609217715105</v>
      </c>
      <c r="J51" s="183">
        <f>RES_hhdet_emih!J51/RES_summary!J$19</f>
        <v>8.5986347018918021</v>
      </c>
      <c r="K51" s="183">
        <f>RES_hhdet_emih!K51/RES_summary!K$19</f>
        <v>8.4722645960660259</v>
      </c>
      <c r="L51" s="183">
        <f>RES_hhdet_emih!L51/RES_summary!L$19</f>
        <v>8.4100618878881619</v>
      </c>
      <c r="M51" s="183">
        <f>RES_hhdet_emih!M51/RES_summary!M$19</f>
        <v>8.3731236132895948</v>
      </c>
      <c r="N51" s="183">
        <f>RES_hhdet_emih!N51/RES_summary!N$19</f>
        <v>8.3236477959356812</v>
      </c>
      <c r="O51" s="183">
        <f>RES_hhdet_emih!O51/RES_summary!O$19</f>
        <v>8.312266929791118</v>
      </c>
      <c r="P51" s="183">
        <f>RES_hhdet_emih!P51/RES_summary!P$19</f>
        <v>8.2182861421670985</v>
      </c>
      <c r="Q51" s="183">
        <f>RES_hhdet_emih!Q51/RES_summary!Q$19</f>
        <v>8.0592924494355316</v>
      </c>
    </row>
    <row r="52" spans="1:17" ht="12" customHeight="1" x14ac:dyDescent="0.25">
      <c r="A52" s="166" t="s">
        <v>163</v>
      </c>
      <c r="B52" s="182">
        <f>RES_hhdet_emih!B52/RES_summary!B$19</f>
        <v>9.2473405784596494</v>
      </c>
      <c r="C52" s="182">
        <f>RES_hhdet_emih!C52/RES_summary!C$19</f>
        <v>10.060887019811041</v>
      </c>
      <c r="D52" s="182">
        <f>RES_hhdet_emih!D52/RES_summary!D$19</f>
        <v>9.0406415922607835</v>
      </c>
      <c r="E52" s="182">
        <f>RES_hhdet_emih!E52/RES_summary!E$19</f>
        <v>9.0311175269213884</v>
      </c>
      <c r="F52" s="182">
        <f>RES_hhdet_emih!F52/RES_summary!F$19</f>
        <v>8.854649475652888</v>
      </c>
      <c r="G52" s="182">
        <f>RES_hhdet_emih!G52/RES_summary!G$19</f>
        <v>8.8450862439288951</v>
      </c>
      <c r="H52" s="182">
        <f>RES_hhdet_emih!H52/RES_summary!H$19</f>
        <v>8.8138095217198753</v>
      </c>
      <c r="I52" s="182">
        <f>RES_hhdet_emih!I52/RES_summary!I$19</f>
        <v>8.7026609217715105</v>
      </c>
      <c r="J52" s="182">
        <f>RES_hhdet_emih!J52/RES_summary!J$19</f>
        <v>8.5986347018918021</v>
      </c>
      <c r="K52" s="182">
        <f>RES_hhdet_emih!K52/RES_summary!K$19</f>
        <v>8.4722645960660259</v>
      </c>
      <c r="L52" s="182">
        <f>RES_hhdet_emih!L52/RES_summary!L$19</f>
        <v>8.4100618878881619</v>
      </c>
      <c r="M52" s="182">
        <f>RES_hhdet_emih!M52/RES_summary!M$19</f>
        <v>8.3731236132895948</v>
      </c>
      <c r="N52" s="182">
        <f>RES_hhdet_emih!N52/RES_summary!N$19</f>
        <v>8.3236477959356812</v>
      </c>
      <c r="O52" s="182">
        <f>RES_hhdet_emih!O52/RES_summary!O$19</f>
        <v>8.312266929791118</v>
      </c>
      <c r="P52" s="182">
        <f>RES_hhdet_emih!P52/RES_summary!P$19</f>
        <v>8.2182861421670985</v>
      </c>
      <c r="Q52" s="182">
        <f>RES_hhdet_emih!Q52/RES_summary!Q$19</f>
        <v>8.0592924494355316</v>
      </c>
    </row>
    <row r="53" spans="1:17" ht="12" customHeight="1" x14ac:dyDescent="0.25">
      <c r="A53" s="147" t="s">
        <v>59</v>
      </c>
      <c r="B53" s="181">
        <f>RES_hhdet_emih!B53/RES_summary!B$19</f>
        <v>0</v>
      </c>
      <c r="C53" s="181">
        <f>RES_hhdet_emih!C53/RES_summary!C$19</f>
        <v>0</v>
      </c>
      <c r="D53" s="181">
        <f>RES_hhdet_emih!D53/RES_summary!D$19</f>
        <v>0</v>
      </c>
      <c r="E53" s="181">
        <f>RES_hhdet_emih!E53/RES_summary!E$19</f>
        <v>0</v>
      </c>
      <c r="F53" s="181">
        <f>RES_hhdet_emih!F53/RES_summary!F$19</f>
        <v>0</v>
      </c>
      <c r="G53" s="181">
        <f>RES_hhdet_emih!G53/RES_summary!G$19</f>
        <v>0</v>
      </c>
      <c r="H53" s="181">
        <f>RES_hhdet_emih!H53/RES_summary!H$19</f>
        <v>0</v>
      </c>
      <c r="I53" s="181">
        <f>RES_hhdet_emih!I53/RES_summary!I$19</f>
        <v>0</v>
      </c>
      <c r="J53" s="181">
        <f>RES_hhdet_emih!J53/RES_summary!J$19</f>
        <v>0</v>
      </c>
      <c r="K53" s="181">
        <f>RES_hhdet_emih!K53/RES_summary!K$19</f>
        <v>0</v>
      </c>
      <c r="L53" s="181">
        <f>RES_hhdet_emih!L53/RES_summary!L$19</f>
        <v>0</v>
      </c>
      <c r="M53" s="181">
        <f>RES_hhdet_emih!M53/RES_summary!M$19</f>
        <v>0</v>
      </c>
      <c r="N53" s="181">
        <f>RES_hhdet_emih!N53/RES_summary!N$19</f>
        <v>0</v>
      </c>
      <c r="O53" s="181">
        <f>RES_hhdet_emih!O53/RES_summary!O$19</f>
        <v>0</v>
      </c>
      <c r="P53" s="181">
        <f>RES_hhdet_emih!P53/RES_summary!P$19</f>
        <v>0</v>
      </c>
      <c r="Q53" s="181">
        <f>RES_hhdet_emih!Q53/RES_summary!Q$19</f>
        <v>0</v>
      </c>
    </row>
    <row r="54" spans="1:17" ht="12" customHeight="1" x14ac:dyDescent="0.25">
      <c r="A54" s="163" t="s">
        <v>142</v>
      </c>
      <c r="B54" s="180">
        <f>RES_hhdet_emih!B54/RES_summary!B$19</f>
        <v>0</v>
      </c>
      <c r="C54" s="180">
        <f>RES_hhdet_emih!C54/RES_summary!C$19</f>
        <v>0</v>
      </c>
      <c r="D54" s="180">
        <f>RES_hhdet_emih!D54/RES_summary!D$19</f>
        <v>0</v>
      </c>
      <c r="E54" s="180">
        <f>RES_hhdet_emih!E54/RES_summary!E$19</f>
        <v>0</v>
      </c>
      <c r="F54" s="180">
        <f>RES_hhdet_emih!F54/RES_summary!F$19</f>
        <v>0</v>
      </c>
      <c r="G54" s="180">
        <f>RES_hhdet_emih!G54/RES_summary!G$19</f>
        <v>0</v>
      </c>
      <c r="H54" s="180">
        <f>RES_hhdet_emih!H54/RES_summary!H$19</f>
        <v>0</v>
      </c>
      <c r="I54" s="180">
        <f>RES_hhdet_emih!I54/RES_summary!I$19</f>
        <v>0</v>
      </c>
      <c r="J54" s="180">
        <f>RES_hhdet_emih!J54/RES_summary!J$19</f>
        <v>0</v>
      </c>
      <c r="K54" s="180">
        <f>RES_hhdet_emih!K54/RES_summary!K$19</f>
        <v>0</v>
      </c>
      <c r="L54" s="180">
        <f>RES_hhdet_emih!L54/RES_summary!L$19</f>
        <v>0</v>
      </c>
      <c r="M54" s="180">
        <f>RES_hhdet_emih!M54/RES_summary!M$19</f>
        <v>0</v>
      </c>
      <c r="N54" s="180">
        <f>RES_hhdet_emih!N54/RES_summary!N$19</f>
        <v>0</v>
      </c>
      <c r="O54" s="180">
        <f>RES_hhdet_emih!O54/RES_summary!O$19</f>
        <v>0</v>
      </c>
      <c r="P54" s="180">
        <f>RES_hhdet_emih!P54/RES_summary!P$19</f>
        <v>0</v>
      </c>
      <c r="Q54" s="180">
        <f>RES_hhdet_emih!Q54/RES_summary!Q$19</f>
        <v>0</v>
      </c>
    </row>
    <row r="55" spans="1:17" ht="12" customHeight="1" x14ac:dyDescent="0.25">
      <c r="A55" s="161" t="s">
        <v>141</v>
      </c>
      <c r="B55" s="179">
        <f>RES_hhdet_emih!B55/RES_summary!B$19</f>
        <v>0</v>
      </c>
      <c r="C55" s="179">
        <f>RES_hhdet_emih!C55/RES_summary!C$19</f>
        <v>0</v>
      </c>
      <c r="D55" s="179">
        <f>RES_hhdet_emih!D55/RES_summary!D$19</f>
        <v>0</v>
      </c>
      <c r="E55" s="179">
        <f>RES_hhdet_emih!E55/RES_summary!E$19</f>
        <v>0</v>
      </c>
      <c r="F55" s="179">
        <f>RES_hhdet_emih!F55/RES_summary!F$19</f>
        <v>0</v>
      </c>
      <c r="G55" s="179">
        <f>RES_hhdet_emih!G55/RES_summary!G$19</f>
        <v>0</v>
      </c>
      <c r="H55" s="179">
        <f>RES_hhdet_emih!H55/RES_summary!H$19</f>
        <v>0</v>
      </c>
      <c r="I55" s="179">
        <f>RES_hhdet_emih!I55/RES_summary!I$19</f>
        <v>0</v>
      </c>
      <c r="J55" s="179">
        <f>RES_hhdet_emih!J55/RES_summary!J$19</f>
        <v>0</v>
      </c>
      <c r="K55" s="179">
        <f>RES_hhdet_emih!K55/RES_summary!K$19</f>
        <v>0</v>
      </c>
      <c r="L55" s="179">
        <f>RES_hhdet_emih!L55/RES_summary!L$19</f>
        <v>0</v>
      </c>
      <c r="M55" s="179">
        <f>RES_hhdet_emih!M55/RES_summary!M$19</f>
        <v>0</v>
      </c>
      <c r="N55" s="179">
        <f>RES_hhdet_emih!N55/RES_summary!N$19</f>
        <v>0</v>
      </c>
      <c r="O55" s="179">
        <f>RES_hhdet_emih!O55/RES_summary!O$19</f>
        <v>0</v>
      </c>
      <c r="P55" s="179">
        <f>RES_hhdet_emih!P55/RES_summary!P$19</f>
        <v>0</v>
      </c>
      <c r="Q55" s="179">
        <f>RES_hhdet_emih!Q55/RES_summary!Q$19</f>
        <v>0</v>
      </c>
    </row>
    <row r="56" spans="1:17" ht="12" customHeight="1" x14ac:dyDescent="0.25">
      <c r="A56" s="148" t="s">
        <v>60</v>
      </c>
      <c r="B56" s="177">
        <f>RES_hhdet_emih!B56/RES_summary!B$19</f>
        <v>0</v>
      </c>
      <c r="C56" s="177">
        <f>RES_hhdet_emih!C56/RES_summary!C$19</f>
        <v>0</v>
      </c>
      <c r="D56" s="177">
        <f>RES_hhdet_emih!D56/RES_summary!D$19</f>
        <v>0</v>
      </c>
      <c r="E56" s="177">
        <f>RES_hhdet_emih!E56/RES_summary!E$19</f>
        <v>0</v>
      </c>
      <c r="F56" s="177">
        <f>RES_hhdet_emih!F56/RES_summary!F$19</f>
        <v>0</v>
      </c>
      <c r="G56" s="177">
        <f>RES_hhdet_emih!G56/RES_summary!G$19</f>
        <v>0</v>
      </c>
      <c r="H56" s="177">
        <f>RES_hhdet_emih!H56/RES_summary!H$19</f>
        <v>0</v>
      </c>
      <c r="I56" s="177">
        <f>RES_hhdet_emih!I56/RES_summary!I$19</f>
        <v>0</v>
      </c>
      <c r="J56" s="177">
        <f>RES_hhdet_emih!J56/RES_summary!J$19</f>
        <v>0</v>
      </c>
      <c r="K56" s="177">
        <f>RES_hhdet_emih!K56/RES_summary!K$19</f>
        <v>0</v>
      </c>
      <c r="L56" s="177">
        <f>RES_hhdet_emih!L56/RES_summary!L$19</f>
        <v>0</v>
      </c>
      <c r="M56" s="177">
        <f>RES_hhdet_emih!M56/RES_summary!M$19</f>
        <v>0</v>
      </c>
      <c r="N56" s="177">
        <f>RES_hhdet_emih!N56/RES_summary!N$19</f>
        <v>0</v>
      </c>
      <c r="O56" s="177">
        <f>RES_hhdet_emih!O56/RES_summary!O$19</f>
        <v>0</v>
      </c>
      <c r="P56" s="177">
        <f>RES_hhdet_emih!P56/RES_summary!P$19</f>
        <v>0</v>
      </c>
      <c r="Q56" s="177">
        <f>RES_hhdet_emih!Q56/RES_summary!Q$19</f>
        <v>0</v>
      </c>
    </row>
    <row r="57" spans="1:17" ht="12" customHeight="1" x14ac:dyDescent="0.25">
      <c r="A57" s="148" t="s">
        <v>59</v>
      </c>
      <c r="B57" s="177">
        <f>RES_hhdet_emih!B57/RES_summary!B$19</f>
        <v>0</v>
      </c>
      <c r="C57" s="177">
        <f>RES_hhdet_emih!C57/RES_summary!C$19</f>
        <v>0</v>
      </c>
      <c r="D57" s="177">
        <f>RES_hhdet_emih!D57/RES_summary!D$19</f>
        <v>0</v>
      </c>
      <c r="E57" s="177">
        <f>RES_hhdet_emih!E57/RES_summary!E$19</f>
        <v>0</v>
      </c>
      <c r="F57" s="177">
        <f>RES_hhdet_emih!F57/RES_summary!F$19</f>
        <v>0</v>
      </c>
      <c r="G57" s="177">
        <f>RES_hhdet_emih!G57/RES_summary!G$19</f>
        <v>0</v>
      </c>
      <c r="H57" s="177">
        <f>RES_hhdet_emih!H57/RES_summary!H$19</f>
        <v>0</v>
      </c>
      <c r="I57" s="177">
        <f>RES_hhdet_emih!I57/RES_summary!I$19</f>
        <v>0</v>
      </c>
      <c r="J57" s="177">
        <f>RES_hhdet_emih!J57/RES_summary!J$19</f>
        <v>0</v>
      </c>
      <c r="K57" s="177">
        <f>RES_hhdet_emih!K57/RES_summary!K$19</f>
        <v>0</v>
      </c>
      <c r="L57" s="177">
        <f>RES_hhdet_emih!L57/RES_summary!L$19</f>
        <v>0</v>
      </c>
      <c r="M57" s="177">
        <f>RES_hhdet_emih!M57/RES_summary!M$19</f>
        <v>0</v>
      </c>
      <c r="N57" s="177">
        <f>RES_hhdet_emih!N57/RES_summary!N$19</f>
        <v>0</v>
      </c>
      <c r="O57" s="177">
        <f>RES_hhdet_emih!O57/RES_summary!O$19</f>
        <v>0</v>
      </c>
      <c r="P57" s="177">
        <f>RES_hhdet_emih!P57/RES_summary!P$19</f>
        <v>0</v>
      </c>
      <c r="Q57" s="177">
        <f>RES_hhdet_emih!Q57/RES_summary!Q$19</f>
        <v>0</v>
      </c>
    </row>
    <row r="58" spans="1:17" ht="12" customHeight="1" x14ac:dyDescent="0.25">
      <c r="A58" s="158" t="s">
        <v>62</v>
      </c>
      <c r="B58" s="178">
        <f>RES_hhdet_emih!B58/RES_summary!B$19</f>
        <v>0.54841054270695644</v>
      </c>
      <c r="C58" s="178">
        <f>RES_hhdet_emih!C58/RES_summary!C$19</f>
        <v>0.67959529855174383</v>
      </c>
      <c r="D58" s="178">
        <f>RES_hhdet_emih!D58/RES_summary!D$19</f>
        <v>0.56484140885786516</v>
      </c>
      <c r="E58" s="178">
        <f>RES_hhdet_emih!E58/RES_summary!E$19</f>
        <v>0.54331461890394128</v>
      </c>
      <c r="F58" s="178">
        <f>RES_hhdet_emih!F58/RES_summary!F$19</f>
        <v>0.63590540474883972</v>
      </c>
      <c r="G58" s="178">
        <f>RES_hhdet_emih!G58/RES_summary!G$19</f>
        <v>0.70534091931884302</v>
      </c>
      <c r="H58" s="178">
        <f>RES_hhdet_emih!H58/RES_summary!H$19</f>
        <v>0.91526904017314914</v>
      </c>
      <c r="I58" s="178">
        <f>RES_hhdet_emih!I58/RES_summary!I$19</f>
        <v>0.56297788366322654</v>
      </c>
      <c r="J58" s="178">
        <f>RES_hhdet_emih!J58/RES_summary!J$19</f>
        <v>0.62901370899889575</v>
      </c>
      <c r="K58" s="178">
        <f>RES_hhdet_emih!K58/RES_summary!K$19</f>
        <v>0.25406708671876965</v>
      </c>
      <c r="L58" s="178">
        <f>RES_hhdet_emih!L58/RES_summary!L$19</f>
        <v>0.46665990521256973</v>
      </c>
      <c r="M58" s="178">
        <f>RES_hhdet_emih!M58/RES_summary!M$19</f>
        <v>0.34986300421467448</v>
      </c>
      <c r="N58" s="178">
        <f>RES_hhdet_emih!N58/RES_summary!N$19</f>
        <v>0.15421518790756189</v>
      </c>
      <c r="O58" s="178">
        <f>RES_hhdet_emih!O58/RES_summary!O$19</f>
        <v>0.8974321693741264</v>
      </c>
      <c r="P58" s="178">
        <f>RES_hhdet_emih!P58/RES_summary!P$19</f>
        <v>0.62690904937873648</v>
      </c>
      <c r="Q58" s="178">
        <f>RES_hhdet_emih!Q58/RES_summary!Q$19</f>
        <v>0.58807346482163869</v>
      </c>
    </row>
    <row r="59" spans="1:17" ht="12" customHeight="1" x14ac:dyDescent="0.25">
      <c r="A59" s="23" t="s">
        <v>57</v>
      </c>
      <c r="B59" s="177">
        <f>RES_hhdet_emih!B59/RES_summary!B$19</f>
        <v>4.1940343512855813</v>
      </c>
      <c r="C59" s="177">
        <f>RES_hhdet_emih!C59/RES_summary!C$19</f>
        <v>4.0818685303064743</v>
      </c>
      <c r="D59" s="177">
        <f>RES_hhdet_emih!D59/RES_summary!D$19</f>
        <v>4.1692223875153545</v>
      </c>
      <c r="E59" s="177">
        <f>RES_hhdet_emih!E59/RES_summary!E$19</f>
        <v>4.1584602347117983</v>
      </c>
      <c r="F59" s="177">
        <f>RES_hhdet_emih!F59/RES_summary!F$19</f>
        <v>4.0907333223333913</v>
      </c>
      <c r="G59" s="177">
        <f>RES_hhdet_emih!G59/RES_summary!G$19</f>
        <v>4.0292142435210012</v>
      </c>
      <c r="H59" s="177">
        <f>RES_hhdet_emih!H59/RES_summary!H$19</f>
        <v>3.8567571568631602</v>
      </c>
      <c r="I59" s="177">
        <f>RES_hhdet_emih!I59/RES_summary!I$19</f>
        <v>4.0336511711746121</v>
      </c>
      <c r="J59" s="177">
        <f>RES_hhdet_emih!J59/RES_summary!J$19</f>
        <v>3.9476003115547651</v>
      </c>
      <c r="K59" s="177">
        <f>RES_hhdet_emih!K59/RES_summary!K$19</f>
        <v>4.1196752395131115</v>
      </c>
      <c r="L59" s="177">
        <f>RES_hhdet_emih!L59/RES_summary!L$19</f>
        <v>3.9507005536951842</v>
      </c>
      <c r="M59" s="177">
        <f>RES_hhdet_emih!M59/RES_summary!M$19</f>
        <v>3.932120449824978</v>
      </c>
      <c r="N59" s="177">
        <f>RES_hhdet_emih!N59/RES_summary!N$19</f>
        <v>3.9991389111551303</v>
      </c>
      <c r="O59" s="177">
        <f>RES_hhdet_emih!O59/RES_summary!O$19</f>
        <v>3.8885441170713815</v>
      </c>
      <c r="P59" s="177">
        <f>RES_hhdet_emih!P59/RES_summary!P$19</f>
        <v>3.9754681455942555</v>
      </c>
      <c r="Q59" s="177">
        <f>RES_hhdet_emih!Q59/RES_summary!Q$19</f>
        <v>3.9641119511670748</v>
      </c>
    </row>
    <row r="60" spans="1:17" ht="12" customHeight="1" x14ac:dyDescent="0.25">
      <c r="A60" s="29" t="s">
        <v>140</v>
      </c>
      <c r="B60" s="176">
        <f>RES_hhdet_emih!B60/RES_summary!B$19</f>
        <v>0</v>
      </c>
      <c r="C60" s="176">
        <f>RES_hhdet_emih!C60/RES_summary!C$19</f>
        <v>0</v>
      </c>
      <c r="D60" s="176">
        <f>RES_hhdet_emih!D60/RES_summary!D$19</f>
        <v>0</v>
      </c>
      <c r="E60" s="176">
        <f>RES_hhdet_emih!E60/RES_summary!E$19</f>
        <v>0</v>
      </c>
      <c r="F60" s="176">
        <f>RES_hhdet_emih!F60/RES_summary!F$19</f>
        <v>0</v>
      </c>
      <c r="G60" s="176">
        <f>RES_hhdet_emih!G60/RES_summary!G$19</f>
        <v>0</v>
      </c>
      <c r="H60" s="176">
        <f>RES_hhdet_emih!H60/RES_summary!H$19</f>
        <v>0</v>
      </c>
      <c r="I60" s="176">
        <f>RES_hhdet_emih!I60/RES_summary!I$19</f>
        <v>0</v>
      </c>
      <c r="J60" s="176">
        <f>RES_hhdet_emih!J60/RES_summary!J$19</f>
        <v>0</v>
      </c>
      <c r="K60" s="176">
        <f>RES_hhdet_emih!K60/RES_summary!K$19</f>
        <v>0</v>
      </c>
      <c r="L60" s="176">
        <f>RES_hhdet_emih!L60/RES_summary!L$19</f>
        <v>0</v>
      </c>
      <c r="M60" s="176">
        <f>RES_hhdet_emih!M60/RES_summary!M$19</f>
        <v>0</v>
      </c>
      <c r="N60" s="176">
        <f>RES_hhdet_emih!N60/RES_summary!N$19</f>
        <v>0</v>
      </c>
      <c r="O60" s="176">
        <f>RES_hhdet_emih!O60/RES_summary!O$19</f>
        <v>0</v>
      </c>
      <c r="P60" s="176">
        <f>RES_hhdet_emih!P60/RES_summary!P$19</f>
        <v>0</v>
      </c>
      <c r="Q60" s="176">
        <f>RES_hhdet_emih!Q60/RES_summary!Q$19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84">
        <f>RES_hhdet_emih!B62/RES_summary!B$19</f>
        <v>48.024792442045232</v>
      </c>
      <c r="C62" s="184">
        <f>RES_hhdet_emih!C62/RES_summary!C$19</f>
        <v>49.593189734954571</v>
      </c>
      <c r="D62" s="184">
        <f>RES_hhdet_emih!D62/RES_summary!D$19</f>
        <v>48.02366591727943</v>
      </c>
      <c r="E62" s="184">
        <f>RES_hhdet_emih!E62/RES_summary!E$19</f>
        <v>48.831765917557966</v>
      </c>
      <c r="F62" s="184">
        <f>RES_hhdet_emih!F62/RES_summary!F$19</f>
        <v>49.776233520330308</v>
      </c>
      <c r="G62" s="184">
        <f>RES_hhdet_emih!G62/RES_summary!G$19</f>
        <v>49.53733424222871</v>
      </c>
      <c r="H62" s="184">
        <f>RES_hhdet_emih!H62/RES_summary!H$19</f>
        <v>49.969770865676374</v>
      </c>
      <c r="I62" s="184">
        <f>RES_hhdet_emih!I62/RES_summary!I$19</f>
        <v>45.856855424663252</v>
      </c>
      <c r="J62" s="184">
        <f>RES_hhdet_emih!J62/RES_summary!J$19</f>
        <v>48.257681747512031</v>
      </c>
      <c r="K62" s="184">
        <f>RES_hhdet_emih!K62/RES_summary!K$19</f>
        <v>44.790519666286635</v>
      </c>
      <c r="L62" s="184">
        <f>RES_hhdet_emih!L62/RES_summary!L$19</f>
        <v>46.842038556379435</v>
      </c>
      <c r="M62" s="184">
        <f>RES_hhdet_emih!M62/RES_summary!M$19</f>
        <v>37.410867501143763</v>
      </c>
      <c r="N62" s="184">
        <f>RES_hhdet_emih!N62/RES_summary!N$19</f>
        <v>37.301911059095296</v>
      </c>
      <c r="O62" s="184">
        <f>RES_hhdet_emih!O62/RES_summary!O$19</f>
        <v>37.628309562935215</v>
      </c>
      <c r="P62" s="184">
        <f>RES_hhdet_emih!P62/RES_summary!P$19</f>
        <v>34.993848923906754</v>
      </c>
      <c r="Q62" s="184">
        <f>RES_hhdet_emih!Q62/RES_summary!Q$19</f>
        <v>36.419586519891823</v>
      </c>
    </row>
    <row r="63" spans="1:17" ht="12.95" customHeight="1" x14ac:dyDescent="0.25">
      <c r="A63" s="158" t="s">
        <v>65</v>
      </c>
      <c r="B63" s="178">
        <f>RES_hhdet_emih!B63/RES_summary!B$19</f>
        <v>36.681511692355564</v>
      </c>
      <c r="C63" s="178">
        <f>RES_hhdet_emih!C63/RES_summary!C$19</f>
        <v>38.288890628271325</v>
      </c>
      <c r="D63" s="178">
        <f>RES_hhdet_emih!D63/RES_summary!D$19</f>
        <v>36.640660424860563</v>
      </c>
      <c r="E63" s="178">
        <f>RES_hhdet_emih!E63/RES_summary!E$19</f>
        <v>37.489668642008311</v>
      </c>
      <c r="F63" s="178">
        <f>RES_hhdet_emih!F63/RES_summary!F$19</f>
        <v>38.481092765193246</v>
      </c>
      <c r="G63" s="178">
        <f>RES_hhdet_emih!G63/RES_summary!G$19</f>
        <v>38.229469788624108</v>
      </c>
      <c r="H63" s="178">
        <f>RES_hhdet_emih!H63/RES_summary!H$19</f>
        <v>38.636729045620477</v>
      </c>
      <c r="I63" s="178">
        <f>RES_hhdet_emih!I63/RES_summary!I$19</f>
        <v>34.523285387222622</v>
      </c>
      <c r="J63" s="178">
        <f>RES_hhdet_emih!J63/RES_summary!J$19</f>
        <v>36.825531991554591</v>
      </c>
      <c r="K63" s="178">
        <f>RES_hhdet_emih!K63/RES_summary!K$19</f>
        <v>33.508302826806769</v>
      </c>
      <c r="L63" s="178">
        <f>RES_hhdet_emih!L63/RES_summary!L$19</f>
        <v>35.407000975212064</v>
      </c>
      <c r="M63" s="178">
        <f>RES_hhdet_emih!M63/RES_summary!M$19</f>
        <v>26.288926079554116</v>
      </c>
      <c r="N63" s="178">
        <f>RES_hhdet_emih!N63/RES_summary!N$19</f>
        <v>26.051812710905534</v>
      </c>
      <c r="O63" s="178">
        <f>RES_hhdet_emih!O63/RES_summary!O$19</f>
        <v>26.36506415838209</v>
      </c>
      <c r="P63" s="178">
        <f>RES_hhdet_emih!P63/RES_summary!P$19</f>
        <v>23.738995491590877</v>
      </c>
      <c r="Q63" s="178">
        <f>RES_hhdet_emih!Q63/RES_summary!Q$19</f>
        <v>25.275142613351449</v>
      </c>
    </row>
    <row r="64" spans="1:17" ht="12" customHeight="1" x14ac:dyDescent="0.25">
      <c r="A64" s="23" t="s">
        <v>161</v>
      </c>
      <c r="B64" s="177">
        <f>RES_hhdet_emih!B64/RES_summary!B$19</f>
        <v>36.681511692355564</v>
      </c>
      <c r="C64" s="177">
        <f>RES_hhdet_emih!C64/RES_summary!C$19</f>
        <v>38.288890628271325</v>
      </c>
      <c r="D64" s="177">
        <f>RES_hhdet_emih!D64/RES_summary!D$19</f>
        <v>36.640660424860563</v>
      </c>
      <c r="E64" s="177">
        <f>RES_hhdet_emih!E64/RES_summary!E$19</f>
        <v>37.489668642008311</v>
      </c>
      <c r="F64" s="177">
        <f>RES_hhdet_emih!F64/RES_summary!F$19</f>
        <v>38.481092765193246</v>
      </c>
      <c r="G64" s="177">
        <f>RES_hhdet_emih!G64/RES_summary!G$19</f>
        <v>38.229469788624108</v>
      </c>
      <c r="H64" s="177">
        <f>RES_hhdet_emih!H64/RES_summary!H$19</f>
        <v>38.636729045620477</v>
      </c>
      <c r="I64" s="177">
        <f>RES_hhdet_emih!I64/RES_summary!I$19</f>
        <v>34.523285387222622</v>
      </c>
      <c r="J64" s="177">
        <f>RES_hhdet_emih!J64/RES_summary!J$19</f>
        <v>36.825531991554591</v>
      </c>
      <c r="K64" s="177">
        <f>RES_hhdet_emih!K64/RES_summary!K$19</f>
        <v>33.508302826806769</v>
      </c>
      <c r="L64" s="177">
        <f>RES_hhdet_emih!L64/RES_summary!L$19</f>
        <v>35.407000975212064</v>
      </c>
      <c r="M64" s="177">
        <f>RES_hhdet_emih!M64/RES_summary!M$19</f>
        <v>26.288926079554116</v>
      </c>
      <c r="N64" s="177">
        <f>RES_hhdet_emih!N64/RES_summary!N$19</f>
        <v>26.051812710905534</v>
      </c>
      <c r="O64" s="177">
        <f>RES_hhdet_emih!O64/RES_summary!O$19</f>
        <v>26.36506415838209</v>
      </c>
      <c r="P64" s="177">
        <f>RES_hhdet_emih!P64/RES_summary!P$19</f>
        <v>23.738995491590877</v>
      </c>
      <c r="Q64" s="177">
        <f>RES_hhdet_emih!Q64/RES_summary!Q$19</f>
        <v>25.275142613351449</v>
      </c>
    </row>
    <row r="65" spans="1:17" ht="12" customHeight="1" x14ac:dyDescent="0.25">
      <c r="A65" s="23" t="s">
        <v>60</v>
      </c>
      <c r="B65" s="177">
        <f>RES_hhdet_emih!B65/RES_summary!B$19</f>
        <v>0</v>
      </c>
      <c r="C65" s="177">
        <f>RES_hhdet_emih!C65/RES_summary!C$19</f>
        <v>0</v>
      </c>
      <c r="D65" s="177">
        <f>RES_hhdet_emih!D65/RES_summary!D$19</f>
        <v>0</v>
      </c>
      <c r="E65" s="177">
        <f>RES_hhdet_emih!E65/RES_summary!E$19</f>
        <v>0</v>
      </c>
      <c r="F65" s="177">
        <f>RES_hhdet_emih!F65/RES_summary!F$19</f>
        <v>0</v>
      </c>
      <c r="G65" s="177">
        <f>RES_hhdet_emih!G65/RES_summary!G$19</f>
        <v>0</v>
      </c>
      <c r="H65" s="177">
        <f>RES_hhdet_emih!H65/RES_summary!H$19</f>
        <v>0</v>
      </c>
      <c r="I65" s="177">
        <f>RES_hhdet_emih!I65/RES_summary!I$19</f>
        <v>0</v>
      </c>
      <c r="J65" s="177">
        <f>RES_hhdet_emih!J65/RES_summary!J$19</f>
        <v>0</v>
      </c>
      <c r="K65" s="177">
        <f>RES_hhdet_emih!K65/RES_summary!K$19</f>
        <v>0</v>
      </c>
      <c r="L65" s="177">
        <f>RES_hhdet_emih!L65/RES_summary!L$19</f>
        <v>0</v>
      </c>
      <c r="M65" s="177">
        <f>RES_hhdet_emih!M65/RES_summary!M$19</f>
        <v>0</v>
      </c>
      <c r="N65" s="177">
        <f>RES_hhdet_emih!N65/RES_summary!N$19</f>
        <v>0</v>
      </c>
      <c r="O65" s="177">
        <f>RES_hhdet_emih!O65/RES_summary!O$19</f>
        <v>0</v>
      </c>
      <c r="P65" s="177">
        <f>RES_hhdet_emih!P65/RES_summary!P$19</f>
        <v>0</v>
      </c>
      <c r="Q65" s="177">
        <f>RES_hhdet_emih!Q65/RES_summary!Q$19</f>
        <v>0</v>
      </c>
    </row>
    <row r="66" spans="1:17" ht="12.95" customHeight="1" x14ac:dyDescent="0.25">
      <c r="A66" s="158" t="s">
        <v>112</v>
      </c>
      <c r="B66" s="178">
        <f>RES_hhdet_emih!B66/RES_summary!B$19</f>
        <v>0</v>
      </c>
      <c r="C66" s="178">
        <f>RES_hhdet_emih!C66/RES_summary!C$19</f>
        <v>0</v>
      </c>
      <c r="D66" s="178">
        <f>RES_hhdet_emih!D66/RES_summary!D$19</f>
        <v>0</v>
      </c>
      <c r="E66" s="178">
        <f>RES_hhdet_emih!E66/RES_summary!E$19</f>
        <v>0</v>
      </c>
      <c r="F66" s="178">
        <f>RES_hhdet_emih!F66/RES_summary!F$19</f>
        <v>0</v>
      </c>
      <c r="G66" s="178">
        <f>RES_hhdet_emih!G66/RES_summary!G$19</f>
        <v>0</v>
      </c>
      <c r="H66" s="178">
        <f>RES_hhdet_emih!H66/RES_summary!H$19</f>
        <v>0</v>
      </c>
      <c r="I66" s="178">
        <f>RES_hhdet_emih!I66/RES_summary!I$19</f>
        <v>0</v>
      </c>
      <c r="J66" s="178">
        <f>RES_hhdet_emih!J66/RES_summary!J$19</f>
        <v>0</v>
      </c>
      <c r="K66" s="178">
        <f>RES_hhdet_emih!K66/RES_summary!K$19</f>
        <v>0</v>
      </c>
      <c r="L66" s="178">
        <f>RES_hhdet_emih!L66/RES_summary!L$19</f>
        <v>0</v>
      </c>
      <c r="M66" s="178">
        <f>RES_hhdet_emih!M66/RES_summary!M$19</f>
        <v>0</v>
      </c>
      <c r="N66" s="178">
        <f>RES_hhdet_emih!N66/RES_summary!N$19</f>
        <v>0</v>
      </c>
      <c r="O66" s="178">
        <f>RES_hhdet_emih!O66/RES_summary!O$19</f>
        <v>0</v>
      </c>
      <c r="P66" s="178">
        <f>RES_hhdet_emih!P66/RES_summary!P$19</f>
        <v>0</v>
      </c>
      <c r="Q66" s="178">
        <f>RES_hhdet_emih!Q66/RES_summary!Q$19</f>
        <v>0</v>
      </c>
    </row>
    <row r="67" spans="1:17" ht="12" customHeight="1" x14ac:dyDescent="0.25">
      <c r="A67" s="23" t="s">
        <v>60</v>
      </c>
      <c r="B67" s="177">
        <f>RES_hhdet_emih!B67/RES_summary!B$19</f>
        <v>0</v>
      </c>
      <c r="C67" s="177">
        <f>RES_hhdet_emih!C67/RES_summary!C$19</f>
        <v>0</v>
      </c>
      <c r="D67" s="177">
        <f>RES_hhdet_emih!D67/RES_summary!D$19</f>
        <v>0</v>
      </c>
      <c r="E67" s="177">
        <f>RES_hhdet_emih!E67/RES_summary!E$19</f>
        <v>0</v>
      </c>
      <c r="F67" s="177">
        <f>RES_hhdet_emih!F67/RES_summary!F$19</f>
        <v>0</v>
      </c>
      <c r="G67" s="177">
        <f>RES_hhdet_emih!G67/RES_summary!G$19</f>
        <v>0</v>
      </c>
      <c r="H67" s="177">
        <f>RES_hhdet_emih!H67/RES_summary!H$19</f>
        <v>0</v>
      </c>
      <c r="I67" s="177">
        <f>RES_hhdet_emih!I67/RES_summary!I$19</f>
        <v>0</v>
      </c>
      <c r="J67" s="177">
        <f>RES_hhdet_emih!J67/RES_summary!J$19</f>
        <v>0</v>
      </c>
      <c r="K67" s="177">
        <f>RES_hhdet_emih!K67/RES_summary!K$19</f>
        <v>0</v>
      </c>
      <c r="L67" s="177">
        <f>RES_hhdet_emih!L67/RES_summary!L$19</f>
        <v>0</v>
      </c>
      <c r="M67" s="177">
        <f>RES_hhdet_emih!M67/RES_summary!M$19</f>
        <v>0</v>
      </c>
      <c r="N67" s="177">
        <f>RES_hhdet_emih!N67/RES_summary!N$19</f>
        <v>0</v>
      </c>
      <c r="O67" s="177">
        <f>RES_hhdet_emih!O67/RES_summary!O$19</f>
        <v>0</v>
      </c>
      <c r="P67" s="177">
        <f>RES_hhdet_emih!P67/RES_summary!P$19</f>
        <v>0</v>
      </c>
      <c r="Q67" s="177">
        <f>RES_hhdet_emih!Q67/RES_summary!Q$19</f>
        <v>0</v>
      </c>
    </row>
    <row r="68" spans="1:17" ht="12" customHeight="1" x14ac:dyDescent="0.25">
      <c r="A68" s="158" t="s">
        <v>63</v>
      </c>
      <c r="B68" s="178">
        <f>RES_hhdet_emih!B68/RES_summary!B$19</f>
        <v>8.5150783734716295</v>
      </c>
      <c r="C68" s="178">
        <f>RES_hhdet_emih!C68/RES_summary!C$19</f>
        <v>8.4585696365384351</v>
      </c>
      <c r="D68" s="178">
        <f>RES_hhdet_emih!D68/RES_summary!D$19</f>
        <v>8.499605061089218</v>
      </c>
      <c r="E68" s="178">
        <f>RES_hhdet_emih!E68/RES_summary!E$19</f>
        <v>8.4503997289301722</v>
      </c>
      <c r="F68" s="178">
        <f>RES_hhdet_emih!F68/RES_summary!F$19</f>
        <v>8.398193491471055</v>
      </c>
      <c r="G68" s="178">
        <f>RES_hhdet_emih!G68/RES_summary!G$19</f>
        <v>8.4102109720686737</v>
      </c>
      <c r="H68" s="178">
        <f>RES_hhdet_emih!H68/RES_summary!H$19</f>
        <v>8.4456370592410384</v>
      </c>
      <c r="I68" s="178">
        <f>RES_hhdet_emih!I68/RES_summary!I$19</f>
        <v>8.41900207081245</v>
      </c>
      <c r="J68" s="178">
        <f>RES_hhdet_emih!J68/RES_summary!J$19</f>
        <v>8.4925314680360486</v>
      </c>
      <c r="K68" s="178">
        <f>RES_hhdet_emih!K68/RES_summary!K$19</f>
        <v>8.4074323725468982</v>
      </c>
      <c r="L68" s="178">
        <f>RES_hhdet_emih!L68/RES_summary!L$19</f>
        <v>8.4953383042249708</v>
      </c>
      <c r="M68" s="178">
        <f>RES_hhdet_emih!M68/RES_summary!M$19</f>
        <v>8.2506169021778817</v>
      </c>
      <c r="N68" s="178">
        <f>RES_hhdet_emih!N68/RES_summary!N$19</f>
        <v>8.3404516742680599</v>
      </c>
      <c r="O68" s="178">
        <f>RES_hhdet_emih!O68/RES_summary!O$19</f>
        <v>8.337468183935</v>
      </c>
      <c r="P68" s="178">
        <f>RES_hhdet_emih!P68/RES_summary!P$19</f>
        <v>8.3048060671425219</v>
      </c>
      <c r="Q68" s="178">
        <f>RES_hhdet_emih!Q68/RES_summary!Q$19</f>
        <v>8.1728135643106636</v>
      </c>
    </row>
    <row r="69" spans="1:17" ht="12" customHeight="1" x14ac:dyDescent="0.25">
      <c r="A69" s="167" t="s">
        <v>160</v>
      </c>
      <c r="B69" s="183">
        <f>RES_hhdet_emih!B69/RES_summary!B$19</f>
        <v>10.031536881620989</v>
      </c>
      <c r="C69" s="183">
        <f>RES_hhdet_emih!C69/RES_summary!C$19</f>
        <v>9.9421820762388062</v>
      </c>
      <c r="D69" s="183">
        <f>RES_hhdet_emih!D69/RES_summary!D$19</f>
        <v>9.8422528897874741</v>
      </c>
      <c r="E69" s="183">
        <f>RES_hhdet_emih!E69/RES_summary!E$19</f>
        <v>9.7633707038046431</v>
      </c>
      <c r="F69" s="183">
        <f>RES_hhdet_emih!F69/RES_summary!F$19</f>
        <v>9.7140085184582219</v>
      </c>
      <c r="G69" s="183">
        <f>RES_hhdet_emih!G69/RES_summary!G$19</f>
        <v>9.6606659793385052</v>
      </c>
      <c r="H69" s="183">
        <f>RES_hhdet_emih!H69/RES_summary!H$19</f>
        <v>9.6806718267173508</v>
      </c>
      <c r="I69" s="183">
        <f>RES_hhdet_emih!I69/RES_summary!I$19</f>
        <v>9.5414966342198024</v>
      </c>
      <c r="J69" s="183">
        <f>RES_hhdet_emih!J69/RES_summary!J$19</f>
        <v>9.4672601603371049</v>
      </c>
      <c r="K69" s="183">
        <f>RES_hhdet_emih!K69/RES_summary!K$19</f>
        <v>9.3514088508409472</v>
      </c>
      <c r="L69" s="183">
        <f>RES_hhdet_emih!L69/RES_summary!L$19</f>
        <v>9.356909139044264</v>
      </c>
      <c r="M69" s="183">
        <f>RES_hhdet_emih!M69/RES_summary!M$19</f>
        <v>9.1583529776247108</v>
      </c>
      <c r="N69" s="183">
        <f>RES_hhdet_emih!N69/RES_summary!N$19</f>
        <v>9.1829690904600056</v>
      </c>
      <c r="O69" s="183">
        <f>RES_hhdet_emih!O69/RES_summary!O$19</f>
        <v>9.1549238320465669</v>
      </c>
      <c r="P69" s="183">
        <f>RES_hhdet_emih!P69/RES_summary!P$19</f>
        <v>9.089172408502467</v>
      </c>
      <c r="Q69" s="183">
        <f>RES_hhdet_emih!Q69/RES_summary!Q$19</f>
        <v>8.951775029811655</v>
      </c>
    </row>
    <row r="70" spans="1:17" ht="12" customHeight="1" x14ac:dyDescent="0.25">
      <c r="A70" s="167" t="s">
        <v>159</v>
      </c>
      <c r="B70" s="183">
        <f>RES_hhdet_emih!B70/RES_summary!B$19</f>
        <v>6.5204989730537912</v>
      </c>
      <c r="C70" s="183">
        <f>RES_hhdet_emih!C70/RES_summary!C$19</f>
        <v>7.0589492741283379</v>
      </c>
      <c r="D70" s="183">
        <f>RES_hhdet_emih!D70/RES_summary!D$19</f>
        <v>6.3974643783607767</v>
      </c>
      <c r="E70" s="183">
        <f>RES_hhdet_emih!E70/RES_summary!E$19</f>
        <v>6.385244440290009</v>
      </c>
      <c r="F70" s="183">
        <f>RES_hhdet_emih!F70/RES_summary!F$19</f>
        <v>6.3141055369989214</v>
      </c>
      <c r="G70" s="183">
        <f>RES_hhdet_emih!G70/RES_summary!G$19</f>
        <v>6.2794328865700049</v>
      </c>
      <c r="H70" s="183">
        <f>RES_hhdet_emih!H70/RES_summary!H$19</f>
        <v>6.2924366873663038</v>
      </c>
      <c r="I70" s="183">
        <f>RES_hhdet_emih!I70/RES_summary!I$19</f>
        <v>6.2019728122431035</v>
      </c>
      <c r="J70" s="183">
        <f>RES_hhdet_emih!J70/RES_summary!J$19</f>
        <v>6.153719104219137</v>
      </c>
      <c r="K70" s="183">
        <f>RES_hhdet_emih!K70/RES_summary!K$19</f>
        <v>6.07841575304667</v>
      </c>
      <c r="L70" s="183">
        <f>RES_hhdet_emih!L70/RES_summary!L$19</f>
        <v>6.0819909403787902</v>
      </c>
      <c r="M70" s="183">
        <f>RES_hhdet_emih!M70/RES_summary!M$19</f>
        <v>5.9529294354560758</v>
      </c>
      <c r="N70" s="183">
        <f>RES_hhdet_emih!N70/RES_summary!N$19</f>
        <v>5.9689299087990015</v>
      </c>
      <c r="O70" s="183">
        <f>RES_hhdet_emih!O70/RES_summary!O$19</f>
        <v>5.9507004908302727</v>
      </c>
      <c r="P70" s="183">
        <f>RES_hhdet_emih!P70/RES_summary!P$19</f>
        <v>5.907962065526613</v>
      </c>
      <c r="Q70" s="183">
        <f>RES_hhdet_emih!Q70/RES_summary!Q$19</f>
        <v>5.8186537693775806</v>
      </c>
    </row>
    <row r="71" spans="1:17" ht="12" customHeight="1" x14ac:dyDescent="0.25">
      <c r="A71" s="166" t="s">
        <v>109</v>
      </c>
      <c r="B71" s="182">
        <f>RES_hhdet_emih!B71/RES_summary!B$19</f>
        <v>6.5204989730537912</v>
      </c>
      <c r="C71" s="182">
        <f>RES_hhdet_emih!C71/RES_summary!C$19</f>
        <v>7.0589492741283379</v>
      </c>
      <c r="D71" s="182">
        <f>RES_hhdet_emih!D71/RES_summary!D$19</f>
        <v>6.3974643783607767</v>
      </c>
      <c r="E71" s="182">
        <f>RES_hhdet_emih!E71/RES_summary!E$19</f>
        <v>6.385244440290009</v>
      </c>
      <c r="F71" s="182">
        <f>RES_hhdet_emih!F71/RES_summary!F$19</f>
        <v>6.3141055369989214</v>
      </c>
      <c r="G71" s="182">
        <f>RES_hhdet_emih!G71/RES_summary!G$19</f>
        <v>6.2794328865700049</v>
      </c>
      <c r="H71" s="182">
        <f>RES_hhdet_emih!H71/RES_summary!H$19</f>
        <v>6.2924366873663038</v>
      </c>
      <c r="I71" s="182">
        <f>RES_hhdet_emih!I71/RES_summary!I$19</f>
        <v>6.2019728122431035</v>
      </c>
      <c r="J71" s="182">
        <f>RES_hhdet_emih!J71/RES_summary!J$19</f>
        <v>6.153719104219137</v>
      </c>
      <c r="K71" s="182">
        <f>RES_hhdet_emih!K71/RES_summary!K$19</f>
        <v>6.07841575304667</v>
      </c>
      <c r="L71" s="182">
        <f>RES_hhdet_emih!L71/RES_summary!L$19</f>
        <v>6.0819909403787902</v>
      </c>
      <c r="M71" s="182">
        <f>RES_hhdet_emih!M71/RES_summary!M$19</f>
        <v>5.9529294354560758</v>
      </c>
      <c r="N71" s="182">
        <f>RES_hhdet_emih!N71/RES_summary!N$19</f>
        <v>5.9689299087990015</v>
      </c>
      <c r="O71" s="182">
        <f>RES_hhdet_emih!O71/RES_summary!O$19</f>
        <v>5.9507004908302727</v>
      </c>
      <c r="P71" s="182">
        <f>RES_hhdet_emih!P71/RES_summary!P$19</f>
        <v>5.907962065526613</v>
      </c>
      <c r="Q71" s="182">
        <f>RES_hhdet_emih!Q71/RES_summary!Q$19</f>
        <v>5.8186537693775806</v>
      </c>
    </row>
    <row r="72" spans="1:17" ht="12" customHeight="1" x14ac:dyDescent="0.25">
      <c r="A72" s="147" t="s">
        <v>59</v>
      </c>
      <c r="B72" s="181">
        <f>RES_hhdet_emih!B72/RES_summary!B$19</f>
        <v>0</v>
      </c>
      <c r="C72" s="181">
        <f>RES_hhdet_emih!C72/RES_summary!C$19</f>
        <v>0</v>
      </c>
      <c r="D72" s="181">
        <f>RES_hhdet_emih!D72/RES_summary!D$19</f>
        <v>0</v>
      </c>
      <c r="E72" s="181">
        <f>RES_hhdet_emih!E72/RES_summary!E$19</f>
        <v>0</v>
      </c>
      <c r="F72" s="181">
        <f>RES_hhdet_emih!F72/RES_summary!F$19</f>
        <v>0</v>
      </c>
      <c r="G72" s="181">
        <f>RES_hhdet_emih!G72/RES_summary!G$19</f>
        <v>0</v>
      </c>
      <c r="H72" s="181">
        <f>RES_hhdet_emih!H72/RES_summary!H$19</f>
        <v>0</v>
      </c>
      <c r="I72" s="181">
        <f>RES_hhdet_emih!I72/RES_summary!I$19</f>
        <v>0</v>
      </c>
      <c r="J72" s="181">
        <f>RES_hhdet_emih!J72/RES_summary!J$19</f>
        <v>0</v>
      </c>
      <c r="K72" s="181">
        <f>RES_hhdet_emih!K72/RES_summary!K$19</f>
        <v>0</v>
      </c>
      <c r="L72" s="181">
        <f>RES_hhdet_emih!L72/RES_summary!L$19</f>
        <v>0</v>
      </c>
      <c r="M72" s="181">
        <f>RES_hhdet_emih!M72/RES_summary!M$19</f>
        <v>0</v>
      </c>
      <c r="N72" s="181">
        <f>RES_hhdet_emih!N72/RES_summary!N$19</f>
        <v>0</v>
      </c>
      <c r="O72" s="181">
        <f>RES_hhdet_emih!O72/RES_summary!O$19</f>
        <v>0</v>
      </c>
      <c r="P72" s="181">
        <f>RES_hhdet_emih!P72/RES_summary!P$19</f>
        <v>0</v>
      </c>
      <c r="Q72" s="181">
        <f>RES_hhdet_emih!Q72/RES_summary!Q$19</f>
        <v>0</v>
      </c>
    </row>
    <row r="73" spans="1:17" ht="12" customHeight="1" x14ac:dyDescent="0.25">
      <c r="A73" s="163" t="s">
        <v>142</v>
      </c>
      <c r="B73" s="180">
        <f>RES_hhdet_emih!B73/RES_summary!B$19</f>
        <v>0</v>
      </c>
      <c r="C73" s="180">
        <f>RES_hhdet_emih!C73/RES_summary!C$19</f>
        <v>0</v>
      </c>
      <c r="D73" s="180">
        <f>RES_hhdet_emih!D73/RES_summary!D$19</f>
        <v>0</v>
      </c>
      <c r="E73" s="180">
        <f>RES_hhdet_emih!E73/RES_summary!E$19</f>
        <v>0</v>
      </c>
      <c r="F73" s="180">
        <f>RES_hhdet_emih!F73/RES_summary!F$19</f>
        <v>0</v>
      </c>
      <c r="G73" s="180">
        <f>RES_hhdet_emih!G73/RES_summary!G$19</f>
        <v>0</v>
      </c>
      <c r="H73" s="180">
        <f>RES_hhdet_emih!H73/RES_summary!H$19</f>
        <v>0</v>
      </c>
      <c r="I73" s="180">
        <f>RES_hhdet_emih!I73/RES_summary!I$19</f>
        <v>0</v>
      </c>
      <c r="J73" s="180">
        <f>RES_hhdet_emih!J73/RES_summary!J$19</f>
        <v>0</v>
      </c>
      <c r="K73" s="180">
        <f>RES_hhdet_emih!K73/RES_summary!K$19</f>
        <v>0</v>
      </c>
      <c r="L73" s="180">
        <f>RES_hhdet_emih!L73/RES_summary!L$19</f>
        <v>0</v>
      </c>
      <c r="M73" s="180">
        <f>RES_hhdet_emih!M73/RES_summary!M$19</f>
        <v>0</v>
      </c>
      <c r="N73" s="180">
        <f>RES_hhdet_emih!N73/RES_summary!N$19</f>
        <v>0</v>
      </c>
      <c r="O73" s="180">
        <f>RES_hhdet_emih!O73/RES_summary!O$19</f>
        <v>0</v>
      </c>
      <c r="P73" s="180">
        <f>RES_hhdet_emih!P73/RES_summary!P$19</f>
        <v>0</v>
      </c>
      <c r="Q73" s="180">
        <f>RES_hhdet_emih!Q73/RES_summary!Q$19</f>
        <v>0</v>
      </c>
    </row>
    <row r="74" spans="1:17" ht="12" customHeight="1" x14ac:dyDescent="0.25">
      <c r="A74" s="161" t="s">
        <v>141</v>
      </c>
      <c r="B74" s="179">
        <f>RES_hhdet_emih!B74/RES_summary!B$19</f>
        <v>0</v>
      </c>
      <c r="C74" s="179">
        <f>RES_hhdet_emih!C74/RES_summary!C$19</f>
        <v>0</v>
      </c>
      <c r="D74" s="179">
        <f>RES_hhdet_emih!D74/RES_summary!D$19</f>
        <v>0</v>
      </c>
      <c r="E74" s="179">
        <f>RES_hhdet_emih!E74/RES_summary!E$19</f>
        <v>0</v>
      </c>
      <c r="F74" s="179">
        <f>RES_hhdet_emih!F74/RES_summary!F$19</f>
        <v>0</v>
      </c>
      <c r="G74" s="179">
        <f>RES_hhdet_emih!G74/RES_summary!G$19</f>
        <v>0</v>
      </c>
      <c r="H74" s="179">
        <f>RES_hhdet_emih!H74/RES_summary!H$19</f>
        <v>0</v>
      </c>
      <c r="I74" s="179">
        <f>RES_hhdet_emih!I74/RES_summary!I$19</f>
        <v>0</v>
      </c>
      <c r="J74" s="179">
        <f>RES_hhdet_emih!J74/RES_summary!J$19</f>
        <v>0</v>
      </c>
      <c r="K74" s="179">
        <f>RES_hhdet_emih!K74/RES_summary!K$19</f>
        <v>0</v>
      </c>
      <c r="L74" s="179">
        <f>RES_hhdet_emih!L74/RES_summary!L$19</f>
        <v>0</v>
      </c>
      <c r="M74" s="179">
        <f>RES_hhdet_emih!M74/RES_summary!M$19</f>
        <v>0</v>
      </c>
      <c r="N74" s="179">
        <f>RES_hhdet_emih!N74/RES_summary!N$19</f>
        <v>0</v>
      </c>
      <c r="O74" s="179">
        <f>RES_hhdet_emih!O74/RES_summary!O$19</f>
        <v>0</v>
      </c>
      <c r="P74" s="179">
        <f>RES_hhdet_emih!P74/RES_summary!P$19</f>
        <v>0</v>
      </c>
      <c r="Q74" s="179">
        <f>RES_hhdet_emih!Q74/RES_summary!Q$19</f>
        <v>0</v>
      </c>
    </row>
    <row r="75" spans="1:17" ht="12" customHeight="1" x14ac:dyDescent="0.25">
      <c r="A75" s="148" t="s">
        <v>60</v>
      </c>
      <c r="B75" s="177">
        <f>RES_hhdet_emih!B75/RES_summary!B$19</f>
        <v>0</v>
      </c>
      <c r="C75" s="177">
        <f>RES_hhdet_emih!C75/RES_summary!C$19</f>
        <v>0</v>
      </c>
      <c r="D75" s="177">
        <f>RES_hhdet_emih!D75/RES_summary!D$19</f>
        <v>0</v>
      </c>
      <c r="E75" s="177">
        <f>RES_hhdet_emih!E75/RES_summary!E$19</f>
        <v>0</v>
      </c>
      <c r="F75" s="177">
        <f>RES_hhdet_emih!F75/RES_summary!F$19</f>
        <v>0</v>
      </c>
      <c r="G75" s="177">
        <f>RES_hhdet_emih!G75/RES_summary!G$19</f>
        <v>0</v>
      </c>
      <c r="H75" s="177">
        <f>RES_hhdet_emih!H75/RES_summary!H$19</f>
        <v>0</v>
      </c>
      <c r="I75" s="177">
        <f>RES_hhdet_emih!I75/RES_summary!I$19</f>
        <v>0</v>
      </c>
      <c r="J75" s="177">
        <f>RES_hhdet_emih!J75/RES_summary!J$19</f>
        <v>0</v>
      </c>
      <c r="K75" s="177">
        <f>RES_hhdet_emih!K75/RES_summary!K$19</f>
        <v>0</v>
      </c>
      <c r="L75" s="177">
        <f>RES_hhdet_emih!L75/RES_summary!L$19</f>
        <v>0</v>
      </c>
      <c r="M75" s="177">
        <f>RES_hhdet_emih!M75/RES_summary!M$19</f>
        <v>0</v>
      </c>
      <c r="N75" s="177">
        <f>RES_hhdet_emih!N75/RES_summary!N$19</f>
        <v>0</v>
      </c>
      <c r="O75" s="177">
        <f>RES_hhdet_emih!O75/RES_summary!O$19</f>
        <v>0</v>
      </c>
      <c r="P75" s="177">
        <f>RES_hhdet_emih!P75/RES_summary!P$19</f>
        <v>0</v>
      </c>
      <c r="Q75" s="177">
        <f>RES_hhdet_emih!Q75/RES_summary!Q$19</f>
        <v>0</v>
      </c>
    </row>
    <row r="76" spans="1:17" ht="12" customHeight="1" x14ac:dyDescent="0.25">
      <c r="A76" s="148" t="s">
        <v>59</v>
      </c>
      <c r="B76" s="177">
        <f>RES_hhdet_emih!B76/RES_summary!B$19</f>
        <v>0</v>
      </c>
      <c r="C76" s="177">
        <f>RES_hhdet_emih!C76/RES_summary!C$19</f>
        <v>0</v>
      </c>
      <c r="D76" s="177">
        <f>RES_hhdet_emih!D76/RES_summary!D$19</f>
        <v>0</v>
      </c>
      <c r="E76" s="177">
        <f>RES_hhdet_emih!E76/RES_summary!E$19</f>
        <v>0</v>
      </c>
      <c r="F76" s="177">
        <f>RES_hhdet_emih!F76/RES_summary!F$19</f>
        <v>0</v>
      </c>
      <c r="G76" s="177">
        <f>RES_hhdet_emih!G76/RES_summary!G$19</f>
        <v>0</v>
      </c>
      <c r="H76" s="177">
        <f>RES_hhdet_emih!H76/RES_summary!H$19</f>
        <v>0</v>
      </c>
      <c r="I76" s="177">
        <f>RES_hhdet_emih!I76/RES_summary!I$19</f>
        <v>0</v>
      </c>
      <c r="J76" s="177">
        <f>RES_hhdet_emih!J76/RES_summary!J$19</f>
        <v>0</v>
      </c>
      <c r="K76" s="177">
        <f>RES_hhdet_emih!K76/RES_summary!K$19</f>
        <v>0</v>
      </c>
      <c r="L76" s="177">
        <f>RES_hhdet_emih!L76/RES_summary!L$19</f>
        <v>0</v>
      </c>
      <c r="M76" s="177">
        <f>RES_hhdet_emih!M76/RES_summary!M$19</f>
        <v>0</v>
      </c>
      <c r="N76" s="177">
        <f>RES_hhdet_emih!N76/RES_summary!N$19</f>
        <v>0</v>
      </c>
      <c r="O76" s="177">
        <f>RES_hhdet_emih!O76/RES_summary!O$19</f>
        <v>0</v>
      </c>
      <c r="P76" s="177">
        <f>RES_hhdet_emih!P76/RES_summary!P$19</f>
        <v>0</v>
      </c>
      <c r="Q76" s="177">
        <f>RES_hhdet_emih!Q76/RES_summary!Q$19</f>
        <v>0</v>
      </c>
    </row>
    <row r="77" spans="1:17" ht="12" customHeight="1" x14ac:dyDescent="0.25">
      <c r="A77" s="158" t="s">
        <v>62</v>
      </c>
      <c r="B77" s="178">
        <f>RES_hhdet_emih!B77/RES_summary!B$19</f>
        <v>2.8282023762180342</v>
      </c>
      <c r="C77" s="178">
        <f>RES_hhdet_emih!C77/RES_summary!C$19</f>
        <v>2.8457294701448088</v>
      </c>
      <c r="D77" s="178">
        <f>RES_hhdet_emih!D77/RES_summary!D$19</f>
        <v>2.8834004313296488</v>
      </c>
      <c r="E77" s="178">
        <f>RES_hhdet_emih!E77/RES_summary!E$19</f>
        <v>2.8916975466194725</v>
      </c>
      <c r="F77" s="178">
        <f>RES_hhdet_emih!F77/RES_summary!F$19</f>
        <v>2.896947263666009</v>
      </c>
      <c r="G77" s="178">
        <f>RES_hhdet_emih!G77/RES_summary!G$19</f>
        <v>2.8976534815359272</v>
      </c>
      <c r="H77" s="178">
        <f>RES_hhdet_emih!H77/RES_summary!H$19</f>
        <v>2.8874047608148601</v>
      </c>
      <c r="I77" s="178">
        <f>RES_hhdet_emih!I77/RES_summary!I$19</f>
        <v>2.9145679666281756</v>
      </c>
      <c r="J77" s="178">
        <f>RES_hhdet_emih!J77/RES_summary!J$19</f>
        <v>2.9396182879213923</v>
      </c>
      <c r="K77" s="178">
        <f>RES_hhdet_emih!K77/RES_summary!K$19</f>
        <v>2.874784466932967</v>
      </c>
      <c r="L77" s="178">
        <f>RES_hhdet_emih!L77/RES_summary!L$19</f>
        <v>2.9396992769423975</v>
      </c>
      <c r="M77" s="178">
        <f>RES_hhdet_emih!M77/RES_summary!M$19</f>
        <v>2.871324519411762</v>
      </c>
      <c r="N77" s="178">
        <f>RES_hhdet_emih!N77/RES_summary!N$19</f>
        <v>2.9096466739217002</v>
      </c>
      <c r="O77" s="178">
        <f>RES_hhdet_emih!O77/RES_summary!O$19</f>
        <v>2.9257772206181238</v>
      </c>
      <c r="P77" s="178">
        <f>RES_hhdet_emih!P77/RES_summary!P$19</f>
        <v>2.9500473651733534</v>
      </c>
      <c r="Q77" s="178">
        <f>RES_hhdet_emih!Q77/RES_summary!Q$19</f>
        <v>2.9716303422297088</v>
      </c>
    </row>
    <row r="78" spans="1:17" ht="12" customHeight="1" x14ac:dyDescent="0.25">
      <c r="A78" s="23" t="s">
        <v>109</v>
      </c>
      <c r="B78" s="177">
        <f>RES_hhdet_emih!B78/RES_summary!B$19</f>
        <v>3.4624268756772656</v>
      </c>
      <c r="C78" s="177">
        <f>RES_hhdet_emih!C78/RES_summary!C$19</f>
        <v>3.3823001743332091</v>
      </c>
      <c r="D78" s="177">
        <f>RES_hhdet_emih!D78/RES_summary!D$19</f>
        <v>3.4549584422640862</v>
      </c>
      <c r="E78" s="177">
        <f>RES_hhdet_emih!E78/RES_summary!E$19</f>
        <v>3.4487474221267633</v>
      </c>
      <c r="F78" s="177">
        <f>RES_hhdet_emih!F78/RES_summary!F$19</f>
        <v>3.387637356631211</v>
      </c>
      <c r="G78" s="177">
        <f>RES_hhdet_emih!G78/RES_summary!G$19</f>
        <v>3.3346832506734128</v>
      </c>
      <c r="H78" s="177">
        <f>RES_hhdet_emih!H78/RES_summary!H$19</f>
        <v>3.2120585630345548</v>
      </c>
      <c r="I78" s="177">
        <f>RES_hhdet_emih!I78/RES_summary!I$19</f>
        <v>3.301174796085149</v>
      </c>
      <c r="J78" s="177">
        <f>RES_hhdet_emih!J78/RES_summary!J$19</f>
        <v>3.3699363621524276</v>
      </c>
      <c r="K78" s="177">
        <f>RES_hhdet_emih!K78/RES_summary!K$19</f>
        <v>3.2971663869419814</v>
      </c>
      <c r="L78" s="177">
        <f>RES_hhdet_emih!L78/RES_summary!L$19</f>
        <v>3.2948616740044101</v>
      </c>
      <c r="M78" s="177">
        <f>RES_hhdet_emih!M78/RES_summary!M$19</f>
        <v>3.2213785886955755</v>
      </c>
      <c r="N78" s="177">
        <f>RES_hhdet_emih!N78/RES_summary!N$19</f>
        <v>3.3204066038533884</v>
      </c>
      <c r="O78" s="177">
        <f>RES_hhdet_emih!O78/RES_summary!O$19</f>
        <v>3.235786310959714</v>
      </c>
      <c r="P78" s="177">
        <f>RES_hhdet_emih!P78/RES_summary!P$19</f>
        <v>3.3127251751980378</v>
      </c>
      <c r="Q78" s="177">
        <f>RES_hhdet_emih!Q78/RES_summary!Q$19</f>
        <v>3.3074075255681059</v>
      </c>
    </row>
    <row r="79" spans="1:17" ht="12" customHeight="1" x14ac:dyDescent="0.25">
      <c r="A79" s="29" t="s">
        <v>140</v>
      </c>
      <c r="B79" s="176">
        <f>RES_hhdet_emih!B79/RES_summary!B$19</f>
        <v>0</v>
      </c>
      <c r="C79" s="176">
        <f>RES_hhdet_emih!C79/RES_summary!C$19</f>
        <v>0</v>
      </c>
      <c r="D79" s="176">
        <f>RES_hhdet_emih!D79/RES_summary!D$19</f>
        <v>0</v>
      </c>
      <c r="E79" s="176">
        <f>RES_hhdet_emih!E79/RES_summary!E$19</f>
        <v>0</v>
      </c>
      <c r="F79" s="176">
        <f>RES_hhdet_emih!F79/RES_summary!F$19</f>
        <v>0</v>
      </c>
      <c r="G79" s="176">
        <f>RES_hhdet_emih!G79/RES_summary!G$19</f>
        <v>0</v>
      </c>
      <c r="H79" s="176">
        <f>RES_hhdet_emih!H79/RES_summary!H$19</f>
        <v>0</v>
      </c>
      <c r="I79" s="176">
        <f>RES_hhdet_emih!I79/RES_summary!I$19</f>
        <v>0</v>
      </c>
      <c r="J79" s="176">
        <f>RES_hhdet_emih!J79/RES_summary!J$19</f>
        <v>0</v>
      </c>
      <c r="K79" s="176">
        <f>RES_hhdet_emih!K79/RES_summary!K$19</f>
        <v>0</v>
      </c>
      <c r="L79" s="176">
        <f>RES_hhdet_emih!L79/RES_summary!L$19</f>
        <v>0</v>
      </c>
      <c r="M79" s="176">
        <f>RES_hhdet_emih!M79/RES_summary!M$19</f>
        <v>0</v>
      </c>
      <c r="N79" s="176">
        <f>RES_hhdet_emih!N79/RES_summary!N$19</f>
        <v>0</v>
      </c>
      <c r="O79" s="176">
        <f>RES_hhdet_emih!O79/RES_summary!O$19</f>
        <v>0</v>
      </c>
      <c r="P79" s="176">
        <f>RES_hhdet_emih!P79/RES_summary!P$19</f>
        <v>0</v>
      </c>
      <c r="Q79" s="176">
        <f>RES_hhdet_emih!Q79/RES_summary!Q$19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84">
        <f>RES_hhdet_emih!B81/RES_summary!B$19</f>
        <v>3.1656722975023701</v>
      </c>
      <c r="C81" s="184">
        <f>RES_hhdet_emih!C81/RES_summary!C$19</f>
        <v>4.1191594714317858</v>
      </c>
      <c r="D81" s="184">
        <f>RES_hhdet_emih!D81/RES_summary!D$19</f>
        <v>3.6062282820150475</v>
      </c>
      <c r="E81" s="184">
        <f>RES_hhdet_emih!E81/RES_summary!E$19</f>
        <v>4.3180744249592165</v>
      </c>
      <c r="F81" s="184">
        <f>RES_hhdet_emih!F81/RES_summary!F$19</f>
        <v>4.793953317568409</v>
      </c>
      <c r="G81" s="184">
        <f>RES_hhdet_emih!G81/RES_summary!G$19</f>
        <v>4.4802058684107662</v>
      </c>
      <c r="H81" s="184">
        <f>RES_hhdet_emih!H81/RES_summary!H$19</f>
        <v>4.7140213257371331</v>
      </c>
      <c r="I81" s="184">
        <f>RES_hhdet_emih!I81/RES_summary!I$19</f>
        <v>3.1146368439841883</v>
      </c>
      <c r="J81" s="184">
        <f>RES_hhdet_emih!J81/RES_summary!J$19</f>
        <v>2.9716629895330708</v>
      </c>
      <c r="K81" s="184">
        <f>RES_hhdet_emih!K81/RES_summary!K$19</f>
        <v>1.3817973129436101</v>
      </c>
      <c r="L81" s="184">
        <f>RES_hhdet_emih!L81/RES_summary!L$19</f>
        <v>1.169088009173705</v>
      </c>
      <c r="M81" s="184">
        <f>RES_hhdet_emih!M81/RES_summary!M$19</f>
        <v>0.35098111454334135</v>
      </c>
      <c r="N81" s="184">
        <f>RES_hhdet_emih!N81/RES_summary!N$19</f>
        <v>0.15430503995460645</v>
      </c>
      <c r="O81" s="184">
        <f>RES_hhdet_emih!O81/RES_summary!O$19</f>
        <v>3.7952045903488276</v>
      </c>
      <c r="P81" s="184">
        <f>RES_hhdet_emih!P81/RES_summary!P$19</f>
        <v>3.2796157999626021</v>
      </c>
      <c r="Q81" s="184">
        <f>RES_hhdet_emih!Q81/RES_summary!Q$19</f>
        <v>2.3876881414910853</v>
      </c>
    </row>
    <row r="82" spans="1:17" ht="12.95" customHeight="1" x14ac:dyDescent="0.25">
      <c r="A82" s="158" t="s">
        <v>65</v>
      </c>
      <c r="B82" s="178">
        <f>RES_hhdet_emih!B82/RES_summary!B$19</f>
        <v>0</v>
      </c>
      <c r="C82" s="178">
        <f>RES_hhdet_emih!C82/RES_summary!C$19</f>
        <v>0</v>
      </c>
      <c r="D82" s="178">
        <f>RES_hhdet_emih!D82/RES_summary!D$19</f>
        <v>0</v>
      </c>
      <c r="E82" s="178">
        <f>RES_hhdet_emih!E82/RES_summary!E$19</f>
        <v>0</v>
      </c>
      <c r="F82" s="178">
        <f>RES_hhdet_emih!F82/RES_summary!F$19</f>
        <v>0</v>
      </c>
      <c r="G82" s="178">
        <f>RES_hhdet_emih!G82/RES_summary!G$19</f>
        <v>0</v>
      </c>
      <c r="H82" s="178">
        <f>RES_hhdet_emih!H82/RES_summary!H$19</f>
        <v>0</v>
      </c>
      <c r="I82" s="178">
        <f>RES_hhdet_emih!I82/RES_summary!I$19</f>
        <v>0</v>
      </c>
      <c r="J82" s="178">
        <f>RES_hhdet_emih!J82/RES_summary!J$19</f>
        <v>0</v>
      </c>
      <c r="K82" s="178">
        <f>RES_hhdet_emih!K82/RES_summary!K$19</f>
        <v>0</v>
      </c>
      <c r="L82" s="178">
        <f>RES_hhdet_emih!L82/RES_summary!L$19</f>
        <v>0</v>
      </c>
      <c r="M82" s="178">
        <f>RES_hhdet_emih!M82/RES_summary!M$19</f>
        <v>0</v>
      </c>
      <c r="N82" s="178">
        <f>RES_hhdet_emih!N82/RES_summary!N$19</f>
        <v>0</v>
      </c>
      <c r="O82" s="178">
        <f>RES_hhdet_emih!O82/RES_summary!O$19</f>
        <v>0</v>
      </c>
      <c r="P82" s="178">
        <f>RES_hhdet_emih!P82/RES_summary!P$19</f>
        <v>0</v>
      </c>
      <c r="Q82" s="178">
        <f>RES_hhdet_emih!Q82/RES_summary!Q$19</f>
        <v>0</v>
      </c>
    </row>
    <row r="83" spans="1:17" ht="12" customHeight="1" x14ac:dyDescent="0.25">
      <c r="A83" s="23" t="s">
        <v>157</v>
      </c>
      <c r="B83" s="177">
        <f>RES_hhdet_emih!B83/RES_summary!B$19</f>
        <v>0</v>
      </c>
      <c r="C83" s="177">
        <f>RES_hhdet_emih!C83/RES_summary!C$19</f>
        <v>0</v>
      </c>
      <c r="D83" s="177">
        <f>RES_hhdet_emih!D83/RES_summary!D$19</f>
        <v>0</v>
      </c>
      <c r="E83" s="177">
        <f>RES_hhdet_emih!E83/RES_summary!E$19</f>
        <v>0</v>
      </c>
      <c r="F83" s="177">
        <f>RES_hhdet_emih!F83/RES_summary!F$19</f>
        <v>0</v>
      </c>
      <c r="G83" s="177">
        <f>RES_hhdet_emih!G83/RES_summary!G$19</f>
        <v>0</v>
      </c>
      <c r="H83" s="177">
        <f>RES_hhdet_emih!H83/RES_summary!H$19</f>
        <v>0</v>
      </c>
      <c r="I83" s="177">
        <f>RES_hhdet_emih!I83/RES_summary!I$19</f>
        <v>0</v>
      </c>
      <c r="J83" s="177">
        <f>RES_hhdet_emih!J83/RES_summary!J$19</f>
        <v>0</v>
      </c>
      <c r="K83" s="177">
        <f>RES_hhdet_emih!K83/RES_summary!K$19</f>
        <v>0</v>
      </c>
      <c r="L83" s="177">
        <f>RES_hhdet_emih!L83/RES_summary!L$19</f>
        <v>0</v>
      </c>
      <c r="M83" s="177">
        <f>RES_hhdet_emih!M83/RES_summary!M$19</f>
        <v>0</v>
      </c>
      <c r="N83" s="177">
        <f>RES_hhdet_emih!N83/RES_summary!N$19</f>
        <v>0</v>
      </c>
      <c r="O83" s="177">
        <f>RES_hhdet_emih!O83/RES_summary!O$19</f>
        <v>0</v>
      </c>
      <c r="P83" s="177">
        <f>RES_hhdet_emih!P83/RES_summary!P$19</f>
        <v>0</v>
      </c>
      <c r="Q83" s="177">
        <f>RES_hhdet_emih!Q83/RES_summary!Q$19</f>
        <v>0</v>
      </c>
    </row>
    <row r="84" spans="1:17" ht="12" customHeight="1" x14ac:dyDescent="0.25">
      <c r="A84" s="23" t="s">
        <v>60</v>
      </c>
      <c r="B84" s="177">
        <f>RES_hhdet_emih!B84/RES_summary!B$19</f>
        <v>0</v>
      </c>
      <c r="C84" s="177">
        <f>RES_hhdet_emih!C84/RES_summary!C$19</f>
        <v>0</v>
      </c>
      <c r="D84" s="177">
        <f>RES_hhdet_emih!D84/RES_summary!D$19</f>
        <v>0</v>
      </c>
      <c r="E84" s="177">
        <f>RES_hhdet_emih!E84/RES_summary!E$19</f>
        <v>0</v>
      </c>
      <c r="F84" s="177">
        <f>RES_hhdet_emih!F84/RES_summary!F$19</f>
        <v>0</v>
      </c>
      <c r="G84" s="177">
        <f>RES_hhdet_emih!G84/RES_summary!G$19</f>
        <v>0</v>
      </c>
      <c r="H84" s="177">
        <f>RES_hhdet_emih!H84/RES_summary!H$19</f>
        <v>0</v>
      </c>
      <c r="I84" s="177">
        <f>RES_hhdet_emih!I84/RES_summary!I$19</f>
        <v>0</v>
      </c>
      <c r="J84" s="177">
        <f>RES_hhdet_emih!J84/RES_summary!J$19</f>
        <v>0</v>
      </c>
      <c r="K84" s="177">
        <f>RES_hhdet_emih!K84/RES_summary!K$19</f>
        <v>0</v>
      </c>
      <c r="L84" s="177">
        <f>RES_hhdet_emih!L84/RES_summary!L$19</f>
        <v>0</v>
      </c>
      <c r="M84" s="177">
        <f>RES_hhdet_emih!M84/RES_summary!M$19</f>
        <v>0</v>
      </c>
      <c r="N84" s="177">
        <f>RES_hhdet_emih!N84/RES_summary!N$19</f>
        <v>0</v>
      </c>
      <c r="O84" s="177">
        <f>RES_hhdet_emih!O84/RES_summary!O$19</f>
        <v>0</v>
      </c>
      <c r="P84" s="177">
        <f>RES_hhdet_emih!P84/RES_summary!P$19</f>
        <v>0</v>
      </c>
      <c r="Q84" s="177">
        <f>RES_hhdet_emih!Q84/RES_summary!Q$19</f>
        <v>0</v>
      </c>
    </row>
    <row r="85" spans="1:17" ht="12.95" customHeight="1" x14ac:dyDescent="0.25">
      <c r="A85" s="158" t="s">
        <v>112</v>
      </c>
      <c r="B85" s="178">
        <f>RES_hhdet_emih!B85/RES_summary!B$19</f>
        <v>0</v>
      </c>
      <c r="C85" s="178">
        <f>RES_hhdet_emih!C85/RES_summary!C$19</f>
        <v>0</v>
      </c>
      <c r="D85" s="178">
        <f>RES_hhdet_emih!D85/RES_summary!D$19</f>
        <v>0</v>
      </c>
      <c r="E85" s="178">
        <f>RES_hhdet_emih!E85/RES_summary!E$19</f>
        <v>0</v>
      </c>
      <c r="F85" s="178">
        <f>RES_hhdet_emih!F85/RES_summary!F$19</f>
        <v>0</v>
      </c>
      <c r="G85" s="178">
        <f>RES_hhdet_emih!G85/RES_summary!G$19</f>
        <v>0</v>
      </c>
      <c r="H85" s="178">
        <f>RES_hhdet_emih!H85/RES_summary!H$19</f>
        <v>0</v>
      </c>
      <c r="I85" s="178">
        <f>RES_hhdet_emih!I85/RES_summary!I$19</f>
        <v>0</v>
      </c>
      <c r="J85" s="178">
        <f>RES_hhdet_emih!J85/RES_summary!J$19</f>
        <v>0</v>
      </c>
      <c r="K85" s="178">
        <f>RES_hhdet_emih!K85/RES_summary!K$19</f>
        <v>0</v>
      </c>
      <c r="L85" s="178">
        <f>RES_hhdet_emih!L85/RES_summary!L$19</f>
        <v>0</v>
      </c>
      <c r="M85" s="178">
        <f>RES_hhdet_emih!M85/RES_summary!M$19</f>
        <v>0</v>
      </c>
      <c r="N85" s="178">
        <f>RES_hhdet_emih!N85/RES_summary!N$19</f>
        <v>0</v>
      </c>
      <c r="O85" s="178">
        <f>RES_hhdet_emih!O85/RES_summary!O$19</f>
        <v>0</v>
      </c>
      <c r="P85" s="178">
        <f>RES_hhdet_emih!P85/RES_summary!P$19</f>
        <v>0</v>
      </c>
      <c r="Q85" s="178">
        <f>RES_hhdet_emih!Q85/RES_summary!Q$19</f>
        <v>0</v>
      </c>
    </row>
    <row r="86" spans="1:17" ht="12" customHeight="1" x14ac:dyDescent="0.25">
      <c r="A86" s="23" t="s">
        <v>60</v>
      </c>
      <c r="B86" s="177">
        <f>RES_hhdet_emih!B86/RES_summary!B$19</f>
        <v>0</v>
      </c>
      <c r="C86" s="177">
        <f>RES_hhdet_emih!C86/RES_summary!C$19</f>
        <v>0</v>
      </c>
      <c r="D86" s="177">
        <f>RES_hhdet_emih!D86/RES_summary!D$19</f>
        <v>0</v>
      </c>
      <c r="E86" s="177">
        <f>RES_hhdet_emih!E86/RES_summary!E$19</f>
        <v>0</v>
      </c>
      <c r="F86" s="177">
        <f>RES_hhdet_emih!F86/RES_summary!F$19</f>
        <v>0</v>
      </c>
      <c r="G86" s="177">
        <f>RES_hhdet_emih!G86/RES_summary!G$19</f>
        <v>0</v>
      </c>
      <c r="H86" s="177">
        <f>RES_hhdet_emih!H86/RES_summary!H$19</f>
        <v>0</v>
      </c>
      <c r="I86" s="177">
        <f>RES_hhdet_emih!I86/RES_summary!I$19</f>
        <v>0</v>
      </c>
      <c r="J86" s="177">
        <f>RES_hhdet_emih!J86/RES_summary!J$19</f>
        <v>0</v>
      </c>
      <c r="K86" s="177">
        <f>RES_hhdet_emih!K86/RES_summary!K$19</f>
        <v>0</v>
      </c>
      <c r="L86" s="177">
        <f>RES_hhdet_emih!L86/RES_summary!L$19</f>
        <v>0</v>
      </c>
      <c r="M86" s="177">
        <f>RES_hhdet_emih!M86/RES_summary!M$19</f>
        <v>0</v>
      </c>
      <c r="N86" s="177">
        <f>RES_hhdet_emih!N86/RES_summary!N$19</f>
        <v>0</v>
      </c>
      <c r="O86" s="177">
        <f>RES_hhdet_emih!O86/RES_summary!O$19</f>
        <v>0</v>
      </c>
      <c r="P86" s="177">
        <f>RES_hhdet_emih!P86/RES_summary!P$19</f>
        <v>0</v>
      </c>
      <c r="Q86" s="177">
        <f>RES_hhdet_emih!Q86/RES_summary!Q$19</f>
        <v>0</v>
      </c>
    </row>
    <row r="87" spans="1:17" ht="12" customHeight="1" x14ac:dyDescent="0.25">
      <c r="A87" s="158" t="s">
        <v>63</v>
      </c>
      <c r="B87" s="178">
        <f>RES_hhdet_emih!B87/RES_summary!B$19</f>
        <v>2.6172154198086597</v>
      </c>
      <c r="C87" s="178">
        <f>RES_hhdet_emih!C87/RES_summary!C$19</f>
        <v>3.4328813832198071</v>
      </c>
      <c r="D87" s="178">
        <f>RES_hhdet_emih!D87/RES_summary!D$19</f>
        <v>3.0354495429391593</v>
      </c>
      <c r="E87" s="178">
        <f>RES_hhdet_emih!E87/RES_summary!E$19</f>
        <v>3.7659706594249274</v>
      </c>
      <c r="F87" s="178">
        <f>RES_hhdet_emih!F87/RES_summary!F$19</f>
        <v>4.1490779878739579</v>
      </c>
      <c r="G87" s="178">
        <f>RES_hhdet_emih!G87/RES_summary!G$19</f>
        <v>3.7692277346818615</v>
      </c>
      <c r="H87" s="178">
        <f>RES_hhdet_emih!H87/RES_summary!H$19</f>
        <v>3.7959739356780071</v>
      </c>
      <c r="I87" s="178">
        <f>RES_hhdet_emih!I87/RES_summary!I$19</f>
        <v>2.5488167217095694</v>
      </c>
      <c r="J87" s="178">
        <f>RES_hhdet_emih!J87/RES_summary!J$19</f>
        <v>2.3392347087935752</v>
      </c>
      <c r="K87" s="178">
        <f>RES_hhdet_emih!K87/RES_summary!K$19</f>
        <v>1.1271541627971904</v>
      </c>
      <c r="L87" s="178">
        <f>RES_hhdet_emih!L87/RES_summary!L$19</f>
        <v>0.7019294291623569</v>
      </c>
      <c r="M87" s="178">
        <f>RES_hhdet_emih!M87/RES_summary!M$19</f>
        <v>0</v>
      </c>
      <c r="N87" s="178">
        <f>RES_hhdet_emih!N87/RES_summary!N$19</f>
        <v>0</v>
      </c>
      <c r="O87" s="178">
        <f>RES_hhdet_emih!O87/RES_summary!O$19</f>
        <v>2.8978074861755267</v>
      </c>
      <c r="P87" s="178">
        <f>RES_hhdet_emih!P87/RES_summary!P$19</f>
        <v>2.6526815426926564</v>
      </c>
      <c r="Q87" s="178">
        <f>RES_hhdet_emih!Q87/RES_summary!Q$19</f>
        <v>1.8000188011183216</v>
      </c>
    </row>
    <row r="88" spans="1:17" ht="12" customHeight="1" x14ac:dyDescent="0.25">
      <c r="A88" s="167" t="s">
        <v>156</v>
      </c>
      <c r="B88" s="183">
        <f>RES_hhdet_emih!B88/RES_summary!B$19</f>
        <v>0</v>
      </c>
      <c r="C88" s="183">
        <f>RES_hhdet_emih!C88/RES_summary!C$19</f>
        <v>0</v>
      </c>
      <c r="D88" s="183">
        <f>RES_hhdet_emih!D88/RES_summary!D$19</f>
        <v>0</v>
      </c>
      <c r="E88" s="183">
        <f>RES_hhdet_emih!E88/RES_summary!E$19</f>
        <v>0</v>
      </c>
      <c r="F88" s="183">
        <f>RES_hhdet_emih!F88/RES_summary!F$19</f>
        <v>0</v>
      </c>
      <c r="G88" s="183">
        <f>RES_hhdet_emih!G88/RES_summary!G$19</f>
        <v>0</v>
      </c>
      <c r="H88" s="183">
        <f>RES_hhdet_emih!H88/RES_summary!H$19</f>
        <v>0</v>
      </c>
      <c r="I88" s="183">
        <f>RES_hhdet_emih!I88/RES_summary!I$19</f>
        <v>0</v>
      </c>
      <c r="J88" s="183">
        <f>RES_hhdet_emih!J88/RES_summary!J$19</f>
        <v>0</v>
      </c>
      <c r="K88" s="183">
        <f>RES_hhdet_emih!K88/RES_summary!K$19</f>
        <v>0</v>
      </c>
      <c r="L88" s="183">
        <f>RES_hhdet_emih!L88/RES_summary!L$19</f>
        <v>0</v>
      </c>
      <c r="M88" s="183">
        <f>RES_hhdet_emih!M88/RES_summary!M$19</f>
        <v>0</v>
      </c>
      <c r="N88" s="183">
        <f>RES_hhdet_emih!N88/RES_summary!N$19</f>
        <v>0</v>
      </c>
      <c r="O88" s="183">
        <f>RES_hhdet_emih!O88/RES_summary!O$19</f>
        <v>0</v>
      </c>
      <c r="P88" s="183">
        <f>RES_hhdet_emih!P88/RES_summary!P$19</f>
        <v>0</v>
      </c>
      <c r="Q88" s="183">
        <f>RES_hhdet_emih!Q88/RES_summary!Q$19</f>
        <v>0</v>
      </c>
    </row>
    <row r="89" spans="1:17" ht="12" customHeight="1" x14ac:dyDescent="0.25">
      <c r="A89" s="167" t="s">
        <v>155</v>
      </c>
      <c r="B89" s="183">
        <f>RES_hhdet_emih!B89/RES_summary!B$19</f>
        <v>0</v>
      </c>
      <c r="C89" s="183">
        <f>RES_hhdet_emih!C89/RES_summary!C$19</f>
        <v>0</v>
      </c>
      <c r="D89" s="183">
        <f>RES_hhdet_emih!D89/RES_summary!D$19</f>
        <v>0</v>
      </c>
      <c r="E89" s="183">
        <f>RES_hhdet_emih!E89/RES_summary!E$19</f>
        <v>0</v>
      </c>
      <c r="F89" s="183">
        <f>RES_hhdet_emih!F89/RES_summary!F$19</f>
        <v>0</v>
      </c>
      <c r="G89" s="183">
        <f>RES_hhdet_emih!G89/RES_summary!G$19</f>
        <v>0</v>
      </c>
      <c r="H89" s="183">
        <f>RES_hhdet_emih!H89/RES_summary!H$19</f>
        <v>0</v>
      </c>
      <c r="I89" s="183">
        <f>RES_hhdet_emih!I89/RES_summary!I$19</f>
        <v>0</v>
      </c>
      <c r="J89" s="183">
        <f>RES_hhdet_emih!J89/RES_summary!J$19</f>
        <v>0</v>
      </c>
      <c r="K89" s="183">
        <f>RES_hhdet_emih!K89/RES_summary!K$19</f>
        <v>0</v>
      </c>
      <c r="L89" s="183">
        <f>RES_hhdet_emih!L89/RES_summary!L$19</f>
        <v>0</v>
      </c>
      <c r="M89" s="183">
        <f>RES_hhdet_emih!M89/RES_summary!M$19</f>
        <v>0</v>
      </c>
      <c r="N89" s="183">
        <f>RES_hhdet_emih!N89/RES_summary!N$19</f>
        <v>0</v>
      </c>
      <c r="O89" s="183">
        <f>RES_hhdet_emih!O89/RES_summary!O$19</f>
        <v>0</v>
      </c>
      <c r="P89" s="183">
        <f>RES_hhdet_emih!P89/RES_summary!P$19</f>
        <v>0</v>
      </c>
      <c r="Q89" s="183">
        <f>RES_hhdet_emih!Q89/RES_summary!Q$19</f>
        <v>0</v>
      </c>
    </row>
    <row r="90" spans="1:17" ht="12" customHeight="1" x14ac:dyDescent="0.25">
      <c r="A90" s="166" t="s">
        <v>55</v>
      </c>
      <c r="B90" s="182">
        <f>RES_hhdet_emih!B90/RES_summary!B$19</f>
        <v>0</v>
      </c>
      <c r="C90" s="182">
        <f>RES_hhdet_emih!C90/RES_summary!C$19</f>
        <v>0</v>
      </c>
      <c r="D90" s="182">
        <f>RES_hhdet_emih!D90/RES_summary!D$19</f>
        <v>0</v>
      </c>
      <c r="E90" s="182">
        <f>RES_hhdet_emih!E90/RES_summary!E$19</f>
        <v>0</v>
      </c>
      <c r="F90" s="182">
        <f>RES_hhdet_emih!F90/RES_summary!F$19</f>
        <v>0</v>
      </c>
      <c r="G90" s="182">
        <f>RES_hhdet_emih!G90/RES_summary!G$19</f>
        <v>0</v>
      </c>
      <c r="H90" s="182">
        <f>RES_hhdet_emih!H90/RES_summary!H$19</f>
        <v>0</v>
      </c>
      <c r="I90" s="182">
        <f>RES_hhdet_emih!I90/RES_summary!I$19</f>
        <v>0</v>
      </c>
      <c r="J90" s="182">
        <f>RES_hhdet_emih!J90/RES_summary!J$19</f>
        <v>0</v>
      </c>
      <c r="K90" s="182">
        <f>RES_hhdet_emih!K90/RES_summary!K$19</f>
        <v>0</v>
      </c>
      <c r="L90" s="182">
        <f>RES_hhdet_emih!L90/RES_summary!L$19</f>
        <v>0</v>
      </c>
      <c r="M90" s="182">
        <f>RES_hhdet_emih!M90/RES_summary!M$19</f>
        <v>0</v>
      </c>
      <c r="N90" s="182">
        <f>RES_hhdet_emih!N90/RES_summary!N$19</f>
        <v>0</v>
      </c>
      <c r="O90" s="182">
        <f>RES_hhdet_emih!O90/RES_summary!O$19</f>
        <v>0</v>
      </c>
      <c r="P90" s="182">
        <f>RES_hhdet_emih!P90/RES_summary!P$19</f>
        <v>0</v>
      </c>
      <c r="Q90" s="182">
        <f>RES_hhdet_emih!Q90/RES_summary!Q$19</f>
        <v>0</v>
      </c>
    </row>
    <row r="91" spans="1:17" ht="12" customHeight="1" x14ac:dyDescent="0.25">
      <c r="A91" s="147" t="s">
        <v>59</v>
      </c>
      <c r="B91" s="181">
        <f>RES_hhdet_emih!B91/RES_summary!B$19</f>
        <v>0</v>
      </c>
      <c r="C91" s="181">
        <f>RES_hhdet_emih!C91/RES_summary!C$19</f>
        <v>0</v>
      </c>
      <c r="D91" s="181">
        <f>RES_hhdet_emih!D91/RES_summary!D$19</f>
        <v>0</v>
      </c>
      <c r="E91" s="181">
        <f>RES_hhdet_emih!E91/RES_summary!E$19</f>
        <v>0</v>
      </c>
      <c r="F91" s="181">
        <f>RES_hhdet_emih!F91/RES_summary!F$19</f>
        <v>0</v>
      </c>
      <c r="G91" s="181">
        <f>RES_hhdet_emih!G91/RES_summary!G$19</f>
        <v>0</v>
      </c>
      <c r="H91" s="181">
        <f>RES_hhdet_emih!H91/RES_summary!H$19</f>
        <v>0</v>
      </c>
      <c r="I91" s="181">
        <f>RES_hhdet_emih!I91/RES_summary!I$19</f>
        <v>0</v>
      </c>
      <c r="J91" s="181">
        <f>RES_hhdet_emih!J91/RES_summary!J$19</f>
        <v>0</v>
      </c>
      <c r="K91" s="181">
        <f>RES_hhdet_emih!K91/RES_summary!K$19</f>
        <v>0</v>
      </c>
      <c r="L91" s="181">
        <f>RES_hhdet_emih!L91/RES_summary!L$19</f>
        <v>0</v>
      </c>
      <c r="M91" s="181">
        <f>RES_hhdet_emih!M91/RES_summary!M$19</f>
        <v>0</v>
      </c>
      <c r="N91" s="181">
        <f>RES_hhdet_emih!N91/RES_summary!N$19</f>
        <v>0</v>
      </c>
      <c r="O91" s="181">
        <f>RES_hhdet_emih!O91/RES_summary!O$19</f>
        <v>0</v>
      </c>
      <c r="P91" s="181">
        <f>RES_hhdet_emih!P91/RES_summary!P$19</f>
        <v>0</v>
      </c>
      <c r="Q91" s="181">
        <f>RES_hhdet_emih!Q91/RES_summary!Q$19</f>
        <v>0</v>
      </c>
    </row>
    <row r="92" spans="1:17" ht="12" customHeight="1" x14ac:dyDescent="0.25">
      <c r="A92" s="163" t="s">
        <v>144</v>
      </c>
      <c r="B92" s="180">
        <f>RES_hhdet_emih!B92/RES_summary!B$19</f>
        <v>11.753404084272578</v>
      </c>
      <c r="C92" s="180">
        <f>RES_hhdet_emih!C92/RES_summary!C$19</f>
        <v>11.648630734748501</v>
      </c>
      <c r="D92" s="180">
        <f>RES_hhdet_emih!D92/RES_summary!D$19</f>
        <v>11.531552234039676</v>
      </c>
      <c r="E92" s="180">
        <f>RES_hhdet_emih!E92/RES_summary!E$19</f>
        <v>11.439144699716499</v>
      </c>
      <c r="F92" s="180">
        <f>RES_hhdet_emih!F92/RES_summary!F$19</f>
        <v>11.38136746471827</v>
      </c>
      <c r="G92" s="180">
        <f>RES_hhdet_emih!G92/RES_summary!G$19</f>
        <v>11.318925477657704</v>
      </c>
      <c r="H92" s="180">
        <f>RES_hhdet_emih!H92/RES_summary!H$19</f>
        <v>11.342318036473877</v>
      </c>
      <c r="I92" s="180">
        <f>RES_hhdet_emih!I92/RES_summary!I$19</f>
        <v>11.179287849190723</v>
      </c>
      <c r="J92" s="180">
        <f>RES_hhdet_emih!J92/RES_summary!J$19</f>
        <v>11.092262462616524</v>
      </c>
      <c r="K92" s="180">
        <f>RES_hhdet_emih!K92/RES_summary!K$19</f>
        <v>10.956487495774823</v>
      </c>
      <c r="L92" s="180">
        <f>RES_hhdet_emih!L92/RES_summary!L$19</f>
        <v>10.870719331185553</v>
      </c>
      <c r="M92" s="180">
        <f>RES_hhdet_emih!M92/RES_summary!M$19</f>
        <v>0</v>
      </c>
      <c r="N92" s="180">
        <f>RES_hhdet_emih!N92/RES_summary!N$19</f>
        <v>0</v>
      </c>
      <c r="O92" s="180">
        <f>RES_hhdet_emih!O92/RES_summary!O$19</f>
        <v>10.681694270865711</v>
      </c>
      <c r="P92" s="180">
        <f>RES_hhdet_emih!P92/RES_summary!P$19</f>
        <v>10.59299730498822</v>
      </c>
      <c r="Q92" s="180">
        <f>RES_hhdet_emih!Q92/RES_summary!Q$19</f>
        <v>10.420055691774426</v>
      </c>
    </row>
    <row r="93" spans="1:17" ht="12" customHeight="1" x14ac:dyDescent="0.25">
      <c r="A93" s="161" t="s">
        <v>143</v>
      </c>
      <c r="B93" s="179">
        <f>RES_hhdet_emih!B93/RES_summary!B$19</f>
        <v>7.6397126547785401</v>
      </c>
      <c r="C93" s="179">
        <f>RES_hhdet_emih!C93/RES_summary!C$19</f>
        <v>8.2705278216674127</v>
      </c>
      <c r="D93" s="179">
        <f>RES_hhdet_emih!D93/RES_summary!D$19</f>
        <v>7.4955089521241103</v>
      </c>
      <c r="E93" s="179">
        <f>RES_hhdet_emih!E93/RES_summary!E$19</f>
        <v>7.4812006336166723</v>
      </c>
      <c r="F93" s="179">
        <f>RES_hhdet_emih!F93/RES_summary!F$19</f>
        <v>7.3978888520681805</v>
      </c>
      <c r="G93" s="179">
        <f>RES_hhdet_emih!G93/RES_summary!G$19</f>
        <v>7.3573015604775494</v>
      </c>
      <c r="H93" s="179">
        <f>RES_hhdet_emih!H93/RES_summary!H$19</f>
        <v>7.3725067237080557</v>
      </c>
      <c r="I93" s="179">
        <f>RES_hhdet_emih!I93/RES_summary!I$19</f>
        <v>7.2665371019741718</v>
      </c>
      <c r="J93" s="179">
        <f>RES_hhdet_emih!J93/RES_summary!J$19</f>
        <v>7.209970600700724</v>
      </c>
      <c r="K93" s="179">
        <f>RES_hhdet_emih!K93/RES_summary!K$19</f>
        <v>7.1217168722536739</v>
      </c>
      <c r="L93" s="179">
        <f>RES_hhdet_emih!L93/RES_summary!L$19</f>
        <v>7.0659675652706246</v>
      </c>
      <c r="M93" s="179">
        <f>RES_hhdet_emih!M93/RES_summary!M$19</f>
        <v>0</v>
      </c>
      <c r="N93" s="179">
        <f>RES_hhdet_emih!N93/RES_summary!N$19</f>
        <v>0</v>
      </c>
      <c r="O93" s="179">
        <f>RES_hhdet_emih!O93/RES_summary!O$19</f>
        <v>6.9431012760627171</v>
      </c>
      <c r="P93" s="179">
        <f>RES_hhdet_emih!P93/RES_summary!P$19</f>
        <v>6.8854482482423389</v>
      </c>
      <c r="Q93" s="179">
        <f>RES_hhdet_emih!Q93/RES_summary!Q$19</f>
        <v>6.7730361996533679</v>
      </c>
    </row>
    <row r="94" spans="1:17" ht="12" customHeight="1" x14ac:dyDescent="0.25">
      <c r="A94" s="148" t="s">
        <v>57</v>
      </c>
      <c r="B94" s="177">
        <f>RES_hhdet_emih!B94/RES_summary!B$19</f>
        <v>7.6397126547785401</v>
      </c>
      <c r="C94" s="177">
        <f>RES_hhdet_emih!C94/RES_summary!C$19</f>
        <v>8.2705278216674127</v>
      </c>
      <c r="D94" s="177">
        <f>RES_hhdet_emih!D94/RES_summary!D$19</f>
        <v>7.4955089521241103</v>
      </c>
      <c r="E94" s="177">
        <f>RES_hhdet_emih!E94/RES_summary!E$19</f>
        <v>7.4812006336166723</v>
      </c>
      <c r="F94" s="177">
        <f>RES_hhdet_emih!F94/RES_summary!F$19</f>
        <v>7.3978888520681805</v>
      </c>
      <c r="G94" s="177">
        <f>RES_hhdet_emih!G94/RES_summary!G$19</f>
        <v>7.3573015604775494</v>
      </c>
      <c r="H94" s="177">
        <f>RES_hhdet_emih!H94/RES_summary!H$19</f>
        <v>7.3725067237080557</v>
      </c>
      <c r="I94" s="177">
        <f>RES_hhdet_emih!I94/RES_summary!I$19</f>
        <v>7.2665371019741718</v>
      </c>
      <c r="J94" s="177">
        <f>RES_hhdet_emih!J94/RES_summary!J$19</f>
        <v>7.209970600700724</v>
      </c>
      <c r="K94" s="177">
        <f>RES_hhdet_emih!K94/RES_summary!K$19</f>
        <v>7.1217168722536739</v>
      </c>
      <c r="L94" s="177">
        <f>RES_hhdet_emih!L94/RES_summary!L$19</f>
        <v>7.0659675652706246</v>
      </c>
      <c r="M94" s="177">
        <f>RES_hhdet_emih!M94/RES_summary!M$19</f>
        <v>0</v>
      </c>
      <c r="N94" s="177">
        <f>RES_hhdet_emih!N94/RES_summary!N$19</f>
        <v>0</v>
      </c>
      <c r="O94" s="177">
        <f>RES_hhdet_emih!O94/RES_summary!O$19</f>
        <v>6.9431012760627171</v>
      </c>
      <c r="P94" s="177">
        <f>RES_hhdet_emih!P94/RES_summary!P$19</f>
        <v>6.8854482482423389</v>
      </c>
      <c r="Q94" s="177">
        <f>RES_hhdet_emih!Q94/RES_summary!Q$19</f>
        <v>6.7730361996533679</v>
      </c>
    </row>
    <row r="95" spans="1:17" ht="12" customHeight="1" x14ac:dyDescent="0.25">
      <c r="A95" s="148" t="s">
        <v>59</v>
      </c>
      <c r="B95" s="177">
        <f>RES_hhdet_emih!B95/RES_summary!B$19</f>
        <v>0</v>
      </c>
      <c r="C95" s="177">
        <f>RES_hhdet_emih!C95/RES_summary!C$19</f>
        <v>0</v>
      </c>
      <c r="D95" s="177">
        <f>RES_hhdet_emih!D95/RES_summary!D$19</f>
        <v>0</v>
      </c>
      <c r="E95" s="177">
        <f>RES_hhdet_emih!E95/RES_summary!E$19</f>
        <v>0</v>
      </c>
      <c r="F95" s="177">
        <f>RES_hhdet_emih!F95/RES_summary!F$19</f>
        <v>0</v>
      </c>
      <c r="G95" s="177">
        <f>RES_hhdet_emih!G95/RES_summary!G$19</f>
        <v>0</v>
      </c>
      <c r="H95" s="177">
        <f>RES_hhdet_emih!H95/RES_summary!H$19</f>
        <v>0</v>
      </c>
      <c r="I95" s="177">
        <f>RES_hhdet_emih!I95/RES_summary!I$19</f>
        <v>0</v>
      </c>
      <c r="J95" s="177">
        <f>RES_hhdet_emih!J95/RES_summary!J$19</f>
        <v>0</v>
      </c>
      <c r="K95" s="177">
        <f>RES_hhdet_emih!K95/RES_summary!K$19</f>
        <v>0</v>
      </c>
      <c r="L95" s="177">
        <f>RES_hhdet_emih!L95/RES_summary!L$19</f>
        <v>0</v>
      </c>
      <c r="M95" s="177">
        <f>RES_hhdet_emih!M95/RES_summary!M$19</f>
        <v>0</v>
      </c>
      <c r="N95" s="177">
        <f>RES_hhdet_emih!N95/RES_summary!N$19</f>
        <v>0</v>
      </c>
      <c r="O95" s="177">
        <f>RES_hhdet_emih!O95/RES_summary!O$19</f>
        <v>0</v>
      </c>
      <c r="P95" s="177">
        <f>RES_hhdet_emih!P95/RES_summary!P$19</f>
        <v>0</v>
      </c>
      <c r="Q95" s="177">
        <f>RES_hhdet_emih!Q95/RES_summary!Q$19</f>
        <v>0</v>
      </c>
    </row>
    <row r="96" spans="1:17" ht="12" customHeight="1" x14ac:dyDescent="0.25">
      <c r="A96" s="163" t="s">
        <v>142</v>
      </c>
      <c r="B96" s="180">
        <f>RES_hhdet_emih!B96/RES_summary!B$19</f>
        <v>0</v>
      </c>
      <c r="C96" s="180">
        <f>RES_hhdet_emih!C96/RES_summary!C$19</f>
        <v>0</v>
      </c>
      <c r="D96" s="180">
        <f>RES_hhdet_emih!D96/RES_summary!D$19</f>
        <v>0</v>
      </c>
      <c r="E96" s="180">
        <f>RES_hhdet_emih!E96/RES_summary!E$19</f>
        <v>0</v>
      </c>
      <c r="F96" s="180">
        <f>RES_hhdet_emih!F96/RES_summary!F$19</f>
        <v>0</v>
      </c>
      <c r="G96" s="180">
        <f>RES_hhdet_emih!G96/RES_summary!G$19</f>
        <v>0</v>
      </c>
      <c r="H96" s="180">
        <f>RES_hhdet_emih!H96/RES_summary!H$19</f>
        <v>0</v>
      </c>
      <c r="I96" s="180">
        <f>RES_hhdet_emih!I96/RES_summary!I$19</f>
        <v>0</v>
      </c>
      <c r="J96" s="180">
        <f>RES_hhdet_emih!J96/RES_summary!J$19</f>
        <v>0</v>
      </c>
      <c r="K96" s="180">
        <f>RES_hhdet_emih!K96/RES_summary!K$19</f>
        <v>0</v>
      </c>
      <c r="L96" s="180">
        <f>RES_hhdet_emih!L96/RES_summary!L$19</f>
        <v>0</v>
      </c>
      <c r="M96" s="180">
        <f>RES_hhdet_emih!M96/RES_summary!M$19</f>
        <v>0</v>
      </c>
      <c r="N96" s="180">
        <f>RES_hhdet_emih!N96/RES_summary!N$19</f>
        <v>0</v>
      </c>
      <c r="O96" s="180">
        <f>RES_hhdet_emih!O96/RES_summary!O$19</f>
        <v>0</v>
      </c>
      <c r="P96" s="180">
        <f>RES_hhdet_emih!P96/RES_summary!P$19</f>
        <v>0</v>
      </c>
      <c r="Q96" s="180">
        <f>RES_hhdet_emih!Q96/RES_summary!Q$19</f>
        <v>0</v>
      </c>
    </row>
    <row r="97" spans="1:17" ht="12" customHeight="1" x14ac:dyDescent="0.25">
      <c r="A97" s="161" t="s">
        <v>141</v>
      </c>
      <c r="B97" s="179">
        <f>RES_hhdet_emih!B97/RES_summary!B$19</f>
        <v>0</v>
      </c>
      <c r="C97" s="179">
        <f>RES_hhdet_emih!C97/RES_summary!C$19</f>
        <v>0</v>
      </c>
      <c r="D97" s="179">
        <f>RES_hhdet_emih!D97/RES_summary!D$19</f>
        <v>0</v>
      </c>
      <c r="E97" s="179">
        <f>RES_hhdet_emih!E97/RES_summary!E$19</f>
        <v>0</v>
      </c>
      <c r="F97" s="179">
        <f>RES_hhdet_emih!F97/RES_summary!F$19</f>
        <v>0</v>
      </c>
      <c r="G97" s="179">
        <f>RES_hhdet_emih!G97/RES_summary!G$19</f>
        <v>0</v>
      </c>
      <c r="H97" s="179">
        <f>RES_hhdet_emih!H97/RES_summary!H$19</f>
        <v>0</v>
      </c>
      <c r="I97" s="179">
        <f>RES_hhdet_emih!I97/RES_summary!I$19</f>
        <v>0</v>
      </c>
      <c r="J97" s="179">
        <f>RES_hhdet_emih!J97/RES_summary!J$19</f>
        <v>0</v>
      </c>
      <c r="K97" s="179">
        <f>RES_hhdet_emih!K97/RES_summary!K$19</f>
        <v>0</v>
      </c>
      <c r="L97" s="179">
        <f>RES_hhdet_emih!L97/RES_summary!L$19</f>
        <v>0</v>
      </c>
      <c r="M97" s="179">
        <f>RES_hhdet_emih!M97/RES_summary!M$19</f>
        <v>0</v>
      </c>
      <c r="N97" s="179">
        <f>RES_hhdet_emih!N97/RES_summary!N$19</f>
        <v>0</v>
      </c>
      <c r="O97" s="179">
        <f>RES_hhdet_emih!O97/RES_summary!O$19</f>
        <v>0</v>
      </c>
      <c r="P97" s="179">
        <f>RES_hhdet_emih!P97/RES_summary!P$19</f>
        <v>0</v>
      </c>
      <c r="Q97" s="179">
        <f>RES_hhdet_emih!Q97/RES_summary!Q$19</f>
        <v>0</v>
      </c>
    </row>
    <row r="98" spans="1:17" ht="12" customHeight="1" x14ac:dyDescent="0.25">
      <c r="A98" s="148" t="s">
        <v>60</v>
      </c>
      <c r="B98" s="177">
        <f>RES_hhdet_emih!B98/RES_summary!B$19</f>
        <v>0</v>
      </c>
      <c r="C98" s="177">
        <f>RES_hhdet_emih!C98/RES_summary!C$19</f>
        <v>0</v>
      </c>
      <c r="D98" s="177">
        <f>RES_hhdet_emih!D98/RES_summary!D$19</f>
        <v>0</v>
      </c>
      <c r="E98" s="177">
        <f>RES_hhdet_emih!E98/RES_summary!E$19</f>
        <v>0</v>
      </c>
      <c r="F98" s="177">
        <f>RES_hhdet_emih!F98/RES_summary!F$19</f>
        <v>0</v>
      </c>
      <c r="G98" s="177">
        <f>RES_hhdet_emih!G98/RES_summary!G$19</f>
        <v>0</v>
      </c>
      <c r="H98" s="177">
        <f>RES_hhdet_emih!H98/RES_summary!H$19</f>
        <v>0</v>
      </c>
      <c r="I98" s="177">
        <f>RES_hhdet_emih!I98/RES_summary!I$19</f>
        <v>0</v>
      </c>
      <c r="J98" s="177">
        <f>RES_hhdet_emih!J98/RES_summary!J$19</f>
        <v>0</v>
      </c>
      <c r="K98" s="177">
        <f>RES_hhdet_emih!K98/RES_summary!K$19</f>
        <v>0</v>
      </c>
      <c r="L98" s="177">
        <f>RES_hhdet_emih!L98/RES_summary!L$19</f>
        <v>0</v>
      </c>
      <c r="M98" s="177">
        <f>RES_hhdet_emih!M98/RES_summary!M$19</f>
        <v>0</v>
      </c>
      <c r="N98" s="177">
        <f>RES_hhdet_emih!N98/RES_summary!N$19</f>
        <v>0</v>
      </c>
      <c r="O98" s="177">
        <f>RES_hhdet_emih!O98/RES_summary!O$19</f>
        <v>0</v>
      </c>
      <c r="P98" s="177">
        <f>RES_hhdet_emih!P98/RES_summary!P$19</f>
        <v>0</v>
      </c>
      <c r="Q98" s="177">
        <f>RES_hhdet_emih!Q98/RES_summary!Q$19</f>
        <v>0</v>
      </c>
    </row>
    <row r="99" spans="1:17" ht="12" customHeight="1" x14ac:dyDescent="0.25">
      <c r="A99" s="148" t="s">
        <v>59</v>
      </c>
      <c r="B99" s="177">
        <f>RES_hhdet_emih!B99/RES_summary!B$19</f>
        <v>0</v>
      </c>
      <c r="C99" s="177">
        <f>RES_hhdet_emih!C99/RES_summary!C$19</f>
        <v>0</v>
      </c>
      <c r="D99" s="177">
        <f>RES_hhdet_emih!D99/RES_summary!D$19</f>
        <v>0</v>
      </c>
      <c r="E99" s="177">
        <f>RES_hhdet_emih!E99/RES_summary!E$19</f>
        <v>0</v>
      </c>
      <c r="F99" s="177">
        <f>RES_hhdet_emih!F99/RES_summary!F$19</f>
        <v>0</v>
      </c>
      <c r="G99" s="177">
        <f>RES_hhdet_emih!G99/RES_summary!G$19</f>
        <v>0</v>
      </c>
      <c r="H99" s="177">
        <f>RES_hhdet_emih!H99/RES_summary!H$19</f>
        <v>0</v>
      </c>
      <c r="I99" s="177">
        <f>RES_hhdet_emih!I99/RES_summary!I$19</f>
        <v>0</v>
      </c>
      <c r="J99" s="177">
        <f>RES_hhdet_emih!J99/RES_summary!J$19</f>
        <v>0</v>
      </c>
      <c r="K99" s="177">
        <f>RES_hhdet_emih!K99/RES_summary!K$19</f>
        <v>0</v>
      </c>
      <c r="L99" s="177">
        <f>RES_hhdet_emih!L99/RES_summary!L$19</f>
        <v>0</v>
      </c>
      <c r="M99" s="177">
        <f>RES_hhdet_emih!M99/RES_summary!M$19</f>
        <v>0</v>
      </c>
      <c r="N99" s="177">
        <f>RES_hhdet_emih!N99/RES_summary!N$19</f>
        <v>0</v>
      </c>
      <c r="O99" s="177">
        <f>RES_hhdet_emih!O99/RES_summary!O$19</f>
        <v>0</v>
      </c>
      <c r="P99" s="177">
        <f>RES_hhdet_emih!P99/RES_summary!P$19</f>
        <v>0</v>
      </c>
      <c r="Q99" s="177">
        <f>RES_hhdet_emih!Q99/RES_summary!Q$19</f>
        <v>0</v>
      </c>
    </row>
    <row r="100" spans="1:17" ht="12" customHeight="1" x14ac:dyDescent="0.25">
      <c r="A100" s="158" t="s">
        <v>62</v>
      </c>
      <c r="B100" s="178">
        <f>RES_hhdet_emih!B100/RES_summary!B$19</f>
        <v>0.54845687769371043</v>
      </c>
      <c r="C100" s="178">
        <f>RES_hhdet_emih!C100/RES_summary!C$19</f>
        <v>0.68627808821197922</v>
      </c>
      <c r="D100" s="178">
        <f>RES_hhdet_emih!D100/RES_summary!D$19</f>
        <v>0.57077873907588839</v>
      </c>
      <c r="E100" s="178">
        <f>RES_hhdet_emih!E100/RES_summary!E$19</f>
        <v>0.55210376553428864</v>
      </c>
      <c r="F100" s="178">
        <f>RES_hhdet_emih!F100/RES_summary!F$19</f>
        <v>0.64487532969445149</v>
      </c>
      <c r="G100" s="178">
        <f>RES_hhdet_emih!G100/RES_summary!G$19</f>
        <v>0.7109781337289045</v>
      </c>
      <c r="H100" s="178">
        <f>RES_hhdet_emih!H100/RES_summary!H$19</f>
        <v>0.91804739005912572</v>
      </c>
      <c r="I100" s="178">
        <f>RES_hhdet_emih!I100/RES_summary!I$19</f>
        <v>0.56582012227461909</v>
      </c>
      <c r="J100" s="178">
        <f>RES_hhdet_emih!J100/RES_summary!J$19</f>
        <v>0.63242828073949553</v>
      </c>
      <c r="K100" s="178">
        <f>RES_hhdet_emih!K100/RES_summary!K$19</f>
        <v>0.25464315014641975</v>
      </c>
      <c r="L100" s="178">
        <f>RES_hhdet_emih!L100/RES_summary!L$19</f>
        <v>0.46715858001134825</v>
      </c>
      <c r="M100" s="178">
        <f>RES_hhdet_emih!M100/RES_summary!M$19</f>
        <v>0.35098111454334135</v>
      </c>
      <c r="N100" s="178">
        <f>RES_hhdet_emih!N100/RES_summary!N$19</f>
        <v>0.15430503995460645</v>
      </c>
      <c r="O100" s="178">
        <f>RES_hhdet_emih!O100/RES_summary!O$19</f>
        <v>0.89739710417330143</v>
      </c>
      <c r="P100" s="178">
        <f>RES_hhdet_emih!P100/RES_summary!P$19</f>
        <v>0.62693425726994523</v>
      </c>
      <c r="Q100" s="178">
        <f>RES_hhdet_emih!Q100/RES_summary!Q$19</f>
        <v>0.58766934037276353</v>
      </c>
    </row>
    <row r="101" spans="1:17" ht="12" customHeight="1" x14ac:dyDescent="0.25">
      <c r="A101" s="23" t="s">
        <v>55</v>
      </c>
      <c r="B101" s="177">
        <f>RES_hhdet_emih!B101/RES_summary!B$19</f>
        <v>0</v>
      </c>
      <c r="C101" s="177">
        <f>RES_hhdet_emih!C101/RES_summary!C$19</f>
        <v>0</v>
      </c>
      <c r="D101" s="177">
        <f>RES_hhdet_emih!D101/RES_summary!D$19</f>
        <v>0</v>
      </c>
      <c r="E101" s="177">
        <f>RES_hhdet_emih!E101/RES_summary!E$19</f>
        <v>0</v>
      </c>
      <c r="F101" s="177">
        <f>RES_hhdet_emih!F101/RES_summary!F$19</f>
        <v>0</v>
      </c>
      <c r="G101" s="177">
        <f>RES_hhdet_emih!G101/RES_summary!G$19</f>
        <v>0</v>
      </c>
      <c r="H101" s="177">
        <f>RES_hhdet_emih!H101/RES_summary!H$19</f>
        <v>0</v>
      </c>
      <c r="I101" s="177">
        <f>RES_hhdet_emih!I101/RES_summary!I$19</f>
        <v>0</v>
      </c>
      <c r="J101" s="177">
        <f>RES_hhdet_emih!J101/RES_summary!J$19</f>
        <v>0</v>
      </c>
      <c r="K101" s="177">
        <f>RES_hhdet_emih!K101/RES_summary!K$19</f>
        <v>0</v>
      </c>
      <c r="L101" s="177">
        <f>RES_hhdet_emih!L101/RES_summary!L$19</f>
        <v>0</v>
      </c>
      <c r="M101" s="177">
        <f>RES_hhdet_emih!M101/RES_summary!M$19</f>
        <v>0</v>
      </c>
      <c r="N101" s="177">
        <f>RES_hhdet_emih!N101/RES_summary!N$19</f>
        <v>0</v>
      </c>
      <c r="O101" s="177">
        <f>RES_hhdet_emih!O101/RES_summary!O$19</f>
        <v>0</v>
      </c>
      <c r="P101" s="177">
        <f>RES_hhdet_emih!P101/RES_summary!P$19</f>
        <v>0</v>
      </c>
      <c r="Q101" s="177">
        <f>RES_hhdet_emih!Q101/RES_summary!Q$19</f>
        <v>0</v>
      </c>
    </row>
    <row r="102" spans="1:17" ht="12" customHeight="1" x14ac:dyDescent="0.25">
      <c r="A102" s="23" t="s">
        <v>57</v>
      </c>
      <c r="B102" s="177">
        <f>RES_hhdet_emih!B102/RES_summary!B$19</f>
        <v>4.1940343512855813</v>
      </c>
      <c r="C102" s="177">
        <f>RES_hhdet_emih!C102/RES_summary!C$19</f>
        <v>4.1228317499982348</v>
      </c>
      <c r="D102" s="177">
        <f>RES_hhdet_emih!D102/RES_summary!D$19</f>
        <v>4.2128487811669082</v>
      </c>
      <c r="E102" s="177">
        <f>RES_hhdet_emih!E102/RES_summary!E$19</f>
        <v>4.2267459558637137</v>
      </c>
      <c r="F102" s="177">
        <f>RES_hhdet_emih!F102/RES_summary!F$19</f>
        <v>4.1478341337302309</v>
      </c>
      <c r="G102" s="177">
        <f>RES_hhdet_emih!G102/RES_summary!G$19</f>
        <v>4.0614224789413891</v>
      </c>
      <c r="H102" s="177">
        <f>RES_hhdet_emih!H102/RES_summary!H$19</f>
        <v>3.8683427394054868</v>
      </c>
      <c r="I102" s="177">
        <f>RES_hhdet_emih!I102/RES_summary!I$19</f>
        <v>4.0539615075255577</v>
      </c>
      <c r="J102" s="177">
        <f>RES_hhdet_emih!J102/RES_summary!J$19</f>
        <v>3.968233474378994</v>
      </c>
      <c r="K102" s="177">
        <f>RES_hhdet_emih!K102/RES_summary!K$19</f>
        <v>4.1295077591113092</v>
      </c>
      <c r="L102" s="177">
        <f>RES_hhdet_emih!L102/RES_summary!L$19</f>
        <v>3.9549686362583558</v>
      </c>
      <c r="M102" s="177">
        <f>RES_hhdet_emih!M102/RES_summary!M$19</f>
        <v>3.9450277274671599</v>
      </c>
      <c r="N102" s="177">
        <f>RES_hhdet_emih!N102/RES_summary!N$19</f>
        <v>3.999138911155137</v>
      </c>
      <c r="O102" s="177">
        <f>RES_hhdet_emih!O102/RES_summary!O$19</f>
        <v>3.8883978173918088</v>
      </c>
      <c r="P102" s="177">
        <f>RES_hhdet_emih!P102/RES_summary!P$19</f>
        <v>3.9754681455942582</v>
      </c>
      <c r="Q102" s="177">
        <f>RES_hhdet_emih!Q102/RES_summary!Q$19</f>
        <v>3.9614147842941345</v>
      </c>
    </row>
    <row r="103" spans="1:17" ht="12" customHeight="1" x14ac:dyDescent="0.25">
      <c r="A103" s="29" t="s">
        <v>140</v>
      </c>
      <c r="B103" s="176">
        <f>RES_hhdet_emih!B103/RES_summary!B$19</f>
        <v>0</v>
      </c>
      <c r="C103" s="176">
        <f>RES_hhdet_emih!C103/RES_summary!C$19</f>
        <v>0</v>
      </c>
      <c r="D103" s="176">
        <f>RES_hhdet_emih!D103/RES_summary!D$19</f>
        <v>0</v>
      </c>
      <c r="E103" s="176">
        <f>RES_hhdet_emih!E103/RES_summary!E$19</f>
        <v>0</v>
      </c>
      <c r="F103" s="176">
        <f>RES_hhdet_emih!F103/RES_summary!F$19</f>
        <v>0</v>
      </c>
      <c r="G103" s="176">
        <f>RES_hhdet_emih!G103/RES_summary!G$19</f>
        <v>0</v>
      </c>
      <c r="H103" s="176">
        <f>RES_hhdet_emih!H103/RES_summary!H$19</f>
        <v>0</v>
      </c>
      <c r="I103" s="176">
        <f>RES_hhdet_emih!I103/RES_summary!I$19</f>
        <v>0</v>
      </c>
      <c r="J103" s="176">
        <f>RES_hhdet_emih!J103/RES_summary!J$19</f>
        <v>0</v>
      </c>
      <c r="K103" s="176">
        <f>RES_hhdet_emih!K103/RES_summary!K$19</f>
        <v>0</v>
      </c>
      <c r="L103" s="176">
        <f>RES_hhdet_emih!L103/RES_summary!L$19</f>
        <v>0</v>
      </c>
      <c r="M103" s="176">
        <f>RES_hhdet_emih!M103/RES_summary!M$19</f>
        <v>0</v>
      </c>
      <c r="N103" s="176">
        <f>RES_hhdet_emih!N103/RES_summary!N$19</f>
        <v>0</v>
      </c>
      <c r="O103" s="176">
        <f>RES_hhdet_emih!O103/RES_summary!O$19</f>
        <v>0</v>
      </c>
      <c r="P103" s="176">
        <f>RES_hhdet_emih!P103/RES_summary!P$19</f>
        <v>0</v>
      </c>
      <c r="Q103" s="176">
        <f>RES_hhdet_emih!Q103/RES_summary!Q$19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84">
        <f>RES_hhdet_emih!B105/RES_summary!B$19</f>
        <v>0</v>
      </c>
      <c r="C105" s="184">
        <f>RES_hhdet_emih!C105/RES_summary!C$19</f>
        <v>0</v>
      </c>
      <c r="D105" s="184">
        <f>RES_hhdet_emih!D105/RES_summary!D$19</f>
        <v>0</v>
      </c>
      <c r="E105" s="184">
        <f>RES_hhdet_emih!E105/RES_summary!E$19</f>
        <v>0</v>
      </c>
      <c r="F105" s="184">
        <f>RES_hhdet_emih!F105/RES_summary!F$19</f>
        <v>0</v>
      </c>
      <c r="G105" s="184">
        <f>RES_hhdet_emih!G105/RES_summary!G$19</f>
        <v>0</v>
      </c>
      <c r="H105" s="184">
        <f>RES_hhdet_emih!H105/RES_summary!H$19</f>
        <v>0</v>
      </c>
      <c r="I105" s="184">
        <f>RES_hhdet_emih!I105/RES_summary!I$19</f>
        <v>0</v>
      </c>
      <c r="J105" s="184">
        <f>RES_hhdet_emih!J105/RES_summary!J$19</f>
        <v>0</v>
      </c>
      <c r="K105" s="184">
        <f>RES_hhdet_emih!K105/RES_summary!K$19</f>
        <v>0</v>
      </c>
      <c r="L105" s="184">
        <f>RES_hhdet_emih!L105/RES_summary!L$19</f>
        <v>0</v>
      </c>
      <c r="M105" s="184">
        <f>RES_hhdet_emih!M105/RES_summary!M$19</f>
        <v>0</v>
      </c>
      <c r="N105" s="184">
        <f>RES_hhdet_emih!N105/RES_summary!N$19</f>
        <v>0</v>
      </c>
      <c r="O105" s="184">
        <f>RES_hhdet_emih!O105/RES_summary!O$19</f>
        <v>0</v>
      </c>
      <c r="P105" s="184">
        <f>RES_hhdet_emih!P105/RES_summary!P$19</f>
        <v>0</v>
      </c>
      <c r="Q105" s="184">
        <f>RES_hhdet_emih!Q105/RES_summary!Q$19</f>
        <v>0</v>
      </c>
    </row>
    <row r="106" spans="1:17" ht="12.95" customHeight="1" x14ac:dyDescent="0.25">
      <c r="A106" s="158" t="s">
        <v>65</v>
      </c>
      <c r="B106" s="178">
        <f>RES_hhdet_emih!B106/RES_summary!B$19</f>
        <v>0</v>
      </c>
      <c r="C106" s="178">
        <f>RES_hhdet_emih!C106/RES_summary!C$19</f>
        <v>0</v>
      </c>
      <c r="D106" s="178">
        <f>RES_hhdet_emih!D106/RES_summary!D$19</f>
        <v>0</v>
      </c>
      <c r="E106" s="178">
        <f>RES_hhdet_emih!E106/RES_summary!E$19</f>
        <v>0</v>
      </c>
      <c r="F106" s="178">
        <f>RES_hhdet_emih!F106/RES_summary!F$19</f>
        <v>0</v>
      </c>
      <c r="G106" s="178">
        <f>RES_hhdet_emih!G106/RES_summary!G$19</f>
        <v>0</v>
      </c>
      <c r="H106" s="178">
        <f>RES_hhdet_emih!H106/RES_summary!H$19</f>
        <v>0</v>
      </c>
      <c r="I106" s="178">
        <f>RES_hhdet_emih!I106/RES_summary!I$19</f>
        <v>0</v>
      </c>
      <c r="J106" s="178">
        <f>RES_hhdet_emih!J106/RES_summary!J$19</f>
        <v>0</v>
      </c>
      <c r="K106" s="178">
        <f>RES_hhdet_emih!K106/RES_summary!K$19</f>
        <v>0</v>
      </c>
      <c r="L106" s="178">
        <f>RES_hhdet_emih!L106/RES_summary!L$19</f>
        <v>0</v>
      </c>
      <c r="M106" s="178">
        <f>RES_hhdet_emih!M106/RES_summary!M$19</f>
        <v>0</v>
      </c>
      <c r="N106" s="178">
        <f>RES_hhdet_emih!N106/RES_summary!N$19</f>
        <v>0</v>
      </c>
      <c r="O106" s="178">
        <f>RES_hhdet_emih!O106/RES_summary!O$19</f>
        <v>0</v>
      </c>
      <c r="P106" s="178">
        <f>RES_hhdet_emih!P106/RES_summary!P$19</f>
        <v>0</v>
      </c>
      <c r="Q106" s="178">
        <f>RES_hhdet_emih!Q106/RES_summary!Q$19</f>
        <v>0</v>
      </c>
    </row>
    <row r="107" spans="1:17" ht="12" customHeight="1" x14ac:dyDescent="0.25">
      <c r="A107" s="23" t="s">
        <v>153</v>
      </c>
      <c r="B107" s="177">
        <f>RES_hhdet_emih!B107/RES_summary!B$19</f>
        <v>0</v>
      </c>
      <c r="C107" s="177">
        <f>RES_hhdet_emih!C107/RES_summary!C$19</f>
        <v>0</v>
      </c>
      <c r="D107" s="177">
        <f>RES_hhdet_emih!D107/RES_summary!D$19</f>
        <v>0</v>
      </c>
      <c r="E107" s="177">
        <f>RES_hhdet_emih!E107/RES_summary!E$19</f>
        <v>0</v>
      </c>
      <c r="F107" s="177">
        <f>RES_hhdet_emih!F107/RES_summary!F$19</f>
        <v>0</v>
      </c>
      <c r="G107" s="177">
        <f>RES_hhdet_emih!G107/RES_summary!G$19</f>
        <v>0</v>
      </c>
      <c r="H107" s="177">
        <f>RES_hhdet_emih!H107/RES_summary!H$19</f>
        <v>0</v>
      </c>
      <c r="I107" s="177">
        <f>RES_hhdet_emih!I107/RES_summary!I$19</f>
        <v>0</v>
      </c>
      <c r="J107" s="177">
        <f>RES_hhdet_emih!J107/RES_summary!J$19</f>
        <v>0</v>
      </c>
      <c r="K107" s="177">
        <f>RES_hhdet_emih!K107/RES_summary!K$19</f>
        <v>0</v>
      </c>
      <c r="L107" s="177">
        <f>RES_hhdet_emih!L107/RES_summary!L$19</f>
        <v>0</v>
      </c>
      <c r="M107" s="177">
        <f>RES_hhdet_emih!M107/RES_summary!M$19</f>
        <v>0</v>
      </c>
      <c r="N107" s="177">
        <f>RES_hhdet_emih!N107/RES_summary!N$19</f>
        <v>0</v>
      </c>
      <c r="O107" s="177">
        <f>RES_hhdet_emih!O107/RES_summary!O$19</f>
        <v>0</v>
      </c>
      <c r="P107" s="177">
        <f>RES_hhdet_emih!P107/RES_summary!P$19</f>
        <v>0</v>
      </c>
      <c r="Q107" s="177">
        <f>RES_hhdet_emih!Q107/RES_summary!Q$19</f>
        <v>0</v>
      </c>
    </row>
    <row r="108" spans="1:17" ht="12" customHeight="1" x14ac:dyDescent="0.25">
      <c r="A108" s="23" t="s">
        <v>60</v>
      </c>
      <c r="B108" s="177">
        <f>RES_hhdet_emih!B108/RES_summary!B$19</f>
        <v>0</v>
      </c>
      <c r="C108" s="177">
        <f>RES_hhdet_emih!C108/RES_summary!C$19</f>
        <v>0</v>
      </c>
      <c r="D108" s="177">
        <f>RES_hhdet_emih!D108/RES_summary!D$19</f>
        <v>0</v>
      </c>
      <c r="E108" s="177">
        <f>RES_hhdet_emih!E108/RES_summary!E$19</f>
        <v>0</v>
      </c>
      <c r="F108" s="177">
        <f>RES_hhdet_emih!F108/RES_summary!F$19</f>
        <v>0</v>
      </c>
      <c r="G108" s="177">
        <f>RES_hhdet_emih!G108/RES_summary!G$19</f>
        <v>0</v>
      </c>
      <c r="H108" s="177">
        <f>RES_hhdet_emih!H108/RES_summary!H$19</f>
        <v>0</v>
      </c>
      <c r="I108" s="177">
        <f>RES_hhdet_emih!I108/RES_summary!I$19</f>
        <v>0</v>
      </c>
      <c r="J108" s="177">
        <f>RES_hhdet_emih!J108/RES_summary!J$19</f>
        <v>0</v>
      </c>
      <c r="K108" s="177">
        <f>RES_hhdet_emih!K108/RES_summary!K$19</f>
        <v>0</v>
      </c>
      <c r="L108" s="177">
        <f>RES_hhdet_emih!L108/RES_summary!L$19</f>
        <v>0</v>
      </c>
      <c r="M108" s="177">
        <f>RES_hhdet_emih!M108/RES_summary!M$19</f>
        <v>0</v>
      </c>
      <c r="N108" s="177">
        <f>RES_hhdet_emih!N108/RES_summary!N$19</f>
        <v>0</v>
      </c>
      <c r="O108" s="177">
        <f>RES_hhdet_emih!O108/RES_summary!O$19</f>
        <v>0</v>
      </c>
      <c r="P108" s="177">
        <f>RES_hhdet_emih!P108/RES_summary!P$19</f>
        <v>0</v>
      </c>
      <c r="Q108" s="177">
        <f>RES_hhdet_emih!Q108/RES_summary!Q$19</f>
        <v>0</v>
      </c>
    </row>
    <row r="109" spans="1:17" ht="12.95" customHeight="1" x14ac:dyDescent="0.25">
      <c r="A109" s="158" t="s">
        <v>112</v>
      </c>
      <c r="B109" s="178">
        <f>RES_hhdet_emih!B109/RES_summary!B$19</f>
        <v>0</v>
      </c>
      <c r="C109" s="178">
        <f>RES_hhdet_emih!C109/RES_summary!C$19</f>
        <v>0</v>
      </c>
      <c r="D109" s="178">
        <f>RES_hhdet_emih!D109/RES_summary!D$19</f>
        <v>0</v>
      </c>
      <c r="E109" s="178">
        <f>RES_hhdet_emih!E109/RES_summary!E$19</f>
        <v>0</v>
      </c>
      <c r="F109" s="178">
        <f>RES_hhdet_emih!F109/RES_summary!F$19</f>
        <v>0</v>
      </c>
      <c r="G109" s="178">
        <f>RES_hhdet_emih!G109/RES_summary!G$19</f>
        <v>0</v>
      </c>
      <c r="H109" s="178">
        <f>RES_hhdet_emih!H109/RES_summary!H$19</f>
        <v>0</v>
      </c>
      <c r="I109" s="178">
        <f>RES_hhdet_emih!I109/RES_summary!I$19</f>
        <v>0</v>
      </c>
      <c r="J109" s="178">
        <f>RES_hhdet_emih!J109/RES_summary!J$19</f>
        <v>0</v>
      </c>
      <c r="K109" s="178">
        <f>RES_hhdet_emih!K109/RES_summary!K$19</f>
        <v>0</v>
      </c>
      <c r="L109" s="178">
        <f>RES_hhdet_emih!L109/RES_summary!L$19</f>
        <v>0</v>
      </c>
      <c r="M109" s="178">
        <f>RES_hhdet_emih!M109/RES_summary!M$19</f>
        <v>0</v>
      </c>
      <c r="N109" s="178">
        <f>RES_hhdet_emih!N109/RES_summary!N$19</f>
        <v>0</v>
      </c>
      <c r="O109" s="178">
        <f>RES_hhdet_emih!O109/RES_summary!O$19</f>
        <v>0</v>
      </c>
      <c r="P109" s="178">
        <f>RES_hhdet_emih!P109/RES_summary!P$19</f>
        <v>0</v>
      </c>
      <c r="Q109" s="178">
        <f>RES_hhdet_emih!Q109/RES_summary!Q$19</f>
        <v>0</v>
      </c>
    </row>
    <row r="110" spans="1:17" ht="12" customHeight="1" x14ac:dyDescent="0.25">
      <c r="A110" s="23" t="s">
        <v>60</v>
      </c>
      <c r="B110" s="177">
        <f>RES_hhdet_emih!B110/RES_summary!B$19</f>
        <v>0</v>
      </c>
      <c r="C110" s="177">
        <f>RES_hhdet_emih!C110/RES_summary!C$19</f>
        <v>0</v>
      </c>
      <c r="D110" s="177">
        <f>RES_hhdet_emih!D110/RES_summary!D$19</f>
        <v>0</v>
      </c>
      <c r="E110" s="177">
        <f>RES_hhdet_emih!E110/RES_summary!E$19</f>
        <v>0</v>
      </c>
      <c r="F110" s="177">
        <f>RES_hhdet_emih!F110/RES_summary!F$19</f>
        <v>0</v>
      </c>
      <c r="G110" s="177">
        <f>RES_hhdet_emih!G110/RES_summary!G$19</f>
        <v>0</v>
      </c>
      <c r="H110" s="177">
        <f>RES_hhdet_emih!H110/RES_summary!H$19</f>
        <v>0</v>
      </c>
      <c r="I110" s="177">
        <f>RES_hhdet_emih!I110/RES_summary!I$19</f>
        <v>0</v>
      </c>
      <c r="J110" s="177">
        <f>RES_hhdet_emih!J110/RES_summary!J$19</f>
        <v>0</v>
      </c>
      <c r="K110" s="177">
        <f>RES_hhdet_emih!K110/RES_summary!K$19</f>
        <v>0</v>
      </c>
      <c r="L110" s="177">
        <f>RES_hhdet_emih!L110/RES_summary!L$19</f>
        <v>0</v>
      </c>
      <c r="M110" s="177">
        <f>RES_hhdet_emih!M110/RES_summary!M$19</f>
        <v>0</v>
      </c>
      <c r="N110" s="177">
        <f>RES_hhdet_emih!N110/RES_summary!N$19</f>
        <v>0</v>
      </c>
      <c r="O110" s="177">
        <f>RES_hhdet_emih!O110/RES_summary!O$19</f>
        <v>0</v>
      </c>
      <c r="P110" s="177">
        <f>RES_hhdet_emih!P110/RES_summary!P$19</f>
        <v>0</v>
      </c>
      <c r="Q110" s="177">
        <f>RES_hhdet_emih!Q110/RES_summary!Q$19</f>
        <v>0</v>
      </c>
    </row>
    <row r="111" spans="1:17" ht="12" customHeight="1" x14ac:dyDescent="0.25">
      <c r="A111" s="158" t="s">
        <v>63</v>
      </c>
      <c r="B111" s="178">
        <f>RES_hhdet_emih!B111/RES_summary!B$19</f>
        <v>0</v>
      </c>
      <c r="C111" s="178">
        <f>RES_hhdet_emih!C111/RES_summary!C$19</f>
        <v>0</v>
      </c>
      <c r="D111" s="178">
        <f>RES_hhdet_emih!D111/RES_summary!D$19</f>
        <v>0</v>
      </c>
      <c r="E111" s="178">
        <f>RES_hhdet_emih!E111/RES_summary!E$19</f>
        <v>0</v>
      </c>
      <c r="F111" s="178">
        <f>RES_hhdet_emih!F111/RES_summary!F$19</f>
        <v>0</v>
      </c>
      <c r="G111" s="178">
        <f>RES_hhdet_emih!G111/RES_summary!G$19</f>
        <v>0</v>
      </c>
      <c r="H111" s="178">
        <f>RES_hhdet_emih!H111/RES_summary!H$19</f>
        <v>0</v>
      </c>
      <c r="I111" s="178">
        <f>RES_hhdet_emih!I111/RES_summary!I$19</f>
        <v>0</v>
      </c>
      <c r="J111" s="178">
        <f>RES_hhdet_emih!J111/RES_summary!J$19</f>
        <v>0</v>
      </c>
      <c r="K111" s="178">
        <f>RES_hhdet_emih!K111/RES_summary!K$19</f>
        <v>0</v>
      </c>
      <c r="L111" s="178">
        <f>RES_hhdet_emih!L111/RES_summary!L$19</f>
        <v>0</v>
      </c>
      <c r="M111" s="178">
        <f>RES_hhdet_emih!M111/RES_summary!M$19</f>
        <v>0</v>
      </c>
      <c r="N111" s="178">
        <f>RES_hhdet_emih!N111/RES_summary!N$19</f>
        <v>0</v>
      </c>
      <c r="O111" s="178">
        <f>RES_hhdet_emih!O111/RES_summary!O$19</f>
        <v>0</v>
      </c>
      <c r="P111" s="178">
        <f>RES_hhdet_emih!P111/RES_summary!P$19</f>
        <v>0</v>
      </c>
      <c r="Q111" s="178">
        <f>RES_hhdet_emih!Q111/RES_summary!Q$19</f>
        <v>0</v>
      </c>
    </row>
    <row r="112" spans="1:17" ht="12" customHeight="1" x14ac:dyDescent="0.25">
      <c r="A112" s="167" t="s">
        <v>152</v>
      </c>
      <c r="B112" s="183">
        <f>RES_hhdet_emih!B112/RES_summary!B$19</f>
        <v>0</v>
      </c>
      <c r="C112" s="183">
        <f>RES_hhdet_emih!C112/RES_summary!C$19</f>
        <v>0</v>
      </c>
      <c r="D112" s="183">
        <f>RES_hhdet_emih!D112/RES_summary!D$19</f>
        <v>0</v>
      </c>
      <c r="E112" s="183">
        <f>RES_hhdet_emih!E112/RES_summary!E$19</f>
        <v>0</v>
      </c>
      <c r="F112" s="183">
        <f>RES_hhdet_emih!F112/RES_summary!F$19</f>
        <v>0</v>
      </c>
      <c r="G112" s="183">
        <f>RES_hhdet_emih!G112/RES_summary!G$19</f>
        <v>0</v>
      </c>
      <c r="H112" s="183">
        <f>RES_hhdet_emih!H112/RES_summary!H$19</f>
        <v>0</v>
      </c>
      <c r="I112" s="183">
        <f>RES_hhdet_emih!I112/RES_summary!I$19</f>
        <v>0</v>
      </c>
      <c r="J112" s="183">
        <f>RES_hhdet_emih!J112/RES_summary!J$19</f>
        <v>0</v>
      </c>
      <c r="K112" s="183">
        <f>RES_hhdet_emih!K112/RES_summary!K$19</f>
        <v>0</v>
      </c>
      <c r="L112" s="183">
        <f>RES_hhdet_emih!L112/RES_summary!L$19</f>
        <v>0</v>
      </c>
      <c r="M112" s="183">
        <f>RES_hhdet_emih!M112/RES_summary!M$19</f>
        <v>0</v>
      </c>
      <c r="N112" s="183">
        <f>RES_hhdet_emih!N112/RES_summary!N$19</f>
        <v>0</v>
      </c>
      <c r="O112" s="183">
        <f>RES_hhdet_emih!O112/RES_summary!O$19</f>
        <v>0</v>
      </c>
      <c r="P112" s="183">
        <f>RES_hhdet_emih!P112/RES_summary!P$19</f>
        <v>0</v>
      </c>
      <c r="Q112" s="183">
        <f>RES_hhdet_emih!Q112/RES_summary!Q$19</f>
        <v>0</v>
      </c>
    </row>
    <row r="113" spans="1:17" ht="12" customHeight="1" x14ac:dyDescent="0.25">
      <c r="A113" s="167" t="s">
        <v>151</v>
      </c>
      <c r="B113" s="183">
        <f>RES_hhdet_emih!B113/RES_summary!B$19</f>
        <v>0</v>
      </c>
      <c r="C113" s="183">
        <f>RES_hhdet_emih!C113/RES_summary!C$19</f>
        <v>0</v>
      </c>
      <c r="D113" s="183">
        <f>RES_hhdet_emih!D113/RES_summary!D$19</f>
        <v>0</v>
      </c>
      <c r="E113" s="183">
        <f>RES_hhdet_emih!E113/RES_summary!E$19</f>
        <v>0</v>
      </c>
      <c r="F113" s="183">
        <f>RES_hhdet_emih!F113/RES_summary!F$19</f>
        <v>0</v>
      </c>
      <c r="G113" s="183">
        <f>RES_hhdet_emih!G113/RES_summary!G$19</f>
        <v>0</v>
      </c>
      <c r="H113" s="183">
        <f>RES_hhdet_emih!H113/RES_summary!H$19</f>
        <v>0</v>
      </c>
      <c r="I113" s="183">
        <f>RES_hhdet_emih!I113/RES_summary!I$19</f>
        <v>0</v>
      </c>
      <c r="J113" s="183">
        <f>RES_hhdet_emih!J113/RES_summary!J$19</f>
        <v>0</v>
      </c>
      <c r="K113" s="183">
        <f>RES_hhdet_emih!K113/RES_summary!K$19</f>
        <v>0</v>
      </c>
      <c r="L113" s="183">
        <f>RES_hhdet_emih!L113/RES_summary!L$19</f>
        <v>0</v>
      </c>
      <c r="M113" s="183">
        <f>RES_hhdet_emih!M113/RES_summary!M$19</f>
        <v>0</v>
      </c>
      <c r="N113" s="183">
        <f>RES_hhdet_emih!N113/RES_summary!N$19</f>
        <v>0</v>
      </c>
      <c r="O113" s="183">
        <f>RES_hhdet_emih!O113/RES_summary!O$19</f>
        <v>0</v>
      </c>
      <c r="P113" s="183">
        <f>RES_hhdet_emih!P113/RES_summary!P$19</f>
        <v>0</v>
      </c>
      <c r="Q113" s="183">
        <f>RES_hhdet_emih!Q113/RES_summary!Q$19</f>
        <v>0</v>
      </c>
    </row>
    <row r="114" spans="1:17" ht="12" customHeight="1" x14ac:dyDescent="0.25">
      <c r="A114" s="166" t="s">
        <v>79</v>
      </c>
      <c r="B114" s="182">
        <f>RES_hhdet_emih!B114/RES_summary!B$19</f>
        <v>0</v>
      </c>
      <c r="C114" s="182">
        <f>RES_hhdet_emih!C114/RES_summary!C$19</f>
        <v>0</v>
      </c>
      <c r="D114" s="182">
        <f>RES_hhdet_emih!D114/RES_summary!D$19</f>
        <v>0</v>
      </c>
      <c r="E114" s="182">
        <f>RES_hhdet_emih!E114/RES_summary!E$19</f>
        <v>0</v>
      </c>
      <c r="F114" s="182">
        <f>RES_hhdet_emih!F114/RES_summary!F$19</f>
        <v>0</v>
      </c>
      <c r="G114" s="182">
        <f>RES_hhdet_emih!G114/RES_summary!G$19</f>
        <v>0</v>
      </c>
      <c r="H114" s="182">
        <f>RES_hhdet_emih!H114/RES_summary!H$19</f>
        <v>0</v>
      </c>
      <c r="I114" s="182">
        <f>RES_hhdet_emih!I114/RES_summary!I$19</f>
        <v>0</v>
      </c>
      <c r="J114" s="182">
        <f>RES_hhdet_emih!J114/RES_summary!J$19</f>
        <v>0</v>
      </c>
      <c r="K114" s="182">
        <f>RES_hhdet_emih!K114/RES_summary!K$19</f>
        <v>0</v>
      </c>
      <c r="L114" s="182">
        <f>RES_hhdet_emih!L114/RES_summary!L$19</f>
        <v>0</v>
      </c>
      <c r="M114" s="182">
        <f>RES_hhdet_emih!M114/RES_summary!M$19</f>
        <v>0</v>
      </c>
      <c r="N114" s="182">
        <f>RES_hhdet_emih!N114/RES_summary!N$19</f>
        <v>0</v>
      </c>
      <c r="O114" s="182">
        <f>RES_hhdet_emih!O114/RES_summary!O$19</f>
        <v>0</v>
      </c>
      <c r="P114" s="182">
        <f>RES_hhdet_emih!P114/RES_summary!P$19</f>
        <v>0</v>
      </c>
      <c r="Q114" s="182">
        <f>RES_hhdet_emih!Q114/RES_summary!Q$19</f>
        <v>0</v>
      </c>
    </row>
    <row r="115" spans="1:17" ht="12" customHeight="1" x14ac:dyDescent="0.25">
      <c r="A115" s="147" t="s">
        <v>59</v>
      </c>
      <c r="B115" s="181">
        <f>RES_hhdet_emih!B115/RES_summary!B$19</f>
        <v>0</v>
      </c>
      <c r="C115" s="181">
        <f>RES_hhdet_emih!C115/RES_summary!C$19</f>
        <v>0</v>
      </c>
      <c r="D115" s="181">
        <f>RES_hhdet_emih!D115/RES_summary!D$19</f>
        <v>0</v>
      </c>
      <c r="E115" s="181">
        <f>RES_hhdet_emih!E115/RES_summary!E$19</f>
        <v>0</v>
      </c>
      <c r="F115" s="181">
        <f>RES_hhdet_emih!F115/RES_summary!F$19</f>
        <v>0</v>
      </c>
      <c r="G115" s="181">
        <f>RES_hhdet_emih!G115/RES_summary!G$19</f>
        <v>0</v>
      </c>
      <c r="H115" s="181">
        <f>RES_hhdet_emih!H115/RES_summary!H$19</f>
        <v>0</v>
      </c>
      <c r="I115" s="181">
        <f>RES_hhdet_emih!I115/RES_summary!I$19</f>
        <v>0</v>
      </c>
      <c r="J115" s="181">
        <f>RES_hhdet_emih!J115/RES_summary!J$19</f>
        <v>0</v>
      </c>
      <c r="K115" s="181">
        <f>RES_hhdet_emih!K115/RES_summary!K$19</f>
        <v>0</v>
      </c>
      <c r="L115" s="181">
        <f>RES_hhdet_emih!L115/RES_summary!L$19</f>
        <v>0</v>
      </c>
      <c r="M115" s="181">
        <f>RES_hhdet_emih!M115/RES_summary!M$19</f>
        <v>0</v>
      </c>
      <c r="N115" s="181">
        <f>RES_hhdet_emih!N115/RES_summary!N$19</f>
        <v>0</v>
      </c>
      <c r="O115" s="181">
        <f>RES_hhdet_emih!O115/RES_summary!O$19</f>
        <v>0</v>
      </c>
      <c r="P115" s="181">
        <f>RES_hhdet_emih!P115/RES_summary!P$19</f>
        <v>0</v>
      </c>
      <c r="Q115" s="181">
        <f>RES_hhdet_emih!Q115/RES_summary!Q$19</f>
        <v>0</v>
      </c>
    </row>
    <row r="116" spans="1:17" ht="12" customHeight="1" x14ac:dyDescent="0.25">
      <c r="A116" s="163" t="s">
        <v>142</v>
      </c>
      <c r="B116" s="180">
        <f>RES_hhdet_emih!B116/RES_summary!B$19</f>
        <v>0</v>
      </c>
      <c r="C116" s="180">
        <f>RES_hhdet_emih!C116/RES_summary!C$19</f>
        <v>0</v>
      </c>
      <c r="D116" s="180">
        <f>RES_hhdet_emih!D116/RES_summary!D$19</f>
        <v>0</v>
      </c>
      <c r="E116" s="180">
        <f>RES_hhdet_emih!E116/RES_summary!E$19</f>
        <v>0</v>
      </c>
      <c r="F116" s="180">
        <f>RES_hhdet_emih!F116/RES_summary!F$19</f>
        <v>0</v>
      </c>
      <c r="G116" s="180">
        <f>RES_hhdet_emih!G116/RES_summary!G$19</f>
        <v>0</v>
      </c>
      <c r="H116" s="180">
        <f>RES_hhdet_emih!H116/RES_summary!H$19</f>
        <v>0</v>
      </c>
      <c r="I116" s="180">
        <f>RES_hhdet_emih!I116/RES_summary!I$19</f>
        <v>0</v>
      </c>
      <c r="J116" s="180">
        <f>RES_hhdet_emih!J116/RES_summary!J$19</f>
        <v>0</v>
      </c>
      <c r="K116" s="180">
        <f>RES_hhdet_emih!K116/RES_summary!K$19</f>
        <v>0</v>
      </c>
      <c r="L116" s="180">
        <f>RES_hhdet_emih!L116/RES_summary!L$19</f>
        <v>0</v>
      </c>
      <c r="M116" s="180">
        <f>RES_hhdet_emih!M116/RES_summary!M$19</f>
        <v>0</v>
      </c>
      <c r="N116" s="180">
        <f>RES_hhdet_emih!N116/RES_summary!N$19</f>
        <v>0</v>
      </c>
      <c r="O116" s="180">
        <f>RES_hhdet_emih!O116/RES_summary!O$19</f>
        <v>0</v>
      </c>
      <c r="P116" s="180">
        <f>RES_hhdet_emih!P116/RES_summary!P$19</f>
        <v>0</v>
      </c>
      <c r="Q116" s="180">
        <f>RES_hhdet_emih!Q116/RES_summary!Q$19</f>
        <v>0</v>
      </c>
    </row>
    <row r="117" spans="1:17" ht="12" customHeight="1" x14ac:dyDescent="0.25">
      <c r="A117" s="161" t="s">
        <v>141</v>
      </c>
      <c r="B117" s="179">
        <f>RES_hhdet_emih!B117/RES_summary!B$19</f>
        <v>0</v>
      </c>
      <c r="C117" s="179">
        <f>RES_hhdet_emih!C117/RES_summary!C$19</f>
        <v>0</v>
      </c>
      <c r="D117" s="179">
        <f>RES_hhdet_emih!D117/RES_summary!D$19</f>
        <v>0</v>
      </c>
      <c r="E117" s="179">
        <f>RES_hhdet_emih!E117/RES_summary!E$19</f>
        <v>0</v>
      </c>
      <c r="F117" s="179">
        <f>RES_hhdet_emih!F117/RES_summary!F$19</f>
        <v>0</v>
      </c>
      <c r="G117" s="179">
        <f>RES_hhdet_emih!G117/RES_summary!G$19</f>
        <v>0</v>
      </c>
      <c r="H117" s="179">
        <f>RES_hhdet_emih!H117/RES_summary!H$19</f>
        <v>0</v>
      </c>
      <c r="I117" s="179">
        <f>RES_hhdet_emih!I117/RES_summary!I$19</f>
        <v>0</v>
      </c>
      <c r="J117" s="179">
        <f>RES_hhdet_emih!J117/RES_summary!J$19</f>
        <v>0</v>
      </c>
      <c r="K117" s="179">
        <f>RES_hhdet_emih!K117/RES_summary!K$19</f>
        <v>0</v>
      </c>
      <c r="L117" s="179">
        <f>RES_hhdet_emih!L117/RES_summary!L$19</f>
        <v>0</v>
      </c>
      <c r="M117" s="179">
        <f>RES_hhdet_emih!M117/RES_summary!M$19</f>
        <v>0</v>
      </c>
      <c r="N117" s="179">
        <f>RES_hhdet_emih!N117/RES_summary!N$19</f>
        <v>0</v>
      </c>
      <c r="O117" s="179">
        <f>RES_hhdet_emih!O117/RES_summary!O$19</f>
        <v>0</v>
      </c>
      <c r="P117" s="179">
        <f>RES_hhdet_emih!P117/RES_summary!P$19</f>
        <v>0</v>
      </c>
      <c r="Q117" s="179">
        <f>RES_hhdet_emih!Q117/RES_summary!Q$19</f>
        <v>0</v>
      </c>
    </row>
    <row r="118" spans="1:17" ht="12" customHeight="1" x14ac:dyDescent="0.25">
      <c r="A118" s="148" t="s">
        <v>60</v>
      </c>
      <c r="B118" s="177">
        <f>RES_hhdet_emih!B118/RES_summary!B$19</f>
        <v>0</v>
      </c>
      <c r="C118" s="177">
        <f>RES_hhdet_emih!C118/RES_summary!C$19</f>
        <v>0</v>
      </c>
      <c r="D118" s="177">
        <f>RES_hhdet_emih!D118/RES_summary!D$19</f>
        <v>0</v>
      </c>
      <c r="E118" s="177">
        <f>RES_hhdet_emih!E118/RES_summary!E$19</f>
        <v>0</v>
      </c>
      <c r="F118" s="177">
        <f>RES_hhdet_emih!F118/RES_summary!F$19</f>
        <v>0</v>
      </c>
      <c r="G118" s="177">
        <f>RES_hhdet_emih!G118/RES_summary!G$19</f>
        <v>0</v>
      </c>
      <c r="H118" s="177">
        <f>RES_hhdet_emih!H118/RES_summary!H$19</f>
        <v>0</v>
      </c>
      <c r="I118" s="177">
        <f>RES_hhdet_emih!I118/RES_summary!I$19</f>
        <v>0</v>
      </c>
      <c r="J118" s="177">
        <f>RES_hhdet_emih!J118/RES_summary!J$19</f>
        <v>0</v>
      </c>
      <c r="K118" s="177">
        <f>RES_hhdet_emih!K118/RES_summary!K$19</f>
        <v>0</v>
      </c>
      <c r="L118" s="177">
        <f>RES_hhdet_emih!L118/RES_summary!L$19</f>
        <v>0</v>
      </c>
      <c r="M118" s="177">
        <f>RES_hhdet_emih!M118/RES_summary!M$19</f>
        <v>0</v>
      </c>
      <c r="N118" s="177">
        <f>RES_hhdet_emih!N118/RES_summary!N$19</f>
        <v>0</v>
      </c>
      <c r="O118" s="177">
        <f>RES_hhdet_emih!O118/RES_summary!O$19</f>
        <v>0</v>
      </c>
      <c r="P118" s="177">
        <f>RES_hhdet_emih!P118/RES_summary!P$19</f>
        <v>0</v>
      </c>
      <c r="Q118" s="177">
        <f>RES_hhdet_emih!Q118/RES_summary!Q$19</f>
        <v>0</v>
      </c>
    </row>
    <row r="119" spans="1:17" ht="12" customHeight="1" x14ac:dyDescent="0.25">
      <c r="A119" s="148" t="s">
        <v>59</v>
      </c>
      <c r="B119" s="177">
        <f>RES_hhdet_emih!B119/RES_summary!B$19</f>
        <v>0</v>
      </c>
      <c r="C119" s="177">
        <f>RES_hhdet_emih!C119/RES_summary!C$19</f>
        <v>0</v>
      </c>
      <c r="D119" s="177">
        <f>RES_hhdet_emih!D119/RES_summary!D$19</f>
        <v>0</v>
      </c>
      <c r="E119" s="177">
        <f>RES_hhdet_emih!E119/RES_summary!E$19</f>
        <v>0</v>
      </c>
      <c r="F119" s="177">
        <f>RES_hhdet_emih!F119/RES_summary!F$19</f>
        <v>0</v>
      </c>
      <c r="G119" s="177">
        <f>RES_hhdet_emih!G119/RES_summary!G$19</f>
        <v>0</v>
      </c>
      <c r="H119" s="177">
        <f>RES_hhdet_emih!H119/RES_summary!H$19</f>
        <v>0</v>
      </c>
      <c r="I119" s="177">
        <f>RES_hhdet_emih!I119/RES_summary!I$19</f>
        <v>0</v>
      </c>
      <c r="J119" s="177">
        <f>RES_hhdet_emih!J119/RES_summary!J$19</f>
        <v>0</v>
      </c>
      <c r="K119" s="177">
        <f>RES_hhdet_emih!K119/RES_summary!K$19</f>
        <v>0</v>
      </c>
      <c r="L119" s="177">
        <f>RES_hhdet_emih!L119/RES_summary!L$19</f>
        <v>0</v>
      </c>
      <c r="M119" s="177">
        <f>RES_hhdet_emih!M119/RES_summary!M$19</f>
        <v>0</v>
      </c>
      <c r="N119" s="177">
        <f>RES_hhdet_emih!N119/RES_summary!N$19</f>
        <v>0</v>
      </c>
      <c r="O119" s="177">
        <f>RES_hhdet_emih!O119/RES_summary!O$19</f>
        <v>0</v>
      </c>
      <c r="P119" s="177">
        <f>RES_hhdet_emih!P119/RES_summary!P$19</f>
        <v>0</v>
      </c>
      <c r="Q119" s="177">
        <f>RES_hhdet_emih!Q119/RES_summary!Q$19</f>
        <v>0</v>
      </c>
    </row>
    <row r="120" spans="1:17" ht="12" customHeight="1" x14ac:dyDescent="0.25">
      <c r="A120" s="158" t="s">
        <v>62</v>
      </c>
      <c r="B120" s="178">
        <f>RES_hhdet_emih!B120/RES_summary!B$19</f>
        <v>0</v>
      </c>
      <c r="C120" s="178">
        <f>RES_hhdet_emih!C120/RES_summary!C$19</f>
        <v>0</v>
      </c>
      <c r="D120" s="178">
        <f>RES_hhdet_emih!D120/RES_summary!D$19</f>
        <v>0</v>
      </c>
      <c r="E120" s="178">
        <f>RES_hhdet_emih!E120/RES_summary!E$19</f>
        <v>0</v>
      </c>
      <c r="F120" s="178">
        <f>RES_hhdet_emih!F120/RES_summary!F$19</f>
        <v>0</v>
      </c>
      <c r="G120" s="178">
        <f>RES_hhdet_emih!G120/RES_summary!G$19</f>
        <v>0</v>
      </c>
      <c r="H120" s="178">
        <f>RES_hhdet_emih!H120/RES_summary!H$19</f>
        <v>0</v>
      </c>
      <c r="I120" s="178">
        <f>RES_hhdet_emih!I120/RES_summary!I$19</f>
        <v>0</v>
      </c>
      <c r="J120" s="178">
        <f>RES_hhdet_emih!J120/RES_summary!J$19</f>
        <v>0</v>
      </c>
      <c r="K120" s="178">
        <f>RES_hhdet_emih!K120/RES_summary!K$19</f>
        <v>0</v>
      </c>
      <c r="L120" s="178">
        <f>RES_hhdet_emih!L120/RES_summary!L$19</f>
        <v>0</v>
      </c>
      <c r="M120" s="178">
        <f>RES_hhdet_emih!M120/RES_summary!M$19</f>
        <v>0</v>
      </c>
      <c r="N120" s="178">
        <f>RES_hhdet_emih!N120/RES_summary!N$19</f>
        <v>0</v>
      </c>
      <c r="O120" s="178">
        <f>RES_hhdet_emih!O120/RES_summary!O$19</f>
        <v>0</v>
      </c>
      <c r="P120" s="178">
        <f>RES_hhdet_emih!P120/RES_summary!P$19</f>
        <v>0</v>
      </c>
      <c r="Q120" s="178">
        <f>RES_hhdet_emih!Q120/RES_summary!Q$19</f>
        <v>0</v>
      </c>
    </row>
    <row r="121" spans="1:17" ht="12" customHeight="1" x14ac:dyDescent="0.25">
      <c r="A121" s="23" t="s">
        <v>57</v>
      </c>
      <c r="B121" s="177">
        <f>RES_hhdet_emih!B121/RES_summary!B$19</f>
        <v>0</v>
      </c>
      <c r="C121" s="177">
        <f>RES_hhdet_emih!C121/RES_summary!C$19</f>
        <v>0</v>
      </c>
      <c r="D121" s="177">
        <f>RES_hhdet_emih!D121/RES_summary!D$19</f>
        <v>0</v>
      </c>
      <c r="E121" s="177">
        <f>RES_hhdet_emih!E121/RES_summary!E$19</f>
        <v>0</v>
      </c>
      <c r="F121" s="177">
        <f>RES_hhdet_emih!F121/RES_summary!F$19</f>
        <v>0</v>
      </c>
      <c r="G121" s="177">
        <f>RES_hhdet_emih!G121/RES_summary!G$19</f>
        <v>0</v>
      </c>
      <c r="H121" s="177">
        <f>RES_hhdet_emih!H121/RES_summary!H$19</f>
        <v>0</v>
      </c>
      <c r="I121" s="177">
        <f>RES_hhdet_emih!I121/RES_summary!I$19</f>
        <v>0</v>
      </c>
      <c r="J121" s="177">
        <f>RES_hhdet_emih!J121/RES_summary!J$19</f>
        <v>0</v>
      </c>
      <c r="K121" s="177">
        <f>RES_hhdet_emih!K121/RES_summary!K$19</f>
        <v>0</v>
      </c>
      <c r="L121" s="177">
        <f>RES_hhdet_emih!L121/RES_summary!L$19</f>
        <v>0</v>
      </c>
      <c r="M121" s="177">
        <f>RES_hhdet_emih!M121/RES_summary!M$19</f>
        <v>0</v>
      </c>
      <c r="N121" s="177">
        <f>RES_hhdet_emih!N121/RES_summary!N$19</f>
        <v>0</v>
      </c>
      <c r="O121" s="177">
        <f>RES_hhdet_emih!O121/RES_summary!O$19</f>
        <v>0</v>
      </c>
      <c r="P121" s="177">
        <f>RES_hhdet_emih!P121/RES_summary!P$19</f>
        <v>0</v>
      </c>
      <c r="Q121" s="177">
        <f>RES_hhdet_emih!Q121/RES_summary!Q$19</f>
        <v>0</v>
      </c>
    </row>
    <row r="122" spans="1:17" ht="12" customHeight="1" x14ac:dyDescent="0.25">
      <c r="A122" s="29" t="s">
        <v>140</v>
      </c>
      <c r="B122" s="176">
        <f>RES_hhdet_emih!B122/RES_summary!B$19</f>
        <v>0</v>
      </c>
      <c r="C122" s="176">
        <f>RES_hhdet_emih!C122/RES_summary!C$19</f>
        <v>0</v>
      </c>
      <c r="D122" s="176">
        <f>RES_hhdet_emih!D122/RES_summary!D$19</f>
        <v>0</v>
      </c>
      <c r="E122" s="176">
        <f>RES_hhdet_emih!E122/RES_summary!E$19</f>
        <v>0</v>
      </c>
      <c r="F122" s="176">
        <f>RES_hhdet_emih!F122/RES_summary!F$19</f>
        <v>0</v>
      </c>
      <c r="G122" s="176">
        <f>RES_hhdet_emih!G122/RES_summary!G$19</f>
        <v>0</v>
      </c>
      <c r="H122" s="176">
        <f>RES_hhdet_emih!H122/RES_summary!H$19</f>
        <v>0</v>
      </c>
      <c r="I122" s="176">
        <f>RES_hhdet_emih!I122/RES_summary!I$19</f>
        <v>0</v>
      </c>
      <c r="J122" s="176">
        <f>RES_hhdet_emih!J122/RES_summary!J$19</f>
        <v>0</v>
      </c>
      <c r="K122" s="176">
        <f>RES_hhdet_emih!K122/RES_summary!K$19</f>
        <v>0</v>
      </c>
      <c r="L122" s="176">
        <f>RES_hhdet_emih!L122/RES_summary!L$19</f>
        <v>0</v>
      </c>
      <c r="M122" s="176">
        <f>RES_hhdet_emih!M122/RES_summary!M$19</f>
        <v>0</v>
      </c>
      <c r="N122" s="176">
        <f>RES_hhdet_emih!N122/RES_summary!N$19</f>
        <v>0</v>
      </c>
      <c r="O122" s="176">
        <f>RES_hhdet_emih!O122/RES_summary!O$19</f>
        <v>0</v>
      </c>
      <c r="P122" s="176">
        <f>RES_hhdet_emih!P122/RES_summary!P$19</f>
        <v>0</v>
      </c>
      <c r="Q122" s="176">
        <f>RES_hhdet_emih!Q122/RES_summary!Q$19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84">
        <f>RES_hhdet_emih!B124/RES_summary!B$19</f>
        <v>0</v>
      </c>
      <c r="C124" s="184">
        <f>RES_hhdet_emih!C124/RES_summary!C$19</f>
        <v>0</v>
      </c>
      <c r="D124" s="184">
        <f>RES_hhdet_emih!D124/RES_summary!D$19</f>
        <v>0</v>
      </c>
      <c r="E124" s="184">
        <f>RES_hhdet_emih!E124/RES_summary!E$19</f>
        <v>0</v>
      </c>
      <c r="F124" s="184">
        <f>RES_hhdet_emih!F124/RES_summary!F$19</f>
        <v>0</v>
      </c>
      <c r="G124" s="184">
        <f>RES_hhdet_emih!G124/RES_summary!G$19</f>
        <v>0</v>
      </c>
      <c r="H124" s="184">
        <f>RES_hhdet_emih!H124/RES_summary!H$19</f>
        <v>0</v>
      </c>
      <c r="I124" s="184">
        <f>RES_hhdet_emih!I124/RES_summary!I$19</f>
        <v>0</v>
      </c>
      <c r="J124" s="184">
        <f>RES_hhdet_emih!J124/RES_summary!J$19</f>
        <v>0</v>
      </c>
      <c r="K124" s="184">
        <f>RES_hhdet_emih!K124/RES_summary!K$19</f>
        <v>0</v>
      </c>
      <c r="L124" s="184">
        <f>RES_hhdet_emih!L124/RES_summary!L$19</f>
        <v>0</v>
      </c>
      <c r="M124" s="184">
        <f>RES_hhdet_emih!M124/RES_summary!M$19</f>
        <v>0</v>
      </c>
      <c r="N124" s="184">
        <f>RES_hhdet_emih!N124/RES_summary!N$19</f>
        <v>0</v>
      </c>
      <c r="O124" s="184">
        <f>RES_hhdet_emih!O124/RES_summary!O$19</f>
        <v>0</v>
      </c>
      <c r="P124" s="184">
        <f>RES_hhdet_emih!P124/RES_summary!P$19</f>
        <v>0</v>
      </c>
      <c r="Q124" s="184">
        <f>RES_hhdet_emih!Q124/RES_summary!Q$19</f>
        <v>0</v>
      </c>
    </row>
    <row r="125" spans="1:17" ht="12.95" customHeight="1" x14ac:dyDescent="0.25">
      <c r="A125" s="158" t="s">
        <v>65</v>
      </c>
      <c r="B125" s="178">
        <f>RES_hhdet_emih!B125/RES_summary!B$19</f>
        <v>0</v>
      </c>
      <c r="C125" s="178">
        <f>RES_hhdet_emih!C125/RES_summary!C$19</f>
        <v>0</v>
      </c>
      <c r="D125" s="178">
        <f>RES_hhdet_emih!D125/RES_summary!D$19</f>
        <v>0</v>
      </c>
      <c r="E125" s="178">
        <f>RES_hhdet_emih!E125/RES_summary!E$19</f>
        <v>0</v>
      </c>
      <c r="F125" s="178">
        <f>RES_hhdet_emih!F125/RES_summary!F$19</f>
        <v>0</v>
      </c>
      <c r="G125" s="178">
        <f>RES_hhdet_emih!G125/RES_summary!G$19</f>
        <v>0</v>
      </c>
      <c r="H125" s="178">
        <f>RES_hhdet_emih!H125/RES_summary!H$19</f>
        <v>0</v>
      </c>
      <c r="I125" s="178">
        <f>RES_hhdet_emih!I125/RES_summary!I$19</f>
        <v>0</v>
      </c>
      <c r="J125" s="178">
        <f>RES_hhdet_emih!J125/RES_summary!J$19</f>
        <v>0</v>
      </c>
      <c r="K125" s="178">
        <f>RES_hhdet_emih!K125/RES_summary!K$19</f>
        <v>0</v>
      </c>
      <c r="L125" s="178">
        <f>RES_hhdet_emih!L125/RES_summary!L$19</f>
        <v>0</v>
      </c>
      <c r="M125" s="178">
        <f>RES_hhdet_emih!M125/RES_summary!M$19</f>
        <v>0</v>
      </c>
      <c r="N125" s="178">
        <f>RES_hhdet_emih!N125/RES_summary!N$19</f>
        <v>0</v>
      </c>
      <c r="O125" s="178">
        <f>RES_hhdet_emih!O125/RES_summary!O$19</f>
        <v>0</v>
      </c>
      <c r="P125" s="178">
        <f>RES_hhdet_emih!P125/RES_summary!P$19</f>
        <v>0</v>
      </c>
      <c r="Q125" s="178">
        <f>RES_hhdet_emih!Q125/RES_summary!Q$19</f>
        <v>0</v>
      </c>
    </row>
    <row r="126" spans="1:17" ht="12" customHeight="1" x14ac:dyDescent="0.25">
      <c r="A126" s="23" t="s">
        <v>149</v>
      </c>
      <c r="B126" s="177">
        <f>RES_hhdet_emih!B126/RES_summary!B$19</f>
        <v>0</v>
      </c>
      <c r="C126" s="177">
        <f>RES_hhdet_emih!C126/RES_summary!C$19</f>
        <v>0</v>
      </c>
      <c r="D126" s="177">
        <f>RES_hhdet_emih!D126/RES_summary!D$19</f>
        <v>0</v>
      </c>
      <c r="E126" s="177">
        <f>RES_hhdet_emih!E126/RES_summary!E$19</f>
        <v>0</v>
      </c>
      <c r="F126" s="177">
        <f>RES_hhdet_emih!F126/RES_summary!F$19</f>
        <v>0</v>
      </c>
      <c r="G126" s="177">
        <f>RES_hhdet_emih!G126/RES_summary!G$19</f>
        <v>0</v>
      </c>
      <c r="H126" s="177">
        <f>RES_hhdet_emih!H126/RES_summary!H$19</f>
        <v>0</v>
      </c>
      <c r="I126" s="177">
        <f>RES_hhdet_emih!I126/RES_summary!I$19</f>
        <v>0</v>
      </c>
      <c r="J126" s="177">
        <f>RES_hhdet_emih!J126/RES_summary!J$19</f>
        <v>0</v>
      </c>
      <c r="K126" s="177">
        <f>RES_hhdet_emih!K126/RES_summary!K$19</f>
        <v>0</v>
      </c>
      <c r="L126" s="177">
        <f>RES_hhdet_emih!L126/RES_summary!L$19</f>
        <v>0</v>
      </c>
      <c r="M126" s="177">
        <f>RES_hhdet_emih!M126/RES_summary!M$19</f>
        <v>0</v>
      </c>
      <c r="N126" s="177">
        <f>RES_hhdet_emih!N126/RES_summary!N$19</f>
        <v>0</v>
      </c>
      <c r="O126" s="177">
        <f>RES_hhdet_emih!O126/RES_summary!O$19</f>
        <v>0</v>
      </c>
      <c r="P126" s="177">
        <f>RES_hhdet_emih!P126/RES_summary!P$19</f>
        <v>0</v>
      </c>
      <c r="Q126" s="177">
        <f>RES_hhdet_emih!Q126/RES_summary!Q$19</f>
        <v>0</v>
      </c>
    </row>
    <row r="127" spans="1:17" ht="12" customHeight="1" x14ac:dyDescent="0.25">
      <c r="A127" s="23" t="s">
        <v>60</v>
      </c>
      <c r="B127" s="177">
        <f>RES_hhdet_emih!B127/RES_summary!B$19</f>
        <v>0</v>
      </c>
      <c r="C127" s="177">
        <f>RES_hhdet_emih!C127/RES_summary!C$19</f>
        <v>0</v>
      </c>
      <c r="D127" s="177">
        <f>RES_hhdet_emih!D127/RES_summary!D$19</f>
        <v>0</v>
      </c>
      <c r="E127" s="177">
        <f>RES_hhdet_emih!E127/RES_summary!E$19</f>
        <v>0</v>
      </c>
      <c r="F127" s="177">
        <f>RES_hhdet_emih!F127/RES_summary!F$19</f>
        <v>0</v>
      </c>
      <c r="G127" s="177">
        <f>RES_hhdet_emih!G127/RES_summary!G$19</f>
        <v>0</v>
      </c>
      <c r="H127" s="177">
        <f>RES_hhdet_emih!H127/RES_summary!H$19</f>
        <v>0</v>
      </c>
      <c r="I127" s="177">
        <f>RES_hhdet_emih!I127/RES_summary!I$19</f>
        <v>0</v>
      </c>
      <c r="J127" s="177">
        <f>RES_hhdet_emih!J127/RES_summary!J$19</f>
        <v>0</v>
      </c>
      <c r="K127" s="177">
        <f>RES_hhdet_emih!K127/RES_summary!K$19</f>
        <v>0</v>
      </c>
      <c r="L127" s="177">
        <f>RES_hhdet_emih!L127/RES_summary!L$19</f>
        <v>0</v>
      </c>
      <c r="M127" s="177">
        <f>RES_hhdet_emih!M127/RES_summary!M$19</f>
        <v>0</v>
      </c>
      <c r="N127" s="177">
        <f>RES_hhdet_emih!N127/RES_summary!N$19</f>
        <v>0</v>
      </c>
      <c r="O127" s="177">
        <f>RES_hhdet_emih!O127/RES_summary!O$19</f>
        <v>0</v>
      </c>
      <c r="P127" s="177">
        <f>RES_hhdet_emih!P127/RES_summary!P$19</f>
        <v>0</v>
      </c>
      <c r="Q127" s="177">
        <f>RES_hhdet_emih!Q127/RES_summary!Q$19</f>
        <v>0</v>
      </c>
    </row>
    <row r="128" spans="1:17" ht="12.95" customHeight="1" x14ac:dyDescent="0.25">
      <c r="A128" s="158" t="s">
        <v>112</v>
      </c>
      <c r="B128" s="178">
        <f>RES_hhdet_emih!B128/RES_summary!B$19</f>
        <v>0</v>
      </c>
      <c r="C128" s="178">
        <f>RES_hhdet_emih!C128/RES_summary!C$19</f>
        <v>0</v>
      </c>
      <c r="D128" s="178">
        <f>RES_hhdet_emih!D128/RES_summary!D$19</f>
        <v>0</v>
      </c>
      <c r="E128" s="178">
        <f>RES_hhdet_emih!E128/RES_summary!E$19</f>
        <v>0</v>
      </c>
      <c r="F128" s="178">
        <f>RES_hhdet_emih!F128/RES_summary!F$19</f>
        <v>0</v>
      </c>
      <c r="G128" s="178">
        <f>RES_hhdet_emih!G128/RES_summary!G$19</f>
        <v>0</v>
      </c>
      <c r="H128" s="178">
        <f>RES_hhdet_emih!H128/RES_summary!H$19</f>
        <v>0</v>
      </c>
      <c r="I128" s="178">
        <f>RES_hhdet_emih!I128/RES_summary!I$19</f>
        <v>0</v>
      </c>
      <c r="J128" s="178">
        <f>RES_hhdet_emih!J128/RES_summary!J$19</f>
        <v>0</v>
      </c>
      <c r="K128" s="178">
        <f>RES_hhdet_emih!K128/RES_summary!K$19</f>
        <v>0</v>
      </c>
      <c r="L128" s="178">
        <f>RES_hhdet_emih!L128/RES_summary!L$19</f>
        <v>0</v>
      </c>
      <c r="M128" s="178">
        <f>RES_hhdet_emih!M128/RES_summary!M$19</f>
        <v>0</v>
      </c>
      <c r="N128" s="178">
        <f>RES_hhdet_emih!N128/RES_summary!N$19</f>
        <v>0</v>
      </c>
      <c r="O128" s="178">
        <f>RES_hhdet_emih!O128/RES_summary!O$19</f>
        <v>0</v>
      </c>
      <c r="P128" s="178">
        <f>RES_hhdet_emih!P128/RES_summary!P$19</f>
        <v>0</v>
      </c>
      <c r="Q128" s="178">
        <f>RES_hhdet_emih!Q128/RES_summary!Q$19</f>
        <v>0</v>
      </c>
    </row>
    <row r="129" spans="1:17" ht="12" customHeight="1" x14ac:dyDescent="0.25">
      <c r="A129" s="23" t="s">
        <v>60</v>
      </c>
      <c r="B129" s="177">
        <f>RES_hhdet_emih!B129/RES_summary!B$19</f>
        <v>0</v>
      </c>
      <c r="C129" s="177">
        <f>RES_hhdet_emih!C129/RES_summary!C$19</f>
        <v>0</v>
      </c>
      <c r="D129" s="177">
        <f>RES_hhdet_emih!D129/RES_summary!D$19</f>
        <v>0</v>
      </c>
      <c r="E129" s="177">
        <f>RES_hhdet_emih!E129/RES_summary!E$19</f>
        <v>0</v>
      </c>
      <c r="F129" s="177">
        <f>RES_hhdet_emih!F129/RES_summary!F$19</f>
        <v>0</v>
      </c>
      <c r="G129" s="177">
        <f>RES_hhdet_emih!G129/RES_summary!G$19</f>
        <v>0</v>
      </c>
      <c r="H129" s="177">
        <f>RES_hhdet_emih!H129/RES_summary!H$19</f>
        <v>0</v>
      </c>
      <c r="I129" s="177">
        <f>RES_hhdet_emih!I129/RES_summary!I$19</f>
        <v>0</v>
      </c>
      <c r="J129" s="177">
        <f>RES_hhdet_emih!J129/RES_summary!J$19</f>
        <v>0</v>
      </c>
      <c r="K129" s="177">
        <f>RES_hhdet_emih!K129/RES_summary!K$19</f>
        <v>0</v>
      </c>
      <c r="L129" s="177">
        <f>RES_hhdet_emih!L129/RES_summary!L$19</f>
        <v>0</v>
      </c>
      <c r="M129" s="177">
        <f>RES_hhdet_emih!M129/RES_summary!M$19</f>
        <v>0</v>
      </c>
      <c r="N129" s="177">
        <f>RES_hhdet_emih!N129/RES_summary!N$19</f>
        <v>0</v>
      </c>
      <c r="O129" s="177">
        <f>RES_hhdet_emih!O129/RES_summary!O$19</f>
        <v>0</v>
      </c>
      <c r="P129" s="177">
        <f>RES_hhdet_emih!P129/RES_summary!P$19</f>
        <v>0</v>
      </c>
      <c r="Q129" s="177">
        <f>RES_hhdet_emih!Q129/RES_summary!Q$19</f>
        <v>0</v>
      </c>
    </row>
    <row r="130" spans="1:17" ht="12" customHeight="1" x14ac:dyDescent="0.25">
      <c r="A130" s="158" t="s">
        <v>63</v>
      </c>
      <c r="B130" s="178">
        <f>RES_hhdet_emih!B130/RES_summary!B$19</f>
        <v>0</v>
      </c>
      <c r="C130" s="178">
        <f>RES_hhdet_emih!C130/RES_summary!C$19</f>
        <v>0</v>
      </c>
      <c r="D130" s="178">
        <f>RES_hhdet_emih!D130/RES_summary!D$19</f>
        <v>0</v>
      </c>
      <c r="E130" s="178">
        <f>RES_hhdet_emih!E130/RES_summary!E$19</f>
        <v>0</v>
      </c>
      <c r="F130" s="178">
        <f>RES_hhdet_emih!F130/RES_summary!F$19</f>
        <v>0</v>
      </c>
      <c r="G130" s="178">
        <f>RES_hhdet_emih!G130/RES_summary!G$19</f>
        <v>0</v>
      </c>
      <c r="H130" s="178">
        <f>RES_hhdet_emih!H130/RES_summary!H$19</f>
        <v>0</v>
      </c>
      <c r="I130" s="178">
        <f>RES_hhdet_emih!I130/RES_summary!I$19</f>
        <v>0</v>
      </c>
      <c r="J130" s="178">
        <f>RES_hhdet_emih!J130/RES_summary!J$19</f>
        <v>0</v>
      </c>
      <c r="K130" s="178">
        <f>RES_hhdet_emih!K130/RES_summary!K$19</f>
        <v>0</v>
      </c>
      <c r="L130" s="178">
        <f>RES_hhdet_emih!L130/RES_summary!L$19</f>
        <v>0</v>
      </c>
      <c r="M130" s="178">
        <f>RES_hhdet_emih!M130/RES_summary!M$19</f>
        <v>0</v>
      </c>
      <c r="N130" s="178">
        <f>RES_hhdet_emih!N130/RES_summary!N$19</f>
        <v>0</v>
      </c>
      <c r="O130" s="178">
        <f>RES_hhdet_emih!O130/RES_summary!O$19</f>
        <v>0</v>
      </c>
      <c r="P130" s="178">
        <f>RES_hhdet_emih!P130/RES_summary!P$19</f>
        <v>0</v>
      </c>
      <c r="Q130" s="178">
        <f>RES_hhdet_emih!Q130/RES_summary!Q$19</f>
        <v>0</v>
      </c>
    </row>
    <row r="131" spans="1:17" ht="12" customHeight="1" x14ac:dyDescent="0.25">
      <c r="A131" s="167" t="s">
        <v>148</v>
      </c>
      <c r="B131" s="183">
        <f>RES_hhdet_emih!B131/RES_summary!B$19</f>
        <v>0</v>
      </c>
      <c r="C131" s="183">
        <f>RES_hhdet_emih!C131/RES_summary!C$19</f>
        <v>0</v>
      </c>
      <c r="D131" s="183">
        <f>RES_hhdet_emih!D131/RES_summary!D$19</f>
        <v>0</v>
      </c>
      <c r="E131" s="183">
        <f>RES_hhdet_emih!E131/RES_summary!E$19</f>
        <v>0</v>
      </c>
      <c r="F131" s="183">
        <f>RES_hhdet_emih!F131/RES_summary!F$19</f>
        <v>0</v>
      </c>
      <c r="G131" s="183">
        <f>RES_hhdet_emih!G131/RES_summary!G$19</f>
        <v>0</v>
      </c>
      <c r="H131" s="183">
        <f>RES_hhdet_emih!H131/RES_summary!H$19</f>
        <v>0</v>
      </c>
      <c r="I131" s="183">
        <f>RES_hhdet_emih!I131/RES_summary!I$19</f>
        <v>0</v>
      </c>
      <c r="J131" s="183">
        <f>RES_hhdet_emih!J131/RES_summary!J$19</f>
        <v>0</v>
      </c>
      <c r="K131" s="183">
        <f>RES_hhdet_emih!K131/RES_summary!K$19</f>
        <v>0</v>
      </c>
      <c r="L131" s="183">
        <f>RES_hhdet_emih!L131/RES_summary!L$19</f>
        <v>0</v>
      </c>
      <c r="M131" s="183">
        <f>RES_hhdet_emih!M131/RES_summary!M$19</f>
        <v>0</v>
      </c>
      <c r="N131" s="183">
        <f>RES_hhdet_emih!N131/RES_summary!N$19</f>
        <v>0</v>
      </c>
      <c r="O131" s="183">
        <f>RES_hhdet_emih!O131/RES_summary!O$19</f>
        <v>0</v>
      </c>
      <c r="P131" s="183">
        <f>RES_hhdet_emih!P131/RES_summary!P$19</f>
        <v>0</v>
      </c>
      <c r="Q131" s="183">
        <f>RES_hhdet_emih!Q131/RES_summary!Q$19</f>
        <v>0</v>
      </c>
    </row>
    <row r="132" spans="1:17" ht="12" customHeight="1" x14ac:dyDescent="0.25">
      <c r="A132" s="167" t="s">
        <v>147</v>
      </c>
      <c r="B132" s="183">
        <f>RES_hhdet_emih!B132/RES_summary!B$19</f>
        <v>0</v>
      </c>
      <c r="C132" s="183">
        <f>RES_hhdet_emih!C132/RES_summary!C$19</f>
        <v>0</v>
      </c>
      <c r="D132" s="183">
        <f>RES_hhdet_emih!D132/RES_summary!D$19</f>
        <v>0</v>
      </c>
      <c r="E132" s="183">
        <f>RES_hhdet_emih!E132/RES_summary!E$19</f>
        <v>0</v>
      </c>
      <c r="F132" s="183">
        <f>RES_hhdet_emih!F132/RES_summary!F$19</f>
        <v>0</v>
      </c>
      <c r="G132" s="183">
        <f>RES_hhdet_emih!G132/RES_summary!G$19</f>
        <v>0</v>
      </c>
      <c r="H132" s="183">
        <f>RES_hhdet_emih!H132/RES_summary!H$19</f>
        <v>0</v>
      </c>
      <c r="I132" s="183">
        <f>RES_hhdet_emih!I132/RES_summary!I$19</f>
        <v>0</v>
      </c>
      <c r="J132" s="183">
        <f>RES_hhdet_emih!J132/RES_summary!J$19</f>
        <v>0</v>
      </c>
      <c r="K132" s="183">
        <f>RES_hhdet_emih!K132/RES_summary!K$19</f>
        <v>0</v>
      </c>
      <c r="L132" s="183">
        <f>RES_hhdet_emih!L132/RES_summary!L$19</f>
        <v>0</v>
      </c>
      <c r="M132" s="183">
        <f>RES_hhdet_emih!M132/RES_summary!M$19</f>
        <v>0</v>
      </c>
      <c r="N132" s="183">
        <f>RES_hhdet_emih!N132/RES_summary!N$19</f>
        <v>0</v>
      </c>
      <c r="O132" s="183">
        <f>RES_hhdet_emih!O132/RES_summary!O$19</f>
        <v>0</v>
      </c>
      <c r="P132" s="183">
        <f>RES_hhdet_emih!P132/RES_summary!P$19</f>
        <v>0</v>
      </c>
      <c r="Q132" s="183">
        <f>RES_hhdet_emih!Q132/RES_summary!Q$19</f>
        <v>0</v>
      </c>
    </row>
    <row r="133" spans="1:17" ht="12" customHeight="1" x14ac:dyDescent="0.25">
      <c r="A133" s="166" t="s">
        <v>61</v>
      </c>
      <c r="B133" s="182">
        <f>RES_hhdet_emih!B133/RES_summary!B$19</f>
        <v>0</v>
      </c>
      <c r="C133" s="182">
        <f>RES_hhdet_emih!C133/RES_summary!C$19</f>
        <v>0</v>
      </c>
      <c r="D133" s="182">
        <f>RES_hhdet_emih!D133/RES_summary!D$19</f>
        <v>0</v>
      </c>
      <c r="E133" s="182">
        <f>RES_hhdet_emih!E133/RES_summary!E$19</f>
        <v>0</v>
      </c>
      <c r="F133" s="182">
        <f>RES_hhdet_emih!F133/RES_summary!F$19</f>
        <v>0</v>
      </c>
      <c r="G133" s="182">
        <f>RES_hhdet_emih!G133/RES_summary!G$19</f>
        <v>0</v>
      </c>
      <c r="H133" s="182">
        <f>RES_hhdet_emih!H133/RES_summary!H$19</f>
        <v>0</v>
      </c>
      <c r="I133" s="182">
        <f>RES_hhdet_emih!I133/RES_summary!I$19</f>
        <v>0</v>
      </c>
      <c r="J133" s="182">
        <f>RES_hhdet_emih!J133/RES_summary!J$19</f>
        <v>0</v>
      </c>
      <c r="K133" s="182">
        <f>RES_hhdet_emih!K133/RES_summary!K$19</f>
        <v>0</v>
      </c>
      <c r="L133" s="182">
        <f>RES_hhdet_emih!L133/RES_summary!L$19</f>
        <v>0</v>
      </c>
      <c r="M133" s="182">
        <f>RES_hhdet_emih!M133/RES_summary!M$19</f>
        <v>0</v>
      </c>
      <c r="N133" s="182">
        <f>RES_hhdet_emih!N133/RES_summary!N$19</f>
        <v>0</v>
      </c>
      <c r="O133" s="182">
        <f>RES_hhdet_emih!O133/RES_summary!O$19</f>
        <v>0</v>
      </c>
      <c r="P133" s="182">
        <f>RES_hhdet_emih!P133/RES_summary!P$19</f>
        <v>0</v>
      </c>
      <c r="Q133" s="182">
        <f>RES_hhdet_emih!Q133/RES_summary!Q$19</f>
        <v>0</v>
      </c>
    </row>
    <row r="134" spans="1:17" ht="12" customHeight="1" x14ac:dyDescent="0.25">
      <c r="A134" s="147" t="s">
        <v>59</v>
      </c>
      <c r="B134" s="181">
        <f>RES_hhdet_emih!B134/RES_summary!B$19</f>
        <v>0</v>
      </c>
      <c r="C134" s="181">
        <f>RES_hhdet_emih!C134/RES_summary!C$19</f>
        <v>0</v>
      </c>
      <c r="D134" s="181">
        <f>RES_hhdet_emih!D134/RES_summary!D$19</f>
        <v>0</v>
      </c>
      <c r="E134" s="181">
        <f>RES_hhdet_emih!E134/RES_summary!E$19</f>
        <v>0</v>
      </c>
      <c r="F134" s="181">
        <f>RES_hhdet_emih!F134/RES_summary!F$19</f>
        <v>0</v>
      </c>
      <c r="G134" s="181">
        <f>RES_hhdet_emih!G134/RES_summary!G$19</f>
        <v>0</v>
      </c>
      <c r="H134" s="181">
        <f>RES_hhdet_emih!H134/RES_summary!H$19</f>
        <v>0</v>
      </c>
      <c r="I134" s="181">
        <f>RES_hhdet_emih!I134/RES_summary!I$19</f>
        <v>0</v>
      </c>
      <c r="J134" s="181">
        <f>RES_hhdet_emih!J134/RES_summary!J$19</f>
        <v>0</v>
      </c>
      <c r="K134" s="181">
        <f>RES_hhdet_emih!K134/RES_summary!K$19</f>
        <v>0</v>
      </c>
      <c r="L134" s="181">
        <f>RES_hhdet_emih!L134/RES_summary!L$19</f>
        <v>0</v>
      </c>
      <c r="M134" s="181">
        <f>RES_hhdet_emih!M134/RES_summary!M$19</f>
        <v>0</v>
      </c>
      <c r="N134" s="181">
        <f>RES_hhdet_emih!N134/RES_summary!N$19</f>
        <v>0</v>
      </c>
      <c r="O134" s="181">
        <f>RES_hhdet_emih!O134/RES_summary!O$19</f>
        <v>0</v>
      </c>
      <c r="P134" s="181">
        <f>RES_hhdet_emih!P134/RES_summary!P$19</f>
        <v>0</v>
      </c>
      <c r="Q134" s="181">
        <f>RES_hhdet_emih!Q134/RES_summary!Q$19</f>
        <v>0</v>
      </c>
    </row>
    <row r="135" spans="1:17" ht="12" customHeight="1" x14ac:dyDescent="0.25">
      <c r="A135" s="163" t="s">
        <v>142</v>
      </c>
      <c r="B135" s="180">
        <f>RES_hhdet_emih!B135/RES_summary!B$19</f>
        <v>0</v>
      </c>
      <c r="C135" s="180">
        <f>RES_hhdet_emih!C135/RES_summary!C$19</f>
        <v>0</v>
      </c>
      <c r="D135" s="180">
        <f>RES_hhdet_emih!D135/RES_summary!D$19</f>
        <v>0</v>
      </c>
      <c r="E135" s="180">
        <f>RES_hhdet_emih!E135/RES_summary!E$19</f>
        <v>0</v>
      </c>
      <c r="F135" s="180">
        <f>RES_hhdet_emih!F135/RES_summary!F$19</f>
        <v>0</v>
      </c>
      <c r="G135" s="180">
        <f>RES_hhdet_emih!G135/RES_summary!G$19</f>
        <v>0</v>
      </c>
      <c r="H135" s="180">
        <f>RES_hhdet_emih!H135/RES_summary!H$19</f>
        <v>0</v>
      </c>
      <c r="I135" s="180">
        <f>RES_hhdet_emih!I135/RES_summary!I$19</f>
        <v>0</v>
      </c>
      <c r="J135" s="180">
        <f>RES_hhdet_emih!J135/RES_summary!J$19</f>
        <v>0</v>
      </c>
      <c r="K135" s="180">
        <f>RES_hhdet_emih!K135/RES_summary!K$19</f>
        <v>0</v>
      </c>
      <c r="L135" s="180">
        <f>RES_hhdet_emih!L135/RES_summary!L$19</f>
        <v>0</v>
      </c>
      <c r="M135" s="180">
        <f>RES_hhdet_emih!M135/RES_summary!M$19</f>
        <v>0</v>
      </c>
      <c r="N135" s="180">
        <f>RES_hhdet_emih!N135/RES_summary!N$19</f>
        <v>0</v>
      </c>
      <c r="O135" s="180">
        <f>RES_hhdet_emih!O135/RES_summary!O$19</f>
        <v>0</v>
      </c>
      <c r="P135" s="180">
        <f>RES_hhdet_emih!P135/RES_summary!P$19</f>
        <v>0</v>
      </c>
      <c r="Q135" s="180">
        <f>RES_hhdet_emih!Q135/RES_summary!Q$19</f>
        <v>0</v>
      </c>
    </row>
    <row r="136" spans="1:17" ht="12" customHeight="1" x14ac:dyDescent="0.25">
      <c r="A136" s="161" t="s">
        <v>141</v>
      </c>
      <c r="B136" s="179">
        <f>RES_hhdet_emih!B136/RES_summary!B$19</f>
        <v>0</v>
      </c>
      <c r="C136" s="179">
        <f>RES_hhdet_emih!C136/RES_summary!C$19</f>
        <v>0</v>
      </c>
      <c r="D136" s="179">
        <f>RES_hhdet_emih!D136/RES_summary!D$19</f>
        <v>0</v>
      </c>
      <c r="E136" s="179">
        <f>RES_hhdet_emih!E136/RES_summary!E$19</f>
        <v>0</v>
      </c>
      <c r="F136" s="179">
        <f>RES_hhdet_emih!F136/RES_summary!F$19</f>
        <v>0</v>
      </c>
      <c r="G136" s="179">
        <f>RES_hhdet_emih!G136/RES_summary!G$19</f>
        <v>0</v>
      </c>
      <c r="H136" s="179">
        <f>RES_hhdet_emih!H136/RES_summary!H$19</f>
        <v>0</v>
      </c>
      <c r="I136" s="179">
        <f>RES_hhdet_emih!I136/RES_summary!I$19</f>
        <v>0</v>
      </c>
      <c r="J136" s="179">
        <f>RES_hhdet_emih!J136/RES_summary!J$19</f>
        <v>0</v>
      </c>
      <c r="K136" s="179">
        <f>RES_hhdet_emih!K136/RES_summary!K$19</f>
        <v>0</v>
      </c>
      <c r="L136" s="179">
        <f>RES_hhdet_emih!L136/RES_summary!L$19</f>
        <v>0</v>
      </c>
      <c r="M136" s="179">
        <f>RES_hhdet_emih!M136/RES_summary!M$19</f>
        <v>0</v>
      </c>
      <c r="N136" s="179">
        <f>RES_hhdet_emih!N136/RES_summary!N$19</f>
        <v>0</v>
      </c>
      <c r="O136" s="179">
        <f>RES_hhdet_emih!O136/RES_summary!O$19</f>
        <v>0</v>
      </c>
      <c r="P136" s="179">
        <f>RES_hhdet_emih!P136/RES_summary!P$19</f>
        <v>0</v>
      </c>
      <c r="Q136" s="179">
        <f>RES_hhdet_emih!Q136/RES_summary!Q$19</f>
        <v>0</v>
      </c>
    </row>
    <row r="137" spans="1:17" ht="12" customHeight="1" x14ac:dyDescent="0.25">
      <c r="A137" s="148" t="s">
        <v>60</v>
      </c>
      <c r="B137" s="177">
        <f>RES_hhdet_emih!B137/RES_summary!B$19</f>
        <v>0</v>
      </c>
      <c r="C137" s="177">
        <f>RES_hhdet_emih!C137/RES_summary!C$19</f>
        <v>0</v>
      </c>
      <c r="D137" s="177">
        <f>RES_hhdet_emih!D137/RES_summary!D$19</f>
        <v>0</v>
      </c>
      <c r="E137" s="177">
        <f>RES_hhdet_emih!E137/RES_summary!E$19</f>
        <v>0</v>
      </c>
      <c r="F137" s="177">
        <f>RES_hhdet_emih!F137/RES_summary!F$19</f>
        <v>0</v>
      </c>
      <c r="G137" s="177">
        <f>RES_hhdet_emih!G137/RES_summary!G$19</f>
        <v>0</v>
      </c>
      <c r="H137" s="177">
        <f>RES_hhdet_emih!H137/RES_summary!H$19</f>
        <v>0</v>
      </c>
      <c r="I137" s="177">
        <f>RES_hhdet_emih!I137/RES_summary!I$19</f>
        <v>0</v>
      </c>
      <c r="J137" s="177">
        <f>RES_hhdet_emih!J137/RES_summary!J$19</f>
        <v>0</v>
      </c>
      <c r="K137" s="177">
        <f>RES_hhdet_emih!K137/RES_summary!K$19</f>
        <v>0</v>
      </c>
      <c r="L137" s="177">
        <f>RES_hhdet_emih!L137/RES_summary!L$19</f>
        <v>0</v>
      </c>
      <c r="M137" s="177">
        <f>RES_hhdet_emih!M137/RES_summary!M$19</f>
        <v>0</v>
      </c>
      <c r="N137" s="177">
        <f>RES_hhdet_emih!N137/RES_summary!N$19</f>
        <v>0</v>
      </c>
      <c r="O137" s="177">
        <f>RES_hhdet_emih!O137/RES_summary!O$19</f>
        <v>0</v>
      </c>
      <c r="P137" s="177">
        <f>RES_hhdet_emih!P137/RES_summary!P$19</f>
        <v>0</v>
      </c>
      <c r="Q137" s="177">
        <f>RES_hhdet_emih!Q137/RES_summary!Q$19</f>
        <v>0</v>
      </c>
    </row>
    <row r="138" spans="1:17" ht="12" customHeight="1" x14ac:dyDescent="0.25">
      <c r="A138" s="148" t="s">
        <v>59</v>
      </c>
      <c r="B138" s="177">
        <f>RES_hhdet_emih!B138/RES_summary!B$19</f>
        <v>0</v>
      </c>
      <c r="C138" s="177">
        <f>RES_hhdet_emih!C138/RES_summary!C$19</f>
        <v>0</v>
      </c>
      <c r="D138" s="177">
        <f>RES_hhdet_emih!D138/RES_summary!D$19</f>
        <v>0</v>
      </c>
      <c r="E138" s="177">
        <f>RES_hhdet_emih!E138/RES_summary!E$19</f>
        <v>0</v>
      </c>
      <c r="F138" s="177">
        <f>RES_hhdet_emih!F138/RES_summary!F$19</f>
        <v>0</v>
      </c>
      <c r="G138" s="177">
        <f>RES_hhdet_emih!G138/RES_summary!G$19</f>
        <v>0</v>
      </c>
      <c r="H138" s="177">
        <f>RES_hhdet_emih!H138/RES_summary!H$19</f>
        <v>0</v>
      </c>
      <c r="I138" s="177">
        <f>RES_hhdet_emih!I138/RES_summary!I$19</f>
        <v>0</v>
      </c>
      <c r="J138" s="177">
        <f>RES_hhdet_emih!J138/RES_summary!J$19</f>
        <v>0</v>
      </c>
      <c r="K138" s="177">
        <f>RES_hhdet_emih!K138/RES_summary!K$19</f>
        <v>0</v>
      </c>
      <c r="L138" s="177">
        <f>RES_hhdet_emih!L138/RES_summary!L$19</f>
        <v>0</v>
      </c>
      <c r="M138" s="177">
        <f>RES_hhdet_emih!M138/RES_summary!M$19</f>
        <v>0</v>
      </c>
      <c r="N138" s="177">
        <f>RES_hhdet_emih!N138/RES_summary!N$19</f>
        <v>0</v>
      </c>
      <c r="O138" s="177">
        <f>RES_hhdet_emih!O138/RES_summary!O$19</f>
        <v>0</v>
      </c>
      <c r="P138" s="177">
        <f>RES_hhdet_emih!P138/RES_summary!P$19</f>
        <v>0</v>
      </c>
      <c r="Q138" s="177">
        <f>RES_hhdet_emih!Q138/RES_summary!Q$19</f>
        <v>0</v>
      </c>
    </row>
    <row r="139" spans="1:17" ht="12" customHeight="1" x14ac:dyDescent="0.25">
      <c r="A139" s="158" t="s">
        <v>62</v>
      </c>
      <c r="B139" s="178">
        <f>RES_hhdet_emih!B139/RES_summary!B$19</f>
        <v>0</v>
      </c>
      <c r="C139" s="178">
        <f>RES_hhdet_emih!C139/RES_summary!C$19</f>
        <v>0</v>
      </c>
      <c r="D139" s="178">
        <f>RES_hhdet_emih!D139/RES_summary!D$19</f>
        <v>0</v>
      </c>
      <c r="E139" s="178">
        <f>RES_hhdet_emih!E139/RES_summary!E$19</f>
        <v>0</v>
      </c>
      <c r="F139" s="178">
        <f>RES_hhdet_emih!F139/RES_summary!F$19</f>
        <v>0</v>
      </c>
      <c r="G139" s="178">
        <f>RES_hhdet_emih!G139/RES_summary!G$19</f>
        <v>0</v>
      </c>
      <c r="H139" s="178">
        <f>RES_hhdet_emih!H139/RES_summary!H$19</f>
        <v>0</v>
      </c>
      <c r="I139" s="178">
        <f>RES_hhdet_emih!I139/RES_summary!I$19</f>
        <v>0</v>
      </c>
      <c r="J139" s="178">
        <f>RES_hhdet_emih!J139/RES_summary!J$19</f>
        <v>0</v>
      </c>
      <c r="K139" s="178">
        <f>RES_hhdet_emih!K139/RES_summary!K$19</f>
        <v>0</v>
      </c>
      <c r="L139" s="178">
        <f>RES_hhdet_emih!L139/RES_summary!L$19</f>
        <v>0</v>
      </c>
      <c r="M139" s="178">
        <f>RES_hhdet_emih!M139/RES_summary!M$19</f>
        <v>0</v>
      </c>
      <c r="N139" s="178">
        <f>RES_hhdet_emih!N139/RES_summary!N$19</f>
        <v>0</v>
      </c>
      <c r="O139" s="178">
        <f>RES_hhdet_emih!O139/RES_summary!O$19</f>
        <v>0</v>
      </c>
      <c r="P139" s="178">
        <f>RES_hhdet_emih!P139/RES_summary!P$19</f>
        <v>0</v>
      </c>
      <c r="Q139" s="178">
        <f>RES_hhdet_emih!Q139/RES_summary!Q$19</f>
        <v>0</v>
      </c>
    </row>
    <row r="140" spans="1:17" ht="12" customHeight="1" x14ac:dyDescent="0.25">
      <c r="A140" s="23" t="s">
        <v>57</v>
      </c>
      <c r="B140" s="177">
        <f>RES_hhdet_emih!B140/RES_summary!B$19</f>
        <v>0</v>
      </c>
      <c r="C140" s="177">
        <f>RES_hhdet_emih!C140/RES_summary!C$19</f>
        <v>0</v>
      </c>
      <c r="D140" s="177">
        <f>RES_hhdet_emih!D140/RES_summary!D$19</f>
        <v>0</v>
      </c>
      <c r="E140" s="177">
        <f>RES_hhdet_emih!E140/RES_summary!E$19</f>
        <v>0</v>
      </c>
      <c r="F140" s="177">
        <f>RES_hhdet_emih!F140/RES_summary!F$19</f>
        <v>0</v>
      </c>
      <c r="G140" s="177">
        <f>RES_hhdet_emih!G140/RES_summary!G$19</f>
        <v>0</v>
      </c>
      <c r="H140" s="177">
        <f>RES_hhdet_emih!H140/RES_summary!H$19</f>
        <v>0</v>
      </c>
      <c r="I140" s="177">
        <f>RES_hhdet_emih!I140/RES_summary!I$19</f>
        <v>0</v>
      </c>
      <c r="J140" s="177">
        <f>RES_hhdet_emih!J140/RES_summary!J$19</f>
        <v>0</v>
      </c>
      <c r="K140" s="177">
        <f>RES_hhdet_emih!K140/RES_summary!K$19</f>
        <v>0</v>
      </c>
      <c r="L140" s="177">
        <f>RES_hhdet_emih!L140/RES_summary!L$19</f>
        <v>0</v>
      </c>
      <c r="M140" s="177">
        <f>RES_hhdet_emih!M140/RES_summary!M$19</f>
        <v>0</v>
      </c>
      <c r="N140" s="177">
        <f>RES_hhdet_emih!N140/RES_summary!N$19</f>
        <v>0</v>
      </c>
      <c r="O140" s="177">
        <f>RES_hhdet_emih!O140/RES_summary!O$19</f>
        <v>0</v>
      </c>
      <c r="P140" s="177">
        <f>RES_hhdet_emih!P140/RES_summary!P$19</f>
        <v>0</v>
      </c>
      <c r="Q140" s="177">
        <f>RES_hhdet_emih!Q140/RES_summary!Q$19</f>
        <v>0</v>
      </c>
    </row>
    <row r="141" spans="1:17" ht="12" customHeight="1" x14ac:dyDescent="0.25">
      <c r="A141" s="29" t="s">
        <v>140</v>
      </c>
      <c r="B141" s="176">
        <f>RES_hhdet_emih!B141/RES_summary!B$19</f>
        <v>0</v>
      </c>
      <c r="C141" s="176">
        <f>RES_hhdet_emih!C141/RES_summary!C$19</f>
        <v>0</v>
      </c>
      <c r="D141" s="176">
        <f>RES_hhdet_emih!D141/RES_summary!D$19</f>
        <v>0</v>
      </c>
      <c r="E141" s="176">
        <f>RES_hhdet_emih!E141/RES_summary!E$19</f>
        <v>0</v>
      </c>
      <c r="F141" s="176">
        <f>RES_hhdet_emih!F141/RES_summary!F$19</f>
        <v>0</v>
      </c>
      <c r="G141" s="176">
        <f>RES_hhdet_emih!G141/RES_summary!G$19</f>
        <v>0</v>
      </c>
      <c r="H141" s="176">
        <f>RES_hhdet_emih!H141/RES_summary!H$19</f>
        <v>0</v>
      </c>
      <c r="I141" s="176">
        <f>RES_hhdet_emih!I141/RES_summary!I$19</f>
        <v>0</v>
      </c>
      <c r="J141" s="176">
        <f>RES_hhdet_emih!J141/RES_summary!J$19</f>
        <v>0</v>
      </c>
      <c r="K141" s="176">
        <f>RES_hhdet_emih!K141/RES_summary!K$19</f>
        <v>0</v>
      </c>
      <c r="L141" s="176">
        <f>RES_hhdet_emih!L141/RES_summary!L$19</f>
        <v>0</v>
      </c>
      <c r="M141" s="176">
        <f>RES_hhdet_emih!M141/RES_summary!M$19</f>
        <v>0</v>
      </c>
      <c r="N141" s="176">
        <f>RES_hhdet_emih!N141/RES_summary!N$19</f>
        <v>0</v>
      </c>
      <c r="O141" s="176">
        <f>RES_hhdet_emih!O141/RES_summary!O$19</f>
        <v>0</v>
      </c>
      <c r="P141" s="176">
        <f>RES_hhdet_emih!P141/RES_summary!P$19</f>
        <v>0</v>
      </c>
      <c r="Q141" s="176">
        <f>RES_hhdet_emih!Q141/RES_summary!Q$19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84">
        <f>RES_hhdet_emih!B143/RES_summary!B$19</f>
        <v>3.8893870621010707</v>
      </c>
      <c r="C143" s="184">
        <f>RES_hhdet_emih!C143/RES_summary!C$19</f>
        <v>3.6066031519271124</v>
      </c>
      <c r="D143" s="184">
        <f>RES_hhdet_emih!D143/RES_summary!D$19</f>
        <v>3.0107037842835118</v>
      </c>
      <c r="E143" s="184">
        <f>RES_hhdet_emih!E143/RES_summary!E$19</f>
        <v>2.6548237966183867</v>
      </c>
      <c r="F143" s="184">
        <f>RES_hhdet_emih!F143/RES_summary!F$19</f>
        <v>2.3002653057988467</v>
      </c>
      <c r="G143" s="184">
        <f>RES_hhdet_emih!G143/RES_summary!G$19</f>
        <v>2.1504468243417234</v>
      </c>
      <c r="H143" s="184">
        <f>RES_hhdet_emih!H143/RES_summary!H$19</f>
        <v>2.0542748160704702</v>
      </c>
      <c r="I143" s="184">
        <f>RES_hhdet_emih!I143/RES_summary!I$19</f>
        <v>1.5523276985592318</v>
      </c>
      <c r="J143" s="184">
        <f>RES_hhdet_emih!J143/RES_summary!J$19</f>
        <v>1.4537650912765898</v>
      </c>
      <c r="K143" s="184">
        <f>RES_hhdet_emih!K143/RES_summary!K$19</f>
        <v>0.71441584219713461</v>
      </c>
      <c r="L143" s="184">
        <f>RES_hhdet_emih!L143/RES_summary!L$19</f>
        <v>0.69139767826901877</v>
      </c>
      <c r="M143" s="184">
        <f>RES_hhdet_emih!M143/RES_summary!M$19</f>
        <v>0.3504573336497922</v>
      </c>
      <c r="N143" s="184">
        <f>RES_hhdet_emih!N143/RES_summary!N$19</f>
        <v>0.15415486798306638</v>
      </c>
      <c r="O143" s="184">
        <f>RES_hhdet_emih!O143/RES_summary!O$19</f>
        <v>0.89697799951328594</v>
      </c>
      <c r="P143" s="184">
        <f>RES_hhdet_emih!P143/RES_summary!P$19</f>
        <v>0.62773769178269556</v>
      </c>
      <c r="Q143" s="184">
        <f>RES_hhdet_emih!Q143/RES_summary!Q$19</f>
        <v>0.58720035114201963</v>
      </c>
    </row>
    <row r="144" spans="1:17" ht="12.95" customHeight="1" x14ac:dyDescent="0.25">
      <c r="A144" s="158" t="s">
        <v>65</v>
      </c>
      <c r="B144" s="178">
        <f>RES_hhdet_emih!B144/RES_summary!B$19</f>
        <v>0</v>
      </c>
      <c r="C144" s="178">
        <f>RES_hhdet_emih!C144/RES_summary!C$19</f>
        <v>0</v>
      </c>
      <c r="D144" s="178">
        <f>RES_hhdet_emih!D144/RES_summary!D$19</f>
        <v>0</v>
      </c>
      <c r="E144" s="178">
        <f>RES_hhdet_emih!E144/RES_summary!E$19</f>
        <v>0</v>
      </c>
      <c r="F144" s="178">
        <f>RES_hhdet_emih!F144/RES_summary!F$19</f>
        <v>0</v>
      </c>
      <c r="G144" s="178">
        <f>RES_hhdet_emih!G144/RES_summary!G$19</f>
        <v>0</v>
      </c>
      <c r="H144" s="178">
        <f>RES_hhdet_emih!H144/RES_summary!H$19</f>
        <v>0</v>
      </c>
      <c r="I144" s="178">
        <f>RES_hhdet_emih!I144/RES_summary!I$19</f>
        <v>0</v>
      </c>
      <c r="J144" s="178">
        <f>RES_hhdet_emih!J144/RES_summary!J$19</f>
        <v>0</v>
      </c>
      <c r="K144" s="178">
        <f>RES_hhdet_emih!K144/RES_summary!K$19</f>
        <v>0</v>
      </c>
      <c r="L144" s="178">
        <f>RES_hhdet_emih!L144/RES_summary!L$19</f>
        <v>0</v>
      </c>
      <c r="M144" s="178">
        <f>RES_hhdet_emih!M144/RES_summary!M$19</f>
        <v>0</v>
      </c>
      <c r="N144" s="178">
        <f>RES_hhdet_emih!N144/RES_summary!N$19</f>
        <v>0</v>
      </c>
      <c r="O144" s="178">
        <f>RES_hhdet_emih!O144/RES_summary!O$19</f>
        <v>0</v>
      </c>
      <c r="P144" s="178">
        <f>RES_hhdet_emih!P144/RES_summary!P$19</f>
        <v>0</v>
      </c>
      <c r="Q144" s="178">
        <f>RES_hhdet_emih!Q144/RES_summary!Q$19</f>
        <v>0</v>
      </c>
    </row>
    <row r="145" spans="1:17" ht="12" customHeight="1" x14ac:dyDescent="0.25">
      <c r="A145" s="23" t="s">
        <v>60</v>
      </c>
      <c r="B145" s="177">
        <f>RES_hhdet_emih!B145/RES_summary!B$19</f>
        <v>0</v>
      </c>
      <c r="C145" s="177">
        <f>RES_hhdet_emih!C145/RES_summary!C$19</f>
        <v>0</v>
      </c>
      <c r="D145" s="177">
        <f>RES_hhdet_emih!D145/RES_summary!D$19</f>
        <v>0</v>
      </c>
      <c r="E145" s="177">
        <f>RES_hhdet_emih!E145/RES_summary!E$19</f>
        <v>0</v>
      </c>
      <c r="F145" s="177">
        <f>RES_hhdet_emih!F145/RES_summary!F$19</f>
        <v>0</v>
      </c>
      <c r="G145" s="177">
        <f>RES_hhdet_emih!G145/RES_summary!G$19</f>
        <v>0</v>
      </c>
      <c r="H145" s="177">
        <f>RES_hhdet_emih!H145/RES_summary!H$19</f>
        <v>0</v>
      </c>
      <c r="I145" s="177">
        <f>RES_hhdet_emih!I145/RES_summary!I$19</f>
        <v>0</v>
      </c>
      <c r="J145" s="177">
        <f>RES_hhdet_emih!J145/RES_summary!J$19</f>
        <v>0</v>
      </c>
      <c r="K145" s="177">
        <f>RES_hhdet_emih!K145/RES_summary!K$19</f>
        <v>0</v>
      </c>
      <c r="L145" s="177">
        <f>RES_hhdet_emih!L145/RES_summary!L$19</f>
        <v>0</v>
      </c>
      <c r="M145" s="177">
        <f>RES_hhdet_emih!M145/RES_summary!M$19</f>
        <v>0</v>
      </c>
      <c r="N145" s="177">
        <f>RES_hhdet_emih!N145/RES_summary!N$19</f>
        <v>0</v>
      </c>
      <c r="O145" s="177">
        <f>RES_hhdet_emih!O145/RES_summary!O$19</f>
        <v>0</v>
      </c>
      <c r="P145" s="177">
        <f>RES_hhdet_emih!P145/RES_summary!P$19</f>
        <v>0</v>
      </c>
      <c r="Q145" s="177">
        <f>RES_hhdet_emih!Q145/RES_summary!Q$19</f>
        <v>0</v>
      </c>
    </row>
    <row r="146" spans="1:17" ht="12.95" customHeight="1" x14ac:dyDescent="0.25">
      <c r="A146" s="158" t="s">
        <v>112</v>
      </c>
      <c r="B146" s="178">
        <f>RES_hhdet_emih!B146/RES_summary!B$19</f>
        <v>0</v>
      </c>
      <c r="C146" s="178">
        <f>RES_hhdet_emih!C146/RES_summary!C$19</f>
        <v>0</v>
      </c>
      <c r="D146" s="178">
        <f>RES_hhdet_emih!D146/RES_summary!D$19</f>
        <v>0</v>
      </c>
      <c r="E146" s="178">
        <f>RES_hhdet_emih!E146/RES_summary!E$19</f>
        <v>0</v>
      </c>
      <c r="F146" s="178">
        <f>RES_hhdet_emih!F146/RES_summary!F$19</f>
        <v>0</v>
      </c>
      <c r="G146" s="178">
        <f>RES_hhdet_emih!G146/RES_summary!G$19</f>
        <v>0</v>
      </c>
      <c r="H146" s="178">
        <f>RES_hhdet_emih!H146/RES_summary!H$19</f>
        <v>0</v>
      </c>
      <c r="I146" s="178">
        <f>RES_hhdet_emih!I146/RES_summary!I$19</f>
        <v>0</v>
      </c>
      <c r="J146" s="178">
        <f>RES_hhdet_emih!J146/RES_summary!J$19</f>
        <v>0</v>
      </c>
      <c r="K146" s="178">
        <f>RES_hhdet_emih!K146/RES_summary!K$19</f>
        <v>0</v>
      </c>
      <c r="L146" s="178">
        <f>RES_hhdet_emih!L146/RES_summary!L$19</f>
        <v>0</v>
      </c>
      <c r="M146" s="178">
        <f>RES_hhdet_emih!M146/RES_summary!M$19</f>
        <v>0</v>
      </c>
      <c r="N146" s="178">
        <f>RES_hhdet_emih!N146/RES_summary!N$19</f>
        <v>0</v>
      </c>
      <c r="O146" s="178">
        <f>RES_hhdet_emih!O146/RES_summary!O$19</f>
        <v>0</v>
      </c>
      <c r="P146" s="178">
        <f>RES_hhdet_emih!P146/RES_summary!P$19</f>
        <v>0</v>
      </c>
      <c r="Q146" s="178">
        <f>RES_hhdet_emih!Q146/RES_summary!Q$19</f>
        <v>0</v>
      </c>
    </row>
    <row r="147" spans="1:17" ht="12" customHeight="1" x14ac:dyDescent="0.25">
      <c r="A147" s="23" t="s">
        <v>60</v>
      </c>
      <c r="B147" s="177">
        <f>RES_hhdet_emih!B147/RES_summary!B$19</f>
        <v>0</v>
      </c>
      <c r="C147" s="177">
        <f>RES_hhdet_emih!C147/RES_summary!C$19</f>
        <v>0</v>
      </c>
      <c r="D147" s="177">
        <f>RES_hhdet_emih!D147/RES_summary!D$19</f>
        <v>0</v>
      </c>
      <c r="E147" s="177">
        <f>RES_hhdet_emih!E147/RES_summary!E$19</f>
        <v>0</v>
      </c>
      <c r="F147" s="177">
        <f>RES_hhdet_emih!F147/RES_summary!F$19</f>
        <v>0</v>
      </c>
      <c r="G147" s="177">
        <f>RES_hhdet_emih!G147/RES_summary!G$19</f>
        <v>0</v>
      </c>
      <c r="H147" s="177">
        <f>RES_hhdet_emih!H147/RES_summary!H$19</f>
        <v>0</v>
      </c>
      <c r="I147" s="177">
        <f>RES_hhdet_emih!I147/RES_summary!I$19</f>
        <v>0</v>
      </c>
      <c r="J147" s="177">
        <f>RES_hhdet_emih!J147/RES_summary!J$19</f>
        <v>0</v>
      </c>
      <c r="K147" s="177">
        <f>RES_hhdet_emih!K147/RES_summary!K$19</f>
        <v>0</v>
      </c>
      <c r="L147" s="177">
        <f>RES_hhdet_emih!L147/RES_summary!L$19</f>
        <v>0</v>
      </c>
      <c r="M147" s="177">
        <f>RES_hhdet_emih!M147/RES_summary!M$19</f>
        <v>0</v>
      </c>
      <c r="N147" s="177">
        <f>RES_hhdet_emih!N147/RES_summary!N$19</f>
        <v>0</v>
      </c>
      <c r="O147" s="177">
        <f>RES_hhdet_emih!O147/RES_summary!O$19</f>
        <v>0</v>
      </c>
      <c r="P147" s="177">
        <f>RES_hhdet_emih!P147/RES_summary!P$19</f>
        <v>0</v>
      </c>
      <c r="Q147" s="177">
        <f>RES_hhdet_emih!Q147/RES_summary!Q$19</f>
        <v>0</v>
      </c>
    </row>
    <row r="148" spans="1:17" ht="12" customHeight="1" x14ac:dyDescent="0.25">
      <c r="A148" s="158" t="s">
        <v>63</v>
      </c>
      <c r="B148" s="178">
        <f>RES_hhdet_emih!B148/RES_summary!B$19</f>
        <v>3.3412496375491836</v>
      </c>
      <c r="C148" s="178">
        <f>RES_hhdet_emih!C148/RES_summary!C$19</f>
        <v>2.9370785792622747</v>
      </c>
      <c r="D148" s="178">
        <f>RES_hhdet_emih!D148/RES_summary!D$19</f>
        <v>2.4550951652082937</v>
      </c>
      <c r="E148" s="178">
        <f>RES_hhdet_emih!E148/RES_summary!E$19</f>
        <v>2.1240207406311677</v>
      </c>
      <c r="F148" s="178">
        <f>RES_hhdet_emih!F148/RES_summary!F$19</f>
        <v>1.6780822088421379</v>
      </c>
      <c r="G148" s="178">
        <f>RES_hhdet_emih!G148/RES_summary!G$19</f>
        <v>1.4554398630434171</v>
      </c>
      <c r="H148" s="178">
        <f>RES_hhdet_emih!H148/RES_summary!H$19</f>
        <v>1.1483616596824604</v>
      </c>
      <c r="I148" s="178">
        <f>RES_hhdet_emih!I148/RES_summary!I$19</f>
        <v>0.99042162445047277</v>
      </c>
      <c r="J148" s="178">
        <f>RES_hhdet_emih!J148/RES_summary!J$19</f>
        <v>0.82627005606650361</v>
      </c>
      <c r="K148" s="178">
        <f>RES_hhdet_emih!K148/RES_summary!K$19</f>
        <v>0.46050278586314636</v>
      </c>
      <c r="L148" s="178">
        <f>RES_hhdet_emih!L148/RES_summary!L$19</f>
        <v>0.22651340824116567</v>
      </c>
      <c r="M148" s="178">
        <f>RES_hhdet_emih!M148/RES_summary!M$19</f>
        <v>0</v>
      </c>
      <c r="N148" s="178">
        <f>RES_hhdet_emih!N148/RES_summary!N$19</f>
        <v>0</v>
      </c>
      <c r="O148" s="178">
        <f>RES_hhdet_emih!O148/RES_summary!O$19</f>
        <v>0</v>
      </c>
      <c r="P148" s="178">
        <f>RES_hhdet_emih!P148/RES_summary!P$19</f>
        <v>0</v>
      </c>
      <c r="Q148" s="178">
        <f>RES_hhdet_emih!Q148/RES_summary!Q$19</f>
        <v>0</v>
      </c>
    </row>
    <row r="149" spans="1:17" ht="12" customHeight="1" x14ac:dyDescent="0.25">
      <c r="A149" s="167" t="s">
        <v>144</v>
      </c>
      <c r="B149" s="183">
        <f>RES_hhdet_emih!B149/RES_summary!B$19</f>
        <v>11.753404084272574</v>
      </c>
      <c r="C149" s="183">
        <f>RES_hhdet_emih!C149/RES_summary!C$19</f>
        <v>11.648630734748505</v>
      </c>
      <c r="D149" s="183">
        <f>RES_hhdet_emih!D149/RES_summary!D$19</f>
        <v>11.53155223403968</v>
      </c>
      <c r="E149" s="183">
        <f>RES_hhdet_emih!E149/RES_summary!E$19</f>
        <v>11.439144699716492</v>
      </c>
      <c r="F149" s="183">
        <f>RES_hhdet_emih!F149/RES_summary!F$19</f>
        <v>11.381367464718265</v>
      </c>
      <c r="G149" s="183">
        <f>RES_hhdet_emih!G149/RES_summary!G$19</f>
        <v>11.318925477657706</v>
      </c>
      <c r="H149" s="183">
        <f>RES_hhdet_emih!H149/RES_summary!H$19</f>
        <v>11.342318036473873</v>
      </c>
      <c r="I149" s="183">
        <f>RES_hhdet_emih!I149/RES_summary!I$19</f>
        <v>11.179287849190723</v>
      </c>
      <c r="J149" s="183">
        <f>RES_hhdet_emih!J149/RES_summary!J$19</f>
        <v>11.092262462616521</v>
      </c>
      <c r="K149" s="183">
        <f>RES_hhdet_emih!K149/RES_summary!K$19</f>
        <v>10.956487495774816</v>
      </c>
      <c r="L149" s="183">
        <f>RES_hhdet_emih!L149/RES_summary!L$19</f>
        <v>10.870719331185553</v>
      </c>
      <c r="M149" s="183">
        <f>RES_hhdet_emih!M149/RES_summary!M$19</f>
        <v>0</v>
      </c>
      <c r="N149" s="183">
        <f>RES_hhdet_emih!N149/RES_summary!N$19</f>
        <v>0</v>
      </c>
      <c r="O149" s="183">
        <f>RES_hhdet_emih!O149/RES_summary!O$19</f>
        <v>0</v>
      </c>
      <c r="P149" s="183">
        <f>RES_hhdet_emih!P149/RES_summary!P$19</f>
        <v>0</v>
      </c>
      <c r="Q149" s="183">
        <f>RES_hhdet_emih!Q149/RES_summary!Q$19</f>
        <v>0</v>
      </c>
    </row>
    <row r="150" spans="1:17" ht="12" customHeight="1" x14ac:dyDescent="0.25">
      <c r="A150" s="167" t="s">
        <v>143</v>
      </c>
      <c r="B150" s="183">
        <f>RES_hhdet_emih!B150/RES_summary!B$19</f>
        <v>7.6397126547785401</v>
      </c>
      <c r="C150" s="183">
        <f>RES_hhdet_emih!C150/RES_summary!C$19</f>
        <v>8.2705278216674127</v>
      </c>
      <c r="D150" s="183">
        <f>RES_hhdet_emih!D150/RES_summary!D$19</f>
        <v>7.4955089521241058</v>
      </c>
      <c r="E150" s="183">
        <f>RES_hhdet_emih!E150/RES_summary!E$19</f>
        <v>7.4812006336166705</v>
      </c>
      <c r="F150" s="183">
        <f>RES_hhdet_emih!F150/RES_summary!F$19</f>
        <v>7.3978888520681716</v>
      </c>
      <c r="G150" s="183">
        <f>RES_hhdet_emih!G150/RES_summary!G$19</f>
        <v>7.3573015604775573</v>
      </c>
      <c r="H150" s="183">
        <f>RES_hhdet_emih!H150/RES_summary!H$19</f>
        <v>7.3725067237080513</v>
      </c>
      <c r="I150" s="183">
        <f>RES_hhdet_emih!I150/RES_summary!I$19</f>
        <v>7.2665371019741825</v>
      </c>
      <c r="J150" s="183">
        <f>RES_hhdet_emih!J150/RES_summary!J$19</f>
        <v>7.2099706007007427</v>
      </c>
      <c r="K150" s="183">
        <f>RES_hhdet_emih!K150/RES_summary!K$19</f>
        <v>7.1217168722536739</v>
      </c>
      <c r="L150" s="183">
        <f>RES_hhdet_emih!L150/RES_summary!L$19</f>
        <v>7.06596756527063</v>
      </c>
      <c r="M150" s="183">
        <f>RES_hhdet_emih!M150/RES_summary!M$19</f>
        <v>0</v>
      </c>
      <c r="N150" s="183">
        <f>RES_hhdet_emih!N150/RES_summary!N$19</f>
        <v>0</v>
      </c>
      <c r="O150" s="183">
        <f>RES_hhdet_emih!O150/RES_summary!O$19</f>
        <v>0</v>
      </c>
      <c r="P150" s="183">
        <f>RES_hhdet_emih!P150/RES_summary!P$19</f>
        <v>0</v>
      </c>
      <c r="Q150" s="183">
        <f>RES_hhdet_emih!Q150/RES_summary!Q$19</f>
        <v>0</v>
      </c>
    </row>
    <row r="151" spans="1:17" ht="12" customHeight="1" x14ac:dyDescent="0.25">
      <c r="A151" s="166" t="s">
        <v>57</v>
      </c>
      <c r="B151" s="182">
        <f>RES_hhdet_emih!B151/RES_summary!B$19</f>
        <v>7.6397126547785401</v>
      </c>
      <c r="C151" s="182">
        <f>RES_hhdet_emih!C151/RES_summary!C$19</f>
        <v>8.2705278216674127</v>
      </c>
      <c r="D151" s="182">
        <f>RES_hhdet_emih!D151/RES_summary!D$19</f>
        <v>7.4955089521241058</v>
      </c>
      <c r="E151" s="182">
        <f>RES_hhdet_emih!E151/RES_summary!E$19</f>
        <v>7.4812006336166705</v>
      </c>
      <c r="F151" s="182">
        <f>RES_hhdet_emih!F151/RES_summary!F$19</f>
        <v>7.3978888520681716</v>
      </c>
      <c r="G151" s="182">
        <f>RES_hhdet_emih!G151/RES_summary!G$19</f>
        <v>7.3573015604775573</v>
      </c>
      <c r="H151" s="182">
        <f>RES_hhdet_emih!H151/RES_summary!H$19</f>
        <v>7.3725067237080513</v>
      </c>
      <c r="I151" s="182">
        <f>RES_hhdet_emih!I151/RES_summary!I$19</f>
        <v>7.2665371019741825</v>
      </c>
      <c r="J151" s="182">
        <f>RES_hhdet_emih!J151/RES_summary!J$19</f>
        <v>7.2099706007007427</v>
      </c>
      <c r="K151" s="182">
        <f>RES_hhdet_emih!K151/RES_summary!K$19</f>
        <v>7.1217168722536739</v>
      </c>
      <c r="L151" s="182">
        <f>RES_hhdet_emih!L151/RES_summary!L$19</f>
        <v>7.06596756527063</v>
      </c>
      <c r="M151" s="182">
        <f>RES_hhdet_emih!M151/RES_summary!M$19</f>
        <v>0</v>
      </c>
      <c r="N151" s="182">
        <f>RES_hhdet_emih!N151/RES_summary!N$19</f>
        <v>0</v>
      </c>
      <c r="O151" s="182">
        <f>RES_hhdet_emih!O151/RES_summary!O$19</f>
        <v>0</v>
      </c>
      <c r="P151" s="182">
        <f>RES_hhdet_emih!P151/RES_summary!P$19</f>
        <v>0</v>
      </c>
      <c r="Q151" s="182">
        <f>RES_hhdet_emih!Q151/RES_summary!Q$19</f>
        <v>0</v>
      </c>
    </row>
    <row r="152" spans="1:17" ht="12" customHeight="1" x14ac:dyDescent="0.25">
      <c r="A152" s="147" t="s">
        <v>59</v>
      </c>
      <c r="B152" s="181">
        <f>RES_hhdet_emih!B152/RES_summary!B$19</f>
        <v>0</v>
      </c>
      <c r="C152" s="181">
        <f>RES_hhdet_emih!C152/RES_summary!C$19</f>
        <v>0</v>
      </c>
      <c r="D152" s="181">
        <f>RES_hhdet_emih!D152/RES_summary!D$19</f>
        <v>0</v>
      </c>
      <c r="E152" s="181">
        <f>RES_hhdet_emih!E152/RES_summary!E$19</f>
        <v>0</v>
      </c>
      <c r="F152" s="181">
        <f>RES_hhdet_emih!F152/RES_summary!F$19</f>
        <v>0</v>
      </c>
      <c r="G152" s="181">
        <f>RES_hhdet_emih!G152/RES_summary!G$19</f>
        <v>0</v>
      </c>
      <c r="H152" s="181">
        <f>RES_hhdet_emih!H152/RES_summary!H$19</f>
        <v>0</v>
      </c>
      <c r="I152" s="181">
        <f>RES_hhdet_emih!I152/RES_summary!I$19</f>
        <v>0</v>
      </c>
      <c r="J152" s="181">
        <f>RES_hhdet_emih!J152/RES_summary!J$19</f>
        <v>0</v>
      </c>
      <c r="K152" s="181">
        <f>RES_hhdet_emih!K152/RES_summary!K$19</f>
        <v>0</v>
      </c>
      <c r="L152" s="181">
        <f>RES_hhdet_emih!L152/RES_summary!L$19</f>
        <v>0</v>
      </c>
      <c r="M152" s="181">
        <f>RES_hhdet_emih!M152/RES_summary!M$19</f>
        <v>0</v>
      </c>
      <c r="N152" s="181">
        <f>RES_hhdet_emih!N152/RES_summary!N$19</f>
        <v>0</v>
      </c>
      <c r="O152" s="181">
        <f>RES_hhdet_emih!O152/RES_summary!O$19</f>
        <v>0</v>
      </c>
      <c r="P152" s="181">
        <f>RES_hhdet_emih!P152/RES_summary!P$19</f>
        <v>0</v>
      </c>
      <c r="Q152" s="181">
        <f>RES_hhdet_emih!Q152/RES_summary!Q$19</f>
        <v>0</v>
      </c>
    </row>
    <row r="153" spans="1:17" ht="12" customHeight="1" x14ac:dyDescent="0.25">
      <c r="A153" s="163" t="s">
        <v>142</v>
      </c>
      <c r="B153" s="180">
        <f>RES_hhdet_emih!B153/RES_summary!B$19</f>
        <v>0</v>
      </c>
      <c r="C153" s="180">
        <f>RES_hhdet_emih!C153/RES_summary!C$19</f>
        <v>0</v>
      </c>
      <c r="D153" s="180">
        <f>RES_hhdet_emih!D153/RES_summary!D$19</f>
        <v>0</v>
      </c>
      <c r="E153" s="180">
        <f>RES_hhdet_emih!E153/RES_summary!E$19</f>
        <v>0</v>
      </c>
      <c r="F153" s="180">
        <f>RES_hhdet_emih!F153/RES_summary!F$19</f>
        <v>0</v>
      </c>
      <c r="G153" s="180">
        <f>RES_hhdet_emih!G153/RES_summary!G$19</f>
        <v>0</v>
      </c>
      <c r="H153" s="180">
        <f>RES_hhdet_emih!H153/RES_summary!H$19</f>
        <v>0</v>
      </c>
      <c r="I153" s="180">
        <f>RES_hhdet_emih!I153/RES_summary!I$19</f>
        <v>0</v>
      </c>
      <c r="J153" s="180">
        <f>RES_hhdet_emih!J153/RES_summary!J$19</f>
        <v>0</v>
      </c>
      <c r="K153" s="180">
        <f>RES_hhdet_emih!K153/RES_summary!K$19</f>
        <v>0</v>
      </c>
      <c r="L153" s="180">
        <f>RES_hhdet_emih!L153/RES_summary!L$19</f>
        <v>0</v>
      </c>
      <c r="M153" s="180">
        <f>RES_hhdet_emih!M153/RES_summary!M$19</f>
        <v>0</v>
      </c>
      <c r="N153" s="180">
        <f>RES_hhdet_emih!N153/RES_summary!N$19</f>
        <v>0</v>
      </c>
      <c r="O153" s="180">
        <f>RES_hhdet_emih!O153/RES_summary!O$19</f>
        <v>0</v>
      </c>
      <c r="P153" s="180">
        <f>RES_hhdet_emih!P153/RES_summary!P$19</f>
        <v>0</v>
      </c>
      <c r="Q153" s="180">
        <f>RES_hhdet_emih!Q153/RES_summary!Q$19</f>
        <v>0</v>
      </c>
    </row>
    <row r="154" spans="1:17" ht="12" customHeight="1" x14ac:dyDescent="0.25">
      <c r="A154" s="161" t="s">
        <v>141</v>
      </c>
      <c r="B154" s="179">
        <f>RES_hhdet_emih!B154/RES_summary!B$19</f>
        <v>0</v>
      </c>
      <c r="C154" s="179">
        <f>RES_hhdet_emih!C154/RES_summary!C$19</f>
        <v>0</v>
      </c>
      <c r="D154" s="179">
        <f>RES_hhdet_emih!D154/RES_summary!D$19</f>
        <v>0</v>
      </c>
      <c r="E154" s="179">
        <f>RES_hhdet_emih!E154/RES_summary!E$19</f>
        <v>0</v>
      </c>
      <c r="F154" s="179">
        <f>RES_hhdet_emih!F154/RES_summary!F$19</f>
        <v>0</v>
      </c>
      <c r="G154" s="179">
        <f>RES_hhdet_emih!G154/RES_summary!G$19</f>
        <v>0</v>
      </c>
      <c r="H154" s="179">
        <f>RES_hhdet_emih!H154/RES_summary!H$19</f>
        <v>0</v>
      </c>
      <c r="I154" s="179">
        <f>RES_hhdet_emih!I154/RES_summary!I$19</f>
        <v>0</v>
      </c>
      <c r="J154" s="179">
        <f>RES_hhdet_emih!J154/RES_summary!J$19</f>
        <v>0</v>
      </c>
      <c r="K154" s="179">
        <f>RES_hhdet_emih!K154/RES_summary!K$19</f>
        <v>0</v>
      </c>
      <c r="L154" s="179">
        <f>RES_hhdet_emih!L154/RES_summary!L$19</f>
        <v>0</v>
      </c>
      <c r="M154" s="179">
        <f>RES_hhdet_emih!M154/RES_summary!M$19</f>
        <v>0</v>
      </c>
      <c r="N154" s="179">
        <f>RES_hhdet_emih!N154/RES_summary!N$19</f>
        <v>0</v>
      </c>
      <c r="O154" s="179">
        <f>RES_hhdet_emih!O154/RES_summary!O$19</f>
        <v>0</v>
      </c>
      <c r="P154" s="179">
        <f>RES_hhdet_emih!P154/RES_summary!P$19</f>
        <v>0</v>
      </c>
      <c r="Q154" s="179">
        <f>RES_hhdet_emih!Q154/RES_summary!Q$19</f>
        <v>0</v>
      </c>
    </row>
    <row r="155" spans="1:17" ht="12" customHeight="1" x14ac:dyDescent="0.25">
      <c r="A155" s="148" t="s">
        <v>60</v>
      </c>
      <c r="B155" s="177">
        <f>RES_hhdet_emih!B155/RES_summary!B$19</f>
        <v>0</v>
      </c>
      <c r="C155" s="177">
        <f>RES_hhdet_emih!C155/RES_summary!C$19</f>
        <v>0</v>
      </c>
      <c r="D155" s="177">
        <f>RES_hhdet_emih!D155/RES_summary!D$19</f>
        <v>0</v>
      </c>
      <c r="E155" s="177">
        <f>RES_hhdet_emih!E155/RES_summary!E$19</f>
        <v>0</v>
      </c>
      <c r="F155" s="177">
        <f>RES_hhdet_emih!F155/RES_summary!F$19</f>
        <v>0</v>
      </c>
      <c r="G155" s="177">
        <f>RES_hhdet_emih!G155/RES_summary!G$19</f>
        <v>0</v>
      </c>
      <c r="H155" s="177">
        <f>RES_hhdet_emih!H155/RES_summary!H$19</f>
        <v>0</v>
      </c>
      <c r="I155" s="177">
        <f>RES_hhdet_emih!I155/RES_summary!I$19</f>
        <v>0</v>
      </c>
      <c r="J155" s="177">
        <f>RES_hhdet_emih!J155/RES_summary!J$19</f>
        <v>0</v>
      </c>
      <c r="K155" s="177">
        <f>RES_hhdet_emih!K155/RES_summary!K$19</f>
        <v>0</v>
      </c>
      <c r="L155" s="177">
        <f>RES_hhdet_emih!L155/RES_summary!L$19</f>
        <v>0</v>
      </c>
      <c r="M155" s="177">
        <f>RES_hhdet_emih!M155/RES_summary!M$19</f>
        <v>0</v>
      </c>
      <c r="N155" s="177">
        <f>RES_hhdet_emih!N155/RES_summary!N$19</f>
        <v>0</v>
      </c>
      <c r="O155" s="177">
        <f>RES_hhdet_emih!O155/RES_summary!O$19</f>
        <v>0</v>
      </c>
      <c r="P155" s="177">
        <f>RES_hhdet_emih!P155/RES_summary!P$19</f>
        <v>0</v>
      </c>
      <c r="Q155" s="177">
        <f>RES_hhdet_emih!Q155/RES_summary!Q$19</f>
        <v>0</v>
      </c>
    </row>
    <row r="156" spans="1:17" ht="12" customHeight="1" x14ac:dyDescent="0.25">
      <c r="A156" s="148" t="s">
        <v>59</v>
      </c>
      <c r="B156" s="177">
        <f>RES_hhdet_emih!B156/RES_summary!B$19</f>
        <v>0</v>
      </c>
      <c r="C156" s="177">
        <f>RES_hhdet_emih!C156/RES_summary!C$19</f>
        <v>0</v>
      </c>
      <c r="D156" s="177">
        <f>RES_hhdet_emih!D156/RES_summary!D$19</f>
        <v>0</v>
      </c>
      <c r="E156" s="177">
        <f>RES_hhdet_emih!E156/RES_summary!E$19</f>
        <v>0</v>
      </c>
      <c r="F156" s="177">
        <f>RES_hhdet_emih!F156/RES_summary!F$19</f>
        <v>0</v>
      </c>
      <c r="G156" s="177">
        <f>RES_hhdet_emih!G156/RES_summary!G$19</f>
        <v>0</v>
      </c>
      <c r="H156" s="177">
        <f>RES_hhdet_emih!H156/RES_summary!H$19</f>
        <v>0</v>
      </c>
      <c r="I156" s="177">
        <f>RES_hhdet_emih!I156/RES_summary!I$19</f>
        <v>0</v>
      </c>
      <c r="J156" s="177">
        <f>RES_hhdet_emih!J156/RES_summary!J$19</f>
        <v>0</v>
      </c>
      <c r="K156" s="177">
        <f>RES_hhdet_emih!K156/RES_summary!K$19</f>
        <v>0</v>
      </c>
      <c r="L156" s="177">
        <f>RES_hhdet_emih!L156/RES_summary!L$19</f>
        <v>0</v>
      </c>
      <c r="M156" s="177">
        <f>RES_hhdet_emih!M156/RES_summary!M$19</f>
        <v>0</v>
      </c>
      <c r="N156" s="177">
        <f>RES_hhdet_emih!N156/RES_summary!N$19</f>
        <v>0</v>
      </c>
      <c r="O156" s="177">
        <f>RES_hhdet_emih!O156/RES_summary!O$19</f>
        <v>0</v>
      </c>
      <c r="P156" s="177">
        <f>RES_hhdet_emih!P156/RES_summary!P$19</f>
        <v>0</v>
      </c>
      <c r="Q156" s="177">
        <f>RES_hhdet_emih!Q156/RES_summary!Q$19</f>
        <v>0</v>
      </c>
    </row>
    <row r="157" spans="1:17" ht="12" customHeight="1" x14ac:dyDescent="0.25">
      <c r="A157" s="158" t="s">
        <v>62</v>
      </c>
      <c r="B157" s="178">
        <f>RES_hhdet_emih!B157/RES_summary!B$19</f>
        <v>0.54813742455188708</v>
      </c>
      <c r="C157" s="178">
        <f>RES_hhdet_emih!C157/RES_summary!C$19</f>
        <v>0.66952457266483767</v>
      </c>
      <c r="D157" s="178">
        <f>RES_hhdet_emih!D157/RES_summary!D$19</f>
        <v>0.55560861907521819</v>
      </c>
      <c r="E157" s="178">
        <f>RES_hhdet_emih!E157/RES_summary!E$19</f>
        <v>0.53080305598721877</v>
      </c>
      <c r="F157" s="178">
        <f>RES_hhdet_emih!F157/RES_summary!F$19</f>
        <v>0.6221830969567087</v>
      </c>
      <c r="G157" s="178">
        <f>RES_hhdet_emih!G157/RES_summary!G$19</f>
        <v>0.69500696129830597</v>
      </c>
      <c r="H157" s="178">
        <f>RES_hhdet_emih!H157/RES_summary!H$19</f>
        <v>0.90591315638800973</v>
      </c>
      <c r="I157" s="178">
        <f>RES_hhdet_emih!I157/RES_summary!I$19</f>
        <v>0.56190607410875892</v>
      </c>
      <c r="J157" s="178">
        <f>RES_hhdet_emih!J157/RES_summary!J$19</f>
        <v>0.62749503521008632</v>
      </c>
      <c r="K157" s="178">
        <f>RES_hhdet_emih!K157/RES_summary!K$19</f>
        <v>0.25391305633398831</v>
      </c>
      <c r="L157" s="178">
        <f>RES_hhdet_emih!L157/RES_summary!L$19</f>
        <v>0.4648842700278531</v>
      </c>
      <c r="M157" s="178">
        <f>RES_hhdet_emih!M157/RES_summary!M$19</f>
        <v>0.3504573336497922</v>
      </c>
      <c r="N157" s="178">
        <f>RES_hhdet_emih!N157/RES_summary!N$19</f>
        <v>0.15415486798306638</v>
      </c>
      <c r="O157" s="178">
        <f>RES_hhdet_emih!O157/RES_summary!O$19</f>
        <v>0.89697799951328594</v>
      </c>
      <c r="P157" s="178">
        <f>RES_hhdet_emih!P157/RES_summary!P$19</f>
        <v>0.62773769178269556</v>
      </c>
      <c r="Q157" s="178">
        <f>RES_hhdet_emih!Q157/RES_summary!Q$19</f>
        <v>0.58720035114201963</v>
      </c>
    </row>
    <row r="158" spans="1:17" ht="12" customHeight="1" x14ac:dyDescent="0.25">
      <c r="A158" s="23" t="s">
        <v>57</v>
      </c>
      <c r="B158" s="177">
        <f>RES_hhdet_emih!B158/RES_summary!B$19</f>
        <v>4.1940343512855822</v>
      </c>
      <c r="C158" s="177">
        <f>RES_hhdet_emih!C158/RES_summary!C$19</f>
        <v>4.0236687792292685</v>
      </c>
      <c r="D158" s="177">
        <f>RES_hhdet_emih!D158/RES_summary!D$19</f>
        <v>4.1031172359630261</v>
      </c>
      <c r="E158" s="177">
        <f>RES_hhdet_emih!E158/RES_summary!E$19</f>
        <v>4.0616611422738789</v>
      </c>
      <c r="F158" s="177">
        <f>RES_hhdet_emih!F158/RES_summary!F$19</f>
        <v>3.998908373634801</v>
      </c>
      <c r="G158" s="177">
        <f>RES_hhdet_emih!G158/RES_summary!G$19</f>
        <v>3.969821059482177</v>
      </c>
      <c r="H158" s="177">
        <f>RES_hhdet_emih!H158/RES_summary!H$19</f>
        <v>3.8160926159518427</v>
      </c>
      <c r="I158" s="177">
        <f>RES_hhdet_emih!I158/RES_summary!I$19</f>
        <v>4.0244624226708403</v>
      </c>
      <c r="J158" s="177">
        <f>RES_hhdet_emih!J158/RES_summary!J$19</f>
        <v>3.9368404948035614</v>
      </c>
      <c r="K158" s="177">
        <f>RES_hhdet_emih!K158/RES_summary!K$19</f>
        <v>4.1127319981785737</v>
      </c>
      <c r="L158" s="177">
        <f>RES_hhdet_emih!L158/RES_summary!L$19</f>
        <v>3.9365842523022385</v>
      </c>
      <c r="M158" s="177">
        <f>RES_hhdet_emih!M158/RES_summary!M$19</f>
        <v>3.9403419982247492</v>
      </c>
      <c r="N158" s="177">
        <f>RES_hhdet_emih!N158/RES_summary!N$19</f>
        <v>3.9991389111551361</v>
      </c>
      <c r="O158" s="177">
        <f>RES_hhdet_emih!O158/RES_summary!O$19</f>
        <v>3.8864258932741387</v>
      </c>
      <c r="P158" s="177">
        <f>RES_hhdet_emih!P158/RES_summary!P$19</f>
        <v>3.98080149091613</v>
      </c>
      <c r="Q158" s="177">
        <f>RES_hhdet_emih!Q158/RES_summary!Q$19</f>
        <v>3.9581269056072874</v>
      </c>
    </row>
    <row r="159" spans="1:17" ht="12" customHeight="1" x14ac:dyDescent="0.25">
      <c r="A159" s="29" t="s">
        <v>140</v>
      </c>
      <c r="B159" s="176">
        <f>RES_hhdet_emih!B159/RES_summary!B$19</f>
        <v>0</v>
      </c>
      <c r="C159" s="176">
        <f>RES_hhdet_emih!C159/RES_summary!C$19</f>
        <v>0</v>
      </c>
      <c r="D159" s="176">
        <f>RES_hhdet_emih!D159/RES_summary!D$19</f>
        <v>0</v>
      </c>
      <c r="E159" s="176">
        <f>RES_hhdet_emih!E159/RES_summary!E$19</f>
        <v>0</v>
      </c>
      <c r="F159" s="176">
        <f>RES_hhdet_emih!F159/RES_summary!F$19</f>
        <v>0</v>
      </c>
      <c r="G159" s="176">
        <f>RES_hhdet_emih!G159/RES_summary!G$19</f>
        <v>0</v>
      </c>
      <c r="H159" s="176">
        <f>RES_hhdet_emih!H159/RES_summary!H$19</f>
        <v>0</v>
      </c>
      <c r="I159" s="176">
        <f>RES_hhdet_emih!I159/RES_summary!I$19</f>
        <v>0</v>
      </c>
      <c r="J159" s="176">
        <f>RES_hhdet_emih!J159/RES_summary!J$19</f>
        <v>0</v>
      </c>
      <c r="K159" s="176">
        <f>RES_hhdet_emih!K159/RES_summary!K$19</f>
        <v>0</v>
      </c>
      <c r="L159" s="176">
        <f>RES_hhdet_emih!L159/RES_summary!L$19</f>
        <v>0</v>
      </c>
      <c r="M159" s="176">
        <f>RES_hhdet_emih!M159/RES_summary!M$19</f>
        <v>0</v>
      </c>
      <c r="N159" s="176">
        <f>RES_hhdet_emih!N159/RES_summary!N$19</f>
        <v>0</v>
      </c>
      <c r="O159" s="176">
        <f>RES_hhdet_emih!O159/RES_summary!O$19</f>
        <v>0</v>
      </c>
      <c r="P159" s="176">
        <f>RES_hhdet_emih!P159/RES_summary!P$19</f>
        <v>0</v>
      </c>
      <c r="Q159" s="176">
        <f>RES_hhdet_emih!Q159/RES_summary!Q$19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84">
        <f>RES_hhdet_emih!B161/RES_summary!B$19</f>
        <v>3.8914394571237514</v>
      </c>
      <c r="C161" s="184">
        <f>RES_hhdet_emih!C161/RES_summary!C$19</f>
        <v>4.5934354200340239</v>
      </c>
      <c r="D161" s="184">
        <f>RES_hhdet_emih!D161/RES_summary!D$19</f>
        <v>3.909249152172749</v>
      </c>
      <c r="E161" s="184">
        <f>RES_hhdet_emih!E161/RES_summary!E$19</f>
        <v>4.2076124521900189</v>
      </c>
      <c r="F161" s="184">
        <f>RES_hhdet_emih!F161/RES_summary!F$19</f>
        <v>4.3378192102569599</v>
      </c>
      <c r="G161" s="184">
        <f>RES_hhdet_emih!G161/RES_summary!G$19</f>
        <v>4.2406687518510733</v>
      </c>
      <c r="H161" s="184">
        <f>RES_hhdet_emih!H161/RES_summary!H$19</f>
        <v>4.5504839111187225</v>
      </c>
      <c r="I161" s="184">
        <f>RES_hhdet_emih!I161/RES_summary!I$19</f>
        <v>3.8331823622871521</v>
      </c>
      <c r="J161" s="184">
        <f>RES_hhdet_emih!J161/RES_summary!J$19</f>
        <v>3.6245730907813423</v>
      </c>
      <c r="K161" s="184">
        <f>RES_hhdet_emih!K161/RES_summary!K$19</f>
        <v>1.9933709514588238</v>
      </c>
      <c r="L161" s="184">
        <f>RES_hhdet_emih!L161/RES_summary!L$19</f>
        <v>1.5414039843193112</v>
      </c>
      <c r="M161" s="184">
        <f>RES_hhdet_emih!M161/RES_summary!M$19</f>
        <v>0.35054115115127721</v>
      </c>
      <c r="N161" s="184">
        <f>RES_hhdet_emih!N161/RES_summary!N$19</f>
        <v>0.1541814892700685</v>
      </c>
      <c r="O161" s="184">
        <f>RES_hhdet_emih!O161/RES_summary!O$19</f>
        <v>4.8427428516744531</v>
      </c>
      <c r="P161" s="184">
        <f>RES_hhdet_emih!P161/RES_summary!P$19</f>
        <v>4.9359530246805896</v>
      </c>
      <c r="Q161" s="184">
        <f>RES_hhdet_emih!Q161/RES_summary!Q$19</f>
        <v>5.7796381099785838</v>
      </c>
    </row>
    <row r="162" spans="1:17" ht="12.95" customHeight="1" x14ac:dyDescent="0.25">
      <c r="A162" s="158" t="s">
        <v>65</v>
      </c>
      <c r="B162" s="178">
        <f>RES_hhdet_emih!B162/RES_summary!B$19</f>
        <v>0</v>
      </c>
      <c r="C162" s="178">
        <f>RES_hhdet_emih!C162/RES_summary!C$19</f>
        <v>0</v>
      </c>
      <c r="D162" s="178">
        <f>RES_hhdet_emih!D162/RES_summary!D$19</f>
        <v>0</v>
      </c>
      <c r="E162" s="178">
        <f>RES_hhdet_emih!E162/RES_summary!E$19</f>
        <v>0</v>
      </c>
      <c r="F162" s="178">
        <f>RES_hhdet_emih!F162/RES_summary!F$19</f>
        <v>0</v>
      </c>
      <c r="G162" s="178">
        <f>RES_hhdet_emih!G162/RES_summary!G$19</f>
        <v>0</v>
      </c>
      <c r="H162" s="178">
        <f>RES_hhdet_emih!H162/RES_summary!H$19</f>
        <v>0</v>
      </c>
      <c r="I162" s="178">
        <f>RES_hhdet_emih!I162/RES_summary!I$19</f>
        <v>0</v>
      </c>
      <c r="J162" s="178">
        <f>RES_hhdet_emih!J162/RES_summary!J$19</f>
        <v>0</v>
      </c>
      <c r="K162" s="178">
        <f>RES_hhdet_emih!K162/RES_summary!K$19</f>
        <v>0</v>
      </c>
      <c r="L162" s="178">
        <f>RES_hhdet_emih!L162/RES_summary!L$19</f>
        <v>0</v>
      </c>
      <c r="M162" s="178">
        <f>RES_hhdet_emih!M162/RES_summary!M$19</f>
        <v>0</v>
      </c>
      <c r="N162" s="178">
        <f>RES_hhdet_emih!N162/RES_summary!N$19</f>
        <v>0</v>
      </c>
      <c r="O162" s="178">
        <f>RES_hhdet_emih!O162/RES_summary!O$19</f>
        <v>0</v>
      </c>
      <c r="P162" s="178">
        <f>RES_hhdet_emih!P162/RES_summary!P$19</f>
        <v>0</v>
      </c>
      <c r="Q162" s="178">
        <f>RES_hhdet_emih!Q162/RES_summary!Q$19</f>
        <v>0</v>
      </c>
    </row>
    <row r="163" spans="1:17" ht="12" customHeight="1" x14ac:dyDescent="0.25">
      <c r="A163" s="23" t="s">
        <v>60</v>
      </c>
      <c r="B163" s="176">
        <f>RES_hhdet_emih!B163/RES_summary!B$19</f>
        <v>0</v>
      </c>
      <c r="C163" s="176">
        <f>RES_hhdet_emih!C163/RES_summary!C$19</f>
        <v>0</v>
      </c>
      <c r="D163" s="176">
        <f>RES_hhdet_emih!D163/RES_summary!D$19</f>
        <v>0</v>
      </c>
      <c r="E163" s="176">
        <f>RES_hhdet_emih!E163/RES_summary!E$19</f>
        <v>0</v>
      </c>
      <c r="F163" s="176">
        <f>RES_hhdet_emih!F163/RES_summary!F$19</f>
        <v>0</v>
      </c>
      <c r="G163" s="176">
        <f>RES_hhdet_emih!G163/RES_summary!G$19</f>
        <v>0</v>
      </c>
      <c r="H163" s="176">
        <f>RES_hhdet_emih!H163/RES_summary!H$19</f>
        <v>0</v>
      </c>
      <c r="I163" s="176">
        <f>RES_hhdet_emih!I163/RES_summary!I$19</f>
        <v>0</v>
      </c>
      <c r="J163" s="176">
        <f>RES_hhdet_emih!J163/RES_summary!J$19</f>
        <v>0</v>
      </c>
      <c r="K163" s="176">
        <f>RES_hhdet_emih!K163/RES_summary!K$19</f>
        <v>0</v>
      </c>
      <c r="L163" s="176">
        <f>RES_hhdet_emih!L163/RES_summary!L$19</f>
        <v>0</v>
      </c>
      <c r="M163" s="176">
        <f>RES_hhdet_emih!M163/RES_summary!M$19</f>
        <v>0</v>
      </c>
      <c r="N163" s="176">
        <f>RES_hhdet_emih!N163/RES_summary!N$19</f>
        <v>0</v>
      </c>
      <c r="O163" s="176">
        <f>RES_hhdet_emih!O163/RES_summary!O$19</f>
        <v>0</v>
      </c>
      <c r="P163" s="176">
        <f>RES_hhdet_emih!P163/RES_summary!P$19</f>
        <v>0</v>
      </c>
      <c r="Q163" s="176">
        <f>RES_hhdet_emih!Q163/RES_summary!Q$19</f>
        <v>0</v>
      </c>
    </row>
    <row r="164" spans="1:17" ht="12.95" customHeight="1" x14ac:dyDescent="0.25">
      <c r="A164" s="158" t="s">
        <v>112</v>
      </c>
      <c r="B164" s="178">
        <f>RES_hhdet_emih!B164/RES_summary!B$19</f>
        <v>0</v>
      </c>
      <c r="C164" s="178">
        <f>RES_hhdet_emih!C164/RES_summary!C$19</f>
        <v>0</v>
      </c>
      <c r="D164" s="178">
        <f>RES_hhdet_emih!D164/RES_summary!D$19</f>
        <v>0</v>
      </c>
      <c r="E164" s="178">
        <f>RES_hhdet_emih!E164/RES_summary!E$19</f>
        <v>0</v>
      </c>
      <c r="F164" s="178">
        <f>RES_hhdet_emih!F164/RES_summary!F$19</f>
        <v>0</v>
      </c>
      <c r="G164" s="178">
        <f>RES_hhdet_emih!G164/RES_summary!G$19</f>
        <v>0</v>
      </c>
      <c r="H164" s="178">
        <f>RES_hhdet_emih!H164/RES_summary!H$19</f>
        <v>0</v>
      </c>
      <c r="I164" s="178">
        <f>RES_hhdet_emih!I164/RES_summary!I$19</f>
        <v>0</v>
      </c>
      <c r="J164" s="178">
        <f>RES_hhdet_emih!J164/RES_summary!J$19</f>
        <v>0</v>
      </c>
      <c r="K164" s="178">
        <f>RES_hhdet_emih!K164/RES_summary!K$19</f>
        <v>0</v>
      </c>
      <c r="L164" s="178">
        <f>RES_hhdet_emih!L164/RES_summary!L$19</f>
        <v>0</v>
      </c>
      <c r="M164" s="178">
        <f>RES_hhdet_emih!M164/RES_summary!M$19</f>
        <v>0</v>
      </c>
      <c r="N164" s="178">
        <f>RES_hhdet_emih!N164/RES_summary!N$19</f>
        <v>0</v>
      </c>
      <c r="O164" s="178">
        <f>RES_hhdet_emih!O164/RES_summary!O$19</f>
        <v>0</v>
      </c>
      <c r="P164" s="178">
        <f>RES_hhdet_emih!P164/RES_summary!P$19</f>
        <v>0</v>
      </c>
      <c r="Q164" s="178">
        <f>RES_hhdet_emih!Q164/RES_summary!Q$19</f>
        <v>0</v>
      </c>
    </row>
    <row r="165" spans="1:17" ht="12" customHeight="1" x14ac:dyDescent="0.25">
      <c r="A165" s="23" t="s">
        <v>60</v>
      </c>
      <c r="B165" s="177">
        <f>RES_hhdet_emih!B165/RES_summary!B$19</f>
        <v>0</v>
      </c>
      <c r="C165" s="177">
        <f>RES_hhdet_emih!C165/RES_summary!C$19</f>
        <v>0</v>
      </c>
      <c r="D165" s="177">
        <f>RES_hhdet_emih!D165/RES_summary!D$19</f>
        <v>0</v>
      </c>
      <c r="E165" s="177">
        <f>RES_hhdet_emih!E165/RES_summary!E$19</f>
        <v>0</v>
      </c>
      <c r="F165" s="177">
        <f>RES_hhdet_emih!F165/RES_summary!F$19</f>
        <v>0</v>
      </c>
      <c r="G165" s="177">
        <f>RES_hhdet_emih!G165/RES_summary!G$19</f>
        <v>0</v>
      </c>
      <c r="H165" s="177">
        <f>RES_hhdet_emih!H165/RES_summary!H$19</f>
        <v>0</v>
      </c>
      <c r="I165" s="177">
        <f>RES_hhdet_emih!I165/RES_summary!I$19</f>
        <v>0</v>
      </c>
      <c r="J165" s="177">
        <f>RES_hhdet_emih!J165/RES_summary!J$19</f>
        <v>0</v>
      </c>
      <c r="K165" s="177">
        <f>RES_hhdet_emih!K165/RES_summary!K$19</f>
        <v>0</v>
      </c>
      <c r="L165" s="177">
        <f>RES_hhdet_emih!L165/RES_summary!L$19</f>
        <v>0</v>
      </c>
      <c r="M165" s="177">
        <f>RES_hhdet_emih!M165/RES_summary!M$19</f>
        <v>0</v>
      </c>
      <c r="N165" s="177">
        <f>RES_hhdet_emih!N165/RES_summary!N$19</f>
        <v>0</v>
      </c>
      <c r="O165" s="177">
        <f>RES_hhdet_emih!O165/RES_summary!O$19</f>
        <v>0</v>
      </c>
      <c r="P165" s="177">
        <f>RES_hhdet_emih!P165/RES_summary!P$19</f>
        <v>0</v>
      </c>
      <c r="Q165" s="177">
        <f>RES_hhdet_emih!Q165/RES_summary!Q$19</f>
        <v>0</v>
      </c>
    </row>
    <row r="166" spans="1:17" ht="12" customHeight="1" x14ac:dyDescent="0.25">
      <c r="A166" s="158" t="s">
        <v>63</v>
      </c>
      <c r="B166" s="178">
        <f>RES_hhdet_emih!B166/RES_summary!B$19</f>
        <v>3.3429942950896363</v>
      </c>
      <c r="C166" s="178">
        <f>RES_hhdet_emih!C166/RES_summary!C$19</f>
        <v>3.912463859002695</v>
      </c>
      <c r="D166" s="178">
        <f>RES_hhdet_emih!D166/RES_summary!D$19</f>
        <v>3.3433038005731999</v>
      </c>
      <c r="E166" s="178">
        <f>RES_hhdet_emih!E166/RES_summary!E$19</f>
        <v>3.6639866458472659</v>
      </c>
      <c r="F166" s="178">
        <f>RES_hhdet_emih!F166/RES_summary!F$19</f>
        <v>3.7026012954447509</v>
      </c>
      <c r="G166" s="178">
        <f>RES_hhdet_emih!G166/RES_summary!G$19</f>
        <v>3.5345866497650222</v>
      </c>
      <c r="H166" s="178">
        <f>RES_hhdet_emih!H166/RES_summary!H$19</f>
        <v>3.634332183694994</v>
      </c>
      <c r="I166" s="178">
        <f>RES_hhdet_emih!I166/RES_summary!I$19</f>
        <v>3.2700631794396431</v>
      </c>
      <c r="J166" s="178">
        <f>RES_hhdet_emih!J166/RES_summary!J$19</f>
        <v>2.9949385621452977</v>
      </c>
      <c r="K166" s="178">
        <f>RES_hhdet_emih!K166/RES_summary!K$19</f>
        <v>1.7389652865926484</v>
      </c>
      <c r="L166" s="178">
        <f>RES_hhdet_emih!L166/RES_summary!L$19</f>
        <v>1.0745529582451929</v>
      </c>
      <c r="M166" s="178">
        <f>RES_hhdet_emih!M166/RES_summary!M$19</f>
        <v>0</v>
      </c>
      <c r="N166" s="178">
        <f>RES_hhdet_emih!N166/RES_summary!N$19</f>
        <v>0</v>
      </c>
      <c r="O166" s="178">
        <f>RES_hhdet_emih!O166/RES_summary!O$19</f>
        <v>3.9453461005386967</v>
      </c>
      <c r="P166" s="178">
        <f>RES_hhdet_emih!P166/RES_summary!P$19</f>
        <v>4.3090163863660411</v>
      </c>
      <c r="Q166" s="178">
        <f>RES_hhdet_emih!Q166/RES_summary!Q$19</f>
        <v>5.1915536294201035</v>
      </c>
    </row>
    <row r="167" spans="1:17" ht="12" customHeight="1" x14ac:dyDescent="0.25">
      <c r="A167" s="167" t="s">
        <v>144</v>
      </c>
      <c r="B167" s="183">
        <f>RES_hhdet_emih!B167/RES_summary!B$19</f>
        <v>11.753404084272574</v>
      </c>
      <c r="C167" s="183">
        <f>RES_hhdet_emih!C167/RES_summary!C$19</f>
        <v>11.648630734748508</v>
      </c>
      <c r="D167" s="183">
        <f>RES_hhdet_emih!D167/RES_summary!D$19</f>
        <v>11.531552234039678</v>
      </c>
      <c r="E167" s="183">
        <f>RES_hhdet_emih!E167/RES_summary!E$19</f>
        <v>11.439144699716493</v>
      </c>
      <c r="F167" s="183">
        <f>RES_hhdet_emih!F167/RES_summary!F$19</f>
        <v>11.381367464718267</v>
      </c>
      <c r="G167" s="183">
        <f>RES_hhdet_emih!G167/RES_summary!G$19</f>
        <v>11.318925477657709</v>
      </c>
      <c r="H167" s="183">
        <f>RES_hhdet_emih!H167/RES_summary!H$19</f>
        <v>11.342318036473872</v>
      </c>
      <c r="I167" s="183">
        <f>RES_hhdet_emih!I167/RES_summary!I$19</f>
        <v>11.179287849190722</v>
      </c>
      <c r="J167" s="183">
        <f>RES_hhdet_emih!J167/RES_summary!J$19</f>
        <v>11.092262462616524</v>
      </c>
      <c r="K167" s="183">
        <f>RES_hhdet_emih!K167/RES_summary!K$19</f>
        <v>10.956487495774818</v>
      </c>
      <c r="L167" s="183">
        <f>RES_hhdet_emih!L167/RES_summary!L$19</f>
        <v>10.870719331185557</v>
      </c>
      <c r="M167" s="183">
        <f>RES_hhdet_emih!M167/RES_summary!M$19</f>
        <v>0</v>
      </c>
      <c r="N167" s="183">
        <f>RES_hhdet_emih!N167/RES_summary!N$19</f>
        <v>0</v>
      </c>
      <c r="O167" s="183">
        <f>RES_hhdet_emih!O167/RES_summary!O$19</f>
        <v>10.681694270865712</v>
      </c>
      <c r="P167" s="183">
        <f>RES_hhdet_emih!P167/RES_summary!P$19</f>
        <v>10.59299730498822</v>
      </c>
      <c r="Q167" s="183">
        <f>RES_hhdet_emih!Q167/RES_summary!Q$19</f>
        <v>10.420055691774428</v>
      </c>
    </row>
    <row r="168" spans="1:17" ht="12" customHeight="1" x14ac:dyDescent="0.25">
      <c r="A168" s="167" t="s">
        <v>143</v>
      </c>
      <c r="B168" s="183">
        <f>RES_hhdet_emih!B168/RES_summary!B$19</f>
        <v>7.6397126547785392</v>
      </c>
      <c r="C168" s="183">
        <f>RES_hhdet_emih!C168/RES_summary!C$19</f>
        <v>8.2705278216674163</v>
      </c>
      <c r="D168" s="183">
        <f>RES_hhdet_emih!D168/RES_summary!D$19</f>
        <v>7.4955089521241032</v>
      </c>
      <c r="E168" s="183">
        <f>RES_hhdet_emih!E168/RES_summary!E$19</f>
        <v>7.481200633616667</v>
      </c>
      <c r="F168" s="183">
        <f>RES_hhdet_emih!F168/RES_summary!F$19</f>
        <v>7.3978888520681796</v>
      </c>
      <c r="G168" s="183">
        <f>RES_hhdet_emih!G168/RES_summary!G$19</f>
        <v>7.3573015604775405</v>
      </c>
      <c r="H168" s="183">
        <f>RES_hhdet_emih!H168/RES_summary!H$19</f>
        <v>7.3725067237080486</v>
      </c>
      <c r="I168" s="183">
        <f>RES_hhdet_emih!I168/RES_summary!I$19</f>
        <v>7.2665371019741851</v>
      </c>
      <c r="J168" s="183">
        <f>RES_hhdet_emih!J168/RES_summary!J$19</f>
        <v>7.2099706007007338</v>
      </c>
      <c r="K168" s="183">
        <f>RES_hhdet_emih!K168/RES_summary!K$19</f>
        <v>7.1217168722536783</v>
      </c>
      <c r="L168" s="183">
        <f>RES_hhdet_emih!L168/RES_summary!L$19</f>
        <v>7.0659675652706264</v>
      </c>
      <c r="M168" s="183">
        <f>RES_hhdet_emih!M168/RES_summary!M$19</f>
        <v>0</v>
      </c>
      <c r="N168" s="183">
        <f>RES_hhdet_emih!N168/RES_summary!N$19</f>
        <v>0</v>
      </c>
      <c r="O168" s="183">
        <f>RES_hhdet_emih!O168/RES_summary!O$19</f>
        <v>6.9431012760627144</v>
      </c>
      <c r="P168" s="183">
        <f>RES_hhdet_emih!P168/RES_summary!P$19</f>
        <v>6.8854482482423407</v>
      </c>
      <c r="Q168" s="183">
        <f>RES_hhdet_emih!Q168/RES_summary!Q$19</f>
        <v>6.7730361996533661</v>
      </c>
    </row>
    <row r="169" spans="1:17" ht="12" customHeight="1" x14ac:dyDescent="0.25">
      <c r="A169" s="166" t="s">
        <v>57</v>
      </c>
      <c r="B169" s="182">
        <f>RES_hhdet_emih!B169/RES_summary!B$19</f>
        <v>7.6397126547785392</v>
      </c>
      <c r="C169" s="182">
        <f>RES_hhdet_emih!C169/RES_summary!C$19</f>
        <v>8.2705278216674163</v>
      </c>
      <c r="D169" s="182">
        <f>RES_hhdet_emih!D169/RES_summary!D$19</f>
        <v>7.4955089521241032</v>
      </c>
      <c r="E169" s="182">
        <f>RES_hhdet_emih!E169/RES_summary!E$19</f>
        <v>7.481200633616667</v>
      </c>
      <c r="F169" s="182">
        <f>RES_hhdet_emih!F169/RES_summary!F$19</f>
        <v>7.3978888520681796</v>
      </c>
      <c r="G169" s="182">
        <f>RES_hhdet_emih!G169/RES_summary!G$19</f>
        <v>7.3573015604775405</v>
      </c>
      <c r="H169" s="182">
        <f>RES_hhdet_emih!H169/RES_summary!H$19</f>
        <v>7.3725067237080486</v>
      </c>
      <c r="I169" s="182">
        <f>RES_hhdet_emih!I169/RES_summary!I$19</f>
        <v>7.2665371019741851</v>
      </c>
      <c r="J169" s="182">
        <f>RES_hhdet_emih!J169/RES_summary!J$19</f>
        <v>7.2099706007007338</v>
      </c>
      <c r="K169" s="182">
        <f>RES_hhdet_emih!K169/RES_summary!K$19</f>
        <v>7.1217168722536783</v>
      </c>
      <c r="L169" s="182">
        <f>RES_hhdet_emih!L169/RES_summary!L$19</f>
        <v>7.0659675652706264</v>
      </c>
      <c r="M169" s="182">
        <f>RES_hhdet_emih!M169/RES_summary!M$19</f>
        <v>0</v>
      </c>
      <c r="N169" s="182">
        <f>RES_hhdet_emih!N169/RES_summary!N$19</f>
        <v>0</v>
      </c>
      <c r="O169" s="182">
        <f>RES_hhdet_emih!O169/RES_summary!O$19</f>
        <v>6.9431012760627144</v>
      </c>
      <c r="P169" s="182">
        <f>RES_hhdet_emih!P169/RES_summary!P$19</f>
        <v>6.8854482482423407</v>
      </c>
      <c r="Q169" s="182">
        <f>RES_hhdet_emih!Q169/RES_summary!Q$19</f>
        <v>6.7730361996533661</v>
      </c>
    </row>
    <row r="170" spans="1:17" ht="12" customHeight="1" x14ac:dyDescent="0.25">
      <c r="A170" s="147" t="s">
        <v>59</v>
      </c>
      <c r="B170" s="181">
        <f>RES_hhdet_emih!B170/RES_summary!B$19</f>
        <v>0</v>
      </c>
      <c r="C170" s="181">
        <f>RES_hhdet_emih!C170/RES_summary!C$19</f>
        <v>0</v>
      </c>
      <c r="D170" s="181">
        <f>RES_hhdet_emih!D170/RES_summary!D$19</f>
        <v>0</v>
      </c>
      <c r="E170" s="181">
        <f>RES_hhdet_emih!E170/RES_summary!E$19</f>
        <v>0</v>
      </c>
      <c r="F170" s="181">
        <f>RES_hhdet_emih!F170/RES_summary!F$19</f>
        <v>0</v>
      </c>
      <c r="G170" s="181">
        <f>RES_hhdet_emih!G170/RES_summary!G$19</f>
        <v>0</v>
      </c>
      <c r="H170" s="181">
        <f>RES_hhdet_emih!H170/RES_summary!H$19</f>
        <v>0</v>
      </c>
      <c r="I170" s="181">
        <f>RES_hhdet_emih!I170/RES_summary!I$19</f>
        <v>0</v>
      </c>
      <c r="J170" s="181">
        <f>RES_hhdet_emih!J170/RES_summary!J$19</f>
        <v>0</v>
      </c>
      <c r="K170" s="181">
        <f>RES_hhdet_emih!K170/RES_summary!K$19</f>
        <v>0</v>
      </c>
      <c r="L170" s="181">
        <f>RES_hhdet_emih!L170/RES_summary!L$19</f>
        <v>0</v>
      </c>
      <c r="M170" s="181">
        <f>RES_hhdet_emih!M170/RES_summary!M$19</f>
        <v>0</v>
      </c>
      <c r="N170" s="181">
        <f>RES_hhdet_emih!N170/RES_summary!N$19</f>
        <v>0</v>
      </c>
      <c r="O170" s="181">
        <f>RES_hhdet_emih!O170/RES_summary!O$19</f>
        <v>0</v>
      </c>
      <c r="P170" s="181">
        <f>RES_hhdet_emih!P170/RES_summary!P$19</f>
        <v>0</v>
      </c>
      <c r="Q170" s="181">
        <f>RES_hhdet_emih!Q170/RES_summary!Q$19</f>
        <v>0</v>
      </c>
    </row>
    <row r="171" spans="1:17" ht="12" customHeight="1" x14ac:dyDescent="0.25">
      <c r="A171" s="163" t="s">
        <v>142</v>
      </c>
      <c r="B171" s="180">
        <f>RES_hhdet_emih!B171/RES_summary!B$19</f>
        <v>0</v>
      </c>
      <c r="C171" s="180">
        <f>RES_hhdet_emih!C171/RES_summary!C$19</f>
        <v>0</v>
      </c>
      <c r="D171" s="180">
        <f>RES_hhdet_emih!D171/RES_summary!D$19</f>
        <v>0</v>
      </c>
      <c r="E171" s="180">
        <f>RES_hhdet_emih!E171/RES_summary!E$19</f>
        <v>0</v>
      </c>
      <c r="F171" s="180">
        <f>RES_hhdet_emih!F171/RES_summary!F$19</f>
        <v>0</v>
      </c>
      <c r="G171" s="180">
        <f>RES_hhdet_emih!G171/RES_summary!G$19</f>
        <v>0</v>
      </c>
      <c r="H171" s="180">
        <f>RES_hhdet_emih!H171/RES_summary!H$19</f>
        <v>0</v>
      </c>
      <c r="I171" s="180">
        <f>RES_hhdet_emih!I171/RES_summary!I$19</f>
        <v>0</v>
      </c>
      <c r="J171" s="180">
        <f>RES_hhdet_emih!J171/RES_summary!J$19</f>
        <v>0</v>
      </c>
      <c r="K171" s="180">
        <f>RES_hhdet_emih!K171/RES_summary!K$19</f>
        <v>0</v>
      </c>
      <c r="L171" s="180">
        <f>RES_hhdet_emih!L171/RES_summary!L$19</f>
        <v>0</v>
      </c>
      <c r="M171" s="180">
        <f>RES_hhdet_emih!M171/RES_summary!M$19</f>
        <v>0</v>
      </c>
      <c r="N171" s="180">
        <f>RES_hhdet_emih!N171/RES_summary!N$19</f>
        <v>0</v>
      </c>
      <c r="O171" s="180">
        <f>RES_hhdet_emih!O171/RES_summary!O$19</f>
        <v>0</v>
      </c>
      <c r="P171" s="180">
        <f>RES_hhdet_emih!P171/RES_summary!P$19</f>
        <v>0</v>
      </c>
      <c r="Q171" s="180">
        <f>RES_hhdet_emih!Q171/RES_summary!Q$19</f>
        <v>0</v>
      </c>
    </row>
    <row r="172" spans="1:17" ht="12" customHeight="1" x14ac:dyDescent="0.25">
      <c r="A172" s="161" t="s">
        <v>141</v>
      </c>
      <c r="B172" s="179">
        <f>RES_hhdet_emih!B172/RES_summary!B$19</f>
        <v>0</v>
      </c>
      <c r="C172" s="179">
        <f>RES_hhdet_emih!C172/RES_summary!C$19</f>
        <v>0</v>
      </c>
      <c r="D172" s="179">
        <f>RES_hhdet_emih!D172/RES_summary!D$19</f>
        <v>0</v>
      </c>
      <c r="E172" s="179">
        <f>RES_hhdet_emih!E172/RES_summary!E$19</f>
        <v>0</v>
      </c>
      <c r="F172" s="179">
        <f>RES_hhdet_emih!F172/RES_summary!F$19</f>
        <v>0</v>
      </c>
      <c r="G172" s="179">
        <f>RES_hhdet_emih!G172/RES_summary!G$19</f>
        <v>0</v>
      </c>
      <c r="H172" s="179">
        <f>RES_hhdet_emih!H172/RES_summary!H$19</f>
        <v>0</v>
      </c>
      <c r="I172" s="179">
        <f>RES_hhdet_emih!I172/RES_summary!I$19</f>
        <v>0</v>
      </c>
      <c r="J172" s="179">
        <f>RES_hhdet_emih!J172/RES_summary!J$19</f>
        <v>0</v>
      </c>
      <c r="K172" s="179">
        <f>RES_hhdet_emih!K172/RES_summary!K$19</f>
        <v>0</v>
      </c>
      <c r="L172" s="179">
        <f>RES_hhdet_emih!L172/RES_summary!L$19</f>
        <v>0</v>
      </c>
      <c r="M172" s="179">
        <f>RES_hhdet_emih!M172/RES_summary!M$19</f>
        <v>0</v>
      </c>
      <c r="N172" s="179">
        <f>RES_hhdet_emih!N172/RES_summary!N$19</f>
        <v>0</v>
      </c>
      <c r="O172" s="179">
        <f>RES_hhdet_emih!O172/RES_summary!O$19</f>
        <v>0</v>
      </c>
      <c r="P172" s="179">
        <f>RES_hhdet_emih!P172/RES_summary!P$19</f>
        <v>0</v>
      </c>
      <c r="Q172" s="179">
        <f>RES_hhdet_emih!Q172/RES_summary!Q$19</f>
        <v>0</v>
      </c>
    </row>
    <row r="173" spans="1:17" ht="12" customHeight="1" x14ac:dyDescent="0.25">
      <c r="A173" s="148" t="s">
        <v>60</v>
      </c>
      <c r="B173" s="177">
        <f>RES_hhdet_emih!B173/RES_summary!B$19</f>
        <v>0</v>
      </c>
      <c r="C173" s="177">
        <f>RES_hhdet_emih!C173/RES_summary!C$19</f>
        <v>0</v>
      </c>
      <c r="D173" s="177">
        <f>RES_hhdet_emih!D173/RES_summary!D$19</f>
        <v>0</v>
      </c>
      <c r="E173" s="177">
        <f>RES_hhdet_emih!E173/RES_summary!E$19</f>
        <v>0</v>
      </c>
      <c r="F173" s="177">
        <f>RES_hhdet_emih!F173/RES_summary!F$19</f>
        <v>0</v>
      </c>
      <c r="G173" s="177">
        <f>RES_hhdet_emih!G173/RES_summary!G$19</f>
        <v>0</v>
      </c>
      <c r="H173" s="177">
        <f>RES_hhdet_emih!H173/RES_summary!H$19</f>
        <v>0</v>
      </c>
      <c r="I173" s="177">
        <f>RES_hhdet_emih!I173/RES_summary!I$19</f>
        <v>0</v>
      </c>
      <c r="J173" s="177">
        <f>RES_hhdet_emih!J173/RES_summary!J$19</f>
        <v>0</v>
      </c>
      <c r="K173" s="177">
        <f>RES_hhdet_emih!K173/RES_summary!K$19</f>
        <v>0</v>
      </c>
      <c r="L173" s="177">
        <f>RES_hhdet_emih!L173/RES_summary!L$19</f>
        <v>0</v>
      </c>
      <c r="M173" s="177">
        <f>RES_hhdet_emih!M173/RES_summary!M$19</f>
        <v>0</v>
      </c>
      <c r="N173" s="177">
        <f>RES_hhdet_emih!N173/RES_summary!N$19</f>
        <v>0</v>
      </c>
      <c r="O173" s="177">
        <f>RES_hhdet_emih!O173/RES_summary!O$19</f>
        <v>0</v>
      </c>
      <c r="P173" s="177">
        <f>RES_hhdet_emih!P173/RES_summary!P$19</f>
        <v>0</v>
      </c>
      <c r="Q173" s="177">
        <f>RES_hhdet_emih!Q173/RES_summary!Q$19</f>
        <v>0</v>
      </c>
    </row>
    <row r="174" spans="1:17" ht="12" customHeight="1" x14ac:dyDescent="0.25">
      <c r="A174" s="159" t="s">
        <v>59</v>
      </c>
      <c r="B174" s="176">
        <f>RES_hhdet_emih!B174/RES_summary!B$19</f>
        <v>0</v>
      </c>
      <c r="C174" s="176">
        <f>RES_hhdet_emih!C174/RES_summary!C$19</f>
        <v>0</v>
      </c>
      <c r="D174" s="176">
        <f>RES_hhdet_emih!D174/RES_summary!D$19</f>
        <v>0</v>
      </c>
      <c r="E174" s="176">
        <f>RES_hhdet_emih!E174/RES_summary!E$19</f>
        <v>0</v>
      </c>
      <c r="F174" s="176">
        <f>RES_hhdet_emih!F174/RES_summary!F$19</f>
        <v>0</v>
      </c>
      <c r="G174" s="176">
        <f>RES_hhdet_emih!G174/RES_summary!G$19</f>
        <v>0</v>
      </c>
      <c r="H174" s="176">
        <f>RES_hhdet_emih!H174/RES_summary!H$19</f>
        <v>0</v>
      </c>
      <c r="I174" s="176">
        <f>RES_hhdet_emih!I174/RES_summary!I$19</f>
        <v>0</v>
      </c>
      <c r="J174" s="176">
        <f>RES_hhdet_emih!J174/RES_summary!J$19</f>
        <v>0</v>
      </c>
      <c r="K174" s="176">
        <f>RES_hhdet_emih!K174/RES_summary!K$19</f>
        <v>0</v>
      </c>
      <c r="L174" s="176">
        <f>RES_hhdet_emih!L174/RES_summary!L$19</f>
        <v>0</v>
      </c>
      <c r="M174" s="176">
        <f>RES_hhdet_emih!M174/RES_summary!M$19</f>
        <v>0</v>
      </c>
      <c r="N174" s="176">
        <f>RES_hhdet_emih!N174/RES_summary!N$19</f>
        <v>0</v>
      </c>
      <c r="O174" s="176">
        <f>RES_hhdet_emih!O174/RES_summary!O$19</f>
        <v>0</v>
      </c>
      <c r="P174" s="176">
        <f>RES_hhdet_emih!P174/RES_summary!P$19</f>
        <v>0</v>
      </c>
      <c r="Q174" s="176">
        <f>RES_hhdet_emih!Q174/RES_summary!Q$19</f>
        <v>0</v>
      </c>
    </row>
    <row r="175" spans="1:17" ht="12" customHeight="1" x14ac:dyDescent="0.25">
      <c r="A175" s="158" t="s">
        <v>62</v>
      </c>
      <c r="B175" s="178">
        <f>RES_hhdet_emih!B175/RES_summary!B$19</f>
        <v>0.5484451620341152</v>
      </c>
      <c r="C175" s="178">
        <f>RES_hhdet_emih!C175/RES_summary!C$19</f>
        <v>0.68097156103132928</v>
      </c>
      <c r="D175" s="178">
        <f>RES_hhdet_emih!D175/RES_summary!D$19</f>
        <v>0.56594535159954951</v>
      </c>
      <c r="E175" s="178">
        <f>RES_hhdet_emih!E175/RES_summary!E$19</f>
        <v>0.54362580634275315</v>
      </c>
      <c r="F175" s="178">
        <f>RES_hhdet_emih!F175/RES_summary!F$19</f>
        <v>0.63521791481220924</v>
      </c>
      <c r="G175" s="178">
        <f>RES_hhdet_emih!G175/RES_summary!G$19</f>
        <v>0.70608210208605071</v>
      </c>
      <c r="H175" s="178">
        <f>RES_hhdet_emih!H175/RES_summary!H$19</f>
        <v>0.91615172742372852</v>
      </c>
      <c r="I175" s="178">
        <f>RES_hhdet_emih!I175/RES_summary!I$19</f>
        <v>0.56311918284750895</v>
      </c>
      <c r="J175" s="178">
        <f>RES_hhdet_emih!J175/RES_summary!J$19</f>
        <v>0.62963452863604419</v>
      </c>
      <c r="K175" s="178">
        <f>RES_hhdet_emih!K175/RES_summary!K$19</f>
        <v>0.2544056648661755</v>
      </c>
      <c r="L175" s="178">
        <f>RES_hhdet_emih!L175/RES_summary!L$19</f>
        <v>0.46685102607411832</v>
      </c>
      <c r="M175" s="178">
        <f>RES_hhdet_emih!M175/RES_summary!M$19</f>
        <v>0.35054115115127721</v>
      </c>
      <c r="N175" s="178">
        <f>RES_hhdet_emih!N175/RES_summary!N$19</f>
        <v>0.1541814892700685</v>
      </c>
      <c r="O175" s="178">
        <f>RES_hhdet_emih!O175/RES_summary!O$19</f>
        <v>0.89739675113575601</v>
      </c>
      <c r="P175" s="178">
        <f>RES_hhdet_emih!P175/RES_summary!P$19</f>
        <v>0.62693663831454849</v>
      </c>
      <c r="Q175" s="178">
        <f>RES_hhdet_emih!Q175/RES_summary!Q$19</f>
        <v>0.58808448055848017</v>
      </c>
    </row>
    <row r="176" spans="1:17" ht="12" customHeight="1" x14ac:dyDescent="0.25">
      <c r="A176" s="23" t="s">
        <v>57</v>
      </c>
      <c r="B176" s="177">
        <f>RES_hhdet_emih!B176/RES_summary!B$19</f>
        <v>4.1940343512855813</v>
      </c>
      <c r="C176" s="177">
        <f>RES_hhdet_emih!C176/RES_summary!C$19</f>
        <v>4.0899024092922627</v>
      </c>
      <c r="D176" s="177">
        <f>RES_hhdet_emih!D176/RES_summary!D$19</f>
        <v>4.1775140005624403</v>
      </c>
      <c r="E176" s="177">
        <f>RES_hhdet_emih!E176/RES_summary!E$19</f>
        <v>4.1604629069944057</v>
      </c>
      <c r="F176" s="177">
        <f>RES_hhdet_emih!F176/RES_summary!F$19</f>
        <v>4.0865422707353778</v>
      </c>
      <c r="G176" s="177">
        <f>RES_hhdet_emih!G176/RES_summary!G$19</f>
        <v>4.0335138038038387</v>
      </c>
      <c r="H176" s="177">
        <f>RES_hhdet_emih!H176/RES_summary!H$19</f>
        <v>3.8603862278011438</v>
      </c>
      <c r="I176" s="177">
        <f>RES_hhdet_emih!I176/RES_summary!I$19</f>
        <v>4.0348449887691356</v>
      </c>
      <c r="J176" s="177">
        <f>RES_hhdet_emih!J176/RES_summary!J$19</f>
        <v>3.9517761016077046</v>
      </c>
      <c r="K176" s="177">
        <f>RES_hhdet_emih!K176/RES_summary!K$19</f>
        <v>4.1253375576931699</v>
      </c>
      <c r="L176" s="177">
        <f>RES_hhdet_emih!L176/RES_summary!L$19</f>
        <v>3.9525142026042062</v>
      </c>
      <c r="M176" s="177">
        <f>RES_hhdet_emih!M176/RES_summary!M$19</f>
        <v>3.9395882542308991</v>
      </c>
      <c r="N176" s="177">
        <f>RES_hhdet_emih!N176/RES_summary!N$19</f>
        <v>3.9991389111551334</v>
      </c>
      <c r="O176" s="177">
        <f>RES_hhdet_emih!O176/RES_summary!O$19</f>
        <v>3.8882601613560221</v>
      </c>
      <c r="P176" s="177">
        <f>RES_hhdet_emih!P176/RES_summary!P$19</f>
        <v>3.975468145594256</v>
      </c>
      <c r="Q176" s="177">
        <f>RES_hhdet_emih!Q176/RES_summary!Q$19</f>
        <v>3.9641119511670762</v>
      </c>
    </row>
    <row r="177" spans="1:17" ht="12" customHeight="1" x14ac:dyDescent="0.25">
      <c r="A177" s="29" t="s">
        <v>140</v>
      </c>
      <c r="B177" s="176">
        <f>RES_hhdet_emih!B177/RES_summary!B$19</f>
        <v>0</v>
      </c>
      <c r="C177" s="176">
        <f>RES_hhdet_emih!C177/RES_summary!C$19</f>
        <v>0</v>
      </c>
      <c r="D177" s="176">
        <f>RES_hhdet_emih!D177/RES_summary!D$19</f>
        <v>0</v>
      </c>
      <c r="E177" s="176">
        <f>RES_hhdet_emih!E177/RES_summary!E$19</f>
        <v>0</v>
      </c>
      <c r="F177" s="176">
        <f>RES_hhdet_emih!F177/RES_summary!F$19</f>
        <v>0</v>
      </c>
      <c r="G177" s="176">
        <f>RES_hhdet_emih!G177/RES_summary!G$19</f>
        <v>0</v>
      </c>
      <c r="H177" s="176">
        <f>RES_hhdet_emih!H177/RES_summary!H$19</f>
        <v>0</v>
      </c>
      <c r="I177" s="176">
        <f>RES_hhdet_emih!I177/RES_summary!I$19</f>
        <v>0</v>
      </c>
      <c r="J177" s="176">
        <f>RES_hhdet_emih!J177/RES_summary!J$19</f>
        <v>0</v>
      </c>
      <c r="K177" s="176">
        <f>RES_hhdet_emih!K177/RES_summary!K$19</f>
        <v>0</v>
      </c>
      <c r="L177" s="176">
        <f>RES_hhdet_emih!L177/RES_summary!L$19</f>
        <v>0</v>
      </c>
      <c r="M177" s="176">
        <f>RES_hhdet_emih!M177/RES_summary!M$19</f>
        <v>0</v>
      </c>
      <c r="N177" s="176">
        <f>RES_hhdet_emih!N177/RES_summary!N$19</f>
        <v>0</v>
      </c>
      <c r="O177" s="176">
        <f>RES_hhdet_emih!O177/RES_summary!O$19</f>
        <v>0</v>
      </c>
      <c r="P177" s="176">
        <f>RES_hhdet_emih!P177/RES_summary!P$19</f>
        <v>0</v>
      </c>
      <c r="Q177" s="176">
        <f>RES_hhdet_emih!Q177/RES_summary!Q$19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21.976312204624193</v>
      </c>
      <c r="E3" s="168">
        <f t="shared" ref="E3" si="2">SUM(E4,E7,E9,E19)</f>
        <v>0</v>
      </c>
      <c r="F3" s="168">
        <f t="shared" ref="F3" si="3">SUM(F4,F7,F9,F19)</f>
        <v>13.821243279290336</v>
      </c>
      <c r="G3" s="168">
        <f t="shared" ref="G3" si="4">SUM(G4,G7,G9,G19)</f>
        <v>25.317335215449528</v>
      </c>
      <c r="H3" s="168">
        <f t="shared" ref="H3" si="5">SUM(H4,H7,H9,H19)</f>
        <v>17.231060538090293</v>
      </c>
      <c r="I3" s="168">
        <f t="shared" ref="I3" si="6">SUM(I4,I7,I9,I19)</f>
        <v>41.102741359538889</v>
      </c>
      <c r="J3" s="168">
        <f t="shared" ref="J3" si="7">SUM(J4,J7,J9,J19)</f>
        <v>32.001064505160961</v>
      </c>
      <c r="K3" s="168">
        <f t="shared" ref="K3" si="8">SUM(K4,K7,K9,K19)</f>
        <v>40.84724814487015</v>
      </c>
      <c r="L3" s="168">
        <f t="shared" ref="L3" si="9">SUM(L4,L7,L9,L19)</f>
        <v>25.347546724085309</v>
      </c>
      <c r="M3" s="168">
        <f t="shared" ref="M3" si="10">SUM(M4,M7,M9,M19)</f>
        <v>35.525286962762308</v>
      </c>
      <c r="N3" s="168">
        <f t="shared" ref="N3" si="11">SUM(N4,N7,N9,N19)</f>
        <v>18.208083218359036</v>
      </c>
      <c r="O3" s="168">
        <f t="shared" ref="O3" si="12">SUM(O4,O7,O9,O19)</f>
        <v>22.812714458744377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" si="15">SUM(C5:C6)</f>
        <v>0</v>
      </c>
      <c r="D4" s="157">
        <f t="shared" ref="D4:Q4" si="16">SUM(D5:D6)</f>
        <v>17.427832673454809</v>
      </c>
      <c r="E4" s="157">
        <f t="shared" si="16"/>
        <v>0</v>
      </c>
      <c r="F4" s="157">
        <f t="shared" si="16"/>
        <v>11.004458490982842</v>
      </c>
      <c r="G4" s="157">
        <f t="shared" si="16"/>
        <v>20.212598005515513</v>
      </c>
      <c r="H4" s="157">
        <f t="shared" si="16"/>
        <v>13.807446565984687</v>
      </c>
      <c r="I4" s="157">
        <f t="shared" si="16"/>
        <v>32.212920866581456</v>
      </c>
      <c r="J4" s="157">
        <f t="shared" si="16"/>
        <v>25.571407425104262</v>
      </c>
      <c r="K4" s="157">
        <f t="shared" si="16"/>
        <v>32.160901810012398</v>
      </c>
      <c r="L4" s="157">
        <f t="shared" si="16"/>
        <v>19.997796487286674</v>
      </c>
      <c r="M4" s="157">
        <f t="shared" si="16"/>
        <v>26.824150399605486</v>
      </c>
      <c r="N4" s="157">
        <f t="shared" si="16"/>
        <v>13.227596758854325</v>
      </c>
      <c r="O4" s="157">
        <f t="shared" si="16"/>
        <v>17.089040153667373</v>
      </c>
      <c r="P4" s="157">
        <f t="shared" si="16"/>
        <v>0</v>
      </c>
      <c r="Q4" s="157">
        <f t="shared" si="16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17.359988656301439</v>
      </c>
      <c r="E5" s="156">
        <v>0</v>
      </c>
      <c r="F5" s="156">
        <v>10.938897439522187</v>
      </c>
      <c r="G5" s="156">
        <v>20.105228232994961</v>
      </c>
      <c r="H5" s="156">
        <v>13.702141964952267</v>
      </c>
      <c r="I5" s="156">
        <v>32.00515966613073</v>
      </c>
      <c r="J5" s="156">
        <v>25.403147538279342</v>
      </c>
      <c r="K5" s="156">
        <v>32.088131501600976</v>
      </c>
      <c r="L5" s="156">
        <v>19.909304093756557</v>
      </c>
      <c r="M5" s="156">
        <v>26.689994653158987</v>
      </c>
      <c r="N5" s="156">
        <v>13.169453706478226</v>
      </c>
      <c r="O5" s="156">
        <v>16.986212426007846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6.78440171533682E-2</v>
      </c>
      <c r="E6" s="156">
        <v>0</v>
      </c>
      <c r="F6" s="156">
        <v>6.5561051460654177E-2</v>
      </c>
      <c r="G6" s="156">
        <v>0.10736977252055369</v>
      </c>
      <c r="H6" s="156">
        <v>0.10530460103242054</v>
      </c>
      <c r="I6" s="156">
        <v>0.20776120045072646</v>
      </c>
      <c r="J6" s="156">
        <v>0.16825988682491877</v>
      </c>
      <c r="K6" s="156">
        <v>7.2770308411418697E-2</v>
      </c>
      <c r="L6" s="156">
        <v>8.8492393530117758E-2</v>
      </c>
      <c r="M6" s="156">
        <v>0.13415574644649994</v>
      </c>
      <c r="N6" s="156">
        <v>5.8143052376098681E-2</v>
      </c>
      <c r="O6" s="156">
        <v>0.10282772765952666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7">C8</f>
        <v>0</v>
      </c>
      <c r="D7" s="157">
        <f t="shared" si="17"/>
        <v>7.6632928838357844E-3</v>
      </c>
      <c r="E7" s="157">
        <f t="shared" si="17"/>
        <v>0</v>
      </c>
      <c r="F7" s="157">
        <f t="shared" si="17"/>
        <v>5.1503799378856937E-3</v>
      </c>
      <c r="G7" s="157">
        <f t="shared" si="17"/>
        <v>1.3896374308196728E-2</v>
      </c>
      <c r="H7" s="157">
        <f t="shared" si="17"/>
        <v>1.0415196491399119E-2</v>
      </c>
      <c r="I7" s="157">
        <f t="shared" si="17"/>
        <v>2.2815707459421745E-2</v>
      </c>
      <c r="J7" s="157">
        <f t="shared" si="17"/>
        <v>2.1872693821453026E-2</v>
      </c>
      <c r="K7" s="157">
        <f t="shared" si="17"/>
        <v>2.656716917246835E-2</v>
      </c>
      <c r="L7" s="157">
        <f t="shared" si="17"/>
        <v>1.9955005168399171E-2</v>
      </c>
      <c r="M7" s="157">
        <f t="shared" si="17"/>
        <v>2.0453004079523579E-2</v>
      </c>
      <c r="N7" s="157">
        <f t="shared" si="17"/>
        <v>1.5409788170924336E-2</v>
      </c>
      <c r="O7" s="157">
        <f t="shared" si="17"/>
        <v>2.0344892770056983E-2</v>
      </c>
      <c r="P7" s="157">
        <f t="shared" si="17"/>
        <v>0</v>
      </c>
      <c r="Q7" s="157">
        <f t="shared" si="17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7.6632928838357844E-3</v>
      </c>
      <c r="E8" s="156">
        <v>0</v>
      </c>
      <c r="F8" s="156">
        <v>5.1503799378856937E-3</v>
      </c>
      <c r="G8" s="156">
        <v>1.3896374308196728E-2</v>
      </c>
      <c r="H8" s="156">
        <v>1.0415196491399119E-2</v>
      </c>
      <c r="I8" s="156">
        <v>2.2815707459421745E-2</v>
      </c>
      <c r="J8" s="156">
        <v>2.1872693821453026E-2</v>
      </c>
      <c r="K8" s="156">
        <v>2.656716917246835E-2</v>
      </c>
      <c r="L8" s="156">
        <v>1.9955005168399171E-2</v>
      </c>
      <c r="M8" s="156">
        <v>2.0453004079523579E-2</v>
      </c>
      <c r="N8" s="156">
        <v>1.5409788170924336E-2</v>
      </c>
      <c r="O8" s="156">
        <v>2.0344892770056983E-2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8">SUM(C10:C12,C15:C16)</f>
        <v>0</v>
      </c>
      <c r="D9" s="157">
        <f t="shared" ref="D9" si="19">SUM(D10:D12,D15:D16)</f>
        <v>3.773519533420747</v>
      </c>
      <c r="E9" s="157">
        <f t="shared" ref="E9" si="20">SUM(E10:E12,E15:E16)</f>
        <v>0</v>
      </c>
      <c r="F9" s="157">
        <f t="shared" ref="F9" si="21">SUM(F10:F12,F15:F16)</f>
        <v>2.3127379030824713</v>
      </c>
      <c r="G9" s="157">
        <f t="shared" ref="G9" si="22">SUM(G10:G12,G15:G16)</f>
        <v>4.231355881500483</v>
      </c>
      <c r="H9" s="157">
        <f t="shared" ref="H9" si="23">SUM(H10:H12,H15:H16)</f>
        <v>2.8055379416002197</v>
      </c>
      <c r="I9" s="157">
        <f t="shared" ref="I9" si="24">SUM(I10:I12,I15:I16)</f>
        <v>7.2439370040153284</v>
      </c>
      <c r="J9" s="157">
        <f t="shared" ref="J9" si="25">SUM(J10:J12,J15:J16)</f>
        <v>5.2134759001016286</v>
      </c>
      <c r="K9" s="157">
        <f t="shared" ref="K9" si="26">SUM(K10:K12,K15:K16)</f>
        <v>7.2021807671481026</v>
      </c>
      <c r="L9" s="157">
        <f t="shared" ref="L9" si="27">SUM(L10:L12,L15:L16)</f>
        <v>4.3275644560730324</v>
      </c>
      <c r="M9" s="157">
        <f t="shared" ref="M9" si="28">SUM(M10:M12,M15:M16)</f>
        <v>7.0940053601782251</v>
      </c>
      <c r="N9" s="157">
        <f t="shared" ref="N9" si="29">SUM(N10:N12,N15:N16)</f>
        <v>4.1401624066927241</v>
      </c>
      <c r="O9" s="157">
        <f t="shared" ref="O9" si="30">SUM(O10:O12,O15:O16)</f>
        <v>4.641847143677964</v>
      </c>
      <c r="P9" s="157">
        <f t="shared" ref="P9" si="31">SUM(P10:P12,P15:P16)</f>
        <v>0</v>
      </c>
      <c r="Q9" s="157">
        <f t="shared" ref="Q9" si="32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2.2630100279260303</v>
      </c>
      <c r="E10" s="132">
        <v>0</v>
      </c>
      <c r="F10" s="132">
        <v>1.2587261012086832</v>
      </c>
      <c r="G10" s="132">
        <v>3.0611925825765915</v>
      </c>
      <c r="H10" s="132">
        <v>1.1611761372472942</v>
      </c>
      <c r="I10" s="132">
        <v>3.7906126246128675</v>
      </c>
      <c r="J10" s="132">
        <v>1.9109885064055885</v>
      </c>
      <c r="K10" s="132">
        <v>6.3364689277500164</v>
      </c>
      <c r="L10" s="132">
        <v>1.8787343909890888</v>
      </c>
      <c r="M10" s="132">
        <v>4.1173847346474384</v>
      </c>
      <c r="N10" s="132">
        <v>4.1401624066927241</v>
      </c>
      <c r="O10" s="132">
        <v>2.7069150454124871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3">SUM(C13:C14)</f>
        <v>0</v>
      </c>
      <c r="D12" s="132">
        <f t="shared" ref="D12" si="34">SUM(D13:D14)</f>
        <v>0</v>
      </c>
      <c r="E12" s="132">
        <f t="shared" ref="E12" si="35">SUM(E13:E14)</f>
        <v>0</v>
      </c>
      <c r="F12" s="132">
        <f t="shared" ref="F12" si="36">SUM(F13:F14)</f>
        <v>0</v>
      </c>
      <c r="G12" s="132">
        <f t="shared" ref="G12" si="37">SUM(G13:G14)</f>
        <v>0</v>
      </c>
      <c r="H12" s="132">
        <f t="shared" ref="H12" si="38">SUM(H13:H14)</f>
        <v>0</v>
      </c>
      <c r="I12" s="132">
        <f t="shared" ref="I12" si="39">SUM(I13:I14)</f>
        <v>0</v>
      </c>
      <c r="J12" s="132">
        <f t="shared" ref="J12" si="40">SUM(J13:J14)</f>
        <v>0</v>
      </c>
      <c r="K12" s="132">
        <f t="shared" ref="K12" si="41">SUM(K13:K14)</f>
        <v>0</v>
      </c>
      <c r="L12" s="132">
        <f t="shared" ref="L12" si="42">SUM(L13:L14)</f>
        <v>0</v>
      </c>
      <c r="M12" s="132">
        <f t="shared" ref="M12" si="43">SUM(M13:M14)</f>
        <v>0</v>
      </c>
      <c r="N12" s="132">
        <f t="shared" ref="N12" si="44">SUM(N13:N14)</f>
        <v>0</v>
      </c>
      <c r="O12" s="132">
        <f t="shared" ref="O12" si="45">SUM(O13:O14)</f>
        <v>0</v>
      </c>
      <c r="P12" s="132">
        <f t="shared" ref="P12" si="46">SUM(P13:P14)</f>
        <v>0</v>
      </c>
      <c r="Q12" s="132">
        <f t="shared" ref="Q12" si="47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1.4781510153287125</v>
      </c>
      <c r="E15" s="162">
        <v>0</v>
      </c>
      <c r="F15" s="162">
        <v>1.0245831573444204</v>
      </c>
      <c r="G15" s="162">
        <v>1.1334008599513199</v>
      </c>
      <c r="H15" s="162">
        <v>1.6051267119039487</v>
      </c>
      <c r="I15" s="162">
        <v>3.2082283559087506</v>
      </c>
      <c r="J15" s="162">
        <v>2.8057891680699769</v>
      </c>
      <c r="K15" s="162">
        <v>0.54060305175965195</v>
      </c>
      <c r="L15" s="162">
        <v>1.9439382979888504</v>
      </c>
      <c r="M15" s="162">
        <v>1.9940304350652691</v>
      </c>
      <c r="N15" s="162">
        <v>0</v>
      </c>
      <c r="O15" s="162">
        <v>1.6527763687592245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8">SUM(C17:C18)</f>
        <v>0</v>
      </c>
      <c r="D16" s="160">
        <f t="shared" ref="D16" si="49">SUM(D17:D18)</f>
        <v>3.2358490166004138E-2</v>
      </c>
      <c r="E16" s="160">
        <f t="shared" ref="E16" si="50">SUM(E17:E18)</f>
        <v>0</v>
      </c>
      <c r="F16" s="160">
        <f t="shared" ref="F16" si="51">SUM(F17:F18)</f>
        <v>2.9428644529367984E-2</v>
      </c>
      <c r="G16" s="160">
        <f t="shared" ref="G16" si="52">SUM(G17:G18)</f>
        <v>3.6762438972571407E-2</v>
      </c>
      <c r="H16" s="160">
        <f t="shared" ref="H16" si="53">SUM(H17:H18)</f>
        <v>3.9235092448976591E-2</v>
      </c>
      <c r="I16" s="160">
        <f t="shared" ref="I16" si="54">SUM(I17:I18)</f>
        <v>0.24509602349370987</v>
      </c>
      <c r="J16" s="160">
        <f t="shared" ref="J16" si="55">SUM(J17:J18)</f>
        <v>0.49669822562606281</v>
      </c>
      <c r="K16" s="160">
        <f t="shared" ref="K16" si="56">SUM(K17:K18)</f>
        <v>0.3251087876384347</v>
      </c>
      <c r="L16" s="160">
        <f t="shared" ref="L16" si="57">SUM(L17:L18)</f>
        <v>0.5048917670950932</v>
      </c>
      <c r="M16" s="160">
        <f t="shared" ref="M16" si="58">SUM(M17:M18)</f>
        <v>0.98259019046551832</v>
      </c>
      <c r="N16" s="160">
        <f t="shared" ref="N16" si="59">SUM(N17:N18)</f>
        <v>0</v>
      </c>
      <c r="O16" s="160">
        <f t="shared" ref="O16" si="60">SUM(O17:O18)</f>
        <v>0.28215572950625267</v>
      </c>
      <c r="P16" s="160">
        <f t="shared" ref="P16" si="61">SUM(P17:P18)</f>
        <v>0</v>
      </c>
      <c r="Q16" s="160">
        <f t="shared" ref="Q16" si="62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2.4229032591793678E-2</v>
      </c>
      <c r="E17" s="156">
        <v>0</v>
      </c>
      <c r="F17" s="156">
        <v>2.2253238721749856E-2</v>
      </c>
      <c r="G17" s="156">
        <v>2.7640379177241818E-2</v>
      </c>
      <c r="H17" s="156">
        <v>2.9890421601090948E-2</v>
      </c>
      <c r="I17" s="156">
        <v>0.18441777046997118</v>
      </c>
      <c r="J17" s="156">
        <v>0.37411878168771578</v>
      </c>
      <c r="K17" s="156">
        <v>0.23709203639422269</v>
      </c>
      <c r="L17" s="156">
        <v>0.37327463721183612</v>
      </c>
      <c r="M17" s="156">
        <v>0.72668992370333341</v>
      </c>
      <c r="N17" s="156">
        <v>0</v>
      </c>
      <c r="O17" s="156">
        <v>0.21058860504633334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8.1294575742104618E-3</v>
      </c>
      <c r="E18" s="156">
        <v>0</v>
      </c>
      <c r="F18" s="156">
        <v>7.175405807618127E-3</v>
      </c>
      <c r="G18" s="156">
        <v>9.1220597953295887E-3</v>
      </c>
      <c r="H18" s="156">
        <v>9.3446708478856465E-3</v>
      </c>
      <c r="I18" s="156">
        <v>6.0678253023738693E-2</v>
      </c>
      <c r="J18" s="156">
        <v>0.12257944393834699</v>
      </c>
      <c r="K18" s="156">
        <v>8.801675124421203E-2</v>
      </c>
      <c r="L18" s="156">
        <v>0.13161712988325702</v>
      </c>
      <c r="M18" s="156">
        <v>0.25590026676218486</v>
      </c>
      <c r="N18" s="156">
        <v>0</v>
      </c>
      <c r="O18" s="156">
        <v>7.1567124459919348E-2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3">SUM(C20:C22)</f>
        <v>0</v>
      </c>
      <c r="D19" s="157">
        <f t="shared" ref="D19" si="64">SUM(D20:D22)</f>
        <v>0.76729670486480139</v>
      </c>
      <c r="E19" s="157">
        <f t="shared" ref="E19" si="65">SUM(E20:E22)</f>
        <v>0</v>
      </c>
      <c r="F19" s="157">
        <f t="shared" ref="F19" si="66">SUM(F20:F22)</f>
        <v>0.49889650528713669</v>
      </c>
      <c r="G19" s="157">
        <f t="shared" ref="G19" si="67">SUM(G20:G22)</f>
        <v>0.85948495412533521</v>
      </c>
      <c r="H19" s="157">
        <f t="shared" ref="H19" si="68">SUM(H20:H22)</f>
        <v>0.6076608340139894</v>
      </c>
      <c r="I19" s="157">
        <f t="shared" ref="I19" si="69">SUM(I20:I22)</f>
        <v>1.6230677814826839</v>
      </c>
      <c r="J19" s="157">
        <f t="shared" ref="J19" si="70">SUM(J20:J22)</f>
        <v>1.1943084861336191</v>
      </c>
      <c r="K19" s="157">
        <f t="shared" ref="K19" si="71">SUM(K20:K22)</f>
        <v>1.4575983985371865</v>
      </c>
      <c r="L19" s="157">
        <f t="shared" ref="L19" si="72">SUM(L20:L22)</f>
        <v>1.0022307755572042</v>
      </c>
      <c r="M19" s="157">
        <f t="shared" ref="M19" si="73">SUM(M20:M22)</f>
        <v>1.5866781988990752</v>
      </c>
      <c r="N19" s="157">
        <f t="shared" ref="N19" si="74">SUM(N20:N22)</f>
        <v>0.82491426464106332</v>
      </c>
      <c r="O19" s="157">
        <f t="shared" ref="O19" si="75">SUM(O20:O22)</f>
        <v>1.0614822686289824</v>
      </c>
      <c r="P19" s="157">
        <f t="shared" ref="P19" si="76">SUM(P20:P22)</f>
        <v>0</v>
      </c>
      <c r="Q19" s="157">
        <f t="shared" ref="Q19" si="77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0.76729670486480139</v>
      </c>
      <c r="E22" s="57">
        <v>0</v>
      </c>
      <c r="F22" s="57">
        <v>0.49889650528713669</v>
      </c>
      <c r="G22" s="57">
        <v>0.85948495412533521</v>
      </c>
      <c r="H22" s="57">
        <v>0.6076608340139894</v>
      </c>
      <c r="I22" s="57">
        <v>1.6230677814826839</v>
      </c>
      <c r="J22" s="57">
        <v>1.1943084861336191</v>
      </c>
      <c r="K22" s="57">
        <v>1.4575983985371865</v>
      </c>
      <c r="L22" s="57">
        <v>1.0022307755572042</v>
      </c>
      <c r="M22" s="57">
        <v>1.5866781988990752</v>
      </c>
      <c r="N22" s="57">
        <v>0.82491426464106332</v>
      </c>
      <c r="O22" s="57">
        <v>1.0614822686289824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8">SUM(C25,C28,C30,C39)</f>
        <v>0.40744424107665161</v>
      </c>
      <c r="D24" s="168">
        <f t="shared" ref="D24" si="79">SUM(D25,D28,D30,D39)</f>
        <v>0.97424094191256705</v>
      </c>
      <c r="E24" s="168">
        <f t="shared" ref="E24" si="80">SUM(E25,E28,E30,E39)</f>
        <v>1.0684390440934968</v>
      </c>
      <c r="F24" s="168">
        <f t="shared" ref="F24" si="81">SUM(F25,F28,F30,F39)</f>
        <v>0.76794855825720665</v>
      </c>
      <c r="G24" s="168">
        <f t="shared" ref="G24" si="82">SUM(G25,G28,G30,G39)</f>
        <v>1.1967563428601367</v>
      </c>
      <c r="H24" s="168">
        <f t="shared" ref="H24" si="83">SUM(H25,H28,H30,H39)</f>
        <v>1.3317025102810285</v>
      </c>
      <c r="I24" s="168">
        <f t="shared" ref="I24" si="84">SUM(I25,I28,I30,I39)</f>
        <v>1.6415971561320746</v>
      </c>
      <c r="J24" s="168">
        <f t="shared" ref="J24" si="85">SUM(J25,J28,J30,J39)</f>
        <v>1.4194230001865504</v>
      </c>
      <c r="K24" s="168">
        <f t="shared" ref="K24" si="86">SUM(K25,K28,K30,K39)</f>
        <v>1.3233826937654833</v>
      </c>
      <c r="L24" s="168">
        <f t="shared" ref="L24" si="87">SUM(L25,L28,L30,L39)</f>
        <v>1.4111975447032612</v>
      </c>
      <c r="M24" s="168">
        <f t="shared" ref="M24" si="88">SUM(M25,M28,M30,M39)</f>
        <v>0</v>
      </c>
      <c r="N24" s="168">
        <f t="shared" ref="N24" si="89">SUM(N25,N28,N30,N39)</f>
        <v>0</v>
      </c>
      <c r="O24" s="168">
        <f t="shared" ref="O24" si="90">SUM(O25,O28,O30,O39)</f>
        <v>3.342015108910934</v>
      </c>
      <c r="P24" s="168">
        <f t="shared" ref="P24" si="91">SUM(P25,P28,P30,P39)</f>
        <v>0.8660185698577797</v>
      </c>
      <c r="Q24" s="168">
        <f t="shared" ref="Q24" si="92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3">SUM(C26:C27)</f>
        <v>0.30121953468492541</v>
      </c>
      <c r="D25" s="157">
        <f t="shared" si="93"/>
        <v>0.7469642747031553</v>
      </c>
      <c r="E25" s="157">
        <f t="shared" si="93"/>
        <v>0.80003547618342374</v>
      </c>
      <c r="F25" s="157">
        <f t="shared" si="93"/>
        <v>0.57806409723887575</v>
      </c>
      <c r="G25" s="157">
        <f t="shared" si="93"/>
        <v>0.90082277821554679</v>
      </c>
      <c r="H25" s="157">
        <f t="shared" si="93"/>
        <v>1.00886761362092</v>
      </c>
      <c r="I25" s="157">
        <f t="shared" si="93"/>
        <v>1.2415458374401032</v>
      </c>
      <c r="J25" s="157">
        <f t="shared" si="93"/>
        <v>1.0660473915435422</v>
      </c>
      <c r="K25" s="157">
        <f t="shared" si="93"/>
        <v>1.0368380174907079</v>
      </c>
      <c r="L25" s="157">
        <f t="shared" si="93"/>
        <v>1.077754747587012</v>
      </c>
      <c r="M25" s="157">
        <f t="shared" si="93"/>
        <v>0</v>
      </c>
      <c r="N25" s="157">
        <f t="shared" si="93"/>
        <v>0</v>
      </c>
      <c r="O25" s="157">
        <f t="shared" si="93"/>
        <v>2.3292856805508033</v>
      </c>
      <c r="P25" s="157">
        <f t="shared" si="93"/>
        <v>0.6038277333915637</v>
      </c>
      <c r="Q25" s="157">
        <f t="shared" si="93"/>
        <v>0</v>
      </c>
    </row>
    <row r="26" spans="1:17" ht="12" customHeight="1" x14ac:dyDescent="0.25">
      <c r="A26" s="23" t="s">
        <v>84</v>
      </c>
      <c r="B26" s="156"/>
      <c r="C26" s="156">
        <v>0.29528772507982054</v>
      </c>
      <c r="D26" s="156">
        <v>0.73834988907794019</v>
      </c>
      <c r="E26" s="156">
        <v>0.7889245711600541</v>
      </c>
      <c r="F26" s="156">
        <v>0.56777748833702368</v>
      </c>
      <c r="G26" s="156">
        <v>0.8864472763227601</v>
      </c>
      <c r="H26" s="156">
        <v>0.9857073836908975</v>
      </c>
      <c r="I26" s="156">
        <v>1.2172996455604685</v>
      </c>
      <c r="J26" s="156">
        <v>1.0447397241032761</v>
      </c>
      <c r="K26" s="156">
        <v>1.0296291417079571</v>
      </c>
      <c r="L26" s="156">
        <v>1.0630950052453636</v>
      </c>
      <c r="M26" s="156">
        <v>0</v>
      </c>
      <c r="N26" s="156">
        <v>0</v>
      </c>
      <c r="O26" s="156">
        <v>2.2853352445690516</v>
      </c>
      <c r="P26" s="156">
        <v>0.59149466476780621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5.9318096051048852E-3</v>
      </c>
      <c r="D27" s="156">
        <v>8.6143856252151596E-3</v>
      </c>
      <c r="E27" s="156">
        <v>1.1110905023369658E-2</v>
      </c>
      <c r="F27" s="156">
        <v>1.0286608901852094E-2</v>
      </c>
      <c r="G27" s="156">
        <v>1.4375501892786649E-2</v>
      </c>
      <c r="H27" s="156">
        <v>2.3160229930022546E-2</v>
      </c>
      <c r="I27" s="156">
        <v>2.4246191879634699E-2</v>
      </c>
      <c r="J27" s="156">
        <v>2.1307667440266079E-2</v>
      </c>
      <c r="K27" s="156">
        <v>7.2088757827509292E-3</v>
      </c>
      <c r="L27" s="156">
        <v>1.4659742341648369E-2</v>
      </c>
      <c r="M27" s="156">
        <v>0</v>
      </c>
      <c r="N27" s="156">
        <v>0</v>
      </c>
      <c r="O27" s="156">
        <v>4.3950435981751544E-2</v>
      </c>
      <c r="P27" s="156">
        <v>1.2333068623757477E-2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4">C29</f>
        <v>3.4327977719899829E-4</v>
      </c>
      <c r="D28" s="157">
        <f t="shared" si="94"/>
        <v>3.6137465194755738E-4</v>
      </c>
      <c r="E28" s="157">
        <f t="shared" si="94"/>
        <v>2.4174137403620483E-4</v>
      </c>
      <c r="F28" s="157">
        <f t="shared" si="94"/>
        <v>2.6299550979625791E-4</v>
      </c>
      <c r="G28" s="157">
        <f t="shared" si="94"/>
        <v>7.0509401211612372E-4</v>
      </c>
      <c r="H28" s="157">
        <f t="shared" si="94"/>
        <v>6.2151551492185223E-4</v>
      </c>
      <c r="I28" s="157">
        <f t="shared" si="94"/>
        <v>1.1182191498611211E-3</v>
      </c>
      <c r="J28" s="157">
        <f t="shared" si="94"/>
        <v>1.3007587226431219E-3</v>
      </c>
      <c r="K28" s="157">
        <f t="shared" si="94"/>
        <v>1.7584799126894037E-3</v>
      </c>
      <c r="L28" s="157">
        <f t="shared" si="94"/>
        <v>1.2438697268001536E-3</v>
      </c>
      <c r="M28" s="157">
        <f t="shared" si="94"/>
        <v>0</v>
      </c>
      <c r="N28" s="157">
        <f t="shared" si="94"/>
        <v>0</v>
      </c>
      <c r="O28" s="157">
        <f t="shared" si="94"/>
        <v>2.2512445673652619E-3</v>
      </c>
      <c r="P28" s="157">
        <f t="shared" si="94"/>
        <v>1.1577469999653073E-3</v>
      </c>
      <c r="Q28" s="157">
        <f t="shared" si="94"/>
        <v>0</v>
      </c>
    </row>
    <row r="29" spans="1:17" ht="12" customHeight="1" x14ac:dyDescent="0.25">
      <c r="A29" s="23" t="s">
        <v>60</v>
      </c>
      <c r="B29" s="156"/>
      <c r="C29" s="156">
        <v>3.4327977719899829E-4</v>
      </c>
      <c r="D29" s="156">
        <v>3.6137465194755738E-4</v>
      </c>
      <c r="E29" s="156">
        <v>2.4174137403620483E-4</v>
      </c>
      <c r="F29" s="156">
        <v>2.6299550979625791E-4</v>
      </c>
      <c r="G29" s="156">
        <v>7.0509401211612372E-4</v>
      </c>
      <c r="H29" s="156">
        <v>6.2151551492185223E-4</v>
      </c>
      <c r="I29" s="156">
        <v>1.1182191498611211E-3</v>
      </c>
      <c r="J29" s="156">
        <v>1.3007587226431219E-3</v>
      </c>
      <c r="K29" s="156">
        <v>1.7584799126894037E-3</v>
      </c>
      <c r="L29" s="156">
        <v>1.2438697268001536E-3</v>
      </c>
      <c r="M29" s="156">
        <v>0</v>
      </c>
      <c r="N29" s="156">
        <v>0</v>
      </c>
      <c r="O29" s="156">
        <v>2.2512445673652619E-3</v>
      </c>
      <c r="P29" s="156">
        <v>1.1577469999653073E-3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5">SUM(C31:C32,C35:C36)</f>
        <v>7.81056753996585E-2</v>
      </c>
      <c r="D30" s="157">
        <f t="shared" ref="D30" si="96">SUM(D31:D32,D35:D36)</f>
        <v>0.18721060891824293</v>
      </c>
      <c r="E30" s="157">
        <f t="shared" ref="E30" si="97">SUM(E31:E32,E35:E36)</f>
        <v>0.19680127616696161</v>
      </c>
      <c r="F30" s="157">
        <f t="shared" ref="F30" si="98">SUM(F31:F32,F35:F36)</f>
        <v>0.13905801976394389</v>
      </c>
      <c r="G30" s="157">
        <f t="shared" ref="G30" si="99">SUM(G31:G32,G35:G36)</f>
        <v>0.2169916057393326</v>
      </c>
      <c r="H30" s="157">
        <f t="shared" ref="H30" si="100">SUM(H31:H32,H35:H36)</f>
        <v>0.23925008605668985</v>
      </c>
      <c r="I30" s="157">
        <f t="shared" ref="I30" si="101">SUM(I31:I32,I35:I36)</f>
        <v>0.32521837677498838</v>
      </c>
      <c r="J30" s="157">
        <f t="shared" ref="J30" si="102">SUM(J31:J32,J35:J36)</f>
        <v>0.25800044969772934</v>
      </c>
      <c r="K30" s="157">
        <f t="shared" ref="K30" si="103">SUM(K31:K32,K35:K36)</f>
        <v>0.2242157473315235</v>
      </c>
      <c r="L30" s="157">
        <f t="shared" ref="L30" si="104">SUM(L31:L32,L35:L36)</f>
        <v>0.23063970086915025</v>
      </c>
      <c r="M30" s="157">
        <f t="shared" ref="M30" si="105">SUM(M31:M32,M35:M36)</f>
        <v>0</v>
      </c>
      <c r="N30" s="157">
        <f t="shared" ref="N30" si="106">SUM(N31:N32,N35:N36)</f>
        <v>0</v>
      </c>
      <c r="O30" s="157">
        <f t="shared" ref="O30" si="107">SUM(O31:O32,O35:O36)</f>
        <v>0.7306214170050831</v>
      </c>
      <c r="P30" s="157">
        <f t="shared" ref="P30" si="108">SUM(P31:P32,P35:P36)</f>
        <v>0.2078493993637554</v>
      </c>
      <c r="Q30" s="157">
        <f t="shared" ref="Q30" si="109">SUM(Q31:Q32,Q35:Q36)</f>
        <v>0</v>
      </c>
    </row>
    <row r="31" spans="1:17" ht="12" customHeight="1" x14ac:dyDescent="0.25">
      <c r="A31" s="167" t="s">
        <v>169</v>
      </c>
      <c r="B31" s="132"/>
      <c r="C31" s="132">
        <v>7.7997439397702789E-2</v>
      </c>
      <c r="D31" s="132">
        <v>0.18543008094227373</v>
      </c>
      <c r="E31" s="132">
        <v>0.19637918806802238</v>
      </c>
      <c r="F31" s="132">
        <v>0.13694562822156092</v>
      </c>
      <c r="G31" s="132">
        <v>0.21345137732049124</v>
      </c>
      <c r="H31" s="132">
        <v>0.23527546280315456</v>
      </c>
      <c r="I31" s="132">
        <v>0.30720079060335187</v>
      </c>
      <c r="J31" s="132">
        <v>0.22413489525975552</v>
      </c>
      <c r="K31" s="132">
        <v>4.7755460345548298E-3</v>
      </c>
      <c r="L31" s="132">
        <v>0</v>
      </c>
      <c r="M31" s="132">
        <v>0</v>
      </c>
      <c r="N31" s="132">
        <v>0</v>
      </c>
      <c r="O31" s="132">
        <v>0.60814807512833668</v>
      </c>
      <c r="P31" s="132">
        <v>0.16339583325355075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10">SUM(C33:C34)</f>
        <v>1.0823600195571795E-4</v>
      </c>
      <c r="D32" s="132">
        <f t="shared" ref="D32" si="111">SUM(D33:D34)</f>
        <v>1.7805279759691866E-3</v>
      </c>
      <c r="E32" s="132">
        <f t="shared" ref="E32" si="112">SUM(E33:E34)</f>
        <v>4.2208809893923201E-4</v>
      </c>
      <c r="F32" s="132">
        <f t="shared" ref="F32" si="113">SUM(F33:F34)</f>
        <v>2.1123915423829492E-3</v>
      </c>
      <c r="G32" s="132">
        <f t="shared" ref="G32" si="114">SUM(G33:G34)</f>
        <v>3.5402284188413543E-3</v>
      </c>
      <c r="H32" s="132">
        <f t="shared" ref="H32" si="115">SUM(H33:H34)</f>
        <v>3.974623253535297E-3</v>
      </c>
      <c r="I32" s="132">
        <f t="shared" ref="I32" si="116">SUM(I33:I34)</f>
        <v>1.8017586171636523E-2</v>
      </c>
      <c r="J32" s="132">
        <f t="shared" ref="J32" si="117">SUM(J33:J34)</f>
        <v>3.3865554437973795E-2</v>
      </c>
      <c r="K32" s="132">
        <f t="shared" ref="K32" si="118">SUM(K33:K34)</f>
        <v>3.5578347157316934E-2</v>
      </c>
      <c r="L32" s="132">
        <f t="shared" ref="L32" si="119">SUM(L33:L34)</f>
        <v>0</v>
      </c>
      <c r="M32" s="132">
        <f t="shared" ref="M32" si="120">SUM(M33:M34)</f>
        <v>0</v>
      </c>
      <c r="N32" s="132">
        <f t="shared" ref="N32" si="121">SUM(N33:N34)</f>
        <v>0</v>
      </c>
      <c r="O32" s="132">
        <f t="shared" ref="O32" si="122">SUM(O33:O34)</f>
        <v>0.12247334187674645</v>
      </c>
      <c r="P32" s="132">
        <f t="shared" ref="P32" si="123">SUM(P33:P34)</f>
        <v>4.4453566110204658E-2</v>
      </c>
      <c r="Q32" s="132">
        <f t="shared" ref="Q32" si="124">SUM(Q33:Q34)</f>
        <v>0</v>
      </c>
    </row>
    <row r="33" spans="1:17" ht="12" customHeight="1" x14ac:dyDescent="0.25">
      <c r="A33" s="166" t="s">
        <v>57</v>
      </c>
      <c r="B33" s="165"/>
      <c r="C33" s="165">
        <v>8.9109434425632271E-5</v>
      </c>
      <c r="D33" s="165">
        <v>1.3843928683539473E-3</v>
      </c>
      <c r="E33" s="165">
        <v>3.2874957796194391E-4</v>
      </c>
      <c r="F33" s="165">
        <v>1.6351440355869128E-3</v>
      </c>
      <c r="G33" s="165">
        <v>2.733345957598313E-3</v>
      </c>
      <c r="H33" s="165">
        <v>3.0618166517724092E-3</v>
      </c>
      <c r="I33" s="165">
        <v>1.384157182609377E-2</v>
      </c>
      <c r="J33" s="165">
        <v>2.5938569224003734E-2</v>
      </c>
      <c r="K33" s="165">
        <v>2.7173353038959069E-2</v>
      </c>
      <c r="L33" s="165">
        <v>0</v>
      </c>
      <c r="M33" s="165">
        <v>0</v>
      </c>
      <c r="N33" s="165">
        <v>0</v>
      </c>
      <c r="O33" s="165">
        <v>9.3193639359194655E-2</v>
      </c>
      <c r="P33" s="165">
        <v>3.3807521568218452E-2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1.9126567530085674E-5</v>
      </c>
      <c r="D34" s="164">
        <v>3.9613510761523946E-4</v>
      </c>
      <c r="E34" s="164">
        <v>9.3338520977288104E-5</v>
      </c>
      <c r="F34" s="164">
        <v>4.7724750679603654E-4</v>
      </c>
      <c r="G34" s="164">
        <v>8.0688246124304146E-4</v>
      </c>
      <c r="H34" s="164">
        <v>9.1280660176288784E-4</v>
      </c>
      <c r="I34" s="164">
        <v>4.176014345542752E-3</v>
      </c>
      <c r="J34" s="164">
        <v>7.9269852139700631E-3</v>
      </c>
      <c r="K34" s="164">
        <v>8.4049941183578659E-3</v>
      </c>
      <c r="L34" s="164">
        <v>0</v>
      </c>
      <c r="M34" s="164">
        <v>0</v>
      </c>
      <c r="N34" s="164">
        <v>0</v>
      </c>
      <c r="O34" s="164">
        <v>2.9279702517551798E-2</v>
      </c>
      <c r="P34" s="164">
        <v>1.0646044541986206E-2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0.11334214566213711</v>
      </c>
      <c r="L35" s="162">
        <v>0.15709086474063202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5">SUM(C37:C38)</f>
        <v>0</v>
      </c>
      <c r="D36" s="160">
        <f t="shared" ref="D36" si="126">SUM(D37:D38)</f>
        <v>0</v>
      </c>
      <c r="E36" s="160">
        <f t="shared" ref="E36" si="127">SUM(E37:E38)</f>
        <v>0</v>
      </c>
      <c r="F36" s="160">
        <f t="shared" ref="F36" si="128">SUM(F37:F38)</f>
        <v>0</v>
      </c>
      <c r="G36" s="160">
        <f t="shared" ref="G36" si="129">SUM(G37:G38)</f>
        <v>0</v>
      </c>
      <c r="H36" s="160">
        <f t="shared" ref="H36" si="130">SUM(H37:H38)</f>
        <v>0</v>
      </c>
      <c r="I36" s="160">
        <f t="shared" ref="I36" si="131">SUM(I37:I38)</f>
        <v>0</v>
      </c>
      <c r="J36" s="160">
        <f t="shared" ref="J36" si="132">SUM(J37:J38)</f>
        <v>0</v>
      </c>
      <c r="K36" s="160">
        <f t="shared" ref="K36" si="133">SUM(K37:K38)</f>
        <v>7.0519708477514612E-2</v>
      </c>
      <c r="L36" s="160">
        <f t="shared" ref="L36" si="134">SUM(L37:L38)</f>
        <v>7.354883612851823E-2</v>
      </c>
      <c r="M36" s="160">
        <f t="shared" ref="M36" si="135">SUM(M37:M38)</f>
        <v>0</v>
      </c>
      <c r="N36" s="160">
        <f t="shared" ref="N36" si="136">SUM(N37:N38)</f>
        <v>0</v>
      </c>
      <c r="O36" s="160">
        <f t="shared" ref="O36" si="137">SUM(O37:O38)</f>
        <v>0</v>
      </c>
      <c r="P36" s="160">
        <f t="shared" ref="P36" si="138">SUM(P37:P38)</f>
        <v>0</v>
      </c>
      <c r="Q36" s="160">
        <f t="shared" ref="Q36" si="139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5.1427897136559132E-2</v>
      </c>
      <c r="L37" s="156">
        <v>5.4375842333857394E-2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1.9091811340955479E-2</v>
      </c>
      <c r="L38" s="156">
        <v>1.917299379466084E-2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40">SUM(C40:C41)</f>
        <v>2.7775751214868687E-2</v>
      </c>
      <c r="D39" s="157">
        <f t="shared" ref="D39" si="141">SUM(D40:D41)</f>
        <v>3.9704683639221354E-2</v>
      </c>
      <c r="E39" s="157">
        <f t="shared" ref="E39" si="142">SUM(E40:E41)</f>
        <v>7.1360550369075265E-2</v>
      </c>
      <c r="F39" s="157">
        <f t="shared" ref="F39" si="143">SUM(F40:F41)</f>
        <v>5.0563445744590832E-2</v>
      </c>
      <c r="G39" s="157">
        <f t="shared" ref="G39" si="144">SUM(G40:G41)</f>
        <v>7.8236864893141148E-2</v>
      </c>
      <c r="H39" s="157">
        <f t="shared" ref="H39" si="145">SUM(H40:H41)</f>
        <v>8.2963295088496716E-2</v>
      </c>
      <c r="I39" s="157">
        <f t="shared" ref="I39" si="146">SUM(I40:I41)</f>
        <v>7.3714722767121932E-2</v>
      </c>
      <c r="J39" s="157">
        <f t="shared" ref="J39" si="147">SUM(J40:J41)</f>
        <v>9.4074400222635815E-2</v>
      </c>
      <c r="K39" s="157">
        <f t="shared" ref="K39" si="148">SUM(K40:K41)</f>
        <v>6.0570449030562308E-2</v>
      </c>
      <c r="L39" s="157">
        <f t="shared" ref="L39" si="149">SUM(L40:L41)</f>
        <v>0.10155922652029858</v>
      </c>
      <c r="M39" s="157">
        <f t="shared" ref="M39" si="150">SUM(M40:M41)</f>
        <v>0</v>
      </c>
      <c r="N39" s="157">
        <f t="shared" ref="N39" si="151">SUM(N40:N41)</f>
        <v>0</v>
      </c>
      <c r="O39" s="157">
        <f t="shared" ref="O39" si="152">SUM(O40:O41)</f>
        <v>0.27985676678768218</v>
      </c>
      <c r="P39" s="157">
        <f t="shared" ref="P39" si="153">SUM(P40:P41)</f>
        <v>5.3183690102495261E-2</v>
      </c>
      <c r="Q39" s="157">
        <f t="shared" ref="Q39" si="154">SUM(Q40:Q41)</f>
        <v>0</v>
      </c>
    </row>
    <row r="40" spans="1:17" ht="12" customHeight="1" x14ac:dyDescent="0.25">
      <c r="A40" s="23" t="s">
        <v>57</v>
      </c>
      <c r="B40" s="156"/>
      <c r="C40" s="156">
        <v>2.7775751214868687E-2</v>
      </c>
      <c r="D40" s="156">
        <v>0</v>
      </c>
      <c r="E40" s="156">
        <v>7.1360550369075265E-2</v>
      </c>
      <c r="F40" s="156">
        <v>5.0563445744590832E-2</v>
      </c>
      <c r="G40" s="156">
        <v>7.8236864893141148E-2</v>
      </c>
      <c r="H40" s="156">
        <v>8.2963295088496716E-2</v>
      </c>
      <c r="I40" s="156">
        <v>0</v>
      </c>
      <c r="J40" s="156">
        <v>9.4074400222635815E-2</v>
      </c>
      <c r="K40" s="156">
        <v>0</v>
      </c>
      <c r="L40" s="156">
        <v>0.10155922652029858</v>
      </c>
      <c r="M40" s="156">
        <v>0</v>
      </c>
      <c r="N40" s="156">
        <v>0</v>
      </c>
      <c r="O40" s="156">
        <v>0.27985676678768218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3.9704683639221354E-2</v>
      </c>
      <c r="E41" s="57">
        <v>0</v>
      </c>
      <c r="F41" s="57">
        <v>0</v>
      </c>
      <c r="G41" s="57">
        <v>0</v>
      </c>
      <c r="H41" s="57">
        <v>0</v>
      </c>
      <c r="I41" s="57">
        <v>7.3714722767121932E-2</v>
      </c>
      <c r="J41" s="57">
        <v>0</v>
      </c>
      <c r="K41" s="57">
        <v>6.0570449030562308E-2</v>
      </c>
      <c r="L41" s="57">
        <v>0</v>
      </c>
      <c r="M41" s="57">
        <v>0</v>
      </c>
      <c r="N41" s="57">
        <v>0</v>
      </c>
      <c r="O41" s="57">
        <v>0</v>
      </c>
      <c r="P41" s="57">
        <v>5.3183690102495261E-2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5">SUM(C44,C47,C49,C58)</f>
        <v>60.644796335653908</v>
      </c>
      <c r="D43" s="168">
        <f t="shared" ref="D43" si="156">SUM(D44,D47,D49,D58)</f>
        <v>53.706439660063644</v>
      </c>
      <c r="E43" s="168">
        <f t="shared" ref="E43" si="157">SUM(E44,E47,E49,E58)</f>
        <v>48.714260287415513</v>
      </c>
      <c r="F43" s="168">
        <f t="shared" ref="F43" si="158">SUM(F44,F47,F49,F58)</f>
        <v>30.355826729143828</v>
      </c>
      <c r="G43" s="168">
        <f t="shared" ref="G43" si="159">SUM(G44,G47,G49,G58)</f>
        <v>79.661232873337354</v>
      </c>
      <c r="H43" s="168">
        <f t="shared" ref="H43" si="160">SUM(H44,H47,H49,H58)</f>
        <v>58.563638107820012</v>
      </c>
      <c r="I43" s="168">
        <f t="shared" ref="I43" si="161">SUM(I44,I47,I49,I58)</f>
        <v>68.235079038236506</v>
      </c>
      <c r="J43" s="168">
        <f t="shared" ref="J43" si="162">SUM(J44,J47,J49,J58)</f>
        <v>81.025109491104601</v>
      </c>
      <c r="K43" s="168">
        <f t="shared" ref="K43" si="163">SUM(K44,K47,K49,K58)</f>
        <v>85.824548679703838</v>
      </c>
      <c r="L43" s="168">
        <f t="shared" ref="L43" si="164">SUM(L44,L47,L49,L58)</f>
        <v>29.097750314707302</v>
      </c>
      <c r="M43" s="168">
        <f t="shared" ref="M43" si="165">SUM(M44,M47,M49,M58)</f>
        <v>2.5299185212150657</v>
      </c>
      <c r="N43" s="168">
        <f t="shared" ref="N43" si="166">SUM(N44,N47,N49,N58)</f>
        <v>11.986287266237751</v>
      </c>
      <c r="O43" s="168">
        <f t="shared" ref="O43" si="167">SUM(O44,O47,O49,O58)</f>
        <v>18.18051259017513</v>
      </c>
      <c r="P43" s="168">
        <f t="shared" ref="P43" si="168">SUM(P44,P47,P49,P58)</f>
        <v>38.783732730245013</v>
      </c>
      <c r="Q43" s="168">
        <f t="shared" ref="Q43" si="169">SUM(Q44,Q47,Q49,Q58)</f>
        <v>50.100295355755797</v>
      </c>
    </row>
    <row r="44" spans="1:17" ht="12.95" customHeight="1" x14ac:dyDescent="0.25">
      <c r="A44" s="158" t="s">
        <v>65</v>
      </c>
      <c r="B44" s="157"/>
      <c r="C44" s="157">
        <f t="shared" ref="C44:Q44" si="170">SUM(C45:C46)</f>
        <v>46.611422485775563</v>
      </c>
      <c r="D44" s="157">
        <f t="shared" si="170"/>
        <v>41.29754799290464</v>
      </c>
      <c r="E44" s="157">
        <f t="shared" si="170"/>
        <v>37.700425981799647</v>
      </c>
      <c r="F44" s="157">
        <f t="shared" si="170"/>
        <v>23.675205877497213</v>
      </c>
      <c r="G44" s="157">
        <f t="shared" si="170"/>
        <v>62.226399784337232</v>
      </c>
      <c r="H44" s="157">
        <f t="shared" si="170"/>
        <v>45.694906134465512</v>
      </c>
      <c r="I44" s="157">
        <f t="shared" si="170"/>
        <v>52.1346350919166</v>
      </c>
      <c r="J44" s="157">
        <f t="shared" si="170"/>
        <v>63.209901048187454</v>
      </c>
      <c r="K44" s="157">
        <f t="shared" si="170"/>
        <v>65.753984249782263</v>
      </c>
      <c r="L44" s="157">
        <f t="shared" si="170"/>
        <v>22.767243536457407</v>
      </c>
      <c r="M44" s="157">
        <f t="shared" si="170"/>
        <v>1.8997577447720755</v>
      </c>
      <c r="N44" s="157">
        <f t="shared" si="170"/>
        <v>8.825427329863814</v>
      </c>
      <c r="O44" s="157">
        <f t="shared" si="170"/>
        <v>13.431629858963921</v>
      </c>
      <c r="P44" s="157">
        <f t="shared" si="170"/>
        <v>27.662023625949651</v>
      </c>
      <c r="Q44" s="157">
        <f t="shared" si="170"/>
        <v>36.360489846253692</v>
      </c>
    </row>
    <row r="45" spans="1:17" ht="12" customHeight="1" x14ac:dyDescent="0.25">
      <c r="A45" s="23" t="s">
        <v>166</v>
      </c>
      <c r="B45" s="156"/>
      <c r="C45" s="156">
        <v>45.70689332413577</v>
      </c>
      <c r="D45" s="156">
        <v>40.826500088451048</v>
      </c>
      <c r="E45" s="156">
        <v>37.181767665911849</v>
      </c>
      <c r="F45" s="156">
        <v>23.257799269221998</v>
      </c>
      <c r="G45" s="156">
        <v>61.23856572247454</v>
      </c>
      <c r="H45" s="156">
        <v>44.651914216089743</v>
      </c>
      <c r="I45" s="156">
        <v>51.124035296997036</v>
      </c>
      <c r="J45" s="156">
        <v>61.955135242080402</v>
      </c>
      <c r="K45" s="156">
        <v>65.299932601229855</v>
      </c>
      <c r="L45" s="156">
        <v>22.461413082580734</v>
      </c>
      <c r="M45" s="156">
        <v>1.8711374852668075</v>
      </c>
      <c r="N45" s="156">
        <v>8.7084891862854956</v>
      </c>
      <c r="O45" s="156">
        <v>13.188781345169343</v>
      </c>
      <c r="P45" s="156">
        <v>27.121415358360544</v>
      </c>
      <c r="Q45" s="156">
        <v>35.547024976826528</v>
      </c>
    </row>
    <row r="46" spans="1:17" ht="12" customHeight="1" x14ac:dyDescent="0.25">
      <c r="A46" s="23" t="s">
        <v>60</v>
      </c>
      <c r="B46" s="156"/>
      <c r="C46" s="156">
        <v>0.90452916163979258</v>
      </c>
      <c r="D46" s="156">
        <v>0.47104790445358868</v>
      </c>
      <c r="E46" s="156">
        <v>0.51865831588779632</v>
      </c>
      <c r="F46" s="156">
        <v>0.41740660827521503</v>
      </c>
      <c r="G46" s="156">
        <v>0.98783406186268874</v>
      </c>
      <c r="H46" s="156">
        <v>1.0429919183757708</v>
      </c>
      <c r="I46" s="156">
        <v>1.0105997949195622</v>
      </c>
      <c r="J46" s="156">
        <v>1.2547658061070526</v>
      </c>
      <c r="K46" s="156">
        <v>0.45405164855240215</v>
      </c>
      <c r="L46" s="156">
        <v>0.30583045387667346</v>
      </c>
      <c r="M46" s="156">
        <v>2.8620259505268003E-2</v>
      </c>
      <c r="N46" s="156">
        <v>0.11693814357831922</v>
      </c>
      <c r="O46" s="156">
        <v>0.24284851379457836</v>
      </c>
      <c r="P46" s="156">
        <v>0.54060826758910585</v>
      </c>
      <c r="Q46" s="156">
        <v>0.81346486942716556</v>
      </c>
    </row>
    <row r="47" spans="1:17" ht="12.95" customHeight="1" x14ac:dyDescent="0.25">
      <c r="A47" s="158" t="s">
        <v>112</v>
      </c>
      <c r="B47" s="157"/>
      <c r="C47" s="157">
        <f t="shared" ref="C47:Q47" si="171">C48</f>
        <v>1.5609682278317886E-2</v>
      </c>
      <c r="D47" s="157">
        <f t="shared" si="171"/>
        <v>1.5959988528512731E-2</v>
      </c>
      <c r="E47" s="157">
        <f t="shared" si="171"/>
        <v>1.0934710197242065E-2</v>
      </c>
      <c r="F47" s="157">
        <f t="shared" si="171"/>
        <v>1.0958362473879216E-2</v>
      </c>
      <c r="G47" s="157">
        <f t="shared" si="171"/>
        <v>3.270553921983449E-2</v>
      </c>
      <c r="H47" s="157">
        <f t="shared" si="171"/>
        <v>2.7190072053329892E-2</v>
      </c>
      <c r="I47" s="157">
        <f t="shared" si="171"/>
        <v>4.8226633592389219E-2</v>
      </c>
      <c r="J47" s="157">
        <f t="shared" si="171"/>
        <v>5.0952277993789256E-2</v>
      </c>
      <c r="K47" s="157">
        <f t="shared" si="171"/>
        <v>9.161881230837797E-2</v>
      </c>
      <c r="L47" s="157">
        <f t="shared" si="171"/>
        <v>4.8638258756569394E-2</v>
      </c>
      <c r="M47" s="157">
        <f t="shared" si="171"/>
        <v>2.7227881988247202E-2</v>
      </c>
      <c r="N47" s="157">
        <f t="shared" si="171"/>
        <v>3.1001244331014619E-2</v>
      </c>
      <c r="O47" s="157">
        <f t="shared" si="171"/>
        <v>4.2770145933571015E-2</v>
      </c>
      <c r="P47" s="157">
        <f t="shared" si="171"/>
        <v>5.4669694703736796E-2</v>
      </c>
      <c r="Q47" s="157">
        <f t="shared" si="171"/>
        <v>2.6688160723415913E-2</v>
      </c>
    </row>
    <row r="48" spans="1:17" ht="12" customHeight="1" x14ac:dyDescent="0.25">
      <c r="A48" s="23" t="s">
        <v>60</v>
      </c>
      <c r="B48" s="156"/>
      <c r="C48" s="156">
        <v>1.5609682278317886E-2</v>
      </c>
      <c r="D48" s="156">
        <v>1.5959988528512731E-2</v>
      </c>
      <c r="E48" s="156">
        <v>1.0934710197242065E-2</v>
      </c>
      <c r="F48" s="156">
        <v>1.0958362473879216E-2</v>
      </c>
      <c r="G48" s="156">
        <v>3.270553921983449E-2</v>
      </c>
      <c r="H48" s="156">
        <v>2.7190072053329892E-2</v>
      </c>
      <c r="I48" s="156">
        <v>4.8226633592389219E-2</v>
      </c>
      <c r="J48" s="156">
        <v>5.0952277993789256E-2</v>
      </c>
      <c r="K48" s="156">
        <v>9.161881230837797E-2</v>
      </c>
      <c r="L48" s="156">
        <v>4.8638258756569394E-2</v>
      </c>
      <c r="M48" s="156">
        <v>2.7227881988247202E-2</v>
      </c>
      <c r="N48" s="156">
        <v>3.1001244331014619E-2</v>
      </c>
      <c r="O48" s="156">
        <v>4.2770145933571015E-2</v>
      </c>
      <c r="P48" s="156">
        <v>5.4669694703736796E-2</v>
      </c>
      <c r="Q48" s="156">
        <v>2.6688160723415913E-2</v>
      </c>
    </row>
    <row r="49" spans="1:17" ht="12" customHeight="1" x14ac:dyDescent="0.25">
      <c r="A49" s="158" t="s">
        <v>63</v>
      </c>
      <c r="B49" s="157"/>
      <c r="C49" s="157">
        <f t="shared" ref="C49" si="172">SUM(C50:C51,C54:C55)</f>
        <v>11.530997602412057</v>
      </c>
      <c r="D49" s="157">
        <f t="shared" ref="D49" si="173">SUM(D50:D51,D54:D55)</f>
        <v>10.165259650665265</v>
      </c>
      <c r="E49" s="157">
        <f t="shared" ref="E49" si="174">SUM(E50:E51,E54:E55)</f>
        <v>8.9988667714946793</v>
      </c>
      <c r="F49" s="157">
        <f t="shared" ref="F49" si="175">SUM(F50:F51,F54:F55)</f>
        <v>5.434866096197231</v>
      </c>
      <c r="G49" s="157">
        <f t="shared" ref="G49" si="176">SUM(G50:G51,G54:G55)</f>
        <v>14.153441800625739</v>
      </c>
      <c r="H49" s="157">
        <f t="shared" ref="H49" si="177">SUM(H50:H51,H54:H55)</f>
        <v>10.481143873857688</v>
      </c>
      <c r="I49" s="157">
        <f t="shared" ref="I49" si="178">SUM(I50:I51,I54:I55)</f>
        <v>12.9692207690976</v>
      </c>
      <c r="J49" s="157">
        <f t="shared" ref="J49" si="179">SUM(J50:J51,J54:J55)</f>
        <v>14.301089697322643</v>
      </c>
      <c r="K49" s="157">
        <f t="shared" ref="K49" si="180">SUM(K50:K51,K54:K55)</f>
        <v>16.224557346479958</v>
      </c>
      <c r="L49" s="157">
        <f t="shared" ref="L49" si="181">SUM(L50:L51,L54:L55)</f>
        <v>5.0431667304868881</v>
      </c>
      <c r="M49" s="157">
        <f t="shared" ref="M49" si="182">SUM(M50:M51,M54:M55)</f>
        <v>0.47103584353890543</v>
      </c>
      <c r="N49" s="157">
        <f t="shared" ref="N49" si="183">SUM(N50:N51,N54:N55)</f>
        <v>2.496327912418022</v>
      </c>
      <c r="O49" s="157">
        <f t="shared" ref="O49" si="184">SUM(O50:O51,O54:O55)</f>
        <v>3.7242151244794139</v>
      </c>
      <c r="P49" s="157">
        <f t="shared" ref="P49" si="185">SUM(P50:P51,P54:P55)</f>
        <v>8.7512993395635306</v>
      </c>
      <c r="Q49" s="157">
        <f t="shared" ref="Q49" si="186">SUM(Q50:Q51,Q54:Q55)</f>
        <v>10.739079321077485</v>
      </c>
    </row>
    <row r="50" spans="1:17" ht="12" customHeight="1" x14ac:dyDescent="0.25">
      <c r="A50" s="167" t="s">
        <v>165</v>
      </c>
      <c r="B50" s="132"/>
      <c r="C50" s="132">
        <v>7.4367776210767538</v>
      </c>
      <c r="D50" s="132">
        <v>5.8741425031523251</v>
      </c>
      <c r="E50" s="132">
        <v>5.7687316063398049</v>
      </c>
      <c r="F50" s="132">
        <v>3.4660428801679632</v>
      </c>
      <c r="G50" s="132">
        <v>6.4958115116117634</v>
      </c>
      <c r="H50" s="132">
        <v>6.0761617236166501</v>
      </c>
      <c r="I50" s="132">
        <v>8.0684769707617381</v>
      </c>
      <c r="J50" s="132">
        <v>5.4221205203498082</v>
      </c>
      <c r="K50" s="132">
        <v>10.671663844137928</v>
      </c>
      <c r="L50" s="132">
        <v>1.3997220663240024</v>
      </c>
      <c r="M50" s="132">
        <v>0</v>
      </c>
      <c r="N50" s="132">
        <v>0.38602545082713402</v>
      </c>
      <c r="O50" s="132">
        <v>0.54432005170178055</v>
      </c>
      <c r="P50" s="132">
        <v>4.1073136639450825</v>
      </c>
      <c r="Q50" s="132">
        <v>5.5186187638531399</v>
      </c>
    </row>
    <row r="51" spans="1:17" ht="12" customHeight="1" x14ac:dyDescent="0.25">
      <c r="A51" s="167" t="s">
        <v>164</v>
      </c>
      <c r="B51" s="132"/>
      <c r="C51" s="132">
        <f t="shared" ref="C51" si="187">SUM(C52:C53)</f>
        <v>2.2502779335587496E-2</v>
      </c>
      <c r="D51" s="132">
        <f t="shared" ref="D51" si="188">SUM(D52:D53)</f>
        <v>0.14062095338172925</v>
      </c>
      <c r="E51" s="132">
        <f t="shared" ref="E51" si="189">SUM(E52:E53)</f>
        <v>1.8804954634679679E-2</v>
      </c>
      <c r="F51" s="132">
        <f t="shared" ref="F51" si="190">SUM(F52:F53)</f>
        <v>0.15877057942004255</v>
      </c>
      <c r="G51" s="132">
        <f t="shared" ref="G51" si="191">SUM(G52:G53)</f>
        <v>0.27592290664132357</v>
      </c>
      <c r="H51" s="132">
        <f t="shared" ref="H51" si="192">SUM(H52:H53)</f>
        <v>0.27736361651106833</v>
      </c>
      <c r="I51" s="132">
        <f t="shared" ref="I51" si="193">SUM(I52:I53)</f>
        <v>1.4768946518842938</v>
      </c>
      <c r="J51" s="132">
        <f t="shared" ref="J51" si="194">SUM(J52:J53)</f>
        <v>2.9690598899269331</v>
      </c>
      <c r="K51" s="132">
        <f t="shared" ref="K51" si="195">SUM(K52:K53)</f>
        <v>4.81363346977869</v>
      </c>
      <c r="L51" s="132">
        <f t="shared" ref="L51" si="196">SUM(L52:L53)</f>
        <v>3.6434446641628861</v>
      </c>
      <c r="M51" s="132">
        <f t="shared" ref="M51" si="197">SUM(M52:M53)</f>
        <v>6.988189190514088E-2</v>
      </c>
      <c r="N51" s="132">
        <f t="shared" ref="N51" si="198">SUM(N52:N53)</f>
        <v>2.1103024615908881</v>
      </c>
      <c r="O51" s="132">
        <f t="shared" ref="O51" si="199">SUM(O52:O53)</f>
        <v>1.9182876324820251</v>
      </c>
      <c r="P51" s="132">
        <f t="shared" ref="P51" si="200">SUM(P52:P53)</f>
        <v>3.9923688911640527</v>
      </c>
      <c r="Q51" s="132">
        <f t="shared" ref="Q51" si="201">SUM(Q52:Q53)</f>
        <v>3.5976441484550783</v>
      </c>
    </row>
    <row r="52" spans="1:17" ht="12" customHeight="1" x14ac:dyDescent="0.25">
      <c r="A52" s="166" t="s">
        <v>163</v>
      </c>
      <c r="B52" s="165"/>
      <c r="C52" s="165">
        <v>1.8617675725771155E-2</v>
      </c>
      <c r="D52" s="165">
        <v>0.11001535492577487</v>
      </c>
      <c r="E52" s="165">
        <v>1.4737050274785309E-2</v>
      </c>
      <c r="F52" s="165">
        <v>0.12367603495360723</v>
      </c>
      <c r="G52" s="165">
        <v>0.21439205667054012</v>
      </c>
      <c r="H52" s="165">
        <v>0.21503636305546622</v>
      </c>
      <c r="I52" s="165">
        <v>1.1419391158801273</v>
      </c>
      <c r="J52" s="165">
        <v>2.2889668665519087</v>
      </c>
      <c r="K52" s="165">
        <v>3.7007511028626365</v>
      </c>
      <c r="L52" s="165">
        <v>2.7951274999257034</v>
      </c>
      <c r="M52" s="165">
        <v>5.3602277429457189E-2</v>
      </c>
      <c r="N52" s="165">
        <v>1.6179242476107234</v>
      </c>
      <c r="O52" s="165">
        <v>1.4699015852355044</v>
      </c>
      <c r="P52" s="165">
        <v>3.0577451953143302</v>
      </c>
      <c r="Q52" s="165">
        <v>2.7537642828534241</v>
      </c>
    </row>
    <row r="53" spans="1:17" ht="12" customHeight="1" x14ac:dyDescent="0.25">
      <c r="A53" s="147" t="s">
        <v>59</v>
      </c>
      <c r="B53" s="164"/>
      <c r="C53" s="164">
        <v>3.8851036098163415E-3</v>
      </c>
      <c r="D53" s="164">
        <v>3.0605598455954373E-2</v>
      </c>
      <c r="E53" s="164">
        <v>4.0679043598943702E-3</v>
      </c>
      <c r="F53" s="164">
        <v>3.5094544466435333E-2</v>
      </c>
      <c r="G53" s="164">
        <v>6.1530849970783438E-2</v>
      </c>
      <c r="H53" s="164">
        <v>6.2327253455602097E-2</v>
      </c>
      <c r="I53" s="164">
        <v>0.33495553600416655</v>
      </c>
      <c r="J53" s="164">
        <v>0.68009302337502453</v>
      </c>
      <c r="K53" s="164">
        <v>1.112882366916053</v>
      </c>
      <c r="L53" s="164">
        <v>0.84831716423718295</v>
      </c>
      <c r="M53" s="164">
        <v>1.6279614475683692E-2</v>
      </c>
      <c r="N53" s="164">
        <v>0.49237821398016463</v>
      </c>
      <c r="O53" s="164">
        <v>0.4483860472465207</v>
      </c>
      <c r="P53" s="164">
        <v>0.9346236958497226</v>
      </c>
      <c r="Q53" s="164">
        <v>0.84387986560165396</v>
      </c>
    </row>
    <row r="54" spans="1:17" ht="12" customHeight="1" x14ac:dyDescent="0.25">
      <c r="A54" s="163" t="s">
        <v>142</v>
      </c>
      <c r="B54" s="162"/>
      <c r="C54" s="162">
        <v>4.0629336425353628</v>
      </c>
      <c r="D54" s="162">
        <v>4.0890648797549716</v>
      </c>
      <c r="E54" s="162">
        <v>3.2041333830301109</v>
      </c>
      <c r="F54" s="162">
        <v>1.7502590934576709</v>
      </c>
      <c r="G54" s="162">
        <v>7.2313017345560509</v>
      </c>
      <c r="H54" s="162">
        <v>4.0130521993364257</v>
      </c>
      <c r="I54" s="162">
        <v>2.9034993478385509</v>
      </c>
      <c r="J54" s="162">
        <v>4.716225268673754</v>
      </c>
      <c r="K54" s="162">
        <v>0</v>
      </c>
      <c r="L54" s="162">
        <v>0</v>
      </c>
      <c r="M54" s="162">
        <v>0</v>
      </c>
      <c r="N54" s="162">
        <v>0</v>
      </c>
      <c r="O54" s="162">
        <v>0.90131398570359034</v>
      </c>
      <c r="P54" s="162">
        <v>0.57948038202681462</v>
      </c>
      <c r="Q54" s="162">
        <v>1.4335651602588642</v>
      </c>
    </row>
    <row r="55" spans="1:17" ht="12" customHeight="1" x14ac:dyDescent="0.25">
      <c r="A55" s="161" t="s">
        <v>141</v>
      </c>
      <c r="B55" s="160"/>
      <c r="C55" s="160">
        <f t="shared" ref="C55" si="202">SUM(C56:C57)</f>
        <v>8.7835594643539648E-3</v>
      </c>
      <c r="D55" s="160">
        <f t="shared" ref="D55" si="203">SUM(D56:D57)</f>
        <v>6.1431314376237292E-2</v>
      </c>
      <c r="E55" s="160">
        <f t="shared" ref="E55" si="204">SUM(E56:E57)</f>
        <v>7.1968274900833188E-3</v>
      </c>
      <c r="F55" s="160">
        <f t="shared" ref="F55" si="205">SUM(F56:F57)</f>
        <v>5.9793543151554204E-2</v>
      </c>
      <c r="G55" s="160">
        <f t="shared" ref="G55" si="206">SUM(G56:G57)</f>
        <v>0.15040564781660121</v>
      </c>
      <c r="H55" s="160">
        <f t="shared" ref="H55" si="207">SUM(H56:H57)</f>
        <v>0.11456633439354427</v>
      </c>
      <c r="I55" s="160">
        <f t="shared" ref="I55" si="208">SUM(I56:I57)</f>
        <v>0.52034979861301678</v>
      </c>
      <c r="J55" s="160">
        <f t="shared" ref="J55" si="209">SUM(J56:J57)</f>
        <v>1.1936840183721478</v>
      </c>
      <c r="K55" s="160">
        <f t="shared" ref="K55" si="210">SUM(K56:K57)</f>
        <v>0.73926003256334005</v>
      </c>
      <c r="L55" s="160">
        <f t="shared" ref="L55" si="211">SUM(L56:L57)</f>
        <v>0</v>
      </c>
      <c r="M55" s="160">
        <f t="shared" ref="M55" si="212">SUM(M56:M57)</f>
        <v>0.40115395163376455</v>
      </c>
      <c r="N55" s="160">
        <f t="shared" ref="N55" si="213">SUM(N56:N57)</f>
        <v>0</v>
      </c>
      <c r="O55" s="160">
        <f t="shared" ref="O55" si="214">SUM(O56:O57)</f>
        <v>0.36029345459201789</v>
      </c>
      <c r="P55" s="160">
        <f t="shared" ref="P55" si="215">SUM(P56:P57)</f>
        <v>7.2136402427582E-2</v>
      </c>
      <c r="Q55" s="160">
        <f t="shared" ref="Q55" si="216">SUM(Q56:Q57)</f>
        <v>0.18925124851040284</v>
      </c>
    </row>
    <row r="56" spans="1:17" ht="12" customHeight="1" x14ac:dyDescent="0.25">
      <c r="A56" s="148" t="s">
        <v>60</v>
      </c>
      <c r="B56" s="156"/>
      <c r="C56" s="156">
        <v>7.1020154577905031E-3</v>
      </c>
      <c r="D56" s="156">
        <v>4.5997860547347592E-2</v>
      </c>
      <c r="E56" s="156">
        <v>5.4298792707196649E-3</v>
      </c>
      <c r="F56" s="156">
        <v>4.5214450446160702E-2</v>
      </c>
      <c r="G56" s="156">
        <v>0.1130846932966364</v>
      </c>
      <c r="H56" s="156">
        <v>8.7279927803609075E-2</v>
      </c>
      <c r="I56" s="156">
        <v>0.39152715885320677</v>
      </c>
      <c r="J56" s="156">
        <v>0.89909644857417015</v>
      </c>
      <c r="K56" s="156">
        <v>0.53912005214767911</v>
      </c>
      <c r="L56" s="156">
        <v>0</v>
      </c>
      <c r="M56" s="156">
        <v>0.29667967107214988</v>
      </c>
      <c r="N56" s="156">
        <v>0</v>
      </c>
      <c r="O56" s="156">
        <v>0.26890716039199231</v>
      </c>
      <c r="P56" s="156">
        <v>5.3899249254468776E-2</v>
      </c>
      <c r="Q56" s="156">
        <v>0.14301241881720531</v>
      </c>
    </row>
    <row r="57" spans="1:17" ht="12" customHeight="1" x14ac:dyDescent="0.25">
      <c r="A57" s="148" t="s">
        <v>59</v>
      </c>
      <c r="B57" s="156"/>
      <c r="C57" s="156">
        <v>1.6815440065634612E-3</v>
      </c>
      <c r="D57" s="156">
        <v>1.5433453828889698E-2</v>
      </c>
      <c r="E57" s="156">
        <v>1.7669482193636544E-3</v>
      </c>
      <c r="F57" s="156">
        <v>1.4579092705393501E-2</v>
      </c>
      <c r="G57" s="156">
        <v>3.7320954519964818E-2</v>
      </c>
      <c r="H57" s="156">
        <v>2.7286406589935201E-2</v>
      </c>
      <c r="I57" s="156">
        <v>0.12882263975980998</v>
      </c>
      <c r="J57" s="156">
        <v>0.29458756979797762</v>
      </c>
      <c r="K57" s="156">
        <v>0.20013998041566089</v>
      </c>
      <c r="L57" s="156">
        <v>0</v>
      </c>
      <c r="M57" s="156">
        <v>0.10447428056161469</v>
      </c>
      <c r="N57" s="156">
        <v>0</v>
      </c>
      <c r="O57" s="156">
        <v>9.13862942000256E-2</v>
      </c>
      <c r="P57" s="156">
        <v>1.8237153173113228E-2</v>
      </c>
      <c r="Q57" s="156">
        <v>4.6238829693197543E-2</v>
      </c>
    </row>
    <row r="58" spans="1:17" ht="12" customHeight="1" x14ac:dyDescent="0.25">
      <c r="A58" s="158" t="s">
        <v>62</v>
      </c>
      <c r="B58" s="157"/>
      <c r="C58" s="157">
        <f t="shared" ref="C58" si="217">SUM(C59:C60)</f>
        <v>2.4867665651879709</v>
      </c>
      <c r="D58" s="157">
        <f t="shared" ref="D58" si="218">SUM(D59:D60)</f>
        <v>2.2276720279652249</v>
      </c>
      <c r="E58" s="157">
        <f t="shared" ref="E58" si="219">SUM(E59:E60)</f>
        <v>2.0040328239239482</v>
      </c>
      <c r="F58" s="157">
        <f t="shared" ref="F58" si="220">SUM(F59:F60)</f>
        <v>1.2347963929755024</v>
      </c>
      <c r="G58" s="157">
        <f t="shared" ref="G58" si="221">SUM(G59:G60)</f>
        <v>3.2486857491545496</v>
      </c>
      <c r="H58" s="157">
        <f t="shared" ref="H58" si="222">SUM(H59:H60)</f>
        <v>2.3603980274434795</v>
      </c>
      <c r="I58" s="157">
        <f t="shared" ref="I58" si="223">SUM(I59:I60)</f>
        <v>3.0829965436299225</v>
      </c>
      <c r="J58" s="157">
        <f t="shared" ref="J58" si="224">SUM(J59:J60)</f>
        <v>3.4631664676007183</v>
      </c>
      <c r="K58" s="157">
        <f t="shared" ref="K58" si="225">SUM(K59:K60)</f>
        <v>3.7543882711332301</v>
      </c>
      <c r="L58" s="157">
        <f t="shared" ref="L58" si="226">SUM(L59:L60)</f>
        <v>1.2387017890064385</v>
      </c>
      <c r="M58" s="157">
        <f t="shared" ref="M58" si="227">SUM(M59:M60)</f>
        <v>0.13189705091583773</v>
      </c>
      <c r="N58" s="157">
        <f t="shared" ref="N58" si="228">SUM(N59:N60)</f>
        <v>0.63353077962490001</v>
      </c>
      <c r="O58" s="157">
        <f t="shared" ref="O58" si="229">SUM(O59:O60)</f>
        <v>0.98189746079822315</v>
      </c>
      <c r="P58" s="157">
        <f t="shared" ref="P58" si="230">SUM(P59:P60)</f>
        <v>2.3157400700280935</v>
      </c>
      <c r="Q58" s="157">
        <f t="shared" ref="Q58" si="231">SUM(Q59:Q60)</f>
        <v>2.974038027701202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2.4867665651879709</v>
      </c>
      <c r="D60" s="57">
        <v>2.2276720279652249</v>
      </c>
      <c r="E60" s="57">
        <v>2.0040328239239482</v>
      </c>
      <c r="F60" s="57">
        <v>1.2347963929755024</v>
      </c>
      <c r="G60" s="57">
        <v>3.2486857491545496</v>
      </c>
      <c r="H60" s="57">
        <v>2.3603980274434795</v>
      </c>
      <c r="I60" s="57">
        <v>3.0829965436299225</v>
      </c>
      <c r="J60" s="57">
        <v>3.4631664676007183</v>
      </c>
      <c r="K60" s="57">
        <v>3.7543882711332301</v>
      </c>
      <c r="L60" s="57">
        <v>1.2387017890064385</v>
      </c>
      <c r="M60" s="57">
        <v>0.13189705091583773</v>
      </c>
      <c r="N60" s="57">
        <v>0.63353077962490001</v>
      </c>
      <c r="O60" s="57">
        <v>0.98189746079822315</v>
      </c>
      <c r="P60" s="57">
        <v>2.3157400700280935</v>
      </c>
      <c r="Q60" s="57">
        <v>2.974038027701202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2">SUM(C63,C66,C68,C77)</f>
        <v>26.83243241602311</v>
      </c>
      <c r="D62" s="168">
        <f t="shared" ref="D62" si="233">SUM(D63,D66,D68,D77)</f>
        <v>19.063337808566864</v>
      </c>
      <c r="E62" s="168">
        <f t="shared" ref="E62" si="234">SUM(E63,E66,E68,E77)</f>
        <v>44.728618847149214</v>
      </c>
      <c r="F62" s="168">
        <f t="shared" ref="F62" si="235">SUM(F63,F66,F68,F77)</f>
        <v>40.966591386230675</v>
      </c>
      <c r="G62" s="168">
        <f t="shared" ref="G62" si="236">SUM(G63,G66,G68,G77)</f>
        <v>21.668922994226453</v>
      </c>
      <c r="H62" s="168">
        <f t="shared" ref="H62" si="237">SUM(H63,H66,H68,H77)</f>
        <v>27.160121883836222</v>
      </c>
      <c r="I62" s="168">
        <f t="shared" ref="I62" si="238">SUM(I63,I66,I68,I77)</f>
        <v>24.209571998683391</v>
      </c>
      <c r="J62" s="168">
        <f t="shared" ref="J62" si="239">SUM(J63,J66,J68,J77)</f>
        <v>48.02943494123442</v>
      </c>
      <c r="K62" s="168">
        <f t="shared" ref="K62" si="240">SUM(K63,K66,K68,K77)</f>
        <v>18.27297978502423</v>
      </c>
      <c r="L62" s="168">
        <f t="shared" ref="L62" si="241">SUM(L63,L66,L68,L77)</f>
        <v>50.10918404116741</v>
      </c>
      <c r="M62" s="168">
        <f t="shared" ref="M62" si="242">SUM(M63,M66,M68,M77)</f>
        <v>11.417164946043563</v>
      </c>
      <c r="N62" s="168">
        <f t="shared" ref="N62" si="243">SUM(N63,N66,N68,N77)</f>
        <v>28.417214136900103</v>
      </c>
      <c r="O62" s="168">
        <f t="shared" ref="O62" si="244">SUM(O63,O66,O68,O77)</f>
        <v>10.508973232286948</v>
      </c>
      <c r="P62" s="168">
        <f t="shared" ref="P62" si="245">SUM(P63,P66,P68,P77)</f>
        <v>0</v>
      </c>
      <c r="Q62" s="168">
        <f t="shared" ref="Q62" si="246">SUM(Q63,Q66,Q68,Q77)</f>
        <v>9.3172299216213421</v>
      </c>
    </row>
    <row r="63" spans="1:17" ht="12.95" customHeight="1" x14ac:dyDescent="0.25">
      <c r="A63" s="158" t="s">
        <v>65</v>
      </c>
      <c r="B63" s="157"/>
      <c r="C63" s="157">
        <f t="shared" ref="C63:Q63" si="247">SUM(C64:C65)</f>
        <v>20.005848850273132</v>
      </c>
      <c r="D63" s="157">
        <f t="shared" si="247"/>
        <v>14.202608636301418</v>
      </c>
      <c r="E63" s="157">
        <f t="shared" si="247"/>
        <v>33.75792045935232</v>
      </c>
      <c r="F63" s="157">
        <f t="shared" si="247"/>
        <v>31.187498265921029</v>
      </c>
      <c r="G63" s="157">
        <f t="shared" si="247"/>
        <v>16.410249202143977</v>
      </c>
      <c r="H63" s="157">
        <f t="shared" si="247"/>
        <v>20.669778447314687</v>
      </c>
      <c r="I63" s="157">
        <f t="shared" si="247"/>
        <v>18.190374802972407</v>
      </c>
      <c r="J63" s="157">
        <f t="shared" si="247"/>
        <v>36.722634078794449</v>
      </c>
      <c r="K63" s="157">
        <f t="shared" si="247"/>
        <v>13.69355326463392</v>
      </c>
      <c r="L63" s="157">
        <f t="shared" si="247"/>
        <v>38.079266804012903</v>
      </c>
      <c r="M63" s="157">
        <f t="shared" si="247"/>
        <v>8.1550028789326721</v>
      </c>
      <c r="N63" s="157">
        <f t="shared" si="247"/>
        <v>20.068040249987568</v>
      </c>
      <c r="O63" s="157">
        <f t="shared" si="247"/>
        <v>7.4762310534410341</v>
      </c>
      <c r="P63" s="157">
        <f t="shared" si="247"/>
        <v>0</v>
      </c>
      <c r="Q63" s="157">
        <f t="shared" si="247"/>
        <v>6.5664201152492438</v>
      </c>
    </row>
    <row r="64" spans="1:17" ht="12" customHeight="1" x14ac:dyDescent="0.25">
      <c r="A64" s="23" t="s">
        <v>161</v>
      </c>
      <c r="B64" s="156"/>
      <c r="C64" s="156">
        <v>19.592776011818675</v>
      </c>
      <c r="D64" s="156">
        <v>14.030617567843933</v>
      </c>
      <c r="E64" s="156">
        <v>33.26144411698084</v>
      </c>
      <c r="F64" s="156">
        <v>30.595841053862717</v>
      </c>
      <c r="G64" s="156">
        <v>16.131588140737612</v>
      </c>
      <c r="H64" s="156">
        <v>20.16608913179271</v>
      </c>
      <c r="I64" s="156">
        <v>17.814896347871681</v>
      </c>
      <c r="J64" s="156">
        <v>35.946019303554266</v>
      </c>
      <c r="K64" s="156">
        <v>13.593223848261562</v>
      </c>
      <c r="L64" s="156">
        <v>37.533607004156252</v>
      </c>
      <c r="M64" s="156">
        <v>8.0237047702102764</v>
      </c>
      <c r="N64" s="156">
        <v>19.782760668959803</v>
      </c>
      <c r="O64" s="156">
        <v>7.3314387160229852</v>
      </c>
      <c r="P64" s="156">
        <v>0</v>
      </c>
      <c r="Q64" s="156">
        <v>6.4103043950302849</v>
      </c>
    </row>
    <row r="65" spans="1:17" ht="12" customHeight="1" x14ac:dyDescent="0.25">
      <c r="A65" s="23" t="s">
        <v>60</v>
      </c>
      <c r="B65" s="156"/>
      <c r="C65" s="156">
        <v>0.41307283845445669</v>
      </c>
      <c r="D65" s="156">
        <v>0.1719910684574851</v>
      </c>
      <c r="E65" s="156">
        <v>0.49647634237147831</v>
      </c>
      <c r="F65" s="156">
        <v>0.59165721205831046</v>
      </c>
      <c r="G65" s="156">
        <v>0.27866106140636265</v>
      </c>
      <c r="H65" s="156">
        <v>0.50368931552197815</v>
      </c>
      <c r="I65" s="156">
        <v>0.37547845510072453</v>
      </c>
      <c r="J65" s="156">
        <v>0.77661477524018008</v>
      </c>
      <c r="K65" s="156">
        <v>0.10032941637235655</v>
      </c>
      <c r="L65" s="156">
        <v>0.54565979985664903</v>
      </c>
      <c r="M65" s="156">
        <v>0.13129810872239617</v>
      </c>
      <c r="N65" s="156">
        <v>0.28527958102776424</v>
      </c>
      <c r="O65" s="156">
        <v>0.14479233741804923</v>
      </c>
      <c r="P65" s="156">
        <v>0</v>
      </c>
      <c r="Q65" s="156">
        <v>0.15611572021895886</v>
      </c>
    </row>
    <row r="66" spans="1:17" ht="12.95" customHeight="1" x14ac:dyDescent="0.25">
      <c r="A66" s="158" t="s">
        <v>112</v>
      </c>
      <c r="B66" s="157"/>
      <c r="C66" s="157">
        <f t="shared" ref="C66:Q66" si="248">C67</f>
        <v>7.3248281461274897E-3</v>
      </c>
      <c r="D66" s="157">
        <f t="shared" si="248"/>
        <v>6.7903975456456139E-3</v>
      </c>
      <c r="E66" s="157">
        <f t="shared" si="248"/>
        <v>8.0767813782350196E-3</v>
      </c>
      <c r="F66" s="157">
        <f t="shared" si="248"/>
        <v>9.194609573019711E-3</v>
      </c>
      <c r="G66" s="157">
        <f t="shared" si="248"/>
        <v>1.5179126039833107E-2</v>
      </c>
      <c r="H66" s="157">
        <f t="shared" si="248"/>
        <v>1.413496725543237E-2</v>
      </c>
      <c r="I66" s="157">
        <f t="shared" si="248"/>
        <v>2.3223816441790203E-2</v>
      </c>
      <c r="J66" s="157">
        <f t="shared" si="248"/>
        <v>2.6947197844984939E-2</v>
      </c>
      <c r="K66" s="157">
        <f t="shared" si="248"/>
        <v>3.8691922914411495E-2</v>
      </c>
      <c r="L66" s="157">
        <f t="shared" si="248"/>
        <v>3.6246287150455275E-2</v>
      </c>
      <c r="M66" s="157">
        <f t="shared" si="248"/>
        <v>2.1711859510161677E-2</v>
      </c>
      <c r="N66" s="157">
        <f t="shared" si="248"/>
        <v>3.1896333418515464E-2</v>
      </c>
      <c r="O66" s="157">
        <f t="shared" si="248"/>
        <v>2.4269322723117739E-2</v>
      </c>
      <c r="P66" s="157">
        <f t="shared" si="248"/>
        <v>0</v>
      </c>
      <c r="Q66" s="157">
        <f t="shared" si="248"/>
        <v>3.6483846811693993E-3</v>
      </c>
    </row>
    <row r="67" spans="1:17" ht="12" customHeight="1" x14ac:dyDescent="0.25">
      <c r="A67" s="23" t="s">
        <v>60</v>
      </c>
      <c r="B67" s="156"/>
      <c r="C67" s="156">
        <v>7.3248281461274897E-3</v>
      </c>
      <c r="D67" s="156">
        <v>6.7903975456456139E-3</v>
      </c>
      <c r="E67" s="156">
        <v>8.0767813782350196E-3</v>
      </c>
      <c r="F67" s="156">
        <v>9.194609573019711E-3</v>
      </c>
      <c r="G67" s="156">
        <v>1.5179126039833107E-2</v>
      </c>
      <c r="H67" s="156">
        <v>1.413496725543237E-2</v>
      </c>
      <c r="I67" s="156">
        <v>2.3223816441790203E-2</v>
      </c>
      <c r="J67" s="156">
        <v>2.6947197844984939E-2</v>
      </c>
      <c r="K67" s="156">
        <v>3.8691922914411495E-2</v>
      </c>
      <c r="L67" s="156">
        <v>3.6246287150455275E-2</v>
      </c>
      <c r="M67" s="156">
        <v>2.1711859510161677E-2</v>
      </c>
      <c r="N67" s="156">
        <v>3.1896333418515464E-2</v>
      </c>
      <c r="O67" s="156">
        <v>2.4269322723117739E-2</v>
      </c>
      <c r="P67" s="156">
        <v>0</v>
      </c>
      <c r="Q67" s="156">
        <v>3.6483846811693993E-3</v>
      </c>
    </row>
    <row r="68" spans="1:17" ht="12" customHeight="1" x14ac:dyDescent="0.25">
      <c r="A68" s="158" t="s">
        <v>63</v>
      </c>
      <c r="B68" s="157"/>
      <c r="C68" s="157">
        <f t="shared" ref="C68" si="249">SUM(C69:C70,C73:C74)</f>
        <v>5.1872083569296201</v>
      </c>
      <c r="D68" s="157">
        <f t="shared" ref="D68" si="250">SUM(D69:D70,D73:D74)</f>
        <v>3.6968831045056412</v>
      </c>
      <c r="E68" s="157">
        <f t="shared" ref="E68" si="251">SUM(E69:E70,E73:E74)</f>
        <v>8.3783845238792161</v>
      </c>
      <c r="F68" s="157">
        <f t="shared" ref="F68" si="252">SUM(F69:F70,F73:F74)</f>
        <v>7.4408942570820757</v>
      </c>
      <c r="G68" s="157">
        <f t="shared" ref="G68" si="253">SUM(G69:G70,G73:G74)</f>
        <v>3.8998225618717655</v>
      </c>
      <c r="H68" s="157">
        <f t="shared" ref="H68" si="254">SUM(H69:H70,H73:H74)</f>
        <v>4.8792890882445077</v>
      </c>
      <c r="I68" s="157">
        <f t="shared" ref="I68" si="255">SUM(I69:I70,I73:I74)</f>
        <v>4.6005744507359339</v>
      </c>
      <c r="J68" s="157">
        <f t="shared" ref="J68" si="256">SUM(J69:J70,J73:J74)</f>
        <v>8.4907933866329852</v>
      </c>
      <c r="K68" s="157">
        <f t="shared" ref="K68" si="257">SUM(K69:K70,K73:K74)</f>
        <v>3.287087822207936</v>
      </c>
      <c r="L68" s="157">
        <f t="shared" ref="L68" si="258">SUM(L69:L70,L73:L74)</f>
        <v>8.86031476700221</v>
      </c>
      <c r="M68" s="157">
        <f t="shared" ref="M68" si="259">SUM(M69:M70,M73:M74)</f>
        <v>2.3502253438523377</v>
      </c>
      <c r="N68" s="157">
        <f t="shared" ref="N68" si="260">SUM(N69:N70,N73:N74)</f>
        <v>6.0509493718130738</v>
      </c>
      <c r="O68" s="157">
        <f t="shared" ref="O68" si="261">SUM(O69:O70,O73:O74)</f>
        <v>2.163492698379025</v>
      </c>
      <c r="P68" s="157">
        <f t="shared" ref="P68" si="262">SUM(P69:P70,P73:P74)</f>
        <v>0</v>
      </c>
      <c r="Q68" s="157">
        <f t="shared" ref="Q68" si="263">SUM(Q69:Q70,Q73:Q74)</f>
        <v>1.9657115506816947</v>
      </c>
    </row>
    <row r="69" spans="1:17" ht="12" customHeight="1" x14ac:dyDescent="0.25">
      <c r="A69" s="167" t="s">
        <v>160</v>
      </c>
      <c r="B69" s="132"/>
      <c r="C69" s="132">
        <v>3.9671574567119574</v>
      </c>
      <c r="D69" s="132">
        <v>2.8877093678597285</v>
      </c>
      <c r="E69" s="132">
        <v>6.0858057178656999</v>
      </c>
      <c r="F69" s="132">
        <v>4.6987030442495303</v>
      </c>
      <c r="G69" s="132">
        <v>2.8156843369783764</v>
      </c>
      <c r="H69" s="132">
        <v>3.1110968283929705</v>
      </c>
      <c r="I69" s="132">
        <v>3.0087750035952738</v>
      </c>
      <c r="J69" s="132">
        <v>5.2615024197856544</v>
      </c>
      <c r="K69" s="132">
        <v>0.90221931125047616</v>
      </c>
      <c r="L69" s="132">
        <v>5.367424905192637</v>
      </c>
      <c r="M69" s="132">
        <v>0</v>
      </c>
      <c r="N69" s="132">
        <v>3.5621205978466359</v>
      </c>
      <c r="O69" s="132">
        <v>0.33276658717749302</v>
      </c>
      <c r="P69" s="132">
        <v>0</v>
      </c>
      <c r="Q69" s="132">
        <v>0.68242949031083722</v>
      </c>
    </row>
    <row r="70" spans="1:17" ht="12" customHeight="1" x14ac:dyDescent="0.25">
      <c r="A70" s="167" t="s">
        <v>159</v>
      </c>
      <c r="B70" s="132"/>
      <c r="C70" s="132">
        <f t="shared" ref="C70" si="264">SUM(C71:C72)</f>
        <v>1.1387239238325913E-2</v>
      </c>
      <c r="D70" s="132">
        <f t="shared" ref="D70" si="265">SUM(D71:D72)</f>
        <v>7.7903619581280892E-2</v>
      </c>
      <c r="E70" s="132">
        <f t="shared" ref="E70" si="266">SUM(E71:E72)</f>
        <v>3.0385108352526915E-2</v>
      </c>
      <c r="F70" s="132">
        <f t="shared" ref="F70" si="267">SUM(F71:F72)</f>
        <v>0.12826466334661871</v>
      </c>
      <c r="G70" s="132">
        <f t="shared" ref="G70" si="268">SUM(G71:G72)</f>
        <v>0.16361281437581798</v>
      </c>
      <c r="H70" s="132">
        <f t="shared" ref="H70" si="269">SUM(H71:H72)</f>
        <v>0.16446178797081684</v>
      </c>
      <c r="I70" s="132">
        <f t="shared" ref="I70" si="270">SUM(I71:I72)</f>
        <v>0.85232775032839736</v>
      </c>
      <c r="J70" s="132">
        <f t="shared" ref="J70" si="271">SUM(J71:J72)</f>
        <v>1.9920410892191718</v>
      </c>
      <c r="K70" s="132">
        <f t="shared" ref="K70" si="272">SUM(K71:K72)</f>
        <v>2.228814151030297</v>
      </c>
      <c r="L70" s="132">
        <f t="shared" ref="L70" si="273">SUM(L71:L72)</f>
        <v>3.047667351428418</v>
      </c>
      <c r="M70" s="132">
        <f t="shared" ref="M70" si="274">SUM(M71:M72)</f>
        <v>1.1582998245003224</v>
      </c>
      <c r="N70" s="132">
        <f t="shared" ref="N70" si="275">SUM(N71:N72)</f>
        <v>2.4888287739664383</v>
      </c>
      <c r="O70" s="132">
        <f t="shared" ref="O70" si="276">SUM(O71:O72)</f>
        <v>1.4201620442493685</v>
      </c>
      <c r="P70" s="132">
        <f t="shared" ref="P70" si="277">SUM(P71:P72)</f>
        <v>0</v>
      </c>
      <c r="Q70" s="132">
        <f t="shared" ref="Q70" si="278">SUM(Q71:Q72)</f>
        <v>0.81963661706820734</v>
      </c>
    </row>
    <row r="71" spans="1:17" ht="12" customHeight="1" x14ac:dyDescent="0.25">
      <c r="A71" s="166" t="s">
        <v>109</v>
      </c>
      <c r="B71" s="165"/>
      <c r="C71" s="165">
        <v>9.3064657639099126E-3</v>
      </c>
      <c r="D71" s="165">
        <v>6.0015199432816593E-2</v>
      </c>
      <c r="E71" s="165">
        <v>2.3449844919356547E-2</v>
      </c>
      <c r="F71" s="165">
        <v>9.8360173009155186E-2</v>
      </c>
      <c r="G71" s="165">
        <v>0.1251339353835878</v>
      </c>
      <c r="H71" s="165">
        <v>0.1254908076297245</v>
      </c>
      <c r="I71" s="165">
        <v>0.64851629025840996</v>
      </c>
      <c r="J71" s="165">
        <v>1.5110221387143759</v>
      </c>
      <c r="K71" s="165">
        <v>1.6856894490454888</v>
      </c>
      <c r="L71" s="165">
        <v>2.3045813562573985</v>
      </c>
      <c r="M71" s="165">
        <v>0.87221071319664911</v>
      </c>
      <c r="N71" s="165">
        <v>1.8776359075922711</v>
      </c>
      <c r="O71" s="165">
        <v>1.0710838206357205</v>
      </c>
      <c r="P71" s="165">
        <v>0</v>
      </c>
      <c r="Q71" s="165">
        <v>0.61777133466611123</v>
      </c>
    </row>
    <row r="72" spans="1:17" ht="12" customHeight="1" x14ac:dyDescent="0.25">
      <c r="A72" s="147" t="s">
        <v>59</v>
      </c>
      <c r="B72" s="164"/>
      <c r="C72" s="164">
        <v>2.0807734744160006E-3</v>
      </c>
      <c r="D72" s="164">
        <v>1.7888420148464305E-2</v>
      </c>
      <c r="E72" s="164">
        <v>6.935263433170369E-3</v>
      </c>
      <c r="F72" s="164">
        <v>2.9904490337463511E-2</v>
      </c>
      <c r="G72" s="164">
        <v>3.8478878992230181E-2</v>
      </c>
      <c r="H72" s="164">
        <v>3.8970980341092337E-2</v>
      </c>
      <c r="I72" s="164">
        <v>0.20381146006998743</v>
      </c>
      <c r="J72" s="164">
        <v>0.48101895050479598</v>
      </c>
      <c r="K72" s="164">
        <v>0.54312470198480811</v>
      </c>
      <c r="L72" s="164">
        <v>0.7430859951710197</v>
      </c>
      <c r="M72" s="164">
        <v>0.28608911130367337</v>
      </c>
      <c r="N72" s="164">
        <v>0.61119286637416725</v>
      </c>
      <c r="O72" s="164">
        <v>0.34907822361364815</v>
      </c>
      <c r="P72" s="164">
        <v>0</v>
      </c>
      <c r="Q72" s="164">
        <v>0.20186528240209611</v>
      </c>
    </row>
    <row r="73" spans="1:17" ht="12" customHeight="1" x14ac:dyDescent="0.25">
      <c r="A73" s="163" t="s">
        <v>142</v>
      </c>
      <c r="B73" s="162"/>
      <c r="C73" s="162">
        <v>1.2061201407206699</v>
      </c>
      <c r="D73" s="162">
        <v>0.72126375892602113</v>
      </c>
      <c r="E73" s="162">
        <v>2.2551326628006798</v>
      </c>
      <c r="F73" s="162">
        <v>2.5882254547725263</v>
      </c>
      <c r="G73" s="162">
        <v>0.8978678012353899</v>
      </c>
      <c r="H73" s="162">
        <v>1.5748674461302348</v>
      </c>
      <c r="I73" s="162">
        <v>0.64042723452892869</v>
      </c>
      <c r="J73" s="162">
        <v>1.0576447710121177</v>
      </c>
      <c r="K73" s="162">
        <v>7.5037187391203955E-3</v>
      </c>
      <c r="L73" s="162">
        <v>0.32993367751622277</v>
      </c>
      <c r="M73" s="162">
        <v>0.9566256066943617</v>
      </c>
      <c r="N73" s="162">
        <v>0</v>
      </c>
      <c r="O73" s="162">
        <v>0.3689782208164672</v>
      </c>
      <c r="P73" s="162">
        <v>0</v>
      </c>
      <c r="Q73" s="162">
        <v>0.40564354087987586</v>
      </c>
    </row>
    <row r="74" spans="1:17" ht="12" customHeight="1" x14ac:dyDescent="0.25">
      <c r="A74" s="161" t="s">
        <v>141</v>
      </c>
      <c r="B74" s="160"/>
      <c r="C74" s="160">
        <f t="shared" ref="C74" si="279">SUM(C75:C76)</f>
        <v>2.5435202586668198E-3</v>
      </c>
      <c r="D74" s="160">
        <f t="shared" ref="D74" si="280">SUM(D75:D76)</f>
        <v>1.0006358138610557E-2</v>
      </c>
      <c r="E74" s="160">
        <f t="shared" ref="E74" si="281">SUM(E75:E76)</f>
        <v>7.0610348603112379E-3</v>
      </c>
      <c r="F74" s="160">
        <f t="shared" ref="F74" si="282">SUM(F75:F76)</f>
        <v>2.5701094713400374E-2</v>
      </c>
      <c r="G74" s="160">
        <f t="shared" ref="G74" si="283">SUM(G75:G76)</f>
        <v>2.2657609282181117E-2</v>
      </c>
      <c r="H74" s="160">
        <f t="shared" ref="H74" si="284">SUM(H75:H76)</f>
        <v>2.8863025750485945E-2</v>
      </c>
      <c r="I74" s="160">
        <f t="shared" ref="I74" si="285">SUM(I75:I76)</f>
        <v>9.9044462283333606E-2</v>
      </c>
      <c r="J74" s="160">
        <f t="shared" ref="J74" si="286">SUM(J75:J76)</f>
        <v>0.17960510661604173</v>
      </c>
      <c r="K74" s="160">
        <f t="shared" ref="K74" si="287">SUM(K75:K76)</f>
        <v>0.14855064118804226</v>
      </c>
      <c r="L74" s="160">
        <f t="shared" ref="L74" si="288">SUM(L75:L76)</f>
        <v>0.11528883286493277</v>
      </c>
      <c r="M74" s="160">
        <f t="shared" ref="M74" si="289">SUM(M75:M76)</f>
        <v>0.23529991265765371</v>
      </c>
      <c r="N74" s="160">
        <f t="shared" ref="N74" si="290">SUM(N75:N76)</f>
        <v>0</v>
      </c>
      <c r="O74" s="160">
        <f t="shared" ref="O74" si="291">SUM(O75:O76)</f>
        <v>4.1585846135696145E-2</v>
      </c>
      <c r="P74" s="160">
        <f t="shared" ref="P74" si="292">SUM(P75:P76)</f>
        <v>0</v>
      </c>
      <c r="Q74" s="160">
        <f t="shared" ref="Q74" si="293">SUM(Q75:Q76)</f>
        <v>5.8001902422774317E-2</v>
      </c>
    </row>
    <row r="75" spans="1:17" ht="12" customHeight="1" x14ac:dyDescent="0.25">
      <c r="A75" s="148" t="s">
        <v>60</v>
      </c>
      <c r="B75" s="156"/>
      <c r="C75" s="156">
        <v>2.0565831275537083E-3</v>
      </c>
      <c r="D75" s="156">
        <v>7.4924502417071182E-3</v>
      </c>
      <c r="E75" s="156">
        <v>5.3274261291747366E-3</v>
      </c>
      <c r="F75" s="156">
        <v>1.9434554503414116E-2</v>
      </c>
      <c r="G75" s="156">
        <v>1.7035456006510845E-2</v>
      </c>
      <c r="H75" s="156">
        <v>2.1988682949762559E-2</v>
      </c>
      <c r="I75" s="156">
        <v>7.4524093256691695E-2</v>
      </c>
      <c r="J75" s="156">
        <v>0.13528061950974696</v>
      </c>
      <c r="K75" s="156">
        <v>0.10833350363359007</v>
      </c>
      <c r="L75" s="156">
        <v>8.5234896005203703E-2</v>
      </c>
      <c r="M75" s="156">
        <v>0.17401972585903999</v>
      </c>
      <c r="N75" s="156">
        <v>0</v>
      </c>
      <c r="O75" s="156">
        <v>3.1037843331101423E-2</v>
      </c>
      <c r="P75" s="156">
        <v>0</v>
      </c>
      <c r="Q75" s="156">
        <v>4.3830581973806702E-2</v>
      </c>
    </row>
    <row r="76" spans="1:17" ht="12" customHeight="1" x14ac:dyDescent="0.25">
      <c r="A76" s="148" t="s">
        <v>59</v>
      </c>
      <c r="B76" s="156"/>
      <c r="C76" s="156">
        <v>4.8693713111311131E-4</v>
      </c>
      <c r="D76" s="156">
        <v>2.5139078969034388E-3</v>
      </c>
      <c r="E76" s="156">
        <v>1.7336087311365014E-3</v>
      </c>
      <c r="F76" s="156">
        <v>6.2665402099862568E-3</v>
      </c>
      <c r="G76" s="156">
        <v>5.6221532756702735E-3</v>
      </c>
      <c r="H76" s="156">
        <v>6.8743428007233846E-3</v>
      </c>
      <c r="I76" s="156">
        <v>2.4520369026641908E-2</v>
      </c>
      <c r="J76" s="156">
        <v>4.4324487106294788E-2</v>
      </c>
      <c r="K76" s="156">
        <v>4.0217137554452186E-2</v>
      </c>
      <c r="L76" s="156">
        <v>3.0053936859729073E-2</v>
      </c>
      <c r="M76" s="156">
        <v>6.128018679861371E-2</v>
      </c>
      <c r="N76" s="156">
        <v>0</v>
      </c>
      <c r="O76" s="156">
        <v>1.054800280459472E-2</v>
      </c>
      <c r="P76" s="156">
        <v>0</v>
      </c>
      <c r="Q76" s="156">
        <v>1.4171320448967616E-2</v>
      </c>
    </row>
    <row r="77" spans="1:17" ht="12" customHeight="1" x14ac:dyDescent="0.25">
      <c r="A77" s="158" t="s">
        <v>62</v>
      </c>
      <c r="B77" s="157"/>
      <c r="C77" s="157">
        <f t="shared" ref="C77" si="294">SUM(C78:C79)</f>
        <v>1.6320503806742279</v>
      </c>
      <c r="D77" s="157">
        <f t="shared" ref="D77" si="295">SUM(D78:D79)</f>
        <v>1.1570556702141592</v>
      </c>
      <c r="E77" s="157">
        <f t="shared" ref="E77" si="296">SUM(E78:E79)</f>
        <v>2.5842370825394374</v>
      </c>
      <c r="F77" s="157">
        <f t="shared" ref="F77" si="297">SUM(F78:F79)</f>
        <v>2.3290042536545514</v>
      </c>
      <c r="G77" s="157">
        <f t="shared" ref="G77" si="298">SUM(G78:G79)</f>
        <v>1.343672104170879</v>
      </c>
      <c r="H77" s="157">
        <f t="shared" ref="H77" si="299">SUM(H78:H79)</f>
        <v>1.5969193810215936</v>
      </c>
      <c r="I77" s="157">
        <f t="shared" ref="I77" si="300">SUM(I78:I79)</f>
        <v>1.3953989285332615</v>
      </c>
      <c r="J77" s="157">
        <f t="shared" ref="J77" si="301">SUM(J78:J79)</f>
        <v>2.7890602779619984</v>
      </c>
      <c r="K77" s="157">
        <f t="shared" ref="K77" si="302">SUM(K78:K79)</f>
        <v>1.2536467752679619</v>
      </c>
      <c r="L77" s="157">
        <f t="shared" ref="L77" si="303">SUM(L78:L79)</f>
        <v>3.133356183001847</v>
      </c>
      <c r="M77" s="157">
        <f t="shared" ref="M77" si="304">SUM(M78:M79)</f>
        <v>0.8902248637483906</v>
      </c>
      <c r="N77" s="157">
        <f t="shared" ref="N77" si="305">SUM(N78:N79)</f>
        <v>2.2663281816809442</v>
      </c>
      <c r="O77" s="157">
        <f t="shared" ref="O77" si="306">SUM(O78:O79)</f>
        <v>0.84498015774377111</v>
      </c>
      <c r="P77" s="157">
        <f t="shared" ref="P77" si="307">SUM(P78:P79)</f>
        <v>0</v>
      </c>
      <c r="Q77" s="157">
        <f t="shared" ref="Q77" si="308">SUM(Q78:Q79)</f>
        <v>0.78144987100923424</v>
      </c>
    </row>
    <row r="78" spans="1:17" ht="12" customHeight="1" x14ac:dyDescent="0.25">
      <c r="A78" s="23" t="s">
        <v>109</v>
      </c>
      <c r="B78" s="156"/>
      <c r="C78" s="156">
        <v>1.5035786833809386</v>
      </c>
      <c r="D78" s="156">
        <v>0.9552260789692516</v>
      </c>
      <c r="E78" s="156">
        <v>1.9436986052800325</v>
      </c>
      <c r="F78" s="156">
        <v>1.8135633342933384</v>
      </c>
      <c r="G78" s="156">
        <v>1.343672104170879</v>
      </c>
      <c r="H78" s="156">
        <v>1.5969193810215936</v>
      </c>
      <c r="I78" s="156">
        <v>0.84826504546895565</v>
      </c>
      <c r="J78" s="156">
        <v>2.1449125287468327</v>
      </c>
      <c r="K78" s="156">
        <v>1.2536467752679619</v>
      </c>
      <c r="L78" s="156">
        <v>2.8464888182203998</v>
      </c>
      <c r="M78" s="156">
        <v>0.84219082056438521</v>
      </c>
      <c r="N78" s="156">
        <v>2.1350573078836366</v>
      </c>
      <c r="O78" s="156">
        <v>0.84498015774377111</v>
      </c>
      <c r="P78" s="156">
        <v>0</v>
      </c>
      <c r="Q78" s="156">
        <v>0.78144987100923424</v>
      </c>
    </row>
    <row r="79" spans="1:17" ht="12" customHeight="1" x14ac:dyDescent="0.25">
      <c r="A79" s="29" t="s">
        <v>140</v>
      </c>
      <c r="B79" s="57"/>
      <c r="C79" s="57">
        <v>0.12847169729328933</v>
      </c>
      <c r="D79" s="57">
        <v>0.20182959124490771</v>
      </c>
      <c r="E79" s="57">
        <v>0.64053847725940505</v>
      </c>
      <c r="F79" s="57">
        <v>0.51544091936121295</v>
      </c>
      <c r="G79" s="57">
        <v>0</v>
      </c>
      <c r="H79" s="57">
        <v>0</v>
      </c>
      <c r="I79" s="57">
        <v>0.54713388306430599</v>
      </c>
      <c r="J79" s="57">
        <v>0.64414774921516582</v>
      </c>
      <c r="K79" s="57">
        <v>0</v>
      </c>
      <c r="L79" s="57">
        <v>0.28686736478144714</v>
      </c>
      <c r="M79" s="57">
        <v>4.8034043184005358E-2</v>
      </c>
      <c r="N79" s="57">
        <v>0.13127087379730748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9">SUM(C82,C85,C87,C100)</f>
        <v>0</v>
      </c>
      <c r="D81" s="168">
        <f t="shared" ref="D81" si="310">SUM(D82,D85,D87,D100)</f>
        <v>0.64657434831445293</v>
      </c>
      <c r="E81" s="168">
        <f t="shared" ref="E81" si="311">SUM(E82,E85,E87,E100)</f>
        <v>0</v>
      </c>
      <c r="F81" s="168">
        <f t="shared" ref="F81" si="312">SUM(F82,F85,F87,F100)</f>
        <v>0.12353053670211925</v>
      </c>
      <c r="G81" s="168">
        <f t="shared" ref="G81" si="313">SUM(G82,G85,G87,G100)</f>
        <v>1.4096237509154319</v>
      </c>
      <c r="H81" s="168">
        <f t="shared" ref="H81" si="314">SUM(H82,H85,H87,H100)</f>
        <v>1.1128233588115199</v>
      </c>
      <c r="I81" s="168">
        <f t="shared" ref="I81" si="315">SUM(I82,I85,I87,I100)</f>
        <v>5.2419198365547564</v>
      </c>
      <c r="J81" s="168">
        <f t="shared" ref="J81" si="316">SUM(J82,J85,J87,J100)</f>
        <v>0.83045571428249021</v>
      </c>
      <c r="K81" s="168">
        <f t="shared" ref="K81" si="317">SUM(K82,K85,K87,K100)</f>
        <v>4.6356973973194542</v>
      </c>
      <c r="L81" s="168">
        <f t="shared" ref="L81" si="318">SUM(L82,L85,L87,L100)</f>
        <v>0.78192029438268096</v>
      </c>
      <c r="M81" s="168">
        <f t="shared" ref="M81" si="319">SUM(M82,M85,M87,M100)</f>
        <v>0.94772685793673306</v>
      </c>
      <c r="N81" s="168">
        <f t="shared" ref="N81" si="320">SUM(N82,N85,N87,N100)</f>
        <v>3.9317692671595728</v>
      </c>
      <c r="O81" s="168">
        <f t="shared" ref="O81" si="321">SUM(O82,O85,O87,O100)</f>
        <v>0.54790647156479422</v>
      </c>
      <c r="P81" s="168">
        <f t="shared" ref="P81" si="322">SUM(P82,P85,P87,P100)</f>
        <v>0.49427287879875997</v>
      </c>
      <c r="Q81" s="168">
        <f t="shared" ref="Q81" si="323">SUM(Q82,Q85,Q87,Q100)</f>
        <v>3.3017706470401249</v>
      </c>
    </row>
    <row r="82" spans="1:17" ht="12.95" customHeight="1" x14ac:dyDescent="0.25">
      <c r="A82" s="158" t="s">
        <v>65</v>
      </c>
      <c r="B82" s="157"/>
      <c r="C82" s="157">
        <f t="shared" ref="C82:Q82" si="324">SUM(C83:C84)</f>
        <v>0</v>
      </c>
      <c r="D82" s="157">
        <f t="shared" si="324"/>
        <v>0.51525848023134824</v>
      </c>
      <c r="E82" s="157">
        <f t="shared" si="324"/>
        <v>0</v>
      </c>
      <c r="F82" s="157">
        <f t="shared" si="324"/>
        <v>9.6392841769783716E-2</v>
      </c>
      <c r="G82" s="157">
        <f t="shared" si="324"/>
        <v>1.1367210708658635</v>
      </c>
      <c r="H82" s="157">
        <f t="shared" si="324"/>
        <v>0.89384208913522412</v>
      </c>
      <c r="I82" s="157">
        <f t="shared" si="324"/>
        <v>4.2086456040242952</v>
      </c>
      <c r="J82" s="157">
        <f t="shared" si="324"/>
        <v>0.66131083355656373</v>
      </c>
      <c r="K82" s="157">
        <f t="shared" si="324"/>
        <v>3.6501349479740846</v>
      </c>
      <c r="L82" s="157">
        <f t="shared" si="324"/>
        <v>0.63433034149095857</v>
      </c>
      <c r="M82" s="157">
        <f t="shared" si="324"/>
        <v>0.71639750390181589</v>
      </c>
      <c r="N82" s="157">
        <f t="shared" si="324"/>
        <v>2.881609338713313</v>
      </c>
      <c r="O82" s="157">
        <f t="shared" si="324"/>
        <v>0.40849696639248401</v>
      </c>
      <c r="P82" s="157">
        <f t="shared" si="324"/>
        <v>0.35683469339324664</v>
      </c>
      <c r="Q82" s="157">
        <f t="shared" si="324"/>
        <v>2.4252791063951924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0.51333459865231035</v>
      </c>
      <c r="E83" s="156">
        <v>0</v>
      </c>
      <c r="F83" s="156">
        <v>9.5841963155745016E-2</v>
      </c>
      <c r="G83" s="156">
        <v>1.1308456066317347</v>
      </c>
      <c r="H83" s="156">
        <v>0.88713589761497669</v>
      </c>
      <c r="I83" s="156">
        <v>4.1811509775955029</v>
      </c>
      <c r="J83" s="156">
        <v>0.65689825885148756</v>
      </c>
      <c r="K83" s="156">
        <v>3.6416443826150418</v>
      </c>
      <c r="L83" s="156">
        <v>0.63144615458638054</v>
      </c>
      <c r="M83" s="156">
        <v>0.71272398238611201</v>
      </c>
      <c r="N83" s="156">
        <v>2.8684905911980652</v>
      </c>
      <c r="O83" s="156">
        <v>0.40595633387301799</v>
      </c>
      <c r="P83" s="156">
        <v>0.35444528144820375</v>
      </c>
      <c r="Q83" s="156">
        <v>2.4066739691816266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1.9238815790378627E-3</v>
      </c>
      <c r="E84" s="156">
        <v>0</v>
      </c>
      <c r="F84" s="156">
        <v>5.5087861403870083E-4</v>
      </c>
      <c r="G84" s="156">
        <v>5.8754642341287914E-3</v>
      </c>
      <c r="H84" s="156">
        <v>6.7061915202474148E-3</v>
      </c>
      <c r="I84" s="156">
        <v>2.7494626428792038E-2</v>
      </c>
      <c r="J84" s="156">
        <v>4.4125747050761778E-3</v>
      </c>
      <c r="K84" s="156">
        <v>8.4905653590429606E-3</v>
      </c>
      <c r="L84" s="156">
        <v>2.8841869045779828E-3</v>
      </c>
      <c r="M84" s="156">
        <v>3.6735215157038857E-3</v>
      </c>
      <c r="N84" s="156">
        <v>1.3118747515247683E-2</v>
      </c>
      <c r="O84" s="156">
        <v>2.5406325194659882E-3</v>
      </c>
      <c r="P84" s="156">
        <v>2.3894119450429017E-3</v>
      </c>
      <c r="Q84" s="156">
        <v>1.8605137213565888E-2</v>
      </c>
    </row>
    <row r="85" spans="1:17" ht="12.95" customHeight="1" x14ac:dyDescent="0.25">
      <c r="A85" s="158" t="s">
        <v>112</v>
      </c>
      <c r="B85" s="157"/>
      <c r="C85" s="157">
        <f t="shared" ref="C85:Q85" si="325">C86</f>
        <v>0</v>
      </c>
      <c r="D85" s="157">
        <f t="shared" si="325"/>
        <v>2.0927305547991515E-4</v>
      </c>
      <c r="E85" s="157">
        <f t="shared" si="325"/>
        <v>0</v>
      </c>
      <c r="F85" s="157">
        <f t="shared" si="325"/>
        <v>1.2525839848465903E-4</v>
      </c>
      <c r="G85" s="157">
        <f t="shared" si="325"/>
        <v>5.1659951026739959E-4</v>
      </c>
      <c r="H85" s="157">
        <f t="shared" si="325"/>
        <v>4.5320375580305399E-4</v>
      </c>
      <c r="I85" s="157">
        <f t="shared" si="325"/>
        <v>1.5308134229303769E-3</v>
      </c>
      <c r="J85" s="157">
        <f t="shared" si="325"/>
        <v>7.959011215722397E-4</v>
      </c>
      <c r="K85" s="157">
        <f t="shared" si="325"/>
        <v>1.9818296859633669E-3</v>
      </c>
      <c r="L85" s="157">
        <f t="shared" si="325"/>
        <v>8.8105568857930398E-4</v>
      </c>
      <c r="M85" s="157">
        <f t="shared" si="325"/>
        <v>7.9108133783675099E-4</v>
      </c>
      <c r="N85" s="157">
        <f t="shared" si="325"/>
        <v>2.0511011644933816E-3</v>
      </c>
      <c r="O85" s="157">
        <f t="shared" si="325"/>
        <v>9.1992594434863243E-4</v>
      </c>
      <c r="P85" s="157">
        <f t="shared" si="325"/>
        <v>9.3736631663992557E-4</v>
      </c>
      <c r="Q85" s="157">
        <f t="shared" si="325"/>
        <v>1.6378117581551616E-3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2.0927305547991515E-4</v>
      </c>
      <c r="E86" s="156">
        <v>0</v>
      </c>
      <c r="F86" s="156">
        <v>1.2525839848465903E-4</v>
      </c>
      <c r="G86" s="156">
        <v>5.1659951026739959E-4</v>
      </c>
      <c r="H86" s="156">
        <v>4.5320375580305399E-4</v>
      </c>
      <c r="I86" s="156">
        <v>1.5308134229303769E-3</v>
      </c>
      <c r="J86" s="156">
        <v>7.959011215722397E-4</v>
      </c>
      <c r="K86" s="156">
        <v>1.9818296859633669E-3</v>
      </c>
      <c r="L86" s="156">
        <v>8.8105568857930398E-4</v>
      </c>
      <c r="M86" s="156">
        <v>7.9108133783675099E-4</v>
      </c>
      <c r="N86" s="156">
        <v>2.0511011644933816E-3</v>
      </c>
      <c r="O86" s="156">
        <v>9.1992594434863243E-4</v>
      </c>
      <c r="P86" s="156">
        <v>9.3736631663992557E-4</v>
      </c>
      <c r="Q86" s="156">
        <v>1.6378117581551616E-3</v>
      </c>
    </row>
    <row r="87" spans="1:17" ht="12" customHeight="1" x14ac:dyDescent="0.25">
      <c r="A87" s="158" t="s">
        <v>63</v>
      </c>
      <c r="B87" s="157"/>
      <c r="C87" s="157">
        <f t="shared" ref="C87" si="326">SUM(C88:C89,C92:C93,C96:C97)</f>
        <v>0</v>
      </c>
      <c r="D87" s="157">
        <f t="shared" ref="D87" si="327">SUM(D88:D89,D92:D93,D96:D97)</f>
        <v>0.10791486533580341</v>
      </c>
      <c r="E87" s="157">
        <f t="shared" ref="E87" si="328">SUM(E88:E89,E92:E93,E96:E97)</f>
        <v>0</v>
      </c>
      <c r="F87" s="157">
        <f t="shared" ref="F87" si="329">SUM(F88:F89,F92:F93,F96:F97)</f>
        <v>2.2649267354309558E-2</v>
      </c>
      <c r="G87" s="157">
        <f t="shared" ref="G87" si="330">SUM(G88:G89,G92:G93,G96:G97)</f>
        <v>0.22251593278454501</v>
      </c>
      <c r="H87" s="157">
        <f t="shared" ref="H87" si="331">SUM(H88:H89,H92:H93,H96:H97)</f>
        <v>0.17947965781326275</v>
      </c>
      <c r="I87" s="157">
        <f t="shared" ref="I87" si="332">SUM(I88:I89,I92:I93,I96:I97)</f>
        <v>0.84617898556369697</v>
      </c>
      <c r="J87" s="157">
        <f t="shared" ref="J87" si="333">SUM(J88:J89,J92:J93,J96:J97)</f>
        <v>0.13573463599155544</v>
      </c>
      <c r="K87" s="157">
        <f t="shared" ref="K87" si="334">SUM(K88:K89,K92:K93,K96:K97)</f>
        <v>0.81531029137548072</v>
      </c>
      <c r="L87" s="157">
        <f t="shared" ref="L87" si="335">SUM(L88:L89,L92:L93,L96:L97)</f>
        <v>0.11705816838588125</v>
      </c>
      <c r="M87" s="157">
        <f t="shared" ref="M87" si="336">SUM(M88:M89,M92:M93,M96:M97)</f>
        <v>0.18799382677161638</v>
      </c>
      <c r="N87" s="157">
        <f t="shared" ref="N87" si="337">SUM(N88:N89,N92:N93,N96:N97)</f>
        <v>0.87333512686728865</v>
      </c>
      <c r="O87" s="157">
        <f t="shared" ref="O87" si="338">SUM(O88:O89,O92:O93,O96:O97)</f>
        <v>0.11227721396541669</v>
      </c>
      <c r="P87" s="157">
        <f t="shared" ref="P87" si="339">SUM(P88:P89,P92:P93,P96:P97)</f>
        <v>0.10998021302593766</v>
      </c>
      <c r="Q87" s="157">
        <f t="shared" ref="Q87" si="340">SUM(Q88:Q89,Q92:Q93,Q96:Q97)</f>
        <v>0.70435459835072911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4.7555472432325691E-2</v>
      </c>
      <c r="E88" s="132">
        <v>0</v>
      </c>
      <c r="F88" s="132">
        <v>2.1304635279091582E-2</v>
      </c>
      <c r="G88" s="132">
        <v>7.1318637648024027E-2</v>
      </c>
      <c r="H88" s="132">
        <v>5.5142180083972703E-2</v>
      </c>
      <c r="I88" s="132">
        <v>0.40016571993336658</v>
      </c>
      <c r="J88" s="132">
        <v>7.6386901051495092E-4</v>
      </c>
      <c r="K88" s="132">
        <v>0.54000482055819643</v>
      </c>
      <c r="L88" s="132">
        <v>0</v>
      </c>
      <c r="M88" s="132">
        <v>5.5356828495629951E-2</v>
      </c>
      <c r="N88" s="132">
        <v>0.68170444343456249</v>
      </c>
      <c r="O88" s="132">
        <v>1.1608512456015404E-2</v>
      </c>
      <c r="P88" s="132">
        <v>2.1684760492522027E-2</v>
      </c>
      <c r="Q88" s="132">
        <v>0.38874226706715154</v>
      </c>
    </row>
    <row r="89" spans="1:17" ht="12" customHeight="1" x14ac:dyDescent="0.25">
      <c r="A89" s="167" t="s">
        <v>155</v>
      </c>
      <c r="B89" s="132"/>
      <c r="C89" s="132">
        <f t="shared" ref="C89" si="341">SUM(C90:C91)</f>
        <v>0</v>
      </c>
      <c r="D89" s="132">
        <f t="shared" ref="D89" si="342">SUM(D90:D91)</f>
        <v>1.0545203243064885E-3</v>
      </c>
      <c r="E89" s="132">
        <f t="shared" ref="E89" si="343">SUM(E90:E91)</f>
        <v>0</v>
      </c>
      <c r="F89" s="132">
        <f t="shared" ref="F89" si="344">SUM(F90:F91)</f>
        <v>1.3446320752179761E-3</v>
      </c>
      <c r="G89" s="132">
        <f t="shared" ref="G89" si="345">SUM(G90:G91)</f>
        <v>2.2596640236085845E-3</v>
      </c>
      <c r="H89" s="132">
        <f t="shared" ref="H89" si="346">SUM(H90:H91)</f>
        <v>2.617198197483908E-3</v>
      </c>
      <c r="I89" s="132">
        <f t="shared" ref="I89" si="347">SUM(I90:I91)</f>
        <v>2.5336841560684623E-2</v>
      </c>
      <c r="J89" s="132">
        <f t="shared" ref="J89" si="348">SUM(J90:J91)</f>
        <v>3.0844906979715859E-2</v>
      </c>
      <c r="K89" s="132">
        <f t="shared" ref="K89" si="349">SUM(K90:K91)</f>
        <v>0.11272315147014389</v>
      </c>
      <c r="L89" s="132">
        <f t="shared" ref="L89" si="350">SUM(L90:L91)</f>
        <v>3.5674957312748376E-2</v>
      </c>
      <c r="M89" s="132">
        <f t="shared" ref="M89" si="351">SUM(M90:M91)</f>
        <v>8.9548031438497142E-2</v>
      </c>
      <c r="N89" s="132">
        <f t="shared" ref="N89" si="352">SUM(N90:N91)</f>
        <v>0.19163068343272621</v>
      </c>
      <c r="O89" s="132">
        <f t="shared" ref="O89" si="353">SUM(O90:O91)</f>
        <v>0.10066870150940128</v>
      </c>
      <c r="P89" s="132">
        <f t="shared" ref="P89" si="354">SUM(P90:P91)</f>
        <v>7.8496136844299402E-2</v>
      </c>
      <c r="Q89" s="132">
        <f t="shared" ref="Q89" si="355">SUM(Q90:Q91)</f>
        <v>0.23541492875391934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8.5151451186089107E-4</v>
      </c>
      <c r="E90" s="165">
        <v>0</v>
      </c>
      <c r="F90" s="165">
        <v>1.0815895256910536E-3</v>
      </c>
      <c r="G90" s="165">
        <v>1.8134714303450269E-3</v>
      </c>
      <c r="H90" s="165">
        <v>2.0964220483144541E-3</v>
      </c>
      <c r="I90" s="165">
        <v>2.0261100877398876E-2</v>
      </c>
      <c r="J90" s="165">
        <v>2.4566567934011067E-2</v>
      </c>
      <c r="K90" s="165">
        <v>8.9622159361251327E-2</v>
      </c>
      <c r="L90" s="165">
        <v>2.8310621610969082E-2</v>
      </c>
      <c r="M90" s="165">
        <v>7.1032405201694182E-2</v>
      </c>
      <c r="N90" s="165">
        <v>0.15186669828014429</v>
      </c>
      <c r="O90" s="165">
        <v>7.9701599766799816E-2</v>
      </c>
      <c r="P90" s="165">
        <v>6.2100289292329081E-2</v>
      </c>
      <c r="Q90" s="165">
        <v>0.18608546104625029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2.0300581244559745E-4</v>
      </c>
      <c r="E91" s="164">
        <v>0</v>
      </c>
      <c r="F91" s="164">
        <v>2.6304254952692235E-4</v>
      </c>
      <c r="G91" s="164">
        <v>4.4619259326355746E-4</v>
      </c>
      <c r="H91" s="164">
        <v>5.2077614916945373E-4</v>
      </c>
      <c r="I91" s="164">
        <v>5.0757406832857453E-3</v>
      </c>
      <c r="J91" s="164">
        <v>6.2783390457047906E-3</v>
      </c>
      <c r="K91" s="164">
        <v>2.3100992108892569E-2</v>
      </c>
      <c r="L91" s="164">
        <v>7.3643357017792975E-3</v>
      </c>
      <c r="M91" s="164">
        <v>1.8515626236802959E-2</v>
      </c>
      <c r="N91" s="164">
        <v>3.9763985152581914E-2</v>
      </c>
      <c r="O91" s="164">
        <v>2.0967101742601468E-2</v>
      </c>
      <c r="P91" s="164">
        <v>1.6395847551970325E-2</v>
      </c>
      <c r="Q91" s="164">
        <v>4.9329467707669043E-2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6">SUM(C94:C95)</f>
        <v>0</v>
      </c>
      <c r="D93" s="160">
        <f t="shared" ref="D93" si="357">SUM(D94:D95)</f>
        <v>0</v>
      </c>
      <c r="E93" s="160">
        <f t="shared" ref="E93" si="358">SUM(E94:E95)</f>
        <v>0</v>
      </c>
      <c r="F93" s="160">
        <f t="shared" ref="F93" si="359">SUM(F94:F95)</f>
        <v>0</v>
      </c>
      <c r="G93" s="160">
        <f t="shared" ref="G93" si="360">SUM(G94:G95)</f>
        <v>0</v>
      </c>
      <c r="H93" s="160">
        <f t="shared" ref="H93" si="361">SUM(H94:H95)</f>
        <v>0</v>
      </c>
      <c r="I93" s="160">
        <f t="shared" ref="I93" si="362">SUM(I94:I95)</f>
        <v>0</v>
      </c>
      <c r="J93" s="160">
        <f t="shared" ref="J93" si="363">SUM(J94:J95)</f>
        <v>0</v>
      </c>
      <c r="K93" s="160">
        <f t="shared" ref="K93" si="364">SUM(K94:K95)</f>
        <v>0</v>
      </c>
      <c r="L93" s="160">
        <f t="shared" ref="L93" si="365">SUM(L94:L95)</f>
        <v>0</v>
      </c>
      <c r="M93" s="160">
        <f t="shared" ref="M93" si="366">SUM(M94:M95)</f>
        <v>0</v>
      </c>
      <c r="N93" s="160">
        <f t="shared" ref="N93" si="367">SUM(N94:N95)</f>
        <v>0</v>
      </c>
      <c r="O93" s="160">
        <f t="shared" ref="O93" si="368">SUM(O94:O95)</f>
        <v>0</v>
      </c>
      <c r="P93" s="160">
        <f t="shared" ref="P93" si="369">SUM(P94:P95)</f>
        <v>0</v>
      </c>
      <c r="Q93" s="160">
        <f t="shared" ref="Q93" si="370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5.8192175187631881E-2</v>
      </c>
      <c r="E96" s="162">
        <v>0</v>
      </c>
      <c r="F96" s="162">
        <v>0</v>
      </c>
      <c r="G96" s="162">
        <v>0.14668066449766298</v>
      </c>
      <c r="H96" s="162">
        <v>0.11988812127536969</v>
      </c>
      <c r="I96" s="162">
        <v>0.40422440922552322</v>
      </c>
      <c r="J96" s="162">
        <v>8.1893893896037712E-2</v>
      </c>
      <c r="K96" s="162">
        <v>0.11954615263529703</v>
      </c>
      <c r="L96" s="162">
        <v>4.1873896776343109E-2</v>
      </c>
      <c r="M96" s="162">
        <v>9.0933272512164539E-3</v>
      </c>
      <c r="N96" s="162">
        <v>0</v>
      </c>
      <c r="O96" s="162">
        <v>0</v>
      </c>
      <c r="P96" s="162">
        <v>8.7199951969583397E-3</v>
      </c>
      <c r="Q96" s="162">
        <v>5.1029370931537685E-2</v>
      </c>
    </row>
    <row r="97" spans="1:17" ht="12" customHeight="1" x14ac:dyDescent="0.25">
      <c r="A97" s="161" t="s">
        <v>141</v>
      </c>
      <c r="B97" s="160"/>
      <c r="C97" s="160">
        <f t="shared" ref="C97" si="371">SUM(C98:C99)</f>
        <v>0</v>
      </c>
      <c r="D97" s="160">
        <f t="shared" ref="D97" si="372">SUM(D98:D99)</f>
        <v>1.1126973915393484E-3</v>
      </c>
      <c r="E97" s="160">
        <f t="shared" ref="E97" si="373">SUM(E98:E99)</f>
        <v>0</v>
      </c>
      <c r="F97" s="160">
        <f t="shared" ref="F97" si="374">SUM(F98:F99)</f>
        <v>0</v>
      </c>
      <c r="G97" s="160">
        <f t="shared" ref="G97" si="375">SUM(G98:G99)</f>
        <v>2.2569666152494261E-3</v>
      </c>
      <c r="H97" s="160">
        <f t="shared" ref="H97" si="376">SUM(H98:H99)</f>
        <v>1.8321582564364463E-3</v>
      </c>
      <c r="I97" s="160">
        <f t="shared" ref="I97" si="377">SUM(I98:I99)</f>
        <v>1.6452014844122471E-2</v>
      </c>
      <c r="J97" s="160">
        <f t="shared" ref="J97" si="378">SUM(J98:J99)</f>
        <v>2.223196610528692E-2</v>
      </c>
      <c r="K97" s="160">
        <f t="shared" ref="K97" si="379">SUM(K98:K99)</f>
        <v>4.3036166711843432E-2</v>
      </c>
      <c r="L97" s="160">
        <f t="shared" ref="L97" si="380">SUM(L98:L99)</f>
        <v>3.9509314296789763E-2</v>
      </c>
      <c r="M97" s="160">
        <f t="shared" ref="M97" si="381">SUM(M98:M99)</f>
        <v>3.3995639586272823E-2</v>
      </c>
      <c r="N97" s="160">
        <f t="shared" ref="N97" si="382">SUM(N98:N99)</f>
        <v>0</v>
      </c>
      <c r="O97" s="160">
        <f t="shared" ref="O97" si="383">SUM(O98:O99)</f>
        <v>0</v>
      </c>
      <c r="P97" s="160">
        <f t="shared" ref="P97" si="384">SUM(P98:P99)</f>
        <v>1.0793204921578981E-3</v>
      </c>
      <c r="Q97" s="160">
        <f t="shared" ref="Q97" si="385">SUM(Q98:Q99)</f>
        <v>2.9168031598120557E-2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8.3315325363154447E-4</v>
      </c>
      <c r="E98" s="156">
        <v>0</v>
      </c>
      <c r="F98" s="156">
        <v>0</v>
      </c>
      <c r="G98" s="156">
        <v>1.6969334674017326E-3</v>
      </c>
      <c r="H98" s="156">
        <v>1.3957908419872614E-3</v>
      </c>
      <c r="I98" s="156">
        <v>1.2379000907657737E-2</v>
      </c>
      <c r="J98" s="156">
        <v>1.6745371021506833E-2</v>
      </c>
      <c r="K98" s="156">
        <v>3.1384978789499647E-2</v>
      </c>
      <c r="L98" s="156">
        <v>2.9209874119109875E-2</v>
      </c>
      <c r="M98" s="156">
        <v>2.5142006277805964E-2</v>
      </c>
      <c r="N98" s="156">
        <v>0</v>
      </c>
      <c r="O98" s="156">
        <v>0</v>
      </c>
      <c r="P98" s="156">
        <v>8.0645225260125939E-4</v>
      </c>
      <c r="Q98" s="156">
        <v>2.2041549441902893E-2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2.79544137907804E-4</v>
      </c>
      <c r="E99" s="156">
        <v>0</v>
      </c>
      <c r="F99" s="156">
        <v>0</v>
      </c>
      <c r="G99" s="156">
        <v>5.6003314784769365E-4</v>
      </c>
      <c r="H99" s="156">
        <v>4.3636741444918483E-4</v>
      </c>
      <c r="I99" s="156">
        <v>4.0730139364647342E-3</v>
      </c>
      <c r="J99" s="156">
        <v>5.4865950837800865E-3</v>
      </c>
      <c r="K99" s="156">
        <v>1.1651187922343787E-2</v>
      </c>
      <c r="L99" s="156">
        <v>1.029944017767989E-2</v>
      </c>
      <c r="M99" s="156">
        <v>8.8536333084668611E-3</v>
      </c>
      <c r="N99" s="156">
        <v>0</v>
      </c>
      <c r="O99" s="156">
        <v>0</v>
      </c>
      <c r="P99" s="156">
        <v>2.7286823955663874E-4</v>
      </c>
      <c r="Q99" s="156">
        <v>7.1264821562176646E-3</v>
      </c>
    </row>
    <row r="100" spans="1:17" ht="12" customHeight="1" x14ac:dyDescent="0.25">
      <c r="A100" s="158" t="s">
        <v>62</v>
      </c>
      <c r="B100" s="157"/>
      <c r="C100" s="157">
        <f t="shared" ref="C100" si="386">SUM(C101:C103)</f>
        <v>0</v>
      </c>
      <c r="D100" s="157">
        <f t="shared" ref="D100" si="387">SUM(D101:D103)</f>
        <v>2.3191729691821421E-2</v>
      </c>
      <c r="E100" s="157">
        <f t="shared" ref="E100" si="388">SUM(E101:E103)</f>
        <v>0</v>
      </c>
      <c r="F100" s="157">
        <f t="shared" ref="F100" si="389">SUM(F101:F103)</f>
        <v>4.3631691795413159E-3</v>
      </c>
      <c r="G100" s="157">
        <f t="shared" ref="G100" si="390">SUM(G101:G103)</f>
        <v>4.9870147754756053E-2</v>
      </c>
      <c r="H100" s="157">
        <f t="shared" ref="H100" si="391">SUM(H101:H103)</f>
        <v>3.9048408107229989E-2</v>
      </c>
      <c r="I100" s="157">
        <f t="shared" ref="I100" si="392">SUM(I101:I103)</f>
        <v>0.18556443354383381</v>
      </c>
      <c r="J100" s="157">
        <f t="shared" ref="J100" si="393">SUM(J101:J103)</f>
        <v>3.2614343612798816E-2</v>
      </c>
      <c r="K100" s="157">
        <f t="shared" ref="K100" si="394">SUM(K101:K103)</f>
        <v>0.16827032828392571</v>
      </c>
      <c r="L100" s="157">
        <f t="shared" ref="L100" si="395">SUM(L101:L103)</f>
        <v>2.9650728817261836E-2</v>
      </c>
      <c r="M100" s="157">
        <f t="shared" ref="M100" si="396">SUM(M101:M103)</f>
        <v>4.2544445925463976E-2</v>
      </c>
      <c r="N100" s="157">
        <f t="shared" ref="N100" si="397">SUM(N101:N103)</f>
        <v>0.17477370041447743</v>
      </c>
      <c r="O100" s="157">
        <f t="shared" ref="O100" si="398">SUM(O101:O103)</f>
        <v>2.6212365262544838E-2</v>
      </c>
      <c r="P100" s="157">
        <f t="shared" ref="P100" si="399">SUM(P101:P103)</f>
        <v>2.6520606062935763E-2</v>
      </c>
      <c r="Q100" s="157">
        <f t="shared" ref="Q100" si="400">SUM(Q101:Q103)</f>
        <v>0.17049913053604795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2.3191729691821421E-2</v>
      </c>
      <c r="E103" s="57">
        <v>0</v>
      </c>
      <c r="F103" s="57">
        <v>4.3631691795413159E-3</v>
      </c>
      <c r="G103" s="57">
        <v>4.9870147754756053E-2</v>
      </c>
      <c r="H103" s="57">
        <v>3.9048408107229989E-2</v>
      </c>
      <c r="I103" s="57">
        <v>0.18556443354383381</v>
      </c>
      <c r="J103" s="57">
        <v>3.2614343612798816E-2</v>
      </c>
      <c r="K103" s="57">
        <v>0.16827032828392571</v>
      </c>
      <c r="L103" s="57">
        <v>2.9650728817261836E-2</v>
      </c>
      <c r="M103" s="57">
        <v>4.2544445925463976E-2</v>
      </c>
      <c r="N103" s="57">
        <v>0.17477370041447743</v>
      </c>
      <c r="O103" s="57">
        <v>2.6212365262544838E-2</v>
      </c>
      <c r="P103" s="57">
        <v>2.6520606062935763E-2</v>
      </c>
      <c r="Q103" s="57">
        <v>0.17049913053604795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1">SUM(C106,C109,C111,C120)</f>
        <v>0</v>
      </c>
      <c r="D105" s="168">
        <f t="shared" ref="D105" si="402">SUM(D106,D109,D111,D120)</f>
        <v>0</v>
      </c>
      <c r="E105" s="168">
        <f t="shared" ref="E105" si="403">SUM(E106,E109,E111,E120)</f>
        <v>0</v>
      </c>
      <c r="F105" s="168">
        <f t="shared" ref="F105" si="404">SUM(F106,F109,F111,F120)</f>
        <v>0</v>
      </c>
      <c r="G105" s="168">
        <f t="shared" ref="G105" si="405">SUM(G106,G109,G111,G120)</f>
        <v>0</v>
      </c>
      <c r="H105" s="168">
        <f t="shared" ref="H105" si="406">SUM(H106,H109,H111,H120)</f>
        <v>0</v>
      </c>
      <c r="I105" s="168">
        <f t="shared" ref="I105" si="407">SUM(I106,I109,I111,I120)</f>
        <v>0</v>
      </c>
      <c r="J105" s="168">
        <f t="shared" ref="J105" si="408">SUM(J106,J109,J111,J120)</f>
        <v>0</v>
      </c>
      <c r="K105" s="168">
        <f t="shared" ref="K105" si="409">SUM(K106,K109,K111,K120)</f>
        <v>0</v>
      </c>
      <c r="L105" s="168">
        <f t="shared" ref="L105" si="410">SUM(L106,L109,L111,L120)</f>
        <v>0</v>
      </c>
      <c r="M105" s="168">
        <f t="shared" ref="M105" si="411">SUM(M106,M109,M111,M120)</f>
        <v>0</v>
      </c>
      <c r="N105" s="168">
        <f t="shared" ref="N105" si="412">SUM(N106,N109,N111,N120)</f>
        <v>0</v>
      </c>
      <c r="O105" s="168">
        <f t="shared" ref="O105" si="413">SUM(O106,O109,O111,O120)</f>
        <v>0</v>
      </c>
      <c r="P105" s="168">
        <f t="shared" ref="P105" si="414">SUM(P106,P109,P111,P120)</f>
        <v>0</v>
      </c>
      <c r="Q105" s="168">
        <f t="shared" ref="Q105" si="415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6">SUM(C107:C108)</f>
        <v>0</v>
      </c>
      <c r="D106" s="157">
        <f t="shared" si="416"/>
        <v>0</v>
      </c>
      <c r="E106" s="157">
        <f t="shared" si="416"/>
        <v>0</v>
      </c>
      <c r="F106" s="157">
        <f t="shared" si="416"/>
        <v>0</v>
      </c>
      <c r="G106" s="157">
        <f t="shared" si="416"/>
        <v>0</v>
      </c>
      <c r="H106" s="157">
        <f t="shared" si="416"/>
        <v>0</v>
      </c>
      <c r="I106" s="157">
        <f t="shared" si="416"/>
        <v>0</v>
      </c>
      <c r="J106" s="157">
        <f t="shared" si="416"/>
        <v>0</v>
      </c>
      <c r="K106" s="157">
        <f t="shared" si="416"/>
        <v>0</v>
      </c>
      <c r="L106" s="157">
        <f t="shared" si="416"/>
        <v>0</v>
      </c>
      <c r="M106" s="157">
        <f t="shared" si="416"/>
        <v>0</v>
      </c>
      <c r="N106" s="157">
        <f t="shared" si="416"/>
        <v>0</v>
      </c>
      <c r="O106" s="157">
        <f t="shared" si="416"/>
        <v>0</v>
      </c>
      <c r="P106" s="157">
        <f t="shared" si="416"/>
        <v>0</v>
      </c>
      <c r="Q106" s="157">
        <f t="shared" si="416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7">C110</f>
        <v>0</v>
      </c>
      <c r="D109" s="157">
        <f t="shared" si="417"/>
        <v>0</v>
      </c>
      <c r="E109" s="157">
        <f t="shared" si="417"/>
        <v>0</v>
      </c>
      <c r="F109" s="157">
        <f t="shared" si="417"/>
        <v>0</v>
      </c>
      <c r="G109" s="157">
        <f t="shared" si="417"/>
        <v>0</v>
      </c>
      <c r="H109" s="157">
        <f t="shared" si="417"/>
        <v>0</v>
      </c>
      <c r="I109" s="157">
        <f t="shared" si="417"/>
        <v>0</v>
      </c>
      <c r="J109" s="157">
        <f t="shared" si="417"/>
        <v>0</v>
      </c>
      <c r="K109" s="157">
        <f t="shared" si="417"/>
        <v>0</v>
      </c>
      <c r="L109" s="157">
        <f t="shared" si="417"/>
        <v>0</v>
      </c>
      <c r="M109" s="157">
        <f t="shared" si="417"/>
        <v>0</v>
      </c>
      <c r="N109" s="157">
        <f t="shared" si="417"/>
        <v>0</v>
      </c>
      <c r="O109" s="157">
        <f t="shared" si="417"/>
        <v>0</v>
      </c>
      <c r="P109" s="157">
        <f t="shared" si="417"/>
        <v>0</v>
      </c>
      <c r="Q109" s="157">
        <f t="shared" si="417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8">SUM(C112:C113,C116:C117)</f>
        <v>0</v>
      </c>
      <c r="D111" s="157">
        <f t="shared" ref="D111" si="419">SUM(D112:D113,D116:D117)</f>
        <v>0</v>
      </c>
      <c r="E111" s="157">
        <f t="shared" ref="E111" si="420">SUM(E112:E113,E116:E117)</f>
        <v>0</v>
      </c>
      <c r="F111" s="157">
        <f t="shared" ref="F111" si="421">SUM(F112:F113,F116:F117)</f>
        <v>0</v>
      </c>
      <c r="G111" s="157">
        <f t="shared" ref="G111" si="422">SUM(G112:G113,G116:G117)</f>
        <v>0</v>
      </c>
      <c r="H111" s="157">
        <f t="shared" ref="H111" si="423">SUM(H112:H113,H116:H117)</f>
        <v>0</v>
      </c>
      <c r="I111" s="157">
        <f t="shared" ref="I111" si="424">SUM(I112:I113,I116:I117)</f>
        <v>0</v>
      </c>
      <c r="J111" s="157">
        <f t="shared" ref="J111" si="425">SUM(J112:J113,J116:J117)</f>
        <v>0</v>
      </c>
      <c r="K111" s="157">
        <f t="shared" ref="K111" si="426">SUM(K112:K113,K116:K117)</f>
        <v>0</v>
      </c>
      <c r="L111" s="157">
        <f t="shared" ref="L111" si="427">SUM(L112:L113,L116:L117)</f>
        <v>0</v>
      </c>
      <c r="M111" s="157">
        <f t="shared" ref="M111" si="428">SUM(M112:M113,M116:M117)</f>
        <v>0</v>
      </c>
      <c r="N111" s="157">
        <f t="shared" ref="N111" si="429">SUM(N112:N113,N116:N117)</f>
        <v>0</v>
      </c>
      <c r="O111" s="157">
        <f t="shared" ref="O111" si="430">SUM(O112:O113,O116:O117)</f>
        <v>0</v>
      </c>
      <c r="P111" s="157">
        <f t="shared" ref="P111" si="431">SUM(P112:P113,P116:P117)</f>
        <v>0</v>
      </c>
      <c r="Q111" s="157">
        <f t="shared" ref="Q111" si="432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3">SUM(C114:C115)</f>
        <v>0</v>
      </c>
      <c r="D113" s="132">
        <f t="shared" ref="D113" si="434">SUM(D114:D115)</f>
        <v>0</v>
      </c>
      <c r="E113" s="132">
        <f t="shared" ref="E113" si="435">SUM(E114:E115)</f>
        <v>0</v>
      </c>
      <c r="F113" s="132">
        <f t="shared" ref="F113" si="436">SUM(F114:F115)</f>
        <v>0</v>
      </c>
      <c r="G113" s="132">
        <f t="shared" ref="G113" si="437">SUM(G114:G115)</f>
        <v>0</v>
      </c>
      <c r="H113" s="132">
        <f t="shared" ref="H113" si="438">SUM(H114:H115)</f>
        <v>0</v>
      </c>
      <c r="I113" s="132">
        <f t="shared" ref="I113" si="439">SUM(I114:I115)</f>
        <v>0</v>
      </c>
      <c r="J113" s="132">
        <f t="shared" ref="J113" si="440">SUM(J114:J115)</f>
        <v>0</v>
      </c>
      <c r="K113" s="132">
        <f t="shared" ref="K113" si="441">SUM(K114:K115)</f>
        <v>0</v>
      </c>
      <c r="L113" s="132">
        <f t="shared" ref="L113" si="442">SUM(L114:L115)</f>
        <v>0</v>
      </c>
      <c r="M113" s="132">
        <f t="shared" ref="M113" si="443">SUM(M114:M115)</f>
        <v>0</v>
      </c>
      <c r="N113" s="132">
        <f t="shared" ref="N113" si="444">SUM(N114:N115)</f>
        <v>0</v>
      </c>
      <c r="O113" s="132">
        <f t="shared" ref="O113" si="445">SUM(O114:O115)</f>
        <v>0</v>
      </c>
      <c r="P113" s="132">
        <f t="shared" ref="P113" si="446">SUM(P114:P115)</f>
        <v>0</v>
      </c>
      <c r="Q113" s="132">
        <f t="shared" ref="Q113" si="447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8">SUM(C118:C119)</f>
        <v>0</v>
      </c>
      <c r="D117" s="160">
        <f t="shared" ref="D117" si="449">SUM(D118:D119)</f>
        <v>0</v>
      </c>
      <c r="E117" s="160">
        <f t="shared" ref="E117" si="450">SUM(E118:E119)</f>
        <v>0</v>
      </c>
      <c r="F117" s="160">
        <f t="shared" ref="F117" si="451">SUM(F118:F119)</f>
        <v>0</v>
      </c>
      <c r="G117" s="160">
        <f t="shared" ref="G117" si="452">SUM(G118:G119)</f>
        <v>0</v>
      </c>
      <c r="H117" s="160">
        <f t="shared" ref="H117" si="453">SUM(H118:H119)</f>
        <v>0</v>
      </c>
      <c r="I117" s="160">
        <f t="shared" ref="I117" si="454">SUM(I118:I119)</f>
        <v>0</v>
      </c>
      <c r="J117" s="160">
        <f t="shared" ref="J117" si="455">SUM(J118:J119)</f>
        <v>0</v>
      </c>
      <c r="K117" s="160">
        <f t="shared" ref="K117" si="456">SUM(K118:K119)</f>
        <v>0</v>
      </c>
      <c r="L117" s="160">
        <f t="shared" ref="L117" si="457">SUM(L118:L119)</f>
        <v>0</v>
      </c>
      <c r="M117" s="160">
        <f t="shared" ref="M117" si="458">SUM(M118:M119)</f>
        <v>0</v>
      </c>
      <c r="N117" s="160">
        <f t="shared" ref="N117" si="459">SUM(N118:N119)</f>
        <v>0</v>
      </c>
      <c r="O117" s="160">
        <f t="shared" ref="O117" si="460">SUM(O118:O119)</f>
        <v>0</v>
      </c>
      <c r="P117" s="160">
        <f t="shared" ref="P117" si="461">SUM(P118:P119)</f>
        <v>0</v>
      </c>
      <c r="Q117" s="160">
        <f t="shared" ref="Q117" si="462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3">SUM(C121:C122)</f>
        <v>0</v>
      </c>
      <c r="D120" s="157">
        <f t="shared" ref="D120" si="464">SUM(D121:D122)</f>
        <v>0</v>
      </c>
      <c r="E120" s="157">
        <f t="shared" ref="E120" si="465">SUM(E121:E122)</f>
        <v>0</v>
      </c>
      <c r="F120" s="157">
        <f t="shared" ref="F120" si="466">SUM(F121:F122)</f>
        <v>0</v>
      </c>
      <c r="G120" s="157">
        <f t="shared" ref="G120" si="467">SUM(G121:G122)</f>
        <v>0</v>
      </c>
      <c r="H120" s="157">
        <f t="shared" ref="H120" si="468">SUM(H121:H122)</f>
        <v>0</v>
      </c>
      <c r="I120" s="157">
        <f t="shared" ref="I120" si="469">SUM(I121:I122)</f>
        <v>0</v>
      </c>
      <c r="J120" s="157">
        <f t="shared" ref="J120" si="470">SUM(J121:J122)</f>
        <v>0</v>
      </c>
      <c r="K120" s="157">
        <f t="shared" ref="K120" si="471">SUM(K121:K122)</f>
        <v>0</v>
      </c>
      <c r="L120" s="157">
        <f t="shared" ref="L120" si="472">SUM(L121:L122)</f>
        <v>0</v>
      </c>
      <c r="M120" s="157">
        <f t="shared" ref="M120" si="473">SUM(M121:M122)</f>
        <v>0</v>
      </c>
      <c r="N120" s="157">
        <f t="shared" ref="N120" si="474">SUM(N121:N122)</f>
        <v>0</v>
      </c>
      <c r="O120" s="157">
        <f t="shared" ref="O120" si="475">SUM(O121:O122)</f>
        <v>0</v>
      </c>
      <c r="P120" s="157">
        <f t="shared" ref="P120" si="476">SUM(P121:P122)</f>
        <v>0</v>
      </c>
      <c r="Q120" s="157">
        <f t="shared" ref="Q120" si="477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8">SUM(C125,C128,C130,C139)</f>
        <v>0</v>
      </c>
      <c r="D124" s="168">
        <f t="shared" ref="D124" si="479">SUM(D125,D128,D130,D139)</f>
        <v>0</v>
      </c>
      <c r="E124" s="168">
        <f t="shared" ref="E124" si="480">SUM(E125,E128,E130,E139)</f>
        <v>0</v>
      </c>
      <c r="F124" s="168">
        <f t="shared" ref="F124" si="481">SUM(F125,F128,F130,F139)</f>
        <v>0</v>
      </c>
      <c r="G124" s="168">
        <f t="shared" ref="G124" si="482">SUM(G125,G128,G130,G139)</f>
        <v>0</v>
      </c>
      <c r="H124" s="168">
        <f t="shared" ref="H124" si="483">SUM(H125,H128,H130,H139)</f>
        <v>0</v>
      </c>
      <c r="I124" s="168">
        <f t="shared" ref="I124" si="484">SUM(I125,I128,I130,I139)</f>
        <v>0</v>
      </c>
      <c r="J124" s="168">
        <f t="shared" ref="J124" si="485">SUM(J125,J128,J130,J139)</f>
        <v>0</v>
      </c>
      <c r="K124" s="168">
        <f t="shared" ref="K124" si="486">SUM(K125,K128,K130,K139)</f>
        <v>0</v>
      </c>
      <c r="L124" s="168">
        <f t="shared" ref="L124" si="487">SUM(L125,L128,L130,L139)</f>
        <v>0</v>
      </c>
      <c r="M124" s="168">
        <f t="shared" ref="M124" si="488">SUM(M125,M128,M130,M139)</f>
        <v>0</v>
      </c>
      <c r="N124" s="168">
        <f t="shared" ref="N124" si="489">SUM(N125,N128,N130,N139)</f>
        <v>0</v>
      </c>
      <c r="O124" s="168">
        <f t="shared" ref="O124" si="490">SUM(O125,O128,O130,O139)</f>
        <v>0</v>
      </c>
      <c r="P124" s="168">
        <f t="shared" ref="P124" si="491">SUM(P125,P128,P130,P139)</f>
        <v>0</v>
      </c>
      <c r="Q124" s="168">
        <f t="shared" ref="Q124" si="492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3">SUM(C126:C127)</f>
        <v>0</v>
      </c>
      <c r="D125" s="157">
        <f t="shared" si="493"/>
        <v>0</v>
      </c>
      <c r="E125" s="157">
        <f t="shared" si="493"/>
        <v>0</v>
      </c>
      <c r="F125" s="157">
        <f t="shared" si="493"/>
        <v>0</v>
      </c>
      <c r="G125" s="157">
        <f t="shared" si="493"/>
        <v>0</v>
      </c>
      <c r="H125" s="157">
        <f t="shared" si="493"/>
        <v>0</v>
      </c>
      <c r="I125" s="157">
        <f t="shared" si="493"/>
        <v>0</v>
      </c>
      <c r="J125" s="157">
        <f t="shared" si="493"/>
        <v>0</v>
      </c>
      <c r="K125" s="157">
        <f t="shared" si="493"/>
        <v>0</v>
      </c>
      <c r="L125" s="157">
        <f t="shared" si="493"/>
        <v>0</v>
      </c>
      <c r="M125" s="157">
        <f t="shared" si="493"/>
        <v>0</v>
      </c>
      <c r="N125" s="157">
        <f t="shared" si="493"/>
        <v>0</v>
      </c>
      <c r="O125" s="157">
        <f t="shared" si="493"/>
        <v>0</v>
      </c>
      <c r="P125" s="157">
        <f t="shared" si="493"/>
        <v>0</v>
      </c>
      <c r="Q125" s="157">
        <f t="shared" si="493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4">C129</f>
        <v>0</v>
      </c>
      <c r="D128" s="157">
        <f t="shared" si="494"/>
        <v>0</v>
      </c>
      <c r="E128" s="157">
        <f t="shared" si="494"/>
        <v>0</v>
      </c>
      <c r="F128" s="157">
        <f t="shared" si="494"/>
        <v>0</v>
      </c>
      <c r="G128" s="157">
        <f t="shared" si="494"/>
        <v>0</v>
      </c>
      <c r="H128" s="157">
        <f t="shared" si="494"/>
        <v>0</v>
      </c>
      <c r="I128" s="157">
        <f t="shared" si="494"/>
        <v>0</v>
      </c>
      <c r="J128" s="157">
        <f t="shared" si="494"/>
        <v>0</v>
      </c>
      <c r="K128" s="157">
        <f t="shared" si="494"/>
        <v>0</v>
      </c>
      <c r="L128" s="157">
        <f t="shared" si="494"/>
        <v>0</v>
      </c>
      <c r="M128" s="157">
        <f t="shared" si="494"/>
        <v>0</v>
      </c>
      <c r="N128" s="157">
        <f t="shared" si="494"/>
        <v>0</v>
      </c>
      <c r="O128" s="157">
        <f t="shared" si="494"/>
        <v>0</v>
      </c>
      <c r="P128" s="157">
        <f t="shared" si="494"/>
        <v>0</v>
      </c>
      <c r="Q128" s="157">
        <f t="shared" si="494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5">SUM(C131:C132,C135:C136)</f>
        <v>0</v>
      </c>
      <c r="D130" s="157">
        <f t="shared" ref="D130" si="496">SUM(D131:D132,D135:D136)</f>
        <v>0</v>
      </c>
      <c r="E130" s="157">
        <f t="shared" ref="E130" si="497">SUM(E131:E132,E135:E136)</f>
        <v>0</v>
      </c>
      <c r="F130" s="157">
        <f t="shared" ref="F130" si="498">SUM(F131:F132,F135:F136)</f>
        <v>0</v>
      </c>
      <c r="G130" s="157">
        <f t="shared" ref="G130" si="499">SUM(G131:G132,G135:G136)</f>
        <v>0</v>
      </c>
      <c r="H130" s="157">
        <f t="shared" ref="H130" si="500">SUM(H131:H132,H135:H136)</f>
        <v>0</v>
      </c>
      <c r="I130" s="157">
        <f t="shared" ref="I130" si="501">SUM(I131:I132,I135:I136)</f>
        <v>0</v>
      </c>
      <c r="J130" s="157">
        <f t="shared" ref="J130" si="502">SUM(J131:J132,J135:J136)</f>
        <v>0</v>
      </c>
      <c r="K130" s="157">
        <f t="shared" ref="K130" si="503">SUM(K131:K132,K135:K136)</f>
        <v>0</v>
      </c>
      <c r="L130" s="157">
        <f t="shared" ref="L130" si="504">SUM(L131:L132,L135:L136)</f>
        <v>0</v>
      </c>
      <c r="M130" s="157">
        <f t="shared" ref="M130" si="505">SUM(M131:M132,M135:M136)</f>
        <v>0</v>
      </c>
      <c r="N130" s="157">
        <f t="shared" ref="N130" si="506">SUM(N131:N132,N135:N136)</f>
        <v>0</v>
      </c>
      <c r="O130" s="157">
        <f t="shared" ref="O130" si="507">SUM(O131:O132,O135:O136)</f>
        <v>0</v>
      </c>
      <c r="P130" s="157">
        <f t="shared" ref="P130" si="508">SUM(P131:P132,P135:P136)</f>
        <v>0</v>
      </c>
      <c r="Q130" s="157">
        <f t="shared" ref="Q130" si="509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10">SUM(C133:C134)</f>
        <v>0</v>
      </c>
      <c r="D132" s="132">
        <f t="shared" ref="D132" si="511">SUM(D133:D134)</f>
        <v>0</v>
      </c>
      <c r="E132" s="132">
        <f t="shared" ref="E132" si="512">SUM(E133:E134)</f>
        <v>0</v>
      </c>
      <c r="F132" s="132">
        <f t="shared" ref="F132" si="513">SUM(F133:F134)</f>
        <v>0</v>
      </c>
      <c r="G132" s="132">
        <f t="shared" ref="G132" si="514">SUM(G133:G134)</f>
        <v>0</v>
      </c>
      <c r="H132" s="132">
        <f t="shared" ref="H132" si="515">SUM(H133:H134)</f>
        <v>0</v>
      </c>
      <c r="I132" s="132">
        <f t="shared" ref="I132" si="516">SUM(I133:I134)</f>
        <v>0</v>
      </c>
      <c r="J132" s="132">
        <f t="shared" ref="J132" si="517">SUM(J133:J134)</f>
        <v>0</v>
      </c>
      <c r="K132" s="132">
        <f t="shared" ref="K132" si="518">SUM(K133:K134)</f>
        <v>0</v>
      </c>
      <c r="L132" s="132">
        <f t="shared" ref="L132" si="519">SUM(L133:L134)</f>
        <v>0</v>
      </c>
      <c r="M132" s="132">
        <f t="shared" ref="M132" si="520">SUM(M133:M134)</f>
        <v>0</v>
      </c>
      <c r="N132" s="132">
        <f t="shared" ref="N132" si="521">SUM(N133:N134)</f>
        <v>0</v>
      </c>
      <c r="O132" s="132">
        <f t="shared" ref="O132" si="522">SUM(O133:O134)</f>
        <v>0</v>
      </c>
      <c r="P132" s="132">
        <f t="shared" ref="P132" si="523">SUM(P133:P134)</f>
        <v>0</v>
      </c>
      <c r="Q132" s="132">
        <f t="shared" ref="Q132" si="524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5">SUM(C137:C138)</f>
        <v>0</v>
      </c>
      <c r="D136" s="160">
        <f t="shared" ref="D136" si="526">SUM(D137:D138)</f>
        <v>0</v>
      </c>
      <c r="E136" s="160">
        <f t="shared" ref="E136" si="527">SUM(E137:E138)</f>
        <v>0</v>
      </c>
      <c r="F136" s="160">
        <f t="shared" ref="F136" si="528">SUM(F137:F138)</f>
        <v>0</v>
      </c>
      <c r="G136" s="160">
        <f t="shared" ref="G136" si="529">SUM(G137:G138)</f>
        <v>0</v>
      </c>
      <c r="H136" s="160">
        <f t="shared" ref="H136" si="530">SUM(H137:H138)</f>
        <v>0</v>
      </c>
      <c r="I136" s="160">
        <f t="shared" ref="I136" si="531">SUM(I137:I138)</f>
        <v>0</v>
      </c>
      <c r="J136" s="160">
        <f t="shared" ref="J136" si="532">SUM(J137:J138)</f>
        <v>0</v>
      </c>
      <c r="K136" s="160">
        <f t="shared" ref="K136" si="533">SUM(K137:K138)</f>
        <v>0</v>
      </c>
      <c r="L136" s="160">
        <f t="shared" ref="L136" si="534">SUM(L137:L138)</f>
        <v>0</v>
      </c>
      <c r="M136" s="160">
        <f t="shared" ref="M136" si="535">SUM(M137:M138)</f>
        <v>0</v>
      </c>
      <c r="N136" s="160">
        <f t="shared" ref="N136" si="536">SUM(N137:N138)</f>
        <v>0</v>
      </c>
      <c r="O136" s="160">
        <f t="shared" ref="O136" si="537">SUM(O137:O138)</f>
        <v>0</v>
      </c>
      <c r="P136" s="160">
        <f t="shared" ref="P136" si="538">SUM(P137:P138)</f>
        <v>0</v>
      </c>
      <c r="Q136" s="160">
        <f t="shared" ref="Q136" si="539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40">SUM(C140:C141)</f>
        <v>0</v>
      </c>
      <c r="D139" s="157">
        <f t="shared" ref="D139" si="541">SUM(D140:D141)</f>
        <v>0</v>
      </c>
      <c r="E139" s="157">
        <f t="shared" ref="E139" si="542">SUM(E140:E141)</f>
        <v>0</v>
      </c>
      <c r="F139" s="157">
        <f t="shared" ref="F139" si="543">SUM(F140:F141)</f>
        <v>0</v>
      </c>
      <c r="G139" s="157">
        <f t="shared" ref="G139" si="544">SUM(G140:G141)</f>
        <v>0</v>
      </c>
      <c r="H139" s="157">
        <f t="shared" ref="H139" si="545">SUM(H140:H141)</f>
        <v>0</v>
      </c>
      <c r="I139" s="157">
        <f t="shared" ref="I139" si="546">SUM(I140:I141)</f>
        <v>0</v>
      </c>
      <c r="J139" s="157">
        <f t="shared" ref="J139" si="547">SUM(J140:J141)</f>
        <v>0</v>
      </c>
      <c r="K139" s="157">
        <f t="shared" ref="K139" si="548">SUM(K140:K141)</f>
        <v>0</v>
      </c>
      <c r="L139" s="157">
        <f t="shared" ref="L139" si="549">SUM(L140:L141)</f>
        <v>0</v>
      </c>
      <c r="M139" s="157">
        <f t="shared" ref="M139" si="550">SUM(M140:M141)</f>
        <v>0</v>
      </c>
      <c r="N139" s="157">
        <f t="shared" ref="N139" si="551">SUM(N140:N141)</f>
        <v>0</v>
      </c>
      <c r="O139" s="157">
        <f t="shared" ref="O139" si="552">SUM(O140:O141)</f>
        <v>0</v>
      </c>
      <c r="P139" s="157">
        <f t="shared" ref="P139" si="553">SUM(P140:P141)</f>
        <v>0</v>
      </c>
      <c r="Q139" s="157">
        <f t="shared" ref="Q139" si="554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5">SUM(C144,C146,C148,C157)</f>
        <v>0.31909220160609386</v>
      </c>
      <c r="D143" s="168">
        <f t="shared" ref="D143" si="556">SUM(D144,D146,D148,D157)</f>
        <v>0.10763235173789353</v>
      </c>
      <c r="E143" s="168">
        <f t="shared" ref="E143" si="557">SUM(E144,E146,E148,E157)</f>
        <v>0.41315231893833704</v>
      </c>
      <c r="F143" s="168">
        <f t="shared" ref="F143" si="558">SUM(F144,F146,F148,F157)</f>
        <v>0.48228078943983965</v>
      </c>
      <c r="G143" s="168">
        <f t="shared" ref="G143" si="559">SUM(G144,G146,G148,G157)</f>
        <v>0.28991883242927141</v>
      </c>
      <c r="H143" s="168">
        <f t="shared" ref="H143" si="560">SUM(H144,H146,H148,H157)</f>
        <v>0.7500304073765528</v>
      </c>
      <c r="I143" s="168">
        <f t="shared" ref="I143" si="561">SUM(I144,I146,I148,I157)</f>
        <v>0.21465111627604475</v>
      </c>
      <c r="J143" s="168">
        <f t="shared" ref="J143" si="562">SUM(J144,J146,J148,J157)</f>
        <v>0.38779406079847911</v>
      </c>
      <c r="K143" s="168">
        <f t="shared" ref="K143" si="563">SUM(K144,K146,K148,K157)</f>
        <v>0.26647713820478375</v>
      </c>
      <c r="L143" s="168">
        <f t="shared" ref="L143" si="564">SUM(L144,L146,L148,L157)</f>
        <v>0.84784963901367782</v>
      </c>
      <c r="M143" s="168">
        <f t="shared" ref="M143" si="565">SUM(M144,M146,M148,M157)</f>
        <v>0.66123222286081795</v>
      </c>
      <c r="N143" s="168">
        <f t="shared" ref="N143" si="566">SUM(N144,N146,N148,N157)</f>
        <v>1.0985603458094704</v>
      </c>
      <c r="O143" s="168">
        <f t="shared" ref="O143" si="567">SUM(O144,O146,O148,O157)</f>
        <v>1.0512953033910593</v>
      </c>
      <c r="P143" s="168">
        <f t="shared" ref="P143" si="568">SUM(P144,P146,P148,P157)</f>
        <v>2.0353934427384108</v>
      </c>
      <c r="Q143" s="168">
        <f t="shared" ref="Q143" si="569">SUM(Q144,Q146,Q148,Q157)</f>
        <v>4.0820955818265796</v>
      </c>
    </row>
    <row r="144" spans="1:17" ht="12.95" customHeight="1" x14ac:dyDescent="0.25">
      <c r="A144" s="158" t="s">
        <v>65</v>
      </c>
      <c r="B144" s="157"/>
      <c r="C144" s="157">
        <f t="shared" ref="C144:Q144" si="570">C145</f>
        <v>0.20538859571428839</v>
      </c>
      <c r="D144" s="157">
        <f t="shared" si="570"/>
        <v>6.9152600694817795E-2</v>
      </c>
      <c r="E144" s="157">
        <f t="shared" si="570"/>
        <v>0.26330572608715969</v>
      </c>
      <c r="F144" s="157">
        <f t="shared" si="570"/>
        <v>0.30288608646120668</v>
      </c>
      <c r="G144" s="157">
        <f t="shared" si="570"/>
        <v>0.17984859696559494</v>
      </c>
      <c r="H144" s="157">
        <f t="shared" si="570"/>
        <v>0.44886515625406376</v>
      </c>
      <c r="I144" s="157">
        <f t="shared" si="570"/>
        <v>0.12338882981635306</v>
      </c>
      <c r="J144" s="157">
        <f t="shared" si="570"/>
        <v>0.22370962595959046</v>
      </c>
      <c r="K144" s="157">
        <f t="shared" si="570"/>
        <v>0.15408079759207713</v>
      </c>
      <c r="L144" s="157">
        <f t="shared" si="570"/>
        <v>0.45648283837727477</v>
      </c>
      <c r="M144" s="157">
        <f t="shared" si="570"/>
        <v>0.30467638429980071</v>
      </c>
      <c r="N144" s="157">
        <f t="shared" si="570"/>
        <v>0.47867452630533625</v>
      </c>
      <c r="O144" s="157">
        <f t="shared" si="570"/>
        <v>0.4426000211435917</v>
      </c>
      <c r="P144" s="157">
        <f t="shared" si="570"/>
        <v>0.78176547116111161</v>
      </c>
      <c r="Q144" s="157">
        <f t="shared" si="570"/>
        <v>1.5695929878858879</v>
      </c>
    </row>
    <row r="145" spans="1:17" ht="12" customHeight="1" x14ac:dyDescent="0.25">
      <c r="A145" s="23" t="s">
        <v>60</v>
      </c>
      <c r="B145" s="156"/>
      <c r="C145" s="156">
        <v>0.20538859571428839</v>
      </c>
      <c r="D145" s="156">
        <v>6.9152600694817795E-2</v>
      </c>
      <c r="E145" s="156">
        <v>0.26330572608715969</v>
      </c>
      <c r="F145" s="156">
        <v>0.30288608646120668</v>
      </c>
      <c r="G145" s="156">
        <v>0.17984859696559494</v>
      </c>
      <c r="H145" s="156">
        <v>0.44886515625406376</v>
      </c>
      <c r="I145" s="156">
        <v>0.12338882981635306</v>
      </c>
      <c r="J145" s="156">
        <v>0.22370962595959046</v>
      </c>
      <c r="K145" s="156">
        <v>0.15408079759207713</v>
      </c>
      <c r="L145" s="156">
        <v>0.45648283837727477</v>
      </c>
      <c r="M145" s="156">
        <v>0.30467638429980071</v>
      </c>
      <c r="N145" s="156">
        <v>0.47867452630533625</v>
      </c>
      <c r="O145" s="156">
        <v>0.4426000211435917</v>
      </c>
      <c r="P145" s="156">
        <v>0.78176547116111161</v>
      </c>
      <c r="Q145" s="156">
        <v>1.5695929878858879</v>
      </c>
    </row>
    <row r="146" spans="1:17" ht="12.95" customHeight="1" x14ac:dyDescent="0.25">
      <c r="A146" s="158" t="s">
        <v>112</v>
      </c>
      <c r="B146" s="157"/>
      <c r="C146" s="157">
        <f t="shared" ref="C146:Q146" si="571">C147</f>
        <v>7.6353638641655681E-3</v>
      </c>
      <c r="D146" s="157">
        <f t="shared" si="571"/>
        <v>2.7178896614959585E-3</v>
      </c>
      <c r="E146" s="157">
        <f t="shared" si="571"/>
        <v>9.82959702884105E-3</v>
      </c>
      <c r="F146" s="157">
        <f t="shared" si="571"/>
        <v>1.0921293835136493E-2</v>
      </c>
      <c r="G146" s="157">
        <f t="shared" si="571"/>
        <v>6.6441132116688284E-3</v>
      </c>
      <c r="H146" s="157">
        <f t="shared" si="571"/>
        <v>1.6290310246756222E-2</v>
      </c>
      <c r="I146" s="157">
        <f t="shared" si="571"/>
        <v>5.0394596528415356E-3</v>
      </c>
      <c r="J146" s="157">
        <f t="shared" si="571"/>
        <v>9.8310257247978938E-3</v>
      </c>
      <c r="K146" s="157">
        <f t="shared" si="571"/>
        <v>7.1477552434213686E-3</v>
      </c>
      <c r="L146" s="157">
        <f t="shared" si="571"/>
        <v>2.2759245840134144E-2</v>
      </c>
      <c r="M146" s="157">
        <f t="shared" si="571"/>
        <v>1.9518721946519085E-2</v>
      </c>
      <c r="N146" s="157">
        <f t="shared" si="571"/>
        <v>3.3794974662028798E-2</v>
      </c>
      <c r="O146" s="157">
        <f t="shared" si="571"/>
        <v>3.1130092099101093E-2</v>
      </c>
      <c r="P146" s="157">
        <f t="shared" si="571"/>
        <v>6.2852849321225757E-2</v>
      </c>
      <c r="Q146" s="157">
        <f t="shared" si="571"/>
        <v>0.12084392142750291</v>
      </c>
    </row>
    <row r="147" spans="1:17" ht="12" customHeight="1" x14ac:dyDescent="0.25">
      <c r="A147" s="23" t="s">
        <v>60</v>
      </c>
      <c r="B147" s="156"/>
      <c r="C147" s="156">
        <v>7.6353638641655681E-3</v>
      </c>
      <c r="D147" s="156">
        <v>2.7178896614959585E-3</v>
      </c>
      <c r="E147" s="156">
        <v>9.82959702884105E-3</v>
      </c>
      <c r="F147" s="156">
        <v>1.0921293835136493E-2</v>
      </c>
      <c r="G147" s="156">
        <v>6.6441132116688284E-3</v>
      </c>
      <c r="H147" s="156">
        <v>1.6290310246756222E-2</v>
      </c>
      <c r="I147" s="156">
        <v>5.0394596528415356E-3</v>
      </c>
      <c r="J147" s="156">
        <v>9.8310257247978938E-3</v>
      </c>
      <c r="K147" s="156">
        <v>7.1477552434213686E-3</v>
      </c>
      <c r="L147" s="156">
        <v>2.2759245840134144E-2</v>
      </c>
      <c r="M147" s="156">
        <v>1.9518721946519085E-2</v>
      </c>
      <c r="N147" s="156">
        <v>3.3794974662028798E-2</v>
      </c>
      <c r="O147" s="156">
        <v>3.1130092099101093E-2</v>
      </c>
      <c r="P147" s="156">
        <v>6.2852849321225757E-2</v>
      </c>
      <c r="Q147" s="156">
        <v>0.12084392142750291</v>
      </c>
    </row>
    <row r="148" spans="1:17" ht="12" customHeight="1" x14ac:dyDescent="0.25">
      <c r="A148" s="158" t="s">
        <v>63</v>
      </c>
      <c r="B148" s="157"/>
      <c r="C148" s="157">
        <f t="shared" ref="C148" si="572">SUM(C149:C150,C153:C154)</f>
        <v>8.6298662011471503E-2</v>
      </c>
      <c r="D148" s="157">
        <f t="shared" ref="D148" si="573">SUM(D149:D150,D153:D154)</f>
        <v>2.8862700143643186E-2</v>
      </c>
      <c r="E148" s="157">
        <f t="shared" ref="E148" si="574">SUM(E149:E150,E153:E154)</f>
        <v>0.11289382697330441</v>
      </c>
      <c r="F148" s="157">
        <f t="shared" ref="F148" si="575">SUM(F149:F150,F153:F154)</f>
        <v>0.13604851187690861</v>
      </c>
      <c r="G148" s="157">
        <f t="shared" ref="G148" si="576">SUM(G149:G150,G153:G154)</f>
        <v>8.3469369364587154E-2</v>
      </c>
      <c r="H148" s="157">
        <f t="shared" ref="H148" si="577">SUM(H149:H150,H153:H154)</f>
        <v>0.23183221861272216</v>
      </c>
      <c r="I148" s="157">
        <f t="shared" ref="I148" si="578">SUM(I149:I150,I153:I154)</f>
        <v>6.879335304410282E-2</v>
      </c>
      <c r="J148" s="157">
        <f t="shared" ref="J148" si="579">SUM(J149:J150,J153:J154)</f>
        <v>0.12327869502471921</v>
      </c>
      <c r="K148" s="157">
        <f t="shared" ref="K148" si="580">SUM(K149:K150,K153:K154)</f>
        <v>8.2461636394434351E-2</v>
      </c>
      <c r="L148" s="157">
        <f t="shared" ref="L148" si="581">SUM(L149:L150,L153:L154)</f>
        <v>0.29195151305450284</v>
      </c>
      <c r="M148" s="157">
        <f t="shared" ref="M148" si="582">SUM(M149:M150,M153:M154)</f>
        <v>0.26673375417717471</v>
      </c>
      <c r="N148" s="157">
        <f t="shared" ref="N148" si="583">SUM(N149:N150,N153:N154)</f>
        <v>0.46178996093118108</v>
      </c>
      <c r="O148" s="157">
        <f t="shared" ref="O148" si="584">SUM(O149:O150,O153:O154)</f>
        <v>0.45603446329870495</v>
      </c>
      <c r="P148" s="157">
        <f t="shared" ref="P148" si="585">SUM(P149:P150,P153:P154)</f>
        <v>0.93417045953014344</v>
      </c>
      <c r="Q148" s="157">
        <f t="shared" ref="Q148" si="586">SUM(Q149:Q150,Q153:Q154)</f>
        <v>1.8684832824881048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7">SUM(C151:C152)</f>
        <v>0</v>
      </c>
      <c r="D150" s="132">
        <f t="shared" ref="D150" si="588">SUM(D151:D152)</f>
        <v>0</v>
      </c>
      <c r="E150" s="132">
        <f t="shared" ref="E150" si="589">SUM(E151:E152)</f>
        <v>0</v>
      </c>
      <c r="F150" s="132">
        <f t="shared" ref="F150" si="590">SUM(F151:F152)</f>
        <v>0</v>
      </c>
      <c r="G150" s="132">
        <f t="shared" ref="G150" si="591">SUM(G151:G152)</f>
        <v>0</v>
      </c>
      <c r="H150" s="132">
        <f t="shared" ref="H150" si="592">SUM(H151:H152)</f>
        <v>0</v>
      </c>
      <c r="I150" s="132">
        <f t="shared" ref="I150" si="593">SUM(I151:I152)</f>
        <v>0</v>
      </c>
      <c r="J150" s="132">
        <f t="shared" ref="J150" si="594">SUM(J151:J152)</f>
        <v>0</v>
      </c>
      <c r="K150" s="132">
        <f t="shared" ref="K150" si="595">SUM(K151:K152)</f>
        <v>0</v>
      </c>
      <c r="L150" s="132">
        <f t="shared" ref="L150" si="596">SUM(L151:L152)</f>
        <v>0</v>
      </c>
      <c r="M150" s="132">
        <f t="shared" ref="M150" si="597">SUM(M151:M152)</f>
        <v>0</v>
      </c>
      <c r="N150" s="132">
        <f t="shared" ref="N150" si="598">SUM(N151:N152)</f>
        <v>0</v>
      </c>
      <c r="O150" s="132">
        <f t="shared" ref="O150" si="599">SUM(O151:O152)</f>
        <v>0</v>
      </c>
      <c r="P150" s="132">
        <f t="shared" ref="P150" si="600">SUM(P151:P152)</f>
        <v>0</v>
      </c>
      <c r="Q150" s="132">
        <f t="shared" ref="Q150" si="601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8.618673183511795E-2</v>
      </c>
      <c r="D153" s="162">
        <v>2.8300601158941903E-2</v>
      </c>
      <c r="E153" s="162">
        <v>0.11240252186558349</v>
      </c>
      <c r="F153" s="162">
        <v>0.13402456227433973</v>
      </c>
      <c r="G153" s="162">
        <v>8.1258896841060108E-2</v>
      </c>
      <c r="H153" s="162">
        <v>0.22720502175761484</v>
      </c>
      <c r="I153" s="162">
        <v>5.6384061167538364E-2</v>
      </c>
      <c r="J153" s="162">
        <v>9.3982267989867085E-2</v>
      </c>
      <c r="K153" s="162">
        <v>4.4755027773446338E-2</v>
      </c>
      <c r="L153" s="162">
        <v>0.21536249002395244</v>
      </c>
      <c r="M153" s="162">
        <v>0.16909442521389428</v>
      </c>
      <c r="N153" s="162">
        <v>0.31663946801177567</v>
      </c>
      <c r="O153" s="162">
        <v>0.28989906339961474</v>
      </c>
      <c r="P153" s="162">
        <v>0.60262070944889767</v>
      </c>
      <c r="Q153" s="162">
        <v>1.2361576464664508</v>
      </c>
    </row>
    <row r="154" spans="1:17" ht="12" customHeight="1" x14ac:dyDescent="0.25">
      <c r="A154" s="161" t="s">
        <v>141</v>
      </c>
      <c r="B154" s="160"/>
      <c r="C154" s="160">
        <f t="shared" ref="C154" si="602">SUM(C155:C156)</f>
        <v>1.1193017635355813E-4</v>
      </c>
      <c r="D154" s="160">
        <f t="shared" ref="D154" si="603">SUM(D155:D156)</f>
        <v>5.6209898470128115E-4</v>
      </c>
      <c r="E154" s="160">
        <f t="shared" ref="E154" si="604">SUM(E155:E156)</f>
        <v>4.9130510772092261E-4</v>
      </c>
      <c r="F154" s="160">
        <f t="shared" ref="F154" si="605">SUM(F155:F156)</f>
        <v>2.0239496025688704E-3</v>
      </c>
      <c r="G154" s="160">
        <f t="shared" ref="G154" si="606">SUM(G155:G156)</f>
        <v>2.2104725235270453E-3</v>
      </c>
      <c r="H154" s="160">
        <f t="shared" ref="H154" si="607">SUM(H155:H156)</f>
        <v>4.6271968551073132E-3</v>
      </c>
      <c r="I154" s="160">
        <f t="shared" ref="I154" si="608">SUM(I155:I156)</f>
        <v>1.2409291876564452E-2</v>
      </c>
      <c r="J154" s="160">
        <f t="shared" ref="J154" si="609">SUM(J155:J156)</f>
        <v>2.9296427034852125E-2</v>
      </c>
      <c r="K154" s="160">
        <f t="shared" ref="K154" si="610">SUM(K155:K156)</f>
        <v>3.7706608620988007E-2</v>
      </c>
      <c r="L154" s="160">
        <f t="shared" ref="L154" si="611">SUM(L155:L156)</f>
        <v>7.6589023030550374E-2</v>
      </c>
      <c r="M154" s="160">
        <f t="shared" ref="M154" si="612">SUM(M155:M156)</f>
        <v>9.7639328963280411E-2</v>
      </c>
      <c r="N154" s="160">
        <f t="shared" ref="N154" si="613">SUM(N155:N156)</f>
        <v>0.14515049291940538</v>
      </c>
      <c r="O154" s="160">
        <f t="shared" ref="O154" si="614">SUM(O155:O156)</f>
        <v>0.16613539989909021</v>
      </c>
      <c r="P154" s="160">
        <f t="shared" ref="P154" si="615">SUM(P155:P156)</f>
        <v>0.33154975008124576</v>
      </c>
      <c r="Q154" s="160">
        <f t="shared" ref="Q154" si="616">SUM(Q155:Q156)</f>
        <v>0.63232563602165404</v>
      </c>
    </row>
    <row r="155" spans="1:17" ht="12" customHeight="1" x14ac:dyDescent="0.25">
      <c r="A155" s="148" t="s">
        <v>60</v>
      </c>
      <c r="B155" s="156"/>
      <c r="C155" s="156">
        <v>9.0502016395770411E-5</v>
      </c>
      <c r="D155" s="156">
        <v>4.2088226460113806E-4</v>
      </c>
      <c r="E155" s="156">
        <v>3.7068102906293851E-4</v>
      </c>
      <c r="F155" s="156">
        <v>1.5304623908793768E-3</v>
      </c>
      <c r="G155" s="156">
        <v>1.6619762023065928E-3</v>
      </c>
      <c r="H155" s="156">
        <v>3.5251316155368809E-3</v>
      </c>
      <c r="I155" s="156">
        <v>9.3371320691617524E-3</v>
      </c>
      <c r="J155" s="156">
        <v>2.2066403753037336E-2</v>
      </c>
      <c r="K155" s="156">
        <v>2.7498292766581344E-2</v>
      </c>
      <c r="L155" s="156">
        <v>5.6623501608322226E-2</v>
      </c>
      <c r="M155" s="156">
        <v>7.2210690889510626E-2</v>
      </c>
      <c r="N155" s="156">
        <v>0.10683798666319318</v>
      </c>
      <c r="O155" s="156">
        <v>0.12399614274991658</v>
      </c>
      <c r="P155" s="156">
        <v>0.24772905244097718</v>
      </c>
      <c r="Q155" s="156">
        <v>0.47783261351966028</v>
      </c>
    </row>
    <row r="156" spans="1:17" ht="12" customHeight="1" x14ac:dyDescent="0.25">
      <c r="A156" s="148" t="s">
        <v>59</v>
      </c>
      <c r="B156" s="156"/>
      <c r="C156" s="156">
        <v>2.1428159957787716E-5</v>
      </c>
      <c r="D156" s="156">
        <v>1.4121672010014309E-4</v>
      </c>
      <c r="E156" s="156">
        <v>1.2062407865798411E-4</v>
      </c>
      <c r="F156" s="156">
        <v>4.9348721168949344E-4</v>
      </c>
      <c r="G156" s="156">
        <v>5.4849632122045224E-4</v>
      </c>
      <c r="H156" s="156">
        <v>1.1020652395704324E-3</v>
      </c>
      <c r="I156" s="156">
        <v>3.072159807402699E-3</v>
      </c>
      <c r="J156" s="156">
        <v>7.230023281814788E-3</v>
      </c>
      <c r="K156" s="156">
        <v>1.0208315854406664E-2</v>
      </c>
      <c r="L156" s="156">
        <v>1.9965521422228155E-2</v>
      </c>
      <c r="M156" s="156">
        <v>2.5428638073769785E-2</v>
      </c>
      <c r="N156" s="156">
        <v>3.83125062562122E-2</v>
      </c>
      <c r="O156" s="156">
        <v>4.2139257149173638E-2</v>
      </c>
      <c r="P156" s="156">
        <v>8.3820697640268588E-2</v>
      </c>
      <c r="Q156" s="156">
        <v>0.15449302250199376</v>
      </c>
    </row>
    <row r="157" spans="1:17" ht="12" customHeight="1" x14ac:dyDescent="0.25">
      <c r="A157" s="158" t="s">
        <v>62</v>
      </c>
      <c r="B157" s="157"/>
      <c r="C157" s="157">
        <f t="shared" ref="C157" si="617">SUM(C158:C159)</f>
        <v>1.9769580016168412E-2</v>
      </c>
      <c r="D157" s="157">
        <f t="shared" ref="D157" si="618">SUM(D158:D159)</f>
        <v>6.8991612379365836E-3</v>
      </c>
      <c r="E157" s="157">
        <f t="shared" ref="E157" si="619">SUM(E158:E159)</f>
        <v>2.7123168849031865E-2</v>
      </c>
      <c r="F157" s="157">
        <f t="shared" ref="F157" si="620">SUM(F158:F159)</f>
        <v>3.2424897266587829E-2</v>
      </c>
      <c r="G157" s="157">
        <f t="shared" ref="G157" si="621">SUM(G158:G159)</f>
        <v>1.995675288742052E-2</v>
      </c>
      <c r="H157" s="157">
        <f t="shared" ref="H157" si="622">SUM(H158:H159)</f>
        <v>5.3042722263010642E-2</v>
      </c>
      <c r="I157" s="157">
        <f t="shared" ref="I157" si="623">SUM(I158:I159)</f>
        <v>1.7429473762747314E-2</v>
      </c>
      <c r="J157" s="157">
        <f t="shared" ref="J157" si="624">SUM(J158:J159)</f>
        <v>3.0974714089371566E-2</v>
      </c>
      <c r="K157" s="157">
        <f t="shared" ref="K157" si="625">SUM(K158:K159)</f>
        <v>2.2786948974850875E-2</v>
      </c>
      <c r="L157" s="157">
        <f t="shared" ref="L157" si="626">SUM(L158:L159)</f>
        <v>7.6656041741766046E-2</v>
      </c>
      <c r="M157" s="157">
        <f t="shared" ref="M157" si="627">SUM(M158:M159)</f>
        <v>7.0303362437323408E-2</v>
      </c>
      <c r="N157" s="157">
        <f t="shared" ref="N157" si="628">SUM(N158:N159)</f>
        <v>0.12430088391092439</v>
      </c>
      <c r="O157" s="157">
        <f t="shared" ref="O157" si="629">SUM(O158:O159)</f>
        <v>0.12153072684966139</v>
      </c>
      <c r="P157" s="157">
        <f t="shared" ref="P157" si="630">SUM(P158:P159)</f>
        <v>0.25660466272592997</v>
      </c>
      <c r="Q157" s="157">
        <f t="shared" ref="Q157" si="631">SUM(Q158:Q159)</f>
        <v>0.52317539002508429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1.9769580016168412E-2</v>
      </c>
      <c r="D159" s="57">
        <v>6.8991612379365836E-3</v>
      </c>
      <c r="E159" s="57">
        <v>2.7123168849031865E-2</v>
      </c>
      <c r="F159" s="57">
        <v>3.2424897266587829E-2</v>
      </c>
      <c r="G159" s="57">
        <v>1.995675288742052E-2</v>
      </c>
      <c r="H159" s="57">
        <v>5.3042722263010642E-2</v>
      </c>
      <c r="I159" s="57">
        <v>1.7429473762747314E-2</v>
      </c>
      <c r="J159" s="57">
        <v>3.0974714089371566E-2</v>
      </c>
      <c r="K159" s="57">
        <v>2.2786948974850875E-2</v>
      </c>
      <c r="L159" s="57">
        <v>7.6656041741766046E-2</v>
      </c>
      <c r="M159" s="57">
        <v>7.0303362437323408E-2</v>
      </c>
      <c r="N159" s="57">
        <v>0.12430088391092439</v>
      </c>
      <c r="O159" s="57">
        <v>0.12153072684966139</v>
      </c>
      <c r="P159" s="57">
        <v>0.25660466272592997</v>
      </c>
      <c r="Q159" s="57">
        <v>0.52317539002508429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2">SUM(C162,C164,C166,C175)</f>
        <v>6.0711277912908601</v>
      </c>
      <c r="D161" s="168">
        <f t="shared" ref="D161" si="633">SUM(D162,D164,D166,D175)</f>
        <v>6.0916896550595903</v>
      </c>
      <c r="E161" s="168">
        <f t="shared" ref="E161" si="634">SUM(E162,E164,E166,E175)</f>
        <v>7.41234552917523</v>
      </c>
      <c r="F161" s="168">
        <f t="shared" ref="F161" si="635">SUM(F162,F164,F166,F175)</f>
        <v>6.0207869788976422</v>
      </c>
      <c r="G161" s="168">
        <f t="shared" ref="G161" si="636">SUM(G162,G164,G166,G175)</f>
        <v>5.9534315257754651</v>
      </c>
      <c r="H161" s="168">
        <f t="shared" ref="H161" si="637">SUM(H162,H164,H166,H175)</f>
        <v>6.3119189711899173</v>
      </c>
      <c r="I161" s="168">
        <f t="shared" ref="I161" si="638">SUM(I162,I164,I166,I175)</f>
        <v>6.1348593796592175</v>
      </c>
      <c r="J161" s="168">
        <f t="shared" ref="J161" si="639">SUM(J162,J164,J166,J175)</f>
        <v>5.80725655191761</v>
      </c>
      <c r="K161" s="168">
        <f t="shared" ref="K161" si="640">SUM(K162,K164,K166,K175)</f>
        <v>6.5383730466790606</v>
      </c>
      <c r="L161" s="168">
        <f t="shared" ref="L161" si="641">SUM(L162,L164,L166,L175)</f>
        <v>5.3378830055364856</v>
      </c>
      <c r="M161" s="168">
        <f t="shared" ref="M161" si="642">SUM(M162,M164,M166,M175)</f>
        <v>3.5835093641498696</v>
      </c>
      <c r="N161" s="168">
        <f t="shared" ref="N161" si="643">SUM(N162,N164,N166,N175)</f>
        <v>3.7283049019766272</v>
      </c>
      <c r="O161" s="168">
        <f t="shared" ref="O161" si="644">SUM(O162,O164,O166,O175)</f>
        <v>4.3181840799195426</v>
      </c>
      <c r="P161" s="168">
        <f t="shared" ref="P161" si="645">SUM(P162,P164,P166,P175)</f>
        <v>4.6218511884061551</v>
      </c>
      <c r="Q161" s="168">
        <f t="shared" ref="Q161" si="646">SUM(Q162,Q164,Q166,Q175)</f>
        <v>3.7265211331042951</v>
      </c>
    </row>
    <row r="162" spans="1:17" ht="12.95" customHeight="1" x14ac:dyDescent="0.25">
      <c r="A162" s="158" t="s">
        <v>65</v>
      </c>
      <c r="B162" s="157"/>
      <c r="C162" s="157">
        <f t="shared" ref="C162:Q162" si="647">C163</f>
        <v>4.7260759239281924</v>
      </c>
      <c r="D162" s="157">
        <f t="shared" si="647"/>
        <v>4.6922450889096323</v>
      </c>
      <c r="E162" s="157">
        <f t="shared" si="647"/>
        <v>5.7637714731300127</v>
      </c>
      <c r="F162" s="157">
        <f t="shared" si="647"/>
        <v>4.728443575305123</v>
      </c>
      <c r="G162" s="157">
        <f t="shared" si="647"/>
        <v>4.6699916913632258</v>
      </c>
      <c r="H162" s="157">
        <f t="shared" si="647"/>
        <v>4.9912266338064466</v>
      </c>
      <c r="I162" s="157">
        <f t="shared" si="647"/>
        <v>4.7302971942120999</v>
      </c>
      <c r="J162" s="157">
        <f t="shared" si="647"/>
        <v>4.5670225502134176</v>
      </c>
      <c r="K162" s="157">
        <f t="shared" si="647"/>
        <v>5.0138511868241098</v>
      </c>
      <c r="L162" s="157">
        <f t="shared" si="647"/>
        <v>4.1707662095213482</v>
      </c>
      <c r="M162" s="157">
        <f t="shared" si="647"/>
        <v>2.6372841064896853</v>
      </c>
      <c r="N162" s="157">
        <f t="shared" si="647"/>
        <v>2.7178115546888506</v>
      </c>
      <c r="O162" s="157">
        <f t="shared" si="647"/>
        <v>3.1683970078261541</v>
      </c>
      <c r="P162" s="157">
        <f t="shared" si="647"/>
        <v>3.3020392161127567</v>
      </c>
      <c r="Q162" s="157">
        <f t="shared" si="647"/>
        <v>2.7148105934229205</v>
      </c>
    </row>
    <row r="163" spans="1:17" ht="12" customHeight="1" x14ac:dyDescent="0.25">
      <c r="A163" s="23" t="s">
        <v>60</v>
      </c>
      <c r="B163" s="57"/>
      <c r="C163" s="57">
        <v>4.7260759239281924</v>
      </c>
      <c r="D163" s="57">
        <v>4.6922450889096323</v>
      </c>
      <c r="E163" s="57">
        <v>5.7637714731300127</v>
      </c>
      <c r="F163" s="57">
        <v>4.728443575305123</v>
      </c>
      <c r="G163" s="57">
        <v>4.6699916913632258</v>
      </c>
      <c r="H163" s="57">
        <v>4.9912266338064466</v>
      </c>
      <c r="I163" s="57">
        <v>4.7302971942120999</v>
      </c>
      <c r="J163" s="57">
        <v>4.5670225502134176</v>
      </c>
      <c r="K163" s="57">
        <v>5.0138511868241098</v>
      </c>
      <c r="L163" s="57">
        <v>4.1707662095213482</v>
      </c>
      <c r="M163" s="57">
        <v>2.6372841064896853</v>
      </c>
      <c r="N163" s="57">
        <v>2.7178115546888506</v>
      </c>
      <c r="O163" s="57">
        <v>3.1683970078261541</v>
      </c>
      <c r="P163" s="57">
        <v>3.3020392161127567</v>
      </c>
      <c r="Q163" s="57">
        <v>2.7148105934229205</v>
      </c>
    </row>
    <row r="164" spans="1:17" ht="12.95" customHeight="1" x14ac:dyDescent="0.25">
      <c r="A164" s="158" t="s">
        <v>112</v>
      </c>
      <c r="B164" s="157"/>
      <c r="C164" s="157">
        <f t="shared" ref="C164:Q164" si="648">C165</f>
        <v>1.8772165336390597E-3</v>
      </c>
      <c r="D164" s="157">
        <f t="shared" si="648"/>
        <v>1.9999603116652694E-3</v>
      </c>
      <c r="E164" s="157">
        <f t="shared" si="648"/>
        <v>1.6018924857067972E-3</v>
      </c>
      <c r="F164" s="157">
        <f t="shared" si="648"/>
        <v>1.7193913300767051E-3</v>
      </c>
      <c r="G164" s="157">
        <f t="shared" si="648"/>
        <v>3.7095310649060504E-3</v>
      </c>
      <c r="H164" s="157">
        <f t="shared" si="648"/>
        <v>3.243239599288193E-3</v>
      </c>
      <c r="I164" s="157">
        <f t="shared" si="648"/>
        <v>5.5024378574556306E-3</v>
      </c>
      <c r="J164" s="157">
        <f t="shared" si="648"/>
        <v>5.2873685939557272E-3</v>
      </c>
      <c r="K164" s="157">
        <f t="shared" si="648"/>
        <v>9.726039199445459E-3</v>
      </c>
      <c r="L164" s="157">
        <f t="shared" si="648"/>
        <v>6.3513420690749943E-3</v>
      </c>
      <c r="M164" s="157">
        <f t="shared" si="648"/>
        <v>4.8735365718903774E-3</v>
      </c>
      <c r="N164" s="157">
        <f t="shared" si="648"/>
        <v>5.2452496485791752E-3</v>
      </c>
      <c r="O164" s="157">
        <f t="shared" si="648"/>
        <v>6.0989288341059579E-3</v>
      </c>
      <c r="P164" s="157">
        <f t="shared" si="648"/>
        <v>6.6220063127737476E-3</v>
      </c>
      <c r="Q164" s="157">
        <f t="shared" si="648"/>
        <v>1.3872908958892521E-3</v>
      </c>
    </row>
    <row r="165" spans="1:17" ht="12" customHeight="1" x14ac:dyDescent="0.25">
      <c r="A165" s="23" t="s">
        <v>60</v>
      </c>
      <c r="B165" s="156"/>
      <c r="C165" s="156">
        <v>1.8772165336390597E-3</v>
      </c>
      <c r="D165" s="156">
        <v>1.9999603116652694E-3</v>
      </c>
      <c r="E165" s="156">
        <v>1.6018924857067972E-3</v>
      </c>
      <c r="F165" s="156">
        <v>1.7193913300767051E-3</v>
      </c>
      <c r="G165" s="156">
        <v>3.7095310649060504E-3</v>
      </c>
      <c r="H165" s="156">
        <v>3.243239599288193E-3</v>
      </c>
      <c r="I165" s="156">
        <v>5.5024378574556306E-3</v>
      </c>
      <c r="J165" s="156">
        <v>5.2873685939557272E-3</v>
      </c>
      <c r="K165" s="156">
        <v>9.726039199445459E-3</v>
      </c>
      <c r="L165" s="156">
        <v>6.3513420690749943E-3</v>
      </c>
      <c r="M165" s="156">
        <v>4.8735365718903774E-3</v>
      </c>
      <c r="N165" s="156">
        <v>5.2452496485791752E-3</v>
      </c>
      <c r="O165" s="156">
        <v>6.0989288341059579E-3</v>
      </c>
      <c r="P165" s="156">
        <v>6.6220063127737476E-3</v>
      </c>
      <c r="Q165" s="156">
        <v>1.3872908958892521E-3</v>
      </c>
    </row>
    <row r="166" spans="1:17" ht="12" customHeight="1" x14ac:dyDescent="0.25">
      <c r="A166" s="158" t="s">
        <v>63</v>
      </c>
      <c r="B166" s="157"/>
      <c r="C166" s="157">
        <f t="shared" ref="C166" si="649">SUM(C167:C168,C171:C172)</f>
        <v>1.0902079158304763</v>
      </c>
      <c r="D166" s="157">
        <f t="shared" ref="D166" si="650">SUM(D167:D168,D171:D172)</f>
        <v>1.1258650467091194</v>
      </c>
      <c r="E166" s="157">
        <f t="shared" ref="E166" si="651">SUM(E167:E168,E171:E172)</f>
        <v>1.3241915147845664</v>
      </c>
      <c r="F166" s="157">
        <f t="shared" ref="F166" si="652">SUM(F167:F168,F171:F172)</f>
        <v>1.0386719698924018</v>
      </c>
      <c r="G166" s="157">
        <f t="shared" ref="G166" si="653">SUM(G167:G168,G171:G172)</f>
        <v>1.0302293372462588</v>
      </c>
      <c r="H166" s="157">
        <f t="shared" ref="H166" si="654">SUM(H167:H168,H171:H172)</f>
        <v>1.0691555551344272</v>
      </c>
      <c r="I166" s="157">
        <f t="shared" ref="I166" si="655">SUM(I167:I168,I171:I172)</f>
        <v>1.1160048278559824</v>
      </c>
      <c r="J166" s="157">
        <f t="shared" ref="J166" si="656">SUM(J167:J168,J171:J172)</f>
        <v>0.98511189977733249</v>
      </c>
      <c r="K166" s="157">
        <f t="shared" ref="K166" si="657">SUM(K167:K168,K171:K172)</f>
        <v>1.1881835035156934</v>
      </c>
      <c r="L166" s="157">
        <f t="shared" ref="L166" si="658">SUM(L167:L168,L171:L172)</f>
        <v>0.91375764565462247</v>
      </c>
      <c r="M166" s="157">
        <f t="shared" ref="M166" si="659">SUM(M167:M168,M171:M172)</f>
        <v>0.73681187075259147</v>
      </c>
      <c r="N166" s="157">
        <f t="shared" ref="N166" si="660">SUM(N167:N168,N171:N172)</f>
        <v>0.78852880746462461</v>
      </c>
      <c r="O166" s="157">
        <f t="shared" ref="O166" si="661">SUM(O167:O168,O171:O172)</f>
        <v>0.90862184201780904</v>
      </c>
      <c r="P166" s="157">
        <f t="shared" ref="P166" si="662">SUM(P167:P168,P171:P172)</f>
        <v>1.0327885961650916</v>
      </c>
      <c r="Q166" s="157">
        <f t="shared" ref="Q166" si="663">SUM(Q167:Q168,Q171:Q172)</f>
        <v>0.79284883397348049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4">SUM(C169:C170)</f>
        <v>0</v>
      </c>
      <c r="D168" s="132">
        <f t="shared" ref="D168" si="665">SUM(D169:D170)</f>
        <v>0</v>
      </c>
      <c r="E168" s="132">
        <f t="shared" ref="E168" si="666">SUM(E169:E170)</f>
        <v>0</v>
      </c>
      <c r="F168" s="132">
        <f t="shared" ref="F168" si="667">SUM(F169:F170)</f>
        <v>0</v>
      </c>
      <c r="G168" s="132">
        <f t="shared" ref="G168" si="668">SUM(G169:G170)</f>
        <v>0</v>
      </c>
      <c r="H168" s="132">
        <f t="shared" ref="H168" si="669">SUM(H169:H170)</f>
        <v>0</v>
      </c>
      <c r="I168" s="132">
        <f t="shared" ref="I168" si="670">SUM(I169:I170)</f>
        <v>0</v>
      </c>
      <c r="J168" s="132">
        <f t="shared" ref="J168" si="671">SUM(J169:J170)</f>
        <v>0</v>
      </c>
      <c r="K168" s="132">
        <f t="shared" ref="K168" si="672">SUM(K169:K170)</f>
        <v>0</v>
      </c>
      <c r="L168" s="132">
        <f t="shared" ref="L168" si="673">SUM(L169:L170)</f>
        <v>0</v>
      </c>
      <c r="M168" s="132">
        <f t="shared" ref="M168" si="674">SUM(M169:M170)</f>
        <v>0</v>
      </c>
      <c r="N168" s="132">
        <f t="shared" ref="N168" si="675">SUM(N169:N170)</f>
        <v>0</v>
      </c>
      <c r="O168" s="132">
        <f t="shared" ref="O168" si="676">SUM(O169:O170)</f>
        <v>0</v>
      </c>
      <c r="P168" s="132">
        <f t="shared" ref="P168" si="677">SUM(P169:P170)</f>
        <v>0</v>
      </c>
      <c r="Q168" s="132">
        <f t="shared" ref="Q168" si="678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1.0886537284462381</v>
      </c>
      <c r="D171" s="162">
        <v>1.1070201828661501</v>
      </c>
      <c r="E171" s="162">
        <v>1.3212210847660035</v>
      </c>
      <c r="F171" s="162">
        <v>1.0174287057870657</v>
      </c>
      <c r="G171" s="162">
        <v>0.99729913875144682</v>
      </c>
      <c r="H171" s="162">
        <v>1.0379328555298712</v>
      </c>
      <c r="I171" s="162">
        <v>0.95114411914560415</v>
      </c>
      <c r="J171" s="162">
        <v>0.65496071522175958</v>
      </c>
      <c r="K171" s="162">
        <v>0.65276643173667537</v>
      </c>
      <c r="L171" s="162">
        <v>0.38552517975328338</v>
      </c>
      <c r="M171" s="162">
        <v>0.10087700020309853</v>
      </c>
      <c r="N171" s="162">
        <v>0.42336089285113687</v>
      </c>
      <c r="O171" s="162">
        <v>0.81664104463406306</v>
      </c>
      <c r="P171" s="162">
        <v>0.8328889867181356</v>
      </c>
      <c r="Q171" s="162">
        <v>0.69972251606055169</v>
      </c>
    </row>
    <row r="172" spans="1:17" ht="12" customHeight="1" x14ac:dyDescent="0.25">
      <c r="A172" s="161" t="s">
        <v>141</v>
      </c>
      <c r="B172" s="160"/>
      <c r="C172" s="160">
        <f t="shared" ref="C172" si="679">SUM(C173:C174)</f>
        <v>1.5541873842381587E-3</v>
      </c>
      <c r="D172" s="160">
        <f t="shared" ref="D172" si="680">SUM(D173:D174)</f>
        <v>1.8844863842969229E-2</v>
      </c>
      <c r="E172" s="160">
        <f t="shared" ref="E172" si="681">SUM(E173:E174)</f>
        <v>2.9704300185629025E-3</v>
      </c>
      <c r="F172" s="160">
        <f t="shared" ref="F172" si="682">SUM(F173:F174)</f>
        <v>2.1243264105336238E-2</v>
      </c>
      <c r="G172" s="160">
        <f t="shared" ref="G172" si="683">SUM(G173:G174)</f>
        <v>3.2930198494812046E-2</v>
      </c>
      <c r="H172" s="160">
        <f t="shared" ref="H172" si="684">SUM(H173:H174)</f>
        <v>3.122269960455596E-2</v>
      </c>
      <c r="I172" s="160">
        <f t="shared" ref="I172" si="685">SUM(I173:I174)</f>
        <v>0.16486070871037825</v>
      </c>
      <c r="J172" s="160">
        <f t="shared" ref="J172" si="686">SUM(J173:J174)</f>
        <v>0.33015118455557291</v>
      </c>
      <c r="K172" s="160">
        <f t="shared" ref="K172" si="687">SUM(K173:K174)</f>
        <v>0.53541707177901798</v>
      </c>
      <c r="L172" s="160">
        <f t="shared" ref="L172" si="688">SUM(L173:L174)</f>
        <v>0.5282324659013391</v>
      </c>
      <c r="M172" s="160">
        <f t="shared" ref="M172" si="689">SUM(M173:M174)</f>
        <v>0.63593487054949294</v>
      </c>
      <c r="N172" s="160">
        <f t="shared" ref="N172" si="690">SUM(N173:N174)</f>
        <v>0.36516791461348769</v>
      </c>
      <c r="O172" s="160">
        <f t="shared" ref="O172" si="691">SUM(O173:O174)</f>
        <v>9.1980797383745955E-2</v>
      </c>
      <c r="P172" s="160">
        <f t="shared" ref="P172" si="692">SUM(P173:P174)</f>
        <v>0.19989960944695595</v>
      </c>
      <c r="Q172" s="160">
        <f t="shared" ref="Q172" si="693">SUM(Q173:Q174)</f>
        <v>9.3126317912928774E-2</v>
      </c>
    </row>
    <row r="173" spans="1:17" ht="12" customHeight="1" x14ac:dyDescent="0.25">
      <c r="A173" s="148" t="s">
        <v>60</v>
      </c>
      <c r="B173" s="156"/>
      <c r="C173" s="156">
        <v>1.2566503217695507E-3</v>
      </c>
      <c r="D173" s="156">
        <v>1.4110448846556893E-2</v>
      </c>
      <c r="E173" s="156">
        <v>2.2411370017056506E-3</v>
      </c>
      <c r="F173" s="156">
        <v>1.6063649377172987E-2</v>
      </c>
      <c r="G173" s="156">
        <v>2.4759052941442448E-2</v>
      </c>
      <c r="H173" s="156">
        <v>2.3786350342312915E-2</v>
      </c>
      <c r="I173" s="156">
        <v>0.12404625707543386</v>
      </c>
      <c r="J173" s="156">
        <v>0.24867364642384587</v>
      </c>
      <c r="K173" s="156">
        <v>0.39046352696407927</v>
      </c>
      <c r="L173" s="156">
        <v>0.39053079278216707</v>
      </c>
      <c r="M173" s="156">
        <v>0.47031556700251581</v>
      </c>
      <c r="N173" s="156">
        <v>0.26878175889464062</v>
      </c>
      <c r="O173" s="156">
        <v>6.8650414599017523E-2</v>
      </c>
      <c r="P173" s="156">
        <v>0.14936202129388054</v>
      </c>
      <c r="Q173" s="156">
        <v>7.0373221234183284E-2</v>
      </c>
    </row>
    <row r="174" spans="1:17" ht="12" customHeight="1" x14ac:dyDescent="0.25">
      <c r="A174" s="159" t="s">
        <v>59</v>
      </c>
      <c r="B174" s="57"/>
      <c r="C174" s="57">
        <v>2.9753706246860804E-4</v>
      </c>
      <c r="D174" s="57">
        <v>4.7344149964123347E-3</v>
      </c>
      <c r="E174" s="57">
        <v>7.2929301685725203E-4</v>
      </c>
      <c r="F174" s="57">
        <v>5.1796147281632518E-3</v>
      </c>
      <c r="G174" s="57">
        <v>8.1711455533695944E-3</v>
      </c>
      <c r="H174" s="57">
        <v>7.4363492622430468E-3</v>
      </c>
      <c r="I174" s="57">
        <v>4.0814451634944383E-2</v>
      </c>
      <c r="J174" s="57">
        <v>8.1477538131727034E-2</v>
      </c>
      <c r="K174" s="57">
        <v>0.14495354481493875</v>
      </c>
      <c r="L174" s="57">
        <v>0.13770167311917203</v>
      </c>
      <c r="M174" s="57">
        <v>0.16561930354697718</v>
      </c>
      <c r="N174" s="57">
        <v>9.6386155718847052E-2</v>
      </c>
      <c r="O174" s="57">
        <v>2.3330382784728435E-2</v>
      </c>
      <c r="P174" s="57">
        <v>5.0537588153075401E-2</v>
      </c>
      <c r="Q174" s="57">
        <v>2.2753096678745494E-2</v>
      </c>
    </row>
    <row r="175" spans="1:17" ht="12" customHeight="1" x14ac:dyDescent="0.25">
      <c r="A175" s="158" t="s">
        <v>62</v>
      </c>
      <c r="B175" s="157"/>
      <c r="C175" s="157">
        <f t="shared" ref="C175" si="694">SUM(C176:C177)</f>
        <v>0.25296673499855249</v>
      </c>
      <c r="D175" s="157">
        <f t="shared" ref="D175" si="695">SUM(D176:D177)</f>
        <v>0.27157955912917303</v>
      </c>
      <c r="E175" s="157">
        <f t="shared" ref="E175" si="696">SUM(E176:E177)</f>
        <v>0.32278064877494483</v>
      </c>
      <c r="F175" s="157">
        <f t="shared" ref="F175" si="697">SUM(F176:F177)</f>
        <v>0.25195204237004087</v>
      </c>
      <c r="G175" s="157">
        <f t="shared" ref="G175" si="698">SUM(G176:G177)</f>
        <v>0.24950096610107431</v>
      </c>
      <c r="H175" s="157">
        <f t="shared" ref="H175" si="699">SUM(H176:H177)</f>
        <v>0.24829354264975606</v>
      </c>
      <c r="I175" s="157">
        <f t="shared" ref="I175" si="700">SUM(I176:I177)</f>
        <v>0.28305491973367924</v>
      </c>
      <c r="J175" s="157">
        <f t="shared" ref="J175" si="701">SUM(J176:J177)</f>
        <v>0.24983473333290432</v>
      </c>
      <c r="K175" s="157">
        <f t="shared" ref="K175" si="702">SUM(K176:K177)</f>
        <v>0.32661231713981209</v>
      </c>
      <c r="L175" s="157">
        <f t="shared" ref="L175" si="703">SUM(L176:L177)</f>
        <v>0.24700780829144006</v>
      </c>
      <c r="M175" s="157">
        <f t="shared" ref="M175" si="704">SUM(M176:M177)</f>
        <v>0.20453985033570285</v>
      </c>
      <c r="N175" s="157">
        <f t="shared" ref="N175" si="705">SUM(N176:N177)</f>
        <v>0.21671929017457264</v>
      </c>
      <c r="O175" s="157">
        <f t="shared" ref="O175" si="706">SUM(O176:O177)</f>
        <v>0.23506630124147349</v>
      </c>
      <c r="P175" s="157">
        <f t="shared" ref="P175" si="707">SUM(P176:P177)</f>
        <v>0.28040136981553349</v>
      </c>
      <c r="Q175" s="157">
        <f t="shared" ref="Q175" si="708">SUM(Q176:Q177)</f>
        <v>0.21747441481200505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0.25296673499855249</v>
      </c>
      <c r="D177" s="57">
        <v>0.27157955912917303</v>
      </c>
      <c r="E177" s="57">
        <v>0.32278064877494483</v>
      </c>
      <c r="F177" s="57">
        <v>0.25195204237004087</v>
      </c>
      <c r="G177" s="57">
        <v>0.24950096610107431</v>
      </c>
      <c r="H177" s="57">
        <v>0.24829354264975606</v>
      </c>
      <c r="I177" s="57">
        <v>0.28305491973367924</v>
      </c>
      <c r="J177" s="57">
        <v>0.24983473333290432</v>
      </c>
      <c r="K177" s="57">
        <v>0.32661231713981209</v>
      </c>
      <c r="L177" s="57">
        <v>0.24700780829144006</v>
      </c>
      <c r="M177" s="57">
        <v>0.20453985033570285</v>
      </c>
      <c r="N177" s="57">
        <v>0.21671929017457264</v>
      </c>
      <c r="O177" s="57">
        <v>0.23506630124147349</v>
      </c>
      <c r="P177" s="57">
        <v>0.28040136981553349</v>
      </c>
      <c r="Q177" s="57">
        <v>0.21747441481200505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175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11.790129486239582</v>
      </c>
      <c r="E3" s="168">
        <f t="shared" ref="E3" si="2">SUM(E4,E7,E9,E19)</f>
        <v>0</v>
      </c>
      <c r="F3" s="168">
        <f t="shared" ref="F3" si="3">SUM(F4,F7,F9,F19)</f>
        <v>7.5682827191452464</v>
      </c>
      <c r="G3" s="168">
        <f t="shared" ref="G3" si="4">SUM(G4,G7,G9,G19)</f>
        <v>13.777315203479416</v>
      </c>
      <c r="H3" s="168">
        <f t="shared" ref="H3" si="5">SUM(H4,H7,H9,H19)</f>
        <v>9.680576479798054</v>
      </c>
      <c r="I3" s="168">
        <f t="shared" ref="I3" si="6">SUM(I4,I7,I9,I19)</f>
        <v>23.165294766028378</v>
      </c>
      <c r="J3" s="168">
        <f t="shared" ref="J3" si="7">SUM(J4,J7,J9,J19)</f>
        <v>18.31499642964955</v>
      </c>
      <c r="K3" s="168">
        <f t="shared" ref="K3" si="8">SUM(K4,K7,K9,K19)</f>
        <v>22.709043995248901</v>
      </c>
      <c r="L3" s="168">
        <f t="shared" ref="L3" si="9">SUM(L4,L7,L9,L19)</f>
        <v>14.605325959177353</v>
      </c>
      <c r="M3" s="168">
        <f t="shared" ref="M3" si="10">SUM(M4,M7,M9,M19)</f>
        <v>20.576216523731539</v>
      </c>
      <c r="N3" s="168">
        <f t="shared" ref="N3" si="11">SUM(N4,N7,N9,N19)</f>
        <v>10.240973312066904</v>
      </c>
      <c r="O3" s="168">
        <f t="shared" ref="O3" si="12">SUM(O4,O7,O9,O19)</f>
        <v>13.29245946555471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9.0058419038323727</v>
      </c>
      <c r="E4" s="157">
        <f t="shared" si="15"/>
        <v>0</v>
      </c>
      <c r="F4" s="157">
        <f t="shared" si="15"/>
        <v>5.7781703245007936</v>
      </c>
      <c r="G4" s="157">
        <f t="shared" si="15"/>
        <v>10.693503592231163</v>
      </c>
      <c r="H4" s="157">
        <f t="shared" si="15"/>
        <v>7.362479795625684</v>
      </c>
      <c r="I4" s="157">
        <f t="shared" si="15"/>
        <v>17.271996928574236</v>
      </c>
      <c r="J4" s="157">
        <f t="shared" si="15"/>
        <v>13.754112048158296</v>
      </c>
      <c r="K4" s="157">
        <f t="shared" si="15"/>
        <v>17.542443004098995</v>
      </c>
      <c r="L4" s="157">
        <f t="shared" si="15"/>
        <v>10.87494116476911</v>
      </c>
      <c r="M4" s="157">
        <f t="shared" si="15"/>
        <v>14.7661780737323</v>
      </c>
      <c r="N4" s="157">
        <f t="shared" si="15"/>
        <v>7.3897275445083155</v>
      </c>
      <c r="O4" s="157">
        <f t="shared" si="15"/>
        <v>9.4530360604027202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8.9354391268920637</v>
      </c>
      <c r="E5" s="156">
        <v>0</v>
      </c>
      <c r="F5" s="156">
        <v>5.7094105057845619</v>
      </c>
      <c r="G5" s="156">
        <v>10.580537288736288</v>
      </c>
      <c r="H5" s="156">
        <v>7.25155966285317</v>
      </c>
      <c r="I5" s="156">
        <v>17.053735239118211</v>
      </c>
      <c r="J5" s="156">
        <v>13.578140789525719</v>
      </c>
      <c r="K5" s="156">
        <v>17.465671347773984</v>
      </c>
      <c r="L5" s="156">
        <v>10.782789531709415</v>
      </c>
      <c r="M5" s="156">
        <v>14.626473875151282</v>
      </c>
      <c r="N5" s="156">
        <v>7.3286928704699452</v>
      </c>
      <c r="O5" s="156">
        <v>9.3471550641175707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7.0402776940309567E-2</v>
      </c>
      <c r="E6" s="156">
        <v>0</v>
      </c>
      <c r="F6" s="156">
        <v>6.8759818716231852E-2</v>
      </c>
      <c r="G6" s="156">
        <v>0.11296630349487562</v>
      </c>
      <c r="H6" s="156">
        <v>0.11092013277251384</v>
      </c>
      <c r="I6" s="156">
        <v>0.21826168945602567</v>
      </c>
      <c r="J6" s="156">
        <v>0.17597125863257665</v>
      </c>
      <c r="K6" s="156">
        <v>7.6771656325011331E-2</v>
      </c>
      <c r="L6" s="156">
        <v>9.2151633059694621E-2</v>
      </c>
      <c r="M6" s="156">
        <v>0.13970419858101815</v>
      </c>
      <c r="N6" s="156">
        <v>6.1034674038369978E-2</v>
      </c>
      <c r="O6" s="156">
        <v>0.10588099628514996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1.478589238526402E-2</v>
      </c>
      <c r="E7" s="157">
        <f t="shared" si="16"/>
        <v>0</v>
      </c>
      <c r="F7" s="157">
        <f t="shared" si="16"/>
        <v>1.0453128611759326E-2</v>
      </c>
      <c r="G7" s="157">
        <f t="shared" si="16"/>
        <v>2.9206576015292439E-2</v>
      </c>
      <c r="H7" s="157">
        <f t="shared" si="16"/>
        <v>2.2768568727068589E-2</v>
      </c>
      <c r="I7" s="157">
        <f t="shared" si="16"/>
        <v>5.2697319466401049E-2</v>
      </c>
      <c r="J7" s="157">
        <f t="shared" si="16"/>
        <v>5.5622010465195972E-2</v>
      </c>
      <c r="K7" s="157">
        <f t="shared" si="16"/>
        <v>7.3096250053377873E-2</v>
      </c>
      <c r="L7" s="157">
        <f t="shared" si="16"/>
        <v>5.8450617101677101E-2</v>
      </c>
      <c r="M7" s="157">
        <f t="shared" si="16"/>
        <v>6.3785756265458279E-2</v>
      </c>
      <c r="N7" s="157">
        <f t="shared" si="16"/>
        <v>5.0535830481988696E-2</v>
      </c>
      <c r="O7" s="157">
        <f t="shared" si="16"/>
        <v>6.9323287044400911E-2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1.478589238526402E-2</v>
      </c>
      <c r="E8" s="156">
        <v>0</v>
      </c>
      <c r="F8" s="156">
        <v>1.0453128611759326E-2</v>
      </c>
      <c r="G8" s="156">
        <v>2.9206576015292439E-2</v>
      </c>
      <c r="H8" s="156">
        <v>2.2768568727068589E-2</v>
      </c>
      <c r="I8" s="156">
        <v>5.2697319466401049E-2</v>
      </c>
      <c r="J8" s="156">
        <v>5.5622010465195972E-2</v>
      </c>
      <c r="K8" s="156">
        <v>7.3096250053377873E-2</v>
      </c>
      <c r="L8" s="156">
        <v>5.8450617101677101E-2</v>
      </c>
      <c r="M8" s="156">
        <v>6.3785756265458279E-2</v>
      </c>
      <c r="N8" s="156">
        <v>5.0535830481988696E-2</v>
      </c>
      <c r="O8" s="156">
        <v>6.9323287044400911E-2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2.1365142956445191</v>
      </c>
      <c r="E9" s="157">
        <f t="shared" ref="E9" si="19">SUM(E10:E12,E15:E16)</f>
        <v>0</v>
      </c>
      <c r="F9" s="157">
        <f t="shared" ref="F9" si="20">SUM(F10:F12,F15:F16)</f>
        <v>1.3635339039980945</v>
      </c>
      <c r="G9" s="157">
        <f t="shared" ref="G9" si="21">SUM(G10:G12,G15:G16)</f>
        <v>2.3322899400964223</v>
      </c>
      <c r="H9" s="157">
        <f t="shared" ref="H9" si="22">SUM(H10:H12,H15:H16)</f>
        <v>1.7814439127013788</v>
      </c>
      <c r="I9" s="157">
        <f t="shared" ref="I9" si="23">SUM(I10:I12,I15:I16)</f>
        <v>4.4599637325095589</v>
      </c>
      <c r="J9" s="157">
        <f t="shared" ref="J9" si="24">SUM(J10:J12,J15:J16)</f>
        <v>3.4797223935911599</v>
      </c>
      <c r="K9" s="157">
        <f t="shared" ref="K9" si="25">SUM(K10:K12,K15:K16)</f>
        <v>3.8463616471629809</v>
      </c>
      <c r="L9" s="157">
        <f t="shared" ref="L9" si="26">SUM(L10:L12,L15:L16)</f>
        <v>2.8123983932262746</v>
      </c>
      <c r="M9" s="157">
        <f t="shared" ref="M9" si="27">SUM(M10:M12,M15:M16)</f>
        <v>4.3861198921308437</v>
      </c>
      <c r="N9" s="157">
        <f t="shared" ref="N9" si="28">SUM(N10:N12,N15:N16)</f>
        <v>2.0940209302397408</v>
      </c>
      <c r="O9" s="157">
        <f t="shared" ref="O9" si="29">SUM(O10:O12,O15:O16)</f>
        <v>2.8608755234939895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1.063884454414034</v>
      </c>
      <c r="E10" s="132">
        <v>0</v>
      </c>
      <c r="F10" s="132">
        <v>0.60113084733110811</v>
      </c>
      <c r="G10" s="132">
        <v>1.4756100900946421</v>
      </c>
      <c r="H10" s="132">
        <v>0.56408809043648922</v>
      </c>
      <c r="I10" s="132">
        <v>1.8594271608635724</v>
      </c>
      <c r="J10" s="132">
        <v>0.94635389013677784</v>
      </c>
      <c r="K10" s="132">
        <v>3.1676656235183129</v>
      </c>
      <c r="L10" s="132">
        <v>0.94492684963574491</v>
      </c>
      <c r="M10" s="132">
        <v>2.0787276154338818</v>
      </c>
      <c r="N10" s="132">
        <v>2.0940209302397408</v>
      </c>
      <c r="O10" s="132">
        <v>1.3632388378731941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1.0472315528937459</v>
      </c>
      <c r="E15" s="162">
        <v>0</v>
      </c>
      <c r="F15" s="162">
        <v>0.7391815062696484</v>
      </c>
      <c r="G15" s="162">
        <v>0.82738525353112258</v>
      </c>
      <c r="H15" s="162">
        <v>1.1861258986740346</v>
      </c>
      <c r="I15" s="162">
        <v>2.4041242618418952</v>
      </c>
      <c r="J15" s="162">
        <v>2.1333599964540806</v>
      </c>
      <c r="K15" s="162">
        <v>0.41204197936471576</v>
      </c>
      <c r="L15" s="162">
        <v>1.454634193116471</v>
      </c>
      <c r="M15" s="162">
        <v>1.5007705216614131</v>
      </c>
      <c r="N15" s="162">
        <v>0</v>
      </c>
      <c r="O15" s="162">
        <v>1.2655561917949163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2.5398288336738753E-2</v>
      </c>
      <c r="E16" s="160">
        <f t="shared" ref="E16" si="49">SUM(E17:E18)</f>
        <v>0</v>
      </c>
      <c r="F16" s="160">
        <f t="shared" ref="F16" si="50">SUM(F17:F18)</f>
        <v>2.3221550397337754E-2</v>
      </c>
      <c r="G16" s="160">
        <f t="shared" ref="G16" si="51">SUM(G17:G18)</f>
        <v>2.9294596470657727E-2</v>
      </c>
      <c r="H16" s="160">
        <f t="shared" ref="H16" si="52">SUM(H17:H18)</f>
        <v>3.122992359085501E-2</v>
      </c>
      <c r="I16" s="160">
        <f t="shared" ref="I16" si="53">SUM(I17:I18)</f>
        <v>0.19641230980409119</v>
      </c>
      <c r="J16" s="160">
        <f t="shared" ref="J16" si="54">SUM(J17:J18)</f>
        <v>0.40000850700030161</v>
      </c>
      <c r="K16" s="160">
        <f t="shared" ref="K16" si="55">SUM(K17:K18)</f>
        <v>0.26665404427995232</v>
      </c>
      <c r="L16" s="160">
        <f t="shared" ref="L16" si="56">SUM(L17:L18)</f>
        <v>0.41283735047405901</v>
      </c>
      <c r="M16" s="160">
        <f t="shared" ref="M16" si="57">SUM(M17:M18)</f>
        <v>0.80662175503554867</v>
      </c>
      <c r="N16" s="160">
        <f t="shared" ref="N16" si="58">SUM(N17:N18)</f>
        <v>0</v>
      </c>
      <c r="O16" s="160">
        <f t="shared" ref="O16" si="59">SUM(O17:O18)</f>
        <v>0.23208049382587931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1.7040798132192257E-2</v>
      </c>
      <c r="E17" s="156">
        <v>0</v>
      </c>
      <c r="F17" s="156">
        <v>1.5910635411270396E-2</v>
      </c>
      <c r="G17" s="156">
        <v>2.0020943905178296E-2</v>
      </c>
      <c r="H17" s="156">
        <v>2.1783943386979369E-2</v>
      </c>
      <c r="I17" s="156">
        <v>0.13549911378443713</v>
      </c>
      <c r="J17" s="156">
        <v>0.2771162147952419</v>
      </c>
      <c r="K17" s="156">
        <v>0.17769625462684441</v>
      </c>
      <c r="L17" s="156">
        <v>0.28031769837697362</v>
      </c>
      <c r="M17" s="156">
        <v>0.54944053720136421</v>
      </c>
      <c r="N17" s="156">
        <v>0</v>
      </c>
      <c r="O17" s="156">
        <v>0.16007387274198656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8.3574902045464965E-3</v>
      </c>
      <c r="E18" s="156">
        <v>0</v>
      </c>
      <c r="F18" s="156">
        <v>7.3109149860673562E-3</v>
      </c>
      <c r="G18" s="156">
        <v>9.2736525654794309E-3</v>
      </c>
      <c r="H18" s="156">
        <v>9.44598020387564E-3</v>
      </c>
      <c r="I18" s="156">
        <v>6.0913196019654045E-2</v>
      </c>
      <c r="J18" s="156">
        <v>0.12289229220505972</v>
      </c>
      <c r="K18" s="156">
        <v>8.8957789653107883E-2</v>
      </c>
      <c r="L18" s="156">
        <v>0.13251965209708536</v>
      </c>
      <c r="M18" s="156">
        <v>0.25718121783418446</v>
      </c>
      <c r="N18" s="156">
        <v>0</v>
      </c>
      <c r="O18" s="156">
        <v>7.2006621083892761E-2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0.63298739437742746</v>
      </c>
      <c r="E19" s="157">
        <f t="shared" ref="E19" si="64">SUM(E20:E22)</f>
        <v>0</v>
      </c>
      <c r="F19" s="157">
        <f t="shared" ref="F19" si="65">SUM(F20:F22)</f>
        <v>0.41612536203459854</v>
      </c>
      <c r="G19" s="157">
        <f t="shared" ref="G19" si="66">SUM(G20:G22)</f>
        <v>0.72231509513653902</v>
      </c>
      <c r="H19" s="157">
        <f t="shared" ref="H19" si="67">SUM(H20:H22)</f>
        <v>0.5138842027439221</v>
      </c>
      <c r="I19" s="157">
        <f t="shared" ref="I19" si="68">SUM(I20:I22)</f>
        <v>1.3806367854781854</v>
      </c>
      <c r="J19" s="157">
        <f t="shared" ref="J19" si="69">SUM(J20:J22)</f>
        <v>1.025539977434901</v>
      </c>
      <c r="K19" s="157">
        <f t="shared" ref="K19" si="70">SUM(K20:K22)</f>
        <v>1.2471430939335468</v>
      </c>
      <c r="L19" s="157">
        <f t="shared" ref="L19" si="71">SUM(L20:L22)</f>
        <v>0.85953578408029163</v>
      </c>
      <c r="M19" s="157">
        <f t="shared" ref="M19" si="72">SUM(M20:M22)</f>
        <v>1.3601328016029355</v>
      </c>
      <c r="N19" s="157">
        <f t="shared" ref="N19" si="73">SUM(N20:N22)</f>
        <v>0.70668900683685865</v>
      </c>
      <c r="O19" s="157">
        <f t="shared" ref="O19" si="74">SUM(O20:O22)</f>
        <v>0.90922459461359983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0.63298739437742746</v>
      </c>
      <c r="E22" s="57">
        <v>0</v>
      </c>
      <c r="F22" s="57">
        <v>0.41612536203459854</v>
      </c>
      <c r="G22" s="57">
        <v>0.72231509513653902</v>
      </c>
      <c r="H22" s="57">
        <v>0.5138842027439221</v>
      </c>
      <c r="I22" s="57">
        <v>1.3806367854781854</v>
      </c>
      <c r="J22" s="57">
        <v>1.025539977434901</v>
      </c>
      <c r="K22" s="57">
        <v>1.2471430939335468</v>
      </c>
      <c r="L22" s="57">
        <v>0.85953578408029163</v>
      </c>
      <c r="M22" s="57">
        <v>1.3601328016029355</v>
      </c>
      <c r="N22" s="57">
        <v>0.70668900683685865</v>
      </c>
      <c r="O22" s="57">
        <v>0.90922459461359983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0.25480584579756255</v>
      </c>
      <c r="D24" s="168">
        <f t="shared" ref="D24" si="78">SUM(D25,D28,D30,D39)</f>
        <v>0.62738761326757486</v>
      </c>
      <c r="E24" s="168">
        <f t="shared" ref="E24" si="79">SUM(E25,E28,E30,E39)</f>
        <v>0.66809277903376418</v>
      </c>
      <c r="F24" s="168">
        <f t="shared" ref="F24" si="80">SUM(F25,F28,F30,F39)</f>
        <v>0.48270869415501427</v>
      </c>
      <c r="G24" s="168">
        <f t="shared" ref="G24" si="81">SUM(G25,G28,G30,G39)</f>
        <v>0.75275347661904668</v>
      </c>
      <c r="H24" s="168">
        <f t="shared" ref="H24" si="82">SUM(H25,H28,H30,H39)</f>
        <v>0.8410488243036045</v>
      </c>
      <c r="I24" s="168">
        <f t="shared" ref="I24" si="83">SUM(I25,I28,I30,I39)</f>
        <v>1.0673468604160672</v>
      </c>
      <c r="J24" s="168">
        <f t="shared" ref="J24" si="84">SUM(J25,J28,J30,J39)</f>
        <v>0.89712940759259374</v>
      </c>
      <c r="K24" s="168">
        <f t="shared" ref="K24" si="85">SUM(K25,K28,K30,K39)</f>
        <v>0.95416642764216053</v>
      </c>
      <c r="L24" s="168">
        <f t="shared" ref="L24" si="86">SUM(L25,L28,L30,L39)</f>
        <v>1.0003810993028484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2.24083776471719</v>
      </c>
      <c r="P24" s="168">
        <f t="shared" ref="P24" si="90">SUM(P25,P28,P30,P39)</f>
        <v>0.61125329503301518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0.19754548215029227</v>
      </c>
      <c r="D25" s="157">
        <f t="shared" si="92"/>
        <v>0.48698843579045181</v>
      </c>
      <c r="E25" s="157">
        <f t="shared" si="92"/>
        <v>0.52233664427946536</v>
      </c>
      <c r="F25" s="157">
        <f t="shared" si="92"/>
        <v>0.37871898926257008</v>
      </c>
      <c r="G25" s="157">
        <f t="shared" si="92"/>
        <v>0.58890098892297982</v>
      </c>
      <c r="H25" s="157">
        <f t="shared" si="92"/>
        <v>0.66139069033749831</v>
      </c>
      <c r="I25" s="157">
        <f t="shared" si="92"/>
        <v>0.80879877768157848</v>
      </c>
      <c r="J25" s="157">
        <f t="shared" si="92"/>
        <v>0.69368793026905273</v>
      </c>
      <c r="K25" s="157">
        <f t="shared" si="92"/>
        <v>0.72460569581531453</v>
      </c>
      <c r="L25" s="157">
        <f t="shared" si="92"/>
        <v>0.76718915612795946</v>
      </c>
      <c r="M25" s="157">
        <f t="shared" si="92"/>
        <v>0</v>
      </c>
      <c r="N25" s="157">
        <f t="shared" si="92"/>
        <v>0</v>
      </c>
      <c r="O25" s="157">
        <f t="shared" si="92"/>
        <v>1.6358652216516345</v>
      </c>
      <c r="P25" s="157">
        <f t="shared" si="92"/>
        <v>0.42858114776999123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0.19101656927934307</v>
      </c>
      <c r="D26" s="156">
        <v>0.47758121931874342</v>
      </c>
      <c r="E26" s="156">
        <v>0.51030648939535594</v>
      </c>
      <c r="F26" s="156">
        <v>0.36764975094096225</v>
      </c>
      <c r="G26" s="156">
        <v>0.57359070277142121</v>
      </c>
      <c r="H26" s="156">
        <v>0.63703058029508808</v>
      </c>
      <c r="I26" s="156">
        <v>0.78372265387337747</v>
      </c>
      <c r="J26" s="156">
        <v>0.67191796702660289</v>
      </c>
      <c r="K26" s="156">
        <v>0.71672960026566201</v>
      </c>
      <c r="L26" s="156">
        <v>0.75114070175518544</v>
      </c>
      <c r="M26" s="156">
        <v>0</v>
      </c>
      <c r="N26" s="156">
        <v>0</v>
      </c>
      <c r="O26" s="156">
        <v>1.5908148662784274</v>
      </c>
      <c r="P26" s="156">
        <v>0.41596845896616769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6.5289128709491977E-3</v>
      </c>
      <c r="D27" s="156">
        <v>9.4072164717083646E-3</v>
      </c>
      <c r="E27" s="156">
        <v>1.2030154884109445E-2</v>
      </c>
      <c r="F27" s="156">
        <v>1.1069238321607845E-2</v>
      </c>
      <c r="G27" s="156">
        <v>1.5310286151558588E-2</v>
      </c>
      <c r="H27" s="156">
        <v>2.4360110042410277E-2</v>
      </c>
      <c r="I27" s="156">
        <v>2.5076123808201008E-2</v>
      </c>
      <c r="J27" s="156">
        <v>2.1769963242449831E-2</v>
      </c>
      <c r="K27" s="156">
        <v>7.8760955496524725E-3</v>
      </c>
      <c r="L27" s="156">
        <v>1.6048454372773975E-2</v>
      </c>
      <c r="M27" s="156">
        <v>0</v>
      </c>
      <c r="N27" s="156">
        <v>0</v>
      </c>
      <c r="O27" s="156">
        <v>4.505035537320709E-2</v>
      </c>
      <c r="P27" s="156">
        <v>1.2612688803823524E-2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6.5149870794315064E-4</v>
      </c>
      <c r="D28" s="157">
        <f t="shared" si="93"/>
        <v>7.080034583137187E-4</v>
      </c>
      <c r="E28" s="157">
        <f t="shared" si="93"/>
        <v>4.9056783678717701E-4</v>
      </c>
      <c r="F28" s="157">
        <f t="shared" si="93"/>
        <v>5.5641963689247143E-4</v>
      </c>
      <c r="G28" s="157">
        <f t="shared" si="93"/>
        <v>1.5662009542794506E-3</v>
      </c>
      <c r="H28" s="157">
        <f t="shared" si="93"/>
        <v>1.4535609297878704E-3</v>
      </c>
      <c r="I28" s="157">
        <f t="shared" si="93"/>
        <v>2.7694776323022013E-3</v>
      </c>
      <c r="J28" s="157">
        <f t="shared" si="93"/>
        <v>3.2848107258742244E-3</v>
      </c>
      <c r="K28" s="157">
        <f t="shared" si="93"/>
        <v>4.7667931318444339E-3</v>
      </c>
      <c r="L28" s="157">
        <f t="shared" si="93"/>
        <v>3.6401711798665667E-3</v>
      </c>
      <c r="M28" s="157">
        <f t="shared" si="93"/>
        <v>0</v>
      </c>
      <c r="N28" s="157">
        <f t="shared" si="93"/>
        <v>0</v>
      </c>
      <c r="O28" s="157">
        <f t="shared" si="93"/>
        <v>7.8111019864678388E-3</v>
      </c>
      <c r="P28" s="157">
        <f t="shared" si="93"/>
        <v>4.1233105738747826E-3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6.5149870794315064E-4</v>
      </c>
      <c r="D29" s="156">
        <v>7.080034583137187E-4</v>
      </c>
      <c r="E29" s="156">
        <v>4.9056783678717701E-4</v>
      </c>
      <c r="F29" s="156">
        <v>5.5641963689247143E-4</v>
      </c>
      <c r="G29" s="156">
        <v>1.5662009542794506E-3</v>
      </c>
      <c r="H29" s="156">
        <v>1.4535609297878704E-3</v>
      </c>
      <c r="I29" s="156">
        <v>2.7694776323022013E-3</v>
      </c>
      <c r="J29" s="156">
        <v>3.2848107258742244E-3</v>
      </c>
      <c r="K29" s="156">
        <v>4.7667931318444339E-3</v>
      </c>
      <c r="L29" s="156">
        <v>3.6401711798665667E-3</v>
      </c>
      <c r="M29" s="156">
        <v>0</v>
      </c>
      <c r="N29" s="156">
        <v>0</v>
      </c>
      <c r="O29" s="156">
        <v>7.8111019864678388E-3</v>
      </c>
      <c r="P29" s="156">
        <v>4.1233105738747826E-3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4.428425510107812E-2</v>
      </c>
      <c r="D30" s="157">
        <f t="shared" ref="D30" si="95">SUM(D31:D32,D35:D36)</f>
        <v>0.1069136736345736</v>
      </c>
      <c r="E30" s="157">
        <f t="shared" ref="E30" si="96">SUM(E31:E32,E35:E36)</f>
        <v>0.11286636838098284</v>
      </c>
      <c r="F30" s="157">
        <f t="shared" ref="F30" si="97">SUM(F31:F32,F35:F36)</f>
        <v>8.0376170353469695E-2</v>
      </c>
      <c r="G30" s="157">
        <f t="shared" ref="G30" si="98">SUM(G31:G32,G35:G36)</f>
        <v>0.12629056672274969</v>
      </c>
      <c r="H30" s="157">
        <f t="shared" ref="H30" si="99">SUM(H31:H32,H35:H36)</f>
        <v>0.13997351722696666</v>
      </c>
      <c r="I30" s="157">
        <f t="shared" ref="I30" si="100">SUM(I31:I32,I35:I36)</f>
        <v>0.19290815015866919</v>
      </c>
      <c r="J30" s="157">
        <f t="shared" ref="J30" si="101">SUM(J31:J32,J35:J36)</f>
        <v>0.15620494222924658</v>
      </c>
      <c r="K30" s="157">
        <f t="shared" ref="K30" si="102">SUM(K31:K32,K35:K36)</f>
        <v>0.17275201281923144</v>
      </c>
      <c r="L30" s="157">
        <f t="shared" ref="L30" si="103">SUM(L31:L32,L35:L36)</f>
        <v>0.18150778849869764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0.46268863130155891</v>
      </c>
      <c r="P30" s="157">
        <f t="shared" ref="P30" si="107">SUM(P31:P32,P35:P36)</f>
        <v>0.13302944633227431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4.4216212337408821E-2</v>
      </c>
      <c r="D31" s="132">
        <v>0.1057214518437949</v>
      </c>
      <c r="E31" s="132">
        <v>0.11258353406866031</v>
      </c>
      <c r="F31" s="132">
        <v>7.8950192950693707E-2</v>
      </c>
      <c r="G31" s="132">
        <v>0.12388725343515408</v>
      </c>
      <c r="H31" s="132">
        <v>0.13725837726419088</v>
      </c>
      <c r="I31" s="132">
        <v>0.18051806879069923</v>
      </c>
      <c r="J31" s="132">
        <v>0.13274223291622383</v>
      </c>
      <c r="K31" s="132">
        <v>2.8556893245031945E-3</v>
      </c>
      <c r="L31" s="132">
        <v>0</v>
      </c>
      <c r="M31" s="132">
        <v>0</v>
      </c>
      <c r="N31" s="132">
        <v>0</v>
      </c>
      <c r="O31" s="132">
        <v>0.37560797368406607</v>
      </c>
      <c r="P31" s="132">
        <v>0.10136036910526661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6.8042763669298896E-5</v>
      </c>
      <c r="D32" s="132">
        <f t="shared" ref="D32" si="110">SUM(D33:D34)</f>
        <v>1.1922217907786952E-3</v>
      </c>
      <c r="E32" s="132">
        <f t="shared" ref="E32" si="111">SUM(E33:E34)</f>
        <v>2.8283431232253061E-4</v>
      </c>
      <c r="F32" s="132">
        <f t="shared" ref="F32" si="112">SUM(F33:F34)</f>
        <v>1.4259774027759824E-3</v>
      </c>
      <c r="G32" s="132">
        <f t="shared" ref="G32" si="113">SUM(G33:G34)</f>
        <v>2.4033132875956164E-3</v>
      </c>
      <c r="H32" s="132">
        <f t="shared" ref="H32" si="114">SUM(H33:H34)</f>
        <v>2.7151399627757841E-3</v>
      </c>
      <c r="I32" s="132">
        <f t="shared" ref="I32" si="115">SUM(I33:I34)</f>
        <v>1.2390081367969957E-2</v>
      </c>
      <c r="J32" s="132">
        <f t="shared" ref="J32" si="116">SUM(J33:J34)</f>
        <v>2.3462709313022745E-2</v>
      </c>
      <c r="K32" s="132">
        <f t="shared" ref="K32" si="117">SUM(K33:K34)</f>
        <v>2.4839167819800868E-2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8.7080657617492854E-2</v>
      </c>
      <c r="P32" s="132">
        <f t="shared" ref="P32" si="122">SUM(P33:P34)</f>
        <v>3.1669077227007722E-2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4.8242044962804411E-5</v>
      </c>
      <c r="D33" s="165">
        <v>7.8288541304332836E-4</v>
      </c>
      <c r="E33" s="165">
        <v>1.869629661478095E-4</v>
      </c>
      <c r="F33" s="165">
        <v>9.4120980862011914E-4</v>
      </c>
      <c r="G33" s="165">
        <v>1.5922878268977577E-3</v>
      </c>
      <c r="H33" s="165">
        <v>1.7974267135626087E-3</v>
      </c>
      <c r="I33" s="165">
        <v>8.2049031973167093E-3</v>
      </c>
      <c r="J33" s="165">
        <v>1.5515605648126927E-2</v>
      </c>
      <c r="K33" s="165">
        <v>1.6385830023735171E-2</v>
      </c>
      <c r="L33" s="165">
        <v>0</v>
      </c>
      <c r="M33" s="165">
        <v>0</v>
      </c>
      <c r="N33" s="165">
        <v>0</v>
      </c>
      <c r="O33" s="165">
        <v>5.7593582555993977E-2</v>
      </c>
      <c r="P33" s="165">
        <v>2.0953291206009014E-2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1.9800718706494482E-5</v>
      </c>
      <c r="D34" s="164">
        <v>4.0933637773536675E-4</v>
      </c>
      <c r="E34" s="164">
        <v>9.5871346174721095E-5</v>
      </c>
      <c r="F34" s="164">
        <v>4.8476759415586339E-4</v>
      </c>
      <c r="G34" s="164">
        <v>8.1102546069785882E-4</v>
      </c>
      <c r="H34" s="164">
        <v>9.1771324921317528E-4</v>
      </c>
      <c r="I34" s="164">
        <v>4.1851781706532488E-3</v>
      </c>
      <c r="J34" s="164">
        <v>7.9471036648958195E-3</v>
      </c>
      <c r="K34" s="164">
        <v>8.453337796065696E-3</v>
      </c>
      <c r="L34" s="164">
        <v>0</v>
      </c>
      <c r="M34" s="164">
        <v>0</v>
      </c>
      <c r="N34" s="164">
        <v>0</v>
      </c>
      <c r="O34" s="164">
        <v>2.9487075061498877E-2</v>
      </c>
      <c r="P34" s="164">
        <v>1.0715786020998704E-2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8.7201553180798724E-2</v>
      </c>
      <c r="L35" s="162">
        <v>0.12130712024426675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5.7855602494128661E-2</v>
      </c>
      <c r="L36" s="160">
        <f t="shared" ref="L36" si="133">SUM(L37:L38)</f>
        <v>6.0200668254430906E-2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3.8571176969623346E-2</v>
      </c>
      <c r="L37" s="156">
        <v>4.0895387888097143E-2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1.9284425524505315E-2</v>
      </c>
      <c r="L38" s="156">
        <v>1.930528036633376E-2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1.2324609838249031E-2</v>
      </c>
      <c r="D39" s="157">
        <f t="shared" ref="D39" si="140">SUM(D40:D41)</f>
        <v>3.2777500384235631E-2</v>
      </c>
      <c r="E39" s="157">
        <f t="shared" ref="E39" si="141">SUM(E40:E41)</f>
        <v>3.2399198536528874E-2</v>
      </c>
      <c r="F39" s="157">
        <f t="shared" ref="F39" si="142">SUM(F40:F41)</f>
        <v>2.3057114902082093E-2</v>
      </c>
      <c r="G39" s="157">
        <f t="shared" ref="G39" si="143">SUM(G40:G41)</f>
        <v>3.5995720019037732E-2</v>
      </c>
      <c r="H39" s="157">
        <f t="shared" ref="H39" si="144">SUM(H40:H41)</f>
        <v>3.8231055809351766E-2</v>
      </c>
      <c r="I39" s="157">
        <f t="shared" ref="I39" si="145">SUM(I40:I41)</f>
        <v>6.2870454943517312E-2</v>
      </c>
      <c r="J39" s="157">
        <f t="shared" ref="J39" si="146">SUM(J40:J41)</f>
        <v>4.3951724368420257E-2</v>
      </c>
      <c r="K39" s="157">
        <f t="shared" ref="K39" si="147">SUM(K40:K41)</f>
        <v>5.2041925875770008E-2</v>
      </c>
      <c r="L39" s="157">
        <f t="shared" ref="L39" si="148">SUM(L40:L41)</f>
        <v>4.804398349632464E-2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0.13447280977752885</v>
      </c>
      <c r="P39" s="157">
        <f t="shared" ref="P39" si="152">SUM(P40:P41)</f>
        <v>4.5519390356874932E-2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1.2324609838249031E-2</v>
      </c>
      <c r="D40" s="156">
        <v>0</v>
      </c>
      <c r="E40" s="156">
        <v>3.2399198536528874E-2</v>
      </c>
      <c r="F40" s="156">
        <v>2.3057114902082093E-2</v>
      </c>
      <c r="G40" s="156">
        <v>3.5995720019037732E-2</v>
      </c>
      <c r="H40" s="156">
        <v>3.8231055809351766E-2</v>
      </c>
      <c r="I40" s="156">
        <v>0</v>
      </c>
      <c r="J40" s="156">
        <v>4.3951724368420257E-2</v>
      </c>
      <c r="K40" s="156">
        <v>0</v>
      </c>
      <c r="L40" s="156">
        <v>4.804398349632464E-2</v>
      </c>
      <c r="M40" s="156">
        <v>0</v>
      </c>
      <c r="N40" s="156">
        <v>0</v>
      </c>
      <c r="O40" s="156">
        <v>0.13447280977752885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3.2777500384235631E-2</v>
      </c>
      <c r="E41" s="57">
        <v>0</v>
      </c>
      <c r="F41" s="57">
        <v>0</v>
      </c>
      <c r="G41" s="57">
        <v>0</v>
      </c>
      <c r="H41" s="57">
        <v>0</v>
      </c>
      <c r="I41" s="57">
        <v>6.2870454943517312E-2</v>
      </c>
      <c r="J41" s="57">
        <v>0</v>
      </c>
      <c r="K41" s="57">
        <v>5.2041925875770008E-2</v>
      </c>
      <c r="L41" s="57">
        <v>0</v>
      </c>
      <c r="M41" s="57">
        <v>0</v>
      </c>
      <c r="N41" s="57">
        <v>0</v>
      </c>
      <c r="O41" s="57">
        <v>0</v>
      </c>
      <c r="P41" s="57">
        <v>4.5519390356874932E-2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38.904737343316185</v>
      </c>
      <c r="D43" s="168">
        <f t="shared" ref="D43" si="155">SUM(D44,D47,D49,D58)</f>
        <v>34.68090184010785</v>
      </c>
      <c r="E43" s="168">
        <f t="shared" ref="E43" si="156">SUM(E44,E47,E49,E58)</f>
        <v>31.683605593962039</v>
      </c>
      <c r="F43" s="168">
        <f t="shared" ref="F43" si="157">SUM(F44,F47,F49,F58)</f>
        <v>19.913824684039501</v>
      </c>
      <c r="G43" s="168">
        <f t="shared" ref="G43" si="158">SUM(G44,G47,G49,G58)</f>
        <v>53.036500007909396</v>
      </c>
      <c r="H43" s="168">
        <f t="shared" ref="H43" si="159">SUM(H44,H47,H49,H58)</f>
        <v>39.22540786551405</v>
      </c>
      <c r="I43" s="168">
        <f t="shared" ref="I43" si="160">SUM(I44,I47,I49,I58)</f>
        <v>45.704917675524442</v>
      </c>
      <c r="J43" s="168">
        <f t="shared" ref="J43" si="161">SUM(J44,J47,J49,J58)</f>
        <v>54.802980587778222</v>
      </c>
      <c r="K43" s="168">
        <f t="shared" ref="K43" si="162">SUM(K44,K47,K49,K58)</f>
        <v>57.590820558712579</v>
      </c>
      <c r="L43" s="168">
        <f t="shared" ref="L43" si="163">SUM(L44,L47,L49,L58)</f>
        <v>19.533704555621611</v>
      </c>
      <c r="M43" s="168">
        <f t="shared" ref="M43" si="164">SUM(M44,M47,M49,M58)</f>
        <v>1.8232179517490112</v>
      </c>
      <c r="N43" s="168">
        <f t="shared" ref="N43" si="165">SUM(N44,N47,N49,N58)</f>
        <v>8.1947089440073402</v>
      </c>
      <c r="O43" s="168">
        <f t="shared" ref="O43" si="166">SUM(O44,O47,O49,O58)</f>
        <v>12.748758979986343</v>
      </c>
      <c r="P43" s="168">
        <f t="shared" ref="P43" si="167">SUM(P44,P47,P49,P58)</f>
        <v>27.045799112572077</v>
      </c>
      <c r="Q43" s="168">
        <f t="shared" ref="Q43" si="168">SUM(Q44,Q47,Q49,Q58)</f>
        <v>35.204204681357744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29.928048076087251</v>
      </c>
      <c r="D44" s="157">
        <f t="shared" si="169"/>
        <v>26.561424666383338</v>
      </c>
      <c r="E44" s="157">
        <f t="shared" si="169"/>
        <v>24.509415187529427</v>
      </c>
      <c r="F44" s="157">
        <f t="shared" si="169"/>
        <v>15.518699891572108</v>
      </c>
      <c r="G44" s="157">
        <f t="shared" si="169"/>
        <v>41.018336896905666</v>
      </c>
      <c r="H44" s="157">
        <f t="shared" si="169"/>
        <v>30.514192514741961</v>
      </c>
      <c r="I44" s="157">
        <f t="shared" si="169"/>
        <v>34.820137634230434</v>
      </c>
      <c r="J44" s="157">
        <f t="shared" si="169"/>
        <v>42.102249495581027</v>
      </c>
      <c r="K44" s="157">
        <f t="shared" si="169"/>
        <v>44.095253623569604</v>
      </c>
      <c r="L44" s="157">
        <f t="shared" si="169"/>
        <v>15.040909354477552</v>
      </c>
      <c r="M44" s="157">
        <f t="shared" si="169"/>
        <v>1.2459819981291542</v>
      </c>
      <c r="N44" s="157">
        <f t="shared" si="169"/>
        <v>5.8780308448318399</v>
      </c>
      <c r="O44" s="157">
        <f t="shared" si="169"/>
        <v>9.1353777839641364</v>
      </c>
      <c r="P44" s="157">
        <f t="shared" si="169"/>
        <v>19.186412769158775</v>
      </c>
      <c r="Q44" s="157">
        <f t="shared" si="169"/>
        <v>25.545033601231999</v>
      </c>
    </row>
    <row r="45" spans="1:17" ht="12" customHeight="1" x14ac:dyDescent="0.25">
      <c r="A45" s="23" t="s">
        <v>166</v>
      </c>
      <c r="B45" s="156"/>
      <c r="C45" s="156">
        <v>28.938920832277674</v>
      </c>
      <c r="D45" s="156">
        <v>26.048334306797965</v>
      </c>
      <c r="E45" s="156">
        <v>23.944928540739298</v>
      </c>
      <c r="F45" s="156">
        <v>15.065117704220462</v>
      </c>
      <c r="G45" s="156">
        <v>39.951939510646916</v>
      </c>
      <c r="H45" s="156">
        <v>29.390304473416347</v>
      </c>
      <c r="I45" s="156">
        <v>33.74056864076897</v>
      </c>
      <c r="J45" s="156">
        <v>40.780957335304066</v>
      </c>
      <c r="K45" s="156">
        <v>43.615960633145868</v>
      </c>
      <c r="L45" s="156">
        <v>14.726275935102029</v>
      </c>
      <c r="M45" s="156">
        <v>1.2169235038717592</v>
      </c>
      <c r="N45" s="156">
        <v>5.7581437005481844</v>
      </c>
      <c r="O45" s="156">
        <v>8.8837971462753131</v>
      </c>
      <c r="P45" s="156">
        <v>18.621776982497956</v>
      </c>
      <c r="Q45" s="156">
        <v>24.695025601048684</v>
      </c>
    </row>
    <row r="46" spans="1:17" ht="12" customHeight="1" x14ac:dyDescent="0.25">
      <c r="A46" s="23" t="s">
        <v>60</v>
      </c>
      <c r="B46" s="156"/>
      <c r="C46" s="156">
        <v>0.98912724380957628</v>
      </c>
      <c r="D46" s="156">
        <v>0.51309035958537474</v>
      </c>
      <c r="E46" s="156">
        <v>0.56448664679012805</v>
      </c>
      <c r="F46" s="156">
        <v>0.45358218735164696</v>
      </c>
      <c r="G46" s="156">
        <v>1.066397386258751</v>
      </c>
      <c r="H46" s="156">
        <v>1.1238880413256132</v>
      </c>
      <c r="I46" s="156">
        <v>1.0795689934614607</v>
      </c>
      <c r="J46" s="156">
        <v>1.3212921602769616</v>
      </c>
      <c r="K46" s="156">
        <v>0.47929299042373547</v>
      </c>
      <c r="L46" s="156">
        <v>0.31463341937552358</v>
      </c>
      <c r="M46" s="156">
        <v>2.9058494257395005E-2</v>
      </c>
      <c r="N46" s="156">
        <v>0.11988714428365579</v>
      </c>
      <c r="O46" s="156">
        <v>0.25158063768882261</v>
      </c>
      <c r="P46" s="156">
        <v>0.56463578666081837</v>
      </c>
      <c r="Q46" s="156">
        <v>0.85000800018331446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2.966589229600175E-2</v>
      </c>
      <c r="D47" s="157">
        <f t="shared" si="170"/>
        <v>3.1317583594695123E-2</v>
      </c>
      <c r="E47" s="157">
        <f t="shared" si="170"/>
        <v>2.2227352011726136E-2</v>
      </c>
      <c r="F47" s="157">
        <f t="shared" si="170"/>
        <v>2.3231940794353929E-2</v>
      </c>
      <c r="G47" s="157">
        <f t="shared" si="170"/>
        <v>7.2739238166812742E-2</v>
      </c>
      <c r="H47" s="157">
        <f t="shared" si="170"/>
        <v>6.3633399401798435E-2</v>
      </c>
      <c r="I47" s="157">
        <f t="shared" si="170"/>
        <v>0.11946708688299548</v>
      </c>
      <c r="J47" s="157">
        <f t="shared" si="170"/>
        <v>0.12866041237337339</v>
      </c>
      <c r="K47" s="157">
        <f t="shared" si="170"/>
        <v>0.24833337135811795</v>
      </c>
      <c r="L47" s="157">
        <f t="shared" si="170"/>
        <v>0.14227168513446059</v>
      </c>
      <c r="M47" s="157">
        <f t="shared" si="170"/>
        <v>8.4819236871711792E-2</v>
      </c>
      <c r="N47" s="157">
        <f t="shared" si="170"/>
        <v>0.10162209070112982</v>
      </c>
      <c r="O47" s="157">
        <f t="shared" si="170"/>
        <v>0.14582216397457098</v>
      </c>
      <c r="P47" s="157">
        <f t="shared" si="170"/>
        <v>0.19235976024994331</v>
      </c>
      <c r="Q47" s="157">
        <f t="shared" si="170"/>
        <v>9.5956112313257944E-2</v>
      </c>
    </row>
    <row r="48" spans="1:17" ht="12" customHeight="1" x14ac:dyDescent="0.25">
      <c r="A48" s="23" t="s">
        <v>60</v>
      </c>
      <c r="B48" s="156"/>
      <c r="C48" s="156">
        <v>2.966589229600175E-2</v>
      </c>
      <c r="D48" s="156">
        <v>3.1317583594695123E-2</v>
      </c>
      <c r="E48" s="156">
        <v>2.2227352011726136E-2</v>
      </c>
      <c r="F48" s="156">
        <v>2.3231940794353929E-2</v>
      </c>
      <c r="G48" s="156">
        <v>7.2739238166812742E-2</v>
      </c>
      <c r="H48" s="156">
        <v>6.3633399401798435E-2</v>
      </c>
      <c r="I48" s="156">
        <v>0.11946708688299548</v>
      </c>
      <c r="J48" s="156">
        <v>0.12866041237337339</v>
      </c>
      <c r="K48" s="156">
        <v>0.24833337135811795</v>
      </c>
      <c r="L48" s="156">
        <v>0.14227168513446059</v>
      </c>
      <c r="M48" s="156">
        <v>8.4819236871711792E-2</v>
      </c>
      <c r="N48" s="156">
        <v>0.10162209070112982</v>
      </c>
      <c r="O48" s="156">
        <v>0.14582216397457098</v>
      </c>
      <c r="P48" s="156">
        <v>0.19235976024994331</v>
      </c>
      <c r="Q48" s="156">
        <v>9.5956112313257944E-2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6.905246197120289</v>
      </c>
      <c r="D49" s="157">
        <f t="shared" ref="D49" si="172">SUM(D50:D51,D54:D55)</f>
        <v>6.2497719310701321</v>
      </c>
      <c r="E49" s="157">
        <f t="shared" ref="E49" si="173">SUM(E50:E51,E54:E55)</f>
        <v>5.4894333615750339</v>
      </c>
      <c r="F49" s="157">
        <f t="shared" ref="F49" si="174">SUM(F50:F51,F54:F55)</f>
        <v>3.341885632979873</v>
      </c>
      <c r="G49" s="157">
        <f t="shared" ref="G49" si="175">SUM(G50:G51,G54:G55)</f>
        <v>9.2200557357363913</v>
      </c>
      <c r="H49" s="157">
        <f t="shared" ref="H49" si="176">SUM(H50:H51,H54:H55)</f>
        <v>6.6615706649073374</v>
      </c>
      <c r="I49" s="157">
        <f t="shared" ref="I49" si="177">SUM(I50:I51,I54:I55)</f>
        <v>8.1579836619902242</v>
      </c>
      <c r="J49" s="157">
        <f t="shared" ref="J49" si="178">SUM(J50:J51,J54:J55)</f>
        <v>9.6215803509029918</v>
      </c>
      <c r="K49" s="157">
        <f t="shared" ref="K49" si="179">SUM(K50:K51,K54:K55)</f>
        <v>10.049231166630639</v>
      </c>
      <c r="L49" s="157">
        <f t="shared" ref="L49" si="180">SUM(L50:L51,L54:L55)</f>
        <v>3.2920050144618118</v>
      </c>
      <c r="M49" s="157">
        <f t="shared" ref="M49" si="181">SUM(M50:M51,M54:M55)</f>
        <v>0.37951840800944803</v>
      </c>
      <c r="N49" s="157">
        <f t="shared" ref="N49" si="182">SUM(N50:N51,N54:N55)</f>
        <v>1.6723965756808261</v>
      </c>
      <c r="O49" s="157">
        <f t="shared" ref="O49" si="183">SUM(O50:O51,O54:O55)</f>
        <v>2.6258279417339412</v>
      </c>
      <c r="P49" s="157">
        <f t="shared" ref="P49" si="184">SUM(P50:P51,P54:P55)</f>
        <v>5.6867446637681098</v>
      </c>
      <c r="Q49" s="157">
        <f t="shared" ref="Q49" si="185">SUM(Q50:Q51,Q54:Q55)</f>
        <v>7.0108074431493463</v>
      </c>
    </row>
    <row r="50" spans="1:17" ht="12" customHeight="1" x14ac:dyDescent="0.25">
      <c r="A50" s="167" t="s">
        <v>165</v>
      </c>
      <c r="B50" s="132"/>
      <c r="C50" s="132">
        <v>4.0271197543314878</v>
      </c>
      <c r="D50" s="132">
        <v>3.2078887147319635</v>
      </c>
      <c r="E50" s="132">
        <v>3.1762874171891888</v>
      </c>
      <c r="F50" s="132">
        <v>1.9243906425588271</v>
      </c>
      <c r="G50" s="132">
        <v>3.6370539885080522</v>
      </c>
      <c r="H50" s="132">
        <v>3.4293434333043162</v>
      </c>
      <c r="I50" s="132">
        <v>4.5972977024275572</v>
      </c>
      <c r="J50" s="132">
        <v>3.1198787303375868</v>
      </c>
      <c r="K50" s="132">
        <v>6.1943643876429393</v>
      </c>
      <c r="L50" s="132">
        <v>0.81860240274787566</v>
      </c>
      <c r="M50" s="132">
        <v>0</v>
      </c>
      <c r="N50" s="132">
        <v>0.22804924038412464</v>
      </c>
      <c r="O50" s="132">
        <v>0.32193439149748804</v>
      </c>
      <c r="P50" s="132">
        <v>2.4281643015163188</v>
      </c>
      <c r="Q50" s="132">
        <v>3.2580701867123643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1.3646587219743975E-2</v>
      </c>
      <c r="D51" s="132">
        <f t="shared" ref="D51" si="187">SUM(D52:D53)</f>
        <v>9.1310684678991727E-2</v>
      </c>
      <c r="E51" s="132">
        <f t="shared" ref="E51" si="188">SUM(E52:E53)</f>
        <v>1.2257401369866866E-2</v>
      </c>
      <c r="F51" s="132">
        <f t="shared" ref="F51" si="189">SUM(F52:F53)</f>
        <v>0.10436904381439019</v>
      </c>
      <c r="G51" s="132">
        <f t="shared" ref="G51" si="190">SUM(G52:G53)</f>
        <v>0.18235859119924785</v>
      </c>
      <c r="H51" s="132">
        <f t="shared" ref="H51" si="191">SUM(H52:H53)</f>
        <v>0.18391441145725251</v>
      </c>
      <c r="I51" s="132">
        <f t="shared" ref="I51" si="192">SUM(I52:I53)</f>
        <v>0.98284903162840898</v>
      </c>
      <c r="J51" s="132">
        <f t="shared" ref="J51" si="193">SUM(J52:J53)</f>
        <v>1.9898046517494805</v>
      </c>
      <c r="K51" s="132">
        <f t="shared" ref="K51" si="194">SUM(K52:K53)</f>
        <v>3.2479741290788438</v>
      </c>
      <c r="L51" s="132">
        <f t="shared" ref="L51" si="195">SUM(L52:L53)</f>
        <v>2.4734026117139361</v>
      </c>
      <c r="M51" s="132">
        <f t="shared" ref="M51" si="196">SUM(M52:M53)</f>
        <v>4.7623580298560786E-2</v>
      </c>
      <c r="N51" s="132">
        <f t="shared" ref="N51" si="197">SUM(N52:N53)</f>
        <v>1.4443473352967016</v>
      </c>
      <c r="O51" s="132">
        <f t="shared" ref="O51" si="198">SUM(O52:O53)</f>
        <v>1.3180857837977016</v>
      </c>
      <c r="P51" s="132">
        <f t="shared" ref="P51" si="199">SUM(P52:P53)</f>
        <v>2.7545529587194499</v>
      </c>
      <c r="Q51" s="132">
        <f t="shared" ref="Q51" si="200">SUM(Q52:Q53)</f>
        <v>2.4915403004536789</v>
      </c>
    </row>
    <row r="52" spans="1:17" ht="12" customHeight="1" x14ac:dyDescent="0.25">
      <c r="A52" s="166" t="s">
        <v>163</v>
      </c>
      <c r="B52" s="165"/>
      <c r="C52" s="165">
        <v>9.7003998843277761E-3</v>
      </c>
      <c r="D52" s="165">
        <v>5.9879363366588133E-2</v>
      </c>
      <c r="E52" s="165">
        <v>8.0812226670970416E-3</v>
      </c>
      <c r="F52" s="165">
        <v>6.8543997067508328E-2</v>
      </c>
      <c r="G52" s="165">
        <v>0.11997799281904868</v>
      </c>
      <c r="H52" s="165">
        <v>0.12087300979868471</v>
      </c>
      <c r="I52" s="165">
        <v>0.64624469486569169</v>
      </c>
      <c r="J52" s="165">
        <v>1.3066050890735372</v>
      </c>
      <c r="K52" s="165">
        <v>2.1297725642362977</v>
      </c>
      <c r="L52" s="165">
        <v>1.6188866478896209</v>
      </c>
      <c r="M52" s="165">
        <v>3.1185869381129713E-2</v>
      </c>
      <c r="N52" s="165">
        <v>0.94606656958761115</v>
      </c>
      <c r="O52" s="165">
        <v>0.86341284282241038</v>
      </c>
      <c r="P52" s="165">
        <v>1.8068217395118134</v>
      </c>
      <c r="Q52" s="165">
        <v>1.6354547718739867</v>
      </c>
    </row>
    <row r="53" spans="1:17" ht="12" customHeight="1" x14ac:dyDescent="0.25">
      <c r="A53" s="147" t="s">
        <v>59</v>
      </c>
      <c r="B53" s="164"/>
      <c r="C53" s="164">
        <v>3.9461873354161986E-3</v>
      </c>
      <c r="D53" s="164">
        <v>3.1431321312403594E-2</v>
      </c>
      <c r="E53" s="164">
        <v>4.1761787027698241E-3</v>
      </c>
      <c r="F53" s="164">
        <v>3.5825046746881854E-2</v>
      </c>
      <c r="G53" s="164">
        <v>6.238059838019918E-2</v>
      </c>
      <c r="H53" s="164">
        <v>6.3041401658567808E-2</v>
      </c>
      <c r="I53" s="164">
        <v>0.33660433676271728</v>
      </c>
      <c r="J53" s="164">
        <v>0.68319956267594328</v>
      </c>
      <c r="K53" s="164">
        <v>1.1182015648425461</v>
      </c>
      <c r="L53" s="164">
        <v>0.85451596382431505</v>
      </c>
      <c r="M53" s="164">
        <v>1.6437710917431073E-2</v>
      </c>
      <c r="N53" s="164">
        <v>0.4982807657090903</v>
      </c>
      <c r="O53" s="164">
        <v>0.45467294097529115</v>
      </c>
      <c r="P53" s="164">
        <v>0.94773121920763681</v>
      </c>
      <c r="Q53" s="164">
        <v>0.85608552857969211</v>
      </c>
    </row>
    <row r="54" spans="1:17" ht="12" customHeight="1" x14ac:dyDescent="0.25">
      <c r="A54" s="163" t="s">
        <v>142</v>
      </c>
      <c r="B54" s="162"/>
      <c r="C54" s="162">
        <v>2.8579126482122237</v>
      </c>
      <c r="D54" s="162">
        <v>2.9022456176984792</v>
      </c>
      <c r="E54" s="162">
        <v>2.2952138227464864</v>
      </c>
      <c r="F54" s="162">
        <v>1.2658164255891089</v>
      </c>
      <c r="G54" s="162">
        <v>5.2812190062983326</v>
      </c>
      <c r="H54" s="162">
        <v>2.95754264609254</v>
      </c>
      <c r="I54" s="162">
        <v>2.161019062560003</v>
      </c>
      <c r="J54" s="162">
        <v>3.5504910311246802</v>
      </c>
      <c r="K54" s="162">
        <v>0</v>
      </c>
      <c r="L54" s="162">
        <v>0</v>
      </c>
      <c r="M54" s="162">
        <v>0</v>
      </c>
      <c r="N54" s="162">
        <v>0</v>
      </c>
      <c r="O54" s="162">
        <v>0.68649069370240656</v>
      </c>
      <c r="P54" s="162">
        <v>0.44390261900492262</v>
      </c>
      <c r="Q54" s="162">
        <v>1.1041204829119982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6.5672073568330521E-3</v>
      </c>
      <c r="D55" s="160">
        <f t="shared" ref="D55" si="202">SUM(D56:D57)</f>
        <v>4.8326913960697271E-2</v>
      </c>
      <c r="E55" s="160">
        <f t="shared" ref="E55" si="203">SUM(E56:E57)</f>
        <v>5.6747202694917278E-3</v>
      </c>
      <c r="F55" s="160">
        <f t="shared" ref="F55" si="204">SUM(F56:F57)</f>
        <v>4.7309521017546895E-2</v>
      </c>
      <c r="G55" s="160">
        <f t="shared" ref="G55" si="205">SUM(G56:G57)</f>
        <v>0.11942414973075757</v>
      </c>
      <c r="H55" s="160">
        <f t="shared" ref="H55" si="206">SUM(H56:H57)</f>
        <v>9.077017405322832E-2</v>
      </c>
      <c r="I55" s="160">
        <f t="shared" ref="I55" si="207">SUM(I56:I57)</f>
        <v>0.41681786537425519</v>
      </c>
      <c r="J55" s="160">
        <f t="shared" ref="J55" si="208">SUM(J56:J57)</f>
        <v>0.96140593769124549</v>
      </c>
      <c r="K55" s="160">
        <f t="shared" ref="K55" si="209">SUM(K56:K57)</f>
        <v>0.6068926499088555</v>
      </c>
      <c r="L55" s="160">
        <f t="shared" ref="L55" si="210">SUM(L56:L57)</f>
        <v>0</v>
      </c>
      <c r="M55" s="160">
        <f t="shared" ref="M55" si="211">SUM(M56:M57)</f>
        <v>0.33189482771088724</v>
      </c>
      <c r="N55" s="160">
        <f t="shared" ref="N55" si="212">SUM(N56:N57)</f>
        <v>0</v>
      </c>
      <c r="O55" s="160">
        <f t="shared" ref="O55" si="213">SUM(O56:O57)</f>
        <v>0.29931707273634484</v>
      </c>
      <c r="P55" s="160">
        <f t="shared" ref="P55" si="214">SUM(P56:P57)</f>
        <v>6.0124784527418582E-2</v>
      </c>
      <c r="Q55" s="160">
        <f t="shared" ref="Q55" si="215">SUM(Q56:Q57)</f>
        <v>0.15707647307130496</v>
      </c>
    </row>
    <row r="56" spans="1:17" ht="12" customHeight="1" x14ac:dyDescent="0.25">
      <c r="A56" s="148" t="s">
        <v>60</v>
      </c>
      <c r="B56" s="156"/>
      <c r="C56" s="156">
        <v>4.8575859392651155E-3</v>
      </c>
      <c r="D56" s="156">
        <v>3.2548917535466737E-2</v>
      </c>
      <c r="E56" s="156">
        <v>3.8705882009333935E-3</v>
      </c>
      <c r="F56" s="156">
        <v>3.2502287520039509E-2</v>
      </c>
      <c r="G56" s="156">
        <v>8.1843860489247522E-2</v>
      </c>
      <c r="H56" s="156">
        <v>6.3368452647869167E-2</v>
      </c>
      <c r="I56" s="156">
        <v>0.2873582190241627</v>
      </c>
      <c r="J56" s="156">
        <v>0.66582336684086496</v>
      </c>
      <c r="K56" s="156">
        <v>0.40453663254800665</v>
      </c>
      <c r="L56" s="156">
        <v>0</v>
      </c>
      <c r="M56" s="156">
        <v>0.22567009293541948</v>
      </c>
      <c r="N56" s="156">
        <v>0</v>
      </c>
      <c r="O56" s="156">
        <v>0.20636330577788414</v>
      </c>
      <c r="P56" s="156">
        <v>4.1529334447868826E-2</v>
      </c>
      <c r="Q56" s="156">
        <v>0.11008386918927116</v>
      </c>
    </row>
    <row r="57" spans="1:17" ht="12" customHeight="1" x14ac:dyDescent="0.25">
      <c r="A57" s="148" t="s">
        <v>59</v>
      </c>
      <c r="B57" s="156"/>
      <c r="C57" s="156">
        <v>1.7096214175679368E-3</v>
      </c>
      <c r="D57" s="156">
        <v>1.577799642523053E-2</v>
      </c>
      <c r="E57" s="156">
        <v>1.8041320685583343E-3</v>
      </c>
      <c r="F57" s="156">
        <v>1.4807233497507385E-2</v>
      </c>
      <c r="G57" s="156">
        <v>3.7580289241510051E-2</v>
      </c>
      <c r="H57" s="156">
        <v>2.7401721405359149E-2</v>
      </c>
      <c r="I57" s="156">
        <v>0.12945964635009249</v>
      </c>
      <c r="J57" s="156">
        <v>0.29558257085038053</v>
      </c>
      <c r="K57" s="156">
        <v>0.20235601736084885</v>
      </c>
      <c r="L57" s="156">
        <v>0</v>
      </c>
      <c r="M57" s="156">
        <v>0.10622473477546775</v>
      </c>
      <c r="N57" s="156">
        <v>0</v>
      </c>
      <c r="O57" s="156">
        <v>9.2953766958460693E-2</v>
      </c>
      <c r="P57" s="156">
        <v>1.8595450079549752E-2</v>
      </c>
      <c r="Q57" s="156">
        <v>4.6992603882033808E-2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2.041777177812643</v>
      </c>
      <c r="D58" s="157">
        <f t="shared" ref="D58" si="217">SUM(D59:D60)</f>
        <v>1.8383876590596853</v>
      </c>
      <c r="E58" s="157">
        <f t="shared" ref="E58" si="218">SUM(E59:E60)</f>
        <v>1.6625296928458504</v>
      </c>
      <c r="F58" s="157">
        <f t="shared" ref="F58" si="219">SUM(F59:F60)</f>
        <v>1.0300072186931628</v>
      </c>
      <c r="G58" s="157">
        <f t="shared" ref="G58" si="220">SUM(G59:G60)</f>
        <v>2.7253681371005301</v>
      </c>
      <c r="H58" s="157">
        <f t="shared" ref="H58" si="221">SUM(H59:H60)</f>
        <v>1.9860112864629571</v>
      </c>
      <c r="I58" s="157">
        <f t="shared" ref="I58" si="222">SUM(I59:I60)</f>
        <v>2.6073292924207894</v>
      </c>
      <c r="J58" s="157">
        <f t="shared" ref="J58" si="223">SUM(J59:J60)</f>
        <v>2.9504903289208362</v>
      </c>
      <c r="K58" s="157">
        <f t="shared" ref="K58" si="224">SUM(K59:K60)</f>
        <v>3.1980023971542182</v>
      </c>
      <c r="L58" s="157">
        <f t="shared" ref="L58" si="225">SUM(L59:L60)</f>
        <v>1.0585185015477889</v>
      </c>
      <c r="M58" s="157">
        <f t="shared" ref="M58" si="226">SUM(M59:M60)</f>
        <v>0.11289830873869711</v>
      </c>
      <c r="N58" s="157">
        <f t="shared" ref="N58" si="227">SUM(N59:N60)</f>
        <v>0.54265943279354323</v>
      </c>
      <c r="O58" s="157">
        <f t="shared" ref="O58" si="228">SUM(O59:O60)</f>
        <v>0.8417310903136932</v>
      </c>
      <c r="P58" s="157">
        <f t="shared" ref="P58" si="229">SUM(P59:P60)</f>
        <v>1.9802819193952512</v>
      </c>
      <c r="Q58" s="157">
        <f t="shared" ref="Q58" si="230">SUM(Q59:Q60)</f>
        <v>2.5524075246631459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2.041777177812643</v>
      </c>
      <c r="D60" s="57">
        <v>1.8383876590596853</v>
      </c>
      <c r="E60" s="57">
        <v>1.6625296928458504</v>
      </c>
      <c r="F60" s="57">
        <v>1.0300072186931628</v>
      </c>
      <c r="G60" s="57">
        <v>2.7253681371005301</v>
      </c>
      <c r="H60" s="57">
        <v>1.9860112864629571</v>
      </c>
      <c r="I60" s="57">
        <v>2.6073292924207894</v>
      </c>
      <c r="J60" s="57">
        <v>2.9504903289208362</v>
      </c>
      <c r="K60" s="57">
        <v>3.1980023971542182</v>
      </c>
      <c r="L60" s="57">
        <v>1.0585185015477889</v>
      </c>
      <c r="M60" s="57">
        <v>0.11289830873869711</v>
      </c>
      <c r="N60" s="57">
        <v>0.54265943279354323</v>
      </c>
      <c r="O60" s="57">
        <v>0.8417310903136932</v>
      </c>
      <c r="P60" s="57">
        <v>1.9802819193952512</v>
      </c>
      <c r="Q60" s="57">
        <v>2.5524075246631459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17.568913697952119</v>
      </c>
      <c r="D62" s="168">
        <f t="shared" ref="D62" si="232">SUM(D63,D66,D68,D77)</f>
        <v>12.551301720290192</v>
      </c>
      <c r="E62" s="168">
        <f t="shared" ref="E62" si="233">SUM(E63,E66,E68,E77)</f>
        <v>29.871174915413611</v>
      </c>
      <c r="F62" s="168">
        <f t="shared" ref="F62" si="234">SUM(F63,F66,F68,F77)</f>
        <v>27.627530196641864</v>
      </c>
      <c r="G62" s="168">
        <f t="shared" ref="G62" si="235">SUM(G63,G66,G68,G77)</f>
        <v>14.59022795298641</v>
      </c>
      <c r="H62" s="168">
        <f t="shared" ref="H62" si="236">SUM(H63,H66,H68,H77)</f>
        <v>18.493070240330102</v>
      </c>
      <c r="I62" s="168">
        <f t="shared" ref="I62" si="237">SUM(I63,I66,I68,I77)</f>
        <v>16.68362395411371</v>
      </c>
      <c r="J62" s="168">
        <f t="shared" ref="J62" si="238">SUM(J63,J66,J68,J77)</f>
        <v>33.247329288437818</v>
      </c>
      <c r="K62" s="168">
        <f t="shared" ref="K62" si="239">SUM(K63,K66,K68,K77)</f>
        <v>12.474824731191791</v>
      </c>
      <c r="L62" s="168">
        <f t="shared" ref="L62" si="240">SUM(L63,L66,L68,L77)</f>
        <v>34.934412024520014</v>
      </c>
      <c r="M62" s="168">
        <f t="shared" ref="M62" si="241">SUM(M63,M66,M68,M77)</f>
        <v>8.0387796726590128</v>
      </c>
      <c r="N62" s="168">
        <f t="shared" ref="N62" si="242">SUM(N63,N66,N68,N77)</f>
        <v>19.940726634073009</v>
      </c>
      <c r="O62" s="168">
        <f t="shared" ref="O62" si="243">SUM(O63,O66,O68,O77)</f>
        <v>7.4847358372467276</v>
      </c>
      <c r="P62" s="168">
        <f t="shared" ref="P62" si="244">SUM(P63,P66,P68,P77)</f>
        <v>0</v>
      </c>
      <c r="Q62" s="168">
        <f t="shared" ref="Q62" si="245">SUM(Q63,Q66,Q68,Q77)</f>
        <v>6.7186811197192231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13.626269329416532</v>
      </c>
      <c r="D63" s="157">
        <f t="shared" si="246"/>
        <v>9.6914128452646207</v>
      </c>
      <c r="E63" s="157">
        <f t="shared" si="246"/>
        <v>23.246205692553662</v>
      </c>
      <c r="F63" s="157">
        <f t="shared" si="246"/>
        <v>21.603454759325324</v>
      </c>
      <c r="G63" s="157">
        <f t="shared" si="246"/>
        <v>11.459085841377858</v>
      </c>
      <c r="H63" s="157">
        <f t="shared" si="246"/>
        <v>14.539880940372363</v>
      </c>
      <c r="I63" s="157">
        <f t="shared" si="246"/>
        <v>12.811500870670461</v>
      </c>
      <c r="J63" s="157">
        <f t="shared" si="246"/>
        <v>26.056176377312948</v>
      </c>
      <c r="K63" s="157">
        <f t="shared" si="246"/>
        <v>9.4790385407761342</v>
      </c>
      <c r="L63" s="157">
        <f t="shared" si="246"/>
        <v>27.354526638710031</v>
      </c>
      <c r="M63" s="157">
        <f t="shared" si="246"/>
        <v>5.7488123728703018</v>
      </c>
      <c r="N63" s="157">
        <f t="shared" si="246"/>
        <v>14.64700644223371</v>
      </c>
      <c r="O63" s="157">
        <f t="shared" si="246"/>
        <v>5.418562904166599</v>
      </c>
      <c r="P63" s="157">
        <f t="shared" si="246"/>
        <v>0</v>
      </c>
      <c r="Q63" s="157">
        <f t="shared" si="246"/>
        <v>4.9133583365981837</v>
      </c>
    </row>
    <row r="64" spans="1:17" ht="12" customHeight="1" x14ac:dyDescent="0.25">
      <c r="A64" s="23" t="s">
        <v>161</v>
      </c>
      <c r="B64" s="156"/>
      <c r="C64" s="156">
        <v>13.175918735520572</v>
      </c>
      <c r="D64" s="156">
        <v>9.5042026122246543</v>
      </c>
      <c r="E64" s="156">
        <v>22.710812554790838</v>
      </c>
      <c r="F64" s="156">
        <v>20.972026718796702</v>
      </c>
      <c r="G64" s="156">
        <v>11.161171783553591</v>
      </c>
      <c r="H64" s="156">
        <v>14.004353142830679</v>
      </c>
      <c r="I64" s="156">
        <v>12.41429109381755</v>
      </c>
      <c r="J64" s="156">
        <v>25.238457087094243</v>
      </c>
      <c r="K64" s="156">
        <v>9.37600621064521</v>
      </c>
      <c r="L64" s="156">
        <v>26.78231068760638</v>
      </c>
      <c r="M64" s="156">
        <v>5.6147399451990179</v>
      </c>
      <c r="N64" s="156">
        <v>14.348269021315337</v>
      </c>
      <c r="O64" s="156">
        <v>5.2693402290868505</v>
      </c>
      <c r="P64" s="156">
        <v>0</v>
      </c>
      <c r="Q64" s="156">
        <v>4.7498669136049321</v>
      </c>
    </row>
    <row r="65" spans="1:17" ht="12" customHeight="1" x14ac:dyDescent="0.25">
      <c r="A65" s="23" t="s">
        <v>60</v>
      </c>
      <c r="B65" s="156"/>
      <c r="C65" s="156">
        <v>0.45035059389595999</v>
      </c>
      <c r="D65" s="156">
        <v>0.18721023303996673</v>
      </c>
      <c r="E65" s="156">
        <v>0.53539313776282449</v>
      </c>
      <c r="F65" s="156">
        <v>0.63142804052862311</v>
      </c>
      <c r="G65" s="156">
        <v>0.29791405782426678</v>
      </c>
      <c r="H65" s="156">
        <v>0.535527797541684</v>
      </c>
      <c r="I65" s="156">
        <v>0.39720977685291159</v>
      </c>
      <c r="J65" s="156">
        <v>0.81771929021870504</v>
      </c>
      <c r="K65" s="156">
        <v>0.10303233013092372</v>
      </c>
      <c r="L65" s="156">
        <v>0.57221595110365153</v>
      </c>
      <c r="M65" s="156">
        <v>0.13407242767128408</v>
      </c>
      <c r="N65" s="156">
        <v>0.29873742091837291</v>
      </c>
      <c r="O65" s="156">
        <v>0.14922267507974832</v>
      </c>
      <c r="P65" s="156">
        <v>0</v>
      </c>
      <c r="Q65" s="156">
        <v>0.16349142299325131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1.3919509027301116E-2</v>
      </c>
      <c r="D66" s="157">
        <f t="shared" si="247"/>
        <v>1.3320529606276992E-2</v>
      </c>
      <c r="E66" s="157">
        <f t="shared" si="247"/>
        <v>1.6419824004340503E-2</v>
      </c>
      <c r="F66" s="157">
        <f t="shared" si="247"/>
        <v>1.9493141822964653E-2</v>
      </c>
      <c r="G66" s="157">
        <f t="shared" si="247"/>
        <v>3.3747728468035955E-2</v>
      </c>
      <c r="H66" s="157">
        <f t="shared" si="247"/>
        <v>3.3071564348105049E-2</v>
      </c>
      <c r="I66" s="157">
        <f t="shared" si="247"/>
        <v>5.7542269241457236E-2</v>
      </c>
      <c r="J66" s="157">
        <f t="shared" si="247"/>
        <v>6.8041581337101753E-2</v>
      </c>
      <c r="K66" s="157">
        <f t="shared" si="247"/>
        <v>0.10488172173691841</v>
      </c>
      <c r="L66" s="157">
        <f t="shared" si="247"/>
        <v>0.10618745668334149</v>
      </c>
      <c r="M66" s="157">
        <f t="shared" si="247"/>
        <v>6.7742734488472747E-2</v>
      </c>
      <c r="N66" s="157">
        <f t="shared" si="247"/>
        <v>0.10467472306551225</v>
      </c>
      <c r="O66" s="157">
        <f t="shared" si="247"/>
        <v>8.2681636116481216E-2</v>
      </c>
      <c r="P66" s="157">
        <f t="shared" si="247"/>
        <v>0</v>
      </c>
      <c r="Q66" s="157">
        <f t="shared" si="247"/>
        <v>1.3460894352138736E-2</v>
      </c>
    </row>
    <row r="67" spans="1:17" ht="12" customHeight="1" x14ac:dyDescent="0.25">
      <c r="A67" s="23" t="s">
        <v>60</v>
      </c>
      <c r="B67" s="156"/>
      <c r="C67" s="156">
        <v>1.3919509027301116E-2</v>
      </c>
      <c r="D67" s="156">
        <v>1.3320529606276992E-2</v>
      </c>
      <c r="E67" s="156">
        <v>1.6419824004340503E-2</v>
      </c>
      <c r="F67" s="156">
        <v>1.9493141822964653E-2</v>
      </c>
      <c r="G67" s="156">
        <v>3.3747728468035955E-2</v>
      </c>
      <c r="H67" s="156">
        <v>3.3071564348105049E-2</v>
      </c>
      <c r="I67" s="156">
        <v>5.7542269241457236E-2</v>
      </c>
      <c r="J67" s="156">
        <v>6.8041581337101753E-2</v>
      </c>
      <c r="K67" s="156">
        <v>0.10488172173691841</v>
      </c>
      <c r="L67" s="156">
        <v>0.10618745668334149</v>
      </c>
      <c r="M67" s="156">
        <v>6.7742734488472747E-2</v>
      </c>
      <c r="N67" s="156">
        <v>0.10467472306551225</v>
      </c>
      <c r="O67" s="156">
        <v>8.2681636116481216E-2</v>
      </c>
      <c r="P67" s="156">
        <v>0</v>
      </c>
      <c r="Q67" s="156">
        <v>1.3460894352138736E-2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3.0954026641990895</v>
      </c>
      <c r="D68" s="157">
        <f t="shared" ref="D68" si="249">SUM(D69:D70,D73:D74)</f>
        <v>2.212357892962538</v>
      </c>
      <c r="E68" s="157">
        <f t="shared" ref="E68" si="250">SUM(E69:E70,E73:E74)</f>
        <v>5.1170283391608438</v>
      </c>
      <c r="F68" s="157">
        <f t="shared" ref="F68" si="251">SUM(F69:F70,F73:F74)</f>
        <v>4.6706751863037415</v>
      </c>
      <c r="G68" s="157">
        <f t="shared" ref="G68" si="252">SUM(G69:G70,G73:G74)</f>
        <v>2.416418159865092</v>
      </c>
      <c r="H68" s="157">
        <f t="shared" ref="H68" si="253">SUM(H69:H70,H73:H74)</f>
        <v>3.1023997619558945</v>
      </c>
      <c r="I68" s="157">
        <f t="shared" ref="I68" si="254">SUM(I69:I70,I73:I74)</f>
        <v>2.9169322030963292</v>
      </c>
      <c r="J68" s="157">
        <f t="shared" ref="J68" si="255">SUM(J69:J70,J73:J74)</f>
        <v>5.4520906706703149</v>
      </c>
      <c r="K68" s="157">
        <f t="shared" ref="K68" si="256">SUM(K69:K70,K73:K74)</f>
        <v>2.2285757058649129</v>
      </c>
      <c r="L68" s="157">
        <f t="shared" ref="L68" si="257">SUM(L69:L70,L73:L74)</f>
        <v>5.7274564062730873</v>
      </c>
      <c r="M68" s="157">
        <f t="shared" ref="M68" si="258">SUM(M69:M70,M73:M74)</f>
        <v>1.7355814806281487</v>
      </c>
      <c r="N68" s="157">
        <f t="shared" ref="N68" si="259">SUM(N69:N70,N73:N74)</f>
        <v>3.944251707997906</v>
      </c>
      <c r="O68" s="157">
        <f t="shared" ref="O68" si="260">SUM(O69:O70,O73:O74)</f>
        <v>1.5342299166474567</v>
      </c>
      <c r="P68" s="157">
        <f t="shared" ref="P68" si="261">SUM(P69:P70,P73:P74)</f>
        <v>0</v>
      </c>
      <c r="Q68" s="157">
        <f t="shared" ref="Q68" si="262">SUM(Q69:Q70,Q73:Q74)</f>
        <v>1.3745613874224683</v>
      </c>
    </row>
    <row r="69" spans="1:17" ht="12" customHeight="1" x14ac:dyDescent="0.25">
      <c r="A69" s="167" t="s">
        <v>160</v>
      </c>
      <c r="B69" s="132"/>
      <c r="C69" s="132">
        <v>2.2386333385314821</v>
      </c>
      <c r="D69" s="132">
        <v>1.6424492685284517</v>
      </c>
      <c r="E69" s="132">
        <v>3.488693291630971</v>
      </c>
      <c r="F69" s="132">
        <v>2.7145157610162642</v>
      </c>
      <c r="G69" s="132">
        <v>1.6408706864757372</v>
      </c>
      <c r="H69" s="132">
        <v>1.826334274144124</v>
      </c>
      <c r="I69" s="132">
        <v>1.7828232011977048</v>
      </c>
      <c r="J69" s="132">
        <v>3.1425609198595579</v>
      </c>
      <c r="K69" s="132">
        <v>0.54300353714304495</v>
      </c>
      <c r="L69" s="132">
        <v>3.2463893301520246</v>
      </c>
      <c r="M69" s="132">
        <v>0</v>
      </c>
      <c r="N69" s="132">
        <v>2.177403736218436</v>
      </c>
      <c r="O69" s="132">
        <v>0.20453500349540993</v>
      </c>
      <c r="P69" s="132">
        <v>0</v>
      </c>
      <c r="Q69" s="132">
        <v>0.42394115513500297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7.1636411801929249E-3</v>
      </c>
      <c r="D70" s="132">
        <f t="shared" ref="D70" si="264">SUM(D71:D72)</f>
        <v>5.2320559950059464E-2</v>
      </c>
      <c r="E70" s="132">
        <f t="shared" ref="E70" si="265">SUM(E71:E72)</f>
        <v>2.0477839216978589E-2</v>
      </c>
      <c r="F70" s="132">
        <f t="shared" ref="F70" si="266">SUM(F71:F72)</f>
        <v>8.7226235310987388E-2</v>
      </c>
      <c r="G70" s="132">
        <f t="shared" ref="G70" si="267">SUM(G71:G72)</f>
        <v>0.11178704278331528</v>
      </c>
      <c r="H70" s="132">
        <f t="shared" ref="H70" si="268">SUM(H71:H72)</f>
        <v>0.11288970507691803</v>
      </c>
      <c r="I70" s="132">
        <f t="shared" ref="I70" si="269">SUM(I71:I72)</f>
        <v>0.58762806882141017</v>
      </c>
      <c r="J70" s="132">
        <f t="shared" ref="J70" si="270">SUM(J71:J72)</f>
        <v>1.3826758691879522</v>
      </c>
      <c r="K70" s="132">
        <f t="shared" ref="K70" si="271">SUM(K71:K72)</f>
        <v>1.5581756243414531</v>
      </c>
      <c r="L70" s="132">
        <f t="shared" ref="L70" si="272">SUM(L71:L72)</f>
        <v>2.1388697805701624</v>
      </c>
      <c r="M70" s="132">
        <f t="shared" ref="M70" si="273">SUM(M71:M72)</f>
        <v>0.81923503652813889</v>
      </c>
      <c r="N70" s="132">
        <f t="shared" ref="N70" si="274">SUM(N71:N72)</f>
        <v>1.7668479717794701</v>
      </c>
      <c r="O70" s="132">
        <f t="shared" ref="O70" si="275">SUM(O71:O72)</f>
        <v>1.0134909667901364</v>
      </c>
      <c r="P70" s="132">
        <f t="shared" ref="P70" si="276">SUM(P71:P72)</f>
        <v>0</v>
      </c>
      <c r="Q70" s="132">
        <f t="shared" ref="Q70" si="277">SUM(Q71:Q72)</f>
        <v>0.59109823864543143</v>
      </c>
    </row>
    <row r="71" spans="1:17" ht="12" customHeight="1" x14ac:dyDescent="0.25">
      <c r="A71" s="166" t="s">
        <v>109</v>
      </c>
      <c r="B71" s="165"/>
      <c r="C71" s="165">
        <v>5.082759065651369E-3</v>
      </c>
      <c r="D71" s="165">
        <v>3.4086552296947563E-2</v>
      </c>
      <c r="E71" s="165">
        <v>1.3425874628160885E-2</v>
      </c>
      <c r="F71" s="165">
        <v>5.6960824604709928E-2</v>
      </c>
      <c r="G71" s="165">
        <v>7.2885097402961438E-2</v>
      </c>
      <c r="H71" s="165">
        <v>7.3497226189481055E-2</v>
      </c>
      <c r="I71" s="165">
        <v>0.38260936551699165</v>
      </c>
      <c r="J71" s="165">
        <v>0.89966583377187426</v>
      </c>
      <c r="K71" s="165">
        <v>1.0115472911496008</v>
      </c>
      <c r="L71" s="165">
        <v>1.3914154707856348</v>
      </c>
      <c r="M71" s="165">
        <v>0.53029895854229003</v>
      </c>
      <c r="N71" s="165">
        <v>1.1488285205701165</v>
      </c>
      <c r="O71" s="165">
        <v>0.65934296488994393</v>
      </c>
      <c r="P71" s="165">
        <v>0</v>
      </c>
      <c r="Q71" s="165">
        <v>0.38463780225251581</v>
      </c>
    </row>
    <row r="72" spans="1:17" ht="12" customHeight="1" x14ac:dyDescent="0.25">
      <c r="A72" s="147" t="s">
        <v>59</v>
      </c>
      <c r="B72" s="164"/>
      <c r="C72" s="164">
        <v>2.0808821145415564E-3</v>
      </c>
      <c r="D72" s="164">
        <v>1.8234007653111905E-2</v>
      </c>
      <c r="E72" s="164">
        <v>7.0519645888177029E-3</v>
      </c>
      <c r="F72" s="164">
        <v>3.0265410706277453E-2</v>
      </c>
      <c r="G72" s="164">
        <v>3.8901945380353846E-2</v>
      </c>
      <c r="H72" s="164">
        <v>3.9392478887436973E-2</v>
      </c>
      <c r="I72" s="164">
        <v>0.20501870330441854</v>
      </c>
      <c r="J72" s="164">
        <v>0.48301003541607801</v>
      </c>
      <c r="K72" s="164">
        <v>0.54662833319185222</v>
      </c>
      <c r="L72" s="164">
        <v>0.74745430978452765</v>
      </c>
      <c r="M72" s="164">
        <v>0.28893607798584892</v>
      </c>
      <c r="N72" s="164">
        <v>0.61801945120935342</v>
      </c>
      <c r="O72" s="164">
        <v>0.35414800190019247</v>
      </c>
      <c r="P72" s="164">
        <v>0</v>
      </c>
      <c r="Q72" s="164">
        <v>0.20646043639291564</v>
      </c>
    </row>
    <row r="73" spans="1:17" ht="12" customHeight="1" x14ac:dyDescent="0.25">
      <c r="A73" s="163" t="s">
        <v>142</v>
      </c>
      <c r="B73" s="162"/>
      <c r="C73" s="162">
        <v>0.8477044278173177</v>
      </c>
      <c r="D73" s="162">
        <v>0.509730121213265</v>
      </c>
      <c r="E73" s="162">
        <v>1.6023191389659726</v>
      </c>
      <c r="F73" s="162">
        <v>1.8487430688241664</v>
      </c>
      <c r="G73" s="162">
        <v>0.64581558198356548</v>
      </c>
      <c r="H73" s="162">
        <v>1.1403364632743884</v>
      </c>
      <c r="I73" s="162">
        <v>0.46720553436781997</v>
      </c>
      <c r="J73" s="162">
        <v>0.78232606639746483</v>
      </c>
      <c r="K73" s="162">
        <v>5.6022061596125534E-3</v>
      </c>
      <c r="L73" s="162">
        <v>0.24790862449967935</v>
      </c>
      <c r="M73" s="162">
        <v>0.72338122395910309</v>
      </c>
      <c r="N73" s="162">
        <v>0</v>
      </c>
      <c r="O73" s="162">
        <v>0.28189492693615886</v>
      </c>
      <c r="P73" s="162">
        <v>0</v>
      </c>
      <c r="Q73" s="162">
        <v>0.31170253107677504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1.9012566700967403E-3</v>
      </c>
      <c r="D74" s="160">
        <f t="shared" ref="D74" si="279">SUM(D75:D76)</f>
        <v>7.8579432707619763E-3</v>
      </c>
      <c r="E74" s="160">
        <f t="shared" ref="E74" si="280">SUM(E75:E76)</f>
        <v>5.5380693469212535E-3</v>
      </c>
      <c r="F74" s="160">
        <f t="shared" ref="F74" si="281">SUM(F75:F76)</f>
        <v>2.0190121152322955E-2</v>
      </c>
      <c r="G74" s="160">
        <f t="shared" ref="G74" si="282">SUM(G75:G76)</f>
        <v>1.7944848622473867E-2</v>
      </c>
      <c r="H74" s="160">
        <f t="shared" ref="H74" si="283">SUM(H75:H76)</f>
        <v>2.2839319460464035E-2</v>
      </c>
      <c r="I74" s="160">
        <f t="shared" ref="I74" si="284">SUM(I75:I76)</f>
        <v>7.927539870939436E-2</v>
      </c>
      <c r="J74" s="160">
        <f t="shared" ref="J74" si="285">SUM(J75:J76)</f>
        <v>0.14452781522534097</v>
      </c>
      <c r="K74" s="160">
        <f t="shared" ref="K74" si="286">SUM(K75:K76)</f>
        <v>0.12179433822080225</v>
      </c>
      <c r="L74" s="160">
        <f t="shared" ref="L74" si="287">SUM(L75:L76)</f>
        <v>9.4288671051221198E-2</v>
      </c>
      <c r="M74" s="160">
        <f t="shared" ref="M74" si="288">SUM(M75:M76)</f>
        <v>0.19296522014090667</v>
      </c>
      <c r="N74" s="160">
        <f t="shared" ref="N74" si="289">SUM(N75:N76)</f>
        <v>0</v>
      </c>
      <c r="O74" s="160">
        <f t="shared" ref="O74" si="290">SUM(O75:O76)</f>
        <v>3.4309019425751576E-2</v>
      </c>
      <c r="P74" s="160">
        <f t="shared" ref="P74" si="291">SUM(P75:P76)</f>
        <v>0</v>
      </c>
      <c r="Q74" s="160">
        <f t="shared" ref="Q74" si="292">SUM(Q75:Q76)</f>
        <v>4.7819462565259083E-2</v>
      </c>
    </row>
    <row r="75" spans="1:17" ht="12" customHeight="1" x14ac:dyDescent="0.25">
      <c r="A75" s="148" t="s">
        <v>60</v>
      </c>
      <c r="B75" s="156"/>
      <c r="C75" s="156">
        <v>1.4064942401702597E-3</v>
      </c>
      <c r="D75" s="156">
        <v>5.2794708916912509E-3</v>
      </c>
      <c r="E75" s="156">
        <v>3.7775922424857647E-3</v>
      </c>
      <c r="F75" s="156">
        <v>1.3905368146554709E-2</v>
      </c>
      <c r="G75" s="156">
        <v>1.2290285751294597E-2</v>
      </c>
      <c r="H75" s="156">
        <v>1.5937677409464789E-2</v>
      </c>
      <c r="I75" s="156">
        <v>5.4626172599240477E-2</v>
      </c>
      <c r="J75" s="156">
        <v>0.10002698775551902</v>
      </c>
      <c r="K75" s="156">
        <v>8.1104236616482805E-2</v>
      </c>
      <c r="L75" s="156">
        <v>6.3943900598303224E-2</v>
      </c>
      <c r="M75" s="156">
        <v>0.13123308066399186</v>
      </c>
      <c r="N75" s="156">
        <v>0</v>
      </c>
      <c r="O75" s="156">
        <v>2.3650344380918103E-2</v>
      </c>
      <c r="P75" s="156">
        <v>0</v>
      </c>
      <c r="Q75" s="156">
        <v>3.3507857989514986E-2</v>
      </c>
    </row>
    <row r="76" spans="1:17" ht="12" customHeight="1" x14ac:dyDescent="0.25">
      <c r="A76" s="148" t="s">
        <v>59</v>
      </c>
      <c r="B76" s="156"/>
      <c r="C76" s="156">
        <v>4.9476242992648075E-4</v>
      </c>
      <c r="D76" s="156">
        <v>2.578472379070725E-3</v>
      </c>
      <c r="E76" s="156">
        <v>1.7604771044354892E-3</v>
      </c>
      <c r="F76" s="156">
        <v>6.2847530057682458E-3</v>
      </c>
      <c r="G76" s="156">
        <v>5.6545628711792686E-3</v>
      </c>
      <c r="H76" s="156">
        <v>6.9016420509992451E-3</v>
      </c>
      <c r="I76" s="156">
        <v>2.4649226110153886E-2</v>
      </c>
      <c r="J76" s="156">
        <v>4.4500827469821938E-2</v>
      </c>
      <c r="K76" s="156">
        <v>4.0690101604319448E-2</v>
      </c>
      <c r="L76" s="156">
        <v>3.0344770452917978E-2</v>
      </c>
      <c r="M76" s="156">
        <v>6.1732139476914819E-2</v>
      </c>
      <c r="N76" s="156">
        <v>0</v>
      </c>
      <c r="O76" s="156">
        <v>1.0658675044833475E-2</v>
      </c>
      <c r="P76" s="156">
        <v>0</v>
      </c>
      <c r="Q76" s="156">
        <v>1.4311604575744097E-2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0.83332219530919682</v>
      </c>
      <c r="D77" s="157">
        <f t="shared" ref="D77" si="294">SUM(D78:D79)</f>
        <v>0.63421045245675645</v>
      </c>
      <c r="E77" s="157">
        <f t="shared" ref="E77" si="295">SUM(E78:E79)</f>
        <v>1.491521059694767</v>
      </c>
      <c r="F77" s="157">
        <f t="shared" ref="F77" si="296">SUM(F78:F79)</f>
        <v>1.333907109189838</v>
      </c>
      <c r="G77" s="157">
        <f t="shared" ref="G77" si="297">SUM(G78:G79)</f>
        <v>0.68097622327542495</v>
      </c>
      <c r="H77" s="157">
        <f t="shared" ref="H77" si="298">SUM(H78:H79)</f>
        <v>0.81771797365373733</v>
      </c>
      <c r="I77" s="157">
        <f t="shared" ref="I77" si="299">SUM(I78:I79)</f>
        <v>0.89764861110546468</v>
      </c>
      <c r="J77" s="157">
        <f t="shared" ref="J77" si="300">SUM(J78:J79)</f>
        <v>1.671020659117453</v>
      </c>
      <c r="K77" s="157">
        <f t="shared" ref="K77" si="301">SUM(K78:K79)</f>
        <v>0.66232876281382735</v>
      </c>
      <c r="L77" s="157">
        <f t="shared" ref="L77" si="302">SUM(L78:L79)</f>
        <v>1.7462415228535619</v>
      </c>
      <c r="M77" s="157">
        <f t="shared" ref="M77" si="303">SUM(M78:M79)</f>
        <v>0.48664308467208917</v>
      </c>
      <c r="N77" s="157">
        <f t="shared" ref="N77" si="304">SUM(N78:N79)</f>
        <v>1.2447937607758797</v>
      </c>
      <c r="O77" s="157">
        <f t="shared" ref="O77" si="305">SUM(O78:O79)</f>
        <v>0.44926138031619106</v>
      </c>
      <c r="P77" s="157">
        <f t="shared" ref="P77" si="306">SUM(P78:P79)</f>
        <v>0</v>
      </c>
      <c r="Q77" s="157">
        <f t="shared" ref="Q77" si="307">SUM(Q78:Q79)</f>
        <v>0.41730050134643304</v>
      </c>
    </row>
    <row r="78" spans="1:17" ht="12" customHeight="1" x14ac:dyDescent="0.25">
      <c r="A78" s="23" t="s">
        <v>109</v>
      </c>
      <c r="B78" s="156"/>
      <c r="C78" s="156">
        <v>0.72815422151775488</v>
      </c>
      <c r="D78" s="156">
        <v>0.46807995273897912</v>
      </c>
      <c r="E78" s="156">
        <v>0.9630035877638542</v>
      </c>
      <c r="F78" s="156">
        <v>0.90786425650280755</v>
      </c>
      <c r="G78" s="156">
        <v>0.68097622327542495</v>
      </c>
      <c r="H78" s="156">
        <v>0.81771797365373733</v>
      </c>
      <c r="I78" s="156">
        <v>0.44037779453179188</v>
      </c>
      <c r="J78" s="156">
        <v>1.1279287246994461</v>
      </c>
      <c r="K78" s="156">
        <v>0.66232876281382735</v>
      </c>
      <c r="L78" s="156">
        <v>1.5023835114644479</v>
      </c>
      <c r="M78" s="156">
        <v>0.44574283808686249</v>
      </c>
      <c r="N78" s="156">
        <v>1.1328674634882927</v>
      </c>
      <c r="O78" s="156">
        <v>0.44926138031619106</v>
      </c>
      <c r="P78" s="156">
        <v>0</v>
      </c>
      <c r="Q78" s="156">
        <v>0.41730050134643304</v>
      </c>
    </row>
    <row r="79" spans="1:17" ht="12" customHeight="1" x14ac:dyDescent="0.25">
      <c r="A79" s="29" t="s">
        <v>140</v>
      </c>
      <c r="B79" s="57"/>
      <c r="C79" s="57">
        <v>0.1051679737914419</v>
      </c>
      <c r="D79" s="57">
        <v>0.16613049971777727</v>
      </c>
      <c r="E79" s="57">
        <v>0.5285174719309127</v>
      </c>
      <c r="F79" s="57">
        <v>0.42604285268703046</v>
      </c>
      <c r="G79" s="57">
        <v>0</v>
      </c>
      <c r="H79" s="57">
        <v>0</v>
      </c>
      <c r="I79" s="57">
        <v>0.4572708165736728</v>
      </c>
      <c r="J79" s="57">
        <v>0.54309193441800685</v>
      </c>
      <c r="K79" s="57">
        <v>0</v>
      </c>
      <c r="L79" s="57">
        <v>0.24385801138911403</v>
      </c>
      <c r="M79" s="57">
        <v>4.0900246585226681E-2</v>
      </c>
      <c r="N79" s="57">
        <v>0.11192629728758706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0.35901277082438876</v>
      </c>
      <c r="E81" s="168">
        <f t="shared" ref="E81" si="310">SUM(E82,E85,E87,E100)</f>
        <v>0</v>
      </c>
      <c r="F81" s="168">
        <f t="shared" ref="F81" si="311">SUM(F82,F85,F87,F100)</f>
        <v>6.7182825620463626E-2</v>
      </c>
      <c r="G81" s="168">
        <f t="shared" ref="G81" si="312">SUM(G82,G85,G87,G100)</f>
        <v>0.79947099183459258</v>
      </c>
      <c r="H81" s="168">
        <f t="shared" ref="H81" si="313">SUM(H82,H85,H87,H100)</f>
        <v>0.63402997849597797</v>
      </c>
      <c r="I81" s="168">
        <f t="shared" ref="I81" si="314">SUM(I82,I85,I87,I100)</f>
        <v>2.9939390097143197</v>
      </c>
      <c r="J81" s="168">
        <f t="shared" ref="J81" si="315">SUM(J82,J85,J87,J100)</f>
        <v>0.48233400021290429</v>
      </c>
      <c r="K81" s="168">
        <f t="shared" ref="K81" si="316">SUM(K82,K85,K87,K100)</f>
        <v>2.6675920063255378</v>
      </c>
      <c r="L81" s="168">
        <f t="shared" ref="L81" si="317">SUM(L82,L85,L87,L100)</f>
        <v>0.46225024574579066</v>
      </c>
      <c r="M81" s="168">
        <f t="shared" ref="M81" si="318">SUM(M82,M85,M87,M100)</f>
        <v>0.55682806587455935</v>
      </c>
      <c r="N81" s="168">
        <f t="shared" ref="N81" si="319">SUM(N82,N85,N87,N100)</f>
        <v>2.2748956923553325</v>
      </c>
      <c r="O81" s="168">
        <f t="shared" ref="O81" si="320">SUM(O82,O85,O87,O100)</f>
        <v>0.32390657866465211</v>
      </c>
      <c r="P81" s="168">
        <f t="shared" ref="P81" si="321">SUM(P82,P85,P87,P100)</f>
        <v>0.29637069154341683</v>
      </c>
      <c r="Q81" s="168">
        <f t="shared" ref="Q81" si="322">SUM(Q82,Q85,Q87,Q100)</f>
        <v>1.960910564904824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0.27340499624879716</v>
      </c>
      <c r="E82" s="157">
        <f t="shared" si="323"/>
        <v>0</v>
      </c>
      <c r="F82" s="157">
        <f t="shared" si="323"/>
        <v>5.1819021136480639E-2</v>
      </c>
      <c r="G82" s="157">
        <f t="shared" si="323"/>
        <v>0.61097742654577514</v>
      </c>
      <c r="H82" s="157">
        <f t="shared" si="323"/>
        <v>0.48151479134420316</v>
      </c>
      <c r="I82" s="157">
        <f t="shared" si="323"/>
        <v>2.302765516172002</v>
      </c>
      <c r="J82" s="157">
        <f t="shared" si="323"/>
        <v>0.35461998272145456</v>
      </c>
      <c r="K82" s="157">
        <f t="shared" si="323"/>
        <v>2.0442172963462024</v>
      </c>
      <c r="L82" s="157">
        <f t="shared" si="323"/>
        <v>0.34847810522760053</v>
      </c>
      <c r="M82" s="157">
        <f t="shared" si="323"/>
        <v>0.39837606687207655</v>
      </c>
      <c r="N82" s="157">
        <f t="shared" si="323"/>
        <v>1.6431225462159655</v>
      </c>
      <c r="O82" s="157">
        <f t="shared" si="323"/>
        <v>0.22913483667677098</v>
      </c>
      <c r="P82" s="157">
        <f t="shared" si="323"/>
        <v>0.20207674514441601</v>
      </c>
      <c r="Q82" s="157">
        <f t="shared" si="323"/>
        <v>1.3939599093522674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0.27126766459554225</v>
      </c>
      <c r="E83" s="156">
        <v>0</v>
      </c>
      <c r="F83" s="156">
        <v>5.1202378445231345E-2</v>
      </c>
      <c r="G83" s="156">
        <v>0.60452305349578328</v>
      </c>
      <c r="H83" s="156">
        <v>0.47426048490528283</v>
      </c>
      <c r="I83" s="156">
        <v>2.2736660730642231</v>
      </c>
      <c r="J83" s="156">
        <v>0.35008294503576021</v>
      </c>
      <c r="K83" s="156">
        <v>2.0352711109322286</v>
      </c>
      <c r="L83" s="156">
        <v>0.34552518566732693</v>
      </c>
      <c r="M83" s="156">
        <v>0.39460699346131861</v>
      </c>
      <c r="N83" s="156">
        <v>1.6295513491171068</v>
      </c>
      <c r="O83" s="156">
        <v>0.22656835701500419</v>
      </c>
      <c r="P83" s="156">
        <v>0.19965522574685321</v>
      </c>
      <c r="Q83" s="156">
        <v>1.3750284020742549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2.1373316532548934E-3</v>
      </c>
      <c r="E84" s="156">
        <v>0</v>
      </c>
      <c r="F84" s="156">
        <v>6.1664269124929753E-4</v>
      </c>
      <c r="G84" s="156">
        <v>6.4543730499918755E-3</v>
      </c>
      <c r="H84" s="156">
        <v>7.2543064389203422E-3</v>
      </c>
      <c r="I84" s="156">
        <v>2.9099443107778924E-2</v>
      </c>
      <c r="J84" s="156">
        <v>4.5370376856943527E-3</v>
      </c>
      <c r="K84" s="156">
        <v>8.9461854139736476E-3</v>
      </c>
      <c r="L84" s="156">
        <v>2.9529195602736201E-3</v>
      </c>
      <c r="M84" s="156">
        <v>3.7690734107579562E-3</v>
      </c>
      <c r="N84" s="156">
        <v>1.3571197098858765E-2</v>
      </c>
      <c r="O84" s="156">
        <v>2.5664796617667894E-3</v>
      </c>
      <c r="P84" s="156">
        <v>2.4215193975627913E-3</v>
      </c>
      <c r="Q84" s="156">
        <v>1.8931507278012513E-2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4.0313025938815703E-4</v>
      </c>
      <c r="E85" s="157">
        <f t="shared" si="324"/>
        <v>0</v>
      </c>
      <c r="F85" s="157">
        <f t="shared" si="324"/>
        <v>2.5161208634308396E-4</v>
      </c>
      <c r="G85" s="157">
        <f t="shared" si="324"/>
        <v>1.0759912271333836E-3</v>
      </c>
      <c r="H85" s="157">
        <f t="shared" si="324"/>
        <v>9.8611600717446088E-4</v>
      </c>
      <c r="I85" s="157">
        <f t="shared" si="324"/>
        <v>3.5516356848988421E-3</v>
      </c>
      <c r="J85" s="157">
        <f t="shared" si="324"/>
        <v>2.0061809195097806E-3</v>
      </c>
      <c r="K85" s="157">
        <f t="shared" si="324"/>
        <v>5.4011826300527374E-3</v>
      </c>
      <c r="L85" s="157">
        <f t="shared" si="324"/>
        <v>2.5724132478354431E-3</v>
      </c>
      <c r="M85" s="157">
        <f t="shared" si="324"/>
        <v>2.4568736581653374E-3</v>
      </c>
      <c r="N85" s="157">
        <f t="shared" si="324"/>
        <v>6.7227493490493936E-3</v>
      </c>
      <c r="O85" s="157">
        <f t="shared" si="324"/>
        <v>3.1303495182887233E-3</v>
      </c>
      <c r="P85" s="157">
        <f t="shared" si="324"/>
        <v>3.2904556185163821E-3</v>
      </c>
      <c r="Q85" s="157">
        <f t="shared" si="324"/>
        <v>5.8714006226071895E-3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4.0313025938815703E-4</v>
      </c>
      <c r="E86" s="156">
        <v>0</v>
      </c>
      <c r="F86" s="156">
        <v>2.5161208634308396E-4</v>
      </c>
      <c r="G86" s="156">
        <v>1.0759912271333836E-3</v>
      </c>
      <c r="H86" s="156">
        <v>9.8611600717446088E-4</v>
      </c>
      <c r="I86" s="156">
        <v>3.5516356848988421E-3</v>
      </c>
      <c r="J86" s="156">
        <v>2.0061809195097806E-3</v>
      </c>
      <c r="K86" s="156">
        <v>5.4011826300527374E-3</v>
      </c>
      <c r="L86" s="156">
        <v>2.5724132478354431E-3</v>
      </c>
      <c r="M86" s="156">
        <v>2.4568736581653374E-3</v>
      </c>
      <c r="N86" s="156">
        <v>6.7227493490493936E-3</v>
      </c>
      <c r="O86" s="156">
        <v>3.1303495182887233E-3</v>
      </c>
      <c r="P86" s="156">
        <v>3.2904556185163821E-3</v>
      </c>
      <c r="Q86" s="156">
        <v>5.8714006226071895E-3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6.6071478110244358E-2</v>
      </c>
      <c r="E87" s="157">
        <f t="shared" ref="E87" si="327">SUM(E88:E89,E92:E93,E96:E97)</f>
        <v>0</v>
      </c>
      <c r="F87" s="157">
        <f t="shared" ref="F87" si="328">SUM(F88:F89,F92:F93,F96:F97)</f>
        <v>1.1476063132150315E-2</v>
      </c>
      <c r="G87" s="157">
        <f t="shared" ref="G87" si="329">SUM(G88:G89,G92:G93,G96:G97)</f>
        <v>0.14555218684013588</v>
      </c>
      <c r="H87" s="157">
        <f t="shared" ref="H87" si="330">SUM(H88:H89,H92:H93,H96:H97)</f>
        <v>0.11858081627508503</v>
      </c>
      <c r="I87" s="157">
        <f t="shared" ref="I87" si="331">SUM(I88:I89,I92:I93,I96:I97)</f>
        <v>0.53052667003102272</v>
      </c>
      <c r="J87" s="157">
        <f t="shared" ref="J87" si="332">SUM(J88:J89,J92:J93,J96:J97)</f>
        <v>9.7878061338732253E-2</v>
      </c>
      <c r="K87" s="157">
        <f t="shared" ref="K87" si="333">SUM(K88:K89,K92:K93,K96:K97)</f>
        <v>0.47470618603947135</v>
      </c>
      <c r="L87" s="157">
        <f t="shared" ref="L87" si="334">SUM(L88:L89,L92:L93,L96:L97)</f>
        <v>8.5885904128716883E-2</v>
      </c>
      <c r="M87" s="157">
        <f t="shared" ref="M87" si="335">SUM(M88:M89,M92:M93,M96:M97)</f>
        <v>0.11964135272421202</v>
      </c>
      <c r="N87" s="157">
        <f t="shared" ref="N87" si="336">SUM(N88:N89,N92:N93,N96:N97)</f>
        <v>0.47565558417279635</v>
      </c>
      <c r="O87" s="157">
        <f t="shared" ref="O87" si="337">SUM(O88:O89,O92:O93,O96:O97)</f>
        <v>6.9186108099669852E-2</v>
      </c>
      <c r="P87" s="157">
        <f t="shared" ref="P87" si="338">SUM(P88:P89,P92:P93,P96:P97)</f>
        <v>6.8257578519329162E-2</v>
      </c>
      <c r="Q87" s="157">
        <f t="shared" ref="Q87" si="339">SUM(Q88:Q89,Q92:Q93,Q96:Q97)</f>
        <v>0.41468950689569267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2.3364745720512448E-2</v>
      </c>
      <c r="E88" s="132">
        <v>0</v>
      </c>
      <c r="F88" s="132">
        <v>1.0662496929387961E-2</v>
      </c>
      <c r="G88" s="132">
        <v>3.6078183386988753E-2</v>
      </c>
      <c r="H88" s="132">
        <v>2.8149587702411088E-2</v>
      </c>
      <c r="I88" s="132">
        <v>0.20548306690393497</v>
      </c>
      <c r="J88" s="132">
        <v>3.9604716218974889E-4</v>
      </c>
      <c r="K88" s="132">
        <v>0.28105947022392413</v>
      </c>
      <c r="L88" s="132">
        <v>0</v>
      </c>
      <c r="M88" s="132">
        <v>2.9085988727943202E-2</v>
      </c>
      <c r="N88" s="132">
        <v>0.3560039120933009</v>
      </c>
      <c r="O88" s="132">
        <v>6.0793500854436676E-3</v>
      </c>
      <c r="P88" s="132">
        <v>1.134544855196032E-2</v>
      </c>
      <c r="Q88" s="132">
        <v>0.20313344711691286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6.2743639228035109E-4</v>
      </c>
      <c r="E89" s="132">
        <f t="shared" ref="E89" si="342">SUM(E90:E91)</f>
        <v>0</v>
      </c>
      <c r="F89" s="132">
        <f t="shared" ref="F89" si="343">SUM(F90:F91)</f>
        <v>8.135662027623534E-4</v>
      </c>
      <c r="G89" s="132">
        <f t="shared" ref="G89" si="344">SUM(G90:G91)</f>
        <v>1.3674231468390806E-3</v>
      </c>
      <c r="H89" s="132">
        <f t="shared" ref="H89" si="345">SUM(H90:H91)</f>
        <v>1.5859645867874893E-3</v>
      </c>
      <c r="I89" s="132">
        <f t="shared" ref="I89" si="346">SUM(I90:I91)</f>
        <v>1.536799976639726E-2</v>
      </c>
      <c r="J89" s="132">
        <f t="shared" ref="J89" si="347">SUM(J90:J91)</f>
        <v>1.8894861074666973E-2</v>
      </c>
      <c r="K89" s="132">
        <f t="shared" ref="K89" si="348">SUM(K90:K91)</f>
        <v>6.9462767924222762E-2</v>
      </c>
      <c r="L89" s="132">
        <f t="shared" ref="L89" si="349">SUM(L90:L91)</f>
        <v>2.2127325857161702E-2</v>
      </c>
      <c r="M89" s="132">
        <f t="shared" ref="M89" si="350">SUM(M90:M91)</f>
        <v>5.5784857807468093E-2</v>
      </c>
      <c r="N89" s="132">
        <f t="shared" ref="N89" si="351">SUM(N90:N91)</f>
        <v>0.11965167207949545</v>
      </c>
      <c r="O89" s="132">
        <f t="shared" ref="O89" si="352">SUM(O90:O91)</f>
        <v>6.3106758014226189E-2</v>
      </c>
      <c r="P89" s="132">
        <f t="shared" ref="P89" si="353">SUM(P90:P91)</f>
        <v>4.933679919881781E-2</v>
      </c>
      <c r="Q89" s="132">
        <f t="shared" ref="Q89" si="354">SUM(Q90:Q91)</f>
        <v>0.14818309842947602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4.1583196727283146E-4</v>
      </c>
      <c r="E90" s="165">
        <v>0</v>
      </c>
      <c r="F90" s="165">
        <v>5.4354474215145485E-4</v>
      </c>
      <c r="G90" s="165">
        <v>9.1437407839123385E-4</v>
      </c>
      <c r="H90" s="165">
        <v>1.0595613078743453E-3</v>
      </c>
      <c r="I90" s="165">
        <v>1.0289538289870767E-2</v>
      </c>
      <c r="J90" s="165">
        <v>1.2587785346142277E-2</v>
      </c>
      <c r="K90" s="165">
        <v>4.6326807667597829E-2</v>
      </c>
      <c r="L90" s="165">
        <v>1.4722144648743088E-2</v>
      </c>
      <c r="M90" s="165">
        <v>3.7150471202099813E-2</v>
      </c>
      <c r="N90" s="165">
        <v>7.97251597364044E-2</v>
      </c>
      <c r="O90" s="165">
        <v>4.2023673655786645E-2</v>
      </c>
      <c r="P90" s="165">
        <v>3.282962736748863E-2</v>
      </c>
      <c r="Q90" s="165">
        <v>9.8602259830425351E-2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2.1160442500751963E-4</v>
      </c>
      <c r="E91" s="164">
        <v>0</v>
      </c>
      <c r="F91" s="164">
        <v>2.7002146061089855E-4</v>
      </c>
      <c r="G91" s="164">
        <v>4.530490684478468E-4</v>
      </c>
      <c r="H91" s="164">
        <v>5.2640327891314404E-4</v>
      </c>
      <c r="I91" s="164">
        <v>5.078461476526493E-3</v>
      </c>
      <c r="J91" s="164">
        <v>6.3070757285246942E-3</v>
      </c>
      <c r="K91" s="164">
        <v>2.3135960256624927E-2</v>
      </c>
      <c r="L91" s="164">
        <v>7.4051812084186142E-3</v>
      </c>
      <c r="M91" s="164">
        <v>1.8634386605368279E-2</v>
      </c>
      <c r="N91" s="164">
        <v>3.992651234309106E-2</v>
      </c>
      <c r="O91" s="164">
        <v>2.1083084358439551E-2</v>
      </c>
      <c r="P91" s="164">
        <v>1.6507171831329177E-2</v>
      </c>
      <c r="Q91" s="164">
        <v>4.9580838599050672E-2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4.1203631206821918E-2</v>
      </c>
      <c r="E96" s="162">
        <v>0</v>
      </c>
      <c r="F96" s="162">
        <v>0</v>
      </c>
      <c r="G96" s="162">
        <v>0.10631703497433836</v>
      </c>
      <c r="H96" s="162">
        <v>8.7395552658333514E-2</v>
      </c>
      <c r="I96" s="162">
        <v>0.29651722659381174</v>
      </c>
      <c r="J96" s="162">
        <v>6.0694650405766291E-2</v>
      </c>
      <c r="K96" s="162">
        <v>8.8946913064202909E-2</v>
      </c>
      <c r="L96" s="162">
        <v>3.1435355101859151E-2</v>
      </c>
      <c r="M96" s="162">
        <v>6.8586386872352316E-3</v>
      </c>
      <c r="N96" s="162">
        <v>0</v>
      </c>
      <c r="O96" s="162">
        <v>0</v>
      </c>
      <c r="P96" s="162">
        <v>6.6865278432253518E-3</v>
      </c>
      <c r="Q96" s="162">
        <v>3.9279454246809967E-2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8.7566479062964352E-4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1.7895453319696645E-3</v>
      </c>
      <c r="H97" s="160">
        <f t="shared" ref="H97" si="375">SUM(H98:H99)</f>
        <v>1.4497113275529355E-3</v>
      </c>
      <c r="I97" s="160">
        <f t="shared" ref="I97" si="376">SUM(I98:I99)</f>
        <v>1.3158376766878695E-2</v>
      </c>
      <c r="J97" s="160">
        <f t="shared" ref="J97" si="377">SUM(J98:J99)</f>
        <v>1.7892502696109244E-2</v>
      </c>
      <c r="K97" s="160">
        <f t="shared" ref="K97" si="378">SUM(K98:K99)</f>
        <v>3.5237034827121573E-2</v>
      </c>
      <c r="L97" s="160">
        <f t="shared" ref="L97" si="379">SUM(L98:L99)</f>
        <v>3.2323223169696033E-2</v>
      </c>
      <c r="M97" s="160">
        <f t="shared" ref="M97" si="380">SUM(M98:M99)</f>
        <v>2.7911867501565487E-2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8.8880292532567953E-4</v>
      </c>
      <c r="Q97" s="160">
        <f t="shared" ref="Q97" si="384">SUM(Q98:Q99)</f>
        <v>2.4093507102493826E-2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5.8844842637176471E-4</v>
      </c>
      <c r="E98" s="156">
        <v>0</v>
      </c>
      <c r="F98" s="156">
        <v>0</v>
      </c>
      <c r="G98" s="156">
        <v>1.2261106640680582E-3</v>
      </c>
      <c r="H98" s="156">
        <v>1.0122375394786846E-3</v>
      </c>
      <c r="I98" s="156">
        <v>9.0853628304139612E-3</v>
      </c>
      <c r="J98" s="156">
        <v>1.2392708216384584E-2</v>
      </c>
      <c r="K98" s="156">
        <v>2.3518260119178874E-2</v>
      </c>
      <c r="L98" s="156">
        <v>2.1980688452774948E-2</v>
      </c>
      <c r="M98" s="156">
        <v>1.9003201930518309E-2</v>
      </c>
      <c r="N98" s="156">
        <v>0</v>
      </c>
      <c r="O98" s="156">
        <v>0</v>
      </c>
      <c r="P98" s="156">
        <v>6.1522162575794795E-4</v>
      </c>
      <c r="Q98" s="156">
        <v>1.696666834337323E-2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2.8721636425787887E-4</v>
      </c>
      <c r="E99" s="156">
        <v>0</v>
      </c>
      <c r="F99" s="156">
        <v>0</v>
      </c>
      <c r="G99" s="156">
        <v>5.6343466790160623E-4</v>
      </c>
      <c r="H99" s="156">
        <v>4.3747378807425079E-4</v>
      </c>
      <c r="I99" s="156">
        <v>4.0730139364647342E-3</v>
      </c>
      <c r="J99" s="156">
        <v>5.4997944797246599E-3</v>
      </c>
      <c r="K99" s="156">
        <v>1.1718774707942697E-2</v>
      </c>
      <c r="L99" s="156">
        <v>1.0342534716921087E-2</v>
      </c>
      <c r="M99" s="156">
        <v>8.9086655710471779E-3</v>
      </c>
      <c r="N99" s="156">
        <v>0</v>
      </c>
      <c r="O99" s="156">
        <v>0</v>
      </c>
      <c r="P99" s="156">
        <v>2.7358129956773158E-4</v>
      </c>
      <c r="Q99" s="156">
        <v>7.1268387591205962E-3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1.9133166205959059E-2</v>
      </c>
      <c r="E100" s="157">
        <f t="shared" ref="E100" si="387">SUM(E101:E103)</f>
        <v>0</v>
      </c>
      <c r="F100" s="157">
        <f t="shared" ref="F100" si="388">SUM(F101:F103)</f>
        <v>3.636129265489584E-3</v>
      </c>
      <c r="G100" s="157">
        <f t="shared" ref="G100" si="389">SUM(G101:G103)</f>
        <v>4.186538722154818E-2</v>
      </c>
      <c r="H100" s="157">
        <f t="shared" ref="H100" si="390">SUM(H101:H103)</f>
        <v>3.2948254869515331E-2</v>
      </c>
      <c r="I100" s="157">
        <f t="shared" ref="I100" si="391">SUM(I101:I103)</f>
        <v>0.15709518782639631</v>
      </c>
      <c r="J100" s="157">
        <f t="shared" ref="J100" si="392">SUM(J101:J103)</f>
        <v>2.7829775233207742E-2</v>
      </c>
      <c r="K100" s="157">
        <f t="shared" ref="K100" si="393">SUM(K101:K103)</f>
        <v>0.14326734130981147</v>
      </c>
      <c r="L100" s="157">
        <f t="shared" ref="L100" si="394">SUM(L101:L103)</f>
        <v>2.5313823141637794E-2</v>
      </c>
      <c r="M100" s="157">
        <f t="shared" ref="M100" si="395">SUM(M101:M103)</f>
        <v>3.6353772620105383E-2</v>
      </c>
      <c r="N100" s="157">
        <f t="shared" ref="N100" si="396">SUM(N101:N103)</f>
        <v>0.14939481261752138</v>
      </c>
      <c r="O100" s="157">
        <f t="shared" ref="O100" si="397">SUM(O101:O103)</f>
        <v>2.2455284369922533E-2</v>
      </c>
      <c r="P100" s="157">
        <f t="shared" ref="P100" si="398">SUM(P101:P103)</f>
        <v>2.2745912261155302E-2</v>
      </c>
      <c r="Q100" s="157">
        <f t="shared" ref="Q100" si="399">SUM(Q101:Q103)</f>
        <v>0.14638974803425669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1.9133166205959059E-2</v>
      </c>
      <c r="E103" s="57">
        <v>0</v>
      </c>
      <c r="F103" s="57">
        <v>3.636129265489584E-3</v>
      </c>
      <c r="G103" s="57">
        <v>4.186538722154818E-2</v>
      </c>
      <c r="H103" s="57">
        <v>3.2948254869515331E-2</v>
      </c>
      <c r="I103" s="57">
        <v>0.15709518782639631</v>
      </c>
      <c r="J103" s="57">
        <v>2.7829775233207742E-2</v>
      </c>
      <c r="K103" s="57">
        <v>0.14326734130981147</v>
      </c>
      <c r="L103" s="57">
        <v>2.5313823141637794E-2</v>
      </c>
      <c r="M103" s="57">
        <v>3.6353772620105383E-2</v>
      </c>
      <c r="N103" s="57">
        <v>0.14939481261752138</v>
      </c>
      <c r="O103" s="57">
        <v>2.2455284369922533E-2</v>
      </c>
      <c r="P103" s="57">
        <v>2.2745912261155302E-2</v>
      </c>
      <c r="Q103" s="57">
        <v>0.14638974803425669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0.34880980831127528</v>
      </c>
      <c r="D143" s="168">
        <f t="shared" ref="D143" si="555">SUM(D144,D146,D148,D157)</f>
        <v>0.12151143098590941</v>
      </c>
      <c r="E143" s="168">
        <f t="shared" ref="E143" si="556">SUM(E144,E146,E148,E157)</f>
        <v>0.48152722162416911</v>
      </c>
      <c r="F143" s="168">
        <f t="shared" ref="F143" si="557">SUM(F144,F146,F148,F157)</f>
        <v>0.58271805817102074</v>
      </c>
      <c r="G143" s="168">
        <f t="shared" ref="G143" si="558">SUM(G144,G146,G148,G157)</f>
        <v>0.36553272159407674</v>
      </c>
      <c r="H143" s="168">
        <f t="shared" ref="H143" si="559">SUM(H144,H146,H148,H157)</f>
        <v>0.98434549003640959</v>
      </c>
      <c r="I143" s="168">
        <f t="shared" ref="I143" si="560">SUM(I144,I146,I148,I157)</f>
        <v>0.28905958480359784</v>
      </c>
      <c r="J143" s="168">
        <f t="shared" ref="J143" si="561">SUM(J144,J146,J148,J157)</f>
        <v>0.55159813231708077</v>
      </c>
      <c r="K143" s="168">
        <f t="shared" ref="K143" si="562">SUM(K144,K146,K148,K157)</f>
        <v>0.39224105109961133</v>
      </c>
      <c r="L143" s="168">
        <f t="shared" ref="L143" si="563">SUM(L144,L146,L148,L157)</f>
        <v>1.3744419266748005</v>
      </c>
      <c r="M143" s="168">
        <f t="shared" ref="M143" si="564">SUM(M144,M146,M148,M157)</f>
        <v>1.0570565162301369</v>
      </c>
      <c r="N143" s="168">
        <f t="shared" ref="N143" si="565">SUM(N144,N146,N148,N157)</f>
        <v>1.84008760006462</v>
      </c>
      <c r="O143" s="168">
        <f t="shared" ref="O143" si="566">SUM(O144,O146,O148,O157)</f>
        <v>1.7955199516933122</v>
      </c>
      <c r="P143" s="168">
        <f t="shared" ref="P143" si="567">SUM(P144,P146,P148,P157)</f>
        <v>3.4651054213083601</v>
      </c>
      <c r="Q143" s="168">
        <f t="shared" ref="Q143" si="568">SUM(Q144,Q146,Q148,Q157)</f>
        <v>7.148668852631352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0.25733681055255003</v>
      </c>
      <c r="D144" s="157">
        <f t="shared" si="569"/>
        <v>8.9990590140281934E-2</v>
      </c>
      <c r="E144" s="157">
        <f t="shared" si="569"/>
        <v>0.35838968871776811</v>
      </c>
      <c r="F144" s="157">
        <f t="shared" si="569"/>
        <v>0.43462241577000982</v>
      </c>
      <c r="G144" s="157">
        <f t="shared" si="569"/>
        <v>0.27346477021842946</v>
      </c>
      <c r="H144" s="157">
        <f t="shared" si="569"/>
        <v>0.73238367275074301</v>
      </c>
      <c r="I144" s="157">
        <f t="shared" si="569"/>
        <v>0.21050428661421497</v>
      </c>
      <c r="J144" s="157">
        <f t="shared" si="569"/>
        <v>0.40698068949264365</v>
      </c>
      <c r="K144" s="157">
        <f t="shared" si="569"/>
        <v>0.2889643480301044</v>
      </c>
      <c r="L144" s="157">
        <f t="shared" si="569"/>
        <v>1.0175525706595432</v>
      </c>
      <c r="M144" s="157">
        <f t="shared" si="569"/>
        <v>0.7276150002398305</v>
      </c>
      <c r="N144" s="157">
        <f t="shared" si="569"/>
        <v>1.2625932577486558</v>
      </c>
      <c r="O144" s="157">
        <f t="shared" si="569"/>
        <v>1.2271460809253496</v>
      </c>
      <c r="P144" s="157">
        <f t="shared" si="569"/>
        <v>2.2901800073668666</v>
      </c>
      <c r="Q144" s="157">
        <f t="shared" si="569"/>
        <v>4.798357369586796</v>
      </c>
    </row>
    <row r="145" spans="1:17" ht="12" customHeight="1" x14ac:dyDescent="0.25">
      <c r="A145" s="23" t="s">
        <v>60</v>
      </c>
      <c r="B145" s="156"/>
      <c r="C145" s="156">
        <v>0.25733681055255003</v>
      </c>
      <c r="D145" s="156">
        <v>8.9990590140281934E-2</v>
      </c>
      <c r="E145" s="156">
        <v>0.35838968871776811</v>
      </c>
      <c r="F145" s="156">
        <v>0.43462241577000982</v>
      </c>
      <c r="G145" s="156">
        <v>0.27346477021842946</v>
      </c>
      <c r="H145" s="156">
        <v>0.73238367275074301</v>
      </c>
      <c r="I145" s="156">
        <v>0.21050428661421497</v>
      </c>
      <c r="J145" s="156">
        <v>0.40698068949264365</v>
      </c>
      <c r="K145" s="156">
        <v>0.2889643480301044</v>
      </c>
      <c r="L145" s="156">
        <v>1.0175525706595432</v>
      </c>
      <c r="M145" s="156">
        <v>0.7276150002398305</v>
      </c>
      <c r="N145" s="156">
        <v>1.2625932577486558</v>
      </c>
      <c r="O145" s="156">
        <v>1.2271460809253496</v>
      </c>
      <c r="P145" s="156">
        <v>2.2901800073668666</v>
      </c>
      <c r="Q145" s="156">
        <v>4.798357369586796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1.4552194993862332E-2</v>
      </c>
      <c r="D146" s="157">
        <f t="shared" si="570"/>
        <v>5.3195939535537959E-3</v>
      </c>
      <c r="E146" s="157">
        <f t="shared" si="570"/>
        <v>1.9965358013050747E-2</v>
      </c>
      <c r="F146" s="157">
        <f t="shared" si="570"/>
        <v>2.3104601404900171E-2</v>
      </c>
      <c r="G146" s="157">
        <f t="shared" si="570"/>
        <v>1.4676010125974954E-2</v>
      </c>
      <c r="H146" s="157">
        <f t="shared" si="570"/>
        <v>3.7963639413818348E-2</v>
      </c>
      <c r="I146" s="157">
        <f t="shared" si="570"/>
        <v>1.2405478759720399E-2</v>
      </c>
      <c r="J146" s="157">
        <f t="shared" si="570"/>
        <v>2.4927141423623757E-2</v>
      </c>
      <c r="K146" s="157">
        <f t="shared" si="570"/>
        <v>1.9499909917644064E-2</v>
      </c>
      <c r="L146" s="157">
        <f t="shared" si="570"/>
        <v>6.6922345945873637E-2</v>
      </c>
      <c r="M146" s="157">
        <f t="shared" si="570"/>
        <v>6.1514789862776545E-2</v>
      </c>
      <c r="N146" s="157">
        <f t="shared" si="570"/>
        <v>0.1111791573307286</v>
      </c>
      <c r="O146" s="157">
        <f t="shared" si="570"/>
        <v>0.10652873073210897</v>
      </c>
      <c r="P146" s="157">
        <f t="shared" si="570"/>
        <v>0.22045804094939367</v>
      </c>
      <c r="Q146" s="157">
        <f t="shared" si="570"/>
        <v>0.43006061035450988</v>
      </c>
    </row>
    <row r="147" spans="1:17" ht="12" customHeight="1" x14ac:dyDescent="0.25">
      <c r="A147" s="23" t="s">
        <v>60</v>
      </c>
      <c r="B147" s="156"/>
      <c r="C147" s="156">
        <v>1.4552194993862332E-2</v>
      </c>
      <c r="D147" s="156">
        <v>5.3195939535537959E-3</v>
      </c>
      <c r="E147" s="156">
        <v>1.9965358013050747E-2</v>
      </c>
      <c r="F147" s="156">
        <v>2.3104601404900171E-2</v>
      </c>
      <c r="G147" s="156">
        <v>1.4676010125974954E-2</v>
      </c>
      <c r="H147" s="156">
        <v>3.7963639413818348E-2</v>
      </c>
      <c r="I147" s="156">
        <v>1.2405478759720399E-2</v>
      </c>
      <c r="J147" s="156">
        <v>2.4927141423623757E-2</v>
      </c>
      <c r="K147" s="156">
        <v>1.9499909917644064E-2</v>
      </c>
      <c r="L147" s="156">
        <v>6.6922345945873637E-2</v>
      </c>
      <c r="M147" s="156">
        <v>6.1514789862776545E-2</v>
      </c>
      <c r="N147" s="156">
        <v>0.1111791573307286</v>
      </c>
      <c r="O147" s="156">
        <v>0.10652873073210897</v>
      </c>
      <c r="P147" s="156">
        <v>0.22045804094939367</v>
      </c>
      <c r="Q147" s="156">
        <v>0.43006061035450988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6.0699166086962124E-2</v>
      </c>
      <c r="D148" s="157">
        <f t="shared" ref="D148" si="572">SUM(D149:D150,D153:D154)</f>
        <v>2.0513628483363387E-2</v>
      </c>
      <c r="E148" s="157">
        <f t="shared" ref="E148" si="573">SUM(E149:E150,E153:E154)</f>
        <v>8.0714283356405986E-2</v>
      </c>
      <c r="F148" s="157">
        <f t="shared" ref="F148" si="574">SUM(F149:F150,F153:F154)</f>
        <v>9.8058190018203178E-2</v>
      </c>
      <c r="G148" s="157">
        <f t="shared" ref="G148" si="575">SUM(G149:G150,G153:G154)</f>
        <v>6.0749250605029524E-2</v>
      </c>
      <c r="H148" s="157">
        <f t="shared" ref="H148" si="576">SUM(H149:H150,H153:H154)</f>
        <v>0.16969764619335184</v>
      </c>
      <c r="I148" s="157">
        <f t="shared" ref="I148" si="577">SUM(I149:I150,I153:I154)</f>
        <v>5.1522154308807723E-2</v>
      </c>
      <c r="J148" s="157">
        <f t="shared" ref="J148" si="578">SUM(J149:J150,J153:J154)</f>
        <v>9.3551988726003524E-2</v>
      </c>
      <c r="K148" s="157">
        <f t="shared" ref="K148" si="579">SUM(K149:K150,K153:K154)</f>
        <v>6.4481571450834801E-2</v>
      </c>
      <c r="L148" s="157">
        <f t="shared" ref="L148" si="580">SUM(L149:L150,L153:L154)</f>
        <v>0.22487027774144358</v>
      </c>
      <c r="M148" s="157">
        <f t="shared" ref="M148" si="581">SUM(M149:M150,M153:M154)</f>
        <v>0.20805503916063417</v>
      </c>
      <c r="N148" s="157">
        <f t="shared" ref="N148" si="582">SUM(N149:N150,N153:N154)</f>
        <v>0.36019073727814105</v>
      </c>
      <c r="O148" s="157">
        <f t="shared" ref="O148" si="583">SUM(O149:O150,O153:O154)</f>
        <v>0.35771929326071222</v>
      </c>
      <c r="P148" s="157">
        <f t="shared" ref="P148" si="584">SUM(P149:P150,P153:P154)</f>
        <v>0.73450908996159903</v>
      </c>
      <c r="Q148" s="157">
        <f t="shared" ref="Q148" si="585">SUM(Q149:Q150,Q153:Q154)</f>
        <v>1.4708556955880767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6.0615193188178713E-2</v>
      </c>
      <c r="D153" s="162">
        <v>2.0070476883671744E-2</v>
      </c>
      <c r="E153" s="162">
        <v>8.0328492599590628E-2</v>
      </c>
      <c r="F153" s="162">
        <v>9.6465935585326859E-2</v>
      </c>
      <c r="G153" s="162">
        <v>5.8996367960815019E-2</v>
      </c>
      <c r="H153" s="162">
        <v>0.16602955856297003</v>
      </c>
      <c r="I153" s="162">
        <v>4.1581405946073374E-2</v>
      </c>
      <c r="J153" s="162">
        <v>6.9958194375489016E-2</v>
      </c>
      <c r="K153" s="162">
        <v>3.3554117573713051E-2</v>
      </c>
      <c r="L153" s="162">
        <v>0.16224317846627756</v>
      </c>
      <c r="M153" s="162">
        <v>0.12789897426352506</v>
      </c>
      <c r="N153" s="162">
        <v>0.24039556827511646</v>
      </c>
      <c r="O153" s="162">
        <v>0.22086139420325709</v>
      </c>
      <c r="P153" s="162">
        <v>0.46048594179989855</v>
      </c>
      <c r="Q153" s="162">
        <v>0.94864185558624414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8.3972898783409597E-5</v>
      </c>
      <c r="D154" s="160">
        <f t="shared" ref="D154" si="602">SUM(D155:D156)</f>
        <v>4.4315159969164153E-4</v>
      </c>
      <c r="E154" s="160">
        <f t="shared" ref="E154" si="603">SUM(E155:E156)</f>
        <v>3.85790756815358E-4</v>
      </c>
      <c r="F154" s="160">
        <f t="shared" ref="F154" si="604">SUM(F155:F156)</f>
        <v>1.5922544328763194E-3</v>
      </c>
      <c r="G154" s="160">
        <f t="shared" ref="G154" si="605">SUM(G155:G156)</f>
        <v>1.752882644214508E-3</v>
      </c>
      <c r="H154" s="160">
        <f t="shared" ref="H154" si="606">SUM(H155:H156)</f>
        <v>3.6680876303818292E-3</v>
      </c>
      <c r="I154" s="160">
        <f t="shared" ref="I154" si="607">SUM(I155:I156)</f>
        <v>9.940748362734347E-3</v>
      </c>
      <c r="J154" s="160">
        <f t="shared" ref="J154" si="608">SUM(J155:J156)</f>
        <v>2.3593794350514504E-2</v>
      </c>
      <c r="K154" s="160">
        <f t="shared" ref="K154" si="609">SUM(K155:K156)</f>
        <v>3.0927453877121744E-2</v>
      </c>
      <c r="L154" s="160">
        <f t="shared" ref="L154" si="610">SUM(L155:L156)</f>
        <v>6.262709927516602E-2</v>
      </c>
      <c r="M154" s="160">
        <f t="shared" ref="M154" si="611">SUM(M155:M156)</f>
        <v>8.0156064897109122E-2</v>
      </c>
      <c r="N154" s="160">
        <f t="shared" ref="N154" si="612">SUM(N155:N156)</f>
        <v>0.11979516900302457</v>
      </c>
      <c r="O154" s="160">
        <f t="shared" ref="O154" si="613">SUM(O155:O156)</f>
        <v>0.13685789905745513</v>
      </c>
      <c r="P154" s="160">
        <f t="shared" ref="P154" si="614">SUM(P155:P156)</f>
        <v>0.27402314816170048</v>
      </c>
      <c r="Q154" s="160">
        <f t="shared" ref="Q154" si="615">SUM(Q155:Q156)</f>
        <v>0.52221384000183257</v>
      </c>
    </row>
    <row r="155" spans="1:17" ht="12" customHeight="1" x14ac:dyDescent="0.25">
      <c r="A155" s="148" t="s">
        <v>60</v>
      </c>
      <c r="B155" s="156"/>
      <c r="C155" s="156">
        <v>6.2281891698395605E-5</v>
      </c>
      <c r="D155" s="156">
        <v>2.9968348142760944E-4</v>
      </c>
      <c r="E155" s="156">
        <v>2.6450872966194539E-4</v>
      </c>
      <c r="F155" s="156">
        <v>1.0980255145133636E-3</v>
      </c>
      <c r="G155" s="156">
        <v>1.2020708771373456E-3</v>
      </c>
      <c r="H155" s="156">
        <v>2.5642453740416238E-3</v>
      </c>
      <c r="I155" s="156">
        <v>6.8573044411269655E-3</v>
      </c>
      <c r="J155" s="156">
        <v>1.6341419350863154E-2</v>
      </c>
      <c r="K155" s="156">
        <v>2.0635830091825996E-2</v>
      </c>
      <c r="L155" s="156">
        <v>4.2600200269192735E-2</v>
      </c>
      <c r="M155" s="156">
        <v>5.4646362447786527E-2</v>
      </c>
      <c r="N155" s="156">
        <v>8.133864015799315E-2</v>
      </c>
      <c r="O155" s="156">
        <v>9.4622268352521674E-2</v>
      </c>
      <c r="P155" s="156">
        <v>0.19002569591495183</v>
      </c>
      <c r="Q155" s="156">
        <v>0.36761468471276432</v>
      </c>
    </row>
    <row r="156" spans="1:17" ht="12" customHeight="1" x14ac:dyDescent="0.25">
      <c r="A156" s="148" t="s">
        <v>59</v>
      </c>
      <c r="B156" s="156"/>
      <c r="C156" s="156">
        <v>2.1691007085013985E-5</v>
      </c>
      <c r="D156" s="156">
        <v>1.4346811826403211E-4</v>
      </c>
      <c r="E156" s="156">
        <v>1.2128202715341261E-4</v>
      </c>
      <c r="F156" s="156">
        <v>4.9422891836295576E-4</v>
      </c>
      <c r="G156" s="156">
        <v>5.5081176707716254E-4</v>
      </c>
      <c r="H156" s="156">
        <v>1.1038422563402054E-3</v>
      </c>
      <c r="I156" s="156">
        <v>3.0834439216073815E-3</v>
      </c>
      <c r="J156" s="156">
        <v>7.2523749996513511E-3</v>
      </c>
      <c r="K156" s="156">
        <v>1.0291623785295747E-2</v>
      </c>
      <c r="L156" s="156">
        <v>2.0026899005973278E-2</v>
      </c>
      <c r="M156" s="156">
        <v>2.5509702449322592E-2</v>
      </c>
      <c r="N156" s="156">
        <v>3.8456528845031424E-2</v>
      </c>
      <c r="O156" s="156">
        <v>4.2235630704933448E-2</v>
      </c>
      <c r="P156" s="156">
        <v>8.399745224674865E-2</v>
      </c>
      <c r="Q156" s="156">
        <v>0.1545991552890682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1.6221636677900785E-2</v>
      </c>
      <c r="D157" s="157">
        <f t="shared" ref="D157" si="617">SUM(D158:D159)</f>
        <v>5.6876184087102889E-3</v>
      </c>
      <c r="E157" s="157">
        <f t="shared" ref="E157" si="618">SUM(E158:E159)</f>
        <v>2.2457891536944274E-2</v>
      </c>
      <c r="F157" s="157">
        <f t="shared" ref="F157" si="619">SUM(F158:F159)</f>
        <v>2.6932850977907485E-2</v>
      </c>
      <c r="G157" s="157">
        <f t="shared" ref="G157" si="620">SUM(G158:G159)</f>
        <v>1.6642690644642796E-2</v>
      </c>
      <c r="H157" s="157">
        <f t="shared" ref="H157" si="621">SUM(H158:H159)</f>
        <v>4.4300531678496416E-2</v>
      </c>
      <c r="I157" s="157">
        <f t="shared" ref="I157" si="622">SUM(I158:I159)</f>
        <v>1.4627665120854715E-2</v>
      </c>
      <c r="J157" s="157">
        <f t="shared" ref="J157" si="623">SUM(J158:J159)</f>
        <v>2.6138312674809858E-2</v>
      </c>
      <c r="K157" s="157">
        <f t="shared" ref="K157" si="624">SUM(K158:K159)</f>
        <v>1.9295221701028084E-2</v>
      </c>
      <c r="L157" s="157">
        <f t="shared" ref="L157" si="625">SUM(L158:L159)</f>
        <v>6.5096732327940027E-2</v>
      </c>
      <c r="M157" s="157">
        <f t="shared" ref="M157" si="626">SUM(M158:M159)</f>
        <v>5.9871686966895578E-2</v>
      </c>
      <c r="N157" s="157">
        <f t="shared" ref="N157" si="627">SUM(N158:N159)</f>
        <v>0.10612444770709464</v>
      </c>
      <c r="O157" s="157">
        <f t="shared" ref="O157" si="628">SUM(O158:O159)</f>
        <v>0.10412584677514136</v>
      </c>
      <c r="P157" s="157">
        <f t="shared" ref="P157" si="629">SUM(P158:P159)</f>
        <v>0.21995828303050105</v>
      </c>
      <c r="Q157" s="157">
        <f t="shared" ref="Q157" si="630">SUM(Q158:Q159)</f>
        <v>0.44939517710196847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1.6221636677900785E-2</v>
      </c>
      <c r="D159" s="57">
        <v>5.6876184087102889E-3</v>
      </c>
      <c r="E159" s="57">
        <v>2.2457891536944274E-2</v>
      </c>
      <c r="F159" s="57">
        <v>2.6932850977907485E-2</v>
      </c>
      <c r="G159" s="57">
        <v>1.6642690644642796E-2</v>
      </c>
      <c r="H159" s="57">
        <v>4.4300531678496416E-2</v>
      </c>
      <c r="I159" s="57">
        <v>1.4627665120854715E-2</v>
      </c>
      <c r="J159" s="57">
        <v>2.6138312674809858E-2</v>
      </c>
      <c r="K159" s="57">
        <v>1.9295221701028084E-2</v>
      </c>
      <c r="L159" s="57">
        <v>6.5096732327940027E-2</v>
      </c>
      <c r="M159" s="57">
        <v>5.9871686966895578E-2</v>
      </c>
      <c r="N159" s="57">
        <v>0.10612444770709464</v>
      </c>
      <c r="O159" s="57">
        <v>0.10412584677514136</v>
      </c>
      <c r="P159" s="57">
        <v>0.21995828303050105</v>
      </c>
      <c r="Q159" s="57">
        <v>0.44939517710196847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4.5242706953178864</v>
      </c>
      <c r="D161" s="168">
        <f t="shared" ref="D161" si="632">SUM(D162,D164,D166,D175)</f>
        <v>4.5721483931168327</v>
      </c>
      <c r="E161" s="168">
        <f t="shared" ref="E161" si="633">SUM(E162,E164,E166,E175)</f>
        <v>5.5969759954297098</v>
      </c>
      <c r="F161" s="168">
        <f t="shared" ref="F161" si="634">SUM(F162,F164,F166,F175)</f>
        <v>4.5780769423211227</v>
      </c>
      <c r="G161" s="168">
        <f t="shared" ref="G161" si="635">SUM(G162,G164,G166,G175)</f>
        <v>4.565158108999988</v>
      </c>
      <c r="H161" s="168">
        <f t="shared" ref="H161" si="636">SUM(H162,H164,H166,H175)</f>
        <v>4.8694139157850014</v>
      </c>
      <c r="I161" s="168">
        <f t="shared" ref="I161" si="637">SUM(I162,I164,I166,I175)</f>
        <v>4.7691322039832782</v>
      </c>
      <c r="J161" s="168">
        <f t="shared" ref="J161" si="638">SUM(J162,J164,J166,J175)</f>
        <v>4.5361642706144938</v>
      </c>
      <c r="K161" s="168">
        <f t="shared" ref="K161" si="639">SUM(K162,K164,K166,K175)</f>
        <v>5.1561439231896227</v>
      </c>
      <c r="L161" s="168">
        <f t="shared" ref="L161" si="640">SUM(L162,L164,L166,L175)</f>
        <v>4.2213782845232064</v>
      </c>
      <c r="M161" s="168">
        <f t="shared" ref="M161" si="641">SUM(M162,M164,M166,M175)</f>
        <v>2.8396038471889891</v>
      </c>
      <c r="N161" s="168">
        <f t="shared" ref="N161" si="642">SUM(N162,N164,N166,N175)</f>
        <v>2.9999754258050708</v>
      </c>
      <c r="O161" s="168">
        <f t="shared" ref="O161" si="643">SUM(O162,O164,O166,O175)</f>
        <v>3.471526939372843</v>
      </c>
      <c r="P161" s="168">
        <f t="shared" ref="P161" si="644">SUM(P162,P164,P166,P175)</f>
        <v>3.7364340015138509</v>
      </c>
      <c r="Q161" s="168">
        <f t="shared" ref="Q161" si="645">SUM(Q162,Q164,Q166,Q175)</f>
        <v>3.0115403643206631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3.5484672723349946</v>
      </c>
      <c r="D162" s="157">
        <f t="shared" si="646"/>
        <v>3.5455909199903131</v>
      </c>
      <c r="E162" s="157">
        <f t="shared" si="646"/>
        <v>4.3810204022998711</v>
      </c>
      <c r="F162" s="157">
        <f t="shared" si="646"/>
        <v>3.6145026884211262</v>
      </c>
      <c r="G162" s="157">
        <f t="shared" si="646"/>
        <v>3.5950267903817834</v>
      </c>
      <c r="H162" s="157">
        <f t="shared" si="646"/>
        <v>3.8643746130168219</v>
      </c>
      <c r="I162" s="157">
        <f t="shared" si="646"/>
        <v>3.6758628596987966</v>
      </c>
      <c r="J162" s="157">
        <f t="shared" si="646"/>
        <v>3.549648951313896</v>
      </c>
      <c r="K162" s="157">
        <f t="shared" si="646"/>
        <v>3.9201401290311715</v>
      </c>
      <c r="L162" s="157">
        <f t="shared" si="646"/>
        <v>3.2663998868935415</v>
      </c>
      <c r="M162" s="157">
        <f t="shared" si="646"/>
        <v>2.0494649260533708</v>
      </c>
      <c r="N162" s="157">
        <f t="shared" si="646"/>
        <v>2.1724207144888523</v>
      </c>
      <c r="O162" s="157">
        <f t="shared" si="646"/>
        <v>2.5470104058973813</v>
      </c>
      <c r="P162" s="157">
        <f t="shared" si="646"/>
        <v>2.6672470929939154</v>
      </c>
      <c r="Q162" s="157">
        <f t="shared" si="646"/>
        <v>2.2023502820046428</v>
      </c>
    </row>
    <row r="163" spans="1:17" ht="12" customHeight="1" x14ac:dyDescent="0.25">
      <c r="A163" s="23" t="s">
        <v>60</v>
      </c>
      <c r="B163" s="57"/>
      <c r="C163" s="57">
        <v>3.5484672723349946</v>
      </c>
      <c r="D163" s="57">
        <v>3.5455909199903131</v>
      </c>
      <c r="E163" s="57">
        <v>4.3810204022998711</v>
      </c>
      <c r="F163" s="57">
        <v>3.6145026884211262</v>
      </c>
      <c r="G163" s="57">
        <v>3.5950267903817834</v>
      </c>
      <c r="H163" s="57">
        <v>3.8643746130168219</v>
      </c>
      <c r="I163" s="57">
        <v>3.6758628596987966</v>
      </c>
      <c r="J163" s="57">
        <v>3.549648951313896</v>
      </c>
      <c r="K163" s="57">
        <v>3.9201401290311715</v>
      </c>
      <c r="L163" s="57">
        <v>3.2663998868935415</v>
      </c>
      <c r="M163" s="57">
        <v>2.0494649260533708</v>
      </c>
      <c r="N163" s="57">
        <v>2.1724207144888523</v>
      </c>
      <c r="O163" s="57">
        <v>2.5470104058973813</v>
      </c>
      <c r="P163" s="57">
        <v>2.6672470929939154</v>
      </c>
      <c r="Q163" s="57">
        <v>2.2023502820046428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3.5662580156985697E-3</v>
      </c>
      <c r="D164" s="157">
        <f t="shared" si="647"/>
        <v>3.9226749650794583E-3</v>
      </c>
      <c r="E164" s="157">
        <f t="shared" si="647"/>
        <v>3.2550776087232384E-3</v>
      </c>
      <c r="F164" s="157">
        <f t="shared" si="647"/>
        <v>3.6434948990904958E-3</v>
      </c>
      <c r="G164" s="157">
        <f t="shared" si="647"/>
        <v>8.2487560163213031E-3</v>
      </c>
      <c r="H164" s="157">
        <f t="shared" si="647"/>
        <v>7.5904342040469686E-3</v>
      </c>
      <c r="I164" s="157">
        <f t="shared" si="647"/>
        <v>1.3639428684789972E-2</v>
      </c>
      <c r="J164" s="157">
        <f t="shared" si="647"/>
        <v>1.3350962772645943E-2</v>
      </c>
      <c r="K164" s="157">
        <f t="shared" si="647"/>
        <v>2.6370387174114773E-2</v>
      </c>
      <c r="L164" s="157">
        <f t="shared" si="647"/>
        <v>1.8594266115467783E-2</v>
      </c>
      <c r="M164" s="157">
        <f t="shared" si="647"/>
        <v>1.5203609018299535E-2</v>
      </c>
      <c r="N164" s="157">
        <f t="shared" si="647"/>
        <v>1.7213466443625196E-2</v>
      </c>
      <c r="O164" s="157">
        <f t="shared" si="647"/>
        <v>2.0792690691610737E-2</v>
      </c>
      <c r="P164" s="157">
        <f t="shared" si="647"/>
        <v>2.3274078922804184E-2</v>
      </c>
      <c r="Q164" s="157">
        <f t="shared" si="647"/>
        <v>4.9798096743832922E-3</v>
      </c>
    </row>
    <row r="165" spans="1:17" ht="12" customHeight="1" x14ac:dyDescent="0.25">
      <c r="A165" s="23" t="s">
        <v>60</v>
      </c>
      <c r="B165" s="156"/>
      <c r="C165" s="156">
        <v>3.5662580156985697E-3</v>
      </c>
      <c r="D165" s="156">
        <v>3.9226749650794583E-3</v>
      </c>
      <c r="E165" s="156">
        <v>3.2550776087232384E-3</v>
      </c>
      <c r="F165" s="156">
        <v>3.6434948990904958E-3</v>
      </c>
      <c r="G165" s="156">
        <v>8.2487560163213031E-3</v>
      </c>
      <c r="H165" s="156">
        <v>7.5904342040469686E-3</v>
      </c>
      <c r="I165" s="156">
        <v>1.3639428684789972E-2</v>
      </c>
      <c r="J165" s="156">
        <v>1.3350962772645943E-2</v>
      </c>
      <c r="K165" s="156">
        <v>2.6370387174114773E-2</v>
      </c>
      <c r="L165" s="156">
        <v>1.8594266115467783E-2</v>
      </c>
      <c r="M165" s="156">
        <v>1.5203609018299535E-2</v>
      </c>
      <c r="N165" s="156">
        <v>1.7213466443625196E-2</v>
      </c>
      <c r="O165" s="156">
        <v>2.0792690691610737E-2</v>
      </c>
      <c r="P165" s="156">
        <v>2.3274078922804184E-2</v>
      </c>
      <c r="Q165" s="156">
        <v>4.9798096743832922E-3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0.76451805896478364</v>
      </c>
      <c r="D166" s="157">
        <f t="shared" ref="D166" si="649">SUM(D167:D168,D171:D172)</f>
        <v>0.79847851868622766</v>
      </c>
      <c r="E166" s="157">
        <f t="shared" ref="E166" si="650">SUM(E167:E168,E171:E172)</f>
        <v>0.9448777386118371</v>
      </c>
      <c r="F166" s="157">
        <f t="shared" ref="F166" si="651">SUM(F167:F168,F171:F172)</f>
        <v>0.74976354395793054</v>
      </c>
      <c r="G166" s="157">
        <f t="shared" ref="G166" si="652">SUM(G167:G168,G171:G172)</f>
        <v>0.75247005490035723</v>
      </c>
      <c r="H166" s="157">
        <f t="shared" ref="H166" si="653">SUM(H167:H168,H171:H172)</f>
        <v>0.78835356835801229</v>
      </c>
      <c r="I166" s="157">
        <f t="shared" ref="I166" si="654">SUM(I167:I168,I171:I172)</f>
        <v>0.83997863709962717</v>
      </c>
      <c r="J166" s="157">
        <f t="shared" ref="J166" si="655">SUM(J167:J168,J171:J172)</f>
        <v>0.75986878913257061</v>
      </c>
      <c r="K166" s="157">
        <f t="shared" ref="K166" si="656">SUM(K167:K168,K171:K172)</f>
        <v>0.93095919210059919</v>
      </c>
      <c r="L166" s="157">
        <f t="shared" ref="L166" si="657">SUM(L167:L168,L171:L172)</f>
        <v>0.72500286717782703</v>
      </c>
      <c r="M166" s="157">
        <f t="shared" ref="M166" si="658">SUM(M167:M168,M171:M172)</f>
        <v>0.59971857291981834</v>
      </c>
      <c r="N166" s="157">
        <f t="shared" ref="N166" si="659">SUM(N167:N168,N171:N172)</f>
        <v>0.62464196782937198</v>
      </c>
      <c r="O166" s="157">
        <f t="shared" ref="O166" si="660">SUM(O167:O168,O171:O172)</f>
        <v>0.7023902688822351</v>
      </c>
      <c r="P166" s="157">
        <f t="shared" ref="P166" si="661">SUM(P167:P168,P171:P172)</f>
        <v>0.8059636976584218</v>
      </c>
      <c r="Q166" s="157">
        <f t="shared" ref="Q166" si="662">SUM(Q167:Q168,Q171:Q172)</f>
        <v>0.61760130046686323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0.76335977182240533</v>
      </c>
      <c r="D171" s="162">
        <v>0.78364058408361559</v>
      </c>
      <c r="E171" s="162">
        <v>0.94253685410451182</v>
      </c>
      <c r="F171" s="162">
        <v>0.73296146111958604</v>
      </c>
      <c r="G171" s="162">
        <v>0.72630124515661321</v>
      </c>
      <c r="H171" s="162">
        <v>0.76360888714004838</v>
      </c>
      <c r="I171" s="162">
        <v>0.70779528973150752</v>
      </c>
      <c r="J171" s="162">
        <v>0.49374558937928431</v>
      </c>
      <c r="K171" s="162">
        <v>0.49175729614506969</v>
      </c>
      <c r="L171" s="162">
        <v>0.29225576818108251</v>
      </c>
      <c r="M171" s="162">
        <v>7.656331583514854E-2</v>
      </c>
      <c r="N171" s="162">
        <v>0.32256000413543506</v>
      </c>
      <c r="O171" s="162">
        <v>0.62667512593061381</v>
      </c>
      <c r="P171" s="162">
        <v>0.64097806925361656</v>
      </c>
      <c r="Q171" s="162">
        <v>0.54091701949785564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1.1582871423782945E-3</v>
      </c>
      <c r="D172" s="160">
        <f t="shared" ref="D172" si="679">SUM(D173:D174)</f>
        <v>1.4837934602612074E-2</v>
      </c>
      <c r="E172" s="160">
        <f t="shared" ref="E172" si="680">SUM(E173:E174)</f>
        <v>2.3408845073252466E-3</v>
      </c>
      <c r="F172" s="160">
        <f t="shared" ref="F172" si="681">SUM(F173:F174)</f>
        <v>1.680208283834448E-2</v>
      </c>
      <c r="G172" s="160">
        <f t="shared" ref="G172" si="682">SUM(G173:G174)</f>
        <v>2.6168809743744074E-2</v>
      </c>
      <c r="H172" s="160">
        <f t="shared" ref="H172" si="683">SUM(H173:H174)</f>
        <v>2.4744681217963898E-2</v>
      </c>
      <c r="I172" s="160">
        <f t="shared" ref="I172" si="684">SUM(I173:I174)</f>
        <v>0.13218334736811971</v>
      </c>
      <c r="J172" s="160">
        <f t="shared" ref="J172" si="685">SUM(J173:J174)</f>
        <v>0.26612319975328635</v>
      </c>
      <c r="K172" s="160">
        <f t="shared" ref="K172" si="686">SUM(K173:K174)</f>
        <v>0.4392018959555295</v>
      </c>
      <c r="L172" s="160">
        <f t="shared" ref="L172" si="687">SUM(L173:L174)</f>
        <v>0.43274709899674446</v>
      </c>
      <c r="M172" s="160">
        <f t="shared" ref="M172" si="688">SUM(M173:M174)</f>
        <v>0.52315525708466981</v>
      </c>
      <c r="N172" s="160">
        <f t="shared" ref="N172" si="689">SUM(N173:N174)</f>
        <v>0.30208196369393692</v>
      </c>
      <c r="O172" s="160">
        <f t="shared" ref="O172" si="690">SUM(O173:O174)</f>
        <v>7.5715142951621267E-2</v>
      </c>
      <c r="P172" s="160">
        <f t="shared" ref="P172" si="691">SUM(P173:P174)</f>
        <v>0.16498562840480521</v>
      </c>
      <c r="Q172" s="160">
        <f t="shared" ref="Q172" si="692">SUM(Q173:Q174)</f>
        <v>7.6684280969007562E-2</v>
      </c>
    </row>
    <row r="173" spans="1:17" ht="12" customHeight="1" x14ac:dyDescent="0.25">
      <c r="A173" s="148" t="s">
        <v>60</v>
      </c>
      <c r="B173" s="156"/>
      <c r="C173" s="156">
        <v>8.5541932291545832E-4</v>
      </c>
      <c r="D173" s="156">
        <v>1.0004710455969932E-2</v>
      </c>
      <c r="E173" s="156">
        <v>1.598359711212976E-3</v>
      </c>
      <c r="F173" s="156">
        <v>1.1564282151693545E-2</v>
      </c>
      <c r="G173" s="156">
        <v>1.7927147550081582E-2</v>
      </c>
      <c r="H173" s="156">
        <v>1.7270381455796444E-2</v>
      </c>
      <c r="I173" s="156">
        <v>9.1177677650242178E-2</v>
      </c>
      <c r="J173" s="156">
        <v>0.18431751243878636</v>
      </c>
      <c r="K173" s="156">
        <v>0.29310663142062299</v>
      </c>
      <c r="L173" s="156">
        <v>0.29425576897097339</v>
      </c>
      <c r="M173" s="156">
        <v>0.3564097609037844</v>
      </c>
      <c r="N173" s="156">
        <v>0.20477543558438038</v>
      </c>
      <c r="O173" s="156">
        <v>5.2259643281359652E-2</v>
      </c>
      <c r="P173" s="156">
        <v>0.11409109385089812</v>
      </c>
      <c r="Q173" s="156">
        <v>5.3792135381234354E-2</v>
      </c>
    </row>
    <row r="174" spans="1:17" ht="12" customHeight="1" x14ac:dyDescent="0.25">
      <c r="A174" s="159" t="s">
        <v>59</v>
      </c>
      <c r="B174" s="57"/>
      <c r="C174" s="57">
        <v>3.0286781946283614E-4</v>
      </c>
      <c r="D174" s="57">
        <v>4.8332241466421417E-3</v>
      </c>
      <c r="E174" s="57">
        <v>7.4252479611227034E-4</v>
      </c>
      <c r="F174" s="57">
        <v>5.2378006866509357E-3</v>
      </c>
      <c r="G174" s="57">
        <v>8.2416621936624926E-3</v>
      </c>
      <c r="H174" s="57">
        <v>7.4742997621674544E-3</v>
      </c>
      <c r="I174" s="57">
        <v>4.1005669717877537E-2</v>
      </c>
      <c r="J174" s="57">
        <v>8.180568731449997E-2</v>
      </c>
      <c r="K174" s="57">
        <v>0.14609526453490648</v>
      </c>
      <c r="L174" s="57">
        <v>0.1384913300257711</v>
      </c>
      <c r="M174" s="57">
        <v>0.16674549618088547</v>
      </c>
      <c r="N174" s="57">
        <v>9.7306528109556548E-2</v>
      </c>
      <c r="O174" s="57">
        <v>2.3455499670261622E-2</v>
      </c>
      <c r="P174" s="57">
        <v>5.0894534553907085E-2</v>
      </c>
      <c r="Q174" s="57">
        <v>2.2892145587773215E-2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0.20771910600240953</v>
      </c>
      <c r="D175" s="157">
        <f t="shared" ref="D175" si="694">SUM(D176:D177)</f>
        <v>0.22415627947521288</v>
      </c>
      <c r="E175" s="157">
        <f t="shared" ref="E175" si="695">SUM(E176:E177)</f>
        <v>0.26782277690927814</v>
      </c>
      <c r="F175" s="157">
        <f t="shared" ref="F175" si="696">SUM(F176:F177)</f>
        <v>0.21016721504297572</v>
      </c>
      <c r="G175" s="157">
        <f t="shared" ref="G175" si="697">SUM(G176:G177)</f>
        <v>0.2094125077015265</v>
      </c>
      <c r="H175" s="157">
        <f t="shared" ref="H175" si="698">SUM(H176:H177)</f>
        <v>0.2090953002061203</v>
      </c>
      <c r="I175" s="157">
        <f t="shared" ref="I175" si="699">SUM(I176:I177)</f>
        <v>0.23965127850006515</v>
      </c>
      <c r="J175" s="157">
        <f t="shared" ref="J175" si="700">SUM(J176:J177)</f>
        <v>0.21329556739538116</v>
      </c>
      <c r="K175" s="157">
        <f t="shared" ref="K175" si="701">SUM(K176:K177)</f>
        <v>0.27867421488373684</v>
      </c>
      <c r="L175" s="157">
        <f t="shared" ref="L175" si="702">SUM(L176:L177)</f>
        <v>0.21138126433637011</v>
      </c>
      <c r="M175" s="157">
        <f t="shared" ref="M175" si="703">SUM(M176:M177)</f>
        <v>0.17521673919750022</v>
      </c>
      <c r="N175" s="157">
        <f t="shared" ref="N175" si="704">SUM(N176:N177)</f>
        <v>0.18569927704322142</v>
      </c>
      <c r="O175" s="157">
        <f t="shared" ref="O175" si="705">SUM(O176:O177)</f>
        <v>0.20133357390161599</v>
      </c>
      <c r="P175" s="157">
        <f t="shared" ref="P175" si="706">SUM(P176:P177)</f>
        <v>0.23994913193870945</v>
      </c>
      <c r="Q175" s="157">
        <f t="shared" ref="Q175" si="707">SUM(Q176:Q177)</f>
        <v>0.1866089721747736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0.20771910600240953</v>
      </c>
      <c r="D177" s="57">
        <v>0.22415627947521288</v>
      </c>
      <c r="E177" s="57">
        <v>0.26782277690927814</v>
      </c>
      <c r="F177" s="57">
        <v>0.21016721504297572</v>
      </c>
      <c r="G177" s="57">
        <v>0.2094125077015265</v>
      </c>
      <c r="H177" s="57">
        <v>0.2090953002061203</v>
      </c>
      <c r="I177" s="57">
        <v>0.23965127850006515</v>
      </c>
      <c r="J177" s="57">
        <v>0.21329556739538116</v>
      </c>
      <c r="K177" s="57">
        <v>0.27867421488373684</v>
      </c>
      <c r="L177" s="57">
        <v>0.21138126433637011</v>
      </c>
      <c r="M177" s="57">
        <v>0.17521673919750022</v>
      </c>
      <c r="N177" s="57">
        <v>0.18569927704322142</v>
      </c>
      <c r="O177" s="57">
        <v>0.20133357390161599</v>
      </c>
      <c r="P177" s="57">
        <v>0.23994913193870945</v>
      </c>
      <c r="Q177" s="57">
        <v>0.1866089721747736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176</v>
      </c>
    </row>
    <row r="3" spans="1:17" ht="12" customHeight="1" x14ac:dyDescent="0.25">
      <c r="A3" s="152" t="s">
        <v>172</v>
      </c>
      <c r="B3" s="175"/>
      <c r="C3" s="175" t="str">
        <f>IF(RES_hhdet_in_tes!C3=0,"",RES_hhdet_in_tes!C3/RES_hhdet_in_fec!C3)</f>
        <v/>
      </c>
      <c r="D3" s="175">
        <f>IF(RES_hhdet_in_tes!D3=0,"",RES_hhdet_in_tes!D3/RES_hhdet_in_fec!D3)</f>
        <v>0.53649262790136087</v>
      </c>
      <c r="E3" s="175" t="str">
        <f>IF(RES_hhdet_in_tes!E3=0,"",RES_hhdet_in_tes!E3/RES_hhdet_in_fec!E3)</f>
        <v/>
      </c>
      <c r="F3" s="175">
        <f>IF(RES_hhdet_in_tes!F3=0,"",RES_hhdet_in_tes!F3/RES_hhdet_in_fec!F3)</f>
        <v>0.54758335167180749</v>
      </c>
      <c r="G3" s="175">
        <f>IF(RES_hhdet_in_tes!G3=0,"",RES_hhdet_in_tes!G3/RES_hhdet_in_fec!G3)</f>
        <v>0.54418504499920728</v>
      </c>
      <c r="H3" s="175">
        <f>IF(RES_hhdet_in_tes!H3=0,"",RES_hhdet_in_tes!H3/RES_hhdet_in_fec!H3)</f>
        <v>0.56180967261989234</v>
      </c>
      <c r="I3" s="175">
        <f>IF(RES_hhdet_in_tes!I3=0,"",RES_hhdet_in_tes!I3/RES_hhdet_in_fec!I3)</f>
        <v>0.56359488442374439</v>
      </c>
      <c r="J3" s="175">
        <f>IF(RES_hhdet_in_tes!J3=0,"",RES_hhdet_in_tes!J3/RES_hhdet_in_fec!J3)</f>
        <v>0.57232459959873538</v>
      </c>
      <c r="K3" s="175">
        <f>IF(RES_hhdet_in_tes!K3=0,"",RES_hhdet_in_tes!K3/RES_hhdet_in_fec!K3)</f>
        <v>0.55595040122919137</v>
      </c>
      <c r="L3" s="175">
        <f>IF(RES_hhdet_in_tes!L3=0,"",RES_hhdet_in_tes!L3/RES_hhdet_in_fec!L3)</f>
        <v>0.5762027433329211</v>
      </c>
      <c r="M3" s="175">
        <f>IF(RES_hhdet_in_tes!M3=0,"",RES_hhdet_in_tes!M3/RES_hhdet_in_fec!M3)</f>
        <v>0.5791991643951977</v>
      </c>
      <c r="N3" s="175">
        <f>IF(RES_hhdet_in_tes!N3=0,"",RES_hhdet_in_tes!N3/RES_hhdet_in_fec!N3)</f>
        <v>0.56244104276396478</v>
      </c>
      <c r="O3" s="175">
        <f>IF(RES_hhdet_in_tes!O3=0,"",RES_hhdet_in_tes!O3/RES_hhdet_in_fec!O3)</f>
        <v>0.58267767694166517</v>
      </c>
      <c r="P3" s="175" t="str">
        <f>IF(RES_hhdet_in_tes!P3=0,"",RES_hhdet_in_tes!P3/RES_hhdet_in_fec!P3)</f>
        <v/>
      </c>
      <c r="Q3" s="175" t="str">
        <f>IF(RES_hhdet_in_tes!Q3=0,"",RES_hhdet_in_tes!Q3/RES_hhdet_in_fec!Q3)</f>
        <v/>
      </c>
    </row>
    <row r="4" spans="1:17" ht="12.95" customHeight="1" x14ac:dyDescent="0.25">
      <c r="A4" s="158" t="s">
        <v>65</v>
      </c>
      <c r="B4" s="169"/>
      <c r="C4" s="169" t="str">
        <f>IF(RES_hhdet_in_tes!C4=0,"",RES_hhdet_in_tes!C4/RES_hhdet_in_fec!C4)</f>
        <v/>
      </c>
      <c r="D4" s="169">
        <f>IF(RES_hhdet_in_tes!D4=0,"",RES_hhdet_in_tes!D4/RES_hhdet_in_fec!D4)</f>
        <v>0.51675053763567602</v>
      </c>
      <c r="E4" s="169" t="str">
        <f>IF(RES_hhdet_in_tes!E4=0,"",RES_hhdet_in_tes!E4/RES_hhdet_in_fec!E4)</f>
        <v/>
      </c>
      <c r="F4" s="169">
        <f>IF(RES_hhdet_in_tes!F4=0,"",RES_hhdet_in_tes!F4/RES_hhdet_in_fec!F4)</f>
        <v>0.52507538914663376</v>
      </c>
      <c r="G4" s="169">
        <f>IF(RES_hhdet_in_tes!G4=0,"",RES_hhdet_in_tes!G4/RES_hhdet_in_fec!G4)</f>
        <v>0.52905141582062698</v>
      </c>
      <c r="H4" s="169">
        <f>IF(RES_hhdet_in_tes!H4=0,"",RES_hhdet_in_tes!H4/RES_hhdet_in_fec!H4)</f>
        <v>0.53322529697587306</v>
      </c>
      <c r="I4" s="169">
        <f>IF(RES_hhdet_in_tes!I4=0,"",RES_hhdet_in_tes!I4/RES_hhdet_in_fec!I4)</f>
        <v>0.53618226674044533</v>
      </c>
      <c r="J4" s="169">
        <f>IF(RES_hhdet_in_tes!J4=0,"",RES_hhdet_in_tes!J4/RES_hhdet_in_fec!J4)</f>
        <v>0.53787074835213988</v>
      </c>
      <c r="K4" s="169">
        <f>IF(RES_hhdet_in_tes!K4=0,"",RES_hhdet_in_tes!K4/RES_hhdet_in_fec!K4)</f>
        <v>0.54545867860700492</v>
      </c>
      <c r="L4" s="169">
        <f>IF(RES_hhdet_in_tes!L4=0,"",RES_hhdet_in_tes!L4/RES_hhdet_in_fec!L4)</f>
        <v>0.54380697251733234</v>
      </c>
      <c r="M4" s="169">
        <f>IF(RES_hhdet_in_tes!M4=0,"",RES_hhdet_in_tes!M4/RES_hhdet_in_fec!M4)</f>
        <v>0.55048073671513087</v>
      </c>
      <c r="N4" s="169">
        <f>IF(RES_hhdet_in_tes!N4=0,"",RES_hhdet_in_tes!N4/RES_hhdet_in_fec!N4)</f>
        <v>0.55865987444482379</v>
      </c>
      <c r="O4" s="169">
        <f>IF(RES_hhdet_in_tes!O4=0,"",RES_hhdet_in_tes!O4/RES_hhdet_in_fec!O4)</f>
        <v>0.55316366369319248</v>
      </c>
      <c r="P4" s="169" t="str">
        <f>IF(RES_hhdet_in_tes!P4=0,"",RES_hhdet_in_tes!P4/RES_hhdet_in_fec!P4)</f>
        <v/>
      </c>
      <c r="Q4" s="169" t="str">
        <f>IF(RES_hhdet_in_tes!Q4=0,"",RES_hhdet_in_tes!Q4/RES_hhdet_in_fec!Q4)</f>
        <v/>
      </c>
    </row>
    <row r="5" spans="1:17" ht="12" customHeight="1" x14ac:dyDescent="0.25">
      <c r="A5" s="23" t="s">
        <v>58</v>
      </c>
      <c r="B5" s="73"/>
      <c r="C5" s="73" t="str">
        <f>IF(RES_hhdet_in_tes!C5=0,"",RES_hhdet_in_tes!C5/RES_hhdet_in_fec!C5)</f>
        <v/>
      </c>
      <c r="D5" s="73">
        <f>IF(RES_hhdet_in_tes!D5=0,"",RES_hhdet_in_tes!D5/RES_hhdet_in_fec!D5)</f>
        <v>0.51471457175455126</v>
      </c>
      <c r="E5" s="73" t="str">
        <f>IF(RES_hhdet_in_tes!E5=0,"",RES_hhdet_in_tes!E5/RES_hhdet_in_fec!E5)</f>
        <v/>
      </c>
      <c r="F5" s="73">
        <f>IF(RES_hhdet_in_tes!F5=0,"",RES_hhdet_in_tes!F5/RES_hhdet_in_fec!F5)</f>
        <v>0.52193656054919102</v>
      </c>
      <c r="G5" s="73">
        <f>IF(RES_hhdet_in_tes!G5=0,"",RES_hhdet_in_tes!G5/RES_hhdet_in_fec!G5)</f>
        <v>0.52625800444147286</v>
      </c>
      <c r="H5" s="73">
        <f>IF(RES_hhdet_in_tes!H5=0,"",RES_hhdet_in_tes!H5/RES_hhdet_in_fec!H5)</f>
        <v>0.529228180630548</v>
      </c>
      <c r="I5" s="73">
        <f>IF(RES_hhdet_in_tes!I5=0,"",RES_hhdet_in_tes!I5/RES_hhdet_in_fec!I5)</f>
        <v>0.53284331079795311</v>
      </c>
      <c r="J5" s="73">
        <f>IF(RES_hhdet_in_tes!J5=0,"",RES_hhdet_in_tes!J5/RES_hhdet_in_fec!J5)</f>
        <v>0.53450623664115526</v>
      </c>
      <c r="K5" s="73">
        <f>IF(RES_hhdet_in_tes!K5=0,"",RES_hhdet_in_tes!K5/RES_hhdet_in_fec!K5)</f>
        <v>0.54430315915722816</v>
      </c>
      <c r="L5" s="73">
        <f>IF(RES_hhdet_in_tes!L5=0,"",RES_hhdet_in_tes!L5/RES_hhdet_in_fec!L5)</f>
        <v>0.54159550132597734</v>
      </c>
      <c r="M5" s="73">
        <f>IF(RES_hhdet_in_tes!M5=0,"",RES_hhdet_in_tes!M5/RES_hhdet_in_fec!M5)</f>
        <v>0.54801336850099802</v>
      </c>
      <c r="N5" s="73">
        <f>IF(RES_hhdet_in_tes!N5=0,"",RES_hhdet_in_tes!N5/RES_hhdet_in_fec!N5)</f>
        <v>0.55649179030599161</v>
      </c>
      <c r="O5" s="73">
        <f>IF(RES_hhdet_in_tes!O5=0,"",RES_hhdet_in_tes!O5/RES_hhdet_in_fec!O5)</f>
        <v>0.55027894563510815</v>
      </c>
      <c r="P5" s="73" t="str">
        <f>IF(RES_hhdet_in_tes!P5=0,"",RES_hhdet_in_tes!P5/RES_hhdet_in_fec!P5)</f>
        <v/>
      </c>
      <c r="Q5" s="73" t="str">
        <f>IF(RES_hhdet_in_tes!Q5=0,"",RES_hhdet_in_tes!Q5/RES_hhdet_in_fec!Q5)</f>
        <v/>
      </c>
    </row>
    <row r="6" spans="1:17" ht="12" customHeight="1" x14ac:dyDescent="0.25">
      <c r="A6" s="23" t="s">
        <v>60</v>
      </c>
      <c r="B6" s="73"/>
      <c r="C6" s="73" t="str">
        <f>IF(RES_hhdet_in_tes!C6=0,"",RES_hhdet_in_tes!C6/RES_hhdet_in_fec!C6)</f>
        <v/>
      </c>
      <c r="D6" s="73">
        <f>IF(RES_hhdet_in_tes!D6=0,"",RES_hhdet_in_tes!D6/RES_hhdet_in_fec!D6)</f>
        <v>1.0377153342962731</v>
      </c>
      <c r="E6" s="73" t="str">
        <f>IF(RES_hhdet_in_tes!E6=0,"",RES_hhdet_in_tes!E6/RES_hhdet_in_fec!E6)</f>
        <v/>
      </c>
      <c r="F6" s="73">
        <f>IF(RES_hhdet_in_tes!F6=0,"",RES_hhdet_in_tes!F6/RES_hhdet_in_fec!F6)</f>
        <v>1.0487906643397473</v>
      </c>
      <c r="G6" s="73">
        <f>IF(RES_hhdet_in_tes!G6=0,"",RES_hhdet_in_tes!G6/RES_hhdet_in_fec!G6)</f>
        <v>1.0521238970982321</v>
      </c>
      <c r="H6" s="73">
        <f>IF(RES_hhdet_in_tes!H6=0,"",RES_hhdet_in_tes!H6/RES_hhdet_in_fec!H6)</f>
        <v>1.0533265563426277</v>
      </c>
      <c r="I6" s="73">
        <f>IF(RES_hhdet_in_tes!I6=0,"",RES_hhdet_in_tes!I6/RES_hhdet_in_fec!I6)</f>
        <v>1.0505411452307696</v>
      </c>
      <c r="J6" s="73">
        <f>IF(RES_hhdet_in_tes!J6=0,"",RES_hhdet_in_tes!J6/RES_hhdet_in_fec!J6)</f>
        <v>1.0458301259627132</v>
      </c>
      <c r="K6" s="73">
        <f>IF(RES_hhdet_in_tes!K6=0,"",RES_hhdet_in_tes!K6/RES_hhdet_in_fec!K6)</f>
        <v>1.0549859963622852</v>
      </c>
      <c r="L6" s="73">
        <f>IF(RES_hhdet_in_tes!L6=0,"",RES_hhdet_in_tes!L6/RES_hhdet_in_fec!L6)</f>
        <v>1.0413508933774231</v>
      </c>
      <c r="M6" s="73">
        <f>IF(RES_hhdet_in_tes!M6=0,"",RES_hhdet_in_tes!M6/RES_hhdet_in_fec!M6)</f>
        <v>1.0413582890147079</v>
      </c>
      <c r="N6" s="73">
        <f>IF(RES_hhdet_in_tes!N6=0,"",RES_hhdet_in_tes!N6/RES_hhdet_in_fec!N6)</f>
        <v>1.0497328837083892</v>
      </c>
      <c r="O6" s="73">
        <f>IF(RES_hhdet_in_tes!O6=0,"",RES_hhdet_in_tes!O6/RES_hhdet_in_fec!O6)</f>
        <v>1.0296930477325434</v>
      </c>
      <c r="P6" s="73" t="str">
        <f>IF(RES_hhdet_in_tes!P6=0,"",RES_hhdet_in_tes!P6/RES_hhdet_in_fec!P6)</f>
        <v/>
      </c>
      <c r="Q6" s="73" t="str">
        <f>IF(RES_hhdet_in_tes!Q6=0,"",RES_hhdet_in_tes!Q6/RES_hhdet_in_fec!Q6)</f>
        <v/>
      </c>
    </row>
    <row r="7" spans="1:17" ht="12.95" customHeight="1" x14ac:dyDescent="0.25">
      <c r="A7" s="158" t="s">
        <v>112</v>
      </c>
      <c r="B7" s="169"/>
      <c r="C7" s="169" t="str">
        <f>IF(RES_hhdet_in_tes!C7=0,"",RES_hhdet_in_tes!C7/RES_hhdet_in_fec!C7)</f>
        <v/>
      </c>
      <c r="D7" s="169">
        <f>IF(RES_hhdet_in_tes!D7=0,"",RES_hhdet_in_tes!D7/RES_hhdet_in_fec!D7)</f>
        <v>1.9294437273110054</v>
      </c>
      <c r="E7" s="169" t="str">
        <f>IF(RES_hhdet_in_tes!E7=0,"",RES_hhdet_in_tes!E7/RES_hhdet_in_fec!E7)</f>
        <v/>
      </c>
      <c r="F7" s="169">
        <f>IF(RES_hhdet_in_tes!F7=0,"",RES_hhdet_in_tes!F7/RES_hhdet_in_fec!F7)</f>
        <v>2.0295839797889723</v>
      </c>
      <c r="G7" s="169">
        <f>IF(RES_hhdet_in_tes!G7=0,"",RES_hhdet_in_tes!G7/RES_hhdet_in_fec!G7)</f>
        <v>2.1017407395298098</v>
      </c>
      <c r="H7" s="169">
        <f>IF(RES_hhdet_in_tes!H7=0,"",RES_hhdet_in_tes!H7/RES_hhdet_in_fec!H7)</f>
        <v>2.1860911357621431</v>
      </c>
      <c r="I7" s="169">
        <f>IF(RES_hhdet_in_tes!I7=0,"",RES_hhdet_in_tes!I7/RES_hhdet_in_fec!I7)</f>
        <v>2.3096947381589823</v>
      </c>
      <c r="J7" s="169">
        <f>IF(RES_hhdet_in_tes!J7=0,"",RES_hhdet_in_tes!J7/RES_hhdet_in_fec!J7)</f>
        <v>2.54298857375497</v>
      </c>
      <c r="K7" s="169">
        <f>IF(RES_hhdet_in_tes!K7=0,"",RES_hhdet_in_tes!K7/RES_hhdet_in_fec!K7)</f>
        <v>2.7513751871286223</v>
      </c>
      <c r="L7" s="169">
        <f>IF(RES_hhdet_in_tes!L7=0,"",RES_hhdet_in_tes!L7/RES_hhdet_in_fec!L7)</f>
        <v>2.9291206195345789</v>
      </c>
      <c r="M7" s="169">
        <f>IF(RES_hhdet_in_tes!M7=0,"",RES_hhdet_in_tes!M7/RES_hhdet_in_fec!M7)</f>
        <v>3.1186497600769103</v>
      </c>
      <c r="N7" s="169">
        <f>IF(RES_hhdet_in_tes!N7=0,"",RES_hhdet_in_tes!N7/RES_hhdet_in_fec!N7)</f>
        <v>3.2794630219084557</v>
      </c>
      <c r="O7" s="169">
        <f>IF(RES_hhdet_in_tes!O7=0,"",RES_hhdet_in_tes!O7/RES_hhdet_in_fec!O7)</f>
        <v>3.4074048867157902</v>
      </c>
      <c r="P7" s="169" t="str">
        <f>IF(RES_hhdet_in_tes!P7=0,"",RES_hhdet_in_tes!P7/RES_hhdet_in_fec!P7)</f>
        <v/>
      </c>
      <c r="Q7" s="169" t="str">
        <f>IF(RES_hhdet_in_tes!Q7=0,"",RES_hhdet_in_tes!Q7/RES_hhdet_in_fec!Q7)</f>
        <v/>
      </c>
    </row>
    <row r="8" spans="1:17" ht="12" customHeight="1" x14ac:dyDescent="0.25">
      <c r="A8" s="23" t="s">
        <v>60</v>
      </c>
      <c r="B8" s="73"/>
      <c r="C8" s="73" t="str">
        <f>IF(RES_hhdet_in_tes!C8=0,"",RES_hhdet_in_tes!C8/RES_hhdet_in_fec!C8)</f>
        <v/>
      </c>
      <c r="D8" s="73">
        <f>IF(RES_hhdet_in_tes!D8=0,"",RES_hhdet_in_tes!D8/RES_hhdet_in_fec!D8)</f>
        <v>1.9294437273110054</v>
      </c>
      <c r="E8" s="73" t="str">
        <f>IF(RES_hhdet_in_tes!E8=0,"",RES_hhdet_in_tes!E8/RES_hhdet_in_fec!E8)</f>
        <v/>
      </c>
      <c r="F8" s="73">
        <f>IF(RES_hhdet_in_tes!F8=0,"",RES_hhdet_in_tes!F8/RES_hhdet_in_fec!F8)</f>
        <v>2.0295839797889723</v>
      </c>
      <c r="G8" s="73">
        <f>IF(RES_hhdet_in_tes!G8=0,"",RES_hhdet_in_tes!G8/RES_hhdet_in_fec!G8)</f>
        <v>2.1017407395298098</v>
      </c>
      <c r="H8" s="73">
        <f>IF(RES_hhdet_in_tes!H8=0,"",RES_hhdet_in_tes!H8/RES_hhdet_in_fec!H8)</f>
        <v>2.1860911357621431</v>
      </c>
      <c r="I8" s="73">
        <f>IF(RES_hhdet_in_tes!I8=0,"",RES_hhdet_in_tes!I8/RES_hhdet_in_fec!I8)</f>
        <v>2.3096947381589823</v>
      </c>
      <c r="J8" s="73">
        <f>IF(RES_hhdet_in_tes!J8=0,"",RES_hhdet_in_tes!J8/RES_hhdet_in_fec!J8)</f>
        <v>2.54298857375497</v>
      </c>
      <c r="K8" s="73">
        <f>IF(RES_hhdet_in_tes!K8=0,"",RES_hhdet_in_tes!K8/RES_hhdet_in_fec!K8)</f>
        <v>2.7513751871286223</v>
      </c>
      <c r="L8" s="73">
        <f>IF(RES_hhdet_in_tes!L8=0,"",RES_hhdet_in_tes!L8/RES_hhdet_in_fec!L8)</f>
        <v>2.9291206195345789</v>
      </c>
      <c r="M8" s="73">
        <f>IF(RES_hhdet_in_tes!M8=0,"",RES_hhdet_in_tes!M8/RES_hhdet_in_fec!M8)</f>
        <v>3.1186497600769103</v>
      </c>
      <c r="N8" s="73">
        <f>IF(RES_hhdet_in_tes!N8=0,"",RES_hhdet_in_tes!N8/RES_hhdet_in_fec!N8)</f>
        <v>3.2794630219084557</v>
      </c>
      <c r="O8" s="73">
        <f>IF(RES_hhdet_in_tes!O8=0,"",RES_hhdet_in_tes!O8/RES_hhdet_in_fec!O8)</f>
        <v>3.4074048867157902</v>
      </c>
      <c r="P8" s="73" t="str">
        <f>IF(RES_hhdet_in_tes!P8=0,"",RES_hhdet_in_tes!P8/RES_hhdet_in_fec!P8)</f>
        <v/>
      </c>
      <c r="Q8" s="73" t="str">
        <f>IF(RES_hhdet_in_tes!Q8=0,"",RES_hhdet_in_tes!Q8/RES_hhdet_in_fec!Q8)</f>
        <v/>
      </c>
    </row>
    <row r="9" spans="1:17" ht="12" customHeight="1" x14ac:dyDescent="0.25">
      <c r="A9" s="158" t="s">
        <v>63</v>
      </c>
      <c r="B9" s="169"/>
      <c r="C9" s="169" t="str">
        <f>IF(RES_hhdet_in_tes!C9=0,"",RES_hhdet_in_tes!C9/RES_hhdet_in_fec!C9)</f>
        <v/>
      </c>
      <c r="D9" s="169">
        <f>IF(RES_hhdet_in_tes!D9=0,"",RES_hhdet_in_tes!D9/RES_hhdet_in_fec!D9)</f>
        <v>0.56618609675189346</v>
      </c>
      <c r="E9" s="169" t="str">
        <f>IF(RES_hhdet_in_tes!E9=0,"",RES_hhdet_in_tes!E9/RES_hhdet_in_fec!E9)</f>
        <v/>
      </c>
      <c r="F9" s="169">
        <f>IF(RES_hhdet_in_tes!F9=0,"",RES_hhdet_in_tes!F9/RES_hhdet_in_fec!F9)</f>
        <v>0.58957562903290706</v>
      </c>
      <c r="G9" s="169">
        <f>IF(RES_hhdet_in_tes!G9=0,"",RES_hhdet_in_tes!G9/RES_hhdet_in_fec!G9)</f>
        <v>0.55119210140021779</v>
      </c>
      <c r="H9" s="169">
        <f>IF(RES_hhdet_in_tes!H9=0,"",RES_hhdet_in_tes!H9/RES_hhdet_in_fec!H9)</f>
        <v>0.63497409401823335</v>
      </c>
      <c r="I9" s="169">
        <f>IF(RES_hhdet_in_tes!I9=0,"",RES_hhdet_in_tes!I9/RES_hhdet_in_fec!I9)</f>
        <v>0.61568229127853991</v>
      </c>
      <c r="J9" s="169">
        <f>IF(RES_hhdet_in_tes!J9=0,"",RES_hhdet_in_tes!J9/RES_hhdet_in_fec!J9)</f>
        <v>0.66744767987195031</v>
      </c>
      <c r="K9" s="169">
        <f>IF(RES_hhdet_in_tes!K9=0,"",RES_hhdet_in_tes!K9/RES_hhdet_in_fec!K9)</f>
        <v>0.5340551385085619</v>
      </c>
      <c r="L9" s="169">
        <f>IF(RES_hhdet_in_tes!L9=0,"",RES_hhdet_in_tes!L9/RES_hhdet_in_fec!L9)</f>
        <v>0.64988018590445973</v>
      </c>
      <c r="M9" s="169">
        <f>IF(RES_hhdet_in_tes!M9=0,"",RES_hhdet_in_tes!M9/RES_hhdet_in_fec!M9)</f>
        <v>0.61828539300971852</v>
      </c>
      <c r="N9" s="169">
        <f>IF(RES_hhdet_in_tes!N9=0,"",RES_hhdet_in_tes!N9/RES_hhdet_in_fec!N9)</f>
        <v>0.50578231589530864</v>
      </c>
      <c r="O9" s="169">
        <f>IF(RES_hhdet_in_tes!O9=0,"",RES_hhdet_in_tes!O9/RES_hhdet_in_fec!O9)</f>
        <v>0.61632264806272297</v>
      </c>
      <c r="P9" s="169" t="str">
        <f>IF(RES_hhdet_in_tes!P9=0,"",RES_hhdet_in_tes!P9/RES_hhdet_in_fec!P9)</f>
        <v/>
      </c>
      <c r="Q9" s="169" t="str">
        <f>IF(RES_hhdet_in_tes!Q9=0,"",RES_hhdet_in_tes!Q9/RES_hhdet_in_fec!Q9)</f>
        <v/>
      </c>
    </row>
    <row r="10" spans="1:17" ht="12" customHeight="1" x14ac:dyDescent="0.25">
      <c r="A10" s="167" t="s">
        <v>171</v>
      </c>
      <c r="B10" s="174"/>
      <c r="C10" s="174" t="str">
        <f>IF(RES_hhdet_in_tes!C10=0,"",RES_hhdet_in_tes!C10/RES_hhdet_in_fec!C10)</f>
        <v/>
      </c>
      <c r="D10" s="174">
        <f>IF(RES_hhdet_in_tes!D10=0,"",RES_hhdet_in_tes!D10/RES_hhdet_in_fec!D10)</f>
        <v>0.47011919579916617</v>
      </c>
      <c r="E10" s="174" t="str">
        <f>IF(RES_hhdet_in_tes!E10=0,"",RES_hhdet_in_tes!E10/RES_hhdet_in_fec!E10)</f>
        <v/>
      </c>
      <c r="F10" s="174">
        <f>IF(RES_hhdet_in_tes!F10=0,"",RES_hhdet_in_tes!F10/RES_hhdet_in_fec!F10)</f>
        <v>0.47757081286697423</v>
      </c>
      <c r="G10" s="174">
        <f>IF(RES_hhdet_in_tes!G10=0,"",RES_hhdet_in_tes!G10/RES_hhdet_in_fec!G10)</f>
        <v>0.48203765372142249</v>
      </c>
      <c r="H10" s="174">
        <f>IF(RES_hhdet_in_tes!H10=0,"",RES_hhdet_in_tes!H10/RES_hhdet_in_fec!H10)</f>
        <v>0.48579028826214682</v>
      </c>
      <c r="I10" s="174">
        <f>IF(RES_hhdet_in_tes!I10=0,"",RES_hhdet_in_tes!I10/RES_hhdet_in_fec!I10)</f>
        <v>0.49053473541192416</v>
      </c>
      <c r="J10" s="174">
        <f>IF(RES_hhdet_in_tes!J10=0,"",RES_hhdet_in_tes!J10/RES_hhdet_in_fec!J10)</f>
        <v>0.49521694503374664</v>
      </c>
      <c r="K10" s="174">
        <f>IF(RES_hhdet_in_tes!K10=0,"",RES_hhdet_in_tes!K10/RES_hhdet_in_fec!K10)</f>
        <v>0.49991022754736408</v>
      </c>
      <c r="L10" s="174">
        <f>IF(RES_hhdet_in_tes!L10=0,"",RES_hhdet_in_tes!L10/RES_hhdet_in_fec!L10)</f>
        <v>0.50295925500052918</v>
      </c>
      <c r="M10" s="174">
        <f>IF(RES_hhdet_in_tes!M10=0,"",RES_hhdet_in_tes!M10/RES_hhdet_in_fec!M10)</f>
        <v>0.50486601311302481</v>
      </c>
      <c r="N10" s="174">
        <f>IF(RES_hhdet_in_tes!N10=0,"",RES_hhdet_in_tes!N10/RES_hhdet_in_fec!N10)</f>
        <v>0.50578231589530864</v>
      </c>
      <c r="O10" s="174">
        <f>IF(RES_hhdet_in_tes!O10=0,"",RES_hhdet_in_tes!O10/RES_hhdet_in_fec!O10)</f>
        <v>0.503613454801076</v>
      </c>
      <c r="P10" s="174" t="str">
        <f>IF(RES_hhdet_in_tes!P10=0,"",RES_hhdet_in_tes!P10/RES_hhdet_in_fec!P10)</f>
        <v/>
      </c>
      <c r="Q10" s="174" t="str">
        <f>IF(RES_hhdet_in_tes!Q10=0,"",RES_hhdet_in_tes!Q10/RES_hhdet_in_fec!Q10)</f>
        <v/>
      </c>
    </row>
    <row r="11" spans="1:17" ht="12" customHeight="1" x14ac:dyDescent="0.25">
      <c r="A11" s="167" t="s">
        <v>144</v>
      </c>
      <c r="B11" s="174"/>
      <c r="C11" s="174" t="str">
        <f>IF(RES_hhdet_in_tes!C11=0,"",RES_hhdet_in_tes!C11/RES_hhdet_in_fec!C11)</f>
        <v/>
      </c>
      <c r="D11" s="174" t="str">
        <f>IF(RES_hhdet_in_tes!D11=0,"",RES_hhdet_in_tes!D11/RES_hhdet_in_fec!D11)</f>
        <v/>
      </c>
      <c r="E11" s="174" t="str">
        <f>IF(RES_hhdet_in_tes!E11=0,"",RES_hhdet_in_tes!E11/RES_hhdet_in_fec!E11)</f>
        <v/>
      </c>
      <c r="F11" s="174" t="str">
        <f>IF(RES_hhdet_in_tes!F11=0,"",RES_hhdet_in_tes!F11/RES_hhdet_in_fec!F11)</f>
        <v/>
      </c>
      <c r="G11" s="174" t="str">
        <f>IF(RES_hhdet_in_tes!G11=0,"",RES_hhdet_in_tes!G11/RES_hhdet_in_fec!G11)</f>
        <v/>
      </c>
      <c r="H11" s="174" t="str">
        <f>IF(RES_hhdet_in_tes!H11=0,"",RES_hhdet_in_tes!H11/RES_hhdet_in_fec!H11)</f>
        <v/>
      </c>
      <c r="I11" s="174" t="str">
        <f>IF(RES_hhdet_in_tes!I11=0,"",RES_hhdet_in_tes!I11/RES_hhdet_in_fec!I11)</f>
        <v/>
      </c>
      <c r="J11" s="174" t="str">
        <f>IF(RES_hhdet_in_tes!J11=0,"",RES_hhdet_in_tes!J11/RES_hhdet_in_fec!J11)</f>
        <v/>
      </c>
      <c r="K11" s="174" t="str">
        <f>IF(RES_hhdet_in_tes!K11=0,"",RES_hhdet_in_tes!K11/RES_hhdet_in_fec!K11)</f>
        <v/>
      </c>
      <c r="L11" s="174" t="str">
        <f>IF(RES_hhdet_in_tes!L11=0,"",RES_hhdet_in_tes!L11/RES_hhdet_in_fec!L11)</f>
        <v/>
      </c>
      <c r="M11" s="174" t="str">
        <f>IF(RES_hhdet_in_tes!M11=0,"",RES_hhdet_in_tes!M11/RES_hhdet_in_fec!M11)</f>
        <v/>
      </c>
      <c r="N11" s="174" t="str">
        <f>IF(RES_hhdet_in_tes!N11=0,"",RES_hhdet_in_tes!N11/RES_hhdet_in_fec!N11)</f>
        <v/>
      </c>
      <c r="O11" s="174" t="str">
        <f>IF(RES_hhdet_in_tes!O11=0,"",RES_hhdet_in_tes!O11/RES_hhdet_in_fec!O11)</f>
        <v/>
      </c>
      <c r="P11" s="174" t="str">
        <f>IF(RES_hhdet_in_tes!P11=0,"",RES_hhdet_in_tes!P11/RES_hhdet_in_fec!P11)</f>
        <v/>
      </c>
      <c r="Q11" s="174" t="str">
        <f>IF(RES_hhdet_in_tes!Q11=0,"",RES_hhdet_in_tes!Q11/RES_hhdet_in_fec!Q11)</f>
        <v/>
      </c>
    </row>
    <row r="12" spans="1:17" ht="12" customHeight="1" x14ac:dyDescent="0.25">
      <c r="A12" s="167" t="s">
        <v>143</v>
      </c>
      <c r="B12" s="174"/>
      <c r="C12" s="174" t="str">
        <f>IF(RES_hhdet_in_tes!C12=0,"",RES_hhdet_in_tes!C12/RES_hhdet_in_fec!C12)</f>
        <v/>
      </c>
      <c r="D12" s="174" t="str">
        <f>IF(RES_hhdet_in_tes!D12=0,"",RES_hhdet_in_tes!D12/RES_hhdet_in_fec!D12)</f>
        <v/>
      </c>
      <c r="E12" s="174" t="str">
        <f>IF(RES_hhdet_in_tes!E12=0,"",RES_hhdet_in_tes!E12/RES_hhdet_in_fec!E12)</f>
        <v/>
      </c>
      <c r="F12" s="174" t="str">
        <f>IF(RES_hhdet_in_tes!F12=0,"",RES_hhdet_in_tes!F12/RES_hhdet_in_fec!F12)</f>
        <v/>
      </c>
      <c r="G12" s="174" t="str">
        <f>IF(RES_hhdet_in_tes!G12=0,"",RES_hhdet_in_tes!G12/RES_hhdet_in_fec!G12)</f>
        <v/>
      </c>
      <c r="H12" s="174" t="str">
        <f>IF(RES_hhdet_in_tes!H12=0,"",RES_hhdet_in_tes!H12/RES_hhdet_in_fec!H12)</f>
        <v/>
      </c>
      <c r="I12" s="174" t="str">
        <f>IF(RES_hhdet_in_tes!I12=0,"",RES_hhdet_in_tes!I12/RES_hhdet_in_fec!I12)</f>
        <v/>
      </c>
      <c r="J12" s="174" t="str">
        <f>IF(RES_hhdet_in_tes!J12=0,"",RES_hhdet_in_tes!J12/RES_hhdet_in_fec!J12)</f>
        <v/>
      </c>
      <c r="K12" s="174" t="str">
        <f>IF(RES_hhdet_in_tes!K12=0,"",RES_hhdet_in_tes!K12/RES_hhdet_in_fec!K12)</f>
        <v/>
      </c>
      <c r="L12" s="174" t="str">
        <f>IF(RES_hhdet_in_tes!L12=0,"",RES_hhdet_in_tes!L12/RES_hhdet_in_fec!L12)</f>
        <v/>
      </c>
      <c r="M12" s="174" t="str">
        <f>IF(RES_hhdet_in_tes!M12=0,"",RES_hhdet_in_tes!M12/RES_hhdet_in_fec!M12)</f>
        <v/>
      </c>
      <c r="N12" s="174" t="str">
        <f>IF(RES_hhdet_in_tes!N12=0,"",RES_hhdet_in_tes!N12/RES_hhdet_in_fec!N12)</f>
        <v/>
      </c>
      <c r="O12" s="174" t="str">
        <f>IF(RES_hhdet_in_tes!O12=0,"",RES_hhdet_in_tes!O12/RES_hhdet_in_fec!O12)</f>
        <v/>
      </c>
      <c r="P12" s="174" t="str">
        <f>IF(RES_hhdet_in_tes!P12=0,"",RES_hhdet_in_tes!P12/RES_hhdet_in_fec!P12)</f>
        <v/>
      </c>
      <c r="Q12" s="174" t="str">
        <f>IF(RES_hhdet_in_tes!Q12=0,"",RES_hhdet_in_tes!Q12/RES_hhdet_in_fec!Q12)</f>
        <v/>
      </c>
    </row>
    <row r="13" spans="1:17" ht="12" customHeight="1" x14ac:dyDescent="0.25">
      <c r="A13" s="166" t="s">
        <v>57</v>
      </c>
      <c r="B13" s="173"/>
      <c r="C13" s="173" t="str">
        <f>IF(RES_hhdet_in_tes!C13=0,"",RES_hhdet_in_tes!C13/RES_hhdet_in_fec!C13)</f>
        <v/>
      </c>
      <c r="D13" s="173" t="str">
        <f>IF(RES_hhdet_in_tes!D13=0,"",RES_hhdet_in_tes!D13/RES_hhdet_in_fec!D13)</f>
        <v/>
      </c>
      <c r="E13" s="173" t="str">
        <f>IF(RES_hhdet_in_tes!E13=0,"",RES_hhdet_in_tes!E13/RES_hhdet_in_fec!E13)</f>
        <v/>
      </c>
      <c r="F13" s="173" t="str">
        <f>IF(RES_hhdet_in_tes!F13=0,"",RES_hhdet_in_tes!F13/RES_hhdet_in_fec!F13)</f>
        <v/>
      </c>
      <c r="G13" s="173" t="str">
        <f>IF(RES_hhdet_in_tes!G13=0,"",RES_hhdet_in_tes!G13/RES_hhdet_in_fec!G13)</f>
        <v/>
      </c>
      <c r="H13" s="173" t="str">
        <f>IF(RES_hhdet_in_tes!H13=0,"",RES_hhdet_in_tes!H13/RES_hhdet_in_fec!H13)</f>
        <v/>
      </c>
      <c r="I13" s="173" t="str">
        <f>IF(RES_hhdet_in_tes!I13=0,"",RES_hhdet_in_tes!I13/RES_hhdet_in_fec!I13)</f>
        <v/>
      </c>
      <c r="J13" s="173" t="str">
        <f>IF(RES_hhdet_in_tes!J13=0,"",RES_hhdet_in_tes!J13/RES_hhdet_in_fec!J13)</f>
        <v/>
      </c>
      <c r="K13" s="173" t="str">
        <f>IF(RES_hhdet_in_tes!K13=0,"",RES_hhdet_in_tes!K13/RES_hhdet_in_fec!K13)</f>
        <v/>
      </c>
      <c r="L13" s="173" t="str">
        <f>IF(RES_hhdet_in_tes!L13=0,"",RES_hhdet_in_tes!L13/RES_hhdet_in_fec!L13)</f>
        <v/>
      </c>
      <c r="M13" s="173" t="str">
        <f>IF(RES_hhdet_in_tes!M13=0,"",RES_hhdet_in_tes!M13/RES_hhdet_in_fec!M13)</f>
        <v/>
      </c>
      <c r="N13" s="173" t="str">
        <f>IF(RES_hhdet_in_tes!N13=0,"",RES_hhdet_in_tes!N13/RES_hhdet_in_fec!N13)</f>
        <v/>
      </c>
      <c r="O13" s="173" t="str">
        <f>IF(RES_hhdet_in_tes!O13=0,"",RES_hhdet_in_tes!O13/RES_hhdet_in_fec!O13)</f>
        <v/>
      </c>
      <c r="P13" s="173" t="str">
        <f>IF(RES_hhdet_in_tes!P13=0,"",RES_hhdet_in_tes!P13/RES_hhdet_in_fec!P13)</f>
        <v/>
      </c>
      <c r="Q13" s="173" t="str">
        <f>IF(RES_hhdet_in_tes!Q13=0,"",RES_hhdet_in_tes!Q13/RES_hhdet_in_fec!Q13)</f>
        <v/>
      </c>
    </row>
    <row r="14" spans="1:17" ht="12" customHeight="1" x14ac:dyDescent="0.25">
      <c r="A14" s="147" t="s">
        <v>59</v>
      </c>
      <c r="B14" s="172"/>
      <c r="C14" s="172" t="str">
        <f>IF(RES_hhdet_in_tes!C14=0,"",RES_hhdet_in_tes!C14/RES_hhdet_in_fec!C14)</f>
        <v/>
      </c>
      <c r="D14" s="172" t="str">
        <f>IF(RES_hhdet_in_tes!D14=0,"",RES_hhdet_in_tes!D14/RES_hhdet_in_fec!D14)</f>
        <v/>
      </c>
      <c r="E14" s="172" t="str">
        <f>IF(RES_hhdet_in_tes!E14=0,"",RES_hhdet_in_tes!E14/RES_hhdet_in_fec!E14)</f>
        <v/>
      </c>
      <c r="F14" s="172" t="str">
        <f>IF(RES_hhdet_in_tes!F14=0,"",RES_hhdet_in_tes!F14/RES_hhdet_in_fec!F14)</f>
        <v/>
      </c>
      <c r="G14" s="172" t="str">
        <f>IF(RES_hhdet_in_tes!G14=0,"",RES_hhdet_in_tes!G14/RES_hhdet_in_fec!G14)</f>
        <v/>
      </c>
      <c r="H14" s="172" t="str">
        <f>IF(RES_hhdet_in_tes!H14=0,"",RES_hhdet_in_tes!H14/RES_hhdet_in_fec!H14)</f>
        <v/>
      </c>
      <c r="I14" s="172" t="str">
        <f>IF(RES_hhdet_in_tes!I14=0,"",RES_hhdet_in_tes!I14/RES_hhdet_in_fec!I14)</f>
        <v/>
      </c>
      <c r="J14" s="172" t="str">
        <f>IF(RES_hhdet_in_tes!J14=0,"",RES_hhdet_in_tes!J14/RES_hhdet_in_fec!J14)</f>
        <v/>
      </c>
      <c r="K14" s="172" t="str">
        <f>IF(RES_hhdet_in_tes!K14=0,"",RES_hhdet_in_tes!K14/RES_hhdet_in_fec!K14)</f>
        <v/>
      </c>
      <c r="L14" s="172" t="str">
        <f>IF(RES_hhdet_in_tes!L14=0,"",RES_hhdet_in_tes!L14/RES_hhdet_in_fec!L14)</f>
        <v/>
      </c>
      <c r="M14" s="172" t="str">
        <f>IF(RES_hhdet_in_tes!M14=0,"",RES_hhdet_in_tes!M14/RES_hhdet_in_fec!M14)</f>
        <v/>
      </c>
      <c r="N14" s="172" t="str">
        <f>IF(RES_hhdet_in_tes!N14=0,"",RES_hhdet_in_tes!N14/RES_hhdet_in_fec!N14)</f>
        <v/>
      </c>
      <c r="O14" s="172" t="str">
        <f>IF(RES_hhdet_in_tes!O14=0,"",RES_hhdet_in_tes!O14/RES_hhdet_in_fec!O14)</f>
        <v/>
      </c>
      <c r="P14" s="172" t="str">
        <f>IF(RES_hhdet_in_tes!P14=0,"",RES_hhdet_in_tes!P14/RES_hhdet_in_fec!P14)</f>
        <v/>
      </c>
      <c r="Q14" s="172" t="str">
        <f>IF(RES_hhdet_in_tes!Q14=0,"",RES_hhdet_in_tes!Q14/RES_hhdet_in_fec!Q14)</f>
        <v/>
      </c>
    </row>
    <row r="15" spans="1:17" ht="12" customHeight="1" x14ac:dyDescent="0.25">
      <c r="A15" s="163" t="s">
        <v>142</v>
      </c>
      <c r="B15" s="171"/>
      <c r="C15" s="171" t="str">
        <f>IF(RES_hhdet_in_tes!C15=0,"",RES_hhdet_in_tes!C15/RES_hhdet_in_fec!C15)</f>
        <v/>
      </c>
      <c r="D15" s="171">
        <f>IF(RES_hhdet_in_tes!D15=0,"",RES_hhdet_in_tes!D15/RES_hhdet_in_fec!D15)</f>
        <v>0.70847399354582297</v>
      </c>
      <c r="E15" s="171" t="str">
        <f>IF(RES_hhdet_in_tes!E15=0,"",RES_hhdet_in_tes!E15/RES_hhdet_in_fec!E15)</f>
        <v/>
      </c>
      <c r="F15" s="171">
        <f>IF(RES_hhdet_in_tes!F15=0,"",RES_hhdet_in_tes!F15/RES_hhdet_in_fec!F15)</f>
        <v>0.72144608367905039</v>
      </c>
      <c r="G15" s="171">
        <f>IF(RES_hhdet_in_tes!G15=0,"",RES_hhdet_in_tes!G15/RES_hhdet_in_fec!G15)</f>
        <v>0.73000231671489924</v>
      </c>
      <c r="H15" s="171">
        <f>IF(RES_hhdet_in_tes!H15=0,"",RES_hhdet_in_tes!H15/RES_hhdet_in_fec!H15)</f>
        <v>0.73896091185666635</v>
      </c>
      <c r="I15" s="171">
        <f>IF(RES_hhdet_in_tes!I15=0,"",RES_hhdet_in_tes!I15/RES_hhdet_in_fec!I15)</f>
        <v>0.74936195156248853</v>
      </c>
      <c r="J15" s="171">
        <f>IF(RES_hhdet_in_tes!J15=0,"",RES_hhdet_in_tes!J15/RES_hhdet_in_fec!J15)</f>
        <v>0.76034223124525024</v>
      </c>
      <c r="K15" s="171">
        <f>IF(RES_hhdet_in_tes!K15=0,"",RES_hhdet_in_tes!K15/RES_hhdet_in_fec!K15)</f>
        <v>0.76218951784220879</v>
      </c>
      <c r="L15" s="171">
        <f>IF(RES_hhdet_in_tes!L15=0,"",RES_hhdet_in_tes!L15/RES_hhdet_in_fec!L15)</f>
        <v>0.74829236844677571</v>
      </c>
      <c r="M15" s="171">
        <f>IF(RES_hhdet_in_tes!M15=0,"",RES_hhdet_in_tes!M15/RES_hhdet_in_fec!M15)</f>
        <v>0.75263170274143254</v>
      </c>
      <c r="N15" s="171" t="str">
        <f>IF(RES_hhdet_in_tes!N15=0,"",RES_hhdet_in_tes!N15/RES_hhdet_in_fec!N15)</f>
        <v/>
      </c>
      <c r="O15" s="171">
        <f>IF(RES_hhdet_in_tes!O15=0,"",RES_hhdet_in_tes!O15/RES_hhdet_in_fec!O15)</f>
        <v>0.76571532344995774</v>
      </c>
      <c r="P15" s="171" t="str">
        <f>IF(RES_hhdet_in_tes!P15=0,"",RES_hhdet_in_tes!P15/RES_hhdet_in_fec!P15)</f>
        <v/>
      </c>
      <c r="Q15" s="171" t="str">
        <f>IF(RES_hhdet_in_tes!Q15=0,"",RES_hhdet_in_tes!Q15/RES_hhdet_in_fec!Q15)</f>
        <v/>
      </c>
    </row>
    <row r="16" spans="1:17" ht="12" customHeight="1" x14ac:dyDescent="0.25">
      <c r="A16" s="161" t="s">
        <v>141</v>
      </c>
      <c r="B16" s="170"/>
      <c r="C16" s="170" t="str">
        <f>IF(RES_hhdet_in_tes!C16=0,"",RES_hhdet_in_tes!C16/RES_hhdet_in_fec!C16)</f>
        <v/>
      </c>
      <c r="D16" s="170">
        <f>IF(RES_hhdet_in_tes!D16=0,"",RES_hhdet_in_tes!D16/RES_hhdet_in_fec!D16)</f>
        <v>0.78490338104285906</v>
      </c>
      <c r="E16" s="170" t="str">
        <f>IF(RES_hhdet_in_tes!E16=0,"",RES_hhdet_in_tes!E16/RES_hhdet_in_fec!E16)</f>
        <v/>
      </c>
      <c r="F16" s="170">
        <f>IF(RES_hhdet_in_tes!F16=0,"",RES_hhdet_in_tes!F16/RES_hhdet_in_fec!F16)</f>
        <v>0.78907984953789057</v>
      </c>
      <c r="G16" s="170">
        <f>IF(RES_hhdet_in_tes!G16=0,"",RES_hhdet_in_tes!G16/RES_hhdet_in_fec!G16)</f>
        <v>0.79686215847959752</v>
      </c>
      <c r="H16" s="170">
        <f>IF(RES_hhdet_in_tes!H16=0,"",RES_hhdet_in_tes!H16/RES_hhdet_in_fec!H16)</f>
        <v>0.79596916029873177</v>
      </c>
      <c r="I16" s="170">
        <f>IF(RES_hhdet_in_tes!I16=0,"",RES_hhdet_in_tes!I16/RES_hhdet_in_fec!I16)</f>
        <v>0.80136881457455345</v>
      </c>
      <c r="J16" s="170">
        <f>IF(RES_hhdet_in_tes!J16=0,"",RES_hhdet_in_tes!J16/RES_hhdet_in_fec!J16)</f>
        <v>0.80533508348275507</v>
      </c>
      <c r="K16" s="170">
        <f>IF(RES_hhdet_in_tes!K16=0,"",RES_hhdet_in_tes!K16/RES_hhdet_in_fec!K16)</f>
        <v>0.82019943606233114</v>
      </c>
      <c r="L16" s="170">
        <f>IF(RES_hhdet_in_tes!L16=0,"",RES_hhdet_in_tes!L16/RES_hhdet_in_fec!L16)</f>
        <v>0.81767495011718749</v>
      </c>
      <c r="M16" s="170">
        <f>IF(RES_hhdet_in_tes!M16=0,"",RES_hhdet_in_tes!M16/RES_hhdet_in_fec!M16)</f>
        <v>0.82091370630659188</v>
      </c>
      <c r="N16" s="170" t="str">
        <f>IF(RES_hhdet_in_tes!N16=0,"",RES_hhdet_in_tes!N16/RES_hhdet_in_fec!N16)</f>
        <v/>
      </c>
      <c r="O16" s="170">
        <f>IF(RES_hhdet_in_tes!O16=0,"",RES_hhdet_in_tes!O16/RES_hhdet_in_fec!O16)</f>
        <v>0.82252624900440419</v>
      </c>
      <c r="P16" s="170" t="str">
        <f>IF(RES_hhdet_in_tes!P16=0,"",RES_hhdet_in_tes!P16/RES_hhdet_in_fec!P16)</f>
        <v/>
      </c>
      <c r="Q16" s="170" t="str">
        <f>IF(RES_hhdet_in_tes!Q16=0,"",RES_hhdet_in_tes!Q16/RES_hhdet_in_fec!Q16)</f>
        <v/>
      </c>
    </row>
    <row r="17" spans="1:17" ht="12" customHeight="1" x14ac:dyDescent="0.25">
      <c r="A17" s="148" t="s">
        <v>60</v>
      </c>
      <c r="B17" s="73"/>
      <c r="C17" s="73" t="str">
        <f>IF(RES_hhdet_in_tes!C17=0,"",RES_hhdet_in_tes!C17/RES_hhdet_in_fec!C17)</f>
        <v/>
      </c>
      <c r="D17" s="73">
        <f>IF(RES_hhdet_in_tes!D17=0,"",RES_hhdet_in_tes!D17/RES_hhdet_in_fec!D17)</f>
        <v>0.70332144164781629</v>
      </c>
      <c r="E17" s="73" t="str">
        <f>IF(RES_hhdet_in_tes!E17=0,"",RES_hhdet_in_tes!E17/RES_hhdet_in_fec!E17)</f>
        <v/>
      </c>
      <c r="F17" s="73">
        <f>IF(RES_hhdet_in_tes!F17=0,"",RES_hhdet_in_tes!F17/RES_hhdet_in_fec!F17)</f>
        <v>0.71498066462207455</v>
      </c>
      <c r="G17" s="73">
        <f>IF(RES_hhdet_in_tes!G17=0,"",RES_hhdet_in_tes!G17/RES_hhdet_in_fec!G17)</f>
        <v>0.72433680365944053</v>
      </c>
      <c r="H17" s="73">
        <f>IF(RES_hhdet_in_tes!H17=0,"",RES_hhdet_in_tes!H17/RES_hhdet_in_fec!H17)</f>
        <v>0.72879344686741698</v>
      </c>
      <c r="I17" s="73">
        <f>IF(RES_hhdet_in_tes!I17=0,"",RES_hhdet_in_tes!I17/RES_hhdet_in_fec!I17)</f>
        <v>0.73474000601531242</v>
      </c>
      <c r="J17" s="73">
        <f>IF(RES_hhdet_in_tes!J17=0,"",RES_hhdet_in_tes!J17/RES_hhdet_in_fec!J17)</f>
        <v>0.7407171956059565</v>
      </c>
      <c r="K17" s="73">
        <f>IF(RES_hhdet_in_tes!K17=0,"",RES_hhdet_in_tes!K17/RES_hhdet_in_fec!K17)</f>
        <v>0.74948217295405706</v>
      </c>
      <c r="L17" s="73">
        <f>IF(RES_hhdet_in_tes!L17=0,"",RES_hhdet_in_tes!L17/RES_hhdet_in_fec!L17)</f>
        <v>0.75096904646615792</v>
      </c>
      <c r="M17" s="73">
        <f>IF(RES_hhdet_in_tes!M17=0,"",RES_hhdet_in_tes!M17/RES_hhdet_in_fec!M17)</f>
        <v>0.75608663238554807</v>
      </c>
      <c r="N17" s="73" t="str">
        <f>IF(RES_hhdet_in_tes!N17=0,"",RES_hhdet_in_tes!N17/RES_hhdet_in_fec!N17)</f>
        <v/>
      </c>
      <c r="O17" s="73">
        <f>IF(RES_hhdet_in_tes!O17=0,"",RES_hhdet_in_tes!O17/RES_hhdet_in_fec!O17)</f>
        <v>0.76012599402881931</v>
      </c>
      <c r="P17" s="73" t="str">
        <f>IF(RES_hhdet_in_tes!P17=0,"",RES_hhdet_in_tes!P17/RES_hhdet_in_fec!P17)</f>
        <v/>
      </c>
      <c r="Q17" s="73" t="str">
        <f>IF(RES_hhdet_in_tes!Q17=0,"",RES_hhdet_in_tes!Q17/RES_hhdet_in_fec!Q17)</f>
        <v/>
      </c>
    </row>
    <row r="18" spans="1:17" ht="12" customHeight="1" x14ac:dyDescent="0.25">
      <c r="A18" s="148" t="s">
        <v>59</v>
      </c>
      <c r="B18" s="73"/>
      <c r="C18" s="73" t="str">
        <f>IF(RES_hhdet_in_tes!C18=0,"",RES_hhdet_in_tes!C18/RES_hhdet_in_fec!C18)</f>
        <v/>
      </c>
      <c r="D18" s="73">
        <f>IF(RES_hhdet_in_tes!D18=0,"",RES_hhdet_in_tes!D18/RES_hhdet_in_fec!D18)</f>
        <v>1.0280501654943666</v>
      </c>
      <c r="E18" s="73" t="str">
        <f>IF(RES_hhdet_in_tes!E18=0,"",RES_hhdet_in_tes!E18/RES_hhdet_in_fec!E18)</f>
        <v/>
      </c>
      <c r="F18" s="73">
        <f>IF(RES_hhdet_in_tes!F18=0,"",RES_hhdet_in_tes!F18/RES_hhdet_in_fec!F18)</f>
        <v>1.0188852285267767</v>
      </c>
      <c r="G18" s="73">
        <f>IF(RES_hhdet_in_tes!G18=0,"",RES_hhdet_in_tes!G18/RES_hhdet_in_fec!G18)</f>
        <v>1.0166182609576246</v>
      </c>
      <c r="H18" s="73">
        <f>IF(RES_hhdet_in_tes!H18=0,"",RES_hhdet_in_tes!H18/RES_hhdet_in_fec!H18)</f>
        <v>1.010841404436724</v>
      </c>
      <c r="I18" s="73">
        <f>IF(RES_hhdet_in_tes!I18=0,"",RES_hhdet_in_tes!I18/RES_hhdet_in_fec!I18)</f>
        <v>1.0038719472662379</v>
      </c>
      <c r="J18" s="73">
        <f>IF(RES_hhdet_in_tes!J18=0,"",RES_hhdet_in_tes!J18/RES_hhdet_in_fec!J18)</f>
        <v>1.0025522082386837</v>
      </c>
      <c r="K18" s="73">
        <f>IF(RES_hhdet_in_tes!K18=0,"",RES_hhdet_in_tes!K18/RES_hhdet_in_fec!K18)</f>
        <v>1.0106915830860974</v>
      </c>
      <c r="L18" s="73">
        <f>IF(RES_hhdet_in_tes!L18=0,"",RES_hhdet_in_tes!L18/RES_hhdet_in_fec!L18)</f>
        <v>1.0068571789601313</v>
      </c>
      <c r="M18" s="73">
        <f>IF(RES_hhdet_in_tes!M18=0,"",RES_hhdet_in_tes!M18/RES_hhdet_in_fec!M18)</f>
        <v>1.0050056652468833</v>
      </c>
      <c r="N18" s="73" t="str">
        <f>IF(RES_hhdet_in_tes!N18=0,"",RES_hhdet_in_tes!N18/RES_hhdet_in_fec!N18)</f>
        <v/>
      </c>
      <c r="O18" s="73">
        <f>IF(RES_hhdet_in_tes!O18=0,"",RES_hhdet_in_tes!O18/RES_hhdet_in_fec!O18)</f>
        <v>1.0061410406983664</v>
      </c>
      <c r="P18" s="73" t="str">
        <f>IF(RES_hhdet_in_tes!P18=0,"",RES_hhdet_in_tes!P18/RES_hhdet_in_fec!P18)</f>
        <v/>
      </c>
      <c r="Q18" s="73" t="str">
        <f>IF(RES_hhdet_in_tes!Q18=0,"",RES_hhdet_in_tes!Q18/RES_hhdet_in_fec!Q18)</f>
        <v/>
      </c>
    </row>
    <row r="19" spans="1:17" ht="12" customHeight="1" x14ac:dyDescent="0.25">
      <c r="A19" s="158" t="s">
        <v>62</v>
      </c>
      <c r="B19" s="169"/>
      <c r="C19" s="169" t="str">
        <f>IF(RES_hhdet_in_tes!C19=0,"",RES_hhdet_in_tes!C19/RES_hhdet_in_fec!C19)</f>
        <v/>
      </c>
      <c r="D19" s="169">
        <f>IF(RES_hhdet_in_tes!D19=0,"",RES_hhdet_in_tes!D19/RES_hhdet_in_fec!D19)</f>
        <v>0.82495779059674268</v>
      </c>
      <c r="E19" s="169" t="str">
        <f>IF(RES_hhdet_in_tes!E19=0,"",RES_hhdet_in_tes!E19/RES_hhdet_in_fec!E19)</f>
        <v/>
      </c>
      <c r="F19" s="169">
        <f>IF(RES_hhdet_in_tes!F19=0,"",RES_hhdet_in_tes!F19/RES_hhdet_in_fec!F19)</f>
        <v>0.83409155531185819</v>
      </c>
      <c r="G19" s="169">
        <f>IF(RES_hhdet_in_tes!G19=0,"",RES_hhdet_in_tes!G19/RES_hhdet_in_fec!G19)</f>
        <v>0.84040458377960936</v>
      </c>
      <c r="H19" s="169">
        <f>IF(RES_hhdet_in_tes!H19=0,"",RES_hhdet_in_tes!H19/RES_hhdet_in_fec!H19)</f>
        <v>0.84567603172544048</v>
      </c>
      <c r="I19" s="169">
        <f>IF(RES_hhdet_in_tes!I19=0,"",RES_hhdet_in_tes!I19/RES_hhdet_in_fec!I19)</f>
        <v>0.85063409010371938</v>
      </c>
      <c r="J19" s="169">
        <f>IF(RES_hhdet_in_tes!J19=0,"",RES_hhdet_in_tes!J19/RES_hhdet_in_fec!J19)</f>
        <v>0.85868934981356548</v>
      </c>
      <c r="K19" s="169">
        <f>IF(RES_hhdet_in_tes!K19=0,"",RES_hhdet_in_tes!K19/RES_hhdet_in_fec!K19)</f>
        <v>0.85561502755844954</v>
      </c>
      <c r="L19" s="169">
        <f>IF(RES_hhdet_in_tes!L19=0,"",RES_hhdet_in_tes!L19/RES_hhdet_in_fec!L19)</f>
        <v>0.85762262050117222</v>
      </c>
      <c r="M19" s="169">
        <f>IF(RES_hhdet_in_tes!M19=0,"",RES_hhdet_in_tes!M19/RES_hhdet_in_fec!M19)</f>
        <v>0.85722032517158842</v>
      </c>
      <c r="N19" s="169">
        <f>IF(RES_hhdet_in_tes!N19=0,"",RES_hhdet_in_tes!N19/RES_hhdet_in_fec!N19)</f>
        <v>0.85668176333979773</v>
      </c>
      <c r="O19" s="169">
        <f>IF(RES_hhdet_in_tes!O19=0,"",RES_hhdet_in_tes!O19/RES_hhdet_in_fec!O19)</f>
        <v>0.85656126483201678</v>
      </c>
      <c r="P19" s="169" t="str">
        <f>IF(RES_hhdet_in_tes!P19=0,"",RES_hhdet_in_tes!P19/RES_hhdet_in_fec!P19)</f>
        <v/>
      </c>
      <c r="Q19" s="169" t="str">
        <f>IF(RES_hhdet_in_tes!Q19=0,"",RES_hhdet_in_tes!Q19/RES_hhdet_in_fec!Q19)</f>
        <v/>
      </c>
    </row>
    <row r="20" spans="1:17" ht="12" customHeight="1" x14ac:dyDescent="0.25">
      <c r="A20" s="23" t="s">
        <v>58</v>
      </c>
      <c r="B20" s="73"/>
      <c r="C20" s="73" t="str">
        <f>IF(RES_hhdet_in_tes!C20=0,"",RES_hhdet_in_tes!C20/RES_hhdet_in_fec!C20)</f>
        <v/>
      </c>
      <c r="D20" s="73" t="str">
        <f>IF(RES_hhdet_in_tes!D20=0,"",RES_hhdet_in_tes!D20/RES_hhdet_in_fec!D20)</f>
        <v/>
      </c>
      <c r="E20" s="73" t="str">
        <f>IF(RES_hhdet_in_tes!E20=0,"",RES_hhdet_in_tes!E20/RES_hhdet_in_fec!E20)</f>
        <v/>
      </c>
      <c r="F20" s="73" t="str">
        <f>IF(RES_hhdet_in_tes!F20=0,"",RES_hhdet_in_tes!F20/RES_hhdet_in_fec!F20)</f>
        <v/>
      </c>
      <c r="G20" s="73" t="str">
        <f>IF(RES_hhdet_in_tes!G20=0,"",RES_hhdet_in_tes!G20/RES_hhdet_in_fec!G20)</f>
        <v/>
      </c>
      <c r="H20" s="73" t="str">
        <f>IF(RES_hhdet_in_tes!H20=0,"",RES_hhdet_in_tes!H20/RES_hhdet_in_fec!H20)</f>
        <v/>
      </c>
      <c r="I20" s="73" t="str">
        <f>IF(RES_hhdet_in_tes!I20=0,"",RES_hhdet_in_tes!I20/RES_hhdet_in_fec!I20)</f>
        <v/>
      </c>
      <c r="J20" s="73" t="str">
        <f>IF(RES_hhdet_in_tes!J20=0,"",RES_hhdet_in_tes!J20/RES_hhdet_in_fec!J20)</f>
        <v/>
      </c>
      <c r="K20" s="73" t="str">
        <f>IF(RES_hhdet_in_tes!K20=0,"",RES_hhdet_in_tes!K20/RES_hhdet_in_fec!K20)</f>
        <v/>
      </c>
      <c r="L20" s="73" t="str">
        <f>IF(RES_hhdet_in_tes!L20=0,"",RES_hhdet_in_tes!L20/RES_hhdet_in_fec!L20)</f>
        <v/>
      </c>
      <c r="M20" s="73" t="str">
        <f>IF(RES_hhdet_in_tes!M20=0,"",RES_hhdet_in_tes!M20/RES_hhdet_in_fec!M20)</f>
        <v/>
      </c>
      <c r="N20" s="73" t="str">
        <f>IF(RES_hhdet_in_tes!N20=0,"",RES_hhdet_in_tes!N20/RES_hhdet_in_fec!N20)</f>
        <v/>
      </c>
      <c r="O20" s="73" t="str">
        <f>IF(RES_hhdet_in_tes!O20=0,"",RES_hhdet_in_tes!O20/RES_hhdet_in_fec!O20)</f>
        <v/>
      </c>
      <c r="P20" s="73" t="str">
        <f>IF(RES_hhdet_in_tes!P20=0,"",RES_hhdet_in_tes!P20/RES_hhdet_in_fec!P20)</f>
        <v/>
      </c>
      <c r="Q20" s="73" t="str">
        <f>IF(RES_hhdet_in_tes!Q20=0,"",RES_hhdet_in_tes!Q20/RES_hhdet_in_fec!Q20)</f>
        <v/>
      </c>
    </row>
    <row r="21" spans="1:17" ht="12" customHeight="1" x14ac:dyDescent="0.25">
      <c r="A21" s="23" t="s">
        <v>57</v>
      </c>
      <c r="B21" s="73"/>
      <c r="C21" s="73" t="str">
        <f>IF(RES_hhdet_in_tes!C21=0,"",RES_hhdet_in_tes!C21/RES_hhdet_in_fec!C21)</f>
        <v/>
      </c>
      <c r="D21" s="73" t="str">
        <f>IF(RES_hhdet_in_tes!D21=0,"",RES_hhdet_in_tes!D21/RES_hhdet_in_fec!D21)</f>
        <v/>
      </c>
      <c r="E21" s="73" t="str">
        <f>IF(RES_hhdet_in_tes!E21=0,"",RES_hhdet_in_tes!E21/RES_hhdet_in_fec!E21)</f>
        <v/>
      </c>
      <c r="F21" s="73" t="str">
        <f>IF(RES_hhdet_in_tes!F21=0,"",RES_hhdet_in_tes!F21/RES_hhdet_in_fec!F21)</f>
        <v/>
      </c>
      <c r="G21" s="73" t="str">
        <f>IF(RES_hhdet_in_tes!G21=0,"",RES_hhdet_in_tes!G21/RES_hhdet_in_fec!G21)</f>
        <v/>
      </c>
      <c r="H21" s="73" t="str">
        <f>IF(RES_hhdet_in_tes!H21=0,"",RES_hhdet_in_tes!H21/RES_hhdet_in_fec!H21)</f>
        <v/>
      </c>
      <c r="I21" s="73" t="str">
        <f>IF(RES_hhdet_in_tes!I21=0,"",RES_hhdet_in_tes!I21/RES_hhdet_in_fec!I21)</f>
        <v/>
      </c>
      <c r="J21" s="73" t="str">
        <f>IF(RES_hhdet_in_tes!J21=0,"",RES_hhdet_in_tes!J21/RES_hhdet_in_fec!J21)</f>
        <v/>
      </c>
      <c r="K21" s="73" t="str">
        <f>IF(RES_hhdet_in_tes!K21=0,"",RES_hhdet_in_tes!K21/RES_hhdet_in_fec!K21)</f>
        <v/>
      </c>
      <c r="L21" s="73" t="str">
        <f>IF(RES_hhdet_in_tes!L21=0,"",RES_hhdet_in_tes!L21/RES_hhdet_in_fec!L21)</f>
        <v/>
      </c>
      <c r="M21" s="73" t="str">
        <f>IF(RES_hhdet_in_tes!M21=0,"",RES_hhdet_in_tes!M21/RES_hhdet_in_fec!M21)</f>
        <v/>
      </c>
      <c r="N21" s="73" t="str">
        <f>IF(RES_hhdet_in_tes!N21=0,"",RES_hhdet_in_tes!N21/RES_hhdet_in_fec!N21)</f>
        <v/>
      </c>
      <c r="O21" s="73" t="str">
        <f>IF(RES_hhdet_in_tes!O21=0,"",RES_hhdet_in_tes!O21/RES_hhdet_in_fec!O21)</f>
        <v/>
      </c>
      <c r="P21" s="73" t="str">
        <f>IF(RES_hhdet_in_tes!P21=0,"",RES_hhdet_in_tes!P21/RES_hhdet_in_fec!P21)</f>
        <v/>
      </c>
      <c r="Q21" s="73" t="str">
        <f>IF(RES_hhdet_in_tes!Q21=0,"",RES_hhdet_in_tes!Q21/RES_hhdet_in_fec!Q21)</f>
        <v/>
      </c>
    </row>
    <row r="22" spans="1:17" ht="12" customHeight="1" x14ac:dyDescent="0.25">
      <c r="A22" s="29" t="s">
        <v>140</v>
      </c>
      <c r="B22" s="65"/>
      <c r="C22" s="65" t="str">
        <f>IF(RES_hhdet_in_tes!C22=0,"",RES_hhdet_in_tes!C22/RES_hhdet_in_fec!C22)</f>
        <v/>
      </c>
      <c r="D22" s="65">
        <f>IF(RES_hhdet_in_tes!D22=0,"",RES_hhdet_in_tes!D22/RES_hhdet_in_fec!D22)</f>
        <v>0.82495779059674268</v>
      </c>
      <c r="E22" s="65" t="str">
        <f>IF(RES_hhdet_in_tes!E22=0,"",RES_hhdet_in_tes!E22/RES_hhdet_in_fec!E22)</f>
        <v/>
      </c>
      <c r="F22" s="65">
        <f>IF(RES_hhdet_in_tes!F22=0,"",RES_hhdet_in_tes!F22/RES_hhdet_in_fec!F22)</f>
        <v>0.83409155531185819</v>
      </c>
      <c r="G22" s="65">
        <f>IF(RES_hhdet_in_tes!G22=0,"",RES_hhdet_in_tes!G22/RES_hhdet_in_fec!G22)</f>
        <v>0.84040458377960936</v>
      </c>
      <c r="H22" s="65">
        <f>IF(RES_hhdet_in_tes!H22=0,"",RES_hhdet_in_tes!H22/RES_hhdet_in_fec!H22)</f>
        <v>0.84567603172544048</v>
      </c>
      <c r="I22" s="65">
        <f>IF(RES_hhdet_in_tes!I22=0,"",RES_hhdet_in_tes!I22/RES_hhdet_in_fec!I22)</f>
        <v>0.85063409010371938</v>
      </c>
      <c r="J22" s="65">
        <f>IF(RES_hhdet_in_tes!J22=0,"",RES_hhdet_in_tes!J22/RES_hhdet_in_fec!J22)</f>
        <v>0.85868934981356548</v>
      </c>
      <c r="K22" s="65">
        <f>IF(RES_hhdet_in_tes!K22=0,"",RES_hhdet_in_tes!K22/RES_hhdet_in_fec!K22)</f>
        <v>0.85561502755844954</v>
      </c>
      <c r="L22" s="65">
        <f>IF(RES_hhdet_in_tes!L22=0,"",RES_hhdet_in_tes!L22/RES_hhdet_in_fec!L22)</f>
        <v>0.85762262050117222</v>
      </c>
      <c r="M22" s="65">
        <f>IF(RES_hhdet_in_tes!M22=0,"",RES_hhdet_in_tes!M22/RES_hhdet_in_fec!M22)</f>
        <v>0.85722032517158842</v>
      </c>
      <c r="N22" s="65">
        <f>IF(RES_hhdet_in_tes!N22=0,"",RES_hhdet_in_tes!N22/RES_hhdet_in_fec!N22)</f>
        <v>0.85668176333979773</v>
      </c>
      <c r="O22" s="65">
        <f>IF(RES_hhdet_in_tes!O22=0,"",RES_hhdet_in_tes!O22/RES_hhdet_in_fec!O22)</f>
        <v>0.85656126483201678</v>
      </c>
      <c r="P22" s="65" t="str">
        <f>IF(RES_hhdet_in_tes!P22=0,"",RES_hhdet_in_tes!P22/RES_hhdet_in_fec!P22)</f>
        <v/>
      </c>
      <c r="Q22" s="65" t="str">
        <f>IF(RES_hhdet_in_tes!Q22=0,"",RES_hhdet_in_tes!Q22/RES_hhdet_in_fec!Q22)</f>
        <v/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75"/>
      <c r="C24" s="175">
        <f>IF(RES_hhdet_in_tes!C24=0,"",RES_hhdet_in_tes!C24/RES_hhdet_in_fec!C24)</f>
        <v>0.62537599040362057</v>
      </c>
      <c r="D24" s="175">
        <f>IF(RES_hhdet_in_tes!D24=0,"",RES_hhdet_in_tes!D24/RES_hhdet_in_fec!D24)</f>
        <v>0.64397582392290753</v>
      </c>
      <c r="E24" s="175">
        <f>IF(RES_hhdet_in_tes!E24=0,"",RES_hhdet_in_tes!E24/RES_hhdet_in_fec!E24)</f>
        <v>0.62529798281622961</v>
      </c>
      <c r="F24" s="175">
        <f>IF(RES_hhdet_in_tes!F24=0,"",RES_hhdet_in_tes!F24/RES_hhdet_in_fec!F24)</f>
        <v>0.62856904797175506</v>
      </c>
      <c r="G24" s="175">
        <f>IF(RES_hhdet_in_tes!G24=0,"",RES_hhdet_in_tes!G24/RES_hhdet_in_fec!G24)</f>
        <v>0.62899476665403398</v>
      </c>
      <c r="H24" s="175">
        <f>IF(RES_hhdet_in_tes!H24=0,"",RES_hhdet_in_tes!H24/RES_hhdet_in_fec!H24)</f>
        <v>0.63155908906871283</v>
      </c>
      <c r="I24" s="175">
        <f>IF(RES_hhdet_in_tes!I24=0,"",RES_hhdet_in_tes!I24/RES_hhdet_in_fec!I24)</f>
        <v>0.65018805401134228</v>
      </c>
      <c r="J24" s="175">
        <f>IF(RES_hhdet_in_tes!J24=0,"",RES_hhdet_in_tes!J24/RES_hhdet_in_fec!J24)</f>
        <v>0.63203809398233424</v>
      </c>
      <c r="K24" s="175">
        <f>IF(RES_hhdet_in_tes!K24=0,"",RES_hhdet_in_tes!K24/RES_hhdet_in_fec!K24)</f>
        <v>0.72100567140350436</v>
      </c>
      <c r="L24" s="175">
        <f>IF(RES_hhdet_in_tes!L24=0,"",RES_hhdet_in_tes!L24/RES_hhdet_in_fec!L24)</f>
        <v>0.7088880667753733</v>
      </c>
      <c r="M24" s="175" t="str">
        <f>IF(RES_hhdet_in_tes!M24=0,"",RES_hhdet_in_tes!M24/RES_hhdet_in_fec!M24)</f>
        <v/>
      </c>
      <c r="N24" s="175" t="str">
        <f>IF(RES_hhdet_in_tes!N24=0,"",RES_hhdet_in_tes!N24/RES_hhdet_in_fec!N24)</f>
        <v/>
      </c>
      <c r="O24" s="175">
        <f>IF(RES_hhdet_in_tes!O24=0,"",RES_hhdet_in_tes!O24/RES_hhdet_in_fec!O24)</f>
        <v>0.67050497729419722</v>
      </c>
      <c r="P24" s="175">
        <f>IF(RES_hhdet_in_tes!P24=0,"",RES_hhdet_in_tes!P24/RES_hhdet_in_fec!P24)</f>
        <v>0.70582007858491658</v>
      </c>
      <c r="Q24" s="175" t="str">
        <f>IF(RES_hhdet_in_tes!Q24=0,"",RES_hhdet_in_tes!Q24/RES_hhdet_in_fec!Q24)</f>
        <v/>
      </c>
    </row>
    <row r="25" spans="1:17" ht="12.95" customHeight="1" x14ac:dyDescent="0.25">
      <c r="A25" s="158" t="s">
        <v>65</v>
      </c>
      <c r="B25" s="169"/>
      <c r="C25" s="169">
        <f>IF(RES_hhdet_in_tes!C25=0,"",RES_hhdet_in_tes!C25/RES_hhdet_in_fec!C25)</f>
        <v>0.65581896060268519</v>
      </c>
      <c r="D25" s="169">
        <f>IF(RES_hhdet_in_tes!D25=0,"",RES_hhdet_in_tes!D25/RES_hhdet_in_fec!D25)</f>
        <v>0.65195679670755569</v>
      </c>
      <c r="E25" s="169">
        <f>IF(RES_hhdet_in_tes!E25=0,"",RES_hhdet_in_tes!E25/RES_hhdet_in_fec!E25)</f>
        <v>0.65289185271042838</v>
      </c>
      <c r="F25" s="169">
        <f>IF(RES_hhdet_in_tes!F25=0,"",RES_hhdet_in_tes!F25/RES_hhdet_in_fec!F25)</f>
        <v>0.65515051197872698</v>
      </c>
      <c r="G25" s="169">
        <f>IF(RES_hhdet_in_tes!G25=0,"",RES_hhdet_in_tes!G25/RES_hhdet_in_fec!G25)</f>
        <v>0.6537367872619102</v>
      </c>
      <c r="H25" s="169">
        <f>IF(RES_hhdet_in_tes!H25=0,"",RES_hhdet_in_tes!H25/RES_hhdet_in_fec!H25)</f>
        <v>0.65557728428183493</v>
      </c>
      <c r="I25" s="169">
        <f>IF(RES_hhdet_in_tes!I25=0,"",RES_hhdet_in_tes!I25/RES_hhdet_in_fec!I25)</f>
        <v>0.65144495941383074</v>
      </c>
      <c r="J25" s="169">
        <f>IF(RES_hhdet_in_tes!J25=0,"",RES_hhdet_in_tes!J25/RES_hhdet_in_fec!J25)</f>
        <v>0.65071021773680626</v>
      </c>
      <c r="K25" s="169">
        <f>IF(RES_hhdet_in_tes!K25=0,"",RES_hhdet_in_tes!K25/RES_hhdet_in_fec!K25)</f>
        <v>0.69886104057889487</v>
      </c>
      <c r="L25" s="169">
        <f>IF(RES_hhdet_in_tes!L25=0,"",RES_hhdet_in_tes!L25/RES_hhdet_in_fec!L25)</f>
        <v>0.71184020097858192</v>
      </c>
      <c r="M25" s="169" t="str">
        <f>IF(RES_hhdet_in_tes!M25=0,"",RES_hhdet_in_tes!M25/RES_hhdet_in_fec!M25)</f>
        <v/>
      </c>
      <c r="N25" s="169" t="str">
        <f>IF(RES_hhdet_in_tes!N25=0,"",RES_hhdet_in_tes!N25/RES_hhdet_in_fec!N25)</f>
        <v/>
      </c>
      <c r="O25" s="169">
        <f>IF(RES_hhdet_in_tes!O25=0,"",RES_hhdet_in_tes!O25/RES_hhdet_in_fec!O25)</f>
        <v>0.70230338653213353</v>
      </c>
      <c r="P25" s="169">
        <f>IF(RES_hhdet_in_tes!P25=0,"",RES_hhdet_in_tes!P25/RES_hhdet_in_fec!P25)</f>
        <v>0.70977387103892686</v>
      </c>
      <c r="Q25" s="169" t="str">
        <f>IF(RES_hhdet_in_tes!Q25=0,"",RES_hhdet_in_tes!Q25/RES_hhdet_in_fec!Q25)</f>
        <v/>
      </c>
    </row>
    <row r="26" spans="1:17" ht="12" customHeight="1" x14ac:dyDescent="0.25">
      <c r="A26" s="23" t="s">
        <v>84</v>
      </c>
      <c r="B26" s="73"/>
      <c r="C26" s="73">
        <f>IF(RES_hhdet_in_tes!C26=0,"",RES_hhdet_in_tes!C26/RES_hhdet_in_fec!C26)</f>
        <v>0.64688286391758587</v>
      </c>
      <c r="D26" s="73">
        <f>IF(RES_hhdet_in_tes!D26=0,"",RES_hhdet_in_tes!D26/RES_hhdet_in_fec!D26)</f>
        <v>0.64682236211229382</v>
      </c>
      <c r="E26" s="73">
        <f>IF(RES_hhdet_in_tes!E26=0,"",RES_hhdet_in_tes!E26/RES_hhdet_in_fec!E26)</f>
        <v>0.64683812375749528</v>
      </c>
      <c r="F26" s="73">
        <f>IF(RES_hhdet_in_tes!F26=0,"",RES_hhdet_in_tes!F26/RES_hhdet_in_fec!F26)</f>
        <v>0.64752435327751356</v>
      </c>
      <c r="G26" s="73">
        <f>IF(RES_hhdet_in_tes!G26=0,"",RES_hhdet_in_tes!G26/RES_hhdet_in_fec!G26)</f>
        <v>0.64706691316244036</v>
      </c>
      <c r="H26" s="73">
        <f>IF(RES_hhdet_in_tes!H26=0,"",RES_hhdet_in_tes!H26/RES_hhdet_in_fec!H26)</f>
        <v>0.64626743274437215</v>
      </c>
      <c r="I26" s="73">
        <f>IF(RES_hhdet_in_tes!I26=0,"",RES_hhdet_in_tes!I26/RES_hhdet_in_fec!I26)</f>
        <v>0.64382065396276056</v>
      </c>
      <c r="J26" s="73">
        <f>IF(RES_hhdet_in_tes!J26=0,"",RES_hhdet_in_tes!J26/RES_hhdet_in_fec!J26)</f>
        <v>0.64314388696507674</v>
      </c>
      <c r="K26" s="73">
        <f>IF(RES_hhdet_in_tes!K26=0,"",RES_hhdet_in_tes!K26/RES_hhdet_in_fec!K26)</f>
        <v>0.6961046178983874</v>
      </c>
      <c r="L26" s="73">
        <f>IF(RES_hhdet_in_tes!L26=0,"",RES_hhdet_in_tes!L26/RES_hhdet_in_fec!L26)</f>
        <v>0.70656027734964411</v>
      </c>
      <c r="M26" s="73" t="str">
        <f>IF(RES_hhdet_in_tes!M26=0,"",RES_hhdet_in_tes!M26/RES_hhdet_in_fec!M26)</f>
        <v/>
      </c>
      <c r="N26" s="73" t="str">
        <f>IF(RES_hhdet_in_tes!N26=0,"",RES_hhdet_in_tes!N26/RES_hhdet_in_fec!N26)</f>
        <v/>
      </c>
      <c r="O26" s="73">
        <f>IF(RES_hhdet_in_tes!O26=0,"",RES_hhdet_in_tes!O26/RES_hhdet_in_fec!O26)</f>
        <v>0.69609693810082962</v>
      </c>
      <c r="P26" s="73">
        <f>IF(RES_hhdet_in_tes!P26=0,"",RES_hhdet_in_tes!P26/RES_hhdet_in_fec!P26)</f>
        <v>0.70324972268255015</v>
      </c>
      <c r="Q26" s="73" t="str">
        <f>IF(RES_hhdet_in_tes!Q26=0,"",RES_hhdet_in_tes!Q26/RES_hhdet_in_fec!Q26)</f>
        <v/>
      </c>
    </row>
    <row r="27" spans="1:17" ht="12" customHeight="1" x14ac:dyDescent="0.25">
      <c r="A27" s="23" t="s">
        <v>60</v>
      </c>
      <c r="B27" s="73"/>
      <c r="C27" s="73">
        <f>IF(RES_hhdet_in_tes!C27=0,"",RES_hhdet_in_tes!C27/RES_hhdet_in_fec!C27)</f>
        <v>1.1006612325065943</v>
      </c>
      <c r="D27" s="73">
        <f>IF(RES_hhdet_in_tes!D27=0,"",RES_hhdet_in_tes!D27/RES_hhdet_in_fec!D27)</f>
        <v>1.0920356808931924</v>
      </c>
      <c r="E27" s="73">
        <f>IF(RES_hhdet_in_tes!E27=0,"",RES_hhdet_in_tes!E27/RES_hhdet_in_fec!E27)</f>
        <v>1.0827340220086772</v>
      </c>
      <c r="F27" s="73">
        <f>IF(RES_hhdet_in_tes!F27=0,"",RES_hhdet_in_tes!F27/RES_hhdet_in_fec!F27)</f>
        <v>1.0760823539830351</v>
      </c>
      <c r="G27" s="73">
        <f>IF(RES_hhdet_in_tes!G27=0,"",RES_hhdet_in_tes!G27/RES_hhdet_in_fec!G27)</f>
        <v>1.0650261998324382</v>
      </c>
      <c r="H27" s="73">
        <f>IF(RES_hhdet_in_tes!H27=0,"",RES_hhdet_in_tes!H27/RES_hhdet_in_fec!H27)</f>
        <v>1.0518077806659567</v>
      </c>
      <c r="I27" s="73">
        <f>IF(RES_hhdet_in_tes!I27=0,"",RES_hhdet_in_tes!I27/RES_hhdet_in_fec!I27)</f>
        <v>1.0342293722942695</v>
      </c>
      <c r="J27" s="73">
        <f>IF(RES_hhdet_in_tes!J27=0,"",RES_hhdet_in_tes!J27/RES_hhdet_in_fec!J27)</f>
        <v>1.0216962182031304</v>
      </c>
      <c r="K27" s="73">
        <f>IF(RES_hhdet_in_tes!K27=0,"",RES_hhdet_in_tes!K27/RES_hhdet_in_fec!K27)</f>
        <v>1.0925553147271641</v>
      </c>
      <c r="L27" s="73">
        <f>IF(RES_hhdet_in_tes!L27=0,"",RES_hhdet_in_tes!L27/RES_hhdet_in_fec!L27)</f>
        <v>1.0947296343115303</v>
      </c>
      <c r="M27" s="73" t="str">
        <f>IF(RES_hhdet_in_tes!M27=0,"",RES_hhdet_in_tes!M27/RES_hhdet_in_fec!M27)</f>
        <v/>
      </c>
      <c r="N27" s="73" t="str">
        <f>IF(RES_hhdet_in_tes!N27=0,"",RES_hhdet_in_tes!N27/RES_hhdet_in_fec!N27)</f>
        <v/>
      </c>
      <c r="O27" s="73">
        <f>IF(RES_hhdet_in_tes!O27=0,"",RES_hhdet_in_tes!O27/RES_hhdet_in_fec!O27)</f>
        <v>1.0250263590539179</v>
      </c>
      <c r="P27" s="73">
        <f>IF(RES_hhdet_in_tes!P27=0,"",RES_hhdet_in_tes!P27/RES_hhdet_in_fec!P27)</f>
        <v>1.0226723931080224</v>
      </c>
      <c r="Q27" s="73" t="str">
        <f>IF(RES_hhdet_in_tes!Q27=0,"",RES_hhdet_in_tes!Q27/RES_hhdet_in_fec!Q27)</f>
        <v/>
      </c>
    </row>
    <row r="28" spans="1:17" ht="12.95" customHeight="1" x14ac:dyDescent="0.25">
      <c r="A28" s="158" t="s">
        <v>112</v>
      </c>
      <c r="B28" s="169"/>
      <c r="C28" s="169">
        <f>IF(RES_hhdet_in_tes!C28=0,"",RES_hhdet_in_tes!C28/RES_hhdet_in_fec!C28)</f>
        <v>1.8978650978483906</v>
      </c>
      <c r="D28" s="169">
        <f>IF(RES_hhdet_in_tes!D28=0,"",RES_hhdet_in_tes!D28/RES_hhdet_in_fec!D28)</f>
        <v>1.9591951303116413</v>
      </c>
      <c r="E28" s="169">
        <f>IF(RES_hhdet_in_tes!E28=0,"",RES_hhdet_in_tes!E28/RES_hhdet_in_fec!E28)</f>
        <v>2.0293085482078306</v>
      </c>
      <c r="F28" s="169">
        <f>IF(RES_hhdet_in_tes!F28=0,"",RES_hhdet_in_tes!F28/RES_hhdet_in_fec!F28)</f>
        <v>2.1157001399891908</v>
      </c>
      <c r="G28" s="169">
        <f>IF(RES_hhdet_in_tes!G28=0,"",RES_hhdet_in_tes!G28/RES_hhdet_in_fec!G28)</f>
        <v>2.2212654303771182</v>
      </c>
      <c r="H28" s="169">
        <f>IF(RES_hhdet_in_tes!H28=0,"",RES_hhdet_in_tes!H28/RES_hhdet_in_fec!H28)</f>
        <v>2.3387363547483404</v>
      </c>
      <c r="I28" s="169">
        <f>IF(RES_hhdet_in_tes!I28=0,"",RES_hhdet_in_tes!I28/RES_hhdet_in_fec!I28)</f>
        <v>2.4766859274822477</v>
      </c>
      <c r="J28" s="169">
        <f>IF(RES_hhdet_in_tes!J28=0,"",RES_hhdet_in_tes!J28/RES_hhdet_in_fec!J28)</f>
        <v>2.5253036314063988</v>
      </c>
      <c r="K28" s="169">
        <f>IF(RES_hhdet_in_tes!K28=0,"",RES_hhdet_in_tes!K28/RES_hhdet_in_fec!K28)</f>
        <v>2.710746422206292</v>
      </c>
      <c r="L28" s="169">
        <f>IF(RES_hhdet_in_tes!L28=0,"",RES_hhdet_in_tes!L28/RES_hhdet_in_fec!L28)</f>
        <v>2.9264890859840142</v>
      </c>
      <c r="M28" s="169" t="str">
        <f>IF(RES_hhdet_in_tes!M28=0,"",RES_hhdet_in_tes!M28/RES_hhdet_in_fec!M28)</f>
        <v/>
      </c>
      <c r="N28" s="169" t="str">
        <f>IF(RES_hhdet_in_tes!N28=0,"",RES_hhdet_in_tes!N28/RES_hhdet_in_fec!N28)</f>
        <v/>
      </c>
      <c r="O28" s="169">
        <f>IF(RES_hhdet_in_tes!O28=0,"",RES_hhdet_in_tes!O28/RES_hhdet_in_fec!O28)</f>
        <v>3.4696816595140265</v>
      </c>
      <c r="P28" s="169">
        <f>IF(RES_hhdet_in_tes!P28=0,"",RES_hhdet_in_tes!P28/RES_hhdet_in_fec!P28)</f>
        <v>3.5614953647025995</v>
      </c>
      <c r="Q28" s="169" t="str">
        <f>IF(RES_hhdet_in_tes!Q28=0,"",RES_hhdet_in_tes!Q28/RES_hhdet_in_fec!Q28)</f>
        <v/>
      </c>
    </row>
    <row r="29" spans="1:17" ht="12" customHeight="1" x14ac:dyDescent="0.25">
      <c r="A29" s="23" t="s">
        <v>60</v>
      </c>
      <c r="B29" s="73"/>
      <c r="C29" s="73">
        <f>IF(RES_hhdet_in_tes!C29=0,"",RES_hhdet_in_tes!C29/RES_hhdet_in_fec!C29)</f>
        <v>1.8978650978483906</v>
      </c>
      <c r="D29" s="73">
        <f>IF(RES_hhdet_in_tes!D29=0,"",RES_hhdet_in_tes!D29/RES_hhdet_in_fec!D29)</f>
        <v>1.9591951303116413</v>
      </c>
      <c r="E29" s="73">
        <f>IF(RES_hhdet_in_tes!E29=0,"",RES_hhdet_in_tes!E29/RES_hhdet_in_fec!E29)</f>
        <v>2.0293085482078306</v>
      </c>
      <c r="F29" s="73">
        <f>IF(RES_hhdet_in_tes!F29=0,"",RES_hhdet_in_tes!F29/RES_hhdet_in_fec!F29)</f>
        <v>2.1157001399891908</v>
      </c>
      <c r="G29" s="73">
        <f>IF(RES_hhdet_in_tes!G29=0,"",RES_hhdet_in_tes!G29/RES_hhdet_in_fec!G29)</f>
        <v>2.2212654303771182</v>
      </c>
      <c r="H29" s="73">
        <f>IF(RES_hhdet_in_tes!H29=0,"",RES_hhdet_in_tes!H29/RES_hhdet_in_fec!H29)</f>
        <v>2.3387363547483404</v>
      </c>
      <c r="I29" s="73">
        <f>IF(RES_hhdet_in_tes!I29=0,"",RES_hhdet_in_tes!I29/RES_hhdet_in_fec!I29)</f>
        <v>2.4766859274822477</v>
      </c>
      <c r="J29" s="73">
        <f>IF(RES_hhdet_in_tes!J29=0,"",RES_hhdet_in_tes!J29/RES_hhdet_in_fec!J29)</f>
        <v>2.5253036314063988</v>
      </c>
      <c r="K29" s="73">
        <f>IF(RES_hhdet_in_tes!K29=0,"",RES_hhdet_in_tes!K29/RES_hhdet_in_fec!K29)</f>
        <v>2.710746422206292</v>
      </c>
      <c r="L29" s="73">
        <f>IF(RES_hhdet_in_tes!L29=0,"",RES_hhdet_in_tes!L29/RES_hhdet_in_fec!L29)</f>
        <v>2.9264890859840142</v>
      </c>
      <c r="M29" s="73" t="str">
        <f>IF(RES_hhdet_in_tes!M29=0,"",RES_hhdet_in_tes!M29/RES_hhdet_in_fec!M29)</f>
        <v/>
      </c>
      <c r="N29" s="73" t="str">
        <f>IF(RES_hhdet_in_tes!N29=0,"",RES_hhdet_in_tes!N29/RES_hhdet_in_fec!N29)</f>
        <v/>
      </c>
      <c r="O29" s="73">
        <f>IF(RES_hhdet_in_tes!O29=0,"",RES_hhdet_in_tes!O29/RES_hhdet_in_fec!O29)</f>
        <v>3.4696816595140265</v>
      </c>
      <c r="P29" s="73">
        <f>IF(RES_hhdet_in_tes!P29=0,"",RES_hhdet_in_tes!P29/RES_hhdet_in_fec!P29)</f>
        <v>3.5614953647025995</v>
      </c>
      <c r="Q29" s="73" t="str">
        <f>IF(RES_hhdet_in_tes!Q29=0,"",RES_hhdet_in_tes!Q29/RES_hhdet_in_fec!Q29)</f>
        <v/>
      </c>
    </row>
    <row r="30" spans="1:17" ht="12" customHeight="1" x14ac:dyDescent="0.25">
      <c r="A30" s="158" t="s">
        <v>63</v>
      </c>
      <c r="B30" s="169"/>
      <c r="C30" s="169">
        <f>IF(RES_hhdet_in_tes!C30=0,"",RES_hhdet_in_tes!C30/RES_hhdet_in_fec!C30)</f>
        <v>0.56697871024711399</v>
      </c>
      <c r="D30" s="169">
        <f>IF(RES_hhdet_in_tes!D30=0,"",RES_hhdet_in_tes!D30/RES_hhdet_in_fec!D30)</f>
        <v>0.57108768702987367</v>
      </c>
      <c r="E30" s="169">
        <f>IF(RES_hhdet_in_tes!E30=0,"",RES_hhdet_in_tes!E30/RES_hhdet_in_fec!E30)</f>
        <v>0.57350425047665665</v>
      </c>
      <c r="F30" s="169">
        <f>IF(RES_hhdet_in_tes!F30=0,"",RES_hhdet_in_tes!F30/RES_hhdet_in_fec!F30)</f>
        <v>0.57800456593522043</v>
      </c>
      <c r="G30" s="169">
        <f>IF(RES_hhdet_in_tes!G30=0,"",RES_hhdet_in_tes!G30/RES_hhdet_in_fec!G30)</f>
        <v>0.58200669234394187</v>
      </c>
      <c r="H30" s="169">
        <f>IF(RES_hhdet_in_tes!H30=0,"",RES_hhdet_in_tes!H30/RES_hhdet_in_fec!H30)</f>
        <v>0.58505106323681821</v>
      </c>
      <c r="I30" s="169">
        <f>IF(RES_hhdet_in_tes!I30=0,"",RES_hhdet_in_tes!I30/RES_hhdet_in_fec!I30)</f>
        <v>0.59316497447540673</v>
      </c>
      <c r="J30" s="169">
        <f>IF(RES_hhdet_in_tes!J30=0,"",RES_hhdet_in_tes!J30/RES_hhdet_in_fec!J30)</f>
        <v>0.60544445721801909</v>
      </c>
      <c r="K30" s="169">
        <f>IF(RES_hhdet_in_tes!K30=0,"",RES_hhdet_in_tes!K30/RES_hhdet_in_fec!K30)</f>
        <v>0.77047225663325858</v>
      </c>
      <c r="L30" s="169">
        <f>IF(RES_hhdet_in_tes!L30=0,"",RES_hhdet_in_tes!L30/RES_hhdet_in_fec!L30)</f>
        <v>0.78697547653200084</v>
      </c>
      <c r="M30" s="169" t="str">
        <f>IF(RES_hhdet_in_tes!M30=0,"",RES_hhdet_in_tes!M30/RES_hhdet_in_fec!M30)</f>
        <v/>
      </c>
      <c r="N30" s="169" t="str">
        <f>IF(RES_hhdet_in_tes!N30=0,"",RES_hhdet_in_tes!N30/RES_hhdet_in_fec!N30)</f>
        <v/>
      </c>
      <c r="O30" s="169">
        <f>IF(RES_hhdet_in_tes!O30=0,"",RES_hhdet_in_tes!O30/RES_hhdet_in_fec!O30)</f>
        <v>0.63328095855468181</v>
      </c>
      <c r="P30" s="169">
        <f>IF(RES_hhdet_in_tes!P30=0,"",RES_hhdet_in_tes!P30/RES_hhdet_in_fec!P30)</f>
        <v>0.64002805271263086</v>
      </c>
      <c r="Q30" s="169" t="str">
        <f>IF(RES_hhdet_in_tes!Q30=0,"",RES_hhdet_in_tes!Q30/RES_hhdet_in_fec!Q30)</f>
        <v/>
      </c>
    </row>
    <row r="31" spans="1:17" ht="12" customHeight="1" x14ac:dyDescent="0.25">
      <c r="A31" s="167" t="s">
        <v>169</v>
      </c>
      <c r="B31" s="174"/>
      <c r="C31" s="174">
        <f>IF(RES_hhdet_in_tes!C31=0,"",RES_hhdet_in_tes!C31/RES_hhdet_in_fec!C31)</f>
        <v>0.56689312724682972</v>
      </c>
      <c r="D31" s="174">
        <f>IF(RES_hhdet_in_tes!D31=0,"",RES_hhdet_in_tes!D31/RES_hhdet_in_fec!D31)</f>
        <v>0.57014186321100224</v>
      </c>
      <c r="E31" s="174">
        <f>IF(RES_hhdet_in_tes!E31=0,"",RES_hhdet_in_tes!E31/RES_hhdet_in_fec!E31)</f>
        <v>0.57329666741296081</v>
      </c>
      <c r="F31" s="174">
        <f>IF(RES_hhdet_in_tes!F31=0,"",RES_hhdet_in_tes!F31/RES_hhdet_in_fec!F31)</f>
        <v>0.57650758170214933</v>
      </c>
      <c r="G31" s="174">
        <f>IF(RES_hhdet_in_tes!G31=0,"",RES_hhdet_in_tes!G31/RES_hhdet_in_fec!G31)</f>
        <v>0.58040034686279329</v>
      </c>
      <c r="H31" s="174">
        <f>IF(RES_hhdet_in_tes!H31=0,"",RES_hhdet_in_tes!H31/RES_hhdet_in_fec!H31)</f>
        <v>0.58339435667810968</v>
      </c>
      <c r="I31" s="174">
        <f>IF(RES_hhdet_in_tes!I31=0,"",RES_hhdet_in_tes!I31/RES_hhdet_in_fec!I31)</f>
        <v>0.58762240955225453</v>
      </c>
      <c r="J31" s="174">
        <f>IF(RES_hhdet_in_tes!J31=0,"",RES_hhdet_in_tes!J31/RES_hhdet_in_fec!J31)</f>
        <v>0.59224259909366428</v>
      </c>
      <c r="K31" s="174">
        <f>IF(RES_hhdet_in_tes!K31=0,"",RES_hhdet_in_tes!K31/RES_hhdet_in_fec!K31)</f>
        <v>0.59798173943671307</v>
      </c>
      <c r="L31" s="174" t="str">
        <f>IF(RES_hhdet_in_tes!L31=0,"",RES_hhdet_in_tes!L31/RES_hhdet_in_fec!L31)</f>
        <v/>
      </c>
      <c r="M31" s="174" t="str">
        <f>IF(RES_hhdet_in_tes!M31=0,"",RES_hhdet_in_tes!M31/RES_hhdet_in_fec!M31)</f>
        <v/>
      </c>
      <c r="N31" s="174" t="str">
        <f>IF(RES_hhdet_in_tes!N31=0,"",RES_hhdet_in_tes!N31/RES_hhdet_in_fec!N31)</f>
        <v/>
      </c>
      <c r="O31" s="174">
        <f>IF(RES_hhdet_in_tes!O31=0,"",RES_hhdet_in_tes!O31/RES_hhdet_in_fec!O31)</f>
        <v>0.61762585305363671</v>
      </c>
      <c r="P31" s="174">
        <f>IF(RES_hhdet_in_tes!P31=0,"",RES_hhdet_in_tes!P31/RES_hhdet_in_fec!P31)</f>
        <v>0.62033631511263732</v>
      </c>
      <c r="Q31" s="174" t="str">
        <f>IF(RES_hhdet_in_tes!Q31=0,"",RES_hhdet_in_tes!Q31/RES_hhdet_in_fec!Q31)</f>
        <v/>
      </c>
    </row>
    <row r="32" spans="1:17" ht="12" customHeight="1" x14ac:dyDescent="0.25">
      <c r="A32" s="167" t="s">
        <v>168</v>
      </c>
      <c r="B32" s="174"/>
      <c r="C32" s="174">
        <f>IF(RES_hhdet_in_tes!C32=0,"",RES_hhdet_in_tes!C32/RES_hhdet_in_fec!C32)</f>
        <v>0.62865185742112772</v>
      </c>
      <c r="D32" s="174">
        <f>IF(RES_hhdet_in_tes!D32=0,"",RES_hhdet_in_tes!D32/RES_hhdet_in_fec!D32)</f>
        <v>0.66958891231671802</v>
      </c>
      <c r="E32" s="174">
        <f>IF(RES_hhdet_in_tes!E32=0,"",RES_hhdet_in_tes!E32/RES_hhdet_in_fec!E32)</f>
        <v>0.67008359874001144</v>
      </c>
      <c r="F32" s="174">
        <f>IF(RES_hhdet_in_tes!F32=0,"",RES_hhdet_in_tes!F32/RES_hhdet_in_fec!F32)</f>
        <v>0.67505354673374807</v>
      </c>
      <c r="G32" s="174">
        <f>IF(RES_hhdet_in_tes!G32=0,"",RES_hhdet_in_tes!G32/RES_hhdet_in_fec!G32)</f>
        <v>0.67885825524844878</v>
      </c>
      <c r="H32" s="174">
        <f>IF(RES_hhdet_in_tes!H32=0,"",RES_hhdet_in_tes!H32/RES_hhdet_in_fec!H32)</f>
        <v>0.68311882399438895</v>
      </c>
      <c r="I32" s="174">
        <f>IF(RES_hhdet_in_tes!I32=0,"",RES_hhdet_in_tes!I32/RES_hhdet_in_fec!I32)</f>
        <v>0.6876659975393683</v>
      </c>
      <c r="J32" s="174">
        <f>IF(RES_hhdet_in_tes!J32=0,"",RES_hhdet_in_tes!J32/RES_hhdet_in_fec!J32)</f>
        <v>0.69281928798761283</v>
      </c>
      <c r="K32" s="174">
        <f>IF(RES_hhdet_in_tes!K32=0,"",RES_hhdet_in_tes!K32/RES_hhdet_in_fec!K32)</f>
        <v>0.69815406853976136</v>
      </c>
      <c r="L32" s="174" t="str">
        <f>IF(RES_hhdet_in_tes!L32=0,"",RES_hhdet_in_tes!L32/RES_hhdet_in_fec!L32)</f>
        <v/>
      </c>
      <c r="M32" s="174" t="str">
        <f>IF(RES_hhdet_in_tes!M32=0,"",RES_hhdet_in_tes!M32/RES_hhdet_in_fec!M32)</f>
        <v/>
      </c>
      <c r="N32" s="174" t="str">
        <f>IF(RES_hhdet_in_tes!N32=0,"",RES_hhdet_in_tes!N32/RES_hhdet_in_fec!N32)</f>
        <v/>
      </c>
      <c r="O32" s="174">
        <f>IF(RES_hhdet_in_tes!O32=0,"",RES_hhdet_in_tes!O32/RES_hhdet_in_fec!O32)</f>
        <v>0.71101724083864926</v>
      </c>
      <c r="P32" s="174">
        <f>IF(RES_hhdet_in_tes!P32=0,"",RES_hhdet_in_tes!P32/RES_hhdet_in_fec!P32)</f>
        <v>0.71240802478021759</v>
      </c>
      <c r="Q32" s="174" t="str">
        <f>IF(RES_hhdet_in_tes!Q32=0,"",RES_hhdet_in_tes!Q32/RES_hhdet_in_fec!Q32)</f>
        <v/>
      </c>
    </row>
    <row r="33" spans="1:17" ht="12" customHeight="1" x14ac:dyDescent="0.25">
      <c r="A33" s="166" t="s">
        <v>57</v>
      </c>
      <c r="B33" s="173"/>
      <c r="C33" s="173">
        <f>IF(RES_hhdet_in_tes!C33=0,"",RES_hhdet_in_tes!C33/RES_hhdet_in_fec!C33)</f>
        <v>0.54137976830125201</v>
      </c>
      <c r="D33" s="173">
        <f>IF(RES_hhdet_in_tes!D33=0,"",RES_hhdet_in_tes!D33/RES_hhdet_in_fec!D33)</f>
        <v>0.56550812340877232</v>
      </c>
      <c r="E33" s="173">
        <f>IF(RES_hhdet_in_tes!E33=0,"",RES_hhdet_in_tes!E33/RES_hhdet_in_fec!E33)</f>
        <v>0.56870937236443342</v>
      </c>
      <c r="F33" s="173">
        <f>IF(RES_hhdet_in_tes!F33=0,"",RES_hhdet_in_tes!F33/RES_hhdet_in_fec!F33)</f>
        <v>0.57561278281046635</v>
      </c>
      <c r="G33" s="173">
        <f>IF(RES_hhdet_in_tes!G33=0,"",RES_hhdet_in_tes!G33/RES_hhdet_in_fec!G33)</f>
        <v>0.58254163636747991</v>
      </c>
      <c r="H33" s="173">
        <f>IF(RES_hhdet_in_tes!H33=0,"",RES_hhdet_in_tes!H33/RES_hhdet_in_fec!H33)</f>
        <v>0.58704583519791209</v>
      </c>
      <c r="I33" s="173">
        <f>IF(RES_hhdet_in_tes!I33=0,"",RES_hhdet_in_tes!I33/RES_hhdet_in_fec!I33)</f>
        <v>0.59277250448168317</v>
      </c>
      <c r="J33" s="173">
        <f>IF(RES_hhdet_in_tes!J33=0,"",RES_hhdet_in_tes!J33/RES_hhdet_in_fec!J33)</f>
        <v>0.59816736667837012</v>
      </c>
      <c r="K33" s="173">
        <f>IF(RES_hhdet_in_tes!K33=0,"",RES_hhdet_in_tes!K33/RES_hhdet_in_fec!K33)</f>
        <v>0.60301097182384611</v>
      </c>
      <c r="L33" s="173" t="str">
        <f>IF(RES_hhdet_in_tes!L33=0,"",RES_hhdet_in_tes!L33/RES_hhdet_in_fec!L33)</f>
        <v/>
      </c>
      <c r="M33" s="173" t="str">
        <f>IF(RES_hhdet_in_tes!M33=0,"",RES_hhdet_in_tes!M33/RES_hhdet_in_fec!M33)</f>
        <v/>
      </c>
      <c r="N33" s="173" t="str">
        <f>IF(RES_hhdet_in_tes!N33=0,"",RES_hhdet_in_tes!N33/RES_hhdet_in_fec!N33)</f>
        <v/>
      </c>
      <c r="O33" s="173">
        <f>IF(RES_hhdet_in_tes!O33=0,"",RES_hhdet_in_tes!O33/RES_hhdet_in_fec!O33)</f>
        <v>0.61799907109552843</v>
      </c>
      <c r="P33" s="173">
        <f>IF(RES_hhdet_in_tes!P33=0,"",RES_hhdet_in_tes!P33/RES_hhdet_in_fec!P33)</f>
        <v>0.61978193709729501</v>
      </c>
      <c r="Q33" s="173" t="str">
        <f>IF(RES_hhdet_in_tes!Q33=0,"",RES_hhdet_in_tes!Q33/RES_hhdet_in_fec!Q33)</f>
        <v/>
      </c>
    </row>
    <row r="34" spans="1:17" ht="12" customHeight="1" x14ac:dyDescent="0.25">
      <c r="A34" s="147" t="s">
        <v>59</v>
      </c>
      <c r="B34" s="172"/>
      <c r="C34" s="172">
        <f>IF(RES_hhdet_in_tes!C34=0,"",RES_hhdet_in_tes!C34/RES_hhdet_in_fec!C34)</f>
        <v>1.0352468457996127</v>
      </c>
      <c r="D34" s="172">
        <f>IF(RES_hhdet_in_tes!D34=0,"",RES_hhdet_in_tes!D34/RES_hhdet_in_fec!D34)</f>
        <v>1.0333251707974076</v>
      </c>
      <c r="E34" s="172">
        <f>IF(RES_hhdet_in_tes!E34=0,"",RES_hhdet_in_tes!E34/RES_hhdet_in_fec!E34)</f>
        <v>1.0271359045645185</v>
      </c>
      <c r="F34" s="172">
        <f>IF(RES_hhdet_in_tes!F34=0,"",RES_hhdet_in_tes!F34/RES_hhdet_in_fec!F34)</f>
        <v>1.0157572061723537</v>
      </c>
      <c r="G34" s="172">
        <f>IF(RES_hhdet_in_tes!G34=0,"",RES_hhdet_in_tes!G34/RES_hhdet_in_fec!G34)</f>
        <v>1.0051345761666883</v>
      </c>
      <c r="H34" s="172">
        <f>IF(RES_hhdet_in_tes!H34=0,"",RES_hhdet_in_tes!H34/RES_hhdet_in_fec!H34)</f>
        <v>1.005375341765508</v>
      </c>
      <c r="I34" s="172">
        <f>IF(RES_hhdet_in_tes!I34=0,"",RES_hhdet_in_tes!I34/RES_hhdet_in_fec!I34)</f>
        <v>1.0021943950265109</v>
      </c>
      <c r="J34" s="172">
        <f>IF(RES_hhdet_in_tes!J34=0,"",RES_hhdet_in_tes!J34/RES_hhdet_in_fec!J34)</f>
        <v>1.0025379700330841</v>
      </c>
      <c r="K34" s="172">
        <f>IF(RES_hhdet_in_tes!K34=0,"",RES_hhdet_in_tes!K34/RES_hhdet_in_fec!K34)</f>
        <v>1.0057517800758766</v>
      </c>
      <c r="L34" s="172" t="str">
        <f>IF(RES_hhdet_in_tes!L34=0,"",RES_hhdet_in_tes!L34/RES_hhdet_in_fec!L34)</f>
        <v/>
      </c>
      <c r="M34" s="172" t="str">
        <f>IF(RES_hhdet_in_tes!M34=0,"",RES_hhdet_in_tes!M34/RES_hhdet_in_fec!M34)</f>
        <v/>
      </c>
      <c r="N34" s="172" t="str">
        <f>IF(RES_hhdet_in_tes!N34=0,"",RES_hhdet_in_tes!N34/RES_hhdet_in_fec!N34)</f>
        <v/>
      </c>
      <c r="O34" s="172">
        <f>IF(RES_hhdet_in_tes!O34=0,"",RES_hhdet_in_tes!O34/RES_hhdet_in_fec!O34)</f>
        <v>1.0070824675839096</v>
      </c>
      <c r="P34" s="172">
        <f>IF(RES_hhdet_in_tes!P34=0,"",RES_hhdet_in_tes!P34/RES_hhdet_in_fec!P34)</f>
        <v>1.0065509287263874</v>
      </c>
      <c r="Q34" s="172" t="str">
        <f>IF(RES_hhdet_in_tes!Q34=0,"",RES_hhdet_in_tes!Q34/RES_hhdet_in_fec!Q34)</f>
        <v/>
      </c>
    </row>
    <row r="35" spans="1:17" ht="12" customHeight="1" x14ac:dyDescent="0.25">
      <c r="A35" s="163" t="s">
        <v>142</v>
      </c>
      <c r="B35" s="171"/>
      <c r="C35" s="171" t="str">
        <f>IF(RES_hhdet_in_tes!C35=0,"",RES_hhdet_in_tes!C35/RES_hhdet_in_fec!C35)</f>
        <v/>
      </c>
      <c r="D35" s="171" t="str">
        <f>IF(RES_hhdet_in_tes!D35=0,"",RES_hhdet_in_tes!D35/RES_hhdet_in_fec!D35)</f>
        <v/>
      </c>
      <c r="E35" s="171" t="str">
        <f>IF(RES_hhdet_in_tes!E35=0,"",RES_hhdet_in_tes!E35/RES_hhdet_in_fec!E35)</f>
        <v/>
      </c>
      <c r="F35" s="171" t="str">
        <f>IF(RES_hhdet_in_tes!F35=0,"",RES_hhdet_in_tes!F35/RES_hhdet_in_fec!F35)</f>
        <v/>
      </c>
      <c r="G35" s="171" t="str">
        <f>IF(RES_hhdet_in_tes!G35=0,"",RES_hhdet_in_tes!G35/RES_hhdet_in_fec!G35)</f>
        <v/>
      </c>
      <c r="H35" s="171" t="str">
        <f>IF(RES_hhdet_in_tes!H35=0,"",RES_hhdet_in_tes!H35/RES_hhdet_in_fec!H35)</f>
        <v/>
      </c>
      <c r="I35" s="171" t="str">
        <f>IF(RES_hhdet_in_tes!I35=0,"",RES_hhdet_in_tes!I35/RES_hhdet_in_fec!I35)</f>
        <v/>
      </c>
      <c r="J35" s="171" t="str">
        <f>IF(RES_hhdet_in_tes!J35=0,"",RES_hhdet_in_tes!J35/RES_hhdet_in_fec!J35)</f>
        <v/>
      </c>
      <c r="K35" s="171">
        <f>IF(RES_hhdet_in_tes!K35=0,"",RES_hhdet_in_tes!K35/RES_hhdet_in_fec!K35)</f>
        <v>0.76936564656838968</v>
      </c>
      <c r="L35" s="171">
        <f>IF(RES_hhdet_in_tes!L35=0,"",RES_hhdet_in_tes!L35/RES_hhdet_in_fec!L35)</f>
        <v>0.77220989549298913</v>
      </c>
      <c r="M35" s="171" t="str">
        <f>IF(RES_hhdet_in_tes!M35=0,"",RES_hhdet_in_tes!M35/RES_hhdet_in_fec!M35)</f>
        <v/>
      </c>
      <c r="N35" s="171" t="str">
        <f>IF(RES_hhdet_in_tes!N35=0,"",RES_hhdet_in_tes!N35/RES_hhdet_in_fec!N35)</f>
        <v/>
      </c>
      <c r="O35" s="171" t="str">
        <f>IF(RES_hhdet_in_tes!O35=0,"",RES_hhdet_in_tes!O35/RES_hhdet_in_fec!O35)</f>
        <v/>
      </c>
      <c r="P35" s="171" t="str">
        <f>IF(RES_hhdet_in_tes!P35=0,"",RES_hhdet_in_tes!P35/RES_hhdet_in_fec!P35)</f>
        <v/>
      </c>
      <c r="Q35" s="171" t="str">
        <f>IF(RES_hhdet_in_tes!Q35=0,"",RES_hhdet_in_tes!Q35/RES_hhdet_in_fec!Q35)</f>
        <v/>
      </c>
    </row>
    <row r="36" spans="1:17" ht="12" customHeight="1" x14ac:dyDescent="0.25">
      <c r="A36" s="161" t="s">
        <v>141</v>
      </c>
      <c r="B36" s="170"/>
      <c r="C36" s="170" t="str">
        <f>IF(RES_hhdet_in_tes!C36=0,"",RES_hhdet_in_tes!C36/RES_hhdet_in_fec!C36)</f>
        <v/>
      </c>
      <c r="D36" s="170" t="str">
        <f>IF(RES_hhdet_in_tes!D36=0,"",RES_hhdet_in_tes!D36/RES_hhdet_in_fec!D36)</f>
        <v/>
      </c>
      <c r="E36" s="170" t="str">
        <f>IF(RES_hhdet_in_tes!E36=0,"",RES_hhdet_in_tes!E36/RES_hhdet_in_fec!E36)</f>
        <v/>
      </c>
      <c r="F36" s="170" t="str">
        <f>IF(RES_hhdet_in_tes!F36=0,"",RES_hhdet_in_tes!F36/RES_hhdet_in_fec!F36)</f>
        <v/>
      </c>
      <c r="G36" s="170" t="str">
        <f>IF(RES_hhdet_in_tes!G36=0,"",RES_hhdet_in_tes!G36/RES_hhdet_in_fec!G36)</f>
        <v/>
      </c>
      <c r="H36" s="170" t="str">
        <f>IF(RES_hhdet_in_tes!H36=0,"",RES_hhdet_in_tes!H36/RES_hhdet_in_fec!H36)</f>
        <v/>
      </c>
      <c r="I36" s="170" t="str">
        <f>IF(RES_hhdet_in_tes!I36=0,"",RES_hhdet_in_tes!I36/RES_hhdet_in_fec!I36)</f>
        <v/>
      </c>
      <c r="J36" s="170" t="str">
        <f>IF(RES_hhdet_in_tes!J36=0,"",RES_hhdet_in_tes!J36/RES_hhdet_in_fec!J36)</f>
        <v/>
      </c>
      <c r="K36" s="170">
        <f>IF(RES_hhdet_in_tes!K36=0,"",RES_hhdet_in_tes!K36/RES_hhdet_in_fec!K36)</f>
        <v>0.82041749382126372</v>
      </c>
      <c r="L36" s="170">
        <f>IF(RES_hhdet_in_tes!L36=0,"",RES_hhdet_in_tes!L36/RES_hhdet_in_fec!L36)</f>
        <v>0.8185128606146409</v>
      </c>
      <c r="M36" s="170" t="str">
        <f>IF(RES_hhdet_in_tes!M36=0,"",RES_hhdet_in_tes!M36/RES_hhdet_in_fec!M36)</f>
        <v/>
      </c>
      <c r="N36" s="170" t="str">
        <f>IF(RES_hhdet_in_tes!N36=0,"",RES_hhdet_in_tes!N36/RES_hhdet_in_fec!N36)</f>
        <v/>
      </c>
      <c r="O36" s="170" t="str">
        <f>IF(RES_hhdet_in_tes!O36=0,"",RES_hhdet_in_tes!O36/RES_hhdet_in_fec!O36)</f>
        <v/>
      </c>
      <c r="P36" s="170" t="str">
        <f>IF(RES_hhdet_in_tes!P36=0,"",RES_hhdet_in_tes!P36/RES_hhdet_in_fec!P36)</f>
        <v/>
      </c>
      <c r="Q36" s="170" t="str">
        <f>IF(RES_hhdet_in_tes!Q36=0,"",RES_hhdet_in_tes!Q36/RES_hhdet_in_fec!Q36)</f>
        <v/>
      </c>
    </row>
    <row r="37" spans="1:17" ht="12" customHeight="1" x14ac:dyDescent="0.25">
      <c r="A37" s="148" t="s">
        <v>60</v>
      </c>
      <c r="B37" s="73"/>
      <c r="C37" s="73" t="str">
        <f>IF(RES_hhdet_in_tes!C37=0,"",RES_hhdet_in_tes!C37/RES_hhdet_in_fec!C37)</f>
        <v/>
      </c>
      <c r="D37" s="73" t="str">
        <f>IF(RES_hhdet_in_tes!D37=0,"",RES_hhdet_in_tes!D37/RES_hhdet_in_fec!D37)</f>
        <v/>
      </c>
      <c r="E37" s="73" t="str">
        <f>IF(RES_hhdet_in_tes!E37=0,"",RES_hhdet_in_tes!E37/RES_hhdet_in_fec!E37)</f>
        <v/>
      </c>
      <c r="F37" s="73" t="str">
        <f>IF(RES_hhdet_in_tes!F37=0,"",RES_hhdet_in_tes!F37/RES_hhdet_in_fec!F37)</f>
        <v/>
      </c>
      <c r="G37" s="73" t="str">
        <f>IF(RES_hhdet_in_tes!G37=0,"",RES_hhdet_in_tes!G37/RES_hhdet_in_fec!G37)</f>
        <v/>
      </c>
      <c r="H37" s="73" t="str">
        <f>IF(RES_hhdet_in_tes!H37=0,"",RES_hhdet_in_tes!H37/RES_hhdet_in_fec!H37)</f>
        <v/>
      </c>
      <c r="I37" s="73" t="str">
        <f>IF(RES_hhdet_in_tes!I37=0,"",RES_hhdet_in_tes!I37/RES_hhdet_in_fec!I37)</f>
        <v/>
      </c>
      <c r="J37" s="73" t="str">
        <f>IF(RES_hhdet_in_tes!J37=0,"",RES_hhdet_in_tes!J37/RES_hhdet_in_fec!J37)</f>
        <v/>
      </c>
      <c r="K37" s="73">
        <f>IF(RES_hhdet_in_tes!K37=0,"",RES_hhdet_in_tes!K37/RES_hhdet_in_fec!K37)</f>
        <v>0.75000494123264116</v>
      </c>
      <c r="L37" s="73">
        <f>IF(RES_hhdet_in_tes!L37=0,"",RES_hhdet_in_tes!L37/RES_hhdet_in_fec!L37)</f>
        <v>0.75208743686225932</v>
      </c>
      <c r="M37" s="73" t="str">
        <f>IF(RES_hhdet_in_tes!M37=0,"",RES_hhdet_in_tes!M37/RES_hhdet_in_fec!M37)</f>
        <v/>
      </c>
      <c r="N37" s="73" t="str">
        <f>IF(RES_hhdet_in_tes!N37=0,"",RES_hhdet_in_tes!N37/RES_hhdet_in_fec!N37)</f>
        <v/>
      </c>
      <c r="O37" s="73" t="str">
        <f>IF(RES_hhdet_in_tes!O37=0,"",RES_hhdet_in_tes!O37/RES_hhdet_in_fec!O37)</f>
        <v/>
      </c>
      <c r="P37" s="73" t="str">
        <f>IF(RES_hhdet_in_tes!P37=0,"",RES_hhdet_in_tes!P37/RES_hhdet_in_fec!P37)</f>
        <v/>
      </c>
      <c r="Q37" s="73" t="str">
        <f>IF(RES_hhdet_in_tes!Q37=0,"",RES_hhdet_in_tes!Q37/RES_hhdet_in_fec!Q37)</f>
        <v/>
      </c>
    </row>
    <row r="38" spans="1:17" ht="12" customHeight="1" x14ac:dyDescent="0.25">
      <c r="A38" s="148" t="s">
        <v>59</v>
      </c>
      <c r="B38" s="73"/>
      <c r="C38" s="73" t="str">
        <f>IF(RES_hhdet_in_tes!C38=0,"",RES_hhdet_in_tes!C38/RES_hhdet_in_fec!C38)</f>
        <v/>
      </c>
      <c r="D38" s="73" t="str">
        <f>IF(RES_hhdet_in_tes!D38=0,"",RES_hhdet_in_tes!D38/RES_hhdet_in_fec!D38)</f>
        <v/>
      </c>
      <c r="E38" s="73" t="str">
        <f>IF(RES_hhdet_in_tes!E38=0,"",RES_hhdet_in_tes!E38/RES_hhdet_in_fec!E38)</f>
        <v/>
      </c>
      <c r="F38" s="73" t="str">
        <f>IF(RES_hhdet_in_tes!F38=0,"",RES_hhdet_in_tes!F38/RES_hhdet_in_fec!F38)</f>
        <v/>
      </c>
      <c r="G38" s="73" t="str">
        <f>IF(RES_hhdet_in_tes!G38=0,"",RES_hhdet_in_tes!G38/RES_hhdet_in_fec!G38)</f>
        <v/>
      </c>
      <c r="H38" s="73" t="str">
        <f>IF(RES_hhdet_in_tes!H38=0,"",RES_hhdet_in_tes!H38/RES_hhdet_in_fec!H38)</f>
        <v/>
      </c>
      <c r="I38" s="73" t="str">
        <f>IF(RES_hhdet_in_tes!I38=0,"",RES_hhdet_in_tes!I38/RES_hhdet_in_fec!I38)</f>
        <v/>
      </c>
      <c r="J38" s="73" t="str">
        <f>IF(RES_hhdet_in_tes!J38=0,"",RES_hhdet_in_tes!J38/RES_hhdet_in_fec!J38)</f>
        <v/>
      </c>
      <c r="K38" s="73">
        <f>IF(RES_hhdet_in_tes!K38=0,"",RES_hhdet_in_tes!K38/RES_hhdet_in_fec!K38)</f>
        <v>1.0100888375707255</v>
      </c>
      <c r="L38" s="73">
        <f>IF(RES_hhdet_in_tes!L38=0,"",RES_hhdet_in_tes!L38/RES_hhdet_in_fec!L38)</f>
        <v>1.0068996304431996</v>
      </c>
      <c r="M38" s="73" t="str">
        <f>IF(RES_hhdet_in_tes!M38=0,"",RES_hhdet_in_tes!M38/RES_hhdet_in_fec!M38)</f>
        <v/>
      </c>
      <c r="N38" s="73" t="str">
        <f>IF(RES_hhdet_in_tes!N38=0,"",RES_hhdet_in_tes!N38/RES_hhdet_in_fec!N38)</f>
        <v/>
      </c>
      <c r="O38" s="73" t="str">
        <f>IF(RES_hhdet_in_tes!O38=0,"",RES_hhdet_in_tes!O38/RES_hhdet_in_fec!O38)</f>
        <v/>
      </c>
      <c r="P38" s="73" t="str">
        <f>IF(RES_hhdet_in_tes!P38=0,"",RES_hhdet_in_tes!P38/RES_hhdet_in_fec!P38)</f>
        <v/>
      </c>
      <c r="Q38" s="73" t="str">
        <f>IF(RES_hhdet_in_tes!Q38=0,"",RES_hhdet_in_tes!Q38/RES_hhdet_in_fec!Q38)</f>
        <v/>
      </c>
    </row>
    <row r="39" spans="1:17" ht="12" customHeight="1" x14ac:dyDescent="0.25">
      <c r="A39" s="158" t="s">
        <v>62</v>
      </c>
      <c r="B39" s="169"/>
      <c r="C39" s="169">
        <f>IF(RES_hhdet_in_tes!C39=0,"",RES_hhdet_in_tes!C39/RES_hhdet_in_fec!C39)</f>
        <v>0.44371832620863633</v>
      </c>
      <c r="D39" s="169">
        <f>IF(RES_hhdet_in_tes!D39=0,"",RES_hhdet_in_tes!D39/RES_hhdet_in_fec!D39)</f>
        <v>0.8255323397629879</v>
      </c>
      <c r="E39" s="169">
        <f>IF(RES_hhdet_in_tes!E39=0,"",RES_hhdet_in_tes!E39/RES_hhdet_in_fec!E39)</f>
        <v>0.45402114149850165</v>
      </c>
      <c r="F39" s="169">
        <f>IF(RES_hhdet_in_tes!F39=0,"",RES_hhdet_in_tes!F39/RES_hhdet_in_fec!F39)</f>
        <v>0.4560036319231407</v>
      </c>
      <c r="G39" s="169">
        <f>IF(RES_hhdet_in_tes!G39=0,"",RES_hhdet_in_tes!G39/RES_hhdet_in_fec!G39)</f>
        <v>0.4600864319934348</v>
      </c>
      <c r="H39" s="169">
        <f>IF(RES_hhdet_in_tes!H39=0,"",RES_hhdet_in_tes!H39/RES_hhdet_in_fec!H39)</f>
        <v>0.46081891719188356</v>
      </c>
      <c r="I39" s="169">
        <f>IF(RES_hhdet_in_tes!I39=0,"",RES_hhdet_in_tes!I39/RES_hhdet_in_fec!I39)</f>
        <v>0.85288871182675929</v>
      </c>
      <c r="J39" s="169">
        <f>IF(RES_hhdet_in_tes!J39=0,"",RES_hhdet_in_tes!J39/RES_hhdet_in_fec!J39)</f>
        <v>0.46720174951319821</v>
      </c>
      <c r="K39" s="169">
        <f>IF(RES_hhdet_in_tes!K39=0,"",RES_hhdet_in_tes!K39/RES_hhdet_in_fec!K39)</f>
        <v>0.85919663315540185</v>
      </c>
      <c r="L39" s="169">
        <f>IF(RES_hhdet_in_tes!L39=0,"",RES_hhdet_in_tes!L39/RES_hhdet_in_fec!L39)</f>
        <v>0.47306370029041245</v>
      </c>
      <c r="M39" s="169" t="str">
        <f>IF(RES_hhdet_in_tes!M39=0,"",RES_hhdet_in_tes!M39/RES_hhdet_in_fec!M39)</f>
        <v/>
      </c>
      <c r="N39" s="169" t="str">
        <f>IF(RES_hhdet_in_tes!N39=0,"",RES_hhdet_in_tes!N39/RES_hhdet_in_fec!N39)</f>
        <v/>
      </c>
      <c r="O39" s="169">
        <f>IF(RES_hhdet_in_tes!O39=0,"",RES_hhdet_in_tes!O39/RES_hhdet_in_fec!O39)</f>
        <v>0.48050583632858446</v>
      </c>
      <c r="P39" s="169">
        <f>IF(RES_hhdet_in_tes!P39=0,"",RES_hhdet_in_tes!P39/RES_hhdet_in_fec!P39)</f>
        <v>0.85589003450400414</v>
      </c>
      <c r="Q39" s="169" t="str">
        <f>IF(RES_hhdet_in_tes!Q39=0,"",RES_hhdet_in_tes!Q39/RES_hhdet_in_fec!Q39)</f>
        <v/>
      </c>
    </row>
    <row r="40" spans="1:17" ht="12" customHeight="1" x14ac:dyDescent="0.25">
      <c r="A40" s="23" t="s">
        <v>57</v>
      </c>
      <c r="B40" s="73"/>
      <c r="C40" s="73">
        <f>IF(RES_hhdet_in_tes!C40=0,"",RES_hhdet_in_tes!C40/RES_hhdet_in_fec!C40)</f>
        <v>0.44371832620863633</v>
      </c>
      <c r="D40" s="73" t="str">
        <f>IF(RES_hhdet_in_tes!D40=0,"",RES_hhdet_in_tes!D40/RES_hhdet_in_fec!D40)</f>
        <v/>
      </c>
      <c r="E40" s="73">
        <f>IF(RES_hhdet_in_tes!E40=0,"",RES_hhdet_in_tes!E40/RES_hhdet_in_fec!E40)</f>
        <v>0.45402114149850165</v>
      </c>
      <c r="F40" s="73">
        <f>IF(RES_hhdet_in_tes!F40=0,"",RES_hhdet_in_tes!F40/RES_hhdet_in_fec!F40)</f>
        <v>0.4560036319231407</v>
      </c>
      <c r="G40" s="73">
        <f>IF(RES_hhdet_in_tes!G40=0,"",RES_hhdet_in_tes!G40/RES_hhdet_in_fec!G40)</f>
        <v>0.4600864319934348</v>
      </c>
      <c r="H40" s="73">
        <f>IF(RES_hhdet_in_tes!H40=0,"",RES_hhdet_in_tes!H40/RES_hhdet_in_fec!H40)</f>
        <v>0.46081891719188356</v>
      </c>
      <c r="I40" s="73" t="str">
        <f>IF(RES_hhdet_in_tes!I40=0,"",RES_hhdet_in_tes!I40/RES_hhdet_in_fec!I40)</f>
        <v/>
      </c>
      <c r="J40" s="73">
        <f>IF(RES_hhdet_in_tes!J40=0,"",RES_hhdet_in_tes!J40/RES_hhdet_in_fec!J40)</f>
        <v>0.46720174951319821</v>
      </c>
      <c r="K40" s="73" t="str">
        <f>IF(RES_hhdet_in_tes!K40=0,"",RES_hhdet_in_tes!K40/RES_hhdet_in_fec!K40)</f>
        <v/>
      </c>
      <c r="L40" s="73">
        <f>IF(RES_hhdet_in_tes!L40=0,"",RES_hhdet_in_tes!L40/RES_hhdet_in_fec!L40)</f>
        <v>0.47306370029041245</v>
      </c>
      <c r="M40" s="73" t="str">
        <f>IF(RES_hhdet_in_tes!M40=0,"",RES_hhdet_in_tes!M40/RES_hhdet_in_fec!M40)</f>
        <v/>
      </c>
      <c r="N40" s="73" t="str">
        <f>IF(RES_hhdet_in_tes!N40=0,"",RES_hhdet_in_tes!N40/RES_hhdet_in_fec!N40)</f>
        <v/>
      </c>
      <c r="O40" s="73">
        <f>IF(RES_hhdet_in_tes!O40=0,"",RES_hhdet_in_tes!O40/RES_hhdet_in_fec!O40)</f>
        <v>0.48050583632858446</v>
      </c>
      <c r="P40" s="73" t="str">
        <f>IF(RES_hhdet_in_tes!P40=0,"",RES_hhdet_in_tes!P40/RES_hhdet_in_fec!P40)</f>
        <v/>
      </c>
      <c r="Q40" s="73" t="str">
        <f>IF(RES_hhdet_in_tes!Q40=0,"",RES_hhdet_in_tes!Q40/RES_hhdet_in_fec!Q40)</f>
        <v/>
      </c>
    </row>
    <row r="41" spans="1:17" ht="12" customHeight="1" x14ac:dyDescent="0.25">
      <c r="A41" s="29" t="s">
        <v>140</v>
      </c>
      <c r="B41" s="65"/>
      <c r="C41" s="65" t="str">
        <f>IF(RES_hhdet_in_tes!C41=0,"",RES_hhdet_in_tes!C41/RES_hhdet_in_fec!C41)</f>
        <v/>
      </c>
      <c r="D41" s="65">
        <f>IF(RES_hhdet_in_tes!D41=0,"",RES_hhdet_in_tes!D41/RES_hhdet_in_fec!D41)</f>
        <v>0.8255323397629879</v>
      </c>
      <c r="E41" s="65" t="str">
        <f>IF(RES_hhdet_in_tes!E41=0,"",RES_hhdet_in_tes!E41/RES_hhdet_in_fec!E41)</f>
        <v/>
      </c>
      <c r="F41" s="65" t="str">
        <f>IF(RES_hhdet_in_tes!F41=0,"",RES_hhdet_in_tes!F41/RES_hhdet_in_fec!F41)</f>
        <v/>
      </c>
      <c r="G41" s="65" t="str">
        <f>IF(RES_hhdet_in_tes!G41=0,"",RES_hhdet_in_tes!G41/RES_hhdet_in_fec!G41)</f>
        <v/>
      </c>
      <c r="H41" s="65" t="str">
        <f>IF(RES_hhdet_in_tes!H41=0,"",RES_hhdet_in_tes!H41/RES_hhdet_in_fec!H41)</f>
        <v/>
      </c>
      <c r="I41" s="65">
        <f>IF(RES_hhdet_in_tes!I41=0,"",RES_hhdet_in_tes!I41/RES_hhdet_in_fec!I41)</f>
        <v>0.85288871182675929</v>
      </c>
      <c r="J41" s="65" t="str">
        <f>IF(RES_hhdet_in_tes!J41=0,"",RES_hhdet_in_tes!J41/RES_hhdet_in_fec!J41)</f>
        <v/>
      </c>
      <c r="K41" s="65">
        <f>IF(RES_hhdet_in_tes!K41=0,"",RES_hhdet_in_tes!K41/RES_hhdet_in_fec!K41)</f>
        <v>0.85919663315540185</v>
      </c>
      <c r="L41" s="65" t="str">
        <f>IF(RES_hhdet_in_tes!L41=0,"",RES_hhdet_in_tes!L41/RES_hhdet_in_fec!L41)</f>
        <v/>
      </c>
      <c r="M41" s="65" t="str">
        <f>IF(RES_hhdet_in_tes!M41=0,"",RES_hhdet_in_tes!M41/RES_hhdet_in_fec!M41)</f>
        <v/>
      </c>
      <c r="N41" s="65" t="str">
        <f>IF(RES_hhdet_in_tes!N41=0,"",RES_hhdet_in_tes!N41/RES_hhdet_in_fec!N41)</f>
        <v/>
      </c>
      <c r="O41" s="65" t="str">
        <f>IF(RES_hhdet_in_tes!O41=0,"",RES_hhdet_in_tes!O41/RES_hhdet_in_fec!O41)</f>
        <v/>
      </c>
      <c r="P41" s="65">
        <f>IF(RES_hhdet_in_tes!P41=0,"",RES_hhdet_in_tes!P41/RES_hhdet_in_fec!P41)</f>
        <v>0.85589003450400414</v>
      </c>
      <c r="Q41" s="65" t="str">
        <f>IF(RES_hhdet_in_tes!Q41=0,"",RES_hhdet_in_tes!Q41/RES_hhdet_in_fec!Q41)</f>
        <v/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75"/>
      <c r="C43" s="175">
        <f>IF(RES_hhdet_in_tes!C43=0,"",RES_hhdet_in_tes!C43/RES_hhdet_in_fec!C43)</f>
        <v>0.64151814655272499</v>
      </c>
      <c r="D43" s="175">
        <f>IF(RES_hhdet_in_tes!D43=0,"",RES_hhdet_in_tes!D43/RES_hhdet_in_fec!D43)</f>
        <v>0.64574941216773174</v>
      </c>
      <c r="E43" s="175">
        <f>IF(RES_hhdet_in_tes!E43=0,"",RES_hhdet_in_tes!E43/RES_hhdet_in_fec!E43)</f>
        <v>0.65039693525115372</v>
      </c>
      <c r="F43" s="175">
        <f>IF(RES_hhdet_in_tes!F43=0,"",RES_hhdet_in_tes!F43/RES_hhdet_in_fec!F43)</f>
        <v>0.65601325444781122</v>
      </c>
      <c r="G43" s="175">
        <f>IF(RES_hhdet_in_tes!G43=0,"",RES_hhdet_in_tes!G43/RES_hhdet_in_fec!G43)</f>
        <v>0.6657755359151708</v>
      </c>
      <c r="H43" s="175">
        <f>IF(RES_hhdet_in_tes!H43=0,"",RES_hhdet_in_tes!H43/RES_hhdet_in_fec!H43)</f>
        <v>0.66979117303636704</v>
      </c>
      <c r="I43" s="175">
        <f>IF(RES_hhdet_in_tes!I43=0,"",RES_hhdet_in_tes!I43/RES_hhdet_in_fec!I43)</f>
        <v>0.66981555996898656</v>
      </c>
      <c r="J43" s="175">
        <f>IF(RES_hhdet_in_tes!J43=0,"",RES_hhdet_in_tes!J43/RES_hhdet_in_fec!J43)</f>
        <v>0.67637033670154811</v>
      </c>
      <c r="K43" s="175">
        <f>IF(RES_hhdet_in_tes!K43=0,"",RES_hhdet_in_tes!K43/RES_hhdet_in_fec!K43)</f>
        <v>0.67102969307349125</v>
      </c>
      <c r="L43" s="175">
        <f>IF(RES_hhdet_in_tes!L43=0,"",RES_hhdet_in_tes!L43/RES_hhdet_in_fec!L43)</f>
        <v>0.67131322333700849</v>
      </c>
      <c r="M43" s="175">
        <f>IF(RES_hhdet_in_tes!M43=0,"",RES_hhdet_in_tes!M43/RES_hhdet_in_fec!M43)</f>
        <v>0.72066271560135409</v>
      </c>
      <c r="N43" s="175">
        <f>IF(RES_hhdet_in_tes!N43=0,"",RES_hhdet_in_tes!N43/RES_hhdet_in_fec!N43)</f>
        <v>0.68367366491287929</v>
      </c>
      <c r="O43" s="175">
        <f>IF(RES_hhdet_in_tes!O43=0,"",RES_hhdet_in_tes!O43/RES_hhdet_in_fec!O43)</f>
        <v>0.70123209765140815</v>
      </c>
      <c r="P43" s="175">
        <f>IF(RES_hhdet_in_tes!P43=0,"",RES_hhdet_in_tes!P43/RES_hhdet_in_fec!P43)</f>
        <v>0.69734904839318745</v>
      </c>
      <c r="Q43" s="175">
        <f>IF(RES_hhdet_in_tes!Q43=0,"",RES_hhdet_in_tes!Q43/RES_hhdet_in_fec!Q43)</f>
        <v>0.70267459366012086</v>
      </c>
    </row>
    <row r="44" spans="1:17" ht="12.95" customHeight="1" x14ac:dyDescent="0.25">
      <c r="A44" s="158" t="s">
        <v>65</v>
      </c>
      <c r="B44" s="169"/>
      <c r="C44" s="169">
        <f>IF(RES_hhdet_in_tes!C44=0,"",RES_hhdet_in_tes!C44/RES_hhdet_in_fec!C44)</f>
        <v>0.6420754072721212</v>
      </c>
      <c r="D44" s="169">
        <f>IF(RES_hhdet_in_tes!D44=0,"",RES_hhdet_in_tes!D44/RES_hhdet_in_fec!D44)</f>
        <v>0.64317195468716148</v>
      </c>
      <c r="E44" s="169">
        <f>IF(RES_hhdet_in_tes!E44=0,"",RES_hhdet_in_tes!E44/RES_hhdet_in_fec!E44)</f>
        <v>0.65010976797348796</v>
      </c>
      <c r="F44" s="169">
        <f>IF(RES_hhdet_in_tes!F44=0,"",RES_hhdet_in_tes!F44/RES_hhdet_in_fec!F44)</f>
        <v>0.65548320770136603</v>
      </c>
      <c r="G44" s="169">
        <f>IF(RES_hhdet_in_tes!G44=0,"",RES_hhdet_in_tes!G44/RES_hhdet_in_fec!G44)</f>
        <v>0.65917901467971851</v>
      </c>
      <c r="H44" s="169">
        <f>IF(RES_hhdet_in_tes!H44=0,"",RES_hhdet_in_tes!H44/RES_hhdet_in_fec!H44)</f>
        <v>0.66778105255208187</v>
      </c>
      <c r="I44" s="169">
        <f>IF(RES_hhdet_in_tes!I44=0,"",RES_hhdet_in_tes!I44/RES_hhdet_in_fec!I44)</f>
        <v>0.66788877629699273</v>
      </c>
      <c r="J44" s="169">
        <f>IF(RES_hhdet_in_tes!J44=0,"",RES_hhdet_in_tes!J44/RES_hhdet_in_fec!J44)</f>
        <v>0.66607048575324912</v>
      </c>
      <c r="K44" s="169">
        <f>IF(RES_hhdet_in_tes!K44=0,"",RES_hhdet_in_tes!K44/RES_hhdet_in_fec!K44)</f>
        <v>0.67060960832522665</v>
      </c>
      <c r="L44" s="169">
        <f>IF(RES_hhdet_in_tes!L44=0,"",RES_hhdet_in_tes!L44/RES_hhdet_in_fec!L44)</f>
        <v>0.66063813699679541</v>
      </c>
      <c r="M44" s="169">
        <f>IF(RES_hhdet_in_tes!M44=0,"",RES_hhdet_in_tes!M44/RES_hhdet_in_fec!M44)</f>
        <v>0.65586362343196636</v>
      </c>
      <c r="N44" s="169">
        <f>IF(RES_hhdet_in_tes!N44=0,"",RES_hhdet_in_tes!N44/RES_hhdet_in_fec!N44)</f>
        <v>0.66603356700264671</v>
      </c>
      <c r="O44" s="169">
        <f>IF(RES_hhdet_in_tes!O44=0,"",RES_hhdet_in_tes!O44/RES_hhdet_in_fec!O44)</f>
        <v>0.68013918488584779</v>
      </c>
      <c r="P44" s="169">
        <f>IF(RES_hhdet_in_tes!P44=0,"",RES_hhdet_in_tes!P44/RES_hhdet_in_fec!P44)</f>
        <v>0.69360119955794075</v>
      </c>
      <c r="Q44" s="169">
        <f>IF(RES_hhdet_in_tes!Q44=0,"",RES_hhdet_in_tes!Q44/RES_hhdet_in_fec!Q44)</f>
        <v>0.70254921507510892</v>
      </c>
    </row>
    <row r="45" spans="1:17" ht="12" customHeight="1" x14ac:dyDescent="0.25">
      <c r="A45" s="23" t="s">
        <v>166</v>
      </c>
      <c r="B45" s="73"/>
      <c r="C45" s="73">
        <f>IF(RES_hhdet_in_tes!C45=0,"",RES_hhdet_in_tes!C45/RES_hhdet_in_fec!C45)</f>
        <v>0.6331412775542179</v>
      </c>
      <c r="D45" s="73">
        <f>IF(RES_hhdet_in_tes!D45=0,"",RES_hhdet_in_tes!D45/RES_hhdet_in_fec!D45)</f>
        <v>0.63802516136244769</v>
      </c>
      <c r="E45" s="73">
        <f>IF(RES_hhdet_in_tes!E45=0,"",RES_hhdet_in_tes!E45/RES_hhdet_in_fec!E45)</f>
        <v>0.64399650807059261</v>
      </c>
      <c r="F45" s="73">
        <f>IF(RES_hhdet_in_tes!F45=0,"",RES_hhdet_in_tes!F45/RES_hhdet_in_fec!F45)</f>
        <v>0.64774476423299221</v>
      </c>
      <c r="G45" s="73">
        <f>IF(RES_hhdet_in_tes!G45=0,"",RES_hhdet_in_tes!G45/RES_hhdet_in_fec!G45)</f>
        <v>0.65239835452228045</v>
      </c>
      <c r="H45" s="73">
        <f>IF(RES_hhdet_in_tes!H45=0,"",RES_hhdet_in_tes!H45/RES_hhdet_in_fec!H45)</f>
        <v>0.65820928373157916</v>
      </c>
      <c r="I45" s="73">
        <f>IF(RES_hhdet_in_tes!I45=0,"",RES_hhdet_in_tes!I45/RES_hhdet_in_fec!I45)</f>
        <v>0.65997467619209726</v>
      </c>
      <c r="J45" s="73">
        <f>IF(RES_hhdet_in_tes!J45=0,"",RES_hhdet_in_tes!J45/RES_hhdet_in_fec!J45)</f>
        <v>0.65823369081446748</v>
      </c>
      <c r="K45" s="73">
        <f>IF(RES_hhdet_in_tes!K45=0,"",RES_hhdet_in_tes!K45/RES_hhdet_in_fec!K45)</f>
        <v>0.66793270522187964</v>
      </c>
      <c r="L45" s="73">
        <f>IF(RES_hhdet_in_tes!L45=0,"",RES_hhdet_in_tes!L45/RES_hhdet_in_fec!L45)</f>
        <v>0.65562553348535957</v>
      </c>
      <c r="M45" s="73">
        <f>IF(RES_hhdet_in_tes!M45=0,"",RES_hhdet_in_tes!M45/RES_hhdet_in_fec!M45)</f>
        <v>0.65036562703367395</v>
      </c>
      <c r="N45" s="73">
        <f>IF(RES_hhdet_in_tes!N45=0,"",RES_hhdet_in_tes!N45/RES_hhdet_in_fec!N45)</f>
        <v>0.66121040944924836</v>
      </c>
      <c r="O45" s="73">
        <f>IF(RES_hhdet_in_tes!O45=0,"",RES_hhdet_in_tes!O45/RES_hhdet_in_fec!O45)</f>
        <v>0.67358741598435723</v>
      </c>
      <c r="P45" s="73">
        <f>IF(RES_hhdet_in_tes!P45=0,"",RES_hhdet_in_tes!P45/RES_hhdet_in_fec!P45)</f>
        <v>0.68660786085256942</v>
      </c>
      <c r="Q45" s="73">
        <f>IF(RES_hhdet_in_tes!Q45=0,"",RES_hhdet_in_tes!Q45/RES_hhdet_in_fec!Q45)</f>
        <v>0.69471427263315644</v>
      </c>
    </row>
    <row r="46" spans="1:17" ht="12" customHeight="1" x14ac:dyDescent="0.25">
      <c r="A46" s="23" t="s">
        <v>60</v>
      </c>
      <c r="B46" s="73"/>
      <c r="C46" s="73">
        <f>IF(RES_hhdet_in_tes!C46=0,"",RES_hhdet_in_tes!C46/RES_hhdet_in_fec!C46)</f>
        <v>1.0935272026127034</v>
      </c>
      <c r="D46" s="73">
        <f>IF(RES_hhdet_in_tes!D46=0,"",RES_hhdet_in_tes!D46/RES_hhdet_in_fec!D46)</f>
        <v>1.0892530350613807</v>
      </c>
      <c r="E46" s="73">
        <f>IF(RES_hhdet_in_tes!E46=0,"",RES_hhdet_in_tes!E46/RES_hhdet_in_fec!E46)</f>
        <v>1.0883593870926114</v>
      </c>
      <c r="F46" s="73">
        <f>IF(RES_hhdet_in_tes!F46=0,"",RES_hhdet_in_tes!F46/RES_hhdet_in_fec!F46)</f>
        <v>1.0866674804836336</v>
      </c>
      <c r="G46" s="73">
        <f>IF(RES_hhdet_in_tes!G46=0,"",RES_hhdet_in_tes!G46/RES_hhdet_in_fec!G46)</f>
        <v>1.0795308923119344</v>
      </c>
      <c r="H46" s="73">
        <f>IF(RES_hhdet_in_tes!H46=0,"",RES_hhdet_in_tes!H46/RES_hhdet_in_fec!H46)</f>
        <v>1.0775616009334188</v>
      </c>
      <c r="I46" s="73">
        <f>IF(RES_hhdet_in_tes!I46=0,"",RES_hhdet_in_tes!I46/RES_hhdet_in_fec!I46)</f>
        <v>1.0682458069837508</v>
      </c>
      <c r="J46" s="73">
        <f>IF(RES_hhdet_in_tes!J46=0,"",RES_hhdet_in_tes!J46/RES_hhdet_in_fec!J46)</f>
        <v>1.0530189409419028</v>
      </c>
      <c r="K46" s="73">
        <f>IF(RES_hhdet_in_tes!K46=0,"",RES_hhdet_in_tes!K46/RES_hhdet_in_fec!K46)</f>
        <v>1.0555913450635126</v>
      </c>
      <c r="L46" s="73">
        <f>IF(RES_hhdet_in_tes!L46=0,"",RES_hhdet_in_tes!L46/RES_hhdet_in_fec!L46)</f>
        <v>1.0287838094187962</v>
      </c>
      <c r="M46" s="73">
        <f>IF(RES_hhdet_in_tes!M46=0,"",RES_hhdet_in_tes!M46/RES_hhdet_in_fec!M46)</f>
        <v>1.0153120467704473</v>
      </c>
      <c r="N46" s="73">
        <f>IF(RES_hhdet_in_tes!N46=0,"",RES_hhdet_in_tes!N46/RES_hhdet_in_fec!N46)</f>
        <v>1.0252184669184652</v>
      </c>
      <c r="O46" s="73">
        <f>IF(RES_hhdet_in_tes!O46=0,"",RES_hhdet_in_tes!O46/RES_hhdet_in_fec!O46)</f>
        <v>1.0359570818771022</v>
      </c>
      <c r="P46" s="73">
        <f>IF(RES_hhdet_in_tes!P46=0,"",RES_hhdet_in_tes!P46/RES_hhdet_in_fec!P46)</f>
        <v>1.0444453415018338</v>
      </c>
      <c r="Q46" s="73">
        <f>IF(RES_hhdet_in_tes!Q46=0,"",RES_hhdet_in_tes!Q46/RES_hhdet_in_fec!Q46)</f>
        <v>1.0449228136697313</v>
      </c>
    </row>
    <row r="47" spans="1:17" ht="12.95" customHeight="1" x14ac:dyDescent="0.25">
      <c r="A47" s="158" t="s">
        <v>112</v>
      </c>
      <c r="B47" s="169"/>
      <c r="C47" s="169">
        <f>IF(RES_hhdet_in_tes!C47=0,"",RES_hhdet_in_tes!C47/RES_hhdet_in_fec!C47)</f>
        <v>1.9004802126695544</v>
      </c>
      <c r="D47" s="169">
        <f>IF(RES_hhdet_in_tes!D47=0,"",RES_hhdet_in_tes!D47/RES_hhdet_in_fec!D47)</f>
        <v>1.9622560215971236</v>
      </c>
      <c r="E47" s="169">
        <f>IF(RES_hhdet_in_tes!E47=0,"",RES_hhdet_in_tes!E47/RES_hhdet_in_fec!E47)</f>
        <v>2.0327335256980366</v>
      </c>
      <c r="F47" s="169">
        <f>IF(RES_hhdet_in_tes!F47=0,"",RES_hhdet_in_tes!F47/RES_hhdet_in_fec!F47)</f>
        <v>2.1200193778705985</v>
      </c>
      <c r="G47" s="169">
        <f>IF(RES_hhdet_in_tes!G47=0,"",RES_hhdet_in_tes!G47/RES_hhdet_in_fec!G47)</f>
        <v>2.2240647884716589</v>
      </c>
      <c r="H47" s="169">
        <f>IF(RES_hhdet_in_tes!H47=0,"",RES_hhdet_in_tes!H47/RES_hhdet_in_fec!H47)</f>
        <v>2.3403174245728207</v>
      </c>
      <c r="I47" s="169">
        <f>IF(RES_hhdet_in_tes!I47=0,"",RES_hhdet_in_tes!I47/RES_hhdet_in_fec!I47)</f>
        <v>2.4772014545474912</v>
      </c>
      <c r="J47" s="169">
        <f>IF(RES_hhdet_in_tes!J47=0,"",RES_hhdet_in_tes!J47/RES_hhdet_in_fec!J47)</f>
        <v>2.5251159995055814</v>
      </c>
      <c r="K47" s="169">
        <f>IF(RES_hhdet_in_tes!K47=0,"",RES_hhdet_in_tes!K47/RES_hhdet_in_fec!K47)</f>
        <v>2.7105063370856359</v>
      </c>
      <c r="L47" s="169">
        <f>IF(RES_hhdet_in_tes!L47=0,"",RES_hhdet_in_tes!L47/RES_hhdet_in_fec!L47)</f>
        <v>2.9250982410065096</v>
      </c>
      <c r="M47" s="169">
        <f>IF(RES_hhdet_in_tes!M47=0,"",RES_hhdet_in_tes!M47/RES_hhdet_in_fec!M47)</f>
        <v>3.115161028989462</v>
      </c>
      <c r="N47" s="169">
        <f>IF(RES_hhdet_in_tes!N47=0,"",RES_hhdet_in_tes!N47/RES_hhdet_in_fec!N47)</f>
        <v>3.2780003801158357</v>
      </c>
      <c r="O47" s="169">
        <f>IF(RES_hhdet_in_tes!O47=0,"",RES_hhdet_in_tes!O47/RES_hhdet_in_fec!O47)</f>
        <v>3.40943807395599</v>
      </c>
      <c r="P47" s="169">
        <f>IF(RES_hhdet_in_tes!P47=0,"",RES_hhdet_in_tes!P47/RES_hhdet_in_fec!P47)</f>
        <v>3.518581204675999</v>
      </c>
      <c r="Q47" s="169">
        <f>IF(RES_hhdet_in_tes!Q47=0,"",RES_hhdet_in_tes!Q47/RES_hhdet_in_fec!Q47)</f>
        <v>3.5954561765310058</v>
      </c>
    </row>
    <row r="48" spans="1:17" ht="12" customHeight="1" x14ac:dyDescent="0.25">
      <c r="A48" s="23" t="s">
        <v>60</v>
      </c>
      <c r="B48" s="73"/>
      <c r="C48" s="73">
        <f>IF(RES_hhdet_in_tes!C48=0,"",RES_hhdet_in_tes!C48/RES_hhdet_in_fec!C48)</f>
        <v>1.9004802126695544</v>
      </c>
      <c r="D48" s="73">
        <f>IF(RES_hhdet_in_tes!D48=0,"",RES_hhdet_in_tes!D48/RES_hhdet_in_fec!D48)</f>
        <v>1.9622560215971236</v>
      </c>
      <c r="E48" s="73">
        <f>IF(RES_hhdet_in_tes!E48=0,"",RES_hhdet_in_tes!E48/RES_hhdet_in_fec!E48)</f>
        <v>2.0327335256980366</v>
      </c>
      <c r="F48" s="73">
        <f>IF(RES_hhdet_in_tes!F48=0,"",RES_hhdet_in_tes!F48/RES_hhdet_in_fec!F48)</f>
        <v>2.1200193778705985</v>
      </c>
      <c r="G48" s="73">
        <f>IF(RES_hhdet_in_tes!G48=0,"",RES_hhdet_in_tes!G48/RES_hhdet_in_fec!G48)</f>
        <v>2.2240647884716589</v>
      </c>
      <c r="H48" s="73">
        <f>IF(RES_hhdet_in_tes!H48=0,"",RES_hhdet_in_tes!H48/RES_hhdet_in_fec!H48)</f>
        <v>2.3403174245728207</v>
      </c>
      <c r="I48" s="73">
        <f>IF(RES_hhdet_in_tes!I48=0,"",RES_hhdet_in_tes!I48/RES_hhdet_in_fec!I48)</f>
        <v>2.4772014545474912</v>
      </c>
      <c r="J48" s="73">
        <f>IF(RES_hhdet_in_tes!J48=0,"",RES_hhdet_in_tes!J48/RES_hhdet_in_fec!J48)</f>
        <v>2.5251159995055814</v>
      </c>
      <c r="K48" s="73">
        <f>IF(RES_hhdet_in_tes!K48=0,"",RES_hhdet_in_tes!K48/RES_hhdet_in_fec!K48)</f>
        <v>2.7105063370856359</v>
      </c>
      <c r="L48" s="73">
        <f>IF(RES_hhdet_in_tes!L48=0,"",RES_hhdet_in_tes!L48/RES_hhdet_in_fec!L48)</f>
        <v>2.9250982410065096</v>
      </c>
      <c r="M48" s="73">
        <f>IF(RES_hhdet_in_tes!M48=0,"",RES_hhdet_in_tes!M48/RES_hhdet_in_fec!M48)</f>
        <v>3.115161028989462</v>
      </c>
      <c r="N48" s="73">
        <f>IF(RES_hhdet_in_tes!N48=0,"",RES_hhdet_in_tes!N48/RES_hhdet_in_fec!N48)</f>
        <v>3.2780003801158357</v>
      </c>
      <c r="O48" s="73">
        <f>IF(RES_hhdet_in_tes!O48=0,"",RES_hhdet_in_tes!O48/RES_hhdet_in_fec!O48)</f>
        <v>3.40943807395599</v>
      </c>
      <c r="P48" s="73">
        <f>IF(RES_hhdet_in_tes!P48=0,"",RES_hhdet_in_tes!P48/RES_hhdet_in_fec!P48)</f>
        <v>3.518581204675999</v>
      </c>
      <c r="Q48" s="73">
        <f>IF(RES_hhdet_in_tes!Q48=0,"",RES_hhdet_in_tes!Q48/RES_hhdet_in_fec!Q48)</f>
        <v>3.5954561765310058</v>
      </c>
    </row>
    <row r="49" spans="1:17" ht="12" customHeight="1" x14ac:dyDescent="0.25">
      <c r="A49" s="158" t="s">
        <v>63</v>
      </c>
      <c r="B49" s="169"/>
      <c r="C49" s="169">
        <f>IF(RES_hhdet_in_tes!C49=0,"",RES_hhdet_in_tes!C49/RES_hhdet_in_fec!C49)</f>
        <v>0.59884204604082547</v>
      </c>
      <c r="D49" s="169">
        <f>IF(RES_hhdet_in_tes!D49=0,"",RES_hhdet_in_tes!D49/RES_hhdet_in_fec!D49)</f>
        <v>0.61481675292584548</v>
      </c>
      <c r="E49" s="169">
        <f>IF(RES_hhdet_in_tes!E49=0,"",RES_hhdet_in_tes!E49/RES_hhdet_in_fec!E49)</f>
        <v>0.61001384962867489</v>
      </c>
      <c r="F49" s="169">
        <f>IF(RES_hhdet_in_tes!F49=0,"",RES_hhdet_in_tes!F49/RES_hhdet_in_fec!F49)</f>
        <v>0.61489751059702946</v>
      </c>
      <c r="G49" s="169">
        <f>IF(RES_hhdet_in_tes!G49=0,"",RES_hhdet_in_tes!G49/RES_hhdet_in_fec!G49)</f>
        <v>0.65143559182394506</v>
      </c>
      <c r="H49" s="169">
        <f>IF(RES_hhdet_in_tes!H49=0,"",RES_hhdet_in_tes!H49/RES_hhdet_in_fec!H49)</f>
        <v>0.63557668371701126</v>
      </c>
      <c r="I49" s="169">
        <f>IF(RES_hhdet_in_tes!I49=0,"",RES_hhdet_in_tes!I49/RES_hhdet_in_fec!I49)</f>
        <v>0.6290265087805933</v>
      </c>
      <c r="J49" s="169">
        <f>IF(RES_hhdet_in_tes!J49=0,"",RES_hhdet_in_tes!J49/RES_hhdet_in_fec!J49)</f>
        <v>0.67278651868775297</v>
      </c>
      <c r="K49" s="169">
        <f>IF(RES_hhdet_in_tes!K49=0,"",RES_hhdet_in_tes!K49/RES_hhdet_in_fec!K49)</f>
        <v>0.61938399624880347</v>
      </c>
      <c r="L49" s="169">
        <f>IF(RES_hhdet_in_tes!L49=0,"",RES_hhdet_in_tes!L49/RES_hhdet_in_fec!L49)</f>
        <v>0.65276545281777509</v>
      </c>
      <c r="M49" s="169">
        <f>IF(RES_hhdet_in_tes!M49=0,"",RES_hhdet_in_tes!M49/RES_hhdet_in_fec!M49)</f>
        <v>0.80571025159808574</v>
      </c>
      <c r="N49" s="169">
        <f>IF(RES_hhdet_in_tes!N49=0,"",RES_hhdet_in_tes!N49/RES_hhdet_in_fec!N49)</f>
        <v>0.66994266552942161</v>
      </c>
      <c r="O49" s="169">
        <f>IF(RES_hhdet_in_tes!O49=0,"",RES_hhdet_in_tes!O49/RES_hhdet_in_fec!O49)</f>
        <v>0.70506881422457846</v>
      </c>
      <c r="P49" s="169">
        <f>IF(RES_hhdet_in_tes!P49=0,"",RES_hhdet_in_tes!P49/RES_hhdet_in_fec!P49)</f>
        <v>0.64981718063957061</v>
      </c>
      <c r="Q49" s="169">
        <f>IF(RES_hhdet_in_tes!Q49=0,"",RES_hhdet_in_tes!Q49/RES_hhdet_in_fec!Q49)</f>
        <v>0.65283133065134402</v>
      </c>
    </row>
    <row r="50" spans="1:17" ht="12" customHeight="1" x14ac:dyDescent="0.25">
      <c r="A50" s="167" t="s">
        <v>165</v>
      </c>
      <c r="B50" s="174"/>
      <c r="C50" s="174">
        <f>IF(RES_hhdet_in_tes!C50=0,"",RES_hhdet_in_tes!C50/RES_hhdet_in_fec!C50)</f>
        <v>0.54151407498297766</v>
      </c>
      <c r="D50" s="174">
        <f>IF(RES_hhdet_in_tes!D50=0,"",RES_hhdet_in_tes!D50/RES_hhdet_in_fec!D50)</f>
        <v>0.54610331857125838</v>
      </c>
      <c r="E50" s="174">
        <f>IF(RES_hhdet_in_tes!E50=0,"",RES_hhdet_in_tes!E50/RES_hhdet_in_fec!E50)</f>
        <v>0.55060412477822096</v>
      </c>
      <c r="F50" s="174">
        <f>IF(RES_hhdet_in_tes!F50=0,"",RES_hhdet_in_tes!F50/RES_hhdet_in_fec!F50)</f>
        <v>0.55521258942577534</v>
      </c>
      <c r="G50" s="174">
        <f>IF(RES_hhdet_in_tes!G50=0,"",RES_hhdet_in_tes!G50/RES_hhdet_in_fec!G50)</f>
        <v>0.55990756228171612</v>
      </c>
      <c r="H50" s="174">
        <f>IF(RES_hhdet_in_tes!H50=0,"",RES_hhdet_in_tes!H50/RES_hhdet_in_fec!H50)</f>
        <v>0.56439304766613485</v>
      </c>
      <c r="I50" s="174">
        <f>IF(RES_hhdet_in_tes!I50=0,"",RES_hhdet_in_tes!I50/RES_hhdet_in_fec!I50)</f>
        <v>0.56978506837003839</v>
      </c>
      <c r="J50" s="174">
        <f>IF(RES_hhdet_in_tes!J50=0,"",RES_hhdet_in_tes!J50/RES_hhdet_in_fec!J50)</f>
        <v>0.57539826321239862</v>
      </c>
      <c r="K50" s="174">
        <f>IF(RES_hhdet_in_tes!K50=0,"",RES_hhdet_in_tes!K50/RES_hhdet_in_fec!K50)</f>
        <v>0.58044972912500215</v>
      </c>
      <c r="L50" s="174">
        <f>IF(RES_hhdet_in_tes!L50=0,"",RES_hhdet_in_tes!L50/RES_hhdet_in_fec!L50)</f>
        <v>0.5848321052033687</v>
      </c>
      <c r="M50" s="174" t="str">
        <f>IF(RES_hhdet_in_tes!M50=0,"",RES_hhdet_in_tes!M50/RES_hhdet_in_fec!M50)</f>
        <v/>
      </c>
      <c r="N50" s="174">
        <f>IF(RES_hhdet_in_tes!N50=0,"",RES_hhdet_in_tes!N50/RES_hhdet_in_fec!N50)</f>
        <v>0.59076218911339951</v>
      </c>
      <c r="O50" s="174">
        <f>IF(RES_hhdet_in_tes!O50=0,"",RES_hhdet_in_tes!O50/RES_hhdet_in_fec!O50)</f>
        <v>0.59144319686732372</v>
      </c>
      <c r="P50" s="174">
        <f>IF(RES_hhdet_in_tes!P50=0,"",RES_hhdet_in_tes!P50/RES_hhdet_in_fec!P50)</f>
        <v>0.59118063537033649</v>
      </c>
      <c r="Q50" s="174">
        <f>IF(RES_hhdet_in_tes!Q50=0,"",RES_hhdet_in_tes!Q50/RES_hhdet_in_fec!Q50)</f>
        <v>0.59037783295571511</v>
      </c>
    </row>
    <row r="51" spans="1:17" ht="12" customHeight="1" x14ac:dyDescent="0.25">
      <c r="A51" s="167" t="s">
        <v>164</v>
      </c>
      <c r="B51" s="174"/>
      <c r="C51" s="174">
        <f>IF(RES_hhdet_in_tes!C51=0,"",RES_hhdet_in_tes!C51/RES_hhdet_in_fec!C51)</f>
        <v>0.60644007641146314</v>
      </c>
      <c r="D51" s="174">
        <f>IF(RES_hhdet_in_tes!D51=0,"",RES_hhdet_in_tes!D51/RES_hhdet_in_fec!D51)</f>
        <v>0.64933910973509046</v>
      </c>
      <c r="E51" s="174">
        <f>IF(RES_hhdet_in_tes!E51=0,"",RES_hhdet_in_tes!E51/RES_hhdet_in_fec!E51)</f>
        <v>0.6518176516768639</v>
      </c>
      <c r="F51" s="174">
        <f>IF(RES_hhdet_in_tes!F51=0,"",RES_hhdet_in_tes!F51/RES_hhdet_in_fec!F51)</f>
        <v>0.65735757969536679</v>
      </c>
      <c r="G51" s="174">
        <f>IF(RES_hhdet_in_tes!G51=0,"",RES_hhdet_in_tes!G51/RES_hhdet_in_fec!G51)</f>
        <v>0.66090413956206462</v>
      </c>
      <c r="H51" s="174">
        <f>IF(RES_hhdet_in_tes!H51=0,"",RES_hhdet_in_tes!H51/RES_hhdet_in_fec!H51)</f>
        <v>0.66308052141335316</v>
      </c>
      <c r="I51" s="174">
        <f>IF(RES_hhdet_in_tes!I51=0,"",RES_hhdet_in_tes!I51/RES_hhdet_in_fec!I51)</f>
        <v>0.66548350647383181</v>
      </c>
      <c r="J51" s="174">
        <f>IF(RES_hhdet_in_tes!J51=0,"",RES_hhdet_in_tes!J51/RES_hhdet_in_fec!J51)</f>
        <v>0.67018003190176423</v>
      </c>
      <c r="K51" s="174">
        <f>IF(RES_hhdet_in_tes!K51=0,"",RES_hhdet_in_tes!K51/RES_hhdet_in_fec!K51)</f>
        <v>0.67474479506396057</v>
      </c>
      <c r="L51" s="174">
        <f>IF(RES_hhdet_in_tes!L51=0,"",RES_hhdet_in_tes!L51/RES_hhdet_in_fec!L51)</f>
        <v>0.67886377856714952</v>
      </c>
      <c r="M51" s="174">
        <f>IF(RES_hhdet_in_tes!M51=0,"",RES_hhdet_in_tes!M51/RES_hhdet_in_fec!M51)</f>
        <v>0.68148670564337344</v>
      </c>
      <c r="N51" s="174">
        <f>IF(RES_hhdet_in_tes!N51=0,"",RES_hhdet_in_tes!N51/RES_hhdet_in_fec!N51)</f>
        <v>0.68442669313282012</v>
      </c>
      <c r="O51" s="174">
        <f>IF(RES_hhdet_in_tes!O51=0,"",RES_hhdet_in_tes!O51/RES_hhdet_in_fec!O51)</f>
        <v>0.68711582219412159</v>
      </c>
      <c r="P51" s="174">
        <f>IF(RES_hhdet_in_tes!P51=0,"",RES_hhdet_in_tes!P51/RES_hhdet_in_fec!P51)</f>
        <v>0.6899545191868045</v>
      </c>
      <c r="Q51" s="174">
        <f>IF(RES_hhdet_in_tes!Q51=0,"",RES_hhdet_in_tes!Q51/RES_hhdet_in_fec!Q51)</f>
        <v>0.69254773336145847</v>
      </c>
    </row>
    <row r="52" spans="1:17" ht="12" customHeight="1" x14ac:dyDescent="0.25">
      <c r="A52" s="166" t="s">
        <v>163</v>
      </c>
      <c r="B52" s="173"/>
      <c r="C52" s="173">
        <f>IF(RES_hhdet_in_tes!C52=0,"",RES_hhdet_in_tes!C52/RES_hhdet_in_fec!C52)</f>
        <v>0.52103173496035204</v>
      </c>
      <c r="D52" s="173">
        <f>IF(RES_hhdet_in_tes!D52=0,"",RES_hhdet_in_tes!D52/RES_hhdet_in_fec!D52)</f>
        <v>0.54428187235306857</v>
      </c>
      <c r="E52" s="173">
        <f>IF(RES_hhdet_in_tes!E52=0,"",RES_hhdet_in_tes!E52/RES_hhdet_in_fec!E52)</f>
        <v>0.54836093495072036</v>
      </c>
      <c r="F52" s="173">
        <f>IF(RES_hhdet_in_tes!F52=0,"",RES_hhdet_in_tes!F52/RES_hhdet_in_fec!F52)</f>
        <v>0.55422214249688895</v>
      </c>
      <c r="G52" s="173">
        <f>IF(RES_hhdet_in_tes!G52=0,"",RES_hhdet_in_tes!G52/RES_hhdet_in_fec!G52)</f>
        <v>0.55961958051188843</v>
      </c>
      <c r="H52" s="173">
        <f>IF(RES_hhdet_in_tes!H52=0,"",RES_hhdet_in_tes!H52/RES_hhdet_in_fec!H52)</f>
        <v>0.56210497648486957</v>
      </c>
      <c r="I52" s="173">
        <f>IF(RES_hhdet_in_tes!I52=0,"",RES_hhdet_in_tes!I52/RES_hhdet_in_fec!I52)</f>
        <v>0.56591869555813512</v>
      </c>
      <c r="J52" s="173">
        <f>IF(RES_hhdet_in_tes!J52=0,"",RES_hhdet_in_tes!J52/RES_hhdet_in_fec!J52)</f>
        <v>0.57082743667749214</v>
      </c>
      <c r="K52" s="173">
        <f>IF(RES_hhdet_in_tes!K52=0,"",RES_hhdet_in_tes!K52/RES_hhdet_in_fec!K52)</f>
        <v>0.57549738013692897</v>
      </c>
      <c r="L52" s="173">
        <f>IF(RES_hhdet_in_tes!L52=0,"",RES_hhdet_in_tes!L52/RES_hhdet_in_fec!L52)</f>
        <v>0.57918168238574164</v>
      </c>
      <c r="M52" s="173">
        <f>IF(RES_hhdet_in_tes!M52=0,"",RES_hhdet_in_tes!M52/RES_hhdet_in_fec!M52)</f>
        <v>0.58180120093165077</v>
      </c>
      <c r="N52" s="173">
        <f>IF(RES_hhdet_in_tes!N52=0,"",RES_hhdet_in_tes!N52/RES_hhdet_in_fec!N52)</f>
        <v>0.58474095495182732</v>
      </c>
      <c r="O52" s="173">
        <f>IF(RES_hhdet_in_tes!O52=0,"",RES_hhdet_in_tes!O52/RES_hhdet_in_fec!O52)</f>
        <v>0.58739500079121032</v>
      </c>
      <c r="P52" s="173">
        <f>IF(RES_hhdet_in_tes!P52=0,"",RES_hhdet_in_tes!P52/RES_hhdet_in_fec!P52)</f>
        <v>0.59090003388136325</v>
      </c>
      <c r="Q52" s="173">
        <f>IF(RES_hhdet_in_tes!Q52=0,"",RES_hhdet_in_tes!Q52/RES_hhdet_in_fec!Q52)</f>
        <v>0.59389788082346107</v>
      </c>
    </row>
    <row r="53" spans="1:17" ht="12" customHeight="1" x14ac:dyDescent="0.25">
      <c r="A53" s="147" t="s">
        <v>59</v>
      </c>
      <c r="B53" s="172"/>
      <c r="C53" s="172">
        <f>IF(RES_hhdet_in_tes!C53=0,"",RES_hhdet_in_tes!C53/RES_hhdet_in_fec!C53)</f>
        <v>1.0157225473847131</v>
      </c>
      <c r="D53" s="172">
        <f>IF(RES_hhdet_in_tes!D53=0,"",RES_hhdet_in_tes!D53/RES_hhdet_in_fec!D53)</f>
        <v>1.026979471015329</v>
      </c>
      <c r="E53" s="172">
        <f>IF(RES_hhdet_in_tes!E53=0,"",RES_hhdet_in_tes!E53/RES_hhdet_in_fec!E53)</f>
        <v>1.0266167375867867</v>
      </c>
      <c r="F53" s="172">
        <f>IF(RES_hhdet_in_tes!F53=0,"",RES_hhdet_in_tes!F53/RES_hhdet_in_fec!F53)</f>
        <v>1.0208152660635097</v>
      </c>
      <c r="G53" s="172">
        <f>IF(RES_hhdet_in_tes!G53=0,"",RES_hhdet_in_tes!G53/RES_hhdet_in_fec!G53)</f>
        <v>1.013810119798755</v>
      </c>
      <c r="H53" s="172">
        <f>IF(RES_hhdet_in_tes!H53=0,"",RES_hhdet_in_tes!H53/RES_hhdet_in_fec!H53)</f>
        <v>1.0114580406382647</v>
      </c>
      <c r="I53" s="172">
        <f>IF(RES_hhdet_in_tes!I53=0,"",RES_hhdet_in_tes!I53/RES_hhdet_in_fec!I53)</f>
        <v>1.0049224466573086</v>
      </c>
      <c r="J53" s="172">
        <f>IF(RES_hhdet_in_tes!J53=0,"",RES_hhdet_in_tes!J53/RES_hhdet_in_fec!J53)</f>
        <v>1.0045678152754784</v>
      </c>
      <c r="K53" s="172">
        <f>IF(RES_hhdet_in_tes!K53=0,"",RES_hhdet_in_tes!K53/RES_hhdet_in_fec!K53)</f>
        <v>1.0047796587353912</v>
      </c>
      <c r="L53" s="172">
        <f>IF(RES_hhdet_in_tes!L53=0,"",RES_hhdet_in_tes!L53/RES_hhdet_in_fec!L53)</f>
        <v>1.0073071721856601</v>
      </c>
      <c r="M53" s="172">
        <f>IF(RES_hhdet_in_tes!M53=0,"",RES_hhdet_in_tes!M53/RES_hhdet_in_fec!M53)</f>
        <v>1.0097113136176243</v>
      </c>
      <c r="N53" s="172">
        <f>IF(RES_hhdet_in_tes!N53=0,"",RES_hhdet_in_tes!N53/RES_hhdet_in_fec!N53)</f>
        <v>1.0119878409753593</v>
      </c>
      <c r="O53" s="172">
        <f>IF(RES_hhdet_in_tes!O53=0,"",RES_hhdet_in_tes!O53/RES_hhdet_in_fec!O53)</f>
        <v>1.014021162717657</v>
      </c>
      <c r="P53" s="172">
        <f>IF(RES_hhdet_in_tes!P53=0,"",RES_hhdet_in_tes!P53/RES_hhdet_in_fec!P53)</f>
        <v>1.0140243858743569</v>
      </c>
      <c r="Q53" s="172">
        <f>IF(RES_hhdet_in_tes!Q53=0,"",RES_hhdet_in_tes!Q53/RES_hhdet_in_fec!Q53)</f>
        <v>1.0144637447527391</v>
      </c>
    </row>
    <row r="54" spans="1:17" ht="12" customHeight="1" x14ac:dyDescent="0.25">
      <c r="A54" s="163" t="s">
        <v>142</v>
      </c>
      <c r="B54" s="171"/>
      <c r="C54" s="171">
        <f>IF(RES_hhdet_in_tes!C54=0,"",RES_hhdet_in_tes!C54/RES_hhdet_in_fec!C54)</f>
        <v>0.70341110627364845</v>
      </c>
      <c r="D54" s="171">
        <f>IF(RES_hhdet_in_tes!D54=0,"",RES_hhdet_in_tes!D54/RES_hhdet_in_fec!D54)</f>
        <v>0.70975778155723224</v>
      </c>
      <c r="E54" s="171">
        <f>IF(RES_hhdet_in_tes!E54=0,"",RES_hhdet_in_tes!E54/RES_hhdet_in_fec!E54)</f>
        <v>0.71632905012709869</v>
      </c>
      <c r="F54" s="171">
        <f>IF(RES_hhdet_in_tes!F54=0,"",RES_hhdet_in_tes!F54/RES_hhdet_in_fec!F54)</f>
        <v>0.72321659708589991</v>
      </c>
      <c r="G54" s="171">
        <f>IF(RES_hhdet_in_tes!G54=0,"",RES_hhdet_in_tes!G54/RES_hhdet_in_fec!G54)</f>
        <v>0.73032756758870898</v>
      </c>
      <c r="H54" s="171">
        <f>IF(RES_hhdet_in_tes!H54=0,"",RES_hhdet_in_tes!H54/RES_hhdet_in_fec!H54)</f>
        <v>0.73698085626236853</v>
      </c>
      <c r="I54" s="171">
        <f>IF(RES_hhdet_in_tes!I54=0,"",RES_hhdet_in_tes!I54/RES_hhdet_in_fec!I54)</f>
        <v>0.7442808844330302</v>
      </c>
      <c r="J54" s="171">
        <f>IF(RES_hhdet_in_tes!J54=0,"",RES_hhdet_in_tes!J54/RES_hhdet_in_fec!J54)</f>
        <v>0.75282473352319557</v>
      </c>
      <c r="K54" s="171" t="str">
        <f>IF(RES_hhdet_in_tes!K54=0,"",RES_hhdet_in_tes!K54/RES_hhdet_in_fec!K54)</f>
        <v/>
      </c>
      <c r="L54" s="171" t="str">
        <f>IF(RES_hhdet_in_tes!L54=0,"",RES_hhdet_in_tes!L54/RES_hhdet_in_fec!L54)</f>
        <v/>
      </c>
      <c r="M54" s="171" t="str">
        <f>IF(RES_hhdet_in_tes!M54=0,"",RES_hhdet_in_tes!M54/RES_hhdet_in_fec!M54)</f>
        <v/>
      </c>
      <c r="N54" s="171" t="str">
        <f>IF(RES_hhdet_in_tes!N54=0,"",RES_hhdet_in_tes!N54/RES_hhdet_in_fec!N54)</f>
        <v/>
      </c>
      <c r="O54" s="171">
        <f>IF(RES_hhdet_in_tes!O54=0,"",RES_hhdet_in_tes!O54/RES_hhdet_in_fec!O54)</f>
        <v>0.76165543261432156</v>
      </c>
      <c r="P54" s="171">
        <f>IF(RES_hhdet_in_tes!P54=0,"",RES_hhdet_in_tes!P54/RES_hhdet_in_fec!P54)</f>
        <v>0.76603562911363865</v>
      </c>
      <c r="Q54" s="171">
        <f>IF(RES_hhdet_in_tes!Q54=0,"",RES_hhdet_in_tes!Q54/RES_hhdet_in_fec!Q54)</f>
        <v>0.77019204534283114</v>
      </c>
    </row>
    <row r="55" spans="1:17" ht="12" customHeight="1" x14ac:dyDescent="0.25">
      <c r="A55" s="161" t="s">
        <v>141</v>
      </c>
      <c r="B55" s="170"/>
      <c r="C55" s="170">
        <f>IF(RES_hhdet_in_tes!C55=0,"",RES_hhdet_in_tes!C55/RES_hhdet_in_fec!C55)</f>
        <v>0.74767039302056726</v>
      </c>
      <c r="D55" s="170">
        <f>IF(RES_hhdet_in_tes!D55=0,"",RES_hhdet_in_tes!D55/RES_hhdet_in_fec!D55)</f>
        <v>0.78668207658260636</v>
      </c>
      <c r="E55" s="170">
        <f>IF(RES_hhdet_in_tes!E55=0,"",RES_hhdet_in_tes!E55/RES_hhdet_in_fec!E55)</f>
        <v>0.78850302821778917</v>
      </c>
      <c r="F55" s="170">
        <f>IF(RES_hhdet_in_tes!F55=0,"",RES_hhdet_in_tes!F55/RES_hhdet_in_fec!F55)</f>
        <v>0.7912145446479899</v>
      </c>
      <c r="G55" s="170">
        <f>IF(RES_hhdet_in_tes!G55=0,"",RES_hhdet_in_tes!G55/RES_hhdet_in_fec!G55)</f>
        <v>0.7940137319602435</v>
      </c>
      <c r="H55" s="170">
        <f>IF(RES_hhdet_in_tes!H55=0,"",RES_hhdet_in_tes!H55/RES_hhdet_in_fec!H55)</f>
        <v>0.79229360469390342</v>
      </c>
      <c r="I55" s="170">
        <f>IF(RES_hhdet_in_tes!I55=0,"",RES_hhdet_in_tes!I55/RES_hhdet_in_fec!I55)</f>
        <v>0.80103397077365235</v>
      </c>
      <c r="J55" s="170">
        <f>IF(RES_hhdet_in_tes!J55=0,"",RES_hhdet_in_tes!J55/RES_hhdet_in_fec!J55)</f>
        <v>0.80541074764688159</v>
      </c>
      <c r="K55" s="170">
        <f>IF(RES_hhdet_in_tes!K55=0,"",RES_hhdet_in_tes!K55/RES_hhdet_in_fec!K55)</f>
        <v>0.82094611256676686</v>
      </c>
      <c r="L55" s="170" t="str">
        <f>IF(RES_hhdet_in_tes!L55=0,"",RES_hhdet_in_tes!L55/RES_hhdet_in_fec!L55)</f>
        <v/>
      </c>
      <c r="M55" s="170">
        <f>IF(RES_hhdet_in_tes!M55=0,"",RES_hhdet_in_tes!M55/RES_hhdet_in_fec!M55)</f>
        <v>0.82735026380568288</v>
      </c>
      <c r="N55" s="170" t="str">
        <f>IF(RES_hhdet_in_tes!N55=0,"",RES_hhdet_in_tes!N55/RES_hhdet_in_fec!N55)</f>
        <v/>
      </c>
      <c r="O55" s="170">
        <f>IF(RES_hhdet_in_tes!O55=0,"",RES_hhdet_in_tes!O55/RES_hhdet_in_fec!O55)</f>
        <v>0.83075911849489381</v>
      </c>
      <c r="P55" s="170">
        <f>IF(RES_hhdet_in_tes!P55=0,"",RES_hhdet_in_tes!P55/RES_hhdet_in_fec!P55)</f>
        <v>0.83348742803992859</v>
      </c>
      <c r="Q55" s="170">
        <f>IF(RES_hhdet_in_tes!Q55=0,"",RES_hhdet_in_tes!Q55/RES_hhdet_in_fec!Q55)</f>
        <v>0.8299890981309469</v>
      </c>
    </row>
    <row r="56" spans="1:17" ht="12" customHeight="1" x14ac:dyDescent="0.25">
      <c r="A56" s="148" t="s">
        <v>60</v>
      </c>
      <c r="B56" s="73"/>
      <c r="C56" s="73">
        <f>IF(RES_hhdet_in_tes!C56=0,"",RES_hhdet_in_tes!C56/RES_hhdet_in_fec!C56)</f>
        <v>0.68397287616948543</v>
      </c>
      <c r="D56" s="73">
        <f>IF(RES_hhdet_in_tes!D56=0,"",RES_hhdet_in_tes!D56/RES_hhdet_in_fec!D56)</f>
        <v>0.70761807501813534</v>
      </c>
      <c r="E56" s="73">
        <f>IF(RES_hhdet_in_tes!E56=0,"",RES_hhdet_in_tes!E56/RES_hhdet_in_fec!E56)</f>
        <v>0.7128313555340603</v>
      </c>
      <c r="F56" s="73">
        <f>IF(RES_hhdet_in_tes!F56=0,"",RES_hhdet_in_tes!F56/RES_hhdet_in_fec!F56)</f>
        <v>0.71884734192980504</v>
      </c>
      <c r="G56" s="73">
        <f>IF(RES_hhdet_in_tes!G56=0,"",RES_hhdet_in_tes!G56/RES_hhdet_in_fec!G56)</f>
        <v>0.72373950977220269</v>
      </c>
      <c r="H56" s="73">
        <f>IF(RES_hhdet_in_tes!H56=0,"",RES_hhdet_in_tes!H56/RES_hhdet_in_fec!H56)</f>
        <v>0.72603695079189612</v>
      </c>
      <c r="I56" s="73">
        <f>IF(RES_hhdet_in_tes!I56=0,"",RES_hhdet_in_tes!I56/RES_hhdet_in_fec!I56)</f>
        <v>0.73394198212415807</v>
      </c>
      <c r="J56" s="73">
        <f>IF(RES_hhdet_in_tes!J56=0,"",RES_hhdet_in_tes!J56/RES_hhdet_in_fec!J56)</f>
        <v>0.74054721036520532</v>
      </c>
      <c r="K56" s="73">
        <f>IF(RES_hhdet_in_tes!K56=0,"",RES_hhdet_in_tes!K56/RES_hhdet_in_fec!K56)</f>
        <v>0.75036465614006409</v>
      </c>
      <c r="L56" s="73" t="str">
        <f>IF(RES_hhdet_in_tes!L56=0,"",RES_hhdet_in_tes!L56/RES_hhdet_in_fec!L56)</f>
        <v/>
      </c>
      <c r="M56" s="73">
        <f>IF(RES_hhdet_in_tes!M56=0,"",RES_hhdet_in_tes!M56/RES_hhdet_in_fec!M56)</f>
        <v>0.7606523632707497</v>
      </c>
      <c r="N56" s="73" t="str">
        <f>IF(RES_hhdet_in_tes!N56=0,"",RES_hhdet_in_tes!N56/RES_hhdet_in_fec!N56)</f>
        <v/>
      </c>
      <c r="O56" s="73">
        <f>IF(RES_hhdet_in_tes!O56=0,"",RES_hhdet_in_tes!O56/RES_hhdet_in_fec!O56)</f>
        <v>0.76741469240560012</v>
      </c>
      <c r="P56" s="73">
        <f>IF(RES_hhdet_in_tes!P56=0,"",RES_hhdet_in_tes!P56/RES_hhdet_in_fec!P56)</f>
        <v>0.77049931162864271</v>
      </c>
      <c r="Q56" s="73">
        <f>IF(RES_hhdet_in_tes!Q56=0,"",RES_hhdet_in_tes!Q56/RES_hhdet_in_fec!Q56)</f>
        <v>0.76975041817856005</v>
      </c>
    </row>
    <row r="57" spans="1:17" ht="12" customHeight="1" x14ac:dyDescent="0.25">
      <c r="A57" s="148" t="s">
        <v>59</v>
      </c>
      <c r="B57" s="73"/>
      <c r="C57" s="73">
        <f>IF(RES_hhdet_in_tes!C57=0,"",RES_hhdet_in_tes!C57/RES_hhdet_in_fec!C57)</f>
        <v>1.0166973988756065</v>
      </c>
      <c r="D57" s="73">
        <f>IF(RES_hhdet_in_tes!D57=0,"",RES_hhdet_in_tes!D57/RES_hhdet_in_fec!D57)</f>
        <v>1.0223243999794711</v>
      </c>
      <c r="E57" s="73">
        <f>IF(RES_hhdet_in_tes!E57=0,"",RES_hhdet_in_tes!E57/RES_hhdet_in_fec!E57)</f>
        <v>1.0210441080203647</v>
      </c>
      <c r="F57" s="73">
        <f>IF(RES_hhdet_in_tes!F57=0,"",RES_hhdet_in_tes!F57/RES_hhdet_in_fec!F57)</f>
        <v>1.0156484903912768</v>
      </c>
      <c r="G57" s="73">
        <f>IF(RES_hhdet_in_tes!G57=0,"",RES_hhdet_in_tes!G57/RES_hhdet_in_fec!G57)</f>
        <v>1.0069487697965094</v>
      </c>
      <c r="H57" s="73">
        <f>IF(RES_hhdet_in_tes!H57=0,"",RES_hhdet_in_tes!H57/RES_hhdet_in_fec!H57)</f>
        <v>1.0042260901978382</v>
      </c>
      <c r="I57" s="73">
        <f>IF(RES_hhdet_in_tes!I57=0,"",RES_hhdet_in_tes!I57/RES_hhdet_in_fec!I57)</f>
        <v>1.0049448341647882</v>
      </c>
      <c r="J57" s="73">
        <f>IF(RES_hhdet_in_tes!J57=0,"",RES_hhdet_in_tes!J57/RES_hhdet_in_fec!J57)</f>
        <v>1.0033776070493581</v>
      </c>
      <c r="K57" s="73">
        <f>IF(RES_hhdet_in_tes!K57=0,"",RES_hhdet_in_tes!K57/RES_hhdet_in_fec!K57)</f>
        <v>1.0110724351055975</v>
      </c>
      <c r="L57" s="73" t="str">
        <f>IF(RES_hhdet_in_tes!L57=0,"",RES_hhdet_in_tes!L57/RES_hhdet_in_fec!L57)</f>
        <v/>
      </c>
      <c r="M57" s="73">
        <f>IF(RES_hhdet_in_tes!M57=0,"",RES_hhdet_in_tes!M57/RES_hhdet_in_fec!M57)</f>
        <v>1.0167548817224992</v>
      </c>
      <c r="N57" s="73" t="str">
        <f>IF(RES_hhdet_in_tes!N57=0,"",RES_hhdet_in_tes!N57/RES_hhdet_in_fec!N57)</f>
        <v/>
      </c>
      <c r="O57" s="73">
        <f>IF(RES_hhdet_in_tes!O57=0,"",RES_hhdet_in_tes!O57/RES_hhdet_in_fec!O57)</f>
        <v>1.0171521645795618</v>
      </c>
      <c r="P57" s="73">
        <f>IF(RES_hhdet_in_tes!P57=0,"",RES_hhdet_in_tes!P57/RES_hhdet_in_fec!P57)</f>
        <v>1.0196465371012378</v>
      </c>
      <c r="Q57" s="73">
        <f>IF(RES_hhdet_in_tes!Q57=0,"",RES_hhdet_in_tes!Q57/RES_hhdet_in_fec!Q57)</f>
        <v>1.0163017575020321</v>
      </c>
    </row>
    <row r="58" spans="1:17" ht="12" customHeight="1" x14ac:dyDescent="0.25">
      <c r="A58" s="158" t="s">
        <v>62</v>
      </c>
      <c r="B58" s="169"/>
      <c r="C58" s="169">
        <f>IF(RES_hhdet_in_tes!C58=0,"",RES_hhdet_in_tes!C58/RES_hhdet_in_fec!C58)</f>
        <v>0.82105703301439881</v>
      </c>
      <c r="D58" s="169">
        <f>IF(RES_hhdet_in_tes!D58=0,"",RES_hhdet_in_tes!D58/RES_hhdet_in_fec!D58)</f>
        <v>0.82525059164067549</v>
      </c>
      <c r="E58" s="169">
        <f>IF(RES_hhdet_in_tes!E58=0,"",RES_hhdet_in_tes!E58/RES_hhdet_in_fec!E58)</f>
        <v>0.82959204709560308</v>
      </c>
      <c r="F58" s="169">
        <f>IF(RES_hhdet_in_tes!F58=0,"",RES_hhdet_in_tes!F58/RES_hhdet_in_fec!F58)</f>
        <v>0.83415146379812721</v>
      </c>
      <c r="G58" s="169">
        <f>IF(RES_hhdet_in_tes!G58=0,"",RES_hhdet_in_tes!G58/RES_hhdet_in_fec!G58)</f>
        <v>0.83891405557148468</v>
      </c>
      <c r="H58" s="169">
        <f>IF(RES_hhdet_in_tes!H58=0,"",RES_hhdet_in_tes!H58/RES_hhdet_in_fec!H58)</f>
        <v>0.84138830119849894</v>
      </c>
      <c r="I58" s="169">
        <f>IF(RES_hhdet_in_tes!I58=0,"",RES_hhdet_in_tes!I58/RES_hhdet_in_fec!I58)</f>
        <v>0.84571268748518214</v>
      </c>
      <c r="J58" s="169">
        <f>IF(RES_hhdet_in_tes!J58=0,"",RES_hhdet_in_tes!J58/RES_hhdet_in_fec!J58)</f>
        <v>0.8519631835558098</v>
      </c>
      <c r="K58" s="169">
        <f>IF(RES_hhdet_in_tes!K58=0,"",RES_hhdet_in_tes!K58/RES_hhdet_in_fec!K58)</f>
        <v>0.85180385357131116</v>
      </c>
      <c r="L58" s="169">
        <f>IF(RES_hhdet_in_tes!L58=0,"",RES_hhdet_in_tes!L58/RES_hhdet_in_fec!L58)</f>
        <v>0.85453860722751163</v>
      </c>
      <c r="M58" s="169">
        <f>IF(RES_hhdet_in_tes!M58=0,"",RES_hhdet_in_tes!M58/RES_hhdet_in_fec!M58)</f>
        <v>0.85595779401266869</v>
      </c>
      <c r="N58" s="169">
        <f>IF(RES_hhdet_in_tes!N58=0,"",RES_hhdet_in_tes!N58/RES_hhdet_in_fec!N58)</f>
        <v>0.85656364338736668</v>
      </c>
      <c r="O58" s="169">
        <f>IF(RES_hhdet_in_tes!O58=0,"",RES_hhdet_in_tes!O58/RES_hhdet_in_fec!O58)</f>
        <v>0.85724948267960366</v>
      </c>
      <c r="P58" s="169">
        <f>IF(RES_hhdet_in_tes!P58=0,"",RES_hhdet_in_tes!P58/RES_hhdet_in_fec!P58)</f>
        <v>0.85513998096134658</v>
      </c>
      <c r="Q58" s="169">
        <f>IF(RES_hhdet_in_tes!Q58=0,"",RES_hhdet_in_tes!Q58/RES_hhdet_in_fec!Q58)</f>
        <v>0.85822961942287013</v>
      </c>
    </row>
    <row r="59" spans="1:17" ht="12" customHeight="1" x14ac:dyDescent="0.25">
      <c r="A59" s="23" t="s">
        <v>57</v>
      </c>
      <c r="B59" s="73"/>
      <c r="C59" s="73" t="str">
        <f>IF(RES_hhdet_in_tes!C59=0,"",RES_hhdet_in_tes!C59/RES_hhdet_in_fec!C59)</f>
        <v/>
      </c>
      <c r="D59" s="73" t="str">
        <f>IF(RES_hhdet_in_tes!D59=0,"",RES_hhdet_in_tes!D59/RES_hhdet_in_fec!D59)</f>
        <v/>
      </c>
      <c r="E59" s="73" t="str">
        <f>IF(RES_hhdet_in_tes!E59=0,"",RES_hhdet_in_tes!E59/RES_hhdet_in_fec!E59)</f>
        <v/>
      </c>
      <c r="F59" s="73" t="str">
        <f>IF(RES_hhdet_in_tes!F59=0,"",RES_hhdet_in_tes!F59/RES_hhdet_in_fec!F59)</f>
        <v/>
      </c>
      <c r="G59" s="73" t="str">
        <f>IF(RES_hhdet_in_tes!G59=0,"",RES_hhdet_in_tes!G59/RES_hhdet_in_fec!G59)</f>
        <v/>
      </c>
      <c r="H59" s="73" t="str">
        <f>IF(RES_hhdet_in_tes!H59=0,"",RES_hhdet_in_tes!H59/RES_hhdet_in_fec!H59)</f>
        <v/>
      </c>
      <c r="I59" s="73" t="str">
        <f>IF(RES_hhdet_in_tes!I59=0,"",RES_hhdet_in_tes!I59/RES_hhdet_in_fec!I59)</f>
        <v/>
      </c>
      <c r="J59" s="73" t="str">
        <f>IF(RES_hhdet_in_tes!J59=0,"",RES_hhdet_in_tes!J59/RES_hhdet_in_fec!J59)</f>
        <v/>
      </c>
      <c r="K59" s="73" t="str">
        <f>IF(RES_hhdet_in_tes!K59=0,"",RES_hhdet_in_tes!K59/RES_hhdet_in_fec!K59)</f>
        <v/>
      </c>
      <c r="L59" s="73" t="str">
        <f>IF(RES_hhdet_in_tes!L59=0,"",RES_hhdet_in_tes!L59/RES_hhdet_in_fec!L59)</f>
        <v/>
      </c>
      <c r="M59" s="73" t="str">
        <f>IF(RES_hhdet_in_tes!M59=0,"",RES_hhdet_in_tes!M59/RES_hhdet_in_fec!M59)</f>
        <v/>
      </c>
      <c r="N59" s="73" t="str">
        <f>IF(RES_hhdet_in_tes!N59=0,"",RES_hhdet_in_tes!N59/RES_hhdet_in_fec!N59)</f>
        <v/>
      </c>
      <c r="O59" s="73" t="str">
        <f>IF(RES_hhdet_in_tes!O59=0,"",RES_hhdet_in_tes!O59/RES_hhdet_in_fec!O59)</f>
        <v/>
      </c>
      <c r="P59" s="73" t="str">
        <f>IF(RES_hhdet_in_tes!P59=0,"",RES_hhdet_in_tes!P59/RES_hhdet_in_fec!P59)</f>
        <v/>
      </c>
      <c r="Q59" s="73" t="str">
        <f>IF(RES_hhdet_in_tes!Q59=0,"",RES_hhdet_in_tes!Q59/RES_hhdet_in_fec!Q59)</f>
        <v/>
      </c>
    </row>
    <row r="60" spans="1:17" ht="12" customHeight="1" x14ac:dyDescent="0.25">
      <c r="A60" s="29" t="s">
        <v>140</v>
      </c>
      <c r="B60" s="65"/>
      <c r="C60" s="65">
        <f>IF(RES_hhdet_in_tes!C60=0,"",RES_hhdet_in_tes!C60/RES_hhdet_in_fec!C60)</f>
        <v>0.82105703301439881</v>
      </c>
      <c r="D60" s="65">
        <f>IF(RES_hhdet_in_tes!D60=0,"",RES_hhdet_in_tes!D60/RES_hhdet_in_fec!D60)</f>
        <v>0.82525059164067549</v>
      </c>
      <c r="E60" s="65">
        <f>IF(RES_hhdet_in_tes!E60=0,"",RES_hhdet_in_tes!E60/RES_hhdet_in_fec!E60)</f>
        <v>0.82959204709560308</v>
      </c>
      <c r="F60" s="65">
        <f>IF(RES_hhdet_in_tes!F60=0,"",RES_hhdet_in_tes!F60/RES_hhdet_in_fec!F60)</f>
        <v>0.83415146379812721</v>
      </c>
      <c r="G60" s="65">
        <f>IF(RES_hhdet_in_tes!G60=0,"",RES_hhdet_in_tes!G60/RES_hhdet_in_fec!G60)</f>
        <v>0.83891405557148468</v>
      </c>
      <c r="H60" s="65">
        <f>IF(RES_hhdet_in_tes!H60=0,"",RES_hhdet_in_tes!H60/RES_hhdet_in_fec!H60)</f>
        <v>0.84138830119849894</v>
      </c>
      <c r="I60" s="65">
        <f>IF(RES_hhdet_in_tes!I60=0,"",RES_hhdet_in_tes!I60/RES_hhdet_in_fec!I60)</f>
        <v>0.84571268748518214</v>
      </c>
      <c r="J60" s="65">
        <f>IF(RES_hhdet_in_tes!J60=0,"",RES_hhdet_in_tes!J60/RES_hhdet_in_fec!J60)</f>
        <v>0.8519631835558098</v>
      </c>
      <c r="K60" s="65">
        <f>IF(RES_hhdet_in_tes!K60=0,"",RES_hhdet_in_tes!K60/RES_hhdet_in_fec!K60)</f>
        <v>0.85180385357131116</v>
      </c>
      <c r="L60" s="65">
        <f>IF(RES_hhdet_in_tes!L60=0,"",RES_hhdet_in_tes!L60/RES_hhdet_in_fec!L60)</f>
        <v>0.85453860722751163</v>
      </c>
      <c r="M60" s="65">
        <f>IF(RES_hhdet_in_tes!M60=0,"",RES_hhdet_in_tes!M60/RES_hhdet_in_fec!M60)</f>
        <v>0.85595779401266869</v>
      </c>
      <c r="N60" s="65">
        <f>IF(RES_hhdet_in_tes!N60=0,"",RES_hhdet_in_tes!N60/RES_hhdet_in_fec!N60)</f>
        <v>0.85656364338736668</v>
      </c>
      <c r="O60" s="65">
        <f>IF(RES_hhdet_in_tes!O60=0,"",RES_hhdet_in_tes!O60/RES_hhdet_in_fec!O60)</f>
        <v>0.85724948267960366</v>
      </c>
      <c r="P60" s="65">
        <f>IF(RES_hhdet_in_tes!P60=0,"",RES_hhdet_in_tes!P60/RES_hhdet_in_fec!P60)</f>
        <v>0.85513998096134658</v>
      </c>
      <c r="Q60" s="65">
        <f>IF(RES_hhdet_in_tes!Q60=0,"",RES_hhdet_in_tes!Q60/RES_hhdet_in_fec!Q60)</f>
        <v>0.85822961942287013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75"/>
      <c r="C62" s="175">
        <f>IF(RES_hhdet_in_tes!C62=0,"",RES_hhdet_in_tes!C62/RES_hhdet_in_fec!C62)</f>
        <v>0.65476410880516234</v>
      </c>
      <c r="D62" s="175">
        <f>IF(RES_hhdet_in_tes!D62=0,"",RES_hhdet_in_tes!D62/RES_hhdet_in_fec!D62)</f>
        <v>0.65840000561967538</v>
      </c>
      <c r="E62" s="175">
        <f>IF(RES_hhdet_in_tes!E62=0,"",RES_hhdet_in_tes!E62/RES_hhdet_in_fec!E62)</f>
        <v>0.66783137251548419</v>
      </c>
      <c r="F62" s="175">
        <f>IF(RES_hhdet_in_tes!F62=0,"",RES_hhdet_in_tes!F62/RES_hhdet_in_fec!F62)</f>
        <v>0.67439172412884174</v>
      </c>
      <c r="G62" s="175">
        <f>IF(RES_hhdet_in_tes!G62=0,"",RES_hhdet_in_tes!G62/RES_hhdet_in_fec!G62)</f>
        <v>0.67332501743967077</v>
      </c>
      <c r="H62" s="175">
        <f>IF(RES_hhdet_in_tes!H62=0,"",RES_hhdet_in_tes!H62/RES_hhdet_in_fec!H62)</f>
        <v>0.68089054678859395</v>
      </c>
      <c r="I62" s="175">
        <f>IF(RES_hhdet_in_tes!I62=0,"",RES_hhdet_in_tes!I62/RES_hhdet_in_fec!I62)</f>
        <v>0.68913337067755798</v>
      </c>
      <c r="J62" s="175">
        <f>IF(RES_hhdet_in_tes!J62=0,"",RES_hhdet_in_tes!J62/RES_hhdet_in_fec!J62)</f>
        <v>0.6922281998344767</v>
      </c>
      <c r="K62" s="175">
        <f>IF(RES_hhdet_in_tes!K62=0,"",RES_hhdet_in_tes!K62/RES_hhdet_in_fec!K62)</f>
        <v>0.6826924167789884</v>
      </c>
      <c r="L62" s="175">
        <f>IF(RES_hhdet_in_tes!L62=0,"",RES_hhdet_in_tes!L62/RES_hhdet_in_fec!L62)</f>
        <v>0.69716585278697618</v>
      </c>
      <c r="M62" s="175">
        <f>IF(RES_hhdet_in_tes!M62=0,"",RES_hhdet_in_tes!M62/RES_hhdet_in_fec!M62)</f>
        <v>0.70409595645236989</v>
      </c>
      <c r="N62" s="175">
        <f>IF(RES_hhdet_in_tes!N62=0,"",RES_hhdet_in_tes!N62/RES_hhdet_in_fec!N62)</f>
        <v>0.70171293139462709</v>
      </c>
      <c r="O62" s="175">
        <f>IF(RES_hhdet_in_tes!O62=0,"",RES_hhdet_in_tes!O62/RES_hhdet_in_fec!O62)</f>
        <v>0.71222332304084768</v>
      </c>
      <c r="P62" s="175" t="str">
        <f>IF(RES_hhdet_in_tes!P62=0,"",RES_hhdet_in_tes!P62/RES_hhdet_in_fec!P62)</f>
        <v/>
      </c>
      <c r="Q62" s="175">
        <f>IF(RES_hhdet_in_tes!Q62=0,"",RES_hhdet_in_tes!Q62/RES_hhdet_in_fec!Q62)</f>
        <v>0.72110285741988733</v>
      </c>
    </row>
    <row r="63" spans="1:17" ht="12.95" customHeight="1" x14ac:dyDescent="0.25">
      <c r="A63" s="158" t="s">
        <v>65</v>
      </c>
      <c r="B63" s="169"/>
      <c r="C63" s="169">
        <f>IF(RES_hhdet_in_tes!C63=0,"",RES_hhdet_in_tes!C63/RES_hhdet_in_fec!C63)</f>
        <v>0.68111427969878413</v>
      </c>
      <c r="D63" s="169">
        <f>IF(RES_hhdet_in_tes!D63=0,"",RES_hhdet_in_tes!D63/RES_hhdet_in_fec!D63)</f>
        <v>0.68236850662023285</v>
      </c>
      <c r="E63" s="169">
        <f>IF(RES_hhdet_in_tes!E63=0,"",RES_hhdet_in_tes!E63/RES_hhdet_in_fec!E63)</f>
        <v>0.68861486063823918</v>
      </c>
      <c r="F63" s="169">
        <f>IF(RES_hhdet_in_tes!F63=0,"",RES_hhdet_in_tes!F63/RES_hhdet_in_fec!F63)</f>
        <v>0.69269598270187926</v>
      </c>
      <c r="G63" s="169">
        <f>IF(RES_hhdet_in_tes!G63=0,"",RES_hhdet_in_tes!G63/RES_hhdet_in_fec!G63)</f>
        <v>0.6982883501781767</v>
      </c>
      <c r="H63" s="169">
        <f>IF(RES_hhdet_in_tes!H63=0,"",RES_hhdet_in_tes!H63/RES_hhdet_in_fec!H63)</f>
        <v>0.70343670965961957</v>
      </c>
      <c r="I63" s="169">
        <f>IF(RES_hhdet_in_tes!I63=0,"",RES_hhdet_in_tes!I63/RES_hhdet_in_fec!I63)</f>
        <v>0.70430109381676909</v>
      </c>
      <c r="J63" s="169">
        <f>IF(RES_hhdet_in_tes!J63=0,"",RES_hhdet_in_tes!J63/RES_hhdet_in_fec!J63)</f>
        <v>0.70953996168698408</v>
      </c>
      <c r="K63" s="169">
        <f>IF(RES_hhdet_in_tes!K63=0,"",RES_hhdet_in_tes!K63/RES_hhdet_in_fec!K63)</f>
        <v>0.69222636065231269</v>
      </c>
      <c r="L63" s="169">
        <f>IF(RES_hhdet_in_tes!L63=0,"",RES_hhdet_in_tes!L63/RES_hhdet_in_fec!L63)</f>
        <v>0.7183574930551796</v>
      </c>
      <c r="M63" s="169">
        <f>IF(RES_hhdet_in_tes!M63=0,"",RES_hhdet_in_tes!M63/RES_hhdet_in_fec!M63)</f>
        <v>0.70494302187453151</v>
      </c>
      <c r="N63" s="169">
        <f>IF(RES_hhdet_in_tes!N63=0,"",RES_hhdet_in_tes!N63/RES_hhdet_in_fec!N63)</f>
        <v>0.72986730441916392</v>
      </c>
      <c r="O63" s="169">
        <f>IF(RES_hhdet_in_tes!O63=0,"",RES_hhdet_in_tes!O63/RES_hhdet_in_fec!O63)</f>
        <v>0.7247719961346879</v>
      </c>
      <c r="P63" s="169" t="str">
        <f>IF(RES_hhdet_in_tes!P63=0,"",RES_hhdet_in_tes!P63/RES_hhdet_in_fec!P63)</f>
        <v/>
      </c>
      <c r="Q63" s="169">
        <f>IF(RES_hhdet_in_tes!Q63=0,"",RES_hhdet_in_tes!Q63/RES_hhdet_in_fec!Q63)</f>
        <v>0.74825525177529484</v>
      </c>
    </row>
    <row r="64" spans="1:17" ht="12" customHeight="1" x14ac:dyDescent="0.25">
      <c r="A64" s="23" t="s">
        <v>161</v>
      </c>
      <c r="B64" s="73"/>
      <c r="C64" s="73">
        <f>IF(RES_hhdet_in_tes!C64=0,"",RES_hhdet_in_tes!C64/RES_hhdet_in_fec!C64)</f>
        <v>0.6724886114950045</v>
      </c>
      <c r="D64" s="73">
        <f>IF(RES_hhdet_in_tes!D64=0,"",RES_hhdet_in_tes!D64/RES_hhdet_in_fec!D64)</f>
        <v>0.67739018373694815</v>
      </c>
      <c r="E64" s="73">
        <f>IF(RES_hhdet_in_tes!E64=0,"",RES_hhdet_in_tes!E64/RES_hhdet_in_fec!E64)</f>
        <v>0.68279694877097574</v>
      </c>
      <c r="F64" s="73">
        <f>IF(RES_hhdet_in_tes!F64=0,"",RES_hhdet_in_tes!F64/RES_hhdet_in_fec!F64)</f>
        <v>0.68545351251747955</v>
      </c>
      <c r="G64" s="73">
        <f>IF(RES_hhdet_in_tes!G64=0,"",RES_hhdet_in_tes!G64/RES_hhdet_in_fec!G64)</f>
        <v>0.69188301152866216</v>
      </c>
      <c r="H64" s="73">
        <f>IF(RES_hhdet_in_tes!H64=0,"",RES_hhdet_in_tes!H64/RES_hhdet_in_fec!H64)</f>
        <v>0.69445062209668662</v>
      </c>
      <c r="I64" s="73">
        <f>IF(RES_hhdet_in_tes!I64=0,"",RES_hhdet_in_tes!I64/RES_hhdet_in_fec!I64)</f>
        <v>0.69684890955319345</v>
      </c>
      <c r="J64" s="73">
        <f>IF(RES_hhdet_in_tes!J64=0,"",RES_hhdet_in_tes!J64/RES_hhdet_in_fec!J64)</f>
        <v>0.70212105752134613</v>
      </c>
      <c r="K64" s="73">
        <f>IF(RES_hhdet_in_tes!K64=0,"",RES_hhdet_in_tes!K64/RES_hhdet_in_fec!K64)</f>
        <v>0.68975588979536351</v>
      </c>
      <c r="L64" s="73">
        <f>IF(RES_hhdet_in_tes!L64=0,"",RES_hhdet_in_tes!L64/RES_hhdet_in_fec!L64)</f>
        <v>0.71355547268986597</v>
      </c>
      <c r="M64" s="73">
        <f>IF(RES_hhdet_in_tes!M64=0,"",RES_hhdet_in_tes!M64/RES_hhdet_in_fec!M64)</f>
        <v>0.69976901020148985</v>
      </c>
      <c r="N64" s="73">
        <f>IF(RES_hhdet_in_tes!N64=0,"",RES_hhdet_in_tes!N64/RES_hhdet_in_fec!N64)</f>
        <v>0.72529154355228742</v>
      </c>
      <c r="O64" s="73">
        <f>IF(RES_hhdet_in_tes!O64=0,"",RES_hhdet_in_tes!O64/RES_hhdet_in_fec!O64)</f>
        <v>0.71873208427298407</v>
      </c>
      <c r="P64" s="73" t="str">
        <f>IF(RES_hhdet_in_tes!P64=0,"",RES_hhdet_in_tes!P64/RES_hhdet_in_fec!P64)</f>
        <v/>
      </c>
      <c r="Q64" s="73">
        <f>IF(RES_hhdet_in_tes!Q64=0,"",RES_hhdet_in_tes!Q64/RES_hhdet_in_fec!Q64)</f>
        <v>0.7409736918713814</v>
      </c>
    </row>
    <row r="65" spans="1:17" ht="12" customHeight="1" x14ac:dyDescent="0.25">
      <c r="A65" s="23" t="s">
        <v>60</v>
      </c>
      <c r="B65" s="73"/>
      <c r="C65" s="73">
        <f>IF(RES_hhdet_in_tes!C65=0,"",RES_hhdet_in_tes!C65/RES_hhdet_in_fec!C65)</f>
        <v>1.090244993064615</v>
      </c>
      <c r="D65" s="73">
        <f>IF(RES_hhdet_in_tes!D65=0,"",RES_hhdet_in_tes!D65/RES_hhdet_in_fec!D65)</f>
        <v>1.0884881099871979</v>
      </c>
      <c r="E65" s="73">
        <f>IF(RES_hhdet_in_tes!E65=0,"",RES_hhdet_in_tes!E65/RES_hhdet_in_fec!E65)</f>
        <v>1.0783860016480453</v>
      </c>
      <c r="F65" s="73">
        <f>IF(RES_hhdet_in_tes!F65=0,"",RES_hhdet_in_tes!F65/RES_hhdet_in_fec!F65)</f>
        <v>1.0672193757800303</v>
      </c>
      <c r="G65" s="73">
        <f>IF(RES_hhdet_in_tes!G65=0,"",RES_hhdet_in_tes!G65/RES_hhdet_in_fec!G65)</f>
        <v>1.0690910898018438</v>
      </c>
      <c r="H65" s="73">
        <f>IF(RES_hhdet_in_tes!H65=0,"",RES_hhdet_in_tes!H65/RES_hhdet_in_fec!H65)</f>
        <v>1.0632105566637071</v>
      </c>
      <c r="I65" s="73">
        <f>IF(RES_hhdet_in_tes!I65=0,"",RES_hhdet_in_tes!I65/RES_hhdet_in_fec!I65)</f>
        <v>1.0578763480486717</v>
      </c>
      <c r="J65" s="73">
        <f>IF(RES_hhdet_in_tes!J65=0,"",RES_hhdet_in_tes!J65/RES_hhdet_in_fec!J65)</f>
        <v>1.0529278044778543</v>
      </c>
      <c r="K65" s="73">
        <f>IF(RES_hhdet_in_tes!K65=0,"",RES_hhdet_in_tes!K65/RES_hhdet_in_fec!K65)</f>
        <v>1.0269403915252107</v>
      </c>
      <c r="L65" s="73">
        <f>IF(RES_hhdet_in_tes!L65=0,"",RES_hhdet_in_tes!L65/RES_hhdet_in_fec!L65)</f>
        <v>1.0486679635442799</v>
      </c>
      <c r="M65" s="73">
        <f>IF(RES_hhdet_in_tes!M65=0,"",RES_hhdet_in_tes!M65/RES_hhdet_in_fec!M65)</f>
        <v>1.0211299231640394</v>
      </c>
      <c r="N65" s="73">
        <f>IF(RES_hhdet_in_tes!N65=0,"",RES_hhdet_in_tes!N65/RES_hhdet_in_fec!N65)</f>
        <v>1.0471742135981996</v>
      </c>
      <c r="O65" s="73">
        <f>IF(RES_hhdet_in_tes!O65=0,"",RES_hhdet_in_tes!O65/RES_hhdet_in_fec!O65)</f>
        <v>1.0305978737597672</v>
      </c>
      <c r="P65" s="73" t="str">
        <f>IF(RES_hhdet_in_tes!P65=0,"",RES_hhdet_in_tes!P65/RES_hhdet_in_fec!P65)</f>
        <v/>
      </c>
      <c r="Q65" s="73">
        <f>IF(RES_hhdet_in_tes!Q65=0,"",RES_hhdet_in_tes!Q65/RES_hhdet_in_fec!Q65)</f>
        <v>1.0472450997500298</v>
      </c>
    </row>
    <row r="66" spans="1:17" ht="12.95" customHeight="1" x14ac:dyDescent="0.25">
      <c r="A66" s="158" t="s">
        <v>112</v>
      </c>
      <c r="B66" s="169"/>
      <c r="C66" s="169">
        <f>IF(RES_hhdet_in_tes!C66=0,"",RES_hhdet_in_tes!C66/RES_hhdet_in_fec!C66)</f>
        <v>1.9003188538505331</v>
      </c>
      <c r="D66" s="169">
        <f>IF(RES_hhdet_in_tes!D66=0,"",RES_hhdet_in_tes!D66/RES_hhdet_in_fec!D66)</f>
        <v>1.961671539366479</v>
      </c>
      <c r="E66" s="169">
        <f>IF(RES_hhdet_in_tes!E66=0,"",RES_hhdet_in_tes!E66/RES_hhdet_in_fec!E66)</f>
        <v>2.0329662566561444</v>
      </c>
      <c r="F66" s="169">
        <f>IF(RES_hhdet_in_tes!F66=0,"",RES_hhdet_in_tes!F66/RES_hhdet_in_fec!F66)</f>
        <v>2.1200619415276249</v>
      </c>
      <c r="G66" s="169">
        <f>IF(RES_hhdet_in_tes!G66=0,"",RES_hhdet_in_tes!G66/RES_hhdet_in_fec!G66)</f>
        <v>2.2232985205785281</v>
      </c>
      <c r="H66" s="169">
        <f>IF(RES_hhdet_in_tes!H66=0,"",RES_hhdet_in_tes!H66/RES_hhdet_in_fec!H66)</f>
        <v>2.3396986883995039</v>
      </c>
      <c r="I66" s="169">
        <f>IF(RES_hhdet_in_tes!I66=0,"",RES_hhdet_in_tes!I66/RES_hhdet_in_fec!I66)</f>
        <v>2.4777266641632827</v>
      </c>
      <c r="J66" s="169">
        <f>IF(RES_hhdet_in_tes!J66=0,"",RES_hhdet_in_tes!J66/RES_hhdet_in_fec!J66)</f>
        <v>2.5249965405870491</v>
      </c>
      <c r="K66" s="169">
        <f>IF(RES_hhdet_in_tes!K66=0,"",RES_hhdet_in_tes!K66/RES_hhdet_in_fec!K66)</f>
        <v>2.7106877569492251</v>
      </c>
      <c r="L66" s="169">
        <f>IF(RES_hhdet_in_tes!L66=0,"",RES_hhdet_in_tes!L66/RES_hhdet_in_fec!L66)</f>
        <v>2.9296092105259315</v>
      </c>
      <c r="M66" s="169">
        <f>IF(RES_hhdet_in_tes!M66=0,"",RES_hhdet_in_tes!M66/RES_hhdet_in_fec!M66)</f>
        <v>3.1200798096896079</v>
      </c>
      <c r="N66" s="169">
        <f>IF(RES_hhdet_in_tes!N66=0,"",RES_hhdet_in_tes!N66/RES_hhdet_in_fec!N66)</f>
        <v>3.2817164810783468</v>
      </c>
      <c r="O66" s="169">
        <f>IF(RES_hhdet_in_tes!O66=0,"",RES_hhdet_in_tes!O66/RES_hhdet_in_fec!O66)</f>
        <v>3.4068373913756909</v>
      </c>
      <c r="P66" s="169" t="str">
        <f>IF(RES_hhdet_in_tes!P66=0,"",RES_hhdet_in_tes!P66/RES_hhdet_in_fec!P66)</f>
        <v/>
      </c>
      <c r="Q66" s="169">
        <f>IF(RES_hhdet_in_tes!Q66=0,"",RES_hhdet_in_tes!Q66/RES_hhdet_in_fec!Q66)</f>
        <v>3.6895490822596537</v>
      </c>
    </row>
    <row r="67" spans="1:17" ht="12" customHeight="1" x14ac:dyDescent="0.25">
      <c r="A67" s="23" t="s">
        <v>60</v>
      </c>
      <c r="B67" s="73"/>
      <c r="C67" s="73">
        <f>IF(RES_hhdet_in_tes!C67=0,"",RES_hhdet_in_tes!C67/RES_hhdet_in_fec!C67)</f>
        <v>1.9003188538505331</v>
      </c>
      <c r="D67" s="73">
        <f>IF(RES_hhdet_in_tes!D67=0,"",RES_hhdet_in_tes!D67/RES_hhdet_in_fec!D67)</f>
        <v>1.961671539366479</v>
      </c>
      <c r="E67" s="73">
        <f>IF(RES_hhdet_in_tes!E67=0,"",RES_hhdet_in_tes!E67/RES_hhdet_in_fec!E67)</f>
        <v>2.0329662566561444</v>
      </c>
      <c r="F67" s="73">
        <f>IF(RES_hhdet_in_tes!F67=0,"",RES_hhdet_in_tes!F67/RES_hhdet_in_fec!F67)</f>
        <v>2.1200619415276249</v>
      </c>
      <c r="G67" s="73">
        <f>IF(RES_hhdet_in_tes!G67=0,"",RES_hhdet_in_tes!G67/RES_hhdet_in_fec!G67)</f>
        <v>2.2232985205785281</v>
      </c>
      <c r="H67" s="73">
        <f>IF(RES_hhdet_in_tes!H67=0,"",RES_hhdet_in_tes!H67/RES_hhdet_in_fec!H67)</f>
        <v>2.3396986883995039</v>
      </c>
      <c r="I67" s="73">
        <f>IF(RES_hhdet_in_tes!I67=0,"",RES_hhdet_in_tes!I67/RES_hhdet_in_fec!I67)</f>
        <v>2.4777266641632827</v>
      </c>
      <c r="J67" s="73">
        <f>IF(RES_hhdet_in_tes!J67=0,"",RES_hhdet_in_tes!J67/RES_hhdet_in_fec!J67)</f>
        <v>2.5249965405870491</v>
      </c>
      <c r="K67" s="73">
        <f>IF(RES_hhdet_in_tes!K67=0,"",RES_hhdet_in_tes!K67/RES_hhdet_in_fec!K67)</f>
        <v>2.7106877569492251</v>
      </c>
      <c r="L67" s="73">
        <f>IF(RES_hhdet_in_tes!L67=0,"",RES_hhdet_in_tes!L67/RES_hhdet_in_fec!L67)</f>
        <v>2.9296092105259315</v>
      </c>
      <c r="M67" s="73">
        <f>IF(RES_hhdet_in_tes!M67=0,"",RES_hhdet_in_tes!M67/RES_hhdet_in_fec!M67)</f>
        <v>3.1200798096896079</v>
      </c>
      <c r="N67" s="73">
        <f>IF(RES_hhdet_in_tes!N67=0,"",RES_hhdet_in_tes!N67/RES_hhdet_in_fec!N67)</f>
        <v>3.2817164810783468</v>
      </c>
      <c r="O67" s="73">
        <f>IF(RES_hhdet_in_tes!O67=0,"",RES_hhdet_in_tes!O67/RES_hhdet_in_fec!O67)</f>
        <v>3.4068373913756909</v>
      </c>
      <c r="P67" s="73" t="str">
        <f>IF(RES_hhdet_in_tes!P67=0,"",RES_hhdet_in_tes!P67/RES_hhdet_in_fec!P67)</f>
        <v/>
      </c>
      <c r="Q67" s="73">
        <f>IF(RES_hhdet_in_tes!Q67=0,"",RES_hhdet_in_tes!Q67/RES_hhdet_in_fec!Q67)</f>
        <v>3.6895490822596537</v>
      </c>
    </row>
    <row r="68" spans="1:17" ht="12" customHeight="1" x14ac:dyDescent="0.25">
      <c r="A68" s="158" t="s">
        <v>63</v>
      </c>
      <c r="B68" s="169"/>
      <c r="C68" s="169">
        <f>IF(RES_hhdet_in_tes!C68=0,"",RES_hhdet_in_tes!C68/RES_hhdet_in_fec!C68)</f>
        <v>0.59673767683997581</v>
      </c>
      <c r="D68" s="169">
        <f>IF(RES_hhdet_in_tes!D68=0,"",RES_hhdet_in_tes!D68/RES_hhdet_in_fec!D68)</f>
        <v>0.59843869292653262</v>
      </c>
      <c r="E68" s="169">
        <f>IF(RES_hhdet_in_tes!E68=0,"",RES_hhdet_in_tes!E68/RES_hhdet_in_fec!E68)</f>
        <v>0.61074164411728926</v>
      </c>
      <c r="F68" s="169">
        <f>IF(RES_hhdet_in_tes!F68=0,"",RES_hhdet_in_tes!F68/RES_hhdet_in_fec!F68)</f>
        <v>0.62770347554103434</v>
      </c>
      <c r="G68" s="169">
        <f>IF(RES_hhdet_in_tes!G68=0,"",RES_hhdet_in_tes!G68/RES_hhdet_in_fec!G68)</f>
        <v>0.61962259090713701</v>
      </c>
      <c r="H68" s="169">
        <f>IF(RES_hhdet_in_tes!H68=0,"",RES_hhdet_in_tes!H68/RES_hhdet_in_fec!H68)</f>
        <v>0.63583028302840106</v>
      </c>
      <c r="I68" s="169">
        <f>IF(RES_hhdet_in_tes!I68=0,"",RES_hhdet_in_tes!I68/RES_hhdet_in_fec!I68)</f>
        <v>0.63403651746788281</v>
      </c>
      <c r="J68" s="169">
        <f>IF(RES_hhdet_in_tes!J68=0,"",RES_hhdet_in_tes!J68/RES_hhdet_in_fec!J68)</f>
        <v>0.64211792966880044</v>
      </c>
      <c r="K68" s="169">
        <f>IF(RES_hhdet_in_tes!K68=0,"",RES_hhdet_in_tes!K68/RES_hhdet_in_fec!K68)</f>
        <v>0.67797875396221674</v>
      </c>
      <c r="L68" s="169">
        <f>IF(RES_hhdet_in_tes!L68=0,"",RES_hhdet_in_tes!L68/RES_hhdet_in_fec!L68)</f>
        <v>0.64641680988619199</v>
      </c>
      <c r="M68" s="169">
        <f>IF(RES_hhdet_in_tes!M68=0,"",RES_hhdet_in_tes!M68/RES_hhdet_in_fec!M68)</f>
        <v>0.73847449784678754</v>
      </c>
      <c r="N68" s="169">
        <f>IF(RES_hhdet_in_tes!N68=0,"",RES_hhdet_in_tes!N68/RES_hhdet_in_fec!N68)</f>
        <v>0.65184014369237264</v>
      </c>
      <c r="O68" s="169">
        <f>IF(RES_hhdet_in_tes!O68=0,"",RES_hhdet_in_tes!O68/RES_hhdet_in_fec!O68)</f>
        <v>0.70914494779527704</v>
      </c>
      <c r="P68" s="169" t="str">
        <f>IF(RES_hhdet_in_tes!P68=0,"",RES_hhdet_in_tes!P68/RES_hhdet_in_fec!P68)</f>
        <v/>
      </c>
      <c r="Q68" s="169">
        <f>IF(RES_hhdet_in_tes!Q68=0,"",RES_hhdet_in_tes!Q68/RES_hhdet_in_fec!Q68)</f>
        <v>0.69926912061221813</v>
      </c>
    </row>
    <row r="69" spans="1:17" ht="12" customHeight="1" x14ac:dyDescent="0.25">
      <c r="A69" s="167" t="s">
        <v>160</v>
      </c>
      <c r="B69" s="174"/>
      <c r="C69" s="174">
        <f>IF(RES_hhdet_in_tes!C69=0,"",RES_hhdet_in_tes!C69/RES_hhdet_in_fec!C69)</f>
        <v>0.56429152685734252</v>
      </c>
      <c r="D69" s="174">
        <f>IF(RES_hhdet_in_tes!D69=0,"",RES_hhdet_in_tes!D69/RES_hhdet_in_fec!D69)</f>
        <v>0.56877235874529131</v>
      </c>
      <c r="E69" s="174">
        <f>IF(RES_hhdet_in_tes!E69=0,"",RES_hhdet_in_tes!E69/RES_hhdet_in_fec!E69)</f>
        <v>0.57325084850958075</v>
      </c>
      <c r="F69" s="174">
        <f>IF(RES_hhdet_in_tes!F69=0,"",RES_hhdet_in_tes!F69/RES_hhdet_in_fec!F69)</f>
        <v>0.57771596448053941</v>
      </c>
      <c r="G69" s="174">
        <f>IF(RES_hhdet_in_tes!G69=0,"",RES_hhdet_in_tes!G69/RES_hhdet_in_fec!G69)</f>
        <v>0.58276088158256445</v>
      </c>
      <c r="H69" s="174">
        <f>IF(RES_hhdet_in_tes!H69=0,"",RES_hhdet_in_tes!H69/RES_hhdet_in_fec!H69)</f>
        <v>0.58703871170975819</v>
      </c>
      <c r="I69" s="174">
        <f>IF(RES_hhdet_in_tes!I69=0,"",RES_hhdet_in_tes!I69/RES_hhdet_in_fec!I69)</f>
        <v>0.59254121663047477</v>
      </c>
      <c r="J69" s="174">
        <f>IF(RES_hhdet_in_tes!J69=0,"",RES_hhdet_in_tes!J69/RES_hhdet_in_fec!J69)</f>
        <v>0.59727444161996246</v>
      </c>
      <c r="K69" s="174">
        <f>IF(RES_hhdet_in_tes!K69=0,"",RES_hhdet_in_tes!K69/RES_hhdet_in_fec!K69)</f>
        <v>0.60185315296614739</v>
      </c>
      <c r="L69" s="174">
        <f>IF(RES_hhdet_in_tes!L69=0,"",RES_hhdet_in_tes!L69/RES_hhdet_in_fec!L69)</f>
        <v>0.60483181180818246</v>
      </c>
      <c r="M69" s="174" t="str">
        <f>IF(RES_hhdet_in_tes!M69=0,"",RES_hhdet_in_tes!M69/RES_hhdet_in_fec!M69)</f>
        <v/>
      </c>
      <c r="N69" s="174">
        <f>IF(RES_hhdet_in_tes!N69=0,"",RES_hhdet_in_tes!N69/RES_hhdet_in_fec!N69)</f>
        <v>0.61126614790490652</v>
      </c>
      <c r="O69" s="174">
        <f>IF(RES_hhdet_in_tes!O69=0,"",RES_hhdet_in_tes!O69/RES_hhdet_in_fec!O69)</f>
        <v>0.6146500621659885</v>
      </c>
      <c r="P69" s="174" t="str">
        <f>IF(RES_hhdet_in_tes!P69=0,"",RES_hhdet_in_tes!P69/RES_hhdet_in_fec!P69)</f>
        <v/>
      </c>
      <c r="Q69" s="174">
        <f>IF(RES_hhdet_in_tes!Q69=0,"",RES_hhdet_in_tes!Q69/RES_hhdet_in_fec!Q69)</f>
        <v>0.62122338080950112</v>
      </c>
    </row>
    <row r="70" spans="1:17" ht="12" customHeight="1" x14ac:dyDescent="0.25">
      <c r="A70" s="167" t="s">
        <v>159</v>
      </c>
      <c r="B70" s="174"/>
      <c r="C70" s="174">
        <f>IF(RES_hhdet_in_tes!C70=0,"",RES_hhdet_in_tes!C70/RES_hhdet_in_fec!C70)</f>
        <v>0.62909376278688622</v>
      </c>
      <c r="D70" s="174">
        <f>IF(RES_hhdet_in_tes!D70=0,"",RES_hhdet_in_tes!D70/RES_hhdet_in_fec!D70)</f>
        <v>0.67160627749100554</v>
      </c>
      <c r="E70" s="174">
        <f>IF(RES_hhdet_in_tes!E70=0,"",RES_hhdet_in_tes!E70/RES_hhdet_in_fec!E70)</f>
        <v>0.67394326784671776</v>
      </c>
      <c r="F70" s="174">
        <f>IF(RES_hhdet_in_tes!F70=0,"",RES_hhdet_in_tes!F70/RES_hhdet_in_fec!F70)</f>
        <v>0.68004883835596819</v>
      </c>
      <c r="G70" s="174">
        <f>IF(RES_hhdet_in_tes!G70=0,"",RES_hhdet_in_tes!G70/RES_hhdet_in_fec!G70)</f>
        <v>0.68324136596379847</v>
      </c>
      <c r="H70" s="174">
        <f>IF(RES_hhdet_in_tes!H70=0,"",RES_hhdet_in_tes!H70/RES_hhdet_in_fec!H70)</f>
        <v>0.68641905496582534</v>
      </c>
      <c r="I70" s="174">
        <f>IF(RES_hhdet_in_tes!I70=0,"",RES_hhdet_in_tes!I70/RES_hhdet_in_fec!I70)</f>
        <v>0.68943909029713069</v>
      </c>
      <c r="J70" s="174">
        <f>IF(RES_hhdet_in_tes!J70=0,"",RES_hhdet_in_tes!J70/RES_hhdet_in_fec!J70)</f>
        <v>0.69410007487843794</v>
      </c>
      <c r="K70" s="174">
        <f>IF(RES_hhdet_in_tes!K70=0,"",RES_hhdet_in_tes!K70/RES_hhdet_in_fec!K70)</f>
        <v>0.69910522760328264</v>
      </c>
      <c r="L70" s="174">
        <f>IF(RES_hhdet_in_tes!L70=0,"",RES_hhdet_in_tes!L70/RES_hhdet_in_fec!L70)</f>
        <v>0.70180552335138902</v>
      </c>
      <c r="M70" s="174">
        <f>IF(RES_hhdet_in_tes!M70=0,"",RES_hhdet_in_tes!M70/RES_hhdet_in_fec!M70)</f>
        <v>0.70727372930540477</v>
      </c>
      <c r="N70" s="174">
        <f>IF(RES_hhdet_in_tes!N70=0,"",RES_hhdet_in_tes!N70/RES_hhdet_in_fec!N70)</f>
        <v>0.70991142109131522</v>
      </c>
      <c r="O70" s="174">
        <f>IF(RES_hhdet_in_tes!O70=0,"",RES_hhdet_in_tes!O70/RES_hhdet_in_fec!O70)</f>
        <v>0.71364459492072996</v>
      </c>
      <c r="P70" s="174" t="str">
        <f>IF(RES_hhdet_in_tes!P70=0,"",RES_hhdet_in_tes!P70/RES_hhdet_in_fec!P70)</f>
        <v/>
      </c>
      <c r="Q70" s="174">
        <f>IF(RES_hhdet_in_tes!Q70=0,"",RES_hhdet_in_tes!Q70/RES_hhdet_in_fec!Q70)</f>
        <v>0.72117109745505947</v>
      </c>
    </row>
    <row r="71" spans="1:17" ht="12" customHeight="1" x14ac:dyDescent="0.25">
      <c r="A71" s="166" t="s">
        <v>109</v>
      </c>
      <c r="B71" s="173"/>
      <c r="C71" s="173">
        <f>IF(RES_hhdet_in_tes!C71=0,"",RES_hhdet_in_tes!C71/RES_hhdet_in_fec!C71)</f>
        <v>0.54615352321631028</v>
      </c>
      <c r="D71" s="173">
        <f>IF(RES_hhdet_in_tes!D71=0,"",RES_hhdet_in_tes!D71/RES_hhdet_in_fec!D71)</f>
        <v>0.56796532576893977</v>
      </c>
      <c r="E71" s="173">
        <f>IF(RES_hhdet_in_tes!E71=0,"",RES_hhdet_in_tes!E71/RES_hhdet_in_fec!E71)</f>
        <v>0.57253575340613749</v>
      </c>
      <c r="F71" s="173">
        <f>IF(RES_hhdet_in_tes!F71=0,"",RES_hhdet_in_tes!F71/RES_hhdet_in_fec!F71)</f>
        <v>0.5791045589093069</v>
      </c>
      <c r="G71" s="173">
        <f>IF(RES_hhdet_in_tes!G71=0,"",RES_hhdet_in_tes!G71/RES_hhdet_in_fec!G71)</f>
        <v>0.58245668674559115</v>
      </c>
      <c r="H71" s="173">
        <f>IF(RES_hhdet_in_tes!H71=0,"",RES_hhdet_in_tes!H71/RES_hhdet_in_fec!H71)</f>
        <v>0.58567816701238651</v>
      </c>
      <c r="I71" s="173">
        <f>IF(RES_hhdet_in_tes!I71=0,"",RES_hhdet_in_tes!I71/RES_hhdet_in_fec!I71)</f>
        <v>0.58997649136081975</v>
      </c>
      <c r="J71" s="173">
        <f>IF(RES_hhdet_in_tes!J71=0,"",RES_hhdet_in_tes!J71/RES_hhdet_in_fec!J71)</f>
        <v>0.59540215243791039</v>
      </c>
      <c r="K71" s="173">
        <f>IF(RES_hhdet_in_tes!K71=0,"",RES_hhdet_in_tes!K71/RES_hhdet_in_fec!K71)</f>
        <v>0.60007926829131142</v>
      </c>
      <c r="L71" s="173">
        <f>IF(RES_hhdet_in_tes!L71=0,"",RES_hhdet_in_tes!L71/RES_hhdet_in_fec!L71)</f>
        <v>0.60376062099420524</v>
      </c>
      <c r="M71" s="173">
        <f>IF(RES_hhdet_in_tes!M71=0,"",RES_hhdet_in_tes!M71/RES_hhdet_in_fec!M71)</f>
        <v>0.60799408963775081</v>
      </c>
      <c r="N71" s="173">
        <f>IF(RES_hhdet_in_tes!N71=0,"",RES_hhdet_in_tes!N71/RES_hhdet_in_fec!N71)</f>
        <v>0.61184839719180784</v>
      </c>
      <c r="O71" s="173">
        <f>IF(RES_hhdet_in_tes!O71=0,"",RES_hhdet_in_tes!O71/RES_hhdet_in_fec!O71)</f>
        <v>0.61558484236892308</v>
      </c>
      <c r="P71" s="173" t="str">
        <f>IF(RES_hhdet_in_tes!P71=0,"",RES_hhdet_in_tes!P71/RES_hhdet_in_fec!P71)</f>
        <v/>
      </c>
      <c r="Q71" s="173">
        <f>IF(RES_hhdet_in_tes!Q71=0,"",RES_hhdet_in_tes!Q71/RES_hhdet_in_fec!Q71)</f>
        <v>0.62262164116177743</v>
      </c>
    </row>
    <row r="72" spans="1:17" ht="12" customHeight="1" x14ac:dyDescent="0.25">
      <c r="A72" s="147" t="s">
        <v>59</v>
      </c>
      <c r="B72" s="172"/>
      <c r="C72" s="172">
        <f>IF(RES_hhdet_in_tes!C72=0,"",RES_hhdet_in_tes!C72/RES_hhdet_in_fec!C72)</f>
        <v>1.0000522114141168</v>
      </c>
      <c r="D72" s="172">
        <f>IF(RES_hhdet_in_tes!D72=0,"",RES_hhdet_in_tes!D72/RES_hhdet_in_fec!D72)</f>
        <v>1.0193190623755148</v>
      </c>
      <c r="E72" s="172">
        <f>IF(RES_hhdet_in_tes!E72=0,"",RES_hhdet_in_tes!E72/RES_hhdet_in_fec!E72)</f>
        <v>1.0168272130931852</v>
      </c>
      <c r="F72" s="172">
        <f>IF(RES_hhdet_in_tes!F72=0,"",RES_hhdet_in_tes!F72/RES_hhdet_in_fec!F72)</f>
        <v>1.0120691028250628</v>
      </c>
      <c r="G72" s="172">
        <f>IF(RES_hhdet_in_tes!G72=0,"",RES_hhdet_in_tes!G72/RES_hhdet_in_fec!G72)</f>
        <v>1.0109947690578276</v>
      </c>
      <c r="H72" s="172">
        <f>IF(RES_hhdet_in_tes!H72=0,"",RES_hhdet_in_tes!H72/RES_hhdet_in_fec!H72)</f>
        <v>1.0108157029321685</v>
      </c>
      <c r="I72" s="172">
        <f>IF(RES_hhdet_in_tes!I72=0,"",RES_hhdet_in_tes!I72/RES_hhdet_in_fec!I72)</f>
        <v>1.0059233334279463</v>
      </c>
      <c r="J72" s="172">
        <f>IF(RES_hhdet_in_tes!J72=0,"",RES_hhdet_in_tes!J72/RES_hhdet_in_fec!J72)</f>
        <v>1.0041393065890492</v>
      </c>
      <c r="K72" s="172">
        <f>IF(RES_hhdet_in_tes!K72=0,"",RES_hhdet_in_tes!K72/RES_hhdet_in_fec!K72)</f>
        <v>1.0064508780290058</v>
      </c>
      <c r="L72" s="172">
        <f>IF(RES_hhdet_in_tes!L72=0,"",RES_hhdet_in_tes!L72/RES_hhdet_in_fec!L72)</f>
        <v>1.0058786124915495</v>
      </c>
      <c r="M72" s="172">
        <f>IF(RES_hhdet_in_tes!M72=0,"",RES_hhdet_in_tes!M72/RES_hhdet_in_fec!M72)</f>
        <v>1.0099513283438235</v>
      </c>
      <c r="N72" s="172">
        <f>IF(RES_hhdet_in_tes!N72=0,"",RES_hhdet_in_tes!N72/RES_hhdet_in_fec!N72)</f>
        <v>1.0111692809434838</v>
      </c>
      <c r="O72" s="172">
        <f>IF(RES_hhdet_in_tes!O72=0,"",RES_hhdet_in_tes!O72/RES_hhdet_in_fec!O72)</f>
        <v>1.0145233301409127</v>
      </c>
      <c r="P72" s="172" t="str">
        <f>IF(RES_hhdet_in_tes!P72=0,"",RES_hhdet_in_tes!P72/RES_hhdet_in_fec!P72)</f>
        <v/>
      </c>
      <c r="Q72" s="172">
        <f>IF(RES_hhdet_in_tes!Q72=0,"",RES_hhdet_in_tes!Q72/RES_hhdet_in_fec!Q72)</f>
        <v>1.022763468468374</v>
      </c>
    </row>
    <row r="73" spans="1:17" ht="12" customHeight="1" x14ac:dyDescent="0.25">
      <c r="A73" s="163" t="s">
        <v>142</v>
      </c>
      <c r="B73" s="171"/>
      <c r="C73" s="171">
        <f>IF(RES_hhdet_in_tes!C73=0,"",RES_hhdet_in_tes!C73/RES_hhdet_in_fec!C73)</f>
        <v>0.70283581145639862</v>
      </c>
      <c r="D73" s="171">
        <f>IF(RES_hhdet_in_tes!D73=0,"",RES_hhdet_in_tes!D73/RES_hhdet_in_fec!D73)</f>
        <v>0.70671805550339206</v>
      </c>
      <c r="E73" s="171">
        <f>IF(RES_hhdet_in_tes!E73=0,"",RES_hhdet_in_tes!E73/RES_hhdet_in_fec!E73)</f>
        <v>0.71052101075775764</v>
      </c>
      <c r="F73" s="171">
        <f>IF(RES_hhdet_in_tes!F73=0,"",RES_hhdet_in_tes!F73/RES_hhdet_in_fec!F73)</f>
        <v>0.71428981019223015</v>
      </c>
      <c r="G73" s="171">
        <f>IF(RES_hhdet_in_tes!G73=0,"",RES_hhdet_in_tes!G73/RES_hhdet_in_fec!G73)</f>
        <v>0.71927691481416089</v>
      </c>
      <c r="H73" s="171">
        <f>IF(RES_hhdet_in_tes!H73=0,"",RES_hhdet_in_tes!H73/RES_hhdet_in_fec!H73)</f>
        <v>0.72408409106202798</v>
      </c>
      <c r="I73" s="171">
        <f>IF(RES_hhdet_in_tes!I73=0,"",RES_hhdet_in_tes!I73/RES_hhdet_in_fec!I73)</f>
        <v>0.72952165238799793</v>
      </c>
      <c r="J73" s="171">
        <f>IF(RES_hhdet_in_tes!J73=0,"",RES_hhdet_in_tes!J73/RES_hhdet_in_fec!J73)</f>
        <v>0.73968697982481824</v>
      </c>
      <c r="K73" s="171">
        <f>IF(RES_hhdet_in_tes!K73=0,"",RES_hhdet_in_tes!K73/RES_hhdet_in_fec!K73)</f>
        <v>0.74659063784009283</v>
      </c>
      <c r="L73" s="171">
        <f>IF(RES_hhdet_in_tes!L73=0,"",RES_hhdet_in_tes!L73/RES_hhdet_in_fec!L73)</f>
        <v>0.75138926818857321</v>
      </c>
      <c r="M73" s="171">
        <f>IF(RES_hhdet_in_tes!M73=0,"",RES_hhdet_in_tes!M73/RES_hhdet_in_fec!M73)</f>
        <v>0.75618007598475323</v>
      </c>
      <c r="N73" s="171" t="str">
        <f>IF(RES_hhdet_in_tes!N73=0,"",RES_hhdet_in_tes!N73/RES_hhdet_in_fec!N73)</f>
        <v/>
      </c>
      <c r="O73" s="171">
        <f>IF(RES_hhdet_in_tes!O73=0,"",RES_hhdet_in_tes!O73/RES_hhdet_in_fec!O73)</f>
        <v>0.76398798366035736</v>
      </c>
      <c r="P73" s="171" t="str">
        <f>IF(RES_hhdet_in_tes!P73=0,"",RES_hhdet_in_tes!P73/RES_hhdet_in_fec!P73)</f>
        <v/>
      </c>
      <c r="Q73" s="171">
        <f>IF(RES_hhdet_in_tes!Q73=0,"",RES_hhdet_in_tes!Q73/RES_hhdet_in_fec!Q73)</f>
        <v>0.76841487578149359</v>
      </c>
    </row>
    <row r="74" spans="1:17" ht="12" customHeight="1" x14ac:dyDescent="0.25">
      <c r="A74" s="161" t="s">
        <v>141</v>
      </c>
      <c r="B74" s="170"/>
      <c r="C74" s="170">
        <f>IF(RES_hhdet_in_tes!C74=0,"",RES_hhdet_in_tes!C74/RES_hhdet_in_fec!C74)</f>
        <v>0.74749027990572381</v>
      </c>
      <c r="D74" s="170">
        <f>IF(RES_hhdet_in_tes!D74=0,"",RES_hhdet_in_tes!D74/RES_hhdet_in_fec!D74)</f>
        <v>0.78529502561389419</v>
      </c>
      <c r="E74" s="170">
        <f>IF(RES_hhdet_in_tes!E74=0,"",RES_hhdet_in_tes!E74/RES_hhdet_in_fec!E74)</f>
        <v>0.78431412059012906</v>
      </c>
      <c r="F74" s="170">
        <f>IF(RES_hhdet_in_tes!F74=0,"",RES_hhdet_in_tes!F74/RES_hhdet_in_fec!F74)</f>
        <v>0.78557436472913988</v>
      </c>
      <c r="G74" s="170">
        <f>IF(RES_hhdet_in_tes!G74=0,"",RES_hhdet_in_tes!G74/RES_hhdet_in_fec!G74)</f>
        <v>0.79200097410923398</v>
      </c>
      <c r="H74" s="170">
        <f>IF(RES_hhdet_in_tes!H74=0,"",RES_hhdet_in_tes!H74/RES_hhdet_in_fec!H74)</f>
        <v>0.79130024890337447</v>
      </c>
      <c r="I74" s="170">
        <f>IF(RES_hhdet_in_tes!I74=0,"",RES_hhdet_in_tes!I74/RES_hhdet_in_fec!I74)</f>
        <v>0.80040213134393656</v>
      </c>
      <c r="J74" s="170">
        <f>IF(RES_hhdet_in_tes!J74=0,"",RES_hhdet_in_tes!J74/RES_hhdet_in_fec!J74)</f>
        <v>0.80469769456116469</v>
      </c>
      <c r="K74" s="170">
        <f>IF(RES_hhdet_in_tes!K74=0,"",RES_hhdet_in_tes!K74/RES_hhdet_in_fec!K74)</f>
        <v>0.81988429835606946</v>
      </c>
      <c r="L74" s="170">
        <f>IF(RES_hhdet_in_tes!L74=0,"",RES_hhdet_in_tes!L74/RES_hhdet_in_fec!L74)</f>
        <v>0.8178473899695522</v>
      </c>
      <c r="M74" s="170">
        <f>IF(RES_hhdet_in_tes!M74=0,"",RES_hhdet_in_tes!M74/RES_hhdet_in_fec!M74)</f>
        <v>0.82008198796766529</v>
      </c>
      <c r="N74" s="170" t="str">
        <f>IF(RES_hhdet_in_tes!N74=0,"",RES_hhdet_in_tes!N74/RES_hhdet_in_fec!N74)</f>
        <v/>
      </c>
      <c r="O74" s="170">
        <f>IF(RES_hhdet_in_tes!O74=0,"",RES_hhdet_in_tes!O74/RES_hhdet_in_fec!O74)</f>
        <v>0.82501674521182</v>
      </c>
      <c r="P74" s="170" t="str">
        <f>IF(RES_hhdet_in_tes!P74=0,"",RES_hhdet_in_tes!P74/RES_hhdet_in_fec!P74)</f>
        <v/>
      </c>
      <c r="Q74" s="170">
        <f>IF(RES_hhdet_in_tes!Q74=0,"",RES_hhdet_in_tes!Q74/RES_hhdet_in_fec!Q74)</f>
        <v>0.82444645033716824</v>
      </c>
    </row>
    <row r="75" spans="1:17" ht="12" customHeight="1" x14ac:dyDescent="0.25">
      <c r="A75" s="148" t="s">
        <v>60</v>
      </c>
      <c r="B75" s="73"/>
      <c r="C75" s="73">
        <f>IF(RES_hhdet_in_tes!C75=0,"",RES_hhdet_in_tes!C75/RES_hhdet_in_fec!C75)</f>
        <v>0.68389856034814167</v>
      </c>
      <c r="D75" s="73">
        <f>IF(RES_hhdet_in_tes!D75=0,"",RES_hhdet_in_tes!D75/RES_hhdet_in_fec!D75)</f>
        <v>0.70463876587431951</v>
      </c>
      <c r="E75" s="73">
        <f>IF(RES_hhdet_in_tes!E75=0,"",RES_hhdet_in_tes!E75/RES_hhdet_in_fec!E75)</f>
        <v>0.70908392737694248</v>
      </c>
      <c r="F75" s="73">
        <f>IF(RES_hhdet_in_tes!F75=0,"",RES_hhdet_in_tes!F75/RES_hhdet_in_fec!F75)</f>
        <v>0.71549713908347723</v>
      </c>
      <c r="G75" s="73">
        <f>IF(RES_hhdet_in_tes!G75=0,"",RES_hhdet_in_tes!G75/RES_hhdet_in_fec!G75)</f>
        <v>0.72145328816541965</v>
      </c>
      <c r="H75" s="73">
        <f>IF(RES_hhdet_in_tes!H75=0,"",RES_hhdet_in_tes!H75/RES_hhdet_in_fec!H75)</f>
        <v>0.72481273416318415</v>
      </c>
      <c r="I75" s="73">
        <f>IF(RES_hhdet_in_tes!I75=0,"",RES_hhdet_in_tes!I75/RES_hhdet_in_fec!I75)</f>
        <v>0.7330001642701699</v>
      </c>
      <c r="J75" s="73">
        <f>IF(RES_hhdet_in_tes!J75=0,"",RES_hhdet_in_tes!J75/RES_hhdet_in_fec!J75)</f>
        <v>0.7394036789453946</v>
      </c>
      <c r="K75" s="73">
        <f>IF(RES_hhdet_in_tes!K75=0,"",RES_hhdet_in_tes!K75/RES_hhdet_in_fec!K75)</f>
        <v>0.74865331495967136</v>
      </c>
      <c r="L75" s="73">
        <f>IF(RES_hhdet_in_tes!L75=0,"",RES_hhdet_in_tes!L75/RES_hhdet_in_fec!L75)</f>
        <v>0.75020799690304507</v>
      </c>
      <c r="M75" s="73">
        <f>IF(RES_hhdet_in_tes!M75=0,"",RES_hhdet_in_tes!M75/RES_hhdet_in_fec!M75)</f>
        <v>0.75412761407458884</v>
      </c>
      <c r="N75" s="73" t="str">
        <f>IF(RES_hhdet_in_tes!N75=0,"",RES_hhdet_in_tes!N75/RES_hhdet_in_fec!N75)</f>
        <v/>
      </c>
      <c r="O75" s="73">
        <f>IF(RES_hhdet_in_tes!O75=0,"",RES_hhdet_in_tes!O75/RES_hhdet_in_fec!O75)</f>
        <v>0.76198414073503984</v>
      </c>
      <c r="P75" s="73" t="str">
        <f>IF(RES_hhdet_in_tes!P75=0,"",RES_hhdet_in_tes!P75/RES_hhdet_in_fec!P75)</f>
        <v/>
      </c>
      <c r="Q75" s="73">
        <f>IF(RES_hhdet_in_tes!Q75=0,"",RES_hhdet_in_tes!Q75/RES_hhdet_in_fec!Q75)</f>
        <v>0.76448581060455434</v>
      </c>
    </row>
    <row r="76" spans="1:17" ht="12" customHeight="1" x14ac:dyDescent="0.25">
      <c r="A76" s="148" t="s">
        <v>59</v>
      </c>
      <c r="B76" s="73"/>
      <c r="C76" s="73">
        <f>IF(RES_hhdet_in_tes!C76=0,"",RES_hhdet_in_tes!C76/RES_hhdet_in_fec!C76)</f>
        <v>1.0160704499890596</v>
      </c>
      <c r="D76" s="73">
        <f>IF(RES_hhdet_in_tes!D76=0,"",RES_hhdet_in_tes!D76/RES_hhdet_in_fec!D76)</f>
        <v>1.0256829147347899</v>
      </c>
      <c r="E76" s="73">
        <f>IF(RES_hhdet_in_tes!E76=0,"",RES_hhdet_in_tes!E76/RES_hhdet_in_fec!E76)</f>
        <v>1.0154985221384838</v>
      </c>
      <c r="F76" s="73">
        <f>IF(RES_hhdet_in_tes!F76=0,"",RES_hhdet_in_tes!F76/RES_hhdet_in_fec!F76)</f>
        <v>1.0029063558473565</v>
      </c>
      <c r="G76" s="73">
        <f>IF(RES_hhdet_in_tes!G76=0,"",RES_hhdet_in_tes!G76/RES_hhdet_in_fec!G76)</f>
        <v>1.0057646232537356</v>
      </c>
      <c r="H76" s="73">
        <f>IF(RES_hhdet_in_tes!H76=0,"",RES_hhdet_in_tes!H76/RES_hhdet_in_fec!H76)</f>
        <v>1.003971179655601</v>
      </c>
      <c r="I76" s="73">
        <f>IF(RES_hhdet_in_tes!I76=0,"",RES_hhdet_in_tes!I76/RES_hhdet_in_fec!I76)</f>
        <v>1.0052551037617734</v>
      </c>
      <c r="J76" s="73">
        <f>IF(RES_hhdet_in_tes!J76=0,"",RES_hhdet_in_tes!J76/RES_hhdet_in_fec!J76)</f>
        <v>1.0039783960298123</v>
      </c>
      <c r="K76" s="73">
        <f>IF(RES_hhdet_in_tes!K76=0,"",RES_hhdet_in_tes!K76/RES_hhdet_in_fec!K76)</f>
        <v>1.0117602613867507</v>
      </c>
      <c r="L76" s="73">
        <f>IF(RES_hhdet_in_tes!L76=0,"",RES_hhdet_in_tes!L76/RES_hhdet_in_fec!L76)</f>
        <v>1.0096770547747642</v>
      </c>
      <c r="M76" s="73">
        <f>IF(RES_hhdet_in_tes!M76=0,"",RES_hhdet_in_tes!M76/RES_hhdet_in_fec!M76)</f>
        <v>1.0073751844097076</v>
      </c>
      <c r="N76" s="73" t="str">
        <f>IF(RES_hhdet_in_tes!N76=0,"",RES_hhdet_in_tes!N76/RES_hhdet_in_fec!N76)</f>
        <v/>
      </c>
      <c r="O76" s="73">
        <f>IF(RES_hhdet_in_tes!O76=0,"",RES_hhdet_in_tes!O76/RES_hhdet_in_fec!O76)</f>
        <v>1.0104922460004035</v>
      </c>
      <c r="P76" s="73" t="str">
        <f>IF(RES_hhdet_in_tes!P76=0,"",RES_hhdet_in_tes!P76/RES_hhdet_in_fec!P76)</f>
        <v/>
      </c>
      <c r="Q76" s="73">
        <f>IF(RES_hhdet_in_tes!Q76=0,"",RES_hhdet_in_tes!Q76/RES_hhdet_in_fec!Q76)</f>
        <v>1.0098991570532654</v>
      </c>
    </row>
    <row r="77" spans="1:17" ht="12" customHeight="1" x14ac:dyDescent="0.25">
      <c r="A77" s="158" t="s">
        <v>62</v>
      </c>
      <c r="B77" s="169"/>
      <c r="C77" s="169">
        <f>IF(RES_hhdet_in_tes!C77=0,"",RES_hhdet_in_tes!C77/RES_hhdet_in_fec!C77)</f>
        <v>0.51059832783160597</v>
      </c>
      <c r="D77" s="169">
        <f>IF(RES_hhdet_in_tes!D77=0,"",RES_hhdet_in_tes!D77/RES_hhdet_in_fec!D77)</f>
        <v>0.54812440644223326</v>
      </c>
      <c r="E77" s="169">
        <f>IF(RES_hhdet_in_tes!E77=0,"",RES_hhdet_in_tes!E77/RES_hhdet_in_fec!E77)</f>
        <v>0.5771610777402445</v>
      </c>
      <c r="F77" s="169">
        <f>IF(RES_hhdet_in_tes!F77=0,"",RES_hhdet_in_tes!F77/RES_hhdet_in_fec!F77)</f>
        <v>0.57273708585836236</v>
      </c>
      <c r="G77" s="169">
        <f>IF(RES_hhdet_in_tes!G77=0,"",RES_hhdet_in_tes!G77/RES_hhdet_in_fec!G77)</f>
        <v>0.50680238218953388</v>
      </c>
      <c r="H77" s="169">
        <f>IF(RES_hhdet_in_tes!H77=0,"",RES_hhdet_in_tes!H77/RES_hhdet_in_fec!H77)</f>
        <v>0.51205964644916546</v>
      </c>
      <c r="I77" s="169">
        <f>IF(RES_hhdet_in_tes!I77=0,"",RES_hhdet_in_tes!I77/RES_hhdet_in_fec!I77)</f>
        <v>0.64329174456870586</v>
      </c>
      <c r="J77" s="169">
        <f>IF(RES_hhdet_in_tes!J77=0,"",RES_hhdet_in_tes!J77/RES_hhdet_in_fec!J77)</f>
        <v>0.59913393493900713</v>
      </c>
      <c r="K77" s="169">
        <f>IF(RES_hhdet_in_tes!K77=0,"",RES_hhdet_in_tes!K77/RES_hhdet_in_fec!K77)</f>
        <v>0.5283216739198785</v>
      </c>
      <c r="L77" s="169">
        <f>IF(RES_hhdet_in_tes!L77=0,"",RES_hhdet_in_tes!L77/RES_hhdet_in_fec!L77)</f>
        <v>0.55730706018254561</v>
      </c>
      <c r="M77" s="169">
        <f>IF(RES_hhdet_in_tes!M77=0,"",RES_hhdet_in_tes!M77/RES_hhdet_in_fec!M77)</f>
        <v>0.54665186795954501</v>
      </c>
      <c r="N77" s="169">
        <f>IF(RES_hhdet_in_tes!N77=0,"",RES_hhdet_in_tes!N77/RES_hhdet_in_fec!N77)</f>
        <v>0.54925573923394067</v>
      </c>
      <c r="O77" s="169">
        <f>IF(RES_hhdet_in_tes!O77=0,"",RES_hhdet_in_tes!O77/RES_hhdet_in_fec!O77)</f>
        <v>0.53168275751680261</v>
      </c>
      <c r="P77" s="169" t="str">
        <f>IF(RES_hhdet_in_tes!P77=0,"",RES_hhdet_in_tes!P77/RES_hhdet_in_fec!P77)</f>
        <v/>
      </c>
      <c r="Q77" s="169">
        <f>IF(RES_hhdet_in_tes!Q77=0,"",RES_hhdet_in_tes!Q77/RES_hhdet_in_fec!Q77)</f>
        <v>0.53400802383842472</v>
      </c>
    </row>
    <row r="78" spans="1:17" ht="12" customHeight="1" x14ac:dyDescent="0.25">
      <c r="A78" s="23" t="s">
        <v>109</v>
      </c>
      <c r="B78" s="73"/>
      <c r="C78" s="73">
        <f>IF(RES_hhdet_in_tes!C78=0,"",RES_hhdet_in_tes!C78/RES_hhdet_in_fec!C78)</f>
        <v>0.48428075601632725</v>
      </c>
      <c r="D78" s="73">
        <f>IF(RES_hhdet_in_tes!D78=0,"",RES_hhdet_in_tes!D78/RES_hhdet_in_fec!D78)</f>
        <v>0.49002007278116455</v>
      </c>
      <c r="E78" s="73">
        <f>IF(RES_hhdet_in_tes!E78=0,"",RES_hhdet_in_tes!E78/RES_hhdet_in_fec!E78)</f>
        <v>0.49544902957066866</v>
      </c>
      <c r="F78" s="73">
        <f>IF(RES_hhdet_in_tes!F78=0,"",RES_hhdet_in_tes!F78/RES_hhdet_in_fec!F78)</f>
        <v>0.50059694047385461</v>
      </c>
      <c r="G78" s="73">
        <f>IF(RES_hhdet_in_tes!G78=0,"",RES_hhdet_in_tes!G78/RES_hhdet_in_fec!G78)</f>
        <v>0.50680238218953388</v>
      </c>
      <c r="H78" s="73">
        <f>IF(RES_hhdet_in_tes!H78=0,"",RES_hhdet_in_tes!H78/RES_hhdet_in_fec!H78)</f>
        <v>0.51205964644916546</v>
      </c>
      <c r="I78" s="73">
        <f>IF(RES_hhdet_in_tes!I78=0,"",RES_hhdet_in_tes!I78/RES_hhdet_in_fec!I78)</f>
        <v>0.51915117436948377</v>
      </c>
      <c r="J78" s="73">
        <f>IF(RES_hhdet_in_tes!J78=0,"",RES_hhdet_in_tes!J78/RES_hhdet_in_fec!J78)</f>
        <v>0.52586234150930133</v>
      </c>
      <c r="K78" s="73">
        <f>IF(RES_hhdet_in_tes!K78=0,"",RES_hhdet_in_tes!K78/RES_hhdet_in_fec!K78)</f>
        <v>0.5283216739198785</v>
      </c>
      <c r="L78" s="73">
        <f>IF(RES_hhdet_in_tes!L78=0,"",RES_hhdet_in_tes!L78/RES_hhdet_in_fec!L78)</f>
        <v>0.52780235841703571</v>
      </c>
      <c r="M78" s="73">
        <f>IF(RES_hhdet_in_tes!M78=0,"",RES_hhdet_in_tes!M78/RES_hhdet_in_fec!M78)</f>
        <v>0.52926584712494573</v>
      </c>
      <c r="N78" s="73">
        <f>IF(RES_hhdet_in_tes!N78=0,"",RES_hhdet_in_tes!N78/RES_hhdet_in_fec!N78)</f>
        <v>0.53060283642280359</v>
      </c>
      <c r="O78" s="73">
        <f>IF(RES_hhdet_in_tes!O78=0,"",RES_hhdet_in_tes!O78/RES_hhdet_in_fec!O78)</f>
        <v>0.53168275751680261</v>
      </c>
      <c r="P78" s="73" t="str">
        <f>IF(RES_hhdet_in_tes!P78=0,"",RES_hhdet_in_tes!P78/RES_hhdet_in_fec!P78)</f>
        <v/>
      </c>
      <c r="Q78" s="73">
        <f>IF(RES_hhdet_in_tes!Q78=0,"",RES_hhdet_in_tes!Q78/RES_hhdet_in_fec!Q78)</f>
        <v>0.53400802383842472</v>
      </c>
    </row>
    <row r="79" spans="1:17" ht="12" customHeight="1" x14ac:dyDescent="0.25">
      <c r="A79" s="29" t="s">
        <v>140</v>
      </c>
      <c r="B79" s="65"/>
      <c r="C79" s="65">
        <f>IF(RES_hhdet_in_tes!C79=0,"",RES_hhdet_in_tes!C79/RES_hhdet_in_fec!C79)</f>
        <v>0.81860811374938769</v>
      </c>
      <c r="D79" s="65">
        <f>IF(RES_hhdet_in_tes!D79=0,"",RES_hhdet_in_tes!D79/RES_hhdet_in_fec!D79)</f>
        <v>0.82312260899437784</v>
      </c>
      <c r="E79" s="65">
        <f>IF(RES_hhdet_in_tes!E79=0,"",RES_hhdet_in_tes!E79/RES_hhdet_in_fec!E79)</f>
        <v>0.82511432286194086</v>
      </c>
      <c r="F79" s="65">
        <f>IF(RES_hhdet_in_tes!F79=0,"",RES_hhdet_in_tes!F79/RES_hhdet_in_fec!F79)</f>
        <v>0.82656001237741528</v>
      </c>
      <c r="G79" s="65" t="str">
        <f>IF(RES_hhdet_in_tes!G79=0,"",RES_hhdet_in_tes!G79/RES_hhdet_in_fec!G79)</f>
        <v/>
      </c>
      <c r="H79" s="65" t="str">
        <f>IF(RES_hhdet_in_tes!H79=0,"",RES_hhdet_in_tes!H79/RES_hhdet_in_fec!H79)</f>
        <v/>
      </c>
      <c r="I79" s="65">
        <f>IF(RES_hhdet_in_tes!I79=0,"",RES_hhdet_in_tes!I79/RES_hhdet_in_fec!I79)</f>
        <v>0.83575671463199919</v>
      </c>
      <c r="J79" s="65">
        <f>IF(RES_hhdet_in_tes!J79=0,"",RES_hhdet_in_tes!J79/RES_hhdet_in_fec!J79)</f>
        <v>0.84311702568194002</v>
      </c>
      <c r="K79" s="65" t="str">
        <f>IF(RES_hhdet_in_tes!K79=0,"",RES_hhdet_in_tes!K79/RES_hhdet_in_fec!K79)</f>
        <v/>
      </c>
      <c r="L79" s="65">
        <f>IF(RES_hhdet_in_tes!L79=0,"",RES_hhdet_in_tes!L79/RES_hhdet_in_fec!L79)</f>
        <v>0.85007233769829404</v>
      </c>
      <c r="M79" s="65">
        <f>IF(RES_hhdet_in_tes!M79=0,"",RES_hhdet_in_tes!M79/RES_hhdet_in_fec!M79)</f>
        <v>0.85148456956973118</v>
      </c>
      <c r="N79" s="65">
        <f>IF(RES_hhdet_in_tes!N79=0,"",RES_hhdet_in_tes!N79/RES_hhdet_in_fec!N79)</f>
        <v>0.85263618691538567</v>
      </c>
      <c r="O79" s="65" t="str">
        <f>IF(RES_hhdet_in_tes!O79=0,"",RES_hhdet_in_tes!O79/RES_hhdet_in_fec!O79)</f>
        <v/>
      </c>
      <c r="P79" s="65" t="str">
        <f>IF(RES_hhdet_in_tes!P79=0,"",RES_hhdet_in_tes!P79/RES_hhdet_in_fec!P79)</f>
        <v/>
      </c>
      <c r="Q79" s="65" t="str">
        <f>IF(RES_hhdet_in_tes!Q79=0,"",RES_hhdet_in_tes!Q79/RES_hhdet_in_fec!Q79)</f>
        <v/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75"/>
      <c r="C81" s="175" t="str">
        <f>IF(RES_hhdet_in_tes!C81=0,"",RES_hhdet_in_tes!C81/RES_hhdet_in_fec!C81)</f>
        <v/>
      </c>
      <c r="D81" s="175">
        <f>IF(RES_hhdet_in_tes!D81=0,"",RES_hhdet_in_tes!D81/RES_hhdet_in_fec!D81)</f>
        <v>0.55525365607264643</v>
      </c>
      <c r="E81" s="175" t="str">
        <f>IF(RES_hhdet_in_tes!E81=0,"",RES_hhdet_in_tes!E81/RES_hhdet_in_fec!E81)</f>
        <v/>
      </c>
      <c r="F81" s="175">
        <f>IF(RES_hhdet_in_tes!F81=0,"",RES_hhdet_in_tes!F81/RES_hhdet_in_fec!F81)</f>
        <v>0.54385601660962479</v>
      </c>
      <c r="G81" s="175">
        <f>IF(RES_hhdet_in_tes!G81=0,"",RES_hhdet_in_tes!G81/RES_hhdet_in_fec!G81)</f>
        <v>0.56715204416455345</v>
      </c>
      <c r="H81" s="175">
        <f>IF(RES_hhdet_in_tes!H81=0,"",RES_hhdet_in_tes!H81/RES_hhdet_in_fec!H81)</f>
        <v>0.56974898439687072</v>
      </c>
      <c r="I81" s="175">
        <f>IF(RES_hhdet_in_tes!I81=0,"",RES_hhdet_in_tes!I81/RES_hhdet_in_fec!I81)</f>
        <v>0.57115314676045892</v>
      </c>
      <c r="J81" s="175">
        <f>IF(RES_hhdet_in_tes!J81=0,"",RES_hhdet_in_tes!J81/RES_hhdet_in_fec!J81)</f>
        <v>0.58080640775605785</v>
      </c>
      <c r="K81" s="175">
        <f>IF(RES_hhdet_in_tes!K81=0,"",RES_hhdet_in_tes!K81/RES_hhdet_in_fec!K81)</f>
        <v>0.57544567250400047</v>
      </c>
      <c r="L81" s="175">
        <f>IF(RES_hhdet_in_tes!L81=0,"",RES_hhdet_in_tes!L81/RES_hhdet_in_fec!L81)</f>
        <v>0.59117310174272053</v>
      </c>
      <c r="M81" s="175">
        <f>IF(RES_hhdet_in_tes!M81=0,"",RES_hhdet_in_tes!M81/RES_hhdet_in_fec!M81)</f>
        <v>0.58754066238748637</v>
      </c>
      <c r="N81" s="175">
        <f>IF(RES_hhdet_in_tes!N81=0,"",RES_hhdet_in_tes!N81/RES_hhdet_in_fec!N81)</f>
        <v>0.57859338577077413</v>
      </c>
      <c r="O81" s="175">
        <f>IF(RES_hhdet_in_tes!O81=0,"",RES_hhdet_in_tes!O81/RES_hhdet_in_fec!O81)</f>
        <v>0.59117129560377468</v>
      </c>
      <c r="P81" s="175">
        <f>IF(RES_hhdet_in_tes!P81=0,"",RES_hhdet_in_tes!P81/RES_hhdet_in_fec!P81)</f>
        <v>0.59960945513274311</v>
      </c>
      <c r="Q81" s="175">
        <f>IF(RES_hhdet_in_tes!Q81=0,"",RES_hhdet_in_tes!Q81/RES_hhdet_in_fec!Q81)</f>
        <v>0.59389666167838884</v>
      </c>
    </row>
    <row r="82" spans="1:17" ht="12.95" customHeight="1" x14ac:dyDescent="0.25">
      <c r="A82" s="158" t="s">
        <v>65</v>
      </c>
      <c r="B82" s="169"/>
      <c r="C82" s="169" t="str">
        <f>IF(RES_hhdet_in_tes!C82=0,"",RES_hhdet_in_tes!C82/RES_hhdet_in_fec!C82)</f>
        <v/>
      </c>
      <c r="D82" s="169">
        <f>IF(RES_hhdet_in_tes!D82=0,"",RES_hhdet_in_tes!D82/RES_hhdet_in_fec!D82)</f>
        <v>0.53061716932060932</v>
      </c>
      <c r="E82" s="169" t="str">
        <f>IF(RES_hhdet_in_tes!E82=0,"",RES_hhdet_in_tes!E82/RES_hhdet_in_fec!E82)</f>
        <v/>
      </c>
      <c r="F82" s="169">
        <f>IF(RES_hhdet_in_tes!F82=0,"",RES_hhdet_in_tes!F82/RES_hhdet_in_fec!F82)</f>
        <v>0.53758163142695481</v>
      </c>
      <c r="G82" s="169">
        <f>IF(RES_hhdet_in_tes!G82=0,"",RES_hhdet_in_tes!G82/RES_hhdet_in_fec!G82)</f>
        <v>0.53749107164907328</v>
      </c>
      <c r="H82" s="169">
        <f>IF(RES_hhdet_in_tes!H82=0,"",RES_hhdet_in_tes!H82/RES_hhdet_in_fec!H82)</f>
        <v>0.53870230233850358</v>
      </c>
      <c r="I82" s="169">
        <f>IF(RES_hhdet_in_tes!I82=0,"",RES_hhdet_in_tes!I82/RES_hhdet_in_fec!I82)</f>
        <v>0.54715120559690367</v>
      </c>
      <c r="J82" s="169">
        <f>IF(RES_hhdet_in_tes!J82=0,"",RES_hhdet_in_tes!J82/RES_hhdet_in_fec!J82)</f>
        <v>0.53623797574022802</v>
      </c>
      <c r="K82" s="169">
        <f>IF(RES_hhdet_in_tes!K82=0,"",RES_hhdet_in_tes!K82/RES_hhdet_in_fec!K82)</f>
        <v>0.56003882746329525</v>
      </c>
      <c r="L82" s="169">
        <f>IF(RES_hhdet_in_tes!L82=0,"",RES_hhdet_in_tes!L82/RES_hhdet_in_fec!L82)</f>
        <v>0.54936376590235603</v>
      </c>
      <c r="M82" s="169">
        <f>IF(RES_hhdet_in_tes!M82=0,"",RES_hhdet_in_tes!M82/RES_hhdet_in_fec!M82)</f>
        <v>0.55608243287050174</v>
      </c>
      <c r="N82" s="169">
        <f>IF(RES_hhdet_in_tes!N82=0,"",RES_hhdet_in_tes!N82/RES_hhdet_in_fec!N82)</f>
        <v>0.57021002956273292</v>
      </c>
      <c r="O82" s="169">
        <f>IF(RES_hhdet_in_tes!O82=0,"",RES_hhdet_in_tes!O82/RES_hhdet_in_fec!O82)</f>
        <v>0.56092175836776759</v>
      </c>
      <c r="P82" s="169">
        <f>IF(RES_hhdet_in_tes!P82=0,"",RES_hhdet_in_tes!P82/RES_hhdet_in_fec!P82)</f>
        <v>0.56630352621492175</v>
      </c>
      <c r="Q82" s="169">
        <f>IF(RES_hhdet_in_tes!Q82=0,"",RES_hhdet_in_tes!Q82/RES_hhdet_in_fec!Q82)</f>
        <v>0.57476267604687215</v>
      </c>
    </row>
    <row r="83" spans="1:17" ht="12" customHeight="1" x14ac:dyDescent="0.25">
      <c r="A83" s="23" t="s">
        <v>157</v>
      </c>
      <c r="B83" s="73"/>
      <c r="C83" s="73" t="str">
        <f>IF(RES_hhdet_in_tes!C83=0,"",RES_hhdet_in_tes!C83/RES_hhdet_in_fec!C83)</f>
        <v/>
      </c>
      <c r="D83" s="73">
        <f>IF(RES_hhdet_in_tes!D83=0,"",RES_hhdet_in_tes!D83/RES_hhdet_in_fec!D83)</f>
        <v>0.52844219989791907</v>
      </c>
      <c r="E83" s="73" t="str">
        <f>IF(RES_hhdet_in_tes!E83=0,"",RES_hhdet_in_tes!E83/RES_hhdet_in_fec!E83)</f>
        <v/>
      </c>
      <c r="F83" s="73">
        <f>IF(RES_hhdet_in_tes!F83=0,"",RES_hhdet_in_tes!F83/RES_hhdet_in_fec!F83)</f>
        <v>0.53423757985869413</v>
      </c>
      <c r="G83" s="73">
        <f>IF(RES_hhdet_in_tes!G83=0,"",RES_hhdet_in_tes!G83/RES_hhdet_in_fec!G83)</f>
        <v>0.53457611715570741</v>
      </c>
      <c r="H83" s="73">
        <f>IF(RES_hhdet_in_tes!H83=0,"",RES_hhdet_in_tes!H83/RES_hhdet_in_fec!H83)</f>
        <v>0.53459733303579526</v>
      </c>
      <c r="I83" s="73">
        <f>IF(RES_hhdet_in_tes!I83=0,"",RES_hhdet_in_tes!I83/RES_hhdet_in_fec!I83)</f>
        <v>0.54378951758679694</v>
      </c>
      <c r="J83" s="73">
        <f>IF(RES_hhdet_in_tes!J83=0,"",RES_hhdet_in_tes!J83/RES_hhdet_in_fec!J83)</f>
        <v>0.53293328200905987</v>
      </c>
      <c r="K83" s="73">
        <f>IF(RES_hhdet_in_tes!K83=0,"",RES_hhdet_in_tes!K83/RES_hhdet_in_fec!K83)</f>
        <v>0.55888793552947458</v>
      </c>
      <c r="L83" s="73">
        <f>IF(RES_hhdet_in_tes!L83=0,"",RES_hhdet_in_tes!L83/RES_hhdet_in_fec!L83)</f>
        <v>0.54719659492369244</v>
      </c>
      <c r="M83" s="73">
        <f>IF(RES_hhdet_in_tes!M83=0,"",RES_hhdet_in_tes!M83/RES_hhdet_in_fec!M83)</f>
        <v>0.55366032743871341</v>
      </c>
      <c r="N83" s="73">
        <f>IF(RES_hhdet_in_tes!N83=0,"",RES_hhdet_in_tes!N83/RES_hhdet_in_fec!N83)</f>
        <v>0.56808669832049263</v>
      </c>
      <c r="O83" s="73">
        <f>IF(RES_hhdet_in_tes!O83=0,"",RES_hhdet_in_tes!O83/RES_hhdet_in_fec!O83)</f>
        <v>0.55811016631624755</v>
      </c>
      <c r="P83" s="73">
        <f>IF(RES_hhdet_in_tes!P83=0,"",RES_hhdet_in_tes!P83/RES_hhdet_in_fec!P83)</f>
        <v>0.56328927537445428</v>
      </c>
      <c r="Q83" s="73">
        <f>IF(RES_hhdet_in_tes!Q83=0,"",RES_hhdet_in_tes!Q83/RES_hhdet_in_fec!Q83)</f>
        <v>0.57133970769701892</v>
      </c>
    </row>
    <row r="84" spans="1:17" ht="12" customHeight="1" x14ac:dyDescent="0.25">
      <c r="A84" s="23" t="s">
        <v>60</v>
      </c>
      <c r="B84" s="73"/>
      <c r="C84" s="73" t="str">
        <f>IF(RES_hhdet_in_tes!C84=0,"",RES_hhdet_in_tes!C84/RES_hhdet_in_fec!C84)</f>
        <v/>
      </c>
      <c r="D84" s="73">
        <f>IF(RES_hhdet_in_tes!D84=0,"",RES_hhdet_in_tes!D84/RES_hhdet_in_fec!D84)</f>
        <v>1.110947615769458</v>
      </c>
      <c r="E84" s="73" t="str">
        <f>IF(RES_hhdet_in_tes!E84=0,"",RES_hhdet_in_tes!E84/RES_hhdet_in_fec!E84)</f>
        <v/>
      </c>
      <c r="F84" s="73">
        <f>IF(RES_hhdet_in_tes!F84=0,"",RES_hhdet_in_tes!F84/RES_hhdet_in_fec!F84)</f>
        <v>1.1193803417570618</v>
      </c>
      <c r="G84" s="73">
        <f>IF(RES_hhdet_in_tes!G84=0,"",RES_hhdet_in_tes!G84/RES_hhdet_in_fec!G84)</f>
        <v>1.0985298850940797</v>
      </c>
      <c r="H84" s="73">
        <f>IF(RES_hhdet_in_tes!H84=0,"",RES_hhdet_in_tes!H84/RES_hhdet_in_fec!H84)</f>
        <v>1.0817326670462739</v>
      </c>
      <c r="I84" s="73">
        <f>IF(RES_hhdet_in_tes!I84=0,"",RES_hhdet_in_tes!I84/RES_hhdet_in_fec!I84)</f>
        <v>1.0583683754766837</v>
      </c>
      <c r="J84" s="73">
        <f>IF(RES_hhdet_in_tes!J84=0,"",RES_hhdet_in_tes!J84/RES_hhdet_in_fec!J84)</f>
        <v>1.0282064302446809</v>
      </c>
      <c r="K84" s="73">
        <f>IF(RES_hhdet_in_tes!K84=0,"",RES_hhdet_in_tes!K84/RES_hhdet_in_fec!K84)</f>
        <v>1.0536619218701879</v>
      </c>
      <c r="L84" s="73">
        <f>IF(RES_hhdet_in_tes!L84=0,"",RES_hhdet_in_tes!L84/RES_hhdet_in_fec!L84)</f>
        <v>1.0238308604711228</v>
      </c>
      <c r="M84" s="73">
        <f>IF(RES_hhdet_in_tes!M84=0,"",RES_hhdet_in_tes!M84/RES_hhdet_in_fec!M84)</f>
        <v>1.0260109801033142</v>
      </c>
      <c r="N84" s="73">
        <f>IF(RES_hhdet_in_tes!N84=0,"",RES_hhdet_in_tes!N84/RES_hhdet_in_fec!N84)</f>
        <v>1.0344887789848236</v>
      </c>
      <c r="O84" s="73">
        <f>IF(RES_hhdet_in_tes!O84=0,"",RES_hhdet_in_tes!O84/RES_hhdet_in_fec!O84)</f>
        <v>1.0101735068345241</v>
      </c>
      <c r="P84" s="73">
        <f>IF(RES_hhdet_in_tes!P84=0,"",RES_hhdet_in_tes!P84/RES_hhdet_in_fec!P84)</f>
        <v>1.0134373867957345</v>
      </c>
      <c r="Q84" s="73">
        <f>IF(RES_hhdet_in_tes!Q84=0,"",RES_hhdet_in_tes!Q84/RES_hhdet_in_fec!Q84)</f>
        <v>1.0175419326769948</v>
      </c>
    </row>
    <row r="85" spans="1:17" ht="12.95" customHeight="1" x14ac:dyDescent="0.25">
      <c r="A85" s="158" t="s">
        <v>112</v>
      </c>
      <c r="B85" s="169"/>
      <c r="C85" s="169" t="str">
        <f>IF(RES_hhdet_in_tes!C85=0,"",RES_hhdet_in_tes!C85/RES_hhdet_in_fec!C85)</f>
        <v/>
      </c>
      <c r="D85" s="169">
        <f>IF(RES_hhdet_in_tes!D85=0,"",RES_hhdet_in_tes!D85/RES_hhdet_in_fec!D85)</f>
        <v>1.9263361853425378</v>
      </c>
      <c r="E85" s="169" t="str">
        <f>IF(RES_hhdet_in_tes!E85=0,"",RES_hhdet_in_tes!E85/RES_hhdet_in_fec!E85)</f>
        <v/>
      </c>
      <c r="F85" s="169">
        <f>IF(RES_hhdet_in_tes!F85=0,"",RES_hhdet_in_tes!F85/RES_hhdet_in_fec!F85)</f>
        <v>2.0087442390052597</v>
      </c>
      <c r="G85" s="169">
        <f>IF(RES_hhdet_in_tes!G85=0,"",RES_hhdet_in_tes!G85/RES_hhdet_in_fec!G85)</f>
        <v>2.0828343924995876</v>
      </c>
      <c r="H85" s="169">
        <f>IF(RES_hhdet_in_tes!H85=0,"",RES_hhdet_in_tes!H85/RES_hhdet_in_fec!H85)</f>
        <v>2.175877835405652</v>
      </c>
      <c r="I85" s="169">
        <f>IF(RES_hhdet_in_tes!I85=0,"",RES_hhdet_in_tes!I85/RES_hhdet_in_fec!I85)</f>
        <v>2.3200970357968793</v>
      </c>
      <c r="J85" s="169">
        <f>IF(RES_hhdet_in_tes!J85=0,"",RES_hhdet_in_tes!J85/RES_hhdet_in_fec!J85)</f>
        <v>2.5206409001494166</v>
      </c>
      <c r="K85" s="169">
        <f>IF(RES_hhdet_in_tes!K85=0,"",RES_hhdet_in_tes!K85/RES_hhdet_in_fec!K85)</f>
        <v>2.7253515618963111</v>
      </c>
      <c r="L85" s="169">
        <f>IF(RES_hhdet_in_tes!L85=0,"",RES_hhdet_in_tes!L85/RES_hhdet_in_fec!L85)</f>
        <v>2.9196942726553883</v>
      </c>
      <c r="M85" s="169">
        <f>IF(RES_hhdet_in_tes!M85=0,"",RES_hhdet_in_tes!M85/RES_hhdet_in_fec!M85)</f>
        <v>3.1057156080609531</v>
      </c>
      <c r="N85" s="169">
        <f>IF(RES_hhdet_in_tes!N85=0,"",RES_hhdet_in_tes!N85/RES_hhdet_in_fec!N85)</f>
        <v>3.2776293365860871</v>
      </c>
      <c r="O85" s="169">
        <f>IF(RES_hhdet_in_tes!O85=0,"",RES_hhdet_in_tes!O85/RES_hhdet_in_fec!O85)</f>
        <v>3.4028277357752041</v>
      </c>
      <c r="P85" s="169">
        <f>IF(RES_hhdet_in_tes!P85=0,"",RES_hhdet_in_tes!P85/RES_hhdet_in_fec!P85)</f>
        <v>3.5103198825314292</v>
      </c>
      <c r="Q85" s="169">
        <f>IF(RES_hhdet_in_tes!Q85=0,"",RES_hhdet_in_tes!Q85/RES_hhdet_in_fec!Q85)</f>
        <v>3.5849056482661728</v>
      </c>
    </row>
    <row r="86" spans="1:17" ht="12" customHeight="1" x14ac:dyDescent="0.25">
      <c r="A86" s="23" t="s">
        <v>60</v>
      </c>
      <c r="B86" s="73"/>
      <c r="C86" s="73" t="str">
        <f>IF(RES_hhdet_in_tes!C86=0,"",RES_hhdet_in_tes!C86/RES_hhdet_in_fec!C86)</f>
        <v/>
      </c>
      <c r="D86" s="73">
        <f>IF(RES_hhdet_in_tes!D86=0,"",RES_hhdet_in_tes!D86/RES_hhdet_in_fec!D86)</f>
        <v>1.9263361853425378</v>
      </c>
      <c r="E86" s="73" t="str">
        <f>IF(RES_hhdet_in_tes!E86=0,"",RES_hhdet_in_tes!E86/RES_hhdet_in_fec!E86)</f>
        <v/>
      </c>
      <c r="F86" s="73">
        <f>IF(RES_hhdet_in_tes!F86=0,"",RES_hhdet_in_tes!F86/RES_hhdet_in_fec!F86)</f>
        <v>2.0087442390052597</v>
      </c>
      <c r="G86" s="73">
        <f>IF(RES_hhdet_in_tes!G86=0,"",RES_hhdet_in_tes!G86/RES_hhdet_in_fec!G86)</f>
        <v>2.0828343924995876</v>
      </c>
      <c r="H86" s="73">
        <f>IF(RES_hhdet_in_tes!H86=0,"",RES_hhdet_in_tes!H86/RES_hhdet_in_fec!H86)</f>
        <v>2.175877835405652</v>
      </c>
      <c r="I86" s="73">
        <f>IF(RES_hhdet_in_tes!I86=0,"",RES_hhdet_in_tes!I86/RES_hhdet_in_fec!I86)</f>
        <v>2.3200970357968793</v>
      </c>
      <c r="J86" s="73">
        <f>IF(RES_hhdet_in_tes!J86=0,"",RES_hhdet_in_tes!J86/RES_hhdet_in_fec!J86)</f>
        <v>2.5206409001494166</v>
      </c>
      <c r="K86" s="73">
        <f>IF(RES_hhdet_in_tes!K86=0,"",RES_hhdet_in_tes!K86/RES_hhdet_in_fec!K86)</f>
        <v>2.7253515618963111</v>
      </c>
      <c r="L86" s="73">
        <f>IF(RES_hhdet_in_tes!L86=0,"",RES_hhdet_in_tes!L86/RES_hhdet_in_fec!L86)</f>
        <v>2.9196942726553883</v>
      </c>
      <c r="M86" s="73">
        <f>IF(RES_hhdet_in_tes!M86=0,"",RES_hhdet_in_tes!M86/RES_hhdet_in_fec!M86)</f>
        <v>3.1057156080609531</v>
      </c>
      <c r="N86" s="73">
        <f>IF(RES_hhdet_in_tes!N86=0,"",RES_hhdet_in_tes!N86/RES_hhdet_in_fec!N86)</f>
        <v>3.2776293365860871</v>
      </c>
      <c r="O86" s="73">
        <f>IF(RES_hhdet_in_tes!O86=0,"",RES_hhdet_in_tes!O86/RES_hhdet_in_fec!O86)</f>
        <v>3.4028277357752041</v>
      </c>
      <c r="P86" s="73">
        <f>IF(RES_hhdet_in_tes!P86=0,"",RES_hhdet_in_tes!P86/RES_hhdet_in_fec!P86)</f>
        <v>3.5103198825314292</v>
      </c>
      <c r="Q86" s="73">
        <f>IF(RES_hhdet_in_tes!Q86=0,"",RES_hhdet_in_tes!Q86/RES_hhdet_in_fec!Q86)</f>
        <v>3.5849056482661728</v>
      </c>
    </row>
    <row r="87" spans="1:17" ht="12" customHeight="1" x14ac:dyDescent="0.25">
      <c r="A87" s="158" t="s">
        <v>63</v>
      </c>
      <c r="B87" s="169"/>
      <c r="C87" s="169" t="str">
        <f>IF(RES_hhdet_in_tes!C87=0,"",RES_hhdet_in_tes!C87/RES_hhdet_in_fec!C87)</f>
        <v/>
      </c>
      <c r="D87" s="169">
        <f>IF(RES_hhdet_in_tes!D87=0,"",RES_hhdet_in_tes!D87/RES_hhdet_in_fec!D87)</f>
        <v>0.61225557669600794</v>
      </c>
      <c r="E87" s="169" t="str">
        <f>IF(RES_hhdet_in_tes!E87=0,"",RES_hhdet_in_tes!E87/RES_hhdet_in_fec!E87)</f>
        <v/>
      </c>
      <c r="F87" s="169">
        <f>IF(RES_hhdet_in_tes!F87=0,"",RES_hhdet_in_tes!F87/RES_hhdet_in_fec!F87)</f>
        <v>0.50668584341500666</v>
      </c>
      <c r="G87" s="169">
        <f>IF(RES_hhdet_in_tes!G87=0,"",RES_hhdet_in_tes!G87/RES_hhdet_in_fec!G87)</f>
        <v>0.65412029160657614</v>
      </c>
      <c r="H87" s="169">
        <f>IF(RES_hhdet_in_tes!H87=0,"",RES_hhdet_in_tes!H87/RES_hhdet_in_fec!H87)</f>
        <v>0.66069223509697617</v>
      </c>
      <c r="I87" s="169">
        <f>IF(RES_hhdet_in_tes!I87=0,"",RES_hhdet_in_tes!I87/RES_hhdet_in_fec!I87)</f>
        <v>0.62696743724686455</v>
      </c>
      <c r="J87" s="169">
        <f>IF(RES_hhdet_in_tes!J87=0,"",RES_hhdet_in_tes!J87/RES_hhdet_in_fec!J87)</f>
        <v>0.72109863944248997</v>
      </c>
      <c r="K87" s="169">
        <f>IF(RES_hhdet_in_tes!K87=0,"",RES_hhdet_in_tes!K87/RES_hhdet_in_fec!K87)</f>
        <v>0.58223990431742445</v>
      </c>
      <c r="L87" s="169">
        <f>IF(RES_hhdet_in_tes!L87=0,"",RES_hhdet_in_tes!L87/RES_hhdet_in_fec!L87)</f>
        <v>0.7337027848034896</v>
      </c>
      <c r="M87" s="169">
        <f>IF(RES_hhdet_in_tes!M87=0,"",RES_hhdet_in_tes!M87/RES_hhdet_in_fec!M87)</f>
        <v>0.63641107146330866</v>
      </c>
      <c r="N87" s="169">
        <f>IF(RES_hhdet_in_tes!N87=0,"",RES_hhdet_in_tes!N87/RES_hhdet_in_fec!N87)</f>
        <v>0.5446426801576213</v>
      </c>
      <c r="O87" s="169">
        <f>IF(RES_hhdet_in_tes!O87=0,"",RES_hhdet_in_tes!O87/RES_hhdet_in_fec!O87)</f>
        <v>0.61620791660345575</v>
      </c>
      <c r="P87" s="169">
        <f>IF(RES_hhdet_in_tes!P87=0,"",RES_hhdet_in_tes!P87/RES_hhdet_in_fec!P87)</f>
        <v>0.62063508190542727</v>
      </c>
      <c r="Q87" s="169">
        <f>IF(RES_hhdet_in_tes!Q87=0,"",RES_hhdet_in_tes!Q87/RES_hhdet_in_fec!Q87)</f>
        <v>0.58875104651364896</v>
      </c>
    </row>
    <row r="88" spans="1:17" ht="12" customHeight="1" x14ac:dyDescent="0.25">
      <c r="A88" s="167" t="s">
        <v>156</v>
      </c>
      <c r="B88" s="174"/>
      <c r="C88" s="174" t="str">
        <f>IF(RES_hhdet_in_tes!C88=0,"",RES_hhdet_in_tes!C88/RES_hhdet_in_fec!C88)</f>
        <v/>
      </c>
      <c r="D88" s="174">
        <f>IF(RES_hhdet_in_tes!D88=0,"",RES_hhdet_in_tes!D88/RES_hhdet_in_fec!D88)</f>
        <v>0.49131560523895312</v>
      </c>
      <c r="E88" s="174" t="str">
        <f>IF(RES_hhdet_in_tes!E88=0,"",RES_hhdet_in_tes!E88/RES_hhdet_in_fec!E88)</f>
        <v/>
      </c>
      <c r="F88" s="174">
        <f>IF(RES_hhdet_in_tes!F88=0,"",RES_hhdet_in_tes!F88/RES_hhdet_in_fec!F88)</f>
        <v>0.50047779695398775</v>
      </c>
      <c r="G88" s="174">
        <f>IF(RES_hhdet_in_tes!G88=0,"",RES_hhdet_in_tes!G88/RES_hhdet_in_fec!G88)</f>
        <v>0.50587314307718478</v>
      </c>
      <c r="H88" s="174">
        <f>IF(RES_hhdet_in_tes!H88=0,"",RES_hhdet_in_tes!H88/RES_hhdet_in_fec!H88)</f>
        <v>0.51049101902651972</v>
      </c>
      <c r="I88" s="174">
        <f>IF(RES_hhdet_in_tes!I88=0,"",RES_hhdet_in_tes!I88/RES_hhdet_in_fec!I88)</f>
        <v>0.51349492639737082</v>
      </c>
      <c r="J88" s="174">
        <f>IF(RES_hhdet_in_tes!J88=0,"",RES_hhdet_in_tes!J88/RES_hhdet_in_fec!J88)</f>
        <v>0.51847523166669585</v>
      </c>
      <c r="K88" s="174">
        <f>IF(RES_hhdet_in_tes!K88=0,"",RES_hhdet_in_tes!K88/RES_hhdet_in_fec!K88)</f>
        <v>0.52047585414773956</v>
      </c>
      <c r="L88" s="174" t="str">
        <f>IF(RES_hhdet_in_tes!L88=0,"",RES_hhdet_in_tes!L88/RES_hhdet_in_fec!L88)</f>
        <v/>
      </c>
      <c r="M88" s="174">
        <f>IF(RES_hhdet_in_tes!M88=0,"",RES_hhdet_in_tes!M88/RES_hhdet_in_fec!M88)</f>
        <v>0.52542729629533136</v>
      </c>
      <c r="N88" s="174">
        <f>IF(RES_hhdet_in_tes!N88=0,"",RES_hhdet_in_tes!N88/RES_hhdet_in_fec!N88)</f>
        <v>0.52222618690833589</v>
      </c>
      <c r="O88" s="174">
        <f>IF(RES_hhdet_in_tes!O88=0,"",RES_hhdet_in_tes!O88/RES_hhdet_in_fec!O88)</f>
        <v>0.52369759764468482</v>
      </c>
      <c r="P88" s="174">
        <f>IF(RES_hhdet_in_tes!P88=0,"",RES_hhdet_in_tes!P88/RES_hhdet_in_fec!P88)</f>
        <v>0.52319916357262919</v>
      </c>
      <c r="Q88" s="174">
        <f>IF(RES_hhdet_in_tes!Q88=0,"",RES_hhdet_in_tes!Q88/RES_hhdet_in_fec!Q88)</f>
        <v>0.52254016176178619</v>
      </c>
    </row>
    <row r="89" spans="1:17" ht="12" customHeight="1" x14ac:dyDescent="0.25">
      <c r="A89" s="167" t="s">
        <v>155</v>
      </c>
      <c r="B89" s="174"/>
      <c r="C89" s="174" t="str">
        <f>IF(RES_hhdet_in_tes!C89=0,"",RES_hhdet_in_tes!C89/RES_hhdet_in_fec!C89)</f>
        <v/>
      </c>
      <c r="D89" s="174">
        <f>IF(RES_hhdet_in_tes!D89=0,"",RES_hhdet_in_tes!D89/RES_hhdet_in_fec!D89)</f>
        <v>0.5949969647981781</v>
      </c>
      <c r="E89" s="174" t="str">
        <f>IF(RES_hhdet_in_tes!E89=0,"",RES_hhdet_in_tes!E89/RES_hhdet_in_fec!E89)</f>
        <v/>
      </c>
      <c r="F89" s="174">
        <f>IF(RES_hhdet_in_tes!F89=0,"",RES_hhdet_in_tes!F89/RES_hhdet_in_fec!F89)</f>
        <v>0.60504744588252335</v>
      </c>
      <c r="G89" s="174">
        <f>IF(RES_hhdet_in_tes!G89=0,"",RES_hhdet_in_tes!G89/RES_hhdet_in_fec!G89)</f>
        <v>0.60514445180897547</v>
      </c>
      <c r="H89" s="174">
        <f>IF(RES_hhdet_in_tes!H89=0,"",RES_hhdet_in_tes!H89/RES_hhdet_in_fec!H89)</f>
        <v>0.60597802195958483</v>
      </c>
      <c r="I89" s="174">
        <f>IF(RES_hhdet_in_tes!I89=0,"",RES_hhdet_in_tes!I89/RES_hhdet_in_fec!I89)</f>
        <v>0.60654757340567289</v>
      </c>
      <c r="J89" s="174">
        <f>IF(RES_hhdet_in_tes!J89=0,"",RES_hhdet_in_tes!J89/RES_hhdet_in_fec!J89)</f>
        <v>0.61257636753751787</v>
      </c>
      <c r="K89" s="174">
        <f>IF(RES_hhdet_in_tes!K89=0,"",RES_hhdet_in_tes!K89/RES_hhdet_in_fec!K89)</f>
        <v>0.61622450240508786</v>
      </c>
      <c r="L89" s="174">
        <f>IF(RES_hhdet_in_tes!L89=0,"",RES_hhdet_in_tes!L89/RES_hhdet_in_fec!L89)</f>
        <v>0.62024813829993142</v>
      </c>
      <c r="M89" s="174">
        <f>IF(RES_hhdet_in_tes!M89=0,"",RES_hhdet_in_tes!M89/RES_hhdet_in_fec!M89)</f>
        <v>0.62296018026685407</v>
      </c>
      <c r="N89" s="174">
        <f>IF(RES_hhdet_in_tes!N89=0,"",RES_hhdet_in_tes!N89/RES_hhdet_in_fec!N89)</f>
        <v>0.62438681497214576</v>
      </c>
      <c r="O89" s="174">
        <f>IF(RES_hhdet_in_tes!O89=0,"",RES_hhdet_in_tes!O89/RES_hhdet_in_fec!O89)</f>
        <v>0.62687565318732907</v>
      </c>
      <c r="P89" s="174">
        <f>IF(RES_hhdet_in_tes!P89=0,"",RES_hhdet_in_tes!P89/RES_hhdet_in_fec!P89)</f>
        <v>0.6285251884010491</v>
      </c>
      <c r="Q89" s="174">
        <f>IF(RES_hhdet_in_tes!Q89=0,"",RES_hhdet_in_tes!Q89/RES_hhdet_in_fec!Q89)</f>
        <v>0.6294549764274836</v>
      </c>
    </row>
    <row r="90" spans="1:17" ht="12" customHeight="1" x14ac:dyDescent="0.25">
      <c r="A90" s="166" t="s">
        <v>55</v>
      </c>
      <c r="B90" s="173"/>
      <c r="C90" s="173" t="str">
        <f>IF(RES_hhdet_in_tes!C90=0,"",RES_hhdet_in_tes!C90/RES_hhdet_in_fec!C90)</f>
        <v/>
      </c>
      <c r="D90" s="173">
        <f>IF(RES_hhdet_in_tes!D90=0,"",RES_hhdet_in_tes!D90/RES_hhdet_in_fec!D90)</f>
        <v>0.48834395830092964</v>
      </c>
      <c r="E90" s="173" t="str">
        <f>IF(RES_hhdet_in_tes!E90=0,"",RES_hhdet_in_tes!E90/RES_hhdet_in_fec!E90)</f>
        <v/>
      </c>
      <c r="F90" s="173">
        <f>IF(RES_hhdet_in_tes!F90=0,"",RES_hhdet_in_tes!F90/RES_hhdet_in_fec!F90)</f>
        <v>0.50254253507509794</v>
      </c>
      <c r="G90" s="173">
        <f>IF(RES_hhdet_in_tes!G90=0,"",RES_hhdet_in_tes!G90/RES_hhdet_in_fec!G90)</f>
        <v>0.50421201188555098</v>
      </c>
      <c r="H90" s="173">
        <f>IF(RES_hhdet_in_tes!H90=0,"",RES_hhdet_in_tes!H90/RES_hhdet_in_fec!H90)</f>
        <v>0.50541412151539045</v>
      </c>
      <c r="I90" s="173">
        <f>IF(RES_hhdet_in_tes!I90=0,"",RES_hhdet_in_tes!I90/RES_hhdet_in_fec!I90)</f>
        <v>0.50784695027843618</v>
      </c>
      <c r="J90" s="173">
        <f>IF(RES_hhdet_in_tes!J90=0,"",RES_hhdet_in_tes!J90/RES_hhdet_in_fec!J90)</f>
        <v>0.5123949499154572</v>
      </c>
      <c r="K90" s="173">
        <f>IF(RES_hhdet_in_tes!K90=0,"",RES_hhdet_in_tes!K90/RES_hhdet_in_fec!K90)</f>
        <v>0.51691242431308237</v>
      </c>
      <c r="L90" s="173">
        <f>IF(RES_hhdet_in_tes!L90=0,"",RES_hhdet_in_tes!L90/RES_hhdet_in_fec!L90)</f>
        <v>0.52002194974902727</v>
      </c>
      <c r="M90" s="173">
        <f>IF(RES_hhdet_in_tes!M90=0,"",RES_hhdet_in_tes!M90/RES_hhdet_in_fec!M90)</f>
        <v>0.52300736680128279</v>
      </c>
      <c r="N90" s="173">
        <f>IF(RES_hhdet_in_tes!N90=0,"",RES_hhdet_in_tes!N90/RES_hhdet_in_fec!N90)</f>
        <v>0.52496801892234202</v>
      </c>
      <c r="O90" s="173">
        <f>IF(RES_hhdet_in_tes!O90=0,"",RES_hhdet_in_tes!O90/RES_hhdet_in_fec!O90)</f>
        <v>0.52726261177623013</v>
      </c>
      <c r="P90" s="173">
        <f>IF(RES_hhdet_in_tes!P90=0,"",RES_hhdet_in_tes!P90/RES_hhdet_in_fec!P90)</f>
        <v>0.5286549827964151</v>
      </c>
      <c r="Q90" s="173">
        <f>IF(RES_hhdet_in_tes!Q90=0,"",RES_hhdet_in_tes!Q90/RES_hhdet_in_fec!Q90)</f>
        <v>0.52987621534773433</v>
      </c>
    </row>
    <row r="91" spans="1:17" ht="12" customHeight="1" x14ac:dyDescent="0.25">
      <c r="A91" s="147" t="s">
        <v>59</v>
      </c>
      <c r="B91" s="172"/>
      <c r="C91" s="172" t="str">
        <f>IF(RES_hhdet_in_tes!C91=0,"",RES_hhdet_in_tes!C91/RES_hhdet_in_fec!C91)</f>
        <v/>
      </c>
      <c r="D91" s="172">
        <f>IF(RES_hhdet_in_tes!D91=0,"",RES_hhdet_in_tes!D91/RES_hhdet_in_fec!D91)</f>
        <v>1.0423564845672904</v>
      </c>
      <c r="E91" s="172" t="str">
        <f>IF(RES_hhdet_in_tes!E91=0,"",RES_hhdet_in_tes!E91/RES_hhdet_in_fec!E91)</f>
        <v/>
      </c>
      <c r="F91" s="172">
        <f>IF(RES_hhdet_in_tes!F91=0,"",RES_hhdet_in_tes!F91/RES_hhdet_in_fec!F91)</f>
        <v>1.0265314911847063</v>
      </c>
      <c r="G91" s="172">
        <f>IF(RES_hhdet_in_tes!G91=0,"",RES_hhdet_in_tes!G91/RES_hhdet_in_fec!G91)</f>
        <v>1.0153666270749577</v>
      </c>
      <c r="H91" s="172">
        <f>IF(RES_hhdet_in_tes!H91=0,"",RES_hhdet_in_tes!H91/RES_hhdet_in_fec!H91)</f>
        <v>1.0108052754579191</v>
      </c>
      <c r="I91" s="172">
        <f>IF(RES_hhdet_in_tes!I91=0,"",RES_hhdet_in_tes!I91/RES_hhdet_in_fec!I91)</f>
        <v>1.0005360386612554</v>
      </c>
      <c r="J91" s="172">
        <f>IF(RES_hhdet_in_tes!J91=0,"",RES_hhdet_in_tes!J91/RES_hhdet_in_fec!J91)</f>
        <v>1.00457711547763</v>
      </c>
      <c r="K91" s="172">
        <f>IF(RES_hhdet_in_tes!K91=0,"",RES_hhdet_in_tes!K91/RES_hhdet_in_fec!K91)</f>
        <v>1.0015137076177303</v>
      </c>
      <c r="L91" s="172">
        <f>IF(RES_hhdet_in_tes!L91=0,"",RES_hhdet_in_tes!L91/RES_hhdet_in_fec!L91)</f>
        <v>1.0055463939034512</v>
      </c>
      <c r="M91" s="172">
        <f>IF(RES_hhdet_in_tes!M91=0,"",RES_hhdet_in_tes!M91/RES_hhdet_in_fec!M91)</f>
        <v>1.0064140616712851</v>
      </c>
      <c r="N91" s="172">
        <f>IF(RES_hhdet_in_tes!N91=0,"",RES_hhdet_in_tes!N91/RES_hhdet_in_fec!N91)</f>
        <v>1.0040872963282099</v>
      </c>
      <c r="O91" s="172">
        <f>IF(RES_hhdet_in_tes!O91=0,"",RES_hhdet_in_tes!O91/RES_hhdet_in_fec!O91)</f>
        <v>1.0055316474952962</v>
      </c>
      <c r="P91" s="172">
        <f>IF(RES_hhdet_in_tes!P91=0,"",RES_hhdet_in_tes!P91/RES_hhdet_in_fec!P91)</f>
        <v>1.0067897849748837</v>
      </c>
      <c r="Q91" s="172">
        <f>IF(RES_hhdet_in_tes!Q91=0,"",RES_hhdet_in_tes!Q91/RES_hhdet_in_fec!Q91)</f>
        <v>1.0050957551958857</v>
      </c>
    </row>
    <row r="92" spans="1:17" ht="12" customHeight="1" x14ac:dyDescent="0.25">
      <c r="A92" s="163" t="s">
        <v>144</v>
      </c>
      <c r="B92" s="171"/>
      <c r="C92" s="171" t="str">
        <f>IF(RES_hhdet_in_tes!C92=0,"",RES_hhdet_in_tes!C92/RES_hhdet_in_fec!C92)</f>
        <v/>
      </c>
      <c r="D92" s="171" t="str">
        <f>IF(RES_hhdet_in_tes!D92=0,"",RES_hhdet_in_tes!D92/RES_hhdet_in_fec!D92)</f>
        <v/>
      </c>
      <c r="E92" s="171" t="str">
        <f>IF(RES_hhdet_in_tes!E92=0,"",RES_hhdet_in_tes!E92/RES_hhdet_in_fec!E92)</f>
        <v/>
      </c>
      <c r="F92" s="171" t="str">
        <f>IF(RES_hhdet_in_tes!F92=0,"",RES_hhdet_in_tes!F92/RES_hhdet_in_fec!F92)</f>
        <v/>
      </c>
      <c r="G92" s="171" t="str">
        <f>IF(RES_hhdet_in_tes!G92=0,"",RES_hhdet_in_tes!G92/RES_hhdet_in_fec!G92)</f>
        <v/>
      </c>
      <c r="H92" s="171" t="str">
        <f>IF(RES_hhdet_in_tes!H92=0,"",RES_hhdet_in_tes!H92/RES_hhdet_in_fec!H92)</f>
        <v/>
      </c>
      <c r="I92" s="171" t="str">
        <f>IF(RES_hhdet_in_tes!I92=0,"",RES_hhdet_in_tes!I92/RES_hhdet_in_fec!I92)</f>
        <v/>
      </c>
      <c r="J92" s="171" t="str">
        <f>IF(RES_hhdet_in_tes!J92=0,"",RES_hhdet_in_tes!J92/RES_hhdet_in_fec!J92)</f>
        <v/>
      </c>
      <c r="K92" s="171" t="str">
        <f>IF(RES_hhdet_in_tes!K92=0,"",RES_hhdet_in_tes!K92/RES_hhdet_in_fec!K92)</f>
        <v/>
      </c>
      <c r="L92" s="171" t="str">
        <f>IF(RES_hhdet_in_tes!L92=0,"",RES_hhdet_in_tes!L92/RES_hhdet_in_fec!L92)</f>
        <v/>
      </c>
      <c r="M92" s="171" t="str">
        <f>IF(RES_hhdet_in_tes!M92=0,"",RES_hhdet_in_tes!M92/RES_hhdet_in_fec!M92)</f>
        <v/>
      </c>
      <c r="N92" s="171" t="str">
        <f>IF(RES_hhdet_in_tes!N92=0,"",RES_hhdet_in_tes!N92/RES_hhdet_in_fec!N92)</f>
        <v/>
      </c>
      <c r="O92" s="171" t="str">
        <f>IF(RES_hhdet_in_tes!O92=0,"",RES_hhdet_in_tes!O92/RES_hhdet_in_fec!O92)</f>
        <v/>
      </c>
      <c r="P92" s="171" t="str">
        <f>IF(RES_hhdet_in_tes!P92=0,"",RES_hhdet_in_tes!P92/RES_hhdet_in_fec!P92)</f>
        <v/>
      </c>
      <c r="Q92" s="171" t="str">
        <f>IF(RES_hhdet_in_tes!Q92=0,"",RES_hhdet_in_tes!Q92/RES_hhdet_in_fec!Q92)</f>
        <v/>
      </c>
    </row>
    <row r="93" spans="1:17" ht="12" customHeight="1" x14ac:dyDescent="0.25">
      <c r="A93" s="161" t="s">
        <v>143</v>
      </c>
      <c r="B93" s="170"/>
      <c r="C93" s="170" t="str">
        <f>IF(RES_hhdet_in_tes!C93=0,"",RES_hhdet_in_tes!C93/RES_hhdet_in_fec!C93)</f>
        <v/>
      </c>
      <c r="D93" s="170" t="str">
        <f>IF(RES_hhdet_in_tes!D93=0,"",RES_hhdet_in_tes!D93/RES_hhdet_in_fec!D93)</f>
        <v/>
      </c>
      <c r="E93" s="170" t="str">
        <f>IF(RES_hhdet_in_tes!E93=0,"",RES_hhdet_in_tes!E93/RES_hhdet_in_fec!E93)</f>
        <v/>
      </c>
      <c r="F93" s="170" t="str">
        <f>IF(RES_hhdet_in_tes!F93=0,"",RES_hhdet_in_tes!F93/RES_hhdet_in_fec!F93)</f>
        <v/>
      </c>
      <c r="G93" s="170" t="str">
        <f>IF(RES_hhdet_in_tes!G93=0,"",RES_hhdet_in_tes!G93/RES_hhdet_in_fec!G93)</f>
        <v/>
      </c>
      <c r="H93" s="170" t="str">
        <f>IF(RES_hhdet_in_tes!H93=0,"",RES_hhdet_in_tes!H93/RES_hhdet_in_fec!H93)</f>
        <v/>
      </c>
      <c r="I93" s="170" t="str">
        <f>IF(RES_hhdet_in_tes!I93=0,"",RES_hhdet_in_tes!I93/RES_hhdet_in_fec!I93)</f>
        <v/>
      </c>
      <c r="J93" s="170" t="str">
        <f>IF(RES_hhdet_in_tes!J93=0,"",RES_hhdet_in_tes!J93/RES_hhdet_in_fec!J93)</f>
        <v/>
      </c>
      <c r="K93" s="170" t="str">
        <f>IF(RES_hhdet_in_tes!K93=0,"",RES_hhdet_in_tes!K93/RES_hhdet_in_fec!K93)</f>
        <v/>
      </c>
      <c r="L93" s="170" t="str">
        <f>IF(RES_hhdet_in_tes!L93=0,"",RES_hhdet_in_tes!L93/RES_hhdet_in_fec!L93)</f>
        <v/>
      </c>
      <c r="M93" s="170" t="str">
        <f>IF(RES_hhdet_in_tes!M93=0,"",RES_hhdet_in_tes!M93/RES_hhdet_in_fec!M93)</f>
        <v/>
      </c>
      <c r="N93" s="170" t="str">
        <f>IF(RES_hhdet_in_tes!N93=0,"",RES_hhdet_in_tes!N93/RES_hhdet_in_fec!N93)</f>
        <v/>
      </c>
      <c r="O93" s="170" t="str">
        <f>IF(RES_hhdet_in_tes!O93=0,"",RES_hhdet_in_tes!O93/RES_hhdet_in_fec!O93)</f>
        <v/>
      </c>
      <c r="P93" s="170" t="str">
        <f>IF(RES_hhdet_in_tes!P93=0,"",RES_hhdet_in_tes!P93/RES_hhdet_in_fec!P93)</f>
        <v/>
      </c>
      <c r="Q93" s="170" t="str">
        <f>IF(RES_hhdet_in_tes!Q93=0,"",RES_hhdet_in_tes!Q93/RES_hhdet_in_fec!Q93)</f>
        <v/>
      </c>
    </row>
    <row r="94" spans="1:17" ht="12" customHeight="1" x14ac:dyDescent="0.25">
      <c r="A94" s="148" t="s">
        <v>57</v>
      </c>
      <c r="B94" s="73"/>
      <c r="C94" s="73" t="str">
        <f>IF(RES_hhdet_in_tes!C94=0,"",RES_hhdet_in_tes!C94/RES_hhdet_in_fec!C94)</f>
        <v/>
      </c>
      <c r="D94" s="73" t="str">
        <f>IF(RES_hhdet_in_tes!D94=0,"",RES_hhdet_in_tes!D94/RES_hhdet_in_fec!D94)</f>
        <v/>
      </c>
      <c r="E94" s="73" t="str">
        <f>IF(RES_hhdet_in_tes!E94=0,"",RES_hhdet_in_tes!E94/RES_hhdet_in_fec!E94)</f>
        <v/>
      </c>
      <c r="F94" s="73" t="str">
        <f>IF(RES_hhdet_in_tes!F94=0,"",RES_hhdet_in_tes!F94/RES_hhdet_in_fec!F94)</f>
        <v/>
      </c>
      <c r="G94" s="73" t="str">
        <f>IF(RES_hhdet_in_tes!G94=0,"",RES_hhdet_in_tes!G94/RES_hhdet_in_fec!G94)</f>
        <v/>
      </c>
      <c r="H94" s="73" t="str">
        <f>IF(RES_hhdet_in_tes!H94=0,"",RES_hhdet_in_tes!H94/RES_hhdet_in_fec!H94)</f>
        <v/>
      </c>
      <c r="I94" s="73" t="str">
        <f>IF(RES_hhdet_in_tes!I94=0,"",RES_hhdet_in_tes!I94/RES_hhdet_in_fec!I94)</f>
        <v/>
      </c>
      <c r="J94" s="73" t="str">
        <f>IF(RES_hhdet_in_tes!J94=0,"",RES_hhdet_in_tes!J94/RES_hhdet_in_fec!J94)</f>
        <v/>
      </c>
      <c r="K94" s="73" t="str">
        <f>IF(RES_hhdet_in_tes!K94=0,"",RES_hhdet_in_tes!K94/RES_hhdet_in_fec!K94)</f>
        <v/>
      </c>
      <c r="L94" s="73" t="str">
        <f>IF(RES_hhdet_in_tes!L94=0,"",RES_hhdet_in_tes!L94/RES_hhdet_in_fec!L94)</f>
        <v/>
      </c>
      <c r="M94" s="73" t="str">
        <f>IF(RES_hhdet_in_tes!M94=0,"",RES_hhdet_in_tes!M94/RES_hhdet_in_fec!M94)</f>
        <v/>
      </c>
      <c r="N94" s="73" t="str">
        <f>IF(RES_hhdet_in_tes!N94=0,"",RES_hhdet_in_tes!N94/RES_hhdet_in_fec!N94)</f>
        <v/>
      </c>
      <c r="O94" s="73" t="str">
        <f>IF(RES_hhdet_in_tes!O94=0,"",RES_hhdet_in_tes!O94/RES_hhdet_in_fec!O94)</f>
        <v/>
      </c>
      <c r="P94" s="73" t="str">
        <f>IF(RES_hhdet_in_tes!P94=0,"",RES_hhdet_in_tes!P94/RES_hhdet_in_fec!P94)</f>
        <v/>
      </c>
      <c r="Q94" s="73" t="str">
        <f>IF(RES_hhdet_in_tes!Q94=0,"",RES_hhdet_in_tes!Q94/RES_hhdet_in_fec!Q94)</f>
        <v/>
      </c>
    </row>
    <row r="95" spans="1:17" ht="12" customHeight="1" x14ac:dyDescent="0.25">
      <c r="A95" s="148" t="s">
        <v>59</v>
      </c>
      <c r="B95" s="73"/>
      <c r="C95" s="73" t="str">
        <f>IF(RES_hhdet_in_tes!C95=0,"",RES_hhdet_in_tes!C95/RES_hhdet_in_fec!C95)</f>
        <v/>
      </c>
      <c r="D95" s="73" t="str">
        <f>IF(RES_hhdet_in_tes!D95=0,"",RES_hhdet_in_tes!D95/RES_hhdet_in_fec!D95)</f>
        <v/>
      </c>
      <c r="E95" s="73" t="str">
        <f>IF(RES_hhdet_in_tes!E95=0,"",RES_hhdet_in_tes!E95/RES_hhdet_in_fec!E95)</f>
        <v/>
      </c>
      <c r="F95" s="73" t="str">
        <f>IF(RES_hhdet_in_tes!F95=0,"",RES_hhdet_in_tes!F95/RES_hhdet_in_fec!F95)</f>
        <v/>
      </c>
      <c r="G95" s="73" t="str">
        <f>IF(RES_hhdet_in_tes!G95=0,"",RES_hhdet_in_tes!G95/RES_hhdet_in_fec!G95)</f>
        <v/>
      </c>
      <c r="H95" s="73" t="str">
        <f>IF(RES_hhdet_in_tes!H95=0,"",RES_hhdet_in_tes!H95/RES_hhdet_in_fec!H95)</f>
        <v/>
      </c>
      <c r="I95" s="73" t="str">
        <f>IF(RES_hhdet_in_tes!I95=0,"",RES_hhdet_in_tes!I95/RES_hhdet_in_fec!I95)</f>
        <v/>
      </c>
      <c r="J95" s="73" t="str">
        <f>IF(RES_hhdet_in_tes!J95=0,"",RES_hhdet_in_tes!J95/RES_hhdet_in_fec!J95)</f>
        <v/>
      </c>
      <c r="K95" s="73" t="str">
        <f>IF(RES_hhdet_in_tes!K95=0,"",RES_hhdet_in_tes!K95/RES_hhdet_in_fec!K95)</f>
        <v/>
      </c>
      <c r="L95" s="73" t="str">
        <f>IF(RES_hhdet_in_tes!L95=0,"",RES_hhdet_in_tes!L95/RES_hhdet_in_fec!L95)</f>
        <v/>
      </c>
      <c r="M95" s="73" t="str">
        <f>IF(RES_hhdet_in_tes!M95=0,"",RES_hhdet_in_tes!M95/RES_hhdet_in_fec!M95)</f>
        <v/>
      </c>
      <c r="N95" s="73" t="str">
        <f>IF(RES_hhdet_in_tes!N95=0,"",RES_hhdet_in_tes!N95/RES_hhdet_in_fec!N95)</f>
        <v/>
      </c>
      <c r="O95" s="73" t="str">
        <f>IF(RES_hhdet_in_tes!O95=0,"",RES_hhdet_in_tes!O95/RES_hhdet_in_fec!O95)</f>
        <v/>
      </c>
      <c r="P95" s="73" t="str">
        <f>IF(RES_hhdet_in_tes!P95=0,"",RES_hhdet_in_tes!P95/RES_hhdet_in_fec!P95)</f>
        <v/>
      </c>
      <c r="Q95" s="73" t="str">
        <f>IF(RES_hhdet_in_tes!Q95=0,"",RES_hhdet_in_tes!Q95/RES_hhdet_in_fec!Q95)</f>
        <v/>
      </c>
    </row>
    <row r="96" spans="1:17" ht="12" customHeight="1" x14ac:dyDescent="0.25">
      <c r="A96" s="163" t="s">
        <v>142</v>
      </c>
      <c r="B96" s="171"/>
      <c r="C96" s="171" t="str">
        <f>IF(RES_hhdet_in_tes!C96=0,"",RES_hhdet_in_tes!C96/RES_hhdet_in_fec!C96)</f>
        <v/>
      </c>
      <c r="D96" s="171">
        <f>IF(RES_hhdet_in_tes!D96=0,"",RES_hhdet_in_tes!D96/RES_hhdet_in_fec!D96)</f>
        <v>0.70806136862846303</v>
      </c>
      <c r="E96" s="171" t="str">
        <f>IF(RES_hhdet_in_tes!E96=0,"",RES_hhdet_in_tes!E96/RES_hhdet_in_fec!E96)</f>
        <v/>
      </c>
      <c r="F96" s="171" t="str">
        <f>IF(RES_hhdet_in_tes!F96=0,"",RES_hhdet_in_tes!F96/RES_hhdet_in_fec!F96)</f>
        <v/>
      </c>
      <c r="G96" s="171">
        <f>IF(RES_hhdet_in_tes!G96=0,"",RES_hhdet_in_tes!G96/RES_hhdet_in_fec!G96)</f>
        <v>0.72481969820931835</v>
      </c>
      <c r="H96" s="171">
        <f>IF(RES_hhdet_in_tes!H96=0,"",RES_hhdet_in_tes!H96/RES_hhdet_in_fec!H96)</f>
        <v>0.72897591294800301</v>
      </c>
      <c r="I96" s="171">
        <f>IF(RES_hhdet_in_tes!I96=0,"",RES_hhdet_in_tes!I96/RES_hhdet_in_fec!I96)</f>
        <v>0.73354606952590062</v>
      </c>
      <c r="J96" s="171">
        <f>IF(RES_hhdet_in_tes!J96=0,"",RES_hhdet_in_tes!J96/RES_hhdet_in_fec!J96)</f>
        <v>0.74113767850404888</v>
      </c>
      <c r="K96" s="171">
        <f>IF(RES_hhdet_in_tes!K96=0,"",RES_hhdet_in_tes!K96/RES_hhdet_in_fec!K96)</f>
        <v>0.74403827395061284</v>
      </c>
      <c r="L96" s="171">
        <f>IF(RES_hhdet_in_tes!L96=0,"",RES_hhdet_in_tes!L96/RES_hhdet_in_fec!L96)</f>
        <v>0.75071482527078137</v>
      </c>
      <c r="M96" s="171">
        <f>IF(RES_hhdet_in_tes!M96=0,"",RES_hhdet_in_tes!M96/RES_hhdet_in_fec!M96)</f>
        <v>0.75424962697979681</v>
      </c>
      <c r="N96" s="171" t="str">
        <f>IF(RES_hhdet_in_tes!N96=0,"",RES_hhdet_in_tes!N96/RES_hhdet_in_fec!N96)</f>
        <v/>
      </c>
      <c r="O96" s="171" t="str">
        <f>IF(RES_hhdet_in_tes!O96=0,"",RES_hhdet_in_tes!O96/RES_hhdet_in_fec!O96)</f>
        <v/>
      </c>
      <c r="P96" s="171">
        <f>IF(RES_hhdet_in_tes!P96=0,"",RES_hhdet_in_tes!P96/RES_hhdet_in_fec!P96)</f>
        <v>0.76680407410748452</v>
      </c>
      <c r="Q96" s="171">
        <f>IF(RES_hhdet_in_tes!Q96=0,"",RES_hhdet_in_tes!Q96/RES_hhdet_in_fec!Q96)</f>
        <v>0.7697420824471517</v>
      </c>
    </row>
    <row r="97" spans="1:17" ht="12" customHeight="1" x14ac:dyDescent="0.25">
      <c r="A97" s="161" t="s">
        <v>141</v>
      </c>
      <c r="B97" s="170"/>
      <c r="C97" s="170" t="str">
        <f>IF(RES_hhdet_in_tes!C97=0,"",RES_hhdet_in_tes!C97/RES_hhdet_in_fec!C97)</f>
        <v/>
      </c>
      <c r="D97" s="170">
        <f>IF(RES_hhdet_in_tes!D97=0,"",RES_hhdet_in_tes!D97/RES_hhdet_in_fec!D97)</f>
        <v>0.78697478513741737</v>
      </c>
      <c r="E97" s="170" t="str">
        <f>IF(RES_hhdet_in_tes!E97=0,"",RES_hhdet_in_tes!E97/RES_hhdet_in_fec!E97)</f>
        <v/>
      </c>
      <c r="F97" s="170" t="str">
        <f>IF(RES_hhdet_in_tes!F97=0,"",RES_hhdet_in_tes!F97/RES_hhdet_in_fec!F97)</f>
        <v/>
      </c>
      <c r="G97" s="170">
        <f>IF(RES_hhdet_in_tes!G97=0,"",RES_hhdet_in_tes!G97/RES_hhdet_in_fec!G97)</f>
        <v>0.7928984504593104</v>
      </c>
      <c r="H97" s="170">
        <f>IF(RES_hhdet_in_tes!H97=0,"",RES_hhdet_in_tes!H97/RES_hhdet_in_fec!H97)</f>
        <v>0.7912587913516973</v>
      </c>
      <c r="I97" s="170">
        <f>IF(RES_hhdet_in_tes!I97=0,"",RES_hhdet_in_tes!I97/RES_hhdet_in_fec!I97)</f>
        <v>0.79980336095913285</v>
      </c>
      <c r="J97" s="170">
        <f>IF(RES_hhdet_in_tes!J97=0,"",RES_hhdet_in_tes!J97/RES_hhdet_in_fec!J97)</f>
        <v>0.80480973258835076</v>
      </c>
      <c r="K97" s="170">
        <f>IF(RES_hhdet_in_tes!K97=0,"",RES_hhdet_in_tes!K97/RES_hhdet_in_fec!K97)</f>
        <v>0.81877726385478566</v>
      </c>
      <c r="L97" s="170">
        <f>IF(RES_hhdet_in_tes!L97=0,"",RES_hhdet_in_tes!L97/RES_hhdet_in_fec!L97)</f>
        <v>0.81811653138010498</v>
      </c>
      <c r="M97" s="170">
        <f>IF(RES_hhdet_in_tes!M97=0,"",RES_hhdet_in_tes!M97/RES_hhdet_in_fec!M97)</f>
        <v>0.82104257608484832</v>
      </c>
      <c r="N97" s="170" t="str">
        <f>IF(RES_hhdet_in_tes!N97=0,"",RES_hhdet_in_tes!N97/RES_hhdet_in_fec!N97)</f>
        <v/>
      </c>
      <c r="O97" s="170" t="str">
        <f>IF(RES_hhdet_in_tes!O97=0,"",RES_hhdet_in_tes!O97/RES_hhdet_in_fec!O97)</f>
        <v/>
      </c>
      <c r="P97" s="170">
        <f>IF(RES_hhdet_in_tes!P97=0,"",RES_hhdet_in_tes!P97/RES_hhdet_in_fec!P97)</f>
        <v>0.8234837861261074</v>
      </c>
      <c r="Q97" s="170">
        <f>IF(RES_hhdet_in_tes!Q97=0,"",RES_hhdet_in_tes!Q97/RES_hhdet_in_fec!Q97)</f>
        <v>0.82602444465420466</v>
      </c>
    </row>
    <row r="98" spans="1:17" ht="12" customHeight="1" x14ac:dyDescent="0.25">
      <c r="A98" s="148" t="s">
        <v>60</v>
      </c>
      <c r="B98" s="73"/>
      <c r="C98" s="73" t="str">
        <f>IF(RES_hhdet_in_tes!C98=0,"",RES_hhdet_in_tes!C98/RES_hhdet_in_fec!C98)</f>
        <v/>
      </c>
      <c r="D98" s="73">
        <f>IF(RES_hhdet_in_tes!D98=0,"",RES_hhdet_in_tes!D98/RES_hhdet_in_fec!D98)</f>
        <v>0.70629073799668729</v>
      </c>
      <c r="E98" s="73" t="str">
        <f>IF(RES_hhdet_in_tes!E98=0,"",RES_hhdet_in_tes!E98/RES_hhdet_in_fec!E98)</f>
        <v/>
      </c>
      <c r="F98" s="73" t="str">
        <f>IF(RES_hhdet_in_tes!F98=0,"",RES_hhdet_in_tes!F98/RES_hhdet_in_fec!F98)</f>
        <v/>
      </c>
      <c r="G98" s="73">
        <f>IF(RES_hhdet_in_tes!G98=0,"",RES_hhdet_in_tes!G98/RES_hhdet_in_fec!G98)</f>
        <v>0.72254492448983465</v>
      </c>
      <c r="H98" s="73">
        <f>IF(RES_hhdet_in_tes!H98=0,"",RES_hhdet_in_tes!H98/RES_hhdet_in_fec!H98)</f>
        <v>0.72520717934895484</v>
      </c>
      <c r="I98" s="73">
        <f>IF(RES_hhdet_in_tes!I98=0,"",RES_hhdet_in_tes!I98/RES_hhdet_in_fec!I98)</f>
        <v>0.73393344892588963</v>
      </c>
      <c r="J98" s="73">
        <f>IF(RES_hhdet_in_tes!J98=0,"",RES_hhdet_in_tes!J98/RES_hhdet_in_fec!J98)</f>
        <v>0.7400676999314062</v>
      </c>
      <c r="K98" s="73">
        <f>IF(RES_hhdet_in_tes!K98=0,"",RES_hhdet_in_tes!K98/RES_hhdet_in_fec!K98)</f>
        <v>0.74934765057248631</v>
      </c>
      <c r="L98" s="73">
        <f>IF(RES_hhdet_in_tes!L98=0,"",RES_hhdet_in_tes!L98/RES_hhdet_in_fec!L98)</f>
        <v>0.75250883872842844</v>
      </c>
      <c r="M98" s="73">
        <f>IF(RES_hhdet_in_tes!M98=0,"",RES_hhdet_in_tes!M98/RES_hhdet_in_fec!M98)</f>
        <v>0.75583474606373524</v>
      </c>
      <c r="N98" s="73" t="str">
        <f>IF(RES_hhdet_in_tes!N98=0,"",RES_hhdet_in_tes!N98/RES_hhdet_in_fec!N98)</f>
        <v/>
      </c>
      <c r="O98" s="73" t="str">
        <f>IF(RES_hhdet_in_tes!O98=0,"",RES_hhdet_in_tes!O98/RES_hhdet_in_fec!O98)</f>
        <v/>
      </c>
      <c r="P98" s="73">
        <f>IF(RES_hhdet_in_tes!P98=0,"",RES_hhdet_in_tes!P98/RES_hhdet_in_fec!P98)</f>
        <v>0.76287421080853113</v>
      </c>
      <c r="Q98" s="73">
        <f>IF(RES_hhdet_in_tes!Q98=0,"",RES_hhdet_in_tes!Q98/RES_hhdet_in_fec!Q98)</f>
        <v>0.76975842320404775</v>
      </c>
    </row>
    <row r="99" spans="1:17" ht="12" customHeight="1" x14ac:dyDescent="0.25">
      <c r="A99" s="148" t="s">
        <v>59</v>
      </c>
      <c r="B99" s="73"/>
      <c r="C99" s="73" t="str">
        <f>IF(RES_hhdet_in_tes!C99=0,"",RES_hhdet_in_tes!C99/RES_hhdet_in_fec!C99)</f>
        <v/>
      </c>
      <c r="D99" s="73">
        <f>IF(RES_hhdet_in_tes!D99=0,"",RES_hhdet_in_tes!D99/RES_hhdet_in_fec!D99)</f>
        <v>1.0274454918192748</v>
      </c>
      <c r="E99" s="73" t="str">
        <f>IF(RES_hhdet_in_tes!E99=0,"",RES_hhdet_in_tes!E99/RES_hhdet_in_fec!E99)</f>
        <v/>
      </c>
      <c r="F99" s="73" t="str">
        <f>IF(RES_hhdet_in_tes!F99=0,"",RES_hhdet_in_tes!F99/RES_hhdet_in_fec!F99)</f>
        <v/>
      </c>
      <c r="G99" s="73">
        <f>IF(RES_hhdet_in_tes!G99=0,"",RES_hhdet_in_tes!G99/RES_hhdet_in_fec!G99)</f>
        <v>1.0060737834304723</v>
      </c>
      <c r="H99" s="73">
        <f>IF(RES_hhdet_in_tes!H99=0,"",RES_hhdet_in_tes!H99/RES_hhdet_in_fec!H99)</f>
        <v>1.0025354176055115</v>
      </c>
      <c r="I99" s="73">
        <f>IF(RES_hhdet_in_tes!I99=0,"",RES_hhdet_in_tes!I99/RES_hhdet_in_fec!I99)</f>
        <v>1</v>
      </c>
      <c r="J99" s="73">
        <f>IF(RES_hhdet_in_tes!J99=0,"",RES_hhdet_in_tes!J99/RES_hhdet_in_fec!J99)</f>
        <v>1.0024057536127633</v>
      </c>
      <c r="K99" s="73">
        <f>IF(RES_hhdet_in_tes!K99=0,"",RES_hhdet_in_tes!K99/RES_hhdet_in_fec!K99)</f>
        <v>1.0058008493253547</v>
      </c>
      <c r="L99" s="73">
        <f>IF(RES_hhdet_in_tes!L99=0,"",RES_hhdet_in_tes!L99/RES_hhdet_in_fec!L99)</f>
        <v>1.0041841632649693</v>
      </c>
      <c r="M99" s="73">
        <f>IF(RES_hhdet_in_tes!M99=0,"",RES_hhdet_in_tes!M99/RES_hhdet_in_fec!M99)</f>
        <v>1.0062157829066276</v>
      </c>
      <c r="N99" s="73" t="str">
        <f>IF(RES_hhdet_in_tes!N99=0,"",RES_hhdet_in_tes!N99/RES_hhdet_in_fec!N99)</f>
        <v/>
      </c>
      <c r="O99" s="73" t="str">
        <f>IF(RES_hhdet_in_tes!O99=0,"",RES_hhdet_in_tes!O99/RES_hhdet_in_fec!O99)</f>
        <v/>
      </c>
      <c r="P99" s="73">
        <f>IF(RES_hhdet_in_tes!P99=0,"",RES_hhdet_in_tes!P99/RES_hhdet_in_fec!P99)</f>
        <v>1.0026132026660612</v>
      </c>
      <c r="Q99" s="73">
        <f>IF(RES_hhdet_in_tes!Q99=0,"",RES_hhdet_in_tes!Q99/RES_hhdet_in_fec!Q99)</f>
        <v>1.0000500391210017</v>
      </c>
    </row>
    <row r="100" spans="1:17" ht="12" customHeight="1" x14ac:dyDescent="0.25">
      <c r="A100" s="158" t="s">
        <v>62</v>
      </c>
      <c r="B100" s="169"/>
      <c r="C100" s="169" t="str">
        <f>IF(RES_hhdet_in_tes!C100=0,"",RES_hhdet_in_tes!C100/RES_hhdet_in_fec!C100)</f>
        <v/>
      </c>
      <c r="D100" s="169">
        <f>IF(RES_hhdet_in_tes!D100=0,"",RES_hhdet_in_tes!D100/RES_hhdet_in_fec!D100)</f>
        <v>0.82499953475683974</v>
      </c>
      <c r="E100" s="169" t="str">
        <f>IF(RES_hhdet_in_tes!E100=0,"",RES_hhdet_in_tes!E100/RES_hhdet_in_fec!E100)</f>
        <v/>
      </c>
      <c r="F100" s="169">
        <f>IF(RES_hhdet_in_tes!F100=0,"",RES_hhdet_in_tes!F100/RES_hhdet_in_fec!F100)</f>
        <v>0.83336884632830965</v>
      </c>
      <c r="G100" s="169">
        <f>IF(RES_hhdet_in_tes!G100=0,"",RES_hhdet_in_tes!G100/RES_hhdet_in_fec!G100)</f>
        <v>0.83948793228822005</v>
      </c>
      <c r="H100" s="169">
        <f>IF(RES_hhdet_in_tes!H100=0,"",RES_hhdet_in_tes!H100/RES_hhdet_in_fec!H100)</f>
        <v>0.8437797202650833</v>
      </c>
      <c r="I100" s="169">
        <f>IF(RES_hhdet_in_tes!I100=0,"",RES_hhdet_in_tes!I100/RES_hhdet_in_fec!I100)</f>
        <v>0.84658026770678263</v>
      </c>
      <c r="J100" s="169">
        <f>IF(RES_hhdet_in_tes!J100=0,"",RES_hhdet_in_tes!J100/RES_hhdet_in_fec!J100)</f>
        <v>0.85329864563904734</v>
      </c>
      <c r="K100" s="169">
        <f>IF(RES_hhdet_in_tes!K100=0,"",RES_hhdet_in_tes!K100/RES_hhdet_in_fec!K100)</f>
        <v>0.85141178941586049</v>
      </c>
      <c r="L100" s="169">
        <f>IF(RES_hhdet_in_tes!L100=0,"",RES_hhdet_in_tes!L100/RES_hhdet_in_fec!L100)</f>
        <v>0.85373358940508692</v>
      </c>
      <c r="M100" s="169">
        <f>IF(RES_hhdet_in_tes!M100=0,"",RES_hhdet_in_tes!M100/RES_hhdet_in_fec!M100)</f>
        <v>0.85448927184985823</v>
      </c>
      <c r="N100" s="169">
        <f>IF(RES_hhdet_in_tes!N100=0,"",RES_hhdet_in_tes!N100/RES_hhdet_in_fec!N100)</f>
        <v>0.85479000709620623</v>
      </c>
      <c r="O100" s="169">
        <f>IF(RES_hhdet_in_tes!O100=0,"",RES_hhdet_in_tes!O100/RES_hhdet_in_fec!O100)</f>
        <v>0.85666761259462365</v>
      </c>
      <c r="P100" s="169">
        <f>IF(RES_hhdet_in_tes!P100=0,"",RES_hhdet_in_tes!P100/RES_hhdet_in_fec!P100)</f>
        <v>0.85766939892614913</v>
      </c>
      <c r="Q100" s="169">
        <f>IF(RES_hhdet_in_tes!Q100=0,"",RES_hhdet_in_tes!Q100/RES_hhdet_in_fec!Q100)</f>
        <v>0.85859527596421437</v>
      </c>
    </row>
    <row r="101" spans="1:17" ht="12" customHeight="1" x14ac:dyDescent="0.25">
      <c r="A101" s="23" t="s">
        <v>55</v>
      </c>
      <c r="B101" s="73"/>
      <c r="C101" s="73" t="str">
        <f>IF(RES_hhdet_in_tes!C101=0,"",RES_hhdet_in_tes!C101/RES_hhdet_in_fec!C101)</f>
        <v/>
      </c>
      <c r="D101" s="73" t="str">
        <f>IF(RES_hhdet_in_tes!D101=0,"",RES_hhdet_in_tes!D101/RES_hhdet_in_fec!D101)</f>
        <v/>
      </c>
      <c r="E101" s="73" t="str">
        <f>IF(RES_hhdet_in_tes!E101=0,"",RES_hhdet_in_tes!E101/RES_hhdet_in_fec!E101)</f>
        <v/>
      </c>
      <c r="F101" s="73" t="str">
        <f>IF(RES_hhdet_in_tes!F101=0,"",RES_hhdet_in_tes!F101/RES_hhdet_in_fec!F101)</f>
        <v/>
      </c>
      <c r="G101" s="73" t="str">
        <f>IF(RES_hhdet_in_tes!G101=0,"",RES_hhdet_in_tes!G101/RES_hhdet_in_fec!G101)</f>
        <v/>
      </c>
      <c r="H101" s="73" t="str">
        <f>IF(RES_hhdet_in_tes!H101=0,"",RES_hhdet_in_tes!H101/RES_hhdet_in_fec!H101)</f>
        <v/>
      </c>
      <c r="I101" s="73" t="str">
        <f>IF(RES_hhdet_in_tes!I101=0,"",RES_hhdet_in_tes!I101/RES_hhdet_in_fec!I101)</f>
        <v/>
      </c>
      <c r="J101" s="73" t="str">
        <f>IF(RES_hhdet_in_tes!J101=0,"",RES_hhdet_in_tes!J101/RES_hhdet_in_fec!J101)</f>
        <v/>
      </c>
      <c r="K101" s="73" t="str">
        <f>IF(RES_hhdet_in_tes!K101=0,"",RES_hhdet_in_tes!K101/RES_hhdet_in_fec!K101)</f>
        <v/>
      </c>
      <c r="L101" s="73" t="str">
        <f>IF(RES_hhdet_in_tes!L101=0,"",RES_hhdet_in_tes!L101/RES_hhdet_in_fec!L101)</f>
        <v/>
      </c>
      <c r="M101" s="73" t="str">
        <f>IF(RES_hhdet_in_tes!M101=0,"",RES_hhdet_in_tes!M101/RES_hhdet_in_fec!M101)</f>
        <v/>
      </c>
      <c r="N101" s="73" t="str">
        <f>IF(RES_hhdet_in_tes!N101=0,"",RES_hhdet_in_tes!N101/RES_hhdet_in_fec!N101)</f>
        <v/>
      </c>
      <c r="O101" s="73" t="str">
        <f>IF(RES_hhdet_in_tes!O101=0,"",RES_hhdet_in_tes!O101/RES_hhdet_in_fec!O101)</f>
        <v/>
      </c>
      <c r="P101" s="73" t="str">
        <f>IF(RES_hhdet_in_tes!P101=0,"",RES_hhdet_in_tes!P101/RES_hhdet_in_fec!P101)</f>
        <v/>
      </c>
      <c r="Q101" s="73" t="str">
        <f>IF(RES_hhdet_in_tes!Q101=0,"",RES_hhdet_in_tes!Q101/RES_hhdet_in_fec!Q101)</f>
        <v/>
      </c>
    </row>
    <row r="102" spans="1:17" ht="12" customHeight="1" x14ac:dyDescent="0.25">
      <c r="A102" s="23" t="s">
        <v>57</v>
      </c>
      <c r="B102" s="73"/>
      <c r="C102" s="73" t="str">
        <f>IF(RES_hhdet_in_tes!C102=0,"",RES_hhdet_in_tes!C102/RES_hhdet_in_fec!C102)</f>
        <v/>
      </c>
      <c r="D102" s="73" t="str">
        <f>IF(RES_hhdet_in_tes!D102=0,"",RES_hhdet_in_tes!D102/RES_hhdet_in_fec!D102)</f>
        <v/>
      </c>
      <c r="E102" s="73" t="str">
        <f>IF(RES_hhdet_in_tes!E102=0,"",RES_hhdet_in_tes!E102/RES_hhdet_in_fec!E102)</f>
        <v/>
      </c>
      <c r="F102" s="73" t="str">
        <f>IF(RES_hhdet_in_tes!F102=0,"",RES_hhdet_in_tes!F102/RES_hhdet_in_fec!F102)</f>
        <v/>
      </c>
      <c r="G102" s="73" t="str">
        <f>IF(RES_hhdet_in_tes!G102=0,"",RES_hhdet_in_tes!G102/RES_hhdet_in_fec!G102)</f>
        <v/>
      </c>
      <c r="H102" s="73" t="str">
        <f>IF(RES_hhdet_in_tes!H102=0,"",RES_hhdet_in_tes!H102/RES_hhdet_in_fec!H102)</f>
        <v/>
      </c>
      <c r="I102" s="73" t="str">
        <f>IF(RES_hhdet_in_tes!I102=0,"",RES_hhdet_in_tes!I102/RES_hhdet_in_fec!I102)</f>
        <v/>
      </c>
      <c r="J102" s="73" t="str">
        <f>IF(RES_hhdet_in_tes!J102=0,"",RES_hhdet_in_tes!J102/RES_hhdet_in_fec!J102)</f>
        <v/>
      </c>
      <c r="K102" s="73" t="str">
        <f>IF(RES_hhdet_in_tes!K102=0,"",RES_hhdet_in_tes!K102/RES_hhdet_in_fec!K102)</f>
        <v/>
      </c>
      <c r="L102" s="73" t="str">
        <f>IF(RES_hhdet_in_tes!L102=0,"",RES_hhdet_in_tes!L102/RES_hhdet_in_fec!L102)</f>
        <v/>
      </c>
      <c r="M102" s="73" t="str">
        <f>IF(RES_hhdet_in_tes!M102=0,"",RES_hhdet_in_tes!M102/RES_hhdet_in_fec!M102)</f>
        <v/>
      </c>
      <c r="N102" s="73" t="str">
        <f>IF(RES_hhdet_in_tes!N102=0,"",RES_hhdet_in_tes!N102/RES_hhdet_in_fec!N102)</f>
        <v/>
      </c>
      <c r="O102" s="73" t="str">
        <f>IF(RES_hhdet_in_tes!O102=0,"",RES_hhdet_in_tes!O102/RES_hhdet_in_fec!O102)</f>
        <v/>
      </c>
      <c r="P102" s="73" t="str">
        <f>IF(RES_hhdet_in_tes!P102=0,"",RES_hhdet_in_tes!P102/RES_hhdet_in_fec!P102)</f>
        <v/>
      </c>
      <c r="Q102" s="73" t="str">
        <f>IF(RES_hhdet_in_tes!Q102=0,"",RES_hhdet_in_tes!Q102/RES_hhdet_in_fec!Q102)</f>
        <v/>
      </c>
    </row>
    <row r="103" spans="1:17" ht="12" customHeight="1" x14ac:dyDescent="0.25">
      <c r="A103" s="29" t="s">
        <v>140</v>
      </c>
      <c r="B103" s="65"/>
      <c r="C103" s="65" t="str">
        <f>IF(RES_hhdet_in_tes!C103=0,"",RES_hhdet_in_tes!C103/RES_hhdet_in_fec!C103)</f>
        <v/>
      </c>
      <c r="D103" s="65">
        <f>IF(RES_hhdet_in_tes!D103=0,"",RES_hhdet_in_tes!D103/RES_hhdet_in_fec!D103)</f>
        <v>0.82499953475683974</v>
      </c>
      <c r="E103" s="65" t="str">
        <f>IF(RES_hhdet_in_tes!E103=0,"",RES_hhdet_in_tes!E103/RES_hhdet_in_fec!E103)</f>
        <v/>
      </c>
      <c r="F103" s="65">
        <f>IF(RES_hhdet_in_tes!F103=0,"",RES_hhdet_in_tes!F103/RES_hhdet_in_fec!F103)</f>
        <v>0.83336884632830965</v>
      </c>
      <c r="G103" s="65">
        <f>IF(RES_hhdet_in_tes!G103=0,"",RES_hhdet_in_tes!G103/RES_hhdet_in_fec!G103)</f>
        <v>0.83948793228822005</v>
      </c>
      <c r="H103" s="65">
        <f>IF(RES_hhdet_in_tes!H103=0,"",RES_hhdet_in_tes!H103/RES_hhdet_in_fec!H103)</f>
        <v>0.8437797202650833</v>
      </c>
      <c r="I103" s="65">
        <f>IF(RES_hhdet_in_tes!I103=0,"",RES_hhdet_in_tes!I103/RES_hhdet_in_fec!I103)</f>
        <v>0.84658026770678263</v>
      </c>
      <c r="J103" s="65">
        <f>IF(RES_hhdet_in_tes!J103=0,"",RES_hhdet_in_tes!J103/RES_hhdet_in_fec!J103)</f>
        <v>0.85329864563904734</v>
      </c>
      <c r="K103" s="65">
        <f>IF(RES_hhdet_in_tes!K103=0,"",RES_hhdet_in_tes!K103/RES_hhdet_in_fec!K103)</f>
        <v>0.85141178941586049</v>
      </c>
      <c r="L103" s="65">
        <f>IF(RES_hhdet_in_tes!L103=0,"",RES_hhdet_in_tes!L103/RES_hhdet_in_fec!L103)</f>
        <v>0.85373358940508692</v>
      </c>
      <c r="M103" s="65">
        <f>IF(RES_hhdet_in_tes!M103=0,"",RES_hhdet_in_tes!M103/RES_hhdet_in_fec!M103)</f>
        <v>0.85448927184985823</v>
      </c>
      <c r="N103" s="65">
        <f>IF(RES_hhdet_in_tes!N103=0,"",RES_hhdet_in_tes!N103/RES_hhdet_in_fec!N103)</f>
        <v>0.85479000709620623</v>
      </c>
      <c r="O103" s="65">
        <f>IF(RES_hhdet_in_tes!O103=0,"",RES_hhdet_in_tes!O103/RES_hhdet_in_fec!O103)</f>
        <v>0.85666761259462365</v>
      </c>
      <c r="P103" s="65">
        <f>IF(RES_hhdet_in_tes!P103=0,"",RES_hhdet_in_tes!P103/RES_hhdet_in_fec!P103)</f>
        <v>0.85766939892614913</v>
      </c>
      <c r="Q103" s="65">
        <f>IF(RES_hhdet_in_tes!Q103=0,"",RES_hhdet_in_tes!Q103/RES_hhdet_in_fec!Q103)</f>
        <v>0.85859527596421437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75"/>
      <c r="C105" s="175" t="str">
        <f>IF(RES_hhdet_in_tes!C105=0,"",RES_hhdet_in_tes!C105/RES_hhdet_in_fec!C105)</f>
        <v/>
      </c>
      <c r="D105" s="175" t="str">
        <f>IF(RES_hhdet_in_tes!D105=0,"",RES_hhdet_in_tes!D105/RES_hhdet_in_fec!D105)</f>
        <v/>
      </c>
      <c r="E105" s="175" t="str">
        <f>IF(RES_hhdet_in_tes!E105=0,"",RES_hhdet_in_tes!E105/RES_hhdet_in_fec!E105)</f>
        <v/>
      </c>
      <c r="F105" s="175" t="str">
        <f>IF(RES_hhdet_in_tes!F105=0,"",RES_hhdet_in_tes!F105/RES_hhdet_in_fec!F105)</f>
        <v/>
      </c>
      <c r="G105" s="175" t="str">
        <f>IF(RES_hhdet_in_tes!G105=0,"",RES_hhdet_in_tes!G105/RES_hhdet_in_fec!G105)</f>
        <v/>
      </c>
      <c r="H105" s="175" t="str">
        <f>IF(RES_hhdet_in_tes!H105=0,"",RES_hhdet_in_tes!H105/RES_hhdet_in_fec!H105)</f>
        <v/>
      </c>
      <c r="I105" s="175" t="str">
        <f>IF(RES_hhdet_in_tes!I105=0,"",RES_hhdet_in_tes!I105/RES_hhdet_in_fec!I105)</f>
        <v/>
      </c>
      <c r="J105" s="175" t="str">
        <f>IF(RES_hhdet_in_tes!J105=0,"",RES_hhdet_in_tes!J105/RES_hhdet_in_fec!J105)</f>
        <v/>
      </c>
      <c r="K105" s="175" t="str">
        <f>IF(RES_hhdet_in_tes!K105=0,"",RES_hhdet_in_tes!K105/RES_hhdet_in_fec!K105)</f>
        <v/>
      </c>
      <c r="L105" s="175" t="str">
        <f>IF(RES_hhdet_in_tes!L105=0,"",RES_hhdet_in_tes!L105/RES_hhdet_in_fec!L105)</f>
        <v/>
      </c>
      <c r="M105" s="175" t="str">
        <f>IF(RES_hhdet_in_tes!M105=0,"",RES_hhdet_in_tes!M105/RES_hhdet_in_fec!M105)</f>
        <v/>
      </c>
      <c r="N105" s="175" t="str">
        <f>IF(RES_hhdet_in_tes!N105=0,"",RES_hhdet_in_tes!N105/RES_hhdet_in_fec!N105)</f>
        <v/>
      </c>
      <c r="O105" s="175" t="str">
        <f>IF(RES_hhdet_in_tes!O105=0,"",RES_hhdet_in_tes!O105/RES_hhdet_in_fec!O105)</f>
        <v/>
      </c>
      <c r="P105" s="175" t="str">
        <f>IF(RES_hhdet_in_tes!P105=0,"",RES_hhdet_in_tes!P105/RES_hhdet_in_fec!P105)</f>
        <v/>
      </c>
      <c r="Q105" s="175" t="str">
        <f>IF(RES_hhdet_in_tes!Q105=0,"",RES_hhdet_in_tes!Q105/RES_hhdet_in_fec!Q105)</f>
        <v/>
      </c>
    </row>
    <row r="106" spans="1:17" ht="12.95" customHeight="1" x14ac:dyDescent="0.25">
      <c r="A106" s="158" t="s">
        <v>65</v>
      </c>
      <c r="B106" s="169"/>
      <c r="C106" s="169" t="str">
        <f>IF(RES_hhdet_in_tes!C106=0,"",RES_hhdet_in_tes!C106/RES_hhdet_in_fec!C106)</f>
        <v/>
      </c>
      <c r="D106" s="169" t="str">
        <f>IF(RES_hhdet_in_tes!D106=0,"",RES_hhdet_in_tes!D106/RES_hhdet_in_fec!D106)</f>
        <v/>
      </c>
      <c r="E106" s="169" t="str">
        <f>IF(RES_hhdet_in_tes!E106=0,"",RES_hhdet_in_tes!E106/RES_hhdet_in_fec!E106)</f>
        <v/>
      </c>
      <c r="F106" s="169" t="str">
        <f>IF(RES_hhdet_in_tes!F106=0,"",RES_hhdet_in_tes!F106/RES_hhdet_in_fec!F106)</f>
        <v/>
      </c>
      <c r="G106" s="169" t="str">
        <f>IF(RES_hhdet_in_tes!G106=0,"",RES_hhdet_in_tes!G106/RES_hhdet_in_fec!G106)</f>
        <v/>
      </c>
      <c r="H106" s="169" t="str">
        <f>IF(RES_hhdet_in_tes!H106=0,"",RES_hhdet_in_tes!H106/RES_hhdet_in_fec!H106)</f>
        <v/>
      </c>
      <c r="I106" s="169" t="str">
        <f>IF(RES_hhdet_in_tes!I106=0,"",RES_hhdet_in_tes!I106/RES_hhdet_in_fec!I106)</f>
        <v/>
      </c>
      <c r="J106" s="169" t="str">
        <f>IF(RES_hhdet_in_tes!J106=0,"",RES_hhdet_in_tes!J106/RES_hhdet_in_fec!J106)</f>
        <v/>
      </c>
      <c r="K106" s="169" t="str">
        <f>IF(RES_hhdet_in_tes!K106=0,"",RES_hhdet_in_tes!K106/RES_hhdet_in_fec!K106)</f>
        <v/>
      </c>
      <c r="L106" s="169" t="str">
        <f>IF(RES_hhdet_in_tes!L106=0,"",RES_hhdet_in_tes!L106/RES_hhdet_in_fec!L106)</f>
        <v/>
      </c>
      <c r="M106" s="169" t="str">
        <f>IF(RES_hhdet_in_tes!M106=0,"",RES_hhdet_in_tes!M106/RES_hhdet_in_fec!M106)</f>
        <v/>
      </c>
      <c r="N106" s="169" t="str">
        <f>IF(RES_hhdet_in_tes!N106=0,"",RES_hhdet_in_tes!N106/RES_hhdet_in_fec!N106)</f>
        <v/>
      </c>
      <c r="O106" s="169" t="str">
        <f>IF(RES_hhdet_in_tes!O106=0,"",RES_hhdet_in_tes!O106/RES_hhdet_in_fec!O106)</f>
        <v/>
      </c>
      <c r="P106" s="169" t="str">
        <f>IF(RES_hhdet_in_tes!P106=0,"",RES_hhdet_in_tes!P106/RES_hhdet_in_fec!P106)</f>
        <v/>
      </c>
      <c r="Q106" s="169" t="str">
        <f>IF(RES_hhdet_in_tes!Q106=0,"",RES_hhdet_in_tes!Q106/RES_hhdet_in_fec!Q106)</f>
        <v/>
      </c>
    </row>
    <row r="107" spans="1:17" ht="12" customHeight="1" x14ac:dyDescent="0.25">
      <c r="A107" s="23" t="s">
        <v>153</v>
      </c>
      <c r="B107" s="73"/>
      <c r="C107" s="73" t="str">
        <f>IF(RES_hhdet_in_tes!C107=0,"",RES_hhdet_in_tes!C107/RES_hhdet_in_fec!C107)</f>
        <v/>
      </c>
      <c r="D107" s="73" t="str">
        <f>IF(RES_hhdet_in_tes!D107=0,"",RES_hhdet_in_tes!D107/RES_hhdet_in_fec!D107)</f>
        <v/>
      </c>
      <c r="E107" s="73" t="str">
        <f>IF(RES_hhdet_in_tes!E107=0,"",RES_hhdet_in_tes!E107/RES_hhdet_in_fec!E107)</f>
        <v/>
      </c>
      <c r="F107" s="73" t="str">
        <f>IF(RES_hhdet_in_tes!F107=0,"",RES_hhdet_in_tes!F107/RES_hhdet_in_fec!F107)</f>
        <v/>
      </c>
      <c r="G107" s="73" t="str">
        <f>IF(RES_hhdet_in_tes!G107=0,"",RES_hhdet_in_tes!G107/RES_hhdet_in_fec!G107)</f>
        <v/>
      </c>
      <c r="H107" s="73" t="str">
        <f>IF(RES_hhdet_in_tes!H107=0,"",RES_hhdet_in_tes!H107/RES_hhdet_in_fec!H107)</f>
        <v/>
      </c>
      <c r="I107" s="73" t="str">
        <f>IF(RES_hhdet_in_tes!I107=0,"",RES_hhdet_in_tes!I107/RES_hhdet_in_fec!I107)</f>
        <v/>
      </c>
      <c r="J107" s="73" t="str">
        <f>IF(RES_hhdet_in_tes!J107=0,"",RES_hhdet_in_tes!J107/RES_hhdet_in_fec!J107)</f>
        <v/>
      </c>
      <c r="K107" s="73" t="str">
        <f>IF(RES_hhdet_in_tes!K107=0,"",RES_hhdet_in_tes!K107/RES_hhdet_in_fec!K107)</f>
        <v/>
      </c>
      <c r="L107" s="73" t="str">
        <f>IF(RES_hhdet_in_tes!L107=0,"",RES_hhdet_in_tes!L107/RES_hhdet_in_fec!L107)</f>
        <v/>
      </c>
      <c r="M107" s="73" t="str">
        <f>IF(RES_hhdet_in_tes!M107=0,"",RES_hhdet_in_tes!M107/RES_hhdet_in_fec!M107)</f>
        <v/>
      </c>
      <c r="N107" s="73" t="str">
        <f>IF(RES_hhdet_in_tes!N107=0,"",RES_hhdet_in_tes!N107/RES_hhdet_in_fec!N107)</f>
        <v/>
      </c>
      <c r="O107" s="73" t="str">
        <f>IF(RES_hhdet_in_tes!O107=0,"",RES_hhdet_in_tes!O107/RES_hhdet_in_fec!O107)</f>
        <v/>
      </c>
      <c r="P107" s="73" t="str">
        <f>IF(RES_hhdet_in_tes!P107=0,"",RES_hhdet_in_tes!P107/RES_hhdet_in_fec!P107)</f>
        <v/>
      </c>
      <c r="Q107" s="73" t="str">
        <f>IF(RES_hhdet_in_tes!Q107=0,"",RES_hhdet_in_tes!Q107/RES_hhdet_in_fec!Q107)</f>
        <v/>
      </c>
    </row>
    <row r="108" spans="1:17" ht="12" customHeight="1" x14ac:dyDescent="0.25">
      <c r="A108" s="23" t="s">
        <v>60</v>
      </c>
      <c r="B108" s="73"/>
      <c r="C108" s="73" t="str">
        <f>IF(RES_hhdet_in_tes!C108=0,"",RES_hhdet_in_tes!C108/RES_hhdet_in_fec!C108)</f>
        <v/>
      </c>
      <c r="D108" s="73" t="str">
        <f>IF(RES_hhdet_in_tes!D108=0,"",RES_hhdet_in_tes!D108/RES_hhdet_in_fec!D108)</f>
        <v/>
      </c>
      <c r="E108" s="73" t="str">
        <f>IF(RES_hhdet_in_tes!E108=0,"",RES_hhdet_in_tes!E108/RES_hhdet_in_fec!E108)</f>
        <v/>
      </c>
      <c r="F108" s="73" t="str">
        <f>IF(RES_hhdet_in_tes!F108=0,"",RES_hhdet_in_tes!F108/RES_hhdet_in_fec!F108)</f>
        <v/>
      </c>
      <c r="G108" s="73" t="str">
        <f>IF(RES_hhdet_in_tes!G108=0,"",RES_hhdet_in_tes!G108/RES_hhdet_in_fec!G108)</f>
        <v/>
      </c>
      <c r="H108" s="73" t="str">
        <f>IF(RES_hhdet_in_tes!H108=0,"",RES_hhdet_in_tes!H108/RES_hhdet_in_fec!H108)</f>
        <v/>
      </c>
      <c r="I108" s="73" t="str">
        <f>IF(RES_hhdet_in_tes!I108=0,"",RES_hhdet_in_tes!I108/RES_hhdet_in_fec!I108)</f>
        <v/>
      </c>
      <c r="J108" s="73" t="str">
        <f>IF(RES_hhdet_in_tes!J108=0,"",RES_hhdet_in_tes!J108/RES_hhdet_in_fec!J108)</f>
        <v/>
      </c>
      <c r="K108" s="73" t="str">
        <f>IF(RES_hhdet_in_tes!K108=0,"",RES_hhdet_in_tes!K108/RES_hhdet_in_fec!K108)</f>
        <v/>
      </c>
      <c r="L108" s="73" t="str">
        <f>IF(RES_hhdet_in_tes!L108=0,"",RES_hhdet_in_tes!L108/RES_hhdet_in_fec!L108)</f>
        <v/>
      </c>
      <c r="M108" s="73" t="str">
        <f>IF(RES_hhdet_in_tes!M108=0,"",RES_hhdet_in_tes!M108/RES_hhdet_in_fec!M108)</f>
        <v/>
      </c>
      <c r="N108" s="73" t="str">
        <f>IF(RES_hhdet_in_tes!N108=0,"",RES_hhdet_in_tes!N108/RES_hhdet_in_fec!N108)</f>
        <v/>
      </c>
      <c r="O108" s="73" t="str">
        <f>IF(RES_hhdet_in_tes!O108=0,"",RES_hhdet_in_tes!O108/RES_hhdet_in_fec!O108)</f>
        <v/>
      </c>
      <c r="P108" s="73" t="str">
        <f>IF(RES_hhdet_in_tes!P108=0,"",RES_hhdet_in_tes!P108/RES_hhdet_in_fec!P108)</f>
        <v/>
      </c>
      <c r="Q108" s="73" t="str">
        <f>IF(RES_hhdet_in_tes!Q108=0,"",RES_hhdet_in_tes!Q108/RES_hhdet_in_fec!Q108)</f>
        <v/>
      </c>
    </row>
    <row r="109" spans="1:17" ht="12.95" customHeight="1" x14ac:dyDescent="0.25">
      <c r="A109" s="158" t="s">
        <v>112</v>
      </c>
      <c r="B109" s="169"/>
      <c r="C109" s="169" t="str">
        <f>IF(RES_hhdet_in_tes!C109=0,"",RES_hhdet_in_tes!C109/RES_hhdet_in_fec!C109)</f>
        <v/>
      </c>
      <c r="D109" s="169" t="str">
        <f>IF(RES_hhdet_in_tes!D109=0,"",RES_hhdet_in_tes!D109/RES_hhdet_in_fec!D109)</f>
        <v/>
      </c>
      <c r="E109" s="169" t="str">
        <f>IF(RES_hhdet_in_tes!E109=0,"",RES_hhdet_in_tes!E109/RES_hhdet_in_fec!E109)</f>
        <v/>
      </c>
      <c r="F109" s="169" t="str">
        <f>IF(RES_hhdet_in_tes!F109=0,"",RES_hhdet_in_tes!F109/RES_hhdet_in_fec!F109)</f>
        <v/>
      </c>
      <c r="G109" s="169" t="str">
        <f>IF(RES_hhdet_in_tes!G109=0,"",RES_hhdet_in_tes!G109/RES_hhdet_in_fec!G109)</f>
        <v/>
      </c>
      <c r="H109" s="169" t="str">
        <f>IF(RES_hhdet_in_tes!H109=0,"",RES_hhdet_in_tes!H109/RES_hhdet_in_fec!H109)</f>
        <v/>
      </c>
      <c r="I109" s="169" t="str">
        <f>IF(RES_hhdet_in_tes!I109=0,"",RES_hhdet_in_tes!I109/RES_hhdet_in_fec!I109)</f>
        <v/>
      </c>
      <c r="J109" s="169" t="str">
        <f>IF(RES_hhdet_in_tes!J109=0,"",RES_hhdet_in_tes!J109/RES_hhdet_in_fec!J109)</f>
        <v/>
      </c>
      <c r="K109" s="169" t="str">
        <f>IF(RES_hhdet_in_tes!K109=0,"",RES_hhdet_in_tes!K109/RES_hhdet_in_fec!K109)</f>
        <v/>
      </c>
      <c r="L109" s="169" t="str">
        <f>IF(RES_hhdet_in_tes!L109=0,"",RES_hhdet_in_tes!L109/RES_hhdet_in_fec!L109)</f>
        <v/>
      </c>
      <c r="M109" s="169" t="str">
        <f>IF(RES_hhdet_in_tes!M109=0,"",RES_hhdet_in_tes!M109/RES_hhdet_in_fec!M109)</f>
        <v/>
      </c>
      <c r="N109" s="169" t="str">
        <f>IF(RES_hhdet_in_tes!N109=0,"",RES_hhdet_in_tes!N109/RES_hhdet_in_fec!N109)</f>
        <v/>
      </c>
      <c r="O109" s="169" t="str">
        <f>IF(RES_hhdet_in_tes!O109=0,"",RES_hhdet_in_tes!O109/RES_hhdet_in_fec!O109)</f>
        <v/>
      </c>
      <c r="P109" s="169" t="str">
        <f>IF(RES_hhdet_in_tes!P109=0,"",RES_hhdet_in_tes!P109/RES_hhdet_in_fec!P109)</f>
        <v/>
      </c>
      <c r="Q109" s="169" t="str">
        <f>IF(RES_hhdet_in_tes!Q109=0,"",RES_hhdet_in_tes!Q109/RES_hhdet_in_fec!Q109)</f>
        <v/>
      </c>
    </row>
    <row r="110" spans="1:17" ht="12" customHeight="1" x14ac:dyDescent="0.25">
      <c r="A110" s="23" t="s">
        <v>60</v>
      </c>
      <c r="B110" s="73"/>
      <c r="C110" s="73" t="str">
        <f>IF(RES_hhdet_in_tes!C110=0,"",RES_hhdet_in_tes!C110/RES_hhdet_in_fec!C110)</f>
        <v/>
      </c>
      <c r="D110" s="73" t="str">
        <f>IF(RES_hhdet_in_tes!D110=0,"",RES_hhdet_in_tes!D110/RES_hhdet_in_fec!D110)</f>
        <v/>
      </c>
      <c r="E110" s="73" t="str">
        <f>IF(RES_hhdet_in_tes!E110=0,"",RES_hhdet_in_tes!E110/RES_hhdet_in_fec!E110)</f>
        <v/>
      </c>
      <c r="F110" s="73" t="str">
        <f>IF(RES_hhdet_in_tes!F110=0,"",RES_hhdet_in_tes!F110/RES_hhdet_in_fec!F110)</f>
        <v/>
      </c>
      <c r="G110" s="73" t="str">
        <f>IF(RES_hhdet_in_tes!G110=0,"",RES_hhdet_in_tes!G110/RES_hhdet_in_fec!G110)</f>
        <v/>
      </c>
      <c r="H110" s="73" t="str">
        <f>IF(RES_hhdet_in_tes!H110=0,"",RES_hhdet_in_tes!H110/RES_hhdet_in_fec!H110)</f>
        <v/>
      </c>
      <c r="I110" s="73" t="str">
        <f>IF(RES_hhdet_in_tes!I110=0,"",RES_hhdet_in_tes!I110/RES_hhdet_in_fec!I110)</f>
        <v/>
      </c>
      <c r="J110" s="73" t="str">
        <f>IF(RES_hhdet_in_tes!J110=0,"",RES_hhdet_in_tes!J110/RES_hhdet_in_fec!J110)</f>
        <v/>
      </c>
      <c r="K110" s="73" t="str">
        <f>IF(RES_hhdet_in_tes!K110=0,"",RES_hhdet_in_tes!K110/RES_hhdet_in_fec!K110)</f>
        <v/>
      </c>
      <c r="L110" s="73" t="str">
        <f>IF(RES_hhdet_in_tes!L110=0,"",RES_hhdet_in_tes!L110/RES_hhdet_in_fec!L110)</f>
        <v/>
      </c>
      <c r="M110" s="73" t="str">
        <f>IF(RES_hhdet_in_tes!M110=0,"",RES_hhdet_in_tes!M110/RES_hhdet_in_fec!M110)</f>
        <v/>
      </c>
      <c r="N110" s="73" t="str">
        <f>IF(RES_hhdet_in_tes!N110=0,"",RES_hhdet_in_tes!N110/RES_hhdet_in_fec!N110)</f>
        <v/>
      </c>
      <c r="O110" s="73" t="str">
        <f>IF(RES_hhdet_in_tes!O110=0,"",RES_hhdet_in_tes!O110/RES_hhdet_in_fec!O110)</f>
        <v/>
      </c>
      <c r="P110" s="73" t="str">
        <f>IF(RES_hhdet_in_tes!P110=0,"",RES_hhdet_in_tes!P110/RES_hhdet_in_fec!P110)</f>
        <v/>
      </c>
      <c r="Q110" s="73" t="str">
        <f>IF(RES_hhdet_in_tes!Q110=0,"",RES_hhdet_in_tes!Q110/RES_hhdet_in_fec!Q110)</f>
        <v/>
      </c>
    </row>
    <row r="111" spans="1:17" ht="12" customHeight="1" x14ac:dyDescent="0.25">
      <c r="A111" s="158" t="s">
        <v>63</v>
      </c>
      <c r="B111" s="169"/>
      <c r="C111" s="169" t="str">
        <f>IF(RES_hhdet_in_tes!C111=0,"",RES_hhdet_in_tes!C111/RES_hhdet_in_fec!C111)</f>
        <v/>
      </c>
      <c r="D111" s="169" t="str">
        <f>IF(RES_hhdet_in_tes!D111=0,"",RES_hhdet_in_tes!D111/RES_hhdet_in_fec!D111)</f>
        <v/>
      </c>
      <c r="E111" s="169" t="str">
        <f>IF(RES_hhdet_in_tes!E111=0,"",RES_hhdet_in_tes!E111/RES_hhdet_in_fec!E111)</f>
        <v/>
      </c>
      <c r="F111" s="169" t="str">
        <f>IF(RES_hhdet_in_tes!F111=0,"",RES_hhdet_in_tes!F111/RES_hhdet_in_fec!F111)</f>
        <v/>
      </c>
      <c r="G111" s="169" t="str">
        <f>IF(RES_hhdet_in_tes!G111=0,"",RES_hhdet_in_tes!G111/RES_hhdet_in_fec!G111)</f>
        <v/>
      </c>
      <c r="H111" s="169" t="str">
        <f>IF(RES_hhdet_in_tes!H111=0,"",RES_hhdet_in_tes!H111/RES_hhdet_in_fec!H111)</f>
        <v/>
      </c>
      <c r="I111" s="169" t="str">
        <f>IF(RES_hhdet_in_tes!I111=0,"",RES_hhdet_in_tes!I111/RES_hhdet_in_fec!I111)</f>
        <v/>
      </c>
      <c r="J111" s="169" t="str">
        <f>IF(RES_hhdet_in_tes!J111=0,"",RES_hhdet_in_tes!J111/RES_hhdet_in_fec!J111)</f>
        <v/>
      </c>
      <c r="K111" s="169" t="str">
        <f>IF(RES_hhdet_in_tes!K111=0,"",RES_hhdet_in_tes!K111/RES_hhdet_in_fec!K111)</f>
        <v/>
      </c>
      <c r="L111" s="169" t="str">
        <f>IF(RES_hhdet_in_tes!L111=0,"",RES_hhdet_in_tes!L111/RES_hhdet_in_fec!L111)</f>
        <v/>
      </c>
      <c r="M111" s="169" t="str">
        <f>IF(RES_hhdet_in_tes!M111=0,"",RES_hhdet_in_tes!M111/RES_hhdet_in_fec!M111)</f>
        <v/>
      </c>
      <c r="N111" s="169" t="str">
        <f>IF(RES_hhdet_in_tes!N111=0,"",RES_hhdet_in_tes!N111/RES_hhdet_in_fec!N111)</f>
        <v/>
      </c>
      <c r="O111" s="169" t="str">
        <f>IF(RES_hhdet_in_tes!O111=0,"",RES_hhdet_in_tes!O111/RES_hhdet_in_fec!O111)</f>
        <v/>
      </c>
      <c r="P111" s="169" t="str">
        <f>IF(RES_hhdet_in_tes!P111=0,"",RES_hhdet_in_tes!P111/RES_hhdet_in_fec!P111)</f>
        <v/>
      </c>
      <c r="Q111" s="169" t="str">
        <f>IF(RES_hhdet_in_tes!Q111=0,"",RES_hhdet_in_tes!Q111/RES_hhdet_in_fec!Q111)</f>
        <v/>
      </c>
    </row>
    <row r="112" spans="1:17" ht="12" customHeight="1" x14ac:dyDescent="0.25">
      <c r="A112" s="167" t="s">
        <v>152</v>
      </c>
      <c r="B112" s="174"/>
      <c r="C112" s="174" t="str">
        <f>IF(RES_hhdet_in_tes!C112=0,"",RES_hhdet_in_tes!C112/RES_hhdet_in_fec!C112)</f>
        <v/>
      </c>
      <c r="D112" s="174" t="str">
        <f>IF(RES_hhdet_in_tes!D112=0,"",RES_hhdet_in_tes!D112/RES_hhdet_in_fec!D112)</f>
        <v/>
      </c>
      <c r="E112" s="174" t="str">
        <f>IF(RES_hhdet_in_tes!E112=0,"",RES_hhdet_in_tes!E112/RES_hhdet_in_fec!E112)</f>
        <v/>
      </c>
      <c r="F112" s="174" t="str">
        <f>IF(RES_hhdet_in_tes!F112=0,"",RES_hhdet_in_tes!F112/RES_hhdet_in_fec!F112)</f>
        <v/>
      </c>
      <c r="G112" s="174" t="str">
        <f>IF(RES_hhdet_in_tes!G112=0,"",RES_hhdet_in_tes!G112/RES_hhdet_in_fec!G112)</f>
        <v/>
      </c>
      <c r="H112" s="174" t="str">
        <f>IF(RES_hhdet_in_tes!H112=0,"",RES_hhdet_in_tes!H112/RES_hhdet_in_fec!H112)</f>
        <v/>
      </c>
      <c r="I112" s="174" t="str">
        <f>IF(RES_hhdet_in_tes!I112=0,"",RES_hhdet_in_tes!I112/RES_hhdet_in_fec!I112)</f>
        <v/>
      </c>
      <c r="J112" s="174" t="str">
        <f>IF(RES_hhdet_in_tes!J112=0,"",RES_hhdet_in_tes!J112/RES_hhdet_in_fec!J112)</f>
        <v/>
      </c>
      <c r="K112" s="174" t="str">
        <f>IF(RES_hhdet_in_tes!K112=0,"",RES_hhdet_in_tes!K112/RES_hhdet_in_fec!K112)</f>
        <v/>
      </c>
      <c r="L112" s="174" t="str">
        <f>IF(RES_hhdet_in_tes!L112=0,"",RES_hhdet_in_tes!L112/RES_hhdet_in_fec!L112)</f>
        <v/>
      </c>
      <c r="M112" s="174" t="str">
        <f>IF(RES_hhdet_in_tes!M112=0,"",RES_hhdet_in_tes!M112/RES_hhdet_in_fec!M112)</f>
        <v/>
      </c>
      <c r="N112" s="174" t="str">
        <f>IF(RES_hhdet_in_tes!N112=0,"",RES_hhdet_in_tes!N112/RES_hhdet_in_fec!N112)</f>
        <v/>
      </c>
      <c r="O112" s="174" t="str">
        <f>IF(RES_hhdet_in_tes!O112=0,"",RES_hhdet_in_tes!O112/RES_hhdet_in_fec!O112)</f>
        <v/>
      </c>
      <c r="P112" s="174" t="str">
        <f>IF(RES_hhdet_in_tes!P112=0,"",RES_hhdet_in_tes!P112/RES_hhdet_in_fec!P112)</f>
        <v/>
      </c>
      <c r="Q112" s="174" t="str">
        <f>IF(RES_hhdet_in_tes!Q112=0,"",RES_hhdet_in_tes!Q112/RES_hhdet_in_fec!Q112)</f>
        <v/>
      </c>
    </row>
    <row r="113" spans="1:17" ht="12" customHeight="1" x14ac:dyDescent="0.25">
      <c r="A113" s="167" t="s">
        <v>151</v>
      </c>
      <c r="B113" s="174"/>
      <c r="C113" s="174" t="str">
        <f>IF(RES_hhdet_in_tes!C113=0,"",RES_hhdet_in_tes!C113/RES_hhdet_in_fec!C113)</f>
        <v/>
      </c>
      <c r="D113" s="174" t="str">
        <f>IF(RES_hhdet_in_tes!D113=0,"",RES_hhdet_in_tes!D113/RES_hhdet_in_fec!D113)</f>
        <v/>
      </c>
      <c r="E113" s="174" t="str">
        <f>IF(RES_hhdet_in_tes!E113=0,"",RES_hhdet_in_tes!E113/RES_hhdet_in_fec!E113)</f>
        <v/>
      </c>
      <c r="F113" s="174" t="str">
        <f>IF(RES_hhdet_in_tes!F113=0,"",RES_hhdet_in_tes!F113/RES_hhdet_in_fec!F113)</f>
        <v/>
      </c>
      <c r="G113" s="174" t="str">
        <f>IF(RES_hhdet_in_tes!G113=0,"",RES_hhdet_in_tes!G113/RES_hhdet_in_fec!G113)</f>
        <v/>
      </c>
      <c r="H113" s="174" t="str">
        <f>IF(RES_hhdet_in_tes!H113=0,"",RES_hhdet_in_tes!H113/RES_hhdet_in_fec!H113)</f>
        <v/>
      </c>
      <c r="I113" s="174" t="str">
        <f>IF(RES_hhdet_in_tes!I113=0,"",RES_hhdet_in_tes!I113/RES_hhdet_in_fec!I113)</f>
        <v/>
      </c>
      <c r="J113" s="174" t="str">
        <f>IF(RES_hhdet_in_tes!J113=0,"",RES_hhdet_in_tes!J113/RES_hhdet_in_fec!J113)</f>
        <v/>
      </c>
      <c r="K113" s="174" t="str">
        <f>IF(RES_hhdet_in_tes!K113=0,"",RES_hhdet_in_tes!K113/RES_hhdet_in_fec!K113)</f>
        <v/>
      </c>
      <c r="L113" s="174" t="str">
        <f>IF(RES_hhdet_in_tes!L113=0,"",RES_hhdet_in_tes!L113/RES_hhdet_in_fec!L113)</f>
        <v/>
      </c>
      <c r="M113" s="174" t="str">
        <f>IF(RES_hhdet_in_tes!M113=0,"",RES_hhdet_in_tes!M113/RES_hhdet_in_fec!M113)</f>
        <v/>
      </c>
      <c r="N113" s="174" t="str">
        <f>IF(RES_hhdet_in_tes!N113=0,"",RES_hhdet_in_tes!N113/RES_hhdet_in_fec!N113)</f>
        <v/>
      </c>
      <c r="O113" s="174" t="str">
        <f>IF(RES_hhdet_in_tes!O113=0,"",RES_hhdet_in_tes!O113/RES_hhdet_in_fec!O113)</f>
        <v/>
      </c>
      <c r="P113" s="174" t="str">
        <f>IF(RES_hhdet_in_tes!P113=0,"",RES_hhdet_in_tes!P113/RES_hhdet_in_fec!P113)</f>
        <v/>
      </c>
      <c r="Q113" s="174" t="str">
        <f>IF(RES_hhdet_in_tes!Q113=0,"",RES_hhdet_in_tes!Q113/RES_hhdet_in_fec!Q113)</f>
        <v/>
      </c>
    </row>
    <row r="114" spans="1:17" ht="12" customHeight="1" x14ac:dyDescent="0.25">
      <c r="A114" s="166" t="s">
        <v>79</v>
      </c>
      <c r="B114" s="173"/>
      <c r="C114" s="173" t="str">
        <f>IF(RES_hhdet_in_tes!C114=0,"",RES_hhdet_in_tes!C114/RES_hhdet_in_fec!C114)</f>
        <v/>
      </c>
      <c r="D114" s="173" t="str">
        <f>IF(RES_hhdet_in_tes!D114=0,"",RES_hhdet_in_tes!D114/RES_hhdet_in_fec!D114)</f>
        <v/>
      </c>
      <c r="E114" s="173" t="str">
        <f>IF(RES_hhdet_in_tes!E114=0,"",RES_hhdet_in_tes!E114/RES_hhdet_in_fec!E114)</f>
        <v/>
      </c>
      <c r="F114" s="173" t="str">
        <f>IF(RES_hhdet_in_tes!F114=0,"",RES_hhdet_in_tes!F114/RES_hhdet_in_fec!F114)</f>
        <v/>
      </c>
      <c r="G114" s="173" t="str">
        <f>IF(RES_hhdet_in_tes!G114=0,"",RES_hhdet_in_tes!G114/RES_hhdet_in_fec!G114)</f>
        <v/>
      </c>
      <c r="H114" s="173" t="str">
        <f>IF(RES_hhdet_in_tes!H114=0,"",RES_hhdet_in_tes!H114/RES_hhdet_in_fec!H114)</f>
        <v/>
      </c>
      <c r="I114" s="173" t="str">
        <f>IF(RES_hhdet_in_tes!I114=0,"",RES_hhdet_in_tes!I114/RES_hhdet_in_fec!I114)</f>
        <v/>
      </c>
      <c r="J114" s="173" t="str">
        <f>IF(RES_hhdet_in_tes!J114=0,"",RES_hhdet_in_tes!J114/RES_hhdet_in_fec!J114)</f>
        <v/>
      </c>
      <c r="K114" s="173" t="str">
        <f>IF(RES_hhdet_in_tes!K114=0,"",RES_hhdet_in_tes!K114/RES_hhdet_in_fec!K114)</f>
        <v/>
      </c>
      <c r="L114" s="173" t="str">
        <f>IF(RES_hhdet_in_tes!L114=0,"",RES_hhdet_in_tes!L114/RES_hhdet_in_fec!L114)</f>
        <v/>
      </c>
      <c r="M114" s="173" t="str">
        <f>IF(RES_hhdet_in_tes!M114=0,"",RES_hhdet_in_tes!M114/RES_hhdet_in_fec!M114)</f>
        <v/>
      </c>
      <c r="N114" s="173" t="str">
        <f>IF(RES_hhdet_in_tes!N114=0,"",RES_hhdet_in_tes!N114/RES_hhdet_in_fec!N114)</f>
        <v/>
      </c>
      <c r="O114" s="173" t="str">
        <f>IF(RES_hhdet_in_tes!O114=0,"",RES_hhdet_in_tes!O114/RES_hhdet_in_fec!O114)</f>
        <v/>
      </c>
      <c r="P114" s="173" t="str">
        <f>IF(RES_hhdet_in_tes!P114=0,"",RES_hhdet_in_tes!P114/RES_hhdet_in_fec!P114)</f>
        <v/>
      </c>
      <c r="Q114" s="173" t="str">
        <f>IF(RES_hhdet_in_tes!Q114=0,"",RES_hhdet_in_tes!Q114/RES_hhdet_in_fec!Q114)</f>
        <v/>
      </c>
    </row>
    <row r="115" spans="1:17" ht="12" customHeight="1" x14ac:dyDescent="0.25">
      <c r="A115" s="147" t="s">
        <v>59</v>
      </c>
      <c r="B115" s="172"/>
      <c r="C115" s="172" t="str">
        <f>IF(RES_hhdet_in_tes!C115=0,"",RES_hhdet_in_tes!C115/RES_hhdet_in_fec!C115)</f>
        <v/>
      </c>
      <c r="D115" s="172" t="str">
        <f>IF(RES_hhdet_in_tes!D115=0,"",RES_hhdet_in_tes!D115/RES_hhdet_in_fec!D115)</f>
        <v/>
      </c>
      <c r="E115" s="172" t="str">
        <f>IF(RES_hhdet_in_tes!E115=0,"",RES_hhdet_in_tes!E115/RES_hhdet_in_fec!E115)</f>
        <v/>
      </c>
      <c r="F115" s="172" t="str">
        <f>IF(RES_hhdet_in_tes!F115=0,"",RES_hhdet_in_tes!F115/RES_hhdet_in_fec!F115)</f>
        <v/>
      </c>
      <c r="G115" s="172" t="str">
        <f>IF(RES_hhdet_in_tes!G115=0,"",RES_hhdet_in_tes!G115/RES_hhdet_in_fec!G115)</f>
        <v/>
      </c>
      <c r="H115" s="172" t="str">
        <f>IF(RES_hhdet_in_tes!H115=0,"",RES_hhdet_in_tes!H115/RES_hhdet_in_fec!H115)</f>
        <v/>
      </c>
      <c r="I115" s="172" t="str">
        <f>IF(RES_hhdet_in_tes!I115=0,"",RES_hhdet_in_tes!I115/RES_hhdet_in_fec!I115)</f>
        <v/>
      </c>
      <c r="J115" s="172" t="str">
        <f>IF(RES_hhdet_in_tes!J115=0,"",RES_hhdet_in_tes!J115/RES_hhdet_in_fec!J115)</f>
        <v/>
      </c>
      <c r="K115" s="172" t="str">
        <f>IF(RES_hhdet_in_tes!K115=0,"",RES_hhdet_in_tes!K115/RES_hhdet_in_fec!K115)</f>
        <v/>
      </c>
      <c r="L115" s="172" t="str">
        <f>IF(RES_hhdet_in_tes!L115=0,"",RES_hhdet_in_tes!L115/RES_hhdet_in_fec!L115)</f>
        <v/>
      </c>
      <c r="M115" s="172" t="str">
        <f>IF(RES_hhdet_in_tes!M115=0,"",RES_hhdet_in_tes!M115/RES_hhdet_in_fec!M115)</f>
        <v/>
      </c>
      <c r="N115" s="172" t="str">
        <f>IF(RES_hhdet_in_tes!N115=0,"",RES_hhdet_in_tes!N115/RES_hhdet_in_fec!N115)</f>
        <v/>
      </c>
      <c r="O115" s="172" t="str">
        <f>IF(RES_hhdet_in_tes!O115=0,"",RES_hhdet_in_tes!O115/RES_hhdet_in_fec!O115)</f>
        <v/>
      </c>
      <c r="P115" s="172" t="str">
        <f>IF(RES_hhdet_in_tes!P115=0,"",RES_hhdet_in_tes!P115/RES_hhdet_in_fec!P115)</f>
        <v/>
      </c>
      <c r="Q115" s="172" t="str">
        <f>IF(RES_hhdet_in_tes!Q115=0,"",RES_hhdet_in_tes!Q115/RES_hhdet_in_fec!Q115)</f>
        <v/>
      </c>
    </row>
    <row r="116" spans="1:17" ht="12" customHeight="1" x14ac:dyDescent="0.25">
      <c r="A116" s="163" t="s">
        <v>142</v>
      </c>
      <c r="B116" s="171"/>
      <c r="C116" s="171" t="str">
        <f>IF(RES_hhdet_in_tes!C116=0,"",RES_hhdet_in_tes!C116/RES_hhdet_in_fec!C116)</f>
        <v/>
      </c>
      <c r="D116" s="171" t="str">
        <f>IF(RES_hhdet_in_tes!D116=0,"",RES_hhdet_in_tes!D116/RES_hhdet_in_fec!D116)</f>
        <v/>
      </c>
      <c r="E116" s="171" t="str">
        <f>IF(RES_hhdet_in_tes!E116=0,"",RES_hhdet_in_tes!E116/RES_hhdet_in_fec!E116)</f>
        <v/>
      </c>
      <c r="F116" s="171" t="str">
        <f>IF(RES_hhdet_in_tes!F116=0,"",RES_hhdet_in_tes!F116/RES_hhdet_in_fec!F116)</f>
        <v/>
      </c>
      <c r="G116" s="171" t="str">
        <f>IF(RES_hhdet_in_tes!G116=0,"",RES_hhdet_in_tes!G116/RES_hhdet_in_fec!G116)</f>
        <v/>
      </c>
      <c r="H116" s="171" t="str">
        <f>IF(RES_hhdet_in_tes!H116=0,"",RES_hhdet_in_tes!H116/RES_hhdet_in_fec!H116)</f>
        <v/>
      </c>
      <c r="I116" s="171" t="str">
        <f>IF(RES_hhdet_in_tes!I116=0,"",RES_hhdet_in_tes!I116/RES_hhdet_in_fec!I116)</f>
        <v/>
      </c>
      <c r="J116" s="171" t="str">
        <f>IF(RES_hhdet_in_tes!J116=0,"",RES_hhdet_in_tes!J116/RES_hhdet_in_fec!J116)</f>
        <v/>
      </c>
      <c r="K116" s="171" t="str">
        <f>IF(RES_hhdet_in_tes!K116=0,"",RES_hhdet_in_tes!K116/RES_hhdet_in_fec!K116)</f>
        <v/>
      </c>
      <c r="L116" s="171" t="str">
        <f>IF(RES_hhdet_in_tes!L116=0,"",RES_hhdet_in_tes!L116/RES_hhdet_in_fec!L116)</f>
        <v/>
      </c>
      <c r="M116" s="171" t="str">
        <f>IF(RES_hhdet_in_tes!M116=0,"",RES_hhdet_in_tes!M116/RES_hhdet_in_fec!M116)</f>
        <v/>
      </c>
      <c r="N116" s="171" t="str">
        <f>IF(RES_hhdet_in_tes!N116=0,"",RES_hhdet_in_tes!N116/RES_hhdet_in_fec!N116)</f>
        <v/>
      </c>
      <c r="O116" s="171" t="str">
        <f>IF(RES_hhdet_in_tes!O116=0,"",RES_hhdet_in_tes!O116/RES_hhdet_in_fec!O116)</f>
        <v/>
      </c>
      <c r="P116" s="171" t="str">
        <f>IF(RES_hhdet_in_tes!P116=0,"",RES_hhdet_in_tes!P116/RES_hhdet_in_fec!P116)</f>
        <v/>
      </c>
      <c r="Q116" s="171" t="str">
        <f>IF(RES_hhdet_in_tes!Q116=0,"",RES_hhdet_in_tes!Q116/RES_hhdet_in_fec!Q116)</f>
        <v/>
      </c>
    </row>
    <row r="117" spans="1:17" ht="12" customHeight="1" x14ac:dyDescent="0.25">
      <c r="A117" s="161" t="s">
        <v>141</v>
      </c>
      <c r="B117" s="170"/>
      <c r="C117" s="170" t="str">
        <f>IF(RES_hhdet_in_tes!C117=0,"",RES_hhdet_in_tes!C117/RES_hhdet_in_fec!C117)</f>
        <v/>
      </c>
      <c r="D117" s="170" t="str">
        <f>IF(RES_hhdet_in_tes!D117=0,"",RES_hhdet_in_tes!D117/RES_hhdet_in_fec!D117)</f>
        <v/>
      </c>
      <c r="E117" s="170" t="str">
        <f>IF(RES_hhdet_in_tes!E117=0,"",RES_hhdet_in_tes!E117/RES_hhdet_in_fec!E117)</f>
        <v/>
      </c>
      <c r="F117" s="170" t="str">
        <f>IF(RES_hhdet_in_tes!F117=0,"",RES_hhdet_in_tes!F117/RES_hhdet_in_fec!F117)</f>
        <v/>
      </c>
      <c r="G117" s="170" t="str">
        <f>IF(RES_hhdet_in_tes!G117=0,"",RES_hhdet_in_tes!G117/RES_hhdet_in_fec!G117)</f>
        <v/>
      </c>
      <c r="H117" s="170" t="str">
        <f>IF(RES_hhdet_in_tes!H117=0,"",RES_hhdet_in_tes!H117/RES_hhdet_in_fec!H117)</f>
        <v/>
      </c>
      <c r="I117" s="170" t="str">
        <f>IF(RES_hhdet_in_tes!I117=0,"",RES_hhdet_in_tes!I117/RES_hhdet_in_fec!I117)</f>
        <v/>
      </c>
      <c r="J117" s="170" t="str">
        <f>IF(RES_hhdet_in_tes!J117=0,"",RES_hhdet_in_tes!J117/RES_hhdet_in_fec!J117)</f>
        <v/>
      </c>
      <c r="K117" s="170" t="str">
        <f>IF(RES_hhdet_in_tes!K117=0,"",RES_hhdet_in_tes!K117/RES_hhdet_in_fec!K117)</f>
        <v/>
      </c>
      <c r="L117" s="170" t="str">
        <f>IF(RES_hhdet_in_tes!L117=0,"",RES_hhdet_in_tes!L117/RES_hhdet_in_fec!L117)</f>
        <v/>
      </c>
      <c r="M117" s="170" t="str">
        <f>IF(RES_hhdet_in_tes!M117=0,"",RES_hhdet_in_tes!M117/RES_hhdet_in_fec!M117)</f>
        <v/>
      </c>
      <c r="N117" s="170" t="str">
        <f>IF(RES_hhdet_in_tes!N117=0,"",RES_hhdet_in_tes!N117/RES_hhdet_in_fec!N117)</f>
        <v/>
      </c>
      <c r="O117" s="170" t="str">
        <f>IF(RES_hhdet_in_tes!O117=0,"",RES_hhdet_in_tes!O117/RES_hhdet_in_fec!O117)</f>
        <v/>
      </c>
      <c r="P117" s="170" t="str">
        <f>IF(RES_hhdet_in_tes!P117=0,"",RES_hhdet_in_tes!P117/RES_hhdet_in_fec!P117)</f>
        <v/>
      </c>
      <c r="Q117" s="170" t="str">
        <f>IF(RES_hhdet_in_tes!Q117=0,"",RES_hhdet_in_tes!Q117/RES_hhdet_in_fec!Q117)</f>
        <v/>
      </c>
    </row>
    <row r="118" spans="1:17" ht="12" customHeight="1" x14ac:dyDescent="0.25">
      <c r="A118" s="148" t="s">
        <v>60</v>
      </c>
      <c r="B118" s="73"/>
      <c r="C118" s="73" t="str">
        <f>IF(RES_hhdet_in_tes!C118=0,"",RES_hhdet_in_tes!C118/RES_hhdet_in_fec!C118)</f>
        <v/>
      </c>
      <c r="D118" s="73" t="str">
        <f>IF(RES_hhdet_in_tes!D118=0,"",RES_hhdet_in_tes!D118/RES_hhdet_in_fec!D118)</f>
        <v/>
      </c>
      <c r="E118" s="73" t="str">
        <f>IF(RES_hhdet_in_tes!E118=0,"",RES_hhdet_in_tes!E118/RES_hhdet_in_fec!E118)</f>
        <v/>
      </c>
      <c r="F118" s="73" t="str">
        <f>IF(RES_hhdet_in_tes!F118=0,"",RES_hhdet_in_tes!F118/RES_hhdet_in_fec!F118)</f>
        <v/>
      </c>
      <c r="G118" s="73" t="str">
        <f>IF(RES_hhdet_in_tes!G118=0,"",RES_hhdet_in_tes!G118/RES_hhdet_in_fec!G118)</f>
        <v/>
      </c>
      <c r="H118" s="73" t="str">
        <f>IF(RES_hhdet_in_tes!H118=0,"",RES_hhdet_in_tes!H118/RES_hhdet_in_fec!H118)</f>
        <v/>
      </c>
      <c r="I118" s="73" t="str">
        <f>IF(RES_hhdet_in_tes!I118=0,"",RES_hhdet_in_tes!I118/RES_hhdet_in_fec!I118)</f>
        <v/>
      </c>
      <c r="J118" s="73" t="str">
        <f>IF(RES_hhdet_in_tes!J118=0,"",RES_hhdet_in_tes!J118/RES_hhdet_in_fec!J118)</f>
        <v/>
      </c>
      <c r="K118" s="73" t="str">
        <f>IF(RES_hhdet_in_tes!K118=0,"",RES_hhdet_in_tes!K118/RES_hhdet_in_fec!K118)</f>
        <v/>
      </c>
      <c r="L118" s="73" t="str">
        <f>IF(RES_hhdet_in_tes!L118=0,"",RES_hhdet_in_tes!L118/RES_hhdet_in_fec!L118)</f>
        <v/>
      </c>
      <c r="M118" s="73" t="str">
        <f>IF(RES_hhdet_in_tes!M118=0,"",RES_hhdet_in_tes!M118/RES_hhdet_in_fec!M118)</f>
        <v/>
      </c>
      <c r="N118" s="73" t="str">
        <f>IF(RES_hhdet_in_tes!N118=0,"",RES_hhdet_in_tes!N118/RES_hhdet_in_fec!N118)</f>
        <v/>
      </c>
      <c r="O118" s="73" t="str">
        <f>IF(RES_hhdet_in_tes!O118=0,"",RES_hhdet_in_tes!O118/RES_hhdet_in_fec!O118)</f>
        <v/>
      </c>
      <c r="P118" s="73" t="str">
        <f>IF(RES_hhdet_in_tes!P118=0,"",RES_hhdet_in_tes!P118/RES_hhdet_in_fec!P118)</f>
        <v/>
      </c>
      <c r="Q118" s="73" t="str">
        <f>IF(RES_hhdet_in_tes!Q118=0,"",RES_hhdet_in_tes!Q118/RES_hhdet_in_fec!Q118)</f>
        <v/>
      </c>
    </row>
    <row r="119" spans="1:17" ht="12" customHeight="1" x14ac:dyDescent="0.25">
      <c r="A119" s="148" t="s">
        <v>59</v>
      </c>
      <c r="B119" s="73"/>
      <c r="C119" s="73" t="str">
        <f>IF(RES_hhdet_in_tes!C119=0,"",RES_hhdet_in_tes!C119/RES_hhdet_in_fec!C119)</f>
        <v/>
      </c>
      <c r="D119" s="73" t="str">
        <f>IF(RES_hhdet_in_tes!D119=0,"",RES_hhdet_in_tes!D119/RES_hhdet_in_fec!D119)</f>
        <v/>
      </c>
      <c r="E119" s="73" t="str">
        <f>IF(RES_hhdet_in_tes!E119=0,"",RES_hhdet_in_tes!E119/RES_hhdet_in_fec!E119)</f>
        <v/>
      </c>
      <c r="F119" s="73" t="str">
        <f>IF(RES_hhdet_in_tes!F119=0,"",RES_hhdet_in_tes!F119/RES_hhdet_in_fec!F119)</f>
        <v/>
      </c>
      <c r="G119" s="73" t="str">
        <f>IF(RES_hhdet_in_tes!G119=0,"",RES_hhdet_in_tes!G119/RES_hhdet_in_fec!G119)</f>
        <v/>
      </c>
      <c r="H119" s="73" t="str">
        <f>IF(RES_hhdet_in_tes!H119=0,"",RES_hhdet_in_tes!H119/RES_hhdet_in_fec!H119)</f>
        <v/>
      </c>
      <c r="I119" s="73" t="str">
        <f>IF(RES_hhdet_in_tes!I119=0,"",RES_hhdet_in_tes!I119/RES_hhdet_in_fec!I119)</f>
        <v/>
      </c>
      <c r="J119" s="73" t="str">
        <f>IF(RES_hhdet_in_tes!J119=0,"",RES_hhdet_in_tes!J119/RES_hhdet_in_fec!J119)</f>
        <v/>
      </c>
      <c r="K119" s="73" t="str">
        <f>IF(RES_hhdet_in_tes!K119=0,"",RES_hhdet_in_tes!K119/RES_hhdet_in_fec!K119)</f>
        <v/>
      </c>
      <c r="L119" s="73" t="str">
        <f>IF(RES_hhdet_in_tes!L119=0,"",RES_hhdet_in_tes!L119/RES_hhdet_in_fec!L119)</f>
        <v/>
      </c>
      <c r="M119" s="73" t="str">
        <f>IF(RES_hhdet_in_tes!M119=0,"",RES_hhdet_in_tes!M119/RES_hhdet_in_fec!M119)</f>
        <v/>
      </c>
      <c r="N119" s="73" t="str">
        <f>IF(RES_hhdet_in_tes!N119=0,"",RES_hhdet_in_tes!N119/RES_hhdet_in_fec!N119)</f>
        <v/>
      </c>
      <c r="O119" s="73" t="str">
        <f>IF(RES_hhdet_in_tes!O119=0,"",RES_hhdet_in_tes!O119/RES_hhdet_in_fec!O119)</f>
        <v/>
      </c>
      <c r="P119" s="73" t="str">
        <f>IF(RES_hhdet_in_tes!P119=0,"",RES_hhdet_in_tes!P119/RES_hhdet_in_fec!P119)</f>
        <v/>
      </c>
      <c r="Q119" s="73" t="str">
        <f>IF(RES_hhdet_in_tes!Q119=0,"",RES_hhdet_in_tes!Q119/RES_hhdet_in_fec!Q119)</f>
        <v/>
      </c>
    </row>
    <row r="120" spans="1:17" ht="12" customHeight="1" x14ac:dyDescent="0.25">
      <c r="A120" s="158" t="s">
        <v>62</v>
      </c>
      <c r="B120" s="169"/>
      <c r="C120" s="169" t="str">
        <f>IF(RES_hhdet_in_tes!C120=0,"",RES_hhdet_in_tes!C120/RES_hhdet_in_fec!C120)</f>
        <v/>
      </c>
      <c r="D120" s="169" t="str">
        <f>IF(RES_hhdet_in_tes!D120=0,"",RES_hhdet_in_tes!D120/RES_hhdet_in_fec!D120)</f>
        <v/>
      </c>
      <c r="E120" s="169" t="str">
        <f>IF(RES_hhdet_in_tes!E120=0,"",RES_hhdet_in_tes!E120/RES_hhdet_in_fec!E120)</f>
        <v/>
      </c>
      <c r="F120" s="169" t="str">
        <f>IF(RES_hhdet_in_tes!F120=0,"",RES_hhdet_in_tes!F120/RES_hhdet_in_fec!F120)</f>
        <v/>
      </c>
      <c r="G120" s="169" t="str">
        <f>IF(RES_hhdet_in_tes!G120=0,"",RES_hhdet_in_tes!G120/RES_hhdet_in_fec!G120)</f>
        <v/>
      </c>
      <c r="H120" s="169" t="str">
        <f>IF(RES_hhdet_in_tes!H120=0,"",RES_hhdet_in_tes!H120/RES_hhdet_in_fec!H120)</f>
        <v/>
      </c>
      <c r="I120" s="169" t="str">
        <f>IF(RES_hhdet_in_tes!I120=0,"",RES_hhdet_in_tes!I120/RES_hhdet_in_fec!I120)</f>
        <v/>
      </c>
      <c r="J120" s="169" t="str">
        <f>IF(RES_hhdet_in_tes!J120=0,"",RES_hhdet_in_tes!J120/RES_hhdet_in_fec!J120)</f>
        <v/>
      </c>
      <c r="K120" s="169" t="str">
        <f>IF(RES_hhdet_in_tes!K120=0,"",RES_hhdet_in_tes!K120/RES_hhdet_in_fec!K120)</f>
        <v/>
      </c>
      <c r="L120" s="169" t="str">
        <f>IF(RES_hhdet_in_tes!L120=0,"",RES_hhdet_in_tes!L120/RES_hhdet_in_fec!L120)</f>
        <v/>
      </c>
      <c r="M120" s="169" t="str">
        <f>IF(RES_hhdet_in_tes!M120=0,"",RES_hhdet_in_tes!M120/RES_hhdet_in_fec!M120)</f>
        <v/>
      </c>
      <c r="N120" s="169" t="str">
        <f>IF(RES_hhdet_in_tes!N120=0,"",RES_hhdet_in_tes!N120/RES_hhdet_in_fec!N120)</f>
        <v/>
      </c>
      <c r="O120" s="169" t="str">
        <f>IF(RES_hhdet_in_tes!O120=0,"",RES_hhdet_in_tes!O120/RES_hhdet_in_fec!O120)</f>
        <v/>
      </c>
      <c r="P120" s="169" t="str">
        <f>IF(RES_hhdet_in_tes!P120=0,"",RES_hhdet_in_tes!P120/RES_hhdet_in_fec!P120)</f>
        <v/>
      </c>
      <c r="Q120" s="169" t="str">
        <f>IF(RES_hhdet_in_tes!Q120=0,"",RES_hhdet_in_tes!Q120/RES_hhdet_in_fec!Q120)</f>
        <v/>
      </c>
    </row>
    <row r="121" spans="1:17" ht="12" customHeight="1" x14ac:dyDescent="0.25">
      <c r="A121" s="23" t="s">
        <v>57</v>
      </c>
      <c r="B121" s="73"/>
      <c r="C121" s="73" t="str">
        <f>IF(RES_hhdet_in_tes!C121=0,"",RES_hhdet_in_tes!C121/RES_hhdet_in_fec!C121)</f>
        <v/>
      </c>
      <c r="D121" s="73" t="str">
        <f>IF(RES_hhdet_in_tes!D121=0,"",RES_hhdet_in_tes!D121/RES_hhdet_in_fec!D121)</f>
        <v/>
      </c>
      <c r="E121" s="73" t="str">
        <f>IF(RES_hhdet_in_tes!E121=0,"",RES_hhdet_in_tes!E121/RES_hhdet_in_fec!E121)</f>
        <v/>
      </c>
      <c r="F121" s="73" t="str">
        <f>IF(RES_hhdet_in_tes!F121=0,"",RES_hhdet_in_tes!F121/RES_hhdet_in_fec!F121)</f>
        <v/>
      </c>
      <c r="G121" s="73" t="str">
        <f>IF(RES_hhdet_in_tes!G121=0,"",RES_hhdet_in_tes!G121/RES_hhdet_in_fec!G121)</f>
        <v/>
      </c>
      <c r="H121" s="73" t="str">
        <f>IF(RES_hhdet_in_tes!H121=0,"",RES_hhdet_in_tes!H121/RES_hhdet_in_fec!H121)</f>
        <v/>
      </c>
      <c r="I121" s="73" t="str">
        <f>IF(RES_hhdet_in_tes!I121=0,"",RES_hhdet_in_tes!I121/RES_hhdet_in_fec!I121)</f>
        <v/>
      </c>
      <c r="J121" s="73" t="str">
        <f>IF(RES_hhdet_in_tes!J121=0,"",RES_hhdet_in_tes!J121/RES_hhdet_in_fec!J121)</f>
        <v/>
      </c>
      <c r="K121" s="73" t="str">
        <f>IF(RES_hhdet_in_tes!K121=0,"",RES_hhdet_in_tes!K121/RES_hhdet_in_fec!K121)</f>
        <v/>
      </c>
      <c r="L121" s="73" t="str">
        <f>IF(RES_hhdet_in_tes!L121=0,"",RES_hhdet_in_tes!L121/RES_hhdet_in_fec!L121)</f>
        <v/>
      </c>
      <c r="M121" s="73" t="str">
        <f>IF(RES_hhdet_in_tes!M121=0,"",RES_hhdet_in_tes!M121/RES_hhdet_in_fec!M121)</f>
        <v/>
      </c>
      <c r="N121" s="73" t="str">
        <f>IF(RES_hhdet_in_tes!N121=0,"",RES_hhdet_in_tes!N121/RES_hhdet_in_fec!N121)</f>
        <v/>
      </c>
      <c r="O121" s="73" t="str">
        <f>IF(RES_hhdet_in_tes!O121=0,"",RES_hhdet_in_tes!O121/RES_hhdet_in_fec!O121)</f>
        <v/>
      </c>
      <c r="P121" s="73" t="str">
        <f>IF(RES_hhdet_in_tes!P121=0,"",RES_hhdet_in_tes!P121/RES_hhdet_in_fec!P121)</f>
        <v/>
      </c>
      <c r="Q121" s="73" t="str">
        <f>IF(RES_hhdet_in_tes!Q121=0,"",RES_hhdet_in_tes!Q121/RES_hhdet_in_fec!Q121)</f>
        <v/>
      </c>
    </row>
    <row r="122" spans="1:17" ht="12" customHeight="1" x14ac:dyDescent="0.25">
      <c r="A122" s="29" t="s">
        <v>140</v>
      </c>
      <c r="B122" s="65"/>
      <c r="C122" s="65" t="str">
        <f>IF(RES_hhdet_in_tes!C122=0,"",RES_hhdet_in_tes!C122/RES_hhdet_in_fec!C122)</f>
        <v/>
      </c>
      <c r="D122" s="65" t="str">
        <f>IF(RES_hhdet_in_tes!D122=0,"",RES_hhdet_in_tes!D122/RES_hhdet_in_fec!D122)</f>
        <v/>
      </c>
      <c r="E122" s="65" t="str">
        <f>IF(RES_hhdet_in_tes!E122=0,"",RES_hhdet_in_tes!E122/RES_hhdet_in_fec!E122)</f>
        <v/>
      </c>
      <c r="F122" s="65" t="str">
        <f>IF(RES_hhdet_in_tes!F122=0,"",RES_hhdet_in_tes!F122/RES_hhdet_in_fec!F122)</f>
        <v/>
      </c>
      <c r="G122" s="65" t="str">
        <f>IF(RES_hhdet_in_tes!G122=0,"",RES_hhdet_in_tes!G122/RES_hhdet_in_fec!G122)</f>
        <v/>
      </c>
      <c r="H122" s="65" t="str">
        <f>IF(RES_hhdet_in_tes!H122=0,"",RES_hhdet_in_tes!H122/RES_hhdet_in_fec!H122)</f>
        <v/>
      </c>
      <c r="I122" s="65" t="str">
        <f>IF(RES_hhdet_in_tes!I122=0,"",RES_hhdet_in_tes!I122/RES_hhdet_in_fec!I122)</f>
        <v/>
      </c>
      <c r="J122" s="65" t="str">
        <f>IF(RES_hhdet_in_tes!J122=0,"",RES_hhdet_in_tes!J122/RES_hhdet_in_fec!J122)</f>
        <v/>
      </c>
      <c r="K122" s="65" t="str">
        <f>IF(RES_hhdet_in_tes!K122=0,"",RES_hhdet_in_tes!K122/RES_hhdet_in_fec!K122)</f>
        <v/>
      </c>
      <c r="L122" s="65" t="str">
        <f>IF(RES_hhdet_in_tes!L122=0,"",RES_hhdet_in_tes!L122/RES_hhdet_in_fec!L122)</f>
        <v/>
      </c>
      <c r="M122" s="65" t="str">
        <f>IF(RES_hhdet_in_tes!M122=0,"",RES_hhdet_in_tes!M122/RES_hhdet_in_fec!M122)</f>
        <v/>
      </c>
      <c r="N122" s="65" t="str">
        <f>IF(RES_hhdet_in_tes!N122=0,"",RES_hhdet_in_tes!N122/RES_hhdet_in_fec!N122)</f>
        <v/>
      </c>
      <c r="O122" s="65" t="str">
        <f>IF(RES_hhdet_in_tes!O122=0,"",RES_hhdet_in_tes!O122/RES_hhdet_in_fec!O122)</f>
        <v/>
      </c>
      <c r="P122" s="65" t="str">
        <f>IF(RES_hhdet_in_tes!P122=0,"",RES_hhdet_in_tes!P122/RES_hhdet_in_fec!P122)</f>
        <v/>
      </c>
      <c r="Q122" s="65" t="str">
        <f>IF(RES_hhdet_in_tes!Q122=0,"",RES_hhdet_in_tes!Q122/RES_hhdet_in_fec!Q122)</f>
        <v/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75"/>
      <c r="C124" s="175" t="str">
        <f>IF(RES_hhdet_in_tes!C124=0,"",RES_hhdet_in_tes!C124/RES_hhdet_in_fec!C124)</f>
        <v/>
      </c>
      <c r="D124" s="175" t="str">
        <f>IF(RES_hhdet_in_tes!D124=0,"",RES_hhdet_in_tes!D124/RES_hhdet_in_fec!D124)</f>
        <v/>
      </c>
      <c r="E124" s="175" t="str">
        <f>IF(RES_hhdet_in_tes!E124=0,"",RES_hhdet_in_tes!E124/RES_hhdet_in_fec!E124)</f>
        <v/>
      </c>
      <c r="F124" s="175" t="str">
        <f>IF(RES_hhdet_in_tes!F124=0,"",RES_hhdet_in_tes!F124/RES_hhdet_in_fec!F124)</f>
        <v/>
      </c>
      <c r="G124" s="175" t="str">
        <f>IF(RES_hhdet_in_tes!G124=0,"",RES_hhdet_in_tes!G124/RES_hhdet_in_fec!G124)</f>
        <v/>
      </c>
      <c r="H124" s="175" t="str">
        <f>IF(RES_hhdet_in_tes!H124=0,"",RES_hhdet_in_tes!H124/RES_hhdet_in_fec!H124)</f>
        <v/>
      </c>
      <c r="I124" s="175" t="str">
        <f>IF(RES_hhdet_in_tes!I124=0,"",RES_hhdet_in_tes!I124/RES_hhdet_in_fec!I124)</f>
        <v/>
      </c>
      <c r="J124" s="175" t="str">
        <f>IF(RES_hhdet_in_tes!J124=0,"",RES_hhdet_in_tes!J124/RES_hhdet_in_fec!J124)</f>
        <v/>
      </c>
      <c r="K124" s="175" t="str">
        <f>IF(RES_hhdet_in_tes!K124=0,"",RES_hhdet_in_tes!K124/RES_hhdet_in_fec!K124)</f>
        <v/>
      </c>
      <c r="L124" s="175" t="str">
        <f>IF(RES_hhdet_in_tes!L124=0,"",RES_hhdet_in_tes!L124/RES_hhdet_in_fec!L124)</f>
        <v/>
      </c>
      <c r="M124" s="175" t="str">
        <f>IF(RES_hhdet_in_tes!M124=0,"",RES_hhdet_in_tes!M124/RES_hhdet_in_fec!M124)</f>
        <v/>
      </c>
      <c r="N124" s="175" t="str">
        <f>IF(RES_hhdet_in_tes!N124=0,"",RES_hhdet_in_tes!N124/RES_hhdet_in_fec!N124)</f>
        <v/>
      </c>
      <c r="O124" s="175" t="str">
        <f>IF(RES_hhdet_in_tes!O124=0,"",RES_hhdet_in_tes!O124/RES_hhdet_in_fec!O124)</f>
        <v/>
      </c>
      <c r="P124" s="175" t="str">
        <f>IF(RES_hhdet_in_tes!P124=0,"",RES_hhdet_in_tes!P124/RES_hhdet_in_fec!P124)</f>
        <v/>
      </c>
      <c r="Q124" s="175" t="str">
        <f>IF(RES_hhdet_in_tes!Q124=0,"",RES_hhdet_in_tes!Q124/RES_hhdet_in_fec!Q124)</f>
        <v/>
      </c>
    </row>
    <row r="125" spans="1:17" ht="12.95" customHeight="1" x14ac:dyDescent="0.25">
      <c r="A125" s="158" t="s">
        <v>65</v>
      </c>
      <c r="B125" s="169"/>
      <c r="C125" s="169" t="str">
        <f>IF(RES_hhdet_in_tes!C125=0,"",RES_hhdet_in_tes!C125/RES_hhdet_in_fec!C125)</f>
        <v/>
      </c>
      <c r="D125" s="169" t="str">
        <f>IF(RES_hhdet_in_tes!D125=0,"",RES_hhdet_in_tes!D125/RES_hhdet_in_fec!D125)</f>
        <v/>
      </c>
      <c r="E125" s="169" t="str">
        <f>IF(RES_hhdet_in_tes!E125=0,"",RES_hhdet_in_tes!E125/RES_hhdet_in_fec!E125)</f>
        <v/>
      </c>
      <c r="F125" s="169" t="str">
        <f>IF(RES_hhdet_in_tes!F125=0,"",RES_hhdet_in_tes!F125/RES_hhdet_in_fec!F125)</f>
        <v/>
      </c>
      <c r="G125" s="169" t="str">
        <f>IF(RES_hhdet_in_tes!G125=0,"",RES_hhdet_in_tes!G125/RES_hhdet_in_fec!G125)</f>
        <v/>
      </c>
      <c r="H125" s="169" t="str">
        <f>IF(RES_hhdet_in_tes!H125=0,"",RES_hhdet_in_tes!H125/RES_hhdet_in_fec!H125)</f>
        <v/>
      </c>
      <c r="I125" s="169" t="str">
        <f>IF(RES_hhdet_in_tes!I125=0,"",RES_hhdet_in_tes!I125/RES_hhdet_in_fec!I125)</f>
        <v/>
      </c>
      <c r="J125" s="169" t="str">
        <f>IF(RES_hhdet_in_tes!J125=0,"",RES_hhdet_in_tes!J125/RES_hhdet_in_fec!J125)</f>
        <v/>
      </c>
      <c r="K125" s="169" t="str">
        <f>IF(RES_hhdet_in_tes!K125=0,"",RES_hhdet_in_tes!K125/RES_hhdet_in_fec!K125)</f>
        <v/>
      </c>
      <c r="L125" s="169" t="str">
        <f>IF(RES_hhdet_in_tes!L125=0,"",RES_hhdet_in_tes!L125/RES_hhdet_in_fec!L125)</f>
        <v/>
      </c>
      <c r="M125" s="169" t="str">
        <f>IF(RES_hhdet_in_tes!M125=0,"",RES_hhdet_in_tes!M125/RES_hhdet_in_fec!M125)</f>
        <v/>
      </c>
      <c r="N125" s="169" t="str">
        <f>IF(RES_hhdet_in_tes!N125=0,"",RES_hhdet_in_tes!N125/RES_hhdet_in_fec!N125)</f>
        <v/>
      </c>
      <c r="O125" s="169" t="str">
        <f>IF(RES_hhdet_in_tes!O125=0,"",RES_hhdet_in_tes!O125/RES_hhdet_in_fec!O125)</f>
        <v/>
      </c>
      <c r="P125" s="169" t="str">
        <f>IF(RES_hhdet_in_tes!P125=0,"",RES_hhdet_in_tes!P125/RES_hhdet_in_fec!P125)</f>
        <v/>
      </c>
      <c r="Q125" s="169" t="str">
        <f>IF(RES_hhdet_in_tes!Q125=0,"",RES_hhdet_in_tes!Q125/RES_hhdet_in_fec!Q125)</f>
        <v/>
      </c>
    </row>
    <row r="126" spans="1:17" ht="12" customHeight="1" x14ac:dyDescent="0.25">
      <c r="A126" s="23" t="s">
        <v>149</v>
      </c>
      <c r="B126" s="73"/>
      <c r="C126" s="73" t="str">
        <f>IF(RES_hhdet_in_tes!C126=0,"",RES_hhdet_in_tes!C126/RES_hhdet_in_fec!C126)</f>
        <v/>
      </c>
      <c r="D126" s="73" t="str">
        <f>IF(RES_hhdet_in_tes!D126=0,"",RES_hhdet_in_tes!D126/RES_hhdet_in_fec!D126)</f>
        <v/>
      </c>
      <c r="E126" s="73" t="str">
        <f>IF(RES_hhdet_in_tes!E126=0,"",RES_hhdet_in_tes!E126/RES_hhdet_in_fec!E126)</f>
        <v/>
      </c>
      <c r="F126" s="73" t="str">
        <f>IF(RES_hhdet_in_tes!F126=0,"",RES_hhdet_in_tes!F126/RES_hhdet_in_fec!F126)</f>
        <v/>
      </c>
      <c r="G126" s="73" t="str">
        <f>IF(RES_hhdet_in_tes!G126=0,"",RES_hhdet_in_tes!G126/RES_hhdet_in_fec!G126)</f>
        <v/>
      </c>
      <c r="H126" s="73" t="str">
        <f>IF(RES_hhdet_in_tes!H126=0,"",RES_hhdet_in_tes!H126/RES_hhdet_in_fec!H126)</f>
        <v/>
      </c>
      <c r="I126" s="73" t="str">
        <f>IF(RES_hhdet_in_tes!I126=0,"",RES_hhdet_in_tes!I126/RES_hhdet_in_fec!I126)</f>
        <v/>
      </c>
      <c r="J126" s="73" t="str">
        <f>IF(RES_hhdet_in_tes!J126=0,"",RES_hhdet_in_tes!J126/RES_hhdet_in_fec!J126)</f>
        <v/>
      </c>
      <c r="K126" s="73" t="str">
        <f>IF(RES_hhdet_in_tes!K126=0,"",RES_hhdet_in_tes!K126/RES_hhdet_in_fec!K126)</f>
        <v/>
      </c>
      <c r="L126" s="73" t="str">
        <f>IF(RES_hhdet_in_tes!L126=0,"",RES_hhdet_in_tes!L126/RES_hhdet_in_fec!L126)</f>
        <v/>
      </c>
      <c r="M126" s="73" t="str">
        <f>IF(RES_hhdet_in_tes!M126=0,"",RES_hhdet_in_tes!M126/RES_hhdet_in_fec!M126)</f>
        <v/>
      </c>
      <c r="N126" s="73" t="str">
        <f>IF(RES_hhdet_in_tes!N126=0,"",RES_hhdet_in_tes!N126/RES_hhdet_in_fec!N126)</f>
        <v/>
      </c>
      <c r="O126" s="73" t="str">
        <f>IF(RES_hhdet_in_tes!O126=0,"",RES_hhdet_in_tes!O126/RES_hhdet_in_fec!O126)</f>
        <v/>
      </c>
      <c r="P126" s="73" t="str">
        <f>IF(RES_hhdet_in_tes!P126=0,"",RES_hhdet_in_tes!P126/RES_hhdet_in_fec!P126)</f>
        <v/>
      </c>
      <c r="Q126" s="73" t="str">
        <f>IF(RES_hhdet_in_tes!Q126=0,"",RES_hhdet_in_tes!Q126/RES_hhdet_in_fec!Q126)</f>
        <v/>
      </c>
    </row>
    <row r="127" spans="1:17" ht="12" customHeight="1" x14ac:dyDescent="0.25">
      <c r="A127" s="23" t="s">
        <v>60</v>
      </c>
      <c r="B127" s="73"/>
      <c r="C127" s="73" t="str">
        <f>IF(RES_hhdet_in_tes!C127=0,"",RES_hhdet_in_tes!C127/RES_hhdet_in_fec!C127)</f>
        <v/>
      </c>
      <c r="D127" s="73" t="str">
        <f>IF(RES_hhdet_in_tes!D127=0,"",RES_hhdet_in_tes!D127/RES_hhdet_in_fec!D127)</f>
        <v/>
      </c>
      <c r="E127" s="73" t="str">
        <f>IF(RES_hhdet_in_tes!E127=0,"",RES_hhdet_in_tes!E127/RES_hhdet_in_fec!E127)</f>
        <v/>
      </c>
      <c r="F127" s="73" t="str">
        <f>IF(RES_hhdet_in_tes!F127=0,"",RES_hhdet_in_tes!F127/RES_hhdet_in_fec!F127)</f>
        <v/>
      </c>
      <c r="G127" s="73" t="str">
        <f>IF(RES_hhdet_in_tes!G127=0,"",RES_hhdet_in_tes!G127/RES_hhdet_in_fec!G127)</f>
        <v/>
      </c>
      <c r="H127" s="73" t="str">
        <f>IF(RES_hhdet_in_tes!H127=0,"",RES_hhdet_in_tes!H127/RES_hhdet_in_fec!H127)</f>
        <v/>
      </c>
      <c r="I127" s="73" t="str">
        <f>IF(RES_hhdet_in_tes!I127=0,"",RES_hhdet_in_tes!I127/RES_hhdet_in_fec!I127)</f>
        <v/>
      </c>
      <c r="J127" s="73" t="str">
        <f>IF(RES_hhdet_in_tes!J127=0,"",RES_hhdet_in_tes!J127/RES_hhdet_in_fec!J127)</f>
        <v/>
      </c>
      <c r="K127" s="73" t="str">
        <f>IF(RES_hhdet_in_tes!K127=0,"",RES_hhdet_in_tes!K127/RES_hhdet_in_fec!K127)</f>
        <v/>
      </c>
      <c r="L127" s="73" t="str">
        <f>IF(RES_hhdet_in_tes!L127=0,"",RES_hhdet_in_tes!L127/RES_hhdet_in_fec!L127)</f>
        <v/>
      </c>
      <c r="M127" s="73" t="str">
        <f>IF(RES_hhdet_in_tes!M127=0,"",RES_hhdet_in_tes!M127/RES_hhdet_in_fec!M127)</f>
        <v/>
      </c>
      <c r="N127" s="73" t="str">
        <f>IF(RES_hhdet_in_tes!N127=0,"",RES_hhdet_in_tes!N127/RES_hhdet_in_fec!N127)</f>
        <v/>
      </c>
      <c r="O127" s="73" t="str">
        <f>IF(RES_hhdet_in_tes!O127=0,"",RES_hhdet_in_tes!O127/RES_hhdet_in_fec!O127)</f>
        <v/>
      </c>
      <c r="P127" s="73" t="str">
        <f>IF(RES_hhdet_in_tes!P127=0,"",RES_hhdet_in_tes!P127/RES_hhdet_in_fec!P127)</f>
        <v/>
      </c>
      <c r="Q127" s="73" t="str">
        <f>IF(RES_hhdet_in_tes!Q127=0,"",RES_hhdet_in_tes!Q127/RES_hhdet_in_fec!Q127)</f>
        <v/>
      </c>
    </row>
    <row r="128" spans="1:17" ht="12.95" customHeight="1" x14ac:dyDescent="0.25">
      <c r="A128" s="158" t="s">
        <v>112</v>
      </c>
      <c r="B128" s="169"/>
      <c r="C128" s="169" t="str">
        <f>IF(RES_hhdet_in_tes!C128=0,"",RES_hhdet_in_tes!C128/RES_hhdet_in_fec!C128)</f>
        <v/>
      </c>
      <c r="D128" s="169" t="str">
        <f>IF(RES_hhdet_in_tes!D128=0,"",RES_hhdet_in_tes!D128/RES_hhdet_in_fec!D128)</f>
        <v/>
      </c>
      <c r="E128" s="169" t="str">
        <f>IF(RES_hhdet_in_tes!E128=0,"",RES_hhdet_in_tes!E128/RES_hhdet_in_fec!E128)</f>
        <v/>
      </c>
      <c r="F128" s="169" t="str">
        <f>IF(RES_hhdet_in_tes!F128=0,"",RES_hhdet_in_tes!F128/RES_hhdet_in_fec!F128)</f>
        <v/>
      </c>
      <c r="G128" s="169" t="str">
        <f>IF(RES_hhdet_in_tes!G128=0,"",RES_hhdet_in_tes!G128/RES_hhdet_in_fec!G128)</f>
        <v/>
      </c>
      <c r="H128" s="169" t="str">
        <f>IF(RES_hhdet_in_tes!H128=0,"",RES_hhdet_in_tes!H128/RES_hhdet_in_fec!H128)</f>
        <v/>
      </c>
      <c r="I128" s="169" t="str">
        <f>IF(RES_hhdet_in_tes!I128=0,"",RES_hhdet_in_tes!I128/RES_hhdet_in_fec!I128)</f>
        <v/>
      </c>
      <c r="J128" s="169" t="str">
        <f>IF(RES_hhdet_in_tes!J128=0,"",RES_hhdet_in_tes!J128/RES_hhdet_in_fec!J128)</f>
        <v/>
      </c>
      <c r="K128" s="169" t="str">
        <f>IF(RES_hhdet_in_tes!K128=0,"",RES_hhdet_in_tes!K128/RES_hhdet_in_fec!K128)</f>
        <v/>
      </c>
      <c r="L128" s="169" t="str">
        <f>IF(RES_hhdet_in_tes!L128=0,"",RES_hhdet_in_tes!L128/RES_hhdet_in_fec!L128)</f>
        <v/>
      </c>
      <c r="M128" s="169" t="str">
        <f>IF(RES_hhdet_in_tes!M128=0,"",RES_hhdet_in_tes!M128/RES_hhdet_in_fec!M128)</f>
        <v/>
      </c>
      <c r="N128" s="169" t="str">
        <f>IF(RES_hhdet_in_tes!N128=0,"",RES_hhdet_in_tes!N128/RES_hhdet_in_fec!N128)</f>
        <v/>
      </c>
      <c r="O128" s="169" t="str">
        <f>IF(RES_hhdet_in_tes!O128=0,"",RES_hhdet_in_tes!O128/RES_hhdet_in_fec!O128)</f>
        <v/>
      </c>
      <c r="P128" s="169" t="str">
        <f>IF(RES_hhdet_in_tes!P128=0,"",RES_hhdet_in_tes!P128/RES_hhdet_in_fec!P128)</f>
        <v/>
      </c>
      <c r="Q128" s="169" t="str">
        <f>IF(RES_hhdet_in_tes!Q128=0,"",RES_hhdet_in_tes!Q128/RES_hhdet_in_fec!Q128)</f>
        <v/>
      </c>
    </row>
    <row r="129" spans="1:17" ht="12" customHeight="1" x14ac:dyDescent="0.25">
      <c r="A129" s="23" t="s">
        <v>60</v>
      </c>
      <c r="B129" s="73"/>
      <c r="C129" s="73" t="str">
        <f>IF(RES_hhdet_in_tes!C129=0,"",RES_hhdet_in_tes!C129/RES_hhdet_in_fec!C129)</f>
        <v/>
      </c>
      <c r="D129" s="73" t="str">
        <f>IF(RES_hhdet_in_tes!D129=0,"",RES_hhdet_in_tes!D129/RES_hhdet_in_fec!D129)</f>
        <v/>
      </c>
      <c r="E129" s="73" t="str">
        <f>IF(RES_hhdet_in_tes!E129=0,"",RES_hhdet_in_tes!E129/RES_hhdet_in_fec!E129)</f>
        <v/>
      </c>
      <c r="F129" s="73" t="str">
        <f>IF(RES_hhdet_in_tes!F129=0,"",RES_hhdet_in_tes!F129/RES_hhdet_in_fec!F129)</f>
        <v/>
      </c>
      <c r="G129" s="73" t="str">
        <f>IF(RES_hhdet_in_tes!G129=0,"",RES_hhdet_in_tes!G129/RES_hhdet_in_fec!G129)</f>
        <v/>
      </c>
      <c r="H129" s="73" t="str">
        <f>IF(RES_hhdet_in_tes!H129=0,"",RES_hhdet_in_tes!H129/RES_hhdet_in_fec!H129)</f>
        <v/>
      </c>
      <c r="I129" s="73" t="str">
        <f>IF(RES_hhdet_in_tes!I129=0,"",RES_hhdet_in_tes!I129/RES_hhdet_in_fec!I129)</f>
        <v/>
      </c>
      <c r="J129" s="73" t="str">
        <f>IF(RES_hhdet_in_tes!J129=0,"",RES_hhdet_in_tes!J129/RES_hhdet_in_fec!J129)</f>
        <v/>
      </c>
      <c r="K129" s="73" t="str">
        <f>IF(RES_hhdet_in_tes!K129=0,"",RES_hhdet_in_tes!K129/RES_hhdet_in_fec!K129)</f>
        <v/>
      </c>
      <c r="L129" s="73" t="str">
        <f>IF(RES_hhdet_in_tes!L129=0,"",RES_hhdet_in_tes!L129/RES_hhdet_in_fec!L129)</f>
        <v/>
      </c>
      <c r="M129" s="73" t="str">
        <f>IF(RES_hhdet_in_tes!M129=0,"",RES_hhdet_in_tes!M129/RES_hhdet_in_fec!M129)</f>
        <v/>
      </c>
      <c r="N129" s="73" t="str">
        <f>IF(RES_hhdet_in_tes!N129=0,"",RES_hhdet_in_tes!N129/RES_hhdet_in_fec!N129)</f>
        <v/>
      </c>
      <c r="O129" s="73" t="str">
        <f>IF(RES_hhdet_in_tes!O129=0,"",RES_hhdet_in_tes!O129/RES_hhdet_in_fec!O129)</f>
        <v/>
      </c>
      <c r="P129" s="73" t="str">
        <f>IF(RES_hhdet_in_tes!P129=0,"",RES_hhdet_in_tes!P129/RES_hhdet_in_fec!P129)</f>
        <v/>
      </c>
      <c r="Q129" s="73" t="str">
        <f>IF(RES_hhdet_in_tes!Q129=0,"",RES_hhdet_in_tes!Q129/RES_hhdet_in_fec!Q129)</f>
        <v/>
      </c>
    </row>
    <row r="130" spans="1:17" ht="12" customHeight="1" x14ac:dyDescent="0.25">
      <c r="A130" s="158" t="s">
        <v>63</v>
      </c>
      <c r="B130" s="169"/>
      <c r="C130" s="169" t="str">
        <f>IF(RES_hhdet_in_tes!C130=0,"",RES_hhdet_in_tes!C130/RES_hhdet_in_fec!C130)</f>
        <v/>
      </c>
      <c r="D130" s="169" t="str">
        <f>IF(RES_hhdet_in_tes!D130=0,"",RES_hhdet_in_tes!D130/RES_hhdet_in_fec!D130)</f>
        <v/>
      </c>
      <c r="E130" s="169" t="str">
        <f>IF(RES_hhdet_in_tes!E130=0,"",RES_hhdet_in_tes!E130/RES_hhdet_in_fec!E130)</f>
        <v/>
      </c>
      <c r="F130" s="169" t="str">
        <f>IF(RES_hhdet_in_tes!F130=0,"",RES_hhdet_in_tes!F130/RES_hhdet_in_fec!F130)</f>
        <v/>
      </c>
      <c r="G130" s="169" t="str">
        <f>IF(RES_hhdet_in_tes!G130=0,"",RES_hhdet_in_tes!G130/RES_hhdet_in_fec!G130)</f>
        <v/>
      </c>
      <c r="H130" s="169" t="str">
        <f>IF(RES_hhdet_in_tes!H130=0,"",RES_hhdet_in_tes!H130/RES_hhdet_in_fec!H130)</f>
        <v/>
      </c>
      <c r="I130" s="169" t="str">
        <f>IF(RES_hhdet_in_tes!I130=0,"",RES_hhdet_in_tes!I130/RES_hhdet_in_fec!I130)</f>
        <v/>
      </c>
      <c r="J130" s="169" t="str">
        <f>IF(RES_hhdet_in_tes!J130=0,"",RES_hhdet_in_tes!J130/RES_hhdet_in_fec!J130)</f>
        <v/>
      </c>
      <c r="K130" s="169" t="str">
        <f>IF(RES_hhdet_in_tes!K130=0,"",RES_hhdet_in_tes!K130/RES_hhdet_in_fec!K130)</f>
        <v/>
      </c>
      <c r="L130" s="169" t="str">
        <f>IF(RES_hhdet_in_tes!L130=0,"",RES_hhdet_in_tes!L130/RES_hhdet_in_fec!L130)</f>
        <v/>
      </c>
      <c r="M130" s="169" t="str">
        <f>IF(RES_hhdet_in_tes!M130=0,"",RES_hhdet_in_tes!M130/RES_hhdet_in_fec!M130)</f>
        <v/>
      </c>
      <c r="N130" s="169" t="str">
        <f>IF(RES_hhdet_in_tes!N130=0,"",RES_hhdet_in_tes!N130/RES_hhdet_in_fec!N130)</f>
        <v/>
      </c>
      <c r="O130" s="169" t="str">
        <f>IF(RES_hhdet_in_tes!O130=0,"",RES_hhdet_in_tes!O130/RES_hhdet_in_fec!O130)</f>
        <v/>
      </c>
      <c r="P130" s="169" t="str">
        <f>IF(RES_hhdet_in_tes!P130=0,"",RES_hhdet_in_tes!P130/RES_hhdet_in_fec!P130)</f>
        <v/>
      </c>
      <c r="Q130" s="169" t="str">
        <f>IF(RES_hhdet_in_tes!Q130=0,"",RES_hhdet_in_tes!Q130/RES_hhdet_in_fec!Q130)</f>
        <v/>
      </c>
    </row>
    <row r="131" spans="1:17" ht="12" customHeight="1" x14ac:dyDescent="0.25">
      <c r="A131" s="167" t="s">
        <v>148</v>
      </c>
      <c r="B131" s="174"/>
      <c r="C131" s="174" t="str">
        <f>IF(RES_hhdet_in_tes!C131=0,"",RES_hhdet_in_tes!C131/RES_hhdet_in_fec!C131)</f>
        <v/>
      </c>
      <c r="D131" s="174" t="str">
        <f>IF(RES_hhdet_in_tes!D131=0,"",RES_hhdet_in_tes!D131/RES_hhdet_in_fec!D131)</f>
        <v/>
      </c>
      <c r="E131" s="174" t="str">
        <f>IF(RES_hhdet_in_tes!E131=0,"",RES_hhdet_in_tes!E131/RES_hhdet_in_fec!E131)</f>
        <v/>
      </c>
      <c r="F131" s="174" t="str">
        <f>IF(RES_hhdet_in_tes!F131=0,"",RES_hhdet_in_tes!F131/RES_hhdet_in_fec!F131)</f>
        <v/>
      </c>
      <c r="G131" s="174" t="str">
        <f>IF(RES_hhdet_in_tes!G131=0,"",RES_hhdet_in_tes!G131/RES_hhdet_in_fec!G131)</f>
        <v/>
      </c>
      <c r="H131" s="174" t="str">
        <f>IF(RES_hhdet_in_tes!H131=0,"",RES_hhdet_in_tes!H131/RES_hhdet_in_fec!H131)</f>
        <v/>
      </c>
      <c r="I131" s="174" t="str">
        <f>IF(RES_hhdet_in_tes!I131=0,"",RES_hhdet_in_tes!I131/RES_hhdet_in_fec!I131)</f>
        <v/>
      </c>
      <c r="J131" s="174" t="str">
        <f>IF(RES_hhdet_in_tes!J131=0,"",RES_hhdet_in_tes!J131/RES_hhdet_in_fec!J131)</f>
        <v/>
      </c>
      <c r="K131" s="174" t="str">
        <f>IF(RES_hhdet_in_tes!K131=0,"",RES_hhdet_in_tes!K131/RES_hhdet_in_fec!K131)</f>
        <v/>
      </c>
      <c r="L131" s="174" t="str">
        <f>IF(RES_hhdet_in_tes!L131=0,"",RES_hhdet_in_tes!L131/RES_hhdet_in_fec!L131)</f>
        <v/>
      </c>
      <c r="M131" s="174" t="str">
        <f>IF(RES_hhdet_in_tes!M131=0,"",RES_hhdet_in_tes!M131/RES_hhdet_in_fec!M131)</f>
        <v/>
      </c>
      <c r="N131" s="174" t="str">
        <f>IF(RES_hhdet_in_tes!N131=0,"",RES_hhdet_in_tes!N131/RES_hhdet_in_fec!N131)</f>
        <v/>
      </c>
      <c r="O131" s="174" t="str">
        <f>IF(RES_hhdet_in_tes!O131=0,"",RES_hhdet_in_tes!O131/RES_hhdet_in_fec!O131)</f>
        <v/>
      </c>
      <c r="P131" s="174" t="str">
        <f>IF(RES_hhdet_in_tes!P131=0,"",RES_hhdet_in_tes!P131/RES_hhdet_in_fec!P131)</f>
        <v/>
      </c>
      <c r="Q131" s="174" t="str">
        <f>IF(RES_hhdet_in_tes!Q131=0,"",RES_hhdet_in_tes!Q131/RES_hhdet_in_fec!Q131)</f>
        <v/>
      </c>
    </row>
    <row r="132" spans="1:17" ht="12" customHeight="1" x14ac:dyDescent="0.25">
      <c r="A132" s="167" t="s">
        <v>147</v>
      </c>
      <c r="B132" s="174"/>
      <c r="C132" s="174" t="str">
        <f>IF(RES_hhdet_in_tes!C132=0,"",RES_hhdet_in_tes!C132/RES_hhdet_in_fec!C132)</f>
        <v/>
      </c>
      <c r="D132" s="174" t="str">
        <f>IF(RES_hhdet_in_tes!D132=0,"",RES_hhdet_in_tes!D132/RES_hhdet_in_fec!D132)</f>
        <v/>
      </c>
      <c r="E132" s="174" t="str">
        <f>IF(RES_hhdet_in_tes!E132=0,"",RES_hhdet_in_tes!E132/RES_hhdet_in_fec!E132)</f>
        <v/>
      </c>
      <c r="F132" s="174" t="str">
        <f>IF(RES_hhdet_in_tes!F132=0,"",RES_hhdet_in_tes!F132/RES_hhdet_in_fec!F132)</f>
        <v/>
      </c>
      <c r="G132" s="174" t="str">
        <f>IF(RES_hhdet_in_tes!G132=0,"",RES_hhdet_in_tes!G132/RES_hhdet_in_fec!G132)</f>
        <v/>
      </c>
      <c r="H132" s="174" t="str">
        <f>IF(RES_hhdet_in_tes!H132=0,"",RES_hhdet_in_tes!H132/RES_hhdet_in_fec!H132)</f>
        <v/>
      </c>
      <c r="I132" s="174" t="str">
        <f>IF(RES_hhdet_in_tes!I132=0,"",RES_hhdet_in_tes!I132/RES_hhdet_in_fec!I132)</f>
        <v/>
      </c>
      <c r="J132" s="174" t="str">
        <f>IF(RES_hhdet_in_tes!J132=0,"",RES_hhdet_in_tes!J132/RES_hhdet_in_fec!J132)</f>
        <v/>
      </c>
      <c r="K132" s="174" t="str">
        <f>IF(RES_hhdet_in_tes!K132=0,"",RES_hhdet_in_tes!K132/RES_hhdet_in_fec!K132)</f>
        <v/>
      </c>
      <c r="L132" s="174" t="str">
        <f>IF(RES_hhdet_in_tes!L132=0,"",RES_hhdet_in_tes!L132/RES_hhdet_in_fec!L132)</f>
        <v/>
      </c>
      <c r="M132" s="174" t="str">
        <f>IF(RES_hhdet_in_tes!M132=0,"",RES_hhdet_in_tes!M132/RES_hhdet_in_fec!M132)</f>
        <v/>
      </c>
      <c r="N132" s="174" t="str">
        <f>IF(RES_hhdet_in_tes!N132=0,"",RES_hhdet_in_tes!N132/RES_hhdet_in_fec!N132)</f>
        <v/>
      </c>
      <c r="O132" s="174" t="str">
        <f>IF(RES_hhdet_in_tes!O132=0,"",RES_hhdet_in_tes!O132/RES_hhdet_in_fec!O132)</f>
        <v/>
      </c>
      <c r="P132" s="174" t="str">
        <f>IF(RES_hhdet_in_tes!P132=0,"",RES_hhdet_in_tes!P132/RES_hhdet_in_fec!P132)</f>
        <v/>
      </c>
      <c r="Q132" s="174" t="str">
        <f>IF(RES_hhdet_in_tes!Q132=0,"",RES_hhdet_in_tes!Q132/RES_hhdet_in_fec!Q132)</f>
        <v/>
      </c>
    </row>
    <row r="133" spans="1:17" ht="12" customHeight="1" x14ac:dyDescent="0.25">
      <c r="A133" s="166" t="s">
        <v>61</v>
      </c>
      <c r="B133" s="173"/>
      <c r="C133" s="173" t="str">
        <f>IF(RES_hhdet_in_tes!C133=0,"",RES_hhdet_in_tes!C133/RES_hhdet_in_fec!C133)</f>
        <v/>
      </c>
      <c r="D133" s="173" t="str">
        <f>IF(RES_hhdet_in_tes!D133=0,"",RES_hhdet_in_tes!D133/RES_hhdet_in_fec!D133)</f>
        <v/>
      </c>
      <c r="E133" s="173" t="str">
        <f>IF(RES_hhdet_in_tes!E133=0,"",RES_hhdet_in_tes!E133/RES_hhdet_in_fec!E133)</f>
        <v/>
      </c>
      <c r="F133" s="173" t="str">
        <f>IF(RES_hhdet_in_tes!F133=0,"",RES_hhdet_in_tes!F133/RES_hhdet_in_fec!F133)</f>
        <v/>
      </c>
      <c r="G133" s="173" t="str">
        <f>IF(RES_hhdet_in_tes!G133=0,"",RES_hhdet_in_tes!G133/RES_hhdet_in_fec!G133)</f>
        <v/>
      </c>
      <c r="H133" s="173" t="str">
        <f>IF(RES_hhdet_in_tes!H133=0,"",RES_hhdet_in_tes!H133/RES_hhdet_in_fec!H133)</f>
        <v/>
      </c>
      <c r="I133" s="173" t="str">
        <f>IF(RES_hhdet_in_tes!I133=0,"",RES_hhdet_in_tes!I133/RES_hhdet_in_fec!I133)</f>
        <v/>
      </c>
      <c r="J133" s="173" t="str">
        <f>IF(RES_hhdet_in_tes!J133=0,"",RES_hhdet_in_tes!J133/RES_hhdet_in_fec!J133)</f>
        <v/>
      </c>
      <c r="K133" s="173" t="str">
        <f>IF(RES_hhdet_in_tes!K133=0,"",RES_hhdet_in_tes!K133/RES_hhdet_in_fec!K133)</f>
        <v/>
      </c>
      <c r="L133" s="173" t="str">
        <f>IF(RES_hhdet_in_tes!L133=0,"",RES_hhdet_in_tes!L133/RES_hhdet_in_fec!L133)</f>
        <v/>
      </c>
      <c r="M133" s="173" t="str">
        <f>IF(RES_hhdet_in_tes!M133=0,"",RES_hhdet_in_tes!M133/RES_hhdet_in_fec!M133)</f>
        <v/>
      </c>
      <c r="N133" s="173" t="str">
        <f>IF(RES_hhdet_in_tes!N133=0,"",RES_hhdet_in_tes!N133/RES_hhdet_in_fec!N133)</f>
        <v/>
      </c>
      <c r="O133" s="173" t="str">
        <f>IF(RES_hhdet_in_tes!O133=0,"",RES_hhdet_in_tes!O133/RES_hhdet_in_fec!O133)</f>
        <v/>
      </c>
      <c r="P133" s="173" t="str">
        <f>IF(RES_hhdet_in_tes!P133=0,"",RES_hhdet_in_tes!P133/RES_hhdet_in_fec!P133)</f>
        <v/>
      </c>
      <c r="Q133" s="173" t="str">
        <f>IF(RES_hhdet_in_tes!Q133=0,"",RES_hhdet_in_tes!Q133/RES_hhdet_in_fec!Q133)</f>
        <v/>
      </c>
    </row>
    <row r="134" spans="1:17" ht="12" customHeight="1" x14ac:dyDescent="0.25">
      <c r="A134" s="147" t="s">
        <v>59</v>
      </c>
      <c r="B134" s="172"/>
      <c r="C134" s="172" t="str">
        <f>IF(RES_hhdet_in_tes!C134=0,"",RES_hhdet_in_tes!C134/RES_hhdet_in_fec!C134)</f>
        <v/>
      </c>
      <c r="D134" s="172" t="str">
        <f>IF(RES_hhdet_in_tes!D134=0,"",RES_hhdet_in_tes!D134/RES_hhdet_in_fec!D134)</f>
        <v/>
      </c>
      <c r="E134" s="172" t="str">
        <f>IF(RES_hhdet_in_tes!E134=0,"",RES_hhdet_in_tes!E134/RES_hhdet_in_fec!E134)</f>
        <v/>
      </c>
      <c r="F134" s="172" t="str">
        <f>IF(RES_hhdet_in_tes!F134=0,"",RES_hhdet_in_tes!F134/RES_hhdet_in_fec!F134)</f>
        <v/>
      </c>
      <c r="G134" s="172" t="str">
        <f>IF(RES_hhdet_in_tes!G134=0,"",RES_hhdet_in_tes!G134/RES_hhdet_in_fec!G134)</f>
        <v/>
      </c>
      <c r="H134" s="172" t="str">
        <f>IF(RES_hhdet_in_tes!H134=0,"",RES_hhdet_in_tes!H134/RES_hhdet_in_fec!H134)</f>
        <v/>
      </c>
      <c r="I134" s="172" t="str">
        <f>IF(RES_hhdet_in_tes!I134=0,"",RES_hhdet_in_tes!I134/RES_hhdet_in_fec!I134)</f>
        <v/>
      </c>
      <c r="J134" s="172" t="str">
        <f>IF(RES_hhdet_in_tes!J134=0,"",RES_hhdet_in_tes!J134/RES_hhdet_in_fec!J134)</f>
        <v/>
      </c>
      <c r="K134" s="172" t="str">
        <f>IF(RES_hhdet_in_tes!K134=0,"",RES_hhdet_in_tes!K134/RES_hhdet_in_fec!K134)</f>
        <v/>
      </c>
      <c r="L134" s="172" t="str">
        <f>IF(RES_hhdet_in_tes!L134=0,"",RES_hhdet_in_tes!L134/RES_hhdet_in_fec!L134)</f>
        <v/>
      </c>
      <c r="M134" s="172" t="str">
        <f>IF(RES_hhdet_in_tes!M134=0,"",RES_hhdet_in_tes!M134/RES_hhdet_in_fec!M134)</f>
        <v/>
      </c>
      <c r="N134" s="172" t="str">
        <f>IF(RES_hhdet_in_tes!N134=0,"",RES_hhdet_in_tes!N134/RES_hhdet_in_fec!N134)</f>
        <v/>
      </c>
      <c r="O134" s="172" t="str">
        <f>IF(RES_hhdet_in_tes!O134=0,"",RES_hhdet_in_tes!O134/RES_hhdet_in_fec!O134)</f>
        <v/>
      </c>
      <c r="P134" s="172" t="str">
        <f>IF(RES_hhdet_in_tes!P134=0,"",RES_hhdet_in_tes!P134/RES_hhdet_in_fec!P134)</f>
        <v/>
      </c>
      <c r="Q134" s="172" t="str">
        <f>IF(RES_hhdet_in_tes!Q134=0,"",RES_hhdet_in_tes!Q134/RES_hhdet_in_fec!Q134)</f>
        <v/>
      </c>
    </row>
    <row r="135" spans="1:17" ht="12" customHeight="1" x14ac:dyDescent="0.25">
      <c r="A135" s="163" t="s">
        <v>142</v>
      </c>
      <c r="B135" s="171"/>
      <c r="C135" s="171" t="str">
        <f>IF(RES_hhdet_in_tes!C135=0,"",RES_hhdet_in_tes!C135/RES_hhdet_in_fec!C135)</f>
        <v/>
      </c>
      <c r="D135" s="171" t="str">
        <f>IF(RES_hhdet_in_tes!D135=0,"",RES_hhdet_in_tes!D135/RES_hhdet_in_fec!D135)</f>
        <v/>
      </c>
      <c r="E135" s="171" t="str">
        <f>IF(RES_hhdet_in_tes!E135=0,"",RES_hhdet_in_tes!E135/RES_hhdet_in_fec!E135)</f>
        <v/>
      </c>
      <c r="F135" s="171" t="str">
        <f>IF(RES_hhdet_in_tes!F135=0,"",RES_hhdet_in_tes!F135/RES_hhdet_in_fec!F135)</f>
        <v/>
      </c>
      <c r="G135" s="171" t="str">
        <f>IF(RES_hhdet_in_tes!G135=0,"",RES_hhdet_in_tes!G135/RES_hhdet_in_fec!G135)</f>
        <v/>
      </c>
      <c r="H135" s="171" t="str">
        <f>IF(RES_hhdet_in_tes!H135=0,"",RES_hhdet_in_tes!H135/RES_hhdet_in_fec!H135)</f>
        <v/>
      </c>
      <c r="I135" s="171" t="str">
        <f>IF(RES_hhdet_in_tes!I135=0,"",RES_hhdet_in_tes!I135/RES_hhdet_in_fec!I135)</f>
        <v/>
      </c>
      <c r="J135" s="171" t="str">
        <f>IF(RES_hhdet_in_tes!J135=0,"",RES_hhdet_in_tes!J135/RES_hhdet_in_fec!J135)</f>
        <v/>
      </c>
      <c r="K135" s="171" t="str">
        <f>IF(RES_hhdet_in_tes!K135=0,"",RES_hhdet_in_tes!K135/RES_hhdet_in_fec!K135)</f>
        <v/>
      </c>
      <c r="L135" s="171" t="str">
        <f>IF(RES_hhdet_in_tes!L135=0,"",RES_hhdet_in_tes!L135/RES_hhdet_in_fec!L135)</f>
        <v/>
      </c>
      <c r="M135" s="171" t="str">
        <f>IF(RES_hhdet_in_tes!M135=0,"",RES_hhdet_in_tes!M135/RES_hhdet_in_fec!M135)</f>
        <v/>
      </c>
      <c r="N135" s="171" t="str">
        <f>IF(RES_hhdet_in_tes!N135=0,"",RES_hhdet_in_tes!N135/RES_hhdet_in_fec!N135)</f>
        <v/>
      </c>
      <c r="O135" s="171" t="str">
        <f>IF(RES_hhdet_in_tes!O135=0,"",RES_hhdet_in_tes!O135/RES_hhdet_in_fec!O135)</f>
        <v/>
      </c>
      <c r="P135" s="171" t="str">
        <f>IF(RES_hhdet_in_tes!P135=0,"",RES_hhdet_in_tes!P135/RES_hhdet_in_fec!P135)</f>
        <v/>
      </c>
      <c r="Q135" s="171" t="str">
        <f>IF(RES_hhdet_in_tes!Q135=0,"",RES_hhdet_in_tes!Q135/RES_hhdet_in_fec!Q135)</f>
        <v/>
      </c>
    </row>
    <row r="136" spans="1:17" ht="12" customHeight="1" x14ac:dyDescent="0.25">
      <c r="A136" s="161" t="s">
        <v>141</v>
      </c>
      <c r="B136" s="170"/>
      <c r="C136" s="170" t="str">
        <f>IF(RES_hhdet_in_tes!C136=0,"",RES_hhdet_in_tes!C136/RES_hhdet_in_fec!C136)</f>
        <v/>
      </c>
      <c r="D136" s="170" t="str">
        <f>IF(RES_hhdet_in_tes!D136=0,"",RES_hhdet_in_tes!D136/RES_hhdet_in_fec!D136)</f>
        <v/>
      </c>
      <c r="E136" s="170" t="str">
        <f>IF(RES_hhdet_in_tes!E136=0,"",RES_hhdet_in_tes!E136/RES_hhdet_in_fec!E136)</f>
        <v/>
      </c>
      <c r="F136" s="170" t="str">
        <f>IF(RES_hhdet_in_tes!F136=0,"",RES_hhdet_in_tes!F136/RES_hhdet_in_fec!F136)</f>
        <v/>
      </c>
      <c r="G136" s="170" t="str">
        <f>IF(RES_hhdet_in_tes!G136=0,"",RES_hhdet_in_tes!G136/RES_hhdet_in_fec!G136)</f>
        <v/>
      </c>
      <c r="H136" s="170" t="str">
        <f>IF(RES_hhdet_in_tes!H136=0,"",RES_hhdet_in_tes!H136/RES_hhdet_in_fec!H136)</f>
        <v/>
      </c>
      <c r="I136" s="170" t="str">
        <f>IF(RES_hhdet_in_tes!I136=0,"",RES_hhdet_in_tes!I136/RES_hhdet_in_fec!I136)</f>
        <v/>
      </c>
      <c r="J136" s="170" t="str">
        <f>IF(RES_hhdet_in_tes!J136=0,"",RES_hhdet_in_tes!J136/RES_hhdet_in_fec!J136)</f>
        <v/>
      </c>
      <c r="K136" s="170" t="str">
        <f>IF(RES_hhdet_in_tes!K136=0,"",RES_hhdet_in_tes!K136/RES_hhdet_in_fec!K136)</f>
        <v/>
      </c>
      <c r="L136" s="170" t="str">
        <f>IF(RES_hhdet_in_tes!L136=0,"",RES_hhdet_in_tes!L136/RES_hhdet_in_fec!L136)</f>
        <v/>
      </c>
      <c r="M136" s="170" t="str">
        <f>IF(RES_hhdet_in_tes!M136=0,"",RES_hhdet_in_tes!M136/RES_hhdet_in_fec!M136)</f>
        <v/>
      </c>
      <c r="N136" s="170" t="str">
        <f>IF(RES_hhdet_in_tes!N136=0,"",RES_hhdet_in_tes!N136/RES_hhdet_in_fec!N136)</f>
        <v/>
      </c>
      <c r="O136" s="170" t="str">
        <f>IF(RES_hhdet_in_tes!O136=0,"",RES_hhdet_in_tes!O136/RES_hhdet_in_fec!O136)</f>
        <v/>
      </c>
      <c r="P136" s="170" t="str">
        <f>IF(RES_hhdet_in_tes!P136=0,"",RES_hhdet_in_tes!P136/RES_hhdet_in_fec!P136)</f>
        <v/>
      </c>
      <c r="Q136" s="170" t="str">
        <f>IF(RES_hhdet_in_tes!Q136=0,"",RES_hhdet_in_tes!Q136/RES_hhdet_in_fec!Q136)</f>
        <v/>
      </c>
    </row>
    <row r="137" spans="1:17" ht="12" customHeight="1" x14ac:dyDescent="0.25">
      <c r="A137" s="148" t="s">
        <v>60</v>
      </c>
      <c r="B137" s="73"/>
      <c r="C137" s="73" t="str">
        <f>IF(RES_hhdet_in_tes!C137=0,"",RES_hhdet_in_tes!C137/RES_hhdet_in_fec!C137)</f>
        <v/>
      </c>
      <c r="D137" s="73" t="str">
        <f>IF(RES_hhdet_in_tes!D137=0,"",RES_hhdet_in_tes!D137/RES_hhdet_in_fec!D137)</f>
        <v/>
      </c>
      <c r="E137" s="73" t="str">
        <f>IF(RES_hhdet_in_tes!E137=0,"",RES_hhdet_in_tes!E137/RES_hhdet_in_fec!E137)</f>
        <v/>
      </c>
      <c r="F137" s="73" t="str">
        <f>IF(RES_hhdet_in_tes!F137=0,"",RES_hhdet_in_tes!F137/RES_hhdet_in_fec!F137)</f>
        <v/>
      </c>
      <c r="G137" s="73" t="str">
        <f>IF(RES_hhdet_in_tes!G137=0,"",RES_hhdet_in_tes!G137/RES_hhdet_in_fec!G137)</f>
        <v/>
      </c>
      <c r="H137" s="73" t="str">
        <f>IF(RES_hhdet_in_tes!H137=0,"",RES_hhdet_in_tes!H137/RES_hhdet_in_fec!H137)</f>
        <v/>
      </c>
      <c r="I137" s="73" t="str">
        <f>IF(RES_hhdet_in_tes!I137=0,"",RES_hhdet_in_tes!I137/RES_hhdet_in_fec!I137)</f>
        <v/>
      </c>
      <c r="J137" s="73" t="str">
        <f>IF(RES_hhdet_in_tes!J137=0,"",RES_hhdet_in_tes!J137/RES_hhdet_in_fec!J137)</f>
        <v/>
      </c>
      <c r="K137" s="73" t="str">
        <f>IF(RES_hhdet_in_tes!K137=0,"",RES_hhdet_in_tes!K137/RES_hhdet_in_fec!K137)</f>
        <v/>
      </c>
      <c r="L137" s="73" t="str">
        <f>IF(RES_hhdet_in_tes!L137=0,"",RES_hhdet_in_tes!L137/RES_hhdet_in_fec!L137)</f>
        <v/>
      </c>
      <c r="M137" s="73" t="str">
        <f>IF(RES_hhdet_in_tes!M137=0,"",RES_hhdet_in_tes!M137/RES_hhdet_in_fec!M137)</f>
        <v/>
      </c>
      <c r="N137" s="73" t="str">
        <f>IF(RES_hhdet_in_tes!N137=0,"",RES_hhdet_in_tes!N137/RES_hhdet_in_fec!N137)</f>
        <v/>
      </c>
      <c r="O137" s="73" t="str">
        <f>IF(RES_hhdet_in_tes!O137=0,"",RES_hhdet_in_tes!O137/RES_hhdet_in_fec!O137)</f>
        <v/>
      </c>
      <c r="P137" s="73" t="str">
        <f>IF(RES_hhdet_in_tes!P137=0,"",RES_hhdet_in_tes!P137/RES_hhdet_in_fec!P137)</f>
        <v/>
      </c>
      <c r="Q137" s="73" t="str">
        <f>IF(RES_hhdet_in_tes!Q137=0,"",RES_hhdet_in_tes!Q137/RES_hhdet_in_fec!Q137)</f>
        <v/>
      </c>
    </row>
    <row r="138" spans="1:17" ht="12" customHeight="1" x14ac:dyDescent="0.25">
      <c r="A138" s="148" t="s">
        <v>59</v>
      </c>
      <c r="B138" s="73"/>
      <c r="C138" s="73" t="str">
        <f>IF(RES_hhdet_in_tes!C138=0,"",RES_hhdet_in_tes!C138/RES_hhdet_in_fec!C138)</f>
        <v/>
      </c>
      <c r="D138" s="73" t="str">
        <f>IF(RES_hhdet_in_tes!D138=0,"",RES_hhdet_in_tes!D138/RES_hhdet_in_fec!D138)</f>
        <v/>
      </c>
      <c r="E138" s="73" t="str">
        <f>IF(RES_hhdet_in_tes!E138=0,"",RES_hhdet_in_tes!E138/RES_hhdet_in_fec!E138)</f>
        <v/>
      </c>
      <c r="F138" s="73" t="str">
        <f>IF(RES_hhdet_in_tes!F138=0,"",RES_hhdet_in_tes!F138/RES_hhdet_in_fec!F138)</f>
        <v/>
      </c>
      <c r="G138" s="73" t="str">
        <f>IF(RES_hhdet_in_tes!G138=0,"",RES_hhdet_in_tes!G138/RES_hhdet_in_fec!G138)</f>
        <v/>
      </c>
      <c r="H138" s="73" t="str">
        <f>IF(RES_hhdet_in_tes!H138=0,"",RES_hhdet_in_tes!H138/RES_hhdet_in_fec!H138)</f>
        <v/>
      </c>
      <c r="I138" s="73" t="str">
        <f>IF(RES_hhdet_in_tes!I138=0,"",RES_hhdet_in_tes!I138/RES_hhdet_in_fec!I138)</f>
        <v/>
      </c>
      <c r="J138" s="73" t="str">
        <f>IF(RES_hhdet_in_tes!J138=0,"",RES_hhdet_in_tes!J138/RES_hhdet_in_fec!J138)</f>
        <v/>
      </c>
      <c r="K138" s="73" t="str">
        <f>IF(RES_hhdet_in_tes!K138=0,"",RES_hhdet_in_tes!K138/RES_hhdet_in_fec!K138)</f>
        <v/>
      </c>
      <c r="L138" s="73" t="str">
        <f>IF(RES_hhdet_in_tes!L138=0,"",RES_hhdet_in_tes!L138/RES_hhdet_in_fec!L138)</f>
        <v/>
      </c>
      <c r="M138" s="73" t="str">
        <f>IF(RES_hhdet_in_tes!M138=0,"",RES_hhdet_in_tes!M138/RES_hhdet_in_fec!M138)</f>
        <v/>
      </c>
      <c r="N138" s="73" t="str">
        <f>IF(RES_hhdet_in_tes!N138=0,"",RES_hhdet_in_tes!N138/RES_hhdet_in_fec!N138)</f>
        <v/>
      </c>
      <c r="O138" s="73" t="str">
        <f>IF(RES_hhdet_in_tes!O138=0,"",RES_hhdet_in_tes!O138/RES_hhdet_in_fec!O138)</f>
        <v/>
      </c>
      <c r="P138" s="73" t="str">
        <f>IF(RES_hhdet_in_tes!P138=0,"",RES_hhdet_in_tes!P138/RES_hhdet_in_fec!P138)</f>
        <v/>
      </c>
      <c r="Q138" s="73" t="str">
        <f>IF(RES_hhdet_in_tes!Q138=0,"",RES_hhdet_in_tes!Q138/RES_hhdet_in_fec!Q138)</f>
        <v/>
      </c>
    </row>
    <row r="139" spans="1:17" ht="12" customHeight="1" x14ac:dyDescent="0.25">
      <c r="A139" s="158" t="s">
        <v>62</v>
      </c>
      <c r="B139" s="169"/>
      <c r="C139" s="169" t="str">
        <f>IF(RES_hhdet_in_tes!C139=0,"",RES_hhdet_in_tes!C139/RES_hhdet_in_fec!C139)</f>
        <v/>
      </c>
      <c r="D139" s="169" t="str">
        <f>IF(RES_hhdet_in_tes!D139=0,"",RES_hhdet_in_tes!D139/RES_hhdet_in_fec!D139)</f>
        <v/>
      </c>
      <c r="E139" s="169" t="str">
        <f>IF(RES_hhdet_in_tes!E139=0,"",RES_hhdet_in_tes!E139/RES_hhdet_in_fec!E139)</f>
        <v/>
      </c>
      <c r="F139" s="169" t="str">
        <f>IF(RES_hhdet_in_tes!F139=0,"",RES_hhdet_in_tes!F139/RES_hhdet_in_fec!F139)</f>
        <v/>
      </c>
      <c r="G139" s="169" t="str">
        <f>IF(RES_hhdet_in_tes!G139=0,"",RES_hhdet_in_tes!G139/RES_hhdet_in_fec!G139)</f>
        <v/>
      </c>
      <c r="H139" s="169" t="str">
        <f>IF(RES_hhdet_in_tes!H139=0,"",RES_hhdet_in_tes!H139/RES_hhdet_in_fec!H139)</f>
        <v/>
      </c>
      <c r="I139" s="169" t="str">
        <f>IF(RES_hhdet_in_tes!I139=0,"",RES_hhdet_in_tes!I139/RES_hhdet_in_fec!I139)</f>
        <v/>
      </c>
      <c r="J139" s="169" t="str">
        <f>IF(RES_hhdet_in_tes!J139=0,"",RES_hhdet_in_tes!J139/RES_hhdet_in_fec!J139)</f>
        <v/>
      </c>
      <c r="K139" s="169" t="str">
        <f>IF(RES_hhdet_in_tes!K139=0,"",RES_hhdet_in_tes!K139/RES_hhdet_in_fec!K139)</f>
        <v/>
      </c>
      <c r="L139" s="169" t="str">
        <f>IF(RES_hhdet_in_tes!L139=0,"",RES_hhdet_in_tes!L139/RES_hhdet_in_fec!L139)</f>
        <v/>
      </c>
      <c r="M139" s="169" t="str">
        <f>IF(RES_hhdet_in_tes!M139=0,"",RES_hhdet_in_tes!M139/RES_hhdet_in_fec!M139)</f>
        <v/>
      </c>
      <c r="N139" s="169" t="str">
        <f>IF(RES_hhdet_in_tes!N139=0,"",RES_hhdet_in_tes!N139/RES_hhdet_in_fec!N139)</f>
        <v/>
      </c>
      <c r="O139" s="169" t="str">
        <f>IF(RES_hhdet_in_tes!O139=0,"",RES_hhdet_in_tes!O139/RES_hhdet_in_fec!O139)</f>
        <v/>
      </c>
      <c r="P139" s="169" t="str">
        <f>IF(RES_hhdet_in_tes!P139=0,"",RES_hhdet_in_tes!P139/RES_hhdet_in_fec!P139)</f>
        <v/>
      </c>
      <c r="Q139" s="169" t="str">
        <f>IF(RES_hhdet_in_tes!Q139=0,"",RES_hhdet_in_tes!Q139/RES_hhdet_in_fec!Q139)</f>
        <v/>
      </c>
    </row>
    <row r="140" spans="1:17" ht="12" customHeight="1" x14ac:dyDescent="0.25">
      <c r="A140" s="23" t="s">
        <v>57</v>
      </c>
      <c r="B140" s="73"/>
      <c r="C140" s="73" t="str">
        <f>IF(RES_hhdet_in_tes!C140=0,"",RES_hhdet_in_tes!C140/RES_hhdet_in_fec!C140)</f>
        <v/>
      </c>
      <c r="D140" s="73" t="str">
        <f>IF(RES_hhdet_in_tes!D140=0,"",RES_hhdet_in_tes!D140/RES_hhdet_in_fec!D140)</f>
        <v/>
      </c>
      <c r="E140" s="73" t="str">
        <f>IF(RES_hhdet_in_tes!E140=0,"",RES_hhdet_in_tes!E140/RES_hhdet_in_fec!E140)</f>
        <v/>
      </c>
      <c r="F140" s="73" t="str">
        <f>IF(RES_hhdet_in_tes!F140=0,"",RES_hhdet_in_tes!F140/RES_hhdet_in_fec!F140)</f>
        <v/>
      </c>
      <c r="G140" s="73" t="str">
        <f>IF(RES_hhdet_in_tes!G140=0,"",RES_hhdet_in_tes!G140/RES_hhdet_in_fec!G140)</f>
        <v/>
      </c>
      <c r="H140" s="73" t="str">
        <f>IF(RES_hhdet_in_tes!H140=0,"",RES_hhdet_in_tes!H140/RES_hhdet_in_fec!H140)</f>
        <v/>
      </c>
      <c r="I140" s="73" t="str">
        <f>IF(RES_hhdet_in_tes!I140=0,"",RES_hhdet_in_tes!I140/RES_hhdet_in_fec!I140)</f>
        <v/>
      </c>
      <c r="J140" s="73" t="str">
        <f>IF(RES_hhdet_in_tes!J140=0,"",RES_hhdet_in_tes!J140/RES_hhdet_in_fec!J140)</f>
        <v/>
      </c>
      <c r="K140" s="73" t="str">
        <f>IF(RES_hhdet_in_tes!K140=0,"",RES_hhdet_in_tes!K140/RES_hhdet_in_fec!K140)</f>
        <v/>
      </c>
      <c r="L140" s="73" t="str">
        <f>IF(RES_hhdet_in_tes!L140=0,"",RES_hhdet_in_tes!L140/RES_hhdet_in_fec!L140)</f>
        <v/>
      </c>
      <c r="M140" s="73" t="str">
        <f>IF(RES_hhdet_in_tes!M140=0,"",RES_hhdet_in_tes!M140/RES_hhdet_in_fec!M140)</f>
        <v/>
      </c>
      <c r="N140" s="73" t="str">
        <f>IF(RES_hhdet_in_tes!N140=0,"",RES_hhdet_in_tes!N140/RES_hhdet_in_fec!N140)</f>
        <v/>
      </c>
      <c r="O140" s="73" t="str">
        <f>IF(RES_hhdet_in_tes!O140=0,"",RES_hhdet_in_tes!O140/RES_hhdet_in_fec!O140)</f>
        <v/>
      </c>
      <c r="P140" s="73" t="str">
        <f>IF(RES_hhdet_in_tes!P140=0,"",RES_hhdet_in_tes!P140/RES_hhdet_in_fec!P140)</f>
        <v/>
      </c>
      <c r="Q140" s="73" t="str">
        <f>IF(RES_hhdet_in_tes!Q140=0,"",RES_hhdet_in_tes!Q140/RES_hhdet_in_fec!Q140)</f>
        <v/>
      </c>
    </row>
    <row r="141" spans="1:17" ht="12" customHeight="1" x14ac:dyDescent="0.25">
      <c r="A141" s="29" t="s">
        <v>140</v>
      </c>
      <c r="B141" s="65"/>
      <c r="C141" s="65" t="str">
        <f>IF(RES_hhdet_in_tes!C141=0,"",RES_hhdet_in_tes!C141/RES_hhdet_in_fec!C141)</f>
        <v/>
      </c>
      <c r="D141" s="65" t="str">
        <f>IF(RES_hhdet_in_tes!D141=0,"",RES_hhdet_in_tes!D141/RES_hhdet_in_fec!D141)</f>
        <v/>
      </c>
      <c r="E141" s="65" t="str">
        <f>IF(RES_hhdet_in_tes!E141=0,"",RES_hhdet_in_tes!E141/RES_hhdet_in_fec!E141)</f>
        <v/>
      </c>
      <c r="F141" s="65" t="str">
        <f>IF(RES_hhdet_in_tes!F141=0,"",RES_hhdet_in_tes!F141/RES_hhdet_in_fec!F141)</f>
        <v/>
      </c>
      <c r="G141" s="65" t="str">
        <f>IF(RES_hhdet_in_tes!G141=0,"",RES_hhdet_in_tes!G141/RES_hhdet_in_fec!G141)</f>
        <v/>
      </c>
      <c r="H141" s="65" t="str">
        <f>IF(RES_hhdet_in_tes!H141=0,"",RES_hhdet_in_tes!H141/RES_hhdet_in_fec!H141)</f>
        <v/>
      </c>
      <c r="I141" s="65" t="str">
        <f>IF(RES_hhdet_in_tes!I141=0,"",RES_hhdet_in_tes!I141/RES_hhdet_in_fec!I141)</f>
        <v/>
      </c>
      <c r="J141" s="65" t="str">
        <f>IF(RES_hhdet_in_tes!J141=0,"",RES_hhdet_in_tes!J141/RES_hhdet_in_fec!J141)</f>
        <v/>
      </c>
      <c r="K141" s="65" t="str">
        <f>IF(RES_hhdet_in_tes!K141=0,"",RES_hhdet_in_tes!K141/RES_hhdet_in_fec!K141)</f>
        <v/>
      </c>
      <c r="L141" s="65" t="str">
        <f>IF(RES_hhdet_in_tes!L141=0,"",RES_hhdet_in_tes!L141/RES_hhdet_in_fec!L141)</f>
        <v/>
      </c>
      <c r="M141" s="65" t="str">
        <f>IF(RES_hhdet_in_tes!M141=0,"",RES_hhdet_in_tes!M141/RES_hhdet_in_fec!M141)</f>
        <v/>
      </c>
      <c r="N141" s="65" t="str">
        <f>IF(RES_hhdet_in_tes!N141=0,"",RES_hhdet_in_tes!N141/RES_hhdet_in_fec!N141)</f>
        <v/>
      </c>
      <c r="O141" s="65" t="str">
        <f>IF(RES_hhdet_in_tes!O141=0,"",RES_hhdet_in_tes!O141/RES_hhdet_in_fec!O141)</f>
        <v/>
      </c>
      <c r="P141" s="65" t="str">
        <f>IF(RES_hhdet_in_tes!P141=0,"",RES_hhdet_in_tes!P141/RES_hhdet_in_fec!P141)</f>
        <v/>
      </c>
      <c r="Q141" s="65" t="str">
        <f>IF(RES_hhdet_in_tes!Q141=0,"",RES_hhdet_in_tes!Q141/RES_hhdet_in_fec!Q141)</f>
        <v/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75"/>
      <c r="C143" s="175">
        <f>IF(RES_hhdet_in_tes!C143=0,"",RES_hhdet_in_tes!C143/RES_hhdet_in_fec!C143)</f>
        <v>1.09313172354449</v>
      </c>
      <c r="D143" s="175">
        <f>IF(RES_hhdet_in_tes!D143=0,"",RES_hhdet_in_tes!D143/RES_hhdet_in_fec!D143)</f>
        <v>1.1289489546954641</v>
      </c>
      <c r="E143" s="175">
        <f>IF(RES_hhdet_in_tes!E143=0,"",RES_hhdet_in_tes!E143/RES_hhdet_in_fec!E143)</f>
        <v>1.1654956284924956</v>
      </c>
      <c r="F143" s="175">
        <f>IF(RES_hhdet_in_tes!F143=0,"",RES_hhdet_in_tes!F143/RES_hhdet_in_fec!F143)</f>
        <v>1.2082547572501015</v>
      </c>
      <c r="G143" s="175">
        <f>IF(RES_hhdet_in_tes!G143=0,"",RES_hhdet_in_tes!G143/RES_hhdet_in_fec!G143)</f>
        <v>1.2608105466320547</v>
      </c>
      <c r="H143" s="175">
        <f>IF(RES_hhdet_in_tes!H143=0,"",RES_hhdet_in_tes!H143/RES_hhdet_in_fec!H143)</f>
        <v>1.3124074442254163</v>
      </c>
      <c r="I143" s="175">
        <f>IF(RES_hhdet_in_tes!I143=0,"",RES_hhdet_in_tes!I143/RES_hhdet_in_fec!I143)</f>
        <v>1.3466484117038675</v>
      </c>
      <c r="J143" s="175">
        <f>IF(RES_hhdet_in_tes!J143=0,"",RES_hhdet_in_tes!J143/RES_hhdet_in_fec!J143)</f>
        <v>1.4223996395956255</v>
      </c>
      <c r="K143" s="175">
        <f>IF(RES_hhdet_in_tes!K143=0,"",RES_hhdet_in_tes!K143/RES_hhdet_in_fec!K143)</f>
        <v>1.4719501032699469</v>
      </c>
      <c r="L143" s="175">
        <f>IF(RES_hhdet_in_tes!L143=0,"",RES_hhdet_in_tes!L143/RES_hhdet_in_fec!L143)</f>
        <v>1.6210915985925511</v>
      </c>
      <c r="M143" s="175">
        <f>IF(RES_hhdet_in_tes!M143=0,"",RES_hhdet_in_tes!M143/RES_hhdet_in_fec!M143)</f>
        <v>1.5986161588689478</v>
      </c>
      <c r="N143" s="175">
        <f>IF(RES_hhdet_in_tes!N143=0,"",RES_hhdet_in_tes!N143/RES_hhdet_in_fec!N143)</f>
        <v>1.6749991086823346</v>
      </c>
      <c r="O143" s="175">
        <f>IF(RES_hhdet_in_tes!O143=0,"",RES_hhdet_in_tes!O143/RES_hhdet_in_fec!O143)</f>
        <v>1.7079120832193211</v>
      </c>
      <c r="P143" s="175">
        <f>IF(RES_hhdet_in_tes!P143=0,"",RES_hhdet_in_tes!P143/RES_hhdet_in_fec!P143)</f>
        <v>1.7024253633471571</v>
      </c>
      <c r="Q143" s="175">
        <f>IF(RES_hhdet_in_tes!Q143=0,"",RES_hhdet_in_tes!Q143/RES_hhdet_in_fec!Q143)</f>
        <v>1.7512252492217735</v>
      </c>
    </row>
    <row r="144" spans="1:17" ht="12.95" customHeight="1" x14ac:dyDescent="0.25">
      <c r="A144" s="158" t="s">
        <v>65</v>
      </c>
      <c r="B144" s="169"/>
      <c r="C144" s="169">
        <f>IF(RES_hhdet_in_tes!C144=0,"",RES_hhdet_in_tes!C144/RES_hhdet_in_fec!C144)</f>
        <v>1.2529264814221996</v>
      </c>
      <c r="D144" s="169">
        <f>IF(RES_hhdet_in_tes!D144=0,"",RES_hhdet_in_tes!D144/RES_hhdet_in_fec!D144)</f>
        <v>1.3013334167636839</v>
      </c>
      <c r="E144" s="169">
        <f>IF(RES_hhdet_in_tes!E144=0,"",RES_hhdet_in_tes!E144/RES_hhdet_in_fec!E144)</f>
        <v>1.3611161976748414</v>
      </c>
      <c r="F144" s="169">
        <f>IF(RES_hhdet_in_tes!F144=0,"",RES_hhdet_in_tes!F144/RES_hhdet_in_fec!F144)</f>
        <v>1.4349368795640463</v>
      </c>
      <c r="G144" s="169">
        <f>IF(RES_hhdet_in_tes!G144=0,"",RES_hhdet_in_tes!G144/RES_hhdet_in_fec!G144)</f>
        <v>1.5205276817963906</v>
      </c>
      <c r="H144" s="169">
        <f>IF(RES_hhdet_in_tes!H144=0,"",RES_hhdet_in_tes!H144/RES_hhdet_in_fec!H144)</f>
        <v>1.6316340498842461</v>
      </c>
      <c r="I144" s="169">
        <f>IF(RES_hhdet_in_tes!I144=0,"",RES_hhdet_in_tes!I144/RES_hhdet_in_fec!I144)</f>
        <v>1.7060238510043497</v>
      </c>
      <c r="J144" s="169">
        <f>IF(RES_hhdet_in_tes!J144=0,"",RES_hhdet_in_tes!J144/RES_hhdet_in_fec!J144)</f>
        <v>1.8192363772766673</v>
      </c>
      <c r="K144" s="169">
        <f>IF(RES_hhdet_in_tes!K144=0,"",RES_hhdet_in_tes!K144/RES_hhdet_in_fec!K144)</f>
        <v>1.8754079193899695</v>
      </c>
      <c r="L144" s="169">
        <f>IF(RES_hhdet_in_tes!L144=0,"",RES_hhdet_in_tes!L144/RES_hhdet_in_fec!L144)</f>
        <v>2.2291146240607507</v>
      </c>
      <c r="M144" s="169">
        <f>IF(RES_hhdet_in_tes!M144=0,"",RES_hhdet_in_tes!M144/RES_hhdet_in_fec!M144)</f>
        <v>2.3881568698276903</v>
      </c>
      <c r="N144" s="169">
        <f>IF(RES_hhdet_in_tes!N144=0,"",RES_hhdet_in_tes!N144/RES_hhdet_in_fec!N144)</f>
        <v>2.6376863366722687</v>
      </c>
      <c r="O144" s="169">
        <f>IF(RES_hhdet_in_tes!O144=0,"",RES_hhdet_in_tes!O144/RES_hhdet_in_fec!O144)</f>
        <v>2.7725847770062111</v>
      </c>
      <c r="P144" s="169">
        <f>IF(RES_hhdet_in_tes!P144=0,"",RES_hhdet_in_tes!P144/RES_hhdet_in_fec!P144)</f>
        <v>2.9294975179261793</v>
      </c>
      <c r="Q144" s="169">
        <f>IF(RES_hhdet_in_tes!Q144=0,"",RES_hhdet_in_tes!Q144/RES_hhdet_in_fec!Q144)</f>
        <v>3.0570711048153871</v>
      </c>
    </row>
    <row r="145" spans="1:17" ht="12" customHeight="1" x14ac:dyDescent="0.25">
      <c r="A145" s="23" t="s">
        <v>60</v>
      </c>
      <c r="B145" s="73"/>
      <c r="C145" s="73">
        <f>IF(RES_hhdet_in_tes!C145=0,"",RES_hhdet_in_tes!C145/RES_hhdet_in_fec!C145)</f>
        <v>1.2529264814221996</v>
      </c>
      <c r="D145" s="73">
        <f>IF(RES_hhdet_in_tes!D145=0,"",RES_hhdet_in_tes!D145/RES_hhdet_in_fec!D145)</f>
        <v>1.3013334167636839</v>
      </c>
      <c r="E145" s="73">
        <f>IF(RES_hhdet_in_tes!E145=0,"",RES_hhdet_in_tes!E145/RES_hhdet_in_fec!E145)</f>
        <v>1.3611161976748414</v>
      </c>
      <c r="F145" s="73">
        <f>IF(RES_hhdet_in_tes!F145=0,"",RES_hhdet_in_tes!F145/RES_hhdet_in_fec!F145)</f>
        <v>1.4349368795640463</v>
      </c>
      <c r="G145" s="73">
        <f>IF(RES_hhdet_in_tes!G145=0,"",RES_hhdet_in_tes!G145/RES_hhdet_in_fec!G145)</f>
        <v>1.5205276817963906</v>
      </c>
      <c r="H145" s="73">
        <f>IF(RES_hhdet_in_tes!H145=0,"",RES_hhdet_in_tes!H145/RES_hhdet_in_fec!H145)</f>
        <v>1.6316340498842461</v>
      </c>
      <c r="I145" s="73">
        <f>IF(RES_hhdet_in_tes!I145=0,"",RES_hhdet_in_tes!I145/RES_hhdet_in_fec!I145)</f>
        <v>1.7060238510043497</v>
      </c>
      <c r="J145" s="73">
        <f>IF(RES_hhdet_in_tes!J145=0,"",RES_hhdet_in_tes!J145/RES_hhdet_in_fec!J145)</f>
        <v>1.8192363772766673</v>
      </c>
      <c r="K145" s="73">
        <f>IF(RES_hhdet_in_tes!K145=0,"",RES_hhdet_in_tes!K145/RES_hhdet_in_fec!K145)</f>
        <v>1.8754079193899695</v>
      </c>
      <c r="L145" s="73">
        <f>IF(RES_hhdet_in_tes!L145=0,"",RES_hhdet_in_tes!L145/RES_hhdet_in_fec!L145)</f>
        <v>2.2291146240607507</v>
      </c>
      <c r="M145" s="73">
        <f>IF(RES_hhdet_in_tes!M145=0,"",RES_hhdet_in_tes!M145/RES_hhdet_in_fec!M145)</f>
        <v>2.3881568698276903</v>
      </c>
      <c r="N145" s="73">
        <f>IF(RES_hhdet_in_tes!N145=0,"",RES_hhdet_in_tes!N145/RES_hhdet_in_fec!N145)</f>
        <v>2.6376863366722687</v>
      </c>
      <c r="O145" s="73">
        <f>IF(RES_hhdet_in_tes!O145=0,"",RES_hhdet_in_tes!O145/RES_hhdet_in_fec!O145)</f>
        <v>2.7725847770062111</v>
      </c>
      <c r="P145" s="73">
        <f>IF(RES_hhdet_in_tes!P145=0,"",RES_hhdet_in_tes!P145/RES_hhdet_in_fec!P145)</f>
        <v>2.9294975179261793</v>
      </c>
      <c r="Q145" s="73">
        <f>IF(RES_hhdet_in_tes!Q145=0,"",RES_hhdet_in_tes!Q145/RES_hhdet_in_fec!Q145)</f>
        <v>3.0570711048153871</v>
      </c>
    </row>
    <row r="146" spans="1:17" ht="12.95" customHeight="1" x14ac:dyDescent="0.25">
      <c r="A146" s="158" t="s">
        <v>112</v>
      </c>
      <c r="B146" s="169"/>
      <c r="C146" s="169">
        <f>IF(RES_hhdet_in_tes!C146=0,"",RES_hhdet_in_tes!C146/RES_hhdet_in_fec!C146)</f>
        <v>1.9058941070456334</v>
      </c>
      <c r="D146" s="169">
        <f>IF(RES_hhdet_in_tes!D146=0,"",RES_hhdet_in_tes!D146/RES_hhdet_in_fec!D146)</f>
        <v>1.9572516239036093</v>
      </c>
      <c r="E146" s="169">
        <f>IF(RES_hhdet_in_tes!E146=0,"",RES_hhdet_in_tes!E146/RES_hhdet_in_fec!E146)</f>
        <v>2.0311471522657878</v>
      </c>
      <c r="F146" s="169">
        <f>IF(RES_hhdet_in_tes!F146=0,"",RES_hhdet_in_tes!F146/RES_hhdet_in_fec!F146)</f>
        <v>2.1155553319668936</v>
      </c>
      <c r="G146" s="169">
        <f>IF(RES_hhdet_in_tes!G146=0,"",RES_hhdet_in_tes!G146/RES_hhdet_in_fec!G146)</f>
        <v>2.2088741805603163</v>
      </c>
      <c r="H146" s="169">
        <f>IF(RES_hhdet_in_tes!H146=0,"",RES_hhdet_in_tes!H146/RES_hhdet_in_fec!H146)</f>
        <v>2.3304429957911812</v>
      </c>
      <c r="I146" s="169">
        <f>IF(RES_hhdet_in_tes!I146=0,"",RES_hhdet_in_tes!I146/RES_hhdet_in_fec!I146)</f>
        <v>2.4616684355683809</v>
      </c>
      <c r="J146" s="169">
        <f>IF(RES_hhdet_in_tes!J146=0,"",RES_hhdet_in_tes!J146/RES_hhdet_in_fec!J146)</f>
        <v>2.5355585593421086</v>
      </c>
      <c r="K146" s="169">
        <f>IF(RES_hhdet_in_tes!K146=0,"",RES_hhdet_in_tes!K146/RES_hhdet_in_fec!K146)</f>
        <v>2.7281166259283065</v>
      </c>
      <c r="L146" s="169">
        <f>IF(RES_hhdet_in_tes!L146=0,"",RES_hhdet_in_tes!L146/RES_hhdet_in_fec!L146)</f>
        <v>2.9404465515224292</v>
      </c>
      <c r="M146" s="169">
        <f>IF(RES_hhdet_in_tes!M146=0,"",RES_hhdet_in_tes!M146/RES_hhdet_in_fec!M146)</f>
        <v>3.1515787781252205</v>
      </c>
      <c r="N146" s="169">
        <f>IF(RES_hhdet_in_tes!N146=0,"",RES_hhdet_in_tes!N146/RES_hhdet_in_fec!N146)</f>
        <v>3.2898133063448265</v>
      </c>
      <c r="O146" s="169">
        <f>IF(RES_hhdet_in_tes!O146=0,"",RES_hhdet_in_tes!O146/RES_hhdet_in_fec!O146)</f>
        <v>3.422049969944839</v>
      </c>
      <c r="P146" s="169">
        <f>IF(RES_hhdet_in_tes!P146=0,"",RES_hhdet_in_tes!P146/RES_hhdet_in_fec!P146)</f>
        <v>3.5075266011042041</v>
      </c>
      <c r="Q146" s="169">
        <f>IF(RES_hhdet_in_tes!Q146=0,"",RES_hhdet_in_tes!Q146/RES_hhdet_in_fec!Q146)</f>
        <v>3.55881044966348</v>
      </c>
    </row>
    <row r="147" spans="1:17" ht="12" customHeight="1" x14ac:dyDescent="0.25">
      <c r="A147" s="23" t="s">
        <v>60</v>
      </c>
      <c r="B147" s="73"/>
      <c r="C147" s="73">
        <f>IF(RES_hhdet_in_tes!C147=0,"",RES_hhdet_in_tes!C147/RES_hhdet_in_fec!C147)</f>
        <v>1.9058941070456334</v>
      </c>
      <c r="D147" s="73">
        <f>IF(RES_hhdet_in_tes!D147=0,"",RES_hhdet_in_tes!D147/RES_hhdet_in_fec!D147)</f>
        <v>1.9572516239036093</v>
      </c>
      <c r="E147" s="73">
        <f>IF(RES_hhdet_in_tes!E147=0,"",RES_hhdet_in_tes!E147/RES_hhdet_in_fec!E147)</f>
        <v>2.0311471522657878</v>
      </c>
      <c r="F147" s="73">
        <f>IF(RES_hhdet_in_tes!F147=0,"",RES_hhdet_in_tes!F147/RES_hhdet_in_fec!F147)</f>
        <v>2.1155553319668936</v>
      </c>
      <c r="G147" s="73">
        <f>IF(RES_hhdet_in_tes!G147=0,"",RES_hhdet_in_tes!G147/RES_hhdet_in_fec!G147)</f>
        <v>2.2088741805603163</v>
      </c>
      <c r="H147" s="73">
        <f>IF(RES_hhdet_in_tes!H147=0,"",RES_hhdet_in_tes!H147/RES_hhdet_in_fec!H147)</f>
        <v>2.3304429957911812</v>
      </c>
      <c r="I147" s="73">
        <f>IF(RES_hhdet_in_tes!I147=0,"",RES_hhdet_in_tes!I147/RES_hhdet_in_fec!I147)</f>
        <v>2.4616684355683809</v>
      </c>
      <c r="J147" s="73">
        <f>IF(RES_hhdet_in_tes!J147=0,"",RES_hhdet_in_tes!J147/RES_hhdet_in_fec!J147)</f>
        <v>2.5355585593421086</v>
      </c>
      <c r="K147" s="73">
        <f>IF(RES_hhdet_in_tes!K147=0,"",RES_hhdet_in_tes!K147/RES_hhdet_in_fec!K147)</f>
        <v>2.7281166259283065</v>
      </c>
      <c r="L147" s="73">
        <f>IF(RES_hhdet_in_tes!L147=0,"",RES_hhdet_in_tes!L147/RES_hhdet_in_fec!L147)</f>
        <v>2.9404465515224292</v>
      </c>
      <c r="M147" s="73">
        <f>IF(RES_hhdet_in_tes!M147=0,"",RES_hhdet_in_tes!M147/RES_hhdet_in_fec!M147)</f>
        <v>3.1515787781252205</v>
      </c>
      <c r="N147" s="73">
        <f>IF(RES_hhdet_in_tes!N147=0,"",RES_hhdet_in_tes!N147/RES_hhdet_in_fec!N147)</f>
        <v>3.2898133063448265</v>
      </c>
      <c r="O147" s="73">
        <f>IF(RES_hhdet_in_tes!O147=0,"",RES_hhdet_in_tes!O147/RES_hhdet_in_fec!O147)</f>
        <v>3.422049969944839</v>
      </c>
      <c r="P147" s="73">
        <f>IF(RES_hhdet_in_tes!P147=0,"",RES_hhdet_in_tes!P147/RES_hhdet_in_fec!P147)</f>
        <v>3.5075266011042041</v>
      </c>
      <c r="Q147" s="73">
        <f>IF(RES_hhdet_in_tes!Q147=0,"",RES_hhdet_in_tes!Q147/RES_hhdet_in_fec!Q147)</f>
        <v>3.55881044966348</v>
      </c>
    </row>
    <row r="148" spans="1:17" ht="12" customHeight="1" x14ac:dyDescent="0.25">
      <c r="A148" s="158" t="s">
        <v>63</v>
      </c>
      <c r="B148" s="169"/>
      <c r="C148" s="169">
        <f>IF(RES_hhdet_in_tes!C148=0,"",RES_hhdet_in_tes!C148/RES_hhdet_in_fec!C148)</f>
        <v>0.70336161270835817</v>
      </c>
      <c r="D148" s="169">
        <f>IF(RES_hhdet_in_tes!D148=0,"",RES_hhdet_in_tes!D148/RES_hhdet_in_fec!D148)</f>
        <v>0.71073144166247992</v>
      </c>
      <c r="E148" s="169">
        <f>IF(RES_hhdet_in_tes!E148=0,"",RES_hhdet_in_tes!E148/RES_hhdet_in_fec!E148)</f>
        <v>0.71495745622559326</v>
      </c>
      <c r="F148" s="169">
        <f>IF(RES_hhdet_in_tes!F148=0,"",RES_hhdet_in_tes!F148/RES_hhdet_in_fec!F148)</f>
        <v>0.72075900475061727</v>
      </c>
      <c r="G148" s="169">
        <f>IF(RES_hhdet_in_tes!G148=0,"",RES_hhdet_in_tes!G148/RES_hhdet_in_fec!G148)</f>
        <v>0.72780291821400889</v>
      </c>
      <c r="H148" s="169">
        <f>IF(RES_hhdet_in_tes!H148=0,"",RES_hhdet_in_tes!H148/RES_hhdet_in_fec!H148)</f>
        <v>0.73198473969156685</v>
      </c>
      <c r="I148" s="169">
        <f>IF(RES_hhdet_in_tes!I148=0,"",RES_hhdet_in_tes!I148/RES_hhdet_in_fec!I148)</f>
        <v>0.74894087915408514</v>
      </c>
      <c r="J148" s="169">
        <f>IF(RES_hhdet_in_tes!J148=0,"",RES_hhdet_in_tes!J148/RES_hhdet_in_fec!J148)</f>
        <v>0.75886582598270502</v>
      </c>
      <c r="K148" s="169">
        <f>IF(RES_hhdet_in_tes!K148=0,"",RES_hhdet_in_tes!K148/RES_hhdet_in_fec!K148)</f>
        <v>0.78195842661190396</v>
      </c>
      <c r="L148" s="169">
        <f>IF(RES_hhdet_in_tes!L148=0,"",RES_hhdet_in_tes!L148/RES_hhdet_in_fec!L148)</f>
        <v>0.77023158876201392</v>
      </c>
      <c r="M148" s="169">
        <f>IF(RES_hhdet_in_tes!M148=0,"",RES_hhdet_in_tes!M148/RES_hhdet_in_fec!M148)</f>
        <v>0.78001016332727091</v>
      </c>
      <c r="N148" s="169">
        <f>IF(RES_hhdet_in_tes!N148=0,"",RES_hhdet_in_tes!N148/RES_hhdet_in_fec!N148)</f>
        <v>0.77998823653903337</v>
      </c>
      <c r="O148" s="169">
        <f>IF(RES_hhdet_in_tes!O148=0,"",RES_hhdet_in_tes!O148/RES_hhdet_in_fec!O148)</f>
        <v>0.78441285045249798</v>
      </c>
      <c r="P148" s="169">
        <f>IF(RES_hhdet_in_tes!P148=0,"",RES_hhdet_in_tes!P148/RES_hhdet_in_fec!P148)</f>
        <v>0.78626880401573884</v>
      </c>
      <c r="Q148" s="169">
        <f>IF(RES_hhdet_in_tes!Q148=0,"",RES_hhdet_in_tes!Q148/RES_hhdet_in_fec!Q148)</f>
        <v>0.78719232297837838</v>
      </c>
    </row>
    <row r="149" spans="1:17" ht="12" customHeight="1" x14ac:dyDescent="0.25">
      <c r="A149" s="167" t="s">
        <v>144</v>
      </c>
      <c r="B149" s="174"/>
      <c r="C149" s="174" t="str">
        <f>IF(RES_hhdet_in_tes!C149=0,"",RES_hhdet_in_tes!C149/RES_hhdet_in_fec!C149)</f>
        <v/>
      </c>
      <c r="D149" s="174" t="str">
        <f>IF(RES_hhdet_in_tes!D149=0,"",RES_hhdet_in_tes!D149/RES_hhdet_in_fec!D149)</f>
        <v/>
      </c>
      <c r="E149" s="174" t="str">
        <f>IF(RES_hhdet_in_tes!E149=0,"",RES_hhdet_in_tes!E149/RES_hhdet_in_fec!E149)</f>
        <v/>
      </c>
      <c r="F149" s="174" t="str">
        <f>IF(RES_hhdet_in_tes!F149=0,"",RES_hhdet_in_tes!F149/RES_hhdet_in_fec!F149)</f>
        <v/>
      </c>
      <c r="G149" s="174" t="str">
        <f>IF(RES_hhdet_in_tes!G149=0,"",RES_hhdet_in_tes!G149/RES_hhdet_in_fec!G149)</f>
        <v/>
      </c>
      <c r="H149" s="174" t="str">
        <f>IF(RES_hhdet_in_tes!H149=0,"",RES_hhdet_in_tes!H149/RES_hhdet_in_fec!H149)</f>
        <v/>
      </c>
      <c r="I149" s="174" t="str">
        <f>IF(RES_hhdet_in_tes!I149=0,"",RES_hhdet_in_tes!I149/RES_hhdet_in_fec!I149)</f>
        <v/>
      </c>
      <c r="J149" s="174" t="str">
        <f>IF(RES_hhdet_in_tes!J149=0,"",RES_hhdet_in_tes!J149/RES_hhdet_in_fec!J149)</f>
        <v/>
      </c>
      <c r="K149" s="174" t="str">
        <f>IF(RES_hhdet_in_tes!K149=0,"",RES_hhdet_in_tes!K149/RES_hhdet_in_fec!K149)</f>
        <v/>
      </c>
      <c r="L149" s="174" t="str">
        <f>IF(RES_hhdet_in_tes!L149=0,"",RES_hhdet_in_tes!L149/RES_hhdet_in_fec!L149)</f>
        <v/>
      </c>
      <c r="M149" s="174" t="str">
        <f>IF(RES_hhdet_in_tes!M149=0,"",RES_hhdet_in_tes!M149/RES_hhdet_in_fec!M149)</f>
        <v/>
      </c>
      <c r="N149" s="174" t="str">
        <f>IF(RES_hhdet_in_tes!N149=0,"",RES_hhdet_in_tes!N149/RES_hhdet_in_fec!N149)</f>
        <v/>
      </c>
      <c r="O149" s="174" t="str">
        <f>IF(RES_hhdet_in_tes!O149=0,"",RES_hhdet_in_tes!O149/RES_hhdet_in_fec!O149)</f>
        <v/>
      </c>
      <c r="P149" s="174" t="str">
        <f>IF(RES_hhdet_in_tes!P149=0,"",RES_hhdet_in_tes!P149/RES_hhdet_in_fec!P149)</f>
        <v/>
      </c>
      <c r="Q149" s="174" t="str">
        <f>IF(RES_hhdet_in_tes!Q149=0,"",RES_hhdet_in_tes!Q149/RES_hhdet_in_fec!Q149)</f>
        <v/>
      </c>
    </row>
    <row r="150" spans="1:17" ht="12" customHeight="1" x14ac:dyDescent="0.25">
      <c r="A150" s="167" t="s">
        <v>143</v>
      </c>
      <c r="B150" s="174"/>
      <c r="C150" s="174" t="str">
        <f>IF(RES_hhdet_in_tes!C150=0,"",RES_hhdet_in_tes!C150/RES_hhdet_in_fec!C150)</f>
        <v/>
      </c>
      <c r="D150" s="174" t="str">
        <f>IF(RES_hhdet_in_tes!D150=0,"",RES_hhdet_in_tes!D150/RES_hhdet_in_fec!D150)</f>
        <v/>
      </c>
      <c r="E150" s="174" t="str">
        <f>IF(RES_hhdet_in_tes!E150=0,"",RES_hhdet_in_tes!E150/RES_hhdet_in_fec!E150)</f>
        <v/>
      </c>
      <c r="F150" s="174" t="str">
        <f>IF(RES_hhdet_in_tes!F150=0,"",RES_hhdet_in_tes!F150/RES_hhdet_in_fec!F150)</f>
        <v/>
      </c>
      <c r="G150" s="174" t="str">
        <f>IF(RES_hhdet_in_tes!G150=0,"",RES_hhdet_in_tes!G150/RES_hhdet_in_fec!G150)</f>
        <v/>
      </c>
      <c r="H150" s="174" t="str">
        <f>IF(RES_hhdet_in_tes!H150=0,"",RES_hhdet_in_tes!H150/RES_hhdet_in_fec!H150)</f>
        <v/>
      </c>
      <c r="I150" s="174" t="str">
        <f>IF(RES_hhdet_in_tes!I150=0,"",RES_hhdet_in_tes!I150/RES_hhdet_in_fec!I150)</f>
        <v/>
      </c>
      <c r="J150" s="174" t="str">
        <f>IF(RES_hhdet_in_tes!J150=0,"",RES_hhdet_in_tes!J150/RES_hhdet_in_fec!J150)</f>
        <v/>
      </c>
      <c r="K150" s="174" t="str">
        <f>IF(RES_hhdet_in_tes!K150=0,"",RES_hhdet_in_tes!K150/RES_hhdet_in_fec!K150)</f>
        <v/>
      </c>
      <c r="L150" s="174" t="str">
        <f>IF(RES_hhdet_in_tes!L150=0,"",RES_hhdet_in_tes!L150/RES_hhdet_in_fec!L150)</f>
        <v/>
      </c>
      <c r="M150" s="174" t="str">
        <f>IF(RES_hhdet_in_tes!M150=0,"",RES_hhdet_in_tes!M150/RES_hhdet_in_fec!M150)</f>
        <v/>
      </c>
      <c r="N150" s="174" t="str">
        <f>IF(RES_hhdet_in_tes!N150=0,"",RES_hhdet_in_tes!N150/RES_hhdet_in_fec!N150)</f>
        <v/>
      </c>
      <c r="O150" s="174" t="str">
        <f>IF(RES_hhdet_in_tes!O150=0,"",RES_hhdet_in_tes!O150/RES_hhdet_in_fec!O150)</f>
        <v/>
      </c>
      <c r="P150" s="174" t="str">
        <f>IF(RES_hhdet_in_tes!P150=0,"",RES_hhdet_in_tes!P150/RES_hhdet_in_fec!P150)</f>
        <v/>
      </c>
      <c r="Q150" s="174" t="str">
        <f>IF(RES_hhdet_in_tes!Q150=0,"",RES_hhdet_in_tes!Q150/RES_hhdet_in_fec!Q150)</f>
        <v/>
      </c>
    </row>
    <row r="151" spans="1:17" ht="12" customHeight="1" x14ac:dyDescent="0.25">
      <c r="A151" s="166" t="s">
        <v>57</v>
      </c>
      <c r="B151" s="173"/>
      <c r="C151" s="173" t="str">
        <f>IF(RES_hhdet_in_tes!C151=0,"",RES_hhdet_in_tes!C151/RES_hhdet_in_fec!C151)</f>
        <v/>
      </c>
      <c r="D151" s="173" t="str">
        <f>IF(RES_hhdet_in_tes!D151=0,"",RES_hhdet_in_tes!D151/RES_hhdet_in_fec!D151)</f>
        <v/>
      </c>
      <c r="E151" s="173" t="str">
        <f>IF(RES_hhdet_in_tes!E151=0,"",RES_hhdet_in_tes!E151/RES_hhdet_in_fec!E151)</f>
        <v/>
      </c>
      <c r="F151" s="173" t="str">
        <f>IF(RES_hhdet_in_tes!F151=0,"",RES_hhdet_in_tes!F151/RES_hhdet_in_fec!F151)</f>
        <v/>
      </c>
      <c r="G151" s="173" t="str">
        <f>IF(RES_hhdet_in_tes!G151=0,"",RES_hhdet_in_tes!G151/RES_hhdet_in_fec!G151)</f>
        <v/>
      </c>
      <c r="H151" s="173" t="str">
        <f>IF(RES_hhdet_in_tes!H151=0,"",RES_hhdet_in_tes!H151/RES_hhdet_in_fec!H151)</f>
        <v/>
      </c>
      <c r="I151" s="173" t="str">
        <f>IF(RES_hhdet_in_tes!I151=0,"",RES_hhdet_in_tes!I151/RES_hhdet_in_fec!I151)</f>
        <v/>
      </c>
      <c r="J151" s="173" t="str">
        <f>IF(RES_hhdet_in_tes!J151=0,"",RES_hhdet_in_tes!J151/RES_hhdet_in_fec!J151)</f>
        <v/>
      </c>
      <c r="K151" s="173" t="str">
        <f>IF(RES_hhdet_in_tes!K151=0,"",RES_hhdet_in_tes!K151/RES_hhdet_in_fec!K151)</f>
        <v/>
      </c>
      <c r="L151" s="173" t="str">
        <f>IF(RES_hhdet_in_tes!L151=0,"",RES_hhdet_in_tes!L151/RES_hhdet_in_fec!L151)</f>
        <v/>
      </c>
      <c r="M151" s="173" t="str">
        <f>IF(RES_hhdet_in_tes!M151=0,"",RES_hhdet_in_tes!M151/RES_hhdet_in_fec!M151)</f>
        <v/>
      </c>
      <c r="N151" s="173" t="str">
        <f>IF(RES_hhdet_in_tes!N151=0,"",RES_hhdet_in_tes!N151/RES_hhdet_in_fec!N151)</f>
        <v/>
      </c>
      <c r="O151" s="173" t="str">
        <f>IF(RES_hhdet_in_tes!O151=0,"",RES_hhdet_in_tes!O151/RES_hhdet_in_fec!O151)</f>
        <v/>
      </c>
      <c r="P151" s="173" t="str">
        <f>IF(RES_hhdet_in_tes!P151=0,"",RES_hhdet_in_tes!P151/RES_hhdet_in_fec!P151)</f>
        <v/>
      </c>
      <c r="Q151" s="173" t="str">
        <f>IF(RES_hhdet_in_tes!Q151=0,"",RES_hhdet_in_tes!Q151/RES_hhdet_in_fec!Q151)</f>
        <v/>
      </c>
    </row>
    <row r="152" spans="1:17" ht="12" customHeight="1" x14ac:dyDescent="0.25">
      <c r="A152" s="147" t="s">
        <v>59</v>
      </c>
      <c r="B152" s="172"/>
      <c r="C152" s="172" t="str">
        <f>IF(RES_hhdet_in_tes!C152=0,"",RES_hhdet_in_tes!C152/RES_hhdet_in_fec!C152)</f>
        <v/>
      </c>
      <c r="D152" s="172" t="str">
        <f>IF(RES_hhdet_in_tes!D152=0,"",RES_hhdet_in_tes!D152/RES_hhdet_in_fec!D152)</f>
        <v/>
      </c>
      <c r="E152" s="172" t="str">
        <f>IF(RES_hhdet_in_tes!E152=0,"",RES_hhdet_in_tes!E152/RES_hhdet_in_fec!E152)</f>
        <v/>
      </c>
      <c r="F152" s="172" t="str">
        <f>IF(RES_hhdet_in_tes!F152=0,"",RES_hhdet_in_tes!F152/RES_hhdet_in_fec!F152)</f>
        <v/>
      </c>
      <c r="G152" s="172" t="str">
        <f>IF(RES_hhdet_in_tes!G152=0,"",RES_hhdet_in_tes!G152/RES_hhdet_in_fec!G152)</f>
        <v/>
      </c>
      <c r="H152" s="172" t="str">
        <f>IF(RES_hhdet_in_tes!H152=0,"",RES_hhdet_in_tes!H152/RES_hhdet_in_fec!H152)</f>
        <v/>
      </c>
      <c r="I152" s="172" t="str">
        <f>IF(RES_hhdet_in_tes!I152=0,"",RES_hhdet_in_tes!I152/RES_hhdet_in_fec!I152)</f>
        <v/>
      </c>
      <c r="J152" s="172" t="str">
        <f>IF(RES_hhdet_in_tes!J152=0,"",RES_hhdet_in_tes!J152/RES_hhdet_in_fec!J152)</f>
        <v/>
      </c>
      <c r="K152" s="172" t="str">
        <f>IF(RES_hhdet_in_tes!K152=0,"",RES_hhdet_in_tes!K152/RES_hhdet_in_fec!K152)</f>
        <v/>
      </c>
      <c r="L152" s="172" t="str">
        <f>IF(RES_hhdet_in_tes!L152=0,"",RES_hhdet_in_tes!L152/RES_hhdet_in_fec!L152)</f>
        <v/>
      </c>
      <c r="M152" s="172" t="str">
        <f>IF(RES_hhdet_in_tes!M152=0,"",RES_hhdet_in_tes!M152/RES_hhdet_in_fec!M152)</f>
        <v/>
      </c>
      <c r="N152" s="172" t="str">
        <f>IF(RES_hhdet_in_tes!N152=0,"",RES_hhdet_in_tes!N152/RES_hhdet_in_fec!N152)</f>
        <v/>
      </c>
      <c r="O152" s="172" t="str">
        <f>IF(RES_hhdet_in_tes!O152=0,"",RES_hhdet_in_tes!O152/RES_hhdet_in_fec!O152)</f>
        <v/>
      </c>
      <c r="P152" s="172" t="str">
        <f>IF(RES_hhdet_in_tes!P152=0,"",RES_hhdet_in_tes!P152/RES_hhdet_in_fec!P152)</f>
        <v/>
      </c>
      <c r="Q152" s="172" t="str">
        <f>IF(RES_hhdet_in_tes!Q152=0,"",RES_hhdet_in_tes!Q152/RES_hhdet_in_fec!Q152)</f>
        <v/>
      </c>
    </row>
    <row r="153" spans="1:17" ht="12" customHeight="1" x14ac:dyDescent="0.25">
      <c r="A153" s="163" t="s">
        <v>142</v>
      </c>
      <c r="B153" s="171"/>
      <c r="C153" s="171">
        <f>IF(RES_hhdet_in_tes!C153=0,"",RES_hhdet_in_tes!C153/RES_hhdet_in_fec!C153)</f>
        <v>0.70330075056263164</v>
      </c>
      <c r="D153" s="171">
        <f>IF(RES_hhdet_in_tes!D153=0,"",RES_hhdet_in_tes!D153/RES_hhdet_in_fec!D153)</f>
        <v>0.70918906531178916</v>
      </c>
      <c r="E153" s="171">
        <f>IF(RES_hhdet_in_tes!E153=0,"",RES_hhdet_in_tes!E153/RES_hhdet_in_fec!E153)</f>
        <v>0.71465026999706849</v>
      </c>
      <c r="F153" s="171">
        <f>IF(RES_hhdet_in_tes!F153=0,"",RES_hhdet_in_tes!F153/RES_hhdet_in_fec!F153)</f>
        <v>0.71976310870441229</v>
      </c>
      <c r="G153" s="171">
        <f>IF(RES_hhdet_in_tes!G153=0,"",RES_hhdet_in_tes!G153/RES_hhdet_in_fec!G153)</f>
        <v>0.72602964419034743</v>
      </c>
      <c r="H153" s="171">
        <f>IF(RES_hhdet_in_tes!H153=0,"",RES_hhdet_in_tes!H153/RES_hhdet_in_fec!H153)</f>
        <v>0.73074775054968832</v>
      </c>
      <c r="I153" s="171">
        <f>IF(RES_hhdet_in_tes!I153=0,"",RES_hhdet_in_tes!I153/RES_hhdet_in_fec!I153)</f>
        <v>0.73746738147362767</v>
      </c>
      <c r="J153" s="171">
        <f>IF(RES_hhdet_in_tes!J153=0,"",RES_hhdet_in_tes!J153/RES_hhdet_in_fec!J153)</f>
        <v>0.74437652837907375</v>
      </c>
      <c r="K153" s="171">
        <f>IF(RES_hhdet_in_tes!K153=0,"",RES_hhdet_in_tes!K153/RES_hhdet_in_fec!K153)</f>
        <v>0.74972844936141647</v>
      </c>
      <c r="L153" s="171">
        <f>IF(RES_hhdet_in_tes!L153=0,"",RES_hhdet_in_tes!L153/RES_hhdet_in_fec!L153)</f>
        <v>0.75334928774380816</v>
      </c>
      <c r="M153" s="171">
        <f>IF(RES_hhdet_in_tes!M153=0,"",RES_hhdet_in_tes!M153/RES_hhdet_in_fec!M153)</f>
        <v>0.75637605498667715</v>
      </c>
      <c r="N153" s="171">
        <f>IF(RES_hhdet_in_tes!N153=0,"",RES_hhdet_in_tes!N153/RES_hhdet_in_fec!N153)</f>
        <v>0.75920910865785141</v>
      </c>
      <c r="O153" s="171">
        <f>IF(RES_hhdet_in_tes!O153=0,"",RES_hhdet_in_tes!O153/RES_hhdet_in_fec!O153)</f>
        <v>0.76185618405675259</v>
      </c>
      <c r="P153" s="171">
        <f>IF(RES_hhdet_in_tes!P153=0,"",RES_hhdet_in_tes!P153/RES_hhdet_in_fec!P153)</f>
        <v>0.76413892615973533</v>
      </c>
      <c r="Q153" s="171">
        <f>IF(RES_hhdet_in_tes!Q153=0,"",RES_hhdet_in_tes!Q153/RES_hhdet_in_fec!Q153)</f>
        <v>0.76741171184592127</v>
      </c>
    </row>
    <row r="154" spans="1:17" ht="12" customHeight="1" x14ac:dyDescent="0.25">
      <c r="A154" s="161" t="s">
        <v>141</v>
      </c>
      <c r="B154" s="170"/>
      <c r="C154" s="170">
        <f>IF(RES_hhdet_in_tes!C154=0,"",RES_hhdet_in_tes!C154/RES_hhdet_in_fec!C154)</f>
        <v>0.7502257346415786</v>
      </c>
      <c r="D154" s="170">
        <f>IF(RES_hhdet_in_tes!D154=0,"",RES_hhdet_in_tes!D154/RES_hhdet_in_fec!D154)</f>
        <v>0.78838711997878386</v>
      </c>
      <c r="E154" s="170">
        <f>IF(RES_hhdet_in_tes!E154=0,"",RES_hhdet_in_tes!E154/RES_hhdet_in_fec!E154)</f>
        <v>0.78523660908996651</v>
      </c>
      <c r="F154" s="170">
        <f>IF(RES_hhdet_in_tes!F154=0,"",RES_hhdet_in_tes!F154/RES_hhdet_in_fec!F154)</f>
        <v>0.78670656169272801</v>
      </c>
      <c r="G154" s="170">
        <f>IF(RES_hhdet_in_tes!G154=0,"",RES_hhdet_in_tes!G154/RES_hhdet_in_fec!G154)</f>
        <v>0.79299001709263339</v>
      </c>
      <c r="H154" s="170">
        <f>IF(RES_hhdet_in_tes!H154=0,"",RES_hhdet_in_tes!H154/RES_hhdet_in_fec!H154)</f>
        <v>0.79272348794349268</v>
      </c>
      <c r="I154" s="170">
        <f>IF(RES_hhdet_in_tes!I154=0,"",RES_hhdet_in_tes!I154/RES_hhdet_in_fec!I154)</f>
        <v>0.80107297512341791</v>
      </c>
      <c r="J154" s="170">
        <f>IF(RES_hhdet_in_tes!J154=0,"",RES_hhdet_in_tes!J154/RES_hhdet_in_fec!J154)</f>
        <v>0.80534716136020423</v>
      </c>
      <c r="K154" s="170">
        <f>IF(RES_hhdet_in_tes!K154=0,"",RES_hhdet_in_tes!K154/RES_hhdet_in_fec!K154)</f>
        <v>0.82021308752511635</v>
      </c>
      <c r="L154" s="170">
        <f>IF(RES_hhdet_in_tes!L154=0,"",RES_hhdet_in_tes!L154/RES_hhdet_in_fec!L154)</f>
        <v>0.81770333132706075</v>
      </c>
      <c r="M154" s="170">
        <f>IF(RES_hhdet_in_tes!M154=0,"",RES_hhdet_in_tes!M154/RES_hhdet_in_fec!M154)</f>
        <v>0.82094035004330801</v>
      </c>
      <c r="N154" s="170">
        <f>IF(RES_hhdet_in_tes!N154=0,"",RES_hhdet_in_tes!N154/RES_hhdet_in_fec!N154)</f>
        <v>0.82531699750782583</v>
      </c>
      <c r="O154" s="170">
        <f>IF(RES_hhdet_in_tes!O154=0,"",RES_hhdet_in_tes!O154/RES_hhdet_in_fec!O154)</f>
        <v>0.82377325446943828</v>
      </c>
      <c r="P154" s="170">
        <f>IF(RES_hhdet_in_tes!P154=0,"",RES_hhdet_in_tes!P154/RES_hhdet_in_fec!P154)</f>
        <v>0.82649179525712668</v>
      </c>
      <c r="Q154" s="170">
        <f>IF(RES_hhdet_in_tes!Q154=0,"",RES_hhdet_in_tes!Q154/RES_hhdet_in_fec!Q154)</f>
        <v>0.82586219860924526</v>
      </c>
    </row>
    <row r="155" spans="1:17" ht="12" customHeight="1" x14ac:dyDescent="0.25">
      <c r="A155" s="148" t="s">
        <v>60</v>
      </c>
      <c r="B155" s="73"/>
      <c r="C155" s="73">
        <f>IF(RES_hhdet_in_tes!C155=0,"",RES_hhdet_in_tes!C155/RES_hhdet_in_fec!C155)</f>
        <v>0.68818236519762599</v>
      </c>
      <c r="D155" s="73">
        <f>IF(RES_hhdet_in_tes!D155=0,"",RES_hhdet_in_tes!D155/RES_hhdet_in_fec!D155)</f>
        <v>0.71203637366761852</v>
      </c>
      <c r="E155" s="73">
        <f>IF(RES_hhdet_in_tes!E155=0,"",RES_hhdet_in_tes!E155/RES_hhdet_in_fec!E155)</f>
        <v>0.71357503870810191</v>
      </c>
      <c r="F155" s="73">
        <f>IF(RES_hhdet_in_tes!F155=0,"",RES_hhdet_in_tes!F155/RES_hhdet_in_fec!F155)</f>
        <v>0.7174469108531687</v>
      </c>
      <c r="G155" s="73">
        <f>IF(RES_hhdet_in_tes!G155=0,"",RES_hhdet_in_tes!G155/RES_hhdet_in_fec!G155)</f>
        <v>0.72327803218183129</v>
      </c>
      <c r="H155" s="73">
        <f>IF(RES_hhdet_in_tes!H155=0,"",RES_hhdet_in_tes!H155/RES_hhdet_in_fec!H155)</f>
        <v>0.72741833602462147</v>
      </c>
      <c r="I155" s="73">
        <f>IF(RES_hhdet_in_tes!I155=0,"",RES_hhdet_in_tes!I155/RES_hhdet_in_fec!I155)</f>
        <v>0.73441227888110883</v>
      </c>
      <c r="J155" s="73">
        <f>IF(RES_hhdet_in_tes!J155=0,"",RES_hhdet_in_tes!J155/RES_hhdet_in_fec!J155)</f>
        <v>0.74055652809370154</v>
      </c>
      <c r="K155" s="73">
        <f>IF(RES_hhdet_in_tes!K155=0,"",RES_hhdet_in_tes!K155/RES_hhdet_in_fec!K155)</f>
        <v>0.7504404097735371</v>
      </c>
      <c r="L155" s="73">
        <f>IF(RES_hhdet_in_tes!L155=0,"",RES_hhdet_in_tes!L155/RES_hhdet_in_fec!L155)</f>
        <v>0.75234132576024904</v>
      </c>
      <c r="M155" s="73">
        <f>IF(RES_hhdet_in_tes!M155=0,"",RES_hhdet_in_tes!M155/RES_hhdet_in_fec!M155)</f>
        <v>0.75676276981480173</v>
      </c>
      <c r="N155" s="73">
        <f>IF(RES_hhdet_in_tes!N155=0,"",RES_hhdet_in_tes!N155/RES_hhdet_in_fec!N155)</f>
        <v>0.76132696523394128</v>
      </c>
      <c r="O155" s="73">
        <f>IF(RES_hhdet_in_tes!O155=0,"",RES_hhdet_in_tes!O155/RES_hhdet_in_fec!O155)</f>
        <v>0.76310654713963133</v>
      </c>
      <c r="P155" s="73">
        <f>IF(RES_hhdet_in_tes!P155=0,"",RES_hhdet_in_tes!P155/RES_hhdet_in_fec!P155)</f>
        <v>0.76707069293064245</v>
      </c>
      <c r="Q155" s="73">
        <f>IF(RES_hhdet_in_tes!Q155=0,"",RES_hhdet_in_tes!Q155/RES_hhdet_in_fec!Q155)</f>
        <v>0.76933778547461773</v>
      </c>
    </row>
    <row r="156" spans="1:17" ht="12" customHeight="1" x14ac:dyDescent="0.25">
      <c r="A156" s="148" t="s">
        <v>59</v>
      </c>
      <c r="B156" s="73"/>
      <c r="C156" s="73">
        <f>IF(RES_hhdet_in_tes!C156=0,"",RES_hhdet_in_tes!C156/RES_hhdet_in_fec!C156)</f>
        <v>1.0122664348102712</v>
      </c>
      <c r="D156" s="73">
        <f>IF(RES_hhdet_in_tes!D156=0,"",RES_hhdet_in_tes!D156/RES_hhdet_in_fec!D156)</f>
        <v>1.0159428583406587</v>
      </c>
      <c r="E156" s="73">
        <f>IF(RES_hhdet_in_tes!E156=0,"",RES_hhdet_in_tes!E156/RES_hhdet_in_fec!E156)</f>
        <v>1.0054545369610162</v>
      </c>
      <c r="F156" s="73">
        <f>IF(RES_hhdet_in_tes!F156=0,"",RES_hhdet_in_tes!F156/RES_hhdet_in_fec!F156)</f>
        <v>1.0015029906670185</v>
      </c>
      <c r="G156" s="73">
        <f>IF(RES_hhdet_in_tes!G156=0,"",RES_hhdet_in_tes!G156/RES_hhdet_in_fec!G156)</f>
        <v>1.0042214428194491</v>
      </c>
      <c r="H156" s="73">
        <f>IF(RES_hhdet_in_tes!H156=0,"",RES_hhdet_in_tes!H156/RES_hhdet_in_fec!H156)</f>
        <v>1.0016124424452999</v>
      </c>
      <c r="I156" s="73">
        <f>IF(RES_hhdet_in_tes!I156=0,"",RES_hhdet_in_tes!I156/RES_hhdet_in_fec!I156)</f>
        <v>1.0036730231863238</v>
      </c>
      <c r="J156" s="73">
        <f>IF(RES_hhdet_in_tes!J156=0,"",RES_hhdet_in_tes!J156/RES_hhdet_in_fec!J156)</f>
        <v>1.0030915139502776</v>
      </c>
      <c r="K156" s="73">
        <f>IF(RES_hhdet_in_tes!K156=0,"",RES_hhdet_in_tes!K156/RES_hhdet_in_fec!K156)</f>
        <v>1.0081607908765009</v>
      </c>
      <c r="L156" s="73">
        <f>IF(RES_hhdet_in_tes!L156=0,"",RES_hhdet_in_tes!L156/RES_hhdet_in_fec!L156)</f>
        <v>1.0030741788529896</v>
      </c>
      <c r="M156" s="73">
        <f>IF(RES_hhdet_in_tes!M156=0,"",RES_hhdet_in_tes!M156/RES_hhdet_in_fec!M156)</f>
        <v>1.0031879165261479</v>
      </c>
      <c r="N156" s="73">
        <f>IF(RES_hhdet_in_tes!N156=0,"",RES_hhdet_in_tes!N156/RES_hhdet_in_fec!N156)</f>
        <v>1.0037591534173222</v>
      </c>
      <c r="O156" s="73">
        <f>IF(RES_hhdet_in_tes!O156=0,"",RES_hhdet_in_tes!O156/RES_hhdet_in_fec!O156)</f>
        <v>1.0022870255025771</v>
      </c>
      <c r="P156" s="73">
        <f>IF(RES_hhdet_in_tes!P156=0,"",RES_hhdet_in_tes!P156/RES_hhdet_in_fec!P156)</f>
        <v>1.0021087226837295</v>
      </c>
      <c r="Q156" s="73">
        <f>IF(RES_hhdet_in_tes!Q156=0,"",RES_hhdet_in_tes!Q156/RES_hhdet_in_fec!Q156)</f>
        <v>1.0006869746306704</v>
      </c>
    </row>
    <row r="157" spans="1:17" ht="12" customHeight="1" x14ac:dyDescent="0.25">
      <c r="A157" s="158" t="s">
        <v>62</v>
      </c>
      <c r="B157" s="169"/>
      <c r="C157" s="169">
        <f>IF(RES_hhdet_in_tes!C157=0,"",RES_hhdet_in_tes!C157/RES_hhdet_in_fec!C157)</f>
        <v>0.82053521949550945</v>
      </c>
      <c r="D157" s="169">
        <f>IF(RES_hhdet_in_tes!D157=0,"",RES_hhdet_in_tes!D157/RES_hhdet_in_fec!D157)</f>
        <v>0.82439273595109575</v>
      </c>
      <c r="E157" s="169">
        <f>IF(RES_hhdet_in_tes!E157=0,"",RES_hhdet_in_tes!E157/RES_hhdet_in_fec!E157)</f>
        <v>0.82799659810936455</v>
      </c>
      <c r="F157" s="169">
        <f>IF(RES_hhdet_in_tes!F157=0,"",RES_hhdet_in_tes!F157/RES_hhdet_in_fec!F157)</f>
        <v>0.83062255391200235</v>
      </c>
      <c r="G157" s="169">
        <f>IF(RES_hhdet_in_tes!G157=0,"",RES_hhdet_in_tes!G157/RES_hhdet_in_fec!G157)</f>
        <v>0.83393780233322923</v>
      </c>
      <c r="H157" s="169">
        <f>IF(RES_hhdet_in_tes!H157=0,"",RES_hhdet_in_tes!H157/RES_hhdet_in_fec!H157)</f>
        <v>0.83518586129184036</v>
      </c>
      <c r="I157" s="169">
        <f>IF(RES_hhdet_in_tes!I157=0,"",RES_hhdet_in_tes!I157/RES_hhdet_in_fec!I157)</f>
        <v>0.83924881037538768</v>
      </c>
      <c r="J157" s="169">
        <f>IF(RES_hhdet_in_tes!J157=0,"",RES_hhdet_in_tes!J157/RES_hhdet_in_fec!J157)</f>
        <v>0.84385969146939643</v>
      </c>
      <c r="K157" s="169">
        <f>IF(RES_hhdet_in_tes!K157=0,"",RES_hhdet_in_tes!K157/RES_hhdet_in_fec!K157)</f>
        <v>0.84676635394775834</v>
      </c>
      <c r="L157" s="169">
        <f>IF(RES_hhdet_in_tes!L157=0,"",RES_hhdet_in_tes!L157/RES_hhdet_in_fec!L157)</f>
        <v>0.84920550094712333</v>
      </c>
      <c r="M157" s="169">
        <f>IF(RES_hhdet_in_tes!M157=0,"",RES_hhdet_in_tes!M157/RES_hhdet_in_fec!M157)</f>
        <v>0.85161911025624359</v>
      </c>
      <c r="N157" s="169">
        <f>IF(RES_hhdet_in_tes!N157=0,"",RES_hhdet_in_tes!N157/RES_hhdet_in_fec!N157)</f>
        <v>0.85377066009558533</v>
      </c>
      <c r="O157" s="169">
        <f>IF(RES_hhdet_in_tes!O157=0,"",RES_hhdet_in_tes!O157/RES_hhdet_in_fec!O157)</f>
        <v>0.85678617642062982</v>
      </c>
      <c r="P157" s="169">
        <f>IF(RES_hhdet_in_tes!P157=0,"",RES_hhdet_in_tes!P157/RES_hhdet_in_fec!P157)</f>
        <v>0.85718739750816775</v>
      </c>
      <c r="Q157" s="169">
        <f>IF(RES_hhdet_in_tes!Q157=0,"",RES_hhdet_in_tes!Q157/RES_hhdet_in_fec!Q157)</f>
        <v>0.85897614006733314</v>
      </c>
    </row>
    <row r="158" spans="1:17" ht="12" customHeight="1" x14ac:dyDescent="0.25">
      <c r="A158" s="23" t="s">
        <v>57</v>
      </c>
      <c r="B158" s="73"/>
      <c r="C158" s="73" t="str">
        <f>IF(RES_hhdet_in_tes!C158=0,"",RES_hhdet_in_tes!C158/RES_hhdet_in_fec!C158)</f>
        <v/>
      </c>
      <c r="D158" s="73" t="str">
        <f>IF(RES_hhdet_in_tes!D158=0,"",RES_hhdet_in_tes!D158/RES_hhdet_in_fec!D158)</f>
        <v/>
      </c>
      <c r="E158" s="73" t="str">
        <f>IF(RES_hhdet_in_tes!E158=0,"",RES_hhdet_in_tes!E158/RES_hhdet_in_fec!E158)</f>
        <v/>
      </c>
      <c r="F158" s="73" t="str">
        <f>IF(RES_hhdet_in_tes!F158=0,"",RES_hhdet_in_tes!F158/RES_hhdet_in_fec!F158)</f>
        <v/>
      </c>
      <c r="G158" s="73" t="str">
        <f>IF(RES_hhdet_in_tes!G158=0,"",RES_hhdet_in_tes!G158/RES_hhdet_in_fec!G158)</f>
        <v/>
      </c>
      <c r="H158" s="73" t="str">
        <f>IF(RES_hhdet_in_tes!H158=0,"",RES_hhdet_in_tes!H158/RES_hhdet_in_fec!H158)</f>
        <v/>
      </c>
      <c r="I158" s="73" t="str">
        <f>IF(RES_hhdet_in_tes!I158=0,"",RES_hhdet_in_tes!I158/RES_hhdet_in_fec!I158)</f>
        <v/>
      </c>
      <c r="J158" s="73" t="str">
        <f>IF(RES_hhdet_in_tes!J158=0,"",RES_hhdet_in_tes!J158/RES_hhdet_in_fec!J158)</f>
        <v/>
      </c>
      <c r="K158" s="73" t="str">
        <f>IF(RES_hhdet_in_tes!K158=0,"",RES_hhdet_in_tes!K158/RES_hhdet_in_fec!K158)</f>
        <v/>
      </c>
      <c r="L158" s="73" t="str">
        <f>IF(RES_hhdet_in_tes!L158=0,"",RES_hhdet_in_tes!L158/RES_hhdet_in_fec!L158)</f>
        <v/>
      </c>
      <c r="M158" s="73" t="str">
        <f>IF(RES_hhdet_in_tes!M158=0,"",RES_hhdet_in_tes!M158/RES_hhdet_in_fec!M158)</f>
        <v/>
      </c>
      <c r="N158" s="73" t="str">
        <f>IF(RES_hhdet_in_tes!N158=0,"",RES_hhdet_in_tes!N158/RES_hhdet_in_fec!N158)</f>
        <v/>
      </c>
      <c r="O158" s="73" t="str">
        <f>IF(RES_hhdet_in_tes!O158=0,"",RES_hhdet_in_tes!O158/RES_hhdet_in_fec!O158)</f>
        <v/>
      </c>
      <c r="P158" s="73" t="str">
        <f>IF(RES_hhdet_in_tes!P158=0,"",RES_hhdet_in_tes!P158/RES_hhdet_in_fec!P158)</f>
        <v/>
      </c>
      <c r="Q158" s="73" t="str">
        <f>IF(RES_hhdet_in_tes!Q158=0,"",RES_hhdet_in_tes!Q158/RES_hhdet_in_fec!Q158)</f>
        <v/>
      </c>
    </row>
    <row r="159" spans="1:17" ht="12" customHeight="1" x14ac:dyDescent="0.25">
      <c r="A159" s="29" t="s">
        <v>140</v>
      </c>
      <c r="B159" s="65"/>
      <c r="C159" s="65">
        <f>IF(RES_hhdet_in_tes!C159=0,"",RES_hhdet_in_tes!C159/RES_hhdet_in_fec!C159)</f>
        <v>0.82053521949550945</v>
      </c>
      <c r="D159" s="65">
        <f>IF(RES_hhdet_in_tes!D159=0,"",RES_hhdet_in_tes!D159/RES_hhdet_in_fec!D159)</f>
        <v>0.82439273595109575</v>
      </c>
      <c r="E159" s="65">
        <f>IF(RES_hhdet_in_tes!E159=0,"",RES_hhdet_in_tes!E159/RES_hhdet_in_fec!E159)</f>
        <v>0.82799659810936455</v>
      </c>
      <c r="F159" s="65">
        <f>IF(RES_hhdet_in_tes!F159=0,"",RES_hhdet_in_tes!F159/RES_hhdet_in_fec!F159)</f>
        <v>0.83062255391200235</v>
      </c>
      <c r="G159" s="65">
        <f>IF(RES_hhdet_in_tes!G159=0,"",RES_hhdet_in_tes!G159/RES_hhdet_in_fec!G159)</f>
        <v>0.83393780233322923</v>
      </c>
      <c r="H159" s="65">
        <f>IF(RES_hhdet_in_tes!H159=0,"",RES_hhdet_in_tes!H159/RES_hhdet_in_fec!H159)</f>
        <v>0.83518586129184036</v>
      </c>
      <c r="I159" s="65">
        <f>IF(RES_hhdet_in_tes!I159=0,"",RES_hhdet_in_tes!I159/RES_hhdet_in_fec!I159)</f>
        <v>0.83924881037538768</v>
      </c>
      <c r="J159" s="65">
        <f>IF(RES_hhdet_in_tes!J159=0,"",RES_hhdet_in_tes!J159/RES_hhdet_in_fec!J159)</f>
        <v>0.84385969146939643</v>
      </c>
      <c r="K159" s="65">
        <f>IF(RES_hhdet_in_tes!K159=0,"",RES_hhdet_in_tes!K159/RES_hhdet_in_fec!K159)</f>
        <v>0.84676635394775834</v>
      </c>
      <c r="L159" s="65">
        <f>IF(RES_hhdet_in_tes!L159=0,"",RES_hhdet_in_tes!L159/RES_hhdet_in_fec!L159)</f>
        <v>0.84920550094712333</v>
      </c>
      <c r="M159" s="65">
        <f>IF(RES_hhdet_in_tes!M159=0,"",RES_hhdet_in_tes!M159/RES_hhdet_in_fec!M159)</f>
        <v>0.85161911025624359</v>
      </c>
      <c r="N159" s="65">
        <f>IF(RES_hhdet_in_tes!N159=0,"",RES_hhdet_in_tes!N159/RES_hhdet_in_fec!N159)</f>
        <v>0.85377066009558533</v>
      </c>
      <c r="O159" s="65">
        <f>IF(RES_hhdet_in_tes!O159=0,"",RES_hhdet_in_tes!O159/RES_hhdet_in_fec!O159)</f>
        <v>0.85678617642062982</v>
      </c>
      <c r="P159" s="65">
        <f>IF(RES_hhdet_in_tes!P159=0,"",RES_hhdet_in_tes!P159/RES_hhdet_in_fec!P159)</f>
        <v>0.85718739750816775</v>
      </c>
      <c r="Q159" s="65">
        <f>IF(RES_hhdet_in_tes!Q159=0,"",RES_hhdet_in_tes!Q159/RES_hhdet_in_fec!Q159)</f>
        <v>0.85897614006733314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75"/>
      <c r="C161" s="175">
        <f>IF(RES_hhdet_in_tes!C161=0,"",RES_hhdet_in_tes!C161/RES_hhdet_in_fec!C161)</f>
        <v>0.74521091481685375</v>
      </c>
      <c r="D161" s="175">
        <f>IF(RES_hhdet_in_tes!D161=0,"",RES_hhdet_in_tes!D161/RES_hhdet_in_fec!D161)</f>
        <v>0.75055504334816725</v>
      </c>
      <c r="E161" s="175">
        <f>IF(RES_hhdet_in_tes!E161=0,"",RES_hhdet_in_tes!E161/RES_hhdet_in_fec!E161)</f>
        <v>0.75508838240201193</v>
      </c>
      <c r="F161" s="175">
        <f>IF(RES_hhdet_in_tes!F161=0,"",RES_hhdet_in_tes!F161/RES_hhdet_in_fec!F161)</f>
        <v>0.76037849509821587</v>
      </c>
      <c r="G161" s="175">
        <f>IF(RES_hhdet_in_tes!G161=0,"",RES_hhdet_in_tes!G161/RES_hhdet_in_fec!G161)</f>
        <v>0.76681122294513204</v>
      </c>
      <c r="H161" s="175">
        <f>IF(RES_hhdet_in_tes!H161=0,"",RES_hhdet_in_tes!H161/RES_hhdet_in_fec!H161)</f>
        <v>0.77146331218935527</v>
      </c>
      <c r="I161" s="175">
        <f>IF(RES_hhdet_in_tes!I161=0,"",RES_hhdet_in_tes!I161/RES_hhdet_in_fec!I161)</f>
        <v>0.77738248081053762</v>
      </c>
      <c r="J161" s="175">
        <f>IF(RES_hhdet_in_tes!J161=0,"",RES_hhdet_in_tes!J161/RES_hhdet_in_fec!J161)</f>
        <v>0.78112000564476702</v>
      </c>
      <c r="K161" s="175">
        <f>IF(RES_hhdet_in_tes!K161=0,"",RES_hhdet_in_tes!K161/RES_hhdet_in_fec!K161)</f>
        <v>0.7885973905708098</v>
      </c>
      <c r="L161" s="175">
        <f>IF(RES_hhdet_in_tes!L161=0,"",RES_hhdet_in_tes!L161/RES_hhdet_in_fec!L161)</f>
        <v>0.79083379687130018</v>
      </c>
      <c r="M161" s="175">
        <f>IF(RES_hhdet_in_tes!M161=0,"",RES_hhdet_in_tes!M161/RES_hhdet_in_fec!M161)</f>
        <v>0.79240865828256035</v>
      </c>
      <c r="N161" s="175">
        <f>IF(RES_hhdet_in_tes!N161=0,"",RES_hhdet_in_tes!N161/RES_hhdet_in_fec!N161)</f>
        <v>0.80464862844628948</v>
      </c>
      <c r="O161" s="175">
        <f>IF(RES_hhdet_in_tes!O161=0,"",RES_hhdet_in_tes!O161/RES_hhdet_in_fec!O161)</f>
        <v>0.80393213330486946</v>
      </c>
      <c r="P161" s="175">
        <f>IF(RES_hhdet_in_tes!P161=0,"",RES_hhdet_in_tes!P161/RES_hhdet_in_fec!P161)</f>
        <v>0.80842801925052021</v>
      </c>
      <c r="Q161" s="175">
        <f>IF(RES_hhdet_in_tes!Q161=0,"",RES_hhdet_in_tes!Q161/RES_hhdet_in_fec!Q161)</f>
        <v>0.80813720270303868</v>
      </c>
    </row>
    <row r="162" spans="1:17" ht="12.95" customHeight="1" x14ac:dyDescent="0.25">
      <c r="A162" s="158" t="s">
        <v>65</v>
      </c>
      <c r="B162" s="169"/>
      <c r="C162" s="169">
        <f>IF(RES_hhdet_in_tes!C162=0,"",RES_hhdet_in_tes!C162/RES_hhdet_in_fec!C162)</f>
        <v>0.75082739453444924</v>
      </c>
      <c r="D162" s="169">
        <f>IF(RES_hhdet_in_tes!D162=0,"",RES_hhdet_in_tes!D162/RES_hhdet_in_fec!D162)</f>
        <v>0.75562781841266202</v>
      </c>
      <c r="E162" s="169">
        <f>IF(RES_hhdet_in_tes!E162=0,"",RES_hhdet_in_tes!E162/RES_hhdet_in_fec!E162)</f>
        <v>0.76009613197255388</v>
      </c>
      <c r="F162" s="169">
        <f>IF(RES_hhdet_in_tes!F162=0,"",RES_hhdet_in_tes!F162/RES_hhdet_in_fec!F162)</f>
        <v>0.76441700759596887</v>
      </c>
      <c r="G162" s="169">
        <f>IF(RES_hhdet_in_tes!G162=0,"",RES_hhdet_in_tes!G162/RES_hhdet_in_fec!G162)</f>
        <v>0.76981438682867387</v>
      </c>
      <c r="H162" s="169">
        <f>IF(RES_hhdet_in_tes!H162=0,"",RES_hhdet_in_tes!H162/RES_hhdet_in_fec!H162)</f>
        <v>0.77423344931739624</v>
      </c>
      <c r="I162" s="169">
        <f>IF(RES_hhdet_in_tes!I162=0,"",RES_hhdet_in_tes!I162/RES_hhdet_in_fec!I162)</f>
        <v>0.77708919942630905</v>
      </c>
      <c r="J162" s="169">
        <f>IF(RES_hhdet_in_tes!J162=0,"",RES_hhdet_in_tes!J162/RES_hhdet_in_fec!J162)</f>
        <v>0.77723482034219871</v>
      </c>
      <c r="K162" s="169">
        <f>IF(RES_hhdet_in_tes!K162=0,"",RES_hhdet_in_tes!K162/RES_hhdet_in_fec!K162)</f>
        <v>0.78186208225184273</v>
      </c>
      <c r="L162" s="169">
        <f>IF(RES_hhdet_in_tes!L162=0,"",RES_hhdet_in_tes!L162/RES_hhdet_in_fec!L162)</f>
        <v>0.78316542400212963</v>
      </c>
      <c r="M162" s="169">
        <f>IF(RES_hhdet_in_tes!M162=0,"",RES_hhdet_in_tes!M162/RES_hhdet_in_fec!M162)</f>
        <v>0.77711192397139128</v>
      </c>
      <c r="N162" s="169">
        <f>IF(RES_hhdet_in_tes!N162=0,"",RES_hhdet_in_tes!N162/RES_hhdet_in_fec!N162)</f>
        <v>0.79932720528063339</v>
      </c>
      <c r="O162" s="169">
        <f>IF(RES_hhdet_in_tes!O162=0,"",RES_hhdet_in_tes!O162/RES_hhdet_in_fec!O162)</f>
        <v>0.8038798167041864</v>
      </c>
      <c r="P162" s="169">
        <f>IF(RES_hhdet_in_tes!P162=0,"",RES_hhdet_in_tes!P162/RES_hhdet_in_fec!P162)</f>
        <v>0.80775754569440439</v>
      </c>
      <c r="Q162" s="169">
        <f>IF(RES_hhdet_in_tes!Q162=0,"",RES_hhdet_in_tes!Q162/RES_hhdet_in_fec!Q162)</f>
        <v>0.81123533529013114</v>
      </c>
    </row>
    <row r="163" spans="1:17" ht="12" customHeight="1" x14ac:dyDescent="0.25">
      <c r="A163" s="23" t="s">
        <v>60</v>
      </c>
      <c r="B163" s="65"/>
      <c r="C163" s="65">
        <f>IF(RES_hhdet_in_tes!C163=0,"",RES_hhdet_in_tes!C163/RES_hhdet_in_fec!C163)</f>
        <v>0.75082739453444924</v>
      </c>
      <c r="D163" s="65">
        <f>IF(RES_hhdet_in_tes!D163=0,"",RES_hhdet_in_tes!D163/RES_hhdet_in_fec!D163)</f>
        <v>0.75562781841266202</v>
      </c>
      <c r="E163" s="65">
        <f>IF(RES_hhdet_in_tes!E163=0,"",RES_hhdet_in_tes!E163/RES_hhdet_in_fec!E163)</f>
        <v>0.76009613197255388</v>
      </c>
      <c r="F163" s="65">
        <f>IF(RES_hhdet_in_tes!F163=0,"",RES_hhdet_in_tes!F163/RES_hhdet_in_fec!F163)</f>
        <v>0.76441700759596887</v>
      </c>
      <c r="G163" s="65">
        <f>IF(RES_hhdet_in_tes!G163=0,"",RES_hhdet_in_tes!G163/RES_hhdet_in_fec!G163)</f>
        <v>0.76981438682867387</v>
      </c>
      <c r="H163" s="65">
        <f>IF(RES_hhdet_in_tes!H163=0,"",RES_hhdet_in_tes!H163/RES_hhdet_in_fec!H163)</f>
        <v>0.77423344931739624</v>
      </c>
      <c r="I163" s="65">
        <f>IF(RES_hhdet_in_tes!I163=0,"",RES_hhdet_in_tes!I163/RES_hhdet_in_fec!I163)</f>
        <v>0.77708919942630905</v>
      </c>
      <c r="J163" s="65">
        <f>IF(RES_hhdet_in_tes!J163=0,"",RES_hhdet_in_tes!J163/RES_hhdet_in_fec!J163)</f>
        <v>0.77723482034219871</v>
      </c>
      <c r="K163" s="65">
        <f>IF(RES_hhdet_in_tes!K163=0,"",RES_hhdet_in_tes!K163/RES_hhdet_in_fec!K163)</f>
        <v>0.78186208225184273</v>
      </c>
      <c r="L163" s="65">
        <f>IF(RES_hhdet_in_tes!L163=0,"",RES_hhdet_in_tes!L163/RES_hhdet_in_fec!L163)</f>
        <v>0.78316542400212963</v>
      </c>
      <c r="M163" s="65">
        <f>IF(RES_hhdet_in_tes!M163=0,"",RES_hhdet_in_tes!M163/RES_hhdet_in_fec!M163)</f>
        <v>0.77711192397139128</v>
      </c>
      <c r="N163" s="65">
        <f>IF(RES_hhdet_in_tes!N163=0,"",RES_hhdet_in_tes!N163/RES_hhdet_in_fec!N163)</f>
        <v>0.79932720528063339</v>
      </c>
      <c r="O163" s="65">
        <f>IF(RES_hhdet_in_tes!O163=0,"",RES_hhdet_in_tes!O163/RES_hhdet_in_fec!O163)</f>
        <v>0.8038798167041864</v>
      </c>
      <c r="P163" s="65">
        <f>IF(RES_hhdet_in_tes!P163=0,"",RES_hhdet_in_tes!P163/RES_hhdet_in_fec!P163)</f>
        <v>0.80775754569440439</v>
      </c>
      <c r="Q163" s="65">
        <f>IF(RES_hhdet_in_tes!Q163=0,"",RES_hhdet_in_tes!Q163/RES_hhdet_in_fec!Q163)</f>
        <v>0.81123533529013114</v>
      </c>
    </row>
    <row r="164" spans="1:17" ht="12.95" customHeight="1" x14ac:dyDescent="0.25">
      <c r="A164" s="158" t="s">
        <v>112</v>
      </c>
      <c r="B164" s="169"/>
      <c r="C164" s="169">
        <f>IF(RES_hhdet_in_tes!C164=0,"",RES_hhdet_in_tes!C164/RES_hhdet_in_fec!C164)</f>
        <v>1.8997584731396091</v>
      </c>
      <c r="D164" s="169">
        <f>IF(RES_hhdet_in_tes!D164=0,"",RES_hhdet_in_tes!D164/RES_hhdet_in_fec!D164)</f>
        <v>1.9613764044213648</v>
      </c>
      <c r="E164" s="169">
        <f>IF(RES_hhdet_in_tes!E164=0,"",RES_hhdet_in_tes!E164/RES_hhdet_in_fec!E164)</f>
        <v>2.0320200249188463</v>
      </c>
      <c r="F164" s="169">
        <f>IF(RES_hhdet_in_tes!F164=0,"",RES_hhdet_in_tes!F164/RES_hhdet_in_fec!F164)</f>
        <v>2.1190608765765693</v>
      </c>
      <c r="G164" s="169">
        <f>IF(RES_hhdet_in_tes!G164=0,"",RES_hhdet_in_tes!G164/RES_hhdet_in_fec!G164)</f>
        <v>2.2236654369492967</v>
      </c>
      <c r="H164" s="169">
        <f>IF(RES_hhdet_in_tes!H164=0,"",RES_hhdet_in_tes!H164/RES_hhdet_in_fec!H164)</f>
        <v>2.3403865091289808</v>
      </c>
      <c r="I164" s="169">
        <f>IF(RES_hhdet_in_tes!I164=0,"",RES_hhdet_in_tes!I164/RES_hhdet_in_fec!I164)</f>
        <v>2.4787974054643751</v>
      </c>
      <c r="J164" s="169">
        <f>IF(RES_hhdet_in_tes!J164=0,"",RES_hhdet_in_tes!J164/RES_hhdet_in_fec!J164)</f>
        <v>2.5250675331975416</v>
      </c>
      <c r="K164" s="169">
        <f>IF(RES_hhdet_in_tes!K164=0,"",RES_hhdet_in_tes!K164/RES_hhdet_in_fec!K164)</f>
        <v>2.7113182080962939</v>
      </c>
      <c r="L164" s="169">
        <f>IF(RES_hhdet_in_tes!L164=0,"",RES_hhdet_in_tes!L164/RES_hhdet_in_fec!L164)</f>
        <v>2.9276121350799551</v>
      </c>
      <c r="M164" s="169">
        <f>IF(RES_hhdet_in_tes!M164=0,"",RES_hhdet_in_tes!M164/RES_hhdet_in_fec!M164)</f>
        <v>3.1196255109669293</v>
      </c>
      <c r="N164" s="169">
        <f>IF(RES_hhdet_in_tes!N164=0,"",RES_hhdet_in_tes!N164/RES_hhdet_in_fec!N164)</f>
        <v>3.28172491242394</v>
      </c>
      <c r="O164" s="169">
        <f>IF(RES_hhdet_in_tes!O164=0,"",RES_hhdet_in_tes!O164/RES_hhdet_in_fec!O164)</f>
        <v>3.4092364835174762</v>
      </c>
      <c r="P164" s="169">
        <f>IF(RES_hhdet_in_tes!P164=0,"",RES_hhdet_in_tes!P164/RES_hhdet_in_fec!P164)</f>
        <v>3.5146567102947102</v>
      </c>
      <c r="Q164" s="169">
        <f>IF(RES_hhdet_in_tes!Q164=0,"",RES_hhdet_in_tes!Q164/RES_hhdet_in_fec!Q164)</f>
        <v>3.5895929895735668</v>
      </c>
    </row>
    <row r="165" spans="1:17" ht="12" customHeight="1" x14ac:dyDescent="0.25">
      <c r="A165" s="23" t="s">
        <v>60</v>
      </c>
      <c r="B165" s="73"/>
      <c r="C165" s="73">
        <f>IF(RES_hhdet_in_tes!C165=0,"",RES_hhdet_in_tes!C165/RES_hhdet_in_fec!C165)</f>
        <v>1.8997584731396091</v>
      </c>
      <c r="D165" s="73">
        <f>IF(RES_hhdet_in_tes!D165=0,"",RES_hhdet_in_tes!D165/RES_hhdet_in_fec!D165)</f>
        <v>1.9613764044213648</v>
      </c>
      <c r="E165" s="73">
        <f>IF(RES_hhdet_in_tes!E165=0,"",RES_hhdet_in_tes!E165/RES_hhdet_in_fec!E165)</f>
        <v>2.0320200249188463</v>
      </c>
      <c r="F165" s="73">
        <f>IF(RES_hhdet_in_tes!F165=0,"",RES_hhdet_in_tes!F165/RES_hhdet_in_fec!F165)</f>
        <v>2.1190608765765693</v>
      </c>
      <c r="G165" s="73">
        <f>IF(RES_hhdet_in_tes!G165=0,"",RES_hhdet_in_tes!G165/RES_hhdet_in_fec!G165)</f>
        <v>2.2236654369492967</v>
      </c>
      <c r="H165" s="73">
        <f>IF(RES_hhdet_in_tes!H165=0,"",RES_hhdet_in_tes!H165/RES_hhdet_in_fec!H165)</f>
        <v>2.3403865091289808</v>
      </c>
      <c r="I165" s="73">
        <f>IF(RES_hhdet_in_tes!I165=0,"",RES_hhdet_in_tes!I165/RES_hhdet_in_fec!I165)</f>
        <v>2.4787974054643751</v>
      </c>
      <c r="J165" s="73">
        <f>IF(RES_hhdet_in_tes!J165=0,"",RES_hhdet_in_tes!J165/RES_hhdet_in_fec!J165)</f>
        <v>2.5250675331975416</v>
      </c>
      <c r="K165" s="73">
        <f>IF(RES_hhdet_in_tes!K165=0,"",RES_hhdet_in_tes!K165/RES_hhdet_in_fec!K165)</f>
        <v>2.7113182080962939</v>
      </c>
      <c r="L165" s="73">
        <f>IF(RES_hhdet_in_tes!L165=0,"",RES_hhdet_in_tes!L165/RES_hhdet_in_fec!L165)</f>
        <v>2.9276121350799551</v>
      </c>
      <c r="M165" s="73">
        <f>IF(RES_hhdet_in_tes!M165=0,"",RES_hhdet_in_tes!M165/RES_hhdet_in_fec!M165)</f>
        <v>3.1196255109669293</v>
      </c>
      <c r="N165" s="73">
        <f>IF(RES_hhdet_in_tes!N165=0,"",RES_hhdet_in_tes!N165/RES_hhdet_in_fec!N165)</f>
        <v>3.28172491242394</v>
      </c>
      <c r="O165" s="73">
        <f>IF(RES_hhdet_in_tes!O165=0,"",RES_hhdet_in_tes!O165/RES_hhdet_in_fec!O165)</f>
        <v>3.4092364835174762</v>
      </c>
      <c r="P165" s="73">
        <f>IF(RES_hhdet_in_tes!P165=0,"",RES_hhdet_in_tes!P165/RES_hhdet_in_fec!P165)</f>
        <v>3.5146567102947102</v>
      </c>
      <c r="Q165" s="73">
        <f>IF(RES_hhdet_in_tes!Q165=0,"",RES_hhdet_in_tes!Q165/RES_hhdet_in_fec!Q165)</f>
        <v>3.5895929895735668</v>
      </c>
    </row>
    <row r="166" spans="1:17" ht="12" customHeight="1" x14ac:dyDescent="0.25">
      <c r="A166" s="158" t="s">
        <v>63</v>
      </c>
      <c r="B166" s="169"/>
      <c r="C166" s="169">
        <f>IF(RES_hhdet_in_tes!C166=0,"",RES_hhdet_in_tes!C166/RES_hhdet_in_fec!C166)</f>
        <v>0.70125895057586762</v>
      </c>
      <c r="D166" s="169">
        <f>IF(RES_hhdet_in_tes!D166=0,"",RES_hhdet_in_tes!D166/RES_hhdet_in_fec!D166)</f>
        <v>0.70921334756786714</v>
      </c>
      <c r="E166" s="169">
        <f>IF(RES_hhdet_in_tes!E166=0,"",RES_hhdet_in_tes!E166/RES_hhdet_in_fec!E166)</f>
        <v>0.71355066700118519</v>
      </c>
      <c r="F166" s="169">
        <f>IF(RES_hhdet_in_tes!F166=0,"",RES_hhdet_in_tes!F166/RES_hhdet_in_fec!F166)</f>
        <v>0.7218482501608281</v>
      </c>
      <c r="G166" s="169">
        <f>IF(RES_hhdet_in_tes!G166=0,"",RES_hhdet_in_tes!G166/RES_hhdet_in_fec!G166)</f>
        <v>0.73039082434952252</v>
      </c>
      <c r="H166" s="169">
        <f>IF(RES_hhdet_in_tes!H166=0,"",RES_hhdet_in_tes!H166/RES_hhdet_in_fec!H166)</f>
        <v>0.73736096171608156</v>
      </c>
      <c r="I166" s="169">
        <f>IF(RES_hhdet_in_tes!I166=0,"",RES_hhdet_in_tes!I166/RES_hhdet_in_fec!I166)</f>
        <v>0.75266577360006215</v>
      </c>
      <c r="J166" s="169">
        <f>IF(RES_hhdet_in_tes!J166=0,"",RES_hhdet_in_tes!J166/RES_hhdet_in_fec!J166)</f>
        <v>0.77135276642615502</v>
      </c>
      <c r="K166" s="169">
        <f>IF(RES_hhdet_in_tes!K166=0,"",RES_hhdet_in_tes!K166/RES_hhdet_in_fec!K166)</f>
        <v>0.78351465859103575</v>
      </c>
      <c r="L166" s="169">
        <f>IF(RES_hhdet_in_tes!L166=0,"",RES_hhdet_in_tes!L166/RES_hhdet_in_fec!L166)</f>
        <v>0.79343015144724705</v>
      </c>
      <c r="M166" s="169">
        <f>IF(RES_hhdet_in_tes!M166=0,"",RES_hhdet_in_tes!M166/RES_hhdet_in_fec!M166)</f>
        <v>0.81393717545193212</v>
      </c>
      <c r="N166" s="169">
        <f>IF(RES_hhdet_in_tes!N166=0,"",RES_hhdet_in_tes!N166/RES_hhdet_in_fec!N166)</f>
        <v>0.79216125259620906</v>
      </c>
      <c r="O166" s="169">
        <f>IF(RES_hhdet_in_tes!O166=0,"",RES_hhdet_in_tes!O166/RES_hhdet_in_fec!O166)</f>
        <v>0.77302815803152158</v>
      </c>
      <c r="P166" s="169">
        <f>IF(RES_hhdet_in_tes!P166=0,"",RES_hhdet_in_tes!P166/RES_hhdet_in_fec!P166)</f>
        <v>0.7803762557517514</v>
      </c>
      <c r="Q166" s="169">
        <f>IF(RES_hhdet_in_tes!Q166=0,"",RES_hhdet_in_tes!Q166/RES_hhdet_in_fec!Q166)</f>
        <v>0.77896475847944679</v>
      </c>
    </row>
    <row r="167" spans="1:17" ht="12" customHeight="1" x14ac:dyDescent="0.25">
      <c r="A167" s="167" t="s">
        <v>144</v>
      </c>
      <c r="B167" s="174"/>
      <c r="C167" s="174" t="str">
        <f>IF(RES_hhdet_in_tes!C167=0,"",RES_hhdet_in_tes!C167/RES_hhdet_in_fec!C167)</f>
        <v/>
      </c>
      <c r="D167" s="174" t="str">
        <f>IF(RES_hhdet_in_tes!D167=0,"",RES_hhdet_in_tes!D167/RES_hhdet_in_fec!D167)</f>
        <v/>
      </c>
      <c r="E167" s="174" t="str">
        <f>IF(RES_hhdet_in_tes!E167=0,"",RES_hhdet_in_tes!E167/RES_hhdet_in_fec!E167)</f>
        <v/>
      </c>
      <c r="F167" s="174" t="str">
        <f>IF(RES_hhdet_in_tes!F167=0,"",RES_hhdet_in_tes!F167/RES_hhdet_in_fec!F167)</f>
        <v/>
      </c>
      <c r="G167" s="174" t="str">
        <f>IF(RES_hhdet_in_tes!G167=0,"",RES_hhdet_in_tes!G167/RES_hhdet_in_fec!G167)</f>
        <v/>
      </c>
      <c r="H167" s="174" t="str">
        <f>IF(RES_hhdet_in_tes!H167=0,"",RES_hhdet_in_tes!H167/RES_hhdet_in_fec!H167)</f>
        <v/>
      </c>
      <c r="I167" s="174" t="str">
        <f>IF(RES_hhdet_in_tes!I167=0,"",RES_hhdet_in_tes!I167/RES_hhdet_in_fec!I167)</f>
        <v/>
      </c>
      <c r="J167" s="174" t="str">
        <f>IF(RES_hhdet_in_tes!J167=0,"",RES_hhdet_in_tes!J167/RES_hhdet_in_fec!J167)</f>
        <v/>
      </c>
      <c r="K167" s="174" t="str">
        <f>IF(RES_hhdet_in_tes!K167=0,"",RES_hhdet_in_tes!K167/RES_hhdet_in_fec!K167)</f>
        <v/>
      </c>
      <c r="L167" s="174" t="str">
        <f>IF(RES_hhdet_in_tes!L167=0,"",RES_hhdet_in_tes!L167/RES_hhdet_in_fec!L167)</f>
        <v/>
      </c>
      <c r="M167" s="174" t="str">
        <f>IF(RES_hhdet_in_tes!M167=0,"",RES_hhdet_in_tes!M167/RES_hhdet_in_fec!M167)</f>
        <v/>
      </c>
      <c r="N167" s="174" t="str">
        <f>IF(RES_hhdet_in_tes!N167=0,"",RES_hhdet_in_tes!N167/RES_hhdet_in_fec!N167)</f>
        <v/>
      </c>
      <c r="O167" s="174" t="str">
        <f>IF(RES_hhdet_in_tes!O167=0,"",RES_hhdet_in_tes!O167/RES_hhdet_in_fec!O167)</f>
        <v/>
      </c>
      <c r="P167" s="174" t="str">
        <f>IF(RES_hhdet_in_tes!P167=0,"",RES_hhdet_in_tes!P167/RES_hhdet_in_fec!P167)</f>
        <v/>
      </c>
      <c r="Q167" s="174" t="str">
        <f>IF(RES_hhdet_in_tes!Q167=0,"",RES_hhdet_in_tes!Q167/RES_hhdet_in_fec!Q167)</f>
        <v/>
      </c>
    </row>
    <row r="168" spans="1:17" ht="12" customHeight="1" x14ac:dyDescent="0.25">
      <c r="A168" s="167" t="s">
        <v>143</v>
      </c>
      <c r="B168" s="174"/>
      <c r="C168" s="174" t="str">
        <f>IF(RES_hhdet_in_tes!C168=0,"",RES_hhdet_in_tes!C168/RES_hhdet_in_fec!C168)</f>
        <v/>
      </c>
      <c r="D168" s="174" t="str">
        <f>IF(RES_hhdet_in_tes!D168=0,"",RES_hhdet_in_tes!D168/RES_hhdet_in_fec!D168)</f>
        <v/>
      </c>
      <c r="E168" s="174" t="str">
        <f>IF(RES_hhdet_in_tes!E168=0,"",RES_hhdet_in_tes!E168/RES_hhdet_in_fec!E168)</f>
        <v/>
      </c>
      <c r="F168" s="174" t="str">
        <f>IF(RES_hhdet_in_tes!F168=0,"",RES_hhdet_in_tes!F168/RES_hhdet_in_fec!F168)</f>
        <v/>
      </c>
      <c r="G168" s="174" t="str">
        <f>IF(RES_hhdet_in_tes!G168=0,"",RES_hhdet_in_tes!G168/RES_hhdet_in_fec!G168)</f>
        <v/>
      </c>
      <c r="H168" s="174" t="str">
        <f>IF(RES_hhdet_in_tes!H168=0,"",RES_hhdet_in_tes!H168/RES_hhdet_in_fec!H168)</f>
        <v/>
      </c>
      <c r="I168" s="174" t="str">
        <f>IF(RES_hhdet_in_tes!I168=0,"",RES_hhdet_in_tes!I168/RES_hhdet_in_fec!I168)</f>
        <v/>
      </c>
      <c r="J168" s="174" t="str">
        <f>IF(RES_hhdet_in_tes!J168=0,"",RES_hhdet_in_tes!J168/RES_hhdet_in_fec!J168)</f>
        <v/>
      </c>
      <c r="K168" s="174" t="str">
        <f>IF(RES_hhdet_in_tes!K168=0,"",RES_hhdet_in_tes!K168/RES_hhdet_in_fec!K168)</f>
        <v/>
      </c>
      <c r="L168" s="174" t="str">
        <f>IF(RES_hhdet_in_tes!L168=0,"",RES_hhdet_in_tes!L168/RES_hhdet_in_fec!L168)</f>
        <v/>
      </c>
      <c r="M168" s="174" t="str">
        <f>IF(RES_hhdet_in_tes!M168=0,"",RES_hhdet_in_tes!M168/RES_hhdet_in_fec!M168)</f>
        <v/>
      </c>
      <c r="N168" s="174" t="str">
        <f>IF(RES_hhdet_in_tes!N168=0,"",RES_hhdet_in_tes!N168/RES_hhdet_in_fec!N168)</f>
        <v/>
      </c>
      <c r="O168" s="174" t="str">
        <f>IF(RES_hhdet_in_tes!O168=0,"",RES_hhdet_in_tes!O168/RES_hhdet_in_fec!O168)</f>
        <v/>
      </c>
      <c r="P168" s="174" t="str">
        <f>IF(RES_hhdet_in_tes!P168=0,"",RES_hhdet_in_tes!P168/RES_hhdet_in_fec!P168)</f>
        <v/>
      </c>
      <c r="Q168" s="174" t="str">
        <f>IF(RES_hhdet_in_tes!Q168=0,"",RES_hhdet_in_tes!Q168/RES_hhdet_in_fec!Q168)</f>
        <v/>
      </c>
    </row>
    <row r="169" spans="1:17" ht="12" customHeight="1" x14ac:dyDescent="0.25">
      <c r="A169" s="166" t="s">
        <v>57</v>
      </c>
      <c r="B169" s="173"/>
      <c r="C169" s="173" t="str">
        <f>IF(RES_hhdet_in_tes!C169=0,"",RES_hhdet_in_tes!C169/RES_hhdet_in_fec!C169)</f>
        <v/>
      </c>
      <c r="D169" s="173" t="str">
        <f>IF(RES_hhdet_in_tes!D169=0,"",RES_hhdet_in_tes!D169/RES_hhdet_in_fec!D169)</f>
        <v/>
      </c>
      <c r="E169" s="173" t="str">
        <f>IF(RES_hhdet_in_tes!E169=0,"",RES_hhdet_in_tes!E169/RES_hhdet_in_fec!E169)</f>
        <v/>
      </c>
      <c r="F169" s="173" t="str">
        <f>IF(RES_hhdet_in_tes!F169=0,"",RES_hhdet_in_tes!F169/RES_hhdet_in_fec!F169)</f>
        <v/>
      </c>
      <c r="G169" s="173" t="str">
        <f>IF(RES_hhdet_in_tes!G169=0,"",RES_hhdet_in_tes!G169/RES_hhdet_in_fec!G169)</f>
        <v/>
      </c>
      <c r="H169" s="173" t="str">
        <f>IF(RES_hhdet_in_tes!H169=0,"",RES_hhdet_in_tes!H169/RES_hhdet_in_fec!H169)</f>
        <v/>
      </c>
      <c r="I169" s="173" t="str">
        <f>IF(RES_hhdet_in_tes!I169=0,"",RES_hhdet_in_tes!I169/RES_hhdet_in_fec!I169)</f>
        <v/>
      </c>
      <c r="J169" s="173" t="str">
        <f>IF(RES_hhdet_in_tes!J169=0,"",RES_hhdet_in_tes!J169/RES_hhdet_in_fec!J169)</f>
        <v/>
      </c>
      <c r="K169" s="173" t="str">
        <f>IF(RES_hhdet_in_tes!K169=0,"",RES_hhdet_in_tes!K169/RES_hhdet_in_fec!K169)</f>
        <v/>
      </c>
      <c r="L169" s="173" t="str">
        <f>IF(RES_hhdet_in_tes!L169=0,"",RES_hhdet_in_tes!L169/RES_hhdet_in_fec!L169)</f>
        <v/>
      </c>
      <c r="M169" s="173" t="str">
        <f>IF(RES_hhdet_in_tes!M169=0,"",RES_hhdet_in_tes!M169/RES_hhdet_in_fec!M169)</f>
        <v/>
      </c>
      <c r="N169" s="173" t="str">
        <f>IF(RES_hhdet_in_tes!N169=0,"",RES_hhdet_in_tes!N169/RES_hhdet_in_fec!N169)</f>
        <v/>
      </c>
      <c r="O169" s="173" t="str">
        <f>IF(RES_hhdet_in_tes!O169=0,"",RES_hhdet_in_tes!O169/RES_hhdet_in_fec!O169)</f>
        <v/>
      </c>
      <c r="P169" s="173" t="str">
        <f>IF(RES_hhdet_in_tes!P169=0,"",RES_hhdet_in_tes!P169/RES_hhdet_in_fec!P169)</f>
        <v/>
      </c>
      <c r="Q169" s="173" t="str">
        <f>IF(RES_hhdet_in_tes!Q169=0,"",RES_hhdet_in_tes!Q169/RES_hhdet_in_fec!Q169)</f>
        <v/>
      </c>
    </row>
    <row r="170" spans="1:17" ht="12" customHeight="1" x14ac:dyDescent="0.25">
      <c r="A170" s="147" t="s">
        <v>59</v>
      </c>
      <c r="B170" s="172"/>
      <c r="C170" s="172" t="str">
        <f>IF(RES_hhdet_in_tes!C170=0,"",RES_hhdet_in_tes!C170/RES_hhdet_in_fec!C170)</f>
        <v/>
      </c>
      <c r="D170" s="172" t="str">
        <f>IF(RES_hhdet_in_tes!D170=0,"",RES_hhdet_in_tes!D170/RES_hhdet_in_fec!D170)</f>
        <v/>
      </c>
      <c r="E170" s="172" t="str">
        <f>IF(RES_hhdet_in_tes!E170=0,"",RES_hhdet_in_tes!E170/RES_hhdet_in_fec!E170)</f>
        <v/>
      </c>
      <c r="F170" s="172" t="str">
        <f>IF(RES_hhdet_in_tes!F170=0,"",RES_hhdet_in_tes!F170/RES_hhdet_in_fec!F170)</f>
        <v/>
      </c>
      <c r="G170" s="172" t="str">
        <f>IF(RES_hhdet_in_tes!G170=0,"",RES_hhdet_in_tes!G170/RES_hhdet_in_fec!G170)</f>
        <v/>
      </c>
      <c r="H170" s="172" t="str">
        <f>IF(RES_hhdet_in_tes!H170=0,"",RES_hhdet_in_tes!H170/RES_hhdet_in_fec!H170)</f>
        <v/>
      </c>
      <c r="I170" s="172" t="str">
        <f>IF(RES_hhdet_in_tes!I170=0,"",RES_hhdet_in_tes!I170/RES_hhdet_in_fec!I170)</f>
        <v/>
      </c>
      <c r="J170" s="172" t="str">
        <f>IF(RES_hhdet_in_tes!J170=0,"",RES_hhdet_in_tes!J170/RES_hhdet_in_fec!J170)</f>
        <v/>
      </c>
      <c r="K170" s="172" t="str">
        <f>IF(RES_hhdet_in_tes!K170=0,"",RES_hhdet_in_tes!K170/RES_hhdet_in_fec!K170)</f>
        <v/>
      </c>
      <c r="L170" s="172" t="str">
        <f>IF(RES_hhdet_in_tes!L170=0,"",RES_hhdet_in_tes!L170/RES_hhdet_in_fec!L170)</f>
        <v/>
      </c>
      <c r="M170" s="172" t="str">
        <f>IF(RES_hhdet_in_tes!M170=0,"",RES_hhdet_in_tes!M170/RES_hhdet_in_fec!M170)</f>
        <v/>
      </c>
      <c r="N170" s="172" t="str">
        <f>IF(RES_hhdet_in_tes!N170=0,"",RES_hhdet_in_tes!N170/RES_hhdet_in_fec!N170)</f>
        <v/>
      </c>
      <c r="O170" s="172" t="str">
        <f>IF(RES_hhdet_in_tes!O170=0,"",RES_hhdet_in_tes!O170/RES_hhdet_in_fec!O170)</f>
        <v/>
      </c>
      <c r="P170" s="172" t="str">
        <f>IF(RES_hhdet_in_tes!P170=0,"",RES_hhdet_in_tes!P170/RES_hhdet_in_fec!P170)</f>
        <v/>
      </c>
      <c r="Q170" s="172" t="str">
        <f>IF(RES_hhdet_in_tes!Q170=0,"",RES_hhdet_in_tes!Q170/RES_hhdet_in_fec!Q170)</f>
        <v/>
      </c>
    </row>
    <row r="171" spans="1:17" ht="12" customHeight="1" x14ac:dyDescent="0.25">
      <c r="A171" s="163" t="s">
        <v>142</v>
      </c>
      <c r="B171" s="171"/>
      <c r="C171" s="171">
        <f>IF(RES_hhdet_in_tes!C171=0,"",RES_hhdet_in_tes!C171/RES_hhdet_in_fec!C171)</f>
        <v>0.70119612129735431</v>
      </c>
      <c r="D171" s="171">
        <f>IF(RES_hhdet_in_tes!D171=0,"",RES_hhdet_in_tes!D171/RES_hhdet_in_fec!D171)</f>
        <v>0.70788283376615335</v>
      </c>
      <c r="E171" s="171">
        <f>IF(RES_hhdet_in_tes!E171=0,"",RES_hhdet_in_tes!E171/RES_hhdet_in_fec!E171)</f>
        <v>0.71338314607009234</v>
      </c>
      <c r="F171" s="171">
        <f>IF(RES_hhdet_in_tes!F171=0,"",RES_hhdet_in_tes!F171/RES_hhdet_in_fec!F171)</f>
        <v>0.72040572174792283</v>
      </c>
      <c r="G171" s="171">
        <f>IF(RES_hhdet_in_tes!G171=0,"",RES_hhdet_in_tes!G171/RES_hhdet_in_fec!G171)</f>
        <v>0.72826819650711294</v>
      </c>
      <c r="H171" s="171">
        <f>IF(RES_hhdet_in_tes!H171=0,"",RES_hhdet_in_tes!H171/RES_hhdet_in_fec!H171)</f>
        <v>0.73570162373386017</v>
      </c>
      <c r="I171" s="171">
        <f>IF(RES_hhdet_in_tes!I171=0,"",RES_hhdet_in_tes!I171/RES_hhdet_in_fec!I171)</f>
        <v>0.7441514650453892</v>
      </c>
      <c r="J171" s="171">
        <f>IF(RES_hhdet_in_tes!J171=0,"",RES_hhdet_in_tes!J171/RES_hhdet_in_fec!J171)</f>
        <v>0.75385527391839013</v>
      </c>
      <c r="K171" s="171">
        <f>IF(RES_hhdet_in_tes!K171=0,"",RES_hhdet_in_tes!K171/RES_hhdet_in_fec!K171)</f>
        <v>0.75334341999902898</v>
      </c>
      <c r="L171" s="171">
        <f>IF(RES_hhdet_in_tes!L171=0,"",RES_hhdet_in_tes!L171/RES_hhdet_in_fec!L171)</f>
        <v>0.75807180316500056</v>
      </c>
      <c r="M171" s="171">
        <f>IF(RES_hhdet_in_tes!M171=0,"",RES_hhdet_in_tes!M171/RES_hhdet_in_fec!M171)</f>
        <v>0.75897692914144399</v>
      </c>
      <c r="N171" s="171">
        <f>IF(RES_hhdet_in_tes!N171=0,"",RES_hhdet_in_tes!N171/RES_hhdet_in_fec!N171)</f>
        <v>0.76190316484629661</v>
      </c>
      <c r="O171" s="171">
        <f>IF(RES_hhdet_in_tes!O171=0,"",RES_hhdet_in_tes!O171/RES_hhdet_in_fec!O171)</f>
        <v>0.7673813728177562</v>
      </c>
      <c r="P171" s="171">
        <f>IF(RES_hhdet_in_tes!P171=0,"",RES_hhdet_in_tes!P171/RES_hhdet_in_fec!P171)</f>
        <v>0.76958403757898997</v>
      </c>
      <c r="Q171" s="171">
        <f>IF(RES_hhdet_in_tes!Q171=0,"",RES_hhdet_in_tes!Q171/RES_hhdet_in_fec!Q171)</f>
        <v>0.77304503868651619</v>
      </c>
    </row>
    <row r="172" spans="1:17" ht="12" customHeight="1" x14ac:dyDescent="0.25">
      <c r="A172" s="161" t="s">
        <v>141</v>
      </c>
      <c r="B172" s="170"/>
      <c r="C172" s="170">
        <f>IF(RES_hhdet_in_tes!C172=0,"",RES_hhdet_in_tes!C172/RES_hhdet_in_fec!C172)</f>
        <v>0.74526865558497046</v>
      </c>
      <c r="D172" s="170">
        <f>IF(RES_hhdet_in_tes!D172=0,"",RES_hhdet_in_tes!D172/RES_hhdet_in_fec!D172)</f>
        <v>0.787372873916938</v>
      </c>
      <c r="E172" s="170">
        <f>IF(RES_hhdet_in_tes!E172=0,"",RES_hhdet_in_tes!E172/RES_hhdet_in_fec!E172)</f>
        <v>0.78806250027656577</v>
      </c>
      <c r="F172" s="170">
        <f>IF(RES_hhdet_in_tes!F172=0,"",RES_hhdet_in_tes!F172/RES_hhdet_in_fec!F172)</f>
        <v>0.79093696500830357</v>
      </c>
      <c r="G172" s="170">
        <f>IF(RES_hhdet_in_tes!G172=0,"",RES_hhdet_in_tes!G172/RES_hhdet_in_fec!G172)</f>
        <v>0.79467512920903927</v>
      </c>
      <c r="H172" s="170">
        <f>IF(RES_hhdet_in_tes!H172=0,"",RES_hhdet_in_tes!H172/RES_hhdet_in_fec!H172)</f>
        <v>0.7925221563593815</v>
      </c>
      <c r="I172" s="170">
        <f>IF(RES_hhdet_in_tes!I172=0,"",RES_hhdet_in_tes!I172/RES_hhdet_in_fec!I172)</f>
        <v>0.80178805733714853</v>
      </c>
      <c r="J172" s="170">
        <f>IF(RES_hhdet_in_tes!J172=0,"",RES_hhdet_in_tes!J172/RES_hhdet_in_fec!J172)</f>
        <v>0.80606465220327261</v>
      </c>
      <c r="K172" s="170">
        <f>IF(RES_hhdet_in_tes!K172=0,"",RES_hhdet_in_tes!K172/RES_hhdet_in_fec!K172)</f>
        <v>0.82029864026599575</v>
      </c>
      <c r="L172" s="170">
        <f>IF(RES_hhdet_in_tes!L172=0,"",RES_hhdet_in_tes!L172/RES_hhdet_in_fec!L172)</f>
        <v>0.81923608814603044</v>
      </c>
      <c r="M172" s="170">
        <f>IF(RES_hhdet_in_tes!M172=0,"",RES_hhdet_in_tes!M172/RES_hhdet_in_fec!M172)</f>
        <v>0.82265540279718652</v>
      </c>
      <c r="N172" s="170">
        <f>IF(RES_hhdet_in_tes!N172=0,"",RES_hhdet_in_tes!N172/RES_hhdet_in_fec!N172)</f>
        <v>0.82724125424238282</v>
      </c>
      <c r="O172" s="170">
        <f>IF(RES_hhdet_in_tes!O172=0,"",RES_hhdet_in_tes!O172/RES_hhdet_in_fec!O172)</f>
        <v>0.82316249809985864</v>
      </c>
      <c r="P172" s="170">
        <f>IF(RES_hhdet_in_tes!P172=0,"",RES_hhdet_in_tes!P172/RES_hhdet_in_fec!P172)</f>
        <v>0.82534242493647647</v>
      </c>
      <c r="Q172" s="170">
        <f>IF(RES_hhdet_in_tes!Q172=0,"",RES_hhdet_in_tes!Q172/RES_hhdet_in_fec!Q172)</f>
        <v>0.82344371266461769</v>
      </c>
    </row>
    <row r="173" spans="1:17" ht="12" customHeight="1" x14ac:dyDescent="0.25">
      <c r="A173" s="148" t="s">
        <v>60</v>
      </c>
      <c r="B173" s="73"/>
      <c r="C173" s="73">
        <f>IF(RES_hhdet_in_tes!C173=0,"",RES_hhdet_in_tes!C173/RES_hhdet_in_fec!C173)</f>
        <v>0.68071388523650767</v>
      </c>
      <c r="D173" s="73">
        <f>IF(RES_hhdet_in_tes!D173=0,"",RES_hhdet_in_tes!D173/RES_hhdet_in_fec!D173)</f>
        <v>0.70902850538388029</v>
      </c>
      <c r="E173" s="73">
        <f>IF(RES_hhdet_in_tes!E173=0,"",RES_hhdet_in_tes!E173/RES_hhdet_in_fec!E173)</f>
        <v>0.71319143363235737</v>
      </c>
      <c r="F173" s="73">
        <f>IF(RES_hhdet_in_tes!F173=0,"",RES_hhdet_in_tes!F173/RES_hhdet_in_fec!F173)</f>
        <v>0.71990379521896186</v>
      </c>
      <c r="G173" s="73">
        <f>IF(RES_hhdet_in_tes!G173=0,"",RES_hhdet_in_tes!G173/RES_hhdet_in_fec!G173)</f>
        <v>0.7240643490072507</v>
      </c>
      <c r="H173" s="73">
        <f>IF(RES_hhdet_in_tes!H173=0,"",RES_hhdet_in_tes!H173/RES_hhdet_in_fec!H173)</f>
        <v>0.72606268751850567</v>
      </c>
      <c r="I173" s="73">
        <f>IF(RES_hhdet_in_tes!I173=0,"",RES_hhdet_in_tes!I173/RES_hhdet_in_fec!I173)</f>
        <v>0.73502965587100344</v>
      </c>
      <c r="J173" s="73">
        <f>IF(RES_hhdet_in_tes!J173=0,"",RES_hhdet_in_tes!J173/RES_hhdet_in_fec!J173)</f>
        <v>0.74120243576044553</v>
      </c>
      <c r="K173" s="73">
        <f>IF(RES_hhdet_in_tes!K173=0,"",RES_hhdet_in_tes!K173/RES_hhdet_in_fec!K173)</f>
        <v>0.75066327884598394</v>
      </c>
      <c r="L173" s="73">
        <f>IF(RES_hhdet_in_tes!L173=0,"",RES_hhdet_in_tes!L173/RES_hhdet_in_fec!L173)</f>
        <v>0.75347648484944274</v>
      </c>
      <c r="M173" s="73">
        <f>IF(RES_hhdet_in_tes!M173=0,"",RES_hhdet_in_tes!M173/RES_hhdet_in_fec!M173)</f>
        <v>0.75780983218418096</v>
      </c>
      <c r="N173" s="73">
        <f>IF(RES_hhdet_in_tes!N173=0,"",RES_hhdet_in_tes!N173/RES_hhdet_in_fec!N173)</f>
        <v>0.76186507755033339</v>
      </c>
      <c r="O173" s="73">
        <f>IF(RES_hhdet_in_tes!O173=0,"",RES_hhdet_in_tes!O173/RES_hhdet_in_fec!O173)</f>
        <v>0.76124293766621409</v>
      </c>
      <c r="P173" s="73">
        <f>IF(RES_hhdet_in_tes!P173=0,"",RES_hhdet_in_tes!P173/RES_hhdet_in_fec!P173)</f>
        <v>0.76385611859400104</v>
      </c>
      <c r="Q173" s="73">
        <f>IF(RES_hhdet_in_tes!Q173=0,"",RES_hhdet_in_tes!Q173/RES_hhdet_in_fec!Q173)</f>
        <v>0.76438358849921761</v>
      </c>
    </row>
    <row r="174" spans="1:17" ht="12" customHeight="1" x14ac:dyDescent="0.25">
      <c r="A174" s="159" t="s">
        <v>59</v>
      </c>
      <c r="B174" s="65"/>
      <c r="C174" s="65">
        <f>IF(RES_hhdet_in_tes!C174=0,"",RES_hhdet_in_tes!C174/RES_hhdet_in_fec!C174)</f>
        <v>1.0179162788998448</v>
      </c>
      <c r="D174" s="65">
        <f>IF(RES_hhdet_in_tes!D174=0,"",RES_hhdet_in_tes!D174/RES_hhdet_in_fec!D174)</f>
        <v>1.0208704032715095</v>
      </c>
      <c r="E174" s="65">
        <f>IF(RES_hhdet_in_tes!E174=0,"",RES_hhdet_in_tes!E174/RES_hhdet_in_fec!E174)</f>
        <v>1.0181432962460522</v>
      </c>
      <c r="F174" s="65">
        <f>IF(RES_hhdet_in_tes!F174=0,"",RES_hhdet_in_tes!F174/RES_hhdet_in_fec!F174)</f>
        <v>1.0112336460415305</v>
      </c>
      <c r="G174" s="65">
        <f>IF(RES_hhdet_in_tes!G174=0,"",RES_hhdet_in_tes!G174/RES_hhdet_in_fec!G174)</f>
        <v>1.0086299576763529</v>
      </c>
      <c r="H174" s="65">
        <f>IF(RES_hhdet_in_tes!H174=0,"",RES_hhdet_in_tes!H174/RES_hhdet_in_fec!H174)</f>
        <v>1.0051033778250702</v>
      </c>
      <c r="I174" s="65">
        <f>IF(RES_hhdet_in_tes!I174=0,"",RES_hhdet_in_tes!I174/RES_hhdet_in_fec!I174)</f>
        <v>1.0046850582397495</v>
      </c>
      <c r="J174" s="65">
        <f>IF(RES_hhdet_in_tes!J174=0,"",RES_hhdet_in_tes!J174/RES_hhdet_in_fec!J174)</f>
        <v>1.0040274803374938</v>
      </c>
      <c r="K174" s="65">
        <f>IF(RES_hhdet_in_tes!K174=0,"",RES_hhdet_in_tes!K174/RES_hhdet_in_fec!K174)</f>
        <v>1.0078764525657193</v>
      </c>
      <c r="L174" s="65">
        <f>IF(RES_hhdet_in_tes!L174=0,"",RES_hhdet_in_tes!L174/RES_hhdet_in_fec!L174)</f>
        <v>1.0057345483806552</v>
      </c>
      <c r="M174" s="65">
        <f>IF(RES_hhdet_in_tes!M174=0,"",RES_hhdet_in_tes!M174/RES_hhdet_in_fec!M174)</f>
        <v>1.0067998875118374</v>
      </c>
      <c r="N174" s="65">
        <f>IF(RES_hhdet_in_tes!N174=0,"",RES_hhdet_in_tes!N174/RES_hhdet_in_fec!N174)</f>
        <v>1.009548802769914</v>
      </c>
      <c r="O174" s="65">
        <f>IF(RES_hhdet_in_tes!O174=0,"",RES_hhdet_in_tes!O174/RES_hhdet_in_fec!O174)</f>
        <v>1.0053628303782089</v>
      </c>
      <c r="P174" s="65">
        <f>IF(RES_hhdet_in_tes!P174=0,"",RES_hhdet_in_tes!P174/RES_hhdet_in_fec!P174)</f>
        <v>1.0070629884384374</v>
      </c>
      <c r="Q174" s="65">
        <f>IF(RES_hhdet_in_tes!Q174=0,"",RES_hhdet_in_tes!Q174/RES_hhdet_in_fec!Q174)</f>
        <v>1.0061112081133823</v>
      </c>
    </row>
    <row r="175" spans="1:17" ht="12" customHeight="1" x14ac:dyDescent="0.25">
      <c r="A175" s="158" t="s">
        <v>62</v>
      </c>
      <c r="B175" s="169"/>
      <c r="C175" s="169">
        <f>IF(RES_hhdet_in_tes!C175=0,"",RES_hhdet_in_tes!C175/RES_hhdet_in_fec!C175)</f>
        <v>0.82113209866743198</v>
      </c>
      <c r="D175" s="169">
        <f>IF(RES_hhdet_in_tes!D175=0,"",RES_hhdet_in_tes!D175/RES_hhdet_in_fec!D175)</f>
        <v>0.8253797899737958</v>
      </c>
      <c r="E175" s="169">
        <f>IF(RES_hhdet_in_tes!E175=0,"",RES_hhdet_in_tes!E175/RES_hhdet_in_fec!E175)</f>
        <v>0.82973616270290895</v>
      </c>
      <c r="F175" s="169">
        <f>IF(RES_hhdet_in_tes!F175=0,"",RES_hhdet_in_tes!F175/RES_hhdet_in_fec!F175)</f>
        <v>0.83415563162732398</v>
      </c>
      <c r="G175" s="169">
        <f>IF(RES_hhdet_in_tes!G175=0,"",RES_hhdet_in_tes!G175/RES_hhdet_in_fec!G175)</f>
        <v>0.83932543818965522</v>
      </c>
      <c r="H175" s="169">
        <f>IF(RES_hhdet_in_tes!H175=0,"",RES_hhdet_in_tes!H175/RES_hhdet_in_fec!H175)</f>
        <v>0.84212943266539564</v>
      </c>
      <c r="I175" s="169">
        <f>IF(RES_hhdet_in_tes!I175=0,"",RES_hhdet_in_tes!I175/RES_hhdet_in_fec!I175)</f>
        <v>0.84666000055942603</v>
      </c>
      <c r="J175" s="169">
        <f>IF(RES_hhdet_in_tes!J175=0,"",RES_hhdet_in_tes!J175/RES_hhdet_in_fec!J175)</f>
        <v>0.85374665303709074</v>
      </c>
      <c r="K175" s="169">
        <f>IF(RES_hhdet_in_tes!K175=0,"",RES_hhdet_in_tes!K175/RES_hhdet_in_fec!K175)</f>
        <v>0.85322628774114939</v>
      </c>
      <c r="L175" s="169">
        <f>IF(RES_hhdet_in_tes!L175=0,"",RES_hhdet_in_tes!L175/RES_hhdet_in_fec!L175)</f>
        <v>0.85576753948994666</v>
      </c>
      <c r="M175" s="169">
        <f>IF(RES_hhdet_in_tes!M175=0,"",RES_hhdet_in_tes!M175/RES_hhdet_in_fec!M175)</f>
        <v>0.8566386399028072</v>
      </c>
      <c r="N175" s="169">
        <f>IF(RES_hhdet_in_tes!N175=0,"",RES_hhdet_in_tes!N175/RES_hhdet_in_fec!N175)</f>
        <v>0.8568654728134083</v>
      </c>
      <c r="O175" s="169">
        <f>IF(RES_hhdet_in_tes!O175=0,"",RES_hhdet_in_tes!O175/RES_hhdet_in_fec!O175)</f>
        <v>0.85649696633799788</v>
      </c>
      <c r="P175" s="169">
        <f>IF(RES_hhdet_in_tes!P175=0,"",RES_hhdet_in_tes!P175/RES_hhdet_in_fec!P175)</f>
        <v>0.85573452118498505</v>
      </c>
      <c r="Q175" s="169">
        <f>IF(RES_hhdet_in_tes!Q175=0,"",RES_hhdet_in_tes!Q175/RES_hhdet_in_fec!Q175)</f>
        <v>0.85807322362994753</v>
      </c>
    </row>
    <row r="176" spans="1:17" ht="12" customHeight="1" x14ac:dyDescent="0.25">
      <c r="A176" s="23" t="s">
        <v>57</v>
      </c>
      <c r="B176" s="73"/>
      <c r="C176" s="73" t="str">
        <f>IF(RES_hhdet_in_tes!C176=0,"",RES_hhdet_in_tes!C176/RES_hhdet_in_fec!C176)</f>
        <v/>
      </c>
      <c r="D176" s="73" t="str">
        <f>IF(RES_hhdet_in_tes!D176=0,"",RES_hhdet_in_tes!D176/RES_hhdet_in_fec!D176)</f>
        <v/>
      </c>
      <c r="E176" s="73" t="str">
        <f>IF(RES_hhdet_in_tes!E176=0,"",RES_hhdet_in_tes!E176/RES_hhdet_in_fec!E176)</f>
        <v/>
      </c>
      <c r="F176" s="73" t="str">
        <f>IF(RES_hhdet_in_tes!F176=0,"",RES_hhdet_in_tes!F176/RES_hhdet_in_fec!F176)</f>
        <v/>
      </c>
      <c r="G176" s="73" t="str">
        <f>IF(RES_hhdet_in_tes!G176=0,"",RES_hhdet_in_tes!G176/RES_hhdet_in_fec!G176)</f>
        <v/>
      </c>
      <c r="H176" s="73" t="str">
        <f>IF(RES_hhdet_in_tes!H176=0,"",RES_hhdet_in_tes!H176/RES_hhdet_in_fec!H176)</f>
        <v/>
      </c>
      <c r="I176" s="73" t="str">
        <f>IF(RES_hhdet_in_tes!I176=0,"",RES_hhdet_in_tes!I176/RES_hhdet_in_fec!I176)</f>
        <v/>
      </c>
      <c r="J176" s="73" t="str">
        <f>IF(RES_hhdet_in_tes!J176=0,"",RES_hhdet_in_tes!J176/RES_hhdet_in_fec!J176)</f>
        <v/>
      </c>
      <c r="K176" s="73" t="str">
        <f>IF(RES_hhdet_in_tes!K176=0,"",RES_hhdet_in_tes!K176/RES_hhdet_in_fec!K176)</f>
        <v/>
      </c>
      <c r="L176" s="73" t="str">
        <f>IF(RES_hhdet_in_tes!L176=0,"",RES_hhdet_in_tes!L176/RES_hhdet_in_fec!L176)</f>
        <v/>
      </c>
      <c r="M176" s="73" t="str">
        <f>IF(RES_hhdet_in_tes!M176=0,"",RES_hhdet_in_tes!M176/RES_hhdet_in_fec!M176)</f>
        <v/>
      </c>
      <c r="N176" s="73" t="str">
        <f>IF(RES_hhdet_in_tes!N176=0,"",RES_hhdet_in_tes!N176/RES_hhdet_in_fec!N176)</f>
        <v/>
      </c>
      <c r="O176" s="73" t="str">
        <f>IF(RES_hhdet_in_tes!O176=0,"",RES_hhdet_in_tes!O176/RES_hhdet_in_fec!O176)</f>
        <v/>
      </c>
      <c r="P176" s="73" t="str">
        <f>IF(RES_hhdet_in_tes!P176=0,"",RES_hhdet_in_tes!P176/RES_hhdet_in_fec!P176)</f>
        <v/>
      </c>
      <c r="Q176" s="73" t="str">
        <f>IF(RES_hhdet_in_tes!Q176=0,"",RES_hhdet_in_tes!Q176/RES_hhdet_in_fec!Q176)</f>
        <v/>
      </c>
    </row>
    <row r="177" spans="1:17" ht="12" customHeight="1" x14ac:dyDescent="0.25">
      <c r="A177" s="29" t="s">
        <v>140</v>
      </c>
      <c r="B177" s="65"/>
      <c r="C177" s="65">
        <f>IF(RES_hhdet_in_tes!C177=0,"",RES_hhdet_in_tes!C177/RES_hhdet_in_fec!C177)</f>
        <v>0.82113209866743198</v>
      </c>
      <c r="D177" s="65">
        <f>IF(RES_hhdet_in_tes!D177=0,"",RES_hhdet_in_tes!D177/RES_hhdet_in_fec!D177)</f>
        <v>0.8253797899737958</v>
      </c>
      <c r="E177" s="65">
        <f>IF(RES_hhdet_in_tes!E177=0,"",RES_hhdet_in_tes!E177/RES_hhdet_in_fec!E177)</f>
        <v>0.82973616270290895</v>
      </c>
      <c r="F177" s="65">
        <f>IF(RES_hhdet_in_tes!F177=0,"",RES_hhdet_in_tes!F177/RES_hhdet_in_fec!F177)</f>
        <v>0.83415563162732398</v>
      </c>
      <c r="G177" s="65">
        <f>IF(RES_hhdet_in_tes!G177=0,"",RES_hhdet_in_tes!G177/RES_hhdet_in_fec!G177)</f>
        <v>0.83932543818965522</v>
      </c>
      <c r="H177" s="65">
        <f>IF(RES_hhdet_in_tes!H177=0,"",RES_hhdet_in_tes!H177/RES_hhdet_in_fec!H177)</f>
        <v>0.84212943266539564</v>
      </c>
      <c r="I177" s="65">
        <f>IF(RES_hhdet_in_tes!I177=0,"",RES_hhdet_in_tes!I177/RES_hhdet_in_fec!I177)</f>
        <v>0.84666000055942603</v>
      </c>
      <c r="J177" s="65">
        <f>IF(RES_hhdet_in_tes!J177=0,"",RES_hhdet_in_tes!J177/RES_hhdet_in_fec!J177)</f>
        <v>0.85374665303709074</v>
      </c>
      <c r="K177" s="65">
        <f>IF(RES_hhdet_in_tes!K177=0,"",RES_hhdet_in_tes!K177/RES_hhdet_in_fec!K177)</f>
        <v>0.85322628774114939</v>
      </c>
      <c r="L177" s="65">
        <f>IF(RES_hhdet_in_tes!L177=0,"",RES_hhdet_in_tes!L177/RES_hhdet_in_fec!L177)</f>
        <v>0.85576753948994666</v>
      </c>
      <c r="M177" s="65">
        <f>IF(RES_hhdet_in_tes!M177=0,"",RES_hhdet_in_tes!M177/RES_hhdet_in_fec!M177)</f>
        <v>0.8566386399028072</v>
      </c>
      <c r="N177" s="65">
        <f>IF(RES_hhdet_in_tes!N177=0,"",RES_hhdet_in_tes!N177/RES_hhdet_in_fec!N177)</f>
        <v>0.8568654728134083</v>
      </c>
      <c r="O177" s="65">
        <f>IF(RES_hhdet_in_tes!O177=0,"",RES_hhdet_in_tes!O177/RES_hhdet_in_fec!O177)</f>
        <v>0.85649696633799788</v>
      </c>
      <c r="P177" s="65">
        <f>IF(RES_hhdet_in_tes!P177=0,"",RES_hhdet_in_tes!P177/RES_hhdet_in_fec!P177)</f>
        <v>0.85573452118498505</v>
      </c>
      <c r="Q177" s="65">
        <f>IF(RES_hhdet_in_tes!Q177=0,"",RES_hhdet_in_tes!Q177/RES_hhdet_in_fec!Q177)</f>
        <v>0.85807322362994753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177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83.339887181793429</v>
      </c>
      <c r="E3" s="168">
        <f t="shared" ref="E3" si="2">SUM(E4,E7,E9,E19)</f>
        <v>0</v>
      </c>
      <c r="F3" s="168">
        <f t="shared" ref="F3" si="3">SUM(F4,F7,F9,F19)</f>
        <v>51.730541909506407</v>
      </c>
      <c r="G3" s="168">
        <f t="shared" ref="G3" si="4">SUM(G4,G7,G9,G19)</f>
        <v>98.170675770222175</v>
      </c>
      <c r="H3" s="168">
        <f t="shared" ref="H3" si="5">SUM(H4,H7,H9,H19)</f>
        <v>63.184341667408127</v>
      </c>
      <c r="I3" s="168">
        <f t="shared" ref="I3" si="6">SUM(I4,I7,I9,I19)</f>
        <v>152.2787042712956</v>
      </c>
      <c r="J3" s="168">
        <f t="shared" ref="J3" si="7">SUM(J4,J7,J9,J19)</f>
        <v>115.95167201903755</v>
      </c>
      <c r="K3" s="168">
        <f t="shared" ref="K3" si="8">SUM(K4,K7,K9,K19)</f>
        <v>162.44751592661825</v>
      </c>
      <c r="L3" s="168">
        <f t="shared" ref="L3" si="9">SUM(L4,L7,L9,L19)</f>
        <v>92.078573637897151</v>
      </c>
      <c r="M3" s="168">
        <f t="shared" ref="M3" si="10">SUM(M4,M7,M9,M19)</f>
        <v>130.43308050830433</v>
      </c>
      <c r="N3" s="168">
        <f t="shared" ref="N3" si="11">SUM(N4,N7,N9,N19)</f>
        <v>72.930037319181508</v>
      </c>
      <c r="O3" s="168">
        <f t="shared" ref="O3" si="12">SUM(O4,O7,O9,O19)</f>
        <v>82.837146059299982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73.728766911464191</v>
      </c>
      <c r="E4" s="157">
        <f t="shared" si="15"/>
        <v>0</v>
      </c>
      <c r="F4" s="157">
        <f t="shared" si="15"/>
        <v>46.392241123805668</v>
      </c>
      <c r="G4" s="157">
        <f t="shared" si="15"/>
        <v>85.198480069955068</v>
      </c>
      <c r="H4" s="157">
        <f t="shared" si="15"/>
        <v>58.248152501072731</v>
      </c>
      <c r="I4" s="157">
        <f t="shared" si="15"/>
        <v>136.15306870232288</v>
      </c>
      <c r="J4" s="157">
        <f t="shared" si="15"/>
        <v>107.83930440966522</v>
      </c>
      <c r="K4" s="157">
        <f t="shared" si="15"/>
        <v>135.65885383104788</v>
      </c>
      <c r="L4" s="157">
        <f t="shared" si="15"/>
        <v>84.13884179430535</v>
      </c>
      <c r="M4" s="157">
        <f t="shared" si="15"/>
        <v>113.00079041255881</v>
      </c>
      <c r="N4" s="157">
        <f t="shared" si="15"/>
        <v>55.48642696679341</v>
      </c>
      <c r="O4" s="157">
        <f t="shared" si="15"/>
        <v>71.45078209489823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v>0</v>
      </c>
      <c r="D5" s="156">
        <v>73.728766911464191</v>
      </c>
      <c r="E5" s="156">
        <v>0</v>
      </c>
      <c r="F5" s="156">
        <v>46.392241123805668</v>
      </c>
      <c r="G5" s="156">
        <v>85.198480069955068</v>
      </c>
      <c r="H5" s="156">
        <v>58.248152501072731</v>
      </c>
      <c r="I5" s="156">
        <v>136.15306870232288</v>
      </c>
      <c r="J5" s="156">
        <v>107.83930440966522</v>
      </c>
      <c r="K5" s="156">
        <v>135.65885383104788</v>
      </c>
      <c r="L5" s="156">
        <v>84.13884179430535</v>
      </c>
      <c r="M5" s="156">
        <v>113.00079041255881</v>
      </c>
      <c r="N5" s="156">
        <v>55.48642696679341</v>
      </c>
      <c r="O5" s="156">
        <v>71.45078209489823</v>
      </c>
      <c r="P5" s="156">
        <v>0</v>
      </c>
      <c r="Q5" s="156">
        <v>0</v>
      </c>
    </row>
    <row r="6" spans="1:17" ht="12" customHeight="1" x14ac:dyDescent="0.25">
      <c r="A6" s="23" t="s">
        <v>60</v>
      </c>
      <c r="B6" s="156"/>
      <c r="C6" s="156">
        <v>0</v>
      </c>
      <c r="D6" s="156">
        <v>0</v>
      </c>
      <c r="E6" s="156">
        <v>0</v>
      </c>
      <c r="F6" s="156">
        <v>0</v>
      </c>
      <c r="G6" s="156">
        <v>0</v>
      </c>
      <c r="H6" s="156">
        <v>0</v>
      </c>
      <c r="I6" s="156">
        <v>0</v>
      </c>
      <c r="J6" s="156">
        <v>0</v>
      </c>
      <c r="K6" s="156">
        <v>0</v>
      </c>
      <c r="L6" s="156">
        <v>0</v>
      </c>
      <c r="M6" s="156">
        <v>0</v>
      </c>
      <c r="N6" s="156">
        <v>0</v>
      </c>
      <c r="O6" s="156">
        <v>0</v>
      </c>
      <c r="P6" s="156">
        <v>0</v>
      </c>
      <c r="Q6" s="156"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v>0</v>
      </c>
      <c r="D8" s="156">
        <v>0</v>
      </c>
      <c r="E8" s="156">
        <v>0</v>
      </c>
      <c r="F8" s="156">
        <v>0</v>
      </c>
      <c r="G8" s="156">
        <v>0</v>
      </c>
      <c r="H8" s="156">
        <v>0</v>
      </c>
      <c r="I8" s="156">
        <v>0</v>
      </c>
      <c r="J8" s="156">
        <v>0</v>
      </c>
      <c r="K8" s="156">
        <v>0</v>
      </c>
      <c r="L8" s="156">
        <v>0</v>
      </c>
      <c r="M8" s="156">
        <v>0</v>
      </c>
      <c r="N8" s="156">
        <v>0</v>
      </c>
      <c r="O8" s="156">
        <v>0</v>
      </c>
      <c r="P8" s="156">
        <v>0</v>
      </c>
      <c r="Q8" s="156">
        <v>0</v>
      </c>
    </row>
    <row r="9" spans="1:17" ht="12" customHeight="1" x14ac:dyDescent="0.25">
      <c r="A9" s="158" t="s">
        <v>63</v>
      </c>
      <c r="B9" s="157"/>
      <c r="C9" s="157">
        <f t="shared" ref="C9" si="17">SUM(C10:C12,C15:C16)</f>
        <v>0</v>
      </c>
      <c r="D9" s="157">
        <f t="shared" ref="D9" si="18">SUM(D10:D12,D15:D16)</f>
        <v>9.6111202703292324</v>
      </c>
      <c r="E9" s="157">
        <f t="shared" ref="E9" si="19">SUM(E10:E12,E15:E16)</f>
        <v>0</v>
      </c>
      <c r="F9" s="157">
        <f t="shared" ref="F9" si="20">SUM(F10:F12,F15:F16)</f>
        <v>5.3383007857007359</v>
      </c>
      <c r="G9" s="157">
        <f t="shared" ref="G9" si="21">SUM(G10:G12,G15:G16)</f>
        <v>12.972195700267102</v>
      </c>
      <c r="H9" s="157">
        <f t="shared" ref="H9" si="22">SUM(H10:H12,H15:H16)</f>
        <v>4.936189166335395</v>
      </c>
      <c r="I9" s="157">
        <f t="shared" ref="I9" si="23">SUM(I10:I12,I15:I16)</f>
        <v>16.125635568972701</v>
      </c>
      <c r="J9" s="157">
        <f t="shared" ref="J9" si="24">SUM(J10:J12,J15:J16)</f>
        <v>8.1123676093723276</v>
      </c>
      <c r="K9" s="157">
        <f t="shared" ref="K9" si="25">SUM(K10:K12,K15:K16)</f>
        <v>26.788662095570377</v>
      </c>
      <c r="L9" s="157">
        <f t="shared" ref="L9" si="26">SUM(L10:L12,L15:L16)</f>
        <v>7.9397318435918018</v>
      </c>
      <c r="M9" s="157">
        <f t="shared" ref="M9" si="27">SUM(M10:M12,M15:M16)</f>
        <v>17.432290095745518</v>
      </c>
      <c r="N9" s="157">
        <f t="shared" ref="N9" si="28">SUM(N10:N12,N15:N16)</f>
        <v>17.443610352388102</v>
      </c>
      <c r="O9" s="157">
        <f t="shared" ref="O9" si="29">SUM(O10:O12,O15:O16)</f>
        <v>11.38636396440176</v>
      </c>
      <c r="P9" s="157">
        <f t="shared" ref="P9" si="30">SUM(P10:P12,P15:P16)</f>
        <v>0</v>
      </c>
      <c r="Q9" s="157">
        <f t="shared" ref="Q9" si="31">SUM(Q10:Q12,Q15:Q16)</f>
        <v>0</v>
      </c>
    </row>
    <row r="10" spans="1:17" ht="12" customHeight="1" x14ac:dyDescent="0.25">
      <c r="A10" s="167" t="s">
        <v>171</v>
      </c>
      <c r="B10" s="132"/>
      <c r="C10" s="132">
        <v>0</v>
      </c>
      <c r="D10" s="132">
        <v>9.6111202703292324</v>
      </c>
      <c r="E10" s="132">
        <v>0</v>
      </c>
      <c r="F10" s="132">
        <v>5.3383007857007359</v>
      </c>
      <c r="G10" s="132">
        <v>12.972195700267102</v>
      </c>
      <c r="H10" s="132">
        <v>4.936189166335395</v>
      </c>
      <c r="I10" s="132">
        <v>16.125635568972701</v>
      </c>
      <c r="J10" s="132">
        <v>8.1123676093723276</v>
      </c>
      <c r="K10" s="132">
        <v>26.788662095570377</v>
      </c>
      <c r="L10" s="132">
        <v>7.9397318435918018</v>
      </c>
      <c r="M10" s="132">
        <v>17.432290095745518</v>
      </c>
      <c r="N10" s="132">
        <v>17.443610352388102</v>
      </c>
      <c r="O10" s="132">
        <v>11.38636396440176</v>
      </c>
      <c r="P10" s="132">
        <v>0</v>
      </c>
      <c r="Q10" s="132">
        <v>0</v>
      </c>
    </row>
    <row r="11" spans="1:17" ht="12" customHeight="1" x14ac:dyDescent="0.25">
      <c r="A11" s="167" t="s">
        <v>144</v>
      </c>
      <c r="B11" s="132"/>
      <c r="C11" s="132">
        <v>0</v>
      </c>
      <c r="D11" s="132">
        <v>0</v>
      </c>
      <c r="E11" s="132">
        <v>0</v>
      </c>
      <c r="F11" s="132">
        <v>0</v>
      </c>
      <c r="G11" s="132">
        <v>0</v>
      </c>
      <c r="H11" s="132">
        <v>0</v>
      </c>
      <c r="I11" s="132">
        <v>0</v>
      </c>
      <c r="J11" s="132">
        <v>0</v>
      </c>
      <c r="K11" s="132">
        <v>0</v>
      </c>
      <c r="L11" s="132">
        <v>0</v>
      </c>
      <c r="M11" s="132">
        <v>0</v>
      </c>
      <c r="N11" s="132">
        <v>0</v>
      </c>
      <c r="O11" s="132">
        <v>0</v>
      </c>
      <c r="P11" s="132">
        <v>0</v>
      </c>
      <c r="Q11" s="132">
        <v>0</v>
      </c>
    </row>
    <row r="12" spans="1:17" ht="12" customHeight="1" x14ac:dyDescent="0.25">
      <c r="A12" s="167" t="s">
        <v>143</v>
      </c>
      <c r="B12" s="132"/>
      <c r="C12" s="132">
        <f t="shared" ref="C12" si="32">SUM(C13:C14)</f>
        <v>0</v>
      </c>
      <c r="D12" s="132">
        <f t="shared" ref="D12" si="33">SUM(D13:D14)</f>
        <v>0</v>
      </c>
      <c r="E12" s="132">
        <f t="shared" ref="E12" si="34">SUM(E13:E14)</f>
        <v>0</v>
      </c>
      <c r="F12" s="132">
        <f t="shared" ref="F12" si="35">SUM(F13:F14)</f>
        <v>0</v>
      </c>
      <c r="G12" s="132">
        <f t="shared" ref="G12" si="36">SUM(G13:G14)</f>
        <v>0</v>
      </c>
      <c r="H12" s="132">
        <f t="shared" ref="H12" si="37">SUM(H13:H14)</f>
        <v>0</v>
      </c>
      <c r="I12" s="132">
        <f t="shared" ref="I12" si="38">SUM(I13:I14)</f>
        <v>0</v>
      </c>
      <c r="J12" s="132">
        <f t="shared" ref="J12" si="39">SUM(J13:J14)</f>
        <v>0</v>
      </c>
      <c r="K12" s="132">
        <f t="shared" ref="K12" si="40">SUM(K13:K14)</f>
        <v>0</v>
      </c>
      <c r="L12" s="132">
        <f t="shared" ref="L12" si="41">SUM(L13:L14)</f>
        <v>0</v>
      </c>
      <c r="M12" s="132">
        <f t="shared" ref="M12" si="42">SUM(M13:M14)</f>
        <v>0</v>
      </c>
      <c r="N12" s="132">
        <f t="shared" ref="N12" si="43">SUM(N13:N14)</f>
        <v>0</v>
      </c>
      <c r="O12" s="132">
        <f t="shared" ref="O12" si="44">SUM(O13:O14)</f>
        <v>0</v>
      </c>
      <c r="P12" s="132">
        <f t="shared" ref="P12" si="45">SUM(P13:P14)</f>
        <v>0</v>
      </c>
      <c r="Q12" s="132">
        <f t="shared" ref="Q12" si="46">SUM(Q13:Q14)</f>
        <v>0</v>
      </c>
    </row>
    <row r="13" spans="1:17" ht="12" customHeight="1" x14ac:dyDescent="0.25">
      <c r="A13" s="166" t="s">
        <v>57</v>
      </c>
      <c r="B13" s="165"/>
      <c r="C13" s="165">
        <v>0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I13" s="165">
        <v>0</v>
      </c>
      <c r="J13" s="165">
        <v>0</v>
      </c>
      <c r="K13" s="165">
        <v>0</v>
      </c>
      <c r="L13" s="165">
        <v>0</v>
      </c>
      <c r="M13" s="165">
        <v>0</v>
      </c>
      <c r="N13" s="165">
        <v>0</v>
      </c>
      <c r="O13" s="165">
        <v>0</v>
      </c>
      <c r="P13" s="165">
        <v>0</v>
      </c>
      <c r="Q13" s="165">
        <v>0</v>
      </c>
    </row>
    <row r="14" spans="1:17" ht="12" customHeight="1" x14ac:dyDescent="0.25">
      <c r="A14" s="147" t="s">
        <v>59</v>
      </c>
      <c r="B14" s="164"/>
      <c r="C14" s="164">
        <v>0</v>
      </c>
      <c r="D14" s="164">
        <v>0</v>
      </c>
      <c r="E14" s="164">
        <v>0</v>
      </c>
      <c r="F14" s="164">
        <v>0</v>
      </c>
      <c r="G14" s="164">
        <v>0</v>
      </c>
      <c r="H14" s="164">
        <v>0</v>
      </c>
      <c r="I14" s="164">
        <v>0</v>
      </c>
      <c r="J14" s="164">
        <v>0</v>
      </c>
      <c r="K14" s="164">
        <v>0</v>
      </c>
      <c r="L14" s="164">
        <v>0</v>
      </c>
      <c r="M14" s="164">
        <v>0</v>
      </c>
      <c r="N14" s="164">
        <v>0</v>
      </c>
      <c r="O14" s="164">
        <v>0</v>
      </c>
      <c r="P14" s="164">
        <v>0</v>
      </c>
      <c r="Q14" s="164">
        <v>0</v>
      </c>
    </row>
    <row r="15" spans="1:17" ht="12" customHeight="1" x14ac:dyDescent="0.25">
      <c r="A15" s="163" t="s">
        <v>142</v>
      </c>
      <c r="B15" s="162"/>
      <c r="C15" s="162">
        <v>0</v>
      </c>
      <c r="D15" s="162">
        <v>0</v>
      </c>
      <c r="E15" s="162">
        <v>0</v>
      </c>
      <c r="F15" s="162">
        <v>0</v>
      </c>
      <c r="G15" s="162">
        <v>0</v>
      </c>
      <c r="H15" s="162">
        <v>0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</row>
    <row r="16" spans="1:17" ht="12" customHeight="1" x14ac:dyDescent="0.25">
      <c r="A16" s="161" t="s">
        <v>141</v>
      </c>
      <c r="B16" s="160"/>
      <c r="C16" s="160">
        <f t="shared" ref="C16" si="47">SUM(C17:C18)</f>
        <v>0</v>
      </c>
      <c r="D16" s="160">
        <f t="shared" ref="D16" si="48">SUM(D17:D18)</f>
        <v>0</v>
      </c>
      <c r="E16" s="160">
        <f t="shared" ref="E16" si="49">SUM(E17:E18)</f>
        <v>0</v>
      </c>
      <c r="F16" s="160">
        <f t="shared" ref="F16" si="50">SUM(F17:F18)</f>
        <v>0</v>
      </c>
      <c r="G16" s="160">
        <f t="shared" ref="G16" si="51">SUM(G17:G18)</f>
        <v>0</v>
      </c>
      <c r="H16" s="160">
        <f t="shared" ref="H16" si="52">SUM(H17:H18)</f>
        <v>0</v>
      </c>
      <c r="I16" s="160">
        <f t="shared" ref="I16" si="53">SUM(I17:I18)</f>
        <v>0</v>
      </c>
      <c r="J16" s="160">
        <f t="shared" ref="J16" si="54">SUM(J17:J18)</f>
        <v>0</v>
      </c>
      <c r="K16" s="160">
        <f t="shared" ref="K16" si="55">SUM(K17:K18)</f>
        <v>0</v>
      </c>
      <c r="L16" s="160">
        <f t="shared" ref="L16" si="56">SUM(L17:L18)</f>
        <v>0</v>
      </c>
      <c r="M16" s="160">
        <f t="shared" ref="M16" si="57">SUM(M17:M18)</f>
        <v>0</v>
      </c>
      <c r="N16" s="160">
        <f t="shared" ref="N16" si="58">SUM(N17:N18)</f>
        <v>0</v>
      </c>
      <c r="O16" s="160">
        <f t="shared" ref="O16" si="59">SUM(O17:O18)</f>
        <v>0</v>
      </c>
      <c r="P16" s="160">
        <f t="shared" ref="P16" si="60">SUM(P17:P18)</f>
        <v>0</v>
      </c>
      <c r="Q16" s="160">
        <f t="shared" ref="Q16" si="61">SUM(Q17:Q18)</f>
        <v>0</v>
      </c>
    </row>
    <row r="17" spans="1:17" ht="12" customHeight="1" x14ac:dyDescent="0.25">
      <c r="A17" s="148" t="s">
        <v>60</v>
      </c>
      <c r="B17" s="156"/>
      <c r="C17" s="156">
        <v>0</v>
      </c>
      <c r="D17" s="156">
        <v>0</v>
      </c>
      <c r="E17" s="156">
        <v>0</v>
      </c>
      <c r="F17" s="156">
        <v>0</v>
      </c>
      <c r="G17" s="156">
        <v>0</v>
      </c>
      <c r="H17" s="156">
        <v>0</v>
      </c>
      <c r="I17" s="156">
        <v>0</v>
      </c>
      <c r="J17" s="156">
        <v>0</v>
      </c>
      <c r="K17" s="156">
        <v>0</v>
      </c>
      <c r="L17" s="156">
        <v>0</v>
      </c>
      <c r="M17" s="156">
        <v>0</v>
      </c>
      <c r="N17" s="156">
        <v>0</v>
      </c>
      <c r="O17" s="156">
        <v>0</v>
      </c>
      <c r="P17" s="156">
        <v>0</v>
      </c>
      <c r="Q17" s="156">
        <v>0</v>
      </c>
    </row>
    <row r="18" spans="1:17" ht="12" customHeight="1" x14ac:dyDescent="0.25">
      <c r="A18" s="148" t="s">
        <v>59</v>
      </c>
      <c r="B18" s="156"/>
      <c r="C18" s="156">
        <v>0</v>
      </c>
      <c r="D18" s="156">
        <v>0</v>
      </c>
      <c r="E18" s="156">
        <v>0</v>
      </c>
      <c r="F18" s="156">
        <v>0</v>
      </c>
      <c r="G18" s="156">
        <v>0</v>
      </c>
      <c r="H18" s="156">
        <v>0</v>
      </c>
      <c r="I18" s="156">
        <v>0</v>
      </c>
      <c r="J18" s="156">
        <v>0</v>
      </c>
      <c r="K18" s="156">
        <v>0</v>
      </c>
      <c r="L18" s="156">
        <v>0</v>
      </c>
      <c r="M18" s="156">
        <v>0</v>
      </c>
      <c r="N18" s="156">
        <v>0</v>
      </c>
      <c r="O18" s="156">
        <v>0</v>
      </c>
      <c r="P18" s="156">
        <v>0</v>
      </c>
      <c r="Q18" s="156">
        <v>0</v>
      </c>
    </row>
    <row r="19" spans="1:17" ht="12" customHeight="1" x14ac:dyDescent="0.25">
      <c r="A19" s="158" t="s">
        <v>62</v>
      </c>
      <c r="B19" s="157"/>
      <c r="C19" s="157">
        <f t="shared" ref="C19" si="62">SUM(C20:C22)</f>
        <v>0</v>
      </c>
      <c r="D19" s="157">
        <f t="shared" ref="D19" si="63">SUM(D20:D22)</f>
        <v>0</v>
      </c>
      <c r="E19" s="157">
        <f t="shared" ref="E19" si="64">SUM(E20:E22)</f>
        <v>0</v>
      </c>
      <c r="F19" s="157">
        <f t="shared" ref="F19" si="65">SUM(F20:F22)</f>
        <v>0</v>
      </c>
      <c r="G19" s="157">
        <f t="shared" ref="G19" si="66">SUM(G20:G22)</f>
        <v>0</v>
      </c>
      <c r="H19" s="157">
        <f t="shared" ref="H19" si="67">SUM(H20:H22)</f>
        <v>0</v>
      </c>
      <c r="I19" s="157">
        <f t="shared" ref="I19" si="68">SUM(I20:I22)</f>
        <v>0</v>
      </c>
      <c r="J19" s="157">
        <f t="shared" ref="J19" si="69">SUM(J20:J22)</f>
        <v>0</v>
      </c>
      <c r="K19" s="157">
        <f t="shared" ref="K19" si="70">SUM(K20:K22)</f>
        <v>0</v>
      </c>
      <c r="L19" s="157">
        <f t="shared" ref="L19" si="71">SUM(L20:L22)</f>
        <v>0</v>
      </c>
      <c r="M19" s="157">
        <f t="shared" ref="M19" si="72">SUM(M20:M22)</f>
        <v>0</v>
      </c>
      <c r="N19" s="157">
        <f t="shared" ref="N19" si="73">SUM(N20:N22)</f>
        <v>0</v>
      </c>
      <c r="O19" s="157">
        <f t="shared" ref="O19" si="74">SUM(O20:O22)</f>
        <v>0</v>
      </c>
      <c r="P19" s="157">
        <f t="shared" ref="P19" si="75">SUM(P20:P22)</f>
        <v>0</v>
      </c>
      <c r="Q19" s="157">
        <f t="shared" ref="Q19" si="76">SUM(Q20:Q22)</f>
        <v>0</v>
      </c>
    </row>
    <row r="20" spans="1:17" ht="12" customHeight="1" x14ac:dyDescent="0.25">
      <c r="A20" s="23" t="s">
        <v>58</v>
      </c>
      <c r="B20" s="156"/>
      <c r="C20" s="156">
        <v>0</v>
      </c>
      <c r="D20" s="156">
        <v>0</v>
      </c>
      <c r="E20" s="156">
        <v>0</v>
      </c>
      <c r="F20" s="156">
        <v>0</v>
      </c>
      <c r="G20" s="156">
        <v>0</v>
      </c>
      <c r="H20" s="156">
        <v>0</v>
      </c>
      <c r="I20" s="156">
        <v>0</v>
      </c>
      <c r="J20" s="156">
        <v>0</v>
      </c>
      <c r="K20" s="156">
        <v>0</v>
      </c>
      <c r="L20" s="156">
        <v>0</v>
      </c>
      <c r="M20" s="156">
        <v>0</v>
      </c>
      <c r="N20" s="156">
        <v>0</v>
      </c>
      <c r="O20" s="156">
        <v>0</v>
      </c>
      <c r="P20" s="156">
        <v>0</v>
      </c>
      <c r="Q20" s="156">
        <v>0</v>
      </c>
    </row>
    <row r="21" spans="1:17" ht="12" customHeight="1" x14ac:dyDescent="0.25">
      <c r="A21" s="23" t="s">
        <v>57</v>
      </c>
      <c r="B21" s="156"/>
      <c r="C21" s="156">
        <v>0</v>
      </c>
      <c r="D21" s="156">
        <v>0</v>
      </c>
      <c r="E21" s="156">
        <v>0</v>
      </c>
      <c r="F21" s="156">
        <v>0</v>
      </c>
      <c r="G21" s="156">
        <v>0</v>
      </c>
      <c r="H21" s="156">
        <v>0</v>
      </c>
      <c r="I21" s="156">
        <v>0</v>
      </c>
      <c r="J21" s="156">
        <v>0</v>
      </c>
      <c r="K21" s="156">
        <v>0</v>
      </c>
      <c r="L21" s="156">
        <v>0</v>
      </c>
      <c r="M21" s="156">
        <v>0</v>
      </c>
      <c r="N21" s="156">
        <v>0</v>
      </c>
      <c r="O21" s="156">
        <v>0</v>
      </c>
      <c r="P21" s="156">
        <v>0</v>
      </c>
      <c r="Q21" s="156">
        <v>0</v>
      </c>
    </row>
    <row r="22" spans="1:17" ht="12" customHeight="1" x14ac:dyDescent="0.25">
      <c r="A22" s="29" t="s">
        <v>140</v>
      </c>
      <c r="B22" s="57"/>
      <c r="C22" s="57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57">
        <v>0</v>
      </c>
      <c r="P22" s="57">
        <v>0</v>
      </c>
      <c r="Q22" s="57"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77">SUM(C25,C28,C30,C39)</f>
        <v>1.0597865378018061</v>
      </c>
      <c r="D24" s="168">
        <f t="shared" ref="D24" si="78">SUM(D25,D28,D30,D39)</f>
        <v>2.4441647155159116</v>
      </c>
      <c r="E24" s="168">
        <f t="shared" ref="E24" si="79">SUM(E25,E28,E30,E39)</f>
        <v>2.7924390988374057</v>
      </c>
      <c r="F24" s="168">
        <f t="shared" ref="F24" si="80">SUM(F25,F28,F30,F39)</f>
        <v>1.9996893538625513</v>
      </c>
      <c r="G24" s="168">
        <f t="shared" ref="G24" si="81">SUM(G25,G28,G30,G39)</f>
        <v>3.119702971735832</v>
      </c>
      <c r="H24" s="168">
        <f t="shared" ref="H24" si="82">SUM(H25,H28,H30,H39)</f>
        <v>3.4529461602268738</v>
      </c>
      <c r="I24" s="168">
        <f t="shared" ref="I24" si="83">SUM(I25,I28,I30,I39)</f>
        <v>4.0641008313219222</v>
      </c>
      <c r="J24" s="168">
        <f t="shared" ref="J24" si="84">SUM(J25,J28,J30,J39)</f>
        <v>3.6692615653586782</v>
      </c>
      <c r="K24" s="168">
        <f t="shared" ref="K24" si="85">SUM(K25,K28,K30,K39)</f>
        <v>2.8045520278617784</v>
      </c>
      <c r="L24" s="168">
        <f t="shared" ref="L24" si="86">SUM(L25,L28,L30,L39)</f>
        <v>3.0768660069981362</v>
      </c>
      <c r="M24" s="168">
        <f t="shared" ref="M24" si="87">SUM(M25,M28,M30,M39)</f>
        <v>0</v>
      </c>
      <c r="N24" s="168">
        <f t="shared" ref="N24" si="88">SUM(N25,N28,N30,N39)</f>
        <v>0</v>
      </c>
      <c r="O24" s="168">
        <f t="shared" ref="O24" si="89">SUM(O25,O28,O30,O39)</f>
        <v>8.629760067523172</v>
      </c>
      <c r="P24" s="168">
        <f t="shared" ref="P24" si="90">SUM(P25,P28,P30,P39)</f>
        <v>2.0836382679715282</v>
      </c>
      <c r="Q24" s="168">
        <f t="shared" ref="Q24" si="9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92">SUM(C26:C27)</f>
        <v>0.78011201848680578</v>
      </c>
      <c r="D25" s="157">
        <f t="shared" si="92"/>
        <v>1.9506250121382496</v>
      </c>
      <c r="E25" s="157">
        <f t="shared" si="92"/>
        <v>2.0842367879502697</v>
      </c>
      <c r="F25" s="157">
        <f t="shared" si="92"/>
        <v>1.4999947673349237</v>
      </c>
      <c r="G25" s="157">
        <f t="shared" si="92"/>
        <v>2.3418791750566319</v>
      </c>
      <c r="H25" s="157">
        <f t="shared" si="92"/>
        <v>2.6041115543173792</v>
      </c>
      <c r="I25" s="157">
        <f t="shared" si="92"/>
        <v>3.2159483884565523</v>
      </c>
      <c r="J25" s="157">
        <f t="shared" si="92"/>
        <v>2.7600673707085019</v>
      </c>
      <c r="K25" s="157">
        <f t="shared" si="92"/>
        <v>2.7201471643073147</v>
      </c>
      <c r="L25" s="157">
        <f t="shared" si="92"/>
        <v>2.8085596519835736</v>
      </c>
      <c r="M25" s="157">
        <f t="shared" si="92"/>
        <v>0</v>
      </c>
      <c r="N25" s="157">
        <f t="shared" si="92"/>
        <v>0</v>
      </c>
      <c r="O25" s="157">
        <f t="shared" si="92"/>
        <v>6.0375604508378382</v>
      </c>
      <c r="P25" s="157">
        <f t="shared" si="92"/>
        <v>1.5626524832058568</v>
      </c>
      <c r="Q25" s="157">
        <f t="shared" si="92"/>
        <v>0</v>
      </c>
    </row>
    <row r="26" spans="1:17" ht="12" customHeight="1" x14ac:dyDescent="0.25">
      <c r="A26" s="23" t="s">
        <v>84</v>
      </c>
      <c r="B26" s="156"/>
      <c r="C26" s="156">
        <v>0.78011201848680578</v>
      </c>
      <c r="D26" s="156">
        <v>1.9506250121382496</v>
      </c>
      <c r="E26" s="156">
        <v>2.0842367879502697</v>
      </c>
      <c r="F26" s="156">
        <v>1.4999947673349237</v>
      </c>
      <c r="G26" s="156">
        <v>2.3418791750566319</v>
      </c>
      <c r="H26" s="156">
        <v>2.6041115543173792</v>
      </c>
      <c r="I26" s="156">
        <v>3.2159483884565523</v>
      </c>
      <c r="J26" s="156">
        <v>2.7600673707085019</v>
      </c>
      <c r="K26" s="156">
        <v>2.7201471643073147</v>
      </c>
      <c r="L26" s="156">
        <v>2.8085596519835736</v>
      </c>
      <c r="M26" s="156">
        <v>0</v>
      </c>
      <c r="N26" s="156">
        <v>0</v>
      </c>
      <c r="O26" s="156">
        <v>6.0375604508378382</v>
      </c>
      <c r="P26" s="156">
        <v>1.5626524832058568</v>
      </c>
      <c r="Q26" s="156">
        <v>0</v>
      </c>
    </row>
    <row r="27" spans="1:17" ht="12" customHeight="1" x14ac:dyDescent="0.25">
      <c r="A27" s="23" t="s">
        <v>60</v>
      </c>
      <c r="B27" s="156"/>
      <c r="C27" s="156">
        <v>0</v>
      </c>
      <c r="D27" s="156">
        <v>0</v>
      </c>
      <c r="E27" s="156">
        <v>0</v>
      </c>
      <c r="F27" s="156">
        <v>0</v>
      </c>
      <c r="G27" s="156">
        <v>0</v>
      </c>
      <c r="H27" s="156">
        <v>0</v>
      </c>
      <c r="I27" s="156">
        <v>0</v>
      </c>
      <c r="J27" s="156">
        <v>0</v>
      </c>
      <c r="K27" s="156">
        <v>0</v>
      </c>
      <c r="L27" s="156">
        <v>0</v>
      </c>
      <c r="M27" s="156">
        <v>0</v>
      </c>
      <c r="N27" s="156">
        <v>0</v>
      </c>
      <c r="O27" s="156">
        <v>0</v>
      </c>
      <c r="P27" s="156">
        <v>0</v>
      </c>
      <c r="Q27" s="156">
        <v>0</v>
      </c>
    </row>
    <row r="28" spans="1:17" ht="12.95" customHeight="1" x14ac:dyDescent="0.25">
      <c r="A28" s="158" t="s">
        <v>112</v>
      </c>
      <c r="B28" s="157"/>
      <c r="C28" s="157">
        <f t="shared" ref="C28:Q28" si="93">C29</f>
        <v>0</v>
      </c>
      <c r="D28" s="157">
        <f t="shared" si="93"/>
        <v>0</v>
      </c>
      <c r="E28" s="157">
        <f t="shared" si="93"/>
        <v>0</v>
      </c>
      <c r="F28" s="157">
        <f t="shared" si="93"/>
        <v>0</v>
      </c>
      <c r="G28" s="157">
        <f t="shared" si="93"/>
        <v>0</v>
      </c>
      <c r="H28" s="157">
        <f t="shared" si="93"/>
        <v>0</v>
      </c>
      <c r="I28" s="157">
        <f t="shared" si="93"/>
        <v>0</v>
      </c>
      <c r="J28" s="157">
        <f t="shared" si="93"/>
        <v>0</v>
      </c>
      <c r="K28" s="157">
        <f t="shared" si="93"/>
        <v>0</v>
      </c>
      <c r="L28" s="157">
        <f t="shared" si="93"/>
        <v>0</v>
      </c>
      <c r="M28" s="157">
        <f t="shared" si="93"/>
        <v>0</v>
      </c>
      <c r="N28" s="157">
        <f t="shared" si="93"/>
        <v>0</v>
      </c>
      <c r="O28" s="157">
        <f t="shared" si="93"/>
        <v>0</v>
      </c>
      <c r="P28" s="157">
        <f t="shared" si="93"/>
        <v>0</v>
      </c>
      <c r="Q28" s="157">
        <f t="shared" si="93"/>
        <v>0</v>
      </c>
    </row>
    <row r="29" spans="1:17" ht="12" customHeight="1" x14ac:dyDescent="0.25">
      <c r="A29" s="23" t="s">
        <v>60</v>
      </c>
      <c r="B29" s="156"/>
      <c r="C29" s="156">
        <v>0</v>
      </c>
      <c r="D29" s="156">
        <v>0</v>
      </c>
      <c r="E29" s="156">
        <v>0</v>
      </c>
      <c r="F29" s="156">
        <v>0</v>
      </c>
      <c r="G29" s="156">
        <v>0</v>
      </c>
      <c r="H29" s="156">
        <v>0</v>
      </c>
      <c r="I29" s="156">
        <v>0</v>
      </c>
      <c r="J29" s="156">
        <v>0</v>
      </c>
      <c r="K29" s="156">
        <v>0</v>
      </c>
      <c r="L29" s="156">
        <v>0</v>
      </c>
      <c r="M29" s="156">
        <v>0</v>
      </c>
      <c r="N29" s="156">
        <v>0</v>
      </c>
      <c r="O29" s="156">
        <v>0</v>
      </c>
      <c r="P29" s="156">
        <v>0</v>
      </c>
      <c r="Q29" s="156">
        <v>0</v>
      </c>
    </row>
    <row r="30" spans="1:17" ht="12" customHeight="1" x14ac:dyDescent="0.25">
      <c r="A30" s="158" t="s">
        <v>63</v>
      </c>
      <c r="B30" s="157"/>
      <c r="C30" s="157">
        <f t="shared" ref="C30" si="94">SUM(C31:C32,C35:C36)</f>
        <v>0.20629457323237424</v>
      </c>
      <c r="D30" s="157">
        <f t="shared" ref="D30" si="95">SUM(D31:D32,D35:D36)</f>
        <v>0.49353970337766218</v>
      </c>
      <c r="E30" s="157">
        <f t="shared" ref="E30" si="96">SUM(E31:E32,E35:E36)</f>
        <v>0.51967695659514679</v>
      </c>
      <c r="F30" s="157">
        <f t="shared" ref="F30" si="97">SUM(F31:F32,F35:F36)</f>
        <v>0.36611249566760906</v>
      </c>
      <c r="G30" s="157">
        <f t="shared" ref="G30" si="98">SUM(G31:G32,G35:G36)</f>
        <v>0.57113210783446522</v>
      </c>
      <c r="H30" s="157">
        <f t="shared" ref="H30" si="99">SUM(H31:H32,H35:H36)</f>
        <v>0.6296562991434117</v>
      </c>
      <c r="I30" s="157">
        <f t="shared" ref="I30" si="100">SUM(I31:I32,I35:I36)</f>
        <v>0.84815244286536984</v>
      </c>
      <c r="J30" s="157">
        <f t="shared" ref="J30" si="101">SUM(J31:J32,J35:J36)</f>
        <v>0.66066178367448092</v>
      </c>
      <c r="K30" s="157">
        <f t="shared" ref="K30" si="102">SUM(K31:K32,K35:K36)</f>
        <v>8.4404863554463444E-2</v>
      </c>
      <c r="L30" s="157">
        <f t="shared" ref="L30" si="103">SUM(L31:L32,L35:L36)</f>
        <v>0</v>
      </c>
      <c r="M30" s="157">
        <f t="shared" ref="M30" si="104">SUM(M31:M32,M35:M36)</f>
        <v>0</v>
      </c>
      <c r="N30" s="157">
        <f t="shared" ref="N30" si="105">SUM(N31:N32,N35:N36)</f>
        <v>0</v>
      </c>
      <c r="O30" s="157">
        <f t="shared" ref="O30" si="106">SUM(O31:O32,O35:O36)</f>
        <v>1.8528541963265466</v>
      </c>
      <c r="P30" s="157">
        <f t="shared" ref="P30" si="107">SUM(P31:P32,P35:P36)</f>
        <v>0.52098578476567148</v>
      </c>
      <c r="Q30" s="157">
        <f t="shared" ref="Q30" si="108">SUM(Q31:Q32,Q35:Q36)</f>
        <v>0</v>
      </c>
    </row>
    <row r="31" spans="1:17" ht="12" customHeight="1" x14ac:dyDescent="0.25">
      <c r="A31" s="167" t="s">
        <v>169</v>
      </c>
      <c r="B31" s="132"/>
      <c r="C31" s="132">
        <v>0.20605915761956065</v>
      </c>
      <c r="D31" s="132">
        <v>0.48988231628302964</v>
      </c>
      <c r="E31" s="132">
        <v>0.51880844268461679</v>
      </c>
      <c r="F31" s="132">
        <v>0.36179265638619784</v>
      </c>
      <c r="G31" s="132">
        <v>0.56391096096278814</v>
      </c>
      <c r="H31" s="132">
        <v>0.62156737513614035</v>
      </c>
      <c r="I31" s="132">
        <v>0.81158479843191</v>
      </c>
      <c r="J31" s="132">
        <v>0.59213543504780675</v>
      </c>
      <c r="K31" s="132">
        <v>1.2616375622746199E-2</v>
      </c>
      <c r="L31" s="132">
        <v>0</v>
      </c>
      <c r="M31" s="132">
        <v>0</v>
      </c>
      <c r="N31" s="132">
        <v>0</v>
      </c>
      <c r="O31" s="132">
        <v>1.6066486417577595</v>
      </c>
      <c r="P31" s="132">
        <v>0.43167068071422487</v>
      </c>
      <c r="Q31" s="132">
        <v>0</v>
      </c>
    </row>
    <row r="32" spans="1:17" ht="12" customHeight="1" x14ac:dyDescent="0.25">
      <c r="A32" s="167" t="s">
        <v>168</v>
      </c>
      <c r="B32" s="132"/>
      <c r="C32" s="132">
        <f t="shared" ref="C32" si="109">SUM(C33:C34)</f>
        <v>2.3541561281359273E-4</v>
      </c>
      <c r="D32" s="132">
        <f t="shared" ref="D32" si="110">SUM(D33:D34)</f>
        <v>3.6573870946325381E-3</v>
      </c>
      <c r="E32" s="132">
        <f t="shared" ref="E32" si="111">SUM(E33:E34)</f>
        <v>8.6851391052998345E-4</v>
      </c>
      <c r="F32" s="132">
        <f t="shared" ref="F32" si="112">SUM(F33:F34)</f>
        <v>4.3198392814112275E-3</v>
      </c>
      <c r="G32" s="132">
        <f t="shared" ref="G32" si="113">SUM(G33:G34)</f>
        <v>7.2211468716770234E-3</v>
      </c>
      <c r="H32" s="132">
        <f t="shared" ref="H32" si="114">SUM(H33:H34)</f>
        <v>8.088924007271299E-3</v>
      </c>
      <c r="I32" s="132">
        <f t="shared" ref="I32" si="115">SUM(I33:I34)</f>
        <v>3.656764443345982E-2</v>
      </c>
      <c r="J32" s="132">
        <f t="shared" ref="J32" si="116">SUM(J33:J34)</f>
        <v>6.8526348626674158E-2</v>
      </c>
      <c r="K32" s="132">
        <f t="shared" ref="K32" si="117">SUM(K33:K34)</f>
        <v>7.1788487931717243E-2</v>
      </c>
      <c r="L32" s="132">
        <f t="shared" ref="L32" si="118">SUM(L33:L34)</f>
        <v>0</v>
      </c>
      <c r="M32" s="132">
        <f t="shared" ref="M32" si="119">SUM(M33:M34)</f>
        <v>0</v>
      </c>
      <c r="N32" s="132">
        <f t="shared" ref="N32" si="120">SUM(N33:N34)</f>
        <v>0</v>
      </c>
      <c r="O32" s="132">
        <f t="shared" ref="O32" si="121">SUM(O33:O34)</f>
        <v>0.24620555456878718</v>
      </c>
      <c r="P32" s="132">
        <f t="shared" ref="P32" si="122">SUM(P33:P34)</f>
        <v>8.9315104051446562E-2</v>
      </c>
      <c r="Q32" s="132">
        <f t="shared" ref="Q32" si="123">SUM(Q33:Q34)</f>
        <v>0</v>
      </c>
    </row>
    <row r="33" spans="1:17" ht="12" customHeight="1" x14ac:dyDescent="0.25">
      <c r="A33" s="166" t="s">
        <v>57</v>
      </c>
      <c r="B33" s="165"/>
      <c r="C33" s="165">
        <v>2.3541561281359273E-4</v>
      </c>
      <c r="D33" s="165">
        <v>3.6573870946325381E-3</v>
      </c>
      <c r="E33" s="165">
        <v>8.6851391052998345E-4</v>
      </c>
      <c r="F33" s="165">
        <v>4.3198392814112275E-3</v>
      </c>
      <c r="G33" s="165">
        <v>7.2211468716770234E-3</v>
      </c>
      <c r="H33" s="165">
        <v>8.088924007271299E-3</v>
      </c>
      <c r="I33" s="165">
        <v>3.656764443345982E-2</v>
      </c>
      <c r="J33" s="165">
        <v>6.8526348626674158E-2</v>
      </c>
      <c r="K33" s="165">
        <v>7.1788487931717243E-2</v>
      </c>
      <c r="L33" s="165">
        <v>0</v>
      </c>
      <c r="M33" s="165">
        <v>0</v>
      </c>
      <c r="N33" s="165">
        <v>0</v>
      </c>
      <c r="O33" s="165">
        <v>0.24620555456878718</v>
      </c>
      <c r="P33" s="165">
        <v>8.9315104051446562E-2</v>
      </c>
      <c r="Q33" s="165">
        <v>0</v>
      </c>
    </row>
    <row r="34" spans="1:17" ht="12" customHeight="1" x14ac:dyDescent="0.25">
      <c r="A34" s="147" t="s">
        <v>59</v>
      </c>
      <c r="B34" s="164"/>
      <c r="C34" s="164">
        <v>0</v>
      </c>
      <c r="D34" s="164">
        <v>0</v>
      </c>
      <c r="E34" s="164">
        <v>0</v>
      </c>
      <c r="F34" s="164">
        <v>0</v>
      </c>
      <c r="G34" s="164">
        <v>0</v>
      </c>
      <c r="H34" s="164">
        <v>0</v>
      </c>
      <c r="I34" s="164">
        <v>0</v>
      </c>
      <c r="J34" s="164">
        <v>0</v>
      </c>
      <c r="K34" s="164">
        <v>0</v>
      </c>
      <c r="L34" s="164">
        <v>0</v>
      </c>
      <c r="M34" s="164">
        <v>0</v>
      </c>
      <c r="N34" s="164">
        <v>0</v>
      </c>
      <c r="O34" s="164">
        <v>0</v>
      </c>
      <c r="P34" s="164">
        <v>0</v>
      </c>
      <c r="Q34" s="164">
        <v>0</v>
      </c>
    </row>
    <row r="35" spans="1:17" ht="12" customHeight="1" x14ac:dyDescent="0.25">
      <c r="A35" s="163" t="s">
        <v>142</v>
      </c>
      <c r="B35" s="162"/>
      <c r="C35" s="162">
        <v>0</v>
      </c>
      <c r="D35" s="162">
        <v>0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</row>
    <row r="36" spans="1:17" ht="12" customHeight="1" x14ac:dyDescent="0.25">
      <c r="A36" s="161" t="s">
        <v>141</v>
      </c>
      <c r="B36" s="160"/>
      <c r="C36" s="160">
        <f t="shared" ref="C36" si="124">SUM(C37:C38)</f>
        <v>0</v>
      </c>
      <c r="D36" s="160">
        <f t="shared" ref="D36" si="125">SUM(D37:D38)</f>
        <v>0</v>
      </c>
      <c r="E36" s="160">
        <f t="shared" ref="E36" si="126">SUM(E37:E38)</f>
        <v>0</v>
      </c>
      <c r="F36" s="160">
        <f t="shared" ref="F36" si="127">SUM(F37:F38)</f>
        <v>0</v>
      </c>
      <c r="G36" s="160">
        <f t="shared" ref="G36" si="128">SUM(G37:G38)</f>
        <v>0</v>
      </c>
      <c r="H36" s="160">
        <f t="shared" ref="H36" si="129">SUM(H37:H38)</f>
        <v>0</v>
      </c>
      <c r="I36" s="160">
        <f t="shared" ref="I36" si="130">SUM(I37:I38)</f>
        <v>0</v>
      </c>
      <c r="J36" s="160">
        <f t="shared" ref="J36" si="131">SUM(J37:J38)</f>
        <v>0</v>
      </c>
      <c r="K36" s="160">
        <f t="shared" ref="K36" si="132">SUM(K37:K38)</f>
        <v>0</v>
      </c>
      <c r="L36" s="160">
        <f t="shared" ref="L36" si="133">SUM(L37:L38)</f>
        <v>0</v>
      </c>
      <c r="M36" s="160">
        <f t="shared" ref="M36" si="134">SUM(M37:M38)</f>
        <v>0</v>
      </c>
      <c r="N36" s="160">
        <f t="shared" ref="N36" si="135">SUM(N37:N38)</f>
        <v>0</v>
      </c>
      <c r="O36" s="160">
        <f t="shared" ref="O36" si="136">SUM(O37:O38)</f>
        <v>0</v>
      </c>
      <c r="P36" s="160">
        <f t="shared" ref="P36" si="137">SUM(P37:P38)</f>
        <v>0</v>
      </c>
      <c r="Q36" s="160">
        <f t="shared" ref="Q36" si="138">SUM(Q37:Q38)</f>
        <v>0</v>
      </c>
    </row>
    <row r="37" spans="1:17" ht="12" customHeight="1" x14ac:dyDescent="0.25">
      <c r="A37" s="148" t="s">
        <v>60</v>
      </c>
      <c r="B37" s="156"/>
      <c r="C37" s="156">
        <v>0</v>
      </c>
      <c r="D37" s="156">
        <v>0</v>
      </c>
      <c r="E37" s="156">
        <v>0</v>
      </c>
      <c r="F37" s="156">
        <v>0</v>
      </c>
      <c r="G37" s="156">
        <v>0</v>
      </c>
      <c r="H37" s="156">
        <v>0</v>
      </c>
      <c r="I37" s="156">
        <v>0</v>
      </c>
      <c r="J37" s="156">
        <v>0</v>
      </c>
      <c r="K37" s="156">
        <v>0</v>
      </c>
      <c r="L37" s="156">
        <v>0</v>
      </c>
      <c r="M37" s="156">
        <v>0</v>
      </c>
      <c r="N37" s="156">
        <v>0</v>
      </c>
      <c r="O37" s="156">
        <v>0</v>
      </c>
      <c r="P37" s="156">
        <v>0</v>
      </c>
      <c r="Q37" s="156">
        <v>0</v>
      </c>
    </row>
    <row r="38" spans="1:17" ht="12" customHeight="1" x14ac:dyDescent="0.25">
      <c r="A38" s="148" t="s">
        <v>59</v>
      </c>
      <c r="B38" s="156"/>
      <c r="C38" s="156">
        <v>0</v>
      </c>
      <c r="D38" s="156">
        <v>0</v>
      </c>
      <c r="E38" s="156">
        <v>0</v>
      </c>
      <c r="F38" s="156">
        <v>0</v>
      </c>
      <c r="G38" s="156">
        <v>0</v>
      </c>
      <c r="H38" s="156">
        <v>0</v>
      </c>
      <c r="I38" s="156">
        <v>0</v>
      </c>
      <c r="J38" s="156">
        <v>0</v>
      </c>
      <c r="K38" s="156">
        <v>0</v>
      </c>
      <c r="L38" s="156">
        <v>0</v>
      </c>
      <c r="M38" s="156">
        <v>0</v>
      </c>
      <c r="N38" s="156">
        <v>0</v>
      </c>
      <c r="O38" s="156">
        <v>0</v>
      </c>
      <c r="P38" s="156">
        <v>0</v>
      </c>
      <c r="Q38" s="156">
        <v>0</v>
      </c>
    </row>
    <row r="39" spans="1:17" ht="12" customHeight="1" x14ac:dyDescent="0.25">
      <c r="A39" s="158" t="s">
        <v>62</v>
      </c>
      <c r="B39" s="157"/>
      <c r="C39" s="157">
        <f t="shared" ref="C39" si="139">SUM(C40:C41)</f>
        <v>7.337994608262613E-2</v>
      </c>
      <c r="D39" s="157">
        <f t="shared" ref="D39" si="140">SUM(D40:D41)</f>
        <v>0</v>
      </c>
      <c r="E39" s="157">
        <f t="shared" ref="E39" si="141">SUM(E40:E41)</f>
        <v>0.18852535429198924</v>
      </c>
      <c r="F39" s="157">
        <f t="shared" ref="F39" si="142">SUM(F40:F41)</f>
        <v>0.13358209086001882</v>
      </c>
      <c r="G39" s="157">
        <f t="shared" ref="G39" si="143">SUM(G40:G41)</f>
        <v>0.20669168884473479</v>
      </c>
      <c r="H39" s="157">
        <f t="shared" ref="H39" si="144">SUM(H40:H41)</f>
        <v>0.21917830676608296</v>
      </c>
      <c r="I39" s="157">
        <f t="shared" ref="I39" si="145">SUM(I40:I41)</f>
        <v>0</v>
      </c>
      <c r="J39" s="157">
        <f t="shared" ref="J39" si="146">SUM(J40:J41)</f>
        <v>0.24853241097569514</v>
      </c>
      <c r="K39" s="157">
        <f t="shared" ref="K39" si="147">SUM(K40:K41)</f>
        <v>0</v>
      </c>
      <c r="L39" s="157">
        <f t="shared" ref="L39" si="148">SUM(L40:L41)</f>
        <v>0.26830635501456257</v>
      </c>
      <c r="M39" s="157">
        <f t="shared" ref="M39" si="149">SUM(M40:M41)</f>
        <v>0</v>
      </c>
      <c r="N39" s="157">
        <f t="shared" ref="N39" si="150">SUM(N40:N41)</f>
        <v>0</v>
      </c>
      <c r="O39" s="157">
        <f t="shared" ref="O39" si="151">SUM(O40:O41)</f>
        <v>0.73934542035878759</v>
      </c>
      <c r="P39" s="157">
        <f t="shared" ref="P39" si="152">SUM(P40:P41)</f>
        <v>0</v>
      </c>
      <c r="Q39" s="157">
        <f t="shared" ref="Q39" si="153">SUM(Q40:Q41)</f>
        <v>0</v>
      </c>
    </row>
    <row r="40" spans="1:17" ht="12" customHeight="1" x14ac:dyDescent="0.25">
      <c r="A40" s="23" t="s">
        <v>57</v>
      </c>
      <c r="B40" s="156"/>
      <c r="C40" s="156">
        <v>7.337994608262613E-2</v>
      </c>
      <c r="D40" s="156">
        <v>0</v>
      </c>
      <c r="E40" s="156">
        <v>0.18852535429198924</v>
      </c>
      <c r="F40" s="156">
        <v>0.13358209086001882</v>
      </c>
      <c r="G40" s="156">
        <v>0.20669168884473479</v>
      </c>
      <c r="H40" s="156">
        <v>0.21917830676608296</v>
      </c>
      <c r="I40" s="156">
        <v>0</v>
      </c>
      <c r="J40" s="156">
        <v>0.24853241097569514</v>
      </c>
      <c r="K40" s="156">
        <v>0</v>
      </c>
      <c r="L40" s="156">
        <v>0.26830635501456257</v>
      </c>
      <c r="M40" s="156">
        <v>0</v>
      </c>
      <c r="N40" s="156">
        <v>0</v>
      </c>
      <c r="O40" s="156">
        <v>0.73934542035878759</v>
      </c>
      <c r="P40" s="156">
        <v>0</v>
      </c>
      <c r="Q40" s="156">
        <v>0</v>
      </c>
    </row>
    <row r="41" spans="1:17" ht="12" customHeight="1" x14ac:dyDescent="0.25">
      <c r="A41" s="29" t="s">
        <v>140</v>
      </c>
      <c r="B41" s="57"/>
      <c r="C41" s="57">
        <v>0</v>
      </c>
      <c r="D41" s="57">
        <v>0</v>
      </c>
      <c r="E41" s="57">
        <v>0</v>
      </c>
      <c r="F41" s="57">
        <v>0</v>
      </c>
      <c r="G41" s="57">
        <v>0</v>
      </c>
      <c r="H41" s="57">
        <v>0</v>
      </c>
      <c r="I41" s="57">
        <v>0</v>
      </c>
      <c r="J41" s="57">
        <v>0</v>
      </c>
      <c r="K41" s="57">
        <v>0</v>
      </c>
      <c r="L41" s="57">
        <v>0</v>
      </c>
      <c r="M41" s="57">
        <v>0</v>
      </c>
      <c r="N41" s="57">
        <v>0</v>
      </c>
      <c r="O41" s="57">
        <v>0</v>
      </c>
      <c r="P41" s="57">
        <v>0</v>
      </c>
      <c r="Q41" s="57"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154">SUM(C44,C47,C49,C58)</f>
        <v>166.10476129373623</v>
      </c>
      <c r="D43" s="168">
        <f t="shared" ref="D43" si="155">SUM(D44,D47,D49,D58)</f>
        <v>145.0167062860196</v>
      </c>
      <c r="E43" s="168">
        <f t="shared" ref="E43" si="156">SUM(E44,E47,E49,E58)</f>
        <v>133.21815953759133</v>
      </c>
      <c r="F43" s="168">
        <f t="shared" ref="F43" si="157">SUM(F44,F47,F49,F58)</f>
        <v>82.536432648652891</v>
      </c>
      <c r="G43" s="168">
        <f t="shared" ref="G43" si="158">SUM(G44,G47,G49,G58)</f>
        <v>209.81920455088073</v>
      </c>
      <c r="H43" s="168">
        <f t="shared" ref="H43" si="159">SUM(H44,H47,H49,H58)</f>
        <v>156.42711069407483</v>
      </c>
      <c r="I43" s="168">
        <f t="shared" ref="I43" si="160">SUM(I44,I47,I49,I58)</f>
        <v>185.59622966856813</v>
      </c>
      <c r="J43" s="168">
        <f t="shared" ref="J43" si="161">SUM(J44,J47,J49,J58)</f>
        <v>213.40108606911787</v>
      </c>
      <c r="K43" s="168">
        <f t="shared" ref="K43" si="162">SUM(K44,K47,K49,K58)</f>
        <v>243.44406803807303</v>
      </c>
      <c r="L43" s="168">
        <f t="shared" ref="L43" si="163">SUM(L44,L47,L49,L58)</f>
        <v>81.490570383378582</v>
      </c>
      <c r="M43" s="168">
        <f t="shared" ref="M43" si="164">SUM(M44,M47,M49,M58)</f>
        <v>5.8878240772857593</v>
      </c>
      <c r="N43" s="168">
        <f t="shared" ref="N43" si="165">SUM(N44,N47,N49,N58)</f>
        <v>32.803818511368256</v>
      </c>
      <c r="O43" s="168">
        <f t="shared" ref="O43" si="166">SUM(O44,O47,O49,O58)</f>
        <v>46.686399285075289</v>
      </c>
      <c r="P43" s="168">
        <f t="shared" ref="P43" si="167">SUM(P44,P47,P49,P58)</f>
        <v>104.94070858813598</v>
      </c>
      <c r="Q43" s="168">
        <f t="shared" ref="Q43" si="168">SUM(Q44,Q47,Q49,Q58)</f>
        <v>133.69216730328083</v>
      </c>
    </row>
    <row r="44" spans="1:17" ht="12.95" customHeight="1" x14ac:dyDescent="0.25">
      <c r="A44" s="158" t="s">
        <v>65</v>
      </c>
      <c r="B44" s="157"/>
      <c r="C44" s="157">
        <f t="shared" ref="C44:Q44" si="169">SUM(C45:C46)</f>
        <v>142.8104922122113</v>
      </c>
      <c r="D44" s="157">
        <f t="shared" si="169"/>
        <v>126.47813194114795</v>
      </c>
      <c r="E44" s="157">
        <f t="shared" si="169"/>
        <v>115.28591672635858</v>
      </c>
      <c r="F44" s="157">
        <f t="shared" si="169"/>
        <v>71.500679122715908</v>
      </c>
      <c r="G44" s="157">
        <f t="shared" si="169"/>
        <v>189.09874721563659</v>
      </c>
      <c r="H44" s="157">
        <f t="shared" si="169"/>
        <v>137.10921088352757</v>
      </c>
      <c r="I44" s="157">
        <f t="shared" si="169"/>
        <v>157.26385139781772</v>
      </c>
      <c r="J44" s="157">
        <f t="shared" si="169"/>
        <v>189.78053709946369</v>
      </c>
      <c r="K44" s="157">
        <f t="shared" si="169"/>
        <v>199.52821429583275</v>
      </c>
      <c r="L44" s="157">
        <f t="shared" si="169"/>
        <v>68.666541436426584</v>
      </c>
      <c r="M44" s="157">
        <f t="shared" si="169"/>
        <v>5.7238534534314462</v>
      </c>
      <c r="N44" s="157">
        <f t="shared" si="169"/>
        <v>26.667288546449416</v>
      </c>
      <c r="O44" s="157">
        <f t="shared" si="169"/>
        <v>40.500992645257497</v>
      </c>
      <c r="P44" s="157">
        <f t="shared" si="169"/>
        <v>83.01059267729741</v>
      </c>
      <c r="Q44" s="157">
        <f t="shared" si="169"/>
        <v>108.45328644749269</v>
      </c>
    </row>
    <row r="45" spans="1:17" ht="12" customHeight="1" x14ac:dyDescent="0.25">
      <c r="A45" s="23" t="s">
        <v>166</v>
      </c>
      <c r="B45" s="156"/>
      <c r="C45" s="156">
        <v>142.8104922122113</v>
      </c>
      <c r="D45" s="156">
        <v>126.47813194114795</v>
      </c>
      <c r="E45" s="156">
        <v>115.28591672635858</v>
      </c>
      <c r="F45" s="156">
        <v>71.500679122715908</v>
      </c>
      <c r="G45" s="156">
        <v>189.09874721563659</v>
      </c>
      <c r="H45" s="156">
        <v>137.10921088352757</v>
      </c>
      <c r="I45" s="156">
        <v>157.26385139781772</v>
      </c>
      <c r="J45" s="156">
        <v>189.78053709946369</v>
      </c>
      <c r="K45" s="156">
        <v>199.52821429583275</v>
      </c>
      <c r="L45" s="156">
        <v>68.666541436426584</v>
      </c>
      <c r="M45" s="156">
        <v>5.7238534534314462</v>
      </c>
      <c r="N45" s="156">
        <v>26.667288546449416</v>
      </c>
      <c r="O45" s="156">
        <v>40.500992645257497</v>
      </c>
      <c r="P45" s="156">
        <v>83.01059267729741</v>
      </c>
      <c r="Q45" s="156">
        <v>108.45328644749269</v>
      </c>
    </row>
    <row r="46" spans="1:17" ht="12" customHeight="1" x14ac:dyDescent="0.25">
      <c r="A46" s="23" t="s">
        <v>60</v>
      </c>
      <c r="B46" s="156"/>
      <c r="C46" s="156">
        <v>0</v>
      </c>
      <c r="D46" s="156">
        <v>0</v>
      </c>
      <c r="E46" s="156">
        <v>0</v>
      </c>
      <c r="F46" s="156">
        <v>0</v>
      </c>
      <c r="G46" s="156">
        <v>0</v>
      </c>
      <c r="H46" s="156">
        <v>0</v>
      </c>
      <c r="I46" s="156">
        <v>0</v>
      </c>
      <c r="J46" s="156">
        <v>0</v>
      </c>
      <c r="K46" s="156">
        <v>0</v>
      </c>
      <c r="L46" s="156">
        <v>0</v>
      </c>
      <c r="M46" s="156">
        <v>0</v>
      </c>
      <c r="N46" s="156">
        <v>0</v>
      </c>
      <c r="O46" s="156">
        <v>0</v>
      </c>
      <c r="P46" s="156">
        <v>0</v>
      </c>
      <c r="Q46" s="156">
        <v>0</v>
      </c>
    </row>
    <row r="47" spans="1:17" ht="12.95" customHeight="1" x14ac:dyDescent="0.25">
      <c r="A47" s="158" t="s">
        <v>112</v>
      </c>
      <c r="B47" s="157"/>
      <c r="C47" s="157">
        <f t="shared" ref="C47:Q47" si="170">C48</f>
        <v>0</v>
      </c>
      <c r="D47" s="157">
        <f t="shared" si="170"/>
        <v>0</v>
      </c>
      <c r="E47" s="157">
        <f t="shared" si="170"/>
        <v>0</v>
      </c>
      <c r="F47" s="157">
        <f t="shared" si="170"/>
        <v>0</v>
      </c>
      <c r="G47" s="157">
        <f t="shared" si="170"/>
        <v>0</v>
      </c>
      <c r="H47" s="157">
        <f t="shared" si="170"/>
        <v>0</v>
      </c>
      <c r="I47" s="157">
        <f t="shared" si="170"/>
        <v>0</v>
      </c>
      <c r="J47" s="157">
        <f t="shared" si="170"/>
        <v>0</v>
      </c>
      <c r="K47" s="157">
        <f t="shared" si="170"/>
        <v>0</v>
      </c>
      <c r="L47" s="157">
        <f t="shared" si="170"/>
        <v>0</v>
      </c>
      <c r="M47" s="157">
        <f t="shared" si="170"/>
        <v>0</v>
      </c>
      <c r="N47" s="157">
        <f t="shared" si="170"/>
        <v>0</v>
      </c>
      <c r="O47" s="157">
        <f t="shared" si="170"/>
        <v>0</v>
      </c>
      <c r="P47" s="157">
        <f t="shared" si="170"/>
        <v>0</v>
      </c>
      <c r="Q47" s="157">
        <f t="shared" si="170"/>
        <v>0</v>
      </c>
    </row>
    <row r="48" spans="1:17" ht="12" customHeight="1" x14ac:dyDescent="0.25">
      <c r="A48" s="23" t="s">
        <v>60</v>
      </c>
      <c r="B48" s="156"/>
      <c r="C48" s="156">
        <v>0</v>
      </c>
      <c r="D48" s="156">
        <v>0</v>
      </c>
      <c r="E48" s="156">
        <v>0</v>
      </c>
      <c r="F48" s="156">
        <v>0</v>
      </c>
      <c r="G48" s="156">
        <v>0</v>
      </c>
      <c r="H48" s="156">
        <v>0</v>
      </c>
      <c r="I48" s="156">
        <v>0</v>
      </c>
      <c r="J48" s="156">
        <v>0</v>
      </c>
      <c r="K48" s="156">
        <v>0</v>
      </c>
      <c r="L48" s="156">
        <v>0</v>
      </c>
      <c r="M48" s="156">
        <v>0</v>
      </c>
      <c r="N48" s="156">
        <v>0</v>
      </c>
      <c r="O48" s="156">
        <v>0</v>
      </c>
      <c r="P48" s="156">
        <v>0</v>
      </c>
      <c r="Q48" s="156">
        <v>0</v>
      </c>
    </row>
    <row r="49" spans="1:17" ht="12" customHeight="1" x14ac:dyDescent="0.25">
      <c r="A49" s="158" t="s">
        <v>63</v>
      </c>
      <c r="B49" s="157"/>
      <c r="C49" s="157">
        <f t="shared" ref="C49" si="171">SUM(C50:C51,C54:C55)</f>
        <v>23.29426908152492</v>
      </c>
      <c r="D49" s="157">
        <f t="shared" ref="D49" si="172">SUM(D50:D51,D54:D55)</f>
        <v>18.538574344871662</v>
      </c>
      <c r="E49" s="157">
        <f t="shared" ref="E49" si="173">SUM(E50:E51,E54:E55)</f>
        <v>17.932242811232761</v>
      </c>
      <c r="F49" s="157">
        <f t="shared" ref="F49" si="174">SUM(F50:F51,F54:F55)</f>
        <v>11.035753525936988</v>
      </c>
      <c r="G49" s="157">
        <f t="shared" ref="G49" si="175">SUM(G50:G51,G54:G55)</f>
        <v>20.720457335244145</v>
      </c>
      <c r="H49" s="157">
        <f t="shared" ref="H49" si="176">SUM(H50:H51,H54:H55)</f>
        <v>19.317899810547249</v>
      </c>
      <c r="I49" s="157">
        <f t="shared" ref="I49" si="177">SUM(I50:I51,I54:I55)</f>
        <v>28.332378270750421</v>
      </c>
      <c r="J49" s="157">
        <f t="shared" ref="J49" si="178">SUM(J50:J51,J54:J55)</f>
        <v>23.620548969654187</v>
      </c>
      <c r="K49" s="157">
        <f t="shared" ref="K49" si="179">SUM(K50:K51,K54:K55)</f>
        <v>43.91585374224028</v>
      </c>
      <c r="L49" s="157">
        <f t="shared" ref="L49" si="180">SUM(L50:L51,L54:L55)</f>
        <v>12.824028946951994</v>
      </c>
      <c r="M49" s="157">
        <f t="shared" ref="M49" si="181">SUM(M50:M51,M54:M55)</f>
        <v>0.1639706238543131</v>
      </c>
      <c r="N49" s="157">
        <f t="shared" ref="N49" si="182">SUM(N50:N51,N54:N55)</f>
        <v>6.1365299649188412</v>
      </c>
      <c r="O49" s="157">
        <f t="shared" ref="O49" si="183">SUM(O50:O51,O54:O55)</f>
        <v>6.185406639817792</v>
      </c>
      <c r="P49" s="157">
        <f t="shared" ref="P49" si="184">SUM(P50:P51,P54:P55)</f>
        <v>21.930115910838573</v>
      </c>
      <c r="Q49" s="157">
        <f t="shared" ref="Q49" si="185">SUM(Q50:Q51,Q54:Q55)</f>
        <v>25.238880855788132</v>
      </c>
    </row>
    <row r="50" spans="1:17" ht="12" customHeight="1" x14ac:dyDescent="0.25">
      <c r="A50" s="167" t="s">
        <v>165</v>
      </c>
      <c r="B50" s="132"/>
      <c r="C50" s="132">
        <v>23.236098437211172</v>
      </c>
      <c r="D50" s="132">
        <v>18.19775314918483</v>
      </c>
      <c r="E50" s="132">
        <v>17.886549062456833</v>
      </c>
      <c r="F50" s="132">
        <v>10.655540403103398</v>
      </c>
      <c r="G50" s="132">
        <v>20.058435472859077</v>
      </c>
      <c r="H50" s="132">
        <v>18.657604130789476</v>
      </c>
      <c r="I50" s="132">
        <v>24.819632409007454</v>
      </c>
      <c r="J50" s="132">
        <v>16.609001667889135</v>
      </c>
      <c r="K50" s="132">
        <v>32.607966740016813</v>
      </c>
      <c r="L50" s="132">
        <v>4.2790750926198902</v>
      </c>
      <c r="M50" s="132">
        <v>0</v>
      </c>
      <c r="N50" s="132">
        <v>1.1820939158645607</v>
      </c>
      <c r="O50" s="132">
        <v>1.6715344529321963</v>
      </c>
      <c r="P50" s="132">
        <v>12.571266545296302</v>
      </c>
      <c r="Q50" s="132">
        <v>16.837199230620541</v>
      </c>
    </row>
    <row r="51" spans="1:17" ht="12" customHeight="1" x14ac:dyDescent="0.25">
      <c r="A51" s="167" t="s">
        <v>164</v>
      </c>
      <c r="B51" s="132"/>
      <c r="C51" s="132">
        <f t="shared" ref="C51" si="186">SUM(C52:C53)</f>
        <v>5.8170644313747813E-2</v>
      </c>
      <c r="D51" s="132">
        <f t="shared" ref="D51" si="187">SUM(D52:D53)</f>
        <v>0.34082119568683045</v>
      </c>
      <c r="E51" s="132">
        <f t="shared" ref="E51" si="188">SUM(E52:E53)</f>
        <v>4.5693748775926919E-2</v>
      </c>
      <c r="F51" s="132">
        <f t="shared" ref="F51" si="189">SUM(F52:F53)</f>
        <v>0.38021312283358943</v>
      </c>
      <c r="G51" s="132">
        <f t="shared" ref="G51" si="190">SUM(G52:G53)</f>
        <v>0.66202186238506666</v>
      </c>
      <c r="H51" s="132">
        <f t="shared" ref="H51" si="191">SUM(H52:H53)</f>
        <v>0.66029567975777226</v>
      </c>
      <c r="I51" s="132">
        <f t="shared" ref="I51" si="192">SUM(I52:I53)</f>
        <v>3.5127458617429665</v>
      </c>
      <c r="J51" s="132">
        <f t="shared" ref="J51" si="193">SUM(J52:J53)</f>
        <v>7.0115473017650523</v>
      </c>
      <c r="K51" s="132">
        <f t="shared" ref="K51" si="194">SUM(K52:K53)</f>
        <v>11.307887002223467</v>
      </c>
      <c r="L51" s="132">
        <f t="shared" ref="L51" si="195">SUM(L52:L53)</f>
        <v>8.5449538543321051</v>
      </c>
      <c r="M51" s="132">
        <f t="shared" ref="M51" si="196">SUM(M52:M53)</f>
        <v>0.1639706238543131</v>
      </c>
      <c r="N51" s="132">
        <f t="shared" ref="N51" si="197">SUM(N52:N53)</f>
        <v>4.95443604905428</v>
      </c>
      <c r="O51" s="132">
        <f t="shared" ref="O51" si="198">SUM(O52:O53)</f>
        <v>4.513872186885596</v>
      </c>
      <c r="P51" s="132">
        <f t="shared" ref="P51" si="199">SUM(P52:P53)</f>
        <v>9.3588493655422731</v>
      </c>
      <c r="Q51" s="132">
        <f t="shared" ref="Q51" si="200">SUM(Q52:Q53)</f>
        <v>8.4016816251675888</v>
      </c>
    </row>
    <row r="52" spans="1:17" ht="12" customHeight="1" x14ac:dyDescent="0.25">
      <c r="A52" s="166" t="s">
        <v>163</v>
      </c>
      <c r="B52" s="165"/>
      <c r="C52" s="165">
        <v>5.8170644313747813E-2</v>
      </c>
      <c r="D52" s="165">
        <v>0.34082119568683045</v>
      </c>
      <c r="E52" s="165">
        <v>4.5693748775926919E-2</v>
      </c>
      <c r="F52" s="165">
        <v>0.38021312283358943</v>
      </c>
      <c r="G52" s="165">
        <v>0.66202186238506666</v>
      </c>
      <c r="H52" s="165">
        <v>0.66029567975777226</v>
      </c>
      <c r="I52" s="165">
        <v>3.5127458617429665</v>
      </c>
      <c r="J52" s="165">
        <v>7.0115473017650523</v>
      </c>
      <c r="K52" s="165">
        <v>11.307887002223467</v>
      </c>
      <c r="L52" s="165">
        <v>8.5449538543321051</v>
      </c>
      <c r="M52" s="165">
        <v>0.1639706238543131</v>
      </c>
      <c r="N52" s="165">
        <v>4.95443604905428</v>
      </c>
      <c r="O52" s="165">
        <v>4.513872186885596</v>
      </c>
      <c r="P52" s="165">
        <v>9.3588493655422731</v>
      </c>
      <c r="Q52" s="165">
        <v>8.4016816251675888</v>
      </c>
    </row>
    <row r="53" spans="1:17" ht="12" customHeight="1" x14ac:dyDescent="0.25">
      <c r="A53" s="147" t="s">
        <v>59</v>
      </c>
      <c r="B53" s="164"/>
      <c r="C53" s="164">
        <v>0</v>
      </c>
      <c r="D53" s="164">
        <v>0</v>
      </c>
      <c r="E53" s="164">
        <v>0</v>
      </c>
      <c r="F53" s="164">
        <v>0</v>
      </c>
      <c r="G53" s="164">
        <v>0</v>
      </c>
      <c r="H53" s="164">
        <v>0</v>
      </c>
      <c r="I53" s="164">
        <v>0</v>
      </c>
      <c r="J53" s="164">
        <v>0</v>
      </c>
      <c r="K53" s="164">
        <v>0</v>
      </c>
      <c r="L53" s="164">
        <v>0</v>
      </c>
      <c r="M53" s="164">
        <v>0</v>
      </c>
      <c r="N53" s="164">
        <v>0</v>
      </c>
      <c r="O53" s="164">
        <v>0</v>
      </c>
      <c r="P53" s="164">
        <v>0</v>
      </c>
      <c r="Q53" s="164">
        <v>0</v>
      </c>
    </row>
    <row r="54" spans="1:17" ht="12" customHeight="1" x14ac:dyDescent="0.25">
      <c r="A54" s="163" t="s">
        <v>142</v>
      </c>
      <c r="B54" s="162"/>
      <c r="C54" s="162">
        <v>0</v>
      </c>
      <c r="D54" s="162">
        <v>0</v>
      </c>
      <c r="E54" s="162">
        <v>0</v>
      </c>
      <c r="F54" s="162">
        <v>0</v>
      </c>
      <c r="G54" s="162">
        <v>0</v>
      </c>
      <c r="H54" s="162">
        <v>0</v>
      </c>
      <c r="I54" s="162">
        <v>0</v>
      </c>
      <c r="J54" s="162">
        <v>0</v>
      </c>
      <c r="K54" s="162">
        <v>0</v>
      </c>
      <c r="L54" s="162">
        <v>0</v>
      </c>
      <c r="M54" s="162">
        <v>0</v>
      </c>
      <c r="N54" s="162">
        <v>0</v>
      </c>
      <c r="O54" s="162">
        <v>0</v>
      </c>
      <c r="P54" s="162">
        <v>0</v>
      </c>
      <c r="Q54" s="162">
        <v>0</v>
      </c>
    </row>
    <row r="55" spans="1:17" ht="12" customHeight="1" x14ac:dyDescent="0.25">
      <c r="A55" s="161" t="s">
        <v>141</v>
      </c>
      <c r="B55" s="160"/>
      <c r="C55" s="160">
        <f t="shared" ref="C55" si="201">SUM(C56:C57)</f>
        <v>0</v>
      </c>
      <c r="D55" s="160">
        <f t="shared" ref="D55" si="202">SUM(D56:D57)</f>
        <v>0</v>
      </c>
      <c r="E55" s="160">
        <f t="shared" ref="E55" si="203">SUM(E56:E57)</f>
        <v>0</v>
      </c>
      <c r="F55" s="160">
        <f t="shared" ref="F55" si="204">SUM(F56:F57)</f>
        <v>0</v>
      </c>
      <c r="G55" s="160">
        <f t="shared" ref="G55" si="205">SUM(G56:G57)</f>
        <v>0</v>
      </c>
      <c r="H55" s="160">
        <f t="shared" ref="H55" si="206">SUM(H56:H57)</f>
        <v>0</v>
      </c>
      <c r="I55" s="160">
        <f t="shared" ref="I55" si="207">SUM(I56:I57)</f>
        <v>0</v>
      </c>
      <c r="J55" s="160">
        <f t="shared" ref="J55" si="208">SUM(J56:J57)</f>
        <v>0</v>
      </c>
      <c r="K55" s="160">
        <f t="shared" ref="K55" si="209">SUM(K56:K57)</f>
        <v>0</v>
      </c>
      <c r="L55" s="160">
        <f t="shared" ref="L55" si="210">SUM(L56:L57)</f>
        <v>0</v>
      </c>
      <c r="M55" s="160">
        <f t="shared" ref="M55" si="211">SUM(M56:M57)</f>
        <v>0</v>
      </c>
      <c r="N55" s="160">
        <f t="shared" ref="N55" si="212">SUM(N56:N57)</f>
        <v>0</v>
      </c>
      <c r="O55" s="160">
        <f t="shared" ref="O55" si="213">SUM(O56:O57)</f>
        <v>0</v>
      </c>
      <c r="P55" s="160">
        <f t="shared" ref="P55" si="214">SUM(P56:P57)</f>
        <v>0</v>
      </c>
      <c r="Q55" s="160">
        <f t="shared" ref="Q55" si="215">SUM(Q56:Q57)</f>
        <v>0</v>
      </c>
    </row>
    <row r="56" spans="1:17" ht="12" customHeight="1" x14ac:dyDescent="0.25">
      <c r="A56" s="148" t="s">
        <v>60</v>
      </c>
      <c r="B56" s="156"/>
      <c r="C56" s="156">
        <v>0</v>
      </c>
      <c r="D56" s="156">
        <v>0</v>
      </c>
      <c r="E56" s="156">
        <v>0</v>
      </c>
      <c r="F56" s="156">
        <v>0</v>
      </c>
      <c r="G56" s="156">
        <v>0</v>
      </c>
      <c r="H56" s="156">
        <v>0</v>
      </c>
      <c r="I56" s="156">
        <v>0</v>
      </c>
      <c r="J56" s="156">
        <v>0</v>
      </c>
      <c r="K56" s="156">
        <v>0</v>
      </c>
      <c r="L56" s="156">
        <v>0</v>
      </c>
      <c r="M56" s="156">
        <v>0</v>
      </c>
      <c r="N56" s="156">
        <v>0</v>
      </c>
      <c r="O56" s="156">
        <v>0</v>
      </c>
      <c r="P56" s="156">
        <v>0</v>
      </c>
      <c r="Q56" s="156">
        <v>0</v>
      </c>
    </row>
    <row r="57" spans="1:17" ht="12" customHeight="1" x14ac:dyDescent="0.25">
      <c r="A57" s="148" t="s">
        <v>59</v>
      </c>
      <c r="B57" s="156"/>
      <c r="C57" s="156">
        <v>0</v>
      </c>
      <c r="D57" s="156">
        <v>0</v>
      </c>
      <c r="E57" s="156">
        <v>0</v>
      </c>
      <c r="F57" s="156">
        <v>0</v>
      </c>
      <c r="G57" s="156">
        <v>0</v>
      </c>
      <c r="H57" s="156">
        <v>0</v>
      </c>
      <c r="I57" s="156">
        <v>0</v>
      </c>
      <c r="J57" s="156">
        <v>0</v>
      </c>
      <c r="K57" s="156">
        <v>0</v>
      </c>
      <c r="L57" s="156">
        <v>0</v>
      </c>
      <c r="M57" s="156">
        <v>0</v>
      </c>
      <c r="N57" s="156">
        <v>0</v>
      </c>
      <c r="O57" s="156">
        <v>0</v>
      </c>
      <c r="P57" s="156">
        <v>0</v>
      </c>
      <c r="Q57" s="156">
        <v>0</v>
      </c>
    </row>
    <row r="58" spans="1:17" ht="12" customHeight="1" x14ac:dyDescent="0.25">
      <c r="A58" s="158" t="s">
        <v>62</v>
      </c>
      <c r="B58" s="157"/>
      <c r="C58" s="157">
        <f t="shared" ref="C58" si="216">SUM(C59:C60)</f>
        <v>0</v>
      </c>
      <c r="D58" s="157">
        <f t="shared" ref="D58" si="217">SUM(D59:D60)</f>
        <v>0</v>
      </c>
      <c r="E58" s="157">
        <f t="shared" ref="E58" si="218">SUM(E59:E60)</f>
        <v>0</v>
      </c>
      <c r="F58" s="157">
        <f t="shared" ref="F58" si="219">SUM(F59:F60)</f>
        <v>0</v>
      </c>
      <c r="G58" s="157">
        <f t="shared" ref="G58" si="220">SUM(G59:G60)</f>
        <v>0</v>
      </c>
      <c r="H58" s="157">
        <f t="shared" ref="H58" si="221">SUM(H59:H60)</f>
        <v>0</v>
      </c>
      <c r="I58" s="157">
        <f t="shared" ref="I58" si="222">SUM(I59:I60)</f>
        <v>0</v>
      </c>
      <c r="J58" s="157">
        <f t="shared" ref="J58" si="223">SUM(J59:J60)</f>
        <v>0</v>
      </c>
      <c r="K58" s="157">
        <f t="shared" ref="K58" si="224">SUM(K59:K60)</f>
        <v>0</v>
      </c>
      <c r="L58" s="157">
        <f t="shared" ref="L58" si="225">SUM(L59:L60)</f>
        <v>0</v>
      </c>
      <c r="M58" s="157">
        <f t="shared" ref="M58" si="226">SUM(M59:M60)</f>
        <v>0</v>
      </c>
      <c r="N58" s="157">
        <f t="shared" ref="N58" si="227">SUM(N59:N60)</f>
        <v>0</v>
      </c>
      <c r="O58" s="157">
        <f t="shared" ref="O58" si="228">SUM(O59:O60)</f>
        <v>0</v>
      </c>
      <c r="P58" s="157">
        <f t="shared" ref="P58" si="229">SUM(P59:P60)</f>
        <v>0</v>
      </c>
      <c r="Q58" s="157">
        <f t="shared" ref="Q58" si="230">SUM(Q59:Q60)</f>
        <v>0</v>
      </c>
    </row>
    <row r="59" spans="1:17" ht="12" customHeight="1" x14ac:dyDescent="0.25">
      <c r="A59" s="23" t="s">
        <v>57</v>
      </c>
      <c r="B59" s="156"/>
      <c r="C59" s="156">
        <v>0</v>
      </c>
      <c r="D59" s="156">
        <v>0</v>
      </c>
      <c r="E59" s="156">
        <v>0</v>
      </c>
      <c r="F59" s="156">
        <v>0</v>
      </c>
      <c r="G59" s="156">
        <v>0</v>
      </c>
      <c r="H59" s="156">
        <v>0</v>
      </c>
      <c r="I59" s="156">
        <v>0</v>
      </c>
      <c r="J59" s="156">
        <v>0</v>
      </c>
      <c r="K59" s="156">
        <v>0</v>
      </c>
      <c r="L59" s="156">
        <v>0</v>
      </c>
      <c r="M59" s="156">
        <v>0</v>
      </c>
      <c r="N59" s="156">
        <v>0</v>
      </c>
      <c r="O59" s="156">
        <v>0</v>
      </c>
      <c r="P59" s="156">
        <v>0</v>
      </c>
      <c r="Q59" s="156">
        <v>0</v>
      </c>
    </row>
    <row r="60" spans="1:17" ht="12" customHeight="1" x14ac:dyDescent="0.25">
      <c r="A60" s="29" t="s">
        <v>140</v>
      </c>
      <c r="B60" s="57"/>
      <c r="C60" s="57">
        <v>0</v>
      </c>
      <c r="D60" s="57">
        <v>0</v>
      </c>
      <c r="E60" s="57">
        <v>0</v>
      </c>
      <c r="F60" s="57">
        <v>0</v>
      </c>
      <c r="G60" s="57">
        <v>0</v>
      </c>
      <c r="H60" s="57">
        <v>0</v>
      </c>
      <c r="I60" s="57">
        <v>0</v>
      </c>
      <c r="J60" s="57">
        <v>0</v>
      </c>
      <c r="K60" s="57">
        <v>0</v>
      </c>
      <c r="L60" s="57">
        <v>0</v>
      </c>
      <c r="M60" s="57">
        <v>0</v>
      </c>
      <c r="N60" s="57">
        <v>0</v>
      </c>
      <c r="O60" s="57">
        <v>0</v>
      </c>
      <c r="P60" s="57">
        <v>0</v>
      </c>
      <c r="Q60" s="57"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231">SUM(C63,C66,C68,C77)</f>
        <v>58.890905990539373</v>
      </c>
      <c r="D62" s="168">
        <f t="shared" ref="D62" si="232">SUM(D63,D66,D68,D77)</f>
        <v>42.12227176673683</v>
      </c>
      <c r="E62" s="168">
        <f t="shared" ref="E62" si="233">SUM(E63,E66,E68,E77)</f>
        <v>97.039043857044817</v>
      </c>
      <c r="F62" s="168">
        <f t="shared" ref="F62" si="234">SUM(F63,F66,F68,F77)</f>
        <v>87.390357637966616</v>
      </c>
      <c r="G62" s="168">
        <f t="shared" ref="G62" si="235">SUM(G63,G66,G68,G77)</f>
        <v>47.953179057756557</v>
      </c>
      <c r="H62" s="168">
        <f t="shared" ref="H62" si="236">SUM(H63,H66,H68,H77)</f>
        <v>58.718921436488387</v>
      </c>
      <c r="I62" s="168">
        <f t="shared" ref="I62" si="237">SUM(I63,I66,I68,I77)</f>
        <v>52.426163205328059</v>
      </c>
      <c r="J62" s="168">
        <f t="shared" ref="J62" si="238">SUM(J63,J66,J68,J77)</f>
        <v>105.37505308074049</v>
      </c>
      <c r="K62" s="168">
        <f t="shared" ref="K62" si="239">SUM(K63,K66,K68,K77)</f>
        <v>40.95071915587652</v>
      </c>
      <c r="L62" s="168">
        <f t="shared" ref="L62" si="240">SUM(L63,L66,L68,L77)</f>
        <v>112.86452750356132</v>
      </c>
      <c r="M62" s="168">
        <f t="shared" ref="M62" si="241">SUM(M63,M66,M68,M77)</f>
        <v>22.872813448615037</v>
      </c>
      <c r="N62" s="168">
        <f t="shared" ref="N62" si="242">SUM(N63,N66,N68,N77)</f>
        <v>64.257328684597482</v>
      </c>
      <c r="O62" s="168">
        <f t="shared" ref="O62" si="243">SUM(O63,O66,O68,O77)</f>
        <v>22.502086671174776</v>
      </c>
      <c r="P62" s="168">
        <f t="shared" ref="P62" si="244">SUM(P63,P66,P68,P77)</f>
        <v>0</v>
      </c>
      <c r="Q62" s="168">
        <f t="shared" ref="Q62" si="245">SUM(Q63,Q66,Q68,Q77)</f>
        <v>19.945859959613014</v>
      </c>
    </row>
    <row r="63" spans="1:17" ht="12.95" customHeight="1" x14ac:dyDescent="0.25">
      <c r="A63" s="158" t="s">
        <v>65</v>
      </c>
      <c r="B63" s="157"/>
      <c r="C63" s="157">
        <f t="shared" ref="C63:Q63" si="246">SUM(C64:C65)</f>
        <v>46.019410414124451</v>
      </c>
      <c r="D63" s="157">
        <f t="shared" si="246"/>
        <v>32.955041584140481</v>
      </c>
      <c r="E63" s="157">
        <f t="shared" si="246"/>
        <v>78.124306982455209</v>
      </c>
      <c r="F63" s="157">
        <f t="shared" si="246"/>
        <v>71.863352368939289</v>
      </c>
      <c r="G63" s="157">
        <f t="shared" si="246"/>
        <v>37.88979034070617</v>
      </c>
      <c r="H63" s="157">
        <f t="shared" si="246"/>
        <v>47.366005289091248</v>
      </c>
      <c r="I63" s="157">
        <f t="shared" si="246"/>
        <v>41.843535904420001</v>
      </c>
      <c r="J63" s="157">
        <f t="shared" si="246"/>
        <v>84.429823220887897</v>
      </c>
      <c r="K63" s="157">
        <f t="shared" si="246"/>
        <v>31.927693490032755</v>
      </c>
      <c r="L63" s="157">
        <f t="shared" si="246"/>
        <v>88.158740956605797</v>
      </c>
      <c r="M63" s="157">
        <f t="shared" si="246"/>
        <v>18.846036041005096</v>
      </c>
      <c r="N63" s="157">
        <f t="shared" si="246"/>
        <v>46.465645388897315</v>
      </c>
      <c r="O63" s="157">
        <f t="shared" si="246"/>
        <v>17.220045132713469</v>
      </c>
      <c r="P63" s="157">
        <f t="shared" si="246"/>
        <v>0</v>
      </c>
      <c r="Q63" s="157">
        <f t="shared" si="246"/>
        <v>15.056489629464284</v>
      </c>
    </row>
    <row r="64" spans="1:17" ht="12" customHeight="1" x14ac:dyDescent="0.25">
      <c r="A64" s="23" t="s">
        <v>161</v>
      </c>
      <c r="B64" s="156"/>
      <c r="C64" s="156">
        <v>46.019410414124451</v>
      </c>
      <c r="D64" s="156">
        <v>32.955041584140481</v>
      </c>
      <c r="E64" s="156">
        <v>78.124306982455209</v>
      </c>
      <c r="F64" s="156">
        <v>71.863352368939289</v>
      </c>
      <c r="G64" s="156">
        <v>37.88979034070617</v>
      </c>
      <c r="H64" s="156">
        <v>47.366005289091248</v>
      </c>
      <c r="I64" s="156">
        <v>41.843535904420001</v>
      </c>
      <c r="J64" s="156">
        <v>84.429823220887897</v>
      </c>
      <c r="K64" s="156">
        <v>31.927693490032755</v>
      </c>
      <c r="L64" s="156">
        <v>88.158740956605797</v>
      </c>
      <c r="M64" s="156">
        <v>18.846036041005096</v>
      </c>
      <c r="N64" s="156">
        <v>46.465645388897315</v>
      </c>
      <c r="O64" s="156">
        <v>17.220045132713469</v>
      </c>
      <c r="P64" s="156">
        <v>0</v>
      </c>
      <c r="Q64" s="156">
        <v>15.056489629464284</v>
      </c>
    </row>
    <row r="65" spans="1:17" ht="12" customHeight="1" x14ac:dyDescent="0.25">
      <c r="A65" s="23" t="s">
        <v>60</v>
      </c>
      <c r="B65" s="156"/>
      <c r="C65" s="156">
        <v>0</v>
      </c>
      <c r="D65" s="156">
        <v>0</v>
      </c>
      <c r="E65" s="156">
        <v>0</v>
      </c>
      <c r="F65" s="156">
        <v>0</v>
      </c>
      <c r="G65" s="156">
        <v>0</v>
      </c>
      <c r="H65" s="156">
        <v>0</v>
      </c>
      <c r="I65" s="156">
        <v>0</v>
      </c>
      <c r="J65" s="156">
        <v>0</v>
      </c>
      <c r="K65" s="156">
        <v>0</v>
      </c>
      <c r="L65" s="156">
        <v>0</v>
      </c>
      <c r="M65" s="156">
        <v>0</v>
      </c>
      <c r="N65" s="156">
        <v>0</v>
      </c>
      <c r="O65" s="156">
        <v>0</v>
      </c>
      <c r="P65" s="156">
        <v>0</v>
      </c>
      <c r="Q65" s="156">
        <v>0</v>
      </c>
    </row>
    <row r="66" spans="1:17" ht="12.95" customHeight="1" x14ac:dyDescent="0.25">
      <c r="A66" s="158" t="s">
        <v>112</v>
      </c>
      <c r="B66" s="157"/>
      <c r="C66" s="157">
        <f t="shared" ref="C66:Q66" si="247">C67</f>
        <v>0</v>
      </c>
      <c r="D66" s="157">
        <f t="shared" si="247"/>
        <v>0</v>
      </c>
      <c r="E66" s="157">
        <f t="shared" si="247"/>
        <v>0</v>
      </c>
      <c r="F66" s="157">
        <f t="shared" si="247"/>
        <v>0</v>
      </c>
      <c r="G66" s="157">
        <f t="shared" si="247"/>
        <v>0</v>
      </c>
      <c r="H66" s="157">
        <f t="shared" si="247"/>
        <v>0</v>
      </c>
      <c r="I66" s="157">
        <f t="shared" si="247"/>
        <v>0</v>
      </c>
      <c r="J66" s="157">
        <f t="shared" si="247"/>
        <v>0</v>
      </c>
      <c r="K66" s="157">
        <f t="shared" si="247"/>
        <v>0</v>
      </c>
      <c r="L66" s="157">
        <f t="shared" si="247"/>
        <v>0</v>
      </c>
      <c r="M66" s="157">
        <f t="shared" si="247"/>
        <v>0</v>
      </c>
      <c r="N66" s="157">
        <f t="shared" si="247"/>
        <v>0</v>
      </c>
      <c r="O66" s="157">
        <f t="shared" si="247"/>
        <v>0</v>
      </c>
      <c r="P66" s="157">
        <f t="shared" si="247"/>
        <v>0</v>
      </c>
      <c r="Q66" s="157">
        <f t="shared" si="247"/>
        <v>0</v>
      </c>
    </row>
    <row r="67" spans="1:17" ht="12" customHeight="1" x14ac:dyDescent="0.25">
      <c r="A67" s="23" t="s">
        <v>60</v>
      </c>
      <c r="B67" s="156"/>
      <c r="C67" s="156">
        <v>0</v>
      </c>
      <c r="D67" s="156">
        <v>0</v>
      </c>
      <c r="E67" s="156">
        <v>0</v>
      </c>
      <c r="F67" s="156">
        <v>0</v>
      </c>
      <c r="G67" s="156">
        <v>0</v>
      </c>
      <c r="H67" s="156">
        <v>0</v>
      </c>
      <c r="I67" s="156">
        <v>0</v>
      </c>
      <c r="J67" s="156">
        <v>0</v>
      </c>
      <c r="K67" s="156">
        <v>0</v>
      </c>
      <c r="L67" s="156">
        <v>0</v>
      </c>
      <c r="M67" s="156">
        <v>0</v>
      </c>
      <c r="N67" s="156">
        <v>0</v>
      </c>
      <c r="O67" s="156">
        <v>0</v>
      </c>
      <c r="P67" s="156">
        <v>0</v>
      </c>
      <c r="Q67" s="156">
        <v>0</v>
      </c>
    </row>
    <row r="68" spans="1:17" ht="12" customHeight="1" x14ac:dyDescent="0.25">
      <c r="A68" s="158" t="s">
        <v>63</v>
      </c>
      <c r="B68" s="157"/>
      <c r="C68" s="157">
        <f t="shared" ref="C68" si="248">SUM(C69:C70,C73:C74)</f>
        <v>9.3398977834989232</v>
      </c>
      <c r="D68" s="157">
        <f t="shared" ref="D68" si="249">SUM(D69:D70,D73:D74)</f>
        <v>6.9236001354889813</v>
      </c>
      <c r="E68" s="157">
        <f t="shared" ref="E68" si="250">SUM(E69:E70,E73:E74)</f>
        <v>14.349387697740617</v>
      </c>
      <c r="F68" s="157">
        <f t="shared" ref="F68" si="251">SUM(F69:F70,F73:F74)</f>
        <v>11.267317139968473</v>
      </c>
      <c r="G68" s="157">
        <f t="shared" ref="G68" si="252">SUM(G69:G70,G73:G74)</f>
        <v>6.9073786658687668</v>
      </c>
      <c r="H68" s="157">
        <f t="shared" ref="H68" si="253">SUM(H69:H70,H73:H74)</f>
        <v>7.6020802092344013</v>
      </c>
      <c r="I68" s="157">
        <f t="shared" ref="I68" si="254">SUM(I69:I70,I73:I74)</f>
        <v>8.5902267730888067</v>
      </c>
      <c r="J68" s="157">
        <f t="shared" ref="J68" si="255">SUM(J69:J70,J73:J74)</f>
        <v>15.90727046587717</v>
      </c>
      <c r="K68" s="157">
        <f t="shared" ref="K68" si="256">SUM(K69:K70,K73:K74)</f>
        <v>6.0784666390576092</v>
      </c>
      <c r="L68" s="157">
        <f t="shared" ref="L68" si="257">SUM(L69:L70,L73:L74)</f>
        <v>18.019968412461289</v>
      </c>
      <c r="M68" s="157">
        <f t="shared" ref="M68" si="258">SUM(M69:M70,M73:M74)</f>
        <v>2.0486439876605811</v>
      </c>
      <c r="N68" s="157">
        <f t="shared" ref="N68" si="259">SUM(N69:N70,N73:N74)</f>
        <v>12.77687179324108</v>
      </c>
      <c r="O68" s="157">
        <f t="shared" ref="O68" si="260">SUM(O69:O70,O73:O74)</f>
        <v>3.2973565378495562</v>
      </c>
      <c r="P68" s="157">
        <f t="shared" ref="P68" si="261">SUM(P69:P70,P73:P74)</f>
        <v>0</v>
      </c>
      <c r="Q68" s="157">
        <f t="shared" ref="Q68" si="262">SUM(Q69:Q70,Q73:Q74)</f>
        <v>3.0539049366615671</v>
      </c>
    </row>
    <row r="69" spans="1:17" ht="12" customHeight="1" x14ac:dyDescent="0.25">
      <c r="A69" s="167" t="s">
        <v>160</v>
      </c>
      <c r="B69" s="132"/>
      <c r="C69" s="132">
        <v>9.3180388051062728</v>
      </c>
      <c r="D69" s="132">
        <v>6.7826367471402191</v>
      </c>
      <c r="E69" s="132">
        <v>14.294308823933227</v>
      </c>
      <c r="F69" s="132">
        <v>11.036289277077469</v>
      </c>
      <c r="G69" s="132">
        <v>6.6134647291362594</v>
      </c>
      <c r="H69" s="132">
        <v>7.3073280528259037</v>
      </c>
      <c r="I69" s="132">
        <v>7.0669950828145618</v>
      </c>
      <c r="J69" s="132">
        <v>12.358189523779965</v>
      </c>
      <c r="K69" s="132">
        <v>2.1191280267247001</v>
      </c>
      <c r="L69" s="132">
        <v>12.606979706706962</v>
      </c>
      <c r="M69" s="132">
        <v>0</v>
      </c>
      <c r="N69" s="132">
        <v>8.366690337195072</v>
      </c>
      <c r="O69" s="132">
        <v>0.78160042957624254</v>
      </c>
      <c r="P69" s="132">
        <v>0</v>
      </c>
      <c r="Q69" s="132">
        <v>1.6028868382087451</v>
      </c>
    </row>
    <row r="70" spans="1:17" ht="12" customHeight="1" x14ac:dyDescent="0.25">
      <c r="A70" s="167" t="s">
        <v>159</v>
      </c>
      <c r="B70" s="132"/>
      <c r="C70" s="132">
        <f t="shared" ref="C70" si="263">SUM(C71:C72)</f>
        <v>2.1858978392649636E-2</v>
      </c>
      <c r="D70" s="132">
        <f t="shared" ref="D70" si="264">SUM(D71:D72)</f>
        <v>0.14096338834876257</v>
      </c>
      <c r="E70" s="132">
        <f t="shared" ref="E70" si="265">SUM(E71:E72)</f>
        <v>5.5078873807391085E-2</v>
      </c>
      <c r="F70" s="132">
        <f t="shared" ref="F70" si="266">SUM(F71:F72)</f>
        <v>0.23102786289100408</v>
      </c>
      <c r="G70" s="132">
        <f t="shared" ref="G70" si="267">SUM(G71:G72)</f>
        <v>0.2939139367325071</v>
      </c>
      <c r="H70" s="132">
        <f t="shared" ref="H70" si="268">SUM(H71:H72)</f>
        <v>0.29475215640849728</v>
      </c>
      <c r="I70" s="132">
        <f t="shared" ref="I70" si="269">SUM(I71:I72)</f>
        <v>1.5232316902742442</v>
      </c>
      <c r="J70" s="132">
        <f t="shared" ref="J70" si="270">SUM(J71:J72)</f>
        <v>3.5490809420972051</v>
      </c>
      <c r="K70" s="132">
        <f t="shared" ref="K70" si="271">SUM(K71:K72)</f>
        <v>3.9593386123329095</v>
      </c>
      <c r="L70" s="132">
        <f t="shared" ref="L70" si="272">SUM(L71:L72)</f>
        <v>5.4129887057543256</v>
      </c>
      <c r="M70" s="132">
        <f t="shared" ref="M70" si="273">SUM(M71:M72)</f>
        <v>2.0486439876605811</v>
      </c>
      <c r="N70" s="132">
        <f t="shared" ref="N70" si="274">SUM(N71:N72)</f>
        <v>4.4101814560460078</v>
      </c>
      <c r="O70" s="132">
        <f t="shared" ref="O70" si="275">SUM(O71:O72)</f>
        <v>2.5157561082733135</v>
      </c>
      <c r="P70" s="132">
        <f t="shared" ref="P70" si="276">SUM(P71:P72)</f>
        <v>0</v>
      </c>
      <c r="Q70" s="132">
        <f t="shared" ref="Q70" si="277">SUM(Q71:Q72)</f>
        <v>1.4510180984528223</v>
      </c>
    </row>
    <row r="71" spans="1:17" ht="12" customHeight="1" x14ac:dyDescent="0.25">
      <c r="A71" s="166" t="s">
        <v>109</v>
      </c>
      <c r="B71" s="165"/>
      <c r="C71" s="165">
        <v>2.1858978392649636E-2</v>
      </c>
      <c r="D71" s="165">
        <v>0.14096338834876257</v>
      </c>
      <c r="E71" s="165">
        <v>5.5078873807391085E-2</v>
      </c>
      <c r="F71" s="165">
        <v>0.23102786289100408</v>
      </c>
      <c r="G71" s="165">
        <v>0.2939139367325071</v>
      </c>
      <c r="H71" s="165">
        <v>0.29475215640849728</v>
      </c>
      <c r="I71" s="165">
        <v>1.5232316902742442</v>
      </c>
      <c r="J71" s="165">
        <v>3.5490809420972051</v>
      </c>
      <c r="K71" s="165">
        <v>3.9593386123329095</v>
      </c>
      <c r="L71" s="165">
        <v>5.4129887057543256</v>
      </c>
      <c r="M71" s="165">
        <v>2.0486439876605811</v>
      </c>
      <c r="N71" s="165">
        <v>4.4101814560460078</v>
      </c>
      <c r="O71" s="165">
        <v>2.5157561082733135</v>
      </c>
      <c r="P71" s="165">
        <v>0</v>
      </c>
      <c r="Q71" s="165">
        <v>1.4510180984528223</v>
      </c>
    </row>
    <row r="72" spans="1:17" ht="12" customHeight="1" x14ac:dyDescent="0.25">
      <c r="A72" s="147" t="s">
        <v>59</v>
      </c>
      <c r="B72" s="164"/>
      <c r="C72" s="164">
        <v>0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I72" s="164">
        <v>0</v>
      </c>
      <c r="J72" s="164">
        <v>0</v>
      </c>
      <c r="K72" s="164">
        <v>0</v>
      </c>
      <c r="L72" s="164">
        <v>0</v>
      </c>
      <c r="M72" s="164">
        <v>0</v>
      </c>
      <c r="N72" s="164">
        <v>0</v>
      </c>
      <c r="O72" s="164">
        <v>0</v>
      </c>
      <c r="P72" s="164">
        <v>0</v>
      </c>
      <c r="Q72" s="164">
        <v>0</v>
      </c>
    </row>
    <row r="73" spans="1:17" ht="12" customHeight="1" x14ac:dyDescent="0.25">
      <c r="A73" s="163" t="s">
        <v>142</v>
      </c>
      <c r="B73" s="162"/>
      <c r="C73" s="162">
        <v>0</v>
      </c>
      <c r="D73" s="162">
        <v>0</v>
      </c>
      <c r="E73" s="162">
        <v>0</v>
      </c>
      <c r="F73" s="162">
        <v>0</v>
      </c>
      <c r="G73" s="162">
        <v>0</v>
      </c>
      <c r="H73" s="162">
        <v>0</v>
      </c>
      <c r="I73" s="162">
        <v>0</v>
      </c>
      <c r="J73" s="162">
        <v>0</v>
      </c>
      <c r="K73" s="162">
        <v>0</v>
      </c>
      <c r="L73" s="162">
        <v>0</v>
      </c>
      <c r="M73" s="162">
        <v>0</v>
      </c>
      <c r="N73" s="162">
        <v>0</v>
      </c>
      <c r="O73" s="162">
        <v>0</v>
      </c>
      <c r="P73" s="162">
        <v>0</v>
      </c>
      <c r="Q73" s="162">
        <v>0</v>
      </c>
    </row>
    <row r="74" spans="1:17" ht="12" customHeight="1" x14ac:dyDescent="0.25">
      <c r="A74" s="161" t="s">
        <v>141</v>
      </c>
      <c r="B74" s="160"/>
      <c r="C74" s="160">
        <f t="shared" ref="C74" si="278">SUM(C75:C76)</f>
        <v>0</v>
      </c>
      <c r="D74" s="160">
        <f t="shared" ref="D74" si="279">SUM(D75:D76)</f>
        <v>0</v>
      </c>
      <c r="E74" s="160">
        <f t="shared" ref="E74" si="280">SUM(E75:E76)</f>
        <v>0</v>
      </c>
      <c r="F74" s="160">
        <f t="shared" ref="F74" si="281">SUM(F75:F76)</f>
        <v>0</v>
      </c>
      <c r="G74" s="160">
        <f t="shared" ref="G74" si="282">SUM(G75:G76)</f>
        <v>0</v>
      </c>
      <c r="H74" s="160">
        <f t="shared" ref="H74" si="283">SUM(H75:H76)</f>
        <v>0</v>
      </c>
      <c r="I74" s="160">
        <f t="shared" ref="I74" si="284">SUM(I75:I76)</f>
        <v>0</v>
      </c>
      <c r="J74" s="160">
        <f t="shared" ref="J74" si="285">SUM(J75:J76)</f>
        <v>0</v>
      </c>
      <c r="K74" s="160">
        <f t="shared" ref="K74" si="286">SUM(K75:K76)</f>
        <v>0</v>
      </c>
      <c r="L74" s="160">
        <f t="shared" ref="L74" si="287">SUM(L75:L76)</f>
        <v>0</v>
      </c>
      <c r="M74" s="160">
        <f t="shared" ref="M74" si="288">SUM(M75:M76)</f>
        <v>0</v>
      </c>
      <c r="N74" s="160">
        <f t="shared" ref="N74" si="289">SUM(N75:N76)</f>
        <v>0</v>
      </c>
      <c r="O74" s="160">
        <f t="shared" ref="O74" si="290">SUM(O75:O76)</f>
        <v>0</v>
      </c>
      <c r="P74" s="160">
        <f t="shared" ref="P74" si="291">SUM(P75:P76)</f>
        <v>0</v>
      </c>
      <c r="Q74" s="160">
        <f t="shared" ref="Q74" si="292">SUM(Q75:Q76)</f>
        <v>0</v>
      </c>
    </row>
    <row r="75" spans="1:17" ht="12" customHeight="1" x14ac:dyDescent="0.25">
      <c r="A75" s="148" t="s">
        <v>60</v>
      </c>
      <c r="B75" s="156"/>
      <c r="C75" s="156">
        <v>0</v>
      </c>
      <c r="D75" s="156">
        <v>0</v>
      </c>
      <c r="E75" s="156">
        <v>0</v>
      </c>
      <c r="F75" s="156">
        <v>0</v>
      </c>
      <c r="G75" s="156">
        <v>0</v>
      </c>
      <c r="H75" s="156">
        <v>0</v>
      </c>
      <c r="I75" s="156">
        <v>0</v>
      </c>
      <c r="J75" s="156">
        <v>0</v>
      </c>
      <c r="K75" s="156">
        <v>0</v>
      </c>
      <c r="L75" s="156">
        <v>0</v>
      </c>
      <c r="M75" s="156">
        <v>0</v>
      </c>
      <c r="N75" s="156">
        <v>0</v>
      </c>
      <c r="O75" s="156">
        <v>0</v>
      </c>
      <c r="P75" s="156">
        <v>0</v>
      </c>
      <c r="Q75" s="156">
        <v>0</v>
      </c>
    </row>
    <row r="76" spans="1:17" ht="12" customHeight="1" x14ac:dyDescent="0.25">
      <c r="A76" s="148" t="s">
        <v>59</v>
      </c>
      <c r="B76" s="156"/>
      <c r="C76" s="156">
        <v>0</v>
      </c>
      <c r="D76" s="156">
        <v>0</v>
      </c>
      <c r="E76" s="156">
        <v>0</v>
      </c>
      <c r="F76" s="156">
        <v>0</v>
      </c>
      <c r="G76" s="156">
        <v>0</v>
      </c>
      <c r="H76" s="156">
        <v>0</v>
      </c>
      <c r="I76" s="156">
        <v>0</v>
      </c>
      <c r="J76" s="156">
        <v>0</v>
      </c>
      <c r="K76" s="156">
        <v>0</v>
      </c>
      <c r="L76" s="156">
        <v>0</v>
      </c>
      <c r="M76" s="156">
        <v>0</v>
      </c>
      <c r="N76" s="156">
        <v>0</v>
      </c>
      <c r="O76" s="156">
        <v>0</v>
      </c>
      <c r="P76" s="156">
        <v>0</v>
      </c>
      <c r="Q76" s="156">
        <v>0</v>
      </c>
    </row>
    <row r="77" spans="1:17" ht="12" customHeight="1" x14ac:dyDescent="0.25">
      <c r="A77" s="158" t="s">
        <v>62</v>
      </c>
      <c r="B77" s="157"/>
      <c r="C77" s="157">
        <f t="shared" ref="C77" si="293">SUM(C78:C79)</f>
        <v>3.5315977929159961</v>
      </c>
      <c r="D77" s="157">
        <f t="shared" ref="D77" si="294">SUM(D78:D79)</f>
        <v>2.2436300471073678</v>
      </c>
      <c r="E77" s="157">
        <f t="shared" ref="E77" si="295">SUM(E78:E79)</f>
        <v>4.5653491768489944</v>
      </c>
      <c r="F77" s="157">
        <f t="shared" ref="F77" si="296">SUM(F78:F79)</f>
        <v>4.2596881290588557</v>
      </c>
      <c r="G77" s="157">
        <f t="shared" ref="G77" si="297">SUM(G78:G79)</f>
        <v>3.15601005118162</v>
      </c>
      <c r="H77" s="157">
        <f t="shared" ref="H77" si="298">SUM(H78:H79)</f>
        <v>3.7508359381627385</v>
      </c>
      <c r="I77" s="157">
        <f t="shared" ref="I77" si="299">SUM(I78:I79)</f>
        <v>1.9924005278192469</v>
      </c>
      <c r="J77" s="157">
        <f t="shared" ref="J77" si="300">SUM(J78:J79)</f>
        <v>5.0379593939754121</v>
      </c>
      <c r="K77" s="157">
        <f t="shared" ref="K77" si="301">SUM(K78:K79)</f>
        <v>2.9445590267861577</v>
      </c>
      <c r="L77" s="157">
        <f t="shared" ref="L77" si="302">SUM(L78:L79)</f>
        <v>6.6858181344942222</v>
      </c>
      <c r="M77" s="157">
        <f t="shared" ref="M77" si="303">SUM(M78:M79)</f>
        <v>1.9781334199493614</v>
      </c>
      <c r="N77" s="157">
        <f t="shared" ref="N77" si="304">SUM(N78:N79)</f>
        <v>5.0148115024590858</v>
      </c>
      <c r="O77" s="157">
        <f t="shared" ref="O77" si="305">SUM(O78:O79)</f>
        <v>1.9846850006117498</v>
      </c>
      <c r="P77" s="157">
        <f t="shared" ref="P77" si="306">SUM(P78:P79)</f>
        <v>0</v>
      </c>
      <c r="Q77" s="157">
        <f t="shared" ref="Q77" si="307">SUM(Q78:Q79)</f>
        <v>1.8354653934871605</v>
      </c>
    </row>
    <row r="78" spans="1:17" ht="12" customHeight="1" x14ac:dyDescent="0.25">
      <c r="A78" s="23" t="s">
        <v>109</v>
      </c>
      <c r="B78" s="156"/>
      <c r="C78" s="156">
        <v>3.5315977929159961</v>
      </c>
      <c r="D78" s="156">
        <v>2.2436300471073678</v>
      </c>
      <c r="E78" s="156">
        <v>4.5653491768489944</v>
      </c>
      <c r="F78" s="156">
        <v>4.2596881290588557</v>
      </c>
      <c r="G78" s="156">
        <v>3.15601005118162</v>
      </c>
      <c r="H78" s="156">
        <v>3.7508359381627385</v>
      </c>
      <c r="I78" s="156">
        <v>1.9924005278192469</v>
      </c>
      <c r="J78" s="156">
        <v>5.0379593939754121</v>
      </c>
      <c r="K78" s="156">
        <v>2.9445590267861577</v>
      </c>
      <c r="L78" s="156">
        <v>6.6858181344942222</v>
      </c>
      <c r="M78" s="156">
        <v>1.9781334199493614</v>
      </c>
      <c r="N78" s="156">
        <v>5.0148115024590858</v>
      </c>
      <c r="O78" s="156">
        <v>1.9846850006117498</v>
      </c>
      <c r="P78" s="156">
        <v>0</v>
      </c>
      <c r="Q78" s="156">
        <v>1.8354653934871605</v>
      </c>
    </row>
    <row r="79" spans="1:17" ht="12" customHeight="1" x14ac:dyDescent="0.25">
      <c r="A79" s="29" t="s">
        <v>140</v>
      </c>
      <c r="B79" s="57"/>
      <c r="C79" s="57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57">
        <v>0</v>
      </c>
      <c r="P79" s="57">
        <v>0</v>
      </c>
      <c r="Q79" s="57"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308">SUM(C82,C85,C87,C100)</f>
        <v>0</v>
      </c>
      <c r="D81" s="168">
        <f t="shared" ref="D81" si="309">SUM(D82,D85,D87,D100)</f>
        <v>0</v>
      </c>
      <c r="E81" s="168">
        <f t="shared" ref="E81" si="310">SUM(E82,E85,E87,E100)</f>
        <v>0</v>
      </c>
      <c r="F81" s="168">
        <f t="shared" ref="F81" si="311">SUM(F82,F85,F87,F100)</f>
        <v>0</v>
      </c>
      <c r="G81" s="168">
        <f t="shared" ref="G81" si="312">SUM(G82,G85,G87,G100)</f>
        <v>0</v>
      </c>
      <c r="H81" s="168">
        <f t="shared" ref="H81" si="313">SUM(H82,H85,H87,H100)</f>
        <v>0</v>
      </c>
      <c r="I81" s="168">
        <f t="shared" ref="I81" si="314">SUM(I82,I85,I87,I100)</f>
        <v>0</v>
      </c>
      <c r="J81" s="168">
        <f t="shared" ref="J81" si="315">SUM(J82,J85,J87,J100)</f>
        <v>0</v>
      </c>
      <c r="K81" s="168">
        <f t="shared" ref="K81" si="316">SUM(K82,K85,K87,K100)</f>
        <v>0</v>
      </c>
      <c r="L81" s="168">
        <f t="shared" ref="L81" si="317">SUM(L82,L85,L87,L100)</f>
        <v>0</v>
      </c>
      <c r="M81" s="168">
        <f t="shared" ref="M81" si="318">SUM(M82,M85,M87,M100)</f>
        <v>0</v>
      </c>
      <c r="N81" s="168">
        <f t="shared" ref="N81" si="319">SUM(N82,N85,N87,N100)</f>
        <v>0</v>
      </c>
      <c r="O81" s="168">
        <f t="shared" ref="O81" si="320">SUM(O82,O85,O87,O100)</f>
        <v>0</v>
      </c>
      <c r="P81" s="168">
        <f t="shared" ref="P81" si="321">SUM(P82,P85,P87,P100)</f>
        <v>0</v>
      </c>
      <c r="Q81" s="168">
        <f t="shared" ref="Q81" si="32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323">SUM(C83:C84)</f>
        <v>0</v>
      </c>
      <c r="D82" s="157">
        <f t="shared" si="323"/>
        <v>0</v>
      </c>
      <c r="E82" s="157">
        <f t="shared" si="323"/>
        <v>0</v>
      </c>
      <c r="F82" s="157">
        <f t="shared" si="323"/>
        <v>0</v>
      </c>
      <c r="G82" s="157">
        <f t="shared" si="323"/>
        <v>0</v>
      </c>
      <c r="H82" s="157">
        <f t="shared" si="323"/>
        <v>0</v>
      </c>
      <c r="I82" s="157">
        <f t="shared" si="323"/>
        <v>0</v>
      </c>
      <c r="J82" s="157">
        <f t="shared" si="323"/>
        <v>0</v>
      </c>
      <c r="K82" s="157">
        <f t="shared" si="323"/>
        <v>0</v>
      </c>
      <c r="L82" s="157">
        <f t="shared" si="323"/>
        <v>0</v>
      </c>
      <c r="M82" s="157">
        <f t="shared" si="323"/>
        <v>0</v>
      </c>
      <c r="N82" s="157">
        <f t="shared" si="323"/>
        <v>0</v>
      </c>
      <c r="O82" s="157">
        <f t="shared" si="323"/>
        <v>0</v>
      </c>
      <c r="P82" s="157">
        <f t="shared" si="323"/>
        <v>0</v>
      </c>
      <c r="Q82" s="157">
        <f t="shared" si="323"/>
        <v>0</v>
      </c>
    </row>
    <row r="83" spans="1:17" ht="12" customHeight="1" x14ac:dyDescent="0.25">
      <c r="A83" s="23" t="s">
        <v>157</v>
      </c>
      <c r="B83" s="156"/>
      <c r="C83" s="156">
        <v>0</v>
      </c>
      <c r="D83" s="156">
        <v>0</v>
      </c>
      <c r="E83" s="156">
        <v>0</v>
      </c>
      <c r="F83" s="156">
        <v>0</v>
      </c>
      <c r="G83" s="156">
        <v>0</v>
      </c>
      <c r="H83" s="156">
        <v>0</v>
      </c>
      <c r="I83" s="156">
        <v>0</v>
      </c>
      <c r="J83" s="156">
        <v>0</v>
      </c>
      <c r="K83" s="156">
        <v>0</v>
      </c>
      <c r="L83" s="156">
        <v>0</v>
      </c>
      <c r="M83" s="156">
        <v>0</v>
      </c>
      <c r="N83" s="156">
        <v>0</v>
      </c>
      <c r="O83" s="156">
        <v>0</v>
      </c>
      <c r="P83" s="156">
        <v>0</v>
      </c>
      <c r="Q83" s="156">
        <v>0</v>
      </c>
    </row>
    <row r="84" spans="1:17" ht="12" customHeight="1" x14ac:dyDescent="0.25">
      <c r="A84" s="23" t="s">
        <v>60</v>
      </c>
      <c r="B84" s="156"/>
      <c r="C84" s="156">
        <v>0</v>
      </c>
      <c r="D84" s="156">
        <v>0</v>
      </c>
      <c r="E84" s="156">
        <v>0</v>
      </c>
      <c r="F84" s="156">
        <v>0</v>
      </c>
      <c r="G84" s="156">
        <v>0</v>
      </c>
      <c r="H84" s="156">
        <v>0</v>
      </c>
      <c r="I84" s="156">
        <v>0</v>
      </c>
      <c r="J84" s="156">
        <v>0</v>
      </c>
      <c r="K84" s="156">
        <v>0</v>
      </c>
      <c r="L84" s="156">
        <v>0</v>
      </c>
      <c r="M84" s="156">
        <v>0</v>
      </c>
      <c r="N84" s="156">
        <v>0</v>
      </c>
      <c r="O84" s="156">
        <v>0</v>
      </c>
      <c r="P84" s="156">
        <v>0</v>
      </c>
      <c r="Q84" s="156">
        <v>0</v>
      </c>
    </row>
    <row r="85" spans="1:17" ht="12.95" customHeight="1" x14ac:dyDescent="0.25">
      <c r="A85" s="158" t="s">
        <v>112</v>
      </c>
      <c r="B85" s="157"/>
      <c r="C85" s="157">
        <f t="shared" ref="C85:Q85" si="324">C86</f>
        <v>0</v>
      </c>
      <c r="D85" s="157">
        <f t="shared" si="324"/>
        <v>0</v>
      </c>
      <c r="E85" s="157">
        <f t="shared" si="324"/>
        <v>0</v>
      </c>
      <c r="F85" s="157">
        <f t="shared" si="324"/>
        <v>0</v>
      </c>
      <c r="G85" s="157">
        <f t="shared" si="324"/>
        <v>0</v>
      </c>
      <c r="H85" s="157">
        <f t="shared" si="324"/>
        <v>0</v>
      </c>
      <c r="I85" s="157">
        <f t="shared" si="324"/>
        <v>0</v>
      </c>
      <c r="J85" s="157">
        <f t="shared" si="324"/>
        <v>0</v>
      </c>
      <c r="K85" s="157">
        <f t="shared" si="324"/>
        <v>0</v>
      </c>
      <c r="L85" s="157">
        <f t="shared" si="324"/>
        <v>0</v>
      </c>
      <c r="M85" s="157">
        <f t="shared" si="324"/>
        <v>0</v>
      </c>
      <c r="N85" s="157">
        <f t="shared" si="324"/>
        <v>0</v>
      </c>
      <c r="O85" s="157">
        <f t="shared" si="324"/>
        <v>0</v>
      </c>
      <c r="P85" s="157">
        <f t="shared" si="324"/>
        <v>0</v>
      </c>
      <c r="Q85" s="157">
        <f t="shared" si="324"/>
        <v>0</v>
      </c>
    </row>
    <row r="86" spans="1:17" ht="12" customHeight="1" x14ac:dyDescent="0.25">
      <c r="A86" s="23" t="s">
        <v>60</v>
      </c>
      <c r="B86" s="156"/>
      <c r="C86" s="156">
        <v>0</v>
      </c>
      <c r="D86" s="156">
        <v>0</v>
      </c>
      <c r="E86" s="156">
        <v>0</v>
      </c>
      <c r="F86" s="156">
        <v>0</v>
      </c>
      <c r="G86" s="156">
        <v>0</v>
      </c>
      <c r="H86" s="156">
        <v>0</v>
      </c>
      <c r="I86" s="156">
        <v>0</v>
      </c>
      <c r="J86" s="156">
        <v>0</v>
      </c>
      <c r="K86" s="156">
        <v>0</v>
      </c>
      <c r="L86" s="156">
        <v>0</v>
      </c>
      <c r="M86" s="156">
        <v>0</v>
      </c>
      <c r="N86" s="156">
        <v>0</v>
      </c>
      <c r="O86" s="156">
        <v>0</v>
      </c>
      <c r="P86" s="156">
        <v>0</v>
      </c>
      <c r="Q86" s="156">
        <v>0</v>
      </c>
    </row>
    <row r="87" spans="1:17" ht="12" customHeight="1" x14ac:dyDescent="0.25">
      <c r="A87" s="158" t="s">
        <v>63</v>
      </c>
      <c r="B87" s="157"/>
      <c r="C87" s="157">
        <f t="shared" ref="C87" si="325">SUM(C88:C89,C92:C93,C96:C97)</f>
        <v>0</v>
      </c>
      <c r="D87" s="157">
        <f t="shared" ref="D87" si="326">SUM(D88:D89,D92:D93,D96:D97)</f>
        <v>0</v>
      </c>
      <c r="E87" s="157">
        <f t="shared" ref="E87" si="327">SUM(E88:E89,E92:E93,E96:E97)</f>
        <v>0</v>
      </c>
      <c r="F87" s="157">
        <f t="shared" ref="F87" si="328">SUM(F88:F89,F92:F93,F96:F97)</f>
        <v>0</v>
      </c>
      <c r="G87" s="157">
        <f t="shared" ref="G87" si="329">SUM(G88:G89,G92:G93,G96:G97)</f>
        <v>0</v>
      </c>
      <c r="H87" s="157">
        <f t="shared" ref="H87" si="330">SUM(H88:H89,H92:H93,H96:H97)</f>
        <v>0</v>
      </c>
      <c r="I87" s="157">
        <f t="shared" ref="I87" si="331">SUM(I88:I89,I92:I93,I96:I97)</f>
        <v>0</v>
      </c>
      <c r="J87" s="157">
        <f t="shared" ref="J87" si="332">SUM(J88:J89,J92:J93,J96:J97)</f>
        <v>0</v>
      </c>
      <c r="K87" s="157">
        <f t="shared" ref="K87" si="333">SUM(K88:K89,K92:K93,K96:K97)</f>
        <v>0</v>
      </c>
      <c r="L87" s="157">
        <f t="shared" ref="L87" si="334">SUM(L88:L89,L92:L93,L96:L97)</f>
        <v>0</v>
      </c>
      <c r="M87" s="157">
        <f t="shared" ref="M87" si="335">SUM(M88:M89,M92:M93,M96:M97)</f>
        <v>0</v>
      </c>
      <c r="N87" s="157">
        <f t="shared" ref="N87" si="336">SUM(N88:N89,N92:N93,N96:N97)</f>
        <v>0</v>
      </c>
      <c r="O87" s="157">
        <f t="shared" ref="O87" si="337">SUM(O88:O89,O92:O93,O96:O97)</f>
        <v>0</v>
      </c>
      <c r="P87" s="157">
        <f t="shared" ref="P87" si="338">SUM(P88:P89,P92:P93,P96:P97)</f>
        <v>0</v>
      </c>
      <c r="Q87" s="157">
        <f t="shared" ref="Q87" si="339">SUM(Q88:Q89,Q92:Q93,Q96:Q97)</f>
        <v>0</v>
      </c>
    </row>
    <row r="88" spans="1:17" ht="12" customHeight="1" x14ac:dyDescent="0.25">
      <c r="A88" s="167" t="s">
        <v>156</v>
      </c>
      <c r="B88" s="132"/>
      <c r="C88" s="132">
        <v>0</v>
      </c>
      <c r="D88" s="132">
        <v>0</v>
      </c>
      <c r="E88" s="132">
        <v>0</v>
      </c>
      <c r="F88" s="132">
        <v>0</v>
      </c>
      <c r="G88" s="132">
        <v>0</v>
      </c>
      <c r="H88" s="132">
        <v>0</v>
      </c>
      <c r="I88" s="132">
        <v>0</v>
      </c>
      <c r="J88" s="132">
        <v>0</v>
      </c>
      <c r="K88" s="132">
        <v>0</v>
      </c>
      <c r="L88" s="132">
        <v>0</v>
      </c>
      <c r="M88" s="132">
        <v>0</v>
      </c>
      <c r="N88" s="132">
        <v>0</v>
      </c>
      <c r="O88" s="132">
        <v>0</v>
      </c>
      <c r="P88" s="132">
        <v>0</v>
      </c>
      <c r="Q88" s="132">
        <v>0</v>
      </c>
    </row>
    <row r="89" spans="1:17" ht="12" customHeight="1" x14ac:dyDescent="0.25">
      <c r="A89" s="167" t="s">
        <v>155</v>
      </c>
      <c r="B89" s="132"/>
      <c r="C89" s="132">
        <f t="shared" ref="C89" si="340">SUM(C90:C91)</f>
        <v>0</v>
      </c>
      <c r="D89" s="132">
        <f t="shared" ref="D89" si="341">SUM(D90:D91)</f>
        <v>0</v>
      </c>
      <c r="E89" s="132">
        <f t="shared" ref="E89" si="342">SUM(E90:E91)</f>
        <v>0</v>
      </c>
      <c r="F89" s="132">
        <f t="shared" ref="F89" si="343">SUM(F90:F91)</f>
        <v>0</v>
      </c>
      <c r="G89" s="132">
        <f t="shared" ref="G89" si="344">SUM(G90:G91)</f>
        <v>0</v>
      </c>
      <c r="H89" s="132">
        <f t="shared" ref="H89" si="345">SUM(H90:H91)</f>
        <v>0</v>
      </c>
      <c r="I89" s="132">
        <f t="shared" ref="I89" si="346">SUM(I90:I91)</f>
        <v>0</v>
      </c>
      <c r="J89" s="132">
        <f t="shared" ref="J89" si="347">SUM(J90:J91)</f>
        <v>0</v>
      </c>
      <c r="K89" s="132">
        <f t="shared" ref="K89" si="348">SUM(K90:K91)</f>
        <v>0</v>
      </c>
      <c r="L89" s="132">
        <f t="shared" ref="L89" si="349">SUM(L90:L91)</f>
        <v>0</v>
      </c>
      <c r="M89" s="132">
        <f t="shared" ref="M89" si="350">SUM(M90:M91)</f>
        <v>0</v>
      </c>
      <c r="N89" s="132">
        <f t="shared" ref="N89" si="351">SUM(N90:N91)</f>
        <v>0</v>
      </c>
      <c r="O89" s="132">
        <f t="shared" ref="O89" si="352">SUM(O90:O91)</f>
        <v>0</v>
      </c>
      <c r="P89" s="132">
        <f t="shared" ref="P89" si="353">SUM(P90:P91)</f>
        <v>0</v>
      </c>
      <c r="Q89" s="132">
        <f t="shared" ref="Q89" si="354">SUM(Q90:Q91)</f>
        <v>0</v>
      </c>
    </row>
    <row r="90" spans="1:17" ht="12" customHeight="1" x14ac:dyDescent="0.25">
      <c r="A90" s="166" t="s">
        <v>55</v>
      </c>
      <c r="B90" s="165"/>
      <c r="C90" s="165">
        <v>0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I90" s="165">
        <v>0</v>
      </c>
      <c r="J90" s="165">
        <v>0</v>
      </c>
      <c r="K90" s="165">
        <v>0</v>
      </c>
      <c r="L90" s="165">
        <v>0</v>
      </c>
      <c r="M90" s="165">
        <v>0</v>
      </c>
      <c r="N90" s="165">
        <v>0</v>
      </c>
      <c r="O90" s="165">
        <v>0</v>
      </c>
      <c r="P90" s="165">
        <v>0</v>
      </c>
      <c r="Q90" s="165">
        <v>0</v>
      </c>
    </row>
    <row r="91" spans="1:17" ht="12" customHeight="1" x14ac:dyDescent="0.25">
      <c r="A91" s="147" t="s">
        <v>59</v>
      </c>
      <c r="B91" s="164"/>
      <c r="C91" s="164">
        <v>0</v>
      </c>
      <c r="D91" s="164">
        <v>0</v>
      </c>
      <c r="E91" s="164">
        <v>0</v>
      </c>
      <c r="F91" s="164">
        <v>0</v>
      </c>
      <c r="G91" s="164">
        <v>0</v>
      </c>
      <c r="H91" s="164">
        <v>0</v>
      </c>
      <c r="I91" s="164">
        <v>0</v>
      </c>
      <c r="J91" s="164">
        <v>0</v>
      </c>
      <c r="K91" s="164">
        <v>0</v>
      </c>
      <c r="L91" s="164">
        <v>0</v>
      </c>
      <c r="M91" s="164">
        <v>0</v>
      </c>
      <c r="N91" s="164">
        <v>0</v>
      </c>
      <c r="O91" s="164">
        <v>0</v>
      </c>
      <c r="P91" s="164">
        <v>0</v>
      </c>
      <c r="Q91" s="164">
        <v>0</v>
      </c>
    </row>
    <row r="92" spans="1:17" ht="12" customHeight="1" x14ac:dyDescent="0.25">
      <c r="A92" s="163" t="s">
        <v>144</v>
      </c>
      <c r="B92" s="162"/>
      <c r="C92" s="162">
        <v>0</v>
      </c>
      <c r="D92" s="162">
        <v>0</v>
      </c>
      <c r="E92" s="162">
        <v>0</v>
      </c>
      <c r="F92" s="162">
        <v>0</v>
      </c>
      <c r="G92" s="162">
        <v>0</v>
      </c>
      <c r="H92" s="162">
        <v>0</v>
      </c>
      <c r="I92" s="162">
        <v>0</v>
      </c>
      <c r="J92" s="162">
        <v>0</v>
      </c>
      <c r="K92" s="162">
        <v>0</v>
      </c>
      <c r="L92" s="162">
        <v>0</v>
      </c>
      <c r="M92" s="162">
        <v>0</v>
      </c>
      <c r="N92" s="162">
        <v>0</v>
      </c>
      <c r="O92" s="162">
        <v>0</v>
      </c>
      <c r="P92" s="162">
        <v>0</v>
      </c>
      <c r="Q92" s="162">
        <v>0</v>
      </c>
    </row>
    <row r="93" spans="1:17" ht="12" customHeight="1" x14ac:dyDescent="0.25">
      <c r="A93" s="161" t="s">
        <v>143</v>
      </c>
      <c r="B93" s="160"/>
      <c r="C93" s="160">
        <f t="shared" ref="C93" si="355">SUM(C94:C95)</f>
        <v>0</v>
      </c>
      <c r="D93" s="160">
        <f t="shared" ref="D93" si="356">SUM(D94:D95)</f>
        <v>0</v>
      </c>
      <c r="E93" s="160">
        <f t="shared" ref="E93" si="357">SUM(E94:E95)</f>
        <v>0</v>
      </c>
      <c r="F93" s="160">
        <f t="shared" ref="F93" si="358">SUM(F94:F95)</f>
        <v>0</v>
      </c>
      <c r="G93" s="160">
        <f t="shared" ref="G93" si="359">SUM(G94:G95)</f>
        <v>0</v>
      </c>
      <c r="H93" s="160">
        <f t="shared" ref="H93" si="360">SUM(H94:H95)</f>
        <v>0</v>
      </c>
      <c r="I93" s="160">
        <f t="shared" ref="I93" si="361">SUM(I94:I95)</f>
        <v>0</v>
      </c>
      <c r="J93" s="160">
        <f t="shared" ref="J93" si="362">SUM(J94:J95)</f>
        <v>0</v>
      </c>
      <c r="K93" s="160">
        <f t="shared" ref="K93" si="363">SUM(K94:K95)</f>
        <v>0</v>
      </c>
      <c r="L93" s="160">
        <f t="shared" ref="L93" si="364">SUM(L94:L95)</f>
        <v>0</v>
      </c>
      <c r="M93" s="160">
        <f t="shared" ref="M93" si="365">SUM(M94:M95)</f>
        <v>0</v>
      </c>
      <c r="N93" s="160">
        <f t="shared" ref="N93" si="366">SUM(N94:N95)</f>
        <v>0</v>
      </c>
      <c r="O93" s="160">
        <f t="shared" ref="O93" si="367">SUM(O94:O95)</f>
        <v>0</v>
      </c>
      <c r="P93" s="160">
        <f t="shared" ref="P93" si="368">SUM(P94:P95)</f>
        <v>0</v>
      </c>
      <c r="Q93" s="160">
        <f t="shared" ref="Q93" si="369">SUM(Q94:Q95)</f>
        <v>0</v>
      </c>
    </row>
    <row r="94" spans="1:17" ht="12" customHeight="1" x14ac:dyDescent="0.25">
      <c r="A94" s="148" t="s">
        <v>57</v>
      </c>
      <c r="B94" s="156"/>
      <c r="C94" s="156">
        <v>0</v>
      </c>
      <c r="D94" s="156">
        <v>0</v>
      </c>
      <c r="E94" s="156">
        <v>0</v>
      </c>
      <c r="F94" s="156">
        <v>0</v>
      </c>
      <c r="G94" s="156">
        <v>0</v>
      </c>
      <c r="H94" s="156">
        <v>0</v>
      </c>
      <c r="I94" s="156">
        <v>0</v>
      </c>
      <c r="J94" s="156">
        <v>0</v>
      </c>
      <c r="K94" s="156">
        <v>0</v>
      </c>
      <c r="L94" s="156">
        <v>0</v>
      </c>
      <c r="M94" s="156">
        <v>0</v>
      </c>
      <c r="N94" s="156">
        <v>0</v>
      </c>
      <c r="O94" s="156">
        <v>0</v>
      </c>
      <c r="P94" s="156">
        <v>0</v>
      </c>
      <c r="Q94" s="156">
        <v>0</v>
      </c>
    </row>
    <row r="95" spans="1:17" ht="12" customHeight="1" x14ac:dyDescent="0.25">
      <c r="A95" s="148" t="s">
        <v>59</v>
      </c>
      <c r="B95" s="156"/>
      <c r="C95" s="156">
        <v>0</v>
      </c>
      <c r="D95" s="156">
        <v>0</v>
      </c>
      <c r="E95" s="156">
        <v>0</v>
      </c>
      <c r="F95" s="156">
        <v>0</v>
      </c>
      <c r="G95" s="156">
        <v>0</v>
      </c>
      <c r="H95" s="156">
        <v>0</v>
      </c>
      <c r="I95" s="156">
        <v>0</v>
      </c>
      <c r="J95" s="156">
        <v>0</v>
      </c>
      <c r="K95" s="156">
        <v>0</v>
      </c>
      <c r="L95" s="156">
        <v>0</v>
      </c>
      <c r="M95" s="156">
        <v>0</v>
      </c>
      <c r="N95" s="156">
        <v>0</v>
      </c>
      <c r="O95" s="156">
        <v>0</v>
      </c>
      <c r="P95" s="156">
        <v>0</v>
      </c>
      <c r="Q95" s="156">
        <v>0</v>
      </c>
    </row>
    <row r="96" spans="1:17" ht="12" customHeight="1" x14ac:dyDescent="0.25">
      <c r="A96" s="163" t="s">
        <v>142</v>
      </c>
      <c r="B96" s="162"/>
      <c r="C96" s="162">
        <v>0</v>
      </c>
      <c r="D96" s="162">
        <v>0</v>
      </c>
      <c r="E96" s="162">
        <v>0</v>
      </c>
      <c r="F96" s="162">
        <v>0</v>
      </c>
      <c r="G96" s="162">
        <v>0</v>
      </c>
      <c r="H96" s="162">
        <v>0</v>
      </c>
      <c r="I96" s="162">
        <v>0</v>
      </c>
      <c r="J96" s="162">
        <v>0</v>
      </c>
      <c r="K96" s="162">
        <v>0</v>
      </c>
      <c r="L96" s="162">
        <v>0</v>
      </c>
      <c r="M96" s="162">
        <v>0</v>
      </c>
      <c r="N96" s="162">
        <v>0</v>
      </c>
      <c r="O96" s="162">
        <v>0</v>
      </c>
      <c r="P96" s="162">
        <v>0</v>
      </c>
      <c r="Q96" s="162">
        <v>0</v>
      </c>
    </row>
    <row r="97" spans="1:17" ht="12" customHeight="1" x14ac:dyDescent="0.25">
      <c r="A97" s="161" t="s">
        <v>141</v>
      </c>
      <c r="B97" s="160"/>
      <c r="C97" s="160">
        <f t="shared" ref="C97" si="370">SUM(C98:C99)</f>
        <v>0</v>
      </c>
      <c r="D97" s="160">
        <f t="shared" ref="D97" si="371">SUM(D98:D99)</f>
        <v>0</v>
      </c>
      <c r="E97" s="160">
        <f t="shared" ref="E97" si="372">SUM(E98:E99)</f>
        <v>0</v>
      </c>
      <c r="F97" s="160">
        <f t="shared" ref="F97" si="373">SUM(F98:F99)</f>
        <v>0</v>
      </c>
      <c r="G97" s="160">
        <f t="shared" ref="G97" si="374">SUM(G98:G99)</f>
        <v>0</v>
      </c>
      <c r="H97" s="160">
        <f t="shared" ref="H97" si="375">SUM(H98:H99)</f>
        <v>0</v>
      </c>
      <c r="I97" s="160">
        <f t="shared" ref="I97" si="376">SUM(I98:I99)</f>
        <v>0</v>
      </c>
      <c r="J97" s="160">
        <f t="shared" ref="J97" si="377">SUM(J98:J99)</f>
        <v>0</v>
      </c>
      <c r="K97" s="160">
        <f t="shared" ref="K97" si="378">SUM(K98:K99)</f>
        <v>0</v>
      </c>
      <c r="L97" s="160">
        <f t="shared" ref="L97" si="379">SUM(L98:L99)</f>
        <v>0</v>
      </c>
      <c r="M97" s="160">
        <f t="shared" ref="M97" si="380">SUM(M98:M99)</f>
        <v>0</v>
      </c>
      <c r="N97" s="160">
        <f t="shared" ref="N97" si="381">SUM(N98:N99)</f>
        <v>0</v>
      </c>
      <c r="O97" s="160">
        <f t="shared" ref="O97" si="382">SUM(O98:O99)</f>
        <v>0</v>
      </c>
      <c r="P97" s="160">
        <f t="shared" ref="P97" si="383">SUM(P98:P99)</f>
        <v>0</v>
      </c>
      <c r="Q97" s="160">
        <f t="shared" ref="Q97" si="384">SUM(Q98:Q99)</f>
        <v>0</v>
      </c>
    </row>
    <row r="98" spans="1:17" ht="12" customHeight="1" x14ac:dyDescent="0.25">
      <c r="A98" s="148" t="s">
        <v>60</v>
      </c>
      <c r="B98" s="156"/>
      <c r="C98" s="156">
        <v>0</v>
      </c>
      <c r="D98" s="156">
        <v>0</v>
      </c>
      <c r="E98" s="156">
        <v>0</v>
      </c>
      <c r="F98" s="156">
        <v>0</v>
      </c>
      <c r="G98" s="156">
        <v>0</v>
      </c>
      <c r="H98" s="156">
        <v>0</v>
      </c>
      <c r="I98" s="156">
        <v>0</v>
      </c>
      <c r="J98" s="156">
        <v>0</v>
      </c>
      <c r="K98" s="156">
        <v>0</v>
      </c>
      <c r="L98" s="156">
        <v>0</v>
      </c>
      <c r="M98" s="156">
        <v>0</v>
      </c>
      <c r="N98" s="156">
        <v>0</v>
      </c>
      <c r="O98" s="156">
        <v>0</v>
      </c>
      <c r="P98" s="156">
        <v>0</v>
      </c>
      <c r="Q98" s="156">
        <v>0</v>
      </c>
    </row>
    <row r="99" spans="1:17" ht="12" customHeight="1" x14ac:dyDescent="0.25">
      <c r="A99" s="148" t="s">
        <v>59</v>
      </c>
      <c r="B99" s="156"/>
      <c r="C99" s="156">
        <v>0</v>
      </c>
      <c r="D99" s="156">
        <v>0</v>
      </c>
      <c r="E99" s="156">
        <v>0</v>
      </c>
      <c r="F99" s="156">
        <v>0</v>
      </c>
      <c r="G99" s="156">
        <v>0</v>
      </c>
      <c r="H99" s="156">
        <v>0</v>
      </c>
      <c r="I99" s="156">
        <v>0</v>
      </c>
      <c r="J99" s="156">
        <v>0</v>
      </c>
      <c r="K99" s="156">
        <v>0</v>
      </c>
      <c r="L99" s="156">
        <v>0</v>
      </c>
      <c r="M99" s="156">
        <v>0</v>
      </c>
      <c r="N99" s="156">
        <v>0</v>
      </c>
      <c r="O99" s="156">
        <v>0</v>
      </c>
      <c r="P99" s="156">
        <v>0</v>
      </c>
      <c r="Q99" s="156">
        <v>0</v>
      </c>
    </row>
    <row r="100" spans="1:17" ht="12" customHeight="1" x14ac:dyDescent="0.25">
      <c r="A100" s="158" t="s">
        <v>62</v>
      </c>
      <c r="B100" s="157"/>
      <c r="C100" s="157">
        <f t="shared" ref="C100" si="385">SUM(C101:C103)</f>
        <v>0</v>
      </c>
      <c r="D100" s="157">
        <f t="shared" ref="D100" si="386">SUM(D101:D103)</f>
        <v>0</v>
      </c>
      <c r="E100" s="157">
        <f t="shared" ref="E100" si="387">SUM(E101:E103)</f>
        <v>0</v>
      </c>
      <c r="F100" s="157">
        <f t="shared" ref="F100" si="388">SUM(F101:F103)</f>
        <v>0</v>
      </c>
      <c r="G100" s="157">
        <f t="shared" ref="G100" si="389">SUM(G101:G103)</f>
        <v>0</v>
      </c>
      <c r="H100" s="157">
        <f t="shared" ref="H100" si="390">SUM(H101:H103)</f>
        <v>0</v>
      </c>
      <c r="I100" s="157">
        <f t="shared" ref="I100" si="391">SUM(I101:I103)</f>
        <v>0</v>
      </c>
      <c r="J100" s="157">
        <f t="shared" ref="J100" si="392">SUM(J101:J103)</f>
        <v>0</v>
      </c>
      <c r="K100" s="157">
        <f t="shared" ref="K100" si="393">SUM(K101:K103)</f>
        <v>0</v>
      </c>
      <c r="L100" s="157">
        <f t="shared" ref="L100" si="394">SUM(L101:L103)</f>
        <v>0</v>
      </c>
      <c r="M100" s="157">
        <f t="shared" ref="M100" si="395">SUM(M101:M103)</f>
        <v>0</v>
      </c>
      <c r="N100" s="157">
        <f t="shared" ref="N100" si="396">SUM(N101:N103)</f>
        <v>0</v>
      </c>
      <c r="O100" s="157">
        <f t="shared" ref="O100" si="397">SUM(O101:O103)</f>
        <v>0</v>
      </c>
      <c r="P100" s="157">
        <f t="shared" ref="P100" si="398">SUM(P101:P103)</f>
        <v>0</v>
      </c>
      <c r="Q100" s="157">
        <f t="shared" ref="Q100" si="399">SUM(Q101:Q103)</f>
        <v>0</v>
      </c>
    </row>
    <row r="101" spans="1:17" ht="12" customHeight="1" x14ac:dyDescent="0.25">
      <c r="A101" s="23" t="s">
        <v>55</v>
      </c>
      <c r="B101" s="156"/>
      <c r="C101" s="156">
        <v>0</v>
      </c>
      <c r="D101" s="156">
        <v>0</v>
      </c>
      <c r="E101" s="156">
        <v>0</v>
      </c>
      <c r="F101" s="156">
        <v>0</v>
      </c>
      <c r="G101" s="156">
        <v>0</v>
      </c>
      <c r="H101" s="156">
        <v>0</v>
      </c>
      <c r="I101" s="156">
        <v>0</v>
      </c>
      <c r="J101" s="156">
        <v>0</v>
      </c>
      <c r="K101" s="156">
        <v>0</v>
      </c>
      <c r="L101" s="156">
        <v>0</v>
      </c>
      <c r="M101" s="156">
        <v>0</v>
      </c>
      <c r="N101" s="156">
        <v>0</v>
      </c>
      <c r="O101" s="156">
        <v>0</v>
      </c>
      <c r="P101" s="156">
        <v>0</v>
      </c>
      <c r="Q101" s="156">
        <v>0</v>
      </c>
    </row>
    <row r="102" spans="1:17" ht="12" customHeight="1" x14ac:dyDescent="0.25">
      <c r="A102" s="23" t="s">
        <v>57</v>
      </c>
      <c r="B102" s="156"/>
      <c r="C102" s="156">
        <v>0</v>
      </c>
      <c r="D102" s="156">
        <v>0</v>
      </c>
      <c r="E102" s="156">
        <v>0</v>
      </c>
      <c r="F102" s="156">
        <v>0</v>
      </c>
      <c r="G102" s="156">
        <v>0</v>
      </c>
      <c r="H102" s="156">
        <v>0</v>
      </c>
      <c r="I102" s="156">
        <v>0</v>
      </c>
      <c r="J102" s="156">
        <v>0</v>
      </c>
      <c r="K102" s="156">
        <v>0</v>
      </c>
      <c r="L102" s="156">
        <v>0</v>
      </c>
      <c r="M102" s="156">
        <v>0</v>
      </c>
      <c r="N102" s="156">
        <v>0</v>
      </c>
      <c r="O102" s="156">
        <v>0</v>
      </c>
      <c r="P102" s="156">
        <v>0</v>
      </c>
      <c r="Q102" s="156">
        <v>0</v>
      </c>
    </row>
    <row r="103" spans="1:17" ht="12" customHeight="1" x14ac:dyDescent="0.25">
      <c r="A103" s="29" t="s">
        <v>140</v>
      </c>
      <c r="B103" s="57"/>
      <c r="C103" s="57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57">
        <v>0</v>
      </c>
      <c r="P103" s="57">
        <v>0</v>
      </c>
      <c r="Q103" s="57"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400">SUM(C106,C109,C111,C120)</f>
        <v>0</v>
      </c>
      <c r="D105" s="168">
        <f t="shared" ref="D105" si="401">SUM(D106,D109,D111,D120)</f>
        <v>0</v>
      </c>
      <c r="E105" s="168">
        <f t="shared" ref="E105" si="402">SUM(E106,E109,E111,E120)</f>
        <v>0</v>
      </c>
      <c r="F105" s="168">
        <f t="shared" ref="F105" si="403">SUM(F106,F109,F111,F120)</f>
        <v>0</v>
      </c>
      <c r="G105" s="168">
        <f t="shared" ref="G105" si="404">SUM(G106,G109,G111,G120)</f>
        <v>0</v>
      </c>
      <c r="H105" s="168">
        <f t="shared" ref="H105" si="405">SUM(H106,H109,H111,H120)</f>
        <v>0</v>
      </c>
      <c r="I105" s="168">
        <f t="shared" ref="I105" si="406">SUM(I106,I109,I111,I120)</f>
        <v>0</v>
      </c>
      <c r="J105" s="168">
        <f t="shared" ref="J105" si="407">SUM(J106,J109,J111,J120)</f>
        <v>0</v>
      </c>
      <c r="K105" s="168">
        <f t="shared" ref="K105" si="408">SUM(K106,K109,K111,K120)</f>
        <v>0</v>
      </c>
      <c r="L105" s="168">
        <f t="shared" ref="L105" si="409">SUM(L106,L109,L111,L120)</f>
        <v>0</v>
      </c>
      <c r="M105" s="168">
        <f t="shared" ref="M105" si="410">SUM(M106,M109,M111,M120)</f>
        <v>0</v>
      </c>
      <c r="N105" s="168">
        <f t="shared" ref="N105" si="411">SUM(N106,N109,N111,N120)</f>
        <v>0</v>
      </c>
      <c r="O105" s="168">
        <f t="shared" ref="O105" si="412">SUM(O106,O109,O111,O120)</f>
        <v>0</v>
      </c>
      <c r="P105" s="168">
        <f t="shared" ref="P105" si="413">SUM(P106,P109,P111,P120)</f>
        <v>0</v>
      </c>
      <c r="Q105" s="168">
        <f t="shared" ref="Q105" si="414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415">SUM(C107:C108)</f>
        <v>0</v>
      </c>
      <c r="D106" s="157">
        <f t="shared" si="415"/>
        <v>0</v>
      </c>
      <c r="E106" s="157">
        <f t="shared" si="415"/>
        <v>0</v>
      </c>
      <c r="F106" s="157">
        <f t="shared" si="415"/>
        <v>0</v>
      </c>
      <c r="G106" s="157">
        <f t="shared" si="415"/>
        <v>0</v>
      </c>
      <c r="H106" s="157">
        <f t="shared" si="415"/>
        <v>0</v>
      </c>
      <c r="I106" s="157">
        <f t="shared" si="415"/>
        <v>0</v>
      </c>
      <c r="J106" s="157">
        <f t="shared" si="415"/>
        <v>0</v>
      </c>
      <c r="K106" s="157">
        <f t="shared" si="415"/>
        <v>0</v>
      </c>
      <c r="L106" s="157">
        <f t="shared" si="415"/>
        <v>0</v>
      </c>
      <c r="M106" s="157">
        <f t="shared" si="415"/>
        <v>0</v>
      </c>
      <c r="N106" s="157">
        <f t="shared" si="415"/>
        <v>0</v>
      </c>
      <c r="O106" s="157">
        <f t="shared" si="415"/>
        <v>0</v>
      </c>
      <c r="P106" s="157">
        <f t="shared" si="415"/>
        <v>0</v>
      </c>
      <c r="Q106" s="157">
        <f t="shared" si="415"/>
        <v>0</v>
      </c>
    </row>
    <row r="107" spans="1:17" ht="12" customHeight="1" x14ac:dyDescent="0.25">
      <c r="A107" s="23" t="s">
        <v>153</v>
      </c>
      <c r="B107" s="156"/>
      <c r="C107" s="156">
        <v>0</v>
      </c>
      <c r="D107" s="156">
        <v>0</v>
      </c>
      <c r="E107" s="156">
        <v>0</v>
      </c>
      <c r="F107" s="156">
        <v>0</v>
      </c>
      <c r="G107" s="156">
        <v>0</v>
      </c>
      <c r="H107" s="156">
        <v>0</v>
      </c>
      <c r="I107" s="156">
        <v>0</v>
      </c>
      <c r="J107" s="156">
        <v>0</v>
      </c>
      <c r="K107" s="156">
        <v>0</v>
      </c>
      <c r="L107" s="156">
        <v>0</v>
      </c>
      <c r="M107" s="156">
        <v>0</v>
      </c>
      <c r="N107" s="156">
        <v>0</v>
      </c>
      <c r="O107" s="156">
        <v>0</v>
      </c>
      <c r="P107" s="156">
        <v>0</v>
      </c>
      <c r="Q107" s="156">
        <v>0</v>
      </c>
    </row>
    <row r="108" spans="1:17" ht="12" customHeight="1" x14ac:dyDescent="0.25">
      <c r="A108" s="23" t="s">
        <v>60</v>
      </c>
      <c r="B108" s="156"/>
      <c r="C108" s="156">
        <v>0</v>
      </c>
      <c r="D108" s="156">
        <v>0</v>
      </c>
      <c r="E108" s="156">
        <v>0</v>
      </c>
      <c r="F108" s="156">
        <v>0</v>
      </c>
      <c r="G108" s="156">
        <v>0</v>
      </c>
      <c r="H108" s="156">
        <v>0</v>
      </c>
      <c r="I108" s="156">
        <v>0</v>
      </c>
      <c r="J108" s="156">
        <v>0</v>
      </c>
      <c r="K108" s="156">
        <v>0</v>
      </c>
      <c r="L108" s="156">
        <v>0</v>
      </c>
      <c r="M108" s="156">
        <v>0</v>
      </c>
      <c r="N108" s="156">
        <v>0</v>
      </c>
      <c r="O108" s="156">
        <v>0</v>
      </c>
      <c r="P108" s="156">
        <v>0</v>
      </c>
      <c r="Q108" s="156"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416">C110</f>
        <v>0</v>
      </c>
      <c r="D109" s="157">
        <f t="shared" si="416"/>
        <v>0</v>
      </c>
      <c r="E109" s="157">
        <f t="shared" si="416"/>
        <v>0</v>
      </c>
      <c r="F109" s="157">
        <f t="shared" si="416"/>
        <v>0</v>
      </c>
      <c r="G109" s="157">
        <f t="shared" si="416"/>
        <v>0</v>
      </c>
      <c r="H109" s="157">
        <f t="shared" si="416"/>
        <v>0</v>
      </c>
      <c r="I109" s="157">
        <f t="shared" si="416"/>
        <v>0</v>
      </c>
      <c r="J109" s="157">
        <f t="shared" si="416"/>
        <v>0</v>
      </c>
      <c r="K109" s="157">
        <f t="shared" si="416"/>
        <v>0</v>
      </c>
      <c r="L109" s="157">
        <f t="shared" si="416"/>
        <v>0</v>
      </c>
      <c r="M109" s="157">
        <f t="shared" si="416"/>
        <v>0</v>
      </c>
      <c r="N109" s="157">
        <f t="shared" si="416"/>
        <v>0</v>
      </c>
      <c r="O109" s="157">
        <f t="shared" si="416"/>
        <v>0</v>
      </c>
      <c r="P109" s="157">
        <f t="shared" si="416"/>
        <v>0</v>
      </c>
      <c r="Q109" s="157">
        <f t="shared" si="416"/>
        <v>0</v>
      </c>
    </row>
    <row r="110" spans="1:17" ht="12" customHeight="1" x14ac:dyDescent="0.25">
      <c r="A110" s="23" t="s">
        <v>60</v>
      </c>
      <c r="B110" s="156"/>
      <c r="C110" s="156">
        <v>0</v>
      </c>
      <c r="D110" s="156">
        <v>0</v>
      </c>
      <c r="E110" s="156">
        <v>0</v>
      </c>
      <c r="F110" s="156">
        <v>0</v>
      </c>
      <c r="G110" s="156">
        <v>0</v>
      </c>
      <c r="H110" s="156">
        <v>0</v>
      </c>
      <c r="I110" s="156">
        <v>0</v>
      </c>
      <c r="J110" s="156">
        <v>0</v>
      </c>
      <c r="K110" s="156">
        <v>0</v>
      </c>
      <c r="L110" s="156">
        <v>0</v>
      </c>
      <c r="M110" s="156">
        <v>0</v>
      </c>
      <c r="N110" s="156">
        <v>0</v>
      </c>
      <c r="O110" s="156">
        <v>0</v>
      </c>
      <c r="P110" s="156">
        <v>0</v>
      </c>
      <c r="Q110" s="156">
        <v>0</v>
      </c>
    </row>
    <row r="111" spans="1:17" ht="12" customHeight="1" x14ac:dyDescent="0.25">
      <c r="A111" s="158" t="s">
        <v>63</v>
      </c>
      <c r="B111" s="157"/>
      <c r="C111" s="157">
        <f t="shared" ref="C111" si="417">SUM(C112:C113,C116:C117)</f>
        <v>0</v>
      </c>
      <c r="D111" s="157">
        <f t="shared" ref="D111" si="418">SUM(D112:D113,D116:D117)</f>
        <v>0</v>
      </c>
      <c r="E111" s="157">
        <f t="shared" ref="E111" si="419">SUM(E112:E113,E116:E117)</f>
        <v>0</v>
      </c>
      <c r="F111" s="157">
        <f t="shared" ref="F111" si="420">SUM(F112:F113,F116:F117)</f>
        <v>0</v>
      </c>
      <c r="G111" s="157">
        <f t="shared" ref="G111" si="421">SUM(G112:G113,G116:G117)</f>
        <v>0</v>
      </c>
      <c r="H111" s="157">
        <f t="shared" ref="H111" si="422">SUM(H112:H113,H116:H117)</f>
        <v>0</v>
      </c>
      <c r="I111" s="157">
        <f t="shared" ref="I111" si="423">SUM(I112:I113,I116:I117)</f>
        <v>0</v>
      </c>
      <c r="J111" s="157">
        <f t="shared" ref="J111" si="424">SUM(J112:J113,J116:J117)</f>
        <v>0</v>
      </c>
      <c r="K111" s="157">
        <f t="shared" ref="K111" si="425">SUM(K112:K113,K116:K117)</f>
        <v>0</v>
      </c>
      <c r="L111" s="157">
        <f t="shared" ref="L111" si="426">SUM(L112:L113,L116:L117)</f>
        <v>0</v>
      </c>
      <c r="M111" s="157">
        <f t="shared" ref="M111" si="427">SUM(M112:M113,M116:M117)</f>
        <v>0</v>
      </c>
      <c r="N111" s="157">
        <f t="shared" ref="N111" si="428">SUM(N112:N113,N116:N117)</f>
        <v>0</v>
      </c>
      <c r="O111" s="157">
        <f t="shared" ref="O111" si="429">SUM(O112:O113,O116:O117)</f>
        <v>0</v>
      </c>
      <c r="P111" s="157">
        <f t="shared" ref="P111" si="430">SUM(P112:P113,P116:P117)</f>
        <v>0</v>
      </c>
      <c r="Q111" s="157">
        <f t="shared" ref="Q111" si="431">SUM(Q112:Q113,Q116:Q117)</f>
        <v>0</v>
      </c>
    </row>
    <row r="112" spans="1:17" ht="12" customHeight="1" x14ac:dyDescent="0.25">
      <c r="A112" s="167" t="s">
        <v>152</v>
      </c>
      <c r="B112" s="132"/>
      <c r="C112" s="132">
        <v>0</v>
      </c>
      <c r="D112" s="132">
        <v>0</v>
      </c>
      <c r="E112" s="132">
        <v>0</v>
      </c>
      <c r="F112" s="132">
        <v>0</v>
      </c>
      <c r="G112" s="132">
        <v>0</v>
      </c>
      <c r="H112" s="132">
        <v>0</v>
      </c>
      <c r="I112" s="132">
        <v>0</v>
      </c>
      <c r="J112" s="132">
        <v>0</v>
      </c>
      <c r="K112" s="132">
        <v>0</v>
      </c>
      <c r="L112" s="132">
        <v>0</v>
      </c>
      <c r="M112" s="132">
        <v>0</v>
      </c>
      <c r="N112" s="132">
        <v>0</v>
      </c>
      <c r="O112" s="132">
        <v>0</v>
      </c>
      <c r="P112" s="132">
        <v>0</v>
      </c>
      <c r="Q112" s="132">
        <v>0</v>
      </c>
    </row>
    <row r="113" spans="1:17" ht="12" customHeight="1" x14ac:dyDescent="0.25">
      <c r="A113" s="167" t="s">
        <v>151</v>
      </c>
      <c r="B113" s="132"/>
      <c r="C113" s="132">
        <f t="shared" ref="C113" si="432">SUM(C114:C115)</f>
        <v>0</v>
      </c>
      <c r="D113" s="132">
        <f t="shared" ref="D113" si="433">SUM(D114:D115)</f>
        <v>0</v>
      </c>
      <c r="E113" s="132">
        <f t="shared" ref="E113" si="434">SUM(E114:E115)</f>
        <v>0</v>
      </c>
      <c r="F113" s="132">
        <f t="shared" ref="F113" si="435">SUM(F114:F115)</f>
        <v>0</v>
      </c>
      <c r="G113" s="132">
        <f t="shared" ref="G113" si="436">SUM(G114:G115)</f>
        <v>0</v>
      </c>
      <c r="H113" s="132">
        <f t="shared" ref="H113" si="437">SUM(H114:H115)</f>
        <v>0</v>
      </c>
      <c r="I113" s="132">
        <f t="shared" ref="I113" si="438">SUM(I114:I115)</f>
        <v>0</v>
      </c>
      <c r="J113" s="132">
        <f t="shared" ref="J113" si="439">SUM(J114:J115)</f>
        <v>0</v>
      </c>
      <c r="K113" s="132">
        <f t="shared" ref="K113" si="440">SUM(K114:K115)</f>
        <v>0</v>
      </c>
      <c r="L113" s="132">
        <f t="shared" ref="L113" si="441">SUM(L114:L115)</f>
        <v>0</v>
      </c>
      <c r="M113" s="132">
        <f t="shared" ref="M113" si="442">SUM(M114:M115)</f>
        <v>0</v>
      </c>
      <c r="N113" s="132">
        <f t="shared" ref="N113" si="443">SUM(N114:N115)</f>
        <v>0</v>
      </c>
      <c r="O113" s="132">
        <f t="shared" ref="O113" si="444">SUM(O114:O115)</f>
        <v>0</v>
      </c>
      <c r="P113" s="132">
        <f t="shared" ref="P113" si="445">SUM(P114:P115)</f>
        <v>0</v>
      </c>
      <c r="Q113" s="132">
        <f t="shared" ref="Q113" si="446">SUM(Q114:Q115)</f>
        <v>0</v>
      </c>
    </row>
    <row r="114" spans="1:17" ht="12" customHeight="1" x14ac:dyDescent="0.25">
      <c r="A114" s="166" t="s">
        <v>79</v>
      </c>
      <c r="B114" s="165"/>
      <c r="C114" s="165">
        <v>0</v>
      </c>
      <c r="D114" s="165">
        <v>0</v>
      </c>
      <c r="E114" s="165">
        <v>0</v>
      </c>
      <c r="F114" s="165">
        <v>0</v>
      </c>
      <c r="G114" s="165">
        <v>0</v>
      </c>
      <c r="H114" s="165">
        <v>0</v>
      </c>
      <c r="I114" s="165">
        <v>0</v>
      </c>
      <c r="J114" s="165">
        <v>0</v>
      </c>
      <c r="K114" s="165">
        <v>0</v>
      </c>
      <c r="L114" s="165">
        <v>0</v>
      </c>
      <c r="M114" s="165">
        <v>0</v>
      </c>
      <c r="N114" s="165">
        <v>0</v>
      </c>
      <c r="O114" s="165">
        <v>0</v>
      </c>
      <c r="P114" s="165">
        <v>0</v>
      </c>
      <c r="Q114" s="165">
        <v>0</v>
      </c>
    </row>
    <row r="115" spans="1:17" ht="12" customHeight="1" x14ac:dyDescent="0.25">
      <c r="A115" s="147" t="s">
        <v>59</v>
      </c>
      <c r="B115" s="164"/>
      <c r="C115" s="164">
        <v>0</v>
      </c>
      <c r="D115" s="164">
        <v>0</v>
      </c>
      <c r="E115" s="164">
        <v>0</v>
      </c>
      <c r="F115" s="164">
        <v>0</v>
      </c>
      <c r="G115" s="164">
        <v>0</v>
      </c>
      <c r="H115" s="164">
        <v>0</v>
      </c>
      <c r="I115" s="164">
        <v>0</v>
      </c>
      <c r="J115" s="164">
        <v>0</v>
      </c>
      <c r="K115" s="164">
        <v>0</v>
      </c>
      <c r="L115" s="164">
        <v>0</v>
      </c>
      <c r="M115" s="164">
        <v>0</v>
      </c>
      <c r="N115" s="164">
        <v>0</v>
      </c>
      <c r="O115" s="164">
        <v>0</v>
      </c>
      <c r="P115" s="164">
        <v>0</v>
      </c>
      <c r="Q115" s="164">
        <v>0</v>
      </c>
    </row>
    <row r="116" spans="1:17" ht="12" customHeight="1" x14ac:dyDescent="0.25">
      <c r="A116" s="163" t="s">
        <v>142</v>
      </c>
      <c r="B116" s="162"/>
      <c r="C116" s="162">
        <v>0</v>
      </c>
      <c r="D116" s="162">
        <v>0</v>
      </c>
      <c r="E116" s="162">
        <v>0</v>
      </c>
      <c r="F116" s="162">
        <v>0</v>
      </c>
      <c r="G116" s="162">
        <v>0</v>
      </c>
      <c r="H116" s="162">
        <v>0</v>
      </c>
      <c r="I116" s="162">
        <v>0</v>
      </c>
      <c r="J116" s="162">
        <v>0</v>
      </c>
      <c r="K116" s="162">
        <v>0</v>
      </c>
      <c r="L116" s="162">
        <v>0</v>
      </c>
      <c r="M116" s="162">
        <v>0</v>
      </c>
      <c r="N116" s="162">
        <v>0</v>
      </c>
      <c r="O116" s="162">
        <v>0</v>
      </c>
      <c r="P116" s="162">
        <v>0</v>
      </c>
      <c r="Q116" s="162">
        <v>0</v>
      </c>
    </row>
    <row r="117" spans="1:17" ht="12" customHeight="1" x14ac:dyDescent="0.25">
      <c r="A117" s="161" t="s">
        <v>141</v>
      </c>
      <c r="B117" s="160"/>
      <c r="C117" s="160">
        <f t="shared" ref="C117" si="447">SUM(C118:C119)</f>
        <v>0</v>
      </c>
      <c r="D117" s="160">
        <f t="shared" ref="D117" si="448">SUM(D118:D119)</f>
        <v>0</v>
      </c>
      <c r="E117" s="160">
        <f t="shared" ref="E117" si="449">SUM(E118:E119)</f>
        <v>0</v>
      </c>
      <c r="F117" s="160">
        <f t="shared" ref="F117" si="450">SUM(F118:F119)</f>
        <v>0</v>
      </c>
      <c r="G117" s="160">
        <f t="shared" ref="G117" si="451">SUM(G118:G119)</f>
        <v>0</v>
      </c>
      <c r="H117" s="160">
        <f t="shared" ref="H117" si="452">SUM(H118:H119)</f>
        <v>0</v>
      </c>
      <c r="I117" s="160">
        <f t="shared" ref="I117" si="453">SUM(I118:I119)</f>
        <v>0</v>
      </c>
      <c r="J117" s="160">
        <f t="shared" ref="J117" si="454">SUM(J118:J119)</f>
        <v>0</v>
      </c>
      <c r="K117" s="160">
        <f t="shared" ref="K117" si="455">SUM(K118:K119)</f>
        <v>0</v>
      </c>
      <c r="L117" s="160">
        <f t="shared" ref="L117" si="456">SUM(L118:L119)</f>
        <v>0</v>
      </c>
      <c r="M117" s="160">
        <f t="shared" ref="M117" si="457">SUM(M118:M119)</f>
        <v>0</v>
      </c>
      <c r="N117" s="160">
        <f t="shared" ref="N117" si="458">SUM(N118:N119)</f>
        <v>0</v>
      </c>
      <c r="O117" s="160">
        <f t="shared" ref="O117" si="459">SUM(O118:O119)</f>
        <v>0</v>
      </c>
      <c r="P117" s="160">
        <f t="shared" ref="P117" si="460">SUM(P118:P119)</f>
        <v>0</v>
      </c>
      <c r="Q117" s="160">
        <f t="shared" ref="Q117" si="461">SUM(Q118:Q119)</f>
        <v>0</v>
      </c>
    </row>
    <row r="118" spans="1:17" ht="12" customHeight="1" x14ac:dyDescent="0.25">
      <c r="A118" s="148" t="s">
        <v>60</v>
      </c>
      <c r="B118" s="156"/>
      <c r="C118" s="156">
        <v>0</v>
      </c>
      <c r="D118" s="156">
        <v>0</v>
      </c>
      <c r="E118" s="156">
        <v>0</v>
      </c>
      <c r="F118" s="156">
        <v>0</v>
      </c>
      <c r="G118" s="156">
        <v>0</v>
      </c>
      <c r="H118" s="156">
        <v>0</v>
      </c>
      <c r="I118" s="156">
        <v>0</v>
      </c>
      <c r="J118" s="156">
        <v>0</v>
      </c>
      <c r="K118" s="156">
        <v>0</v>
      </c>
      <c r="L118" s="156">
        <v>0</v>
      </c>
      <c r="M118" s="156">
        <v>0</v>
      </c>
      <c r="N118" s="156">
        <v>0</v>
      </c>
      <c r="O118" s="156">
        <v>0</v>
      </c>
      <c r="P118" s="156">
        <v>0</v>
      </c>
      <c r="Q118" s="156">
        <v>0</v>
      </c>
    </row>
    <row r="119" spans="1:17" ht="12" customHeight="1" x14ac:dyDescent="0.25">
      <c r="A119" s="148" t="s">
        <v>59</v>
      </c>
      <c r="B119" s="156"/>
      <c r="C119" s="156">
        <v>0</v>
      </c>
      <c r="D119" s="156">
        <v>0</v>
      </c>
      <c r="E119" s="156">
        <v>0</v>
      </c>
      <c r="F119" s="156">
        <v>0</v>
      </c>
      <c r="G119" s="156">
        <v>0</v>
      </c>
      <c r="H119" s="156">
        <v>0</v>
      </c>
      <c r="I119" s="156">
        <v>0</v>
      </c>
      <c r="J119" s="156">
        <v>0</v>
      </c>
      <c r="K119" s="156">
        <v>0</v>
      </c>
      <c r="L119" s="156">
        <v>0</v>
      </c>
      <c r="M119" s="156">
        <v>0</v>
      </c>
      <c r="N119" s="156">
        <v>0</v>
      </c>
      <c r="O119" s="156">
        <v>0</v>
      </c>
      <c r="P119" s="156">
        <v>0</v>
      </c>
      <c r="Q119" s="156">
        <v>0</v>
      </c>
    </row>
    <row r="120" spans="1:17" ht="12" customHeight="1" x14ac:dyDescent="0.25">
      <c r="A120" s="158" t="s">
        <v>62</v>
      </c>
      <c r="B120" s="157"/>
      <c r="C120" s="157">
        <f t="shared" ref="C120" si="462">SUM(C121:C122)</f>
        <v>0</v>
      </c>
      <c r="D120" s="157">
        <f t="shared" ref="D120" si="463">SUM(D121:D122)</f>
        <v>0</v>
      </c>
      <c r="E120" s="157">
        <f t="shared" ref="E120" si="464">SUM(E121:E122)</f>
        <v>0</v>
      </c>
      <c r="F120" s="157">
        <f t="shared" ref="F120" si="465">SUM(F121:F122)</f>
        <v>0</v>
      </c>
      <c r="G120" s="157">
        <f t="shared" ref="G120" si="466">SUM(G121:G122)</f>
        <v>0</v>
      </c>
      <c r="H120" s="157">
        <f t="shared" ref="H120" si="467">SUM(H121:H122)</f>
        <v>0</v>
      </c>
      <c r="I120" s="157">
        <f t="shared" ref="I120" si="468">SUM(I121:I122)</f>
        <v>0</v>
      </c>
      <c r="J120" s="157">
        <f t="shared" ref="J120" si="469">SUM(J121:J122)</f>
        <v>0</v>
      </c>
      <c r="K120" s="157">
        <f t="shared" ref="K120" si="470">SUM(K121:K122)</f>
        <v>0</v>
      </c>
      <c r="L120" s="157">
        <f t="shared" ref="L120" si="471">SUM(L121:L122)</f>
        <v>0</v>
      </c>
      <c r="M120" s="157">
        <f t="shared" ref="M120" si="472">SUM(M121:M122)</f>
        <v>0</v>
      </c>
      <c r="N120" s="157">
        <f t="shared" ref="N120" si="473">SUM(N121:N122)</f>
        <v>0</v>
      </c>
      <c r="O120" s="157">
        <f t="shared" ref="O120" si="474">SUM(O121:O122)</f>
        <v>0</v>
      </c>
      <c r="P120" s="157">
        <f t="shared" ref="P120" si="475">SUM(P121:P122)</f>
        <v>0</v>
      </c>
      <c r="Q120" s="157">
        <f t="shared" ref="Q120" si="476">SUM(Q121:Q122)</f>
        <v>0</v>
      </c>
    </row>
    <row r="121" spans="1:17" ht="12" customHeight="1" x14ac:dyDescent="0.25">
      <c r="A121" s="23" t="s">
        <v>57</v>
      </c>
      <c r="B121" s="156"/>
      <c r="C121" s="156">
        <v>0</v>
      </c>
      <c r="D121" s="156">
        <v>0</v>
      </c>
      <c r="E121" s="156">
        <v>0</v>
      </c>
      <c r="F121" s="156">
        <v>0</v>
      </c>
      <c r="G121" s="156">
        <v>0</v>
      </c>
      <c r="H121" s="156">
        <v>0</v>
      </c>
      <c r="I121" s="156">
        <v>0</v>
      </c>
      <c r="J121" s="156">
        <v>0</v>
      </c>
      <c r="K121" s="156">
        <v>0</v>
      </c>
      <c r="L121" s="156">
        <v>0</v>
      </c>
      <c r="M121" s="156">
        <v>0</v>
      </c>
      <c r="N121" s="156">
        <v>0</v>
      </c>
      <c r="O121" s="156">
        <v>0</v>
      </c>
      <c r="P121" s="156">
        <v>0</v>
      </c>
      <c r="Q121" s="156">
        <v>0</v>
      </c>
    </row>
    <row r="122" spans="1:17" ht="12" customHeight="1" x14ac:dyDescent="0.25">
      <c r="A122" s="29" t="s">
        <v>140</v>
      </c>
      <c r="B122" s="57"/>
      <c r="C122" s="57">
        <v>0</v>
      </c>
      <c r="D122" s="57">
        <v>0</v>
      </c>
      <c r="E122" s="57">
        <v>0</v>
      </c>
      <c r="F122" s="57">
        <v>0</v>
      </c>
      <c r="G122" s="57">
        <v>0</v>
      </c>
      <c r="H122" s="57">
        <v>0</v>
      </c>
      <c r="I122" s="57">
        <v>0</v>
      </c>
      <c r="J122" s="57">
        <v>0</v>
      </c>
      <c r="K122" s="57">
        <v>0</v>
      </c>
      <c r="L122" s="57">
        <v>0</v>
      </c>
      <c r="M122" s="57">
        <v>0</v>
      </c>
      <c r="N122" s="57">
        <v>0</v>
      </c>
      <c r="O122" s="57">
        <v>0</v>
      </c>
      <c r="P122" s="57">
        <v>0</v>
      </c>
      <c r="Q122" s="57"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477">SUM(C125,C128,C130,C139)</f>
        <v>0</v>
      </c>
      <c r="D124" s="168">
        <f t="shared" ref="D124" si="478">SUM(D125,D128,D130,D139)</f>
        <v>0</v>
      </c>
      <c r="E124" s="168">
        <f t="shared" ref="E124" si="479">SUM(E125,E128,E130,E139)</f>
        <v>0</v>
      </c>
      <c r="F124" s="168">
        <f t="shared" ref="F124" si="480">SUM(F125,F128,F130,F139)</f>
        <v>0</v>
      </c>
      <c r="G124" s="168">
        <f t="shared" ref="G124" si="481">SUM(G125,G128,G130,G139)</f>
        <v>0</v>
      </c>
      <c r="H124" s="168">
        <f t="shared" ref="H124" si="482">SUM(H125,H128,H130,H139)</f>
        <v>0</v>
      </c>
      <c r="I124" s="168">
        <f t="shared" ref="I124" si="483">SUM(I125,I128,I130,I139)</f>
        <v>0</v>
      </c>
      <c r="J124" s="168">
        <f t="shared" ref="J124" si="484">SUM(J125,J128,J130,J139)</f>
        <v>0</v>
      </c>
      <c r="K124" s="168">
        <f t="shared" ref="K124" si="485">SUM(K125,K128,K130,K139)</f>
        <v>0</v>
      </c>
      <c r="L124" s="168">
        <f t="shared" ref="L124" si="486">SUM(L125,L128,L130,L139)</f>
        <v>0</v>
      </c>
      <c r="M124" s="168">
        <f t="shared" ref="M124" si="487">SUM(M125,M128,M130,M139)</f>
        <v>0</v>
      </c>
      <c r="N124" s="168">
        <f t="shared" ref="N124" si="488">SUM(N125,N128,N130,N139)</f>
        <v>0</v>
      </c>
      <c r="O124" s="168">
        <f t="shared" ref="O124" si="489">SUM(O125,O128,O130,O139)</f>
        <v>0</v>
      </c>
      <c r="P124" s="168">
        <f t="shared" ref="P124" si="490">SUM(P125,P128,P130,P139)</f>
        <v>0</v>
      </c>
      <c r="Q124" s="168">
        <f t="shared" ref="Q124" si="491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492">SUM(C126:C127)</f>
        <v>0</v>
      </c>
      <c r="D125" s="157">
        <f t="shared" si="492"/>
        <v>0</v>
      </c>
      <c r="E125" s="157">
        <f t="shared" si="492"/>
        <v>0</v>
      </c>
      <c r="F125" s="157">
        <f t="shared" si="492"/>
        <v>0</v>
      </c>
      <c r="G125" s="157">
        <f t="shared" si="492"/>
        <v>0</v>
      </c>
      <c r="H125" s="157">
        <f t="shared" si="492"/>
        <v>0</v>
      </c>
      <c r="I125" s="157">
        <f t="shared" si="492"/>
        <v>0</v>
      </c>
      <c r="J125" s="157">
        <f t="shared" si="492"/>
        <v>0</v>
      </c>
      <c r="K125" s="157">
        <f t="shared" si="492"/>
        <v>0</v>
      </c>
      <c r="L125" s="157">
        <f t="shared" si="492"/>
        <v>0</v>
      </c>
      <c r="M125" s="157">
        <f t="shared" si="492"/>
        <v>0</v>
      </c>
      <c r="N125" s="157">
        <f t="shared" si="492"/>
        <v>0</v>
      </c>
      <c r="O125" s="157">
        <f t="shared" si="492"/>
        <v>0</v>
      </c>
      <c r="P125" s="157">
        <f t="shared" si="492"/>
        <v>0</v>
      </c>
      <c r="Q125" s="157">
        <f t="shared" si="492"/>
        <v>0</v>
      </c>
    </row>
    <row r="126" spans="1:17" ht="12" customHeight="1" x14ac:dyDescent="0.25">
      <c r="A126" s="23" t="s">
        <v>149</v>
      </c>
      <c r="B126" s="156"/>
      <c r="C126" s="156">
        <v>0</v>
      </c>
      <c r="D126" s="156">
        <v>0</v>
      </c>
      <c r="E126" s="156">
        <v>0</v>
      </c>
      <c r="F126" s="156">
        <v>0</v>
      </c>
      <c r="G126" s="156">
        <v>0</v>
      </c>
      <c r="H126" s="156">
        <v>0</v>
      </c>
      <c r="I126" s="156">
        <v>0</v>
      </c>
      <c r="J126" s="156">
        <v>0</v>
      </c>
      <c r="K126" s="156">
        <v>0</v>
      </c>
      <c r="L126" s="156">
        <v>0</v>
      </c>
      <c r="M126" s="156">
        <v>0</v>
      </c>
      <c r="N126" s="156">
        <v>0</v>
      </c>
      <c r="O126" s="156">
        <v>0</v>
      </c>
      <c r="P126" s="156">
        <v>0</v>
      </c>
      <c r="Q126" s="156">
        <v>0</v>
      </c>
    </row>
    <row r="127" spans="1:17" ht="12" customHeight="1" x14ac:dyDescent="0.25">
      <c r="A127" s="23" t="s">
        <v>60</v>
      </c>
      <c r="B127" s="156"/>
      <c r="C127" s="156">
        <v>0</v>
      </c>
      <c r="D127" s="156">
        <v>0</v>
      </c>
      <c r="E127" s="156">
        <v>0</v>
      </c>
      <c r="F127" s="156">
        <v>0</v>
      </c>
      <c r="G127" s="156">
        <v>0</v>
      </c>
      <c r="H127" s="156">
        <v>0</v>
      </c>
      <c r="I127" s="156">
        <v>0</v>
      </c>
      <c r="J127" s="156">
        <v>0</v>
      </c>
      <c r="K127" s="156">
        <v>0</v>
      </c>
      <c r="L127" s="156">
        <v>0</v>
      </c>
      <c r="M127" s="156">
        <v>0</v>
      </c>
      <c r="N127" s="156">
        <v>0</v>
      </c>
      <c r="O127" s="156">
        <v>0</v>
      </c>
      <c r="P127" s="156">
        <v>0</v>
      </c>
      <c r="Q127" s="156"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493">C129</f>
        <v>0</v>
      </c>
      <c r="D128" s="157">
        <f t="shared" si="493"/>
        <v>0</v>
      </c>
      <c r="E128" s="157">
        <f t="shared" si="493"/>
        <v>0</v>
      </c>
      <c r="F128" s="157">
        <f t="shared" si="493"/>
        <v>0</v>
      </c>
      <c r="G128" s="157">
        <f t="shared" si="493"/>
        <v>0</v>
      </c>
      <c r="H128" s="157">
        <f t="shared" si="493"/>
        <v>0</v>
      </c>
      <c r="I128" s="157">
        <f t="shared" si="493"/>
        <v>0</v>
      </c>
      <c r="J128" s="157">
        <f t="shared" si="493"/>
        <v>0</v>
      </c>
      <c r="K128" s="157">
        <f t="shared" si="493"/>
        <v>0</v>
      </c>
      <c r="L128" s="157">
        <f t="shared" si="493"/>
        <v>0</v>
      </c>
      <c r="M128" s="157">
        <f t="shared" si="493"/>
        <v>0</v>
      </c>
      <c r="N128" s="157">
        <f t="shared" si="493"/>
        <v>0</v>
      </c>
      <c r="O128" s="157">
        <f t="shared" si="493"/>
        <v>0</v>
      </c>
      <c r="P128" s="157">
        <f t="shared" si="493"/>
        <v>0</v>
      </c>
      <c r="Q128" s="157">
        <f t="shared" si="493"/>
        <v>0</v>
      </c>
    </row>
    <row r="129" spans="1:17" ht="12" customHeight="1" x14ac:dyDescent="0.25">
      <c r="A129" s="23" t="s">
        <v>60</v>
      </c>
      <c r="B129" s="156"/>
      <c r="C129" s="156">
        <v>0</v>
      </c>
      <c r="D129" s="156">
        <v>0</v>
      </c>
      <c r="E129" s="156">
        <v>0</v>
      </c>
      <c r="F129" s="156">
        <v>0</v>
      </c>
      <c r="G129" s="156">
        <v>0</v>
      </c>
      <c r="H129" s="156">
        <v>0</v>
      </c>
      <c r="I129" s="156">
        <v>0</v>
      </c>
      <c r="J129" s="156">
        <v>0</v>
      </c>
      <c r="K129" s="156">
        <v>0</v>
      </c>
      <c r="L129" s="156">
        <v>0</v>
      </c>
      <c r="M129" s="156">
        <v>0</v>
      </c>
      <c r="N129" s="156">
        <v>0</v>
      </c>
      <c r="O129" s="156">
        <v>0</v>
      </c>
      <c r="P129" s="156">
        <v>0</v>
      </c>
      <c r="Q129" s="156">
        <v>0</v>
      </c>
    </row>
    <row r="130" spans="1:17" ht="12" customHeight="1" x14ac:dyDescent="0.25">
      <c r="A130" s="158" t="s">
        <v>63</v>
      </c>
      <c r="B130" s="157"/>
      <c r="C130" s="157">
        <f t="shared" ref="C130" si="494">SUM(C131:C132,C135:C136)</f>
        <v>0</v>
      </c>
      <c r="D130" s="157">
        <f t="shared" ref="D130" si="495">SUM(D131:D132,D135:D136)</f>
        <v>0</v>
      </c>
      <c r="E130" s="157">
        <f t="shared" ref="E130" si="496">SUM(E131:E132,E135:E136)</f>
        <v>0</v>
      </c>
      <c r="F130" s="157">
        <f t="shared" ref="F130" si="497">SUM(F131:F132,F135:F136)</f>
        <v>0</v>
      </c>
      <c r="G130" s="157">
        <f t="shared" ref="G130" si="498">SUM(G131:G132,G135:G136)</f>
        <v>0</v>
      </c>
      <c r="H130" s="157">
        <f t="shared" ref="H130" si="499">SUM(H131:H132,H135:H136)</f>
        <v>0</v>
      </c>
      <c r="I130" s="157">
        <f t="shared" ref="I130" si="500">SUM(I131:I132,I135:I136)</f>
        <v>0</v>
      </c>
      <c r="J130" s="157">
        <f t="shared" ref="J130" si="501">SUM(J131:J132,J135:J136)</f>
        <v>0</v>
      </c>
      <c r="K130" s="157">
        <f t="shared" ref="K130" si="502">SUM(K131:K132,K135:K136)</f>
        <v>0</v>
      </c>
      <c r="L130" s="157">
        <f t="shared" ref="L130" si="503">SUM(L131:L132,L135:L136)</f>
        <v>0</v>
      </c>
      <c r="M130" s="157">
        <f t="shared" ref="M130" si="504">SUM(M131:M132,M135:M136)</f>
        <v>0</v>
      </c>
      <c r="N130" s="157">
        <f t="shared" ref="N130" si="505">SUM(N131:N132,N135:N136)</f>
        <v>0</v>
      </c>
      <c r="O130" s="157">
        <f t="shared" ref="O130" si="506">SUM(O131:O132,O135:O136)</f>
        <v>0</v>
      </c>
      <c r="P130" s="157">
        <f t="shared" ref="P130" si="507">SUM(P131:P132,P135:P136)</f>
        <v>0</v>
      </c>
      <c r="Q130" s="157">
        <f t="shared" ref="Q130" si="508">SUM(Q131:Q132,Q135:Q136)</f>
        <v>0</v>
      </c>
    </row>
    <row r="131" spans="1:17" ht="12" customHeight="1" x14ac:dyDescent="0.25">
      <c r="A131" s="167" t="s">
        <v>148</v>
      </c>
      <c r="B131" s="132"/>
      <c r="C131" s="132">
        <v>0</v>
      </c>
      <c r="D131" s="132">
        <v>0</v>
      </c>
      <c r="E131" s="132">
        <v>0</v>
      </c>
      <c r="F131" s="132">
        <v>0</v>
      </c>
      <c r="G131" s="132">
        <v>0</v>
      </c>
      <c r="H131" s="132">
        <v>0</v>
      </c>
      <c r="I131" s="132">
        <v>0</v>
      </c>
      <c r="J131" s="132">
        <v>0</v>
      </c>
      <c r="K131" s="132">
        <v>0</v>
      </c>
      <c r="L131" s="132">
        <v>0</v>
      </c>
      <c r="M131" s="132">
        <v>0</v>
      </c>
      <c r="N131" s="132">
        <v>0</v>
      </c>
      <c r="O131" s="132">
        <v>0</v>
      </c>
      <c r="P131" s="132">
        <v>0</v>
      </c>
      <c r="Q131" s="132">
        <v>0</v>
      </c>
    </row>
    <row r="132" spans="1:17" ht="12" customHeight="1" x14ac:dyDescent="0.25">
      <c r="A132" s="167" t="s">
        <v>147</v>
      </c>
      <c r="B132" s="132"/>
      <c r="C132" s="132">
        <f t="shared" ref="C132" si="509">SUM(C133:C134)</f>
        <v>0</v>
      </c>
      <c r="D132" s="132">
        <f t="shared" ref="D132" si="510">SUM(D133:D134)</f>
        <v>0</v>
      </c>
      <c r="E132" s="132">
        <f t="shared" ref="E132" si="511">SUM(E133:E134)</f>
        <v>0</v>
      </c>
      <c r="F132" s="132">
        <f t="shared" ref="F132" si="512">SUM(F133:F134)</f>
        <v>0</v>
      </c>
      <c r="G132" s="132">
        <f t="shared" ref="G132" si="513">SUM(G133:G134)</f>
        <v>0</v>
      </c>
      <c r="H132" s="132">
        <f t="shared" ref="H132" si="514">SUM(H133:H134)</f>
        <v>0</v>
      </c>
      <c r="I132" s="132">
        <f t="shared" ref="I132" si="515">SUM(I133:I134)</f>
        <v>0</v>
      </c>
      <c r="J132" s="132">
        <f t="shared" ref="J132" si="516">SUM(J133:J134)</f>
        <v>0</v>
      </c>
      <c r="K132" s="132">
        <f t="shared" ref="K132" si="517">SUM(K133:K134)</f>
        <v>0</v>
      </c>
      <c r="L132" s="132">
        <f t="shared" ref="L132" si="518">SUM(L133:L134)</f>
        <v>0</v>
      </c>
      <c r="M132" s="132">
        <f t="shared" ref="M132" si="519">SUM(M133:M134)</f>
        <v>0</v>
      </c>
      <c r="N132" s="132">
        <f t="shared" ref="N132" si="520">SUM(N133:N134)</f>
        <v>0</v>
      </c>
      <c r="O132" s="132">
        <f t="shared" ref="O132" si="521">SUM(O133:O134)</f>
        <v>0</v>
      </c>
      <c r="P132" s="132">
        <f t="shared" ref="P132" si="522">SUM(P133:P134)</f>
        <v>0</v>
      </c>
      <c r="Q132" s="132">
        <f t="shared" ref="Q132" si="523">SUM(Q133:Q134)</f>
        <v>0</v>
      </c>
    </row>
    <row r="133" spans="1:17" ht="12" customHeight="1" x14ac:dyDescent="0.25">
      <c r="A133" s="166" t="s">
        <v>61</v>
      </c>
      <c r="B133" s="165"/>
      <c r="C133" s="165">
        <v>0</v>
      </c>
      <c r="D133" s="165">
        <v>0</v>
      </c>
      <c r="E133" s="165">
        <v>0</v>
      </c>
      <c r="F133" s="165">
        <v>0</v>
      </c>
      <c r="G133" s="165">
        <v>0</v>
      </c>
      <c r="H133" s="165">
        <v>0</v>
      </c>
      <c r="I133" s="165">
        <v>0</v>
      </c>
      <c r="J133" s="165">
        <v>0</v>
      </c>
      <c r="K133" s="165">
        <v>0</v>
      </c>
      <c r="L133" s="165">
        <v>0</v>
      </c>
      <c r="M133" s="165">
        <v>0</v>
      </c>
      <c r="N133" s="165">
        <v>0</v>
      </c>
      <c r="O133" s="165">
        <v>0</v>
      </c>
      <c r="P133" s="165">
        <v>0</v>
      </c>
      <c r="Q133" s="165">
        <v>0</v>
      </c>
    </row>
    <row r="134" spans="1:17" ht="12" customHeight="1" x14ac:dyDescent="0.25">
      <c r="A134" s="147" t="s">
        <v>59</v>
      </c>
      <c r="B134" s="164"/>
      <c r="C134" s="164">
        <v>0</v>
      </c>
      <c r="D134" s="164">
        <v>0</v>
      </c>
      <c r="E134" s="164">
        <v>0</v>
      </c>
      <c r="F134" s="164">
        <v>0</v>
      </c>
      <c r="G134" s="164">
        <v>0</v>
      </c>
      <c r="H134" s="164">
        <v>0</v>
      </c>
      <c r="I134" s="164">
        <v>0</v>
      </c>
      <c r="J134" s="164">
        <v>0</v>
      </c>
      <c r="K134" s="164">
        <v>0</v>
      </c>
      <c r="L134" s="164">
        <v>0</v>
      </c>
      <c r="M134" s="164">
        <v>0</v>
      </c>
      <c r="N134" s="164">
        <v>0</v>
      </c>
      <c r="O134" s="164">
        <v>0</v>
      </c>
      <c r="P134" s="164">
        <v>0</v>
      </c>
      <c r="Q134" s="164">
        <v>0</v>
      </c>
    </row>
    <row r="135" spans="1:17" ht="12" customHeight="1" x14ac:dyDescent="0.25">
      <c r="A135" s="163" t="s">
        <v>142</v>
      </c>
      <c r="B135" s="162"/>
      <c r="C135" s="162">
        <v>0</v>
      </c>
      <c r="D135" s="162">
        <v>0</v>
      </c>
      <c r="E135" s="162">
        <v>0</v>
      </c>
      <c r="F135" s="162">
        <v>0</v>
      </c>
      <c r="G135" s="162">
        <v>0</v>
      </c>
      <c r="H135" s="162">
        <v>0</v>
      </c>
      <c r="I135" s="162">
        <v>0</v>
      </c>
      <c r="J135" s="162">
        <v>0</v>
      </c>
      <c r="K135" s="162">
        <v>0</v>
      </c>
      <c r="L135" s="162">
        <v>0</v>
      </c>
      <c r="M135" s="162">
        <v>0</v>
      </c>
      <c r="N135" s="162">
        <v>0</v>
      </c>
      <c r="O135" s="162">
        <v>0</v>
      </c>
      <c r="P135" s="162">
        <v>0</v>
      </c>
      <c r="Q135" s="162">
        <v>0</v>
      </c>
    </row>
    <row r="136" spans="1:17" ht="12" customHeight="1" x14ac:dyDescent="0.25">
      <c r="A136" s="161" t="s">
        <v>141</v>
      </c>
      <c r="B136" s="160"/>
      <c r="C136" s="160">
        <f t="shared" ref="C136" si="524">SUM(C137:C138)</f>
        <v>0</v>
      </c>
      <c r="D136" s="160">
        <f t="shared" ref="D136" si="525">SUM(D137:D138)</f>
        <v>0</v>
      </c>
      <c r="E136" s="160">
        <f t="shared" ref="E136" si="526">SUM(E137:E138)</f>
        <v>0</v>
      </c>
      <c r="F136" s="160">
        <f t="shared" ref="F136" si="527">SUM(F137:F138)</f>
        <v>0</v>
      </c>
      <c r="G136" s="160">
        <f t="shared" ref="G136" si="528">SUM(G137:G138)</f>
        <v>0</v>
      </c>
      <c r="H136" s="160">
        <f t="shared" ref="H136" si="529">SUM(H137:H138)</f>
        <v>0</v>
      </c>
      <c r="I136" s="160">
        <f t="shared" ref="I136" si="530">SUM(I137:I138)</f>
        <v>0</v>
      </c>
      <c r="J136" s="160">
        <f t="shared" ref="J136" si="531">SUM(J137:J138)</f>
        <v>0</v>
      </c>
      <c r="K136" s="160">
        <f t="shared" ref="K136" si="532">SUM(K137:K138)</f>
        <v>0</v>
      </c>
      <c r="L136" s="160">
        <f t="shared" ref="L136" si="533">SUM(L137:L138)</f>
        <v>0</v>
      </c>
      <c r="M136" s="160">
        <f t="shared" ref="M136" si="534">SUM(M137:M138)</f>
        <v>0</v>
      </c>
      <c r="N136" s="160">
        <f t="shared" ref="N136" si="535">SUM(N137:N138)</f>
        <v>0</v>
      </c>
      <c r="O136" s="160">
        <f t="shared" ref="O136" si="536">SUM(O137:O138)</f>
        <v>0</v>
      </c>
      <c r="P136" s="160">
        <f t="shared" ref="P136" si="537">SUM(P137:P138)</f>
        <v>0</v>
      </c>
      <c r="Q136" s="160">
        <f t="shared" ref="Q136" si="538">SUM(Q137:Q138)</f>
        <v>0</v>
      </c>
    </row>
    <row r="137" spans="1:17" ht="12" customHeight="1" x14ac:dyDescent="0.25">
      <c r="A137" s="148" t="s">
        <v>60</v>
      </c>
      <c r="B137" s="156"/>
      <c r="C137" s="156">
        <v>0</v>
      </c>
      <c r="D137" s="156">
        <v>0</v>
      </c>
      <c r="E137" s="156">
        <v>0</v>
      </c>
      <c r="F137" s="156">
        <v>0</v>
      </c>
      <c r="G137" s="156">
        <v>0</v>
      </c>
      <c r="H137" s="156">
        <v>0</v>
      </c>
      <c r="I137" s="156">
        <v>0</v>
      </c>
      <c r="J137" s="156">
        <v>0</v>
      </c>
      <c r="K137" s="156">
        <v>0</v>
      </c>
      <c r="L137" s="156">
        <v>0</v>
      </c>
      <c r="M137" s="156">
        <v>0</v>
      </c>
      <c r="N137" s="156">
        <v>0</v>
      </c>
      <c r="O137" s="156">
        <v>0</v>
      </c>
      <c r="P137" s="156">
        <v>0</v>
      </c>
      <c r="Q137" s="156">
        <v>0</v>
      </c>
    </row>
    <row r="138" spans="1:17" ht="12" customHeight="1" x14ac:dyDescent="0.25">
      <c r="A138" s="148" t="s">
        <v>59</v>
      </c>
      <c r="B138" s="156"/>
      <c r="C138" s="156">
        <v>0</v>
      </c>
      <c r="D138" s="156">
        <v>0</v>
      </c>
      <c r="E138" s="156">
        <v>0</v>
      </c>
      <c r="F138" s="156">
        <v>0</v>
      </c>
      <c r="G138" s="156">
        <v>0</v>
      </c>
      <c r="H138" s="156">
        <v>0</v>
      </c>
      <c r="I138" s="156">
        <v>0</v>
      </c>
      <c r="J138" s="156">
        <v>0</v>
      </c>
      <c r="K138" s="156">
        <v>0</v>
      </c>
      <c r="L138" s="156">
        <v>0</v>
      </c>
      <c r="M138" s="156">
        <v>0</v>
      </c>
      <c r="N138" s="156">
        <v>0</v>
      </c>
      <c r="O138" s="156">
        <v>0</v>
      </c>
      <c r="P138" s="156">
        <v>0</v>
      </c>
      <c r="Q138" s="156">
        <v>0</v>
      </c>
    </row>
    <row r="139" spans="1:17" ht="12" customHeight="1" x14ac:dyDescent="0.25">
      <c r="A139" s="158" t="s">
        <v>62</v>
      </c>
      <c r="B139" s="157"/>
      <c r="C139" s="157">
        <f t="shared" ref="C139" si="539">SUM(C140:C141)</f>
        <v>0</v>
      </c>
      <c r="D139" s="157">
        <f t="shared" ref="D139" si="540">SUM(D140:D141)</f>
        <v>0</v>
      </c>
      <c r="E139" s="157">
        <f t="shared" ref="E139" si="541">SUM(E140:E141)</f>
        <v>0</v>
      </c>
      <c r="F139" s="157">
        <f t="shared" ref="F139" si="542">SUM(F140:F141)</f>
        <v>0</v>
      </c>
      <c r="G139" s="157">
        <f t="shared" ref="G139" si="543">SUM(G140:G141)</f>
        <v>0</v>
      </c>
      <c r="H139" s="157">
        <f t="shared" ref="H139" si="544">SUM(H140:H141)</f>
        <v>0</v>
      </c>
      <c r="I139" s="157">
        <f t="shared" ref="I139" si="545">SUM(I140:I141)</f>
        <v>0</v>
      </c>
      <c r="J139" s="157">
        <f t="shared" ref="J139" si="546">SUM(J140:J141)</f>
        <v>0</v>
      </c>
      <c r="K139" s="157">
        <f t="shared" ref="K139" si="547">SUM(K140:K141)</f>
        <v>0</v>
      </c>
      <c r="L139" s="157">
        <f t="shared" ref="L139" si="548">SUM(L140:L141)</f>
        <v>0</v>
      </c>
      <c r="M139" s="157">
        <f t="shared" ref="M139" si="549">SUM(M140:M141)</f>
        <v>0</v>
      </c>
      <c r="N139" s="157">
        <f t="shared" ref="N139" si="550">SUM(N140:N141)</f>
        <v>0</v>
      </c>
      <c r="O139" s="157">
        <f t="shared" ref="O139" si="551">SUM(O140:O141)</f>
        <v>0</v>
      </c>
      <c r="P139" s="157">
        <f t="shared" ref="P139" si="552">SUM(P140:P141)</f>
        <v>0</v>
      </c>
      <c r="Q139" s="157">
        <f t="shared" ref="Q139" si="553">SUM(Q140:Q141)</f>
        <v>0</v>
      </c>
    </row>
    <row r="140" spans="1:17" ht="12" customHeight="1" x14ac:dyDescent="0.25">
      <c r="A140" s="23" t="s">
        <v>57</v>
      </c>
      <c r="B140" s="156"/>
      <c r="C140" s="156">
        <v>0</v>
      </c>
      <c r="D140" s="156">
        <v>0</v>
      </c>
      <c r="E140" s="156">
        <v>0</v>
      </c>
      <c r="F140" s="156">
        <v>0</v>
      </c>
      <c r="G140" s="156">
        <v>0</v>
      </c>
      <c r="H140" s="156">
        <v>0</v>
      </c>
      <c r="I140" s="156">
        <v>0</v>
      </c>
      <c r="J140" s="156">
        <v>0</v>
      </c>
      <c r="K140" s="156">
        <v>0</v>
      </c>
      <c r="L140" s="156">
        <v>0</v>
      </c>
      <c r="M140" s="156">
        <v>0</v>
      </c>
      <c r="N140" s="156">
        <v>0</v>
      </c>
      <c r="O140" s="156">
        <v>0</v>
      </c>
      <c r="P140" s="156">
        <v>0</v>
      </c>
      <c r="Q140" s="156">
        <v>0</v>
      </c>
    </row>
    <row r="141" spans="1:17" ht="12" customHeight="1" x14ac:dyDescent="0.25">
      <c r="A141" s="29" t="s">
        <v>140</v>
      </c>
      <c r="B141" s="57"/>
      <c r="C141" s="57">
        <v>0</v>
      </c>
      <c r="D141" s="57">
        <v>0</v>
      </c>
      <c r="E141" s="57">
        <v>0</v>
      </c>
      <c r="F141" s="57">
        <v>0</v>
      </c>
      <c r="G141" s="57">
        <v>0</v>
      </c>
      <c r="H141" s="57">
        <v>0</v>
      </c>
      <c r="I141" s="57">
        <v>0</v>
      </c>
      <c r="J141" s="57">
        <v>0</v>
      </c>
      <c r="K141" s="57">
        <v>0</v>
      </c>
      <c r="L141" s="57">
        <v>0</v>
      </c>
      <c r="M141" s="57">
        <v>0</v>
      </c>
      <c r="N141" s="57">
        <v>0</v>
      </c>
      <c r="O141" s="57">
        <v>0</v>
      </c>
      <c r="P141" s="57">
        <v>0</v>
      </c>
      <c r="Q141" s="57"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554">SUM(C144,C146,C148,C157)</f>
        <v>0</v>
      </c>
      <c r="D143" s="168">
        <f t="shared" ref="D143" si="555">SUM(D144,D146,D148,D157)</f>
        <v>0</v>
      </c>
      <c r="E143" s="168">
        <f t="shared" ref="E143" si="556">SUM(E144,E146,E148,E157)</f>
        <v>0</v>
      </c>
      <c r="F143" s="168">
        <f t="shared" ref="F143" si="557">SUM(F144,F146,F148,F157)</f>
        <v>0</v>
      </c>
      <c r="G143" s="168">
        <f t="shared" ref="G143" si="558">SUM(G144,G146,G148,G157)</f>
        <v>0</v>
      </c>
      <c r="H143" s="168">
        <f t="shared" ref="H143" si="559">SUM(H144,H146,H148,H157)</f>
        <v>0</v>
      </c>
      <c r="I143" s="168">
        <f t="shared" ref="I143" si="560">SUM(I144,I146,I148,I157)</f>
        <v>0</v>
      </c>
      <c r="J143" s="168">
        <f t="shared" ref="J143" si="561">SUM(J144,J146,J148,J157)</f>
        <v>0</v>
      </c>
      <c r="K143" s="168">
        <f t="shared" ref="K143" si="562">SUM(K144,K146,K148,K157)</f>
        <v>0</v>
      </c>
      <c r="L143" s="168">
        <f t="shared" ref="L143" si="563">SUM(L144,L146,L148,L157)</f>
        <v>0</v>
      </c>
      <c r="M143" s="168">
        <f t="shared" ref="M143" si="564">SUM(M144,M146,M148,M157)</f>
        <v>0</v>
      </c>
      <c r="N143" s="168">
        <f t="shared" ref="N143" si="565">SUM(N144,N146,N148,N157)</f>
        <v>0</v>
      </c>
      <c r="O143" s="168">
        <f t="shared" ref="O143" si="566">SUM(O144,O146,O148,O157)</f>
        <v>0</v>
      </c>
      <c r="P143" s="168">
        <f t="shared" ref="P143" si="567">SUM(P144,P146,P148,P157)</f>
        <v>0</v>
      </c>
      <c r="Q143" s="168">
        <f t="shared" ref="Q143" si="568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569">C145</f>
        <v>0</v>
      </c>
      <c r="D144" s="157">
        <f t="shared" si="569"/>
        <v>0</v>
      </c>
      <c r="E144" s="157">
        <f t="shared" si="569"/>
        <v>0</v>
      </c>
      <c r="F144" s="157">
        <f t="shared" si="569"/>
        <v>0</v>
      </c>
      <c r="G144" s="157">
        <f t="shared" si="569"/>
        <v>0</v>
      </c>
      <c r="H144" s="157">
        <f t="shared" si="569"/>
        <v>0</v>
      </c>
      <c r="I144" s="157">
        <f t="shared" si="569"/>
        <v>0</v>
      </c>
      <c r="J144" s="157">
        <f t="shared" si="569"/>
        <v>0</v>
      </c>
      <c r="K144" s="157">
        <f t="shared" si="569"/>
        <v>0</v>
      </c>
      <c r="L144" s="157">
        <f t="shared" si="569"/>
        <v>0</v>
      </c>
      <c r="M144" s="157">
        <f t="shared" si="569"/>
        <v>0</v>
      </c>
      <c r="N144" s="157">
        <f t="shared" si="569"/>
        <v>0</v>
      </c>
      <c r="O144" s="157">
        <f t="shared" si="569"/>
        <v>0</v>
      </c>
      <c r="P144" s="157">
        <f t="shared" si="569"/>
        <v>0</v>
      </c>
      <c r="Q144" s="157">
        <f t="shared" si="569"/>
        <v>0</v>
      </c>
    </row>
    <row r="145" spans="1:17" ht="12" customHeight="1" x14ac:dyDescent="0.25">
      <c r="A145" s="23" t="s">
        <v>60</v>
      </c>
      <c r="B145" s="156"/>
      <c r="C145" s="156">
        <v>0</v>
      </c>
      <c r="D145" s="156">
        <v>0</v>
      </c>
      <c r="E145" s="156">
        <v>0</v>
      </c>
      <c r="F145" s="156">
        <v>0</v>
      </c>
      <c r="G145" s="156">
        <v>0</v>
      </c>
      <c r="H145" s="156">
        <v>0</v>
      </c>
      <c r="I145" s="156">
        <v>0</v>
      </c>
      <c r="J145" s="156">
        <v>0</v>
      </c>
      <c r="K145" s="156">
        <v>0</v>
      </c>
      <c r="L145" s="156">
        <v>0</v>
      </c>
      <c r="M145" s="156">
        <v>0</v>
      </c>
      <c r="N145" s="156">
        <v>0</v>
      </c>
      <c r="O145" s="156">
        <v>0</v>
      </c>
      <c r="P145" s="156">
        <v>0</v>
      </c>
      <c r="Q145" s="156"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570">C147</f>
        <v>0</v>
      </c>
      <c r="D146" s="157">
        <f t="shared" si="570"/>
        <v>0</v>
      </c>
      <c r="E146" s="157">
        <f t="shared" si="570"/>
        <v>0</v>
      </c>
      <c r="F146" s="157">
        <f t="shared" si="570"/>
        <v>0</v>
      </c>
      <c r="G146" s="157">
        <f t="shared" si="570"/>
        <v>0</v>
      </c>
      <c r="H146" s="157">
        <f t="shared" si="570"/>
        <v>0</v>
      </c>
      <c r="I146" s="157">
        <f t="shared" si="570"/>
        <v>0</v>
      </c>
      <c r="J146" s="157">
        <f t="shared" si="570"/>
        <v>0</v>
      </c>
      <c r="K146" s="157">
        <f t="shared" si="570"/>
        <v>0</v>
      </c>
      <c r="L146" s="157">
        <f t="shared" si="570"/>
        <v>0</v>
      </c>
      <c r="M146" s="157">
        <f t="shared" si="570"/>
        <v>0</v>
      </c>
      <c r="N146" s="157">
        <f t="shared" si="570"/>
        <v>0</v>
      </c>
      <c r="O146" s="157">
        <f t="shared" si="570"/>
        <v>0</v>
      </c>
      <c r="P146" s="157">
        <f t="shared" si="570"/>
        <v>0</v>
      </c>
      <c r="Q146" s="157">
        <f t="shared" si="570"/>
        <v>0</v>
      </c>
    </row>
    <row r="147" spans="1:17" ht="12" customHeight="1" x14ac:dyDescent="0.25">
      <c r="A147" s="23" t="s">
        <v>60</v>
      </c>
      <c r="B147" s="156"/>
      <c r="C147" s="156">
        <v>0</v>
      </c>
      <c r="D147" s="156">
        <v>0</v>
      </c>
      <c r="E147" s="156">
        <v>0</v>
      </c>
      <c r="F147" s="156">
        <v>0</v>
      </c>
      <c r="G147" s="156">
        <v>0</v>
      </c>
      <c r="H147" s="156">
        <v>0</v>
      </c>
      <c r="I147" s="156">
        <v>0</v>
      </c>
      <c r="J147" s="156">
        <v>0</v>
      </c>
      <c r="K147" s="156">
        <v>0</v>
      </c>
      <c r="L147" s="156">
        <v>0</v>
      </c>
      <c r="M147" s="156">
        <v>0</v>
      </c>
      <c r="N147" s="156">
        <v>0</v>
      </c>
      <c r="O147" s="156">
        <v>0</v>
      </c>
      <c r="P147" s="156">
        <v>0</v>
      </c>
      <c r="Q147" s="156">
        <v>0</v>
      </c>
    </row>
    <row r="148" spans="1:17" ht="12" customHeight="1" x14ac:dyDescent="0.25">
      <c r="A148" s="158" t="s">
        <v>63</v>
      </c>
      <c r="B148" s="157"/>
      <c r="C148" s="157">
        <f t="shared" ref="C148" si="571">SUM(C149:C150,C153:C154)</f>
        <v>0</v>
      </c>
      <c r="D148" s="157">
        <f t="shared" ref="D148" si="572">SUM(D149:D150,D153:D154)</f>
        <v>0</v>
      </c>
      <c r="E148" s="157">
        <f t="shared" ref="E148" si="573">SUM(E149:E150,E153:E154)</f>
        <v>0</v>
      </c>
      <c r="F148" s="157">
        <f t="shared" ref="F148" si="574">SUM(F149:F150,F153:F154)</f>
        <v>0</v>
      </c>
      <c r="G148" s="157">
        <f t="shared" ref="G148" si="575">SUM(G149:G150,G153:G154)</f>
        <v>0</v>
      </c>
      <c r="H148" s="157">
        <f t="shared" ref="H148" si="576">SUM(H149:H150,H153:H154)</f>
        <v>0</v>
      </c>
      <c r="I148" s="157">
        <f t="shared" ref="I148" si="577">SUM(I149:I150,I153:I154)</f>
        <v>0</v>
      </c>
      <c r="J148" s="157">
        <f t="shared" ref="J148" si="578">SUM(J149:J150,J153:J154)</f>
        <v>0</v>
      </c>
      <c r="K148" s="157">
        <f t="shared" ref="K148" si="579">SUM(K149:K150,K153:K154)</f>
        <v>0</v>
      </c>
      <c r="L148" s="157">
        <f t="shared" ref="L148" si="580">SUM(L149:L150,L153:L154)</f>
        <v>0</v>
      </c>
      <c r="M148" s="157">
        <f t="shared" ref="M148" si="581">SUM(M149:M150,M153:M154)</f>
        <v>0</v>
      </c>
      <c r="N148" s="157">
        <f t="shared" ref="N148" si="582">SUM(N149:N150,N153:N154)</f>
        <v>0</v>
      </c>
      <c r="O148" s="157">
        <f t="shared" ref="O148" si="583">SUM(O149:O150,O153:O154)</f>
        <v>0</v>
      </c>
      <c r="P148" s="157">
        <f t="shared" ref="P148" si="584">SUM(P149:P150,P153:P154)</f>
        <v>0</v>
      </c>
      <c r="Q148" s="157">
        <f t="shared" ref="Q148" si="585">SUM(Q149:Q150,Q153:Q154)</f>
        <v>0</v>
      </c>
    </row>
    <row r="149" spans="1:17" ht="12" customHeight="1" x14ac:dyDescent="0.25">
      <c r="A149" s="167" t="s">
        <v>144</v>
      </c>
      <c r="B149" s="132"/>
      <c r="C149" s="132">
        <v>0</v>
      </c>
      <c r="D149" s="132">
        <v>0</v>
      </c>
      <c r="E149" s="132">
        <v>0</v>
      </c>
      <c r="F149" s="132">
        <v>0</v>
      </c>
      <c r="G149" s="132">
        <v>0</v>
      </c>
      <c r="H149" s="132">
        <v>0</v>
      </c>
      <c r="I149" s="132">
        <v>0</v>
      </c>
      <c r="J149" s="132">
        <v>0</v>
      </c>
      <c r="K149" s="132">
        <v>0</v>
      </c>
      <c r="L149" s="132">
        <v>0</v>
      </c>
      <c r="M149" s="132">
        <v>0</v>
      </c>
      <c r="N149" s="132">
        <v>0</v>
      </c>
      <c r="O149" s="132">
        <v>0</v>
      </c>
      <c r="P149" s="132">
        <v>0</v>
      </c>
      <c r="Q149" s="132">
        <v>0</v>
      </c>
    </row>
    <row r="150" spans="1:17" ht="12" customHeight="1" x14ac:dyDescent="0.25">
      <c r="A150" s="167" t="s">
        <v>143</v>
      </c>
      <c r="B150" s="132"/>
      <c r="C150" s="132">
        <f t="shared" ref="C150" si="586">SUM(C151:C152)</f>
        <v>0</v>
      </c>
      <c r="D150" s="132">
        <f t="shared" ref="D150" si="587">SUM(D151:D152)</f>
        <v>0</v>
      </c>
      <c r="E150" s="132">
        <f t="shared" ref="E150" si="588">SUM(E151:E152)</f>
        <v>0</v>
      </c>
      <c r="F150" s="132">
        <f t="shared" ref="F150" si="589">SUM(F151:F152)</f>
        <v>0</v>
      </c>
      <c r="G150" s="132">
        <f t="shared" ref="G150" si="590">SUM(G151:G152)</f>
        <v>0</v>
      </c>
      <c r="H150" s="132">
        <f t="shared" ref="H150" si="591">SUM(H151:H152)</f>
        <v>0</v>
      </c>
      <c r="I150" s="132">
        <f t="shared" ref="I150" si="592">SUM(I151:I152)</f>
        <v>0</v>
      </c>
      <c r="J150" s="132">
        <f t="shared" ref="J150" si="593">SUM(J151:J152)</f>
        <v>0</v>
      </c>
      <c r="K150" s="132">
        <f t="shared" ref="K150" si="594">SUM(K151:K152)</f>
        <v>0</v>
      </c>
      <c r="L150" s="132">
        <f t="shared" ref="L150" si="595">SUM(L151:L152)</f>
        <v>0</v>
      </c>
      <c r="M150" s="132">
        <f t="shared" ref="M150" si="596">SUM(M151:M152)</f>
        <v>0</v>
      </c>
      <c r="N150" s="132">
        <f t="shared" ref="N150" si="597">SUM(N151:N152)</f>
        <v>0</v>
      </c>
      <c r="O150" s="132">
        <f t="shared" ref="O150" si="598">SUM(O151:O152)</f>
        <v>0</v>
      </c>
      <c r="P150" s="132">
        <f t="shared" ref="P150" si="599">SUM(P151:P152)</f>
        <v>0</v>
      </c>
      <c r="Q150" s="132">
        <f t="shared" ref="Q150" si="600">SUM(Q151:Q152)</f>
        <v>0</v>
      </c>
    </row>
    <row r="151" spans="1:17" ht="12" customHeight="1" x14ac:dyDescent="0.25">
      <c r="A151" s="166" t="s">
        <v>57</v>
      </c>
      <c r="B151" s="165"/>
      <c r="C151" s="165">
        <v>0</v>
      </c>
      <c r="D151" s="165">
        <v>0</v>
      </c>
      <c r="E151" s="165">
        <v>0</v>
      </c>
      <c r="F151" s="165">
        <v>0</v>
      </c>
      <c r="G151" s="165">
        <v>0</v>
      </c>
      <c r="H151" s="165">
        <v>0</v>
      </c>
      <c r="I151" s="165">
        <v>0</v>
      </c>
      <c r="J151" s="165">
        <v>0</v>
      </c>
      <c r="K151" s="165">
        <v>0</v>
      </c>
      <c r="L151" s="165">
        <v>0</v>
      </c>
      <c r="M151" s="165">
        <v>0</v>
      </c>
      <c r="N151" s="165">
        <v>0</v>
      </c>
      <c r="O151" s="165">
        <v>0</v>
      </c>
      <c r="P151" s="165">
        <v>0</v>
      </c>
      <c r="Q151" s="165">
        <v>0</v>
      </c>
    </row>
    <row r="152" spans="1:17" ht="12" customHeight="1" x14ac:dyDescent="0.25">
      <c r="A152" s="147" t="s">
        <v>59</v>
      </c>
      <c r="B152" s="164"/>
      <c r="C152" s="164">
        <v>0</v>
      </c>
      <c r="D152" s="164">
        <v>0</v>
      </c>
      <c r="E152" s="164">
        <v>0</v>
      </c>
      <c r="F152" s="164">
        <v>0</v>
      </c>
      <c r="G152" s="164">
        <v>0</v>
      </c>
      <c r="H152" s="164">
        <v>0</v>
      </c>
      <c r="I152" s="164">
        <v>0</v>
      </c>
      <c r="J152" s="164">
        <v>0</v>
      </c>
      <c r="K152" s="164">
        <v>0</v>
      </c>
      <c r="L152" s="164">
        <v>0</v>
      </c>
      <c r="M152" s="164">
        <v>0</v>
      </c>
      <c r="N152" s="164">
        <v>0</v>
      </c>
      <c r="O152" s="164">
        <v>0</v>
      </c>
      <c r="P152" s="164">
        <v>0</v>
      </c>
      <c r="Q152" s="164">
        <v>0</v>
      </c>
    </row>
    <row r="153" spans="1:17" ht="12" customHeight="1" x14ac:dyDescent="0.25">
      <c r="A153" s="163" t="s">
        <v>142</v>
      </c>
      <c r="B153" s="162"/>
      <c r="C153" s="162">
        <v>0</v>
      </c>
      <c r="D153" s="162">
        <v>0</v>
      </c>
      <c r="E153" s="162">
        <v>0</v>
      </c>
      <c r="F153" s="162">
        <v>0</v>
      </c>
      <c r="G153" s="162">
        <v>0</v>
      </c>
      <c r="H153" s="162">
        <v>0</v>
      </c>
      <c r="I153" s="162">
        <v>0</v>
      </c>
      <c r="J153" s="162">
        <v>0</v>
      </c>
      <c r="K153" s="162">
        <v>0</v>
      </c>
      <c r="L153" s="162">
        <v>0</v>
      </c>
      <c r="M153" s="162">
        <v>0</v>
      </c>
      <c r="N153" s="162">
        <v>0</v>
      </c>
      <c r="O153" s="162">
        <v>0</v>
      </c>
      <c r="P153" s="162">
        <v>0</v>
      </c>
      <c r="Q153" s="162">
        <v>0</v>
      </c>
    </row>
    <row r="154" spans="1:17" ht="12" customHeight="1" x14ac:dyDescent="0.25">
      <c r="A154" s="161" t="s">
        <v>141</v>
      </c>
      <c r="B154" s="160"/>
      <c r="C154" s="160">
        <f t="shared" ref="C154" si="601">SUM(C155:C156)</f>
        <v>0</v>
      </c>
      <c r="D154" s="160">
        <f t="shared" ref="D154" si="602">SUM(D155:D156)</f>
        <v>0</v>
      </c>
      <c r="E154" s="160">
        <f t="shared" ref="E154" si="603">SUM(E155:E156)</f>
        <v>0</v>
      </c>
      <c r="F154" s="160">
        <f t="shared" ref="F154" si="604">SUM(F155:F156)</f>
        <v>0</v>
      </c>
      <c r="G154" s="160">
        <f t="shared" ref="G154" si="605">SUM(G155:G156)</f>
        <v>0</v>
      </c>
      <c r="H154" s="160">
        <f t="shared" ref="H154" si="606">SUM(H155:H156)</f>
        <v>0</v>
      </c>
      <c r="I154" s="160">
        <f t="shared" ref="I154" si="607">SUM(I155:I156)</f>
        <v>0</v>
      </c>
      <c r="J154" s="160">
        <f t="shared" ref="J154" si="608">SUM(J155:J156)</f>
        <v>0</v>
      </c>
      <c r="K154" s="160">
        <f t="shared" ref="K154" si="609">SUM(K155:K156)</f>
        <v>0</v>
      </c>
      <c r="L154" s="160">
        <f t="shared" ref="L154" si="610">SUM(L155:L156)</f>
        <v>0</v>
      </c>
      <c r="M154" s="160">
        <f t="shared" ref="M154" si="611">SUM(M155:M156)</f>
        <v>0</v>
      </c>
      <c r="N154" s="160">
        <f t="shared" ref="N154" si="612">SUM(N155:N156)</f>
        <v>0</v>
      </c>
      <c r="O154" s="160">
        <f t="shared" ref="O154" si="613">SUM(O155:O156)</f>
        <v>0</v>
      </c>
      <c r="P154" s="160">
        <f t="shared" ref="P154" si="614">SUM(P155:P156)</f>
        <v>0</v>
      </c>
      <c r="Q154" s="160">
        <f t="shared" ref="Q154" si="615">SUM(Q155:Q156)</f>
        <v>0</v>
      </c>
    </row>
    <row r="155" spans="1:17" ht="12" customHeight="1" x14ac:dyDescent="0.25">
      <c r="A155" s="148" t="s">
        <v>60</v>
      </c>
      <c r="B155" s="156"/>
      <c r="C155" s="156">
        <v>0</v>
      </c>
      <c r="D155" s="156">
        <v>0</v>
      </c>
      <c r="E155" s="156">
        <v>0</v>
      </c>
      <c r="F155" s="156">
        <v>0</v>
      </c>
      <c r="G155" s="156">
        <v>0</v>
      </c>
      <c r="H155" s="156">
        <v>0</v>
      </c>
      <c r="I155" s="156">
        <v>0</v>
      </c>
      <c r="J155" s="156">
        <v>0</v>
      </c>
      <c r="K155" s="156">
        <v>0</v>
      </c>
      <c r="L155" s="156">
        <v>0</v>
      </c>
      <c r="M155" s="156">
        <v>0</v>
      </c>
      <c r="N155" s="156">
        <v>0</v>
      </c>
      <c r="O155" s="156">
        <v>0</v>
      </c>
      <c r="P155" s="156">
        <v>0</v>
      </c>
      <c r="Q155" s="156">
        <v>0</v>
      </c>
    </row>
    <row r="156" spans="1:17" ht="12" customHeight="1" x14ac:dyDescent="0.25">
      <c r="A156" s="148" t="s">
        <v>59</v>
      </c>
      <c r="B156" s="156"/>
      <c r="C156" s="156">
        <v>0</v>
      </c>
      <c r="D156" s="156">
        <v>0</v>
      </c>
      <c r="E156" s="156">
        <v>0</v>
      </c>
      <c r="F156" s="156">
        <v>0</v>
      </c>
      <c r="G156" s="156">
        <v>0</v>
      </c>
      <c r="H156" s="156">
        <v>0</v>
      </c>
      <c r="I156" s="156">
        <v>0</v>
      </c>
      <c r="J156" s="156">
        <v>0</v>
      </c>
      <c r="K156" s="156">
        <v>0</v>
      </c>
      <c r="L156" s="156">
        <v>0</v>
      </c>
      <c r="M156" s="156">
        <v>0</v>
      </c>
      <c r="N156" s="156">
        <v>0</v>
      </c>
      <c r="O156" s="156">
        <v>0</v>
      </c>
      <c r="P156" s="156">
        <v>0</v>
      </c>
      <c r="Q156" s="156">
        <v>0</v>
      </c>
    </row>
    <row r="157" spans="1:17" ht="12" customHeight="1" x14ac:dyDescent="0.25">
      <c r="A157" s="158" t="s">
        <v>62</v>
      </c>
      <c r="B157" s="157"/>
      <c r="C157" s="157">
        <f t="shared" ref="C157" si="616">SUM(C158:C159)</f>
        <v>0</v>
      </c>
      <c r="D157" s="157">
        <f t="shared" ref="D157" si="617">SUM(D158:D159)</f>
        <v>0</v>
      </c>
      <c r="E157" s="157">
        <f t="shared" ref="E157" si="618">SUM(E158:E159)</f>
        <v>0</v>
      </c>
      <c r="F157" s="157">
        <f t="shared" ref="F157" si="619">SUM(F158:F159)</f>
        <v>0</v>
      </c>
      <c r="G157" s="157">
        <f t="shared" ref="G157" si="620">SUM(G158:G159)</f>
        <v>0</v>
      </c>
      <c r="H157" s="157">
        <f t="shared" ref="H157" si="621">SUM(H158:H159)</f>
        <v>0</v>
      </c>
      <c r="I157" s="157">
        <f t="shared" ref="I157" si="622">SUM(I158:I159)</f>
        <v>0</v>
      </c>
      <c r="J157" s="157">
        <f t="shared" ref="J157" si="623">SUM(J158:J159)</f>
        <v>0</v>
      </c>
      <c r="K157" s="157">
        <f t="shared" ref="K157" si="624">SUM(K158:K159)</f>
        <v>0</v>
      </c>
      <c r="L157" s="157">
        <f t="shared" ref="L157" si="625">SUM(L158:L159)</f>
        <v>0</v>
      </c>
      <c r="M157" s="157">
        <f t="shared" ref="M157" si="626">SUM(M158:M159)</f>
        <v>0</v>
      </c>
      <c r="N157" s="157">
        <f t="shared" ref="N157" si="627">SUM(N158:N159)</f>
        <v>0</v>
      </c>
      <c r="O157" s="157">
        <f t="shared" ref="O157" si="628">SUM(O158:O159)</f>
        <v>0</v>
      </c>
      <c r="P157" s="157">
        <f t="shared" ref="P157" si="629">SUM(P158:P159)</f>
        <v>0</v>
      </c>
      <c r="Q157" s="157">
        <f t="shared" ref="Q157" si="630">SUM(Q158:Q159)</f>
        <v>0</v>
      </c>
    </row>
    <row r="158" spans="1:17" ht="12" customHeight="1" x14ac:dyDescent="0.25">
      <c r="A158" s="23" t="s">
        <v>57</v>
      </c>
      <c r="B158" s="156"/>
      <c r="C158" s="156">
        <v>0</v>
      </c>
      <c r="D158" s="156">
        <v>0</v>
      </c>
      <c r="E158" s="156">
        <v>0</v>
      </c>
      <c r="F158" s="156">
        <v>0</v>
      </c>
      <c r="G158" s="156">
        <v>0</v>
      </c>
      <c r="H158" s="156">
        <v>0</v>
      </c>
      <c r="I158" s="156">
        <v>0</v>
      </c>
      <c r="J158" s="156">
        <v>0</v>
      </c>
      <c r="K158" s="156">
        <v>0</v>
      </c>
      <c r="L158" s="156">
        <v>0</v>
      </c>
      <c r="M158" s="156">
        <v>0</v>
      </c>
      <c r="N158" s="156">
        <v>0</v>
      </c>
      <c r="O158" s="156">
        <v>0</v>
      </c>
      <c r="P158" s="156">
        <v>0</v>
      </c>
      <c r="Q158" s="156">
        <v>0</v>
      </c>
    </row>
    <row r="159" spans="1:17" ht="12" customHeight="1" x14ac:dyDescent="0.25">
      <c r="A159" s="29" t="s">
        <v>140</v>
      </c>
      <c r="B159" s="57"/>
      <c r="C159" s="57">
        <v>0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0</v>
      </c>
      <c r="J159" s="57">
        <v>0</v>
      </c>
      <c r="K159" s="57">
        <v>0</v>
      </c>
      <c r="L159" s="57">
        <v>0</v>
      </c>
      <c r="M159" s="57">
        <v>0</v>
      </c>
      <c r="N159" s="57">
        <v>0</v>
      </c>
      <c r="O159" s="57">
        <v>0</v>
      </c>
      <c r="P159" s="57">
        <v>0</v>
      </c>
      <c r="Q159" s="57"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631">SUM(C162,C164,C166,C175)</f>
        <v>0</v>
      </c>
      <c r="D161" s="168">
        <f t="shared" ref="D161" si="632">SUM(D162,D164,D166,D175)</f>
        <v>0</v>
      </c>
      <c r="E161" s="168">
        <f t="shared" ref="E161" si="633">SUM(E162,E164,E166,E175)</f>
        <v>0</v>
      </c>
      <c r="F161" s="168">
        <f t="shared" ref="F161" si="634">SUM(F162,F164,F166,F175)</f>
        <v>0</v>
      </c>
      <c r="G161" s="168">
        <f t="shared" ref="G161" si="635">SUM(G162,G164,G166,G175)</f>
        <v>0</v>
      </c>
      <c r="H161" s="168">
        <f t="shared" ref="H161" si="636">SUM(H162,H164,H166,H175)</f>
        <v>0</v>
      </c>
      <c r="I161" s="168">
        <f t="shared" ref="I161" si="637">SUM(I162,I164,I166,I175)</f>
        <v>0</v>
      </c>
      <c r="J161" s="168">
        <f t="shared" ref="J161" si="638">SUM(J162,J164,J166,J175)</f>
        <v>0</v>
      </c>
      <c r="K161" s="168">
        <f t="shared" ref="K161" si="639">SUM(K162,K164,K166,K175)</f>
        <v>0</v>
      </c>
      <c r="L161" s="168">
        <f t="shared" ref="L161" si="640">SUM(L162,L164,L166,L175)</f>
        <v>0</v>
      </c>
      <c r="M161" s="168">
        <f t="shared" ref="M161" si="641">SUM(M162,M164,M166,M175)</f>
        <v>0</v>
      </c>
      <c r="N161" s="168">
        <f t="shared" ref="N161" si="642">SUM(N162,N164,N166,N175)</f>
        <v>0</v>
      </c>
      <c r="O161" s="168">
        <f t="shared" ref="O161" si="643">SUM(O162,O164,O166,O175)</f>
        <v>0</v>
      </c>
      <c r="P161" s="168">
        <f t="shared" ref="P161" si="644">SUM(P162,P164,P166,P175)</f>
        <v>0</v>
      </c>
      <c r="Q161" s="168">
        <f t="shared" ref="Q161" si="645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646">C163</f>
        <v>0</v>
      </c>
      <c r="D162" s="157">
        <f t="shared" si="646"/>
        <v>0</v>
      </c>
      <c r="E162" s="157">
        <f t="shared" si="646"/>
        <v>0</v>
      </c>
      <c r="F162" s="157">
        <f t="shared" si="646"/>
        <v>0</v>
      </c>
      <c r="G162" s="157">
        <f t="shared" si="646"/>
        <v>0</v>
      </c>
      <c r="H162" s="157">
        <f t="shared" si="646"/>
        <v>0</v>
      </c>
      <c r="I162" s="157">
        <f t="shared" si="646"/>
        <v>0</v>
      </c>
      <c r="J162" s="157">
        <f t="shared" si="646"/>
        <v>0</v>
      </c>
      <c r="K162" s="157">
        <f t="shared" si="646"/>
        <v>0</v>
      </c>
      <c r="L162" s="157">
        <f t="shared" si="646"/>
        <v>0</v>
      </c>
      <c r="M162" s="157">
        <f t="shared" si="646"/>
        <v>0</v>
      </c>
      <c r="N162" s="157">
        <f t="shared" si="646"/>
        <v>0</v>
      </c>
      <c r="O162" s="157">
        <f t="shared" si="646"/>
        <v>0</v>
      </c>
      <c r="P162" s="157">
        <f t="shared" si="646"/>
        <v>0</v>
      </c>
      <c r="Q162" s="157">
        <f t="shared" si="646"/>
        <v>0</v>
      </c>
    </row>
    <row r="163" spans="1:17" ht="12" customHeight="1" x14ac:dyDescent="0.25">
      <c r="A163" s="23" t="s">
        <v>60</v>
      </c>
      <c r="B163" s="57"/>
      <c r="C163" s="57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647">C165</f>
        <v>0</v>
      </c>
      <c r="D164" s="157">
        <f t="shared" si="647"/>
        <v>0</v>
      </c>
      <c r="E164" s="157">
        <f t="shared" si="647"/>
        <v>0</v>
      </c>
      <c r="F164" s="157">
        <f t="shared" si="647"/>
        <v>0</v>
      </c>
      <c r="G164" s="157">
        <f t="shared" si="647"/>
        <v>0</v>
      </c>
      <c r="H164" s="157">
        <f t="shared" si="647"/>
        <v>0</v>
      </c>
      <c r="I164" s="157">
        <f t="shared" si="647"/>
        <v>0</v>
      </c>
      <c r="J164" s="157">
        <f t="shared" si="647"/>
        <v>0</v>
      </c>
      <c r="K164" s="157">
        <f t="shared" si="647"/>
        <v>0</v>
      </c>
      <c r="L164" s="157">
        <f t="shared" si="647"/>
        <v>0</v>
      </c>
      <c r="M164" s="157">
        <f t="shared" si="647"/>
        <v>0</v>
      </c>
      <c r="N164" s="157">
        <f t="shared" si="647"/>
        <v>0</v>
      </c>
      <c r="O164" s="157">
        <f t="shared" si="647"/>
        <v>0</v>
      </c>
      <c r="P164" s="157">
        <f t="shared" si="647"/>
        <v>0</v>
      </c>
      <c r="Q164" s="157">
        <f t="shared" si="647"/>
        <v>0</v>
      </c>
    </row>
    <row r="165" spans="1:17" ht="12" customHeight="1" x14ac:dyDescent="0.25">
      <c r="A165" s="23" t="s">
        <v>60</v>
      </c>
      <c r="B165" s="156"/>
      <c r="C165" s="156">
        <v>0</v>
      </c>
      <c r="D165" s="156">
        <v>0</v>
      </c>
      <c r="E165" s="156">
        <v>0</v>
      </c>
      <c r="F165" s="156">
        <v>0</v>
      </c>
      <c r="G165" s="156">
        <v>0</v>
      </c>
      <c r="H165" s="156">
        <v>0</v>
      </c>
      <c r="I165" s="156">
        <v>0</v>
      </c>
      <c r="J165" s="156">
        <v>0</v>
      </c>
      <c r="K165" s="156">
        <v>0</v>
      </c>
      <c r="L165" s="156">
        <v>0</v>
      </c>
      <c r="M165" s="156">
        <v>0</v>
      </c>
      <c r="N165" s="156">
        <v>0</v>
      </c>
      <c r="O165" s="156">
        <v>0</v>
      </c>
      <c r="P165" s="156">
        <v>0</v>
      </c>
      <c r="Q165" s="156">
        <v>0</v>
      </c>
    </row>
    <row r="166" spans="1:17" ht="12" customHeight="1" x14ac:dyDescent="0.25">
      <c r="A166" s="158" t="s">
        <v>63</v>
      </c>
      <c r="B166" s="157"/>
      <c r="C166" s="157">
        <f t="shared" ref="C166" si="648">SUM(C167:C168,C171:C172)</f>
        <v>0</v>
      </c>
      <c r="D166" s="157">
        <f t="shared" ref="D166" si="649">SUM(D167:D168,D171:D172)</f>
        <v>0</v>
      </c>
      <c r="E166" s="157">
        <f t="shared" ref="E166" si="650">SUM(E167:E168,E171:E172)</f>
        <v>0</v>
      </c>
      <c r="F166" s="157">
        <f t="shared" ref="F166" si="651">SUM(F167:F168,F171:F172)</f>
        <v>0</v>
      </c>
      <c r="G166" s="157">
        <f t="shared" ref="G166" si="652">SUM(G167:G168,G171:G172)</f>
        <v>0</v>
      </c>
      <c r="H166" s="157">
        <f t="shared" ref="H166" si="653">SUM(H167:H168,H171:H172)</f>
        <v>0</v>
      </c>
      <c r="I166" s="157">
        <f t="shared" ref="I166" si="654">SUM(I167:I168,I171:I172)</f>
        <v>0</v>
      </c>
      <c r="J166" s="157">
        <f t="shared" ref="J166" si="655">SUM(J167:J168,J171:J172)</f>
        <v>0</v>
      </c>
      <c r="K166" s="157">
        <f t="shared" ref="K166" si="656">SUM(K167:K168,K171:K172)</f>
        <v>0</v>
      </c>
      <c r="L166" s="157">
        <f t="shared" ref="L166" si="657">SUM(L167:L168,L171:L172)</f>
        <v>0</v>
      </c>
      <c r="M166" s="157">
        <f t="shared" ref="M166" si="658">SUM(M167:M168,M171:M172)</f>
        <v>0</v>
      </c>
      <c r="N166" s="157">
        <f t="shared" ref="N166" si="659">SUM(N167:N168,N171:N172)</f>
        <v>0</v>
      </c>
      <c r="O166" s="157">
        <f t="shared" ref="O166" si="660">SUM(O167:O168,O171:O172)</f>
        <v>0</v>
      </c>
      <c r="P166" s="157">
        <f t="shared" ref="P166" si="661">SUM(P167:P168,P171:P172)</f>
        <v>0</v>
      </c>
      <c r="Q166" s="157">
        <f t="shared" ref="Q166" si="662">SUM(Q167:Q168,Q171:Q172)</f>
        <v>0</v>
      </c>
    </row>
    <row r="167" spans="1:17" ht="12" customHeight="1" x14ac:dyDescent="0.25">
      <c r="A167" s="167" t="s">
        <v>144</v>
      </c>
      <c r="B167" s="132"/>
      <c r="C167" s="132">
        <v>0</v>
      </c>
      <c r="D167" s="132">
        <v>0</v>
      </c>
      <c r="E167" s="132">
        <v>0</v>
      </c>
      <c r="F167" s="132">
        <v>0</v>
      </c>
      <c r="G167" s="132">
        <v>0</v>
      </c>
      <c r="H167" s="132">
        <v>0</v>
      </c>
      <c r="I167" s="132">
        <v>0</v>
      </c>
      <c r="J167" s="132">
        <v>0</v>
      </c>
      <c r="K167" s="132">
        <v>0</v>
      </c>
      <c r="L167" s="132">
        <v>0</v>
      </c>
      <c r="M167" s="132">
        <v>0</v>
      </c>
      <c r="N167" s="132">
        <v>0</v>
      </c>
      <c r="O167" s="132">
        <v>0</v>
      </c>
      <c r="P167" s="132">
        <v>0</v>
      </c>
      <c r="Q167" s="132">
        <v>0</v>
      </c>
    </row>
    <row r="168" spans="1:17" ht="12" customHeight="1" x14ac:dyDescent="0.25">
      <c r="A168" s="167" t="s">
        <v>143</v>
      </c>
      <c r="B168" s="132"/>
      <c r="C168" s="132">
        <f t="shared" ref="C168" si="663">SUM(C169:C170)</f>
        <v>0</v>
      </c>
      <c r="D168" s="132">
        <f t="shared" ref="D168" si="664">SUM(D169:D170)</f>
        <v>0</v>
      </c>
      <c r="E168" s="132">
        <f t="shared" ref="E168" si="665">SUM(E169:E170)</f>
        <v>0</v>
      </c>
      <c r="F168" s="132">
        <f t="shared" ref="F168" si="666">SUM(F169:F170)</f>
        <v>0</v>
      </c>
      <c r="G168" s="132">
        <f t="shared" ref="G168" si="667">SUM(G169:G170)</f>
        <v>0</v>
      </c>
      <c r="H168" s="132">
        <f t="shared" ref="H168" si="668">SUM(H169:H170)</f>
        <v>0</v>
      </c>
      <c r="I168" s="132">
        <f t="shared" ref="I168" si="669">SUM(I169:I170)</f>
        <v>0</v>
      </c>
      <c r="J168" s="132">
        <f t="shared" ref="J168" si="670">SUM(J169:J170)</f>
        <v>0</v>
      </c>
      <c r="K168" s="132">
        <f t="shared" ref="K168" si="671">SUM(K169:K170)</f>
        <v>0</v>
      </c>
      <c r="L168" s="132">
        <f t="shared" ref="L168" si="672">SUM(L169:L170)</f>
        <v>0</v>
      </c>
      <c r="M168" s="132">
        <f t="shared" ref="M168" si="673">SUM(M169:M170)</f>
        <v>0</v>
      </c>
      <c r="N168" s="132">
        <f t="shared" ref="N168" si="674">SUM(N169:N170)</f>
        <v>0</v>
      </c>
      <c r="O168" s="132">
        <f t="shared" ref="O168" si="675">SUM(O169:O170)</f>
        <v>0</v>
      </c>
      <c r="P168" s="132">
        <f t="shared" ref="P168" si="676">SUM(P169:P170)</f>
        <v>0</v>
      </c>
      <c r="Q168" s="132">
        <f t="shared" ref="Q168" si="677">SUM(Q169:Q170)</f>
        <v>0</v>
      </c>
    </row>
    <row r="169" spans="1:17" ht="12" customHeight="1" x14ac:dyDescent="0.25">
      <c r="A169" s="166" t="s">
        <v>57</v>
      </c>
      <c r="B169" s="165"/>
      <c r="C169" s="165">
        <v>0</v>
      </c>
      <c r="D169" s="165">
        <v>0</v>
      </c>
      <c r="E169" s="165">
        <v>0</v>
      </c>
      <c r="F169" s="165">
        <v>0</v>
      </c>
      <c r="G169" s="165">
        <v>0</v>
      </c>
      <c r="H169" s="165">
        <v>0</v>
      </c>
      <c r="I169" s="165">
        <v>0</v>
      </c>
      <c r="J169" s="165">
        <v>0</v>
      </c>
      <c r="K169" s="165">
        <v>0</v>
      </c>
      <c r="L169" s="165">
        <v>0</v>
      </c>
      <c r="M169" s="165">
        <v>0</v>
      </c>
      <c r="N169" s="165">
        <v>0</v>
      </c>
      <c r="O169" s="165">
        <v>0</v>
      </c>
      <c r="P169" s="165">
        <v>0</v>
      </c>
      <c r="Q169" s="165">
        <v>0</v>
      </c>
    </row>
    <row r="170" spans="1:17" ht="12" customHeight="1" x14ac:dyDescent="0.25">
      <c r="A170" s="147" t="s">
        <v>59</v>
      </c>
      <c r="B170" s="164"/>
      <c r="C170" s="164">
        <v>0</v>
      </c>
      <c r="D170" s="164">
        <v>0</v>
      </c>
      <c r="E170" s="164">
        <v>0</v>
      </c>
      <c r="F170" s="164">
        <v>0</v>
      </c>
      <c r="G170" s="164">
        <v>0</v>
      </c>
      <c r="H170" s="164">
        <v>0</v>
      </c>
      <c r="I170" s="164">
        <v>0</v>
      </c>
      <c r="J170" s="164">
        <v>0</v>
      </c>
      <c r="K170" s="164">
        <v>0</v>
      </c>
      <c r="L170" s="164">
        <v>0</v>
      </c>
      <c r="M170" s="164">
        <v>0</v>
      </c>
      <c r="N170" s="164">
        <v>0</v>
      </c>
      <c r="O170" s="164">
        <v>0</v>
      </c>
      <c r="P170" s="164">
        <v>0</v>
      </c>
      <c r="Q170" s="164">
        <v>0</v>
      </c>
    </row>
    <row r="171" spans="1:17" ht="12" customHeight="1" x14ac:dyDescent="0.25">
      <c r="A171" s="163" t="s">
        <v>142</v>
      </c>
      <c r="B171" s="162"/>
      <c r="C171" s="162">
        <v>0</v>
      </c>
      <c r="D171" s="162">
        <v>0</v>
      </c>
      <c r="E171" s="162">
        <v>0</v>
      </c>
      <c r="F171" s="162">
        <v>0</v>
      </c>
      <c r="G171" s="162">
        <v>0</v>
      </c>
      <c r="H171" s="162">
        <v>0</v>
      </c>
      <c r="I171" s="162">
        <v>0</v>
      </c>
      <c r="J171" s="162">
        <v>0</v>
      </c>
      <c r="K171" s="162">
        <v>0</v>
      </c>
      <c r="L171" s="162">
        <v>0</v>
      </c>
      <c r="M171" s="162">
        <v>0</v>
      </c>
      <c r="N171" s="162">
        <v>0</v>
      </c>
      <c r="O171" s="162">
        <v>0</v>
      </c>
      <c r="P171" s="162">
        <v>0</v>
      </c>
      <c r="Q171" s="162">
        <v>0</v>
      </c>
    </row>
    <row r="172" spans="1:17" ht="12" customHeight="1" x14ac:dyDescent="0.25">
      <c r="A172" s="161" t="s">
        <v>141</v>
      </c>
      <c r="B172" s="160"/>
      <c r="C172" s="160">
        <f t="shared" ref="C172" si="678">SUM(C173:C174)</f>
        <v>0</v>
      </c>
      <c r="D172" s="160">
        <f t="shared" ref="D172" si="679">SUM(D173:D174)</f>
        <v>0</v>
      </c>
      <c r="E172" s="160">
        <f t="shared" ref="E172" si="680">SUM(E173:E174)</f>
        <v>0</v>
      </c>
      <c r="F172" s="160">
        <f t="shared" ref="F172" si="681">SUM(F173:F174)</f>
        <v>0</v>
      </c>
      <c r="G172" s="160">
        <f t="shared" ref="G172" si="682">SUM(G173:G174)</f>
        <v>0</v>
      </c>
      <c r="H172" s="160">
        <f t="shared" ref="H172" si="683">SUM(H173:H174)</f>
        <v>0</v>
      </c>
      <c r="I172" s="160">
        <f t="shared" ref="I172" si="684">SUM(I173:I174)</f>
        <v>0</v>
      </c>
      <c r="J172" s="160">
        <f t="shared" ref="J172" si="685">SUM(J173:J174)</f>
        <v>0</v>
      </c>
      <c r="K172" s="160">
        <f t="shared" ref="K172" si="686">SUM(K173:K174)</f>
        <v>0</v>
      </c>
      <c r="L172" s="160">
        <f t="shared" ref="L172" si="687">SUM(L173:L174)</f>
        <v>0</v>
      </c>
      <c r="M172" s="160">
        <f t="shared" ref="M172" si="688">SUM(M173:M174)</f>
        <v>0</v>
      </c>
      <c r="N172" s="160">
        <f t="shared" ref="N172" si="689">SUM(N173:N174)</f>
        <v>0</v>
      </c>
      <c r="O172" s="160">
        <f t="shared" ref="O172" si="690">SUM(O173:O174)</f>
        <v>0</v>
      </c>
      <c r="P172" s="160">
        <f t="shared" ref="P172" si="691">SUM(P173:P174)</f>
        <v>0</v>
      </c>
      <c r="Q172" s="160">
        <f t="shared" ref="Q172" si="692">SUM(Q173:Q174)</f>
        <v>0</v>
      </c>
    </row>
    <row r="173" spans="1:17" ht="12" customHeight="1" x14ac:dyDescent="0.25">
      <c r="A173" s="148" t="s">
        <v>60</v>
      </c>
      <c r="B173" s="156"/>
      <c r="C173" s="156">
        <v>0</v>
      </c>
      <c r="D173" s="156">
        <v>0</v>
      </c>
      <c r="E173" s="156">
        <v>0</v>
      </c>
      <c r="F173" s="156">
        <v>0</v>
      </c>
      <c r="G173" s="156">
        <v>0</v>
      </c>
      <c r="H173" s="156">
        <v>0</v>
      </c>
      <c r="I173" s="156">
        <v>0</v>
      </c>
      <c r="J173" s="156">
        <v>0</v>
      </c>
      <c r="K173" s="156">
        <v>0</v>
      </c>
      <c r="L173" s="156">
        <v>0</v>
      </c>
      <c r="M173" s="156">
        <v>0</v>
      </c>
      <c r="N173" s="156">
        <v>0</v>
      </c>
      <c r="O173" s="156">
        <v>0</v>
      </c>
      <c r="P173" s="156">
        <v>0</v>
      </c>
      <c r="Q173" s="156">
        <v>0</v>
      </c>
    </row>
    <row r="174" spans="1:17" ht="12" customHeight="1" x14ac:dyDescent="0.25">
      <c r="A174" s="159" t="s">
        <v>59</v>
      </c>
      <c r="B174" s="57"/>
      <c r="C174" s="57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0</v>
      </c>
      <c r="J174" s="57">
        <v>0</v>
      </c>
      <c r="K174" s="57">
        <v>0</v>
      </c>
      <c r="L174" s="57">
        <v>0</v>
      </c>
      <c r="M174" s="57">
        <v>0</v>
      </c>
      <c r="N174" s="57">
        <v>0</v>
      </c>
      <c r="O174" s="57">
        <v>0</v>
      </c>
      <c r="P174" s="57">
        <v>0</v>
      </c>
      <c r="Q174" s="57">
        <v>0</v>
      </c>
    </row>
    <row r="175" spans="1:17" ht="12" customHeight="1" x14ac:dyDescent="0.25">
      <c r="A175" s="158" t="s">
        <v>62</v>
      </c>
      <c r="B175" s="157"/>
      <c r="C175" s="157">
        <f t="shared" ref="C175" si="693">SUM(C176:C177)</f>
        <v>0</v>
      </c>
      <c r="D175" s="157">
        <f t="shared" ref="D175" si="694">SUM(D176:D177)</f>
        <v>0</v>
      </c>
      <c r="E175" s="157">
        <f t="shared" ref="E175" si="695">SUM(E176:E177)</f>
        <v>0</v>
      </c>
      <c r="F175" s="157">
        <f t="shared" ref="F175" si="696">SUM(F176:F177)</f>
        <v>0</v>
      </c>
      <c r="G175" s="157">
        <f t="shared" ref="G175" si="697">SUM(G176:G177)</f>
        <v>0</v>
      </c>
      <c r="H175" s="157">
        <f t="shared" ref="H175" si="698">SUM(H176:H177)</f>
        <v>0</v>
      </c>
      <c r="I175" s="157">
        <f t="shared" ref="I175" si="699">SUM(I176:I177)</f>
        <v>0</v>
      </c>
      <c r="J175" s="157">
        <f t="shared" ref="J175" si="700">SUM(J176:J177)</f>
        <v>0</v>
      </c>
      <c r="K175" s="157">
        <f t="shared" ref="K175" si="701">SUM(K176:K177)</f>
        <v>0</v>
      </c>
      <c r="L175" s="157">
        <f t="shared" ref="L175" si="702">SUM(L176:L177)</f>
        <v>0</v>
      </c>
      <c r="M175" s="157">
        <f t="shared" ref="M175" si="703">SUM(M176:M177)</f>
        <v>0</v>
      </c>
      <c r="N175" s="157">
        <f t="shared" ref="N175" si="704">SUM(N176:N177)</f>
        <v>0</v>
      </c>
      <c r="O175" s="157">
        <f t="shared" ref="O175" si="705">SUM(O176:O177)</f>
        <v>0</v>
      </c>
      <c r="P175" s="157">
        <f t="shared" ref="P175" si="706">SUM(P176:P177)</f>
        <v>0</v>
      </c>
      <c r="Q175" s="157">
        <f t="shared" ref="Q175" si="707">SUM(Q176:Q177)</f>
        <v>0</v>
      </c>
    </row>
    <row r="176" spans="1:17" ht="12" customHeight="1" x14ac:dyDescent="0.25">
      <c r="A176" s="23" t="s">
        <v>57</v>
      </c>
      <c r="B176" s="156"/>
      <c r="C176" s="156">
        <v>0</v>
      </c>
      <c r="D176" s="156">
        <v>0</v>
      </c>
      <c r="E176" s="156">
        <v>0</v>
      </c>
      <c r="F176" s="156">
        <v>0</v>
      </c>
      <c r="G176" s="156">
        <v>0</v>
      </c>
      <c r="H176" s="156">
        <v>0</v>
      </c>
      <c r="I176" s="156">
        <v>0</v>
      </c>
      <c r="J176" s="156">
        <v>0</v>
      </c>
      <c r="K176" s="156">
        <v>0</v>
      </c>
      <c r="L176" s="156">
        <v>0</v>
      </c>
      <c r="M176" s="156">
        <v>0</v>
      </c>
      <c r="N176" s="156">
        <v>0</v>
      </c>
      <c r="O176" s="156">
        <v>0</v>
      </c>
      <c r="P176" s="156">
        <v>0</v>
      </c>
      <c r="Q176" s="156">
        <v>0</v>
      </c>
    </row>
    <row r="177" spans="1:17" ht="12" customHeight="1" x14ac:dyDescent="0.25">
      <c r="A177" s="29" t="s">
        <v>140</v>
      </c>
      <c r="B177" s="57"/>
      <c r="C177" s="57">
        <v>0</v>
      </c>
      <c r="D177" s="57">
        <v>0</v>
      </c>
      <c r="E177" s="57">
        <v>0</v>
      </c>
      <c r="F177" s="57">
        <v>0</v>
      </c>
      <c r="G177" s="57">
        <v>0</v>
      </c>
      <c r="H177" s="57">
        <v>0</v>
      </c>
      <c r="I177" s="57">
        <v>0</v>
      </c>
      <c r="J177" s="57">
        <v>0</v>
      </c>
      <c r="K177" s="57">
        <v>0</v>
      </c>
      <c r="L177" s="57">
        <v>0</v>
      </c>
      <c r="M177" s="57">
        <v>0</v>
      </c>
      <c r="N177" s="57">
        <v>0</v>
      </c>
      <c r="O177" s="57">
        <v>0</v>
      </c>
      <c r="P177" s="57">
        <v>0</v>
      </c>
      <c r="Q177" s="57"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178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22791.098602107519</v>
      </c>
      <c r="E3" s="168">
        <f t="shared" ref="E3" si="2">SUM(E4,E7,E9,E19)</f>
        <v>0</v>
      </c>
      <c r="F3" s="168">
        <f t="shared" ref="F3" si="3">SUM(F4,F7,F9,F19)</f>
        <v>23274.948212059247</v>
      </c>
      <c r="G3" s="168">
        <f t="shared" ref="G3" si="4">SUM(G4,G7,G9,G19)</f>
        <v>24234.891385921332</v>
      </c>
      <c r="H3" s="168">
        <f t="shared" ref="H3" si="5">SUM(H4,H7,H9,H19)</f>
        <v>23879.946194411994</v>
      </c>
      <c r="I3" s="168">
        <f t="shared" ref="I3" si="6">SUM(I4,I7,I9,I19)</f>
        <v>21890.092293016067</v>
      </c>
      <c r="J3" s="168">
        <f t="shared" ref="J3" si="7">SUM(J4,J7,J9,J19)</f>
        <v>22871.508887852964</v>
      </c>
      <c r="K3" s="168">
        <f t="shared" ref="K3" si="8">SUM(K4,K7,K9,K19)</f>
        <v>23172.781061328333</v>
      </c>
      <c r="L3" s="168">
        <f t="shared" ref="L3" si="9">SUM(L4,L7,L9,L19)</f>
        <v>21467.303604376299</v>
      </c>
      <c r="M3" s="168">
        <f t="shared" ref="M3" si="10">SUM(M4,M7,M9,M19)</f>
        <v>19021.508686458626</v>
      </c>
      <c r="N3" s="168">
        <f t="shared" ref="N3" si="11">SUM(N4,N7,N9,N19)</f>
        <v>19032.187448263739</v>
      </c>
      <c r="O3" s="168">
        <f t="shared" ref="O3" si="12">SUM(O4,O7,O9,O19)</f>
        <v>19266.954068572504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17691.880166253963</v>
      </c>
      <c r="E4" s="157">
        <f t="shared" si="15"/>
        <v>0</v>
      </c>
      <c r="F4" s="157">
        <f t="shared" si="15"/>
        <v>18156.790852919989</v>
      </c>
      <c r="G4" s="157">
        <f t="shared" si="15"/>
        <v>18993.378872290876</v>
      </c>
      <c r="H4" s="157">
        <f t="shared" si="15"/>
        <v>18793.74605498782</v>
      </c>
      <c r="I4" s="157">
        <f t="shared" si="15"/>
        <v>16837.037082473609</v>
      </c>
      <c r="J4" s="157">
        <f t="shared" si="15"/>
        <v>18002.224005551299</v>
      </c>
      <c r="K4" s="157">
        <f t="shared" si="15"/>
        <v>17988.816160344722</v>
      </c>
      <c r="L4" s="157">
        <f t="shared" si="15"/>
        <v>16672.259488714004</v>
      </c>
      <c r="M4" s="157">
        <f t="shared" si="15"/>
        <v>14116.380133208486</v>
      </c>
      <c r="N4" s="157">
        <f t="shared" si="15"/>
        <v>13600.686876074929</v>
      </c>
      <c r="O4" s="157">
        <f t="shared" si="15"/>
        <v>14203.807621470243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IF(RES_hhdet_in_fec!C5=0,0,RES_hhdet_in_fec!C5/0.086*1000000/RES_hhdet_in_new!C5)</f>
        <v>0</v>
      </c>
      <c r="D5" s="156">
        <f>IF(RES_hhdet_in_fec!D5=0,0,RES_hhdet_in_fec!D5/0.086*1000000/RES_hhdet_in_new!D5)</f>
        <v>17623.008250625411</v>
      </c>
      <c r="E5" s="156">
        <f>IF(RES_hhdet_in_fec!E5=0,0,RES_hhdet_in_fec!E5/0.086*1000000/RES_hhdet_in_new!E5)</f>
        <v>0</v>
      </c>
      <c r="F5" s="156">
        <f>IF(RES_hhdet_in_fec!F5=0,0,RES_hhdet_in_fec!F5/0.086*1000000/RES_hhdet_in_new!F5)</f>
        <v>18048.618488014978</v>
      </c>
      <c r="G5" s="156">
        <f>IF(RES_hhdet_in_fec!G5=0,0,RES_hhdet_in_fec!G5/0.086*1000000/RES_hhdet_in_new!G5)</f>
        <v>18892.485619065432</v>
      </c>
      <c r="H5" s="156">
        <f>IF(RES_hhdet_in_fec!H5=0,0,RES_hhdet_in_fec!H5/0.086*1000000/RES_hhdet_in_new!H5)</f>
        <v>18650.412678989058</v>
      </c>
      <c r="I5" s="156">
        <f>IF(RES_hhdet_in_fec!I5=0,0,RES_hhdet_in_fec!I5/0.086*1000000/RES_hhdet_in_new!I5)</f>
        <v>16728.444538172011</v>
      </c>
      <c r="J5" s="156">
        <f>IF(RES_hhdet_in_fec!J5=0,0,RES_hhdet_in_fec!J5/0.086*1000000/RES_hhdet_in_new!J5)</f>
        <v>17883.769353313535</v>
      </c>
      <c r="K5" s="156">
        <f>IF(RES_hhdet_in_fec!K5=0,0,RES_hhdet_in_fec!K5/0.086*1000000/RES_hhdet_in_new!K5)</f>
        <v>17948.11295781397</v>
      </c>
      <c r="L5" s="156">
        <f>IF(RES_hhdet_in_fec!L5=0,0,RES_hhdet_in_fec!L5/0.086*1000000/RES_hhdet_in_new!L5)</f>
        <v>16598.482952951705</v>
      </c>
      <c r="M5" s="156">
        <f>IF(RES_hhdet_in_fec!M5=0,0,RES_hhdet_in_fec!M5/0.086*1000000/RES_hhdet_in_new!M5)</f>
        <v>14045.779816490869</v>
      </c>
      <c r="N5" s="156">
        <f>IF(RES_hhdet_in_fec!N5=0,0,RES_hhdet_in_fec!N5/0.086*1000000/RES_hhdet_in_new!N5)</f>
        <v>13540.903873629137</v>
      </c>
      <c r="O5" s="156">
        <f>IF(RES_hhdet_in_fec!O5=0,0,RES_hhdet_in_fec!O5/0.086*1000000/RES_hhdet_in_new!O5)</f>
        <v>14118.340839913444</v>
      </c>
      <c r="P5" s="156">
        <f>IF(RES_hhdet_in_fec!P5=0,0,RES_hhdet_in_fec!P5/0.086*1000000/RES_hhdet_in_new!P5)</f>
        <v>0</v>
      </c>
      <c r="Q5" s="156">
        <f>IF(RES_hhdet_in_fec!Q5=0,0,RES_hhdet_in_fec!Q5/0.086*1000000/RES_hhdet_in_new!Q5)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IF(RES_hhdet_in_fec!C6=0,0,RES_hhdet_in_fec!C6/0.086*1000000/RES_hhdet_in_new!C5)</f>
        <v>0</v>
      </c>
      <c r="D6" s="156">
        <f>IF(RES_hhdet_in_fec!D6=0,0,RES_hhdet_in_fec!D6/0.086*1000000/RES_hhdet_in_new!D5)</f>
        <v>68.871915628550113</v>
      </c>
      <c r="E6" s="156">
        <f>IF(RES_hhdet_in_fec!E6=0,0,RES_hhdet_in_fec!E6/0.086*1000000/RES_hhdet_in_new!E5)</f>
        <v>0</v>
      </c>
      <c r="F6" s="156">
        <f>IF(RES_hhdet_in_fec!F6=0,0,RES_hhdet_in_fec!F6/0.086*1000000/RES_hhdet_in_new!F5)</f>
        <v>108.17236490500916</v>
      </c>
      <c r="G6" s="156">
        <f>IF(RES_hhdet_in_fec!G6=0,0,RES_hhdet_in_fec!G6/0.086*1000000/RES_hhdet_in_new!G5)</f>
        <v>100.89325322544303</v>
      </c>
      <c r="H6" s="156">
        <f>IF(RES_hhdet_in_fec!H6=0,0,RES_hhdet_in_fec!H6/0.086*1000000/RES_hhdet_in_new!H5)</f>
        <v>143.33337599876356</v>
      </c>
      <c r="I6" s="156">
        <f>IF(RES_hhdet_in_fec!I6=0,0,RES_hhdet_in_fec!I6/0.086*1000000/RES_hhdet_in_new!I5)</f>
        <v>108.5925443015979</v>
      </c>
      <c r="J6" s="156">
        <f>IF(RES_hhdet_in_fec!J6=0,0,RES_hhdet_in_fec!J6/0.086*1000000/RES_hhdet_in_new!J5)</f>
        <v>118.45465223776384</v>
      </c>
      <c r="K6" s="156">
        <f>IF(RES_hhdet_in_fec!K6=0,0,RES_hhdet_in_fec!K6/0.086*1000000/RES_hhdet_in_new!K5)</f>
        <v>40.703202530753089</v>
      </c>
      <c r="L6" s="156">
        <f>IF(RES_hhdet_in_fec!L6=0,0,RES_hhdet_in_fec!L6/0.086*1000000/RES_hhdet_in_new!L5)</f>
        <v>73.776535762300867</v>
      </c>
      <c r="M6" s="156">
        <f>IF(RES_hhdet_in_fec!M6=0,0,RES_hhdet_in_fec!M6/0.086*1000000/RES_hhdet_in_new!M5)</f>
        <v>70.600316717616508</v>
      </c>
      <c r="N6" s="156">
        <f>IF(RES_hhdet_in_fec!N6=0,0,RES_hhdet_in_fec!N6/0.086*1000000/RES_hhdet_in_new!N5)</f>
        <v>59.783002445792306</v>
      </c>
      <c r="O6" s="156">
        <f>IF(RES_hhdet_in_fec!O6=0,0,RES_hhdet_in_fec!O6/0.086*1000000/RES_hhdet_in_new!O5)</f>
        <v>85.466781556798722</v>
      </c>
      <c r="P6" s="156">
        <f>IF(RES_hhdet_in_fec!P6=0,0,RES_hhdet_in_fec!P6/0.086*1000000/RES_hhdet_in_new!P5)</f>
        <v>0</v>
      </c>
      <c r="Q6" s="156">
        <f>IF(RES_hhdet_in_fec!Q6=0,0,RES_hhdet_in_fec!Q6/0.086*1000000/RES_hhdet_in_new!Q5)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489.60470763070435</v>
      </c>
      <c r="E7" s="157">
        <f t="shared" si="16"/>
        <v>0</v>
      </c>
      <c r="F7" s="157">
        <f t="shared" si="16"/>
        <v>479.10511050099478</v>
      </c>
      <c r="G7" s="157">
        <f t="shared" si="16"/>
        <v>457.74999368195301</v>
      </c>
      <c r="H7" s="157">
        <f t="shared" si="16"/>
        <v>440.38885798727779</v>
      </c>
      <c r="I7" s="157">
        <f t="shared" si="16"/>
        <v>418.45256143022789</v>
      </c>
      <c r="J7" s="157">
        <f t="shared" si="16"/>
        <v>358.21640716431426</v>
      </c>
      <c r="K7" s="157">
        <f t="shared" si="16"/>
        <v>340.22089402300423</v>
      </c>
      <c r="L7" s="157">
        <f t="shared" si="16"/>
        <v>351.56809669484096</v>
      </c>
      <c r="M7" s="157">
        <f t="shared" si="16"/>
        <v>336.86349692871039</v>
      </c>
      <c r="N7" s="157">
        <f t="shared" si="16"/>
        <v>326.38175479570333</v>
      </c>
      <c r="O7" s="157">
        <f t="shared" si="16"/>
        <v>322.74013721972437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IF(RES_hhdet_in_fec!C8=0,0,RES_hhdet_in_fec!C8/0.086*1000000/RES_hhdet_in_new!C8)</f>
        <v>0</v>
      </c>
      <c r="D8" s="156">
        <f>IF(RES_hhdet_in_fec!D8=0,0,RES_hhdet_in_fec!D8/0.086*1000000/RES_hhdet_in_new!D8)</f>
        <v>489.60470763070435</v>
      </c>
      <c r="E8" s="156">
        <f>IF(RES_hhdet_in_fec!E8=0,0,RES_hhdet_in_fec!E8/0.086*1000000/RES_hhdet_in_new!E8)</f>
        <v>0</v>
      </c>
      <c r="F8" s="156">
        <f>IF(RES_hhdet_in_fec!F8=0,0,RES_hhdet_in_fec!F8/0.086*1000000/RES_hhdet_in_new!F8)</f>
        <v>479.10511050099478</v>
      </c>
      <c r="G8" s="156">
        <f>IF(RES_hhdet_in_fec!G8=0,0,RES_hhdet_in_fec!G8/0.086*1000000/RES_hhdet_in_new!G8)</f>
        <v>457.74999368195301</v>
      </c>
      <c r="H8" s="156">
        <f>IF(RES_hhdet_in_fec!H8=0,0,RES_hhdet_in_fec!H8/0.086*1000000/RES_hhdet_in_new!H8)</f>
        <v>440.38885798727779</v>
      </c>
      <c r="I8" s="156">
        <f>IF(RES_hhdet_in_fec!I8=0,0,RES_hhdet_in_fec!I8/0.086*1000000/RES_hhdet_in_new!I8)</f>
        <v>418.45256143022789</v>
      </c>
      <c r="J8" s="156">
        <f>IF(RES_hhdet_in_fec!J8=0,0,RES_hhdet_in_fec!J8/0.086*1000000/RES_hhdet_in_new!J8)</f>
        <v>358.21640716431426</v>
      </c>
      <c r="K8" s="156">
        <f>IF(RES_hhdet_in_fec!K8=0,0,RES_hhdet_in_fec!K8/0.086*1000000/RES_hhdet_in_new!K8)</f>
        <v>340.22089402300423</v>
      </c>
      <c r="L8" s="156">
        <f>IF(RES_hhdet_in_fec!L8=0,0,RES_hhdet_in_fec!L8/0.086*1000000/RES_hhdet_in_new!L8)</f>
        <v>351.56809669484096</v>
      </c>
      <c r="M8" s="156">
        <f>IF(RES_hhdet_in_fec!M8=0,0,RES_hhdet_in_fec!M8/0.086*1000000/RES_hhdet_in_new!M8)</f>
        <v>336.86349692871039</v>
      </c>
      <c r="N8" s="156">
        <f>IF(RES_hhdet_in_fec!N8=0,0,RES_hhdet_in_fec!N8/0.086*1000000/RES_hhdet_in_new!N8)</f>
        <v>326.38175479570333</v>
      </c>
      <c r="O8" s="156">
        <f>IF(RES_hhdet_in_fec!O8=0,0,RES_hhdet_in_fec!O8/0.086*1000000/RES_hhdet_in_new!O8)</f>
        <v>322.74013721972437</v>
      </c>
      <c r="P8" s="156">
        <f>IF(RES_hhdet_in_fec!P8=0,0,RES_hhdet_in_fec!P8/0.086*1000000/RES_hhdet_in_new!P8)</f>
        <v>0</v>
      </c>
      <c r="Q8" s="156">
        <f>IF(RES_hhdet_in_fec!Q8=0,0,RES_hhdet_in_fec!Q8/0.086*1000000/RES_hhdet_in_new!Q8)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IF(SUM(RES_hhdet_in_fec!C10:C12,RES_hhdet_in_fec!C15:C16)=0,0,SUM(RES_hhdet_in_fec!C10:C12,RES_hhdet_in_fec!C15:C16)/0.086*1000000/SUM(RES_hhdet_in_new!C10:C12,RES_hhdet_in_new!C15:C16))</f>
        <v>0</v>
      </c>
      <c r="D9" s="157">
        <f>IF(SUM(RES_hhdet_in_fec!D10:D12,RES_hhdet_in_fec!D15:D16)=0,0,SUM(RES_hhdet_in_fec!D10:D12,RES_hhdet_in_fec!D15:D16)/0.086*1000000/SUM(RES_hhdet_in_new!D10:D12,RES_hhdet_in_new!D15:D16))</f>
        <v>3830.6917814275821</v>
      </c>
      <c r="E9" s="157">
        <f>IF(SUM(RES_hhdet_in_fec!E10:E12,RES_hhdet_in_fec!E15:E16)=0,0,SUM(RES_hhdet_in_fec!E10:E12,RES_hhdet_in_fec!E15:E16)/0.086*1000000/SUM(RES_hhdet_in_new!E10:E12,RES_hhdet_in_new!E15:E16))</f>
        <v>0</v>
      </c>
      <c r="F9" s="157">
        <f>IF(SUM(RES_hhdet_in_fec!F10:F12,RES_hhdet_in_fec!F15:F16)=0,0,SUM(RES_hhdet_in_fec!F10:F12,RES_hhdet_in_fec!F15:F16)/0.086*1000000/SUM(RES_hhdet_in_new!F10:F12,RES_hhdet_in_new!F15:F16))</f>
        <v>3815.8986594658641</v>
      </c>
      <c r="G9" s="157">
        <f>IF(SUM(RES_hhdet_in_fec!G10:G12,RES_hhdet_in_fec!G15:G16)=0,0,SUM(RES_hhdet_in_fec!G10:G12,RES_hhdet_in_fec!G15:G16)/0.086*1000000/SUM(RES_hhdet_in_new!G10:G12,RES_hhdet_in_new!G15:G16))</f>
        <v>3976.1214950648427</v>
      </c>
      <c r="H9" s="157">
        <f>IF(SUM(RES_hhdet_in_fec!H10:H12,RES_hhdet_in_fec!H15:H16)=0,0,SUM(RES_hhdet_in_fec!H10:H12,RES_hhdet_in_fec!H15:H16)/0.086*1000000/SUM(RES_hhdet_in_new!H10:H12,RES_hhdet_in_new!H15:H16))</f>
        <v>3818.7051726104251</v>
      </c>
      <c r="I9" s="157">
        <f>IF(SUM(RES_hhdet_in_fec!I10:I12,RES_hhdet_in_fec!I15:I16)=0,0,SUM(RES_hhdet_in_fec!I10:I12,RES_hhdet_in_fec!I15:I16)/0.086*1000000/SUM(RES_hhdet_in_new!I10:I12,RES_hhdet_in_new!I15:I16))</f>
        <v>3786.2582056705105</v>
      </c>
      <c r="J9" s="157">
        <f>IF(SUM(RES_hhdet_in_fec!J10:J12,RES_hhdet_in_fec!J15:J16)=0,0,SUM(RES_hhdet_in_fec!J10:J12,RES_hhdet_in_fec!J15:J16)/0.086*1000000/SUM(RES_hhdet_in_new!J10:J12,RES_hhdet_in_new!J15:J16))</f>
        <v>3670.2774877003094</v>
      </c>
      <c r="K9" s="157">
        <f>IF(SUM(RES_hhdet_in_fec!K10:K12,RES_hhdet_in_fec!K15:K16)=0,0,SUM(RES_hhdet_in_fec!K10:K12,RES_hhdet_in_fec!K15:K16)/0.086*1000000/SUM(RES_hhdet_in_new!K10:K12,RES_hhdet_in_new!K15:K16))</f>
        <v>4028.4537585156663</v>
      </c>
      <c r="L9" s="157">
        <f>IF(SUM(RES_hhdet_in_fec!L10:L12,RES_hhdet_in_fec!L15:L16)=0,0,SUM(RES_hhdet_in_fec!L10:L12,RES_hhdet_in_fec!L15:L16)/0.086*1000000/SUM(RES_hhdet_in_new!L10:L12,RES_hhdet_in_new!L15:L16))</f>
        <v>3607.911382219218</v>
      </c>
      <c r="M9" s="157">
        <f>IF(SUM(RES_hhdet_in_fec!M10:M12,RES_hhdet_in_fec!M15:M16)=0,0,SUM(RES_hhdet_in_fec!M10:M12,RES_hhdet_in_fec!M15:M16)/0.086*1000000/SUM(RES_hhdet_in_new!M10:M12,RES_hhdet_in_new!M15:M16))</f>
        <v>3733.2655401740972</v>
      </c>
      <c r="N9" s="157">
        <f>IF(SUM(RES_hhdet_in_fec!N10:N12,RES_hhdet_in_fec!N15:N16)=0,0,SUM(RES_hhdet_in_fec!N10:N12,RES_hhdet_in_fec!N15:N16)/0.086*1000000/SUM(RES_hhdet_in_new!N10:N12,RES_hhdet_in_new!N15:N16))</f>
        <v>4256.9374872901399</v>
      </c>
      <c r="O9" s="157">
        <f>IF(SUM(RES_hhdet_in_fec!O10:O12,RES_hhdet_in_fec!O15:O16)=0,0,SUM(RES_hhdet_in_fec!O10:O12,RES_hhdet_in_fec!O15:O16)/0.086*1000000/SUM(RES_hhdet_in_new!O10:O12,RES_hhdet_in_new!O15:O16))</f>
        <v>3858.139675733848</v>
      </c>
      <c r="P9" s="157">
        <f>IF(SUM(RES_hhdet_in_fec!P10:P12,RES_hhdet_in_fec!P15:P16)=0,0,SUM(RES_hhdet_in_fec!P10:P12,RES_hhdet_in_fec!P15:P16)/0.086*1000000/SUM(RES_hhdet_in_new!P10:P12,RES_hhdet_in_new!P15:P16))</f>
        <v>0</v>
      </c>
      <c r="Q9" s="157">
        <f>IF(SUM(RES_hhdet_in_fec!Q10:Q12,RES_hhdet_in_fec!Q15:Q16)=0,0,SUM(RES_hhdet_in_fec!Q10:Q12,RES_hhdet_in_fec!Q15:Q16)/0.086*1000000/SUM(RES_hhdet_in_new!Q10:Q12,RES_hhdet_in_new!Q15:Q16))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IF(RES_hhdet_in_fec!C10=0,0,RES_hhdet_in_fec!C10/0.086*1000000/RES_hhdet_in_new!C10)</f>
        <v>0</v>
      </c>
      <c r="D10" s="132">
        <f>IF(RES_hhdet_in_fec!D10=0,0,RES_hhdet_in_fec!D10/0.086*1000000/RES_hhdet_in_new!D10)</f>
        <v>4428.1830669501087</v>
      </c>
      <c r="E10" s="132">
        <f>IF(RES_hhdet_in_fec!E10=0,0,RES_hhdet_in_fec!E10/0.086*1000000/RES_hhdet_in_new!E10)</f>
        <v>0</v>
      </c>
      <c r="F10" s="132">
        <f>IF(RES_hhdet_in_fec!F10=0,0,RES_hhdet_in_fec!F10/0.086*1000000/RES_hhdet_in_new!F10)</f>
        <v>4352.8671107878572</v>
      </c>
      <c r="G10" s="132">
        <f>IF(RES_hhdet_in_fec!G10=0,0,RES_hhdet_in_fec!G10/0.086*1000000/RES_hhdet_in_new!G10)</f>
        <v>4332.5975557626689</v>
      </c>
      <c r="H10" s="132">
        <f>IF(RES_hhdet_in_fec!H10=0,0,RES_hhdet_in_fec!H10/0.086*1000000/RES_hhdet_in_new!H10)</f>
        <v>4336.9924129460633</v>
      </c>
      <c r="I10" s="132">
        <f>IF(RES_hhdet_in_fec!I10=0,0,RES_hhdet_in_fec!I10/0.086*1000000/RES_hhdet_in_new!I10)</f>
        <v>4286.4780668839994</v>
      </c>
      <c r="J10" s="132">
        <f>IF(RES_hhdet_in_fec!J10=0,0,RES_hhdet_in_fec!J10/0.086*1000000/RES_hhdet_in_new!J10)</f>
        <v>4254.8816141347943</v>
      </c>
      <c r="K10" s="132">
        <f>IF(RES_hhdet_in_fec!K10=0,0,RES_hhdet_in_fec!K10/0.086*1000000/RES_hhdet_in_new!K10)</f>
        <v>4231.858481834287</v>
      </c>
      <c r="L10" s="132">
        <f>IF(RES_hhdet_in_fec!L10=0,0,RES_hhdet_in_fec!L10/0.086*1000000/RES_hhdet_in_new!L10)</f>
        <v>4210.7562828976243</v>
      </c>
      <c r="M10" s="132">
        <f>IF(RES_hhdet_in_fec!M10=0,0,RES_hhdet_in_fec!M10/0.086*1000000/RES_hhdet_in_new!M10)</f>
        <v>4238.6445438688161</v>
      </c>
      <c r="N10" s="132">
        <f>IF(RES_hhdet_in_fec!N10=0,0,RES_hhdet_in_fec!N10/0.086*1000000/RES_hhdet_in_new!N10)</f>
        <v>4256.9374872901399</v>
      </c>
      <c r="O10" s="132">
        <f>IF(RES_hhdet_in_fec!O10=0,0,RES_hhdet_in_fec!O10/0.086*1000000/RES_hhdet_in_new!O10)</f>
        <v>4300.5677468551849</v>
      </c>
      <c r="P10" s="132">
        <f>IF(RES_hhdet_in_fec!P10=0,0,RES_hhdet_in_fec!P10/0.086*1000000/RES_hhdet_in_new!P10)</f>
        <v>0</v>
      </c>
      <c r="Q10" s="132">
        <f>IF(RES_hhdet_in_fec!Q10=0,0,RES_hhdet_in_fec!Q10/0.086*1000000/RES_hhdet_in_new!Q10)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IF(RES_hhdet_in_fec!C11=0,0,RES_hhdet_in_fec!C11/0.086*1000000/RES_hhdet_in_new!C11)</f>
        <v>0</v>
      </c>
      <c r="D11" s="132">
        <f>IF(RES_hhdet_in_fec!D11=0,0,RES_hhdet_in_fec!D11/0.086*1000000/RES_hhdet_in_new!D11)</f>
        <v>0</v>
      </c>
      <c r="E11" s="132">
        <f>IF(RES_hhdet_in_fec!E11=0,0,RES_hhdet_in_fec!E11/0.086*1000000/RES_hhdet_in_new!E11)</f>
        <v>0</v>
      </c>
      <c r="F11" s="132">
        <f>IF(RES_hhdet_in_fec!F11=0,0,RES_hhdet_in_fec!F11/0.086*1000000/RES_hhdet_in_new!F11)</f>
        <v>0</v>
      </c>
      <c r="G11" s="132">
        <f>IF(RES_hhdet_in_fec!G11=0,0,RES_hhdet_in_fec!G11/0.086*1000000/RES_hhdet_in_new!G11)</f>
        <v>0</v>
      </c>
      <c r="H11" s="132">
        <f>IF(RES_hhdet_in_fec!H11=0,0,RES_hhdet_in_fec!H11/0.086*1000000/RES_hhdet_in_new!H11)</f>
        <v>0</v>
      </c>
      <c r="I11" s="132">
        <f>IF(RES_hhdet_in_fec!I11=0,0,RES_hhdet_in_fec!I11/0.086*1000000/RES_hhdet_in_new!I11)</f>
        <v>0</v>
      </c>
      <c r="J11" s="132">
        <f>IF(RES_hhdet_in_fec!J11=0,0,RES_hhdet_in_fec!J11/0.086*1000000/RES_hhdet_in_new!J11)</f>
        <v>0</v>
      </c>
      <c r="K11" s="132">
        <f>IF(RES_hhdet_in_fec!K11=0,0,RES_hhdet_in_fec!K11/0.086*1000000/RES_hhdet_in_new!K11)</f>
        <v>0</v>
      </c>
      <c r="L11" s="132">
        <f>IF(RES_hhdet_in_fec!L11=0,0,RES_hhdet_in_fec!L11/0.086*1000000/RES_hhdet_in_new!L11)</f>
        <v>0</v>
      </c>
      <c r="M11" s="132">
        <f>IF(RES_hhdet_in_fec!M11=0,0,RES_hhdet_in_fec!M11/0.086*1000000/RES_hhdet_in_new!M11)</f>
        <v>0</v>
      </c>
      <c r="N11" s="132">
        <f>IF(RES_hhdet_in_fec!N11=0,0,RES_hhdet_in_fec!N11/0.086*1000000/RES_hhdet_in_new!N11)</f>
        <v>0</v>
      </c>
      <c r="O11" s="132">
        <f>IF(RES_hhdet_in_fec!O11=0,0,RES_hhdet_in_fec!O11/0.086*1000000/RES_hhdet_in_new!O11)</f>
        <v>0</v>
      </c>
      <c r="P11" s="132">
        <f>IF(RES_hhdet_in_fec!P11=0,0,RES_hhdet_in_fec!P11/0.086*1000000/RES_hhdet_in_new!P11)</f>
        <v>0</v>
      </c>
      <c r="Q11" s="132">
        <f>IF(RES_hhdet_in_fec!Q11=0,0,RES_hhdet_in_fec!Q11/0.086*1000000/RES_hhdet_in_new!Q11)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IF(RES_hhdet_in_fec!C12=0,0,RES_hhdet_in_fec!C12/0.086*1000000/RES_hhdet_in_new!C12)</f>
        <v>0</v>
      </c>
      <c r="D12" s="132">
        <f>IF(RES_hhdet_in_fec!D12=0,0,RES_hhdet_in_fec!D12/0.086*1000000/RES_hhdet_in_new!D12)</f>
        <v>0</v>
      </c>
      <c r="E12" s="132">
        <f>IF(RES_hhdet_in_fec!E12=0,0,RES_hhdet_in_fec!E12/0.086*1000000/RES_hhdet_in_new!E12)</f>
        <v>0</v>
      </c>
      <c r="F12" s="132">
        <f>IF(RES_hhdet_in_fec!F12=0,0,RES_hhdet_in_fec!F12/0.086*1000000/RES_hhdet_in_new!F12)</f>
        <v>0</v>
      </c>
      <c r="G12" s="132">
        <f>IF(RES_hhdet_in_fec!G12=0,0,RES_hhdet_in_fec!G12/0.086*1000000/RES_hhdet_in_new!G12)</f>
        <v>0</v>
      </c>
      <c r="H12" s="132">
        <f>IF(RES_hhdet_in_fec!H12=0,0,RES_hhdet_in_fec!H12/0.086*1000000/RES_hhdet_in_new!H12)</f>
        <v>0</v>
      </c>
      <c r="I12" s="132">
        <f>IF(RES_hhdet_in_fec!I12=0,0,RES_hhdet_in_fec!I12/0.086*1000000/RES_hhdet_in_new!I12)</f>
        <v>0</v>
      </c>
      <c r="J12" s="132">
        <f>IF(RES_hhdet_in_fec!J12=0,0,RES_hhdet_in_fec!J12/0.086*1000000/RES_hhdet_in_new!J12)</f>
        <v>0</v>
      </c>
      <c r="K12" s="132">
        <f>IF(RES_hhdet_in_fec!K12=0,0,RES_hhdet_in_fec!K12/0.086*1000000/RES_hhdet_in_new!K12)</f>
        <v>0</v>
      </c>
      <c r="L12" s="132">
        <f>IF(RES_hhdet_in_fec!L12=0,0,RES_hhdet_in_fec!L12/0.086*1000000/RES_hhdet_in_new!L12)</f>
        <v>0</v>
      </c>
      <c r="M12" s="132">
        <f>IF(RES_hhdet_in_fec!M12=0,0,RES_hhdet_in_fec!M12/0.086*1000000/RES_hhdet_in_new!M12)</f>
        <v>0</v>
      </c>
      <c r="N12" s="132">
        <f>IF(RES_hhdet_in_fec!N12=0,0,RES_hhdet_in_fec!N12/0.086*1000000/RES_hhdet_in_new!N12)</f>
        <v>0</v>
      </c>
      <c r="O12" s="132">
        <f>IF(RES_hhdet_in_fec!O12=0,0,RES_hhdet_in_fec!O12/0.086*1000000/RES_hhdet_in_new!O12)</f>
        <v>0</v>
      </c>
      <c r="P12" s="132">
        <f>IF(RES_hhdet_in_fec!P12=0,0,RES_hhdet_in_fec!P12/0.086*1000000/RES_hhdet_in_new!P12)</f>
        <v>0</v>
      </c>
      <c r="Q12" s="132">
        <f>IF(RES_hhdet_in_fec!Q12=0,0,RES_hhdet_in_fec!Q12/0.086*1000000/RES_hhdet_in_new!Q12)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IF(RES_hhdet_in_fec!C13=0,0,RES_hhdet_in_fec!C13/0.086*1000000/RES_hhdet_in_new!C12)</f>
        <v>0</v>
      </c>
      <c r="D13" s="165">
        <f>IF(RES_hhdet_in_fec!D13=0,0,RES_hhdet_in_fec!D13/0.086*1000000/RES_hhdet_in_new!D12)</f>
        <v>0</v>
      </c>
      <c r="E13" s="165">
        <f>IF(RES_hhdet_in_fec!E13=0,0,RES_hhdet_in_fec!E13/0.086*1000000/RES_hhdet_in_new!E12)</f>
        <v>0</v>
      </c>
      <c r="F13" s="165">
        <f>IF(RES_hhdet_in_fec!F13=0,0,RES_hhdet_in_fec!F13/0.086*1000000/RES_hhdet_in_new!F12)</f>
        <v>0</v>
      </c>
      <c r="G13" s="165">
        <f>IF(RES_hhdet_in_fec!G13=0,0,RES_hhdet_in_fec!G13/0.086*1000000/RES_hhdet_in_new!G12)</f>
        <v>0</v>
      </c>
      <c r="H13" s="165">
        <f>IF(RES_hhdet_in_fec!H13=0,0,RES_hhdet_in_fec!H13/0.086*1000000/RES_hhdet_in_new!H12)</f>
        <v>0</v>
      </c>
      <c r="I13" s="165">
        <f>IF(RES_hhdet_in_fec!I13=0,0,RES_hhdet_in_fec!I13/0.086*1000000/RES_hhdet_in_new!I12)</f>
        <v>0</v>
      </c>
      <c r="J13" s="165">
        <f>IF(RES_hhdet_in_fec!J13=0,0,RES_hhdet_in_fec!J13/0.086*1000000/RES_hhdet_in_new!J12)</f>
        <v>0</v>
      </c>
      <c r="K13" s="165">
        <f>IF(RES_hhdet_in_fec!K13=0,0,RES_hhdet_in_fec!K13/0.086*1000000/RES_hhdet_in_new!K12)</f>
        <v>0</v>
      </c>
      <c r="L13" s="165">
        <f>IF(RES_hhdet_in_fec!L13=0,0,RES_hhdet_in_fec!L13/0.086*1000000/RES_hhdet_in_new!L12)</f>
        <v>0</v>
      </c>
      <c r="M13" s="165">
        <f>IF(RES_hhdet_in_fec!M13=0,0,RES_hhdet_in_fec!M13/0.086*1000000/RES_hhdet_in_new!M12)</f>
        <v>0</v>
      </c>
      <c r="N13" s="165">
        <f>IF(RES_hhdet_in_fec!N13=0,0,RES_hhdet_in_fec!N13/0.086*1000000/RES_hhdet_in_new!N12)</f>
        <v>0</v>
      </c>
      <c r="O13" s="165">
        <f>IF(RES_hhdet_in_fec!O13=0,0,RES_hhdet_in_fec!O13/0.086*1000000/RES_hhdet_in_new!O12)</f>
        <v>0</v>
      </c>
      <c r="P13" s="165">
        <f>IF(RES_hhdet_in_fec!P13=0,0,RES_hhdet_in_fec!P13/0.086*1000000/RES_hhdet_in_new!P12)</f>
        <v>0</v>
      </c>
      <c r="Q13" s="165">
        <f>IF(RES_hhdet_in_fec!Q13=0,0,RES_hhdet_in_fec!Q13/0.086*1000000/RES_hhdet_in_new!Q12)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IF(RES_hhdet_in_fec!C14=0,0,RES_hhdet_in_fec!C14/0.086*1000000/RES_hhdet_in_new!C12)</f>
        <v>0</v>
      </c>
      <c r="D14" s="164">
        <f>IF(RES_hhdet_in_fec!D14=0,0,RES_hhdet_in_fec!D14/0.086*1000000/RES_hhdet_in_new!D12)</f>
        <v>0</v>
      </c>
      <c r="E14" s="164">
        <f>IF(RES_hhdet_in_fec!E14=0,0,RES_hhdet_in_fec!E14/0.086*1000000/RES_hhdet_in_new!E12)</f>
        <v>0</v>
      </c>
      <c r="F14" s="164">
        <f>IF(RES_hhdet_in_fec!F14=0,0,RES_hhdet_in_fec!F14/0.086*1000000/RES_hhdet_in_new!F12)</f>
        <v>0</v>
      </c>
      <c r="G14" s="164">
        <f>IF(RES_hhdet_in_fec!G14=0,0,RES_hhdet_in_fec!G14/0.086*1000000/RES_hhdet_in_new!G12)</f>
        <v>0</v>
      </c>
      <c r="H14" s="164">
        <f>IF(RES_hhdet_in_fec!H14=0,0,RES_hhdet_in_fec!H14/0.086*1000000/RES_hhdet_in_new!H12)</f>
        <v>0</v>
      </c>
      <c r="I14" s="164">
        <f>IF(RES_hhdet_in_fec!I14=0,0,RES_hhdet_in_fec!I14/0.086*1000000/RES_hhdet_in_new!I12)</f>
        <v>0</v>
      </c>
      <c r="J14" s="164">
        <f>IF(RES_hhdet_in_fec!J14=0,0,RES_hhdet_in_fec!J14/0.086*1000000/RES_hhdet_in_new!J12)</f>
        <v>0</v>
      </c>
      <c r="K14" s="164">
        <f>IF(RES_hhdet_in_fec!K14=0,0,RES_hhdet_in_fec!K14/0.086*1000000/RES_hhdet_in_new!K12)</f>
        <v>0</v>
      </c>
      <c r="L14" s="164">
        <f>IF(RES_hhdet_in_fec!L14=0,0,RES_hhdet_in_fec!L14/0.086*1000000/RES_hhdet_in_new!L12)</f>
        <v>0</v>
      </c>
      <c r="M14" s="164">
        <f>IF(RES_hhdet_in_fec!M14=0,0,RES_hhdet_in_fec!M14/0.086*1000000/RES_hhdet_in_new!M12)</f>
        <v>0</v>
      </c>
      <c r="N14" s="164">
        <f>IF(RES_hhdet_in_fec!N14=0,0,RES_hhdet_in_fec!N14/0.086*1000000/RES_hhdet_in_new!N12)</f>
        <v>0</v>
      </c>
      <c r="O14" s="164">
        <f>IF(RES_hhdet_in_fec!O14=0,0,RES_hhdet_in_fec!O14/0.086*1000000/RES_hhdet_in_new!O12)</f>
        <v>0</v>
      </c>
      <c r="P14" s="164">
        <f>IF(RES_hhdet_in_fec!P14=0,0,RES_hhdet_in_fec!P14/0.086*1000000/RES_hhdet_in_new!P12)</f>
        <v>0</v>
      </c>
      <c r="Q14" s="164">
        <f>IF(RES_hhdet_in_fec!Q14=0,0,RES_hhdet_in_fec!Q14/0.086*1000000/RES_hhdet_in_new!Q12)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IF(RES_hhdet_in_fec!C15=0,0,RES_hhdet_in_fec!C15/0.086*1000000/RES_hhdet_in_new!C15)</f>
        <v>0</v>
      </c>
      <c r="D15" s="162">
        <f>IF(RES_hhdet_in_fec!D15=0,0,RES_hhdet_in_fec!D15/0.086*1000000/RES_hhdet_in_new!D15)</f>
        <v>3194.6630184223309</v>
      </c>
      <c r="E15" s="162">
        <f>IF(RES_hhdet_in_fec!E15=0,0,RES_hhdet_in_fec!E15/0.086*1000000/RES_hhdet_in_new!E15)</f>
        <v>0</v>
      </c>
      <c r="F15" s="162">
        <f>IF(RES_hhdet_in_fec!F15=0,0,RES_hhdet_in_fec!F15/0.086*1000000/RES_hhdet_in_new!F15)</f>
        <v>3336.3305892156136</v>
      </c>
      <c r="G15" s="162">
        <f>IF(RES_hhdet_in_fec!G15=0,0,RES_hhdet_in_fec!G15/0.086*1000000/RES_hhdet_in_new!G15)</f>
        <v>3282.2964427877705</v>
      </c>
      <c r="H15" s="162">
        <f>IF(RES_hhdet_in_fec!H15=0,0,RES_hhdet_in_fec!H15/0.086*1000000/RES_hhdet_in_new!H15)</f>
        <v>3531.1336585034387</v>
      </c>
      <c r="I15" s="162">
        <f>IF(RES_hhdet_in_fec!I15=0,0,RES_hhdet_in_fec!I15/0.086*1000000/RES_hhdet_in_new!I15)</f>
        <v>3380.0939878737645</v>
      </c>
      <c r="J15" s="162">
        <f>IF(RES_hhdet_in_fec!J15=0,0,RES_hhdet_in_fec!J15/0.086*1000000/RES_hhdet_in_new!J15)</f>
        <v>3455.2675409175849</v>
      </c>
      <c r="K15" s="162">
        <f>IF(RES_hhdet_in_fec!K15=0,0,RES_hhdet_in_fec!K15/0.086*1000000/RES_hhdet_in_new!K15)</f>
        <v>3076.7363031967593</v>
      </c>
      <c r="L15" s="162">
        <f>IF(RES_hhdet_in_fec!L15=0,0,RES_hhdet_in_fec!L15/0.086*1000000/RES_hhdet_in_new!L15)</f>
        <v>3333.2611027357384</v>
      </c>
      <c r="M15" s="162">
        <f>IF(RES_hhdet_in_fec!M15=0,0,RES_hhdet_in_fec!M15/0.086*1000000/RES_hhdet_in_new!M15)</f>
        <v>3332.7915932028782</v>
      </c>
      <c r="N15" s="162">
        <f>IF(RES_hhdet_in_fec!N15=0,0,RES_hhdet_in_fec!N15/0.086*1000000/RES_hhdet_in_new!N15)</f>
        <v>0</v>
      </c>
      <c r="O15" s="162">
        <f>IF(RES_hhdet_in_fec!O15=0,0,RES_hhdet_in_fec!O15/0.086*1000000/RES_hhdet_in_new!O15)</f>
        <v>3434.6205410466496</v>
      </c>
      <c r="P15" s="162">
        <f>IF(RES_hhdet_in_fec!P15=0,0,RES_hhdet_in_fec!P15/0.086*1000000/RES_hhdet_in_new!P15)</f>
        <v>0</v>
      </c>
      <c r="Q15" s="162">
        <f>IF(RES_hhdet_in_fec!Q15=0,0,RES_hhdet_in_fec!Q15/0.086*1000000/RES_hhdet_in_new!Q15)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IF(RES_hhdet_in_fec!C16=0,0,RES_hhdet_in_fec!C16/0.086*1000000/RES_hhdet_in_new!C16)</f>
        <v>0</v>
      </c>
      <c r="D16" s="160">
        <f>IF(RES_hhdet_in_fec!D16=0,0,RES_hhdet_in_fec!D16/0.086*1000000/RES_hhdet_in_new!D16)</f>
        <v>2854.9276743390669</v>
      </c>
      <c r="E16" s="160">
        <f>IF(RES_hhdet_in_fec!E16=0,0,RES_hhdet_in_fec!E16/0.086*1000000/RES_hhdet_in_new!E16)</f>
        <v>0</v>
      </c>
      <c r="F16" s="160">
        <f>IF(RES_hhdet_in_fec!F16=0,0,RES_hhdet_in_fec!F16/0.086*1000000/RES_hhdet_in_new!F16)</f>
        <v>3000.1832890085998</v>
      </c>
      <c r="G16" s="160">
        <f>IF(RES_hhdet_in_fec!G16=0,0,RES_hhdet_in_fec!G16/0.086*1000000/RES_hhdet_in_new!G16)</f>
        <v>2980.2169648936388</v>
      </c>
      <c r="H16" s="160">
        <f>IF(RES_hhdet_in_fec!H16=0,0,RES_hhdet_in_fec!H16/0.086*1000000/RES_hhdet_in_new!H16)</f>
        <v>3168.9081519775973</v>
      </c>
      <c r="I16" s="160">
        <f>IF(RES_hhdet_in_fec!I16=0,0,RES_hhdet_in_fec!I16/0.086*1000000/RES_hhdet_in_new!I16)</f>
        <v>3073.4726036485449</v>
      </c>
      <c r="J16" s="160">
        <f>IF(RES_hhdet_in_fec!J16=0,0,RES_hhdet_in_fec!J16/0.086*1000000/RES_hhdet_in_new!J16)</f>
        <v>3118.0566871923984</v>
      </c>
      <c r="K16" s="160">
        <f>IF(RES_hhdet_in_fec!K16=0,0,RES_hhdet_in_fec!K16/0.086*1000000/RES_hhdet_in_new!K16)</f>
        <v>2832.0667837879719</v>
      </c>
      <c r="L16" s="160">
        <f>IF(RES_hhdet_in_fec!L16=0,0,RES_hhdet_in_fec!L16/0.086*1000000/RES_hhdet_in_new!L16)</f>
        <v>2968.2734539868543</v>
      </c>
      <c r="M16" s="160">
        <f>IF(RES_hhdet_in_fec!M16=0,0,RES_hhdet_in_fec!M16/0.086*1000000/RES_hhdet_in_new!M16)</f>
        <v>2972.8947880674541</v>
      </c>
      <c r="N16" s="160">
        <f>IF(RES_hhdet_in_fec!N16=0,0,RES_hhdet_in_fec!N16/0.086*1000000/RES_hhdet_in_new!N16)</f>
        <v>0</v>
      </c>
      <c r="O16" s="160">
        <f>IF(RES_hhdet_in_fec!O16=0,0,RES_hhdet_in_fec!O16/0.086*1000000/RES_hhdet_in_new!O16)</f>
        <v>3050.7233969588656</v>
      </c>
      <c r="P16" s="160">
        <f>IF(RES_hhdet_in_fec!P16=0,0,RES_hhdet_in_fec!P16/0.086*1000000/RES_hhdet_in_new!P16)</f>
        <v>0</v>
      </c>
      <c r="Q16" s="160">
        <f>IF(RES_hhdet_in_fec!Q16=0,0,RES_hhdet_in_fec!Q16/0.086*1000000/RES_hhdet_in_new!Q16)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IF(RES_hhdet_in_fec!C17=0,0,RES_hhdet_in_fec!C17/0.086*1000000/RES_hhdet_in_new!C16)</f>
        <v>0</v>
      </c>
      <c r="D17" s="156">
        <f>IF(RES_hhdet_in_fec!D17=0,0,RES_hhdet_in_fec!D17/0.086*1000000/RES_hhdet_in_new!D16)</f>
        <v>2137.6811870365727</v>
      </c>
      <c r="E17" s="156">
        <f>IF(RES_hhdet_in_fec!E17=0,0,RES_hhdet_in_fec!E17/0.086*1000000/RES_hhdet_in_new!E16)</f>
        <v>0</v>
      </c>
      <c r="F17" s="156">
        <f>IF(RES_hhdet_in_fec!F17=0,0,RES_hhdet_in_fec!F17/0.086*1000000/RES_hhdet_in_new!F16)</f>
        <v>2268.6670081826851</v>
      </c>
      <c r="G17" s="156">
        <f>IF(RES_hhdet_in_fec!G17=0,0,RES_hhdet_in_fec!G17/0.086*1000000/RES_hhdet_in_new!G16)</f>
        <v>2240.7198554363799</v>
      </c>
      <c r="H17" s="156">
        <f>IF(RES_hhdet_in_fec!H17=0,0,RES_hhdet_in_fec!H17/0.086*1000000/RES_hhdet_in_new!H16)</f>
        <v>2414.1653495763599</v>
      </c>
      <c r="I17" s="156">
        <f>IF(RES_hhdet_in_fec!I17=0,0,RES_hhdet_in_fec!I17/0.086*1000000/RES_hhdet_in_new!I16)</f>
        <v>2312.5751168294601</v>
      </c>
      <c r="J17" s="156">
        <f>IF(RES_hhdet_in_fec!J17=0,0,RES_hhdet_in_fec!J17/0.086*1000000/RES_hhdet_in_new!J16)</f>
        <v>2348.5559417396985</v>
      </c>
      <c r="K17" s="156">
        <f>IF(RES_hhdet_in_fec!K17=0,0,RES_hhdet_in_fec!K17/0.086*1000000/RES_hhdet_in_new!K16)</f>
        <v>2065.3409151138744</v>
      </c>
      <c r="L17" s="156">
        <f>IF(RES_hhdet_in_fec!L17=0,0,RES_hhdet_in_fec!L17/0.086*1000000/RES_hhdet_in_new!L16)</f>
        <v>2194.4925009517647</v>
      </c>
      <c r="M17" s="156">
        <f>IF(RES_hhdet_in_fec!M17=0,0,RES_hhdet_in_fec!M17/0.086*1000000/RES_hhdet_in_new!M16)</f>
        <v>2198.6507779965355</v>
      </c>
      <c r="N17" s="156">
        <f>IF(RES_hhdet_in_fec!N17=0,0,RES_hhdet_in_fec!N17/0.086*1000000/RES_hhdet_in_new!N16)</f>
        <v>0</v>
      </c>
      <c r="O17" s="156">
        <f>IF(RES_hhdet_in_fec!O17=0,0,RES_hhdet_in_fec!O17/0.086*1000000/RES_hhdet_in_new!O16)</f>
        <v>2276.9255321237133</v>
      </c>
      <c r="P17" s="156">
        <f>IF(RES_hhdet_in_fec!P17=0,0,RES_hhdet_in_fec!P17/0.086*1000000/RES_hhdet_in_new!P16)</f>
        <v>0</v>
      </c>
      <c r="Q17" s="156">
        <f>IF(RES_hhdet_in_fec!Q17=0,0,RES_hhdet_in_fec!Q17/0.086*1000000/RES_hhdet_in_new!Q16)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IF(RES_hhdet_in_fec!C18=0,0,RES_hhdet_in_fec!C18/0.086*1000000/RES_hhdet_in_new!C16)</f>
        <v>0</v>
      </c>
      <c r="D18" s="156">
        <f>IF(RES_hhdet_in_fec!D18=0,0,RES_hhdet_in_fec!D18/0.086*1000000/RES_hhdet_in_new!D16)</f>
        <v>717.24648730249487</v>
      </c>
      <c r="E18" s="156">
        <f>IF(RES_hhdet_in_fec!E18=0,0,RES_hhdet_in_fec!E18/0.086*1000000/RES_hhdet_in_new!E16)</f>
        <v>0</v>
      </c>
      <c r="F18" s="156">
        <f>IF(RES_hhdet_in_fec!F18=0,0,RES_hhdet_in_fec!F18/0.086*1000000/RES_hhdet_in_new!F16)</f>
        <v>731.51628082591446</v>
      </c>
      <c r="G18" s="156">
        <f>IF(RES_hhdet_in_fec!G18=0,0,RES_hhdet_in_fec!G18/0.086*1000000/RES_hhdet_in_new!G16)</f>
        <v>739.49710945725883</v>
      </c>
      <c r="H18" s="156">
        <f>IF(RES_hhdet_in_fec!H18=0,0,RES_hhdet_in_fec!H18/0.086*1000000/RES_hhdet_in_new!H16)</f>
        <v>754.74280240123767</v>
      </c>
      <c r="I18" s="156">
        <f>IF(RES_hhdet_in_fec!I18=0,0,RES_hhdet_in_fec!I18/0.086*1000000/RES_hhdet_in_new!I16)</f>
        <v>760.89748681908554</v>
      </c>
      <c r="J18" s="156">
        <f>IF(RES_hhdet_in_fec!J18=0,0,RES_hhdet_in_fec!J18/0.086*1000000/RES_hhdet_in_new!J16)</f>
        <v>769.50074545269968</v>
      </c>
      <c r="K18" s="156">
        <f>IF(RES_hhdet_in_fec!K18=0,0,RES_hhdet_in_fec!K18/0.086*1000000/RES_hhdet_in_new!K16)</f>
        <v>766.72586867409757</v>
      </c>
      <c r="L18" s="156">
        <f>IF(RES_hhdet_in_fec!L18=0,0,RES_hhdet_in_fec!L18/0.086*1000000/RES_hhdet_in_new!L16)</f>
        <v>773.78095303508962</v>
      </c>
      <c r="M18" s="156">
        <f>IF(RES_hhdet_in_fec!M18=0,0,RES_hhdet_in_fec!M18/0.086*1000000/RES_hhdet_in_new!M16)</f>
        <v>774.24401007091865</v>
      </c>
      <c r="N18" s="156">
        <f>IF(RES_hhdet_in_fec!N18=0,0,RES_hhdet_in_fec!N18/0.086*1000000/RES_hhdet_in_new!N16)</f>
        <v>0</v>
      </c>
      <c r="O18" s="156">
        <f>IF(RES_hhdet_in_fec!O18=0,0,RES_hhdet_in_fec!O18/0.086*1000000/RES_hhdet_in_new!O16)</f>
        <v>773.79786483515215</v>
      </c>
      <c r="P18" s="156">
        <f>IF(RES_hhdet_in_fec!P18=0,0,RES_hhdet_in_fec!P18/0.086*1000000/RES_hhdet_in_new!P16)</f>
        <v>0</v>
      </c>
      <c r="Q18" s="156">
        <f>IF(RES_hhdet_in_fec!Q18=0,0,RES_hhdet_in_fec!Q18/0.086*1000000/RES_hhdet_in_new!Q16)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IF(SUM(RES_hhdet_in_fec!C20:C22)=0,0,SUM(RES_hhdet_in_fec!C20:C22)/0.086*1000000/SUM(RES_hhdet_in_new!C20:C22))</f>
        <v>0</v>
      </c>
      <c r="D19" s="157">
        <f>IF(SUM(RES_hhdet_in_fec!D20:D22)=0,0,SUM(RES_hhdet_in_fec!D20:D22)/0.086*1000000/SUM(RES_hhdet_in_new!D20:D22))</f>
        <v>778.9219467952679</v>
      </c>
      <c r="E19" s="157">
        <f>IF(SUM(RES_hhdet_in_fec!E20:E22)=0,0,SUM(RES_hhdet_in_fec!E20:E22)/0.086*1000000/SUM(RES_hhdet_in_new!E20:E22))</f>
        <v>0</v>
      </c>
      <c r="F19" s="157">
        <f>IF(SUM(RES_hhdet_in_fec!F20:F22)=0,0,SUM(RES_hhdet_in_fec!F20:F22)/0.086*1000000/SUM(RES_hhdet_in_new!F20:F22))</f>
        <v>823.1535891724011</v>
      </c>
      <c r="G19" s="157">
        <f>IF(SUM(RES_hhdet_in_fec!G20:G22)=0,0,SUM(RES_hhdet_in_fec!G20:G22)/0.086*1000000/SUM(RES_hhdet_in_new!G20:G22))</f>
        <v>807.64102488366314</v>
      </c>
      <c r="H19" s="157">
        <f>IF(SUM(RES_hhdet_in_fec!H20:H22)=0,0,SUM(RES_hhdet_in_fec!H20:H22)/0.086*1000000/SUM(RES_hhdet_in_new!H20:H22))</f>
        <v>827.10610882647154</v>
      </c>
      <c r="I19" s="157">
        <f>IF(SUM(RES_hhdet_in_fec!I20:I22)=0,0,SUM(RES_hhdet_in_fec!I20:I22)/0.086*1000000/SUM(RES_hhdet_in_new!I20:I22))</f>
        <v>848.34444344171709</v>
      </c>
      <c r="J19" s="157">
        <f>IF(SUM(RES_hhdet_in_fec!J20:J22)=0,0,SUM(RES_hhdet_in_fec!J20:J22)/0.086*1000000/SUM(RES_hhdet_in_new!J20:J22))</f>
        <v>840.79098743704003</v>
      </c>
      <c r="K19" s="157">
        <f>IF(SUM(RES_hhdet_in_fec!K20:K22)=0,0,SUM(RES_hhdet_in_fec!K20:K22)/0.086*1000000/SUM(RES_hhdet_in_new!K20:K22))</f>
        <v>815.29024844494029</v>
      </c>
      <c r="L19" s="157">
        <f>IF(SUM(RES_hhdet_in_fec!L20:L22)=0,0,SUM(RES_hhdet_in_fec!L20:L22)/0.086*1000000/SUM(RES_hhdet_in_new!L20:L22))</f>
        <v>835.56463674823374</v>
      </c>
      <c r="M19" s="157">
        <f>IF(SUM(RES_hhdet_in_fec!M20:M22)=0,0,SUM(RES_hhdet_in_fec!M20:M22)/0.086*1000000/SUM(RES_hhdet_in_new!M20:M22))</f>
        <v>834.99951614733504</v>
      </c>
      <c r="N19" s="157">
        <f>IF(SUM(RES_hhdet_in_fec!N20:N22)=0,0,SUM(RES_hhdet_in_fec!N20:N22)/0.086*1000000/SUM(RES_hhdet_in_new!N20:N22))</f>
        <v>848.18133010296356</v>
      </c>
      <c r="O19" s="157">
        <f>IF(SUM(RES_hhdet_in_fec!O20:O22)=0,0,SUM(RES_hhdet_in_fec!O20:O22)/0.086*1000000/SUM(RES_hhdet_in_new!O20:O22))</f>
        <v>882.26663414868653</v>
      </c>
      <c r="P19" s="157">
        <f>IF(SUM(RES_hhdet_in_fec!P20:P22)=0,0,SUM(RES_hhdet_in_fec!P20:P22)/0.086*1000000/SUM(RES_hhdet_in_new!P20:P22))</f>
        <v>0</v>
      </c>
      <c r="Q19" s="157">
        <f>IF(SUM(RES_hhdet_in_fec!Q20:Q22)=0,0,SUM(RES_hhdet_in_fec!Q20:Q22)/0.086*1000000/SUM(RES_hhdet_in_new!Q20:Q22))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IF(RES_hhdet_in_fec!C20=0,0,RES_hhdet_in_fec!C20/0.086*1000000/RES_hhdet_in_new!C20)</f>
        <v>0</v>
      </c>
      <c r="D20" s="156">
        <f>IF(RES_hhdet_in_fec!D20=0,0,RES_hhdet_in_fec!D20/0.086*1000000/RES_hhdet_in_new!D20)</f>
        <v>0</v>
      </c>
      <c r="E20" s="156">
        <f>IF(RES_hhdet_in_fec!E20=0,0,RES_hhdet_in_fec!E20/0.086*1000000/RES_hhdet_in_new!E20)</f>
        <v>0</v>
      </c>
      <c r="F20" s="156">
        <f>IF(RES_hhdet_in_fec!F20=0,0,RES_hhdet_in_fec!F20/0.086*1000000/RES_hhdet_in_new!F20)</f>
        <v>0</v>
      </c>
      <c r="G20" s="156">
        <f>IF(RES_hhdet_in_fec!G20=0,0,RES_hhdet_in_fec!G20/0.086*1000000/RES_hhdet_in_new!G20)</f>
        <v>0</v>
      </c>
      <c r="H20" s="156">
        <f>IF(RES_hhdet_in_fec!H20=0,0,RES_hhdet_in_fec!H20/0.086*1000000/RES_hhdet_in_new!H20)</f>
        <v>0</v>
      </c>
      <c r="I20" s="156">
        <f>IF(RES_hhdet_in_fec!I20=0,0,RES_hhdet_in_fec!I20/0.086*1000000/RES_hhdet_in_new!I20)</f>
        <v>0</v>
      </c>
      <c r="J20" s="156">
        <f>IF(RES_hhdet_in_fec!J20=0,0,RES_hhdet_in_fec!J20/0.086*1000000/RES_hhdet_in_new!J20)</f>
        <v>0</v>
      </c>
      <c r="K20" s="156">
        <f>IF(RES_hhdet_in_fec!K20=0,0,RES_hhdet_in_fec!K20/0.086*1000000/RES_hhdet_in_new!K20)</f>
        <v>0</v>
      </c>
      <c r="L20" s="156">
        <f>IF(RES_hhdet_in_fec!L20=0,0,RES_hhdet_in_fec!L20/0.086*1000000/RES_hhdet_in_new!L20)</f>
        <v>0</v>
      </c>
      <c r="M20" s="156">
        <f>IF(RES_hhdet_in_fec!M20=0,0,RES_hhdet_in_fec!M20/0.086*1000000/RES_hhdet_in_new!M20)</f>
        <v>0</v>
      </c>
      <c r="N20" s="156">
        <f>IF(RES_hhdet_in_fec!N20=0,0,RES_hhdet_in_fec!N20/0.086*1000000/RES_hhdet_in_new!N20)</f>
        <v>0</v>
      </c>
      <c r="O20" s="156">
        <f>IF(RES_hhdet_in_fec!O20=0,0,RES_hhdet_in_fec!O20/0.086*1000000/RES_hhdet_in_new!O20)</f>
        <v>0</v>
      </c>
      <c r="P20" s="156">
        <f>IF(RES_hhdet_in_fec!P20=0,0,RES_hhdet_in_fec!P20/0.086*1000000/RES_hhdet_in_new!P20)</f>
        <v>0</v>
      </c>
      <c r="Q20" s="156">
        <f>IF(RES_hhdet_in_fec!Q20=0,0,RES_hhdet_in_fec!Q20/0.086*1000000/RES_hhdet_in_new!Q20)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IF(RES_hhdet_in_fec!C21=0,0,RES_hhdet_in_fec!C21/0.086*1000000/RES_hhdet_in_new!C21)</f>
        <v>0</v>
      </c>
      <c r="D21" s="156">
        <f>IF(RES_hhdet_in_fec!D21=0,0,RES_hhdet_in_fec!D21/0.086*1000000/RES_hhdet_in_new!D21)</f>
        <v>0</v>
      </c>
      <c r="E21" s="156">
        <f>IF(RES_hhdet_in_fec!E21=0,0,RES_hhdet_in_fec!E21/0.086*1000000/RES_hhdet_in_new!E21)</f>
        <v>0</v>
      </c>
      <c r="F21" s="156">
        <f>IF(RES_hhdet_in_fec!F21=0,0,RES_hhdet_in_fec!F21/0.086*1000000/RES_hhdet_in_new!F21)</f>
        <v>0</v>
      </c>
      <c r="G21" s="156">
        <f>IF(RES_hhdet_in_fec!G21=0,0,RES_hhdet_in_fec!G21/0.086*1000000/RES_hhdet_in_new!G21)</f>
        <v>0</v>
      </c>
      <c r="H21" s="156">
        <f>IF(RES_hhdet_in_fec!H21=0,0,RES_hhdet_in_fec!H21/0.086*1000000/RES_hhdet_in_new!H21)</f>
        <v>0</v>
      </c>
      <c r="I21" s="156">
        <f>IF(RES_hhdet_in_fec!I21=0,0,RES_hhdet_in_fec!I21/0.086*1000000/RES_hhdet_in_new!I21)</f>
        <v>0</v>
      </c>
      <c r="J21" s="156">
        <f>IF(RES_hhdet_in_fec!J21=0,0,RES_hhdet_in_fec!J21/0.086*1000000/RES_hhdet_in_new!J21)</f>
        <v>0</v>
      </c>
      <c r="K21" s="156">
        <f>IF(RES_hhdet_in_fec!K21=0,0,RES_hhdet_in_fec!K21/0.086*1000000/RES_hhdet_in_new!K21)</f>
        <v>0</v>
      </c>
      <c r="L21" s="156">
        <f>IF(RES_hhdet_in_fec!L21=0,0,RES_hhdet_in_fec!L21/0.086*1000000/RES_hhdet_in_new!L21)</f>
        <v>0</v>
      </c>
      <c r="M21" s="156">
        <f>IF(RES_hhdet_in_fec!M21=0,0,RES_hhdet_in_fec!M21/0.086*1000000/RES_hhdet_in_new!M21)</f>
        <v>0</v>
      </c>
      <c r="N21" s="156">
        <f>IF(RES_hhdet_in_fec!N21=0,0,RES_hhdet_in_fec!N21/0.086*1000000/RES_hhdet_in_new!N21)</f>
        <v>0</v>
      </c>
      <c r="O21" s="156">
        <f>IF(RES_hhdet_in_fec!O21=0,0,RES_hhdet_in_fec!O21/0.086*1000000/RES_hhdet_in_new!O21)</f>
        <v>0</v>
      </c>
      <c r="P21" s="156">
        <f>IF(RES_hhdet_in_fec!P21=0,0,RES_hhdet_in_fec!P21/0.086*1000000/RES_hhdet_in_new!P21)</f>
        <v>0</v>
      </c>
      <c r="Q21" s="156">
        <f>IF(RES_hhdet_in_fec!Q21=0,0,RES_hhdet_in_fec!Q21/0.086*1000000/RES_hhdet_in_new!Q21)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IF(RES_hhdet_in_fec!C22=0,0,RES_hhdet_in_fec!C22/0.086*1000000/RES_hhdet_in_new!C22)</f>
        <v>0</v>
      </c>
      <c r="D22" s="57">
        <f>IF(RES_hhdet_in_fec!D22=0,0,RES_hhdet_in_fec!D22/0.086*1000000/RES_hhdet_in_new!D22)</f>
        <v>778.9219467952679</v>
      </c>
      <c r="E22" s="57">
        <f>IF(RES_hhdet_in_fec!E22=0,0,RES_hhdet_in_fec!E22/0.086*1000000/RES_hhdet_in_new!E22)</f>
        <v>0</v>
      </c>
      <c r="F22" s="57">
        <f>IF(RES_hhdet_in_fec!F22=0,0,RES_hhdet_in_fec!F22/0.086*1000000/RES_hhdet_in_new!F22)</f>
        <v>823.1535891724011</v>
      </c>
      <c r="G22" s="57">
        <f>IF(RES_hhdet_in_fec!G22=0,0,RES_hhdet_in_fec!G22/0.086*1000000/RES_hhdet_in_new!G22)</f>
        <v>807.64102488366314</v>
      </c>
      <c r="H22" s="57">
        <f>IF(RES_hhdet_in_fec!H22=0,0,RES_hhdet_in_fec!H22/0.086*1000000/RES_hhdet_in_new!H22)</f>
        <v>827.10610882647154</v>
      </c>
      <c r="I22" s="57">
        <f>IF(RES_hhdet_in_fec!I22=0,0,RES_hhdet_in_fec!I22/0.086*1000000/RES_hhdet_in_new!I22)</f>
        <v>848.34444344171709</v>
      </c>
      <c r="J22" s="57">
        <f>IF(RES_hhdet_in_fec!J22=0,0,RES_hhdet_in_fec!J22/0.086*1000000/RES_hhdet_in_new!J22)</f>
        <v>840.79098743704003</v>
      </c>
      <c r="K22" s="57">
        <f>IF(RES_hhdet_in_fec!K22=0,0,RES_hhdet_in_fec!K22/0.086*1000000/RES_hhdet_in_new!K22)</f>
        <v>815.29024844494029</v>
      </c>
      <c r="L22" s="57">
        <f>IF(RES_hhdet_in_fec!L22=0,0,RES_hhdet_in_fec!L22/0.086*1000000/RES_hhdet_in_new!L22)</f>
        <v>835.56463674823374</v>
      </c>
      <c r="M22" s="57">
        <f>IF(RES_hhdet_in_fec!M22=0,0,RES_hhdet_in_fec!M22/0.086*1000000/RES_hhdet_in_new!M22)</f>
        <v>834.99951614733504</v>
      </c>
      <c r="N22" s="57">
        <f>IF(RES_hhdet_in_fec!N22=0,0,RES_hhdet_in_fec!N22/0.086*1000000/RES_hhdet_in_new!N22)</f>
        <v>848.18133010296356</v>
      </c>
      <c r="O22" s="57">
        <f>IF(RES_hhdet_in_fec!O22=0,0,RES_hhdet_in_fec!O22/0.086*1000000/RES_hhdet_in_new!O22)</f>
        <v>882.26663414868653</v>
      </c>
      <c r="P22" s="57">
        <f>IF(RES_hhdet_in_fec!P22=0,0,RES_hhdet_in_fec!P22/0.086*1000000/RES_hhdet_in_new!P22)</f>
        <v>0</v>
      </c>
      <c r="Q22" s="57">
        <f>IF(RES_hhdet_in_fec!Q22=0,0,RES_hhdet_in_fec!Q22/0.086*1000000/RES_hhdet_in_new!Q22)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19663.664652185242</v>
      </c>
      <c r="D24" s="168">
        <f t="shared" ref="D24" si="18">SUM(D25,D28,D30,D39)</f>
        <v>19512.36694761883</v>
      </c>
      <c r="E24" s="168">
        <f t="shared" ref="E24" si="19">SUM(E25,E28,E30,E39)</f>
        <v>20351.008162504309</v>
      </c>
      <c r="F24" s="168">
        <f t="shared" ref="F24" si="20">SUM(F25,F28,F30,F39)</f>
        <v>20648.896954037144</v>
      </c>
      <c r="G24" s="168">
        <f t="shared" ref="G24" si="21">SUM(G25,G28,G30,G39)</f>
        <v>20707.358665442396</v>
      </c>
      <c r="H24" s="168">
        <f t="shared" ref="H24" si="22">SUM(H25,H28,H30,H39)</f>
        <v>21197.580233637698</v>
      </c>
      <c r="I24" s="168">
        <f t="shared" ref="I24" si="23">SUM(I25,I28,I30,I39)</f>
        <v>19180.46005664266</v>
      </c>
      <c r="J24" s="168">
        <f t="shared" ref="J24" si="24">SUM(J25,J28,J30,J39)</f>
        <v>20804.295980516708</v>
      </c>
      <c r="K24" s="168">
        <f t="shared" ref="K24" si="25">SUM(K25,K28,K30,K39)</f>
        <v>18093.237703457031</v>
      </c>
      <c r="L24" s="168">
        <f t="shared" ref="L24" si="26">SUM(L25,L28,L30,L39)</f>
        <v>19472.293092619442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16838.0587467445</v>
      </c>
      <c r="P24" s="168">
        <f t="shared" ref="P24" si="30">SUM(P25,P28,P30,P39)</f>
        <v>15207.610354709392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14221.250768923013</v>
      </c>
      <c r="D25" s="157">
        <f t="shared" si="32"/>
        <v>14643.663151564419</v>
      </c>
      <c r="E25" s="157">
        <f t="shared" si="32"/>
        <v>14941.306464754765</v>
      </c>
      <c r="F25" s="157">
        <f t="shared" si="32"/>
        <v>15260.694266302686</v>
      </c>
      <c r="G25" s="157">
        <f t="shared" si="32"/>
        <v>15315.355112064277</v>
      </c>
      <c r="H25" s="157">
        <f t="shared" si="32"/>
        <v>15792.428679509878</v>
      </c>
      <c r="I25" s="157">
        <f t="shared" si="32"/>
        <v>14250.177494719672</v>
      </c>
      <c r="J25" s="157">
        <f t="shared" si="32"/>
        <v>15340.037033313263</v>
      </c>
      <c r="K25" s="157">
        <f t="shared" si="32"/>
        <v>13897.408399552181</v>
      </c>
      <c r="L25" s="157">
        <f t="shared" si="32"/>
        <v>14614.775168166751</v>
      </c>
      <c r="M25" s="157">
        <f t="shared" si="32"/>
        <v>0</v>
      </c>
      <c r="N25" s="157">
        <f t="shared" si="32"/>
        <v>0</v>
      </c>
      <c r="O25" s="157">
        <f t="shared" si="32"/>
        <v>11518.143580238797</v>
      </c>
      <c r="P25" s="157">
        <f t="shared" si="32"/>
        <v>10393.849484470007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IF(RES_hhdet_in_fec!C26=0,0,RES_hhdet_in_fec!C26/0.086*1000000/RES_hhdet_in_new!C26)</f>
        <v>13941.196714673375</v>
      </c>
      <c r="D26" s="156">
        <f>IF(RES_hhdet_in_fec!D26=0,0,RES_hhdet_in_fec!D26/0.086*1000000/RES_hhdet_in_new!D26)</f>
        <v>14474.784711690623</v>
      </c>
      <c r="E26" s="156">
        <f>IF(RES_hhdet_in_fec!E26=0,0,RES_hhdet_in_fec!E26/0.086*1000000/RES_hhdet_in_new!E26)</f>
        <v>14733.801370297069</v>
      </c>
      <c r="F26" s="156">
        <f>IF(RES_hhdet_in_fec!F26=0,0,RES_hhdet_in_fec!F26/0.086*1000000/RES_hhdet_in_new!F26)</f>
        <v>14989.131312924312</v>
      </c>
      <c r="G26" s="156">
        <f>IF(RES_hhdet_in_fec!G26=0,0,RES_hhdet_in_fec!G26/0.086*1000000/RES_hhdet_in_new!G26)</f>
        <v>15070.949750958389</v>
      </c>
      <c r="H26" s="156">
        <f>IF(RES_hhdet_in_fec!H26=0,0,RES_hhdet_in_fec!H26/0.086*1000000/RES_hhdet_in_new!H26)</f>
        <v>15429.887277216074</v>
      </c>
      <c r="I26" s="156">
        <f>IF(RES_hhdet_in_fec!I26=0,0,RES_hhdet_in_fec!I26/0.086*1000000/RES_hhdet_in_new!I26)</f>
        <v>13971.885282353011</v>
      </c>
      <c r="J26" s="156">
        <f>IF(RES_hhdet_in_fec!J26=0,0,RES_hhdet_in_fec!J26/0.086*1000000/RES_hhdet_in_new!J26)</f>
        <v>15033.427392672485</v>
      </c>
      <c r="K26" s="156">
        <f>IF(RES_hhdet_in_fec!K26=0,0,RES_hhdet_in_fec!K26/0.086*1000000/RES_hhdet_in_new!K26)</f>
        <v>13800.783189862252</v>
      </c>
      <c r="L26" s="156">
        <f>IF(RES_hhdet_in_fec!L26=0,0,RES_hhdet_in_fec!L26/0.086*1000000/RES_hhdet_in_new!L26)</f>
        <v>14415.98333836862</v>
      </c>
      <c r="M26" s="156">
        <f>IF(RES_hhdet_in_fec!M26=0,0,RES_hhdet_in_fec!M26/0.086*1000000/RES_hhdet_in_new!M26)</f>
        <v>0</v>
      </c>
      <c r="N26" s="156">
        <f>IF(RES_hhdet_in_fec!N26=0,0,RES_hhdet_in_fec!N26/0.086*1000000/RES_hhdet_in_new!N26)</f>
        <v>0</v>
      </c>
      <c r="O26" s="156">
        <f>IF(RES_hhdet_in_fec!O26=0,0,RES_hhdet_in_fec!O26/0.086*1000000/RES_hhdet_in_new!O26)</f>
        <v>11300.811959528279</v>
      </c>
      <c r="P26" s="156">
        <f>IF(RES_hhdet_in_fec!P26=0,0,RES_hhdet_in_fec!P26/0.086*1000000/RES_hhdet_in_new!P26)</f>
        <v>10181.557050936073</v>
      </c>
      <c r="Q26" s="156">
        <f>IF(RES_hhdet_in_fec!Q26=0,0,RES_hhdet_in_fec!Q26/0.086*1000000/RES_hhdet_in_new!Q26)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IF(RES_hhdet_in_fec!C27=0,0,RES_hhdet_in_fec!C27/0.086*1000000/RES_hhdet_in_new!C26)</f>
        <v>280.05405424963777</v>
      </c>
      <c r="D27" s="156">
        <f>IF(RES_hhdet_in_fec!D27=0,0,RES_hhdet_in_fec!D27/0.086*1000000/RES_hhdet_in_new!D26)</f>
        <v>168.87843987379463</v>
      </c>
      <c r="E27" s="156">
        <f>IF(RES_hhdet_in_fec!E27=0,0,RES_hhdet_in_fec!E27/0.086*1000000/RES_hhdet_in_new!E26)</f>
        <v>207.5050944576962</v>
      </c>
      <c r="F27" s="156">
        <f>IF(RES_hhdet_in_fec!F27=0,0,RES_hhdet_in_fec!F27/0.086*1000000/RES_hhdet_in_new!F26)</f>
        <v>271.56295337837355</v>
      </c>
      <c r="G27" s="156">
        <f>IF(RES_hhdet_in_fec!G27=0,0,RES_hhdet_in_fec!G27/0.086*1000000/RES_hhdet_in_new!G26)</f>
        <v>244.40536110588769</v>
      </c>
      <c r="H27" s="156">
        <f>IF(RES_hhdet_in_fec!H27=0,0,RES_hhdet_in_fec!H27/0.086*1000000/RES_hhdet_in_new!H26)</f>
        <v>362.54140229380317</v>
      </c>
      <c r="I27" s="156">
        <f>IF(RES_hhdet_in_fec!I27=0,0,RES_hhdet_in_fec!I27/0.086*1000000/RES_hhdet_in_new!I26)</f>
        <v>278.29221236666109</v>
      </c>
      <c r="J27" s="156">
        <f>IF(RES_hhdet_in_fec!J27=0,0,RES_hhdet_in_fec!J27/0.086*1000000/RES_hhdet_in_new!J26)</f>
        <v>306.60964064077865</v>
      </c>
      <c r="K27" s="156">
        <f>IF(RES_hhdet_in_fec!K27=0,0,RES_hhdet_in_fec!K27/0.086*1000000/RES_hhdet_in_new!K26)</f>
        <v>96.625209689930116</v>
      </c>
      <c r="L27" s="156">
        <f>IF(RES_hhdet_in_fec!L27=0,0,RES_hhdet_in_fec!L27/0.086*1000000/RES_hhdet_in_new!L26)</f>
        <v>198.79182979813137</v>
      </c>
      <c r="M27" s="156">
        <f>IF(RES_hhdet_in_fec!M27=0,0,RES_hhdet_in_fec!M27/0.086*1000000/RES_hhdet_in_new!M26)</f>
        <v>0</v>
      </c>
      <c r="N27" s="156">
        <f>IF(RES_hhdet_in_fec!N27=0,0,RES_hhdet_in_fec!N27/0.086*1000000/RES_hhdet_in_new!N26)</f>
        <v>0</v>
      </c>
      <c r="O27" s="156">
        <f>IF(RES_hhdet_in_fec!O27=0,0,RES_hhdet_in_fec!O27/0.086*1000000/RES_hhdet_in_new!O26)</f>
        <v>217.33162071051788</v>
      </c>
      <c r="P27" s="156">
        <f>IF(RES_hhdet_in_fec!P27=0,0,RES_hhdet_in_fec!P27/0.086*1000000/RES_hhdet_in_new!P26)</f>
        <v>212.29243353393454</v>
      </c>
      <c r="Q27" s="156">
        <f>IF(RES_hhdet_in_fec!Q27=0,0,RES_hhdet_in_fec!Q27/0.086*1000000/RES_hhdet_in_new!Q26)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443.51392402971362</v>
      </c>
      <c r="D28" s="157">
        <f t="shared" si="33"/>
        <v>420.20308365995049</v>
      </c>
      <c r="E28" s="157">
        <f t="shared" si="33"/>
        <v>401.56374424618747</v>
      </c>
      <c r="F28" s="157">
        <f t="shared" si="33"/>
        <v>382.26091540153772</v>
      </c>
      <c r="G28" s="157">
        <f t="shared" si="33"/>
        <v>372.67125376116479</v>
      </c>
      <c r="H28" s="157">
        <f t="shared" si="33"/>
        <v>361.34622960572807</v>
      </c>
      <c r="I28" s="157">
        <f t="shared" si="33"/>
        <v>351.4202230864617</v>
      </c>
      <c r="J28" s="157">
        <f t="shared" si="33"/>
        <v>398.02898489691614</v>
      </c>
      <c r="K28" s="157">
        <f t="shared" si="33"/>
        <v>378.65631194862266</v>
      </c>
      <c r="L28" s="157">
        <f t="shared" si="33"/>
        <v>352.77076766879003</v>
      </c>
      <c r="M28" s="157">
        <f t="shared" si="33"/>
        <v>0</v>
      </c>
      <c r="N28" s="157">
        <f t="shared" si="33"/>
        <v>0</v>
      </c>
      <c r="O28" s="157">
        <f t="shared" si="33"/>
        <v>323.17607915091332</v>
      </c>
      <c r="P28" s="157">
        <f t="shared" si="33"/>
        <v>320.52796233812501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IF(RES_hhdet_in_fec!C29=0,0,RES_hhdet_in_fec!C29/0.086*1000000/RES_hhdet_in_new!C29)</f>
        <v>443.51392402971362</v>
      </c>
      <c r="D29" s="156">
        <f>IF(RES_hhdet_in_fec!D29=0,0,RES_hhdet_in_fec!D29/0.086*1000000/RES_hhdet_in_new!D29)</f>
        <v>420.20308365995049</v>
      </c>
      <c r="E29" s="156">
        <f>IF(RES_hhdet_in_fec!E29=0,0,RES_hhdet_in_fec!E29/0.086*1000000/RES_hhdet_in_new!E29)</f>
        <v>401.56374424618747</v>
      </c>
      <c r="F29" s="156">
        <f>IF(RES_hhdet_in_fec!F29=0,0,RES_hhdet_in_fec!F29/0.086*1000000/RES_hhdet_in_new!F29)</f>
        <v>382.26091540153772</v>
      </c>
      <c r="G29" s="156">
        <f>IF(RES_hhdet_in_fec!G29=0,0,RES_hhdet_in_fec!G29/0.086*1000000/RES_hhdet_in_new!G29)</f>
        <v>372.67125376116479</v>
      </c>
      <c r="H29" s="156">
        <f>IF(RES_hhdet_in_fec!H29=0,0,RES_hhdet_in_fec!H29/0.086*1000000/RES_hhdet_in_new!H29)</f>
        <v>361.34622960572807</v>
      </c>
      <c r="I29" s="156">
        <f>IF(RES_hhdet_in_fec!I29=0,0,RES_hhdet_in_fec!I29/0.086*1000000/RES_hhdet_in_new!I29)</f>
        <v>351.4202230864617</v>
      </c>
      <c r="J29" s="156">
        <f>IF(RES_hhdet_in_fec!J29=0,0,RES_hhdet_in_fec!J29/0.086*1000000/RES_hhdet_in_new!J29)</f>
        <v>398.02898489691614</v>
      </c>
      <c r="K29" s="156">
        <f>IF(RES_hhdet_in_fec!K29=0,0,RES_hhdet_in_fec!K29/0.086*1000000/RES_hhdet_in_new!K29)</f>
        <v>378.65631194862266</v>
      </c>
      <c r="L29" s="156">
        <f>IF(RES_hhdet_in_fec!L29=0,0,RES_hhdet_in_fec!L29/0.086*1000000/RES_hhdet_in_new!L29)</f>
        <v>352.77076766879003</v>
      </c>
      <c r="M29" s="156">
        <f>IF(RES_hhdet_in_fec!M29=0,0,RES_hhdet_in_fec!M29/0.086*1000000/RES_hhdet_in_new!M29)</f>
        <v>0</v>
      </c>
      <c r="N29" s="156">
        <f>IF(RES_hhdet_in_fec!N29=0,0,RES_hhdet_in_fec!N29/0.086*1000000/RES_hhdet_in_new!N29)</f>
        <v>0</v>
      </c>
      <c r="O29" s="156">
        <f>IF(RES_hhdet_in_fec!O29=0,0,RES_hhdet_in_fec!O29/0.086*1000000/RES_hhdet_in_new!O29)</f>
        <v>323.17607915091332</v>
      </c>
      <c r="P29" s="156">
        <f>IF(RES_hhdet_in_fec!P29=0,0,RES_hhdet_in_fec!P29/0.086*1000000/RES_hhdet_in_new!P29)</f>
        <v>320.52796233812501</v>
      </c>
      <c r="Q29" s="156">
        <f>IF(RES_hhdet_in_fec!Q29=0,0,RES_hhdet_in_fec!Q29/0.086*1000000/RES_hhdet_in_new!Q29)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IF(SUM(RES_hhdet_in_fec!C31:C32,RES_hhdet_in_fec!C35:C36)=0,0,SUM(RES_hhdet_in_fec!C31:C32,RES_hhdet_in_fec!C35:C36)/0.086*1000000/SUM(RES_hhdet_in_new!C31:C32,RES_hhdet_in_new!C35:C36))</f>
        <v>3687.5443602835931</v>
      </c>
      <c r="D30" s="157">
        <f>IF(SUM(RES_hhdet_in_fec!D31:D32,RES_hhdet_in_fec!D35:D36)=0,0,SUM(RES_hhdet_in_fec!D31:D32,RES_hhdet_in_fec!D35:D36)/0.086*1000000/SUM(RES_hhdet_in_new!D31:D32,RES_hhdet_in_new!D35:D36))</f>
        <v>3670.1207651295863</v>
      </c>
      <c r="E30" s="157">
        <f>IF(SUM(RES_hhdet_in_fec!E31:E32,RES_hhdet_in_fec!E35:E36)=0,0,SUM(RES_hhdet_in_fec!E31:E32,RES_hhdet_in_fec!E35:E36)/0.086*1000000/SUM(RES_hhdet_in_new!E31:E32,RES_hhdet_in_new!E35:E36))</f>
        <v>3675.4222373899484</v>
      </c>
      <c r="F30" s="157">
        <f>IF(SUM(RES_hhdet_in_fec!F31:F32,RES_hhdet_in_fec!F35:F36)=0,0,SUM(RES_hhdet_in_fec!F31:F32,RES_hhdet_in_fec!F35:F36)/0.086*1000000/SUM(RES_hhdet_in_new!F31:F32,RES_hhdet_in_new!F35:F36))</f>
        <v>3671.0841151203531</v>
      </c>
      <c r="G30" s="157">
        <f>IF(SUM(RES_hhdet_in_fec!G31:G32,RES_hhdet_in_fec!G35:G36)=0,0,SUM(RES_hhdet_in_fec!G31:G32,RES_hhdet_in_fec!G35:G36)/0.086*1000000/SUM(RES_hhdet_in_new!G31:G32,RES_hhdet_in_new!G35:G36))</f>
        <v>3689.1867952296952</v>
      </c>
      <c r="H30" s="157">
        <f>IF(SUM(RES_hhdet_in_fec!H31:H32,RES_hhdet_in_fec!H35:H36)=0,0,SUM(RES_hhdet_in_fec!H31:H32,RES_hhdet_in_fec!H35:H36)/0.086*1000000/SUM(RES_hhdet_in_new!H31:H32,RES_hhdet_in_new!H35:H36))</f>
        <v>3745.1295587297732</v>
      </c>
      <c r="I30" s="157">
        <f>IF(SUM(RES_hhdet_in_fec!I31:I32,RES_hhdet_in_fec!I35:I36)=0,0,SUM(RES_hhdet_in_fec!I31:I32,RES_hhdet_in_fec!I35:I36)/0.086*1000000/SUM(RES_hhdet_in_new!I31:I32,RES_hhdet_in_new!I35:I36))</f>
        <v>3732.781709569208</v>
      </c>
      <c r="J30" s="157">
        <f>IF(SUM(RES_hhdet_in_fec!J31:J32,RES_hhdet_in_fec!J35:J36)=0,0,SUM(RES_hhdet_in_fec!J31:J32,RES_hhdet_in_fec!J35:J36)/0.086*1000000/SUM(RES_hhdet_in_new!J31:J32,RES_hhdet_in_new!J35:J36))</f>
        <v>3712.5333117172136</v>
      </c>
      <c r="K30" s="157">
        <f>IF(SUM(RES_hhdet_in_fec!K31:K32,RES_hhdet_in_fec!K35:K36)=0,0,SUM(RES_hhdet_in_fec!K31:K32,RES_hhdet_in_fec!K35:K36)/0.086*1000000/SUM(RES_hhdet_in_new!K31:K32,RES_hhdet_in_new!K35:K36))</f>
        <v>3005.3082137344663</v>
      </c>
      <c r="L30" s="157">
        <f>IF(SUM(RES_hhdet_in_fec!L31:L32,RES_hhdet_in_fec!L35:L36)=0,0,SUM(RES_hhdet_in_fec!L31:L32,RES_hhdet_in_fec!L35:L36)/0.086*1000000/SUM(RES_hhdet_in_new!L31:L32,RES_hhdet_in_new!L35:L36))</f>
        <v>3127.5643931076524</v>
      </c>
      <c r="M30" s="157">
        <f>IF(SUM(RES_hhdet_in_fec!M31:M32,RES_hhdet_in_fec!M35:M36)=0,0,SUM(RES_hhdet_in_fec!M31:M32,RES_hhdet_in_fec!M35:M36)/0.086*1000000/SUM(RES_hhdet_in_new!M31:M32,RES_hhdet_in_new!M35:M36))</f>
        <v>0</v>
      </c>
      <c r="N30" s="157">
        <f>IF(SUM(RES_hhdet_in_fec!N31:N32,RES_hhdet_in_fec!N35:N36)=0,0,SUM(RES_hhdet_in_fec!N31:N32,RES_hhdet_in_fec!N35:N36)/0.086*1000000/SUM(RES_hhdet_in_new!N31:N32,RES_hhdet_in_new!N35:N36))</f>
        <v>0</v>
      </c>
      <c r="O30" s="157">
        <f>IF(SUM(RES_hhdet_in_fec!O31:O32,RES_hhdet_in_fec!O35:O36)=0,0,SUM(RES_hhdet_in_fec!O31:O32,RES_hhdet_in_fec!O35:O36)/0.086*1000000/SUM(RES_hhdet_in_new!O31:O32,RES_hhdet_in_new!O35:O36))</f>
        <v>3612.8682944000634</v>
      </c>
      <c r="P30" s="157">
        <f>IF(SUM(RES_hhdet_in_fec!P31:P32,RES_hhdet_in_fec!P35:P36)=0,0,SUM(RES_hhdet_in_fec!P31:P32,RES_hhdet_in_fec!P35:P36)/0.086*1000000/SUM(RES_hhdet_in_new!P31:P32,RES_hhdet_in_new!P35:P36))</f>
        <v>3577.767719097867</v>
      </c>
      <c r="Q30" s="157">
        <f>IF(SUM(RES_hhdet_in_fec!Q31:Q32,RES_hhdet_in_fec!Q35:Q36)=0,0,SUM(RES_hhdet_in_fec!Q31:Q32,RES_hhdet_in_fec!Q35:Q36)/0.086*1000000/SUM(RES_hhdet_in_new!Q31:Q32,RES_hhdet_in_new!Q35:Q36))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IF(RES_hhdet_in_fec!C31=0,0,RES_hhdet_in_fec!C31/0.086*1000000/RES_hhdet_in_new!C31)</f>
        <v>3688.0930497339691</v>
      </c>
      <c r="D31" s="132">
        <f>IF(RES_hhdet_in_fec!D31=0,0,RES_hhdet_in_fec!D31/0.086*1000000/RES_hhdet_in_new!D31)</f>
        <v>3675.2097391528878</v>
      </c>
      <c r="E31" s="132">
        <f>IF(RES_hhdet_in_fec!E31=0,0,RES_hhdet_in_fec!E31/0.086*1000000/RES_hhdet_in_new!E31)</f>
        <v>3676.5352537687404</v>
      </c>
      <c r="F31" s="132">
        <f>IF(RES_hhdet_in_fec!F31=0,0,RES_hhdet_in_fec!F31/0.086*1000000/RES_hhdet_in_new!F31)</f>
        <v>3678.470906855071</v>
      </c>
      <c r="G31" s="132">
        <f>IF(RES_hhdet_in_fec!G31=0,0,RES_hhdet_in_fec!G31/0.086*1000000/RES_hhdet_in_new!G31)</f>
        <v>3696.7873766006478</v>
      </c>
      <c r="H31" s="132">
        <f>IF(RES_hhdet_in_fec!H31=0,0,RES_hhdet_in_fec!H31/0.086*1000000/RES_hhdet_in_new!H31)</f>
        <v>3753.5784312605178</v>
      </c>
      <c r="I31" s="132">
        <f>IF(RES_hhdet_in_fec!I31=0,0,RES_hhdet_in_fec!I31/0.086*1000000/RES_hhdet_in_new!I31)</f>
        <v>3762.5935404414931</v>
      </c>
      <c r="J31" s="132">
        <f>IF(RES_hhdet_in_fec!J31=0,0,RES_hhdet_in_fec!J31/0.086*1000000/RES_hhdet_in_new!J31)</f>
        <v>3786.4937560170929</v>
      </c>
      <c r="K31" s="132">
        <f>IF(RES_hhdet_in_fec!K31=0,0,RES_hhdet_in_fec!K31/0.086*1000000/RES_hhdet_in_new!K31)</f>
        <v>3726.8013365305856</v>
      </c>
      <c r="L31" s="132">
        <f>IF(RES_hhdet_in_fec!L31=0,0,RES_hhdet_in_fec!L31/0.086*1000000/RES_hhdet_in_new!L31)</f>
        <v>0</v>
      </c>
      <c r="M31" s="132">
        <f>IF(RES_hhdet_in_fec!M31=0,0,RES_hhdet_in_fec!M31/0.086*1000000/RES_hhdet_in_new!M31)</f>
        <v>0</v>
      </c>
      <c r="N31" s="132">
        <f>IF(RES_hhdet_in_fec!N31=0,0,RES_hhdet_in_fec!N31/0.086*1000000/RES_hhdet_in_new!N31)</f>
        <v>0</v>
      </c>
      <c r="O31" s="132">
        <f>IF(RES_hhdet_in_fec!O31=0,0,RES_hhdet_in_fec!O31/0.086*1000000/RES_hhdet_in_new!O31)</f>
        <v>3700.4192288847457</v>
      </c>
      <c r="P31" s="132">
        <f>IF(RES_hhdet_in_fec!P31=0,0,RES_hhdet_in_fec!P31/0.086*1000000/RES_hhdet_in_new!P31)</f>
        <v>3688.8742399427497</v>
      </c>
      <c r="Q31" s="132">
        <f>IF(RES_hhdet_in_fec!Q31=0,0,RES_hhdet_in_fec!Q31/0.086*1000000/RES_hhdet_in_new!Q31)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IF(RES_hhdet_in_fec!C32=0,0,RES_hhdet_in_fec!C32/0.086*1000000/RES_hhdet_in_new!C32)</f>
        <v>3330.4847004513063</v>
      </c>
      <c r="D32" s="132">
        <f>IF(RES_hhdet_in_fec!D32=0,0,RES_hhdet_in_fec!D32/0.086*1000000/RES_hhdet_in_new!D32)</f>
        <v>3207.5735086119407</v>
      </c>
      <c r="E32" s="132">
        <f>IF(RES_hhdet_in_fec!E32=0,0,RES_hhdet_in_fec!E32/0.086*1000000/RES_hhdet_in_new!E32)</f>
        <v>3221.6540214209649</v>
      </c>
      <c r="F32" s="132">
        <f>IF(RES_hhdet_in_fec!F32=0,0,RES_hhdet_in_fec!F32/0.086*1000000/RES_hhdet_in_new!F32)</f>
        <v>3248.2140675842384</v>
      </c>
      <c r="G32" s="132">
        <f>IF(RES_hhdet_in_fec!G32=0,0,RES_hhdet_in_fec!G32/0.086*1000000/RES_hhdet_in_new!G32)</f>
        <v>3282.3044222428784</v>
      </c>
      <c r="H32" s="132">
        <f>IF(RES_hhdet_in_fec!H32=0,0,RES_hhdet_in_fec!H32/0.086*1000000/RES_hhdet_in_new!H32)</f>
        <v>3304.7988617330147</v>
      </c>
      <c r="I32" s="132">
        <f>IF(RES_hhdet_in_fec!I32=0,0,RES_hhdet_in_fec!I32/0.086*1000000/RES_hhdet_in_new!I32)</f>
        <v>3288.530211969226</v>
      </c>
      <c r="J32" s="132">
        <f>IF(RES_hhdet_in_fec!J32=0,0,RES_hhdet_in_fec!J32/0.086*1000000/RES_hhdet_in_new!J32)</f>
        <v>3287.5378310045335</v>
      </c>
      <c r="K32" s="132">
        <f>IF(RES_hhdet_in_fec!K32=0,0,RES_hhdet_in_fec!K32/0.086*1000000/RES_hhdet_in_new!K32)</f>
        <v>3261.7044941885797</v>
      </c>
      <c r="L32" s="132">
        <f>IF(RES_hhdet_in_fec!L32=0,0,RES_hhdet_in_fec!L32/0.086*1000000/RES_hhdet_in_new!L32)</f>
        <v>0</v>
      </c>
      <c r="M32" s="132">
        <f>IF(RES_hhdet_in_fec!M32=0,0,RES_hhdet_in_fec!M32/0.086*1000000/RES_hhdet_in_new!M32)</f>
        <v>0</v>
      </c>
      <c r="N32" s="132">
        <f>IF(RES_hhdet_in_fec!N32=0,0,RES_hhdet_in_fec!N32/0.086*1000000/RES_hhdet_in_new!N32)</f>
        <v>0</v>
      </c>
      <c r="O32" s="132">
        <f>IF(RES_hhdet_in_fec!O32=0,0,RES_hhdet_in_fec!O32/0.086*1000000/RES_hhdet_in_new!O32)</f>
        <v>3233.03891255396</v>
      </c>
      <c r="P32" s="132">
        <f>IF(RES_hhdet_in_fec!P32=0,0,RES_hhdet_in_fec!P32/0.086*1000000/RES_hhdet_in_new!P32)</f>
        <v>3221.1587966202605</v>
      </c>
      <c r="Q32" s="132">
        <f>IF(RES_hhdet_in_fec!Q32=0,0,RES_hhdet_in_fec!Q32/0.086*1000000/RES_hhdet_in_new!Q32)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IF(RES_hhdet_in_fec!C33=0,0,RES_hhdet_in_fec!C33/0.086*1000000/RES_hhdet_in_new!C32)</f>
        <v>2741.9490988022299</v>
      </c>
      <c r="D33" s="165">
        <f>IF(RES_hhdet_in_fec!D33=0,0,RES_hhdet_in_fec!D33/0.086*1000000/RES_hhdet_in_new!D32)</f>
        <v>2493.9467112985512</v>
      </c>
      <c r="E33" s="165">
        <f>IF(RES_hhdet_in_fec!E33=0,0,RES_hhdet_in_fec!E33/0.086*1000000/RES_hhdet_in_new!E32)</f>
        <v>2509.2330310739762</v>
      </c>
      <c r="F33" s="165">
        <f>IF(RES_hhdet_in_fec!F33=0,0,RES_hhdet_in_fec!F33/0.086*1000000/RES_hhdet_in_new!F32)</f>
        <v>2514.3529276434692</v>
      </c>
      <c r="G33" s="165">
        <f>IF(RES_hhdet_in_fec!G33=0,0,RES_hhdet_in_fec!G33/0.086*1000000/RES_hhdet_in_new!G32)</f>
        <v>2534.2075320328872</v>
      </c>
      <c r="H33" s="165">
        <f>IF(RES_hhdet_in_fec!H33=0,0,RES_hhdet_in_fec!H33/0.086*1000000/RES_hhdet_in_new!H32)</f>
        <v>2545.8232240281914</v>
      </c>
      <c r="I33" s="165">
        <f>IF(RES_hhdet_in_fec!I33=0,0,RES_hhdet_in_fec!I33/0.086*1000000/RES_hhdet_in_new!I32)</f>
        <v>2526.3332556115097</v>
      </c>
      <c r="J33" s="165">
        <f>IF(RES_hhdet_in_fec!J33=0,0,RES_hhdet_in_fec!J33/0.086*1000000/RES_hhdet_in_new!J32)</f>
        <v>2518.0165811909324</v>
      </c>
      <c r="K33" s="165">
        <f>IF(RES_hhdet_in_fec!K33=0,0,RES_hhdet_in_fec!K33/0.086*1000000/RES_hhdet_in_new!K32)</f>
        <v>2491.162597785772</v>
      </c>
      <c r="L33" s="165">
        <f>IF(RES_hhdet_in_fec!L33=0,0,RES_hhdet_in_fec!L33/0.086*1000000/RES_hhdet_in_new!L32)</f>
        <v>0</v>
      </c>
      <c r="M33" s="165">
        <f>IF(RES_hhdet_in_fec!M33=0,0,RES_hhdet_in_fec!M33/0.086*1000000/RES_hhdet_in_new!M32)</f>
        <v>0</v>
      </c>
      <c r="N33" s="165">
        <f>IF(RES_hhdet_in_fec!N33=0,0,RES_hhdet_in_fec!N33/0.086*1000000/RES_hhdet_in_new!N32)</f>
        <v>0</v>
      </c>
      <c r="O33" s="165">
        <f>IF(RES_hhdet_in_fec!O33=0,0,RES_hhdet_in_fec!O33/0.086*1000000/RES_hhdet_in_new!O32)</f>
        <v>2460.1162819090428</v>
      </c>
      <c r="P33" s="165">
        <f>IF(RES_hhdet_in_fec!P33=0,0,RES_hhdet_in_fec!P33/0.086*1000000/RES_hhdet_in_new!P32)</f>
        <v>2449.7336214022516</v>
      </c>
      <c r="Q33" s="165">
        <f>IF(RES_hhdet_in_fec!Q33=0,0,RES_hhdet_in_fec!Q33/0.086*1000000/RES_hhdet_in_new!Q32)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IF(RES_hhdet_in_fec!C34=0,0,RES_hhdet_in_fec!C34/0.086*1000000/RES_hhdet_in_new!C32)</f>
        <v>588.5356016490764</v>
      </c>
      <c r="D34" s="164">
        <f>IF(RES_hhdet_in_fec!D34=0,0,RES_hhdet_in_fec!D34/0.086*1000000/RES_hhdet_in_new!D32)</f>
        <v>713.62679731338949</v>
      </c>
      <c r="E34" s="164">
        <f>IF(RES_hhdet_in_fec!E34=0,0,RES_hhdet_in_fec!E34/0.086*1000000/RES_hhdet_in_new!E32)</f>
        <v>712.42099034698833</v>
      </c>
      <c r="F34" s="164">
        <f>IF(RES_hhdet_in_fec!F34=0,0,RES_hhdet_in_fec!F34/0.086*1000000/RES_hhdet_in_new!F32)</f>
        <v>733.86113994076902</v>
      </c>
      <c r="G34" s="164">
        <f>IF(RES_hhdet_in_fec!G34=0,0,RES_hhdet_in_fec!G34/0.086*1000000/RES_hhdet_in_new!G32)</f>
        <v>748.0968902099919</v>
      </c>
      <c r="H34" s="164">
        <f>IF(RES_hhdet_in_fec!H34=0,0,RES_hhdet_in_fec!H34/0.086*1000000/RES_hhdet_in_new!H32)</f>
        <v>758.97563770482361</v>
      </c>
      <c r="I34" s="164">
        <f>IF(RES_hhdet_in_fec!I34=0,0,RES_hhdet_in_fec!I34/0.086*1000000/RES_hhdet_in_new!I32)</f>
        <v>762.1969563577162</v>
      </c>
      <c r="J34" s="164">
        <f>IF(RES_hhdet_in_fec!J34=0,0,RES_hhdet_in_fec!J34/0.086*1000000/RES_hhdet_in_new!J32)</f>
        <v>769.52124981360146</v>
      </c>
      <c r="K34" s="164">
        <f>IF(RES_hhdet_in_fec!K34=0,0,RES_hhdet_in_fec!K34/0.086*1000000/RES_hhdet_in_new!K32)</f>
        <v>770.54189640280754</v>
      </c>
      <c r="L34" s="164">
        <f>IF(RES_hhdet_in_fec!L34=0,0,RES_hhdet_in_fec!L34/0.086*1000000/RES_hhdet_in_new!L32)</f>
        <v>0</v>
      </c>
      <c r="M34" s="164">
        <f>IF(RES_hhdet_in_fec!M34=0,0,RES_hhdet_in_fec!M34/0.086*1000000/RES_hhdet_in_new!M32)</f>
        <v>0</v>
      </c>
      <c r="N34" s="164">
        <f>IF(RES_hhdet_in_fec!N34=0,0,RES_hhdet_in_fec!N34/0.086*1000000/RES_hhdet_in_new!N32)</f>
        <v>0</v>
      </c>
      <c r="O34" s="164">
        <f>IF(RES_hhdet_in_fec!O34=0,0,RES_hhdet_in_fec!O34/0.086*1000000/RES_hhdet_in_new!O32)</f>
        <v>772.92263064491658</v>
      </c>
      <c r="P34" s="164">
        <f>IF(RES_hhdet_in_fec!P34=0,0,RES_hhdet_in_fec!P34/0.086*1000000/RES_hhdet_in_new!P32)</f>
        <v>771.42517521800926</v>
      </c>
      <c r="Q34" s="164">
        <f>IF(RES_hhdet_in_fec!Q34=0,0,RES_hhdet_in_fec!Q34/0.086*1000000/RES_hhdet_in_new!Q32)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IF(RES_hhdet_in_fec!C35=0,0,RES_hhdet_in_fec!C35/0.086*1000000/RES_hhdet_in_new!C35)</f>
        <v>0</v>
      </c>
      <c r="D35" s="162">
        <f>IF(RES_hhdet_in_fec!D35=0,0,RES_hhdet_in_fec!D35/0.086*1000000/RES_hhdet_in_new!D35)</f>
        <v>0</v>
      </c>
      <c r="E35" s="162">
        <f>IF(RES_hhdet_in_fec!E35=0,0,RES_hhdet_in_fec!E35/0.086*1000000/RES_hhdet_in_new!E35)</f>
        <v>0</v>
      </c>
      <c r="F35" s="162">
        <f>IF(RES_hhdet_in_fec!F35=0,0,RES_hhdet_in_fec!F35/0.086*1000000/RES_hhdet_in_new!F35)</f>
        <v>0</v>
      </c>
      <c r="G35" s="162">
        <f>IF(RES_hhdet_in_fec!G35=0,0,RES_hhdet_in_fec!G35/0.086*1000000/RES_hhdet_in_new!G35)</f>
        <v>0</v>
      </c>
      <c r="H35" s="162">
        <f>IF(RES_hhdet_in_fec!H35=0,0,RES_hhdet_in_fec!H35/0.086*1000000/RES_hhdet_in_new!H35)</f>
        <v>0</v>
      </c>
      <c r="I35" s="162">
        <f>IF(RES_hhdet_in_fec!I35=0,0,RES_hhdet_in_fec!I35/0.086*1000000/RES_hhdet_in_new!I35)</f>
        <v>0</v>
      </c>
      <c r="J35" s="162">
        <f>IF(RES_hhdet_in_fec!J35=0,0,RES_hhdet_in_fec!J35/0.086*1000000/RES_hhdet_in_new!J35)</f>
        <v>0</v>
      </c>
      <c r="K35" s="162">
        <f>IF(RES_hhdet_in_fec!K35=0,0,RES_hhdet_in_fec!K35/0.086*1000000/RES_hhdet_in_new!K35)</f>
        <v>3020.9296684008209</v>
      </c>
      <c r="L35" s="162">
        <f>IF(RES_hhdet_in_fec!L35=0,0,RES_hhdet_in_fec!L35/0.086*1000000/RES_hhdet_in_new!L35)</f>
        <v>3208.7732141921779</v>
      </c>
      <c r="M35" s="162">
        <f>IF(RES_hhdet_in_fec!M35=0,0,RES_hhdet_in_fec!M35/0.086*1000000/RES_hhdet_in_new!M35)</f>
        <v>0</v>
      </c>
      <c r="N35" s="162">
        <f>IF(RES_hhdet_in_fec!N35=0,0,RES_hhdet_in_fec!N35/0.086*1000000/RES_hhdet_in_new!N35)</f>
        <v>0</v>
      </c>
      <c r="O35" s="162">
        <f>IF(RES_hhdet_in_fec!O35=0,0,RES_hhdet_in_fec!O35/0.086*1000000/RES_hhdet_in_new!O35)</f>
        <v>0</v>
      </c>
      <c r="P35" s="162">
        <f>IF(RES_hhdet_in_fec!P35=0,0,RES_hhdet_in_fec!P35/0.086*1000000/RES_hhdet_in_new!P35)</f>
        <v>0</v>
      </c>
      <c r="Q35" s="162">
        <f>IF(RES_hhdet_in_fec!Q35=0,0,RES_hhdet_in_fec!Q35/0.086*1000000/RES_hhdet_in_new!Q35)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IF(RES_hhdet_in_fec!C36=0,0,RES_hhdet_in_fec!C36/0.086*1000000/RES_hhdet_in_new!C36)</f>
        <v>0</v>
      </c>
      <c r="D36" s="160">
        <f>IF(RES_hhdet_in_fec!D36=0,0,RES_hhdet_in_fec!D36/0.086*1000000/RES_hhdet_in_new!D36)</f>
        <v>0</v>
      </c>
      <c r="E36" s="160">
        <f>IF(RES_hhdet_in_fec!E36=0,0,RES_hhdet_in_fec!E36/0.086*1000000/RES_hhdet_in_new!E36)</f>
        <v>0</v>
      </c>
      <c r="F36" s="160">
        <f>IF(RES_hhdet_in_fec!F36=0,0,RES_hhdet_in_fec!F36/0.086*1000000/RES_hhdet_in_new!F36)</f>
        <v>0</v>
      </c>
      <c r="G36" s="160">
        <f>IF(RES_hhdet_in_fec!G36=0,0,RES_hhdet_in_fec!G36/0.086*1000000/RES_hhdet_in_new!G36)</f>
        <v>0</v>
      </c>
      <c r="H36" s="160">
        <f>IF(RES_hhdet_in_fec!H36=0,0,RES_hhdet_in_fec!H36/0.086*1000000/RES_hhdet_in_new!H36)</f>
        <v>0</v>
      </c>
      <c r="I36" s="160">
        <f>IF(RES_hhdet_in_fec!I36=0,0,RES_hhdet_in_fec!I36/0.086*1000000/RES_hhdet_in_new!I36)</f>
        <v>0</v>
      </c>
      <c r="J36" s="160">
        <f>IF(RES_hhdet_in_fec!J36=0,0,RES_hhdet_in_fec!J36/0.086*1000000/RES_hhdet_in_new!J36)</f>
        <v>0</v>
      </c>
      <c r="K36" s="160">
        <f>IF(RES_hhdet_in_fec!K36=0,0,RES_hhdet_in_fec!K36/0.086*1000000/RES_hhdet_in_new!K36)</f>
        <v>2832.3096284489102</v>
      </c>
      <c r="L36" s="160">
        <f>IF(RES_hhdet_in_fec!L36=0,0,RES_hhdet_in_fec!L36/0.086*1000000/RES_hhdet_in_new!L36)</f>
        <v>2967.1726086853159</v>
      </c>
      <c r="M36" s="160">
        <f>IF(RES_hhdet_in_fec!M36=0,0,RES_hhdet_in_fec!M36/0.086*1000000/RES_hhdet_in_new!M36)</f>
        <v>0</v>
      </c>
      <c r="N36" s="160">
        <f>IF(RES_hhdet_in_fec!N36=0,0,RES_hhdet_in_fec!N36/0.086*1000000/RES_hhdet_in_new!N36)</f>
        <v>0</v>
      </c>
      <c r="O36" s="160">
        <f>IF(RES_hhdet_in_fec!O36=0,0,RES_hhdet_in_fec!O36/0.086*1000000/RES_hhdet_in_new!O36)</f>
        <v>0</v>
      </c>
      <c r="P36" s="160">
        <f>IF(RES_hhdet_in_fec!P36=0,0,RES_hhdet_in_fec!P36/0.086*1000000/RES_hhdet_in_new!P36)</f>
        <v>0</v>
      </c>
      <c r="Q36" s="160">
        <f>IF(RES_hhdet_in_fec!Q36=0,0,RES_hhdet_in_fec!Q36/0.086*1000000/RES_hhdet_in_new!Q36)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IF(RES_hhdet_in_fec!C37=0,0,RES_hhdet_in_fec!C37/0.086*1000000/RES_hhdet_in_new!C36)</f>
        <v>0</v>
      </c>
      <c r="D37" s="156">
        <f>IF(RES_hhdet_in_fec!D37=0,0,RES_hhdet_in_fec!D37/0.086*1000000/RES_hhdet_in_new!D36)</f>
        <v>0</v>
      </c>
      <c r="E37" s="156">
        <f>IF(RES_hhdet_in_fec!E37=0,0,RES_hhdet_in_fec!E37/0.086*1000000/RES_hhdet_in_new!E36)</f>
        <v>0</v>
      </c>
      <c r="F37" s="156">
        <f>IF(RES_hhdet_in_fec!F37=0,0,RES_hhdet_in_fec!F37/0.086*1000000/RES_hhdet_in_new!F36)</f>
        <v>0</v>
      </c>
      <c r="G37" s="156">
        <f>IF(RES_hhdet_in_fec!G37=0,0,RES_hhdet_in_fec!G37/0.086*1000000/RES_hhdet_in_new!G36)</f>
        <v>0</v>
      </c>
      <c r="H37" s="156">
        <f>IF(RES_hhdet_in_fec!H37=0,0,RES_hhdet_in_fec!H37/0.086*1000000/RES_hhdet_in_new!H36)</f>
        <v>0</v>
      </c>
      <c r="I37" s="156">
        <f>IF(RES_hhdet_in_fec!I37=0,0,RES_hhdet_in_fec!I37/0.086*1000000/RES_hhdet_in_new!I36)</f>
        <v>0</v>
      </c>
      <c r="J37" s="156">
        <f>IF(RES_hhdet_in_fec!J37=0,0,RES_hhdet_in_fec!J37/0.086*1000000/RES_hhdet_in_new!J36)</f>
        <v>0</v>
      </c>
      <c r="K37" s="156">
        <f>IF(RES_hhdet_in_fec!K37=0,0,RES_hhdet_in_fec!K37/0.086*1000000/RES_hhdet_in_new!K36)</f>
        <v>2065.518014403031</v>
      </c>
      <c r="L37" s="156">
        <f>IF(RES_hhdet_in_fec!L37=0,0,RES_hhdet_in_fec!L37/0.086*1000000/RES_hhdet_in_new!L36)</f>
        <v>2193.6786282421299</v>
      </c>
      <c r="M37" s="156">
        <f>IF(RES_hhdet_in_fec!M37=0,0,RES_hhdet_in_fec!M37/0.086*1000000/RES_hhdet_in_new!M36)</f>
        <v>0</v>
      </c>
      <c r="N37" s="156">
        <f>IF(RES_hhdet_in_fec!N37=0,0,RES_hhdet_in_fec!N37/0.086*1000000/RES_hhdet_in_new!N36)</f>
        <v>0</v>
      </c>
      <c r="O37" s="156">
        <f>IF(RES_hhdet_in_fec!O37=0,0,RES_hhdet_in_fec!O37/0.086*1000000/RES_hhdet_in_new!O36)</f>
        <v>0</v>
      </c>
      <c r="P37" s="156">
        <f>IF(RES_hhdet_in_fec!P37=0,0,RES_hhdet_in_fec!P37/0.086*1000000/RES_hhdet_in_new!P36)</f>
        <v>0</v>
      </c>
      <c r="Q37" s="156">
        <f>IF(RES_hhdet_in_fec!Q37=0,0,RES_hhdet_in_fec!Q37/0.086*1000000/RES_hhdet_in_new!Q36)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IF(RES_hhdet_in_fec!C38=0,0,RES_hhdet_in_fec!C38/0.086*1000000/RES_hhdet_in_new!C36)</f>
        <v>0</v>
      </c>
      <c r="D38" s="156">
        <f>IF(RES_hhdet_in_fec!D38=0,0,RES_hhdet_in_fec!D38/0.086*1000000/RES_hhdet_in_new!D36)</f>
        <v>0</v>
      </c>
      <c r="E38" s="156">
        <f>IF(RES_hhdet_in_fec!E38=0,0,RES_hhdet_in_fec!E38/0.086*1000000/RES_hhdet_in_new!E36)</f>
        <v>0</v>
      </c>
      <c r="F38" s="156">
        <f>IF(RES_hhdet_in_fec!F38=0,0,RES_hhdet_in_fec!F38/0.086*1000000/RES_hhdet_in_new!F36)</f>
        <v>0</v>
      </c>
      <c r="G38" s="156">
        <f>IF(RES_hhdet_in_fec!G38=0,0,RES_hhdet_in_fec!G38/0.086*1000000/RES_hhdet_in_new!G36)</f>
        <v>0</v>
      </c>
      <c r="H38" s="156">
        <f>IF(RES_hhdet_in_fec!H38=0,0,RES_hhdet_in_fec!H38/0.086*1000000/RES_hhdet_in_new!H36)</f>
        <v>0</v>
      </c>
      <c r="I38" s="156">
        <f>IF(RES_hhdet_in_fec!I38=0,0,RES_hhdet_in_fec!I38/0.086*1000000/RES_hhdet_in_new!I36)</f>
        <v>0</v>
      </c>
      <c r="J38" s="156">
        <f>IF(RES_hhdet_in_fec!J38=0,0,RES_hhdet_in_fec!J38/0.086*1000000/RES_hhdet_in_new!J36)</f>
        <v>0</v>
      </c>
      <c r="K38" s="156">
        <f>IF(RES_hhdet_in_fec!K38=0,0,RES_hhdet_in_fec!K38/0.086*1000000/RES_hhdet_in_new!K36)</f>
        <v>766.79161404587921</v>
      </c>
      <c r="L38" s="156">
        <f>IF(RES_hhdet_in_fec!L38=0,0,RES_hhdet_in_fec!L38/0.086*1000000/RES_hhdet_in_new!L36)</f>
        <v>773.49398044318616</v>
      </c>
      <c r="M38" s="156">
        <f>IF(RES_hhdet_in_fec!M38=0,0,RES_hhdet_in_fec!M38/0.086*1000000/RES_hhdet_in_new!M36)</f>
        <v>0</v>
      </c>
      <c r="N38" s="156">
        <f>IF(RES_hhdet_in_fec!N38=0,0,RES_hhdet_in_fec!N38/0.086*1000000/RES_hhdet_in_new!N36)</f>
        <v>0</v>
      </c>
      <c r="O38" s="156">
        <f>IF(RES_hhdet_in_fec!O38=0,0,RES_hhdet_in_fec!O38/0.086*1000000/RES_hhdet_in_new!O36)</f>
        <v>0</v>
      </c>
      <c r="P38" s="156">
        <f>IF(RES_hhdet_in_fec!P38=0,0,RES_hhdet_in_fec!P38/0.086*1000000/RES_hhdet_in_new!P36)</f>
        <v>0</v>
      </c>
      <c r="Q38" s="156">
        <f>IF(RES_hhdet_in_fec!Q38=0,0,RES_hhdet_in_fec!Q38/0.086*1000000/RES_hhdet_in_new!Q36)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IF(SUM(RES_hhdet_in_fec!C40:C41)=0,0,SUM(RES_hhdet_in_fec!C40:C41)/0.086*1000000/SUM(RES_hhdet_in_new!C40:C41))</f>
        <v>1311.3555989489207</v>
      </c>
      <c r="D39" s="157">
        <f>IF(SUM(RES_hhdet_in_fec!D40:D41)=0,0,SUM(RES_hhdet_in_fec!D40:D41)/0.086*1000000/SUM(RES_hhdet_in_new!D40:D41))</f>
        <v>778.37994726487591</v>
      </c>
      <c r="E39" s="157">
        <f>IF(SUM(RES_hhdet_in_fec!E40:E41)=0,0,SUM(RES_hhdet_in_fec!E40:E41)/0.086*1000000/SUM(RES_hhdet_in_new!E40:E41))</f>
        <v>1332.7157161134076</v>
      </c>
      <c r="F39" s="157">
        <f>IF(SUM(RES_hhdet_in_fec!F40:F41)=0,0,SUM(RES_hhdet_in_fec!F40:F41)/0.086*1000000/SUM(RES_hhdet_in_new!F40:F41))</f>
        <v>1334.8576572125687</v>
      </c>
      <c r="G39" s="157">
        <f>IF(SUM(RES_hhdet_in_fec!G40:G41)=0,0,SUM(RES_hhdet_in_fec!G40:G41)/0.086*1000000/SUM(RES_hhdet_in_new!G40:G41))</f>
        <v>1330.14550438726</v>
      </c>
      <c r="H39" s="157">
        <f>IF(SUM(RES_hhdet_in_fec!H40:H41)=0,0,SUM(RES_hhdet_in_fec!H40:H41)/0.086*1000000/SUM(RES_hhdet_in_new!H40:H41))</f>
        <v>1298.6757657923179</v>
      </c>
      <c r="I39" s="157">
        <f>IF(SUM(RES_hhdet_in_fec!I40:I41)=0,0,SUM(RES_hhdet_in_fec!I40:I41)/0.086*1000000/SUM(RES_hhdet_in_new!I40:I41))</f>
        <v>846.08062926731725</v>
      </c>
      <c r="J39" s="157">
        <f>IF(SUM(RES_hhdet_in_fec!J40:J41)=0,0,SUM(RES_hhdet_in_fec!J40:J41)/0.086*1000000/SUM(RES_hhdet_in_new!J40:J41))</f>
        <v>1353.6966505893131</v>
      </c>
      <c r="K39" s="157">
        <f>IF(SUM(RES_hhdet_in_fec!K40:K41)=0,0,SUM(RES_hhdet_in_fec!K40:K41)/0.086*1000000/SUM(RES_hhdet_in_new!K40:K41))</f>
        <v>811.86477822176096</v>
      </c>
      <c r="L39" s="157">
        <f>IF(SUM(RES_hhdet_in_fec!L40:L41)=0,0,SUM(RES_hhdet_in_fec!L40:L41)/0.086*1000000/SUM(RES_hhdet_in_new!L40:L41))</f>
        <v>1377.1827636762514</v>
      </c>
      <c r="M39" s="157">
        <f>IF(SUM(RES_hhdet_in_fec!M40:M41)=0,0,SUM(RES_hhdet_in_fec!M40:M41)/0.086*1000000/SUM(RES_hhdet_in_new!M40:M41))</f>
        <v>0</v>
      </c>
      <c r="N39" s="157">
        <f>IF(SUM(RES_hhdet_in_fec!N40:N41)=0,0,SUM(RES_hhdet_in_fec!N40:N41)/0.086*1000000/SUM(RES_hhdet_in_new!N40:N41))</f>
        <v>0</v>
      </c>
      <c r="O39" s="157">
        <f>IF(SUM(RES_hhdet_in_fec!O40:O41)=0,0,SUM(RES_hhdet_in_fec!O40:O41)/0.086*1000000/SUM(RES_hhdet_in_new!O40:O41))</f>
        <v>1383.8707929547254</v>
      </c>
      <c r="P39" s="157">
        <f>IF(SUM(RES_hhdet_in_fec!P40:P41)=0,0,SUM(RES_hhdet_in_fec!P40:P41)/0.086*1000000/SUM(RES_hhdet_in_new!P40:P41))</f>
        <v>915.46518880339329</v>
      </c>
      <c r="Q39" s="157">
        <f>IF(SUM(RES_hhdet_in_fec!Q40:Q41)=0,0,SUM(RES_hhdet_in_fec!Q40:Q41)/0.086*1000000/SUM(RES_hhdet_in_new!Q40:Q41))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IF(RES_hhdet_in_fec!C40=0,0,RES_hhdet_in_fec!C40/0.086*1000000/RES_hhdet_in_new!C40)</f>
        <v>1311.3555989489207</v>
      </c>
      <c r="D40" s="156">
        <f>IF(RES_hhdet_in_fec!D40=0,0,RES_hhdet_in_fec!D40/0.086*1000000/RES_hhdet_in_new!D40)</f>
        <v>0</v>
      </c>
      <c r="E40" s="156">
        <f>IF(RES_hhdet_in_fec!E40=0,0,RES_hhdet_in_fec!E40/0.086*1000000/RES_hhdet_in_new!E40)</f>
        <v>1332.7157161134076</v>
      </c>
      <c r="F40" s="156">
        <f>IF(RES_hhdet_in_fec!F40=0,0,RES_hhdet_in_fec!F40/0.086*1000000/RES_hhdet_in_new!F40)</f>
        <v>1334.8576572125687</v>
      </c>
      <c r="G40" s="156">
        <f>IF(RES_hhdet_in_fec!G40=0,0,RES_hhdet_in_fec!G40/0.086*1000000/RES_hhdet_in_new!G40)</f>
        <v>1330.14550438726</v>
      </c>
      <c r="H40" s="156">
        <f>IF(RES_hhdet_in_fec!H40=0,0,RES_hhdet_in_fec!H40/0.086*1000000/RES_hhdet_in_new!H40)</f>
        <v>1298.6757657923179</v>
      </c>
      <c r="I40" s="156">
        <f>IF(RES_hhdet_in_fec!I40=0,0,RES_hhdet_in_fec!I40/0.086*1000000/RES_hhdet_in_new!I40)</f>
        <v>0</v>
      </c>
      <c r="J40" s="156">
        <f>IF(RES_hhdet_in_fec!J40=0,0,RES_hhdet_in_fec!J40/0.086*1000000/RES_hhdet_in_new!J40)</f>
        <v>1353.6966505893131</v>
      </c>
      <c r="K40" s="156">
        <f>IF(RES_hhdet_in_fec!K40=0,0,RES_hhdet_in_fec!K40/0.086*1000000/RES_hhdet_in_new!K40)</f>
        <v>0</v>
      </c>
      <c r="L40" s="156">
        <f>IF(RES_hhdet_in_fec!L40=0,0,RES_hhdet_in_fec!L40/0.086*1000000/RES_hhdet_in_new!L40)</f>
        <v>1377.1827636762514</v>
      </c>
      <c r="M40" s="156">
        <f>IF(RES_hhdet_in_fec!M40=0,0,RES_hhdet_in_fec!M40/0.086*1000000/RES_hhdet_in_new!M40)</f>
        <v>0</v>
      </c>
      <c r="N40" s="156">
        <f>IF(RES_hhdet_in_fec!N40=0,0,RES_hhdet_in_fec!N40/0.086*1000000/RES_hhdet_in_new!N40)</f>
        <v>0</v>
      </c>
      <c r="O40" s="156">
        <f>IF(RES_hhdet_in_fec!O40=0,0,RES_hhdet_in_fec!O40/0.086*1000000/RES_hhdet_in_new!O40)</f>
        <v>1383.8707929547254</v>
      </c>
      <c r="P40" s="156">
        <f>IF(RES_hhdet_in_fec!P40=0,0,RES_hhdet_in_fec!P40/0.086*1000000/RES_hhdet_in_new!P40)</f>
        <v>0</v>
      </c>
      <c r="Q40" s="156">
        <f>IF(RES_hhdet_in_fec!Q40=0,0,RES_hhdet_in_fec!Q40/0.086*1000000/RES_hhdet_in_new!Q40)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IF(RES_hhdet_in_fec!C41=0,0,RES_hhdet_in_fec!C41/0.086*1000000/RES_hhdet_in_new!C41)</f>
        <v>0</v>
      </c>
      <c r="D41" s="57">
        <f>IF(RES_hhdet_in_fec!D41=0,0,RES_hhdet_in_fec!D41/0.086*1000000/RES_hhdet_in_new!D41)</f>
        <v>778.37994726487591</v>
      </c>
      <c r="E41" s="57">
        <f>IF(RES_hhdet_in_fec!E41=0,0,RES_hhdet_in_fec!E41/0.086*1000000/RES_hhdet_in_new!E41)</f>
        <v>0</v>
      </c>
      <c r="F41" s="57">
        <f>IF(RES_hhdet_in_fec!F41=0,0,RES_hhdet_in_fec!F41/0.086*1000000/RES_hhdet_in_new!F41)</f>
        <v>0</v>
      </c>
      <c r="G41" s="57">
        <f>IF(RES_hhdet_in_fec!G41=0,0,RES_hhdet_in_fec!G41/0.086*1000000/RES_hhdet_in_new!G41)</f>
        <v>0</v>
      </c>
      <c r="H41" s="57">
        <f>IF(RES_hhdet_in_fec!H41=0,0,RES_hhdet_in_fec!H41/0.086*1000000/RES_hhdet_in_new!H41)</f>
        <v>0</v>
      </c>
      <c r="I41" s="57">
        <f>IF(RES_hhdet_in_fec!I41=0,0,RES_hhdet_in_fec!I41/0.086*1000000/RES_hhdet_in_new!I41)</f>
        <v>846.08062926731725</v>
      </c>
      <c r="J41" s="57">
        <f>IF(RES_hhdet_in_fec!J41=0,0,RES_hhdet_in_fec!J41/0.086*1000000/RES_hhdet_in_new!J41)</f>
        <v>0</v>
      </c>
      <c r="K41" s="57">
        <f>IF(RES_hhdet_in_fec!K41=0,0,RES_hhdet_in_fec!K41/0.086*1000000/RES_hhdet_in_new!K41)</f>
        <v>811.86477822176096</v>
      </c>
      <c r="L41" s="57">
        <f>IF(RES_hhdet_in_fec!L41=0,0,RES_hhdet_in_fec!L41/0.086*1000000/RES_hhdet_in_new!L41)</f>
        <v>0</v>
      </c>
      <c r="M41" s="57">
        <f>IF(RES_hhdet_in_fec!M41=0,0,RES_hhdet_in_fec!M41/0.086*1000000/RES_hhdet_in_new!M41)</f>
        <v>0</v>
      </c>
      <c r="N41" s="57">
        <f>IF(RES_hhdet_in_fec!N41=0,0,RES_hhdet_in_fec!N41/0.086*1000000/RES_hhdet_in_new!N41)</f>
        <v>0</v>
      </c>
      <c r="O41" s="57">
        <f>IF(RES_hhdet_in_fec!O41=0,0,RES_hhdet_in_fec!O41/0.086*1000000/RES_hhdet_in_new!O41)</f>
        <v>0</v>
      </c>
      <c r="P41" s="57">
        <f>IF(RES_hhdet_in_fec!P41=0,0,RES_hhdet_in_fec!P41/0.086*1000000/RES_hhdet_in_new!P41)</f>
        <v>915.46518880339329</v>
      </c>
      <c r="Q41" s="57">
        <f>IF(RES_hhdet_in_fec!Q41=0,0,RES_hhdet_in_fec!Q41/0.086*1000000/RES_hhdet_in_new!Q41)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19999.585973296216</v>
      </c>
      <c r="D43" s="168">
        <f t="shared" ref="D43" si="35">SUM(D44,D47,D49,D58)</f>
        <v>19189.571747738915</v>
      </c>
      <c r="E43" s="168">
        <f t="shared" ref="E43" si="36">SUM(E44,E47,E49,E58)</f>
        <v>19892.684497023645</v>
      </c>
      <c r="F43" s="168">
        <f t="shared" ref="F43" si="37">SUM(F44,F47,F49,F58)</f>
        <v>20609.416376967067</v>
      </c>
      <c r="G43" s="168">
        <f t="shared" ref="G43" si="38">SUM(G44,G47,G49,G58)</f>
        <v>20204.05317029708</v>
      </c>
      <c r="H43" s="168">
        <f t="shared" ref="H43" si="39">SUM(H44,H47,H49,H58)</f>
        <v>20976.763389342839</v>
      </c>
      <c r="I43" s="168">
        <f t="shared" ref="I43" si="40">SUM(I44,I47,I49,I58)</f>
        <v>19221.442078573029</v>
      </c>
      <c r="J43" s="168">
        <f t="shared" ref="J43" si="41">SUM(J44,J47,J49,J58)</f>
        <v>20213.016882541924</v>
      </c>
      <c r="K43" s="168">
        <f t="shared" ref="K43" si="42">SUM(K44,K47,K49,K58)</f>
        <v>19079.664814580145</v>
      </c>
      <c r="L43" s="168">
        <f t="shared" ref="L43" si="43">SUM(L44,L47,L49,L58)</f>
        <v>20018.784455835223</v>
      </c>
      <c r="M43" s="168">
        <f t="shared" ref="M43" si="44">SUM(M44,M47,M49,M58)</f>
        <v>16204.07575253213</v>
      </c>
      <c r="N43" s="168">
        <f t="shared" ref="N43" si="45">SUM(N44,N47,N49,N58)</f>
        <v>16334.033800689465</v>
      </c>
      <c r="O43" s="168">
        <f t="shared" ref="O43" si="46">SUM(O44,O47,O49,O58)</f>
        <v>16605.153612457892</v>
      </c>
      <c r="P43" s="168">
        <f t="shared" ref="P43" si="47">SUM(P44,P47,P49,P58)</f>
        <v>15641.212917804112</v>
      </c>
      <c r="Q43" s="168">
        <f t="shared" ref="Q43" si="48">SUM(Q44,Q47,Q49,Q58)</f>
        <v>16592.613694697262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15032.727934892353</v>
      </c>
      <c r="D44" s="157">
        <f t="shared" si="49"/>
        <v>14435.041181398832</v>
      </c>
      <c r="E44" s="157">
        <f t="shared" si="49"/>
        <v>15086.138944850605</v>
      </c>
      <c r="F44" s="157">
        <f t="shared" si="49"/>
        <v>15781.909149848612</v>
      </c>
      <c r="G44" s="157">
        <f t="shared" si="49"/>
        <v>15497.842697642616</v>
      </c>
      <c r="H44" s="157">
        <f t="shared" si="49"/>
        <v>16094.168106963793</v>
      </c>
      <c r="I44" s="157">
        <f t="shared" si="49"/>
        <v>14429.615954126117</v>
      </c>
      <c r="J44" s="157">
        <f t="shared" si="49"/>
        <v>15467.62565169835</v>
      </c>
      <c r="K44" s="157">
        <f t="shared" si="49"/>
        <v>14342.933736005922</v>
      </c>
      <c r="L44" s="157">
        <f t="shared" si="49"/>
        <v>15412.86009186445</v>
      </c>
      <c r="M44" s="157">
        <f t="shared" si="49"/>
        <v>12043.80121276958</v>
      </c>
      <c r="N44" s="157">
        <f t="shared" si="49"/>
        <v>11816.355339344971</v>
      </c>
      <c r="O44" s="157">
        <f t="shared" si="49"/>
        <v>12057.701492117101</v>
      </c>
      <c r="P44" s="157">
        <f t="shared" si="49"/>
        <v>10944.517547230756</v>
      </c>
      <c r="Q44" s="157">
        <f t="shared" si="49"/>
        <v>11819.568485319814</v>
      </c>
    </row>
    <row r="45" spans="1:17" ht="12" customHeight="1" x14ac:dyDescent="0.25">
      <c r="A45" s="23" t="s">
        <v>166</v>
      </c>
      <c r="B45" s="156"/>
      <c r="C45" s="156">
        <f>IF(RES_hhdet_in_fec!C45=0,0,RES_hhdet_in_fec!C45/0.086*1000000/RES_hhdet_in_new!C45)</f>
        <v>14741.006719985066</v>
      </c>
      <c r="D45" s="156">
        <f>IF(RES_hhdet_in_fec!D45=0,0,RES_hhdet_in_fec!D45/0.086*1000000/RES_hhdet_in_new!D45)</f>
        <v>14270.392280200935</v>
      </c>
      <c r="E45" s="156">
        <f>IF(RES_hhdet_in_fec!E45=0,0,RES_hhdet_in_fec!E45/0.086*1000000/RES_hhdet_in_new!E45)</f>
        <v>14878.593506977757</v>
      </c>
      <c r="F45" s="156">
        <f>IF(RES_hhdet_in_fec!F45=0,0,RES_hhdet_in_fec!F45/0.086*1000000/RES_hhdet_in_new!F45)</f>
        <v>15503.665606606306</v>
      </c>
      <c r="G45" s="156">
        <f>IF(RES_hhdet_in_fec!G45=0,0,RES_hhdet_in_fec!G45/0.086*1000000/RES_hhdet_in_new!G45)</f>
        <v>15251.816944020682</v>
      </c>
      <c r="H45" s="156">
        <f>IF(RES_hhdet_in_fec!H45=0,0,RES_hhdet_in_fec!H45/0.086*1000000/RES_hhdet_in_new!H45)</f>
        <v>15726.81671731112</v>
      </c>
      <c r="I45" s="156">
        <f>IF(RES_hhdet_in_fec!I45=0,0,RES_hhdet_in_fec!I45/0.086*1000000/RES_hhdet_in_new!I45)</f>
        <v>14149.906181567088</v>
      </c>
      <c r="J45" s="156">
        <f>IF(RES_hhdet_in_fec!J45=0,0,RES_hhdet_in_fec!J45/0.086*1000000/RES_hhdet_in_new!J45)</f>
        <v>15160.581225942649</v>
      </c>
      <c r="K45" s="156">
        <f>IF(RES_hhdet_in_fec!K45=0,0,RES_hhdet_in_fec!K45/0.086*1000000/RES_hhdet_in_new!K45)</f>
        <v>14243.891331470064</v>
      </c>
      <c r="L45" s="156">
        <f>IF(RES_hhdet_in_fec!L45=0,0,RES_hhdet_in_fec!L45/0.086*1000000/RES_hhdet_in_new!L45)</f>
        <v>15205.820447830052</v>
      </c>
      <c r="M45" s="156">
        <f>IF(RES_hhdet_in_fec!M45=0,0,RES_hhdet_in_fec!M45/0.086*1000000/RES_hhdet_in_new!M45)</f>
        <v>11862.358754072993</v>
      </c>
      <c r="N45" s="156">
        <f>IF(RES_hhdet_in_fec!N45=0,0,RES_hhdet_in_fec!N45/0.086*1000000/RES_hhdet_in_new!N45)</f>
        <v>11659.786982301337</v>
      </c>
      <c r="O45" s="156">
        <f>IF(RES_hhdet_in_fec!O45=0,0,RES_hhdet_in_fec!O45/0.086*1000000/RES_hhdet_in_new!O45)</f>
        <v>11839.694078431181</v>
      </c>
      <c r="P45" s="156">
        <f>IF(RES_hhdet_in_fec!P45=0,0,RES_hhdet_in_fec!P45/0.086*1000000/RES_hhdet_in_new!P45)</f>
        <v>10730.625145473983</v>
      </c>
      <c r="Q45" s="156">
        <f>IF(RES_hhdet_in_fec!Q45=0,0,RES_hhdet_in_fec!Q45/0.086*1000000/RES_hhdet_in_new!Q45)</f>
        <v>11555.138501696072</v>
      </c>
    </row>
    <row r="46" spans="1:17" ht="12" customHeight="1" x14ac:dyDescent="0.25">
      <c r="A46" s="23" t="s">
        <v>60</v>
      </c>
      <c r="B46" s="156"/>
      <c r="C46" s="156">
        <f>IF(RES_hhdet_in_fec!C46=0,0,RES_hhdet_in_fec!C46/0.086*1000000/RES_hhdet_in_new!C45)</f>
        <v>291.72121490728671</v>
      </c>
      <c r="D46" s="156">
        <f>IF(RES_hhdet_in_fec!D46=0,0,RES_hhdet_in_fec!D46/0.086*1000000/RES_hhdet_in_new!D45)</f>
        <v>164.64890119789726</v>
      </c>
      <c r="E46" s="156">
        <f>IF(RES_hhdet_in_fec!E46=0,0,RES_hhdet_in_fec!E46/0.086*1000000/RES_hhdet_in_new!E45)</f>
        <v>207.54543787284825</v>
      </c>
      <c r="F46" s="156">
        <f>IF(RES_hhdet_in_fec!F46=0,0,RES_hhdet_in_fec!F46/0.086*1000000/RES_hhdet_in_new!F45)</f>
        <v>278.24354324230598</v>
      </c>
      <c r="G46" s="156">
        <f>IF(RES_hhdet_in_fec!G46=0,0,RES_hhdet_in_fec!G46/0.086*1000000/RES_hhdet_in_new!G45)</f>
        <v>246.02575362193397</v>
      </c>
      <c r="H46" s="156">
        <f>IF(RES_hhdet_in_fec!H46=0,0,RES_hhdet_in_fec!H46/0.086*1000000/RES_hhdet_in_new!H45)</f>
        <v>367.35138965267197</v>
      </c>
      <c r="I46" s="156">
        <f>IF(RES_hhdet_in_fec!I46=0,0,RES_hhdet_in_fec!I46/0.086*1000000/RES_hhdet_in_new!I45)</f>
        <v>279.70977255902761</v>
      </c>
      <c r="J46" s="156">
        <f>IF(RES_hhdet_in_fec!J46=0,0,RES_hhdet_in_fec!J46/0.086*1000000/RES_hhdet_in_new!J45)</f>
        <v>307.04442575570113</v>
      </c>
      <c r="K46" s="156">
        <f>IF(RES_hhdet_in_fec!K46=0,0,RES_hhdet_in_fec!K46/0.086*1000000/RES_hhdet_in_new!K45)</f>
        <v>99.042404535857756</v>
      </c>
      <c r="L46" s="156">
        <f>IF(RES_hhdet_in_fec!L46=0,0,RES_hhdet_in_fec!L46/0.086*1000000/RES_hhdet_in_new!L45)</f>
        <v>207.03964403439716</v>
      </c>
      <c r="M46" s="156">
        <f>IF(RES_hhdet_in_fec!M46=0,0,RES_hhdet_in_fec!M46/0.086*1000000/RES_hhdet_in_new!M45)</f>
        <v>181.44245869658607</v>
      </c>
      <c r="N46" s="156">
        <f>IF(RES_hhdet_in_fec!N46=0,0,RES_hhdet_in_fec!N46/0.086*1000000/RES_hhdet_in_new!N45)</f>
        <v>156.56835704363377</v>
      </c>
      <c r="O46" s="156">
        <f>IF(RES_hhdet_in_fec!O46=0,0,RES_hhdet_in_fec!O46/0.086*1000000/RES_hhdet_in_new!O45)</f>
        <v>218.0074136859204</v>
      </c>
      <c r="P46" s="156">
        <f>IF(RES_hhdet_in_fec!P46=0,0,RES_hhdet_in_fec!P46/0.086*1000000/RES_hhdet_in_new!P45)</f>
        <v>213.89240175677372</v>
      </c>
      <c r="Q46" s="156">
        <f>IF(RES_hhdet_in_fec!Q46=0,0,RES_hhdet_in_fec!Q46/0.086*1000000/RES_hhdet_in_new!Q45)</f>
        <v>264.4299836237426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445.96543849831113</v>
      </c>
      <c r="D47" s="157">
        <f t="shared" si="50"/>
        <v>422.73635981651569</v>
      </c>
      <c r="E47" s="157">
        <f t="shared" si="50"/>
        <v>403.64378727360895</v>
      </c>
      <c r="F47" s="157">
        <f t="shared" si="50"/>
        <v>381.50544749614323</v>
      </c>
      <c r="G47" s="157">
        <f t="shared" si="50"/>
        <v>372.11053588306663</v>
      </c>
      <c r="H47" s="157">
        <f t="shared" si="50"/>
        <v>359.68558421739681</v>
      </c>
      <c r="I47" s="157">
        <f t="shared" si="50"/>
        <v>348.95756640561802</v>
      </c>
      <c r="J47" s="157">
        <f t="shared" si="50"/>
        <v>398.43197630463442</v>
      </c>
      <c r="K47" s="157">
        <f t="shared" si="50"/>
        <v>378.71845959530907</v>
      </c>
      <c r="L47" s="157">
        <f t="shared" si="50"/>
        <v>353.25493337426747</v>
      </c>
      <c r="M47" s="157">
        <f t="shared" si="50"/>
        <v>337.89037239392428</v>
      </c>
      <c r="N47" s="157">
        <f t="shared" si="50"/>
        <v>327.113961201775</v>
      </c>
      <c r="O47" s="157">
        <f t="shared" si="50"/>
        <v>322.73022602033575</v>
      </c>
      <c r="P47" s="157">
        <f t="shared" si="50"/>
        <v>318.00606526365982</v>
      </c>
      <c r="Q47" s="157">
        <f t="shared" si="50"/>
        <v>315.37342507345335</v>
      </c>
    </row>
    <row r="48" spans="1:17" ht="12" customHeight="1" x14ac:dyDescent="0.25">
      <c r="A48" s="23" t="s">
        <v>60</v>
      </c>
      <c r="B48" s="156"/>
      <c r="C48" s="156">
        <f>IF(RES_hhdet_in_fec!C48=0,0,RES_hhdet_in_fec!C48/0.086*1000000/RES_hhdet_in_new!C48)</f>
        <v>445.96543849831113</v>
      </c>
      <c r="D48" s="156">
        <f>IF(RES_hhdet_in_fec!D48=0,0,RES_hhdet_in_fec!D48/0.086*1000000/RES_hhdet_in_new!D48)</f>
        <v>422.73635981651569</v>
      </c>
      <c r="E48" s="156">
        <f>IF(RES_hhdet_in_fec!E48=0,0,RES_hhdet_in_fec!E48/0.086*1000000/RES_hhdet_in_new!E48)</f>
        <v>403.64378727360895</v>
      </c>
      <c r="F48" s="156">
        <f>IF(RES_hhdet_in_fec!F48=0,0,RES_hhdet_in_fec!F48/0.086*1000000/RES_hhdet_in_new!F48)</f>
        <v>381.50544749614323</v>
      </c>
      <c r="G48" s="156">
        <f>IF(RES_hhdet_in_fec!G48=0,0,RES_hhdet_in_fec!G48/0.086*1000000/RES_hhdet_in_new!G48)</f>
        <v>372.11053588306663</v>
      </c>
      <c r="H48" s="156">
        <f>IF(RES_hhdet_in_fec!H48=0,0,RES_hhdet_in_fec!H48/0.086*1000000/RES_hhdet_in_new!H48)</f>
        <v>359.68558421739681</v>
      </c>
      <c r="I48" s="156">
        <f>IF(RES_hhdet_in_fec!I48=0,0,RES_hhdet_in_fec!I48/0.086*1000000/RES_hhdet_in_new!I48)</f>
        <v>348.95756640561802</v>
      </c>
      <c r="J48" s="156">
        <f>IF(RES_hhdet_in_fec!J48=0,0,RES_hhdet_in_fec!J48/0.086*1000000/RES_hhdet_in_new!J48)</f>
        <v>398.43197630463442</v>
      </c>
      <c r="K48" s="156">
        <f>IF(RES_hhdet_in_fec!K48=0,0,RES_hhdet_in_fec!K48/0.086*1000000/RES_hhdet_in_new!K48)</f>
        <v>378.71845959530907</v>
      </c>
      <c r="L48" s="156">
        <f>IF(RES_hhdet_in_fec!L48=0,0,RES_hhdet_in_fec!L48/0.086*1000000/RES_hhdet_in_new!L48)</f>
        <v>353.25493337426747</v>
      </c>
      <c r="M48" s="156">
        <f>IF(RES_hhdet_in_fec!M48=0,0,RES_hhdet_in_fec!M48/0.086*1000000/RES_hhdet_in_new!M48)</f>
        <v>337.89037239392428</v>
      </c>
      <c r="N48" s="156">
        <f>IF(RES_hhdet_in_fec!N48=0,0,RES_hhdet_in_fec!N48/0.086*1000000/RES_hhdet_in_new!N48)</f>
        <v>327.113961201775</v>
      </c>
      <c r="O48" s="156">
        <f>IF(RES_hhdet_in_fec!O48=0,0,RES_hhdet_in_fec!O48/0.086*1000000/RES_hhdet_in_new!O48)</f>
        <v>322.73022602033575</v>
      </c>
      <c r="P48" s="156">
        <f>IF(RES_hhdet_in_fec!P48=0,0,RES_hhdet_in_fec!P48/0.086*1000000/RES_hhdet_in_new!P48)</f>
        <v>318.00606526365982</v>
      </c>
      <c r="Q48" s="156">
        <f>IF(RES_hhdet_in_fec!Q48=0,0,RES_hhdet_in_fec!Q48/0.086*1000000/RES_hhdet_in_new!Q48)</f>
        <v>315.37342507345335</v>
      </c>
    </row>
    <row r="49" spans="1:17" ht="12" customHeight="1" x14ac:dyDescent="0.25">
      <c r="A49" s="158" t="s">
        <v>63</v>
      </c>
      <c r="B49" s="157"/>
      <c r="C49" s="157">
        <f>IF(SUM(RES_hhdet_in_fec!C50:C51,RES_hhdet_in_fec!C54:C55)=0,0,SUM(RES_hhdet_in_fec!C50:C51,RES_hhdet_in_fec!C54:C55)/0.086*1000000/SUM(RES_hhdet_in_new!C50:C51,RES_hhdet_in_new!C54:C55))</f>
        <v>3718.8813499063554</v>
      </c>
      <c r="D49" s="157">
        <f>IF(SUM(RES_hhdet_in_fec!D50:D51,RES_hhdet_in_fec!D54:D55)=0,0,SUM(RES_hhdet_in_fec!D50:D51,RES_hhdet_in_fec!D54:D55)/0.086*1000000/SUM(RES_hhdet_in_new!D50:D51,RES_hhdet_in_new!D54:D55))</f>
        <v>3553.1393220288965</v>
      </c>
      <c r="E49" s="157">
        <f>IF(SUM(RES_hhdet_in_fec!E50:E51,RES_hhdet_in_fec!E54:E55)=0,0,SUM(RES_hhdet_in_fec!E50:E51,RES_hhdet_in_fec!E54:E55)/0.086*1000000/SUM(RES_hhdet_in_new!E50:E51,RES_hhdet_in_new!E54:E55))</f>
        <v>3600.9713663847424</v>
      </c>
      <c r="F49" s="157">
        <f>IF(SUM(RES_hhdet_in_fec!F50:F51,RES_hhdet_in_fec!F54:F55)=0,0,SUM(RES_hhdet_in_fec!F50:F51,RES_hhdet_in_fec!F54:F55)/0.086*1000000/SUM(RES_hhdet_in_new!F50:F51,RES_hhdet_in_new!F54:F55))</f>
        <v>3622.8856220127791</v>
      </c>
      <c r="G49" s="157">
        <f>IF(SUM(RES_hhdet_in_fec!G50:G51,RES_hhdet_in_fec!G54:G55)=0,0,SUM(RES_hhdet_in_fec!G50:G51,RES_hhdet_in_fec!G54:G55)/0.086*1000000/SUM(RES_hhdet_in_new!G50:G51,RES_hhdet_in_new!G54:G55))</f>
        <v>3524.9960694584256</v>
      </c>
      <c r="H49" s="157">
        <f>IF(SUM(RES_hhdet_in_fec!H50:H51,RES_hhdet_in_fec!H54:H55)=0,0,SUM(RES_hhdet_in_fec!H50:H51,RES_hhdet_in_fec!H54:H55)/0.086*1000000/SUM(RES_hhdet_in_new!H50:H51,RES_hhdet_in_new!H54:H55))</f>
        <v>3691.555705634943</v>
      </c>
      <c r="I49" s="157">
        <f>IF(SUM(RES_hhdet_in_fec!I50:I51,RES_hhdet_in_fec!I54:I55)=0,0,SUM(RES_hhdet_in_fec!I50:I51,RES_hhdet_in_fec!I54:I55)/0.086*1000000/SUM(RES_hhdet_in_new!I50:I51,RES_hhdet_in_new!I54:I55))</f>
        <v>3589.56909533199</v>
      </c>
      <c r="J49" s="157">
        <f>IF(SUM(RES_hhdet_in_fec!J50:J51,RES_hhdet_in_fec!J54:J55)=0,0,SUM(RES_hhdet_in_fec!J50:J51,RES_hhdet_in_fec!J54:J55)/0.086*1000000/SUM(RES_hhdet_in_new!J50:J51,RES_hhdet_in_new!J54:J55))</f>
        <v>3499.5134968003526</v>
      </c>
      <c r="K49" s="157">
        <f>IF(SUM(RES_hhdet_in_fec!K50:K51,RES_hhdet_in_fec!K54:K55)=0,0,SUM(RES_hhdet_in_fec!K50:K51,RES_hhdet_in_fec!K54:K55)/0.086*1000000/SUM(RES_hhdet_in_new!K50:K51,RES_hhdet_in_new!K54:K55))</f>
        <v>3539.0669260830491</v>
      </c>
      <c r="L49" s="157">
        <f>IF(SUM(RES_hhdet_in_fec!L50:L51,RES_hhdet_in_fec!L54:L55)=0,0,SUM(RES_hhdet_in_fec!L50:L51,RES_hhdet_in_fec!L54:L55)/0.086*1000000/SUM(RES_hhdet_in_new!L50:L51,RES_hhdet_in_new!L54:L55))</f>
        <v>3414.0989932518914</v>
      </c>
      <c r="M49" s="157">
        <f>IF(SUM(RES_hhdet_in_fec!M50:M51,RES_hhdet_in_fec!M54:M55)=0,0,SUM(RES_hhdet_in_fec!M50:M51,RES_hhdet_in_fec!M54:M55)/0.086*1000000/SUM(RES_hhdet_in_new!M50:M51,RES_hhdet_in_new!M54:M55))</f>
        <v>2986.2028878594938</v>
      </c>
      <c r="N49" s="157">
        <f>IF(SUM(RES_hhdet_in_fec!N50:N51,RES_hhdet_in_fec!N54:N55)=0,0,SUM(RES_hhdet_in_fec!N50:N51,RES_hhdet_in_fec!N54:N55)/0.086*1000000/SUM(RES_hhdet_in_new!N50:N51,RES_hhdet_in_new!N54:N55))</f>
        <v>3342.3308078059667</v>
      </c>
      <c r="O49" s="157">
        <f>IF(SUM(RES_hhdet_in_fec!O50:O51,RES_hhdet_in_fec!O54:O55)=0,0,SUM(RES_hhdet_in_fec!O50:O51,RES_hhdet_in_fec!O54:O55)/0.086*1000000/SUM(RES_hhdet_in_new!O50:O51,RES_hhdet_in_new!O54:O55))</f>
        <v>3343.2632327514411</v>
      </c>
      <c r="P49" s="157">
        <f>IF(SUM(RES_hhdet_in_fec!P50:P51,RES_hhdet_in_fec!P54:P55)=0,0,SUM(RES_hhdet_in_fec!P50:P51,RES_hhdet_in_fec!P54:P55)/0.086*1000000/SUM(RES_hhdet_in_new!P50:P51,RES_hhdet_in_new!P54:P55))</f>
        <v>3462.4635738172196</v>
      </c>
      <c r="Q49" s="157">
        <f>IF(SUM(RES_hhdet_in_fec!Q50:Q51,RES_hhdet_in_fec!Q54:Q55)=0,0,SUM(RES_hhdet_in_fec!Q50:Q51,RES_hhdet_in_fec!Q54:Q55)/0.086*1000000/SUM(RES_hhdet_in_new!Q50:Q51,RES_hhdet_in_new!Q54:Q55))</f>
        <v>3490.9123623326318</v>
      </c>
    </row>
    <row r="50" spans="1:17" ht="12" customHeight="1" x14ac:dyDescent="0.25">
      <c r="A50" s="167" t="s">
        <v>165</v>
      </c>
      <c r="B50" s="132"/>
      <c r="C50" s="132">
        <f>IF(RES_hhdet_in_fec!C50=0,0,RES_hhdet_in_fec!C50/0.086*1000000/RES_hhdet_in_new!C50)</f>
        <v>3879.1897423221308</v>
      </c>
      <c r="D50" s="132">
        <f>IF(RES_hhdet_in_fec!D50=0,0,RES_hhdet_in_fec!D50/0.086*1000000/RES_hhdet_in_new!D50)</f>
        <v>3841.5647947191678</v>
      </c>
      <c r="E50" s="132">
        <f>IF(RES_hhdet_in_fec!E50=0,0,RES_hhdet_in_fec!E50/0.086*1000000/RES_hhdet_in_new!E50)</f>
        <v>3812.7894184417278</v>
      </c>
      <c r="F50" s="132">
        <f>IF(RES_hhdet_in_fec!F50=0,0,RES_hhdet_in_fec!F50/0.086*1000000/RES_hhdet_in_new!F50)</f>
        <v>3789.9934111277535</v>
      </c>
      <c r="G50" s="132">
        <f>IF(RES_hhdet_in_fec!G50=0,0,RES_hhdet_in_fec!G50/0.086*1000000/RES_hhdet_in_new!G50)</f>
        <v>3776.7202714296473</v>
      </c>
      <c r="H50" s="132">
        <f>IF(RES_hhdet_in_fec!H50=0,0,RES_hhdet_in_fec!H50/0.086*1000000/RES_hhdet_in_new!H50)</f>
        <v>3794.613337372622</v>
      </c>
      <c r="I50" s="132">
        <f>IF(RES_hhdet_in_fec!I50=0,0,RES_hhdet_in_fec!I50/0.086*1000000/RES_hhdet_in_new!I50)</f>
        <v>3751.2553948240561</v>
      </c>
      <c r="J50" s="132">
        <f>IF(RES_hhdet_in_fec!J50=0,0,RES_hhdet_in_fec!J50/0.086*1000000/RES_hhdet_in_new!J50)</f>
        <v>3729.455139709677</v>
      </c>
      <c r="K50" s="132">
        <f>IF(RES_hhdet_in_fec!K50=0,0,RES_hhdet_in_fec!K50/0.086*1000000/RES_hhdet_in_new!K50)</f>
        <v>3704.829728145156</v>
      </c>
      <c r="L50" s="132">
        <f>IF(RES_hhdet_in_fec!L50=0,0,RES_hhdet_in_fec!L50/0.086*1000000/RES_hhdet_in_new!L50)</f>
        <v>3680.1057729197851</v>
      </c>
      <c r="M50" s="132">
        <f>IF(RES_hhdet_in_fec!M50=0,0,RES_hhdet_in_fec!M50/0.086*1000000/RES_hhdet_in_new!M50)</f>
        <v>0</v>
      </c>
      <c r="N50" s="132">
        <f>IF(RES_hhdet_in_fec!N50=0,0,RES_hhdet_in_fec!N50/0.086*1000000/RES_hhdet_in_new!N50)</f>
        <v>3656.7925163467007</v>
      </c>
      <c r="O50" s="132">
        <f>IF(RES_hhdet_in_fec!O50=0,0,RES_hhdet_in_fec!O50/0.086*1000000/RES_hhdet_in_new!O50)</f>
        <v>3668.7460041811087</v>
      </c>
      <c r="P50" s="132">
        <f>IF(RES_hhdet_in_fec!P50=0,0,RES_hhdet_in_fec!P50/0.086*1000000/RES_hhdet_in_new!P50)</f>
        <v>3684.4200663844626</v>
      </c>
      <c r="Q50" s="132">
        <f>IF(RES_hhdet_in_fec!Q50=0,0,RES_hhdet_in_fec!Q50/0.086*1000000/RES_hhdet_in_new!Q50)</f>
        <v>3674.8079801874505</v>
      </c>
    </row>
    <row r="51" spans="1:17" ht="12" customHeight="1" x14ac:dyDescent="0.25">
      <c r="A51" s="167" t="s">
        <v>164</v>
      </c>
      <c r="B51" s="132"/>
      <c r="C51" s="132">
        <f>IF(RES_hhdet_in_fec!C51=0,0,RES_hhdet_in_fec!C51/0.086*1000000/RES_hhdet_in_new!C51)</f>
        <v>3474.4675913556412</v>
      </c>
      <c r="D51" s="132">
        <f>IF(RES_hhdet_in_fec!D51=0,0,RES_hhdet_in_fec!D51/0.086*1000000/RES_hhdet_in_new!D51)</f>
        <v>3299.1049985347195</v>
      </c>
      <c r="E51" s="132">
        <f>IF(RES_hhdet_in_fec!E51=0,0,RES_hhdet_in_fec!E51/0.086*1000000/RES_hhdet_in_new!E51)</f>
        <v>3294.8913108695488</v>
      </c>
      <c r="F51" s="132">
        <f>IF(RES_hhdet_in_fec!F51=0,0,RES_hhdet_in_fec!F51/0.086*1000000/RES_hhdet_in_new!F51)</f>
        <v>3303.3956421440371</v>
      </c>
      <c r="G51" s="132">
        <f>IF(RES_hhdet_in_fec!G51=0,0,RES_hhdet_in_fec!G51/0.086*1000000/RES_hhdet_in_new!G51)</f>
        <v>3325.6749728833374</v>
      </c>
      <c r="H51" s="132">
        <f>IF(RES_hhdet_in_fec!H51=0,0,RES_hhdet_in_fec!H51/0.086*1000000/RES_hhdet_in_new!H51)</f>
        <v>3356.9298653770152</v>
      </c>
      <c r="I51" s="132">
        <f>IF(RES_hhdet_in_fec!I51=0,0,RES_hhdet_in_fec!I51/0.086*1000000/RES_hhdet_in_new!I51)</f>
        <v>3351.4360616260683</v>
      </c>
      <c r="J51" s="132">
        <f>IF(RES_hhdet_in_fec!J51=0,0,RES_hhdet_in_fec!J51/0.086*1000000/RES_hhdet_in_new!J51)</f>
        <v>3352.5382788885222</v>
      </c>
      <c r="K51" s="132">
        <f>IF(RES_hhdet_in_fec!K51=0,0,RES_hhdet_in_fec!K51/0.086*1000000/RES_hhdet_in_new!K51)</f>
        <v>3336.3542849762107</v>
      </c>
      <c r="L51" s="132">
        <f>IF(RES_hhdet_in_fec!L51=0,0,RES_hhdet_in_fec!L51/0.086*1000000/RES_hhdet_in_new!L51)</f>
        <v>3321.8540469443838</v>
      </c>
      <c r="M51" s="132">
        <f>IF(RES_hhdet_in_fec!M51=0,0,RES_hhdet_in_fec!M51/0.086*1000000/RES_hhdet_in_new!M51)</f>
        <v>3306.9132307223226</v>
      </c>
      <c r="N51" s="132">
        <f>IF(RES_hhdet_in_fec!N51=0,0,RES_hhdet_in_fec!N51/0.086*1000000/RES_hhdet_in_new!N51)</f>
        <v>3290.5689707094075</v>
      </c>
      <c r="O51" s="132">
        <f>IF(RES_hhdet_in_fec!O51=0,0,RES_hhdet_in_fec!O51/0.086*1000000/RES_hhdet_in_new!O51)</f>
        <v>3283.6464540110569</v>
      </c>
      <c r="P51" s="132">
        <f>IF(RES_hhdet_in_fec!P51=0,0,RES_hhdet_in_fec!P51/0.086*1000000/RES_hhdet_in_new!P51)</f>
        <v>3270.6222125862337</v>
      </c>
      <c r="Q51" s="132">
        <f>IF(RES_hhdet_in_fec!Q51=0,0,RES_hhdet_in_fec!Q51/0.086*1000000/RES_hhdet_in_new!Q51)</f>
        <v>3233.4524198038825</v>
      </c>
    </row>
    <row r="52" spans="1:17" ht="12" customHeight="1" x14ac:dyDescent="0.25">
      <c r="A52" s="166" t="s">
        <v>163</v>
      </c>
      <c r="B52" s="165"/>
      <c r="C52" s="165">
        <f>IF(RES_hhdet_in_fec!C52=0,0,RES_hhdet_in_fec!C52/0.086*1000000/RES_hhdet_in_new!C51)</f>
        <v>2874.6009535480202</v>
      </c>
      <c r="D52" s="165">
        <f>IF(RES_hhdet_in_fec!D52=0,0,RES_hhdet_in_fec!D52/0.086*1000000/RES_hhdet_in_new!D51)</f>
        <v>2581.0677471793701</v>
      </c>
      <c r="E52" s="165">
        <f>IF(RES_hhdet_in_fec!E52=0,0,RES_hhdet_in_fec!E52/0.086*1000000/RES_hhdet_in_new!E51)</f>
        <v>2582.1375186244859</v>
      </c>
      <c r="F52" s="165">
        <f>IF(RES_hhdet_in_fec!F52=0,0,RES_hhdet_in_fec!F52/0.086*1000000/RES_hhdet_in_new!F51)</f>
        <v>2573.2152417390871</v>
      </c>
      <c r="G52" s="165">
        <f>IF(RES_hhdet_in_fec!G52=0,0,RES_hhdet_in_fec!G52/0.086*1000000/RES_hhdet_in_new!G51)</f>
        <v>2584.0489502418841</v>
      </c>
      <c r="H52" s="165">
        <f>IF(RES_hhdet_in_fec!H52=0,0,RES_hhdet_in_fec!H52/0.086*1000000/RES_hhdet_in_new!H51)</f>
        <v>2602.5835629171029</v>
      </c>
      <c r="I52" s="165">
        <f>IF(RES_hhdet_in_fec!I52=0,0,RES_hhdet_in_fec!I52/0.086*1000000/RES_hhdet_in_new!I51)</f>
        <v>2591.3398279689095</v>
      </c>
      <c r="J52" s="165">
        <f>IF(RES_hhdet_in_fec!J52=0,0,RES_hhdet_in_fec!J52/0.086*1000000/RES_hhdet_in_new!J51)</f>
        <v>2584.6056744283592</v>
      </c>
      <c r="K52" s="165">
        <f>IF(RES_hhdet_in_fec!K52=0,0,RES_hhdet_in_fec!K52/0.086*1000000/RES_hhdet_in_new!K51)</f>
        <v>2565.009753481263</v>
      </c>
      <c r="L52" s="165">
        <f>IF(RES_hhdet_in_fec!L52=0,0,RES_hhdet_in_fec!L52/0.086*1000000/RES_hhdet_in_new!L51)</f>
        <v>2548.4140568077073</v>
      </c>
      <c r="M52" s="165">
        <f>IF(RES_hhdet_in_fec!M52=0,0,RES_hhdet_in_fec!M52/0.086*1000000/RES_hhdet_in_new!M51)</f>
        <v>2536.5380872763758</v>
      </c>
      <c r="N52" s="165">
        <f>IF(RES_hhdet_in_fec!N52=0,0,RES_hhdet_in_fec!N52/0.086*1000000/RES_hhdet_in_new!N51)</f>
        <v>2522.8096081225735</v>
      </c>
      <c r="O52" s="165">
        <f>IF(RES_hhdet_in_fec!O52=0,0,RES_hhdet_in_fec!O52/0.086*1000000/RES_hhdet_in_new!O51)</f>
        <v>2516.117523970443</v>
      </c>
      <c r="P52" s="165">
        <f>IF(RES_hhdet_in_fec!P52=0,0,RES_hhdet_in_fec!P52/0.086*1000000/RES_hhdet_in_new!P51)</f>
        <v>2504.9612470324537</v>
      </c>
      <c r="Q52" s="165">
        <f>IF(RES_hhdet_in_fec!Q52=0,0,RES_hhdet_in_fec!Q52/0.086*1000000/RES_hhdet_in_new!Q51)</f>
        <v>2474.9990317373627</v>
      </c>
    </row>
    <row r="53" spans="1:17" ht="12" customHeight="1" x14ac:dyDescent="0.25">
      <c r="A53" s="147" t="s">
        <v>59</v>
      </c>
      <c r="B53" s="164"/>
      <c r="C53" s="164">
        <f>IF(RES_hhdet_in_fec!C53=0,0,RES_hhdet_in_fec!C53/0.086*1000000/RES_hhdet_in_new!C51)</f>
        <v>599.86663780762137</v>
      </c>
      <c r="D53" s="164">
        <f>IF(RES_hhdet_in_fec!D53=0,0,RES_hhdet_in_fec!D53/0.086*1000000/RES_hhdet_in_new!D51)</f>
        <v>718.0372513553491</v>
      </c>
      <c r="E53" s="164">
        <f>IF(RES_hhdet_in_fec!E53=0,0,RES_hhdet_in_fec!E53/0.086*1000000/RES_hhdet_in_new!E51)</f>
        <v>712.75379224506298</v>
      </c>
      <c r="F53" s="164">
        <f>IF(RES_hhdet_in_fec!F53=0,0,RES_hhdet_in_fec!F53/0.086*1000000/RES_hhdet_in_new!F51)</f>
        <v>730.18040040495009</v>
      </c>
      <c r="G53" s="164">
        <f>IF(RES_hhdet_in_fec!G53=0,0,RES_hhdet_in_fec!G53/0.086*1000000/RES_hhdet_in_new!G51)</f>
        <v>741.62602264145357</v>
      </c>
      <c r="H53" s="164">
        <f>IF(RES_hhdet_in_fec!H53=0,0,RES_hhdet_in_fec!H53/0.086*1000000/RES_hhdet_in_new!H51)</f>
        <v>754.34630245991207</v>
      </c>
      <c r="I53" s="164">
        <f>IF(RES_hhdet_in_fec!I53=0,0,RES_hhdet_in_fec!I53/0.086*1000000/RES_hhdet_in_new!I51)</f>
        <v>760.09623365715902</v>
      </c>
      <c r="J53" s="164">
        <f>IF(RES_hhdet_in_fec!J53=0,0,RES_hhdet_in_fec!J53/0.086*1000000/RES_hhdet_in_new!J51)</f>
        <v>767.93260446016359</v>
      </c>
      <c r="K53" s="164">
        <f>IF(RES_hhdet_in_fec!K53=0,0,RES_hhdet_in_fec!K53/0.086*1000000/RES_hhdet_in_new!K51)</f>
        <v>771.3445314949472</v>
      </c>
      <c r="L53" s="164">
        <f>IF(RES_hhdet_in_fec!L53=0,0,RES_hhdet_in_fec!L53/0.086*1000000/RES_hhdet_in_new!L51)</f>
        <v>773.43999013667667</v>
      </c>
      <c r="M53" s="164">
        <f>IF(RES_hhdet_in_fec!M53=0,0,RES_hhdet_in_fec!M53/0.086*1000000/RES_hhdet_in_new!M51)</f>
        <v>770.37514344594672</v>
      </c>
      <c r="N53" s="164">
        <f>IF(RES_hhdet_in_fec!N53=0,0,RES_hhdet_in_fec!N53/0.086*1000000/RES_hhdet_in_new!N51)</f>
        <v>767.75936258683384</v>
      </c>
      <c r="O53" s="164">
        <f>IF(RES_hhdet_in_fec!O53=0,0,RES_hhdet_in_fec!O53/0.086*1000000/RES_hhdet_in_new!O51)</f>
        <v>767.52893004061423</v>
      </c>
      <c r="P53" s="164">
        <f>IF(RES_hhdet_in_fec!P53=0,0,RES_hhdet_in_fec!P53/0.086*1000000/RES_hhdet_in_new!P51)</f>
        <v>765.6609655537801</v>
      </c>
      <c r="Q53" s="164">
        <f>IF(RES_hhdet_in_fec!Q53=0,0,RES_hhdet_in_fec!Q53/0.086*1000000/RES_hhdet_in_new!Q51)</f>
        <v>758.45338806651955</v>
      </c>
    </row>
    <row r="54" spans="1:17" ht="12" customHeight="1" x14ac:dyDescent="0.25">
      <c r="A54" s="163" t="s">
        <v>142</v>
      </c>
      <c r="B54" s="162"/>
      <c r="C54" s="162">
        <f>IF(RES_hhdet_in_fec!C54=0,0,RES_hhdet_in_fec!C54/0.086*1000000/RES_hhdet_in_new!C54)</f>
        <v>3459.9217734426975</v>
      </c>
      <c r="D54" s="162">
        <f>IF(RES_hhdet_in_fec!D54=0,0,RES_hhdet_in_fec!D54/0.086*1000000/RES_hhdet_in_new!D54)</f>
        <v>3225.3192919237867</v>
      </c>
      <c r="E54" s="162">
        <f>IF(RES_hhdet_in_fec!E54=0,0,RES_hhdet_in_fec!E54/0.086*1000000/RES_hhdet_in_new!E54)</f>
        <v>3276.7361098854012</v>
      </c>
      <c r="F54" s="162">
        <f>IF(RES_hhdet_in_fec!F54=0,0,RES_hhdet_in_fec!F54/0.086*1000000/RES_hhdet_in_new!F54)</f>
        <v>3380.866724583484</v>
      </c>
      <c r="G54" s="162">
        <f>IF(RES_hhdet_in_fec!G54=0,0,RES_hhdet_in_fec!G54/0.086*1000000/RES_hhdet_in_new!G54)</f>
        <v>3344.328180424041</v>
      </c>
      <c r="H54" s="162">
        <f>IF(RES_hhdet_in_fec!H54=0,0,RES_hhdet_in_fec!H54/0.086*1000000/RES_hhdet_in_new!H54)</f>
        <v>3584.9199223403566</v>
      </c>
      <c r="I54" s="162">
        <f>IF(RES_hhdet_in_fec!I54=0,0,RES_hhdet_in_fec!I54/0.086*1000000/RES_hhdet_in_new!I54)</f>
        <v>3407.8763967622785</v>
      </c>
      <c r="J54" s="162">
        <f>IF(RES_hhdet_in_fec!J54=0,0,RES_hhdet_in_fec!J54/0.086*1000000/RES_hhdet_in_new!J54)</f>
        <v>3457.7293274808712</v>
      </c>
      <c r="K54" s="162">
        <f>IF(RES_hhdet_in_fec!K54=0,0,RES_hhdet_in_fec!K54/0.086*1000000/RES_hhdet_in_new!K54)</f>
        <v>0</v>
      </c>
      <c r="L54" s="162">
        <f>IF(RES_hhdet_in_fec!L54=0,0,RES_hhdet_in_fec!L54/0.086*1000000/RES_hhdet_in_new!L54)</f>
        <v>0</v>
      </c>
      <c r="M54" s="162">
        <f>IF(RES_hhdet_in_fec!M54=0,0,RES_hhdet_in_fec!M54/0.086*1000000/RES_hhdet_in_new!M54)</f>
        <v>0</v>
      </c>
      <c r="N54" s="162">
        <f>IF(RES_hhdet_in_fec!N54=0,0,RES_hhdet_in_fec!N54/0.086*1000000/RES_hhdet_in_new!N54)</f>
        <v>0</v>
      </c>
      <c r="O54" s="162">
        <f>IF(RES_hhdet_in_fec!O54=0,0,RES_hhdet_in_fec!O54/0.086*1000000/RES_hhdet_in_new!O54)</f>
        <v>3441.3534226479974</v>
      </c>
      <c r="P54" s="162">
        <f>IF(RES_hhdet_in_fec!P54=0,0,RES_hhdet_in_fec!P54/0.086*1000000/RES_hhdet_in_new!P54)</f>
        <v>3447.9627986599753</v>
      </c>
      <c r="Q54" s="162">
        <f>IF(RES_hhdet_in_fec!Q54=0,0,RES_hhdet_in_fec!Q54/0.086*1000000/RES_hhdet_in_new!Q54)</f>
        <v>3576.5219736592253</v>
      </c>
    </row>
    <row r="55" spans="1:17" ht="12" customHeight="1" x14ac:dyDescent="0.25">
      <c r="A55" s="161" t="s">
        <v>141</v>
      </c>
      <c r="B55" s="160"/>
      <c r="C55" s="160">
        <f>IF(RES_hhdet_in_fec!C55=0,0,RES_hhdet_in_fec!C55/0.086*1000000/RES_hhdet_in_new!C55)</f>
        <v>3130.392116552182</v>
      </c>
      <c r="D55" s="160">
        <f>IF(RES_hhdet_in_fec!D55=0,0,RES_hhdet_in_fec!D55/0.086*1000000/RES_hhdet_in_new!D55)</f>
        <v>2871.1034191858898</v>
      </c>
      <c r="E55" s="160">
        <f>IF(RES_hhdet_in_fec!E55=0,0,RES_hhdet_in_fec!E55/0.086*1000000/RES_hhdet_in_new!E55)</f>
        <v>2918.9339463743968</v>
      </c>
      <c r="F55" s="160">
        <f>IF(RES_hhdet_in_fec!F55=0,0,RES_hhdet_in_fec!F55/0.086*1000000/RES_hhdet_in_new!F55)</f>
        <v>3009.9330569299118</v>
      </c>
      <c r="G55" s="160">
        <f>IF(RES_hhdet_in_fec!G55=0,0,RES_hhdet_in_fec!G55/0.086*1000000/RES_hhdet_in_new!G55)</f>
        <v>3009.4137658591462</v>
      </c>
      <c r="H55" s="160">
        <f>IF(RES_hhdet_in_fec!H55=0,0,RES_hhdet_in_fec!H55/0.086*1000000/RES_hhdet_in_new!H55)</f>
        <v>3190.2402358817071</v>
      </c>
      <c r="I55" s="160">
        <f>IF(RES_hhdet_in_fec!I55=0,0,RES_hhdet_in_fec!I55/0.086*1000000/RES_hhdet_in_new!I55)</f>
        <v>3070.1940361996049</v>
      </c>
      <c r="J55" s="160">
        <f>IF(RES_hhdet_in_fec!J55=0,0,RES_hhdet_in_fec!J55/0.086*1000000/RES_hhdet_in_new!J55)</f>
        <v>3115.4632296758432</v>
      </c>
      <c r="K55" s="160">
        <f>IF(RES_hhdet_in_fec!K55=0,0,RES_hhdet_in_fec!K55/0.086*1000000/RES_hhdet_in_new!K55)</f>
        <v>2830.6712008656609</v>
      </c>
      <c r="L55" s="160">
        <f>IF(RES_hhdet_in_fec!L55=0,0,RES_hhdet_in_fec!L55/0.086*1000000/RES_hhdet_in_new!L55)</f>
        <v>0</v>
      </c>
      <c r="M55" s="160">
        <f>IF(RES_hhdet_in_fec!M55=0,0,RES_hhdet_in_fec!M55/0.086*1000000/RES_hhdet_in_new!M55)</f>
        <v>2936.5908364502957</v>
      </c>
      <c r="N55" s="160">
        <f>IF(RES_hhdet_in_fec!N55=0,0,RES_hhdet_in_fec!N55/0.086*1000000/RES_hhdet_in_new!N55)</f>
        <v>0</v>
      </c>
      <c r="O55" s="160">
        <f>IF(RES_hhdet_in_fec!O55=0,0,RES_hhdet_in_fec!O55/0.086*1000000/RES_hhdet_in_new!O55)</f>
        <v>3015.5587012497253</v>
      </c>
      <c r="P55" s="160">
        <f>IF(RES_hhdet_in_fec!P55=0,0,RES_hhdet_in_fec!P55/0.086*1000000/RES_hhdet_in_new!P55)</f>
        <v>3010.8812784607949</v>
      </c>
      <c r="Q55" s="160">
        <f>IF(RES_hhdet_in_fec!Q55=0,0,RES_hhdet_in_fec!Q55/0.086*1000000/RES_hhdet_in_new!Q55)</f>
        <v>3097.7378641714508</v>
      </c>
    </row>
    <row r="56" spans="1:17" ht="12" customHeight="1" x14ac:dyDescent="0.25">
      <c r="A56" s="148" t="s">
        <v>60</v>
      </c>
      <c r="B56" s="156"/>
      <c r="C56" s="156">
        <f>IF(RES_hhdet_in_fec!C56=0,0,RES_hhdet_in_fec!C56/0.086*1000000/RES_hhdet_in_new!C55)</f>
        <v>2531.102941913573</v>
      </c>
      <c r="D56" s="156">
        <f>IF(RES_hhdet_in_fec!D56=0,0,RES_hhdet_in_fec!D56/0.086*1000000/RES_hhdet_in_new!D55)</f>
        <v>2149.7930824643126</v>
      </c>
      <c r="E56" s="156">
        <f>IF(RES_hhdet_in_fec!E56=0,0,RES_hhdet_in_fec!E56/0.086*1000000/RES_hhdet_in_new!E55)</f>
        <v>2202.2841244781303</v>
      </c>
      <c r="F56" s="156">
        <f>IF(RES_hhdet_in_fec!F56=0,0,RES_hhdet_in_fec!F56/0.086*1000000/RES_hhdet_in_new!F55)</f>
        <v>2276.039550020897</v>
      </c>
      <c r="G56" s="156">
        <f>IF(RES_hhdet_in_fec!G56=0,0,RES_hhdet_in_fec!G56/0.086*1000000/RES_hhdet_in_new!G55)</f>
        <v>2262.6718986631968</v>
      </c>
      <c r="H56" s="156">
        <f>IF(RES_hhdet_in_fec!H56=0,0,RES_hhdet_in_fec!H56/0.086*1000000/RES_hhdet_in_new!H55)</f>
        <v>2430.4167444813907</v>
      </c>
      <c r="I56" s="156">
        <f>IF(RES_hhdet_in_fec!I56=0,0,RES_hhdet_in_fec!I56/0.086*1000000/RES_hhdet_in_new!I55)</f>
        <v>2310.1082220563399</v>
      </c>
      <c r="J56" s="156">
        <f>IF(RES_hhdet_in_fec!J56=0,0,RES_hhdet_in_fec!J56/0.086*1000000/RES_hhdet_in_new!J55)</f>
        <v>2346.6025198903862</v>
      </c>
      <c r="K56" s="156">
        <f>IF(RES_hhdet_in_fec!K56=0,0,RES_hhdet_in_fec!K56/0.086*1000000/RES_hhdet_in_new!K55)</f>
        <v>2064.323158567177</v>
      </c>
      <c r="L56" s="156">
        <f>IF(RES_hhdet_in_fec!L56=0,0,RES_hhdet_in_fec!L56/0.086*1000000/RES_hhdet_in_new!L55)</f>
        <v>0</v>
      </c>
      <c r="M56" s="156">
        <f>IF(RES_hhdet_in_fec!M56=0,0,RES_hhdet_in_fec!M56/0.086*1000000/RES_hhdet_in_new!M55)</f>
        <v>2171.8016234997826</v>
      </c>
      <c r="N56" s="156">
        <f>IF(RES_hhdet_in_fec!N56=0,0,RES_hhdet_in_fec!N56/0.086*1000000/RES_hhdet_in_new!N55)</f>
        <v>0</v>
      </c>
      <c r="O56" s="156">
        <f>IF(RES_hhdet_in_fec!O56=0,0,RES_hhdet_in_fec!O56/0.086*1000000/RES_hhdet_in_new!O55)</f>
        <v>2250.680152562486</v>
      </c>
      <c r="P56" s="156">
        <f>IF(RES_hhdet_in_fec!P56=0,0,RES_hhdet_in_fec!P56/0.086*1000000/RES_hhdet_in_new!P55)</f>
        <v>2249.6858041443052</v>
      </c>
      <c r="Q56" s="156">
        <f>IF(RES_hhdet_in_fec!Q56=0,0,RES_hhdet_in_fec!Q56/0.086*1000000/RES_hhdet_in_new!Q55)</f>
        <v>2340.8827593147985</v>
      </c>
    </row>
    <row r="57" spans="1:17" ht="12" customHeight="1" x14ac:dyDescent="0.25">
      <c r="A57" s="148" t="s">
        <v>59</v>
      </c>
      <c r="B57" s="156"/>
      <c r="C57" s="156">
        <f>IF(RES_hhdet_in_fec!C57=0,0,RES_hhdet_in_fec!C57/0.086*1000000/RES_hhdet_in_new!C55)</f>
        <v>599.28917463860898</v>
      </c>
      <c r="D57" s="156">
        <f>IF(RES_hhdet_in_fec!D57=0,0,RES_hhdet_in_fec!D57/0.086*1000000/RES_hhdet_in_new!D55)</f>
        <v>721.31033672157696</v>
      </c>
      <c r="E57" s="156">
        <f>IF(RES_hhdet_in_fec!E57=0,0,RES_hhdet_in_fec!E57/0.086*1000000/RES_hhdet_in_new!E55)</f>
        <v>716.64982189626653</v>
      </c>
      <c r="F57" s="156">
        <f>IF(RES_hhdet_in_fec!F57=0,0,RES_hhdet_in_fec!F57/0.086*1000000/RES_hhdet_in_new!F55)</f>
        <v>733.89350690901506</v>
      </c>
      <c r="G57" s="156">
        <f>IF(RES_hhdet_in_fec!G57=0,0,RES_hhdet_in_fec!G57/0.086*1000000/RES_hhdet_in_new!G55)</f>
        <v>746.74186719595002</v>
      </c>
      <c r="H57" s="156">
        <f>IF(RES_hhdet_in_fec!H57=0,0,RES_hhdet_in_fec!H57/0.086*1000000/RES_hhdet_in_new!H55)</f>
        <v>759.82349140031715</v>
      </c>
      <c r="I57" s="156">
        <f>IF(RES_hhdet_in_fec!I57=0,0,RES_hhdet_in_fec!I57/0.086*1000000/RES_hhdet_in_new!I55)</f>
        <v>760.08581414326466</v>
      </c>
      <c r="J57" s="156">
        <f>IF(RES_hhdet_in_fec!J57=0,0,RES_hhdet_in_fec!J57/0.086*1000000/RES_hhdet_in_new!J55)</f>
        <v>768.86070978545627</v>
      </c>
      <c r="K57" s="156">
        <f>IF(RES_hhdet_in_fec!K57=0,0,RES_hhdet_in_fec!K57/0.086*1000000/RES_hhdet_in_new!K55)</f>
        <v>766.34804229848328</v>
      </c>
      <c r="L57" s="156">
        <f>IF(RES_hhdet_in_fec!L57=0,0,RES_hhdet_in_fec!L57/0.086*1000000/RES_hhdet_in_new!L55)</f>
        <v>0</v>
      </c>
      <c r="M57" s="156">
        <f>IF(RES_hhdet_in_fec!M57=0,0,RES_hhdet_in_fec!M57/0.086*1000000/RES_hhdet_in_new!M55)</f>
        <v>764.78921295051293</v>
      </c>
      <c r="N57" s="156">
        <f>IF(RES_hhdet_in_fec!N57=0,0,RES_hhdet_in_fec!N57/0.086*1000000/RES_hhdet_in_new!N55)</f>
        <v>0</v>
      </c>
      <c r="O57" s="156">
        <f>IF(RES_hhdet_in_fec!O57=0,0,RES_hhdet_in_fec!O57/0.086*1000000/RES_hhdet_in_new!O55)</f>
        <v>764.87854868723969</v>
      </c>
      <c r="P57" s="156">
        <f>IF(RES_hhdet_in_fec!P57=0,0,RES_hhdet_in_fec!P57/0.086*1000000/RES_hhdet_in_new!P55)</f>
        <v>761.19547431649028</v>
      </c>
      <c r="Q57" s="156">
        <f>IF(RES_hhdet_in_fec!Q57=0,0,RES_hhdet_in_fec!Q57/0.086*1000000/RES_hhdet_in_new!Q55)</f>
        <v>756.85510485665179</v>
      </c>
    </row>
    <row r="58" spans="1:17" ht="12" customHeight="1" x14ac:dyDescent="0.25">
      <c r="A58" s="158" t="s">
        <v>62</v>
      </c>
      <c r="B58" s="157"/>
      <c r="C58" s="157">
        <f>IF(SUM(RES_hhdet_in_fec!C59:C60)=0,0,SUM(RES_hhdet_in_fec!C59:C60)/0.086*1000000/SUM(RES_hhdet_in_new!C59:C60))</f>
        <v>802.01124999919648</v>
      </c>
      <c r="D58" s="157">
        <f>IF(SUM(RES_hhdet_in_fec!D59:D60)=0,0,SUM(RES_hhdet_in_fec!D59:D60)/0.086*1000000/SUM(RES_hhdet_in_new!D59:D60))</f>
        <v>778.65488449467045</v>
      </c>
      <c r="E58" s="157">
        <f>IF(SUM(RES_hhdet_in_fec!E59:E60)=0,0,SUM(RES_hhdet_in_fec!E59:E60)/0.086*1000000/SUM(RES_hhdet_in_new!E59:E60))</f>
        <v>801.93039851468598</v>
      </c>
      <c r="F58" s="157">
        <f>IF(SUM(RES_hhdet_in_fec!F59:F60)=0,0,SUM(RES_hhdet_in_fec!F59:F60)/0.086*1000000/SUM(RES_hhdet_in_new!F59:F60))</f>
        <v>823.11615760953339</v>
      </c>
      <c r="G58" s="157">
        <f>IF(SUM(RES_hhdet_in_fec!G59:G60)=0,0,SUM(RES_hhdet_in_fec!G59:G60)/0.086*1000000/SUM(RES_hhdet_in_new!G59:G60))</f>
        <v>809.1038673129741</v>
      </c>
      <c r="H58" s="157">
        <f>IF(SUM(RES_hhdet_in_fec!H59:H60)=0,0,SUM(RES_hhdet_in_fec!H59:H60)/0.086*1000000/SUM(RES_hhdet_in_new!H59:H60))</f>
        <v>831.35399252670857</v>
      </c>
      <c r="I58" s="157">
        <f>IF(SUM(RES_hhdet_in_fec!I59:I60)=0,0,SUM(RES_hhdet_in_fec!I59:I60)/0.086*1000000/SUM(RES_hhdet_in_new!I59:I60))</f>
        <v>853.2994627093027</v>
      </c>
      <c r="J58" s="157">
        <f>IF(SUM(RES_hhdet_in_fec!J59:J60)=0,0,SUM(RES_hhdet_in_fec!J59:J60)/0.086*1000000/SUM(RES_hhdet_in_new!J59:J60))</f>
        <v>847.4457577385889</v>
      </c>
      <c r="K58" s="157">
        <f>IF(SUM(RES_hhdet_in_fec!K59:K60)=0,0,SUM(RES_hhdet_in_fec!K59:K60)/0.086*1000000/SUM(RES_hhdet_in_new!K59:K60))</f>
        <v>818.94569289586525</v>
      </c>
      <c r="L58" s="157">
        <f>IF(SUM(RES_hhdet_in_fec!L59:L60)=0,0,SUM(RES_hhdet_in_fec!L59:L60)/0.086*1000000/SUM(RES_hhdet_in_new!L59:L60))</f>
        <v>838.57043734461433</v>
      </c>
      <c r="M58" s="157">
        <f>IF(SUM(RES_hhdet_in_fec!M59:M60)=0,0,SUM(RES_hhdet_in_fec!M59:M60)/0.086*1000000/SUM(RES_hhdet_in_new!M59:M60))</f>
        <v>836.18127950913231</v>
      </c>
      <c r="N58" s="157">
        <f>IF(SUM(RES_hhdet_in_fec!N59:N60)=0,0,SUM(RES_hhdet_in_fec!N59:N60)/0.086*1000000/SUM(RES_hhdet_in_new!N59:N60))</f>
        <v>848.23369233675248</v>
      </c>
      <c r="O58" s="157">
        <f>IF(SUM(RES_hhdet_in_fec!O59:O60)=0,0,SUM(RES_hhdet_in_fec!O59:O60)/0.086*1000000/SUM(RES_hhdet_in_new!O59:O60))</f>
        <v>881.45866156901297</v>
      </c>
      <c r="P58" s="157">
        <f>IF(SUM(RES_hhdet_in_fec!P59:P60)=0,0,SUM(RES_hhdet_in_fec!P59:P60)/0.086*1000000/SUM(RES_hhdet_in_new!P59:P60))</f>
        <v>916.22573149247512</v>
      </c>
      <c r="Q58" s="157">
        <f>IF(SUM(RES_hhdet_in_fec!Q59:Q60)=0,0,SUM(RES_hhdet_in_fec!Q59:Q60)/0.086*1000000/SUM(RES_hhdet_in_new!Q59:Q60))</f>
        <v>966.75942197136283</v>
      </c>
    </row>
    <row r="59" spans="1:17" ht="12" customHeight="1" x14ac:dyDescent="0.25">
      <c r="A59" s="23" t="s">
        <v>57</v>
      </c>
      <c r="B59" s="156"/>
      <c r="C59" s="156">
        <f>IF(RES_hhdet_in_fec!C59=0,0,RES_hhdet_in_fec!C59/0.086*1000000/RES_hhdet_in_new!C59)</f>
        <v>0</v>
      </c>
      <c r="D59" s="156">
        <f>IF(RES_hhdet_in_fec!D59=0,0,RES_hhdet_in_fec!D59/0.086*1000000/RES_hhdet_in_new!D59)</f>
        <v>0</v>
      </c>
      <c r="E59" s="156">
        <f>IF(RES_hhdet_in_fec!E59=0,0,RES_hhdet_in_fec!E59/0.086*1000000/RES_hhdet_in_new!E59)</f>
        <v>0</v>
      </c>
      <c r="F59" s="156">
        <f>IF(RES_hhdet_in_fec!F59=0,0,RES_hhdet_in_fec!F59/0.086*1000000/RES_hhdet_in_new!F59)</f>
        <v>0</v>
      </c>
      <c r="G59" s="156">
        <f>IF(RES_hhdet_in_fec!G59=0,0,RES_hhdet_in_fec!G59/0.086*1000000/RES_hhdet_in_new!G59)</f>
        <v>0</v>
      </c>
      <c r="H59" s="156">
        <f>IF(RES_hhdet_in_fec!H59=0,0,RES_hhdet_in_fec!H59/0.086*1000000/RES_hhdet_in_new!H59)</f>
        <v>0</v>
      </c>
      <c r="I59" s="156">
        <f>IF(RES_hhdet_in_fec!I59=0,0,RES_hhdet_in_fec!I59/0.086*1000000/RES_hhdet_in_new!I59)</f>
        <v>0</v>
      </c>
      <c r="J59" s="156">
        <f>IF(RES_hhdet_in_fec!J59=0,0,RES_hhdet_in_fec!J59/0.086*1000000/RES_hhdet_in_new!J59)</f>
        <v>0</v>
      </c>
      <c r="K59" s="156">
        <f>IF(RES_hhdet_in_fec!K59=0,0,RES_hhdet_in_fec!K59/0.086*1000000/RES_hhdet_in_new!K59)</f>
        <v>0</v>
      </c>
      <c r="L59" s="156">
        <f>IF(RES_hhdet_in_fec!L59=0,0,RES_hhdet_in_fec!L59/0.086*1000000/RES_hhdet_in_new!L59)</f>
        <v>0</v>
      </c>
      <c r="M59" s="156">
        <f>IF(RES_hhdet_in_fec!M59=0,0,RES_hhdet_in_fec!M59/0.086*1000000/RES_hhdet_in_new!M59)</f>
        <v>0</v>
      </c>
      <c r="N59" s="156">
        <f>IF(RES_hhdet_in_fec!N59=0,0,RES_hhdet_in_fec!N59/0.086*1000000/RES_hhdet_in_new!N59)</f>
        <v>0</v>
      </c>
      <c r="O59" s="156">
        <f>IF(RES_hhdet_in_fec!O59=0,0,RES_hhdet_in_fec!O59/0.086*1000000/RES_hhdet_in_new!O59)</f>
        <v>0</v>
      </c>
      <c r="P59" s="156">
        <f>IF(RES_hhdet_in_fec!P59=0,0,RES_hhdet_in_fec!P59/0.086*1000000/RES_hhdet_in_new!P59)</f>
        <v>0</v>
      </c>
      <c r="Q59" s="156">
        <f>IF(RES_hhdet_in_fec!Q59=0,0,RES_hhdet_in_fec!Q59/0.086*1000000/RES_hhdet_in_new!Q59)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IF(RES_hhdet_in_fec!C60=0,0,RES_hhdet_in_fec!C60/0.086*1000000/RES_hhdet_in_new!C60)</f>
        <v>802.01124999919648</v>
      </c>
      <c r="D60" s="57">
        <f>IF(RES_hhdet_in_fec!D60=0,0,RES_hhdet_in_fec!D60/0.086*1000000/RES_hhdet_in_new!D60)</f>
        <v>778.65488449467045</v>
      </c>
      <c r="E60" s="57">
        <f>IF(RES_hhdet_in_fec!E60=0,0,RES_hhdet_in_fec!E60/0.086*1000000/RES_hhdet_in_new!E60)</f>
        <v>801.93039851468598</v>
      </c>
      <c r="F60" s="57">
        <f>IF(RES_hhdet_in_fec!F60=0,0,RES_hhdet_in_fec!F60/0.086*1000000/RES_hhdet_in_new!F60)</f>
        <v>823.11615760953339</v>
      </c>
      <c r="G60" s="57">
        <f>IF(RES_hhdet_in_fec!G60=0,0,RES_hhdet_in_fec!G60/0.086*1000000/RES_hhdet_in_new!G60)</f>
        <v>809.1038673129741</v>
      </c>
      <c r="H60" s="57">
        <f>IF(RES_hhdet_in_fec!H60=0,0,RES_hhdet_in_fec!H60/0.086*1000000/RES_hhdet_in_new!H60)</f>
        <v>831.35399252670857</v>
      </c>
      <c r="I60" s="57">
        <f>IF(RES_hhdet_in_fec!I60=0,0,RES_hhdet_in_fec!I60/0.086*1000000/RES_hhdet_in_new!I60)</f>
        <v>853.2994627093027</v>
      </c>
      <c r="J60" s="57">
        <f>IF(RES_hhdet_in_fec!J60=0,0,RES_hhdet_in_fec!J60/0.086*1000000/RES_hhdet_in_new!J60)</f>
        <v>847.4457577385889</v>
      </c>
      <c r="K60" s="57">
        <f>IF(RES_hhdet_in_fec!K60=0,0,RES_hhdet_in_fec!K60/0.086*1000000/RES_hhdet_in_new!K60)</f>
        <v>818.94569289586525</v>
      </c>
      <c r="L60" s="57">
        <f>IF(RES_hhdet_in_fec!L60=0,0,RES_hhdet_in_fec!L60/0.086*1000000/RES_hhdet_in_new!L60)</f>
        <v>838.57043734461433</v>
      </c>
      <c r="M60" s="57">
        <f>IF(RES_hhdet_in_fec!M60=0,0,RES_hhdet_in_fec!M60/0.086*1000000/RES_hhdet_in_new!M60)</f>
        <v>836.18127950913231</v>
      </c>
      <c r="N60" s="57">
        <f>IF(RES_hhdet_in_fec!N60=0,0,RES_hhdet_in_fec!N60/0.086*1000000/RES_hhdet_in_new!N60)</f>
        <v>848.23369233675248</v>
      </c>
      <c r="O60" s="57">
        <f>IF(RES_hhdet_in_fec!O60=0,0,RES_hhdet_in_fec!O60/0.086*1000000/RES_hhdet_in_new!O60)</f>
        <v>881.45866156901297</v>
      </c>
      <c r="P60" s="57">
        <f>IF(RES_hhdet_in_fec!P60=0,0,RES_hhdet_in_fec!P60/0.086*1000000/RES_hhdet_in_new!P60)</f>
        <v>916.22573149247512</v>
      </c>
      <c r="Q60" s="57">
        <f>IF(RES_hhdet_in_fec!Q60=0,0,RES_hhdet_in_fec!Q60/0.086*1000000/RES_hhdet_in_new!Q60)</f>
        <v>966.75942197136283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19301.300919402427</v>
      </c>
      <c r="D62" s="168">
        <f t="shared" ref="D62" si="52">SUM(D63,D66,D68,D77)</f>
        <v>18737.497500851845</v>
      </c>
      <c r="E62" s="168">
        <f t="shared" ref="E62" si="53">SUM(E63,E66,E68,E77)</f>
        <v>19298.344519799979</v>
      </c>
      <c r="F62" s="168">
        <f t="shared" ref="F62" si="54">SUM(F63,F66,F68,F77)</f>
        <v>19909.842621024807</v>
      </c>
      <c r="G62" s="168">
        <f t="shared" ref="G62" si="55">SUM(G63,G66,G68,G77)</f>
        <v>19930.74798957914</v>
      </c>
      <c r="H62" s="168">
        <f t="shared" ref="H62" si="56">SUM(H63,H66,H68,H77)</f>
        <v>20379.765468187921</v>
      </c>
      <c r="I62" s="168">
        <f t="shared" ref="I62" si="57">SUM(I63,I66,I68,I77)</f>
        <v>18494.071758310336</v>
      </c>
      <c r="J62" s="168">
        <f t="shared" ref="J62" si="58">SUM(J63,J66,J68,J77)</f>
        <v>19812.137245013986</v>
      </c>
      <c r="K62" s="168">
        <f t="shared" ref="K62" si="59">SUM(K63,K66,K68,K77)</f>
        <v>18279.997339516114</v>
      </c>
      <c r="L62" s="168">
        <f t="shared" ref="L62" si="60">SUM(L63,L66,L68,L77)</f>
        <v>19429.184774120935</v>
      </c>
      <c r="M62" s="168">
        <f t="shared" ref="M62" si="61">SUM(M63,M66,M68,M77)</f>
        <v>15686.04237460273</v>
      </c>
      <c r="N62" s="168">
        <f t="shared" ref="N62" si="62">SUM(N63,N66,N68,N77)</f>
        <v>15913.94522318417</v>
      </c>
      <c r="O62" s="168">
        <f t="shared" ref="O62" si="63">SUM(O63,O66,O68,O77)</f>
        <v>15924.901571694263</v>
      </c>
      <c r="P62" s="168">
        <f t="shared" ref="P62" si="64">SUM(P63,P66,P68,P77)</f>
        <v>0</v>
      </c>
      <c r="Q62" s="168">
        <f t="shared" ref="Q62" si="65">SUM(Q63,Q66,Q68,Q77)</f>
        <v>15830.584842435557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14062.114060784368</v>
      </c>
      <c r="D63" s="157">
        <f t="shared" si="66"/>
        <v>13650.137517194456</v>
      </c>
      <c r="E63" s="157">
        <f t="shared" si="66"/>
        <v>14260.722858616477</v>
      </c>
      <c r="F63" s="157">
        <f t="shared" si="66"/>
        <v>14865.619770026771</v>
      </c>
      <c r="G63" s="157">
        <f t="shared" si="66"/>
        <v>14821.686548828124</v>
      </c>
      <c r="H63" s="157">
        <f t="shared" si="66"/>
        <v>15243.923565365734</v>
      </c>
      <c r="I63" s="157">
        <f t="shared" si="66"/>
        <v>13647.867625626484</v>
      </c>
      <c r="J63" s="157">
        <f t="shared" si="66"/>
        <v>14851.612766644006</v>
      </c>
      <c r="K63" s="157">
        <f t="shared" si="66"/>
        <v>13442.758000313714</v>
      </c>
      <c r="L63" s="157">
        <f t="shared" si="66"/>
        <v>14506.989087736563</v>
      </c>
      <c r="M63" s="157">
        <f t="shared" si="66"/>
        <v>10984.287693978669</v>
      </c>
      <c r="N63" s="157">
        <f t="shared" si="66"/>
        <v>11020.733574228014</v>
      </c>
      <c r="O63" s="157">
        <f t="shared" si="66"/>
        <v>11125.449144641969</v>
      </c>
      <c r="P63" s="157">
        <f t="shared" si="66"/>
        <v>0</v>
      </c>
      <c r="Q63" s="157">
        <f t="shared" si="66"/>
        <v>10942.828931646673</v>
      </c>
    </row>
    <row r="64" spans="1:17" ht="12" customHeight="1" x14ac:dyDescent="0.25">
      <c r="A64" s="23" t="s">
        <v>161</v>
      </c>
      <c r="B64" s="156"/>
      <c r="C64" s="156">
        <f>IF(RES_hhdet_in_fec!C64=0,0,RES_hhdet_in_fec!C64/0.086*1000000/RES_hhdet_in_new!C64)</f>
        <v>13771.765102675588</v>
      </c>
      <c r="D64" s="156">
        <f>IF(RES_hhdet_in_fec!D64=0,0,RES_hhdet_in_fec!D64/0.086*1000000/RES_hhdet_in_new!D64)</f>
        <v>13484.836775880412</v>
      </c>
      <c r="E64" s="156">
        <f>IF(RES_hhdet_in_fec!E64=0,0,RES_hhdet_in_fec!E64/0.086*1000000/RES_hhdet_in_new!E64)</f>
        <v>14050.990996343018</v>
      </c>
      <c r="F64" s="156">
        <f>IF(RES_hhdet_in_fec!F64=0,0,RES_hhdet_in_fec!F64/0.086*1000000/RES_hhdet_in_new!F64)</f>
        <v>14583.604487054756</v>
      </c>
      <c r="G64" s="156">
        <f>IF(RES_hhdet_in_fec!G64=0,0,RES_hhdet_in_fec!G64/0.086*1000000/RES_hhdet_in_new!G64)</f>
        <v>14570.000736220887</v>
      </c>
      <c r="H64" s="156">
        <f>IF(RES_hhdet_in_fec!H64=0,0,RES_hhdet_in_fec!H64/0.086*1000000/RES_hhdet_in_new!H64)</f>
        <v>14872.453622130521</v>
      </c>
      <c r="I64" s="156">
        <f>IF(RES_hhdet_in_fec!I64=0,0,RES_hhdet_in_fec!I64/0.086*1000000/RES_hhdet_in_new!I64)</f>
        <v>13366.153790315511</v>
      </c>
      <c r="J64" s="156">
        <f>IF(RES_hhdet_in_fec!J64=0,0,RES_hhdet_in_fec!J64/0.086*1000000/RES_hhdet_in_new!J64)</f>
        <v>14537.529035995127</v>
      </c>
      <c r="K64" s="156">
        <f>IF(RES_hhdet_in_fec!K64=0,0,RES_hhdet_in_fec!K64/0.086*1000000/RES_hhdet_in_new!K64)</f>
        <v>13344.266101349142</v>
      </c>
      <c r="L64" s="156">
        <f>IF(RES_hhdet_in_fec!L64=0,0,RES_hhdet_in_fec!L64/0.086*1000000/RES_hhdet_in_new!L64)</f>
        <v>14299.110065199744</v>
      </c>
      <c r="M64" s="156">
        <f>IF(RES_hhdet_in_fec!M64=0,0,RES_hhdet_in_fec!M64/0.086*1000000/RES_hhdet_in_new!M64)</f>
        <v>10807.437210748571</v>
      </c>
      <c r="N64" s="156">
        <f>IF(RES_hhdet_in_fec!N64=0,0,RES_hhdet_in_fec!N64/0.086*1000000/RES_hhdet_in_new!N64)</f>
        <v>10864.067042892133</v>
      </c>
      <c r="O64" s="156">
        <f>IF(RES_hhdet_in_fec!O64=0,0,RES_hhdet_in_fec!O64/0.086*1000000/RES_hhdet_in_new!O64)</f>
        <v>10909.982317177224</v>
      </c>
      <c r="P64" s="156">
        <f>IF(RES_hhdet_in_fec!P64=0,0,RES_hhdet_in_fec!P64/0.086*1000000/RES_hhdet_in_new!P64)</f>
        <v>0</v>
      </c>
      <c r="Q64" s="156">
        <f>IF(RES_hhdet_in_fec!Q64=0,0,RES_hhdet_in_fec!Q64/0.086*1000000/RES_hhdet_in_new!Q64)</f>
        <v>10682.664703663517</v>
      </c>
    </row>
    <row r="65" spans="1:17" ht="12" customHeight="1" x14ac:dyDescent="0.25">
      <c r="A65" s="23" t="s">
        <v>60</v>
      </c>
      <c r="B65" s="156"/>
      <c r="C65" s="156">
        <f>IF(RES_hhdet_in_fec!C65=0,0,RES_hhdet_in_fec!C65/0.086*1000000/RES_hhdet_in_new!C64)</f>
        <v>290.34895810877936</v>
      </c>
      <c r="D65" s="156">
        <f>IF(RES_hhdet_in_fec!D65=0,0,RES_hhdet_in_fec!D65/0.086*1000000/RES_hhdet_in_new!D64)</f>
        <v>165.30074131404467</v>
      </c>
      <c r="E65" s="156">
        <f>IF(RES_hhdet_in_fec!E65=0,0,RES_hhdet_in_fec!E65/0.086*1000000/RES_hhdet_in_new!E64)</f>
        <v>209.73186227345826</v>
      </c>
      <c r="F65" s="156">
        <f>IF(RES_hhdet_in_fec!F65=0,0,RES_hhdet_in_fec!F65/0.086*1000000/RES_hhdet_in_new!F64)</f>
        <v>282.01528297201486</v>
      </c>
      <c r="G65" s="156">
        <f>IF(RES_hhdet_in_fec!G65=0,0,RES_hhdet_in_fec!G65/0.086*1000000/RES_hhdet_in_new!G64)</f>
        <v>251.68581260723602</v>
      </c>
      <c r="H65" s="156">
        <f>IF(RES_hhdet_in_fec!H65=0,0,RES_hhdet_in_fec!H65/0.086*1000000/RES_hhdet_in_new!H64)</f>
        <v>371.46994323521312</v>
      </c>
      <c r="I65" s="156">
        <f>IF(RES_hhdet_in_fec!I65=0,0,RES_hhdet_in_fec!I65/0.086*1000000/RES_hhdet_in_new!I64)</f>
        <v>281.71383531097217</v>
      </c>
      <c r="J65" s="156">
        <f>IF(RES_hhdet_in_fec!J65=0,0,RES_hhdet_in_fec!J65/0.086*1000000/RES_hhdet_in_new!J64)</f>
        <v>314.08373064887905</v>
      </c>
      <c r="K65" s="156">
        <f>IF(RES_hhdet_in_fec!K65=0,0,RES_hhdet_in_fec!K65/0.086*1000000/RES_hhdet_in_new!K64)</f>
        <v>98.491898964571462</v>
      </c>
      <c r="L65" s="156">
        <f>IF(RES_hhdet_in_fec!L65=0,0,RES_hhdet_in_fec!L65/0.086*1000000/RES_hhdet_in_new!L64)</f>
        <v>207.87902253681852</v>
      </c>
      <c r="M65" s="156">
        <f>IF(RES_hhdet_in_fec!M65=0,0,RES_hhdet_in_fec!M65/0.086*1000000/RES_hhdet_in_new!M64)</f>
        <v>176.85048323009877</v>
      </c>
      <c r="N65" s="156">
        <f>IF(RES_hhdet_in_fec!N65=0,0,RES_hhdet_in_fec!N65/0.086*1000000/RES_hhdet_in_new!N64)</f>
        <v>156.66653133588019</v>
      </c>
      <c r="O65" s="156">
        <f>IF(RES_hhdet_in_fec!O65=0,0,RES_hhdet_in_fec!O65/0.086*1000000/RES_hhdet_in_new!O64)</f>
        <v>215.46682746474485</v>
      </c>
      <c r="P65" s="156">
        <f>IF(RES_hhdet_in_fec!P65=0,0,RES_hhdet_in_fec!P65/0.086*1000000/RES_hhdet_in_new!P64)</f>
        <v>0</v>
      </c>
      <c r="Q65" s="156">
        <f>IF(RES_hhdet_in_fec!Q65=0,0,RES_hhdet_in_fec!Q65/0.086*1000000/RES_hhdet_in_new!Q64)</f>
        <v>260.16422798315511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445.92890211417819</v>
      </c>
      <c r="D66" s="157">
        <f t="shared" si="67"/>
        <v>422.23588767849861</v>
      </c>
      <c r="E66" s="157">
        <f t="shared" si="67"/>
        <v>406.56304128838315</v>
      </c>
      <c r="F66" s="157">
        <f t="shared" si="67"/>
        <v>387.36980000925649</v>
      </c>
      <c r="G66" s="157">
        <f t="shared" si="67"/>
        <v>373.1532041848937</v>
      </c>
      <c r="H66" s="157">
        <f t="shared" si="67"/>
        <v>359.65007519801463</v>
      </c>
      <c r="I66" s="157">
        <f t="shared" si="67"/>
        <v>347.54746104262375</v>
      </c>
      <c r="J66" s="157">
        <f t="shared" si="67"/>
        <v>398.65077585929555</v>
      </c>
      <c r="K66" s="157">
        <f t="shared" si="67"/>
        <v>379.66757839673727</v>
      </c>
      <c r="L66" s="157">
        <f t="shared" si="67"/>
        <v>352.98865597810061</v>
      </c>
      <c r="M66" s="157">
        <f t="shared" si="67"/>
        <v>337.06740010186729</v>
      </c>
      <c r="N66" s="157">
        <f t="shared" si="67"/>
        <v>325.62563467051336</v>
      </c>
      <c r="O66" s="157">
        <f t="shared" si="67"/>
        <v>322.51591658628229</v>
      </c>
      <c r="P66" s="157">
        <f t="shared" si="67"/>
        <v>0</v>
      </c>
      <c r="Q66" s="157">
        <f t="shared" si="67"/>
        <v>309.65750137238155</v>
      </c>
    </row>
    <row r="67" spans="1:17" ht="12" customHeight="1" x14ac:dyDescent="0.25">
      <c r="A67" s="23" t="s">
        <v>60</v>
      </c>
      <c r="B67" s="156"/>
      <c r="C67" s="156">
        <f>IF(RES_hhdet_in_fec!C67=0,0,RES_hhdet_in_fec!C67/0.086*1000000/RES_hhdet_in_new!C67)</f>
        <v>445.92890211417819</v>
      </c>
      <c r="D67" s="156">
        <f>IF(RES_hhdet_in_fec!D67=0,0,RES_hhdet_in_fec!D67/0.086*1000000/RES_hhdet_in_new!D67)</f>
        <v>422.23588767849861</v>
      </c>
      <c r="E67" s="156">
        <f>IF(RES_hhdet_in_fec!E67=0,0,RES_hhdet_in_fec!E67/0.086*1000000/RES_hhdet_in_new!E67)</f>
        <v>406.56304128838315</v>
      </c>
      <c r="F67" s="156">
        <f>IF(RES_hhdet_in_fec!F67=0,0,RES_hhdet_in_fec!F67/0.086*1000000/RES_hhdet_in_new!F67)</f>
        <v>387.36980000925649</v>
      </c>
      <c r="G67" s="156">
        <f>IF(RES_hhdet_in_fec!G67=0,0,RES_hhdet_in_fec!G67/0.086*1000000/RES_hhdet_in_new!G67)</f>
        <v>373.1532041848937</v>
      </c>
      <c r="H67" s="156">
        <f>IF(RES_hhdet_in_fec!H67=0,0,RES_hhdet_in_fec!H67/0.086*1000000/RES_hhdet_in_new!H67)</f>
        <v>359.65007519801463</v>
      </c>
      <c r="I67" s="156">
        <f>IF(RES_hhdet_in_fec!I67=0,0,RES_hhdet_in_fec!I67/0.086*1000000/RES_hhdet_in_new!I67)</f>
        <v>347.54746104262375</v>
      </c>
      <c r="J67" s="156">
        <f>IF(RES_hhdet_in_fec!J67=0,0,RES_hhdet_in_fec!J67/0.086*1000000/RES_hhdet_in_new!J67)</f>
        <v>398.65077585929555</v>
      </c>
      <c r="K67" s="156">
        <f>IF(RES_hhdet_in_fec!K67=0,0,RES_hhdet_in_fec!K67/0.086*1000000/RES_hhdet_in_new!K67)</f>
        <v>379.66757839673727</v>
      </c>
      <c r="L67" s="156">
        <f>IF(RES_hhdet_in_fec!L67=0,0,RES_hhdet_in_fec!L67/0.086*1000000/RES_hhdet_in_new!L67)</f>
        <v>352.98865597810061</v>
      </c>
      <c r="M67" s="156">
        <f>IF(RES_hhdet_in_fec!M67=0,0,RES_hhdet_in_fec!M67/0.086*1000000/RES_hhdet_in_new!M67)</f>
        <v>337.06740010186729</v>
      </c>
      <c r="N67" s="156">
        <f>IF(RES_hhdet_in_fec!N67=0,0,RES_hhdet_in_fec!N67/0.086*1000000/RES_hhdet_in_new!N67)</f>
        <v>325.62563467051336</v>
      </c>
      <c r="O67" s="156">
        <f>IF(RES_hhdet_in_fec!O67=0,0,RES_hhdet_in_fec!O67/0.086*1000000/RES_hhdet_in_new!O67)</f>
        <v>322.51591658628229</v>
      </c>
      <c r="P67" s="156">
        <f>IF(RES_hhdet_in_fec!P67=0,0,RES_hhdet_in_fec!P67/0.086*1000000/RES_hhdet_in_new!P67)</f>
        <v>0</v>
      </c>
      <c r="Q67" s="156">
        <f>IF(RES_hhdet_in_fec!Q67=0,0,RES_hhdet_in_fec!Q67/0.086*1000000/RES_hhdet_in_new!Q67)</f>
        <v>309.65750137238155</v>
      </c>
    </row>
    <row r="68" spans="1:17" ht="12" customHeight="1" x14ac:dyDescent="0.25">
      <c r="A68" s="158" t="s">
        <v>63</v>
      </c>
      <c r="B68" s="157"/>
      <c r="C68" s="157">
        <f>IF(SUM(RES_hhdet_in_fec!C69:C70,RES_hhdet_in_fec!C73:C74)=0,0,SUM(RES_hhdet_in_fec!C69:C70,RES_hhdet_in_fec!C73:C74)/0.086*1000000/SUM(RES_hhdet_in_new!C69:C70,RES_hhdet_in_new!C73:C74))</f>
        <v>3646.0895070294569</v>
      </c>
      <c r="D68" s="157">
        <f>IF(SUM(RES_hhdet_in_fec!D69:D70,RES_hhdet_in_fec!D73:D74)=0,0,SUM(RES_hhdet_in_fec!D69:D70,RES_hhdet_in_fec!D73:D74)/0.086*1000000/SUM(RES_hhdet_in_new!D69:D70,RES_hhdet_in_new!D73:D74))</f>
        <v>3553.0770475863874</v>
      </c>
      <c r="E68" s="157">
        <f>IF(SUM(RES_hhdet_in_fec!E69:E70,RES_hhdet_in_fec!E73:E74)=0,0,SUM(RES_hhdet_in_fec!E69:E70,RES_hhdet_in_fec!E73:E74)/0.086*1000000/SUM(RES_hhdet_in_new!E69:E70,RES_hhdet_in_new!E73:E74))</f>
        <v>3539.3714444534608</v>
      </c>
      <c r="F68" s="157">
        <f>IF(SUM(RES_hhdet_in_fec!F69:F70,RES_hhdet_in_fec!F73:F74)=0,0,SUM(RES_hhdet_in_fec!F69:F70,RES_hhdet_in_fec!F73:F74)/0.086*1000000/SUM(RES_hhdet_in_new!F69:F70,RES_hhdet_in_new!F73:F74))</f>
        <v>3546.725801204348</v>
      </c>
      <c r="G68" s="157">
        <f>IF(SUM(RES_hhdet_in_fec!G69:G70,RES_hhdet_in_fec!G73:G74)=0,0,SUM(RES_hhdet_in_fec!G69:G70,RES_hhdet_in_fec!G73:G74)/0.086*1000000/SUM(RES_hhdet_in_new!G69:G70,RES_hhdet_in_new!G73:G74))</f>
        <v>3522.3077295230491</v>
      </c>
      <c r="H68" s="157">
        <f>IF(SUM(RES_hhdet_in_fec!H69:H70,RES_hhdet_in_fec!H73:H74)=0,0,SUM(RES_hhdet_in_fec!H69:H70,RES_hhdet_in_fec!H73:H74)/0.086*1000000/SUM(RES_hhdet_in_new!H69:H70,RES_hhdet_in_new!H73:H74))</f>
        <v>3598.4667230037649</v>
      </c>
      <c r="I68" s="157">
        <f>IF(SUM(RES_hhdet_in_fec!I69:I70,RES_hhdet_in_fec!I73:I74)=0,0,SUM(RES_hhdet_in_fec!I69:I70,RES_hhdet_in_fec!I73:I74)/0.086*1000000/SUM(RES_hhdet_in_new!I69:I70,RES_hhdet_in_new!I73:I74))</f>
        <v>3451.7172837595072</v>
      </c>
      <c r="J68" s="157">
        <f>IF(SUM(RES_hhdet_in_fec!J69:J70,RES_hhdet_in_fec!J73:J74)=0,0,SUM(RES_hhdet_in_fec!J69:J70,RES_hhdet_in_fec!J73:J74)/0.086*1000000/SUM(RES_hhdet_in_new!J69:J70,RES_hhdet_in_new!J73:J74))</f>
        <v>3433.9033302807857</v>
      </c>
      <c r="K68" s="157">
        <f>IF(SUM(RES_hhdet_in_fec!K69:K70,RES_hhdet_in_fec!K73:K74)=0,0,SUM(RES_hhdet_in_fec!K69:K70,RES_hhdet_in_fec!K73:K74)/0.086*1000000/SUM(RES_hhdet_in_new!K69:K70,RES_hhdet_in_new!K73:K74))</f>
        <v>3226.885328137716</v>
      </c>
      <c r="L68" s="157">
        <f>IF(SUM(RES_hhdet_in_fec!L69:L70,RES_hhdet_in_fec!L73:L74)=0,0,SUM(RES_hhdet_in_fec!L69:L70,RES_hhdet_in_fec!L73:L74)/0.086*1000000/SUM(RES_hhdet_in_new!L69:L70,RES_hhdet_in_new!L73:L74))</f>
        <v>3375.4980183932175</v>
      </c>
      <c r="M68" s="157">
        <f>IF(SUM(RES_hhdet_in_fec!M69:M70,RES_hhdet_in_fec!M73:M74)=0,0,SUM(RES_hhdet_in_fec!M69:M70,RES_hhdet_in_fec!M73:M74)/0.086*1000000/SUM(RES_hhdet_in_new!M69:M70,RES_hhdet_in_new!M73:M74))</f>
        <v>3165.6090998134341</v>
      </c>
      <c r="N68" s="157">
        <f>IF(SUM(RES_hhdet_in_fec!N69:N70,RES_hhdet_in_fec!N73:N74)=0,0,SUM(RES_hhdet_in_fec!N69:N70,RES_hhdet_in_fec!N73:N74)/0.086*1000000/SUM(RES_hhdet_in_new!N69:N70,RES_hhdet_in_new!N73:N74))</f>
        <v>3322.9901907305361</v>
      </c>
      <c r="O68" s="157">
        <f>IF(SUM(RES_hhdet_in_fec!O69:O70,RES_hhdet_in_fec!O73:O74)=0,0,SUM(RES_hhdet_in_fec!O69:O70,RES_hhdet_in_fec!O73:O74)/0.086*1000000/SUM(RES_hhdet_in_new!O69:O70,RES_hhdet_in_new!O73:O74))</f>
        <v>3219.5136584952938</v>
      </c>
      <c r="P68" s="157">
        <f>IF(SUM(RES_hhdet_in_fec!P69:P70,RES_hhdet_in_fec!P73:P74)=0,0,SUM(RES_hhdet_in_fec!P69:P70,RES_hhdet_in_fec!P73:P74)/0.086*1000000/SUM(RES_hhdet_in_new!P69:P70,RES_hhdet_in_new!P73:P74))</f>
        <v>0</v>
      </c>
      <c r="Q68" s="157">
        <f>IF(SUM(RES_hhdet_in_fec!Q69:Q70,RES_hhdet_in_fec!Q73:Q74)=0,0,SUM(RES_hhdet_in_fec!Q69:Q70,RES_hhdet_in_fec!Q73:Q74)/0.086*1000000/SUM(RES_hhdet_in_new!Q69:Q70,RES_hhdet_in_new!Q73:Q74))</f>
        <v>3275.8253128090037</v>
      </c>
    </row>
    <row r="69" spans="1:17" ht="12" customHeight="1" x14ac:dyDescent="0.25">
      <c r="A69" s="167" t="s">
        <v>160</v>
      </c>
      <c r="B69" s="132"/>
      <c r="C69" s="132">
        <f>IF(RES_hhdet_in_fec!C69=0,0,RES_hhdet_in_fec!C69/0.086*1000000/RES_hhdet_in_new!C69)</f>
        <v>3707.132406200577</v>
      </c>
      <c r="D69" s="132">
        <f>IF(RES_hhdet_in_fec!D69=0,0,RES_hhdet_in_fec!D69/0.086*1000000/RES_hhdet_in_new!D69)</f>
        <v>3661.0698164135679</v>
      </c>
      <c r="E69" s="132">
        <f>IF(RES_hhdet_in_fec!E69=0,0,RES_hhdet_in_fec!E69/0.086*1000000/RES_hhdet_in_new!E69)</f>
        <v>3637.4602830875679</v>
      </c>
      <c r="F69" s="132">
        <f>IF(RES_hhdet_in_fec!F69=0,0,RES_hhdet_in_fec!F69/0.086*1000000/RES_hhdet_in_new!F69)</f>
        <v>3621.9190210311745</v>
      </c>
      <c r="G69" s="132">
        <f>IF(RES_hhdet_in_fec!G69=0,0,RES_hhdet_in_fec!G69/0.086*1000000/RES_hhdet_in_new!G69)</f>
        <v>3594.3695240051284</v>
      </c>
      <c r="H69" s="132">
        <f>IF(RES_hhdet_in_fec!H69=0,0,RES_hhdet_in_fec!H69/0.086*1000000/RES_hhdet_in_new!H69)</f>
        <v>3602.711530204358</v>
      </c>
      <c r="I69" s="132">
        <f>IF(RES_hhdet_in_fec!I69=0,0,RES_hhdet_in_fec!I69/0.086*1000000/RES_hhdet_in_new!I69)</f>
        <v>3547.6243118339926</v>
      </c>
      <c r="J69" s="132">
        <f>IF(RES_hhdet_in_fec!J69=0,0,RES_hhdet_in_fec!J69/0.086*1000000/RES_hhdet_in_new!J69)</f>
        <v>3534.3370655895596</v>
      </c>
      <c r="K69" s="132">
        <f>IF(RES_hhdet_in_fec!K69=0,0,RES_hhdet_in_fec!K69/0.086*1000000/RES_hhdet_in_new!K69)</f>
        <v>3491.9874511926801</v>
      </c>
      <c r="L69" s="132">
        <f>IF(RES_hhdet_in_fec!L69=0,0,RES_hhdet_in_fec!L69/0.086*1000000/RES_hhdet_in_new!L69)</f>
        <v>3517.6252218974469</v>
      </c>
      <c r="M69" s="132">
        <f>IF(RES_hhdet_in_fec!M69=0,0,RES_hhdet_in_fec!M69/0.086*1000000/RES_hhdet_in_new!M69)</f>
        <v>0</v>
      </c>
      <c r="N69" s="132">
        <f>IF(RES_hhdet_in_fec!N69=0,0,RES_hhdet_in_fec!N69/0.086*1000000/RES_hhdet_in_new!N69)</f>
        <v>3473.0057262429414</v>
      </c>
      <c r="O69" s="132">
        <f>IF(RES_hhdet_in_fec!O69=0,0,RES_hhdet_in_fec!O69/0.086*1000000/RES_hhdet_in_new!O69)</f>
        <v>3468.6939546646472</v>
      </c>
      <c r="P69" s="132">
        <f>IF(RES_hhdet_in_fec!P69=0,0,RES_hhdet_in_fec!P69/0.086*1000000/RES_hhdet_in_new!P69)</f>
        <v>0</v>
      </c>
      <c r="Q69" s="132">
        <f>IF(RES_hhdet_in_fec!Q69=0,0,RES_hhdet_in_fec!Q69/0.086*1000000/RES_hhdet_in_new!Q69)</f>
        <v>3408.9148465844055</v>
      </c>
    </row>
    <row r="70" spans="1:17" ht="12" customHeight="1" x14ac:dyDescent="0.25">
      <c r="A70" s="167" t="s">
        <v>159</v>
      </c>
      <c r="B70" s="132"/>
      <c r="C70" s="132">
        <f>IF(RES_hhdet_in_fec!C70=0,0,RES_hhdet_in_fec!C70/0.086*1000000/RES_hhdet_in_new!C70)</f>
        <v>3334.2544145704669</v>
      </c>
      <c r="D70" s="132">
        <f>IF(RES_hhdet_in_fec!D70=0,0,RES_hhdet_in_fec!D70/0.086*1000000/RES_hhdet_in_new!D70)</f>
        <v>3150.4952859996829</v>
      </c>
      <c r="E70" s="132">
        <f>IF(RES_hhdet_in_fec!E70=0,0,RES_hhdet_in_fec!E70/0.086*1000000/RES_hhdet_in_new!E70)</f>
        <v>3152.9628482610283</v>
      </c>
      <c r="F70" s="132">
        <f>IF(RES_hhdet_in_fec!F70=0,0,RES_hhdet_in_fec!F70/0.086*1000000/RES_hhdet_in_new!F70)</f>
        <v>3159.124732630205</v>
      </c>
      <c r="G70" s="132">
        <f>IF(RES_hhdet_in_fec!G70=0,0,RES_hhdet_in_fec!G70/0.086*1000000/RES_hhdet_in_new!G70)</f>
        <v>3162.2397954489488</v>
      </c>
      <c r="H70" s="132">
        <f>IF(RES_hhdet_in_fec!H70=0,0,RES_hhdet_in_fec!H70/0.086*1000000/RES_hhdet_in_new!H70)</f>
        <v>3185.4571287098765</v>
      </c>
      <c r="I70" s="132">
        <f>IF(RES_hhdet_in_fec!I70=0,0,RES_hhdet_in_fec!I70/0.086*1000000/RES_hhdet_in_new!I70)</f>
        <v>3175.4707846388237</v>
      </c>
      <c r="J70" s="132">
        <f>IF(RES_hhdet_in_fec!J70=0,0,RES_hhdet_in_fec!J70/0.086*1000000/RES_hhdet_in_new!J70)</f>
        <v>3181.6372227623478</v>
      </c>
      <c r="K70" s="132">
        <f>IF(RES_hhdet_in_fec!K70=0,0,RES_hhdet_in_fec!K70/0.086*1000000/RES_hhdet_in_new!K70)</f>
        <v>3159.8271552137021</v>
      </c>
      <c r="L70" s="132">
        <f>IF(RES_hhdet_in_fec!L70=0,0,RES_hhdet_in_fec!L70/0.086*1000000/RES_hhdet_in_new!L70)</f>
        <v>3176.7344968064581</v>
      </c>
      <c r="M70" s="132">
        <f>IF(RES_hhdet_in_fec!M70=0,0,RES_hhdet_in_fec!M70/0.086*1000000/RES_hhdet_in_new!M70)</f>
        <v>3118.8582924095226</v>
      </c>
      <c r="N70" s="132">
        <f>IF(RES_hhdet_in_fec!N70=0,0,RES_hhdet_in_fec!N70/0.086*1000000/RES_hhdet_in_new!N70)</f>
        <v>3129.5166400838521</v>
      </c>
      <c r="O70" s="132">
        <f>IF(RES_hhdet_in_fec!O70=0,0,RES_hhdet_in_fec!O70/0.086*1000000/RES_hhdet_in_new!O70)</f>
        <v>3121.5147327521213</v>
      </c>
      <c r="P70" s="132">
        <f>IF(RES_hhdet_in_fec!P70=0,0,RES_hhdet_in_fec!P70/0.086*1000000/RES_hhdet_in_new!P70)</f>
        <v>0</v>
      </c>
      <c r="Q70" s="132">
        <f>IF(RES_hhdet_in_fec!Q70=0,0,RES_hhdet_in_fec!Q70/0.086*1000000/RES_hhdet_in_new!Q70)</f>
        <v>3054.8890765864999</v>
      </c>
    </row>
    <row r="71" spans="1:17" ht="12" customHeight="1" x14ac:dyDescent="0.25">
      <c r="A71" s="166" t="s">
        <v>109</v>
      </c>
      <c r="B71" s="165"/>
      <c r="C71" s="165">
        <f>IF(RES_hhdet_in_fec!C71=0,0,RES_hhdet_in_fec!C71/0.086*1000000/RES_hhdet_in_new!C70)</f>
        <v>2724.991010369552</v>
      </c>
      <c r="D71" s="165">
        <f>IF(RES_hhdet_in_fec!D71=0,0,RES_hhdet_in_fec!D71/0.086*1000000/RES_hhdet_in_new!D70)</f>
        <v>2427.070833392344</v>
      </c>
      <c r="E71" s="165">
        <f>IF(RES_hhdet_in_fec!E71=0,0,RES_hhdet_in_fec!E71/0.086*1000000/RES_hhdet_in_new!E70)</f>
        <v>2433.313351079923</v>
      </c>
      <c r="F71" s="165">
        <f>IF(RES_hhdet_in_fec!F71=0,0,RES_hhdet_in_fec!F71/0.086*1000000/RES_hhdet_in_new!F70)</f>
        <v>2422.5850452614122</v>
      </c>
      <c r="G71" s="165">
        <f>IF(RES_hhdet_in_fec!G71=0,0,RES_hhdet_in_fec!G71/0.086*1000000/RES_hhdet_in_new!G70)</f>
        <v>2418.5361748144574</v>
      </c>
      <c r="H71" s="165">
        <f>IF(RES_hhdet_in_fec!H71=0,0,RES_hhdet_in_fec!H71/0.086*1000000/RES_hhdet_in_new!H70)</f>
        <v>2430.6289788275872</v>
      </c>
      <c r="I71" s="165">
        <f>IF(RES_hhdet_in_fec!I71=0,0,RES_hhdet_in_fec!I71/0.086*1000000/RES_hhdet_in_new!I70)</f>
        <v>2416.1415984455248</v>
      </c>
      <c r="J71" s="165">
        <f>IF(RES_hhdet_in_fec!J71=0,0,RES_hhdet_in_fec!J71/0.086*1000000/RES_hhdet_in_new!J70)</f>
        <v>2413.366022904705</v>
      </c>
      <c r="K71" s="165">
        <f>IF(RES_hhdet_in_fec!K71=0,0,RES_hhdet_in_fec!K71/0.086*1000000/RES_hhdet_in_new!K70)</f>
        <v>2389.8301677100017</v>
      </c>
      <c r="L71" s="165">
        <f>IF(RES_hhdet_in_fec!L71=0,0,RES_hhdet_in_fec!L71/0.086*1000000/RES_hhdet_in_new!L70)</f>
        <v>2402.1791917968262</v>
      </c>
      <c r="M71" s="165">
        <f>IF(RES_hhdet_in_fec!M71=0,0,RES_hhdet_in_fec!M71/0.086*1000000/RES_hhdet_in_new!M70)</f>
        <v>2348.5297658188806</v>
      </c>
      <c r="N71" s="165">
        <f>IF(RES_hhdet_in_fec!N71=0,0,RES_hhdet_in_fec!N71/0.086*1000000/RES_hhdet_in_new!N70)</f>
        <v>2360.9871752905879</v>
      </c>
      <c r="O71" s="165">
        <f>IF(RES_hhdet_in_fec!O71=0,0,RES_hhdet_in_fec!O71/0.086*1000000/RES_hhdet_in_new!O70)</f>
        <v>2354.2411513286143</v>
      </c>
      <c r="P71" s="165">
        <f>IF(RES_hhdet_in_fec!P71=0,0,RES_hhdet_in_fec!P71/0.086*1000000/RES_hhdet_in_new!P70)</f>
        <v>0</v>
      </c>
      <c r="Q71" s="165">
        <f>IF(RES_hhdet_in_fec!Q71=0,0,RES_hhdet_in_fec!Q71/0.086*1000000/RES_hhdet_in_new!Q70)</f>
        <v>2302.5117018932769</v>
      </c>
    </row>
    <row r="72" spans="1:17" ht="12" customHeight="1" x14ac:dyDescent="0.25">
      <c r="A72" s="147" t="s">
        <v>59</v>
      </c>
      <c r="B72" s="164"/>
      <c r="C72" s="164">
        <f>IF(RES_hhdet_in_fec!C72=0,0,RES_hhdet_in_fec!C72/0.086*1000000/RES_hhdet_in_new!C70)</f>
        <v>609.26340420091481</v>
      </c>
      <c r="D72" s="164">
        <f>IF(RES_hhdet_in_fec!D72=0,0,RES_hhdet_in_fec!D72/0.086*1000000/RES_hhdet_in_new!D70)</f>
        <v>723.4244526073395</v>
      </c>
      <c r="E72" s="164">
        <f>IF(RES_hhdet_in_fec!E72=0,0,RES_hhdet_in_fec!E72/0.086*1000000/RES_hhdet_in_new!E70)</f>
        <v>719.64949718110552</v>
      </c>
      <c r="F72" s="164">
        <f>IF(RES_hhdet_in_fec!F72=0,0,RES_hhdet_in_fec!F72/0.086*1000000/RES_hhdet_in_new!F70)</f>
        <v>736.53968736879256</v>
      </c>
      <c r="G72" s="164">
        <f>IF(RES_hhdet_in_fec!G72=0,0,RES_hhdet_in_fec!G72/0.086*1000000/RES_hhdet_in_new!G70)</f>
        <v>743.70362063449159</v>
      </c>
      <c r="H72" s="164">
        <f>IF(RES_hhdet_in_fec!H72=0,0,RES_hhdet_in_fec!H72/0.086*1000000/RES_hhdet_in_new!H70)</f>
        <v>754.82814988228938</v>
      </c>
      <c r="I72" s="164">
        <f>IF(RES_hhdet_in_fec!I72=0,0,RES_hhdet_in_fec!I72/0.086*1000000/RES_hhdet_in_new!I70)</f>
        <v>759.32918619329894</v>
      </c>
      <c r="J72" s="164">
        <f>IF(RES_hhdet_in_fec!J72=0,0,RES_hhdet_in_fec!J72/0.086*1000000/RES_hhdet_in_new!J70)</f>
        <v>768.2711998576425</v>
      </c>
      <c r="K72" s="164">
        <f>IF(RES_hhdet_in_fec!K72=0,0,RES_hhdet_in_fec!K72/0.086*1000000/RES_hhdet_in_new!K70)</f>
        <v>769.99698750370021</v>
      </c>
      <c r="L72" s="164">
        <f>IF(RES_hhdet_in_fec!L72=0,0,RES_hhdet_in_fec!L72/0.086*1000000/RES_hhdet_in_new!L70)</f>
        <v>774.55530500963187</v>
      </c>
      <c r="M72" s="164">
        <f>IF(RES_hhdet_in_fec!M72=0,0,RES_hhdet_in_fec!M72/0.086*1000000/RES_hhdet_in_new!M70)</f>
        <v>770.32852659064201</v>
      </c>
      <c r="N72" s="164">
        <f>IF(RES_hhdet_in_fec!N72=0,0,RES_hhdet_in_fec!N72/0.086*1000000/RES_hhdet_in_new!N70)</f>
        <v>768.52946479326408</v>
      </c>
      <c r="O72" s="164">
        <f>IF(RES_hhdet_in_fec!O72=0,0,RES_hhdet_in_fec!O72/0.086*1000000/RES_hhdet_in_new!O70)</f>
        <v>767.27358142350704</v>
      </c>
      <c r="P72" s="164">
        <f>IF(RES_hhdet_in_fec!P72=0,0,RES_hhdet_in_fec!P72/0.086*1000000/RES_hhdet_in_new!P70)</f>
        <v>0</v>
      </c>
      <c r="Q72" s="164">
        <f>IF(RES_hhdet_in_fec!Q72=0,0,RES_hhdet_in_fec!Q72/0.086*1000000/RES_hhdet_in_new!Q70)</f>
        <v>752.37737469322292</v>
      </c>
    </row>
    <row r="73" spans="1:17" ht="12" customHeight="1" x14ac:dyDescent="0.25">
      <c r="A73" s="163" t="s">
        <v>142</v>
      </c>
      <c r="B73" s="162"/>
      <c r="C73" s="162">
        <f>IF(RES_hhdet_in_fec!C73=0,0,RES_hhdet_in_fec!C73/0.086*1000000/RES_hhdet_in_new!C73)</f>
        <v>3462.7966022789396</v>
      </c>
      <c r="D73" s="162">
        <f>IF(RES_hhdet_in_fec!D73=0,0,RES_hhdet_in_fec!D73/0.086*1000000/RES_hhdet_in_new!D73)</f>
        <v>3227.298078881623</v>
      </c>
      <c r="E73" s="162">
        <f>IF(RES_hhdet_in_fec!E73=0,0,RES_hhdet_in_fec!E73/0.086*1000000/RES_hhdet_in_new!E73)</f>
        <v>3306.3508376111117</v>
      </c>
      <c r="F73" s="162">
        <f>IF(RES_hhdet_in_fec!F73=0,0,RES_hhdet_in_fec!F73/0.086*1000000/RES_hhdet_in_new!F73)</f>
        <v>3443.4676822042143</v>
      </c>
      <c r="G73" s="162">
        <f>IF(RES_hhdet_in_fec!G73=0,0,RES_hhdet_in_fec!G73/0.086*1000000/RES_hhdet_in_new!G73)</f>
        <v>3393.8296518673947</v>
      </c>
      <c r="H73" s="162">
        <f>IF(RES_hhdet_in_fec!H73=0,0,RES_hhdet_in_fec!H73/0.086*1000000/RES_hhdet_in_new!H73)</f>
        <v>3647.9034506714329</v>
      </c>
      <c r="I73" s="162">
        <f>IF(RES_hhdet_in_fec!I73=0,0,RES_hhdet_in_fec!I73/0.086*1000000/RES_hhdet_in_new!I73)</f>
        <v>3479.7063980975759</v>
      </c>
      <c r="J73" s="162">
        <f>IF(RES_hhdet_in_fec!J73=0,0,RES_hhdet_in_fec!J73/0.086*1000000/RES_hhdet_in_new!J73)</f>
        <v>3523.5666847443649</v>
      </c>
      <c r="K73" s="162">
        <f>IF(RES_hhdet_in_fec!K73=0,0,RES_hhdet_in_fec!K73/0.086*1000000/RES_hhdet_in_new!K73)</f>
        <v>3102.4646477349702</v>
      </c>
      <c r="L73" s="162">
        <f>IF(RES_hhdet_in_fec!L73=0,0,RES_hhdet_in_fec!L73/0.086*1000000/RES_hhdet_in_new!L73)</f>
        <v>3276.4399645680119</v>
      </c>
      <c r="M73" s="162">
        <f>IF(RES_hhdet_in_fec!M73=0,0,RES_hhdet_in_fec!M73/0.086*1000000/RES_hhdet_in_new!M73)</f>
        <v>3279.5242421885287</v>
      </c>
      <c r="N73" s="162">
        <f>IF(RES_hhdet_in_fec!N73=0,0,RES_hhdet_in_fec!N73/0.086*1000000/RES_hhdet_in_new!N73)</f>
        <v>0</v>
      </c>
      <c r="O73" s="162">
        <f>IF(RES_hhdet_in_fec!O73=0,0,RES_hhdet_in_fec!O73/0.086*1000000/RES_hhdet_in_new!O73)</f>
        <v>3435.2981895939884</v>
      </c>
      <c r="P73" s="162">
        <f>IF(RES_hhdet_in_fec!P73=0,0,RES_hhdet_in_fec!P73/0.086*1000000/RES_hhdet_in_new!P73)</f>
        <v>0</v>
      </c>
      <c r="Q73" s="162">
        <f>IF(RES_hhdet_in_fec!Q73=0,0,RES_hhdet_in_fec!Q73/0.086*1000000/RES_hhdet_in_new!Q73)</f>
        <v>3590.481093189755</v>
      </c>
    </row>
    <row r="74" spans="1:17" ht="12" customHeight="1" x14ac:dyDescent="0.25">
      <c r="A74" s="161" t="s">
        <v>141</v>
      </c>
      <c r="B74" s="160"/>
      <c r="C74" s="160">
        <f>IF(RES_hhdet_in_fec!C74=0,0,RES_hhdet_in_fec!C74/0.086*1000000/RES_hhdet_in_new!C74)</f>
        <v>3132.3483419913614</v>
      </c>
      <c r="D74" s="160">
        <f>IF(RES_hhdet_in_fec!D74=0,0,RES_hhdet_in_fec!D74/0.086*1000000/RES_hhdet_in_new!D74)</f>
        <v>2861.618468546626</v>
      </c>
      <c r="E74" s="160">
        <f>IF(RES_hhdet_in_fec!E74=0,0,RES_hhdet_in_fec!E74/0.086*1000000/RES_hhdet_in_new!E74)</f>
        <v>2935.1431015079438</v>
      </c>
      <c r="F74" s="160">
        <f>IF(RES_hhdet_in_fec!F74=0,0,RES_hhdet_in_fec!F74/0.086*1000000/RES_hhdet_in_new!F74)</f>
        <v>3048.691543492233</v>
      </c>
      <c r="G74" s="160">
        <f>IF(RES_hhdet_in_fec!G74=0,0,RES_hhdet_in_fec!G74/0.086*1000000/RES_hhdet_in_new!G74)</f>
        <v>3012.9346529826375</v>
      </c>
      <c r="H74" s="160">
        <f>IF(RES_hhdet_in_fec!H74=0,0,RES_hhdet_in_fec!H74/0.086*1000000/RES_hhdet_in_new!H74)</f>
        <v>3191.0506043418241</v>
      </c>
      <c r="I74" s="160">
        <f>IF(RES_hhdet_in_fec!I74=0,0,RES_hhdet_in_fec!I74/0.086*1000000/RES_hhdet_in_new!I74)</f>
        <v>3069.2085333170853</v>
      </c>
      <c r="J74" s="160">
        <f>IF(RES_hhdet_in_fec!J74=0,0,RES_hhdet_in_fec!J74/0.086*1000000/RES_hhdet_in_new!J74)</f>
        <v>3113.5081297086558</v>
      </c>
      <c r="K74" s="160">
        <f>IF(RES_hhdet_in_fec!K74=0,0,RES_hhdet_in_fec!K74/0.086*1000000/RES_hhdet_in_new!K74)</f>
        <v>2828.9994452764322</v>
      </c>
      <c r="L74" s="160">
        <f>IF(RES_hhdet_in_fec!L74=0,0,RES_hhdet_in_fec!L74/0.086*1000000/RES_hhdet_in_new!L74)</f>
        <v>2959.5304799082428</v>
      </c>
      <c r="M74" s="160">
        <f>IF(RES_hhdet_in_fec!M74=0,0,RES_hhdet_in_fec!M74/0.086*1000000/RES_hhdet_in_new!M74)</f>
        <v>2965.6388177140602</v>
      </c>
      <c r="N74" s="160">
        <f>IF(RES_hhdet_in_fec!N74=0,0,RES_hhdet_in_fec!N74/0.086*1000000/RES_hhdet_in_new!N74)</f>
        <v>0</v>
      </c>
      <c r="O74" s="160">
        <f>IF(RES_hhdet_in_fec!O74=0,0,RES_hhdet_in_fec!O74/0.086*1000000/RES_hhdet_in_new!O74)</f>
        <v>3037.1926816910827</v>
      </c>
      <c r="P74" s="160">
        <f>IF(RES_hhdet_in_fec!P74=0,0,RES_hhdet_in_fec!P74/0.086*1000000/RES_hhdet_in_new!P74)</f>
        <v>0</v>
      </c>
      <c r="Q74" s="160">
        <f>IF(RES_hhdet_in_fec!Q74=0,0,RES_hhdet_in_fec!Q74/0.086*1000000/RES_hhdet_in_new!Q74)</f>
        <v>3119.1080914487866</v>
      </c>
    </row>
    <row r="75" spans="1:17" ht="12" customHeight="1" x14ac:dyDescent="0.25">
      <c r="A75" s="148" t="s">
        <v>60</v>
      </c>
      <c r="B75" s="156"/>
      <c r="C75" s="156">
        <f>IF(RES_hhdet_in_fec!C75=0,0,RES_hhdet_in_fec!C75/0.086*1000000/RES_hhdet_in_new!C74)</f>
        <v>2532.684663237867</v>
      </c>
      <c r="D75" s="156">
        <f>IF(RES_hhdet_in_fec!D75=0,0,RES_hhdet_in_fec!D75/0.086*1000000/RES_hhdet_in_new!D74)</f>
        <v>2142.6910459665864</v>
      </c>
      <c r="E75" s="156">
        <f>IF(RES_hhdet_in_fec!E75=0,0,RES_hhdet_in_fec!E75/0.086*1000000/RES_hhdet_in_new!E74)</f>
        <v>2214.5136458299758</v>
      </c>
      <c r="F75" s="156">
        <f>IF(RES_hhdet_in_fec!F75=0,0,RES_hhdet_in_fec!F75/0.086*1000000/RES_hhdet_in_new!F74)</f>
        <v>2305.347792644995</v>
      </c>
      <c r="G75" s="156">
        <f>IF(RES_hhdet_in_fec!G75=0,0,RES_hhdet_in_fec!G75/0.086*1000000/RES_hhdet_in_new!G74)</f>
        <v>2265.3191293109289</v>
      </c>
      <c r="H75" s="156">
        <f>IF(RES_hhdet_in_fec!H75=0,0,RES_hhdet_in_fec!H75/0.086*1000000/RES_hhdet_in_new!H74)</f>
        <v>2431.034106475799</v>
      </c>
      <c r="I75" s="156">
        <f>IF(RES_hhdet_in_fec!I75=0,0,RES_hhdet_in_fec!I75/0.086*1000000/RES_hhdet_in_new!I74)</f>
        <v>2309.366699440855</v>
      </c>
      <c r="J75" s="156">
        <f>IF(RES_hhdet_in_fec!J75=0,0,RES_hhdet_in_fec!J75/0.086*1000000/RES_hhdet_in_new!J74)</f>
        <v>2345.1299162448231</v>
      </c>
      <c r="K75" s="156">
        <f>IF(RES_hhdet_in_fec!K75=0,0,RES_hhdet_in_fec!K75/0.086*1000000/RES_hhdet_in_new!K74)</f>
        <v>2063.1039976214438</v>
      </c>
      <c r="L75" s="156">
        <f>IF(RES_hhdet_in_fec!L75=0,0,RES_hhdet_in_fec!L75/0.086*1000000/RES_hhdet_in_new!L74)</f>
        <v>2188.028679019942</v>
      </c>
      <c r="M75" s="156">
        <f>IF(RES_hhdet_in_fec!M75=0,0,RES_hhdet_in_fec!M75/0.086*1000000/RES_hhdet_in_new!M74)</f>
        <v>2193.2845117813149</v>
      </c>
      <c r="N75" s="156">
        <f>IF(RES_hhdet_in_fec!N75=0,0,RES_hhdet_in_fec!N75/0.086*1000000/RES_hhdet_in_new!N74)</f>
        <v>0</v>
      </c>
      <c r="O75" s="156">
        <f>IF(RES_hhdet_in_fec!O75=0,0,RES_hhdet_in_fec!O75/0.086*1000000/RES_hhdet_in_new!O74)</f>
        <v>2266.826802395603</v>
      </c>
      <c r="P75" s="156">
        <f>IF(RES_hhdet_in_fec!P75=0,0,RES_hhdet_in_fec!P75/0.086*1000000/RES_hhdet_in_new!P74)</f>
        <v>0</v>
      </c>
      <c r="Q75" s="156">
        <f>IF(RES_hhdet_in_fec!Q75=0,0,RES_hhdet_in_fec!Q75/0.086*1000000/RES_hhdet_in_new!Q74)</f>
        <v>2357.0317037347731</v>
      </c>
    </row>
    <row r="76" spans="1:17" ht="12" customHeight="1" x14ac:dyDescent="0.25">
      <c r="A76" s="148" t="s">
        <v>59</v>
      </c>
      <c r="B76" s="156"/>
      <c r="C76" s="156">
        <f>IF(RES_hhdet_in_fec!C76=0,0,RES_hhdet_in_fec!C76/0.086*1000000/RES_hhdet_in_new!C74)</f>
        <v>599.6636787534942</v>
      </c>
      <c r="D76" s="156">
        <f>IF(RES_hhdet_in_fec!D76=0,0,RES_hhdet_in_fec!D76/0.086*1000000/RES_hhdet_in_new!D74)</f>
        <v>718.92742258003932</v>
      </c>
      <c r="E76" s="156">
        <f>IF(RES_hhdet_in_fec!E76=0,0,RES_hhdet_in_fec!E76/0.086*1000000/RES_hhdet_in_new!E74)</f>
        <v>720.6294556779676</v>
      </c>
      <c r="F76" s="156">
        <f>IF(RES_hhdet_in_fec!F76=0,0,RES_hhdet_in_fec!F76/0.086*1000000/RES_hhdet_in_new!F74)</f>
        <v>743.34375084723763</v>
      </c>
      <c r="G76" s="156">
        <f>IF(RES_hhdet_in_fec!G76=0,0,RES_hhdet_in_fec!G76/0.086*1000000/RES_hhdet_in_new!G74)</f>
        <v>747.61552367170941</v>
      </c>
      <c r="H76" s="156">
        <f>IF(RES_hhdet_in_fec!H76=0,0,RES_hhdet_in_fec!H76/0.086*1000000/RES_hhdet_in_new!H74)</f>
        <v>760.01649786602502</v>
      </c>
      <c r="I76" s="156">
        <f>IF(RES_hhdet_in_fec!I76=0,0,RES_hhdet_in_fec!I76/0.086*1000000/RES_hhdet_in_new!I74)</f>
        <v>759.84183387622988</v>
      </c>
      <c r="J76" s="156">
        <f>IF(RES_hhdet_in_fec!J76=0,0,RES_hhdet_in_fec!J76/0.086*1000000/RES_hhdet_in_new!J74)</f>
        <v>768.37821346383248</v>
      </c>
      <c r="K76" s="156">
        <f>IF(RES_hhdet_in_fec!K76=0,0,RES_hhdet_in_fec!K76/0.086*1000000/RES_hhdet_in_new!K74)</f>
        <v>765.89544765498852</v>
      </c>
      <c r="L76" s="156">
        <f>IF(RES_hhdet_in_fec!L76=0,0,RES_hhdet_in_fec!L76/0.086*1000000/RES_hhdet_in_new!L74)</f>
        <v>771.50180088830132</v>
      </c>
      <c r="M76" s="156">
        <f>IF(RES_hhdet_in_fec!M76=0,0,RES_hhdet_in_fec!M76/0.086*1000000/RES_hhdet_in_new!M74)</f>
        <v>772.3543059327443</v>
      </c>
      <c r="N76" s="156">
        <f>IF(RES_hhdet_in_fec!N76=0,0,RES_hhdet_in_fec!N76/0.086*1000000/RES_hhdet_in_new!N74)</f>
        <v>0</v>
      </c>
      <c r="O76" s="156">
        <f>IF(RES_hhdet_in_fec!O76=0,0,RES_hhdet_in_fec!O76/0.086*1000000/RES_hhdet_in_new!O74)</f>
        <v>770.36587929548011</v>
      </c>
      <c r="P76" s="156">
        <f>IF(RES_hhdet_in_fec!P76=0,0,RES_hhdet_in_fec!P76/0.086*1000000/RES_hhdet_in_new!P74)</f>
        <v>0</v>
      </c>
      <c r="Q76" s="156">
        <f>IF(RES_hhdet_in_fec!Q76=0,0,RES_hhdet_in_fec!Q76/0.086*1000000/RES_hhdet_in_new!Q74)</f>
        <v>762.07638771401355</v>
      </c>
    </row>
    <row r="77" spans="1:17" ht="12" customHeight="1" x14ac:dyDescent="0.25">
      <c r="A77" s="158" t="s">
        <v>62</v>
      </c>
      <c r="B77" s="157"/>
      <c r="C77" s="157">
        <f>IF(SUM(RES_hhdet_in_fec!C78:C79)=0,0,SUM(RES_hhdet_in_fec!C78:C79)/0.086*1000000/SUM(RES_hhdet_in_new!C78:C79))</f>
        <v>1147.1684494744254</v>
      </c>
      <c r="D77" s="157">
        <f>IF(SUM(RES_hhdet_in_fec!D78:D79)=0,0,SUM(RES_hhdet_in_fec!D78:D79)/0.086*1000000/SUM(RES_hhdet_in_new!D78:D79))</f>
        <v>1112.0470483925035</v>
      </c>
      <c r="E77" s="157">
        <f>IF(SUM(RES_hhdet_in_fec!E78:E79)=0,0,SUM(RES_hhdet_in_fec!E78:E79)/0.086*1000000/SUM(RES_hhdet_in_new!E78:E79))</f>
        <v>1091.6871754416584</v>
      </c>
      <c r="F77" s="157">
        <f>IF(SUM(RES_hhdet_in_fec!F78:F79)=0,0,SUM(RES_hhdet_in_fec!F78:F79)/0.086*1000000/SUM(RES_hhdet_in_new!F78:F79))</f>
        <v>1110.1272497844286</v>
      </c>
      <c r="G77" s="157">
        <f>IF(SUM(RES_hhdet_in_fec!G78:G79)=0,0,SUM(RES_hhdet_in_fec!G78:G79)/0.086*1000000/SUM(RES_hhdet_in_new!G78:G79))</f>
        <v>1213.6005070430722</v>
      </c>
      <c r="H77" s="157">
        <f>IF(SUM(RES_hhdet_in_fec!H78:H79)=0,0,SUM(RES_hhdet_in_fec!H78:H79)/0.086*1000000/SUM(RES_hhdet_in_new!H78:H79))</f>
        <v>1177.7251046204071</v>
      </c>
      <c r="I77" s="157">
        <f>IF(SUM(RES_hhdet_in_fec!I78:I79)=0,0,SUM(RES_hhdet_in_fec!I78:I79)/0.086*1000000/SUM(RES_hhdet_in_new!I78:I79))</f>
        <v>1046.9393878817193</v>
      </c>
      <c r="J77" s="157">
        <f>IF(SUM(RES_hhdet_in_fec!J78:J79)=0,0,SUM(RES_hhdet_in_fec!J78:J79)/0.086*1000000/SUM(RES_hhdet_in_new!J78:J79))</f>
        <v>1127.9703722298975</v>
      </c>
      <c r="K77" s="157">
        <f>IF(SUM(RES_hhdet_in_fec!K78:K79)=0,0,SUM(RES_hhdet_in_fec!K78:K79)/0.086*1000000/SUM(RES_hhdet_in_new!K78:K79))</f>
        <v>1230.6864326679502</v>
      </c>
      <c r="L77" s="157">
        <f>IF(SUM(RES_hhdet_in_fec!L78:L79)=0,0,SUM(RES_hhdet_in_fec!L78:L79)/0.086*1000000/SUM(RES_hhdet_in_new!L78:L79))</f>
        <v>1193.7090120130529</v>
      </c>
      <c r="M77" s="157">
        <f>IF(SUM(RES_hhdet_in_fec!M78:M79)=0,0,SUM(RES_hhdet_in_fec!M78:M79)/0.086*1000000/SUM(RES_hhdet_in_new!M78:M79))</f>
        <v>1199.0781807087594</v>
      </c>
      <c r="N77" s="157">
        <f>IF(SUM(RES_hhdet_in_fec!N78:N79)=0,0,SUM(RES_hhdet_in_fec!N78:N79)/0.086*1000000/SUM(RES_hhdet_in_new!N78:N79))</f>
        <v>1244.5958235551068</v>
      </c>
      <c r="O77" s="157">
        <f>IF(SUM(RES_hhdet_in_fec!O78:O79)=0,0,SUM(RES_hhdet_in_fec!O78:O79)/0.086*1000000/SUM(RES_hhdet_in_new!O78:O79))</f>
        <v>1257.4228519707183</v>
      </c>
      <c r="P77" s="157">
        <f>IF(SUM(RES_hhdet_in_fec!P78:P79)=0,0,SUM(RES_hhdet_in_fec!P78:P79)/0.086*1000000/SUM(RES_hhdet_in_new!P78:P79))</f>
        <v>0</v>
      </c>
      <c r="Q77" s="157">
        <f>IF(SUM(RES_hhdet_in_fec!Q78:Q79)=0,0,SUM(RES_hhdet_in_fec!Q78:Q79)/0.086*1000000/SUM(RES_hhdet_in_new!Q78:Q79))</f>
        <v>1302.2730966074996</v>
      </c>
    </row>
    <row r="78" spans="1:17" ht="12" customHeight="1" x14ac:dyDescent="0.25">
      <c r="A78" s="23" t="s">
        <v>109</v>
      </c>
      <c r="B78" s="156"/>
      <c r="C78" s="156">
        <f>IF(RES_hhdet_in_fec!C78=0,0,RES_hhdet_in_fec!C78/0.086*1000000/RES_hhdet_in_new!C78)</f>
        <v>1190.5123510421206</v>
      </c>
      <c r="D78" s="156">
        <f>IF(RES_hhdet_in_fec!D78=0,0,RES_hhdet_in_fec!D78/0.086*1000000/RES_hhdet_in_new!D78)</f>
        <v>1221.6129189078381</v>
      </c>
      <c r="E78" s="156">
        <f>IF(RES_hhdet_in_fec!E78=0,0,RES_hhdet_in_fec!E78/0.086*1000000/RES_hhdet_in_new!E78)</f>
        <v>1235.8375684616581</v>
      </c>
      <c r="F78" s="156">
        <f>IF(RES_hhdet_in_fec!F78=0,0,RES_hhdet_in_fec!F78/0.086*1000000/RES_hhdet_in_new!F78)</f>
        <v>1227.4705753910987</v>
      </c>
      <c r="G78" s="156">
        <f>IF(RES_hhdet_in_fec!G78=0,0,RES_hhdet_in_fec!G78/0.086*1000000/RES_hhdet_in_new!G78)</f>
        <v>1213.6005070430722</v>
      </c>
      <c r="H78" s="156">
        <f>IF(RES_hhdet_in_fec!H78=0,0,RES_hhdet_in_fec!H78/0.086*1000000/RES_hhdet_in_new!H78)</f>
        <v>1177.7251046204071</v>
      </c>
      <c r="I78" s="156">
        <f>IF(RES_hhdet_in_fec!I78=0,0,RES_hhdet_in_fec!I78/0.086*1000000/RES_hhdet_in_new!I78)</f>
        <v>1213.1685153643175</v>
      </c>
      <c r="J78" s="156">
        <f>IF(RES_hhdet_in_fec!J78=0,0,RES_hhdet_in_fec!J78/0.086*1000000/RES_hhdet_in_new!J78)</f>
        <v>1246.7071294142215</v>
      </c>
      <c r="K78" s="156">
        <f>IF(RES_hhdet_in_fec!K78=0,0,RES_hhdet_in_fec!K78/0.086*1000000/RES_hhdet_in_new!K78)</f>
        <v>1230.6864326679502</v>
      </c>
      <c r="L78" s="156">
        <f>IF(RES_hhdet_in_fec!L78=0,0,RES_hhdet_in_fec!L78/0.086*1000000/RES_hhdet_in_new!L78)</f>
        <v>1245.9441977993852</v>
      </c>
      <c r="M78" s="156">
        <f>IF(RES_hhdet_in_fec!M78=0,0,RES_hhdet_in_fec!M78/0.086*1000000/RES_hhdet_in_new!M78)</f>
        <v>1228.9690443561465</v>
      </c>
      <c r="N78" s="156">
        <f>IF(RES_hhdet_in_fec!N78=0,0,RES_hhdet_in_fec!N78/0.086*1000000/RES_hhdet_in_new!N78)</f>
        <v>1280.8605162643353</v>
      </c>
      <c r="O78" s="156">
        <f>IF(RES_hhdet_in_fec!O78=0,0,RES_hhdet_in_fec!O78/0.086*1000000/RES_hhdet_in_new!O78)</f>
        <v>1257.4228519707183</v>
      </c>
      <c r="P78" s="156">
        <f>IF(RES_hhdet_in_fec!P78=0,0,RES_hhdet_in_fec!P78/0.086*1000000/RES_hhdet_in_new!P78)</f>
        <v>0</v>
      </c>
      <c r="Q78" s="156">
        <f>IF(RES_hhdet_in_fec!Q78=0,0,RES_hhdet_in_fec!Q78/0.086*1000000/RES_hhdet_in_new!Q78)</f>
        <v>1302.2730966074996</v>
      </c>
    </row>
    <row r="79" spans="1:17" ht="12" customHeight="1" x14ac:dyDescent="0.25">
      <c r="A79" s="29" t="s">
        <v>140</v>
      </c>
      <c r="B79" s="57"/>
      <c r="C79" s="57">
        <f>IF(RES_hhdet_in_fec!C79=0,0,RES_hhdet_in_fec!C79/0.086*1000000/RES_hhdet_in_new!C79)</f>
        <v>804.40884582101864</v>
      </c>
      <c r="D79" s="57">
        <f>IF(RES_hhdet_in_fec!D79=0,0,RES_hhdet_in_fec!D79/0.086*1000000/RES_hhdet_in_new!D79)</f>
        <v>780.66567623823403</v>
      </c>
      <c r="E79" s="57">
        <f>IF(RES_hhdet_in_fec!E79=0,0,RES_hhdet_in_fec!E79/0.086*1000000/RES_hhdet_in_new!E79)</f>
        <v>806.29983294396038</v>
      </c>
      <c r="F79" s="57">
        <f>IF(RES_hhdet_in_fec!F79=0,0,RES_hhdet_in_fec!F79/0.086*1000000/RES_hhdet_in_new!F79)</f>
        <v>830.71127059307628</v>
      </c>
      <c r="G79" s="57">
        <f>IF(RES_hhdet_in_fec!G79=0,0,RES_hhdet_in_fec!G79/0.086*1000000/RES_hhdet_in_new!G79)</f>
        <v>0</v>
      </c>
      <c r="H79" s="57">
        <f>IF(RES_hhdet_in_fec!H79=0,0,RES_hhdet_in_fec!H79/0.086*1000000/RES_hhdet_in_new!H79)</f>
        <v>0</v>
      </c>
      <c r="I79" s="57">
        <f>IF(RES_hhdet_in_fec!I79=0,0,RES_hhdet_in_fec!I79/0.086*1000000/RES_hhdet_in_new!I79)</f>
        <v>863.50219318283996</v>
      </c>
      <c r="J79" s="57">
        <f>IF(RES_hhdet_in_fec!J79=0,0,RES_hhdet_in_fec!J79/0.086*1000000/RES_hhdet_in_new!J79)</f>
        <v>856.38143434861615</v>
      </c>
      <c r="K79" s="57">
        <f>IF(RES_hhdet_in_fec!K79=0,0,RES_hhdet_in_fec!K79/0.086*1000000/RES_hhdet_in_new!K79)</f>
        <v>0</v>
      </c>
      <c r="L79" s="57">
        <f>IF(RES_hhdet_in_fec!L79=0,0,RES_hhdet_in_fec!L79/0.086*1000000/RES_hhdet_in_new!L79)</f>
        <v>843.01509030305579</v>
      </c>
      <c r="M79" s="57">
        <f>IF(RES_hhdet_in_fec!M79=0,0,RES_hhdet_in_fec!M79/0.086*1000000/RES_hhdet_in_new!M79)</f>
        <v>840.60836861750988</v>
      </c>
      <c r="N79" s="57">
        <f>IF(RES_hhdet_in_fec!N79=0,0,RES_hhdet_in_fec!N79/0.086*1000000/RES_hhdet_in_new!N79)</f>
        <v>852.17495770707467</v>
      </c>
      <c r="O79" s="57">
        <f>IF(RES_hhdet_in_fec!O79=0,0,RES_hhdet_in_fec!O79/0.086*1000000/RES_hhdet_in_new!O79)</f>
        <v>0</v>
      </c>
      <c r="P79" s="57">
        <f>IF(RES_hhdet_in_fec!P79=0,0,RES_hhdet_in_fec!P79/0.086*1000000/RES_hhdet_in_new!P79)</f>
        <v>0</v>
      </c>
      <c r="Q79" s="57">
        <f>IF(RES_hhdet_in_fec!Q79=0,0,RES_hhdet_in_fec!Q79/0.086*1000000/RES_hhdet_in_new!Q79)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22194.524884960807</v>
      </c>
      <c r="E81" s="168">
        <f t="shared" ref="E81" si="70">SUM(E82,E85,E87,E100)</f>
        <v>0</v>
      </c>
      <c r="F81" s="168">
        <f t="shared" ref="F81" si="71">SUM(F82,F85,F87,F100)</f>
        <v>23787.142592618395</v>
      </c>
      <c r="G81" s="168">
        <f t="shared" ref="G81" si="72">SUM(G82,G85,G87,G100)</f>
        <v>23307.552336942532</v>
      </c>
      <c r="H81" s="168">
        <f t="shared" ref="H81" si="73">SUM(H82,H85,H87,H100)</f>
        <v>24054.33186715902</v>
      </c>
      <c r="I81" s="168">
        <f t="shared" ref="I81" si="74">SUM(I82,I85,I87,I100)</f>
        <v>24487.467638737609</v>
      </c>
      <c r="J81" s="168">
        <f t="shared" ref="J81" si="75">SUM(J82,J85,J87,J100)</f>
        <v>21894.721245906752</v>
      </c>
      <c r="K81" s="168">
        <f t="shared" ref="K81" si="76">SUM(K82,K85,K87,K100)</f>
        <v>22918.157327807086</v>
      </c>
      <c r="L81" s="168">
        <f t="shared" ref="L81" si="77">SUM(L82,L85,L87,L100)</f>
        <v>22464.937534653898</v>
      </c>
      <c r="M81" s="168">
        <f t="shared" ref="M81" si="78">SUM(M82,M85,M87,M100)</f>
        <v>18985.924259565483</v>
      </c>
      <c r="N81" s="168">
        <f t="shared" ref="N81" si="79">SUM(N82,N85,N87,N100)</f>
        <v>19441.092549057572</v>
      </c>
      <c r="O81" s="168">
        <f t="shared" ref="O81" si="80">SUM(O82,O85,O87,O100)</f>
        <v>18733.475744590643</v>
      </c>
      <c r="P81" s="168">
        <f t="shared" ref="P81" si="81">SUM(P82,P85,P87,P100)</f>
        <v>17316.526096941427</v>
      </c>
      <c r="Q81" s="168">
        <f t="shared" ref="Q81" si="82">SUM(Q82,Q85,Q87,Q100)</f>
        <v>19024.141313701668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17304.694834565056</v>
      </c>
      <c r="E82" s="157">
        <f t="shared" si="83"/>
        <v>0</v>
      </c>
      <c r="F82" s="157">
        <f t="shared" si="83"/>
        <v>18201.099685666515</v>
      </c>
      <c r="G82" s="157">
        <f t="shared" si="83"/>
        <v>18429.354916278953</v>
      </c>
      <c r="H82" s="157">
        <f t="shared" si="83"/>
        <v>18975.916039878361</v>
      </c>
      <c r="I82" s="157">
        <f t="shared" si="83"/>
        <v>19333.845975682951</v>
      </c>
      <c r="J82" s="157">
        <f t="shared" si="83"/>
        <v>17156.921118569742</v>
      </c>
      <c r="K82" s="157">
        <f t="shared" si="83"/>
        <v>17774.133715913231</v>
      </c>
      <c r="L82" s="157">
        <f t="shared" si="83"/>
        <v>17958.254649482598</v>
      </c>
      <c r="M82" s="157">
        <f t="shared" si="83"/>
        <v>14105.919190235198</v>
      </c>
      <c r="N82" s="157">
        <f t="shared" si="83"/>
        <v>14016.317121320792</v>
      </c>
      <c r="O82" s="157">
        <f t="shared" si="83"/>
        <v>13748.337088538452</v>
      </c>
      <c r="P82" s="157">
        <f t="shared" si="83"/>
        <v>12293.346481134156</v>
      </c>
      <c r="Q82" s="157">
        <f t="shared" si="83"/>
        <v>13747.64534477459</v>
      </c>
    </row>
    <row r="83" spans="1:17" ht="12" customHeight="1" x14ac:dyDescent="0.25">
      <c r="A83" s="23" t="s">
        <v>157</v>
      </c>
      <c r="B83" s="156"/>
      <c r="C83" s="156">
        <f>IF(RES_hhdet_in_fec!C83=0,0,RES_hhdet_in_fec!C83/0.086*1000000/RES_hhdet_in_new!C83)</f>
        <v>0</v>
      </c>
      <c r="D83" s="156">
        <f>IF(RES_hhdet_in_fec!D83=0,0,RES_hhdet_in_fec!D83/0.086*1000000/RES_hhdet_in_new!D83)</f>
        <v>17240.082247096056</v>
      </c>
      <c r="E83" s="156">
        <f>IF(RES_hhdet_in_fec!E83=0,0,RES_hhdet_in_fec!E83/0.086*1000000/RES_hhdet_in_new!E83)</f>
        <v>0</v>
      </c>
      <c r="F83" s="156">
        <f>IF(RES_hhdet_in_fec!F83=0,0,RES_hhdet_in_fec!F83/0.086*1000000/RES_hhdet_in_new!F83)</f>
        <v>18097.081623902479</v>
      </c>
      <c r="G83" s="156">
        <f>IF(RES_hhdet_in_fec!G83=0,0,RES_hhdet_in_fec!G83/0.086*1000000/RES_hhdet_in_new!G83)</f>
        <v>18334.097584956518</v>
      </c>
      <c r="H83" s="156">
        <f>IF(RES_hhdet_in_fec!H83=0,0,RES_hhdet_in_fec!H83/0.086*1000000/RES_hhdet_in_new!H83)</f>
        <v>18833.546231181303</v>
      </c>
      <c r="I83" s="156">
        <f>IF(RES_hhdet_in_fec!I83=0,0,RES_hhdet_in_fec!I83/0.086*1000000/RES_hhdet_in_new!I83)</f>
        <v>19207.540051509885</v>
      </c>
      <c r="J83" s="156">
        <f>IF(RES_hhdet_in_fec!J83=0,0,RES_hhdet_in_fec!J83/0.086*1000000/RES_hhdet_in_new!J83)</f>
        <v>17042.442128806884</v>
      </c>
      <c r="K83" s="156">
        <f>IF(RES_hhdet_in_fec!K83=0,0,RES_hhdet_in_fec!K83/0.086*1000000/RES_hhdet_in_new!K83)</f>
        <v>17732.789369425689</v>
      </c>
      <c r="L83" s="156">
        <f>IF(RES_hhdet_in_fec!L83=0,0,RES_hhdet_in_fec!L83/0.086*1000000/RES_hhdet_in_new!L83)</f>
        <v>17876.601669164214</v>
      </c>
      <c r="M83" s="156">
        <f>IF(RES_hhdet_in_fec!M83=0,0,RES_hhdet_in_fec!M83/0.086*1000000/RES_hhdet_in_new!M83)</f>
        <v>14033.587283211677</v>
      </c>
      <c r="N83" s="156">
        <f>IF(RES_hhdet_in_fec!N83=0,0,RES_hhdet_in_fec!N83/0.086*1000000/RES_hhdet_in_new!N83)</f>
        <v>13952.50676266532</v>
      </c>
      <c r="O83" s="156">
        <f>IF(RES_hhdet_in_fec!O83=0,0,RES_hhdet_in_fec!O83/0.086*1000000/RES_hhdet_in_new!O83)</f>
        <v>13662.829789416526</v>
      </c>
      <c r="P83" s="156">
        <f>IF(RES_hhdet_in_fec!P83=0,0,RES_hhdet_in_fec!P83/0.086*1000000/RES_hhdet_in_new!P83)</f>
        <v>12211.028619473205</v>
      </c>
      <c r="Q83" s="156">
        <f>IF(RES_hhdet_in_fec!Q83=0,0,RES_hhdet_in_fec!Q83/0.086*1000000/RES_hhdet_in_new!Q83)</f>
        <v>13642.182502445014</v>
      </c>
    </row>
    <row r="84" spans="1:17" ht="12" customHeight="1" x14ac:dyDescent="0.25">
      <c r="A84" s="23" t="s">
        <v>60</v>
      </c>
      <c r="B84" s="156"/>
      <c r="C84" s="156">
        <f>IF(RES_hhdet_in_fec!C84=0,0,RES_hhdet_in_fec!C84/0.086*1000000/RES_hhdet_in_new!C83)</f>
        <v>0</v>
      </c>
      <c r="D84" s="156">
        <f>IF(RES_hhdet_in_fec!D84=0,0,RES_hhdet_in_fec!D84/0.086*1000000/RES_hhdet_in_new!D83)</f>
        <v>64.612587468998782</v>
      </c>
      <c r="E84" s="156">
        <f>IF(RES_hhdet_in_fec!E84=0,0,RES_hhdet_in_fec!E84/0.086*1000000/RES_hhdet_in_new!E83)</f>
        <v>0</v>
      </c>
      <c r="F84" s="156">
        <f>IF(RES_hhdet_in_fec!F84=0,0,RES_hhdet_in_fec!F84/0.086*1000000/RES_hhdet_in_new!F83)</f>
        <v>104.01806176403485</v>
      </c>
      <c r="G84" s="156">
        <f>IF(RES_hhdet_in_fec!G84=0,0,RES_hhdet_in_fec!G84/0.086*1000000/RES_hhdet_in_new!G83)</f>
        <v>95.257331322434936</v>
      </c>
      <c r="H84" s="156">
        <f>IF(RES_hhdet_in_fec!H84=0,0,RES_hhdet_in_fec!H84/0.086*1000000/RES_hhdet_in_new!H83)</f>
        <v>142.3698086970565</v>
      </c>
      <c r="I84" s="156">
        <f>IF(RES_hhdet_in_fec!I84=0,0,RES_hhdet_in_fec!I84/0.086*1000000/RES_hhdet_in_new!I83)</f>
        <v>126.30592417306765</v>
      </c>
      <c r="J84" s="156">
        <f>IF(RES_hhdet_in_fec!J84=0,0,RES_hhdet_in_fec!J84/0.086*1000000/RES_hhdet_in_new!J83)</f>
        <v>114.47898976285676</v>
      </c>
      <c r="K84" s="156">
        <f>IF(RES_hhdet_in_fec!K84=0,0,RES_hhdet_in_fec!K84/0.086*1000000/RES_hhdet_in_new!K83)</f>
        <v>41.344346487543035</v>
      </c>
      <c r="L84" s="156">
        <f>IF(RES_hhdet_in_fec!L84=0,0,RES_hhdet_in_fec!L84/0.086*1000000/RES_hhdet_in_new!L83)</f>
        <v>81.652980318382959</v>
      </c>
      <c r="M84" s="156">
        <f>IF(RES_hhdet_in_fec!M84=0,0,RES_hhdet_in_fec!M84/0.086*1000000/RES_hhdet_in_new!M83)</f>
        <v>72.331907023521936</v>
      </c>
      <c r="N84" s="156">
        <f>IF(RES_hhdet_in_fec!N84=0,0,RES_hhdet_in_fec!N84/0.086*1000000/RES_hhdet_in_new!N83)</f>
        <v>63.810358655470857</v>
      </c>
      <c r="O84" s="156">
        <f>IF(RES_hhdet_in_fec!O84=0,0,RES_hhdet_in_fec!O84/0.086*1000000/RES_hhdet_in_new!O83)</f>
        <v>85.507299121925158</v>
      </c>
      <c r="P84" s="156">
        <f>IF(RES_hhdet_in_fec!P84=0,0,RES_hhdet_in_fec!P84/0.086*1000000/RES_hhdet_in_new!P83)</f>
        <v>82.317861660950811</v>
      </c>
      <c r="Q84" s="156">
        <f>IF(RES_hhdet_in_fec!Q84=0,0,RES_hhdet_in_fec!Q84/0.086*1000000/RES_hhdet_in_new!Q83)</f>
        <v>105.46284232957616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486.68152437189576</v>
      </c>
      <c r="E85" s="157">
        <f t="shared" si="84"/>
        <v>0</v>
      </c>
      <c r="F85" s="157">
        <f t="shared" si="84"/>
        <v>485.49766854519004</v>
      </c>
      <c r="G85" s="157">
        <f t="shared" si="84"/>
        <v>462.07469612468662</v>
      </c>
      <c r="H85" s="157">
        <f t="shared" si="84"/>
        <v>439.15092616575004</v>
      </c>
      <c r="I85" s="157">
        <f t="shared" si="84"/>
        <v>413.95711815315758</v>
      </c>
      <c r="J85" s="157">
        <f t="shared" si="84"/>
        <v>370.18656817313479</v>
      </c>
      <c r="K85" s="157">
        <f t="shared" si="84"/>
        <v>354.5312497251104</v>
      </c>
      <c r="L85" s="157">
        <f t="shared" si="84"/>
        <v>353.27012372867046</v>
      </c>
      <c r="M85" s="157">
        <f t="shared" si="84"/>
        <v>340.68963731126235</v>
      </c>
      <c r="N85" s="157">
        <f t="shared" si="84"/>
        <v>326.71251425507836</v>
      </c>
      <c r="O85" s="157">
        <f t="shared" si="84"/>
        <v>324.14585776907415</v>
      </c>
      <c r="P85" s="157">
        <f t="shared" si="84"/>
        <v>320.57671567712919</v>
      </c>
      <c r="Q85" s="157">
        <f t="shared" si="84"/>
        <v>317.4053794874344</v>
      </c>
    </row>
    <row r="86" spans="1:17" ht="12" customHeight="1" x14ac:dyDescent="0.25">
      <c r="A86" s="23" t="s">
        <v>60</v>
      </c>
      <c r="B86" s="156"/>
      <c r="C86" s="156">
        <f>IF(RES_hhdet_in_fec!C86=0,0,RES_hhdet_in_fec!C86/0.086*1000000/RES_hhdet_in_new!C86)</f>
        <v>0</v>
      </c>
      <c r="D86" s="156">
        <f>IF(RES_hhdet_in_fec!D86=0,0,RES_hhdet_in_fec!D86/0.086*1000000/RES_hhdet_in_new!D86)</f>
        <v>486.68152437189576</v>
      </c>
      <c r="E86" s="156">
        <f>IF(RES_hhdet_in_fec!E86=0,0,RES_hhdet_in_fec!E86/0.086*1000000/RES_hhdet_in_new!E86)</f>
        <v>0</v>
      </c>
      <c r="F86" s="156">
        <f>IF(RES_hhdet_in_fec!F86=0,0,RES_hhdet_in_fec!F86/0.086*1000000/RES_hhdet_in_new!F86)</f>
        <v>485.49766854519004</v>
      </c>
      <c r="G86" s="156">
        <f>IF(RES_hhdet_in_fec!G86=0,0,RES_hhdet_in_fec!G86/0.086*1000000/RES_hhdet_in_new!G86)</f>
        <v>462.07469612468662</v>
      </c>
      <c r="H86" s="156">
        <f>IF(RES_hhdet_in_fec!H86=0,0,RES_hhdet_in_fec!H86/0.086*1000000/RES_hhdet_in_new!H86)</f>
        <v>439.15092616575004</v>
      </c>
      <c r="I86" s="156">
        <f>IF(RES_hhdet_in_fec!I86=0,0,RES_hhdet_in_fec!I86/0.086*1000000/RES_hhdet_in_new!I86)</f>
        <v>413.95711815315758</v>
      </c>
      <c r="J86" s="156">
        <f>IF(RES_hhdet_in_fec!J86=0,0,RES_hhdet_in_fec!J86/0.086*1000000/RES_hhdet_in_new!J86)</f>
        <v>370.18656817313479</v>
      </c>
      <c r="K86" s="156">
        <f>IF(RES_hhdet_in_fec!K86=0,0,RES_hhdet_in_fec!K86/0.086*1000000/RES_hhdet_in_new!K86)</f>
        <v>354.5312497251104</v>
      </c>
      <c r="L86" s="156">
        <f>IF(RES_hhdet_in_fec!L86=0,0,RES_hhdet_in_fec!L86/0.086*1000000/RES_hhdet_in_new!L86)</f>
        <v>353.27012372867046</v>
      </c>
      <c r="M86" s="156">
        <f>IF(RES_hhdet_in_fec!M86=0,0,RES_hhdet_in_fec!M86/0.086*1000000/RES_hhdet_in_new!M86)</f>
        <v>340.68963731126235</v>
      </c>
      <c r="N86" s="156">
        <f>IF(RES_hhdet_in_fec!N86=0,0,RES_hhdet_in_fec!N86/0.086*1000000/RES_hhdet_in_new!N86)</f>
        <v>326.71251425507836</v>
      </c>
      <c r="O86" s="156">
        <f>IF(RES_hhdet_in_fec!O86=0,0,RES_hhdet_in_fec!O86/0.086*1000000/RES_hhdet_in_new!O86)</f>
        <v>324.14585776907415</v>
      </c>
      <c r="P86" s="156">
        <f>IF(RES_hhdet_in_fec!P86=0,0,RES_hhdet_in_fec!P86/0.086*1000000/RES_hhdet_in_new!P86)</f>
        <v>320.57671567712919</v>
      </c>
      <c r="Q86" s="156">
        <f>IF(RES_hhdet_in_fec!Q86=0,0,RES_hhdet_in_fec!Q86/0.086*1000000/RES_hhdet_in_new!Q86)</f>
        <v>317.4053794874344</v>
      </c>
    </row>
    <row r="87" spans="1:17" ht="12" customHeight="1" x14ac:dyDescent="0.25">
      <c r="A87" s="158" t="s">
        <v>63</v>
      </c>
      <c r="B87" s="157"/>
      <c r="C87" s="157">
        <f>IF(SUM(RES_hhdet_in_fec!C88:C89,RES_hhdet_in_fec!C92:C93,RES_hhdet_in_fec!C96:C97)=0,0,SUM(RES_hhdet_in_fec!C88:C89,RES_hhdet_in_fec!C92:C93,RES_hhdet_in_fec!C96:C97)/0.086*1000000/SUM(RES_hhdet_in_new!C88:C89,RES_hhdet_in_new!C92:C93,RES_hhdet_in_new!C96:C97))</f>
        <v>0</v>
      </c>
      <c r="D87" s="157">
        <f>IF(SUM(RES_hhdet_in_fec!D88:D89,RES_hhdet_in_fec!D92:D93,RES_hhdet_in_fec!D96:D97)=0,0,SUM(RES_hhdet_in_fec!D88:D89,RES_hhdet_in_fec!D92:D93,RES_hhdet_in_fec!D96:D97)/0.086*1000000/SUM(RES_hhdet_in_new!D88:D89,RES_hhdet_in_new!D92:D93,RES_hhdet_in_new!D96:D97))</f>
        <v>3624.2660419888548</v>
      </c>
      <c r="E87" s="157">
        <f>IF(SUM(RES_hhdet_in_fec!E88:E89,RES_hhdet_in_fec!E92:E93,RES_hhdet_in_fec!E96:E97)=0,0,SUM(RES_hhdet_in_fec!E88:E89,RES_hhdet_in_fec!E92:E93,RES_hhdet_in_fec!E96:E97)/0.086*1000000/SUM(RES_hhdet_in_new!E88:E89,RES_hhdet_in_new!E92:E93,RES_hhdet_in_new!E96:E97))</f>
        <v>0</v>
      </c>
      <c r="F87" s="157">
        <f>IF(SUM(RES_hhdet_in_fec!F88:F89,RES_hhdet_in_fec!F92:F93,RES_hhdet_in_fec!F96:F97)=0,0,SUM(RES_hhdet_in_fec!F88:F89,RES_hhdet_in_fec!F92:F93,RES_hhdet_in_fec!F96:F97)/0.086*1000000/SUM(RES_hhdet_in_new!F88:F89,RES_hhdet_in_new!F92:F93,RES_hhdet_in_new!F96:F97))</f>
        <v>4276.6824315405329</v>
      </c>
      <c r="G87" s="157">
        <f>IF(SUM(RES_hhdet_in_fec!G88:G89,RES_hhdet_in_fec!G92:G93,RES_hhdet_in_fec!G96:G97)=0,0,SUM(RES_hhdet_in_fec!G88:G89,RES_hhdet_in_fec!G92:G93,RES_hhdet_in_fec!G96:G97)/0.086*1000000/SUM(RES_hhdet_in_new!G88:G89,RES_hhdet_in_new!G92:G93,RES_hhdet_in_new!G96:G97))</f>
        <v>3607.5913475322232</v>
      </c>
      <c r="H87" s="157">
        <f>IF(SUM(RES_hhdet_in_fec!H88:H89,RES_hhdet_in_fec!H92:H93,RES_hhdet_in_fec!H96:H97)=0,0,SUM(RES_hhdet_in_fec!H88:H89,RES_hhdet_in_fec!H92:H93,RES_hhdet_in_fec!H96:H97)/0.086*1000000/SUM(RES_hhdet_in_new!H88:H89,RES_hhdet_in_new!H92:H93,RES_hhdet_in_new!H96:H97))</f>
        <v>3810.2825531807448</v>
      </c>
      <c r="I87" s="157">
        <f>IF(SUM(RES_hhdet_in_fec!I88:I89,RES_hhdet_in_fec!I92:I93,RES_hhdet_in_fec!I96:I97)=0,0,SUM(RES_hhdet_in_fec!I88:I89,RES_hhdet_in_fec!I92:I93,RES_hhdet_in_fec!I96:I97)/0.086*1000000/SUM(RES_hhdet_in_new!I88:I89,RES_hhdet_in_new!I92:I93,RES_hhdet_in_new!I96:I97))</f>
        <v>3887.2111633977638</v>
      </c>
      <c r="J87" s="157">
        <f>IF(SUM(RES_hhdet_in_fec!J88:J89,RES_hhdet_in_fec!J92:J93,RES_hhdet_in_fec!J96:J97)=0,0,SUM(RES_hhdet_in_fec!J88:J89,RES_hhdet_in_fec!J92:J93,RES_hhdet_in_fec!J96:J97)/0.086*1000000/SUM(RES_hhdet_in_new!J88:J89,RES_hhdet_in_new!J92:J93,RES_hhdet_in_new!J96:J97))</f>
        <v>3521.4732990847133</v>
      </c>
      <c r="K87" s="157">
        <f>IF(SUM(RES_hhdet_in_fec!K88:K89,RES_hhdet_in_fec!K92:K93,RES_hhdet_in_fec!K96:K97)=0,0,SUM(RES_hhdet_in_fec!K88:K89,RES_hhdet_in_fec!K92:K93,RES_hhdet_in_fec!K96:K97)/0.086*1000000/SUM(RES_hhdet_in_new!K88:K89,RES_hhdet_in_new!K92:K93,RES_hhdet_in_new!K96:K97))</f>
        <v>3970.1091453923036</v>
      </c>
      <c r="L87" s="157">
        <f>IF(SUM(RES_hhdet_in_fec!L88:L89,RES_hhdet_in_fec!L92:L93,RES_hhdet_in_fec!L96:L97)=0,0,SUM(RES_hhdet_in_fec!L88:L89,RES_hhdet_in_fec!L92:L93,RES_hhdet_in_fec!L96:L97)/0.086*1000000/SUM(RES_hhdet_in_new!L88:L89,RES_hhdet_in_new!L92:L93,RES_hhdet_in_new!L96:L97))</f>
        <v>3313.9836756581067</v>
      </c>
      <c r="M87" s="157">
        <f>IF(SUM(RES_hhdet_in_fec!M88:M89,RES_hhdet_in_fec!M92:M93,RES_hhdet_in_fec!M96:M97)=0,0,SUM(RES_hhdet_in_fec!M88:M89,RES_hhdet_in_fec!M92:M93,RES_hhdet_in_fec!M96:M97)/0.086*1000000/SUM(RES_hhdet_in_new!M88:M89,RES_hhdet_in_new!M92:M93,RES_hhdet_in_new!M96:M97))</f>
        <v>3701.6121835440322</v>
      </c>
      <c r="N87" s="157">
        <f>IF(SUM(RES_hhdet_in_fec!N88:N89,RES_hhdet_in_fec!N92:N93,RES_hhdet_in_fec!N96:N97)=0,0,SUM(RES_hhdet_in_fec!N88:N89,RES_hhdet_in_fec!N92:N93,RES_hhdet_in_fec!N96:N97)/0.086*1000000/SUM(RES_hhdet_in_new!N88:N89,RES_hhdet_in_new!N92:N93,RES_hhdet_in_new!N96:N97))</f>
        <v>4247.9533665124191</v>
      </c>
      <c r="O87" s="157">
        <f>IF(SUM(RES_hhdet_in_fec!O88:O89,RES_hhdet_in_fec!O92:O93,RES_hhdet_in_fec!O96:O97)=0,0,SUM(RES_hhdet_in_fec!O88:O89,RES_hhdet_in_fec!O92:O93,RES_hhdet_in_fec!O96:O97)/0.086*1000000/SUM(RES_hhdet_in_new!O88:O89,RES_hhdet_in_new!O92:O93,RES_hhdet_in_new!O96:O97))</f>
        <v>3778.7917951767372</v>
      </c>
      <c r="P87" s="157">
        <f>IF(SUM(RES_hhdet_in_fec!P88:P89,RES_hhdet_in_fec!P92:P93,RES_hhdet_in_fec!P96:P97)=0,0,SUM(RES_hhdet_in_fec!P88:P89,RES_hhdet_in_fec!P92:P93,RES_hhdet_in_fec!P96:P97)/0.086*1000000/SUM(RES_hhdet_in_new!P88:P89,RES_hhdet_in_new!P92:P93,RES_hhdet_in_new!P96:P97))</f>
        <v>3788.9389395969074</v>
      </c>
      <c r="Q87" s="157">
        <f>IF(SUM(RES_hhdet_in_fec!Q88:Q89,RES_hhdet_in_fec!Q92:Q93,RES_hhdet_in_fec!Q96:Q97)=0,0,SUM(RES_hhdet_in_fec!Q88:Q89,RES_hhdet_in_fec!Q92:Q93,RES_hhdet_in_fec!Q96:Q97)/0.086*1000000/SUM(RES_hhdet_in_new!Q88:Q89,RES_hhdet_in_new!Q92:Q93,RES_hhdet_in_new!Q96:Q97))</f>
        <v>3992.6197317056849</v>
      </c>
    </row>
    <row r="88" spans="1:17" ht="12" customHeight="1" x14ac:dyDescent="0.25">
      <c r="A88" s="167" t="s">
        <v>156</v>
      </c>
      <c r="B88" s="132"/>
      <c r="C88" s="132">
        <f>IF(RES_hhdet_in_fec!C88=0,0,RES_hhdet_in_fec!C88/0.086*1000000/RES_hhdet_in_new!C88)</f>
        <v>0</v>
      </c>
      <c r="D88" s="132">
        <f>IF(RES_hhdet_in_fec!D88=0,0,RES_hhdet_in_fec!D88/0.086*1000000/RES_hhdet_in_new!D88)</f>
        <v>4335.7007955249619</v>
      </c>
      <c r="E88" s="132">
        <f>IF(RES_hhdet_in_fec!E88=0,0,RES_hhdet_in_fec!E88/0.086*1000000/RES_hhdet_in_new!E88)</f>
        <v>0</v>
      </c>
      <c r="F88" s="132">
        <f>IF(RES_hhdet_in_fec!F88=0,0,RES_hhdet_in_fec!F88/0.086*1000000/RES_hhdet_in_new!F88)</f>
        <v>4318.1713558262027</v>
      </c>
      <c r="G88" s="132">
        <f>IF(RES_hhdet_in_fec!G88=0,0,RES_hhdet_in_fec!G88/0.086*1000000/RES_hhdet_in_new!G88)</f>
        <v>4317.5109768849261</v>
      </c>
      <c r="H88" s="132">
        <f>IF(RES_hhdet_in_fec!H88=0,0,RES_hhdet_in_fec!H88/0.086*1000000/RES_hhdet_in_new!H88)</f>
        <v>4348.266746586989</v>
      </c>
      <c r="I88" s="132">
        <f>IF(RES_hhdet_in_fec!I88=0,0,RES_hhdet_in_fec!I88/0.086*1000000/RES_hhdet_in_new!I88)</f>
        <v>4431.9179914572942</v>
      </c>
      <c r="J88" s="132">
        <f>IF(RES_hhdet_in_fec!J88=0,0,RES_hhdet_in_fec!J88/0.086*1000000/RES_hhdet_in_new!J88)</f>
        <v>4359.6963570219377</v>
      </c>
      <c r="K88" s="132">
        <f>IF(RES_hhdet_in_fec!K88=0,0,RES_hhdet_in_fec!K88/0.086*1000000/RES_hhdet_in_new!K88)</f>
        <v>4409.1718477063478</v>
      </c>
      <c r="L88" s="132">
        <f>IF(RES_hhdet_in_fec!L88=0,0,RES_hhdet_in_fec!L88/0.086*1000000/RES_hhdet_in_new!L88)</f>
        <v>0</v>
      </c>
      <c r="M88" s="132">
        <f>IF(RES_hhdet_in_fec!M88=0,0,RES_hhdet_in_fec!M88/0.086*1000000/RES_hhdet_in_new!M88)</f>
        <v>4374.3723271281933</v>
      </c>
      <c r="N88" s="132">
        <f>IF(RES_hhdet_in_fec!N88=0,0,RES_hhdet_in_fec!N88/0.086*1000000/RES_hhdet_in_new!N88)</f>
        <v>4420.3587544135225</v>
      </c>
      <c r="O88" s="132">
        <f>IF(RES_hhdet_in_fec!O88=0,0,RES_hhdet_in_fec!O88/0.086*1000000/RES_hhdet_in_new!O88)</f>
        <v>4412.0403225147093</v>
      </c>
      <c r="P88" s="132">
        <f>IF(RES_hhdet_in_fec!P88=0,0,RES_hhdet_in_fec!P88/0.086*1000000/RES_hhdet_in_new!P88)</f>
        <v>4399.6266585072835</v>
      </c>
      <c r="Q88" s="132">
        <f>IF(RES_hhdet_in_fec!Q88=0,0,RES_hhdet_in_fec!Q88/0.086*1000000/RES_hhdet_in_new!Q88)</f>
        <v>4381.2715376287324</v>
      </c>
    </row>
    <row r="89" spans="1:17" ht="12" customHeight="1" x14ac:dyDescent="0.25">
      <c r="A89" s="167" t="s">
        <v>155</v>
      </c>
      <c r="B89" s="132"/>
      <c r="C89" s="132">
        <f>IF(RES_hhdet_in_fec!C89=0,0,RES_hhdet_in_fec!C89/0.086*1000000/RES_hhdet_in_new!C89)</f>
        <v>0</v>
      </c>
      <c r="D89" s="132">
        <f>IF(RES_hhdet_in_fec!D89=0,0,RES_hhdet_in_fec!D89/0.086*1000000/RES_hhdet_in_new!D89)</f>
        <v>3674.772580309922</v>
      </c>
      <c r="E89" s="132">
        <f>IF(RES_hhdet_in_fec!E89=0,0,RES_hhdet_in_fec!E89/0.086*1000000/RES_hhdet_in_new!E89)</f>
        <v>0</v>
      </c>
      <c r="F89" s="132">
        <f>IF(RES_hhdet_in_fec!F89=0,0,RES_hhdet_in_fec!F89/0.086*1000000/RES_hhdet_in_new!F89)</f>
        <v>3711.6538617596811</v>
      </c>
      <c r="G89" s="132">
        <f>IF(RES_hhdet_in_fec!G89=0,0,RES_hhdet_in_fec!G89/0.086*1000000/RES_hhdet_in_new!G89)</f>
        <v>3750.0809271132484</v>
      </c>
      <c r="H89" s="132">
        <f>IF(RES_hhdet_in_fec!H89=0,0,RES_hhdet_in_fec!H89/0.086*1000000/RES_hhdet_in_new!H89)</f>
        <v>3793.5204795689806</v>
      </c>
      <c r="I89" s="132">
        <f>IF(RES_hhdet_in_fec!I89=0,0,RES_hhdet_in_fec!I89/0.086*1000000/RES_hhdet_in_new!I89)</f>
        <v>3811.0242952116141</v>
      </c>
      <c r="J89" s="132">
        <f>IF(RES_hhdet_in_fec!J89=0,0,RES_hhdet_in_fec!J89/0.086*1000000/RES_hhdet_in_new!J89)</f>
        <v>3772.6979344079896</v>
      </c>
      <c r="K89" s="132">
        <f>IF(RES_hhdet_in_fec!K89=0,0,RES_hhdet_in_fec!K89/0.086*1000000/RES_hhdet_in_new!K89)</f>
        <v>3776.9831682173476</v>
      </c>
      <c r="L89" s="132">
        <f>IF(RES_hhdet_in_fec!L89=0,0,RES_hhdet_in_fec!L89/0.086*1000000/RES_hhdet_in_new!L89)</f>
        <v>3753.317022309639</v>
      </c>
      <c r="M89" s="132">
        <f>IF(RES_hhdet_in_fec!M89=0,0,RES_hhdet_in_fec!M89/0.086*1000000/RES_hhdet_in_new!M89)</f>
        <v>3739.1622714958389</v>
      </c>
      <c r="N89" s="132">
        <f>IF(RES_hhdet_in_fec!N89=0,0,RES_hhdet_in_fec!N89/0.086*1000000/RES_hhdet_in_new!N89)</f>
        <v>3730.3741955140426</v>
      </c>
      <c r="O89" s="132">
        <f>IF(RES_hhdet_in_fec!O89=0,0,RES_hhdet_in_fec!O89/0.086*1000000/RES_hhdet_in_new!O89)</f>
        <v>3717.2683378113043</v>
      </c>
      <c r="P89" s="132">
        <f>IF(RES_hhdet_in_fec!P89=0,0,RES_hhdet_in_fec!P89/0.086*1000000/RES_hhdet_in_new!P89)</f>
        <v>3692.7663464899956</v>
      </c>
      <c r="Q89" s="132">
        <f>IF(RES_hhdet_in_fec!Q89=0,0,RES_hhdet_in_fec!Q89/0.086*1000000/RES_hhdet_in_new!Q89)</f>
        <v>3653.5895220977641</v>
      </c>
    </row>
    <row r="90" spans="1:17" ht="12" customHeight="1" x14ac:dyDescent="0.25">
      <c r="A90" s="166" t="s">
        <v>55</v>
      </c>
      <c r="B90" s="165"/>
      <c r="C90" s="165">
        <f>IF(RES_hhdet_in_fec!C90=0,0,RES_hhdet_in_fec!C90/0.086*1000000/RES_hhdet_in_new!C89)</f>
        <v>0</v>
      </c>
      <c r="D90" s="165">
        <f>IF(RES_hhdet_in_fec!D90=0,0,RES_hhdet_in_fec!D90/0.086*1000000/RES_hhdet_in_new!D89)</f>
        <v>2967.3417456228503</v>
      </c>
      <c r="E90" s="165">
        <f>IF(RES_hhdet_in_fec!E90=0,0,RES_hhdet_in_fec!E90/0.086*1000000/RES_hhdet_in_new!E89)</f>
        <v>0</v>
      </c>
      <c r="F90" s="165">
        <f>IF(RES_hhdet_in_fec!F90=0,0,RES_hhdet_in_fec!F90/0.086*1000000/RES_hhdet_in_new!F89)</f>
        <v>2985.5646119547155</v>
      </c>
      <c r="G90" s="165">
        <f>IF(RES_hhdet_in_fec!G90=0,0,RES_hhdet_in_fec!G90/0.086*1000000/RES_hhdet_in_new!G89)</f>
        <v>3009.5910505940187</v>
      </c>
      <c r="H90" s="165">
        <f>IF(RES_hhdet_in_fec!H90=0,0,RES_hhdet_in_fec!H90/0.086*1000000/RES_hhdet_in_new!H89)</f>
        <v>3038.6770026612521</v>
      </c>
      <c r="I90" s="165">
        <f>IF(RES_hhdet_in_fec!I90=0,0,RES_hhdet_in_fec!I90/0.086*1000000/RES_hhdet_in_new!I89)</f>
        <v>3047.5601114906303</v>
      </c>
      <c r="J90" s="165">
        <f>IF(RES_hhdet_in_fec!J90=0,0,RES_hhdet_in_fec!J90/0.086*1000000/RES_hhdet_in_new!J89)</f>
        <v>3004.7826100135931</v>
      </c>
      <c r="K90" s="165">
        <f>IF(RES_hhdet_in_fec!K90=0,0,RES_hhdet_in_fec!K90/0.086*1000000/RES_hhdet_in_new!K89)</f>
        <v>3002.9446745586715</v>
      </c>
      <c r="L90" s="165">
        <f>IF(RES_hhdet_in_fec!L90=0,0,RES_hhdet_in_fec!L90/0.086*1000000/RES_hhdet_in_new!L89)</f>
        <v>2978.5246012514785</v>
      </c>
      <c r="M90" s="165">
        <f>IF(RES_hhdet_in_fec!M90=0,0,RES_hhdet_in_fec!M90/0.086*1000000/RES_hhdet_in_new!M89)</f>
        <v>2966.0248842678211</v>
      </c>
      <c r="N90" s="165">
        <f>IF(RES_hhdet_in_fec!N90=0,0,RES_hhdet_in_fec!N90/0.086*1000000/RES_hhdet_in_new!N89)</f>
        <v>2956.3095130381316</v>
      </c>
      <c r="O90" s="165">
        <f>IF(RES_hhdet_in_fec!O90=0,0,RES_hhdet_in_fec!O90/0.086*1000000/RES_hhdet_in_new!O89)</f>
        <v>2943.0421654774736</v>
      </c>
      <c r="P90" s="165">
        <f>IF(RES_hhdet_in_fec!P90=0,0,RES_hhdet_in_fec!P90/0.086*1000000/RES_hhdet_in_new!P89)</f>
        <v>2921.4413297927772</v>
      </c>
      <c r="Q90" s="165">
        <f>IF(RES_hhdet_in_fec!Q90=0,0,RES_hhdet_in_fec!Q90/0.086*1000000/RES_hhdet_in_new!Q89)</f>
        <v>2888.0066964826788</v>
      </c>
    </row>
    <row r="91" spans="1:17" ht="12" customHeight="1" x14ac:dyDescent="0.25">
      <c r="A91" s="147" t="s">
        <v>59</v>
      </c>
      <c r="B91" s="164"/>
      <c r="C91" s="164">
        <f>IF(RES_hhdet_in_fec!C91=0,0,RES_hhdet_in_fec!C91/0.086*1000000/RES_hhdet_in_new!C89)</f>
        <v>0</v>
      </c>
      <c r="D91" s="164">
        <f>IF(RES_hhdet_in_fec!D91=0,0,RES_hhdet_in_fec!D91/0.086*1000000/RES_hhdet_in_new!D89)</f>
        <v>707.43083468707118</v>
      </c>
      <c r="E91" s="164">
        <f>IF(RES_hhdet_in_fec!E91=0,0,RES_hhdet_in_fec!E91/0.086*1000000/RES_hhdet_in_new!E89)</f>
        <v>0</v>
      </c>
      <c r="F91" s="164">
        <f>IF(RES_hhdet_in_fec!F91=0,0,RES_hhdet_in_fec!F91/0.086*1000000/RES_hhdet_in_new!F89)</f>
        <v>726.08924980496488</v>
      </c>
      <c r="G91" s="164">
        <f>IF(RES_hhdet_in_fec!G91=0,0,RES_hhdet_in_fec!G91/0.086*1000000/RES_hhdet_in_new!G89)</f>
        <v>740.48987651922948</v>
      </c>
      <c r="H91" s="164">
        <f>IF(RES_hhdet_in_fec!H91=0,0,RES_hhdet_in_fec!H91/0.086*1000000/RES_hhdet_in_new!H89)</f>
        <v>754.84347690772859</v>
      </c>
      <c r="I91" s="164">
        <f>IF(RES_hhdet_in_fec!I91=0,0,RES_hhdet_in_fec!I91/0.086*1000000/RES_hhdet_in_new!I89)</f>
        <v>763.46418372098344</v>
      </c>
      <c r="J91" s="164">
        <f>IF(RES_hhdet_in_fec!J91=0,0,RES_hhdet_in_fec!J91/0.086*1000000/RES_hhdet_in_new!J89)</f>
        <v>767.91532439439663</v>
      </c>
      <c r="K91" s="164">
        <f>IF(RES_hhdet_in_fec!K91=0,0,RES_hhdet_in_fec!K91/0.086*1000000/RES_hhdet_in_new!K89)</f>
        <v>774.03849365867666</v>
      </c>
      <c r="L91" s="164">
        <f>IF(RES_hhdet_in_fec!L91=0,0,RES_hhdet_in_fec!L91/0.086*1000000/RES_hhdet_in_new!L89)</f>
        <v>774.79242105816036</v>
      </c>
      <c r="M91" s="164">
        <f>IF(RES_hhdet_in_fec!M91=0,0,RES_hhdet_in_fec!M91/0.086*1000000/RES_hhdet_in_new!M89)</f>
        <v>773.13738722801816</v>
      </c>
      <c r="N91" s="164">
        <f>IF(RES_hhdet_in_fec!N91=0,0,RES_hhdet_in_fec!N91/0.086*1000000/RES_hhdet_in_new!N89)</f>
        <v>774.06468247591135</v>
      </c>
      <c r="O91" s="164">
        <f>IF(RES_hhdet_in_fec!O91=0,0,RES_hhdet_in_fec!O91/0.086*1000000/RES_hhdet_in_new!O89)</f>
        <v>774.22617233383028</v>
      </c>
      <c r="P91" s="164">
        <f>IF(RES_hhdet_in_fec!P91=0,0,RES_hhdet_in_fec!P91/0.086*1000000/RES_hhdet_in_new!P89)</f>
        <v>771.32501669721876</v>
      </c>
      <c r="Q91" s="164">
        <f>IF(RES_hhdet_in_fec!Q91=0,0,RES_hhdet_in_fec!Q91/0.086*1000000/RES_hhdet_in_new!Q89)</f>
        <v>765.58282561508565</v>
      </c>
    </row>
    <row r="92" spans="1:17" ht="12" customHeight="1" x14ac:dyDescent="0.25">
      <c r="A92" s="163" t="s">
        <v>144</v>
      </c>
      <c r="B92" s="162"/>
      <c r="C92" s="162">
        <f>IF(RES_hhdet_in_fec!C92=0,0,RES_hhdet_in_fec!C92/0.086*1000000/RES_hhdet_in_new!C92)</f>
        <v>0</v>
      </c>
      <c r="D92" s="162">
        <f>IF(RES_hhdet_in_fec!D92=0,0,RES_hhdet_in_fec!D92/0.086*1000000/RES_hhdet_in_new!D92)</f>
        <v>0</v>
      </c>
      <c r="E92" s="162">
        <f>IF(RES_hhdet_in_fec!E92=0,0,RES_hhdet_in_fec!E92/0.086*1000000/RES_hhdet_in_new!E92)</f>
        <v>0</v>
      </c>
      <c r="F92" s="162">
        <f>IF(RES_hhdet_in_fec!F92=0,0,RES_hhdet_in_fec!F92/0.086*1000000/RES_hhdet_in_new!F92)</f>
        <v>0</v>
      </c>
      <c r="G92" s="162">
        <f>IF(RES_hhdet_in_fec!G92=0,0,RES_hhdet_in_fec!G92/0.086*1000000/RES_hhdet_in_new!G92)</f>
        <v>0</v>
      </c>
      <c r="H92" s="162">
        <f>IF(RES_hhdet_in_fec!H92=0,0,RES_hhdet_in_fec!H92/0.086*1000000/RES_hhdet_in_new!H92)</f>
        <v>0</v>
      </c>
      <c r="I92" s="162">
        <f>IF(RES_hhdet_in_fec!I92=0,0,RES_hhdet_in_fec!I92/0.086*1000000/RES_hhdet_in_new!I92)</f>
        <v>0</v>
      </c>
      <c r="J92" s="162">
        <f>IF(RES_hhdet_in_fec!J92=0,0,RES_hhdet_in_fec!J92/0.086*1000000/RES_hhdet_in_new!J92)</f>
        <v>0</v>
      </c>
      <c r="K92" s="162">
        <f>IF(RES_hhdet_in_fec!K92=0,0,RES_hhdet_in_fec!K92/0.086*1000000/RES_hhdet_in_new!K92)</f>
        <v>0</v>
      </c>
      <c r="L92" s="162">
        <f>IF(RES_hhdet_in_fec!L92=0,0,RES_hhdet_in_fec!L92/0.086*1000000/RES_hhdet_in_new!L92)</f>
        <v>0</v>
      </c>
      <c r="M92" s="162">
        <f>IF(RES_hhdet_in_fec!M92=0,0,RES_hhdet_in_fec!M92/0.086*1000000/RES_hhdet_in_new!M92)</f>
        <v>0</v>
      </c>
      <c r="N92" s="162">
        <f>IF(RES_hhdet_in_fec!N92=0,0,RES_hhdet_in_fec!N92/0.086*1000000/RES_hhdet_in_new!N92)</f>
        <v>0</v>
      </c>
      <c r="O92" s="162">
        <f>IF(RES_hhdet_in_fec!O92=0,0,RES_hhdet_in_fec!O92/0.086*1000000/RES_hhdet_in_new!O92)</f>
        <v>0</v>
      </c>
      <c r="P92" s="162">
        <f>IF(RES_hhdet_in_fec!P92=0,0,RES_hhdet_in_fec!P92/0.086*1000000/RES_hhdet_in_new!P92)</f>
        <v>0</v>
      </c>
      <c r="Q92" s="162">
        <f>IF(RES_hhdet_in_fec!Q92=0,0,RES_hhdet_in_fec!Q92/0.086*1000000/RES_hhdet_in_new!Q92)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IF(RES_hhdet_in_fec!C93=0,0,RES_hhdet_in_fec!C93/0.086*1000000/RES_hhdet_in_new!C93)</f>
        <v>0</v>
      </c>
      <c r="D93" s="160">
        <f>IF(RES_hhdet_in_fec!D93=0,0,RES_hhdet_in_fec!D93/0.086*1000000/RES_hhdet_in_new!D93)</f>
        <v>0</v>
      </c>
      <c r="E93" s="160">
        <f>IF(RES_hhdet_in_fec!E93=0,0,RES_hhdet_in_fec!E93/0.086*1000000/RES_hhdet_in_new!E93)</f>
        <v>0</v>
      </c>
      <c r="F93" s="160">
        <f>IF(RES_hhdet_in_fec!F93=0,0,RES_hhdet_in_fec!F93/0.086*1000000/RES_hhdet_in_new!F93)</f>
        <v>0</v>
      </c>
      <c r="G93" s="160">
        <f>IF(RES_hhdet_in_fec!G93=0,0,RES_hhdet_in_fec!G93/0.086*1000000/RES_hhdet_in_new!G93)</f>
        <v>0</v>
      </c>
      <c r="H93" s="160">
        <f>IF(RES_hhdet_in_fec!H93=0,0,RES_hhdet_in_fec!H93/0.086*1000000/RES_hhdet_in_new!H93)</f>
        <v>0</v>
      </c>
      <c r="I93" s="160">
        <f>IF(RES_hhdet_in_fec!I93=0,0,RES_hhdet_in_fec!I93/0.086*1000000/RES_hhdet_in_new!I93)</f>
        <v>0</v>
      </c>
      <c r="J93" s="160">
        <f>IF(RES_hhdet_in_fec!J93=0,0,RES_hhdet_in_fec!J93/0.086*1000000/RES_hhdet_in_new!J93)</f>
        <v>0</v>
      </c>
      <c r="K93" s="160">
        <f>IF(RES_hhdet_in_fec!K93=0,0,RES_hhdet_in_fec!K93/0.086*1000000/RES_hhdet_in_new!K93)</f>
        <v>0</v>
      </c>
      <c r="L93" s="160">
        <f>IF(RES_hhdet_in_fec!L93=0,0,RES_hhdet_in_fec!L93/0.086*1000000/RES_hhdet_in_new!L93)</f>
        <v>0</v>
      </c>
      <c r="M93" s="160">
        <f>IF(RES_hhdet_in_fec!M93=0,0,RES_hhdet_in_fec!M93/0.086*1000000/RES_hhdet_in_new!M93)</f>
        <v>0</v>
      </c>
      <c r="N93" s="160">
        <f>IF(RES_hhdet_in_fec!N93=0,0,RES_hhdet_in_fec!N93/0.086*1000000/RES_hhdet_in_new!N93)</f>
        <v>0</v>
      </c>
      <c r="O93" s="160">
        <f>IF(RES_hhdet_in_fec!O93=0,0,RES_hhdet_in_fec!O93/0.086*1000000/RES_hhdet_in_new!O93)</f>
        <v>0</v>
      </c>
      <c r="P93" s="160">
        <f>IF(RES_hhdet_in_fec!P93=0,0,RES_hhdet_in_fec!P93/0.086*1000000/RES_hhdet_in_new!P93)</f>
        <v>0</v>
      </c>
      <c r="Q93" s="160">
        <f>IF(RES_hhdet_in_fec!Q93=0,0,RES_hhdet_in_fec!Q93/0.086*1000000/RES_hhdet_in_new!Q93)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IF(RES_hhdet_in_fec!C94=0,0,RES_hhdet_in_fec!C94/0.086*1000000/RES_hhdet_in_new!C93)</f>
        <v>0</v>
      </c>
      <c r="D94" s="156">
        <f>IF(RES_hhdet_in_fec!D94=0,0,RES_hhdet_in_fec!D94/0.086*1000000/RES_hhdet_in_new!D93)</f>
        <v>0</v>
      </c>
      <c r="E94" s="156">
        <f>IF(RES_hhdet_in_fec!E94=0,0,RES_hhdet_in_fec!E94/0.086*1000000/RES_hhdet_in_new!E93)</f>
        <v>0</v>
      </c>
      <c r="F94" s="156">
        <f>IF(RES_hhdet_in_fec!F94=0,0,RES_hhdet_in_fec!F94/0.086*1000000/RES_hhdet_in_new!F93)</f>
        <v>0</v>
      </c>
      <c r="G94" s="156">
        <f>IF(RES_hhdet_in_fec!G94=0,0,RES_hhdet_in_fec!G94/0.086*1000000/RES_hhdet_in_new!G93)</f>
        <v>0</v>
      </c>
      <c r="H94" s="156">
        <f>IF(RES_hhdet_in_fec!H94=0,0,RES_hhdet_in_fec!H94/0.086*1000000/RES_hhdet_in_new!H93)</f>
        <v>0</v>
      </c>
      <c r="I94" s="156">
        <f>IF(RES_hhdet_in_fec!I94=0,0,RES_hhdet_in_fec!I94/0.086*1000000/RES_hhdet_in_new!I93)</f>
        <v>0</v>
      </c>
      <c r="J94" s="156">
        <f>IF(RES_hhdet_in_fec!J94=0,0,RES_hhdet_in_fec!J94/0.086*1000000/RES_hhdet_in_new!J93)</f>
        <v>0</v>
      </c>
      <c r="K94" s="156">
        <f>IF(RES_hhdet_in_fec!K94=0,0,RES_hhdet_in_fec!K94/0.086*1000000/RES_hhdet_in_new!K93)</f>
        <v>0</v>
      </c>
      <c r="L94" s="156">
        <f>IF(RES_hhdet_in_fec!L94=0,0,RES_hhdet_in_fec!L94/0.086*1000000/RES_hhdet_in_new!L93)</f>
        <v>0</v>
      </c>
      <c r="M94" s="156">
        <f>IF(RES_hhdet_in_fec!M94=0,0,RES_hhdet_in_fec!M94/0.086*1000000/RES_hhdet_in_new!M93)</f>
        <v>0</v>
      </c>
      <c r="N94" s="156">
        <f>IF(RES_hhdet_in_fec!N94=0,0,RES_hhdet_in_fec!N94/0.086*1000000/RES_hhdet_in_new!N93)</f>
        <v>0</v>
      </c>
      <c r="O94" s="156">
        <f>IF(RES_hhdet_in_fec!O94=0,0,RES_hhdet_in_fec!O94/0.086*1000000/RES_hhdet_in_new!O93)</f>
        <v>0</v>
      </c>
      <c r="P94" s="156">
        <f>IF(RES_hhdet_in_fec!P94=0,0,RES_hhdet_in_fec!P94/0.086*1000000/RES_hhdet_in_new!P93)</f>
        <v>0</v>
      </c>
      <c r="Q94" s="156">
        <f>IF(RES_hhdet_in_fec!Q94=0,0,RES_hhdet_in_fec!Q94/0.086*1000000/RES_hhdet_in_new!Q93)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IF(RES_hhdet_in_fec!C95=0,0,RES_hhdet_in_fec!C95/0.086*1000000/RES_hhdet_in_new!C93)</f>
        <v>0</v>
      </c>
      <c r="D95" s="156">
        <f>IF(RES_hhdet_in_fec!D95=0,0,RES_hhdet_in_fec!D95/0.086*1000000/RES_hhdet_in_new!D93)</f>
        <v>0</v>
      </c>
      <c r="E95" s="156">
        <f>IF(RES_hhdet_in_fec!E95=0,0,RES_hhdet_in_fec!E95/0.086*1000000/RES_hhdet_in_new!E93)</f>
        <v>0</v>
      </c>
      <c r="F95" s="156">
        <f>IF(RES_hhdet_in_fec!F95=0,0,RES_hhdet_in_fec!F95/0.086*1000000/RES_hhdet_in_new!F93)</f>
        <v>0</v>
      </c>
      <c r="G95" s="156">
        <f>IF(RES_hhdet_in_fec!G95=0,0,RES_hhdet_in_fec!G95/0.086*1000000/RES_hhdet_in_new!G93)</f>
        <v>0</v>
      </c>
      <c r="H95" s="156">
        <f>IF(RES_hhdet_in_fec!H95=0,0,RES_hhdet_in_fec!H95/0.086*1000000/RES_hhdet_in_new!H93)</f>
        <v>0</v>
      </c>
      <c r="I95" s="156">
        <f>IF(RES_hhdet_in_fec!I95=0,0,RES_hhdet_in_fec!I95/0.086*1000000/RES_hhdet_in_new!I93)</f>
        <v>0</v>
      </c>
      <c r="J95" s="156">
        <f>IF(RES_hhdet_in_fec!J95=0,0,RES_hhdet_in_fec!J95/0.086*1000000/RES_hhdet_in_new!J93)</f>
        <v>0</v>
      </c>
      <c r="K95" s="156">
        <f>IF(RES_hhdet_in_fec!K95=0,0,RES_hhdet_in_fec!K95/0.086*1000000/RES_hhdet_in_new!K93)</f>
        <v>0</v>
      </c>
      <c r="L95" s="156">
        <f>IF(RES_hhdet_in_fec!L95=0,0,RES_hhdet_in_fec!L95/0.086*1000000/RES_hhdet_in_new!L93)</f>
        <v>0</v>
      </c>
      <c r="M95" s="156">
        <f>IF(RES_hhdet_in_fec!M95=0,0,RES_hhdet_in_fec!M95/0.086*1000000/RES_hhdet_in_new!M93)</f>
        <v>0</v>
      </c>
      <c r="N95" s="156">
        <f>IF(RES_hhdet_in_fec!N95=0,0,RES_hhdet_in_fec!N95/0.086*1000000/RES_hhdet_in_new!N93)</f>
        <v>0</v>
      </c>
      <c r="O95" s="156">
        <f>IF(RES_hhdet_in_fec!O95=0,0,RES_hhdet_in_fec!O95/0.086*1000000/RES_hhdet_in_new!O93)</f>
        <v>0</v>
      </c>
      <c r="P95" s="156">
        <f>IF(RES_hhdet_in_fec!P95=0,0,RES_hhdet_in_fec!P95/0.086*1000000/RES_hhdet_in_new!P93)</f>
        <v>0</v>
      </c>
      <c r="Q95" s="156">
        <f>IF(RES_hhdet_in_fec!Q95=0,0,RES_hhdet_in_fec!Q95/0.086*1000000/RES_hhdet_in_new!Q93)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IF(RES_hhdet_in_fec!C96=0,0,RES_hhdet_in_fec!C96/0.086*1000000/RES_hhdet_in_new!C96)</f>
        <v>0</v>
      </c>
      <c r="D96" s="162">
        <f>IF(RES_hhdet_in_fec!D96=0,0,RES_hhdet_in_fec!D96/0.086*1000000/RES_hhdet_in_new!D96)</f>
        <v>3209.571448079269</v>
      </c>
      <c r="E96" s="162">
        <f>IF(RES_hhdet_in_fec!E96=0,0,RES_hhdet_in_fec!E96/0.086*1000000/RES_hhdet_in_new!E96)</f>
        <v>0</v>
      </c>
      <c r="F96" s="162">
        <f>IF(RES_hhdet_in_fec!F96=0,0,RES_hhdet_in_fec!F96/0.086*1000000/RES_hhdet_in_new!F96)</f>
        <v>0</v>
      </c>
      <c r="G96" s="162">
        <f>IF(RES_hhdet_in_fec!G96=0,0,RES_hhdet_in_fec!G96/0.086*1000000/RES_hhdet_in_new!G96)</f>
        <v>3348.1401276560232</v>
      </c>
      <c r="H96" s="162">
        <f>IF(RES_hhdet_in_fec!H96=0,0,RES_hhdet_in_fec!H96/0.086*1000000/RES_hhdet_in_new!H96)</f>
        <v>3615.5094681630185</v>
      </c>
      <c r="I96" s="162">
        <f>IF(RES_hhdet_in_fec!I96=0,0,RES_hhdet_in_fec!I96/0.086*1000000/RES_hhdet_in_new!I96)</f>
        <v>3502.4857695864694</v>
      </c>
      <c r="J96" s="162">
        <f>IF(RES_hhdet_in_fec!J96=0,0,RES_hhdet_in_fec!J96/0.086*1000000/RES_hhdet_in_new!J96)</f>
        <v>3550.6105904689402</v>
      </c>
      <c r="K96" s="162">
        <f>IF(RES_hhdet_in_fec!K96=0,0,RES_hhdet_in_fec!K96/0.086*1000000/RES_hhdet_in_new!K96)</f>
        <v>3152.1413869904172</v>
      </c>
      <c r="L96" s="162">
        <f>IF(RES_hhdet_in_fec!L96=0,0,RES_hhdet_in_fec!L96/0.086*1000000/RES_hhdet_in_new!L96)</f>
        <v>3338.1587801280439</v>
      </c>
      <c r="M96" s="162">
        <f>IF(RES_hhdet_in_fec!M96=0,0,RES_hhdet_in_fec!M96/0.086*1000000/RES_hhdet_in_new!M96)</f>
        <v>3325.1575151849797</v>
      </c>
      <c r="N96" s="162">
        <f>IF(RES_hhdet_in_fec!N96=0,0,RES_hhdet_in_fec!N96/0.086*1000000/RES_hhdet_in_new!N96)</f>
        <v>0</v>
      </c>
      <c r="O96" s="162">
        <f>IF(RES_hhdet_in_fec!O96=0,0,RES_hhdet_in_fec!O96/0.086*1000000/RES_hhdet_in_new!O96)</f>
        <v>0</v>
      </c>
      <c r="P96" s="162">
        <f>IF(RES_hhdet_in_fec!P96=0,0,RES_hhdet_in_fec!P96/0.086*1000000/RES_hhdet_in_new!P96)</f>
        <v>3503.6285400118354</v>
      </c>
      <c r="Q96" s="162">
        <f>IF(RES_hhdet_in_fec!Q96=0,0,RES_hhdet_in_fec!Q96/0.086*1000000/RES_hhdet_in_new!Q96)</f>
        <v>3648.102135242787</v>
      </c>
    </row>
    <row r="97" spans="1:17" ht="12" customHeight="1" x14ac:dyDescent="0.25">
      <c r="A97" s="161" t="s">
        <v>141</v>
      </c>
      <c r="B97" s="160"/>
      <c r="C97" s="160">
        <f>IF(RES_hhdet_in_fec!C97=0,0,RES_hhdet_in_fec!C97/0.086*1000000/RES_hhdet_in_new!C97)</f>
        <v>0</v>
      </c>
      <c r="D97" s="160">
        <f>IF(RES_hhdet_in_fec!D97=0,0,RES_hhdet_in_fec!D97/0.086*1000000/RES_hhdet_in_new!D97)</f>
        <v>2856.6355305781735</v>
      </c>
      <c r="E97" s="160">
        <f>IF(RES_hhdet_in_fec!E97=0,0,RES_hhdet_in_fec!E97/0.086*1000000/RES_hhdet_in_new!E97)</f>
        <v>0</v>
      </c>
      <c r="F97" s="160">
        <f>IF(RES_hhdet_in_fec!F97=0,0,RES_hhdet_in_fec!F97/0.086*1000000/RES_hhdet_in_new!F97)</f>
        <v>0</v>
      </c>
      <c r="G97" s="160">
        <f>IF(RES_hhdet_in_fec!G97=0,0,RES_hhdet_in_fec!G97/0.086*1000000/RES_hhdet_in_new!G97)</f>
        <v>3012.1174896247549</v>
      </c>
      <c r="H97" s="160">
        <f>IF(RES_hhdet_in_fec!H97=0,0,RES_hhdet_in_fec!H97/0.086*1000000/RES_hhdet_in_new!H97)</f>
        <v>3195.8079209029734</v>
      </c>
      <c r="I97" s="160">
        <f>IF(RES_hhdet_in_fec!I97=0,0,RES_hhdet_in_fec!I97/0.086*1000000/RES_hhdet_in_new!I97)</f>
        <v>3085.5241643140421</v>
      </c>
      <c r="J97" s="160">
        <f>IF(RES_hhdet_in_fec!J97=0,0,RES_hhdet_in_fec!J97/0.086*1000000/RES_hhdet_in_new!J97)</f>
        <v>3118.4927571966496</v>
      </c>
      <c r="K97" s="160">
        <f>IF(RES_hhdet_in_fec!K97=0,0,RES_hhdet_in_fec!K97/0.086*1000000/RES_hhdet_in_new!K97)</f>
        <v>2846.4998476196151</v>
      </c>
      <c r="L97" s="160">
        <f>IF(RES_hhdet_in_fec!L97=0,0,RES_hhdet_in_fec!L97/0.086*1000000/RES_hhdet_in_new!L97)</f>
        <v>2976.5402616710753</v>
      </c>
      <c r="M97" s="160">
        <f>IF(RES_hhdet_in_fec!M97=0,0,RES_hhdet_in_fec!M97/0.086*1000000/RES_hhdet_in_new!M97)</f>
        <v>2969.3589769877285</v>
      </c>
      <c r="N97" s="160">
        <f>IF(RES_hhdet_in_fec!N97=0,0,RES_hhdet_in_fec!N97/0.086*1000000/RES_hhdet_in_new!N97)</f>
        <v>0</v>
      </c>
      <c r="O97" s="160">
        <f>IF(RES_hhdet_in_fec!O97=0,0,RES_hhdet_in_fec!O97/0.086*1000000/RES_hhdet_in_new!O97)</f>
        <v>0</v>
      </c>
      <c r="P97" s="160">
        <f>IF(RES_hhdet_in_fec!P97=0,0,RES_hhdet_in_fec!P97/0.086*1000000/RES_hhdet_in_new!P97)</f>
        <v>3063.6182883501683</v>
      </c>
      <c r="Q97" s="160">
        <f>IF(RES_hhdet_in_fec!Q97=0,0,RES_hhdet_in_fec!Q97/0.086*1000000/RES_hhdet_in_new!Q97)</f>
        <v>3148.4795363471453</v>
      </c>
    </row>
    <row r="98" spans="1:17" ht="12" customHeight="1" x14ac:dyDescent="0.25">
      <c r="A98" s="148" t="s">
        <v>60</v>
      </c>
      <c r="B98" s="156"/>
      <c r="C98" s="156">
        <f>IF(RES_hhdet_in_fec!C98=0,0,RES_hhdet_in_fec!C98/0.086*1000000/RES_hhdet_in_new!C97)</f>
        <v>0</v>
      </c>
      <c r="D98" s="156">
        <f>IF(RES_hhdet_in_fec!D98=0,0,RES_hhdet_in_fec!D98/0.086*1000000/RES_hhdet_in_new!D97)</f>
        <v>2138.9599767534951</v>
      </c>
      <c r="E98" s="156">
        <f>IF(RES_hhdet_in_fec!E98=0,0,RES_hhdet_in_fec!E98/0.086*1000000/RES_hhdet_in_new!E97)</f>
        <v>0</v>
      </c>
      <c r="F98" s="156">
        <f>IF(RES_hhdet_in_fec!F98=0,0,RES_hhdet_in_fec!F98/0.086*1000000/RES_hhdet_in_new!F97)</f>
        <v>0</v>
      </c>
      <c r="G98" s="156">
        <f>IF(RES_hhdet_in_fec!G98=0,0,RES_hhdet_in_fec!G98/0.086*1000000/RES_hhdet_in_new!G97)</f>
        <v>2264.7047330496121</v>
      </c>
      <c r="H98" s="156">
        <f>IF(RES_hhdet_in_fec!H98=0,0,RES_hhdet_in_fec!H98/0.086*1000000/RES_hhdet_in_new!H97)</f>
        <v>2434.658367024886</v>
      </c>
      <c r="I98" s="156">
        <f>IF(RES_hhdet_in_fec!I98=0,0,RES_hhdet_in_fec!I98/0.086*1000000/RES_hhdet_in_new!I97)</f>
        <v>2321.6430809560652</v>
      </c>
      <c r="J98" s="156">
        <f>IF(RES_hhdet_in_fec!J98=0,0,RES_hhdet_in_fec!J98/0.086*1000000/RES_hhdet_in_new!J97)</f>
        <v>2348.8843946519582</v>
      </c>
      <c r="K98" s="156">
        <f>IF(RES_hhdet_in_fec!K98=0,0,RES_hhdet_in_fec!K98/0.086*1000000/RES_hhdet_in_new!K97)</f>
        <v>2075.8665133916356</v>
      </c>
      <c r="L98" s="156">
        <f>IF(RES_hhdet_in_fec!L98=0,0,RES_hhdet_in_fec!L98/0.086*1000000/RES_hhdet_in_new!L97)</f>
        <v>2200.6042853783201</v>
      </c>
      <c r="M98" s="156">
        <f>IF(RES_hhdet_in_fec!M98=0,0,RES_hhdet_in_fec!M98/0.086*1000000/RES_hhdet_in_new!M97)</f>
        <v>2196.0358136821269</v>
      </c>
      <c r="N98" s="156">
        <f>IF(RES_hhdet_in_fec!N98=0,0,RES_hhdet_in_fec!N98/0.086*1000000/RES_hhdet_in_new!N97)</f>
        <v>0</v>
      </c>
      <c r="O98" s="156">
        <f>IF(RES_hhdet_in_fec!O98=0,0,RES_hhdet_in_fec!O98/0.086*1000000/RES_hhdet_in_new!O97)</f>
        <v>0</v>
      </c>
      <c r="P98" s="156">
        <f>IF(RES_hhdet_in_fec!P98=0,0,RES_hhdet_in_fec!P98/0.086*1000000/RES_hhdet_in_new!P97)</f>
        <v>2289.0901152175702</v>
      </c>
      <c r="Q98" s="156">
        <f>IF(RES_hhdet_in_fec!Q98=0,0,RES_hhdet_in_fec!Q98/0.086*1000000/RES_hhdet_in_new!Q97)</f>
        <v>2379.2269675025559</v>
      </c>
    </row>
    <row r="99" spans="1:17" ht="12" customHeight="1" x14ac:dyDescent="0.25">
      <c r="A99" s="148" t="s">
        <v>59</v>
      </c>
      <c r="B99" s="156"/>
      <c r="C99" s="156">
        <f>IF(RES_hhdet_in_fec!C99=0,0,RES_hhdet_in_fec!C99/0.086*1000000/RES_hhdet_in_new!C97)</f>
        <v>0</v>
      </c>
      <c r="D99" s="156">
        <f>IF(RES_hhdet_in_fec!D99=0,0,RES_hhdet_in_fec!D99/0.086*1000000/RES_hhdet_in_new!D97)</f>
        <v>717.67555382467935</v>
      </c>
      <c r="E99" s="156">
        <f>IF(RES_hhdet_in_fec!E99=0,0,RES_hhdet_in_fec!E99/0.086*1000000/RES_hhdet_in_new!E97)</f>
        <v>0</v>
      </c>
      <c r="F99" s="156">
        <f>IF(RES_hhdet_in_fec!F99=0,0,RES_hhdet_in_fec!F99/0.086*1000000/RES_hhdet_in_new!F97)</f>
        <v>0</v>
      </c>
      <c r="G99" s="156">
        <f>IF(RES_hhdet_in_fec!G99=0,0,RES_hhdet_in_fec!G99/0.086*1000000/RES_hhdet_in_new!G97)</f>
        <v>747.41275657514325</v>
      </c>
      <c r="H99" s="156">
        <f>IF(RES_hhdet_in_fec!H99=0,0,RES_hhdet_in_fec!H99/0.086*1000000/RES_hhdet_in_new!H97)</f>
        <v>761.14955387808732</v>
      </c>
      <c r="I99" s="156">
        <f>IF(RES_hhdet_in_fec!I99=0,0,RES_hhdet_in_fec!I99/0.086*1000000/RES_hhdet_in_new!I97)</f>
        <v>763.88108335797722</v>
      </c>
      <c r="J99" s="156">
        <f>IF(RES_hhdet_in_fec!J99=0,0,RES_hhdet_in_fec!J99/0.086*1000000/RES_hhdet_in_new!J97)</f>
        <v>769.60836254469109</v>
      </c>
      <c r="K99" s="156">
        <f>IF(RES_hhdet_in_fec!K99=0,0,RES_hhdet_in_fec!K99/0.086*1000000/RES_hhdet_in_new!K97)</f>
        <v>770.63333422797962</v>
      </c>
      <c r="L99" s="156">
        <f>IF(RES_hhdet_in_fec!L99=0,0,RES_hhdet_in_fec!L99/0.086*1000000/RES_hhdet_in_new!L97)</f>
        <v>775.93597629275553</v>
      </c>
      <c r="M99" s="156">
        <f>IF(RES_hhdet_in_fec!M99=0,0,RES_hhdet_in_fec!M99/0.086*1000000/RES_hhdet_in_new!M97)</f>
        <v>773.32316330560172</v>
      </c>
      <c r="N99" s="156">
        <f>IF(RES_hhdet_in_fec!N99=0,0,RES_hhdet_in_fec!N99/0.086*1000000/RES_hhdet_in_new!N97)</f>
        <v>0</v>
      </c>
      <c r="O99" s="156">
        <f>IF(RES_hhdet_in_fec!O99=0,0,RES_hhdet_in_fec!O99/0.086*1000000/RES_hhdet_in_new!O97)</f>
        <v>0</v>
      </c>
      <c r="P99" s="156">
        <f>IF(RES_hhdet_in_fec!P99=0,0,RES_hhdet_in_fec!P99/0.086*1000000/RES_hhdet_in_new!P97)</f>
        <v>774.52817313259789</v>
      </c>
      <c r="Q99" s="156">
        <f>IF(RES_hhdet_in_fec!Q99=0,0,RES_hhdet_in_fec!Q99/0.086*1000000/RES_hhdet_in_new!Q97)</f>
        <v>769.25256884458963</v>
      </c>
    </row>
    <row r="100" spans="1:17" ht="12" customHeight="1" x14ac:dyDescent="0.25">
      <c r="A100" s="158" t="s">
        <v>62</v>
      </c>
      <c r="B100" s="157"/>
      <c r="C100" s="157">
        <f>IF(SUM(RES_hhdet_in_fec!C101:C103)=0,0,SUM(RES_hhdet_in_fec!C101:C103)/0.086*1000000/SUM(RES_hhdet_in_new!C101:C103))</f>
        <v>0</v>
      </c>
      <c r="D100" s="157">
        <f>IF(SUM(RES_hhdet_in_fec!D101:D103)=0,0,SUM(RES_hhdet_in_fec!D101:D103)/0.086*1000000/SUM(RES_hhdet_in_new!D101:D103))</f>
        <v>778.88248403499927</v>
      </c>
      <c r="E100" s="157">
        <f>IF(SUM(RES_hhdet_in_fec!E101:E103)=0,0,SUM(RES_hhdet_in_fec!E101:E103)/0.086*1000000/SUM(RES_hhdet_in_new!E101:E103))</f>
        <v>0</v>
      </c>
      <c r="F100" s="157">
        <f>IF(SUM(RES_hhdet_in_fec!F101:F103)=0,0,SUM(RES_hhdet_in_fec!F101:F103)/0.086*1000000/SUM(RES_hhdet_in_new!F101:F103))</f>
        <v>823.86280686615601</v>
      </c>
      <c r="G100" s="157">
        <f>IF(SUM(RES_hhdet_in_fec!G101:G103)=0,0,SUM(RES_hhdet_in_fec!G101:G103)/0.086*1000000/SUM(RES_hhdet_in_new!G101:G103))</f>
        <v>808.53137700666855</v>
      </c>
      <c r="H100" s="157">
        <f>IF(SUM(RES_hhdet_in_fec!H101:H103)=0,0,SUM(RES_hhdet_in_fec!H101:H103)/0.086*1000000/SUM(RES_hhdet_in_new!H101:H103))</f>
        <v>828.98234793417021</v>
      </c>
      <c r="I100" s="157">
        <f>IF(SUM(RES_hhdet_in_fec!I101:I103)=0,0,SUM(RES_hhdet_in_fec!I101:I103)/0.086*1000000/SUM(RES_hhdet_in_new!I101:I103))</f>
        <v>852.45338150373459</v>
      </c>
      <c r="J100" s="157">
        <f>IF(SUM(RES_hhdet_in_fec!J101:J103)=0,0,SUM(RES_hhdet_in_fec!J101:J103)/0.086*1000000/SUM(RES_hhdet_in_new!J101:J103))</f>
        <v>846.14026007916175</v>
      </c>
      <c r="K100" s="157">
        <f>IF(SUM(RES_hhdet_in_fec!K101:K103)=0,0,SUM(RES_hhdet_in_fec!K101:K103)/0.086*1000000/SUM(RES_hhdet_in_new!K101:K103))</f>
        <v>819.3832167764408</v>
      </c>
      <c r="L100" s="157">
        <f>IF(SUM(RES_hhdet_in_fec!L101:L103)=0,0,SUM(RES_hhdet_in_fec!L101:L103)/0.086*1000000/SUM(RES_hhdet_in_new!L101:L103))</f>
        <v>839.42908578452375</v>
      </c>
      <c r="M100" s="157">
        <f>IF(SUM(RES_hhdet_in_fec!M101:M103)=0,0,SUM(RES_hhdet_in_fec!M101:M103)/0.086*1000000/SUM(RES_hhdet_in_new!M101:M103))</f>
        <v>837.70324847499069</v>
      </c>
      <c r="N100" s="157">
        <f>IF(SUM(RES_hhdet_in_fec!N101:N103)=0,0,SUM(RES_hhdet_in_fec!N101:N103)/0.086*1000000/SUM(RES_hhdet_in_new!N101:N103))</f>
        <v>850.10954696928354</v>
      </c>
      <c r="O100" s="157">
        <f>IF(SUM(RES_hhdet_in_fec!O101:O103)=0,0,SUM(RES_hhdet_in_fec!O101:O103)/0.086*1000000/SUM(RES_hhdet_in_new!O101:O103))</f>
        <v>882.20100310637895</v>
      </c>
      <c r="P100" s="157">
        <f>IF(SUM(RES_hhdet_in_fec!P101:P103)=0,0,SUM(RES_hhdet_in_fec!P101:P103)/0.086*1000000/SUM(RES_hhdet_in_new!P101:P103))</f>
        <v>913.66396053323558</v>
      </c>
      <c r="Q100" s="157">
        <f>IF(SUM(RES_hhdet_in_fec!Q101:Q103)=0,0,SUM(RES_hhdet_in_fec!Q101:Q103)/0.086*1000000/SUM(RES_hhdet_in_new!Q101:Q103))</f>
        <v>966.47085773396043</v>
      </c>
    </row>
    <row r="101" spans="1:17" ht="12" customHeight="1" x14ac:dyDescent="0.25">
      <c r="A101" s="23" t="s">
        <v>55</v>
      </c>
      <c r="B101" s="156"/>
      <c r="C101" s="156">
        <f>IF(RES_hhdet_in_fec!C101=0,0,RES_hhdet_in_fec!C101/0.086*1000000/RES_hhdet_in_new!C101)</f>
        <v>0</v>
      </c>
      <c r="D101" s="156">
        <f>IF(RES_hhdet_in_fec!D101=0,0,RES_hhdet_in_fec!D101/0.086*1000000/RES_hhdet_in_new!D101)</f>
        <v>0</v>
      </c>
      <c r="E101" s="156">
        <f>IF(RES_hhdet_in_fec!E101=0,0,RES_hhdet_in_fec!E101/0.086*1000000/RES_hhdet_in_new!E101)</f>
        <v>0</v>
      </c>
      <c r="F101" s="156">
        <f>IF(RES_hhdet_in_fec!F101=0,0,RES_hhdet_in_fec!F101/0.086*1000000/RES_hhdet_in_new!F101)</f>
        <v>0</v>
      </c>
      <c r="G101" s="156">
        <f>IF(RES_hhdet_in_fec!G101=0,0,RES_hhdet_in_fec!G101/0.086*1000000/RES_hhdet_in_new!G101)</f>
        <v>0</v>
      </c>
      <c r="H101" s="156">
        <f>IF(RES_hhdet_in_fec!H101=0,0,RES_hhdet_in_fec!H101/0.086*1000000/RES_hhdet_in_new!H101)</f>
        <v>0</v>
      </c>
      <c r="I101" s="156">
        <f>IF(RES_hhdet_in_fec!I101=0,0,RES_hhdet_in_fec!I101/0.086*1000000/RES_hhdet_in_new!I101)</f>
        <v>0</v>
      </c>
      <c r="J101" s="156">
        <f>IF(RES_hhdet_in_fec!J101=0,0,RES_hhdet_in_fec!J101/0.086*1000000/RES_hhdet_in_new!J101)</f>
        <v>0</v>
      </c>
      <c r="K101" s="156">
        <f>IF(RES_hhdet_in_fec!K101=0,0,RES_hhdet_in_fec!K101/0.086*1000000/RES_hhdet_in_new!K101)</f>
        <v>0</v>
      </c>
      <c r="L101" s="156">
        <f>IF(RES_hhdet_in_fec!L101=0,0,RES_hhdet_in_fec!L101/0.086*1000000/RES_hhdet_in_new!L101)</f>
        <v>0</v>
      </c>
      <c r="M101" s="156">
        <f>IF(RES_hhdet_in_fec!M101=0,0,RES_hhdet_in_fec!M101/0.086*1000000/RES_hhdet_in_new!M101)</f>
        <v>0</v>
      </c>
      <c r="N101" s="156">
        <f>IF(RES_hhdet_in_fec!N101=0,0,RES_hhdet_in_fec!N101/0.086*1000000/RES_hhdet_in_new!N101)</f>
        <v>0</v>
      </c>
      <c r="O101" s="156">
        <f>IF(RES_hhdet_in_fec!O101=0,0,RES_hhdet_in_fec!O101/0.086*1000000/RES_hhdet_in_new!O101)</f>
        <v>0</v>
      </c>
      <c r="P101" s="156">
        <f>IF(RES_hhdet_in_fec!P101=0,0,RES_hhdet_in_fec!P101/0.086*1000000/RES_hhdet_in_new!P101)</f>
        <v>0</v>
      </c>
      <c r="Q101" s="156">
        <f>IF(RES_hhdet_in_fec!Q101=0,0,RES_hhdet_in_fec!Q101/0.086*1000000/RES_hhdet_in_new!Q101)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IF(RES_hhdet_in_fec!C102=0,0,RES_hhdet_in_fec!C102/0.086*1000000/RES_hhdet_in_new!C102)</f>
        <v>0</v>
      </c>
      <c r="D102" s="156">
        <f>IF(RES_hhdet_in_fec!D102=0,0,RES_hhdet_in_fec!D102/0.086*1000000/RES_hhdet_in_new!D102)</f>
        <v>0</v>
      </c>
      <c r="E102" s="156">
        <f>IF(RES_hhdet_in_fec!E102=0,0,RES_hhdet_in_fec!E102/0.086*1000000/RES_hhdet_in_new!E102)</f>
        <v>0</v>
      </c>
      <c r="F102" s="156">
        <f>IF(RES_hhdet_in_fec!F102=0,0,RES_hhdet_in_fec!F102/0.086*1000000/RES_hhdet_in_new!F102)</f>
        <v>0</v>
      </c>
      <c r="G102" s="156">
        <f>IF(RES_hhdet_in_fec!G102=0,0,RES_hhdet_in_fec!G102/0.086*1000000/RES_hhdet_in_new!G102)</f>
        <v>0</v>
      </c>
      <c r="H102" s="156">
        <f>IF(RES_hhdet_in_fec!H102=0,0,RES_hhdet_in_fec!H102/0.086*1000000/RES_hhdet_in_new!H102)</f>
        <v>0</v>
      </c>
      <c r="I102" s="156">
        <f>IF(RES_hhdet_in_fec!I102=0,0,RES_hhdet_in_fec!I102/0.086*1000000/RES_hhdet_in_new!I102)</f>
        <v>0</v>
      </c>
      <c r="J102" s="156">
        <f>IF(RES_hhdet_in_fec!J102=0,0,RES_hhdet_in_fec!J102/0.086*1000000/RES_hhdet_in_new!J102)</f>
        <v>0</v>
      </c>
      <c r="K102" s="156">
        <f>IF(RES_hhdet_in_fec!K102=0,0,RES_hhdet_in_fec!K102/0.086*1000000/RES_hhdet_in_new!K102)</f>
        <v>0</v>
      </c>
      <c r="L102" s="156">
        <f>IF(RES_hhdet_in_fec!L102=0,0,RES_hhdet_in_fec!L102/0.086*1000000/RES_hhdet_in_new!L102)</f>
        <v>0</v>
      </c>
      <c r="M102" s="156">
        <f>IF(RES_hhdet_in_fec!M102=0,0,RES_hhdet_in_fec!M102/0.086*1000000/RES_hhdet_in_new!M102)</f>
        <v>0</v>
      </c>
      <c r="N102" s="156">
        <f>IF(RES_hhdet_in_fec!N102=0,0,RES_hhdet_in_fec!N102/0.086*1000000/RES_hhdet_in_new!N102)</f>
        <v>0</v>
      </c>
      <c r="O102" s="156">
        <f>IF(RES_hhdet_in_fec!O102=0,0,RES_hhdet_in_fec!O102/0.086*1000000/RES_hhdet_in_new!O102)</f>
        <v>0</v>
      </c>
      <c r="P102" s="156">
        <f>IF(RES_hhdet_in_fec!P102=0,0,RES_hhdet_in_fec!P102/0.086*1000000/RES_hhdet_in_new!P102)</f>
        <v>0</v>
      </c>
      <c r="Q102" s="156">
        <f>IF(RES_hhdet_in_fec!Q102=0,0,RES_hhdet_in_fec!Q102/0.086*1000000/RES_hhdet_in_new!Q102)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IF(RES_hhdet_in_fec!C103=0,0,RES_hhdet_in_fec!C103/0.086*1000000/RES_hhdet_in_new!C103)</f>
        <v>0</v>
      </c>
      <c r="D103" s="57">
        <f>IF(RES_hhdet_in_fec!D103=0,0,RES_hhdet_in_fec!D103/0.086*1000000/RES_hhdet_in_new!D103)</f>
        <v>778.88248403499927</v>
      </c>
      <c r="E103" s="57">
        <f>IF(RES_hhdet_in_fec!E103=0,0,RES_hhdet_in_fec!E103/0.086*1000000/RES_hhdet_in_new!E103)</f>
        <v>0</v>
      </c>
      <c r="F103" s="57">
        <f>IF(RES_hhdet_in_fec!F103=0,0,RES_hhdet_in_fec!F103/0.086*1000000/RES_hhdet_in_new!F103)</f>
        <v>823.86280686615601</v>
      </c>
      <c r="G103" s="57">
        <f>IF(RES_hhdet_in_fec!G103=0,0,RES_hhdet_in_fec!G103/0.086*1000000/RES_hhdet_in_new!G103)</f>
        <v>808.53137700666855</v>
      </c>
      <c r="H103" s="57">
        <f>IF(RES_hhdet_in_fec!H103=0,0,RES_hhdet_in_fec!H103/0.086*1000000/RES_hhdet_in_new!H103)</f>
        <v>828.98234793417021</v>
      </c>
      <c r="I103" s="57">
        <f>IF(RES_hhdet_in_fec!I103=0,0,RES_hhdet_in_fec!I103/0.086*1000000/RES_hhdet_in_new!I103)</f>
        <v>852.45338150373459</v>
      </c>
      <c r="J103" s="57">
        <f>IF(RES_hhdet_in_fec!J103=0,0,RES_hhdet_in_fec!J103/0.086*1000000/RES_hhdet_in_new!J103)</f>
        <v>846.14026007916175</v>
      </c>
      <c r="K103" s="57">
        <f>IF(RES_hhdet_in_fec!K103=0,0,RES_hhdet_in_fec!K103/0.086*1000000/RES_hhdet_in_new!K103)</f>
        <v>819.3832167764408</v>
      </c>
      <c r="L103" s="57">
        <f>IF(RES_hhdet_in_fec!L103=0,0,RES_hhdet_in_fec!L103/0.086*1000000/RES_hhdet_in_new!L103)</f>
        <v>839.42908578452375</v>
      </c>
      <c r="M103" s="57">
        <f>IF(RES_hhdet_in_fec!M103=0,0,RES_hhdet_in_fec!M103/0.086*1000000/RES_hhdet_in_new!M103)</f>
        <v>837.70324847499069</v>
      </c>
      <c r="N103" s="57">
        <f>IF(RES_hhdet_in_fec!N103=0,0,RES_hhdet_in_fec!N103/0.086*1000000/RES_hhdet_in_new!N103)</f>
        <v>850.10954696928354</v>
      </c>
      <c r="O103" s="57">
        <f>IF(RES_hhdet_in_fec!O103=0,0,RES_hhdet_in_fec!O103/0.086*1000000/RES_hhdet_in_new!O103)</f>
        <v>882.20100310637895</v>
      </c>
      <c r="P103" s="57">
        <f>IF(RES_hhdet_in_fec!P103=0,0,RES_hhdet_in_fec!P103/0.086*1000000/RES_hhdet_in_new!P103)</f>
        <v>913.66396053323558</v>
      </c>
      <c r="Q103" s="57">
        <f>IF(RES_hhdet_in_fec!Q103=0,0,RES_hhdet_in_fec!Q103/0.086*1000000/RES_hhdet_in_new!Q103)</f>
        <v>966.47085773396043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IF(RES_hhdet_in_fec!C107=0,0,RES_hhdet_in_fec!C107/0.086*1000000/RES_hhdet_in_new!C107)</f>
        <v>0</v>
      </c>
      <c r="D107" s="156">
        <f>IF(RES_hhdet_in_fec!D107=0,0,RES_hhdet_in_fec!D107/0.086*1000000/RES_hhdet_in_new!D107)</f>
        <v>0</v>
      </c>
      <c r="E107" s="156">
        <f>IF(RES_hhdet_in_fec!E107=0,0,RES_hhdet_in_fec!E107/0.086*1000000/RES_hhdet_in_new!E107)</f>
        <v>0</v>
      </c>
      <c r="F107" s="156">
        <f>IF(RES_hhdet_in_fec!F107=0,0,RES_hhdet_in_fec!F107/0.086*1000000/RES_hhdet_in_new!F107)</f>
        <v>0</v>
      </c>
      <c r="G107" s="156">
        <f>IF(RES_hhdet_in_fec!G107=0,0,RES_hhdet_in_fec!G107/0.086*1000000/RES_hhdet_in_new!G107)</f>
        <v>0</v>
      </c>
      <c r="H107" s="156">
        <f>IF(RES_hhdet_in_fec!H107=0,0,RES_hhdet_in_fec!H107/0.086*1000000/RES_hhdet_in_new!H107)</f>
        <v>0</v>
      </c>
      <c r="I107" s="156">
        <f>IF(RES_hhdet_in_fec!I107=0,0,RES_hhdet_in_fec!I107/0.086*1000000/RES_hhdet_in_new!I107)</f>
        <v>0</v>
      </c>
      <c r="J107" s="156">
        <f>IF(RES_hhdet_in_fec!J107=0,0,RES_hhdet_in_fec!J107/0.086*1000000/RES_hhdet_in_new!J107)</f>
        <v>0</v>
      </c>
      <c r="K107" s="156">
        <f>IF(RES_hhdet_in_fec!K107=0,0,RES_hhdet_in_fec!K107/0.086*1000000/RES_hhdet_in_new!K107)</f>
        <v>0</v>
      </c>
      <c r="L107" s="156">
        <f>IF(RES_hhdet_in_fec!L107=0,0,RES_hhdet_in_fec!L107/0.086*1000000/RES_hhdet_in_new!L107)</f>
        <v>0</v>
      </c>
      <c r="M107" s="156">
        <f>IF(RES_hhdet_in_fec!M107=0,0,RES_hhdet_in_fec!M107/0.086*1000000/RES_hhdet_in_new!M107)</f>
        <v>0</v>
      </c>
      <c r="N107" s="156">
        <f>IF(RES_hhdet_in_fec!N107=0,0,RES_hhdet_in_fec!N107/0.086*1000000/RES_hhdet_in_new!N107)</f>
        <v>0</v>
      </c>
      <c r="O107" s="156">
        <f>IF(RES_hhdet_in_fec!O107=0,0,RES_hhdet_in_fec!O107/0.086*1000000/RES_hhdet_in_new!O107)</f>
        <v>0</v>
      </c>
      <c r="P107" s="156">
        <f>IF(RES_hhdet_in_fec!P107=0,0,RES_hhdet_in_fec!P107/0.086*1000000/RES_hhdet_in_new!P107)</f>
        <v>0</v>
      </c>
      <c r="Q107" s="156">
        <f>IF(RES_hhdet_in_fec!Q107=0,0,RES_hhdet_in_fec!Q107/0.086*1000000/RES_hhdet_in_new!Q107)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IF(RES_hhdet_in_fec!C108=0,0,RES_hhdet_in_fec!C108/0.086*1000000/RES_hhdet_in_new!C107)</f>
        <v>0</v>
      </c>
      <c r="D108" s="156">
        <f>IF(RES_hhdet_in_fec!D108=0,0,RES_hhdet_in_fec!D108/0.086*1000000/RES_hhdet_in_new!D107)</f>
        <v>0</v>
      </c>
      <c r="E108" s="156">
        <f>IF(RES_hhdet_in_fec!E108=0,0,RES_hhdet_in_fec!E108/0.086*1000000/RES_hhdet_in_new!E107)</f>
        <v>0</v>
      </c>
      <c r="F108" s="156">
        <f>IF(RES_hhdet_in_fec!F108=0,0,RES_hhdet_in_fec!F108/0.086*1000000/RES_hhdet_in_new!F107)</f>
        <v>0</v>
      </c>
      <c r="G108" s="156">
        <f>IF(RES_hhdet_in_fec!G108=0,0,RES_hhdet_in_fec!G108/0.086*1000000/RES_hhdet_in_new!G107)</f>
        <v>0</v>
      </c>
      <c r="H108" s="156">
        <f>IF(RES_hhdet_in_fec!H108=0,0,RES_hhdet_in_fec!H108/0.086*1000000/RES_hhdet_in_new!H107)</f>
        <v>0</v>
      </c>
      <c r="I108" s="156">
        <f>IF(RES_hhdet_in_fec!I108=0,0,RES_hhdet_in_fec!I108/0.086*1000000/RES_hhdet_in_new!I107)</f>
        <v>0</v>
      </c>
      <c r="J108" s="156">
        <f>IF(RES_hhdet_in_fec!J108=0,0,RES_hhdet_in_fec!J108/0.086*1000000/RES_hhdet_in_new!J107)</f>
        <v>0</v>
      </c>
      <c r="K108" s="156">
        <f>IF(RES_hhdet_in_fec!K108=0,0,RES_hhdet_in_fec!K108/0.086*1000000/RES_hhdet_in_new!K107)</f>
        <v>0</v>
      </c>
      <c r="L108" s="156">
        <f>IF(RES_hhdet_in_fec!L108=0,0,RES_hhdet_in_fec!L108/0.086*1000000/RES_hhdet_in_new!L107)</f>
        <v>0</v>
      </c>
      <c r="M108" s="156">
        <f>IF(RES_hhdet_in_fec!M108=0,0,RES_hhdet_in_fec!M108/0.086*1000000/RES_hhdet_in_new!M107)</f>
        <v>0</v>
      </c>
      <c r="N108" s="156">
        <f>IF(RES_hhdet_in_fec!N108=0,0,RES_hhdet_in_fec!N108/0.086*1000000/RES_hhdet_in_new!N107)</f>
        <v>0</v>
      </c>
      <c r="O108" s="156">
        <f>IF(RES_hhdet_in_fec!O108=0,0,RES_hhdet_in_fec!O108/0.086*1000000/RES_hhdet_in_new!O107)</f>
        <v>0</v>
      </c>
      <c r="P108" s="156">
        <f>IF(RES_hhdet_in_fec!P108=0,0,RES_hhdet_in_fec!P108/0.086*1000000/RES_hhdet_in_new!P107)</f>
        <v>0</v>
      </c>
      <c r="Q108" s="156">
        <f>IF(RES_hhdet_in_fec!Q108=0,0,RES_hhdet_in_fec!Q108/0.086*1000000/RES_hhdet_in_new!Q107)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IF(RES_hhdet_in_fec!C110=0,0,RES_hhdet_in_fec!C110/0.086*1000000/RES_hhdet_in_new!C110)</f>
        <v>0</v>
      </c>
      <c r="D110" s="156">
        <f>IF(RES_hhdet_in_fec!D110=0,0,RES_hhdet_in_fec!D110/0.086*1000000/RES_hhdet_in_new!D110)</f>
        <v>0</v>
      </c>
      <c r="E110" s="156">
        <f>IF(RES_hhdet_in_fec!E110=0,0,RES_hhdet_in_fec!E110/0.086*1000000/RES_hhdet_in_new!E110)</f>
        <v>0</v>
      </c>
      <c r="F110" s="156">
        <f>IF(RES_hhdet_in_fec!F110=0,0,RES_hhdet_in_fec!F110/0.086*1000000/RES_hhdet_in_new!F110)</f>
        <v>0</v>
      </c>
      <c r="G110" s="156">
        <f>IF(RES_hhdet_in_fec!G110=0,0,RES_hhdet_in_fec!G110/0.086*1000000/RES_hhdet_in_new!G110)</f>
        <v>0</v>
      </c>
      <c r="H110" s="156">
        <f>IF(RES_hhdet_in_fec!H110=0,0,RES_hhdet_in_fec!H110/0.086*1000000/RES_hhdet_in_new!H110)</f>
        <v>0</v>
      </c>
      <c r="I110" s="156">
        <f>IF(RES_hhdet_in_fec!I110=0,0,RES_hhdet_in_fec!I110/0.086*1000000/RES_hhdet_in_new!I110)</f>
        <v>0</v>
      </c>
      <c r="J110" s="156">
        <f>IF(RES_hhdet_in_fec!J110=0,0,RES_hhdet_in_fec!J110/0.086*1000000/RES_hhdet_in_new!J110)</f>
        <v>0</v>
      </c>
      <c r="K110" s="156">
        <f>IF(RES_hhdet_in_fec!K110=0,0,RES_hhdet_in_fec!K110/0.086*1000000/RES_hhdet_in_new!K110)</f>
        <v>0</v>
      </c>
      <c r="L110" s="156">
        <f>IF(RES_hhdet_in_fec!L110=0,0,RES_hhdet_in_fec!L110/0.086*1000000/RES_hhdet_in_new!L110)</f>
        <v>0</v>
      </c>
      <c r="M110" s="156">
        <f>IF(RES_hhdet_in_fec!M110=0,0,RES_hhdet_in_fec!M110/0.086*1000000/RES_hhdet_in_new!M110)</f>
        <v>0</v>
      </c>
      <c r="N110" s="156">
        <f>IF(RES_hhdet_in_fec!N110=0,0,RES_hhdet_in_fec!N110/0.086*1000000/RES_hhdet_in_new!N110)</f>
        <v>0</v>
      </c>
      <c r="O110" s="156">
        <f>IF(RES_hhdet_in_fec!O110=0,0,RES_hhdet_in_fec!O110/0.086*1000000/RES_hhdet_in_new!O110)</f>
        <v>0</v>
      </c>
      <c r="P110" s="156">
        <f>IF(RES_hhdet_in_fec!P110=0,0,RES_hhdet_in_fec!P110/0.086*1000000/RES_hhdet_in_new!P110)</f>
        <v>0</v>
      </c>
      <c r="Q110" s="156">
        <f>IF(RES_hhdet_in_fec!Q110=0,0,RES_hhdet_in_fec!Q110/0.086*1000000/RES_hhdet_in_new!Q110)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IF(SUM(RES_hhdet_in_fec!C112:C113,RES_hhdet_in_fec!C116:C117)=0,0,SUM(RES_hhdet_in_fec!C112:C113,RES_hhdet_in_fec!C116:C117)/0.086*1000000/SUM(RES_hhdet_in_new!C112:C113,RES_hhdet_in_new!C116:C117))</f>
        <v>0</v>
      </c>
      <c r="D111" s="157">
        <f>IF(SUM(RES_hhdet_in_fec!D112:D113,RES_hhdet_in_fec!D116:D117)=0,0,SUM(RES_hhdet_in_fec!D112:D113,RES_hhdet_in_fec!D116:D117)/0.086*1000000/SUM(RES_hhdet_in_new!D112:D113,RES_hhdet_in_new!D116:D117))</f>
        <v>0</v>
      </c>
      <c r="E111" s="157">
        <f>IF(SUM(RES_hhdet_in_fec!E112:E113,RES_hhdet_in_fec!E116:E117)=0,0,SUM(RES_hhdet_in_fec!E112:E113,RES_hhdet_in_fec!E116:E117)/0.086*1000000/SUM(RES_hhdet_in_new!E112:E113,RES_hhdet_in_new!E116:E117))</f>
        <v>0</v>
      </c>
      <c r="F111" s="157">
        <f>IF(SUM(RES_hhdet_in_fec!F112:F113,RES_hhdet_in_fec!F116:F117)=0,0,SUM(RES_hhdet_in_fec!F112:F113,RES_hhdet_in_fec!F116:F117)/0.086*1000000/SUM(RES_hhdet_in_new!F112:F113,RES_hhdet_in_new!F116:F117))</f>
        <v>0</v>
      </c>
      <c r="G111" s="157">
        <f>IF(SUM(RES_hhdet_in_fec!G112:G113,RES_hhdet_in_fec!G116:G117)=0,0,SUM(RES_hhdet_in_fec!G112:G113,RES_hhdet_in_fec!G116:G117)/0.086*1000000/SUM(RES_hhdet_in_new!G112:G113,RES_hhdet_in_new!G116:G117))</f>
        <v>0</v>
      </c>
      <c r="H111" s="157">
        <f>IF(SUM(RES_hhdet_in_fec!H112:H113,RES_hhdet_in_fec!H116:H117)=0,0,SUM(RES_hhdet_in_fec!H112:H113,RES_hhdet_in_fec!H116:H117)/0.086*1000000/SUM(RES_hhdet_in_new!H112:H113,RES_hhdet_in_new!H116:H117))</f>
        <v>0</v>
      </c>
      <c r="I111" s="157">
        <f>IF(SUM(RES_hhdet_in_fec!I112:I113,RES_hhdet_in_fec!I116:I117)=0,0,SUM(RES_hhdet_in_fec!I112:I113,RES_hhdet_in_fec!I116:I117)/0.086*1000000/SUM(RES_hhdet_in_new!I112:I113,RES_hhdet_in_new!I116:I117))</f>
        <v>0</v>
      </c>
      <c r="J111" s="157">
        <f>IF(SUM(RES_hhdet_in_fec!J112:J113,RES_hhdet_in_fec!J116:J117)=0,0,SUM(RES_hhdet_in_fec!J112:J113,RES_hhdet_in_fec!J116:J117)/0.086*1000000/SUM(RES_hhdet_in_new!J112:J113,RES_hhdet_in_new!J116:J117))</f>
        <v>0</v>
      </c>
      <c r="K111" s="157">
        <f>IF(SUM(RES_hhdet_in_fec!K112:K113,RES_hhdet_in_fec!K116:K117)=0,0,SUM(RES_hhdet_in_fec!K112:K113,RES_hhdet_in_fec!K116:K117)/0.086*1000000/SUM(RES_hhdet_in_new!K112:K113,RES_hhdet_in_new!K116:K117))</f>
        <v>0</v>
      </c>
      <c r="L111" s="157">
        <f>IF(SUM(RES_hhdet_in_fec!L112:L113,RES_hhdet_in_fec!L116:L117)=0,0,SUM(RES_hhdet_in_fec!L112:L113,RES_hhdet_in_fec!L116:L117)/0.086*1000000/SUM(RES_hhdet_in_new!L112:L113,RES_hhdet_in_new!L116:L117))</f>
        <v>0</v>
      </c>
      <c r="M111" s="157">
        <f>IF(SUM(RES_hhdet_in_fec!M112:M113,RES_hhdet_in_fec!M116:M117)=0,0,SUM(RES_hhdet_in_fec!M112:M113,RES_hhdet_in_fec!M116:M117)/0.086*1000000/SUM(RES_hhdet_in_new!M112:M113,RES_hhdet_in_new!M116:M117))</f>
        <v>0</v>
      </c>
      <c r="N111" s="157">
        <f>IF(SUM(RES_hhdet_in_fec!N112:N113,RES_hhdet_in_fec!N116:N117)=0,0,SUM(RES_hhdet_in_fec!N112:N113,RES_hhdet_in_fec!N116:N117)/0.086*1000000/SUM(RES_hhdet_in_new!N112:N113,RES_hhdet_in_new!N116:N117))</f>
        <v>0</v>
      </c>
      <c r="O111" s="157">
        <f>IF(SUM(RES_hhdet_in_fec!O112:O113,RES_hhdet_in_fec!O116:O117)=0,0,SUM(RES_hhdet_in_fec!O112:O113,RES_hhdet_in_fec!O116:O117)/0.086*1000000/SUM(RES_hhdet_in_new!O112:O113,RES_hhdet_in_new!O116:O117))</f>
        <v>0</v>
      </c>
      <c r="P111" s="157">
        <f>IF(SUM(RES_hhdet_in_fec!P112:P113,RES_hhdet_in_fec!P116:P117)=0,0,SUM(RES_hhdet_in_fec!P112:P113,RES_hhdet_in_fec!P116:P117)/0.086*1000000/SUM(RES_hhdet_in_new!P112:P113,RES_hhdet_in_new!P116:P117))</f>
        <v>0</v>
      </c>
      <c r="Q111" s="157">
        <f>IF(SUM(RES_hhdet_in_fec!Q112:Q113,RES_hhdet_in_fec!Q116:Q117)=0,0,SUM(RES_hhdet_in_fec!Q112:Q113,RES_hhdet_in_fec!Q116:Q117)/0.086*1000000/SUM(RES_hhdet_in_new!Q112:Q113,RES_hhdet_in_new!Q116:Q117))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IF(RES_hhdet_in_fec!C112=0,0,RES_hhdet_in_fec!C112/0.086*1000000/RES_hhdet_in_new!C112)</f>
        <v>0</v>
      </c>
      <c r="D112" s="132">
        <f>IF(RES_hhdet_in_fec!D112=0,0,RES_hhdet_in_fec!D112/0.086*1000000/RES_hhdet_in_new!D112)</f>
        <v>0</v>
      </c>
      <c r="E112" s="132">
        <f>IF(RES_hhdet_in_fec!E112=0,0,RES_hhdet_in_fec!E112/0.086*1000000/RES_hhdet_in_new!E112)</f>
        <v>0</v>
      </c>
      <c r="F112" s="132">
        <f>IF(RES_hhdet_in_fec!F112=0,0,RES_hhdet_in_fec!F112/0.086*1000000/RES_hhdet_in_new!F112)</f>
        <v>0</v>
      </c>
      <c r="G112" s="132">
        <f>IF(RES_hhdet_in_fec!G112=0,0,RES_hhdet_in_fec!G112/0.086*1000000/RES_hhdet_in_new!G112)</f>
        <v>0</v>
      </c>
      <c r="H112" s="132">
        <f>IF(RES_hhdet_in_fec!H112=0,0,RES_hhdet_in_fec!H112/0.086*1000000/RES_hhdet_in_new!H112)</f>
        <v>0</v>
      </c>
      <c r="I112" s="132">
        <f>IF(RES_hhdet_in_fec!I112=0,0,RES_hhdet_in_fec!I112/0.086*1000000/RES_hhdet_in_new!I112)</f>
        <v>0</v>
      </c>
      <c r="J112" s="132">
        <f>IF(RES_hhdet_in_fec!J112=0,0,RES_hhdet_in_fec!J112/0.086*1000000/RES_hhdet_in_new!J112)</f>
        <v>0</v>
      </c>
      <c r="K112" s="132">
        <f>IF(RES_hhdet_in_fec!K112=0,0,RES_hhdet_in_fec!K112/0.086*1000000/RES_hhdet_in_new!K112)</f>
        <v>0</v>
      </c>
      <c r="L112" s="132">
        <f>IF(RES_hhdet_in_fec!L112=0,0,RES_hhdet_in_fec!L112/0.086*1000000/RES_hhdet_in_new!L112)</f>
        <v>0</v>
      </c>
      <c r="M112" s="132">
        <f>IF(RES_hhdet_in_fec!M112=0,0,RES_hhdet_in_fec!M112/0.086*1000000/RES_hhdet_in_new!M112)</f>
        <v>0</v>
      </c>
      <c r="N112" s="132">
        <f>IF(RES_hhdet_in_fec!N112=0,0,RES_hhdet_in_fec!N112/0.086*1000000/RES_hhdet_in_new!N112)</f>
        <v>0</v>
      </c>
      <c r="O112" s="132">
        <f>IF(RES_hhdet_in_fec!O112=0,0,RES_hhdet_in_fec!O112/0.086*1000000/RES_hhdet_in_new!O112)</f>
        <v>0</v>
      </c>
      <c r="P112" s="132">
        <f>IF(RES_hhdet_in_fec!P112=0,0,RES_hhdet_in_fec!P112/0.086*1000000/RES_hhdet_in_new!P112)</f>
        <v>0</v>
      </c>
      <c r="Q112" s="132">
        <f>IF(RES_hhdet_in_fec!Q112=0,0,RES_hhdet_in_fec!Q112/0.086*1000000/RES_hhdet_in_new!Q112)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IF(RES_hhdet_in_fec!C113=0,0,RES_hhdet_in_fec!C113/0.086*1000000/RES_hhdet_in_new!C113)</f>
        <v>0</v>
      </c>
      <c r="D113" s="132">
        <f>IF(RES_hhdet_in_fec!D113=0,0,RES_hhdet_in_fec!D113/0.086*1000000/RES_hhdet_in_new!D113)</f>
        <v>0</v>
      </c>
      <c r="E113" s="132">
        <f>IF(RES_hhdet_in_fec!E113=0,0,RES_hhdet_in_fec!E113/0.086*1000000/RES_hhdet_in_new!E113)</f>
        <v>0</v>
      </c>
      <c r="F113" s="132">
        <f>IF(RES_hhdet_in_fec!F113=0,0,RES_hhdet_in_fec!F113/0.086*1000000/RES_hhdet_in_new!F113)</f>
        <v>0</v>
      </c>
      <c r="G113" s="132">
        <f>IF(RES_hhdet_in_fec!G113=0,0,RES_hhdet_in_fec!G113/0.086*1000000/RES_hhdet_in_new!G113)</f>
        <v>0</v>
      </c>
      <c r="H113" s="132">
        <f>IF(RES_hhdet_in_fec!H113=0,0,RES_hhdet_in_fec!H113/0.086*1000000/RES_hhdet_in_new!H113)</f>
        <v>0</v>
      </c>
      <c r="I113" s="132">
        <f>IF(RES_hhdet_in_fec!I113=0,0,RES_hhdet_in_fec!I113/0.086*1000000/RES_hhdet_in_new!I113)</f>
        <v>0</v>
      </c>
      <c r="J113" s="132">
        <f>IF(RES_hhdet_in_fec!J113=0,0,RES_hhdet_in_fec!J113/0.086*1000000/RES_hhdet_in_new!J113)</f>
        <v>0</v>
      </c>
      <c r="K113" s="132">
        <f>IF(RES_hhdet_in_fec!K113=0,0,RES_hhdet_in_fec!K113/0.086*1000000/RES_hhdet_in_new!K113)</f>
        <v>0</v>
      </c>
      <c r="L113" s="132">
        <f>IF(RES_hhdet_in_fec!L113=0,0,RES_hhdet_in_fec!L113/0.086*1000000/RES_hhdet_in_new!L113)</f>
        <v>0</v>
      </c>
      <c r="M113" s="132">
        <f>IF(RES_hhdet_in_fec!M113=0,0,RES_hhdet_in_fec!M113/0.086*1000000/RES_hhdet_in_new!M113)</f>
        <v>0</v>
      </c>
      <c r="N113" s="132">
        <f>IF(RES_hhdet_in_fec!N113=0,0,RES_hhdet_in_fec!N113/0.086*1000000/RES_hhdet_in_new!N113)</f>
        <v>0</v>
      </c>
      <c r="O113" s="132">
        <f>IF(RES_hhdet_in_fec!O113=0,0,RES_hhdet_in_fec!O113/0.086*1000000/RES_hhdet_in_new!O113)</f>
        <v>0</v>
      </c>
      <c r="P113" s="132">
        <f>IF(RES_hhdet_in_fec!P113=0,0,RES_hhdet_in_fec!P113/0.086*1000000/RES_hhdet_in_new!P113)</f>
        <v>0</v>
      </c>
      <c r="Q113" s="132">
        <f>IF(RES_hhdet_in_fec!Q113=0,0,RES_hhdet_in_fec!Q113/0.086*1000000/RES_hhdet_in_new!Q113)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IF(RES_hhdet_in_fec!C114=0,0,RES_hhdet_in_fec!C114/0.086*1000000/RES_hhdet_in_new!C113)</f>
        <v>0</v>
      </c>
      <c r="D114" s="165">
        <f>IF(RES_hhdet_in_fec!D114=0,0,RES_hhdet_in_fec!D114/0.086*1000000/RES_hhdet_in_new!D113)</f>
        <v>0</v>
      </c>
      <c r="E114" s="165">
        <f>IF(RES_hhdet_in_fec!E114=0,0,RES_hhdet_in_fec!E114/0.086*1000000/RES_hhdet_in_new!E113)</f>
        <v>0</v>
      </c>
      <c r="F114" s="165">
        <f>IF(RES_hhdet_in_fec!F114=0,0,RES_hhdet_in_fec!F114/0.086*1000000/RES_hhdet_in_new!F113)</f>
        <v>0</v>
      </c>
      <c r="G114" s="165">
        <f>IF(RES_hhdet_in_fec!G114=0,0,RES_hhdet_in_fec!G114/0.086*1000000/RES_hhdet_in_new!G113)</f>
        <v>0</v>
      </c>
      <c r="H114" s="165">
        <f>IF(RES_hhdet_in_fec!H114=0,0,RES_hhdet_in_fec!H114/0.086*1000000/RES_hhdet_in_new!H113)</f>
        <v>0</v>
      </c>
      <c r="I114" s="165">
        <f>IF(RES_hhdet_in_fec!I114=0,0,RES_hhdet_in_fec!I114/0.086*1000000/RES_hhdet_in_new!I113)</f>
        <v>0</v>
      </c>
      <c r="J114" s="165">
        <f>IF(RES_hhdet_in_fec!J114=0,0,RES_hhdet_in_fec!J114/0.086*1000000/RES_hhdet_in_new!J113)</f>
        <v>0</v>
      </c>
      <c r="K114" s="165">
        <f>IF(RES_hhdet_in_fec!K114=0,0,RES_hhdet_in_fec!K114/0.086*1000000/RES_hhdet_in_new!K113)</f>
        <v>0</v>
      </c>
      <c r="L114" s="165">
        <f>IF(RES_hhdet_in_fec!L114=0,0,RES_hhdet_in_fec!L114/0.086*1000000/RES_hhdet_in_new!L113)</f>
        <v>0</v>
      </c>
      <c r="M114" s="165">
        <f>IF(RES_hhdet_in_fec!M114=0,0,RES_hhdet_in_fec!M114/0.086*1000000/RES_hhdet_in_new!M113)</f>
        <v>0</v>
      </c>
      <c r="N114" s="165">
        <f>IF(RES_hhdet_in_fec!N114=0,0,RES_hhdet_in_fec!N114/0.086*1000000/RES_hhdet_in_new!N113)</f>
        <v>0</v>
      </c>
      <c r="O114" s="165">
        <f>IF(RES_hhdet_in_fec!O114=0,0,RES_hhdet_in_fec!O114/0.086*1000000/RES_hhdet_in_new!O113)</f>
        <v>0</v>
      </c>
      <c r="P114" s="165">
        <f>IF(RES_hhdet_in_fec!P114=0,0,RES_hhdet_in_fec!P114/0.086*1000000/RES_hhdet_in_new!P113)</f>
        <v>0</v>
      </c>
      <c r="Q114" s="165">
        <f>IF(RES_hhdet_in_fec!Q114=0,0,RES_hhdet_in_fec!Q114/0.086*1000000/RES_hhdet_in_new!Q113)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IF(RES_hhdet_in_fec!C115=0,0,RES_hhdet_in_fec!C115/0.086*1000000/RES_hhdet_in_new!C113)</f>
        <v>0</v>
      </c>
      <c r="D115" s="164">
        <f>IF(RES_hhdet_in_fec!D115=0,0,RES_hhdet_in_fec!D115/0.086*1000000/RES_hhdet_in_new!D113)</f>
        <v>0</v>
      </c>
      <c r="E115" s="164">
        <f>IF(RES_hhdet_in_fec!E115=0,0,RES_hhdet_in_fec!E115/0.086*1000000/RES_hhdet_in_new!E113)</f>
        <v>0</v>
      </c>
      <c r="F115" s="164">
        <f>IF(RES_hhdet_in_fec!F115=0,0,RES_hhdet_in_fec!F115/0.086*1000000/RES_hhdet_in_new!F113)</f>
        <v>0</v>
      </c>
      <c r="G115" s="164">
        <f>IF(RES_hhdet_in_fec!G115=0,0,RES_hhdet_in_fec!G115/0.086*1000000/RES_hhdet_in_new!G113)</f>
        <v>0</v>
      </c>
      <c r="H115" s="164">
        <f>IF(RES_hhdet_in_fec!H115=0,0,RES_hhdet_in_fec!H115/0.086*1000000/RES_hhdet_in_new!H113)</f>
        <v>0</v>
      </c>
      <c r="I115" s="164">
        <f>IF(RES_hhdet_in_fec!I115=0,0,RES_hhdet_in_fec!I115/0.086*1000000/RES_hhdet_in_new!I113)</f>
        <v>0</v>
      </c>
      <c r="J115" s="164">
        <f>IF(RES_hhdet_in_fec!J115=0,0,RES_hhdet_in_fec!J115/0.086*1000000/RES_hhdet_in_new!J113)</f>
        <v>0</v>
      </c>
      <c r="K115" s="164">
        <f>IF(RES_hhdet_in_fec!K115=0,0,RES_hhdet_in_fec!K115/0.086*1000000/RES_hhdet_in_new!K113)</f>
        <v>0</v>
      </c>
      <c r="L115" s="164">
        <f>IF(RES_hhdet_in_fec!L115=0,0,RES_hhdet_in_fec!L115/0.086*1000000/RES_hhdet_in_new!L113)</f>
        <v>0</v>
      </c>
      <c r="M115" s="164">
        <f>IF(RES_hhdet_in_fec!M115=0,0,RES_hhdet_in_fec!M115/0.086*1000000/RES_hhdet_in_new!M113)</f>
        <v>0</v>
      </c>
      <c r="N115" s="164">
        <f>IF(RES_hhdet_in_fec!N115=0,0,RES_hhdet_in_fec!N115/0.086*1000000/RES_hhdet_in_new!N113)</f>
        <v>0</v>
      </c>
      <c r="O115" s="164">
        <f>IF(RES_hhdet_in_fec!O115=0,0,RES_hhdet_in_fec!O115/0.086*1000000/RES_hhdet_in_new!O113)</f>
        <v>0</v>
      </c>
      <c r="P115" s="164">
        <f>IF(RES_hhdet_in_fec!P115=0,0,RES_hhdet_in_fec!P115/0.086*1000000/RES_hhdet_in_new!P113)</f>
        <v>0</v>
      </c>
      <c r="Q115" s="164">
        <f>IF(RES_hhdet_in_fec!Q115=0,0,RES_hhdet_in_fec!Q115/0.086*1000000/RES_hhdet_in_new!Q113)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IF(RES_hhdet_in_fec!C116=0,0,RES_hhdet_in_fec!C116/0.086*1000000/RES_hhdet_in_new!C116)</f>
        <v>0</v>
      </c>
      <c r="D116" s="162">
        <f>IF(RES_hhdet_in_fec!D116=0,0,RES_hhdet_in_fec!D116/0.086*1000000/RES_hhdet_in_new!D116)</f>
        <v>0</v>
      </c>
      <c r="E116" s="162">
        <f>IF(RES_hhdet_in_fec!E116=0,0,RES_hhdet_in_fec!E116/0.086*1000000/RES_hhdet_in_new!E116)</f>
        <v>0</v>
      </c>
      <c r="F116" s="162">
        <f>IF(RES_hhdet_in_fec!F116=0,0,RES_hhdet_in_fec!F116/0.086*1000000/RES_hhdet_in_new!F116)</f>
        <v>0</v>
      </c>
      <c r="G116" s="162">
        <f>IF(RES_hhdet_in_fec!G116=0,0,RES_hhdet_in_fec!G116/0.086*1000000/RES_hhdet_in_new!G116)</f>
        <v>0</v>
      </c>
      <c r="H116" s="162">
        <f>IF(RES_hhdet_in_fec!H116=0,0,RES_hhdet_in_fec!H116/0.086*1000000/RES_hhdet_in_new!H116)</f>
        <v>0</v>
      </c>
      <c r="I116" s="162">
        <f>IF(RES_hhdet_in_fec!I116=0,0,RES_hhdet_in_fec!I116/0.086*1000000/RES_hhdet_in_new!I116)</f>
        <v>0</v>
      </c>
      <c r="J116" s="162">
        <f>IF(RES_hhdet_in_fec!J116=0,0,RES_hhdet_in_fec!J116/0.086*1000000/RES_hhdet_in_new!J116)</f>
        <v>0</v>
      </c>
      <c r="K116" s="162">
        <f>IF(RES_hhdet_in_fec!K116=0,0,RES_hhdet_in_fec!K116/0.086*1000000/RES_hhdet_in_new!K116)</f>
        <v>0</v>
      </c>
      <c r="L116" s="162">
        <f>IF(RES_hhdet_in_fec!L116=0,0,RES_hhdet_in_fec!L116/0.086*1000000/RES_hhdet_in_new!L116)</f>
        <v>0</v>
      </c>
      <c r="M116" s="162">
        <f>IF(RES_hhdet_in_fec!M116=0,0,RES_hhdet_in_fec!M116/0.086*1000000/RES_hhdet_in_new!M116)</f>
        <v>0</v>
      </c>
      <c r="N116" s="162">
        <f>IF(RES_hhdet_in_fec!N116=0,0,RES_hhdet_in_fec!N116/0.086*1000000/RES_hhdet_in_new!N116)</f>
        <v>0</v>
      </c>
      <c r="O116" s="162">
        <f>IF(RES_hhdet_in_fec!O116=0,0,RES_hhdet_in_fec!O116/0.086*1000000/RES_hhdet_in_new!O116)</f>
        <v>0</v>
      </c>
      <c r="P116" s="162">
        <f>IF(RES_hhdet_in_fec!P116=0,0,RES_hhdet_in_fec!P116/0.086*1000000/RES_hhdet_in_new!P116)</f>
        <v>0</v>
      </c>
      <c r="Q116" s="162">
        <f>IF(RES_hhdet_in_fec!Q116=0,0,RES_hhdet_in_fec!Q116/0.086*1000000/RES_hhdet_in_new!Q116)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IF(RES_hhdet_in_fec!C117=0,0,RES_hhdet_in_fec!C117/0.086*1000000/RES_hhdet_in_new!C117)</f>
        <v>0</v>
      </c>
      <c r="D117" s="160">
        <f>IF(RES_hhdet_in_fec!D117=0,0,RES_hhdet_in_fec!D117/0.086*1000000/RES_hhdet_in_new!D117)</f>
        <v>0</v>
      </c>
      <c r="E117" s="160">
        <f>IF(RES_hhdet_in_fec!E117=0,0,RES_hhdet_in_fec!E117/0.086*1000000/RES_hhdet_in_new!E117)</f>
        <v>0</v>
      </c>
      <c r="F117" s="160">
        <f>IF(RES_hhdet_in_fec!F117=0,0,RES_hhdet_in_fec!F117/0.086*1000000/RES_hhdet_in_new!F117)</f>
        <v>0</v>
      </c>
      <c r="G117" s="160">
        <f>IF(RES_hhdet_in_fec!G117=0,0,RES_hhdet_in_fec!G117/0.086*1000000/RES_hhdet_in_new!G117)</f>
        <v>0</v>
      </c>
      <c r="H117" s="160">
        <f>IF(RES_hhdet_in_fec!H117=0,0,RES_hhdet_in_fec!H117/0.086*1000000/RES_hhdet_in_new!H117)</f>
        <v>0</v>
      </c>
      <c r="I117" s="160">
        <f>IF(RES_hhdet_in_fec!I117=0,0,RES_hhdet_in_fec!I117/0.086*1000000/RES_hhdet_in_new!I117)</f>
        <v>0</v>
      </c>
      <c r="J117" s="160">
        <f>IF(RES_hhdet_in_fec!J117=0,0,RES_hhdet_in_fec!J117/0.086*1000000/RES_hhdet_in_new!J117)</f>
        <v>0</v>
      </c>
      <c r="K117" s="160">
        <f>IF(RES_hhdet_in_fec!K117=0,0,RES_hhdet_in_fec!K117/0.086*1000000/RES_hhdet_in_new!K117)</f>
        <v>0</v>
      </c>
      <c r="L117" s="160">
        <f>IF(RES_hhdet_in_fec!L117=0,0,RES_hhdet_in_fec!L117/0.086*1000000/RES_hhdet_in_new!L117)</f>
        <v>0</v>
      </c>
      <c r="M117" s="160">
        <f>IF(RES_hhdet_in_fec!M117=0,0,RES_hhdet_in_fec!M117/0.086*1000000/RES_hhdet_in_new!M117)</f>
        <v>0</v>
      </c>
      <c r="N117" s="160">
        <f>IF(RES_hhdet_in_fec!N117=0,0,RES_hhdet_in_fec!N117/0.086*1000000/RES_hhdet_in_new!N117)</f>
        <v>0</v>
      </c>
      <c r="O117" s="160">
        <f>IF(RES_hhdet_in_fec!O117=0,0,RES_hhdet_in_fec!O117/0.086*1000000/RES_hhdet_in_new!O117)</f>
        <v>0</v>
      </c>
      <c r="P117" s="160">
        <f>IF(RES_hhdet_in_fec!P117=0,0,RES_hhdet_in_fec!P117/0.086*1000000/RES_hhdet_in_new!P117)</f>
        <v>0</v>
      </c>
      <c r="Q117" s="160">
        <f>IF(RES_hhdet_in_fec!Q117=0,0,RES_hhdet_in_fec!Q117/0.086*1000000/RES_hhdet_in_new!Q117)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IF(RES_hhdet_in_fec!C118=0,0,RES_hhdet_in_fec!C118/0.086*1000000/RES_hhdet_in_new!C117)</f>
        <v>0</v>
      </c>
      <c r="D118" s="156">
        <f>IF(RES_hhdet_in_fec!D118=0,0,RES_hhdet_in_fec!D118/0.086*1000000/RES_hhdet_in_new!D117)</f>
        <v>0</v>
      </c>
      <c r="E118" s="156">
        <f>IF(RES_hhdet_in_fec!E118=0,0,RES_hhdet_in_fec!E118/0.086*1000000/RES_hhdet_in_new!E117)</f>
        <v>0</v>
      </c>
      <c r="F118" s="156">
        <f>IF(RES_hhdet_in_fec!F118=0,0,RES_hhdet_in_fec!F118/0.086*1000000/RES_hhdet_in_new!F117)</f>
        <v>0</v>
      </c>
      <c r="G118" s="156">
        <f>IF(RES_hhdet_in_fec!G118=0,0,RES_hhdet_in_fec!G118/0.086*1000000/RES_hhdet_in_new!G117)</f>
        <v>0</v>
      </c>
      <c r="H118" s="156">
        <f>IF(RES_hhdet_in_fec!H118=0,0,RES_hhdet_in_fec!H118/0.086*1000000/RES_hhdet_in_new!H117)</f>
        <v>0</v>
      </c>
      <c r="I118" s="156">
        <f>IF(RES_hhdet_in_fec!I118=0,0,RES_hhdet_in_fec!I118/0.086*1000000/RES_hhdet_in_new!I117)</f>
        <v>0</v>
      </c>
      <c r="J118" s="156">
        <f>IF(RES_hhdet_in_fec!J118=0,0,RES_hhdet_in_fec!J118/0.086*1000000/RES_hhdet_in_new!J117)</f>
        <v>0</v>
      </c>
      <c r="K118" s="156">
        <f>IF(RES_hhdet_in_fec!K118=0,0,RES_hhdet_in_fec!K118/0.086*1000000/RES_hhdet_in_new!K117)</f>
        <v>0</v>
      </c>
      <c r="L118" s="156">
        <f>IF(RES_hhdet_in_fec!L118=0,0,RES_hhdet_in_fec!L118/0.086*1000000/RES_hhdet_in_new!L117)</f>
        <v>0</v>
      </c>
      <c r="M118" s="156">
        <f>IF(RES_hhdet_in_fec!M118=0,0,RES_hhdet_in_fec!M118/0.086*1000000/RES_hhdet_in_new!M117)</f>
        <v>0</v>
      </c>
      <c r="N118" s="156">
        <f>IF(RES_hhdet_in_fec!N118=0,0,RES_hhdet_in_fec!N118/0.086*1000000/RES_hhdet_in_new!N117)</f>
        <v>0</v>
      </c>
      <c r="O118" s="156">
        <f>IF(RES_hhdet_in_fec!O118=0,0,RES_hhdet_in_fec!O118/0.086*1000000/RES_hhdet_in_new!O117)</f>
        <v>0</v>
      </c>
      <c r="P118" s="156">
        <f>IF(RES_hhdet_in_fec!P118=0,0,RES_hhdet_in_fec!P118/0.086*1000000/RES_hhdet_in_new!P117)</f>
        <v>0</v>
      </c>
      <c r="Q118" s="156">
        <f>IF(RES_hhdet_in_fec!Q118=0,0,RES_hhdet_in_fec!Q118/0.086*1000000/RES_hhdet_in_new!Q117)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IF(RES_hhdet_in_fec!C119=0,0,RES_hhdet_in_fec!C119/0.086*1000000/RES_hhdet_in_new!C117)</f>
        <v>0</v>
      </c>
      <c r="D119" s="156">
        <f>IF(RES_hhdet_in_fec!D119=0,0,RES_hhdet_in_fec!D119/0.086*1000000/RES_hhdet_in_new!D117)</f>
        <v>0</v>
      </c>
      <c r="E119" s="156">
        <f>IF(RES_hhdet_in_fec!E119=0,0,RES_hhdet_in_fec!E119/0.086*1000000/RES_hhdet_in_new!E117)</f>
        <v>0</v>
      </c>
      <c r="F119" s="156">
        <f>IF(RES_hhdet_in_fec!F119=0,0,RES_hhdet_in_fec!F119/0.086*1000000/RES_hhdet_in_new!F117)</f>
        <v>0</v>
      </c>
      <c r="G119" s="156">
        <f>IF(RES_hhdet_in_fec!G119=0,0,RES_hhdet_in_fec!G119/0.086*1000000/RES_hhdet_in_new!G117)</f>
        <v>0</v>
      </c>
      <c r="H119" s="156">
        <f>IF(RES_hhdet_in_fec!H119=0,0,RES_hhdet_in_fec!H119/0.086*1000000/RES_hhdet_in_new!H117)</f>
        <v>0</v>
      </c>
      <c r="I119" s="156">
        <f>IF(RES_hhdet_in_fec!I119=0,0,RES_hhdet_in_fec!I119/0.086*1000000/RES_hhdet_in_new!I117)</f>
        <v>0</v>
      </c>
      <c r="J119" s="156">
        <f>IF(RES_hhdet_in_fec!J119=0,0,RES_hhdet_in_fec!J119/0.086*1000000/RES_hhdet_in_new!J117)</f>
        <v>0</v>
      </c>
      <c r="K119" s="156">
        <f>IF(RES_hhdet_in_fec!K119=0,0,RES_hhdet_in_fec!K119/0.086*1000000/RES_hhdet_in_new!K117)</f>
        <v>0</v>
      </c>
      <c r="L119" s="156">
        <f>IF(RES_hhdet_in_fec!L119=0,0,RES_hhdet_in_fec!L119/0.086*1000000/RES_hhdet_in_new!L117)</f>
        <v>0</v>
      </c>
      <c r="M119" s="156">
        <f>IF(RES_hhdet_in_fec!M119=0,0,RES_hhdet_in_fec!M119/0.086*1000000/RES_hhdet_in_new!M117)</f>
        <v>0</v>
      </c>
      <c r="N119" s="156">
        <f>IF(RES_hhdet_in_fec!N119=0,0,RES_hhdet_in_fec!N119/0.086*1000000/RES_hhdet_in_new!N117)</f>
        <v>0</v>
      </c>
      <c r="O119" s="156">
        <f>IF(RES_hhdet_in_fec!O119=0,0,RES_hhdet_in_fec!O119/0.086*1000000/RES_hhdet_in_new!O117)</f>
        <v>0</v>
      </c>
      <c r="P119" s="156">
        <f>IF(RES_hhdet_in_fec!P119=0,0,RES_hhdet_in_fec!P119/0.086*1000000/RES_hhdet_in_new!P117)</f>
        <v>0</v>
      </c>
      <c r="Q119" s="156">
        <f>IF(RES_hhdet_in_fec!Q119=0,0,RES_hhdet_in_fec!Q119/0.086*1000000/RES_hhdet_in_new!Q117)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IF(SUM(RES_hhdet_in_fec!C121:C122)=0,0,SUM(RES_hhdet_in_fec!C121:C122)/0.086*1000000/SUM(RES_hhdet_in_new!C121:C122))</f>
        <v>0</v>
      </c>
      <c r="D120" s="157">
        <f>IF(SUM(RES_hhdet_in_fec!D121:D122)=0,0,SUM(RES_hhdet_in_fec!D121:D122)/0.086*1000000/SUM(RES_hhdet_in_new!D121:D122))</f>
        <v>0</v>
      </c>
      <c r="E120" s="157">
        <f>IF(SUM(RES_hhdet_in_fec!E121:E122)=0,0,SUM(RES_hhdet_in_fec!E121:E122)/0.086*1000000/SUM(RES_hhdet_in_new!E121:E122))</f>
        <v>0</v>
      </c>
      <c r="F120" s="157">
        <f>IF(SUM(RES_hhdet_in_fec!F121:F122)=0,0,SUM(RES_hhdet_in_fec!F121:F122)/0.086*1000000/SUM(RES_hhdet_in_new!F121:F122))</f>
        <v>0</v>
      </c>
      <c r="G120" s="157">
        <f>IF(SUM(RES_hhdet_in_fec!G121:G122)=0,0,SUM(RES_hhdet_in_fec!G121:G122)/0.086*1000000/SUM(RES_hhdet_in_new!G121:G122))</f>
        <v>0</v>
      </c>
      <c r="H120" s="157">
        <f>IF(SUM(RES_hhdet_in_fec!H121:H122)=0,0,SUM(RES_hhdet_in_fec!H121:H122)/0.086*1000000/SUM(RES_hhdet_in_new!H121:H122))</f>
        <v>0</v>
      </c>
      <c r="I120" s="157">
        <f>IF(SUM(RES_hhdet_in_fec!I121:I122)=0,0,SUM(RES_hhdet_in_fec!I121:I122)/0.086*1000000/SUM(RES_hhdet_in_new!I121:I122))</f>
        <v>0</v>
      </c>
      <c r="J120" s="157">
        <f>IF(SUM(RES_hhdet_in_fec!J121:J122)=0,0,SUM(RES_hhdet_in_fec!J121:J122)/0.086*1000000/SUM(RES_hhdet_in_new!J121:J122))</f>
        <v>0</v>
      </c>
      <c r="K120" s="157">
        <f>IF(SUM(RES_hhdet_in_fec!K121:K122)=0,0,SUM(RES_hhdet_in_fec!K121:K122)/0.086*1000000/SUM(RES_hhdet_in_new!K121:K122))</f>
        <v>0</v>
      </c>
      <c r="L120" s="157">
        <f>IF(SUM(RES_hhdet_in_fec!L121:L122)=0,0,SUM(RES_hhdet_in_fec!L121:L122)/0.086*1000000/SUM(RES_hhdet_in_new!L121:L122))</f>
        <v>0</v>
      </c>
      <c r="M120" s="157">
        <f>IF(SUM(RES_hhdet_in_fec!M121:M122)=0,0,SUM(RES_hhdet_in_fec!M121:M122)/0.086*1000000/SUM(RES_hhdet_in_new!M121:M122))</f>
        <v>0</v>
      </c>
      <c r="N120" s="157">
        <f>IF(SUM(RES_hhdet_in_fec!N121:N122)=0,0,SUM(RES_hhdet_in_fec!N121:N122)/0.086*1000000/SUM(RES_hhdet_in_new!N121:N122))</f>
        <v>0</v>
      </c>
      <c r="O120" s="157">
        <f>IF(SUM(RES_hhdet_in_fec!O121:O122)=0,0,SUM(RES_hhdet_in_fec!O121:O122)/0.086*1000000/SUM(RES_hhdet_in_new!O121:O122))</f>
        <v>0</v>
      </c>
      <c r="P120" s="157">
        <f>IF(SUM(RES_hhdet_in_fec!P121:P122)=0,0,SUM(RES_hhdet_in_fec!P121:P122)/0.086*1000000/SUM(RES_hhdet_in_new!P121:P122))</f>
        <v>0</v>
      </c>
      <c r="Q120" s="157">
        <f>IF(SUM(RES_hhdet_in_fec!Q121:Q122)=0,0,SUM(RES_hhdet_in_fec!Q121:Q122)/0.086*1000000/SUM(RES_hhdet_in_new!Q121:Q122))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IF(RES_hhdet_in_fec!C121=0,0,RES_hhdet_in_fec!C121/0.086*1000000/RES_hhdet_in_new!C121)</f>
        <v>0</v>
      </c>
      <c r="D121" s="156">
        <f>IF(RES_hhdet_in_fec!D121=0,0,RES_hhdet_in_fec!D121/0.086*1000000/RES_hhdet_in_new!D121)</f>
        <v>0</v>
      </c>
      <c r="E121" s="156">
        <f>IF(RES_hhdet_in_fec!E121=0,0,RES_hhdet_in_fec!E121/0.086*1000000/RES_hhdet_in_new!E121)</f>
        <v>0</v>
      </c>
      <c r="F121" s="156">
        <f>IF(RES_hhdet_in_fec!F121=0,0,RES_hhdet_in_fec!F121/0.086*1000000/RES_hhdet_in_new!F121)</f>
        <v>0</v>
      </c>
      <c r="G121" s="156">
        <f>IF(RES_hhdet_in_fec!G121=0,0,RES_hhdet_in_fec!G121/0.086*1000000/RES_hhdet_in_new!G121)</f>
        <v>0</v>
      </c>
      <c r="H121" s="156">
        <f>IF(RES_hhdet_in_fec!H121=0,0,RES_hhdet_in_fec!H121/0.086*1000000/RES_hhdet_in_new!H121)</f>
        <v>0</v>
      </c>
      <c r="I121" s="156">
        <f>IF(RES_hhdet_in_fec!I121=0,0,RES_hhdet_in_fec!I121/0.086*1000000/RES_hhdet_in_new!I121)</f>
        <v>0</v>
      </c>
      <c r="J121" s="156">
        <f>IF(RES_hhdet_in_fec!J121=0,0,RES_hhdet_in_fec!J121/0.086*1000000/RES_hhdet_in_new!J121)</f>
        <v>0</v>
      </c>
      <c r="K121" s="156">
        <f>IF(RES_hhdet_in_fec!K121=0,0,RES_hhdet_in_fec!K121/0.086*1000000/RES_hhdet_in_new!K121)</f>
        <v>0</v>
      </c>
      <c r="L121" s="156">
        <f>IF(RES_hhdet_in_fec!L121=0,0,RES_hhdet_in_fec!L121/0.086*1000000/RES_hhdet_in_new!L121)</f>
        <v>0</v>
      </c>
      <c r="M121" s="156">
        <f>IF(RES_hhdet_in_fec!M121=0,0,RES_hhdet_in_fec!M121/0.086*1000000/RES_hhdet_in_new!M121)</f>
        <v>0</v>
      </c>
      <c r="N121" s="156">
        <f>IF(RES_hhdet_in_fec!N121=0,0,RES_hhdet_in_fec!N121/0.086*1000000/RES_hhdet_in_new!N121)</f>
        <v>0</v>
      </c>
      <c r="O121" s="156">
        <f>IF(RES_hhdet_in_fec!O121=0,0,RES_hhdet_in_fec!O121/0.086*1000000/RES_hhdet_in_new!O121)</f>
        <v>0</v>
      </c>
      <c r="P121" s="156">
        <f>IF(RES_hhdet_in_fec!P121=0,0,RES_hhdet_in_fec!P121/0.086*1000000/RES_hhdet_in_new!P121)</f>
        <v>0</v>
      </c>
      <c r="Q121" s="156">
        <f>IF(RES_hhdet_in_fec!Q121=0,0,RES_hhdet_in_fec!Q121/0.086*1000000/RES_hhdet_in_new!Q121)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IF(RES_hhdet_in_fec!C122=0,0,RES_hhdet_in_fec!C122/0.086*1000000/RES_hhdet_in_new!C122)</f>
        <v>0</v>
      </c>
      <c r="D122" s="57">
        <f>IF(RES_hhdet_in_fec!D122=0,0,RES_hhdet_in_fec!D122/0.086*1000000/RES_hhdet_in_new!D122)</f>
        <v>0</v>
      </c>
      <c r="E122" s="57">
        <f>IF(RES_hhdet_in_fec!E122=0,0,RES_hhdet_in_fec!E122/0.086*1000000/RES_hhdet_in_new!E122)</f>
        <v>0</v>
      </c>
      <c r="F122" s="57">
        <f>IF(RES_hhdet_in_fec!F122=0,0,RES_hhdet_in_fec!F122/0.086*1000000/RES_hhdet_in_new!F122)</f>
        <v>0</v>
      </c>
      <c r="G122" s="57">
        <f>IF(RES_hhdet_in_fec!G122=0,0,RES_hhdet_in_fec!G122/0.086*1000000/RES_hhdet_in_new!G122)</f>
        <v>0</v>
      </c>
      <c r="H122" s="57">
        <f>IF(RES_hhdet_in_fec!H122=0,0,RES_hhdet_in_fec!H122/0.086*1000000/RES_hhdet_in_new!H122)</f>
        <v>0</v>
      </c>
      <c r="I122" s="57">
        <f>IF(RES_hhdet_in_fec!I122=0,0,RES_hhdet_in_fec!I122/0.086*1000000/RES_hhdet_in_new!I122)</f>
        <v>0</v>
      </c>
      <c r="J122" s="57">
        <f>IF(RES_hhdet_in_fec!J122=0,0,RES_hhdet_in_fec!J122/0.086*1000000/RES_hhdet_in_new!J122)</f>
        <v>0</v>
      </c>
      <c r="K122" s="57">
        <f>IF(RES_hhdet_in_fec!K122=0,0,RES_hhdet_in_fec!K122/0.086*1000000/RES_hhdet_in_new!K122)</f>
        <v>0</v>
      </c>
      <c r="L122" s="57">
        <f>IF(RES_hhdet_in_fec!L122=0,0,RES_hhdet_in_fec!L122/0.086*1000000/RES_hhdet_in_new!L122)</f>
        <v>0</v>
      </c>
      <c r="M122" s="57">
        <f>IF(RES_hhdet_in_fec!M122=0,0,RES_hhdet_in_fec!M122/0.086*1000000/RES_hhdet_in_new!M122)</f>
        <v>0</v>
      </c>
      <c r="N122" s="57">
        <f>IF(RES_hhdet_in_fec!N122=0,0,RES_hhdet_in_fec!N122/0.086*1000000/RES_hhdet_in_new!N122)</f>
        <v>0</v>
      </c>
      <c r="O122" s="57">
        <f>IF(RES_hhdet_in_fec!O122=0,0,RES_hhdet_in_fec!O122/0.086*1000000/RES_hhdet_in_new!O122)</f>
        <v>0</v>
      </c>
      <c r="P122" s="57">
        <f>IF(RES_hhdet_in_fec!P122=0,0,RES_hhdet_in_fec!P122/0.086*1000000/RES_hhdet_in_new!P122)</f>
        <v>0</v>
      </c>
      <c r="Q122" s="57">
        <f>IF(RES_hhdet_in_fec!Q122=0,0,RES_hhdet_in_fec!Q122/0.086*1000000/RES_hhdet_in_new!Q122)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IF(RES_hhdet_in_fec!C126=0,0,RES_hhdet_in_fec!C126/0.086*1000000/RES_hhdet_in_new!C126)</f>
        <v>0</v>
      </c>
      <c r="D126" s="156">
        <f>IF(RES_hhdet_in_fec!D126=0,0,RES_hhdet_in_fec!D126/0.086*1000000/RES_hhdet_in_new!D126)</f>
        <v>0</v>
      </c>
      <c r="E126" s="156">
        <f>IF(RES_hhdet_in_fec!E126=0,0,RES_hhdet_in_fec!E126/0.086*1000000/RES_hhdet_in_new!E126)</f>
        <v>0</v>
      </c>
      <c r="F126" s="156">
        <f>IF(RES_hhdet_in_fec!F126=0,0,RES_hhdet_in_fec!F126/0.086*1000000/RES_hhdet_in_new!F126)</f>
        <v>0</v>
      </c>
      <c r="G126" s="156">
        <f>IF(RES_hhdet_in_fec!G126=0,0,RES_hhdet_in_fec!G126/0.086*1000000/RES_hhdet_in_new!G126)</f>
        <v>0</v>
      </c>
      <c r="H126" s="156">
        <f>IF(RES_hhdet_in_fec!H126=0,0,RES_hhdet_in_fec!H126/0.086*1000000/RES_hhdet_in_new!H126)</f>
        <v>0</v>
      </c>
      <c r="I126" s="156">
        <f>IF(RES_hhdet_in_fec!I126=0,0,RES_hhdet_in_fec!I126/0.086*1000000/RES_hhdet_in_new!I126)</f>
        <v>0</v>
      </c>
      <c r="J126" s="156">
        <f>IF(RES_hhdet_in_fec!J126=0,0,RES_hhdet_in_fec!J126/0.086*1000000/RES_hhdet_in_new!J126)</f>
        <v>0</v>
      </c>
      <c r="K126" s="156">
        <f>IF(RES_hhdet_in_fec!K126=0,0,RES_hhdet_in_fec!K126/0.086*1000000/RES_hhdet_in_new!K126)</f>
        <v>0</v>
      </c>
      <c r="L126" s="156">
        <f>IF(RES_hhdet_in_fec!L126=0,0,RES_hhdet_in_fec!L126/0.086*1000000/RES_hhdet_in_new!L126)</f>
        <v>0</v>
      </c>
      <c r="M126" s="156">
        <f>IF(RES_hhdet_in_fec!M126=0,0,RES_hhdet_in_fec!M126/0.086*1000000/RES_hhdet_in_new!M126)</f>
        <v>0</v>
      </c>
      <c r="N126" s="156">
        <f>IF(RES_hhdet_in_fec!N126=0,0,RES_hhdet_in_fec!N126/0.086*1000000/RES_hhdet_in_new!N126)</f>
        <v>0</v>
      </c>
      <c r="O126" s="156">
        <f>IF(RES_hhdet_in_fec!O126=0,0,RES_hhdet_in_fec!O126/0.086*1000000/RES_hhdet_in_new!O126)</f>
        <v>0</v>
      </c>
      <c r="P126" s="156">
        <f>IF(RES_hhdet_in_fec!P126=0,0,RES_hhdet_in_fec!P126/0.086*1000000/RES_hhdet_in_new!P126)</f>
        <v>0</v>
      </c>
      <c r="Q126" s="156">
        <f>IF(RES_hhdet_in_fec!Q126=0,0,RES_hhdet_in_fec!Q126/0.086*1000000/RES_hhdet_in_new!Q126)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IF(RES_hhdet_in_fec!C127=0,0,RES_hhdet_in_fec!C127/0.086*1000000/RES_hhdet_in_new!C126)</f>
        <v>0</v>
      </c>
      <c r="D127" s="156">
        <f>IF(RES_hhdet_in_fec!D127=0,0,RES_hhdet_in_fec!D127/0.086*1000000/RES_hhdet_in_new!D126)</f>
        <v>0</v>
      </c>
      <c r="E127" s="156">
        <f>IF(RES_hhdet_in_fec!E127=0,0,RES_hhdet_in_fec!E127/0.086*1000000/RES_hhdet_in_new!E126)</f>
        <v>0</v>
      </c>
      <c r="F127" s="156">
        <f>IF(RES_hhdet_in_fec!F127=0,0,RES_hhdet_in_fec!F127/0.086*1000000/RES_hhdet_in_new!F126)</f>
        <v>0</v>
      </c>
      <c r="G127" s="156">
        <f>IF(RES_hhdet_in_fec!G127=0,0,RES_hhdet_in_fec!G127/0.086*1000000/RES_hhdet_in_new!G126)</f>
        <v>0</v>
      </c>
      <c r="H127" s="156">
        <f>IF(RES_hhdet_in_fec!H127=0,0,RES_hhdet_in_fec!H127/0.086*1000000/RES_hhdet_in_new!H126)</f>
        <v>0</v>
      </c>
      <c r="I127" s="156">
        <f>IF(RES_hhdet_in_fec!I127=0,0,RES_hhdet_in_fec!I127/0.086*1000000/RES_hhdet_in_new!I126)</f>
        <v>0</v>
      </c>
      <c r="J127" s="156">
        <f>IF(RES_hhdet_in_fec!J127=0,0,RES_hhdet_in_fec!J127/0.086*1000000/RES_hhdet_in_new!J126)</f>
        <v>0</v>
      </c>
      <c r="K127" s="156">
        <f>IF(RES_hhdet_in_fec!K127=0,0,RES_hhdet_in_fec!K127/0.086*1000000/RES_hhdet_in_new!K126)</f>
        <v>0</v>
      </c>
      <c r="L127" s="156">
        <f>IF(RES_hhdet_in_fec!L127=0,0,RES_hhdet_in_fec!L127/0.086*1000000/RES_hhdet_in_new!L126)</f>
        <v>0</v>
      </c>
      <c r="M127" s="156">
        <f>IF(RES_hhdet_in_fec!M127=0,0,RES_hhdet_in_fec!M127/0.086*1000000/RES_hhdet_in_new!M126)</f>
        <v>0</v>
      </c>
      <c r="N127" s="156">
        <f>IF(RES_hhdet_in_fec!N127=0,0,RES_hhdet_in_fec!N127/0.086*1000000/RES_hhdet_in_new!N126)</f>
        <v>0</v>
      </c>
      <c r="O127" s="156">
        <f>IF(RES_hhdet_in_fec!O127=0,0,RES_hhdet_in_fec!O127/0.086*1000000/RES_hhdet_in_new!O126)</f>
        <v>0</v>
      </c>
      <c r="P127" s="156">
        <f>IF(RES_hhdet_in_fec!P127=0,0,RES_hhdet_in_fec!P127/0.086*1000000/RES_hhdet_in_new!P126)</f>
        <v>0</v>
      </c>
      <c r="Q127" s="156">
        <f>IF(RES_hhdet_in_fec!Q127=0,0,RES_hhdet_in_fec!Q127/0.086*1000000/RES_hhdet_in_new!Q126)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IF(RES_hhdet_in_fec!C129=0,0,RES_hhdet_in_fec!C129/0.086*1000000/RES_hhdet_in_new!C129)</f>
        <v>0</v>
      </c>
      <c r="D129" s="156">
        <f>IF(RES_hhdet_in_fec!D129=0,0,RES_hhdet_in_fec!D129/0.086*1000000/RES_hhdet_in_new!D129)</f>
        <v>0</v>
      </c>
      <c r="E129" s="156">
        <f>IF(RES_hhdet_in_fec!E129=0,0,RES_hhdet_in_fec!E129/0.086*1000000/RES_hhdet_in_new!E129)</f>
        <v>0</v>
      </c>
      <c r="F129" s="156">
        <f>IF(RES_hhdet_in_fec!F129=0,0,RES_hhdet_in_fec!F129/0.086*1000000/RES_hhdet_in_new!F129)</f>
        <v>0</v>
      </c>
      <c r="G129" s="156">
        <f>IF(RES_hhdet_in_fec!G129=0,0,RES_hhdet_in_fec!G129/0.086*1000000/RES_hhdet_in_new!G129)</f>
        <v>0</v>
      </c>
      <c r="H129" s="156">
        <f>IF(RES_hhdet_in_fec!H129=0,0,RES_hhdet_in_fec!H129/0.086*1000000/RES_hhdet_in_new!H129)</f>
        <v>0</v>
      </c>
      <c r="I129" s="156">
        <f>IF(RES_hhdet_in_fec!I129=0,0,RES_hhdet_in_fec!I129/0.086*1000000/RES_hhdet_in_new!I129)</f>
        <v>0</v>
      </c>
      <c r="J129" s="156">
        <f>IF(RES_hhdet_in_fec!J129=0,0,RES_hhdet_in_fec!J129/0.086*1000000/RES_hhdet_in_new!J129)</f>
        <v>0</v>
      </c>
      <c r="K129" s="156">
        <f>IF(RES_hhdet_in_fec!K129=0,0,RES_hhdet_in_fec!K129/0.086*1000000/RES_hhdet_in_new!K129)</f>
        <v>0</v>
      </c>
      <c r="L129" s="156">
        <f>IF(RES_hhdet_in_fec!L129=0,0,RES_hhdet_in_fec!L129/0.086*1000000/RES_hhdet_in_new!L129)</f>
        <v>0</v>
      </c>
      <c r="M129" s="156">
        <f>IF(RES_hhdet_in_fec!M129=0,0,RES_hhdet_in_fec!M129/0.086*1000000/RES_hhdet_in_new!M129)</f>
        <v>0</v>
      </c>
      <c r="N129" s="156">
        <f>IF(RES_hhdet_in_fec!N129=0,0,RES_hhdet_in_fec!N129/0.086*1000000/RES_hhdet_in_new!N129)</f>
        <v>0</v>
      </c>
      <c r="O129" s="156">
        <f>IF(RES_hhdet_in_fec!O129=0,0,RES_hhdet_in_fec!O129/0.086*1000000/RES_hhdet_in_new!O129)</f>
        <v>0</v>
      </c>
      <c r="P129" s="156">
        <f>IF(RES_hhdet_in_fec!P129=0,0,RES_hhdet_in_fec!P129/0.086*1000000/RES_hhdet_in_new!P129)</f>
        <v>0</v>
      </c>
      <c r="Q129" s="156">
        <f>IF(RES_hhdet_in_fec!Q129=0,0,RES_hhdet_in_fec!Q129/0.086*1000000/RES_hhdet_in_new!Q129)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IF(SUM(RES_hhdet_in_fec!C131:C132,RES_hhdet_in_fec!C135:C136)=0,0,SUM(RES_hhdet_in_fec!C131:C132,RES_hhdet_in_fec!C135:C136)/0.086*1000000/SUM(RES_hhdet_in_new!C131:C132,RES_hhdet_in_new!C135:C136))</f>
        <v>0</v>
      </c>
      <c r="D130" s="157">
        <f>IF(SUM(RES_hhdet_in_fec!D131:D132,RES_hhdet_in_fec!D135:D136)=0,0,SUM(RES_hhdet_in_fec!D131:D132,RES_hhdet_in_fec!D135:D136)/0.086*1000000/SUM(RES_hhdet_in_new!D131:D132,RES_hhdet_in_new!D135:D136))</f>
        <v>0</v>
      </c>
      <c r="E130" s="157">
        <f>IF(SUM(RES_hhdet_in_fec!E131:E132,RES_hhdet_in_fec!E135:E136)=0,0,SUM(RES_hhdet_in_fec!E131:E132,RES_hhdet_in_fec!E135:E136)/0.086*1000000/SUM(RES_hhdet_in_new!E131:E132,RES_hhdet_in_new!E135:E136))</f>
        <v>0</v>
      </c>
      <c r="F130" s="157">
        <f>IF(SUM(RES_hhdet_in_fec!F131:F132,RES_hhdet_in_fec!F135:F136)=0,0,SUM(RES_hhdet_in_fec!F131:F132,RES_hhdet_in_fec!F135:F136)/0.086*1000000/SUM(RES_hhdet_in_new!F131:F132,RES_hhdet_in_new!F135:F136))</f>
        <v>0</v>
      </c>
      <c r="G130" s="157">
        <f>IF(SUM(RES_hhdet_in_fec!G131:G132,RES_hhdet_in_fec!G135:G136)=0,0,SUM(RES_hhdet_in_fec!G131:G132,RES_hhdet_in_fec!G135:G136)/0.086*1000000/SUM(RES_hhdet_in_new!G131:G132,RES_hhdet_in_new!G135:G136))</f>
        <v>0</v>
      </c>
      <c r="H130" s="157">
        <f>IF(SUM(RES_hhdet_in_fec!H131:H132,RES_hhdet_in_fec!H135:H136)=0,0,SUM(RES_hhdet_in_fec!H131:H132,RES_hhdet_in_fec!H135:H136)/0.086*1000000/SUM(RES_hhdet_in_new!H131:H132,RES_hhdet_in_new!H135:H136))</f>
        <v>0</v>
      </c>
      <c r="I130" s="157">
        <f>IF(SUM(RES_hhdet_in_fec!I131:I132,RES_hhdet_in_fec!I135:I136)=0,0,SUM(RES_hhdet_in_fec!I131:I132,RES_hhdet_in_fec!I135:I136)/0.086*1000000/SUM(RES_hhdet_in_new!I131:I132,RES_hhdet_in_new!I135:I136))</f>
        <v>0</v>
      </c>
      <c r="J130" s="157">
        <f>IF(SUM(RES_hhdet_in_fec!J131:J132,RES_hhdet_in_fec!J135:J136)=0,0,SUM(RES_hhdet_in_fec!J131:J132,RES_hhdet_in_fec!J135:J136)/0.086*1000000/SUM(RES_hhdet_in_new!J131:J132,RES_hhdet_in_new!J135:J136))</f>
        <v>0</v>
      </c>
      <c r="K130" s="157">
        <f>IF(SUM(RES_hhdet_in_fec!K131:K132,RES_hhdet_in_fec!K135:K136)=0,0,SUM(RES_hhdet_in_fec!K131:K132,RES_hhdet_in_fec!K135:K136)/0.086*1000000/SUM(RES_hhdet_in_new!K131:K132,RES_hhdet_in_new!K135:K136))</f>
        <v>0</v>
      </c>
      <c r="L130" s="157">
        <f>IF(SUM(RES_hhdet_in_fec!L131:L132,RES_hhdet_in_fec!L135:L136)=0,0,SUM(RES_hhdet_in_fec!L131:L132,RES_hhdet_in_fec!L135:L136)/0.086*1000000/SUM(RES_hhdet_in_new!L131:L132,RES_hhdet_in_new!L135:L136))</f>
        <v>0</v>
      </c>
      <c r="M130" s="157">
        <f>IF(SUM(RES_hhdet_in_fec!M131:M132,RES_hhdet_in_fec!M135:M136)=0,0,SUM(RES_hhdet_in_fec!M131:M132,RES_hhdet_in_fec!M135:M136)/0.086*1000000/SUM(RES_hhdet_in_new!M131:M132,RES_hhdet_in_new!M135:M136))</f>
        <v>0</v>
      </c>
      <c r="N130" s="157">
        <f>IF(SUM(RES_hhdet_in_fec!N131:N132,RES_hhdet_in_fec!N135:N136)=0,0,SUM(RES_hhdet_in_fec!N131:N132,RES_hhdet_in_fec!N135:N136)/0.086*1000000/SUM(RES_hhdet_in_new!N131:N132,RES_hhdet_in_new!N135:N136))</f>
        <v>0</v>
      </c>
      <c r="O130" s="157">
        <f>IF(SUM(RES_hhdet_in_fec!O131:O132,RES_hhdet_in_fec!O135:O136)=0,0,SUM(RES_hhdet_in_fec!O131:O132,RES_hhdet_in_fec!O135:O136)/0.086*1000000/SUM(RES_hhdet_in_new!O131:O132,RES_hhdet_in_new!O135:O136))</f>
        <v>0</v>
      </c>
      <c r="P130" s="157">
        <f>IF(SUM(RES_hhdet_in_fec!P131:P132,RES_hhdet_in_fec!P135:P136)=0,0,SUM(RES_hhdet_in_fec!P131:P132,RES_hhdet_in_fec!P135:P136)/0.086*1000000/SUM(RES_hhdet_in_new!P131:P132,RES_hhdet_in_new!P135:P136))</f>
        <v>0</v>
      </c>
      <c r="Q130" s="157">
        <f>IF(SUM(RES_hhdet_in_fec!Q131:Q132,RES_hhdet_in_fec!Q135:Q136)=0,0,SUM(RES_hhdet_in_fec!Q131:Q132,RES_hhdet_in_fec!Q135:Q136)/0.086*1000000/SUM(RES_hhdet_in_new!Q131:Q132,RES_hhdet_in_new!Q135:Q136))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IF(RES_hhdet_in_fec!C131=0,0,RES_hhdet_in_fec!C131/0.086*1000000/RES_hhdet_in_new!C131)</f>
        <v>0</v>
      </c>
      <c r="D131" s="132">
        <f>IF(RES_hhdet_in_fec!D131=0,0,RES_hhdet_in_fec!D131/0.086*1000000/RES_hhdet_in_new!D131)</f>
        <v>0</v>
      </c>
      <c r="E131" s="132">
        <f>IF(RES_hhdet_in_fec!E131=0,0,RES_hhdet_in_fec!E131/0.086*1000000/RES_hhdet_in_new!E131)</f>
        <v>0</v>
      </c>
      <c r="F131" s="132">
        <f>IF(RES_hhdet_in_fec!F131=0,0,RES_hhdet_in_fec!F131/0.086*1000000/RES_hhdet_in_new!F131)</f>
        <v>0</v>
      </c>
      <c r="G131" s="132">
        <f>IF(RES_hhdet_in_fec!G131=0,0,RES_hhdet_in_fec!G131/0.086*1000000/RES_hhdet_in_new!G131)</f>
        <v>0</v>
      </c>
      <c r="H131" s="132">
        <f>IF(RES_hhdet_in_fec!H131=0,0,RES_hhdet_in_fec!H131/0.086*1000000/RES_hhdet_in_new!H131)</f>
        <v>0</v>
      </c>
      <c r="I131" s="132">
        <f>IF(RES_hhdet_in_fec!I131=0,0,RES_hhdet_in_fec!I131/0.086*1000000/RES_hhdet_in_new!I131)</f>
        <v>0</v>
      </c>
      <c r="J131" s="132">
        <f>IF(RES_hhdet_in_fec!J131=0,0,RES_hhdet_in_fec!J131/0.086*1000000/RES_hhdet_in_new!J131)</f>
        <v>0</v>
      </c>
      <c r="K131" s="132">
        <f>IF(RES_hhdet_in_fec!K131=0,0,RES_hhdet_in_fec!K131/0.086*1000000/RES_hhdet_in_new!K131)</f>
        <v>0</v>
      </c>
      <c r="L131" s="132">
        <f>IF(RES_hhdet_in_fec!L131=0,0,RES_hhdet_in_fec!L131/0.086*1000000/RES_hhdet_in_new!L131)</f>
        <v>0</v>
      </c>
      <c r="M131" s="132">
        <f>IF(RES_hhdet_in_fec!M131=0,0,RES_hhdet_in_fec!M131/0.086*1000000/RES_hhdet_in_new!M131)</f>
        <v>0</v>
      </c>
      <c r="N131" s="132">
        <f>IF(RES_hhdet_in_fec!N131=0,0,RES_hhdet_in_fec!N131/0.086*1000000/RES_hhdet_in_new!N131)</f>
        <v>0</v>
      </c>
      <c r="O131" s="132">
        <f>IF(RES_hhdet_in_fec!O131=0,0,RES_hhdet_in_fec!O131/0.086*1000000/RES_hhdet_in_new!O131)</f>
        <v>0</v>
      </c>
      <c r="P131" s="132">
        <f>IF(RES_hhdet_in_fec!P131=0,0,RES_hhdet_in_fec!P131/0.086*1000000/RES_hhdet_in_new!P131)</f>
        <v>0</v>
      </c>
      <c r="Q131" s="132">
        <f>IF(RES_hhdet_in_fec!Q131=0,0,RES_hhdet_in_fec!Q131/0.086*1000000/RES_hhdet_in_new!Q131)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IF(RES_hhdet_in_fec!C132=0,0,RES_hhdet_in_fec!C132/0.086*1000000/RES_hhdet_in_new!C132)</f>
        <v>0</v>
      </c>
      <c r="D132" s="132">
        <f>IF(RES_hhdet_in_fec!D132=0,0,RES_hhdet_in_fec!D132/0.086*1000000/RES_hhdet_in_new!D132)</f>
        <v>0</v>
      </c>
      <c r="E132" s="132">
        <f>IF(RES_hhdet_in_fec!E132=0,0,RES_hhdet_in_fec!E132/0.086*1000000/RES_hhdet_in_new!E132)</f>
        <v>0</v>
      </c>
      <c r="F132" s="132">
        <f>IF(RES_hhdet_in_fec!F132=0,0,RES_hhdet_in_fec!F132/0.086*1000000/RES_hhdet_in_new!F132)</f>
        <v>0</v>
      </c>
      <c r="G132" s="132">
        <f>IF(RES_hhdet_in_fec!G132=0,0,RES_hhdet_in_fec!G132/0.086*1000000/RES_hhdet_in_new!G132)</f>
        <v>0</v>
      </c>
      <c r="H132" s="132">
        <f>IF(RES_hhdet_in_fec!H132=0,0,RES_hhdet_in_fec!H132/0.086*1000000/RES_hhdet_in_new!H132)</f>
        <v>0</v>
      </c>
      <c r="I132" s="132">
        <f>IF(RES_hhdet_in_fec!I132=0,0,RES_hhdet_in_fec!I132/0.086*1000000/RES_hhdet_in_new!I132)</f>
        <v>0</v>
      </c>
      <c r="J132" s="132">
        <f>IF(RES_hhdet_in_fec!J132=0,0,RES_hhdet_in_fec!J132/0.086*1000000/RES_hhdet_in_new!J132)</f>
        <v>0</v>
      </c>
      <c r="K132" s="132">
        <f>IF(RES_hhdet_in_fec!K132=0,0,RES_hhdet_in_fec!K132/0.086*1000000/RES_hhdet_in_new!K132)</f>
        <v>0</v>
      </c>
      <c r="L132" s="132">
        <f>IF(RES_hhdet_in_fec!L132=0,0,RES_hhdet_in_fec!L132/0.086*1000000/RES_hhdet_in_new!L132)</f>
        <v>0</v>
      </c>
      <c r="M132" s="132">
        <f>IF(RES_hhdet_in_fec!M132=0,0,RES_hhdet_in_fec!M132/0.086*1000000/RES_hhdet_in_new!M132)</f>
        <v>0</v>
      </c>
      <c r="N132" s="132">
        <f>IF(RES_hhdet_in_fec!N132=0,0,RES_hhdet_in_fec!N132/0.086*1000000/RES_hhdet_in_new!N132)</f>
        <v>0</v>
      </c>
      <c r="O132" s="132">
        <f>IF(RES_hhdet_in_fec!O132=0,0,RES_hhdet_in_fec!O132/0.086*1000000/RES_hhdet_in_new!O132)</f>
        <v>0</v>
      </c>
      <c r="P132" s="132">
        <f>IF(RES_hhdet_in_fec!P132=0,0,RES_hhdet_in_fec!P132/0.086*1000000/RES_hhdet_in_new!P132)</f>
        <v>0</v>
      </c>
      <c r="Q132" s="132">
        <f>IF(RES_hhdet_in_fec!Q132=0,0,RES_hhdet_in_fec!Q132/0.086*1000000/RES_hhdet_in_new!Q132)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IF(RES_hhdet_in_fec!C133=0,0,RES_hhdet_in_fec!C133/0.086*1000000/RES_hhdet_in_new!C132)</f>
        <v>0</v>
      </c>
      <c r="D133" s="165">
        <f>IF(RES_hhdet_in_fec!D133=0,0,RES_hhdet_in_fec!D133/0.086*1000000/RES_hhdet_in_new!D132)</f>
        <v>0</v>
      </c>
      <c r="E133" s="165">
        <f>IF(RES_hhdet_in_fec!E133=0,0,RES_hhdet_in_fec!E133/0.086*1000000/RES_hhdet_in_new!E132)</f>
        <v>0</v>
      </c>
      <c r="F133" s="165">
        <f>IF(RES_hhdet_in_fec!F133=0,0,RES_hhdet_in_fec!F133/0.086*1000000/RES_hhdet_in_new!F132)</f>
        <v>0</v>
      </c>
      <c r="G133" s="165">
        <f>IF(RES_hhdet_in_fec!G133=0,0,RES_hhdet_in_fec!G133/0.086*1000000/RES_hhdet_in_new!G132)</f>
        <v>0</v>
      </c>
      <c r="H133" s="165">
        <f>IF(RES_hhdet_in_fec!H133=0,0,RES_hhdet_in_fec!H133/0.086*1000000/RES_hhdet_in_new!H132)</f>
        <v>0</v>
      </c>
      <c r="I133" s="165">
        <f>IF(RES_hhdet_in_fec!I133=0,0,RES_hhdet_in_fec!I133/0.086*1000000/RES_hhdet_in_new!I132)</f>
        <v>0</v>
      </c>
      <c r="J133" s="165">
        <f>IF(RES_hhdet_in_fec!J133=0,0,RES_hhdet_in_fec!J133/0.086*1000000/RES_hhdet_in_new!J132)</f>
        <v>0</v>
      </c>
      <c r="K133" s="165">
        <f>IF(RES_hhdet_in_fec!K133=0,0,RES_hhdet_in_fec!K133/0.086*1000000/RES_hhdet_in_new!K132)</f>
        <v>0</v>
      </c>
      <c r="L133" s="165">
        <f>IF(RES_hhdet_in_fec!L133=0,0,RES_hhdet_in_fec!L133/0.086*1000000/RES_hhdet_in_new!L132)</f>
        <v>0</v>
      </c>
      <c r="M133" s="165">
        <f>IF(RES_hhdet_in_fec!M133=0,0,RES_hhdet_in_fec!M133/0.086*1000000/RES_hhdet_in_new!M132)</f>
        <v>0</v>
      </c>
      <c r="N133" s="165">
        <f>IF(RES_hhdet_in_fec!N133=0,0,RES_hhdet_in_fec!N133/0.086*1000000/RES_hhdet_in_new!N132)</f>
        <v>0</v>
      </c>
      <c r="O133" s="165">
        <f>IF(RES_hhdet_in_fec!O133=0,0,RES_hhdet_in_fec!O133/0.086*1000000/RES_hhdet_in_new!O132)</f>
        <v>0</v>
      </c>
      <c r="P133" s="165">
        <f>IF(RES_hhdet_in_fec!P133=0,0,RES_hhdet_in_fec!P133/0.086*1000000/RES_hhdet_in_new!P132)</f>
        <v>0</v>
      </c>
      <c r="Q133" s="165">
        <f>IF(RES_hhdet_in_fec!Q133=0,0,RES_hhdet_in_fec!Q133/0.086*1000000/RES_hhdet_in_new!Q132)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IF(RES_hhdet_in_fec!C134=0,0,RES_hhdet_in_fec!C134/0.086*1000000/RES_hhdet_in_new!C132)</f>
        <v>0</v>
      </c>
      <c r="D134" s="164">
        <f>IF(RES_hhdet_in_fec!D134=0,0,RES_hhdet_in_fec!D134/0.086*1000000/RES_hhdet_in_new!D132)</f>
        <v>0</v>
      </c>
      <c r="E134" s="164">
        <f>IF(RES_hhdet_in_fec!E134=0,0,RES_hhdet_in_fec!E134/0.086*1000000/RES_hhdet_in_new!E132)</f>
        <v>0</v>
      </c>
      <c r="F134" s="164">
        <f>IF(RES_hhdet_in_fec!F134=0,0,RES_hhdet_in_fec!F134/0.086*1000000/RES_hhdet_in_new!F132)</f>
        <v>0</v>
      </c>
      <c r="G134" s="164">
        <f>IF(RES_hhdet_in_fec!G134=0,0,RES_hhdet_in_fec!G134/0.086*1000000/RES_hhdet_in_new!G132)</f>
        <v>0</v>
      </c>
      <c r="H134" s="164">
        <f>IF(RES_hhdet_in_fec!H134=0,0,RES_hhdet_in_fec!H134/0.086*1000000/RES_hhdet_in_new!H132)</f>
        <v>0</v>
      </c>
      <c r="I134" s="164">
        <f>IF(RES_hhdet_in_fec!I134=0,0,RES_hhdet_in_fec!I134/0.086*1000000/RES_hhdet_in_new!I132)</f>
        <v>0</v>
      </c>
      <c r="J134" s="164">
        <f>IF(RES_hhdet_in_fec!J134=0,0,RES_hhdet_in_fec!J134/0.086*1000000/RES_hhdet_in_new!J132)</f>
        <v>0</v>
      </c>
      <c r="K134" s="164">
        <f>IF(RES_hhdet_in_fec!K134=0,0,RES_hhdet_in_fec!K134/0.086*1000000/RES_hhdet_in_new!K132)</f>
        <v>0</v>
      </c>
      <c r="L134" s="164">
        <f>IF(RES_hhdet_in_fec!L134=0,0,RES_hhdet_in_fec!L134/0.086*1000000/RES_hhdet_in_new!L132)</f>
        <v>0</v>
      </c>
      <c r="M134" s="164">
        <f>IF(RES_hhdet_in_fec!M134=0,0,RES_hhdet_in_fec!M134/0.086*1000000/RES_hhdet_in_new!M132)</f>
        <v>0</v>
      </c>
      <c r="N134" s="164">
        <f>IF(RES_hhdet_in_fec!N134=0,0,RES_hhdet_in_fec!N134/0.086*1000000/RES_hhdet_in_new!N132)</f>
        <v>0</v>
      </c>
      <c r="O134" s="164">
        <f>IF(RES_hhdet_in_fec!O134=0,0,RES_hhdet_in_fec!O134/0.086*1000000/RES_hhdet_in_new!O132)</f>
        <v>0</v>
      </c>
      <c r="P134" s="164">
        <f>IF(RES_hhdet_in_fec!P134=0,0,RES_hhdet_in_fec!P134/0.086*1000000/RES_hhdet_in_new!P132)</f>
        <v>0</v>
      </c>
      <c r="Q134" s="164">
        <f>IF(RES_hhdet_in_fec!Q134=0,0,RES_hhdet_in_fec!Q134/0.086*1000000/RES_hhdet_in_new!Q132)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IF(RES_hhdet_in_fec!C135=0,0,RES_hhdet_in_fec!C135/0.086*1000000/RES_hhdet_in_new!C135)</f>
        <v>0</v>
      </c>
      <c r="D135" s="162">
        <f>IF(RES_hhdet_in_fec!D135=0,0,RES_hhdet_in_fec!D135/0.086*1000000/RES_hhdet_in_new!D135)</f>
        <v>0</v>
      </c>
      <c r="E135" s="162">
        <f>IF(RES_hhdet_in_fec!E135=0,0,RES_hhdet_in_fec!E135/0.086*1000000/RES_hhdet_in_new!E135)</f>
        <v>0</v>
      </c>
      <c r="F135" s="162">
        <f>IF(RES_hhdet_in_fec!F135=0,0,RES_hhdet_in_fec!F135/0.086*1000000/RES_hhdet_in_new!F135)</f>
        <v>0</v>
      </c>
      <c r="G135" s="162">
        <f>IF(RES_hhdet_in_fec!G135=0,0,RES_hhdet_in_fec!G135/0.086*1000000/RES_hhdet_in_new!G135)</f>
        <v>0</v>
      </c>
      <c r="H135" s="162">
        <f>IF(RES_hhdet_in_fec!H135=0,0,RES_hhdet_in_fec!H135/0.086*1000000/RES_hhdet_in_new!H135)</f>
        <v>0</v>
      </c>
      <c r="I135" s="162">
        <f>IF(RES_hhdet_in_fec!I135=0,0,RES_hhdet_in_fec!I135/0.086*1000000/RES_hhdet_in_new!I135)</f>
        <v>0</v>
      </c>
      <c r="J135" s="162">
        <f>IF(RES_hhdet_in_fec!J135=0,0,RES_hhdet_in_fec!J135/0.086*1000000/RES_hhdet_in_new!J135)</f>
        <v>0</v>
      </c>
      <c r="K135" s="162">
        <f>IF(RES_hhdet_in_fec!K135=0,0,RES_hhdet_in_fec!K135/0.086*1000000/RES_hhdet_in_new!K135)</f>
        <v>0</v>
      </c>
      <c r="L135" s="162">
        <f>IF(RES_hhdet_in_fec!L135=0,0,RES_hhdet_in_fec!L135/0.086*1000000/RES_hhdet_in_new!L135)</f>
        <v>0</v>
      </c>
      <c r="M135" s="162">
        <f>IF(RES_hhdet_in_fec!M135=0,0,RES_hhdet_in_fec!M135/0.086*1000000/RES_hhdet_in_new!M135)</f>
        <v>0</v>
      </c>
      <c r="N135" s="162">
        <f>IF(RES_hhdet_in_fec!N135=0,0,RES_hhdet_in_fec!N135/0.086*1000000/RES_hhdet_in_new!N135)</f>
        <v>0</v>
      </c>
      <c r="O135" s="162">
        <f>IF(RES_hhdet_in_fec!O135=0,0,RES_hhdet_in_fec!O135/0.086*1000000/RES_hhdet_in_new!O135)</f>
        <v>0</v>
      </c>
      <c r="P135" s="162">
        <f>IF(RES_hhdet_in_fec!P135=0,0,RES_hhdet_in_fec!P135/0.086*1000000/RES_hhdet_in_new!P135)</f>
        <v>0</v>
      </c>
      <c r="Q135" s="162">
        <f>IF(RES_hhdet_in_fec!Q135=0,0,RES_hhdet_in_fec!Q135/0.086*1000000/RES_hhdet_in_new!Q135)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IF(RES_hhdet_in_fec!C136=0,0,RES_hhdet_in_fec!C136/0.086*1000000/RES_hhdet_in_new!C136)</f>
        <v>0</v>
      </c>
      <c r="D136" s="160">
        <f>IF(RES_hhdet_in_fec!D136=0,0,RES_hhdet_in_fec!D136/0.086*1000000/RES_hhdet_in_new!D136)</f>
        <v>0</v>
      </c>
      <c r="E136" s="160">
        <f>IF(RES_hhdet_in_fec!E136=0,0,RES_hhdet_in_fec!E136/0.086*1000000/RES_hhdet_in_new!E136)</f>
        <v>0</v>
      </c>
      <c r="F136" s="160">
        <f>IF(RES_hhdet_in_fec!F136=0,0,RES_hhdet_in_fec!F136/0.086*1000000/RES_hhdet_in_new!F136)</f>
        <v>0</v>
      </c>
      <c r="G136" s="160">
        <f>IF(RES_hhdet_in_fec!G136=0,0,RES_hhdet_in_fec!G136/0.086*1000000/RES_hhdet_in_new!G136)</f>
        <v>0</v>
      </c>
      <c r="H136" s="160">
        <f>IF(RES_hhdet_in_fec!H136=0,0,RES_hhdet_in_fec!H136/0.086*1000000/RES_hhdet_in_new!H136)</f>
        <v>0</v>
      </c>
      <c r="I136" s="160">
        <f>IF(RES_hhdet_in_fec!I136=0,0,RES_hhdet_in_fec!I136/0.086*1000000/RES_hhdet_in_new!I136)</f>
        <v>0</v>
      </c>
      <c r="J136" s="160">
        <f>IF(RES_hhdet_in_fec!J136=0,0,RES_hhdet_in_fec!J136/0.086*1000000/RES_hhdet_in_new!J136)</f>
        <v>0</v>
      </c>
      <c r="K136" s="160">
        <f>IF(RES_hhdet_in_fec!K136=0,0,RES_hhdet_in_fec!K136/0.086*1000000/RES_hhdet_in_new!K136)</f>
        <v>0</v>
      </c>
      <c r="L136" s="160">
        <f>IF(RES_hhdet_in_fec!L136=0,0,RES_hhdet_in_fec!L136/0.086*1000000/RES_hhdet_in_new!L136)</f>
        <v>0</v>
      </c>
      <c r="M136" s="160">
        <f>IF(RES_hhdet_in_fec!M136=0,0,RES_hhdet_in_fec!M136/0.086*1000000/RES_hhdet_in_new!M136)</f>
        <v>0</v>
      </c>
      <c r="N136" s="160">
        <f>IF(RES_hhdet_in_fec!N136=0,0,RES_hhdet_in_fec!N136/0.086*1000000/RES_hhdet_in_new!N136)</f>
        <v>0</v>
      </c>
      <c r="O136" s="160">
        <f>IF(RES_hhdet_in_fec!O136=0,0,RES_hhdet_in_fec!O136/0.086*1000000/RES_hhdet_in_new!O136)</f>
        <v>0</v>
      </c>
      <c r="P136" s="160">
        <f>IF(RES_hhdet_in_fec!P136=0,0,RES_hhdet_in_fec!P136/0.086*1000000/RES_hhdet_in_new!P136)</f>
        <v>0</v>
      </c>
      <c r="Q136" s="160">
        <f>IF(RES_hhdet_in_fec!Q136=0,0,RES_hhdet_in_fec!Q136/0.086*1000000/RES_hhdet_in_new!Q136)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IF(RES_hhdet_in_fec!C137=0,0,RES_hhdet_in_fec!C137/0.086*1000000/RES_hhdet_in_new!C136)</f>
        <v>0</v>
      </c>
      <c r="D137" s="156">
        <f>IF(RES_hhdet_in_fec!D137=0,0,RES_hhdet_in_fec!D137/0.086*1000000/RES_hhdet_in_new!D136)</f>
        <v>0</v>
      </c>
      <c r="E137" s="156">
        <f>IF(RES_hhdet_in_fec!E137=0,0,RES_hhdet_in_fec!E137/0.086*1000000/RES_hhdet_in_new!E136)</f>
        <v>0</v>
      </c>
      <c r="F137" s="156">
        <f>IF(RES_hhdet_in_fec!F137=0,0,RES_hhdet_in_fec!F137/0.086*1000000/RES_hhdet_in_new!F136)</f>
        <v>0</v>
      </c>
      <c r="G137" s="156">
        <f>IF(RES_hhdet_in_fec!G137=0,0,RES_hhdet_in_fec!G137/0.086*1000000/RES_hhdet_in_new!G136)</f>
        <v>0</v>
      </c>
      <c r="H137" s="156">
        <f>IF(RES_hhdet_in_fec!H137=0,0,RES_hhdet_in_fec!H137/0.086*1000000/RES_hhdet_in_new!H136)</f>
        <v>0</v>
      </c>
      <c r="I137" s="156">
        <f>IF(RES_hhdet_in_fec!I137=0,0,RES_hhdet_in_fec!I137/0.086*1000000/RES_hhdet_in_new!I136)</f>
        <v>0</v>
      </c>
      <c r="J137" s="156">
        <f>IF(RES_hhdet_in_fec!J137=0,0,RES_hhdet_in_fec!J137/0.086*1000000/RES_hhdet_in_new!J136)</f>
        <v>0</v>
      </c>
      <c r="K137" s="156">
        <f>IF(RES_hhdet_in_fec!K137=0,0,RES_hhdet_in_fec!K137/0.086*1000000/RES_hhdet_in_new!K136)</f>
        <v>0</v>
      </c>
      <c r="L137" s="156">
        <f>IF(RES_hhdet_in_fec!L137=0,0,RES_hhdet_in_fec!L137/0.086*1000000/RES_hhdet_in_new!L136)</f>
        <v>0</v>
      </c>
      <c r="M137" s="156">
        <f>IF(RES_hhdet_in_fec!M137=0,0,RES_hhdet_in_fec!M137/0.086*1000000/RES_hhdet_in_new!M136)</f>
        <v>0</v>
      </c>
      <c r="N137" s="156">
        <f>IF(RES_hhdet_in_fec!N137=0,0,RES_hhdet_in_fec!N137/0.086*1000000/RES_hhdet_in_new!N136)</f>
        <v>0</v>
      </c>
      <c r="O137" s="156">
        <f>IF(RES_hhdet_in_fec!O137=0,0,RES_hhdet_in_fec!O137/0.086*1000000/RES_hhdet_in_new!O136)</f>
        <v>0</v>
      </c>
      <c r="P137" s="156">
        <f>IF(RES_hhdet_in_fec!P137=0,0,RES_hhdet_in_fec!P137/0.086*1000000/RES_hhdet_in_new!P136)</f>
        <v>0</v>
      </c>
      <c r="Q137" s="156">
        <f>IF(RES_hhdet_in_fec!Q137=0,0,RES_hhdet_in_fec!Q137/0.086*1000000/RES_hhdet_in_new!Q136)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IF(RES_hhdet_in_fec!C138=0,0,RES_hhdet_in_fec!C138/0.086*1000000/RES_hhdet_in_new!C136)</f>
        <v>0</v>
      </c>
      <c r="D138" s="156">
        <f>IF(RES_hhdet_in_fec!D138=0,0,RES_hhdet_in_fec!D138/0.086*1000000/RES_hhdet_in_new!D136)</f>
        <v>0</v>
      </c>
      <c r="E138" s="156">
        <f>IF(RES_hhdet_in_fec!E138=0,0,RES_hhdet_in_fec!E138/0.086*1000000/RES_hhdet_in_new!E136)</f>
        <v>0</v>
      </c>
      <c r="F138" s="156">
        <f>IF(RES_hhdet_in_fec!F138=0,0,RES_hhdet_in_fec!F138/0.086*1000000/RES_hhdet_in_new!F136)</f>
        <v>0</v>
      </c>
      <c r="G138" s="156">
        <f>IF(RES_hhdet_in_fec!G138=0,0,RES_hhdet_in_fec!G138/0.086*1000000/RES_hhdet_in_new!G136)</f>
        <v>0</v>
      </c>
      <c r="H138" s="156">
        <f>IF(RES_hhdet_in_fec!H138=0,0,RES_hhdet_in_fec!H138/0.086*1000000/RES_hhdet_in_new!H136)</f>
        <v>0</v>
      </c>
      <c r="I138" s="156">
        <f>IF(RES_hhdet_in_fec!I138=0,0,RES_hhdet_in_fec!I138/0.086*1000000/RES_hhdet_in_new!I136)</f>
        <v>0</v>
      </c>
      <c r="J138" s="156">
        <f>IF(RES_hhdet_in_fec!J138=0,0,RES_hhdet_in_fec!J138/0.086*1000000/RES_hhdet_in_new!J136)</f>
        <v>0</v>
      </c>
      <c r="K138" s="156">
        <f>IF(RES_hhdet_in_fec!K138=0,0,RES_hhdet_in_fec!K138/0.086*1000000/RES_hhdet_in_new!K136)</f>
        <v>0</v>
      </c>
      <c r="L138" s="156">
        <f>IF(RES_hhdet_in_fec!L138=0,0,RES_hhdet_in_fec!L138/0.086*1000000/RES_hhdet_in_new!L136)</f>
        <v>0</v>
      </c>
      <c r="M138" s="156">
        <f>IF(RES_hhdet_in_fec!M138=0,0,RES_hhdet_in_fec!M138/0.086*1000000/RES_hhdet_in_new!M136)</f>
        <v>0</v>
      </c>
      <c r="N138" s="156">
        <f>IF(RES_hhdet_in_fec!N138=0,0,RES_hhdet_in_fec!N138/0.086*1000000/RES_hhdet_in_new!N136)</f>
        <v>0</v>
      </c>
      <c r="O138" s="156">
        <f>IF(RES_hhdet_in_fec!O138=0,0,RES_hhdet_in_fec!O138/0.086*1000000/RES_hhdet_in_new!O136)</f>
        <v>0</v>
      </c>
      <c r="P138" s="156">
        <f>IF(RES_hhdet_in_fec!P138=0,0,RES_hhdet_in_fec!P138/0.086*1000000/RES_hhdet_in_new!P136)</f>
        <v>0</v>
      </c>
      <c r="Q138" s="156">
        <f>IF(RES_hhdet_in_fec!Q138=0,0,RES_hhdet_in_fec!Q138/0.086*1000000/RES_hhdet_in_new!Q136)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IF(SUM(RES_hhdet_in_fec!C140:C141)=0,0,SUM(RES_hhdet_in_fec!C140:C141)/0.086*1000000/SUM(RES_hhdet_in_new!C140:C141))</f>
        <v>0</v>
      </c>
      <c r="D139" s="157">
        <f>IF(SUM(RES_hhdet_in_fec!D140:D141)=0,0,SUM(RES_hhdet_in_fec!D140:D141)/0.086*1000000/SUM(RES_hhdet_in_new!D140:D141))</f>
        <v>0</v>
      </c>
      <c r="E139" s="157">
        <f>IF(SUM(RES_hhdet_in_fec!E140:E141)=0,0,SUM(RES_hhdet_in_fec!E140:E141)/0.086*1000000/SUM(RES_hhdet_in_new!E140:E141))</f>
        <v>0</v>
      </c>
      <c r="F139" s="157">
        <f>IF(SUM(RES_hhdet_in_fec!F140:F141)=0,0,SUM(RES_hhdet_in_fec!F140:F141)/0.086*1000000/SUM(RES_hhdet_in_new!F140:F141))</f>
        <v>0</v>
      </c>
      <c r="G139" s="157">
        <f>IF(SUM(RES_hhdet_in_fec!G140:G141)=0,0,SUM(RES_hhdet_in_fec!G140:G141)/0.086*1000000/SUM(RES_hhdet_in_new!G140:G141))</f>
        <v>0</v>
      </c>
      <c r="H139" s="157">
        <f>IF(SUM(RES_hhdet_in_fec!H140:H141)=0,0,SUM(RES_hhdet_in_fec!H140:H141)/0.086*1000000/SUM(RES_hhdet_in_new!H140:H141))</f>
        <v>0</v>
      </c>
      <c r="I139" s="157">
        <f>IF(SUM(RES_hhdet_in_fec!I140:I141)=0,0,SUM(RES_hhdet_in_fec!I140:I141)/0.086*1000000/SUM(RES_hhdet_in_new!I140:I141))</f>
        <v>0</v>
      </c>
      <c r="J139" s="157">
        <f>IF(SUM(RES_hhdet_in_fec!J140:J141)=0,0,SUM(RES_hhdet_in_fec!J140:J141)/0.086*1000000/SUM(RES_hhdet_in_new!J140:J141))</f>
        <v>0</v>
      </c>
      <c r="K139" s="157">
        <f>IF(SUM(RES_hhdet_in_fec!K140:K141)=0,0,SUM(RES_hhdet_in_fec!K140:K141)/0.086*1000000/SUM(RES_hhdet_in_new!K140:K141))</f>
        <v>0</v>
      </c>
      <c r="L139" s="157">
        <f>IF(SUM(RES_hhdet_in_fec!L140:L141)=0,0,SUM(RES_hhdet_in_fec!L140:L141)/0.086*1000000/SUM(RES_hhdet_in_new!L140:L141))</f>
        <v>0</v>
      </c>
      <c r="M139" s="157">
        <f>IF(SUM(RES_hhdet_in_fec!M140:M141)=0,0,SUM(RES_hhdet_in_fec!M140:M141)/0.086*1000000/SUM(RES_hhdet_in_new!M140:M141))</f>
        <v>0</v>
      </c>
      <c r="N139" s="157">
        <f>IF(SUM(RES_hhdet_in_fec!N140:N141)=0,0,SUM(RES_hhdet_in_fec!N140:N141)/0.086*1000000/SUM(RES_hhdet_in_new!N140:N141))</f>
        <v>0</v>
      </c>
      <c r="O139" s="157">
        <f>IF(SUM(RES_hhdet_in_fec!O140:O141)=0,0,SUM(RES_hhdet_in_fec!O140:O141)/0.086*1000000/SUM(RES_hhdet_in_new!O140:O141))</f>
        <v>0</v>
      </c>
      <c r="P139" s="157">
        <f>IF(SUM(RES_hhdet_in_fec!P140:P141)=0,0,SUM(RES_hhdet_in_fec!P140:P141)/0.086*1000000/SUM(RES_hhdet_in_new!P140:P141))</f>
        <v>0</v>
      </c>
      <c r="Q139" s="157">
        <f>IF(SUM(RES_hhdet_in_fec!Q140:Q141)=0,0,SUM(RES_hhdet_in_fec!Q140:Q141)/0.086*1000000/SUM(RES_hhdet_in_new!Q140:Q141))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IF(RES_hhdet_in_fec!C140=0,0,RES_hhdet_in_fec!C140/0.086*1000000/RES_hhdet_in_new!C140)</f>
        <v>0</v>
      </c>
      <c r="D140" s="156">
        <f>IF(RES_hhdet_in_fec!D140=0,0,RES_hhdet_in_fec!D140/0.086*1000000/RES_hhdet_in_new!D140)</f>
        <v>0</v>
      </c>
      <c r="E140" s="156">
        <f>IF(RES_hhdet_in_fec!E140=0,0,RES_hhdet_in_fec!E140/0.086*1000000/RES_hhdet_in_new!E140)</f>
        <v>0</v>
      </c>
      <c r="F140" s="156">
        <f>IF(RES_hhdet_in_fec!F140=0,0,RES_hhdet_in_fec!F140/0.086*1000000/RES_hhdet_in_new!F140)</f>
        <v>0</v>
      </c>
      <c r="G140" s="156">
        <f>IF(RES_hhdet_in_fec!G140=0,0,RES_hhdet_in_fec!G140/0.086*1000000/RES_hhdet_in_new!G140)</f>
        <v>0</v>
      </c>
      <c r="H140" s="156">
        <f>IF(RES_hhdet_in_fec!H140=0,0,RES_hhdet_in_fec!H140/0.086*1000000/RES_hhdet_in_new!H140)</f>
        <v>0</v>
      </c>
      <c r="I140" s="156">
        <f>IF(RES_hhdet_in_fec!I140=0,0,RES_hhdet_in_fec!I140/0.086*1000000/RES_hhdet_in_new!I140)</f>
        <v>0</v>
      </c>
      <c r="J140" s="156">
        <f>IF(RES_hhdet_in_fec!J140=0,0,RES_hhdet_in_fec!J140/0.086*1000000/RES_hhdet_in_new!J140)</f>
        <v>0</v>
      </c>
      <c r="K140" s="156">
        <f>IF(RES_hhdet_in_fec!K140=0,0,RES_hhdet_in_fec!K140/0.086*1000000/RES_hhdet_in_new!K140)</f>
        <v>0</v>
      </c>
      <c r="L140" s="156">
        <f>IF(RES_hhdet_in_fec!L140=0,0,RES_hhdet_in_fec!L140/0.086*1000000/RES_hhdet_in_new!L140)</f>
        <v>0</v>
      </c>
      <c r="M140" s="156">
        <f>IF(RES_hhdet_in_fec!M140=0,0,RES_hhdet_in_fec!M140/0.086*1000000/RES_hhdet_in_new!M140)</f>
        <v>0</v>
      </c>
      <c r="N140" s="156">
        <f>IF(RES_hhdet_in_fec!N140=0,0,RES_hhdet_in_fec!N140/0.086*1000000/RES_hhdet_in_new!N140)</f>
        <v>0</v>
      </c>
      <c r="O140" s="156">
        <f>IF(RES_hhdet_in_fec!O140=0,0,RES_hhdet_in_fec!O140/0.086*1000000/RES_hhdet_in_new!O140)</f>
        <v>0</v>
      </c>
      <c r="P140" s="156">
        <f>IF(RES_hhdet_in_fec!P140=0,0,RES_hhdet_in_fec!P140/0.086*1000000/RES_hhdet_in_new!P140)</f>
        <v>0</v>
      </c>
      <c r="Q140" s="156">
        <f>IF(RES_hhdet_in_fec!Q140=0,0,RES_hhdet_in_fec!Q140/0.086*1000000/RES_hhdet_in_new!Q140)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IF(RES_hhdet_in_fec!C141=0,0,RES_hhdet_in_fec!C141/0.086*1000000/RES_hhdet_in_new!C141)</f>
        <v>0</v>
      </c>
      <c r="D141" s="57">
        <f>IF(RES_hhdet_in_fec!D141=0,0,RES_hhdet_in_fec!D141/0.086*1000000/RES_hhdet_in_new!D141)</f>
        <v>0</v>
      </c>
      <c r="E141" s="57">
        <f>IF(RES_hhdet_in_fec!E141=0,0,RES_hhdet_in_fec!E141/0.086*1000000/RES_hhdet_in_new!E141)</f>
        <v>0</v>
      </c>
      <c r="F141" s="57">
        <f>IF(RES_hhdet_in_fec!F141=0,0,RES_hhdet_in_fec!F141/0.086*1000000/RES_hhdet_in_new!F141)</f>
        <v>0</v>
      </c>
      <c r="G141" s="57">
        <f>IF(RES_hhdet_in_fec!G141=0,0,RES_hhdet_in_fec!G141/0.086*1000000/RES_hhdet_in_new!G141)</f>
        <v>0</v>
      </c>
      <c r="H141" s="57">
        <f>IF(RES_hhdet_in_fec!H141=0,0,RES_hhdet_in_fec!H141/0.086*1000000/RES_hhdet_in_new!H141)</f>
        <v>0</v>
      </c>
      <c r="I141" s="57">
        <f>IF(RES_hhdet_in_fec!I141=0,0,RES_hhdet_in_fec!I141/0.086*1000000/RES_hhdet_in_new!I141)</f>
        <v>0</v>
      </c>
      <c r="J141" s="57">
        <f>IF(RES_hhdet_in_fec!J141=0,0,RES_hhdet_in_fec!J141/0.086*1000000/RES_hhdet_in_new!J141)</f>
        <v>0</v>
      </c>
      <c r="K141" s="57">
        <f>IF(RES_hhdet_in_fec!K141=0,0,RES_hhdet_in_fec!K141/0.086*1000000/RES_hhdet_in_new!K141)</f>
        <v>0</v>
      </c>
      <c r="L141" s="57">
        <f>IF(RES_hhdet_in_fec!L141=0,0,RES_hhdet_in_fec!L141/0.086*1000000/RES_hhdet_in_new!L141)</f>
        <v>0</v>
      </c>
      <c r="M141" s="57">
        <f>IF(RES_hhdet_in_fec!M141=0,0,RES_hhdet_in_fec!M141/0.086*1000000/RES_hhdet_in_new!M141)</f>
        <v>0</v>
      </c>
      <c r="N141" s="57">
        <f>IF(RES_hhdet_in_fec!N141=0,0,RES_hhdet_in_fec!N141/0.086*1000000/RES_hhdet_in_new!N141)</f>
        <v>0</v>
      </c>
      <c r="O141" s="57">
        <f>IF(RES_hhdet_in_fec!O141=0,0,RES_hhdet_in_fec!O141/0.086*1000000/RES_hhdet_in_new!O141)</f>
        <v>0</v>
      </c>
      <c r="P141" s="57">
        <f>IF(RES_hhdet_in_fec!P141=0,0,RES_hhdet_in_fec!P141/0.086*1000000/RES_hhdet_in_new!P141)</f>
        <v>0</v>
      </c>
      <c r="Q141" s="57">
        <f>IF(RES_hhdet_in_fec!Q141=0,0,RES_hhdet_in_fec!Q141/0.086*1000000/RES_hhdet_in_new!Q141)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13087.291511256708</v>
      </c>
      <c r="D143" s="168">
        <f t="shared" ref="D143" si="120">SUM(D144,D146,D148,D157)</f>
        <v>12292.288219320055</v>
      </c>
      <c r="E143" s="168">
        <f t="shared" ref="E143" si="121">SUM(E144,E146,E148,E157)</f>
        <v>12365.344994336618</v>
      </c>
      <c r="F143" s="168">
        <f t="shared" ref="F143" si="122">SUM(F144,F146,F148,F157)</f>
        <v>12415.230499695219</v>
      </c>
      <c r="G143" s="168">
        <f t="shared" ref="G143" si="123">SUM(G144,G146,G148,G157)</f>
        <v>11942.135357989462</v>
      </c>
      <c r="H143" s="168">
        <f t="shared" ref="H143" si="124">SUM(H144,H146,H148,H157)</f>
        <v>11954.043165252791</v>
      </c>
      <c r="I143" s="168">
        <f t="shared" ref="I143" si="125">SUM(I144,I146,I148,I157)</f>
        <v>10696.669796576181</v>
      </c>
      <c r="J143" s="168">
        <f t="shared" ref="J143" si="126">SUM(J144,J146,J148,J157)</f>
        <v>10829.376957764465</v>
      </c>
      <c r="K143" s="168">
        <f t="shared" ref="K143" si="127">SUM(K144,K146,K148,K157)</f>
        <v>9745.2691449341892</v>
      </c>
      <c r="L143" s="168">
        <f t="shared" ref="L143" si="128">SUM(L144,L146,L148,L157)</f>
        <v>9441.6635573222356</v>
      </c>
      <c r="M143" s="168">
        <f t="shared" ref="M143" si="129">SUM(M144,M146,M148,M157)</f>
        <v>8006.1064582936206</v>
      </c>
      <c r="N143" s="168">
        <f t="shared" ref="N143" si="130">SUM(N144,N146,N148,N157)</f>
        <v>7621.3970715035775</v>
      </c>
      <c r="O143" s="168">
        <f t="shared" ref="O143" si="131">SUM(O144,O146,O148,O157)</f>
        <v>7727.3375272925932</v>
      </c>
      <c r="P143" s="168">
        <f t="shared" ref="P143" si="132">SUM(P144,P146,P148,P157)</f>
        <v>7347.0532676257644</v>
      </c>
      <c r="Q143" s="168">
        <f t="shared" ref="Q143" si="133">SUM(Q144,Q146,Q148,Q157)</f>
        <v>7633.0961602514562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8337.6080509641197</v>
      </c>
      <c r="D144" s="157">
        <f t="shared" si="134"/>
        <v>7812.9376979593708</v>
      </c>
      <c r="E144" s="157">
        <f t="shared" si="134"/>
        <v>7800.2785130993198</v>
      </c>
      <c r="F144" s="157">
        <f t="shared" si="134"/>
        <v>7721.9694650477923</v>
      </c>
      <c r="G144" s="157">
        <f t="shared" si="134"/>
        <v>7335.4736770075169</v>
      </c>
      <c r="H144" s="157">
        <f t="shared" si="134"/>
        <v>7087.8725672389473</v>
      </c>
      <c r="I144" s="157">
        <f t="shared" si="134"/>
        <v>6087.5863499747738</v>
      </c>
      <c r="J144" s="157">
        <f t="shared" si="134"/>
        <v>6179.5783789120669</v>
      </c>
      <c r="K144" s="157">
        <f t="shared" si="134"/>
        <v>5570.6856373835199</v>
      </c>
      <c r="L144" s="157">
        <f t="shared" si="134"/>
        <v>5025.4940531147977</v>
      </c>
      <c r="M144" s="157">
        <f t="shared" si="134"/>
        <v>3642.7167219910352</v>
      </c>
      <c r="N144" s="157">
        <f t="shared" si="134"/>
        <v>3277.6860209021042</v>
      </c>
      <c r="O144" s="157">
        <f t="shared" si="134"/>
        <v>3212.4223014052341</v>
      </c>
      <c r="P144" s="157">
        <f t="shared" si="134"/>
        <v>2785.0521147669201</v>
      </c>
      <c r="Q144" s="157">
        <f t="shared" si="134"/>
        <v>2898.2017784634813</v>
      </c>
    </row>
    <row r="145" spans="1:17" ht="12" customHeight="1" x14ac:dyDescent="0.25">
      <c r="A145" s="23" t="s">
        <v>60</v>
      </c>
      <c r="B145" s="156"/>
      <c r="C145" s="156">
        <f>IF(RES_hhdet_in_fec!C145=0,0,RES_hhdet_in_fec!C145/0.086*1000000/RES_hhdet_in_new!C145)</f>
        <v>8337.6080509641197</v>
      </c>
      <c r="D145" s="156">
        <f>IF(RES_hhdet_in_fec!D145=0,0,RES_hhdet_in_fec!D145/0.086*1000000/RES_hhdet_in_new!D145)</f>
        <v>7812.9376979593708</v>
      </c>
      <c r="E145" s="156">
        <f>IF(RES_hhdet_in_fec!E145=0,0,RES_hhdet_in_fec!E145/0.086*1000000/RES_hhdet_in_new!E145)</f>
        <v>7800.2785130993198</v>
      </c>
      <c r="F145" s="156">
        <f>IF(RES_hhdet_in_fec!F145=0,0,RES_hhdet_in_fec!F145/0.086*1000000/RES_hhdet_in_new!F145)</f>
        <v>7721.9694650477923</v>
      </c>
      <c r="G145" s="156">
        <f>IF(RES_hhdet_in_fec!G145=0,0,RES_hhdet_in_fec!G145/0.086*1000000/RES_hhdet_in_new!G145)</f>
        <v>7335.4736770075169</v>
      </c>
      <c r="H145" s="156">
        <f>IF(RES_hhdet_in_fec!H145=0,0,RES_hhdet_in_fec!H145/0.086*1000000/RES_hhdet_in_new!H145)</f>
        <v>7087.8725672389473</v>
      </c>
      <c r="I145" s="156">
        <f>IF(RES_hhdet_in_fec!I145=0,0,RES_hhdet_in_fec!I145/0.086*1000000/RES_hhdet_in_new!I145)</f>
        <v>6087.5863499747738</v>
      </c>
      <c r="J145" s="156">
        <f>IF(RES_hhdet_in_fec!J145=0,0,RES_hhdet_in_fec!J145/0.086*1000000/RES_hhdet_in_new!J145)</f>
        <v>6179.5783789120669</v>
      </c>
      <c r="K145" s="156">
        <f>IF(RES_hhdet_in_fec!K145=0,0,RES_hhdet_in_fec!K145/0.086*1000000/RES_hhdet_in_new!K145)</f>
        <v>5570.6856373835199</v>
      </c>
      <c r="L145" s="156">
        <f>IF(RES_hhdet_in_fec!L145=0,0,RES_hhdet_in_fec!L145/0.086*1000000/RES_hhdet_in_new!L145)</f>
        <v>5025.4940531147977</v>
      </c>
      <c r="M145" s="156">
        <f>IF(RES_hhdet_in_fec!M145=0,0,RES_hhdet_in_fec!M145/0.086*1000000/RES_hhdet_in_new!M145)</f>
        <v>3642.7167219910352</v>
      </c>
      <c r="N145" s="156">
        <f>IF(RES_hhdet_in_fec!N145=0,0,RES_hhdet_in_fec!N145/0.086*1000000/RES_hhdet_in_new!N145)</f>
        <v>3277.6860209021042</v>
      </c>
      <c r="O145" s="156">
        <f>IF(RES_hhdet_in_fec!O145=0,0,RES_hhdet_in_fec!O145/0.086*1000000/RES_hhdet_in_new!O145)</f>
        <v>3212.4223014052341</v>
      </c>
      <c r="P145" s="156">
        <f>IF(RES_hhdet_in_fec!P145=0,0,RES_hhdet_in_fec!P145/0.086*1000000/RES_hhdet_in_new!P145)</f>
        <v>2785.0521147669201</v>
      </c>
      <c r="Q145" s="156">
        <f>IF(RES_hhdet_in_fec!Q145=0,0,RES_hhdet_in_fec!Q145/0.086*1000000/RES_hhdet_in_new!Q145)</f>
        <v>2898.2017784634813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443.91650373055637</v>
      </c>
      <c r="D146" s="157">
        <f t="shared" si="135"/>
        <v>438.93566884624659</v>
      </c>
      <c r="E146" s="157">
        <f t="shared" si="135"/>
        <v>417.14467105928753</v>
      </c>
      <c r="F146" s="157">
        <f t="shared" si="135"/>
        <v>398.09338175754522</v>
      </c>
      <c r="G146" s="157">
        <f t="shared" si="135"/>
        <v>388.22678577006133</v>
      </c>
      <c r="H146" s="157">
        <f t="shared" si="135"/>
        <v>367.81012072152231</v>
      </c>
      <c r="I146" s="157">
        <f t="shared" si="135"/>
        <v>355.14162458361778</v>
      </c>
      <c r="J146" s="157">
        <f t="shared" si="135"/>
        <v>388.82398848275176</v>
      </c>
      <c r="K146" s="157">
        <f t="shared" si="135"/>
        <v>369.39303583572968</v>
      </c>
      <c r="L146" s="157">
        <f t="shared" si="135"/>
        <v>358.1087868605303</v>
      </c>
      <c r="M146" s="157">
        <f t="shared" si="135"/>
        <v>333.76747514567523</v>
      </c>
      <c r="N146" s="157">
        <f t="shared" si="135"/>
        <v>330.50027052270622</v>
      </c>
      <c r="O146" s="157">
        <f t="shared" si="135"/>
        <v>322.90616869386861</v>
      </c>
      <c r="P146" s="157">
        <f t="shared" si="135"/>
        <v>319.84555147944513</v>
      </c>
      <c r="Q146" s="157">
        <f t="shared" si="135"/>
        <v>318.77538045916231</v>
      </c>
    </row>
    <row r="147" spans="1:17" ht="12" customHeight="1" x14ac:dyDescent="0.25">
      <c r="A147" s="23" t="s">
        <v>60</v>
      </c>
      <c r="B147" s="156"/>
      <c r="C147" s="156">
        <f>IF(RES_hhdet_in_fec!C147=0,0,RES_hhdet_in_fec!C147/0.086*1000000/RES_hhdet_in_new!C147)</f>
        <v>443.91650373055637</v>
      </c>
      <c r="D147" s="156">
        <f>IF(RES_hhdet_in_fec!D147=0,0,RES_hhdet_in_fec!D147/0.086*1000000/RES_hhdet_in_new!D147)</f>
        <v>438.93566884624659</v>
      </c>
      <c r="E147" s="156">
        <f>IF(RES_hhdet_in_fec!E147=0,0,RES_hhdet_in_fec!E147/0.086*1000000/RES_hhdet_in_new!E147)</f>
        <v>417.14467105928753</v>
      </c>
      <c r="F147" s="156">
        <f>IF(RES_hhdet_in_fec!F147=0,0,RES_hhdet_in_fec!F147/0.086*1000000/RES_hhdet_in_new!F147)</f>
        <v>398.09338175754522</v>
      </c>
      <c r="G147" s="156">
        <f>IF(RES_hhdet_in_fec!G147=0,0,RES_hhdet_in_fec!G147/0.086*1000000/RES_hhdet_in_new!G147)</f>
        <v>388.22678577006133</v>
      </c>
      <c r="H147" s="156">
        <f>IF(RES_hhdet_in_fec!H147=0,0,RES_hhdet_in_fec!H147/0.086*1000000/RES_hhdet_in_new!H147)</f>
        <v>367.81012072152231</v>
      </c>
      <c r="I147" s="156">
        <f>IF(RES_hhdet_in_fec!I147=0,0,RES_hhdet_in_fec!I147/0.086*1000000/RES_hhdet_in_new!I147)</f>
        <v>355.14162458361778</v>
      </c>
      <c r="J147" s="156">
        <f>IF(RES_hhdet_in_fec!J147=0,0,RES_hhdet_in_fec!J147/0.086*1000000/RES_hhdet_in_new!J147)</f>
        <v>388.82398848275176</v>
      </c>
      <c r="K147" s="156">
        <f>IF(RES_hhdet_in_fec!K147=0,0,RES_hhdet_in_fec!K147/0.086*1000000/RES_hhdet_in_new!K147)</f>
        <v>369.39303583572968</v>
      </c>
      <c r="L147" s="156">
        <f>IF(RES_hhdet_in_fec!L147=0,0,RES_hhdet_in_fec!L147/0.086*1000000/RES_hhdet_in_new!L147)</f>
        <v>358.1087868605303</v>
      </c>
      <c r="M147" s="156">
        <f>IF(RES_hhdet_in_fec!M147=0,0,RES_hhdet_in_fec!M147/0.086*1000000/RES_hhdet_in_new!M147)</f>
        <v>333.76747514567523</v>
      </c>
      <c r="N147" s="156">
        <f>IF(RES_hhdet_in_fec!N147=0,0,RES_hhdet_in_fec!N147/0.086*1000000/RES_hhdet_in_new!N147)</f>
        <v>330.50027052270622</v>
      </c>
      <c r="O147" s="156">
        <f>IF(RES_hhdet_in_fec!O147=0,0,RES_hhdet_in_fec!O147/0.086*1000000/RES_hhdet_in_new!O147)</f>
        <v>322.90616869386861</v>
      </c>
      <c r="P147" s="156">
        <f>IF(RES_hhdet_in_fec!P147=0,0,RES_hhdet_in_fec!P147/0.086*1000000/RES_hhdet_in_new!P147)</f>
        <v>319.84555147944513</v>
      </c>
      <c r="Q147" s="156">
        <f>IF(RES_hhdet_in_fec!Q147=0,0,RES_hhdet_in_fec!Q147/0.086*1000000/RES_hhdet_in_new!Q147)</f>
        <v>318.77538045916231</v>
      </c>
    </row>
    <row r="148" spans="1:17" ht="12" customHeight="1" x14ac:dyDescent="0.25">
      <c r="A148" s="158" t="s">
        <v>63</v>
      </c>
      <c r="B148" s="157"/>
      <c r="C148" s="157">
        <f>IF(SUM(RES_hhdet_in_fec!C149:C150,RES_hhdet_in_fec!C153:C154)=0,0,SUM(RES_hhdet_in_fec!C149:C150,RES_hhdet_in_fec!C153:C154)/0.086*1000000/SUM(RES_hhdet_in_new!C149:C150,RES_hhdet_in_new!C153:C154))</f>
        <v>3503.2345231825384</v>
      </c>
      <c r="D148" s="157">
        <f>IF(SUM(RES_hhdet_in_fec!D149:D150,RES_hhdet_in_fec!D153:D154)=0,0,SUM(RES_hhdet_in_fec!D149:D150,RES_hhdet_in_fec!D153:D154)/0.086*1000000/SUM(RES_hhdet_in_new!D149:D150,RES_hhdet_in_new!D153:D154))</f>
        <v>3260.9399466022692</v>
      </c>
      <c r="E148" s="157">
        <f>IF(SUM(RES_hhdet_in_fec!E149:E150,RES_hhdet_in_fec!E153:E154)=0,0,SUM(RES_hhdet_in_fec!E149:E150,RES_hhdet_in_fec!E153:E154)/0.086*1000000/SUM(RES_hhdet_in_new!E149:E150,RES_hhdet_in_new!E153:E154))</f>
        <v>3344.4137576784824</v>
      </c>
      <c r="F148" s="157">
        <f>IF(SUM(RES_hhdet_in_fec!F149:F150,RES_hhdet_in_fec!F153:F154)=0,0,SUM(RES_hhdet_in_fec!F149:F150,RES_hhdet_in_fec!F153:F154)/0.086*1000000/SUM(RES_hhdet_in_new!F149:F150,RES_hhdet_in_new!F153:F154))</f>
        <v>3468.5068130827958</v>
      </c>
      <c r="G148" s="157">
        <f>IF(SUM(RES_hhdet_in_fec!G149:G150,RES_hhdet_in_fec!G153:G154)=0,0,SUM(RES_hhdet_in_fec!G149:G150,RES_hhdet_in_fec!G153:G154)/0.086*1000000/SUM(RES_hhdet_in_new!G149:G150,RES_hhdet_in_new!G153:G154))</f>
        <v>3404.4600410615235</v>
      </c>
      <c r="H148" s="157">
        <f>IF(SUM(RES_hhdet_in_fec!H149:H150,RES_hhdet_in_fec!H153:H154)=0,0,SUM(RES_hhdet_in_fec!H149:H150,RES_hhdet_in_fec!H153:H154)/0.086*1000000/SUM(RES_hhdet_in_new!H149:H150,RES_hhdet_in_new!H153:H154))</f>
        <v>3660.781416451011</v>
      </c>
      <c r="I148" s="157">
        <f>IF(SUM(RES_hhdet_in_fec!I149:I150,RES_hhdet_in_fec!I153:I154)=0,0,SUM(RES_hhdet_in_fec!I149:I150,RES_hhdet_in_fec!I153:I154)/0.086*1000000/SUM(RES_hhdet_in_new!I149:I150,RES_hhdet_in_new!I153:I154))</f>
        <v>3394.0307042669842</v>
      </c>
      <c r="J148" s="157">
        <f>IF(SUM(RES_hhdet_in_fec!J149:J150,RES_hhdet_in_fec!J153:J154)=0,0,SUM(RES_hhdet_in_fec!J149:J150,RES_hhdet_in_fec!J153:J154)/0.086*1000000/SUM(RES_hhdet_in_new!J149:J150,RES_hhdet_in_new!J153:J154))</f>
        <v>3405.3535027270491</v>
      </c>
      <c r="K148" s="157">
        <f>IF(SUM(RES_hhdet_in_fec!K149:K150,RES_hhdet_in_fec!K153:K154)=0,0,SUM(RES_hhdet_in_fec!K149:K150,RES_hhdet_in_fec!K153:K154)/0.086*1000000/SUM(RES_hhdet_in_new!K149:K150,RES_hhdet_in_new!K153:K154))</f>
        <v>2981.3439486066</v>
      </c>
      <c r="L148" s="157">
        <f>IF(SUM(RES_hhdet_in_fec!L149:L150,RES_hhdet_in_fec!L153:L154)=0,0,SUM(RES_hhdet_in_fec!L149:L150,RES_hhdet_in_fec!L153:L154)/0.086*1000000/SUM(RES_hhdet_in_new!L149:L150,RES_hhdet_in_new!L153:L154))</f>
        <v>3214.1418456582951</v>
      </c>
      <c r="M148" s="157">
        <f>IF(SUM(RES_hhdet_in_fec!M149:M150,RES_hhdet_in_fec!M153:M154)=0,0,SUM(RES_hhdet_in_fec!M149:M150,RES_hhdet_in_fec!M153:M154)/0.086*1000000/SUM(RES_hhdet_in_new!M149:M150,RES_hhdet_in_new!M153:M154))</f>
        <v>3189.0739050669372</v>
      </c>
      <c r="N148" s="157">
        <f>IF(SUM(RES_hhdet_in_fec!N149:N150,RES_hhdet_in_fec!N153:N154)=0,0,SUM(RES_hhdet_in_fec!N149:N150,RES_hhdet_in_fec!N153:N154)/0.086*1000000/SUM(RES_hhdet_in_new!N149:N150,RES_hhdet_in_new!N153:N154))</f>
        <v>3162.0702927725183</v>
      </c>
      <c r="O148" s="157">
        <f>IF(SUM(RES_hhdet_in_fec!O149:O150,RES_hhdet_in_fec!O153:O154)=0,0,SUM(RES_hhdet_in_fec!O149:O150,RES_hhdet_in_fec!O153:O154)/0.086*1000000/SUM(RES_hhdet_in_new!O149:O150,RES_hhdet_in_new!O153:O154))</f>
        <v>3309.9304340856506</v>
      </c>
      <c r="P148" s="157">
        <f>IF(SUM(RES_hhdet_in_fec!P149:P150,RES_hhdet_in_fec!P153:P154)=0,0,SUM(RES_hhdet_in_fec!P149:P150,RES_hhdet_in_fec!P153:P154)/0.086*1000000/SUM(RES_hhdet_in_new!P149:P150,RES_hhdet_in_new!P153:P154))</f>
        <v>3327.9973468296507</v>
      </c>
      <c r="Q148" s="157">
        <f>IF(SUM(RES_hhdet_in_fec!Q149:Q150,RES_hhdet_in_fec!Q153:Q154)=0,0,SUM(RES_hhdet_in_fec!Q149:Q150,RES_hhdet_in_fec!Q153:Q154)/0.086*1000000/SUM(RES_hhdet_in_new!Q149:Q150,RES_hhdet_in_new!Q153:Q154))</f>
        <v>3450.092867470179</v>
      </c>
    </row>
    <row r="149" spans="1:17" ht="12" customHeight="1" x14ac:dyDescent="0.25">
      <c r="A149" s="167" t="s">
        <v>144</v>
      </c>
      <c r="B149" s="132"/>
      <c r="C149" s="132">
        <f>IF(RES_hhdet_in_fec!C149=0,0,RES_hhdet_in_fec!C149/0.086*1000000/RES_hhdet_in_new!C149)</f>
        <v>0</v>
      </c>
      <c r="D149" s="132">
        <f>IF(RES_hhdet_in_fec!D149=0,0,RES_hhdet_in_fec!D149/0.086*1000000/RES_hhdet_in_new!D149)</f>
        <v>0</v>
      </c>
      <c r="E149" s="132">
        <f>IF(RES_hhdet_in_fec!E149=0,0,RES_hhdet_in_fec!E149/0.086*1000000/RES_hhdet_in_new!E149)</f>
        <v>0</v>
      </c>
      <c r="F149" s="132">
        <f>IF(RES_hhdet_in_fec!F149=0,0,RES_hhdet_in_fec!F149/0.086*1000000/RES_hhdet_in_new!F149)</f>
        <v>0</v>
      </c>
      <c r="G149" s="132">
        <f>IF(RES_hhdet_in_fec!G149=0,0,RES_hhdet_in_fec!G149/0.086*1000000/RES_hhdet_in_new!G149)</f>
        <v>0</v>
      </c>
      <c r="H149" s="132">
        <f>IF(RES_hhdet_in_fec!H149=0,0,RES_hhdet_in_fec!H149/0.086*1000000/RES_hhdet_in_new!H149)</f>
        <v>0</v>
      </c>
      <c r="I149" s="132">
        <f>IF(RES_hhdet_in_fec!I149=0,0,RES_hhdet_in_fec!I149/0.086*1000000/RES_hhdet_in_new!I149)</f>
        <v>0</v>
      </c>
      <c r="J149" s="132">
        <f>IF(RES_hhdet_in_fec!J149=0,0,RES_hhdet_in_fec!J149/0.086*1000000/RES_hhdet_in_new!J149)</f>
        <v>0</v>
      </c>
      <c r="K149" s="132">
        <f>IF(RES_hhdet_in_fec!K149=0,0,RES_hhdet_in_fec!K149/0.086*1000000/RES_hhdet_in_new!K149)</f>
        <v>0</v>
      </c>
      <c r="L149" s="132">
        <f>IF(RES_hhdet_in_fec!L149=0,0,RES_hhdet_in_fec!L149/0.086*1000000/RES_hhdet_in_new!L149)</f>
        <v>0</v>
      </c>
      <c r="M149" s="132">
        <f>IF(RES_hhdet_in_fec!M149=0,0,RES_hhdet_in_fec!M149/0.086*1000000/RES_hhdet_in_new!M149)</f>
        <v>0</v>
      </c>
      <c r="N149" s="132">
        <f>IF(RES_hhdet_in_fec!N149=0,0,RES_hhdet_in_fec!N149/0.086*1000000/RES_hhdet_in_new!N149)</f>
        <v>0</v>
      </c>
      <c r="O149" s="132">
        <f>IF(RES_hhdet_in_fec!O149=0,0,RES_hhdet_in_fec!O149/0.086*1000000/RES_hhdet_in_new!O149)</f>
        <v>0</v>
      </c>
      <c r="P149" s="132">
        <f>IF(RES_hhdet_in_fec!P149=0,0,RES_hhdet_in_fec!P149/0.086*1000000/RES_hhdet_in_new!P149)</f>
        <v>0</v>
      </c>
      <c r="Q149" s="132">
        <f>IF(RES_hhdet_in_fec!Q149=0,0,RES_hhdet_in_fec!Q149/0.086*1000000/RES_hhdet_in_new!Q149)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IF(RES_hhdet_in_fec!C150=0,0,RES_hhdet_in_fec!C150/0.086*1000000/RES_hhdet_in_new!C150)</f>
        <v>0</v>
      </c>
      <c r="D150" s="132">
        <f>IF(RES_hhdet_in_fec!D150=0,0,RES_hhdet_in_fec!D150/0.086*1000000/RES_hhdet_in_new!D150)</f>
        <v>0</v>
      </c>
      <c r="E150" s="132">
        <f>IF(RES_hhdet_in_fec!E150=0,0,RES_hhdet_in_fec!E150/0.086*1000000/RES_hhdet_in_new!E150)</f>
        <v>0</v>
      </c>
      <c r="F150" s="132">
        <f>IF(RES_hhdet_in_fec!F150=0,0,RES_hhdet_in_fec!F150/0.086*1000000/RES_hhdet_in_new!F150)</f>
        <v>0</v>
      </c>
      <c r="G150" s="132">
        <f>IF(RES_hhdet_in_fec!G150=0,0,RES_hhdet_in_fec!G150/0.086*1000000/RES_hhdet_in_new!G150)</f>
        <v>0</v>
      </c>
      <c r="H150" s="132">
        <f>IF(RES_hhdet_in_fec!H150=0,0,RES_hhdet_in_fec!H150/0.086*1000000/RES_hhdet_in_new!H150)</f>
        <v>0</v>
      </c>
      <c r="I150" s="132">
        <f>IF(RES_hhdet_in_fec!I150=0,0,RES_hhdet_in_fec!I150/0.086*1000000/RES_hhdet_in_new!I150)</f>
        <v>0</v>
      </c>
      <c r="J150" s="132">
        <f>IF(RES_hhdet_in_fec!J150=0,0,RES_hhdet_in_fec!J150/0.086*1000000/RES_hhdet_in_new!J150)</f>
        <v>0</v>
      </c>
      <c r="K150" s="132">
        <f>IF(RES_hhdet_in_fec!K150=0,0,RES_hhdet_in_fec!K150/0.086*1000000/RES_hhdet_in_new!K150)</f>
        <v>0</v>
      </c>
      <c r="L150" s="132">
        <f>IF(RES_hhdet_in_fec!L150=0,0,RES_hhdet_in_fec!L150/0.086*1000000/RES_hhdet_in_new!L150)</f>
        <v>0</v>
      </c>
      <c r="M150" s="132">
        <f>IF(RES_hhdet_in_fec!M150=0,0,RES_hhdet_in_fec!M150/0.086*1000000/RES_hhdet_in_new!M150)</f>
        <v>0</v>
      </c>
      <c r="N150" s="132">
        <f>IF(RES_hhdet_in_fec!N150=0,0,RES_hhdet_in_fec!N150/0.086*1000000/RES_hhdet_in_new!N150)</f>
        <v>0</v>
      </c>
      <c r="O150" s="132">
        <f>IF(RES_hhdet_in_fec!O150=0,0,RES_hhdet_in_fec!O150/0.086*1000000/RES_hhdet_in_new!O150)</f>
        <v>0</v>
      </c>
      <c r="P150" s="132">
        <f>IF(RES_hhdet_in_fec!P150=0,0,RES_hhdet_in_fec!P150/0.086*1000000/RES_hhdet_in_new!P150)</f>
        <v>0</v>
      </c>
      <c r="Q150" s="132">
        <f>IF(RES_hhdet_in_fec!Q150=0,0,RES_hhdet_in_fec!Q150/0.086*1000000/RES_hhdet_in_new!Q150)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IF(RES_hhdet_in_fec!C151=0,0,RES_hhdet_in_fec!C151/0.086*1000000/RES_hhdet_in_new!C150)</f>
        <v>0</v>
      </c>
      <c r="D151" s="165">
        <f>IF(RES_hhdet_in_fec!D151=0,0,RES_hhdet_in_fec!D151/0.086*1000000/RES_hhdet_in_new!D150)</f>
        <v>0</v>
      </c>
      <c r="E151" s="165">
        <f>IF(RES_hhdet_in_fec!E151=0,0,RES_hhdet_in_fec!E151/0.086*1000000/RES_hhdet_in_new!E150)</f>
        <v>0</v>
      </c>
      <c r="F151" s="165">
        <f>IF(RES_hhdet_in_fec!F151=0,0,RES_hhdet_in_fec!F151/0.086*1000000/RES_hhdet_in_new!F150)</f>
        <v>0</v>
      </c>
      <c r="G151" s="165">
        <f>IF(RES_hhdet_in_fec!G151=0,0,RES_hhdet_in_fec!G151/0.086*1000000/RES_hhdet_in_new!G150)</f>
        <v>0</v>
      </c>
      <c r="H151" s="165">
        <f>IF(RES_hhdet_in_fec!H151=0,0,RES_hhdet_in_fec!H151/0.086*1000000/RES_hhdet_in_new!H150)</f>
        <v>0</v>
      </c>
      <c r="I151" s="165">
        <f>IF(RES_hhdet_in_fec!I151=0,0,RES_hhdet_in_fec!I151/0.086*1000000/RES_hhdet_in_new!I150)</f>
        <v>0</v>
      </c>
      <c r="J151" s="165">
        <f>IF(RES_hhdet_in_fec!J151=0,0,RES_hhdet_in_fec!J151/0.086*1000000/RES_hhdet_in_new!J150)</f>
        <v>0</v>
      </c>
      <c r="K151" s="165">
        <f>IF(RES_hhdet_in_fec!K151=0,0,RES_hhdet_in_fec!K151/0.086*1000000/RES_hhdet_in_new!K150)</f>
        <v>0</v>
      </c>
      <c r="L151" s="165">
        <f>IF(RES_hhdet_in_fec!L151=0,0,RES_hhdet_in_fec!L151/0.086*1000000/RES_hhdet_in_new!L150)</f>
        <v>0</v>
      </c>
      <c r="M151" s="165">
        <f>IF(RES_hhdet_in_fec!M151=0,0,RES_hhdet_in_fec!M151/0.086*1000000/RES_hhdet_in_new!M150)</f>
        <v>0</v>
      </c>
      <c r="N151" s="165">
        <f>IF(RES_hhdet_in_fec!N151=0,0,RES_hhdet_in_fec!N151/0.086*1000000/RES_hhdet_in_new!N150)</f>
        <v>0</v>
      </c>
      <c r="O151" s="165">
        <f>IF(RES_hhdet_in_fec!O151=0,0,RES_hhdet_in_fec!O151/0.086*1000000/RES_hhdet_in_new!O150)</f>
        <v>0</v>
      </c>
      <c r="P151" s="165">
        <f>IF(RES_hhdet_in_fec!P151=0,0,RES_hhdet_in_fec!P151/0.086*1000000/RES_hhdet_in_new!P150)</f>
        <v>0</v>
      </c>
      <c r="Q151" s="165">
        <f>IF(RES_hhdet_in_fec!Q151=0,0,RES_hhdet_in_fec!Q151/0.086*1000000/RES_hhdet_in_new!Q150)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IF(RES_hhdet_in_fec!C152=0,0,RES_hhdet_in_fec!C152/0.086*1000000/RES_hhdet_in_new!C150)</f>
        <v>0</v>
      </c>
      <c r="D152" s="164">
        <f>IF(RES_hhdet_in_fec!D152=0,0,RES_hhdet_in_fec!D152/0.086*1000000/RES_hhdet_in_new!D150)</f>
        <v>0</v>
      </c>
      <c r="E152" s="164">
        <f>IF(RES_hhdet_in_fec!E152=0,0,RES_hhdet_in_fec!E152/0.086*1000000/RES_hhdet_in_new!E150)</f>
        <v>0</v>
      </c>
      <c r="F152" s="164">
        <f>IF(RES_hhdet_in_fec!F152=0,0,RES_hhdet_in_fec!F152/0.086*1000000/RES_hhdet_in_new!F150)</f>
        <v>0</v>
      </c>
      <c r="G152" s="164">
        <f>IF(RES_hhdet_in_fec!G152=0,0,RES_hhdet_in_fec!G152/0.086*1000000/RES_hhdet_in_new!G150)</f>
        <v>0</v>
      </c>
      <c r="H152" s="164">
        <f>IF(RES_hhdet_in_fec!H152=0,0,RES_hhdet_in_fec!H152/0.086*1000000/RES_hhdet_in_new!H150)</f>
        <v>0</v>
      </c>
      <c r="I152" s="164">
        <f>IF(RES_hhdet_in_fec!I152=0,0,RES_hhdet_in_fec!I152/0.086*1000000/RES_hhdet_in_new!I150)</f>
        <v>0</v>
      </c>
      <c r="J152" s="164">
        <f>IF(RES_hhdet_in_fec!J152=0,0,RES_hhdet_in_fec!J152/0.086*1000000/RES_hhdet_in_new!J150)</f>
        <v>0</v>
      </c>
      <c r="K152" s="164">
        <f>IF(RES_hhdet_in_fec!K152=0,0,RES_hhdet_in_fec!K152/0.086*1000000/RES_hhdet_in_new!K150)</f>
        <v>0</v>
      </c>
      <c r="L152" s="164">
        <f>IF(RES_hhdet_in_fec!L152=0,0,RES_hhdet_in_fec!L152/0.086*1000000/RES_hhdet_in_new!L150)</f>
        <v>0</v>
      </c>
      <c r="M152" s="164">
        <f>IF(RES_hhdet_in_fec!M152=0,0,RES_hhdet_in_fec!M152/0.086*1000000/RES_hhdet_in_new!M150)</f>
        <v>0</v>
      </c>
      <c r="N152" s="164">
        <f>IF(RES_hhdet_in_fec!N152=0,0,RES_hhdet_in_fec!N152/0.086*1000000/RES_hhdet_in_new!N150)</f>
        <v>0</v>
      </c>
      <c r="O152" s="164">
        <f>IF(RES_hhdet_in_fec!O152=0,0,RES_hhdet_in_fec!O152/0.086*1000000/RES_hhdet_in_new!O150)</f>
        <v>0</v>
      </c>
      <c r="P152" s="164">
        <f>IF(RES_hhdet_in_fec!P152=0,0,RES_hhdet_in_fec!P152/0.086*1000000/RES_hhdet_in_new!P150)</f>
        <v>0</v>
      </c>
      <c r="Q152" s="164">
        <f>IF(RES_hhdet_in_fec!Q152=0,0,RES_hhdet_in_fec!Q152/0.086*1000000/RES_hhdet_in_new!Q150)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IF(RES_hhdet_in_fec!C153=0,0,RES_hhdet_in_fec!C153/0.086*1000000/RES_hhdet_in_new!C153)</f>
        <v>3503.7540234121007</v>
      </c>
      <c r="D153" s="162">
        <f>IF(RES_hhdet_in_fec!D153=0,0,RES_hhdet_in_fec!D153/0.086*1000000/RES_hhdet_in_new!D153)</f>
        <v>3269.2913533590354</v>
      </c>
      <c r="E153" s="162">
        <f>IF(RES_hhdet_in_fec!E153=0,0,RES_hhdet_in_fec!E153/0.086*1000000/RES_hhdet_in_new!E153)</f>
        <v>3346.2863600501764</v>
      </c>
      <c r="F153" s="162">
        <f>IF(RES_hhdet_in_fec!F153=0,0,RES_hhdet_in_fec!F153/0.086*1000000/RES_hhdet_in_new!F153)</f>
        <v>3475.6489674229001</v>
      </c>
      <c r="G153" s="162">
        <f>IF(RES_hhdet_in_fec!G153=0,0,RES_hhdet_in_fec!G153/0.086*1000000/RES_hhdet_in_new!G153)</f>
        <v>3416.3689561111823</v>
      </c>
      <c r="H153" s="162">
        <f>IF(RES_hhdet_in_fec!H153=0,0,RES_hhdet_in_fec!H153/0.086*1000000/RES_hhdet_in_new!H153)</f>
        <v>3671.582505539187</v>
      </c>
      <c r="I153" s="162">
        <f>IF(RES_hhdet_in_fec!I153=0,0,RES_hhdet_in_fec!I153/0.086*1000000/RES_hhdet_in_new!I153)</f>
        <v>3473.5812973546717</v>
      </c>
      <c r="J153" s="162">
        <f>IF(RES_hhdet_in_fec!J153=0,0,RES_hhdet_in_fec!J153/0.086*1000000/RES_hhdet_in_new!J153)</f>
        <v>3506.7252659081933</v>
      </c>
      <c r="K153" s="162">
        <f>IF(RES_hhdet_in_fec!K153=0,0,RES_hhdet_in_fec!K153/0.086*1000000/RES_hhdet_in_new!K153)</f>
        <v>3112.3092468219102</v>
      </c>
      <c r="L153" s="162">
        <f>IF(RES_hhdet_in_fec!L153=0,0,RES_hhdet_in_fec!L153/0.086*1000000/RES_hhdet_in_new!L153)</f>
        <v>3306.5050360631194</v>
      </c>
      <c r="M153" s="162">
        <f>IF(RES_hhdet_in_fec!M153=0,0,RES_hhdet_in_fec!M153/0.086*1000000/RES_hhdet_in_new!M153)</f>
        <v>3324.7423649892203</v>
      </c>
      <c r="N153" s="162">
        <f>IF(RES_hhdet_in_fec!N153=0,0,RES_hhdet_in_fec!N153/0.086*1000000/RES_hhdet_in_new!N153)</f>
        <v>3279.1114155323958</v>
      </c>
      <c r="O153" s="162">
        <f>IF(RES_hhdet_in_fec!O153=0,0,RES_hhdet_in_fec!O153/0.086*1000000/RES_hhdet_in_new!O153)</f>
        <v>3470.7881842571842</v>
      </c>
      <c r="P153" s="162">
        <f>IF(RES_hhdet_in_fec!P153=0,0,RES_hhdet_in_fec!P153/0.086*1000000/RES_hhdet_in_new!P153)</f>
        <v>3493.1313818363742</v>
      </c>
      <c r="Q153" s="162">
        <f>IF(RES_hhdet_in_fec!Q153=0,0,RES_hhdet_in_fec!Q153/0.086*1000000/RES_hhdet_in_new!Q153)</f>
        <v>3629.0912469741429</v>
      </c>
    </row>
    <row r="154" spans="1:17" ht="12" customHeight="1" x14ac:dyDescent="0.25">
      <c r="A154" s="161" t="s">
        <v>141</v>
      </c>
      <c r="B154" s="160"/>
      <c r="C154" s="160">
        <f>IF(RES_hhdet_in_fec!C154=0,0,RES_hhdet_in_fec!C154/0.086*1000000/RES_hhdet_in_new!C154)</f>
        <v>3144.2598645552039</v>
      </c>
      <c r="D154" s="160">
        <f>IF(RES_hhdet_in_fec!D154=0,0,RES_hhdet_in_fec!D154/0.086*1000000/RES_hhdet_in_new!D154)</f>
        <v>2889.3309948825313</v>
      </c>
      <c r="E154" s="160">
        <f>IF(RES_hhdet_in_fec!E154=0,0,RES_hhdet_in_fec!E154/0.086*1000000/RES_hhdet_in_new!E154)</f>
        <v>2964.8304512499021</v>
      </c>
      <c r="F154" s="160">
        <f>IF(RES_hhdet_in_fec!F154=0,0,RES_hhdet_in_fec!F154/0.086*1000000/RES_hhdet_in_new!F154)</f>
        <v>3053.0617391479577</v>
      </c>
      <c r="G154" s="160">
        <f>IF(RES_hhdet_in_fec!G154=0,0,RES_hhdet_in_fec!G154/0.086*1000000/RES_hhdet_in_new!G154)</f>
        <v>3017.7570708844091</v>
      </c>
      <c r="H154" s="160">
        <f>IF(RES_hhdet_in_fec!H154=0,0,RES_hhdet_in_fec!H154/0.086*1000000/RES_hhdet_in_new!H154)</f>
        <v>3198.7286205884984</v>
      </c>
      <c r="I154" s="160">
        <f>IF(RES_hhdet_in_fec!I154=0,0,RES_hhdet_in_fec!I154/0.086*1000000/RES_hhdet_in_new!I154)</f>
        <v>3074.1417814021183</v>
      </c>
      <c r="J154" s="160">
        <f>IF(RES_hhdet_in_fec!J154=0,0,RES_hhdet_in_fec!J154/0.086*1000000/RES_hhdet_in_new!J154)</f>
        <v>3116.3563071400904</v>
      </c>
      <c r="K154" s="160">
        <f>IF(RES_hhdet_in_fec!K154=0,0,RES_hhdet_in_fec!K154/0.086*1000000/RES_hhdet_in_new!K154)</f>
        <v>2839.5221117860769</v>
      </c>
      <c r="L154" s="160">
        <f>IF(RES_hhdet_in_fec!L154=0,0,RES_hhdet_in_fec!L154/0.086*1000000/RES_hhdet_in_new!L154)</f>
        <v>2980.0647241508568</v>
      </c>
      <c r="M154" s="160">
        <f>IF(RES_hhdet_in_fec!M154=0,0,RES_hhdet_in_fec!M154/0.086*1000000/RES_hhdet_in_new!M154)</f>
        <v>2978.5821976557527</v>
      </c>
      <c r="N154" s="160">
        <f>IF(RES_hhdet_in_fec!N154=0,0,RES_hhdet_in_fec!N154/0.086*1000000/RES_hhdet_in_new!N154)</f>
        <v>2933.6488027846626</v>
      </c>
      <c r="O154" s="160">
        <f>IF(RES_hhdet_in_fec!O154=0,0,RES_hhdet_in_fec!O154/0.086*1000000/RES_hhdet_in_new!O154)</f>
        <v>3062.2777233395259</v>
      </c>
      <c r="P154" s="160">
        <f>IF(RES_hhdet_in_fec!P154=0,0,RES_hhdet_in_fec!P154/0.086*1000000/RES_hhdet_in_new!P154)</f>
        <v>3064.6673345659838</v>
      </c>
      <c r="Q154" s="160">
        <f>IF(RES_hhdet_in_fec!Q154=0,0,RES_hhdet_in_fec!Q154/0.086*1000000/RES_hhdet_in_new!Q154)</f>
        <v>3146.6781735540062</v>
      </c>
    </row>
    <row r="155" spans="1:17" ht="12" customHeight="1" x14ac:dyDescent="0.25">
      <c r="A155" s="148" t="s">
        <v>60</v>
      </c>
      <c r="B155" s="156"/>
      <c r="C155" s="156">
        <f>IF(RES_hhdet_in_fec!C155=0,0,RES_hhdet_in_fec!C155/0.086*1000000/RES_hhdet_in_new!C154)</f>
        <v>2542.3158176368943</v>
      </c>
      <c r="D155" s="156">
        <f>IF(RES_hhdet_in_fec!D155=0,0,RES_hhdet_in_fec!D155/0.086*1000000/RES_hhdet_in_new!D154)</f>
        <v>2163.4413251158599</v>
      </c>
      <c r="E155" s="156">
        <f>IF(RES_hhdet_in_fec!E155=0,0,RES_hhdet_in_fec!E155/0.086*1000000/RES_hhdet_in_new!E154)</f>
        <v>2236.9122270365683</v>
      </c>
      <c r="F155" s="156">
        <f>IF(RES_hhdet_in_fec!F155=0,0,RES_hhdet_in_fec!F155/0.086*1000000/RES_hhdet_in_new!F154)</f>
        <v>2308.6524303115566</v>
      </c>
      <c r="G155" s="156">
        <f>IF(RES_hhdet_in_fec!G155=0,0,RES_hhdet_in_fec!G155/0.086*1000000/RES_hhdet_in_new!G154)</f>
        <v>2268.944934972395</v>
      </c>
      <c r="H155" s="156">
        <f>IF(RES_hhdet_in_fec!H155=0,0,RES_hhdet_in_fec!H155/0.086*1000000/RES_hhdet_in_new!H154)</f>
        <v>2436.8834400276846</v>
      </c>
      <c r="I155" s="156">
        <f>IF(RES_hhdet_in_fec!I155=0,0,RES_hhdet_in_fec!I155/0.086*1000000/RES_hhdet_in_new!I154)</f>
        <v>2313.0786267093954</v>
      </c>
      <c r="J155" s="156">
        <f>IF(RES_hhdet_in_fec!J155=0,0,RES_hhdet_in_fec!J155/0.086*1000000/RES_hhdet_in_new!J154)</f>
        <v>2347.2751960459254</v>
      </c>
      <c r="K155" s="156">
        <f>IF(RES_hhdet_in_fec!K155=0,0,RES_hhdet_in_fec!K155/0.086*1000000/RES_hhdet_in_new!K154)</f>
        <v>2070.7778610355685</v>
      </c>
      <c r="L155" s="156">
        <f>IF(RES_hhdet_in_fec!L155=0,0,RES_hhdet_in_fec!L155/0.086*1000000/RES_hhdet_in_new!L154)</f>
        <v>2203.2099774082699</v>
      </c>
      <c r="M155" s="156">
        <f>IF(RES_hhdet_in_fec!M155=0,0,RES_hhdet_in_fec!M155/0.086*1000000/RES_hhdet_in_new!M154)</f>
        <v>2202.8569905965533</v>
      </c>
      <c r="N155" s="156">
        <f>IF(RES_hhdet_in_fec!N155=0,0,RES_hhdet_in_fec!N155/0.086*1000000/RES_hhdet_in_new!N154)</f>
        <v>2159.3115211839431</v>
      </c>
      <c r="O155" s="156">
        <f>IF(RES_hhdet_in_fec!O155=0,0,RES_hhdet_in_fec!O155/0.086*1000000/RES_hhdet_in_new!O154)</f>
        <v>2285.5491722638985</v>
      </c>
      <c r="P155" s="156">
        <f>IF(RES_hhdet_in_fec!P155=0,0,RES_hhdet_in_fec!P155/0.086*1000000/RES_hhdet_in_new!P154)</f>
        <v>2289.8739469802158</v>
      </c>
      <c r="Q155" s="156">
        <f>IF(RES_hhdet_in_fec!Q155=0,0,RES_hhdet_in_fec!Q155/0.086*1000000/RES_hhdet_in_new!Q154)</f>
        <v>2377.8657228489969</v>
      </c>
    </row>
    <row r="156" spans="1:17" ht="12" customHeight="1" x14ac:dyDescent="0.25">
      <c r="A156" s="148" t="s">
        <v>59</v>
      </c>
      <c r="B156" s="156"/>
      <c r="C156" s="156">
        <f>IF(RES_hhdet_in_fec!C156=0,0,RES_hhdet_in_fec!C156/0.086*1000000/RES_hhdet_in_new!C154)</f>
        <v>601.94404691830937</v>
      </c>
      <c r="D156" s="156">
        <f>IF(RES_hhdet_in_fec!D156=0,0,RES_hhdet_in_fec!D156/0.086*1000000/RES_hhdet_in_new!D154)</f>
        <v>725.88966976667166</v>
      </c>
      <c r="E156" s="156">
        <f>IF(RES_hhdet_in_fec!E156=0,0,RES_hhdet_in_fec!E156/0.086*1000000/RES_hhdet_in_new!E154)</f>
        <v>727.91822421333393</v>
      </c>
      <c r="F156" s="156">
        <f>IF(RES_hhdet_in_fec!F156=0,0,RES_hhdet_in_fec!F156/0.086*1000000/RES_hhdet_in_new!F154)</f>
        <v>744.40930883640101</v>
      </c>
      <c r="G156" s="156">
        <f>IF(RES_hhdet_in_fec!G156=0,0,RES_hhdet_in_fec!G156/0.086*1000000/RES_hhdet_in_new!G154)</f>
        <v>748.81213591201379</v>
      </c>
      <c r="H156" s="156">
        <f>IF(RES_hhdet_in_fec!H156=0,0,RES_hhdet_in_fec!H156/0.086*1000000/RES_hhdet_in_new!H154)</f>
        <v>761.84518056081424</v>
      </c>
      <c r="I156" s="156">
        <f>IF(RES_hhdet_in_fec!I156=0,0,RES_hhdet_in_fec!I156/0.086*1000000/RES_hhdet_in_new!I154)</f>
        <v>761.06315469272295</v>
      </c>
      <c r="J156" s="156">
        <f>IF(RES_hhdet_in_fec!J156=0,0,RES_hhdet_in_fec!J156/0.086*1000000/RES_hhdet_in_new!J154)</f>
        <v>769.08111109416529</v>
      </c>
      <c r="K156" s="156">
        <f>IF(RES_hhdet_in_fec!K156=0,0,RES_hhdet_in_fec!K156/0.086*1000000/RES_hhdet_in_new!K154)</f>
        <v>768.74425075050885</v>
      </c>
      <c r="L156" s="156">
        <f>IF(RES_hhdet_in_fec!L156=0,0,RES_hhdet_in_fec!L156/0.086*1000000/RES_hhdet_in_new!L154)</f>
        <v>776.85474674258683</v>
      </c>
      <c r="M156" s="156">
        <f>IF(RES_hhdet_in_fec!M156=0,0,RES_hhdet_in_fec!M156/0.086*1000000/RES_hhdet_in_new!M154)</f>
        <v>775.72520705919896</v>
      </c>
      <c r="N156" s="156">
        <f>IF(RES_hhdet_in_fec!N156=0,0,RES_hhdet_in_fec!N156/0.086*1000000/RES_hhdet_in_new!N154)</f>
        <v>774.33728160071928</v>
      </c>
      <c r="O156" s="156">
        <f>IF(RES_hhdet_in_fec!O156=0,0,RES_hhdet_in_fec!O156/0.086*1000000/RES_hhdet_in_new!O154)</f>
        <v>776.72855107562748</v>
      </c>
      <c r="P156" s="156">
        <f>IF(RES_hhdet_in_fec!P156=0,0,RES_hhdet_in_fec!P156/0.086*1000000/RES_hhdet_in_new!P154)</f>
        <v>774.79338758576796</v>
      </c>
      <c r="Q156" s="156">
        <f>IF(RES_hhdet_in_fec!Q156=0,0,RES_hhdet_in_fec!Q156/0.086*1000000/RES_hhdet_in_new!Q154)</f>
        <v>768.81245070500961</v>
      </c>
    </row>
    <row r="157" spans="1:17" ht="12" customHeight="1" x14ac:dyDescent="0.25">
      <c r="A157" s="158" t="s">
        <v>62</v>
      </c>
      <c r="B157" s="157"/>
      <c r="C157" s="157">
        <f>IF(SUM(RES_hhdet_in_fec!C158:C159)=0,0,SUM(RES_hhdet_in_fec!C158:C159)/0.086*1000000/SUM(RES_hhdet_in_new!C158:C159))</f>
        <v>802.53243337949471</v>
      </c>
      <c r="D157" s="157">
        <f>IF(SUM(RES_hhdet_in_fec!D158:D159)=0,0,SUM(RES_hhdet_in_fec!D158:D159)/0.086*1000000/SUM(RES_hhdet_in_new!D158:D159))</f>
        <v>779.47490591216729</v>
      </c>
      <c r="E157" s="157">
        <f>IF(SUM(RES_hhdet_in_fec!E158:E159)=0,0,SUM(RES_hhdet_in_fec!E158:E159)/0.086*1000000/SUM(RES_hhdet_in_new!E158:E159))</f>
        <v>803.50805249952896</v>
      </c>
      <c r="F157" s="157">
        <f>IF(SUM(RES_hhdet_in_fec!F158:F159)=0,0,SUM(RES_hhdet_in_fec!F158:F159)/0.086*1000000/SUM(RES_hhdet_in_new!F158:F159))</f>
        <v>826.66083980708618</v>
      </c>
      <c r="G157" s="157">
        <f>IF(SUM(RES_hhdet_in_fec!G158:G159)=0,0,SUM(RES_hhdet_in_fec!G158:G159)/0.086*1000000/SUM(RES_hhdet_in_new!G158:G159))</f>
        <v>813.97485415035976</v>
      </c>
      <c r="H157" s="157">
        <f>IF(SUM(RES_hhdet_in_fec!H158:H159)=0,0,SUM(RES_hhdet_in_fec!H158:H159)/0.086*1000000/SUM(RES_hhdet_in_new!H158:H159))</f>
        <v>837.57906084131253</v>
      </c>
      <c r="I157" s="157">
        <f>IF(SUM(RES_hhdet_in_fec!I158:I159)=0,0,SUM(RES_hhdet_in_fec!I158:I159)/0.086*1000000/SUM(RES_hhdet_in_new!I158:I159))</f>
        <v>859.91111775080492</v>
      </c>
      <c r="J157" s="157">
        <f>IF(SUM(RES_hhdet_in_fec!J158:J159)=0,0,SUM(RES_hhdet_in_fec!J158:J159)/0.086*1000000/SUM(RES_hhdet_in_new!J158:J159))</f>
        <v>855.62108764259779</v>
      </c>
      <c r="K157" s="157">
        <f>IF(SUM(RES_hhdet_in_fec!K158:K159)=0,0,SUM(RES_hhdet_in_fec!K158:K159)/0.086*1000000/SUM(RES_hhdet_in_new!K158:K159))</f>
        <v>823.84652310834167</v>
      </c>
      <c r="L157" s="157">
        <f>IF(SUM(RES_hhdet_in_fec!L158:L159)=0,0,SUM(RES_hhdet_in_fec!L158:L159)/0.086*1000000/SUM(RES_hhdet_in_new!L158:L159))</f>
        <v>843.91887168861228</v>
      </c>
      <c r="M157" s="157">
        <f>IF(SUM(RES_hhdet_in_fec!M158:M159)=0,0,SUM(RES_hhdet_in_fec!M158:M159)/0.086*1000000/SUM(RES_hhdet_in_new!M158:M159))</f>
        <v>840.54835608997314</v>
      </c>
      <c r="N157" s="157">
        <f>IF(SUM(RES_hhdet_in_fec!N158:N159)=0,0,SUM(RES_hhdet_in_fec!N158:N159)/0.086*1000000/SUM(RES_hhdet_in_new!N158:N159))</f>
        <v>851.14048730624961</v>
      </c>
      <c r="O157" s="157">
        <f>IF(SUM(RES_hhdet_in_fec!O158:O159)=0,0,SUM(RES_hhdet_in_fec!O158:O159)/0.086*1000000/SUM(RES_hhdet_in_new!O158:O159))</f>
        <v>882.07862310783992</v>
      </c>
      <c r="P157" s="157">
        <f>IF(SUM(RES_hhdet_in_fec!P158:P159)=0,0,SUM(RES_hhdet_in_fec!P158:P159)/0.086*1000000/SUM(RES_hhdet_in_new!P158:P159))</f>
        <v>914.15825454974845</v>
      </c>
      <c r="Q157" s="157">
        <f>IF(SUM(RES_hhdet_in_fec!Q158:Q159)=0,0,SUM(RES_hhdet_in_fec!Q158:Q159)/0.086*1000000/SUM(RES_hhdet_in_new!Q158:Q159))</f>
        <v>966.02613385863333</v>
      </c>
    </row>
    <row r="158" spans="1:17" ht="12" customHeight="1" x14ac:dyDescent="0.25">
      <c r="A158" s="23" t="s">
        <v>57</v>
      </c>
      <c r="B158" s="156"/>
      <c r="C158" s="156">
        <f>IF(RES_hhdet_in_fec!C158=0,0,RES_hhdet_in_fec!C158/0.086*1000000/RES_hhdet_in_new!C158)</f>
        <v>0</v>
      </c>
      <c r="D158" s="156">
        <f>IF(RES_hhdet_in_fec!D158=0,0,RES_hhdet_in_fec!D158/0.086*1000000/RES_hhdet_in_new!D158)</f>
        <v>0</v>
      </c>
      <c r="E158" s="156">
        <f>IF(RES_hhdet_in_fec!E158=0,0,RES_hhdet_in_fec!E158/0.086*1000000/RES_hhdet_in_new!E158)</f>
        <v>0</v>
      </c>
      <c r="F158" s="156">
        <f>IF(RES_hhdet_in_fec!F158=0,0,RES_hhdet_in_fec!F158/0.086*1000000/RES_hhdet_in_new!F158)</f>
        <v>0</v>
      </c>
      <c r="G158" s="156">
        <f>IF(RES_hhdet_in_fec!G158=0,0,RES_hhdet_in_fec!G158/0.086*1000000/RES_hhdet_in_new!G158)</f>
        <v>0</v>
      </c>
      <c r="H158" s="156">
        <f>IF(RES_hhdet_in_fec!H158=0,0,RES_hhdet_in_fec!H158/0.086*1000000/RES_hhdet_in_new!H158)</f>
        <v>0</v>
      </c>
      <c r="I158" s="156">
        <f>IF(RES_hhdet_in_fec!I158=0,0,RES_hhdet_in_fec!I158/0.086*1000000/RES_hhdet_in_new!I158)</f>
        <v>0</v>
      </c>
      <c r="J158" s="156">
        <f>IF(RES_hhdet_in_fec!J158=0,0,RES_hhdet_in_fec!J158/0.086*1000000/RES_hhdet_in_new!J158)</f>
        <v>0</v>
      </c>
      <c r="K158" s="156">
        <f>IF(RES_hhdet_in_fec!K158=0,0,RES_hhdet_in_fec!K158/0.086*1000000/RES_hhdet_in_new!K158)</f>
        <v>0</v>
      </c>
      <c r="L158" s="156">
        <f>IF(RES_hhdet_in_fec!L158=0,0,RES_hhdet_in_fec!L158/0.086*1000000/RES_hhdet_in_new!L158)</f>
        <v>0</v>
      </c>
      <c r="M158" s="156">
        <f>IF(RES_hhdet_in_fec!M158=0,0,RES_hhdet_in_fec!M158/0.086*1000000/RES_hhdet_in_new!M158)</f>
        <v>0</v>
      </c>
      <c r="N158" s="156">
        <f>IF(RES_hhdet_in_fec!N158=0,0,RES_hhdet_in_fec!N158/0.086*1000000/RES_hhdet_in_new!N158)</f>
        <v>0</v>
      </c>
      <c r="O158" s="156">
        <f>IF(RES_hhdet_in_fec!O158=0,0,RES_hhdet_in_fec!O158/0.086*1000000/RES_hhdet_in_new!O158)</f>
        <v>0</v>
      </c>
      <c r="P158" s="156">
        <f>IF(RES_hhdet_in_fec!P158=0,0,RES_hhdet_in_fec!P158/0.086*1000000/RES_hhdet_in_new!P158)</f>
        <v>0</v>
      </c>
      <c r="Q158" s="156">
        <f>IF(RES_hhdet_in_fec!Q158=0,0,RES_hhdet_in_fec!Q158/0.086*1000000/RES_hhdet_in_new!Q158)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IF(RES_hhdet_in_fec!C159=0,0,RES_hhdet_in_fec!C159/0.086*1000000/RES_hhdet_in_new!C159)</f>
        <v>802.53243337949471</v>
      </c>
      <c r="D159" s="57">
        <f>IF(RES_hhdet_in_fec!D159=0,0,RES_hhdet_in_fec!D159/0.086*1000000/RES_hhdet_in_new!D159)</f>
        <v>779.47490591216729</v>
      </c>
      <c r="E159" s="57">
        <f>IF(RES_hhdet_in_fec!E159=0,0,RES_hhdet_in_fec!E159/0.086*1000000/RES_hhdet_in_new!E159)</f>
        <v>803.50805249952896</v>
      </c>
      <c r="F159" s="57">
        <f>IF(RES_hhdet_in_fec!F159=0,0,RES_hhdet_in_fec!F159/0.086*1000000/RES_hhdet_in_new!F159)</f>
        <v>826.66083980708618</v>
      </c>
      <c r="G159" s="57">
        <f>IF(RES_hhdet_in_fec!G159=0,0,RES_hhdet_in_fec!G159/0.086*1000000/RES_hhdet_in_new!G159)</f>
        <v>813.97485415035976</v>
      </c>
      <c r="H159" s="57">
        <f>IF(RES_hhdet_in_fec!H159=0,0,RES_hhdet_in_fec!H159/0.086*1000000/RES_hhdet_in_new!H159)</f>
        <v>837.57906084131253</v>
      </c>
      <c r="I159" s="57">
        <f>IF(RES_hhdet_in_fec!I159=0,0,RES_hhdet_in_fec!I159/0.086*1000000/RES_hhdet_in_new!I159)</f>
        <v>859.91111775080492</v>
      </c>
      <c r="J159" s="57">
        <f>IF(RES_hhdet_in_fec!J159=0,0,RES_hhdet_in_fec!J159/0.086*1000000/RES_hhdet_in_new!J159)</f>
        <v>855.62108764259779</v>
      </c>
      <c r="K159" s="57">
        <f>IF(RES_hhdet_in_fec!K159=0,0,RES_hhdet_in_fec!K159/0.086*1000000/RES_hhdet_in_new!K159)</f>
        <v>823.84652310834167</v>
      </c>
      <c r="L159" s="57">
        <f>IF(RES_hhdet_in_fec!L159=0,0,RES_hhdet_in_fec!L159/0.086*1000000/RES_hhdet_in_new!L159)</f>
        <v>843.91887168861228</v>
      </c>
      <c r="M159" s="57">
        <f>IF(RES_hhdet_in_fec!M159=0,0,RES_hhdet_in_fec!M159/0.086*1000000/RES_hhdet_in_new!M159)</f>
        <v>840.54835608997314</v>
      </c>
      <c r="N159" s="57">
        <f>IF(RES_hhdet_in_fec!N159=0,0,RES_hhdet_in_fec!N159/0.086*1000000/RES_hhdet_in_new!N159)</f>
        <v>851.14048730624961</v>
      </c>
      <c r="O159" s="57">
        <f>IF(RES_hhdet_in_fec!O159=0,0,RES_hhdet_in_fec!O159/0.086*1000000/RES_hhdet_in_new!O159)</f>
        <v>882.07862310783992</v>
      </c>
      <c r="P159" s="57">
        <f>IF(RES_hhdet_in_fec!P159=0,0,RES_hhdet_in_fec!P159/0.086*1000000/RES_hhdet_in_new!P159)</f>
        <v>914.15825454974845</v>
      </c>
      <c r="Q159" s="57">
        <f>IF(RES_hhdet_in_fec!Q159=0,0,RES_hhdet_in_fec!Q159/0.086*1000000/RES_hhdet_in_new!Q159)</f>
        <v>966.02613385863333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19685.759862463488</v>
      </c>
      <c r="D161" s="168">
        <f t="shared" ref="D161" si="137">SUM(D162,D164,D166,D175)</f>
        <v>17880.003291053479</v>
      </c>
      <c r="E161" s="168">
        <f t="shared" ref="E161" si="138">SUM(E162,E164,E166,E175)</f>
        <v>18813.31967376409</v>
      </c>
      <c r="F161" s="168">
        <f t="shared" ref="F161" si="139">SUM(F162,F164,F166,F175)</f>
        <v>20048.494838555507</v>
      </c>
      <c r="G161" s="168">
        <f t="shared" ref="G161" si="140">SUM(G162,G164,G166,G175)</f>
        <v>19656.563747592729</v>
      </c>
      <c r="H161" s="168">
        <f t="shared" ref="H161" si="141">SUM(H162,H164,H166,H175)</f>
        <v>21463.55864742212</v>
      </c>
      <c r="I161" s="168">
        <f t="shared" ref="I161" si="142">SUM(I162,I164,I166,I175)</f>
        <v>18804.463426502818</v>
      </c>
      <c r="J161" s="168">
        <f t="shared" ref="J161" si="143">SUM(J162,J164,J166,J175)</f>
        <v>20038.160993037251</v>
      </c>
      <c r="K161" s="168">
        <f t="shared" ref="K161" si="144">SUM(K162,K164,K166,K175)</f>
        <v>16721.68714761535</v>
      </c>
      <c r="L161" s="168">
        <f t="shared" ref="L161" si="145">SUM(L162,L164,L166,L175)</f>
        <v>18427.181452020275</v>
      </c>
      <c r="M161" s="168">
        <f t="shared" ref="M161" si="146">SUM(M162,M164,M166,M175)</f>
        <v>14955.587913983058</v>
      </c>
      <c r="N161" s="168">
        <f t="shared" ref="N161" si="147">SUM(N162,N164,N166,N175)</f>
        <v>14893.196963919499</v>
      </c>
      <c r="O161" s="168">
        <f t="shared" ref="O161" si="148">SUM(O162,O164,O166,O175)</f>
        <v>16506.726874436397</v>
      </c>
      <c r="P161" s="168">
        <f t="shared" ref="P161" si="149">SUM(P162,P164,P166,P175)</f>
        <v>15388.660106072548</v>
      </c>
      <c r="Q161" s="168">
        <f t="shared" ref="Q161" si="150">SUM(Q162,Q164,Q166,Q175)</f>
        <v>16879.41036212855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14982.255698828791</v>
      </c>
      <c r="D162" s="157">
        <f t="shared" si="151"/>
        <v>13451.155170669028</v>
      </c>
      <c r="E162" s="157">
        <f t="shared" si="151"/>
        <v>14317.290127021857</v>
      </c>
      <c r="F162" s="157">
        <f t="shared" si="151"/>
        <v>15447.606575354734</v>
      </c>
      <c r="G162" s="157">
        <f t="shared" si="151"/>
        <v>15136.753263350452</v>
      </c>
      <c r="H162" s="157">
        <f t="shared" si="151"/>
        <v>16697.136989383234</v>
      </c>
      <c r="I162" s="157">
        <f t="shared" si="151"/>
        <v>14243.883595772981</v>
      </c>
      <c r="J162" s="157">
        <f t="shared" si="151"/>
        <v>15458.795011546494</v>
      </c>
      <c r="K162" s="157">
        <f t="shared" si="151"/>
        <v>12550.418581560685</v>
      </c>
      <c r="L162" s="157">
        <f t="shared" si="151"/>
        <v>14138.839845179231</v>
      </c>
      <c r="M162" s="157">
        <f t="shared" si="151"/>
        <v>10772.970191033846</v>
      </c>
      <c r="N162" s="157">
        <f t="shared" si="151"/>
        <v>10633.853456490766</v>
      </c>
      <c r="O162" s="157">
        <f t="shared" si="151"/>
        <v>11891.815275808693</v>
      </c>
      <c r="P162" s="157">
        <f t="shared" si="151"/>
        <v>10782.413472267139</v>
      </c>
      <c r="Q162" s="157">
        <f t="shared" si="151"/>
        <v>12070.897298042104</v>
      </c>
    </row>
    <row r="163" spans="1:17" ht="12" customHeight="1" x14ac:dyDescent="0.25">
      <c r="A163" s="23" t="s">
        <v>60</v>
      </c>
      <c r="B163" s="57"/>
      <c r="C163" s="57">
        <f>IF(RES_hhdet_in_fec!C163=0,0,RES_hhdet_in_fec!C163/0.086*1000000/RES_hhdet_in_new!C163)</f>
        <v>14982.255698828791</v>
      </c>
      <c r="D163" s="57">
        <f>IF(RES_hhdet_in_fec!D163=0,0,RES_hhdet_in_fec!D163/0.086*1000000/RES_hhdet_in_new!D163)</f>
        <v>13451.155170669028</v>
      </c>
      <c r="E163" s="57">
        <f>IF(RES_hhdet_in_fec!E163=0,0,RES_hhdet_in_fec!E163/0.086*1000000/RES_hhdet_in_new!E163)</f>
        <v>14317.290127021857</v>
      </c>
      <c r="F163" s="57">
        <f>IF(RES_hhdet_in_fec!F163=0,0,RES_hhdet_in_fec!F163/0.086*1000000/RES_hhdet_in_new!F163)</f>
        <v>15447.606575354734</v>
      </c>
      <c r="G163" s="57">
        <f>IF(RES_hhdet_in_fec!G163=0,0,RES_hhdet_in_fec!G163/0.086*1000000/RES_hhdet_in_new!G163)</f>
        <v>15136.753263350452</v>
      </c>
      <c r="H163" s="57">
        <f>IF(RES_hhdet_in_fec!H163=0,0,RES_hhdet_in_fec!H163/0.086*1000000/RES_hhdet_in_new!H163)</f>
        <v>16697.136989383234</v>
      </c>
      <c r="I163" s="57">
        <f>IF(RES_hhdet_in_fec!I163=0,0,RES_hhdet_in_fec!I163/0.086*1000000/RES_hhdet_in_new!I163)</f>
        <v>14243.883595772981</v>
      </c>
      <c r="J163" s="57">
        <f>IF(RES_hhdet_in_fec!J163=0,0,RES_hhdet_in_fec!J163/0.086*1000000/RES_hhdet_in_new!J163)</f>
        <v>15458.795011546494</v>
      </c>
      <c r="K163" s="57">
        <f>IF(RES_hhdet_in_fec!K163=0,0,RES_hhdet_in_fec!K163/0.086*1000000/RES_hhdet_in_new!K163)</f>
        <v>12550.418581560685</v>
      </c>
      <c r="L163" s="57">
        <f>IF(RES_hhdet_in_fec!L163=0,0,RES_hhdet_in_fec!L163/0.086*1000000/RES_hhdet_in_new!L163)</f>
        <v>14138.839845179231</v>
      </c>
      <c r="M163" s="57">
        <f>IF(RES_hhdet_in_fec!M163=0,0,RES_hhdet_in_fec!M163/0.086*1000000/RES_hhdet_in_new!M163)</f>
        <v>10772.970191033846</v>
      </c>
      <c r="N163" s="57">
        <f>IF(RES_hhdet_in_fec!N163=0,0,RES_hhdet_in_fec!N163/0.086*1000000/RES_hhdet_in_new!N163)</f>
        <v>10633.853456490766</v>
      </c>
      <c r="O163" s="57">
        <f>IF(RES_hhdet_in_fec!O163=0,0,RES_hhdet_in_fec!O163/0.086*1000000/RES_hhdet_in_new!O163)</f>
        <v>11891.815275808693</v>
      </c>
      <c r="P163" s="57">
        <f>IF(RES_hhdet_in_fec!P163=0,0,RES_hhdet_in_fec!P163/0.086*1000000/RES_hhdet_in_new!P163)</f>
        <v>10782.413472267139</v>
      </c>
      <c r="Q163" s="57">
        <f>IF(RES_hhdet_in_fec!Q163=0,0,RES_hhdet_in_fec!Q163/0.086*1000000/RES_hhdet_in_new!Q163)</f>
        <v>12070.897298042104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445.47141282369711</v>
      </c>
      <c r="D164" s="157">
        <f t="shared" si="152"/>
        <v>422.8245902040739</v>
      </c>
      <c r="E164" s="157">
        <f t="shared" si="152"/>
        <v>404.92732196835118</v>
      </c>
      <c r="F164" s="157">
        <f t="shared" si="152"/>
        <v>384.47927774523822</v>
      </c>
      <c r="G164" s="157">
        <f t="shared" si="152"/>
        <v>371.84553577646858</v>
      </c>
      <c r="H164" s="157">
        <f t="shared" si="152"/>
        <v>359.16274632205909</v>
      </c>
      <c r="I164" s="157">
        <f t="shared" si="152"/>
        <v>347.72736712940036</v>
      </c>
      <c r="J164" s="157">
        <f t="shared" si="152"/>
        <v>399.22746858620712</v>
      </c>
      <c r="K164" s="157">
        <f t="shared" si="152"/>
        <v>379.50831900442722</v>
      </c>
      <c r="L164" s="157">
        <f t="shared" si="152"/>
        <v>353.36275003199034</v>
      </c>
      <c r="M164" s="157">
        <f t="shared" si="152"/>
        <v>337.31565420060753</v>
      </c>
      <c r="N164" s="157">
        <f t="shared" si="152"/>
        <v>326.1565507137903</v>
      </c>
      <c r="O164" s="157">
        <f t="shared" si="152"/>
        <v>322.35353245803157</v>
      </c>
      <c r="P164" s="157">
        <f t="shared" si="152"/>
        <v>318.18212150556167</v>
      </c>
      <c r="Q164" s="157">
        <f t="shared" si="152"/>
        <v>316.29979386439862</v>
      </c>
    </row>
    <row r="165" spans="1:17" ht="12" customHeight="1" x14ac:dyDescent="0.25">
      <c r="A165" s="23" t="s">
        <v>60</v>
      </c>
      <c r="B165" s="156"/>
      <c r="C165" s="156">
        <f>IF(RES_hhdet_in_fec!C165=0,0,RES_hhdet_in_fec!C165/0.086*1000000/RES_hhdet_in_new!C165)</f>
        <v>445.47141282369711</v>
      </c>
      <c r="D165" s="156">
        <f>IF(RES_hhdet_in_fec!D165=0,0,RES_hhdet_in_fec!D165/0.086*1000000/RES_hhdet_in_new!D165)</f>
        <v>422.8245902040739</v>
      </c>
      <c r="E165" s="156">
        <f>IF(RES_hhdet_in_fec!E165=0,0,RES_hhdet_in_fec!E165/0.086*1000000/RES_hhdet_in_new!E165)</f>
        <v>404.92732196835118</v>
      </c>
      <c r="F165" s="156">
        <f>IF(RES_hhdet_in_fec!F165=0,0,RES_hhdet_in_fec!F165/0.086*1000000/RES_hhdet_in_new!F165)</f>
        <v>384.47927774523822</v>
      </c>
      <c r="G165" s="156">
        <f>IF(RES_hhdet_in_fec!G165=0,0,RES_hhdet_in_fec!G165/0.086*1000000/RES_hhdet_in_new!G165)</f>
        <v>371.84553577646858</v>
      </c>
      <c r="H165" s="156">
        <f>IF(RES_hhdet_in_fec!H165=0,0,RES_hhdet_in_fec!H165/0.086*1000000/RES_hhdet_in_new!H165)</f>
        <v>359.16274632205909</v>
      </c>
      <c r="I165" s="156">
        <f>IF(RES_hhdet_in_fec!I165=0,0,RES_hhdet_in_fec!I165/0.086*1000000/RES_hhdet_in_new!I165)</f>
        <v>347.72736712940036</v>
      </c>
      <c r="J165" s="156">
        <f>IF(RES_hhdet_in_fec!J165=0,0,RES_hhdet_in_fec!J165/0.086*1000000/RES_hhdet_in_new!J165)</f>
        <v>399.22746858620712</v>
      </c>
      <c r="K165" s="156">
        <f>IF(RES_hhdet_in_fec!K165=0,0,RES_hhdet_in_fec!K165/0.086*1000000/RES_hhdet_in_new!K165)</f>
        <v>379.50831900442722</v>
      </c>
      <c r="L165" s="156">
        <f>IF(RES_hhdet_in_fec!L165=0,0,RES_hhdet_in_fec!L165/0.086*1000000/RES_hhdet_in_new!L165)</f>
        <v>353.36275003199034</v>
      </c>
      <c r="M165" s="156">
        <f>IF(RES_hhdet_in_fec!M165=0,0,RES_hhdet_in_fec!M165/0.086*1000000/RES_hhdet_in_new!M165)</f>
        <v>337.31565420060753</v>
      </c>
      <c r="N165" s="156">
        <f>IF(RES_hhdet_in_fec!N165=0,0,RES_hhdet_in_fec!N165/0.086*1000000/RES_hhdet_in_new!N165)</f>
        <v>326.1565507137903</v>
      </c>
      <c r="O165" s="156">
        <f>IF(RES_hhdet_in_fec!O165=0,0,RES_hhdet_in_fec!O165/0.086*1000000/RES_hhdet_in_new!O165)</f>
        <v>322.35353245803157</v>
      </c>
      <c r="P165" s="156">
        <f>IF(RES_hhdet_in_fec!P165=0,0,RES_hhdet_in_fec!P165/0.086*1000000/RES_hhdet_in_new!P165)</f>
        <v>318.18212150556167</v>
      </c>
      <c r="Q165" s="156">
        <f>IF(RES_hhdet_in_fec!Q165=0,0,RES_hhdet_in_fec!Q165/0.086*1000000/RES_hhdet_in_new!Q165)</f>
        <v>316.29979386439862</v>
      </c>
    </row>
    <row r="166" spans="1:17" ht="12" customHeight="1" x14ac:dyDescent="0.25">
      <c r="A166" s="158" t="s">
        <v>63</v>
      </c>
      <c r="B166" s="157"/>
      <c r="C166" s="157">
        <f>IF(SUM(RES_hhdet_in_fec!C167:C168,RES_hhdet_in_fec!C171:C172)=0,0,SUM(RES_hhdet_in_fec!C167:C168,RES_hhdet_in_fec!C171:C172)/0.086*1000000/SUM(RES_hhdet_in_new!C167:C168,RES_hhdet_in_new!C171:C172))</f>
        <v>3456.0963519780275</v>
      </c>
      <c r="D166" s="157">
        <f>IF(SUM(RES_hhdet_in_fec!D167:D168,RES_hhdet_in_fec!D171:D172)=0,0,SUM(RES_hhdet_in_fec!D167:D168,RES_hhdet_in_fec!D171:D172)/0.086*1000000/SUM(RES_hhdet_in_new!D167:D168,RES_hhdet_in_new!D171:D172))</f>
        <v>3227.4924172888955</v>
      </c>
      <c r="E166" s="157">
        <f>IF(SUM(RES_hhdet_in_fec!E167:E168,RES_hhdet_in_fec!E171:E172)=0,0,SUM(RES_hhdet_in_fec!E167:E168,RES_hhdet_in_fec!E171:E172)/0.086*1000000/SUM(RES_hhdet_in_new!E167:E168,RES_hhdet_in_new!E171:E172))</f>
        <v>3289.3105129679284</v>
      </c>
      <c r="F166" s="157">
        <f>IF(SUM(RES_hhdet_in_fec!F167:F168,RES_hhdet_in_fec!F171:F172)=0,0,SUM(RES_hhdet_in_fec!F167:F168,RES_hhdet_in_fec!F171:F172)/0.086*1000000/SUM(RES_hhdet_in_new!F167:F168,RES_hhdet_in_new!F171:F172))</f>
        <v>3393.2933102011584</v>
      </c>
      <c r="G166" s="157">
        <f>IF(SUM(RES_hhdet_in_fec!G167:G168,RES_hhdet_in_fec!G171:G172)=0,0,SUM(RES_hhdet_in_fec!G167:G168,RES_hhdet_in_fec!G171:G172)/0.086*1000000/SUM(RES_hhdet_in_new!G167:G168,RES_hhdet_in_new!G171:G172))</f>
        <v>3339.262318475242</v>
      </c>
      <c r="H166" s="157">
        <f>IF(SUM(RES_hhdet_in_fec!H167:H168,RES_hhdet_in_fec!H171:H172)=0,0,SUM(RES_hhdet_in_fec!H167:H168,RES_hhdet_in_fec!H171:H172)/0.086*1000000/SUM(RES_hhdet_in_new!H167:H168,RES_hhdet_in_new!H171:H172))</f>
        <v>3576.6431935039795</v>
      </c>
      <c r="I166" s="157">
        <f>IF(SUM(RES_hhdet_in_fec!I167:I168,RES_hhdet_in_fec!I171:I172)=0,0,SUM(RES_hhdet_in_fec!I167:I168,RES_hhdet_in_fec!I171:I172)/0.086*1000000/SUM(RES_hhdet_in_new!I167:I168,RES_hhdet_in_new!I171:I172))</f>
        <v>3360.5167302704817</v>
      </c>
      <c r="J166" s="157">
        <f>IF(SUM(RES_hhdet_in_fec!J167:J168,RES_hhdet_in_fec!J171:J172)=0,0,SUM(RES_hhdet_in_fec!J167:J168,RES_hhdet_in_fec!J171:J172)/0.086*1000000/SUM(RES_hhdet_in_new!J167:J168,RES_hhdet_in_new!J171:J172))</f>
        <v>3334.479467674465</v>
      </c>
      <c r="K166" s="157">
        <f>IF(SUM(RES_hhdet_in_fec!K167:K168,RES_hhdet_in_fec!K171:K172)=0,0,SUM(RES_hhdet_in_fec!K167:K168,RES_hhdet_in_fec!K171:K172)/0.086*1000000/SUM(RES_hhdet_in_new!K167:K168,RES_hhdet_in_new!K171:K172))</f>
        <v>2974.2008219180852</v>
      </c>
      <c r="L166" s="157">
        <f>IF(SUM(RES_hhdet_in_fec!L167:L168,RES_hhdet_in_fec!L171:L172)=0,0,SUM(RES_hhdet_in_fec!L167:L168,RES_hhdet_in_fec!L171:L172)/0.086*1000000/SUM(RES_hhdet_in_new!L167:L168,RES_hhdet_in_new!L171:L172))</f>
        <v>3097.6257982826191</v>
      </c>
      <c r="M166" s="157">
        <f>IF(SUM(RES_hhdet_in_fec!M167:M168,RES_hhdet_in_fec!M171:M172)=0,0,SUM(RES_hhdet_in_fec!M167:M168,RES_hhdet_in_fec!M171:M172)/0.086*1000000/SUM(RES_hhdet_in_new!M167:M168,RES_hhdet_in_new!M171:M172))</f>
        <v>3009.7827915032012</v>
      </c>
      <c r="N166" s="157">
        <f>IF(SUM(RES_hhdet_in_fec!N167:N168,RES_hhdet_in_fec!N171:N172)=0,0,SUM(RES_hhdet_in_fec!N167:N168,RES_hhdet_in_fec!N171:N172)/0.086*1000000/SUM(RES_hhdet_in_new!N167:N168,RES_hhdet_in_new!N171:N172))</f>
        <v>3085.2395819474732</v>
      </c>
      <c r="O166" s="157">
        <f>IF(SUM(RES_hhdet_in_fec!O167:O168,RES_hhdet_in_fec!O171:O172)=0,0,SUM(RES_hhdet_in_fec!O167:O168,RES_hhdet_in_fec!O171:O172)/0.086*1000000/SUM(RES_hhdet_in_new!O167:O168,RES_hhdet_in_new!O171:O172))</f>
        <v>3410.2933042012519</v>
      </c>
      <c r="P166" s="157">
        <f>IF(SUM(RES_hhdet_in_fec!P167:P168,RES_hhdet_in_fec!P171:P172)=0,0,SUM(RES_hhdet_in_fec!P167:P168,RES_hhdet_in_fec!P171:P172)/0.086*1000000/SUM(RES_hhdet_in_new!P167:P168,RES_hhdet_in_new!P171:P172))</f>
        <v>3372.4474315613584</v>
      </c>
      <c r="Q166" s="157">
        <f>IF(SUM(RES_hhdet_in_fec!Q167:Q168,RES_hhdet_in_fec!Q171:Q172)=0,0,SUM(RES_hhdet_in_fec!Q167:Q168,RES_hhdet_in_fec!Q171:Q172)/0.086*1000000/SUM(RES_hhdet_in_new!Q167:Q168,RES_hhdet_in_new!Q171:Q172))</f>
        <v>3525.2539793944347</v>
      </c>
    </row>
    <row r="167" spans="1:17" ht="12" customHeight="1" x14ac:dyDescent="0.25">
      <c r="A167" s="167" t="s">
        <v>144</v>
      </c>
      <c r="B167" s="132"/>
      <c r="C167" s="132">
        <f>IF(RES_hhdet_in_fec!C167=0,0,RES_hhdet_in_fec!C167/0.086*1000000/RES_hhdet_in_new!C167)</f>
        <v>0</v>
      </c>
      <c r="D167" s="132">
        <f>IF(RES_hhdet_in_fec!D167=0,0,RES_hhdet_in_fec!D167/0.086*1000000/RES_hhdet_in_new!D167)</f>
        <v>0</v>
      </c>
      <c r="E167" s="132">
        <f>IF(RES_hhdet_in_fec!E167=0,0,RES_hhdet_in_fec!E167/0.086*1000000/RES_hhdet_in_new!E167)</f>
        <v>0</v>
      </c>
      <c r="F167" s="132">
        <f>IF(RES_hhdet_in_fec!F167=0,0,RES_hhdet_in_fec!F167/0.086*1000000/RES_hhdet_in_new!F167)</f>
        <v>0</v>
      </c>
      <c r="G167" s="132">
        <f>IF(RES_hhdet_in_fec!G167=0,0,RES_hhdet_in_fec!G167/0.086*1000000/RES_hhdet_in_new!G167)</f>
        <v>0</v>
      </c>
      <c r="H167" s="132">
        <f>IF(RES_hhdet_in_fec!H167=0,0,RES_hhdet_in_fec!H167/0.086*1000000/RES_hhdet_in_new!H167)</f>
        <v>0</v>
      </c>
      <c r="I167" s="132">
        <f>IF(RES_hhdet_in_fec!I167=0,0,RES_hhdet_in_fec!I167/0.086*1000000/RES_hhdet_in_new!I167)</f>
        <v>0</v>
      </c>
      <c r="J167" s="132">
        <f>IF(RES_hhdet_in_fec!J167=0,0,RES_hhdet_in_fec!J167/0.086*1000000/RES_hhdet_in_new!J167)</f>
        <v>0</v>
      </c>
      <c r="K167" s="132">
        <f>IF(RES_hhdet_in_fec!K167=0,0,RES_hhdet_in_fec!K167/0.086*1000000/RES_hhdet_in_new!K167)</f>
        <v>0</v>
      </c>
      <c r="L167" s="132">
        <f>IF(RES_hhdet_in_fec!L167=0,0,RES_hhdet_in_fec!L167/0.086*1000000/RES_hhdet_in_new!L167)</f>
        <v>0</v>
      </c>
      <c r="M167" s="132">
        <f>IF(RES_hhdet_in_fec!M167=0,0,RES_hhdet_in_fec!M167/0.086*1000000/RES_hhdet_in_new!M167)</f>
        <v>0</v>
      </c>
      <c r="N167" s="132">
        <f>IF(RES_hhdet_in_fec!N167=0,0,RES_hhdet_in_fec!N167/0.086*1000000/RES_hhdet_in_new!N167)</f>
        <v>0</v>
      </c>
      <c r="O167" s="132">
        <f>IF(RES_hhdet_in_fec!O167=0,0,RES_hhdet_in_fec!O167/0.086*1000000/RES_hhdet_in_new!O167)</f>
        <v>0</v>
      </c>
      <c r="P167" s="132">
        <f>IF(RES_hhdet_in_fec!P167=0,0,RES_hhdet_in_fec!P167/0.086*1000000/RES_hhdet_in_new!P167)</f>
        <v>0</v>
      </c>
      <c r="Q167" s="132">
        <f>IF(RES_hhdet_in_fec!Q167=0,0,RES_hhdet_in_fec!Q167/0.086*1000000/RES_hhdet_in_new!Q167)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IF(RES_hhdet_in_fec!C168=0,0,RES_hhdet_in_fec!C168/0.086*1000000/RES_hhdet_in_new!C168)</f>
        <v>0</v>
      </c>
      <c r="D168" s="132">
        <f>IF(RES_hhdet_in_fec!D168=0,0,RES_hhdet_in_fec!D168/0.086*1000000/RES_hhdet_in_new!D168)</f>
        <v>0</v>
      </c>
      <c r="E168" s="132">
        <f>IF(RES_hhdet_in_fec!E168=0,0,RES_hhdet_in_fec!E168/0.086*1000000/RES_hhdet_in_new!E168)</f>
        <v>0</v>
      </c>
      <c r="F168" s="132">
        <f>IF(RES_hhdet_in_fec!F168=0,0,RES_hhdet_in_fec!F168/0.086*1000000/RES_hhdet_in_new!F168)</f>
        <v>0</v>
      </c>
      <c r="G168" s="132">
        <f>IF(RES_hhdet_in_fec!G168=0,0,RES_hhdet_in_fec!G168/0.086*1000000/RES_hhdet_in_new!G168)</f>
        <v>0</v>
      </c>
      <c r="H168" s="132">
        <f>IF(RES_hhdet_in_fec!H168=0,0,RES_hhdet_in_fec!H168/0.086*1000000/RES_hhdet_in_new!H168)</f>
        <v>0</v>
      </c>
      <c r="I168" s="132">
        <f>IF(RES_hhdet_in_fec!I168=0,0,RES_hhdet_in_fec!I168/0.086*1000000/RES_hhdet_in_new!I168)</f>
        <v>0</v>
      </c>
      <c r="J168" s="132">
        <f>IF(RES_hhdet_in_fec!J168=0,0,RES_hhdet_in_fec!J168/0.086*1000000/RES_hhdet_in_new!J168)</f>
        <v>0</v>
      </c>
      <c r="K168" s="132">
        <f>IF(RES_hhdet_in_fec!K168=0,0,RES_hhdet_in_fec!K168/0.086*1000000/RES_hhdet_in_new!K168)</f>
        <v>0</v>
      </c>
      <c r="L168" s="132">
        <f>IF(RES_hhdet_in_fec!L168=0,0,RES_hhdet_in_fec!L168/0.086*1000000/RES_hhdet_in_new!L168)</f>
        <v>0</v>
      </c>
      <c r="M168" s="132">
        <f>IF(RES_hhdet_in_fec!M168=0,0,RES_hhdet_in_fec!M168/0.086*1000000/RES_hhdet_in_new!M168)</f>
        <v>0</v>
      </c>
      <c r="N168" s="132">
        <f>IF(RES_hhdet_in_fec!N168=0,0,RES_hhdet_in_fec!N168/0.086*1000000/RES_hhdet_in_new!N168)</f>
        <v>0</v>
      </c>
      <c r="O168" s="132">
        <f>IF(RES_hhdet_in_fec!O168=0,0,RES_hhdet_in_fec!O168/0.086*1000000/RES_hhdet_in_new!O168)</f>
        <v>0</v>
      </c>
      <c r="P168" s="132">
        <f>IF(RES_hhdet_in_fec!P168=0,0,RES_hhdet_in_fec!P168/0.086*1000000/RES_hhdet_in_new!P168)</f>
        <v>0</v>
      </c>
      <c r="Q168" s="132">
        <f>IF(RES_hhdet_in_fec!Q168=0,0,RES_hhdet_in_fec!Q168/0.086*1000000/RES_hhdet_in_new!Q168)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IF(RES_hhdet_in_fec!C169=0,0,RES_hhdet_in_fec!C169/0.086*1000000/RES_hhdet_in_new!C168)</f>
        <v>0</v>
      </c>
      <c r="D169" s="165">
        <f>IF(RES_hhdet_in_fec!D169=0,0,RES_hhdet_in_fec!D169/0.086*1000000/RES_hhdet_in_new!D168)</f>
        <v>0</v>
      </c>
      <c r="E169" s="165">
        <f>IF(RES_hhdet_in_fec!E169=0,0,RES_hhdet_in_fec!E169/0.086*1000000/RES_hhdet_in_new!E168)</f>
        <v>0</v>
      </c>
      <c r="F169" s="165">
        <f>IF(RES_hhdet_in_fec!F169=0,0,RES_hhdet_in_fec!F169/0.086*1000000/RES_hhdet_in_new!F168)</f>
        <v>0</v>
      </c>
      <c r="G169" s="165">
        <f>IF(RES_hhdet_in_fec!G169=0,0,RES_hhdet_in_fec!G169/0.086*1000000/RES_hhdet_in_new!G168)</f>
        <v>0</v>
      </c>
      <c r="H169" s="165">
        <f>IF(RES_hhdet_in_fec!H169=0,0,RES_hhdet_in_fec!H169/0.086*1000000/RES_hhdet_in_new!H168)</f>
        <v>0</v>
      </c>
      <c r="I169" s="165">
        <f>IF(RES_hhdet_in_fec!I169=0,0,RES_hhdet_in_fec!I169/0.086*1000000/RES_hhdet_in_new!I168)</f>
        <v>0</v>
      </c>
      <c r="J169" s="165">
        <f>IF(RES_hhdet_in_fec!J169=0,0,RES_hhdet_in_fec!J169/0.086*1000000/RES_hhdet_in_new!J168)</f>
        <v>0</v>
      </c>
      <c r="K169" s="165">
        <f>IF(RES_hhdet_in_fec!K169=0,0,RES_hhdet_in_fec!K169/0.086*1000000/RES_hhdet_in_new!K168)</f>
        <v>0</v>
      </c>
      <c r="L169" s="165">
        <f>IF(RES_hhdet_in_fec!L169=0,0,RES_hhdet_in_fec!L169/0.086*1000000/RES_hhdet_in_new!L168)</f>
        <v>0</v>
      </c>
      <c r="M169" s="165">
        <f>IF(RES_hhdet_in_fec!M169=0,0,RES_hhdet_in_fec!M169/0.086*1000000/RES_hhdet_in_new!M168)</f>
        <v>0</v>
      </c>
      <c r="N169" s="165">
        <f>IF(RES_hhdet_in_fec!N169=0,0,RES_hhdet_in_fec!N169/0.086*1000000/RES_hhdet_in_new!N168)</f>
        <v>0</v>
      </c>
      <c r="O169" s="165">
        <f>IF(RES_hhdet_in_fec!O169=0,0,RES_hhdet_in_fec!O169/0.086*1000000/RES_hhdet_in_new!O168)</f>
        <v>0</v>
      </c>
      <c r="P169" s="165">
        <f>IF(RES_hhdet_in_fec!P169=0,0,RES_hhdet_in_fec!P169/0.086*1000000/RES_hhdet_in_new!P168)</f>
        <v>0</v>
      </c>
      <c r="Q169" s="165">
        <f>IF(RES_hhdet_in_fec!Q169=0,0,RES_hhdet_in_fec!Q169/0.086*1000000/RES_hhdet_in_new!Q168)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IF(RES_hhdet_in_fec!C170=0,0,RES_hhdet_in_fec!C170/0.086*1000000/RES_hhdet_in_new!C168)</f>
        <v>0</v>
      </c>
      <c r="D170" s="164">
        <f>IF(RES_hhdet_in_fec!D170=0,0,RES_hhdet_in_fec!D170/0.086*1000000/RES_hhdet_in_new!D168)</f>
        <v>0</v>
      </c>
      <c r="E170" s="164">
        <f>IF(RES_hhdet_in_fec!E170=0,0,RES_hhdet_in_fec!E170/0.086*1000000/RES_hhdet_in_new!E168)</f>
        <v>0</v>
      </c>
      <c r="F170" s="164">
        <f>IF(RES_hhdet_in_fec!F170=0,0,RES_hhdet_in_fec!F170/0.086*1000000/RES_hhdet_in_new!F168)</f>
        <v>0</v>
      </c>
      <c r="G170" s="164">
        <f>IF(RES_hhdet_in_fec!G170=0,0,RES_hhdet_in_fec!G170/0.086*1000000/RES_hhdet_in_new!G168)</f>
        <v>0</v>
      </c>
      <c r="H170" s="164">
        <f>IF(RES_hhdet_in_fec!H170=0,0,RES_hhdet_in_fec!H170/0.086*1000000/RES_hhdet_in_new!H168)</f>
        <v>0</v>
      </c>
      <c r="I170" s="164">
        <f>IF(RES_hhdet_in_fec!I170=0,0,RES_hhdet_in_fec!I170/0.086*1000000/RES_hhdet_in_new!I168)</f>
        <v>0</v>
      </c>
      <c r="J170" s="164">
        <f>IF(RES_hhdet_in_fec!J170=0,0,RES_hhdet_in_fec!J170/0.086*1000000/RES_hhdet_in_new!J168)</f>
        <v>0</v>
      </c>
      <c r="K170" s="164">
        <f>IF(RES_hhdet_in_fec!K170=0,0,RES_hhdet_in_fec!K170/0.086*1000000/RES_hhdet_in_new!K168)</f>
        <v>0</v>
      </c>
      <c r="L170" s="164">
        <f>IF(RES_hhdet_in_fec!L170=0,0,RES_hhdet_in_fec!L170/0.086*1000000/RES_hhdet_in_new!L168)</f>
        <v>0</v>
      </c>
      <c r="M170" s="164">
        <f>IF(RES_hhdet_in_fec!M170=0,0,RES_hhdet_in_fec!M170/0.086*1000000/RES_hhdet_in_new!M168)</f>
        <v>0</v>
      </c>
      <c r="N170" s="164">
        <f>IF(RES_hhdet_in_fec!N170=0,0,RES_hhdet_in_fec!N170/0.086*1000000/RES_hhdet_in_new!N168)</f>
        <v>0</v>
      </c>
      <c r="O170" s="164">
        <f>IF(RES_hhdet_in_fec!O170=0,0,RES_hhdet_in_fec!O170/0.086*1000000/RES_hhdet_in_new!O168)</f>
        <v>0</v>
      </c>
      <c r="P170" s="164">
        <f>IF(RES_hhdet_in_fec!P170=0,0,RES_hhdet_in_fec!P170/0.086*1000000/RES_hhdet_in_new!P168)</f>
        <v>0</v>
      </c>
      <c r="Q170" s="164">
        <f>IF(RES_hhdet_in_fec!Q170=0,0,RES_hhdet_in_fec!Q170/0.086*1000000/RES_hhdet_in_new!Q168)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IF(RES_hhdet_in_fec!C171=0,0,RES_hhdet_in_fec!C171/0.086*1000000/RES_hhdet_in_new!C171)</f>
        <v>3456.6163865308795</v>
      </c>
      <c r="D171" s="162">
        <f>IF(RES_hhdet_in_fec!D171=0,0,RES_hhdet_in_fec!D171/0.086*1000000/RES_hhdet_in_new!D171)</f>
        <v>3234.2378271792686</v>
      </c>
      <c r="E171" s="162">
        <f>IF(RES_hhdet_in_fec!E171=0,0,RES_hhdet_in_fec!E171/0.086*1000000/RES_hhdet_in_new!E171)</f>
        <v>3290.2251857225019</v>
      </c>
      <c r="F171" s="162">
        <f>IF(RES_hhdet_in_fec!F171=0,0,RES_hhdet_in_fec!F171/0.086*1000000/RES_hhdet_in_new!F171)</f>
        <v>3401.987966894485</v>
      </c>
      <c r="G171" s="162">
        <f>IF(RES_hhdet_in_fec!G171=0,0,RES_hhdet_in_fec!G171/0.086*1000000/RES_hhdet_in_new!G171)</f>
        <v>3351.6028794993881</v>
      </c>
      <c r="H171" s="162">
        <f>IF(RES_hhdet_in_fec!H171=0,0,RES_hhdet_in_fec!H171/0.086*1000000/RES_hhdet_in_new!H171)</f>
        <v>3589.8324277216338</v>
      </c>
      <c r="I171" s="162">
        <f>IF(RES_hhdet_in_fec!I171=0,0,RES_hhdet_in_fec!I171/0.086*1000000/RES_hhdet_in_new!I171)</f>
        <v>3416.3479651982229</v>
      </c>
      <c r="J171" s="162">
        <f>IF(RES_hhdet_in_fec!J171=0,0,RES_hhdet_in_fec!J171/0.086*1000000/RES_hhdet_in_new!J171)</f>
        <v>3458.282340422822</v>
      </c>
      <c r="K171" s="162">
        <f>IF(RES_hhdet_in_fec!K171=0,0,RES_hhdet_in_fec!K171/0.086*1000000/RES_hhdet_in_new!K171)</f>
        <v>3093.7673022537301</v>
      </c>
      <c r="L171" s="162">
        <f>IF(RES_hhdet_in_fec!L171=0,0,RES_hhdet_in_fec!L171/0.086*1000000/RES_hhdet_in_new!L171)</f>
        <v>3288.5474360925914</v>
      </c>
      <c r="M171" s="162">
        <f>IF(RES_hhdet_in_fec!M171=0,0,RES_hhdet_in_fec!M171/0.086*1000000/RES_hhdet_in_new!M171)</f>
        <v>3307.0742985349293</v>
      </c>
      <c r="N171" s="162">
        <f>IF(RES_hhdet_in_fec!N171=0,0,RES_hhdet_in_fec!N171/0.086*1000000/RES_hhdet_in_new!N171)</f>
        <v>3247.2856612941782</v>
      </c>
      <c r="O171" s="162">
        <f>IF(RES_hhdet_in_fec!O171=0,0,RES_hhdet_in_fec!O171/0.086*1000000/RES_hhdet_in_new!O171)</f>
        <v>3455.828137924048</v>
      </c>
      <c r="P171" s="162">
        <f>IF(RES_hhdet_in_fec!P171=0,0,RES_hhdet_in_fec!P171/0.086*1000000/RES_hhdet_in_new!P171)</f>
        <v>3460.1384201938263</v>
      </c>
      <c r="Q171" s="162">
        <f>IF(RES_hhdet_in_fec!Q171=0,0,RES_hhdet_in_fec!Q171/0.086*1000000/RES_hhdet_in_new!Q171)</f>
        <v>3585.3865468710505</v>
      </c>
    </row>
    <row r="172" spans="1:17" ht="12" customHeight="1" x14ac:dyDescent="0.25">
      <c r="A172" s="161" t="s">
        <v>141</v>
      </c>
      <c r="B172" s="160"/>
      <c r="C172" s="160">
        <f>IF(RES_hhdet_in_fec!C172=0,0,RES_hhdet_in_fec!C172/0.086*1000000/RES_hhdet_in_new!C172)</f>
        <v>3126.6074716719213</v>
      </c>
      <c r="D172" s="160">
        <f>IF(RES_hhdet_in_fec!D172=0,0,RES_hhdet_in_fec!D172/0.086*1000000/RES_hhdet_in_new!D172)</f>
        <v>2875.2262367853791</v>
      </c>
      <c r="E172" s="160">
        <f>IF(RES_hhdet_in_fec!E172=0,0,RES_hhdet_in_fec!E172/0.086*1000000/RES_hhdet_in_new!E172)</f>
        <v>2927.3427704386054</v>
      </c>
      <c r="F172" s="160">
        <f>IF(RES_hhdet_in_fec!F172=0,0,RES_hhdet_in_fec!F172/0.086*1000000/RES_hhdet_in_new!F172)</f>
        <v>3023.2318501344143</v>
      </c>
      <c r="G172" s="160">
        <f>IF(RES_hhdet_in_fec!G172=0,0,RES_hhdet_in_fec!G172/0.086*1000000/RES_hhdet_in_new!G172)</f>
        <v>3004.2578158235592</v>
      </c>
      <c r="H172" s="160">
        <f>IF(RES_hhdet_in_fec!H172=0,0,RES_hhdet_in_fec!H172/0.086*1000000/RES_hhdet_in_new!H172)</f>
        <v>3187.352269929323</v>
      </c>
      <c r="I172" s="160">
        <f>IF(RES_hhdet_in_fec!I172=0,0,RES_hhdet_in_fec!I172/0.086*1000000/RES_hhdet_in_new!I172)</f>
        <v>3070.969263345286</v>
      </c>
      <c r="J172" s="160">
        <f>IF(RES_hhdet_in_fec!J172=0,0,RES_hhdet_in_fec!J172/0.086*1000000/RES_hhdet_in_new!J172)</f>
        <v>3113.3718708379974</v>
      </c>
      <c r="K172" s="160">
        <f>IF(RES_hhdet_in_fec!K172=0,0,RES_hhdet_in_fec!K172/0.086*1000000/RES_hhdet_in_new!K172)</f>
        <v>2840.3681841643634</v>
      </c>
      <c r="L172" s="160">
        <f>IF(RES_hhdet_in_fec!L172=0,0,RES_hhdet_in_fec!L172/0.086*1000000/RES_hhdet_in_new!L172)</f>
        <v>2971.7086367070847</v>
      </c>
      <c r="M172" s="160">
        <f>IF(RES_hhdet_in_fec!M172=0,0,RES_hhdet_in_fec!M172/0.086*1000000/RES_hhdet_in_new!M172)</f>
        <v>2967.4668559618181</v>
      </c>
      <c r="N172" s="160">
        <f>IF(RES_hhdet_in_fec!N172=0,0,RES_hhdet_in_fec!N172/0.086*1000000/RES_hhdet_in_new!N172)</f>
        <v>2916.5069151403454</v>
      </c>
      <c r="O172" s="160">
        <f>IF(RES_hhdet_in_fec!O172=0,0,RES_hhdet_in_fec!O172/0.086*1000000/RES_hhdet_in_new!O172)</f>
        <v>3053.1269688310831</v>
      </c>
      <c r="P172" s="160">
        <f>IF(RES_hhdet_in_fec!P172=0,0,RES_hhdet_in_fec!P172/0.086*1000000/RES_hhdet_in_new!P172)</f>
        <v>3050.3506176444685</v>
      </c>
      <c r="Q172" s="160">
        <f>IF(RES_hhdet_in_fec!Q172=0,0,RES_hhdet_in_fec!Q172/0.086*1000000/RES_hhdet_in_new!Q172)</f>
        <v>3130.7304923073302</v>
      </c>
    </row>
    <row r="173" spans="1:17" ht="12" customHeight="1" x14ac:dyDescent="0.25">
      <c r="A173" s="148" t="s">
        <v>60</v>
      </c>
      <c r="B173" s="156"/>
      <c r="C173" s="156">
        <f>IF(RES_hhdet_in_fec!C173=0,0,RES_hhdet_in_fec!C173/0.086*1000000/RES_hhdet_in_new!C172)</f>
        <v>2528.0428378007769</v>
      </c>
      <c r="D173" s="156">
        <f>IF(RES_hhdet_in_fec!D173=0,0,RES_hhdet_in_fec!D173/0.086*1000000/RES_hhdet_in_new!D172)</f>
        <v>2152.8801202548766</v>
      </c>
      <c r="E173" s="156">
        <f>IF(RES_hhdet_in_fec!E173=0,0,RES_hhdet_in_fec!E173/0.086*1000000/RES_hhdet_in_new!E172)</f>
        <v>2208.6284337644493</v>
      </c>
      <c r="F173" s="156">
        <f>IF(RES_hhdet_in_fec!F173=0,0,RES_hhdet_in_fec!F173/0.086*1000000/RES_hhdet_in_new!F172)</f>
        <v>2286.0957800859837</v>
      </c>
      <c r="G173" s="156">
        <f>IF(RES_hhdet_in_fec!G173=0,0,RES_hhdet_in_fec!G173/0.086*1000000/RES_hhdet_in_new!G172)</f>
        <v>2258.795321972817</v>
      </c>
      <c r="H173" s="156">
        <f>IF(RES_hhdet_in_fec!H173=0,0,RES_hhdet_in_fec!H173/0.086*1000000/RES_hhdet_in_new!H172)</f>
        <v>2428.2166089777302</v>
      </c>
      <c r="I173" s="156">
        <f>IF(RES_hhdet_in_fec!I173=0,0,RES_hhdet_in_fec!I173/0.086*1000000/RES_hhdet_in_new!I172)</f>
        <v>2310.6915267537252</v>
      </c>
      <c r="J173" s="156">
        <f>IF(RES_hhdet_in_fec!J173=0,0,RES_hhdet_in_fec!J173/0.086*1000000/RES_hhdet_in_new!J172)</f>
        <v>2345.0272845057616</v>
      </c>
      <c r="K173" s="156">
        <f>IF(RES_hhdet_in_fec!K173=0,0,RES_hhdet_in_fec!K173/0.086*1000000/RES_hhdet_in_new!K172)</f>
        <v>2071.3948761109282</v>
      </c>
      <c r="L173" s="156">
        <f>IF(RES_hhdet_in_fec!L173=0,0,RES_hhdet_in_fec!L173/0.086*1000000/RES_hhdet_in_new!L172)</f>
        <v>2197.0321870136468</v>
      </c>
      <c r="M173" s="156">
        <f>IF(RES_hhdet_in_fec!M173=0,0,RES_hhdet_in_fec!M173/0.086*1000000/RES_hhdet_in_new!M172)</f>
        <v>2194.6364660219338</v>
      </c>
      <c r="N173" s="156">
        <f>IF(RES_hhdet_in_fec!N173=0,0,RES_hhdet_in_fec!N173/0.086*1000000/RES_hhdet_in_new!N172)</f>
        <v>2146.6942387573349</v>
      </c>
      <c r="O173" s="156">
        <f>IF(RES_hhdet_in_fec!O173=0,0,RES_hhdet_in_fec!O173/0.086*1000000/RES_hhdet_in_new!O172)</f>
        <v>2278.7194522705231</v>
      </c>
      <c r="P173" s="156">
        <f>IF(RES_hhdet_in_fec!P173=0,0,RES_hhdet_in_fec!P173/0.086*1000000/RES_hhdet_in_new!P172)</f>
        <v>2279.1767085833731</v>
      </c>
      <c r="Q173" s="156">
        <f>IF(RES_hhdet_in_fec!Q173=0,0,RES_hhdet_in_fec!Q173/0.086*1000000/RES_hhdet_in_new!Q172)</f>
        <v>2365.8144603735072</v>
      </c>
    </row>
    <row r="174" spans="1:17" ht="12" customHeight="1" x14ac:dyDescent="0.25">
      <c r="A174" s="159" t="s">
        <v>59</v>
      </c>
      <c r="B174" s="57"/>
      <c r="C174" s="57">
        <f>IF(RES_hhdet_in_fec!C174=0,0,RES_hhdet_in_fec!C174/0.086*1000000/RES_hhdet_in_new!C172)</f>
        <v>598.56463387114434</v>
      </c>
      <c r="D174" s="57">
        <f>IF(RES_hhdet_in_fec!D174=0,0,RES_hhdet_in_fec!D174/0.086*1000000/RES_hhdet_in_new!D172)</f>
        <v>722.34611653050229</v>
      </c>
      <c r="E174" s="57">
        <f>IF(RES_hhdet_in_fec!E174=0,0,RES_hhdet_in_fec!E174/0.086*1000000/RES_hhdet_in_new!E172)</f>
        <v>718.71433667415567</v>
      </c>
      <c r="F174" s="57">
        <f>IF(RES_hhdet_in_fec!F174=0,0,RES_hhdet_in_fec!F174/0.086*1000000/RES_hhdet_in_new!F172)</f>
        <v>737.13607004843084</v>
      </c>
      <c r="G174" s="57">
        <f>IF(RES_hhdet_in_fec!G174=0,0,RES_hhdet_in_fec!G174/0.086*1000000/RES_hhdet_in_new!G172)</f>
        <v>745.46249385074145</v>
      </c>
      <c r="H174" s="57">
        <f>IF(RES_hhdet_in_fec!H174=0,0,RES_hhdet_in_fec!H174/0.086*1000000/RES_hhdet_in_new!H172)</f>
        <v>759.13566095159274</v>
      </c>
      <c r="I174" s="57">
        <f>IF(RES_hhdet_in_fec!I174=0,0,RES_hhdet_in_fec!I174/0.086*1000000/RES_hhdet_in_new!I172)</f>
        <v>760.2777365915606</v>
      </c>
      <c r="J174" s="57">
        <f>IF(RES_hhdet_in_fec!J174=0,0,RES_hhdet_in_fec!J174/0.086*1000000/RES_hhdet_in_new!J172)</f>
        <v>768.34458633223574</v>
      </c>
      <c r="K174" s="57">
        <f>IF(RES_hhdet_in_fec!K174=0,0,RES_hhdet_in_fec!K174/0.086*1000000/RES_hhdet_in_new!K172)</f>
        <v>768.97330805343563</v>
      </c>
      <c r="L174" s="57">
        <f>IF(RES_hhdet_in_fec!L174=0,0,RES_hhdet_in_fec!L174/0.086*1000000/RES_hhdet_in_new!L172)</f>
        <v>774.67644969343792</v>
      </c>
      <c r="M174" s="57">
        <f>IF(RES_hhdet_in_fec!M174=0,0,RES_hhdet_in_fec!M174/0.086*1000000/RES_hhdet_in_new!M172)</f>
        <v>772.83038993988407</v>
      </c>
      <c r="N174" s="57">
        <f>IF(RES_hhdet_in_fec!N174=0,0,RES_hhdet_in_fec!N174/0.086*1000000/RES_hhdet_in_new!N172)</f>
        <v>769.8126763830104</v>
      </c>
      <c r="O174" s="57">
        <f>IF(RES_hhdet_in_fec!O174=0,0,RES_hhdet_in_fec!O174/0.086*1000000/RES_hhdet_in_new!O172)</f>
        <v>774.40751656056079</v>
      </c>
      <c r="P174" s="57">
        <f>IF(RES_hhdet_in_fec!P174=0,0,RES_hhdet_in_fec!P174/0.086*1000000/RES_hhdet_in_new!P172)</f>
        <v>771.17390906109551</v>
      </c>
      <c r="Q174" s="57">
        <f>IF(RES_hhdet_in_fec!Q174=0,0,RES_hhdet_in_fec!Q174/0.086*1000000/RES_hhdet_in_new!Q172)</f>
        <v>764.91603193382275</v>
      </c>
    </row>
    <row r="175" spans="1:17" ht="12" customHeight="1" x14ac:dyDescent="0.25">
      <c r="A175" s="158" t="s">
        <v>62</v>
      </c>
      <c r="B175" s="157"/>
      <c r="C175" s="157">
        <f>IF(SUM(RES_hhdet_in_fec!C176:C177)=0,0,SUM(RES_hhdet_in_fec!C176:C177)/0.086*1000000/SUM(RES_hhdet_in_new!C176:C177))</f>
        <v>801.93639883296987</v>
      </c>
      <c r="D175" s="157">
        <f>IF(SUM(RES_hhdet_in_fec!D176:D177)=0,0,SUM(RES_hhdet_in_fec!D176:D177)/0.086*1000000/SUM(RES_hhdet_in_new!D176:D177))</f>
        <v>778.53111289147864</v>
      </c>
      <c r="E175" s="157">
        <f>IF(SUM(RES_hhdet_in_fec!E176:E177)=0,0,SUM(RES_hhdet_in_fec!E176:E177)/0.086*1000000/SUM(RES_hhdet_in_new!E176:E177))</f>
        <v>801.7917118059521</v>
      </c>
      <c r="F175" s="157">
        <f>IF(SUM(RES_hhdet_in_fec!F176:F177)=0,0,SUM(RES_hhdet_in_fec!F176:F177)/0.086*1000000/SUM(RES_hhdet_in_new!F176:F177))</f>
        <v>823.11567525437727</v>
      </c>
      <c r="G175" s="157">
        <f>IF(SUM(RES_hhdet_in_fec!G176:G177)=0,0,SUM(RES_hhdet_in_fec!G176:G177)/0.086*1000000/SUM(RES_hhdet_in_new!G176:G177))</f>
        <v>808.70262999056501</v>
      </c>
      <c r="H175" s="157">
        <f>IF(SUM(RES_hhdet_in_fec!H176:H177)=0,0,SUM(RES_hhdet_in_fec!H176:H177)/0.086*1000000/SUM(RES_hhdet_in_new!H176:H177))</f>
        <v>830.61571821284963</v>
      </c>
      <c r="I175" s="157">
        <f>IF(SUM(RES_hhdet_in_fec!I176:I177)=0,0,SUM(RES_hhdet_in_fec!I176:I177)/0.086*1000000/SUM(RES_hhdet_in_new!I176:I177))</f>
        <v>852.33573332995365</v>
      </c>
      <c r="J175" s="157">
        <f>IF(SUM(RES_hhdet_in_fec!J176:J177)=0,0,SUM(RES_hhdet_in_fec!J176:J177)/0.086*1000000/SUM(RES_hhdet_in_new!J176:J177))</f>
        <v>845.65904523008567</v>
      </c>
      <c r="K175" s="157">
        <f>IF(SUM(RES_hhdet_in_fec!K176:K177)=0,0,SUM(RES_hhdet_in_fec!K176:K177)/0.086*1000000/SUM(RES_hhdet_in_new!K176:K177))</f>
        <v>817.55942513215439</v>
      </c>
      <c r="L175" s="157">
        <f>IF(SUM(RES_hhdet_in_fec!L176:L177)=0,0,SUM(RES_hhdet_in_fec!L176:L177)/0.086*1000000/SUM(RES_hhdet_in_new!L176:L177))</f>
        <v>837.35305852643455</v>
      </c>
      <c r="M175" s="157">
        <f>IF(SUM(RES_hhdet_in_fec!M176:M177)=0,0,SUM(RES_hhdet_in_fec!M176:M177)/0.086*1000000/SUM(RES_hhdet_in_new!M176:M177))</f>
        <v>835.51927724540326</v>
      </c>
      <c r="N175" s="157">
        <f>IF(SUM(RES_hhdet_in_fec!N176:N177)=0,0,SUM(RES_hhdet_in_fec!N176:N177)/0.086*1000000/SUM(RES_hhdet_in_new!N176:N177))</f>
        <v>847.94737476746911</v>
      </c>
      <c r="O175" s="157">
        <f>IF(SUM(RES_hhdet_in_fec!O176:O177)=0,0,SUM(RES_hhdet_in_fec!O176:O177)/0.086*1000000/SUM(RES_hhdet_in_new!O176:O177))</f>
        <v>882.26476196842202</v>
      </c>
      <c r="P175" s="157">
        <f>IF(SUM(RES_hhdet_in_fec!P176:P177)=0,0,SUM(RES_hhdet_in_fec!P176:P177)/0.086*1000000/SUM(RES_hhdet_in_new!P176:P177))</f>
        <v>915.61708073848808</v>
      </c>
      <c r="Q175" s="157">
        <f>IF(SUM(RES_hhdet_in_fec!Q176:Q177)=0,0,SUM(RES_hhdet_in_fec!Q176:Q177)/0.086*1000000/SUM(RES_hhdet_in_new!Q176:Q177))</f>
        <v>966.95929082761336</v>
      </c>
    </row>
    <row r="176" spans="1:17" ht="12" customHeight="1" x14ac:dyDescent="0.25">
      <c r="A176" s="23" t="s">
        <v>57</v>
      </c>
      <c r="B176" s="156"/>
      <c r="C176" s="156">
        <f>IF(RES_hhdet_in_fec!C176=0,0,RES_hhdet_in_fec!C176/0.086*1000000/RES_hhdet_in_new!C176)</f>
        <v>0</v>
      </c>
      <c r="D176" s="156">
        <f>IF(RES_hhdet_in_fec!D176=0,0,RES_hhdet_in_fec!D176/0.086*1000000/RES_hhdet_in_new!D176)</f>
        <v>0</v>
      </c>
      <c r="E176" s="156">
        <f>IF(RES_hhdet_in_fec!E176=0,0,RES_hhdet_in_fec!E176/0.086*1000000/RES_hhdet_in_new!E176)</f>
        <v>0</v>
      </c>
      <c r="F176" s="156">
        <f>IF(RES_hhdet_in_fec!F176=0,0,RES_hhdet_in_fec!F176/0.086*1000000/RES_hhdet_in_new!F176)</f>
        <v>0</v>
      </c>
      <c r="G176" s="156">
        <f>IF(RES_hhdet_in_fec!G176=0,0,RES_hhdet_in_fec!G176/0.086*1000000/RES_hhdet_in_new!G176)</f>
        <v>0</v>
      </c>
      <c r="H176" s="156">
        <f>IF(RES_hhdet_in_fec!H176=0,0,RES_hhdet_in_fec!H176/0.086*1000000/RES_hhdet_in_new!H176)</f>
        <v>0</v>
      </c>
      <c r="I176" s="156">
        <f>IF(RES_hhdet_in_fec!I176=0,0,RES_hhdet_in_fec!I176/0.086*1000000/RES_hhdet_in_new!I176)</f>
        <v>0</v>
      </c>
      <c r="J176" s="156">
        <f>IF(RES_hhdet_in_fec!J176=0,0,RES_hhdet_in_fec!J176/0.086*1000000/RES_hhdet_in_new!J176)</f>
        <v>0</v>
      </c>
      <c r="K176" s="156">
        <f>IF(RES_hhdet_in_fec!K176=0,0,RES_hhdet_in_fec!K176/0.086*1000000/RES_hhdet_in_new!K176)</f>
        <v>0</v>
      </c>
      <c r="L176" s="156">
        <f>IF(RES_hhdet_in_fec!L176=0,0,RES_hhdet_in_fec!L176/0.086*1000000/RES_hhdet_in_new!L176)</f>
        <v>0</v>
      </c>
      <c r="M176" s="156">
        <f>IF(RES_hhdet_in_fec!M176=0,0,RES_hhdet_in_fec!M176/0.086*1000000/RES_hhdet_in_new!M176)</f>
        <v>0</v>
      </c>
      <c r="N176" s="156">
        <f>IF(RES_hhdet_in_fec!N176=0,0,RES_hhdet_in_fec!N176/0.086*1000000/RES_hhdet_in_new!N176)</f>
        <v>0</v>
      </c>
      <c r="O176" s="156">
        <f>IF(RES_hhdet_in_fec!O176=0,0,RES_hhdet_in_fec!O176/0.086*1000000/RES_hhdet_in_new!O176)</f>
        <v>0</v>
      </c>
      <c r="P176" s="156">
        <f>IF(RES_hhdet_in_fec!P176=0,0,RES_hhdet_in_fec!P176/0.086*1000000/RES_hhdet_in_new!P176)</f>
        <v>0</v>
      </c>
      <c r="Q176" s="156">
        <f>IF(RES_hhdet_in_fec!Q176=0,0,RES_hhdet_in_fec!Q176/0.086*1000000/RES_hhdet_in_new!Q176)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IF(RES_hhdet_in_fec!C177=0,0,RES_hhdet_in_fec!C177/0.086*1000000/RES_hhdet_in_new!C177)</f>
        <v>801.93639883296987</v>
      </c>
      <c r="D177" s="57">
        <f>IF(RES_hhdet_in_fec!D177=0,0,RES_hhdet_in_fec!D177/0.086*1000000/RES_hhdet_in_new!D177)</f>
        <v>778.53111289147864</v>
      </c>
      <c r="E177" s="57">
        <f>IF(RES_hhdet_in_fec!E177=0,0,RES_hhdet_in_fec!E177/0.086*1000000/RES_hhdet_in_new!E177)</f>
        <v>801.7917118059521</v>
      </c>
      <c r="F177" s="57">
        <f>IF(RES_hhdet_in_fec!F177=0,0,RES_hhdet_in_fec!F177/0.086*1000000/RES_hhdet_in_new!F177)</f>
        <v>823.11567525437727</v>
      </c>
      <c r="G177" s="57">
        <f>IF(RES_hhdet_in_fec!G177=0,0,RES_hhdet_in_fec!G177/0.086*1000000/RES_hhdet_in_new!G177)</f>
        <v>808.70262999056501</v>
      </c>
      <c r="H177" s="57">
        <f>IF(RES_hhdet_in_fec!H177=0,0,RES_hhdet_in_fec!H177/0.086*1000000/RES_hhdet_in_new!H177)</f>
        <v>830.61571821284963</v>
      </c>
      <c r="I177" s="57">
        <f>IF(RES_hhdet_in_fec!I177=0,0,RES_hhdet_in_fec!I177/0.086*1000000/RES_hhdet_in_new!I177)</f>
        <v>852.33573332995365</v>
      </c>
      <c r="J177" s="57">
        <f>IF(RES_hhdet_in_fec!J177=0,0,RES_hhdet_in_fec!J177/0.086*1000000/RES_hhdet_in_new!J177)</f>
        <v>845.65904523008567</v>
      </c>
      <c r="K177" s="57">
        <f>IF(RES_hhdet_in_fec!K177=0,0,RES_hhdet_in_fec!K177/0.086*1000000/RES_hhdet_in_new!K177)</f>
        <v>817.55942513215439</v>
      </c>
      <c r="L177" s="57">
        <f>IF(RES_hhdet_in_fec!L177=0,0,RES_hhdet_in_fec!L177/0.086*1000000/RES_hhdet_in_new!L177)</f>
        <v>837.35305852643455</v>
      </c>
      <c r="M177" s="57">
        <f>IF(RES_hhdet_in_fec!M177=0,0,RES_hhdet_in_fec!M177/0.086*1000000/RES_hhdet_in_new!M177)</f>
        <v>835.51927724540326</v>
      </c>
      <c r="N177" s="57">
        <f>IF(RES_hhdet_in_fec!N177=0,0,RES_hhdet_in_fec!N177/0.086*1000000/RES_hhdet_in_new!N177)</f>
        <v>847.94737476746911</v>
      </c>
      <c r="O177" s="57">
        <f>IF(RES_hhdet_in_fec!O177=0,0,RES_hhdet_in_fec!O177/0.086*1000000/RES_hhdet_in_new!O177)</f>
        <v>882.26476196842202</v>
      </c>
      <c r="P177" s="57">
        <f>IF(RES_hhdet_in_fec!P177=0,0,RES_hhdet_in_fec!P177/0.086*1000000/RES_hhdet_in_new!P177)</f>
        <v>915.61708073848808</v>
      </c>
      <c r="Q177" s="57">
        <f>IF(RES_hhdet_in_fec!Q177=0,0,RES_hhdet_in_fec!Q177/0.086*1000000/RES_hhdet_in_new!Q177)</f>
        <v>966.95929082761336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179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12898.415475559264</v>
      </c>
      <c r="E3" s="168">
        <f t="shared" ref="E3" si="2">SUM(E4,E7,E9,E19)</f>
        <v>0</v>
      </c>
      <c r="F3" s="168">
        <f t="shared" ref="F3" si="3">SUM(F4,F7,F9,F19)</f>
        <v>13442.414389592608</v>
      </c>
      <c r="G3" s="168">
        <f t="shared" ref="G3" si="4">SUM(G4,G7,G9,G19)</f>
        <v>13880.897775492003</v>
      </c>
      <c r="H3" s="168">
        <f t="shared" ref="H3" si="5">SUM(H4,H7,H9,H19)</f>
        <v>14108.27366942371</v>
      </c>
      <c r="I3" s="168">
        <f t="shared" ref="I3" si="6">SUM(I4,I7,I9,I19)</f>
        <v>13046.981218559167</v>
      </c>
      <c r="J3" s="168">
        <f t="shared" ref="J3" si="7">SUM(J4,J7,J9,J19)</f>
        <v>13765.506388202384</v>
      </c>
      <c r="K3" s="168">
        <f t="shared" ref="K3" si="8">SUM(K4,K7,K9,K19)</f>
        <v>13597.222236854353</v>
      </c>
      <c r="L3" s="168">
        <f t="shared" ref="L3" si="9">SUM(L4,L7,L9,L19)</f>
        <v>13157.585571949889</v>
      </c>
      <c r="M3" s="168">
        <f t="shared" ref="M3" si="10">SUM(M4,M7,M9,M19)</f>
        <v>11845.356707820954</v>
      </c>
      <c r="N3" s="168">
        <f t="shared" ref="N3" si="11">SUM(N4,N7,N9,N19)</f>
        <v>11548.22009687715</v>
      </c>
      <c r="O3" s="168">
        <f t="shared" ref="O3" si="12">SUM(O4,O7,O9,O19)</f>
        <v>12090.310868597207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9142.288587697687</v>
      </c>
      <c r="E4" s="157">
        <f t="shared" si="15"/>
        <v>0</v>
      </c>
      <c r="F4" s="157">
        <f t="shared" si="15"/>
        <v>9533.6840227510038</v>
      </c>
      <c r="G4" s="157">
        <f t="shared" si="15"/>
        <v>10048.473983603071</v>
      </c>
      <c r="H4" s="157">
        <f t="shared" si="15"/>
        <v>10021.300821460023</v>
      </c>
      <c r="I4" s="157">
        <f t="shared" si="15"/>
        <v>9027.7207080736353</v>
      </c>
      <c r="J4" s="157">
        <f t="shared" si="15"/>
        <v>9682.8696978687349</v>
      </c>
      <c r="K4" s="157">
        <f t="shared" si="15"/>
        <v>9812.1558925259687</v>
      </c>
      <c r="L4" s="157">
        <f t="shared" si="15"/>
        <v>9066.4909575809324</v>
      </c>
      <c r="M4" s="157">
        <f t="shared" si="15"/>
        <v>7770.7953354794445</v>
      </c>
      <c r="N4" s="157">
        <f t="shared" si="15"/>
        <v>7598.1580225513826</v>
      </c>
      <c r="O4" s="157">
        <f t="shared" si="15"/>
        <v>7857.0302622857689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IF(RES_hhdet_in_tes!C5=0,0,RES_hhdet_in_tes!C5/0.086*1000000/RES_hhdet_in_new!C5)</f>
        <v>0</v>
      </c>
      <c r="D5" s="156">
        <f>IF(RES_hhdet_in_tes!D5=0,0,RES_hhdet_in_tes!D5/0.086*1000000/RES_hhdet_in_new!D5)</f>
        <v>9070.819144747582</v>
      </c>
      <c r="E5" s="156">
        <f>IF(RES_hhdet_in_tes!E5=0,0,RES_hhdet_in_tes!E5/0.086*1000000/RES_hhdet_in_new!E5)</f>
        <v>0</v>
      </c>
      <c r="F5" s="156">
        <f>IF(RES_hhdet_in_tes!F5=0,0,RES_hhdet_in_tes!F5/0.086*1000000/RES_hhdet_in_new!F5)</f>
        <v>9420.2338562990772</v>
      </c>
      <c r="G5" s="156">
        <f>IF(RES_hhdet_in_tes!G5=0,0,RES_hhdet_in_tes!G5/0.086*1000000/RES_hhdet_in_new!G5)</f>
        <v>9942.321780828599</v>
      </c>
      <c r="H5" s="156">
        <f>IF(RES_hhdet_in_tes!H5=0,0,RES_hhdet_in_tes!H5/0.086*1000000/RES_hhdet_in_new!H5)</f>
        <v>9870.323970110283</v>
      </c>
      <c r="I5" s="156">
        <f>IF(RES_hhdet_in_tes!I5=0,0,RES_hhdet_in_tes!I5/0.086*1000000/RES_hhdet_in_new!I5)</f>
        <v>8913.6397722195106</v>
      </c>
      <c r="J5" s="156">
        <f>IF(RES_hhdet_in_tes!J5=0,0,RES_hhdet_in_tes!J5/0.086*1000000/RES_hhdet_in_new!J5)</f>
        <v>9558.986253998044</v>
      </c>
      <c r="K5" s="156">
        <f>IF(RES_hhdet_in_tes!K5=0,0,RES_hhdet_in_tes!K5/0.086*1000000/RES_hhdet_in_new!K5)</f>
        <v>9769.2145838489268</v>
      </c>
      <c r="L5" s="156">
        <f>IF(RES_hhdet_in_tes!L5=0,0,RES_hhdet_in_tes!L5/0.086*1000000/RES_hhdet_in_new!L5)</f>
        <v>8989.6636961545682</v>
      </c>
      <c r="M5" s="156">
        <f>IF(RES_hhdet_in_tes!M5=0,0,RES_hhdet_in_tes!M5/0.086*1000000/RES_hhdet_in_new!M5)</f>
        <v>7697.2751104584913</v>
      </c>
      <c r="N5" s="156">
        <f>IF(RES_hhdet_in_tes!N5=0,0,RES_hhdet_in_tes!N5/0.086*1000000/RES_hhdet_in_new!N5)</f>
        <v>7535.4018389972152</v>
      </c>
      <c r="O5" s="156">
        <f>IF(RES_hhdet_in_tes!O5=0,0,RES_hhdet_in_tes!O5/0.086*1000000/RES_hhdet_in_new!O5)</f>
        <v>7769.025711504657</v>
      </c>
      <c r="P5" s="156">
        <f>IF(RES_hhdet_in_tes!P5=0,0,RES_hhdet_in_tes!P5/0.086*1000000/RES_hhdet_in_new!P5)</f>
        <v>0</v>
      </c>
      <c r="Q5" s="156">
        <f>IF(RES_hhdet_in_tes!Q5=0,0,RES_hhdet_in_tes!Q5/0.086*1000000/RES_hhdet_in_new!Q5)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IF(RES_hhdet_in_tes!C6=0,0,RES_hhdet_in_tes!C6/0.086*1000000/RES_hhdet_in_new!C5)</f>
        <v>0</v>
      </c>
      <c r="D6" s="156">
        <f>IF(RES_hhdet_in_tes!D6=0,0,RES_hhdet_in_tes!D6/0.086*1000000/RES_hhdet_in_new!D5)</f>
        <v>71.469442950105588</v>
      </c>
      <c r="E6" s="156">
        <f>IF(RES_hhdet_in_tes!E6=0,0,RES_hhdet_in_tes!E6/0.086*1000000/RES_hhdet_in_new!E5)</f>
        <v>0</v>
      </c>
      <c r="F6" s="156">
        <f>IF(RES_hhdet_in_tes!F6=0,0,RES_hhdet_in_tes!F6/0.086*1000000/RES_hhdet_in_new!F5)</f>
        <v>113.45016645192612</v>
      </c>
      <c r="G6" s="156">
        <f>IF(RES_hhdet_in_tes!G6=0,0,RES_hhdet_in_tes!G6/0.086*1000000/RES_hhdet_in_new!G5)</f>
        <v>106.15220277447192</v>
      </c>
      <c r="H6" s="156">
        <f>IF(RES_hhdet_in_tes!H6=0,0,RES_hhdet_in_tes!H6/0.086*1000000/RES_hhdet_in_new!H5)</f>
        <v>150.97685134974066</v>
      </c>
      <c r="I6" s="156">
        <f>IF(RES_hhdet_in_tes!I6=0,0,RES_hhdet_in_tes!I6/0.086*1000000/RES_hhdet_in_new!I5)</f>
        <v>114.08093585412375</v>
      </c>
      <c r="J6" s="156">
        <f>IF(RES_hhdet_in_tes!J6=0,0,RES_hhdet_in_tes!J6/0.086*1000000/RES_hhdet_in_new!J5)</f>
        <v>123.88344387068993</v>
      </c>
      <c r="K6" s="156">
        <f>IF(RES_hhdet_in_tes!K6=0,0,RES_hhdet_in_tes!K6/0.086*1000000/RES_hhdet_in_new!K5)</f>
        <v>42.941308677042436</v>
      </c>
      <c r="L6" s="156">
        <f>IF(RES_hhdet_in_tes!L6=0,0,RES_hhdet_in_tes!L6/0.086*1000000/RES_hhdet_in_new!L5)</f>
        <v>76.827261426363407</v>
      </c>
      <c r="M6" s="156">
        <f>IF(RES_hhdet_in_tes!M6=0,0,RES_hhdet_in_tes!M6/0.086*1000000/RES_hhdet_in_new!M5)</f>
        <v>73.520225020953603</v>
      </c>
      <c r="N6" s="156">
        <f>IF(RES_hhdet_in_tes!N6=0,0,RES_hhdet_in_tes!N6/0.086*1000000/RES_hhdet_in_new!N5)</f>
        <v>62.756183554167244</v>
      </c>
      <c r="O6" s="156">
        <f>IF(RES_hhdet_in_tes!O6=0,0,RES_hhdet_in_tes!O6/0.086*1000000/RES_hhdet_in_new!O5)</f>
        <v>88.00455078111159</v>
      </c>
      <c r="P6" s="156">
        <f>IF(RES_hhdet_in_tes!P6=0,0,RES_hhdet_in_tes!P6/0.086*1000000/RES_hhdet_in_new!P5)</f>
        <v>0</v>
      </c>
      <c r="Q6" s="156">
        <f>IF(RES_hhdet_in_tes!Q6=0,0,RES_hhdet_in_tes!Q6/0.086*1000000/RES_hhdet_in_new!Q5)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944.66473200000132</v>
      </c>
      <c r="E7" s="157">
        <f t="shared" si="16"/>
        <v>0</v>
      </c>
      <c r="F7" s="157">
        <f t="shared" si="16"/>
        <v>972.38405690784441</v>
      </c>
      <c r="G7" s="157">
        <f t="shared" si="16"/>
        <v>962.07181024087367</v>
      </c>
      <c r="H7" s="157">
        <f t="shared" si="16"/>
        <v>962.73017873440131</v>
      </c>
      <c r="I7" s="157">
        <f t="shared" si="16"/>
        <v>966.49767930454584</v>
      </c>
      <c r="J7" s="157">
        <f t="shared" si="16"/>
        <v>910.94023035040902</v>
      </c>
      <c r="K7" s="157">
        <f t="shared" si="16"/>
        <v>936.0753259576104</v>
      </c>
      <c r="L7" s="157">
        <f t="shared" si="16"/>
        <v>1029.7853611993853</v>
      </c>
      <c r="M7" s="157">
        <f t="shared" si="16"/>
        <v>1050.5592638753919</v>
      </c>
      <c r="N7" s="157">
        <f t="shared" si="16"/>
        <v>1070.3568958781018</v>
      </c>
      <c r="O7" s="157">
        <f t="shared" si="16"/>
        <v>1099.7063207018136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IF(RES_hhdet_in_tes!C8=0,0,RES_hhdet_in_tes!C8/0.086*1000000/RES_hhdet_in_new!C8)</f>
        <v>0</v>
      </c>
      <c r="D8" s="156">
        <f>IF(RES_hhdet_in_tes!D8=0,0,RES_hhdet_in_tes!D8/0.086*1000000/RES_hhdet_in_new!D8)</f>
        <v>944.66473200000132</v>
      </c>
      <c r="E8" s="156">
        <f>IF(RES_hhdet_in_tes!E8=0,0,RES_hhdet_in_tes!E8/0.086*1000000/RES_hhdet_in_new!E8)</f>
        <v>0</v>
      </c>
      <c r="F8" s="156">
        <f>IF(RES_hhdet_in_tes!F8=0,0,RES_hhdet_in_tes!F8/0.086*1000000/RES_hhdet_in_new!F8)</f>
        <v>972.38405690784441</v>
      </c>
      <c r="G8" s="156">
        <f>IF(RES_hhdet_in_tes!G8=0,0,RES_hhdet_in_tes!G8/0.086*1000000/RES_hhdet_in_new!G8)</f>
        <v>962.07181024087367</v>
      </c>
      <c r="H8" s="156">
        <f>IF(RES_hhdet_in_tes!H8=0,0,RES_hhdet_in_tes!H8/0.086*1000000/RES_hhdet_in_new!H8)</f>
        <v>962.73017873440131</v>
      </c>
      <c r="I8" s="156">
        <f>IF(RES_hhdet_in_tes!I8=0,0,RES_hhdet_in_tes!I8/0.086*1000000/RES_hhdet_in_new!I8)</f>
        <v>966.49767930454584</v>
      </c>
      <c r="J8" s="156">
        <f>IF(RES_hhdet_in_tes!J8=0,0,RES_hhdet_in_tes!J8/0.086*1000000/RES_hhdet_in_new!J8)</f>
        <v>910.94023035040902</v>
      </c>
      <c r="K8" s="156">
        <f>IF(RES_hhdet_in_tes!K8=0,0,RES_hhdet_in_tes!K8/0.086*1000000/RES_hhdet_in_new!K8)</f>
        <v>936.0753259576104</v>
      </c>
      <c r="L8" s="156">
        <f>IF(RES_hhdet_in_tes!L8=0,0,RES_hhdet_in_tes!L8/0.086*1000000/RES_hhdet_in_new!L8)</f>
        <v>1029.7853611993853</v>
      </c>
      <c r="M8" s="156">
        <f>IF(RES_hhdet_in_tes!M8=0,0,RES_hhdet_in_tes!M8/0.086*1000000/RES_hhdet_in_new!M8)</f>
        <v>1050.5592638753919</v>
      </c>
      <c r="N8" s="156">
        <f>IF(RES_hhdet_in_tes!N8=0,0,RES_hhdet_in_tes!N8/0.086*1000000/RES_hhdet_in_new!N8)</f>
        <v>1070.3568958781018</v>
      </c>
      <c r="O8" s="156">
        <f>IF(RES_hhdet_in_tes!O8=0,0,RES_hhdet_in_tes!O8/0.086*1000000/RES_hhdet_in_new!O8)</f>
        <v>1099.7063207018136</v>
      </c>
      <c r="P8" s="156">
        <f>IF(RES_hhdet_in_tes!P8=0,0,RES_hhdet_in_tes!P8/0.086*1000000/RES_hhdet_in_new!P8)</f>
        <v>0</v>
      </c>
      <c r="Q8" s="156">
        <f>IF(RES_hhdet_in_tes!Q8=0,0,RES_hhdet_in_tes!Q8/0.086*1000000/RES_hhdet_in_new!Q8)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IF(SUM(RES_hhdet_in_tes!C10:C12,RES_hhdet_in_tes!C15:C16)=0,0,SUM(RES_hhdet_in_tes!C10:C12,RES_hhdet_in_tes!C15:C16)/0.086*1000000/SUM(RES_hhdet_in_new!C10:C12,RES_hhdet_in_new!C15:C16))</f>
        <v>0</v>
      </c>
      <c r="D9" s="157">
        <f>IF(SUM(RES_hhdet_in_tes!D10:D12,RES_hhdet_in_tes!D15:D16)=0,0,SUM(RES_hhdet_in_tes!D10:D12,RES_hhdet_in_tes!D15:D16)/0.086*1000000/SUM(RES_hhdet_in_new!D10:D12,RES_hhdet_in_new!D15:D16))</f>
        <v>2168.8844275860401</v>
      </c>
      <c r="E9" s="157">
        <f>IF(SUM(RES_hhdet_in_tes!E10:E12,RES_hhdet_in_tes!E15:E16)=0,0,SUM(RES_hhdet_in_tes!E10:E12,RES_hhdet_in_tes!E15:E16)/0.086*1000000/SUM(RES_hhdet_in_new!E10:E12,RES_hhdet_in_new!E15:E16))</f>
        <v>0</v>
      </c>
      <c r="F9" s="157">
        <f>IF(SUM(RES_hhdet_in_tes!F10:F12,RES_hhdet_in_tes!F15:F16)=0,0,SUM(RES_hhdet_in_tes!F10:F12,RES_hhdet_in_tes!F15:F16)/0.086*1000000/SUM(RES_hhdet_in_new!F10:F12,RES_hhdet_in_new!F15:F16))</f>
        <v>2249.7608524804136</v>
      </c>
      <c r="G9" s="157">
        <f>IF(SUM(RES_hhdet_in_tes!G10:G12,RES_hhdet_in_tes!G15:G16)=0,0,SUM(RES_hhdet_in_tes!G10:G12,RES_hhdet_in_tes!G15:G16)/0.086*1000000/SUM(RES_hhdet_in_new!G10:G12,RES_hhdet_in_new!G15:G16))</f>
        <v>2191.6067622873666</v>
      </c>
      <c r="H9" s="157">
        <f>IF(SUM(RES_hhdet_in_tes!H10:H12,RES_hhdet_in_tes!H15:H16)=0,0,SUM(RES_hhdet_in_tes!H10:H12,RES_hhdet_in_tes!H15:H16)/0.086*1000000/SUM(RES_hhdet_in_new!H10:H12,RES_hhdet_in_new!H15:H16))</f>
        <v>2424.7788573010462</v>
      </c>
      <c r="I9" s="157">
        <f>IF(SUM(RES_hhdet_in_tes!I10:I12,RES_hhdet_in_tes!I15:I16)=0,0,SUM(RES_hhdet_in_tes!I10:I12,RES_hhdet_in_tes!I15:I16)/0.086*1000000/SUM(RES_hhdet_in_new!I10:I12,RES_hhdet_in_new!I15:I16))</f>
        <v>2331.1321274393936</v>
      </c>
      <c r="J9" s="157">
        <f>IF(SUM(RES_hhdet_in_tes!J10:J12,RES_hhdet_in_tes!J15:J16)=0,0,SUM(RES_hhdet_in_tes!J10:J12,RES_hhdet_in_tes!J15:J16)/0.086*1000000/SUM(RES_hhdet_in_new!J10:J12,RES_hhdet_in_new!J15:J16))</f>
        <v>2449.7181936518223</v>
      </c>
      <c r="K9" s="157">
        <f>IF(SUM(RES_hhdet_in_tes!K10:K12,RES_hhdet_in_tes!K15:K16)=0,0,SUM(RES_hhdet_in_tes!K10:K12,RES_hhdet_in_tes!K15:K16)/0.086*1000000/SUM(RES_hhdet_in_new!K10:K12,RES_hhdet_in_new!K15:K16))</f>
        <v>2151.4164299794211</v>
      </c>
      <c r="L9" s="157">
        <f>IF(SUM(RES_hhdet_in_tes!L10:L12,RES_hhdet_in_tes!L15:L16)=0,0,SUM(RES_hhdet_in_tes!L10:L12,RES_hhdet_in_tes!L15:L16)/0.086*1000000/SUM(RES_hhdet_in_new!L10:L12,RES_hhdet_in_new!L15:L16))</f>
        <v>2344.7101198034416</v>
      </c>
      <c r="M9" s="157">
        <f>IF(SUM(RES_hhdet_in_tes!M10:M12,RES_hhdet_in_tes!M15:M16)=0,0,SUM(RES_hhdet_in_tes!M10:M12,RES_hhdet_in_tes!M15:M16)/0.086*1000000/SUM(RES_hhdet_in_new!M10:M12,RES_hhdet_in_new!M15:M16))</f>
        <v>2308.2235517161812</v>
      </c>
      <c r="N9" s="157">
        <f>IF(SUM(RES_hhdet_in_tes!N10:N12,RES_hhdet_in_tes!N15:N16)=0,0,SUM(RES_hhdet_in_tes!N10:N12,RES_hhdet_in_tes!N15:N16)/0.086*1000000/SUM(RES_hhdet_in_new!N10:N12,RES_hhdet_in_new!N15:N16))</f>
        <v>2153.083700943163</v>
      </c>
      <c r="O9" s="157">
        <f>IF(SUM(RES_hhdet_in_tes!O10:O12,RES_hhdet_in_tes!O15:O16)=0,0,SUM(RES_hhdet_in_tes!O10:O12,RES_hhdet_in_tes!O15:O16)/0.086*1000000/SUM(RES_hhdet_in_new!O10:O12,RES_hhdet_in_new!O15:O16))</f>
        <v>2377.8588615441404</v>
      </c>
      <c r="P9" s="157">
        <f>IF(SUM(RES_hhdet_in_tes!P10:P12,RES_hhdet_in_tes!P15:P16)=0,0,SUM(RES_hhdet_in_tes!P10:P12,RES_hhdet_in_tes!P15:P16)/0.086*1000000/SUM(RES_hhdet_in_new!P10:P12,RES_hhdet_in_new!P15:P16))</f>
        <v>0</v>
      </c>
      <c r="Q9" s="157">
        <f>IF(SUM(RES_hhdet_in_tes!Q10:Q12,RES_hhdet_in_tes!Q15:Q16)=0,0,SUM(RES_hhdet_in_tes!Q10:Q12,RES_hhdet_in_tes!Q15:Q16)/0.086*1000000/SUM(RES_hhdet_in_new!Q10:Q12,RES_hhdet_in_new!Q15:Q16))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IF(RES_hhdet_in_tes!C10=0,0,RES_hhdet_in_tes!C10/0.086*1000000/RES_hhdet_in_new!C10)</f>
        <v>0</v>
      </c>
      <c r="D10" s="132">
        <f>IF(RES_hhdet_in_tes!D10=0,0,RES_hhdet_in_tes!D10/0.086*1000000/RES_hhdet_in_new!D10)</f>
        <v>2081.7738622860707</v>
      </c>
      <c r="E10" s="132">
        <f>IF(RES_hhdet_in_tes!E10=0,0,RES_hhdet_in_tes!E10/0.086*1000000/RES_hhdet_in_new!E10)</f>
        <v>0</v>
      </c>
      <c r="F10" s="132">
        <f>IF(RES_hhdet_in_tes!F10=0,0,RES_hhdet_in_tes!F10/0.086*1000000/RES_hhdet_in_new!F10)</f>
        <v>2078.8022844008747</v>
      </c>
      <c r="G10" s="132">
        <f>IF(RES_hhdet_in_tes!G10=0,0,RES_hhdet_in_tes!G10/0.086*1000000/RES_hhdet_in_new!G10)</f>
        <v>2088.4751602990073</v>
      </c>
      <c r="H10" s="132">
        <f>IF(RES_hhdet_in_tes!H10=0,0,RES_hhdet_in_tes!H10/0.086*1000000/RES_hhdet_in_new!H10)</f>
        <v>2106.8687944758121</v>
      </c>
      <c r="I10" s="132">
        <f>IF(RES_hhdet_in_tes!I10=0,0,RES_hhdet_in_tes!I10/0.086*1000000/RES_hhdet_in_new!I10)</f>
        <v>2102.6663843879587</v>
      </c>
      <c r="J10" s="132">
        <f>IF(RES_hhdet_in_tes!J10=0,0,RES_hhdet_in_tes!J10/0.086*1000000/RES_hhdet_in_new!J10)</f>
        <v>2107.089474432089</v>
      </c>
      <c r="K10" s="132">
        <f>IF(RES_hhdet_in_tes!K10=0,0,RES_hhdet_in_tes!K10/0.086*1000000/RES_hhdet_in_new!K10)</f>
        <v>2115.549336602021</v>
      </c>
      <c r="L10" s="132">
        <f>IF(RES_hhdet_in_tes!L10=0,0,RES_hhdet_in_tes!L10/0.086*1000000/RES_hhdet_in_new!L10)</f>
        <v>2117.8388430349864</v>
      </c>
      <c r="M10" s="132">
        <f>IF(RES_hhdet_in_tes!M10=0,0,RES_hhdet_in_tes!M10/0.086*1000000/RES_hhdet_in_new!M10)</f>
        <v>2139.9475718663252</v>
      </c>
      <c r="N10" s="132">
        <f>IF(RES_hhdet_in_tes!N10=0,0,RES_hhdet_in_tes!N10/0.086*1000000/RES_hhdet_in_new!N10)</f>
        <v>2153.083700943163</v>
      </c>
      <c r="O10" s="132">
        <f>IF(RES_hhdet_in_tes!O10=0,0,RES_hhdet_in_tes!O10/0.086*1000000/RES_hhdet_in_new!O10)</f>
        <v>2165.8237805998187</v>
      </c>
      <c r="P10" s="132">
        <f>IF(RES_hhdet_in_tes!P10=0,0,RES_hhdet_in_tes!P10/0.086*1000000/RES_hhdet_in_new!P10)</f>
        <v>0</v>
      </c>
      <c r="Q10" s="132">
        <f>IF(RES_hhdet_in_tes!Q10=0,0,RES_hhdet_in_tes!Q10/0.086*1000000/RES_hhdet_in_new!Q10)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IF(RES_hhdet_in_tes!C11=0,0,RES_hhdet_in_tes!C11/0.086*1000000/RES_hhdet_in_new!C11)</f>
        <v>0</v>
      </c>
      <c r="D11" s="132">
        <f>IF(RES_hhdet_in_tes!D11=0,0,RES_hhdet_in_tes!D11/0.086*1000000/RES_hhdet_in_new!D11)</f>
        <v>0</v>
      </c>
      <c r="E11" s="132">
        <f>IF(RES_hhdet_in_tes!E11=0,0,RES_hhdet_in_tes!E11/0.086*1000000/RES_hhdet_in_new!E11)</f>
        <v>0</v>
      </c>
      <c r="F11" s="132">
        <f>IF(RES_hhdet_in_tes!F11=0,0,RES_hhdet_in_tes!F11/0.086*1000000/RES_hhdet_in_new!F11)</f>
        <v>0</v>
      </c>
      <c r="G11" s="132">
        <f>IF(RES_hhdet_in_tes!G11=0,0,RES_hhdet_in_tes!G11/0.086*1000000/RES_hhdet_in_new!G11)</f>
        <v>0</v>
      </c>
      <c r="H11" s="132">
        <f>IF(RES_hhdet_in_tes!H11=0,0,RES_hhdet_in_tes!H11/0.086*1000000/RES_hhdet_in_new!H11)</f>
        <v>0</v>
      </c>
      <c r="I11" s="132">
        <f>IF(RES_hhdet_in_tes!I11=0,0,RES_hhdet_in_tes!I11/0.086*1000000/RES_hhdet_in_new!I11)</f>
        <v>0</v>
      </c>
      <c r="J11" s="132">
        <f>IF(RES_hhdet_in_tes!J11=0,0,RES_hhdet_in_tes!J11/0.086*1000000/RES_hhdet_in_new!J11)</f>
        <v>0</v>
      </c>
      <c r="K11" s="132">
        <f>IF(RES_hhdet_in_tes!K11=0,0,RES_hhdet_in_tes!K11/0.086*1000000/RES_hhdet_in_new!K11)</f>
        <v>0</v>
      </c>
      <c r="L11" s="132">
        <f>IF(RES_hhdet_in_tes!L11=0,0,RES_hhdet_in_tes!L11/0.086*1000000/RES_hhdet_in_new!L11)</f>
        <v>0</v>
      </c>
      <c r="M11" s="132">
        <f>IF(RES_hhdet_in_tes!M11=0,0,RES_hhdet_in_tes!M11/0.086*1000000/RES_hhdet_in_new!M11)</f>
        <v>0</v>
      </c>
      <c r="N11" s="132">
        <f>IF(RES_hhdet_in_tes!N11=0,0,RES_hhdet_in_tes!N11/0.086*1000000/RES_hhdet_in_new!N11)</f>
        <v>0</v>
      </c>
      <c r="O11" s="132">
        <f>IF(RES_hhdet_in_tes!O11=0,0,RES_hhdet_in_tes!O11/0.086*1000000/RES_hhdet_in_new!O11)</f>
        <v>0</v>
      </c>
      <c r="P11" s="132">
        <f>IF(RES_hhdet_in_tes!P11=0,0,RES_hhdet_in_tes!P11/0.086*1000000/RES_hhdet_in_new!P11)</f>
        <v>0</v>
      </c>
      <c r="Q11" s="132">
        <f>IF(RES_hhdet_in_tes!Q11=0,0,RES_hhdet_in_tes!Q11/0.086*1000000/RES_hhdet_in_new!Q11)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IF(RES_hhdet_in_tes!C12=0,0,RES_hhdet_in_tes!C12/0.086*1000000/RES_hhdet_in_new!C12)</f>
        <v>0</v>
      </c>
      <c r="D12" s="132">
        <f>IF(RES_hhdet_in_tes!D12=0,0,RES_hhdet_in_tes!D12/0.086*1000000/RES_hhdet_in_new!D12)</f>
        <v>0</v>
      </c>
      <c r="E12" s="132">
        <f>IF(RES_hhdet_in_tes!E12=0,0,RES_hhdet_in_tes!E12/0.086*1000000/RES_hhdet_in_new!E12)</f>
        <v>0</v>
      </c>
      <c r="F12" s="132">
        <f>IF(RES_hhdet_in_tes!F12=0,0,RES_hhdet_in_tes!F12/0.086*1000000/RES_hhdet_in_new!F12)</f>
        <v>0</v>
      </c>
      <c r="G12" s="132">
        <f>IF(RES_hhdet_in_tes!G12=0,0,RES_hhdet_in_tes!G12/0.086*1000000/RES_hhdet_in_new!G12)</f>
        <v>0</v>
      </c>
      <c r="H12" s="132">
        <f>IF(RES_hhdet_in_tes!H12=0,0,RES_hhdet_in_tes!H12/0.086*1000000/RES_hhdet_in_new!H12)</f>
        <v>0</v>
      </c>
      <c r="I12" s="132">
        <f>IF(RES_hhdet_in_tes!I12=0,0,RES_hhdet_in_tes!I12/0.086*1000000/RES_hhdet_in_new!I12)</f>
        <v>0</v>
      </c>
      <c r="J12" s="132">
        <f>IF(RES_hhdet_in_tes!J12=0,0,RES_hhdet_in_tes!J12/0.086*1000000/RES_hhdet_in_new!J12)</f>
        <v>0</v>
      </c>
      <c r="K12" s="132">
        <f>IF(RES_hhdet_in_tes!K12=0,0,RES_hhdet_in_tes!K12/0.086*1000000/RES_hhdet_in_new!K12)</f>
        <v>0</v>
      </c>
      <c r="L12" s="132">
        <f>IF(RES_hhdet_in_tes!L12=0,0,RES_hhdet_in_tes!L12/0.086*1000000/RES_hhdet_in_new!L12)</f>
        <v>0</v>
      </c>
      <c r="M12" s="132">
        <f>IF(RES_hhdet_in_tes!M12=0,0,RES_hhdet_in_tes!M12/0.086*1000000/RES_hhdet_in_new!M12)</f>
        <v>0</v>
      </c>
      <c r="N12" s="132">
        <f>IF(RES_hhdet_in_tes!N12=0,0,RES_hhdet_in_tes!N12/0.086*1000000/RES_hhdet_in_new!N12)</f>
        <v>0</v>
      </c>
      <c r="O12" s="132">
        <f>IF(RES_hhdet_in_tes!O12=0,0,RES_hhdet_in_tes!O12/0.086*1000000/RES_hhdet_in_new!O12)</f>
        <v>0</v>
      </c>
      <c r="P12" s="132">
        <f>IF(RES_hhdet_in_tes!P12=0,0,RES_hhdet_in_tes!P12/0.086*1000000/RES_hhdet_in_new!P12)</f>
        <v>0</v>
      </c>
      <c r="Q12" s="132">
        <f>IF(RES_hhdet_in_tes!Q12=0,0,RES_hhdet_in_tes!Q12/0.086*1000000/RES_hhdet_in_new!Q12)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IF(RES_hhdet_in_tes!C13=0,0,RES_hhdet_in_tes!C13/0.086*1000000/RES_hhdet_in_new!C12)</f>
        <v>0</v>
      </c>
      <c r="D13" s="165">
        <f>IF(RES_hhdet_in_tes!D13=0,0,RES_hhdet_in_tes!D13/0.086*1000000/RES_hhdet_in_new!D12)</f>
        <v>0</v>
      </c>
      <c r="E13" s="165">
        <f>IF(RES_hhdet_in_tes!E13=0,0,RES_hhdet_in_tes!E13/0.086*1000000/RES_hhdet_in_new!E12)</f>
        <v>0</v>
      </c>
      <c r="F13" s="165">
        <f>IF(RES_hhdet_in_tes!F13=0,0,RES_hhdet_in_tes!F13/0.086*1000000/RES_hhdet_in_new!F12)</f>
        <v>0</v>
      </c>
      <c r="G13" s="165">
        <f>IF(RES_hhdet_in_tes!G13=0,0,RES_hhdet_in_tes!G13/0.086*1000000/RES_hhdet_in_new!G12)</f>
        <v>0</v>
      </c>
      <c r="H13" s="165">
        <f>IF(RES_hhdet_in_tes!H13=0,0,RES_hhdet_in_tes!H13/0.086*1000000/RES_hhdet_in_new!H12)</f>
        <v>0</v>
      </c>
      <c r="I13" s="165">
        <f>IF(RES_hhdet_in_tes!I13=0,0,RES_hhdet_in_tes!I13/0.086*1000000/RES_hhdet_in_new!I12)</f>
        <v>0</v>
      </c>
      <c r="J13" s="165">
        <f>IF(RES_hhdet_in_tes!J13=0,0,RES_hhdet_in_tes!J13/0.086*1000000/RES_hhdet_in_new!J12)</f>
        <v>0</v>
      </c>
      <c r="K13" s="165">
        <f>IF(RES_hhdet_in_tes!K13=0,0,RES_hhdet_in_tes!K13/0.086*1000000/RES_hhdet_in_new!K12)</f>
        <v>0</v>
      </c>
      <c r="L13" s="165">
        <f>IF(RES_hhdet_in_tes!L13=0,0,RES_hhdet_in_tes!L13/0.086*1000000/RES_hhdet_in_new!L12)</f>
        <v>0</v>
      </c>
      <c r="M13" s="165">
        <f>IF(RES_hhdet_in_tes!M13=0,0,RES_hhdet_in_tes!M13/0.086*1000000/RES_hhdet_in_new!M12)</f>
        <v>0</v>
      </c>
      <c r="N13" s="165">
        <f>IF(RES_hhdet_in_tes!N13=0,0,RES_hhdet_in_tes!N13/0.086*1000000/RES_hhdet_in_new!N12)</f>
        <v>0</v>
      </c>
      <c r="O13" s="165">
        <f>IF(RES_hhdet_in_tes!O13=0,0,RES_hhdet_in_tes!O13/0.086*1000000/RES_hhdet_in_new!O12)</f>
        <v>0</v>
      </c>
      <c r="P13" s="165">
        <f>IF(RES_hhdet_in_tes!P13=0,0,RES_hhdet_in_tes!P13/0.086*1000000/RES_hhdet_in_new!P12)</f>
        <v>0</v>
      </c>
      <c r="Q13" s="165">
        <f>IF(RES_hhdet_in_tes!Q13=0,0,RES_hhdet_in_tes!Q13/0.086*1000000/RES_hhdet_in_new!Q12)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IF(RES_hhdet_in_tes!C14=0,0,RES_hhdet_in_tes!C14/0.086*1000000/RES_hhdet_in_new!C12)</f>
        <v>0</v>
      </c>
      <c r="D14" s="164">
        <f>IF(RES_hhdet_in_tes!D14=0,0,RES_hhdet_in_tes!D14/0.086*1000000/RES_hhdet_in_new!D12)</f>
        <v>0</v>
      </c>
      <c r="E14" s="164">
        <f>IF(RES_hhdet_in_tes!E14=0,0,RES_hhdet_in_tes!E14/0.086*1000000/RES_hhdet_in_new!E12)</f>
        <v>0</v>
      </c>
      <c r="F14" s="164">
        <f>IF(RES_hhdet_in_tes!F14=0,0,RES_hhdet_in_tes!F14/0.086*1000000/RES_hhdet_in_new!F12)</f>
        <v>0</v>
      </c>
      <c r="G14" s="164">
        <f>IF(RES_hhdet_in_tes!G14=0,0,RES_hhdet_in_tes!G14/0.086*1000000/RES_hhdet_in_new!G12)</f>
        <v>0</v>
      </c>
      <c r="H14" s="164">
        <f>IF(RES_hhdet_in_tes!H14=0,0,RES_hhdet_in_tes!H14/0.086*1000000/RES_hhdet_in_new!H12)</f>
        <v>0</v>
      </c>
      <c r="I14" s="164">
        <f>IF(RES_hhdet_in_tes!I14=0,0,RES_hhdet_in_tes!I14/0.086*1000000/RES_hhdet_in_new!I12)</f>
        <v>0</v>
      </c>
      <c r="J14" s="164">
        <f>IF(RES_hhdet_in_tes!J14=0,0,RES_hhdet_in_tes!J14/0.086*1000000/RES_hhdet_in_new!J12)</f>
        <v>0</v>
      </c>
      <c r="K14" s="164">
        <f>IF(RES_hhdet_in_tes!K14=0,0,RES_hhdet_in_tes!K14/0.086*1000000/RES_hhdet_in_new!K12)</f>
        <v>0</v>
      </c>
      <c r="L14" s="164">
        <f>IF(RES_hhdet_in_tes!L14=0,0,RES_hhdet_in_tes!L14/0.086*1000000/RES_hhdet_in_new!L12)</f>
        <v>0</v>
      </c>
      <c r="M14" s="164">
        <f>IF(RES_hhdet_in_tes!M14=0,0,RES_hhdet_in_tes!M14/0.086*1000000/RES_hhdet_in_new!M12)</f>
        <v>0</v>
      </c>
      <c r="N14" s="164">
        <f>IF(RES_hhdet_in_tes!N14=0,0,RES_hhdet_in_tes!N14/0.086*1000000/RES_hhdet_in_new!N12)</f>
        <v>0</v>
      </c>
      <c r="O14" s="164">
        <f>IF(RES_hhdet_in_tes!O14=0,0,RES_hhdet_in_tes!O14/0.086*1000000/RES_hhdet_in_new!O12)</f>
        <v>0</v>
      </c>
      <c r="P14" s="164">
        <f>IF(RES_hhdet_in_tes!P14=0,0,RES_hhdet_in_tes!P14/0.086*1000000/RES_hhdet_in_new!P12)</f>
        <v>0</v>
      </c>
      <c r="Q14" s="164">
        <f>IF(RES_hhdet_in_tes!Q14=0,0,RES_hhdet_in_tes!Q14/0.086*1000000/RES_hhdet_in_new!Q12)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IF(RES_hhdet_in_tes!C15=0,0,RES_hhdet_in_tes!C15/0.086*1000000/RES_hhdet_in_new!C15)</f>
        <v>0</v>
      </c>
      <c r="D15" s="162">
        <f>IF(RES_hhdet_in_tes!D15=0,0,RES_hhdet_in_tes!D15/0.086*1000000/RES_hhdet_in_new!D15)</f>
        <v>2263.3356666948216</v>
      </c>
      <c r="E15" s="162">
        <f>IF(RES_hhdet_in_tes!E15=0,0,RES_hhdet_in_tes!E15/0.086*1000000/RES_hhdet_in_new!E15)</f>
        <v>0</v>
      </c>
      <c r="F15" s="162">
        <f>IF(RES_hhdet_in_tes!F15=0,0,RES_hhdet_in_tes!F15/0.086*1000000/RES_hhdet_in_new!F15)</f>
        <v>2406.9826374482232</v>
      </c>
      <c r="G15" s="162">
        <f>IF(RES_hhdet_in_tes!G15=0,0,RES_hhdet_in_tes!G15/0.086*1000000/RES_hhdet_in_new!G15)</f>
        <v>2396.0840073801451</v>
      </c>
      <c r="H15" s="162">
        <f>IF(RES_hhdet_in_tes!H15=0,0,RES_hhdet_in_tes!H15/0.086*1000000/RES_hhdet_in_new!H15)</f>
        <v>2609.3697481754675</v>
      </c>
      <c r="I15" s="162">
        <f>IF(RES_hhdet_in_tes!I15=0,0,RES_hhdet_in_tes!I15/0.086*1000000/RES_hhdet_in_new!I15)</f>
        <v>2532.9138272177183</v>
      </c>
      <c r="J15" s="162">
        <f>IF(RES_hhdet_in_tes!J15=0,0,RES_hhdet_in_tes!J15/0.086*1000000/RES_hhdet_in_new!J15)</f>
        <v>2627.1858316105659</v>
      </c>
      <c r="K15" s="162">
        <f>IF(RES_hhdet_in_tes!K15=0,0,RES_hhdet_in_tes!K15/0.086*1000000/RES_hhdet_in_new!K15)</f>
        <v>2345.0561594611581</v>
      </c>
      <c r="L15" s="162">
        <f>IF(RES_hhdet_in_tes!L15=0,0,RES_hhdet_in_tes!L15/0.086*1000000/RES_hhdet_in_new!L15)</f>
        <v>2494.2538452176368</v>
      </c>
      <c r="M15" s="162">
        <f>IF(RES_hhdet_in_tes!M15=0,0,RES_hhdet_in_tes!M15/0.086*1000000/RES_hhdet_in_new!M15)</f>
        <v>2508.3646116746145</v>
      </c>
      <c r="N15" s="162">
        <f>IF(RES_hhdet_in_tes!N15=0,0,RES_hhdet_in_tes!N15/0.086*1000000/RES_hhdet_in_new!N15)</f>
        <v>0</v>
      </c>
      <c r="O15" s="162">
        <f>IF(RES_hhdet_in_tes!O15=0,0,RES_hhdet_in_tes!O15/0.086*1000000/RES_hhdet_in_new!O15)</f>
        <v>2629.9415785154042</v>
      </c>
      <c r="P15" s="162">
        <f>IF(RES_hhdet_in_tes!P15=0,0,RES_hhdet_in_tes!P15/0.086*1000000/RES_hhdet_in_new!P15)</f>
        <v>0</v>
      </c>
      <c r="Q15" s="162">
        <f>IF(RES_hhdet_in_tes!Q15=0,0,RES_hhdet_in_tes!Q15/0.086*1000000/RES_hhdet_in_new!Q15)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IF(RES_hhdet_in_tes!C16=0,0,RES_hhdet_in_tes!C16/0.086*1000000/RES_hhdet_in_new!C16)</f>
        <v>0</v>
      </c>
      <c r="D16" s="160">
        <f>IF(RES_hhdet_in_tes!D16=0,0,RES_hhdet_in_tes!D16/0.086*1000000/RES_hhdet_in_new!D16)</f>
        <v>2240.8423842215602</v>
      </c>
      <c r="E16" s="160">
        <f>IF(RES_hhdet_in_tes!E16=0,0,RES_hhdet_in_tes!E16/0.086*1000000/RES_hhdet_in_new!E16)</f>
        <v>0</v>
      </c>
      <c r="F16" s="160">
        <f>IF(RES_hhdet_in_tes!F16=0,0,RES_hhdet_in_tes!F16/0.086*1000000/RES_hhdet_in_new!F16)</f>
        <v>2367.3841782769996</v>
      </c>
      <c r="G16" s="160">
        <f>IF(RES_hhdet_in_tes!G16=0,0,RES_hhdet_in_tes!G16/0.086*1000000/RES_hhdet_in_new!G16)</f>
        <v>2374.8221233826598</v>
      </c>
      <c r="H16" s="160">
        <f>IF(RES_hhdet_in_tes!H16=0,0,RES_hhdet_in_tes!H16/0.086*1000000/RES_hhdet_in_new!H16)</f>
        <v>2522.3531607934142</v>
      </c>
      <c r="I16" s="160">
        <f>IF(RES_hhdet_in_tes!I16=0,0,RES_hhdet_in_tes!I16/0.086*1000000/RES_hhdet_in_new!I16)</f>
        <v>2462.9850970132011</v>
      </c>
      <c r="J16" s="160">
        <f>IF(RES_hhdet_in_tes!J16=0,0,RES_hhdet_in_tes!J16/0.086*1000000/RES_hhdet_in_new!J16)</f>
        <v>2511.0804424840526</v>
      </c>
      <c r="K16" s="160">
        <f>IF(RES_hhdet_in_tes!K16=0,0,RES_hhdet_in_tes!K16/0.086*1000000/RES_hhdet_in_new!K16)</f>
        <v>2322.8595789537544</v>
      </c>
      <c r="L16" s="160">
        <f>IF(RES_hhdet_in_tes!L16=0,0,RES_hhdet_in_tes!L16/0.086*1000000/RES_hhdet_in_new!L16)</f>
        <v>2427.0828484228732</v>
      </c>
      <c r="M16" s="160">
        <f>IF(RES_hhdet_in_tes!M16=0,0,RES_hhdet_in_tes!M16/0.086*1000000/RES_hhdet_in_new!M16)</f>
        <v>2440.4900789320036</v>
      </c>
      <c r="N16" s="160">
        <f>IF(RES_hhdet_in_tes!N16=0,0,RES_hhdet_in_tes!N16/0.086*1000000/RES_hhdet_in_new!N16)</f>
        <v>0</v>
      </c>
      <c r="O16" s="160">
        <f>IF(RES_hhdet_in_tes!O16=0,0,RES_hhdet_in_tes!O16/0.086*1000000/RES_hhdet_in_new!O16)</f>
        <v>2509.3000724505496</v>
      </c>
      <c r="P16" s="160">
        <f>IF(RES_hhdet_in_tes!P16=0,0,RES_hhdet_in_tes!P16/0.086*1000000/RES_hhdet_in_new!P16)</f>
        <v>0</v>
      </c>
      <c r="Q16" s="160">
        <f>IF(RES_hhdet_in_tes!Q16=0,0,RES_hhdet_in_tes!Q16/0.086*1000000/RES_hhdet_in_new!Q16)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IF(RES_hhdet_in_tes!C17=0,0,RES_hhdet_in_tes!C17/0.086*1000000/RES_hhdet_in_new!C16)</f>
        <v>0</v>
      </c>
      <c r="D17" s="156">
        <f>IF(RES_hhdet_in_tes!D17=0,0,RES_hhdet_in_tes!D17/0.086*1000000/RES_hhdet_in_new!D16)</f>
        <v>1503.4770142499774</v>
      </c>
      <c r="E17" s="156">
        <f>IF(RES_hhdet_in_tes!E17=0,0,RES_hhdet_in_tes!E17/0.086*1000000/RES_hhdet_in_new!E16)</f>
        <v>0</v>
      </c>
      <c r="F17" s="156">
        <f>IF(RES_hhdet_in_tes!F17=0,0,RES_hhdet_in_tes!F17/0.086*1000000/RES_hhdet_in_new!F16)</f>
        <v>1622.0530453166296</v>
      </c>
      <c r="G17" s="156">
        <f>IF(RES_hhdet_in_tes!G17=0,0,RES_hhdet_in_tes!G17/0.086*1000000/RES_hhdet_in_new!G16)</f>
        <v>1623.0358579830313</v>
      </c>
      <c r="H17" s="156">
        <f>IF(RES_hhdet_in_tes!H17=0,0,RES_hhdet_in_tes!H17/0.086*1000000/RES_hhdet_in_new!H16)</f>
        <v>1759.427886425638</v>
      </c>
      <c r="I17" s="156">
        <f>IF(RES_hhdet_in_tes!I17=0,0,RES_hhdet_in_tes!I17/0.086*1000000/RES_hhdet_in_new!I16)</f>
        <v>1699.141455250139</v>
      </c>
      <c r="J17" s="156">
        <f>IF(RES_hhdet_in_tes!J17=0,0,RES_hhdet_in_tes!J17/0.086*1000000/RES_hhdet_in_new!J16)</f>
        <v>1739.6157708891355</v>
      </c>
      <c r="K17" s="156">
        <f>IF(RES_hhdet_in_tes!K17=0,0,RES_hhdet_in_tes!K17/0.086*1000000/RES_hhdet_in_new!K16)</f>
        <v>1547.9361969504673</v>
      </c>
      <c r="L17" s="156">
        <f>IF(RES_hhdet_in_tes!L17=0,0,RES_hhdet_in_tes!L17/0.086*1000000/RES_hhdet_in_new!L16)</f>
        <v>1647.995940916881</v>
      </c>
      <c r="M17" s="156">
        <f>IF(RES_hhdet_in_tes!M17=0,0,RES_hhdet_in_tes!M17/0.086*1000000/RES_hhdet_in_new!M16)</f>
        <v>1662.3704625272658</v>
      </c>
      <c r="N17" s="156">
        <f>IF(RES_hhdet_in_tes!N17=0,0,RES_hhdet_in_tes!N17/0.086*1000000/RES_hhdet_in_new!N16)</f>
        <v>0</v>
      </c>
      <c r="O17" s="156">
        <f>IF(RES_hhdet_in_tes!O17=0,0,RES_hhdet_in_tes!O17/0.086*1000000/RES_hhdet_in_new!O16)</f>
        <v>1730.750283435136</v>
      </c>
      <c r="P17" s="156">
        <f>IF(RES_hhdet_in_tes!P17=0,0,RES_hhdet_in_tes!P17/0.086*1000000/RES_hhdet_in_new!P16)</f>
        <v>0</v>
      </c>
      <c r="Q17" s="156">
        <f>IF(RES_hhdet_in_tes!Q17=0,0,RES_hhdet_in_tes!Q17/0.086*1000000/RES_hhdet_in_new!Q16)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IF(RES_hhdet_in_tes!C18=0,0,RES_hhdet_in_tes!C18/0.086*1000000/RES_hhdet_in_new!C16)</f>
        <v>0</v>
      </c>
      <c r="D18" s="156">
        <f>IF(RES_hhdet_in_tes!D18=0,0,RES_hhdet_in_tes!D18/0.086*1000000/RES_hhdet_in_new!D16)</f>
        <v>737.36536997158282</v>
      </c>
      <c r="E18" s="156">
        <f>IF(RES_hhdet_in_tes!E18=0,0,RES_hhdet_in_tes!E18/0.086*1000000/RES_hhdet_in_new!E16)</f>
        <v>0</v>
      </c>
      <c r="F18" s="156">
        <f>IF(RES_hhdet_in_tes!F18=0,0,RES_hhdet_in_tes!F18/0.086*1000000/RES_hhdet_in_new!F16)</f>
        <v>745.3311329603697</v>
      </c>
      <c r="G18" s="156">
        <f>IF(RES_hhdet_in_tes!G18=0,0,RES_hhdet_in_tes!G18/0.086*1000000/RES_hhdet_in_new!G16)</f>
        <v>751.78626539962852</v>
      </c>
      <c r="H18" s="156">
        <f>IF(RES_hhdet_in_tes!H18=0,0,RES_hhdet_in_tes!H18/0.086*1000000/RES_hhdet_in_new!H16)</f>
        <v>762.92527436777596</v>
      </c>
      <c r="I18" s="156">
        <f>IF(RES_hhdet_in_tes!I18=0,0,RES_hhdet_in_tes!I18/0.086*1000000/RES_hhdet_in_new!I16)</f>
        <v>763.8436417630619</v>
      </c>
      <c r="J18" s="156">
        <f>IF(RES_hhdet_in_tes!J18=0,0,RES_hhdet_in_tes!J18/0.086*1000000/RES_hhdet_in_new!J16)</f>
        <v>771.46467159491726</v>
      </c>
      <c r="K18" s="156">
        <f>IF(RES_hhdet_in_tes!K18=0,0,RES_hhdet_in_tes!K18/0.086*1000000/RES_hhdet_in_new!K16)</f>
        <v>774.92338200328663</v>
      </c>
      <c r="L18" s="156">
        <f>IF(RES_hhdet_in_tes!L18=0,0,RES_hhdet_in_tes!L18/0.086*1000000/RES_hhdet_in_new!L16)</f>
        <v>779.08690750599226</v>
      </c>
      <c r="M18" s="156">
        <f>IF(RES_hhdet_in_tes!M18=0,0,RES_hhdet_in_tes!M18/0.086*1000000/RES_hhdet_in_new!M16)</f>
        <v>778.11961640473794</v>
      </c>
      <c r="N18" s="156">
        <f>IF(RES_hhdet_in_tes!N18=0,0,RES_hhdet_in_tes!N18/0.086*1000000/RES_hhdet_in_new!N16)</f>
        <v>0</v>
      </c>
      <c r="O18" s="156">
        <f>IF(RES_hhdet_in_tes!O18=0,0,RES_hhdet_in_tes!O18/0.086*1000000/RES_hhdet_in_new!O16)</f>
        <v>778.54978901541381</v>
      </c>
      <c r="P18" s="156">
        <f>IF(RES_hhdet_in_tes!P18=0,0,RES_hhdet_in_tes!P18/0.086*1000000/RES_hhdet_in_new!P16)</f>
        <v>0</v>
      </c>
      <c r="Q18" s="156">
        <f>IF(RES_hhdet_in_tes!Q18=0,0,RES_hhdet_in_tes!Q18/0.086*1000000/RES_hhdet_in_new!Q16)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IF(SUM(RES_hhdet_in_tes!C20:C22)=0,0,SUM(RES_hhdet_in_tes!C20:C22)/0.086*1000000/SUM(RES_hhdet_in_new!C20:C22))</f>
        <v>0</v>
      </c>
      <c r="D19" s="157">
        <f>IF(SUM(RES_hhdet_in_tes!D20:D22)=0,0,SUM(RES_hhdet_in_tes!D20:D22)/0.086*1000000/SUM(RES_hhdet_in_new!D20:D22))</f>
        <v>642.57772827553777</v>
      </c>
      <c r="E19" s="157">
        <f>IF(SUM(RES_hhdet_in_tes!E20:E22)=0,0,SUM(RES_hhdet_in_tes!E20:E22)/0.086*1000000/SUM(RES_hhdet_in_new!E20:E22))</f>
        <v>0</v>
      </c>
      <c r="F19" s="157">
        <f>IF(SUM(RES_hhdet_in_tes!F20:F22)=0,0,SUM(RES_hhdet_in_tes!F20:F22)/0.086*1000000/SUM(RES_hhdet_in_new!F20:F22))</f>
        <v>686.58545745334641</v>
      </c>
      <c r="G19" s="157">
        <f>IF(SUM(RES_hhdet_in_tes!G20:G22)=0,0,SUM(RES_hhdet_in_tes!G20:G22)/0.086*1000000/SUM(RES_hhdet_in_new!G20:G22))</f>
        <v>678.74521936069209</v>
      </c>
      <c r="H19" s="157">
        <f>IF(SUM(RES_hhdet_in_tes!H20:H22)=0,0,SUM(RES_hhdet_in_tes!H20:H22)/0.086*1000000/SUM(RES_hhdet_in_new!H20:H22))</f>
        <v>699.46381192824083</v>
      </c>
      <c r="I19" s="157">
        <f>IF(SUM(RES_hhdet_in_tes!I20:I22)=0,0,SUM(RES_hhdet_in_tes!I20:I22)/0.086*1000000/SUM(RES_hhdet_in_new!I20:I22))</f>
        <v>721.63070374159133</v>
      </c>
      <c r="J19" s="157">
        <f>IF(SUM(RES_hhdet_in_tes!J20:J22)=0,0,SUM(RES_hhdet_in_tes!J20:J22)/0.086*1000000/SUM(RES_hhdet_in_new!J20:J22))</f>
        <v>721.97826633141744</v>
      </c>
      <c r="K19" s="157">
        <f>IF(SUM(RES_hhdet_in_tes!K20:K22)=0,0,SUM(RES_hhdet_in_tes!K20:K22)/0.086*1000000/SUM(RES_hhdet_in_new!K20:K22))</f>
        <v>697.57458839135256</v>
      </c>
      <c r="L19" s="157">
        <f>IF(SUM(RES_hhdet_in_tes!L20:L22)=0,0,SUM(RES_hhdet_in_tes!L20:L22)/0.086*1000000/SUM(RES_hhdet_in_new!L20:L22))</f>
        <v>716.59913336613033</v>
      </c>
      <c r="M19" s="157">
        <f>IF(SUM(RES_hhdet_in_tes!M20:M22)=0,0,SUM(RES_hhdet_in_tes!M20:M22)/0.086*1000000/SUM(RES_hhdet_in_new!M20:M22))</f>
        <v>715.77855674993759</v>
      </c>
      <c r="N19" s="157">
        <f>IF(SUM(RES_hhdet_in_tes!N20:N22)=0,0,SUM(RES_hhdet_in_tes!N20:N22)/0.086*1000000/SUM(RES_hhdet_in_new!N20:N22))</f>
        <v>726.62147750450185</v>
      </c>
      <c r="O19" s="157">
        <f>IF(SUM(RES_hhdet_in_tes!O20:O22)=0,0,SUM(RES_hhdet_in_tes!O20:O22)/0.086*1000000/SUM(RES_hhdet_in_new!O20:O22))</f>
        <v>755.71542406548508</v>
      </c>
      <c r="P19" s="157">
        <f>IF(SUM(RES_hhdet_in_tes!P20:P22)=0,0,SUM(RES_hhdet_in_tes!P20:P22)/0.086*1000000/SUM(RES_hhdet_in_new!P20:P22))</f>
        <v>0</v>
      </c>
      <c r="Q19" s="157">
        <f>IF(SUM(RES_hhdet_in_tes!Q20:Q22)=0,0,SUM(RES_hhdet_in_tes!Q20:Q22)/0.086*1000000/SUM(RES_hhdet_in_new!Q20:Q22))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IF(RES_hhdet_in_tes!C20=0,0,RES_hhdet_in_tes!C20/0.086*1000000/RES_hhdet_in_new!C20)</f>
        <v>0</v>
      </c>
      <c r="D20" s="156">
        <f>IF(RES_hhdet_in_tes!D20=0,0,RES_hhdet_in_tes!D20/0.086*1000000/RES_hhdet_in_new!D20)</f>
        <v>0</v>
      </c>
      <c r="E20" s="156">
        <f>IF(RES_hhdet_in_tes!E20=0,0,RES_hhdet_in_tes!E20/0.086*1000000/RES_hhdet_in_new!E20)</f>
        <v>0</v>
      </c>
      <c r="F20" s="156">
        <f>IF(RES_hhdet_in_tes!F20=0,0,RES_hhdet_in_tes!F20/0.086*1000000/RES_hhdet_in_new!F20)</f>
        <v>0</v>
      </c>
      <c r="G20" s="156">
        <f>IF(RES_hhdet_in_tes!G20=0,0,RES_hhdet_in_tes!G20/0.086*1000000/RES_hhdet_in_new!G20)</f>
        <v>0</v>
      </c>
      <c r="H20" s="156">
        <f>IF(RES_hhdet_in_tes!H20=0,0,RES_hhdet_in_tes!H20/0.086*1000000/RES_hhdet_in_new!H20)</f>
        <v>0</v>
      </c>
      <c r="I20" s="156">
        <f>IF(RES_hhdet_in_tes!I20=0,0,RES_hhdet_in_tes!I20/0.086*1000000/RES_hhdet_in_new!I20)</f>
        <v>0</v>
      </c>
      <c r="J20" s="156">
        <f>IF(RES_hhdet_in_tes!J20=0,0,RES_hhdet_in_tes!J20/0.086*1000000/RES_hhdet_in_new!J20)</f>
        <v>0</v>
      </c>
      <c r="K20" s="156">
        <f>IF(RES_hhdet_in_tes!K20=0,0,RES_hhdet_in_tes!K20/0.086*1000000/RES_hhdet_in_new!K20)</f>
        <v>0</v>
      </c>
      <c r="L20" s="156">
        <f>IF(RES_hhdet_in_tes!L20=0,0,RES_hhdet_in_tes!L20/0.086*1000000/RES_hhdet_in_new!L20)</f>
        <v>0</v>
      </c>
      <c r="M20" s="156">
        <f>IF(RES_hhdet_in_tes!M20=0,0,RES_hhdet_in_tes!M20/0.086*1000000/RES_hhdet_in_new!M20)</f>
        <v>0</v>
      </c>
      <c r="N20" s="156">
        <f>IF(RES_hhdet_in_tes!N20=0,0,RES_hhdet_in_tes!N20/0.086*1000000/RES_hhdet_in_new!N20)</f>
        <v>0</v>
      </c>
      <c r="O20" s="156">
        <f>IF(RES_hhdet_in_tes!O20=0,0,RES_hhdet_in_tes!O20/0.086*1000000/RES_hhdet_in_new!O20)</f>
        <v>0</v>
      </c>
      <c r="P20" s="156">
        <f>IF(RES_hhdet_in_tes!P20=0,0,RES_hhdet_in_tes!P20/0.086*1000000/RES_hhdet_in_new!P20)</f>
        <v>0</v>
      </c>
      <c r="Q20" s="156">
        <f>IF(RES_hhdet_in_tes!Q20=0,0,RES_hhdet_in_tes!Q20/0.086*1000000/RES_hhdet_in_new!Q20)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IF(RES_hhdet_in_tes!C21=0,0,RES_hhdet_in_tes!C21/0.086*1000000/RES_hhdet_in_new!C21)</f>
        <v>0</v>
      </c>
      <c r="D21" s="156">
        <f>IF(RES_hhdet_in_tes!D21=0,0,RES_hhdet_in_tes!D21/0.086*1000000/RES_hhdet_in_new!D21)</f>
        <v>0</v>
      </c>
      <c r="E21" s="156">
        <f>IF(RES_hhdet_in_tes!E21=0,0,RES_hhdet_in_tes!E21/0.086*1000000/RES_hhdet_in_new!E21)</f>
        <v>0</v>
      </c>
      <c r="F21" s="156">
        <f>IF(RES_hhdet_in_tes!F21=0,0,RES_hhdet_in_tes!F21/0.086*1000000/RES_hhdet_in_new!F21)</f>
        <v>0</v>
      </c>
      <c r="G21" s="156">
        <f>IF(RES_hhdet_in_tes!G21=0,0,RES_hhdet_in_tes!G21/0.086*1000000/RES_hhdet_in_new!G21)</f>
        <v>0</v>
      </c>
      <c r="H21" s="156">
        <f>IF(RES_hhdet_in_tes!H21=0,0,RES_hhdet_in_tes!H21/0.086*1000000/RES_hhdet_in_new!H21)</f>
        <v>0</v>
      </c>
      <c r="I21" s="156">
        <f>IF(RES_hhdet_in_tes!I21=0,0,RES_hhdet_in_tes!I21/0.086*1000000/RES_hhdet_in_new!I21)</f>
        <v>0</v>
      </c>
      <c r="J21" s="156">
        <f>IF(RES_hhdet_in_tes!J21=0,0,RES_hhdet_in_tes!J21/0.086*1000000/RES_hhdet_in_new!J21)</f>
        <v>0</v>
      </c>
      <c r="K21" s="156">
        <f>IF(RES_hhdet_in_tes!K21=0,0,RES_hhdet_in_tes!K21/0.086*1000000/RES_hhdet_in_new!K21)</f>
        <v>0</v>
      </c>
      <c r="L21" s="156">
        <f>IF(RES_hhdet_in_tes!L21=0,0,RES_hhdet_in_tes!L21/0.086*1000000/RES_hhdet_in_new!L21)</f>
        <v>0</v>
      </c>
      <c r="M21" s="156">
        <f>IF(RES_hhdet_in_tes!M21=0,0,RES_hhdet_in_tes!M21/0.086*1000000/RES_hhdet_in_new!M21)</f>
        <v>0</v>
      </c>
      <c r="N21" s="156">
        <f>IF(RES_hhdet_in_tes!N21=0,0,RES_hhdet_in_tes!N21/0.086*1000000/RES_hhdet_in_new!N21)</f>
        <v>0</v>
      </c>
      <c r="O21" s="156">
        <f>IF(RES_hhdet_in_tes!O21=0,0,RES_hhdet_in_tes!O21/0.086*1000000/RES_hhdet_in_new!O21)</f>
        <v>0</v>
      </c>
      <c r="P21" s="156">
        <f>IF(RES_hhdet_in_tes!P21=0,0,RES_hhdet_in_tes!P21/0.086*1000000/RES_hhdet_in_new!P21)</f>
        <v>0</v>
      </c>
      <c r="Q21" s="156">
        <f>IF(RES_hhdet_in_tes!Q21=0,0,RES_hhdet_in_tes!Q21/0.086*1000000/RES_hhdet_in_new!Q21)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IF(RES_hhdet_in_tes!C22=0,0,RES_hhdet_in_tes!C22/0.086*1000000/RES_hhdet_in_new!C22)</f>
        <v>0</v>
      </c>
      <c r="D22" s="57">
        <f>IF(RES_hhdet_in_tes!D22=0,0,RES_hhdet_in_tes!D22/0.086*1000000/RES_hhdet_in_new!D22)</f>
        <v>642.57772827553777</v>
      </c>
      <c r="E22" s="57">
        <f>IF(RES_hhdet_in_tes!E22=0,0,RES_hhdet_in_tes!E22/0.086*1000000/RES_hhdet_in_new!E22)</f>
        <v>0</v>
      </c>
      <c r="F22" s="57">
        <f>IF(RES_hhdet_in_tes!F22=0,0,RES_hhdet_in_tes!F22/0.086*1000000/RES_hhdet_in_new!F22)</f>
        <v>686.58545745334641</v>
      </c>
      <c r="G22" s="57">
        <f>IF(RES_hhdet_in_tes!G22=0,0,RES_hhdet_in_tes!G22/0.086*1000000/RES_hhdet_in_new!G22)</f>
        <v>678.74521936069209</v>
      </c>
      <c r="H22" s="57">
        <f>IF(RES_hhdet_in_tes!H22=0,0,RES_hhdet_in_tes!H22/0.086*1000000/RES_hhdet_in_new!H22)</f>
        <v>699.46381192824083</v>
      </c>
      <c r="I22" s="57">
        <f>IF(RES_hhdet_in_tes!I22=0,0,RES_hhdet_in_tes!I22/0.086*1000000/RES_hhdet_in_new!I22)</f>
        <v>721.63070374159133</v>
      </c>
      <c r="J22" s="57">
        <f>IF(RES_hhdet_in_tes!J22=0,0,RES_hhdet_in_tes!J22/0.086*1000000/RES_hhdet_in_new!J22)</f>
        <v>721.97826633141744</v>
      </c>
      <c r="K22" s="57">
        <f>IF(RES_hhdet_in_tes!K22=0,0,RES_hhdet_in_tes!K22/0.086*1000000/RES_hhdet_in_new!K22)</f>
        <v>697.57458839135256</v>
      </c>
      <c r="L22" s="57">
        <f>IF(RES_hhdet_in_tes!L22=0,0,RES_hhdet_in_tes!L22/0.086*1000000/RES_hhdet_in_new!L22)</f>
        <v>716.59913336613033</v>
      </c>
      <c r="M22" s="57">
        <f>IF(RES_hhdet_in_tes!M22=0,0,RES_hhdet_in_tes!M22/0.086*1000000/RES_hhdet_in_new!M22)</f>
        <v>715.77855674993759</v>
      </c>
      <c r="N22" s="57">
        <f>IF(RES_hhdet_in_tes!N22=0,0,RES_hhdet_in_tes!N22/0.086*1000000/RES_hhdet_in_new!N22)</f>
        <v>726.62147750450185</v>
      </c>
      <c r="O22" s="57">
        <f>IF(RES_hhdet_in_tes!O22=0,0,RES_hhdet_in_tes!O22/0.086*1000000/RES_hhdet_in_new!O22)</f>
        <v>755.71542406548508</v>
      </c>
      <c r="P22" s="57">
        <f>IF(RES_hhdet_in_tes!P22=0,0,RES_hhdet_in_tes!P22/0.086*1000000/RES_hhdet_in_new!P22)</f>
        <v>0</v>
      </c>
      <c r="Q22" s="57">
        <f>IF(RES_hhdet_in_tes!Q22=0,0,RES_hhdet_in_tes!Q22/0.086*1000000/RES_hhdet_in_new!Q22)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12840.927151373557</v>
      </c>
      <c r="D24" s="168">
        <f t="shared" ref="D24" si="18">SUM(D25,D28,D30,D39)</f>
        <v>13108.834153575246</v>
      </c>
      <c r="E24" s="168">
        <f t="shared" ref="E24" si="19">SUM(E25,E28,E30,E39)</f>
        <v>13282.905384699532</v>
      </c>
      <c r="F24" s="168">
        <f t="shared" ref="F24" si="20">SUM(F25,F28,F30,F39)</f>
        <v>13537.404454207628</v>
      </c>
      <c r="G24" s="168">
        <f t="shared" ref="G24" si="21">SUM(G25,G28,G30,G39)</f>
        <v>13599.12612288737</v>
      </c>
      <c r="H24" s="168">
        <f t="shared" ref="H24" si="22">SUM(H25,H28,H30,H39)</f>
        <v>13987.797460228054</v>
      </c>
      <c r="I24" s="168">
        <f t="shared" ref="I24" si="23">SUM(I25,I28,I30,I39)</f>
        <v>13089.331806314713</v>
      </c>
      <c r="J24" s="168">
        <f t="shared" ref="J24" si="24">SUM(J25,J28,J30,J39)</f>
        <v>13867.245038285062</v>
      </c>
      <c r="K24" s="168">
        <f t="shared" ref="K24" si="25">SUM(K25,K28,K30,K39)</f>
        <v>13751.856623661528</v>
      </c>
      <c r="L24" s="168">
        <f t="shared" ref="L24" si="26">SUM(L25,L28,L30,L39)</f>
        <v>14548.575947212803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12163.468046937538</v>
      </c>
      <c r="P24" s="168">
        <f t="shared" ref="P24" si="30">SUM(P25,P28,P30,P39)</f>
        <v>11592.250874057503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9326.5658977452294</v>
      </c>
      <c r="D25" s="157">
        <f t="shared" si="32"/>
        <v>9547.0357203584081</v>
      </c>
      <c r="E25" s="157">
        <f t="shared" si="32"/>
        <v>9755.0572596880411</v>
      </c>
      <c r="F25" s="157">
        <f t="shared" si="32"/>
        <v>9998.0516617190297</v>
      </c>
      <c r="G25" s="157">
        <f t="shared" si="32"/>
        <v>10012.211046736173</v>
      </c>
      <c r="H25" s="157">
        <f t="shared" si="32"/>
        <v>10353.157505927651</v>
      </c>
      <c r="I25" s="157">
        <f t="shared" si="32"/>
        <v>9283.2062996875411</v>
      </c>
      <c r="J25" s="157">
        <f t="shared" si="32"/>
        <v>9981.9188380379474</v>
      </c>
      <c r="K25" s="157">
        <f t="shared" si="32"/>
        <v>9712.3572954609117</v>
      </c>
      <c r="L25" s="157">
        <f t="shared" si="32"/>
        <v>10403.384492964609</v>
      </c>
      <c r="M25" s="157">
        <f t="shared" si="32"/>
        <v>0</v>
      </c>
      <c r="N25" s="157">
        <f t="shared" si="32"/>
        <v>0</v>
      </c>
      <c r="O25" s="157">
        <f t="shared" si="32"/>
        <v>8089.2312429650592</v>
      </c>
      <c r="P25" s="157">
        <f t="shared" si="32"/>
        <v>7377.2827835882317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IF(RES_hhdet_in_tes!C26=0,0,RES_hhdet_in_tes!C26/0.086*1000000/RES_hhdet_in_new!C26)</f>
        <v>9018.3212572263546</v>
      </c>
      <c r="D26" s="156">
        <f>IF(RES_hhdet_in_tes!D26=0,0,RES_hhdet_in_tes!D26/0.086*1000000/RES_hhdet_in_new!D26)</f>
        <v>9362.6144382826478</v>
      </c>
      <c r="E26" s="156">
        <f>IF(RES_hhdet_in_tes!E26=0,0,RES_hhdet_in_tes!E26/0.086*1000000/RES_hhdet_in_new!E26)</f>
        <v>9530.3844341785698</v>
      </c>
      <c r="F26" s="156">
        <f>IF(RES_hhdet_in_tes!F26=0,0,RES_hhdet_in_tes!F26/0.086*1000000/RES_hhdet_in_new!F26)</f>
        <v>9705.8275595930445</v>
      </c>
      <c r="G26" s="156">
        <f>IF(RES_hhdet_in_tes!G26=0,0,RES_hhdet_in_tes!G26/0.086*1000000/RES_hhdet_in_new!G26)</f>
        <v>9751.9129337788945</v>
      </c>
      <c r="H26" s="156">
        <f>IF(RES_hhdet_in_tes!H26=0,0,RES_hhdet_in_tes!H26/0.086*1000000/RES_hhdet_in_new!H26)</f>
        <v>9971.8336381814825</v>
      </c>
      <c r="I26" s="156">
        <f>IF(RES_hhdet_in_tes!I26=0,0,RES_hhdet_in_tes!I26/0.086*1000000/RES_hhdet_in_new!I26)</f>
        <v>8995.388319577185</v>
      </c>
      <c r="J26" s="156">
        <f>IF(RES_hhdet_in_tes!J26=0,0,RES_hhdet_in_tes!J26/0.086*1000000/RES_hhdet_in_new!J26)</f>
        <v>9668.6569277306426</v>
      </c>
      <c r="K26" s="156">
        <f>IF(RES_hhdet_in_tes!K26=0,0,RES_hhdet_in_tes!K26/0.086*1000000/RES_hhdet_in_new!K26)</f>
        <v>9606.7889090775516</v>
      </c>
      <c r="L26" s="156">
        <f>IF(RES_hhdet_in_tes!L26=0,0,RES_hhdet_in_tes!L26/0.086*1000000/RES_hhdet_in_new!L26)</f>
        <v>10185.76118582558</v>
      </c>
      <c r="M26" s="156">
        <f>IF(RES_hhdet_in_tes!M26=0,0,RES_hhdet_in_tes!M26/0.086*1000000/RES_hhdet_in_new!M26)</f>
        <v>0</v>
      </c>
      <c r="N26" s="156">
        <f>IF(RES_hhdet_in_tes!N26=0,0,RES_hhdet_in_tes!N26/0.086*1000000/RES_hhdet_in_new!N26)</f>
        <v>0</v>
      </c>
      <c r="O26" s="156">
        <f>IF(RES_hhdet_in_tes!O26=0,0,RES_hhdet_in_tes!O26/0.086*1000000/RES_hhdet_in_new!O26)</f>
        <v>7866.46060308087</v>
      </c>
      <c r="P26" s="156">
        <f>IF(RES_hhdet_in_tes!P26=0,0,RES_hhdet_in_tes!P26/0.086*1000000/RES_hhdet_in_new!P26)</f>
        <v>7160.1771725473573</v>
      </c>
      <c r="Q26" s="156">
        <f>IF(RES_hhdet_in_tes!Q26=0,0,RES_hhdet_in_tes!Q26/0.086*1000000/RES_hhdet_in_new!Q26)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IF(RES_hhdet_in_tes!C27=0,0,RES_hhdet_in_tes!C27/0.086*1000000/RES_hhdet_in_new!C26)</f>
        <v>308.24464051887503</v>
      </c>
      <c r="D27" s="156">
        <f>IF(RES_hhdet_in_tes!D27=0,0,RES_hhdet_in_tes!D27/0.086*1000000/RES_hhdet_in_new!D26)</f>
        <v>184.42128207575939</v>
      </c>
      <c r="E27" s="156">
        <f>IF(RES_hhdet_in_tes!E27=0,0,RES_hhdet_in_tes!E27/0.086*1000000/RES_hhdet_in_new!E26)</f>
        <v>224.67282550947189</v>
      </c>
      <c r="F27" s="156">
        <f>IF(RES_hhdet_in_tes!F27=0,0,RES_hhdet_in_tes!F27/0.086*1000000/RES_hhdet_in_new!F26)</f>
        <v>292.22410212598544</v>
      </c>
      <c r="G27" s="156">
        <f>IF(RES_hhdet_in_tes!G27=0,0,RES_hhdet_in_tes!G27/0.086*1000000/RES_hhdet_in_new!G26)</f>
        <v>260.29811295727836</v>
      </c>
      <c r="H27" s="156">
        <f>IF(RES_hhdet_in_tes!H27=0,0,RES_hhdet_in_tes!H27/0.086*1000000/RES_hhdet_in_new!H26)</f>
        <v>381.3238677461689</v>
      </c>
      <c r="I27" s="156">
        <f>IF(RES_hhdet_in_tes!I27=0,0,RES_hhdet_in_tes!I27/0.086*1000000/RES_hhdet_in_new!I26)</f>
        <v>287.81798011035534</v>
      </c>
      <c r="J27" s="156">
        <f>IF(RES_hhdet_in_tes!J27=0,0,RES_hhdet_in_tes!J27/0.086*1000000/RES_hhdet_in_new!J26)</f>
        <v>313.26191030730439</v>
      </c>
      <c r="K27" s="156">
        <f>IF(RES_hhdet_in_tes!K27=0,0,RES_hhdet_in_tes!K27/0.086*1000000/RES_hhdet_in_new!K26)</f>
        <v>105.56838638335982</v>
      </c>
      <c r="L27" s="156">
        <f>IF(RES_hhdet_in_tes!L27=0,0,RES_hhdet_in_tes!L27/0.086*1000000/RES_hhdet_in_new!L26)</f>
        <v>217.62330713902827</v>
      </c>
      <c r="M27" s="156">
        <f>IF(RES_hhdet_in_tes!M27=0,0,RES_hhdet_in_tes!M27/0.086*1000000/RES_hhdet_in_new!M26)</f>
        <v>0</v>
      </c>
      <c r="N27" s="156">
        <f>IF(RES_hhdet_in_tes!N27=0,0,RES_hhdet_in_tes!N27/0.086*1000000/RES_hhdet_in_new!N26)</f>
        <v>0</v>
      </c>
      <c r="O27" s="156">
        <f>IF(RES_hhdet_in_tes!O27=0,0,RES_hhdet_in_tes!O27/0.086*1000000/RES_hhdet_in_new!O26)</f>
        <v>222.77063988418919</v>
      </c>
      <c r="P27" s="156">
        <f>IF(RES_hhdet_in_tes!P27=0,0,RES_hhdet_in_tes!P27/0.086*1000000/RES_hhdet_in_new!P26)</f>
        <v>217.10561104087463</v>
      </c>
      <c r="Q27" s="156">
        <f>IF(RES_hhdet_in_tes!Q27=0,0,RES_hhdet_in_tes!Q27/0.086*1000000/RES_hhdet_in_new!Q26)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841.72959682577607</v>
      </c>
      <c r="D28" s="157">
        <f t="shared" si="33"/>
        <v>823.25983524851017</v>
      </c>
      <c r="E28" s="157">
        <f t="shared" si="33"/>
        <v>814.89673884913122</v>
      </c>
      <c r="F28" s="157">
        <f t="shared" si="33"/>
        <v>808.74947222742946</v>
      </c>
      <c r="G28" s="157">
        <f t="shared" si="33"/>
        <v>827.80177287497395</v>
      </c>
      <c r="H28" s="157">
        <f t="shared" si="33"/>
        <v>845.09356383015734</v>
      </c>
      <c r="I28" s="157">
        <f t="shared" si="33"/>
        <v>870.35752115091202</v>
      </c>
      <c r="J28" s="157">
        <f t="shared" si="33"/>
        <v>1005.144040965185</v>
      </c>
      <c r="K28" s="157">
        <f t="shared" si="33"/>
        <v>1026.4412428605585</v>
      </c>
      <c r="L28" s="157">
        <f t="shared" si="33"/>
        <v>1032.3798014369163</v>
      </c>
      <c r="M28" s="157">
        <f t="shared" si="33"/>
        <v>0</v>
      </c>
      <c r="N28" s="157">
        <f t="shared" si="33"/>
        <v>0</v>
      </c>
      <c r="O28" s="157">
        <f t="shared" si="33"/>
        <v>1121.3181146235775</v>
      </c>
      <c r="P28" s="157">
        <f t="shared" si="33"/>
        <v>1141.5588521248017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IF(RES_hhdet_in_tes!C29=0,0,RES_hhdet_in_tes!C29/0.086*1000000/RES_hhdet_in_new!C29)</f>
        <v>841.72959682577607</v>
      </c>
      <c r="D29" s="156">
        <f>IF(RES_hhdet_in_tes!D29=0,0,RES_hhdet_in_tes!D29/0.086*1000000/RES_hhdet_in_new!D29)</f>
        <v>823.25983524851017</v>
      </c>
      <c r="E29" s="156">
        <f>IF(RES_hhdet_in_tes!E29=0,0,RES_hhdet_in_tes!E29/0.086*1000000/RES_hhdet_in_new!E29)</f>
        <v>814.89673884913122</v>
      </c>
      <c r="F29" s="156">
        <f>IF(RES_hhdet_in_tes!F29=0,0,RES_hhdet_in_tes!F29/0.086*1000000/RES_hhdet_in_new!F29)</f>
        <v>808.74947222742946</v>
      </c>
      <c r="G29" s="156">
        <f>IF(RES_hhdet_in_tes!G29=0,0,RES_hhdet_in_tes!G29/0.086*1000000/RES_hhdet_in_new!G29)</f>
        <v>827.80177287497395</v>
      </c>
      <c r="H29" s="156">
        <f>IF(RES_hhdet_in_tes!H29=0,0,RES_hhdet_in_tes!H29/0.086*1000000/RES_hhdet_in_new!H29)</f>
        <v>845.09356383015734</v>
      </c>
      <c r="I29" s="156">
        <f>IF(RES_hhdet_in_tes!I29=0,0,RES_hhdet_in_tes!I29/0.086*1000000/RES_hhdet_in_new!I29)</f>
        <v>870.35752115091202</v>
      </c>
      <c r="J29" s="156">
        <f>IF(RES_hhdet_in_tes!J29=0,0,RES_hhdet_in_tes!J29/0.086*1000000/RES_hhdet_in_new!J29)</f>
        <v>1005.144040965185</v>
      </c>
      <c r="K29" s="156">
        <f>IF(RES_hhdet_in_tes!K29=0,0,RES_hhdet_in_tes!K29/0.086*1000000/RES_hhdet_in_new!K29)</f>
        <v>1026.4412428605585</v>
      </c>
      <c r="L29" s="156">
        <f>IF(RES_hhdet_in_tes!L29=0,0,RES_hhdet_in_tes!L29/0.086*1000000/RES_hhdet_in_new!L29)</f>
        <v>1032.3798014369163</v>
      </c>
      <c r="M29" s="156">
        <f>IF(RES_hhdet_in_tes!M29=0,0,RES_hhdet_in_tes!M29/0.086*1000000/RES_hhdet_in_new!M29)</f>
        <v>0</v>
      </c>
      <c r="N29" s="156">
        <f>IF(RES_hhdet_in_tes!N29=0,0,RES_hhdet_in_tes!N29/0.086*1000000/RES_hhdet_in_new!N29)</f>
        <v>0</v>
      </c>
      <c r="O29" s="156">
        <f>IF(RES_hhdet_in_tes!O29=0,0,RES_hhdet_in_tes!O29/0.086*1000000/RES_hhdet_in_new!O29)</f>
        <v>1121.3181146235775</v>
      </c>
      <c r="P29" s="156">
        <f>IF(RES_hhdet_in_tes!P29=0,0,RES_hhdet_in_tes!P29/0.086*1000000/RES_hhdet_in_new!P29)</f>
        <v>1141.5588521248017</v>
      </c>
      <c r="Q29" s="156">
        <f>IF(RES_hhdet_in_tes!Q29=0,0,RES_hhdet_in_tes!Q29/0.086*1000000/RES_hhdet_in_new!Q29)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IF(SUM(RES_hhdet_in_tes!C31:C32,RES_hhdet_in_tes!C35:C36)=0,0,SUM(RES_hhdet_in_tes!C31:C32,RES_hhdet_in_tes!C35:C36)/0.086*1000000/SUM(RES_hhdet_in_new!C31:C32,RES_hhdet_in_new!C35:C36))</f>
        <v>2090.7591453726104</v>
      </c>
      <c r="D30" s="157">
        <f>IF(SUM(RES_hhdet_in_tes!D31:D32,RES_hhdet_in_tes!D35:D36)=0,0,SUM(RES_hhdet_in_tes!D31:D32,RES_hhdet_in_tes!D35:D36)/0.086*1000000/SUM(RES_hhdet_in_new!D31:D32,RES_hhdet_in_new!D35:D36))</f>
        <v>2095.9607788781659</v>
      </c>
      <c r="E30" s="157">
        <f>IF(SUM(RES_hhdet_in_tes!E31:E32,RES_hhdet_in_tes!E35:E36)=0,0,SUM(RES_hhdet_in_tes!E31:E32,RES_hhdet_in_tes!E35:E36)/0.086*1000000/SUM(RES_hhdet_in_new!E31:E32,RES_hhdet_in_new!E35:E36))</f>
        <v>2107.8702754395586</v>
      </c>
      <c r="F30" s="157">
        <f>IF(SUM(RES_hhdet_in_tes!F31:F32,RES_hhdet_in_tes!F35:F36)=0,0,SUM(RES_hhdet_in_tes!F31:F32,RES_hhdet_in_tes!F35:F36)/0.086*1000000/SUM(RES_hhdet_in_new!F31:F32,RES_hhdet_in_new!F35:F36))</f>
        <v>2121.9033804718229</v>
      </c>
      <c r="G30" s="157">
        <f>IF(SUM(RES_hhdet_in_tes!G31:G32,RES_hhdet_in_tes!G35:G36)=0,0,SUM(RES_hhdet_in_tes!G31:G32,RES_hhdet_in_tes!G35:G36)/0.086*1000000/SUM(RES_hhdet_in_new!G31:G32,RES_hhdet_in_new!G35:G36))</f>
        <v>2147.1314041305823</v>
      </c>
      <c r="H30" s="157">
        <f>IF(SUM(RES_hhdet_in_tes!H31:H32,RES_hhdet_in_tes!H35:H36)=0,0,SUM(RES_hhdet_in_tes!H31:H32,RES_hhdet_in_tes!H35:H36)/0.086*1000000/SUM(RES_hhdet_in_new!H31:H32,RES_hhdet_in_new!H35:H36))</f>
        <v>2191.0920302944896</v>
      </c>
      <c r="I30" s="157">
        <f>IF(SUM(RES_hhdet_in_tes!I31:I32,RES_hhdet_in_tes!I35:I36)=0,0,SUM(RES_hhdet_in_tes!I31:I32,RES_hhdet_in_tes!I35:I36)/0.086*1000000/SUM(RES_hhdet_in_new!I31:I32,RES_hhdet_in_new!I35:I36))</f>
        <v>2214.1553674788838</v>
      </c>
      <c r="J30" s="157">
        <f>IF(SUM(RES_hhdet_in_tes!J31:J32,RES_hhdet_in_tes!J35:J36)=0,0,SUM(RES_hhdet_in_tes!J31:J32,RES_hhdet_in_tes!J35:J36)/0.086*1000000/SUM(RES_hhdet_in_new!J31:J32,RES_hhdet_in_new!J35:J36))</f>
        <v>2247.7327158164435</v>
      </c>
      <c r="K30" s="157">
        <f>IF(SUM(RES_hhdet_in_tes!K31:K32,RES_hhdet_in_tes!K35:K36)=0,0,SUM(RES_hhdet_in_tes!K31:K32,RES_hhdet_in_tes!K35:K36)/0.086*1000000/SUM(RES_hhdet_in_new!K31:K32,RES_hhdet_in_new!K35:K36))</f>
        <v>2315.5066013144615</v>
      </c>
      <c r="L30" s="157">
        <f>IF(SUM(RES_hhdet_in_tes!L31:L32,RES_hhdet_in_tes!L35:L36)=0,0,SUM(RES_hhdet_in_tes!L31:L32,RES_hhdet_in_tes!L35:L36)/0.086*1000000/SUM(RES_hhdet_in_new!L31:L32,RES_hhdet_in_new!L35:L36))</f>
        <v>2461.316478650413</v>
      </c>
      <c r="M30" s="157">
        <f>IF(SUM(RES_hhdet_in_tes!M31:M32,RES_hhdet_in_tes!M35:M36)=0,0,SUM(RES_hhdet_in_tes!M31:M32,RES_hhdet_in_tes!M35:M36)/0.086*1000000/SUM(RES_hhdet_in_new!M31:M32,RES_hhdet_in_new!M35:M36))</f>
        <v>0</v>
      </c>
      <c r="N30" s="157">
        <f>IF(SUM(RES_hhdet_in_tes!N31:N32,RES_hhdet_in_tes!N35:N36)=0,0,SUM(RES_hhdet_in_tes!N31:N32,RES_hhdet_in_tes!N35:N36)/0.086*1000000/SUM(RES_hhdet_in_new!N31:N32,RES_hhdet_in_new!N35:N36))</f>
        <v>0</v>
      </c>
      <c r="O30" s="157">
        <f>IF(SUM(RES_hhdet_in_tes!O31:O32,RES_hhdet_in_tes!O35:O36)=0,0,SUM(RES_hhdet_in_tes!O31:O32,RES_hhdet_in_tes!O35:O36)/0.086*1000000/SUM(RES_hhdet_in_new!O31:O32,RES_hhdet_in_new!O35:O36))</f>
        <v>2287.9606966094898</v>
      </c>
      <c r="P30" s="157">
        <f>IF(SUM(RES_hhdet_in_tes!P31:P32,RES_hhdet_in_tes!P35:P36)=0,0,SUM(RES_hhdet_in_tes!P31:P32,RES_hhdet_in_tes!P35:P36)/0.086*1000000/SUM(RES_hhdet_in_new!P31:P32,RES_hhdet_in_new!P35:P36))</f>
        <v>2289.871706312319</v>
      </c>
      <c r="Q30" s="157">
        <f>IF(SUM(RES_hhdet_in_tes!Q31:Q32,RES_hhdet_in_tes!Q35:Q36)=0,0,SUM(RES_hhdet_in_tes!Q31:Q32,RES_hhdet_in_tes!Q35:Q36)/0.086*1000000/SUM(RES_hhdet_in_new!Q31:Q32,RES_hhdet_in_new!Q35:Q36))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IF(RES_hhdet_in_tes!C31=0,0,RES_hhdet_in_tes!C31/0.086*1000000/RES_hhdet_in_new!C31)</f>
        <v>2090.7546025409874</v>
      </c>
      <c r="D31" s="132">
        <f>IF(RES_hhdet_in_tes!D31=0,0,RES_hhdet_in_tes!D31/0.086*1000000/RES_hhdet_in_new!D31)</f>
        <v>2095.3909283718494</v>
      </c>
      <c r="E31" s="132">
        <f>IF(RES_hhdet_in_tes!E31=0,0,RES_hhdet_in_tes!E31/0.086*1000000/RES_hhdet_in_new!E31)</f>
        <v>2107.7454086118832</v>
      </c>
      <c r="F31" s="132">
        <f>IF(RES_hhdet_in_tes!F31=0,0,RES_hhdet_in_tes!F31/0.086*1000000/RES_hhdet_in_new!F31)</f>
        <v>2120.6663668727292</v>
      </c>
      <c r="G31" s="132">
        <f>IF(RES_hhdet_in_tes!G31=0,0,RES_hhdet_in_tes!G31/0.086*1000000/RES_hhdet_in_new!G31)</f>
        <v>2145.6166756570115</v>
      </c>
      <c r="H31" s="132">
        <f>IF(RES_hhdet_in_tes!H31=0,0,RES_hhdet_in_tes!H31/0.086*1000000/RES_hhdet_in_new!H31)</f>
        <v>2189.8164741460582</v>
      </c>
      <c r="I31" s="132">
        <f>IF(RES_hhdet_in_tes!I31=0,0,RES_hhdet_in_tes!I31/0.086*1000000/RES_hhdet_in_new!I31)</f>
        <v>2210.9842823999784</v>
      </c>
      <c r="J31" s="132">
        <f>IF(RES_hhdet_in_tes!J31=0,0,RES_hhdet_in_tes!J31/0.086*1000000/RES_hhdet_in_new!J31)</f>
        <v>2242.5229035154944</v>
      </c>
      <c r="K31" s="132">
        <f>IF(RES_hhdet_in_tes!K31=0,0,RES_hhdet_in_tes!K31/0.086*1000000/RES_hhdet_in_new!K31)</f>
        <v>2228.5591457536261</v>
      </c>
      <c r="L31" s="132">
        <f>IF(RES_hhdet_in_tes!L31=0,0,RES_hhdet_in_tes!L31/0.086*1000000/RES_hhdet_in_new!L31)</f>
        <v>0</v>
      </c>
      <c r="M31" s="132">
        <f>IF(RES_hhdet_in_tes!M31=0,0,RES_hhdet_in_tes!M31/0.086*1000000/RES_hhdet_in_new!M31)</f>
        <v>0</v>
      </c>
      <c r="N31" s="132">
        <f>IF(RES_hhdet_in_tes!N31=0,0,RES_hhdet_in_tes!N31/0.086*1000000/RES_hhdet_in_new!N31)</f>
        <v>0</v>
      </c>
      <c r="O31" s="132">
        <f>IF(RES_hhdet_in_tes!O31=0,0,RES_hhdet_in_tes!O31/0.086*1000000/RES_hhdet_in_new!O31)</f>
        <v>2285.4745828960217</v>
      </c>
      <c r="P31" s="132">
        <f>IF(RES_hhdet_in_tes!P31=0,0,RES_hhdet_in_tes!P31/0.086*1000000/RES_hhdet_in_new!P31)</f>
        <v>2288.342652920016</v>
      </c>
      <c r="Q31" s="132">
        <f>IF(RES_hhdet_in_tes!Q31=0,0,RES_hhdet_in_tes!Q31/0.086*1000000/RES_hhdet_in_new!Q31)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IF(RES_hhdet_in_tes!C32=0,0,RES_hhdet_in_tes!C32/0.086*1000000/RES_hhdet_in_new!C32)</f>
        <v>2093.7153930513614</v>
      </c>
      <c r="D32" s="132">
        <f>IF(RES_hhdet_in_tes!D32=0,0,RES_hhdet_in_tes!D32/0.086*1000000/RES_hhdet_in_new!D32)</f>
        <v>2147.7556568073883</v>
      </c>
      <c r="E32" s="132">
        <f>IF(RES_hhdet_in_tes!E32=0,0,RES_hhdet_in_tes!E32/0.086*1000000/RES_hhdet_in_new!E32)</f>
        <v>2158.77752056899</v>
      </c>
      <c r="F32" s="132">
        <f>IF(RES_hhdet_in_tes!F32=0,0,RES_hhdet_in_tes!F32/0.086*1000000/RES_hhdet_in_new!F32)</f>
        <v>2192.7184268731949</v>
      </c>
      <c r="G32" s="132">
        <f>IF(RES_hhdet_in_tes!G32=0,0,RES_hhdet_in_tes!G32/0.086*1000000/RES_hhdet_in_new!G32)</f>
        <v>2228.2194532780686</v>
      </c>
      <c r="H32" s="132">
        <f>IF(RES_hhdet_in_tes!H32=0,0,RES_hhdet_in_tes!H32/0.086*1000000/RES_hhdet_in_new!H32)</f>
        <v>2257.570311965052</v>
      </c>
      <c r="I32" s="132">
        <f>IF(RES_hhdet_in_tes!I32=0,0,RES_hhdet_in_tes!I32/0.086*1000000/RES_hhdet_in_new!I32)</f>
        <v>2261.4104086521684</v>
      </c>
      <c r="J32" s="132">
        <f>IF(RES_hhdet_in_tes!J32=0,0,RES_hhdet_in_tes!J32/0.086*1000000/RES_hhdet_in_new!J32)</f>
        <v>2277.6696193089019</v>
      </c>
      <c r="K32" s="132">
        <f>IF(RES_hhdet_in_tes!K32=0,0,RES_hhdet_in_tes!K32/0.086*1000000/RES_hhdet_in_new!K32)</f>
        <v>2277.172262992181</v>
      </c>
      <c r="L32" s="132">
        <f>IF(RES_hhdet_in_tes!L32=0,0,RES_hhdet_in_tes!L32/0.086*1000000/RES_hhdet_in_new!L32)</f>
        <v>0</v>
      </c>
      <c r="M32" s="132">
        <f>IF(RES_hhdet_in_tes!M32=0,0,RES_hhdet_in_tes!M32/0.086*1000000/RES_hhdet_in_new!M32)</f>
        <v>0</v>
      </c>
      <c r="N32" s="132">
        <f>IF(RES_hhdet_in_tes!N32=0,0,RES_hhdet_in_tes!N32/0.086*1000000/RES_hhdet_in_new!N32)</f>
        <v>0</v>
      </c>
      <c r="O32" s="132">
        <f>IF(RES_hhdet_in_tes!O32=0,0,RES_hhdet_in_tes!O32/0.086*1000000/RES_hhdet_in_new!O32)</f>
        <v>2298.7464071281033</v>
      </c>
      <c r="P32" s="132">
        <f>IF(RES_hhdet_in_tes!P32=0,0,RES_hhdet_in_tes!P32/0.086*1000000/RES_hhdet_in_new!P32)</f>
        <v>2294.7793758036623</v>
      </c>
      <c r="Q32" s="132">
        <f>IF(RES_hhdet_in_tes!Q32=0,0,RES_hhdet_in_tes!Q32/0.086*1000000/RES_hhdet_in_new!Q32)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IF(RES_hhdet_in_tes!C33=0,0,RES_hhdet_in_tes!C33/0.086*1000000/RES_hhdet_in_new!C32)</f>
        <v>1484.435767803378</v>
      </c>
      <c r="D33" s="165">
        <f>IF(RES_hhdet_in_tes!D33=0,0,RES_hhdet_in_tes!D33/0.086*1000000/RES_hhdet_in_new!D32)</f>
        <v>1410.3471245879232</v>
      </c>
      <c r="E33" s="165">
        <f>IF(RES_hhdet_in_tes!E33=0,0,RES_hhdet_in_tes!E33/0.086*1000000/RES_hhdet_in_new!E32)</f>
        <v>1427.0243422181861</v>
      </c>
      <c r="F33" s="165">
        <f>IF(RES_hhdet_in_tes!F33=0,0,RES_hhdet_in_tes!F33/0.086*1000000/RES_hhdet_in_new!F32)</f>
        <v>1447.2936856485007</v>
      </c>
      <c r="G33" s="165">
        <f>IF(RES_hhdet_in_tes!G33=0,0,RES_hhdet_in_tes!G33/0.086*1000000/RES_hhdet_in_new!G32)</f>
        <v>1476.2814026052313</v>
      </c>
      <c r="H33" s="165">
        <f>IF(RES_hhdet_in_tes!H33=0,0,RES_hhdet_in_tes!H33/0.086*1000000/RES_hhdet_in_new!H32)</f>
        <v>1494.5149208158707</v>
      </c>
      <c r="I33" s="165">
        <f>IF(RES_hhdet_in_tes!I33=0,0,RES_hhdet_in_tes!I33/0.086*1000000/RES_hhdet_in_new!I32)</f>
        <v>1497.5408910841991</v>
      </c>
      <c r="J33" s="165">
        <f>IF(RES_hhdet_in_tes!J33=0,0,RES_hhdet_in_tes!J33/0.086*1000000/RES_hhdet_in_new!J32)</f>
        <v>1506.1953476234523</v>
      </c>
      <c r="K33" s="165">
        <f>IF(RES_hhdet_in_tes!K33=0,0,RES_hhdet_in_tes!K33/0.086*1000000/RES_hhdet_in_new!K32)</f>
        <v>1502.1983790620154</v>
      </c>
      <c r="L33" s="165">
        <f>IF(RES_hhdet_in_tes!L33=0,0,RES_hhdet_in_tes!L33/0.086*1000000/RES_hhdet_in_new!L32)</f>
        <v>0</v>
      </c>
      <c r="M33" s="165">
        <f>IF(RES_hhdet_in_tes!M33=0,0,RES_hhdet_in_tes!M33/0.086*1000000/RES_hhdet_in_new!M32)</f>
        <v>0</v>
      </c>
      <c r="N33" s="165">
        <f>IF(RES_hhdet_in_tes!N33=0,0,RES_hhdet_in_tes!N33/0.086*1000000/RES_hhdet_in_new!N32)</f>
        <v>0</v>
      </c>
      <c r="O33" s="165">
        <f>IF(RES_hhdet_in_tes!O33=0,0,RES_hhdet_in_tes!O33/0.086*1000000/RES_hhdet_in_new!O32)</f>
        <v>1520.3495770067739</v>
      </c>
      <c r="P33" s="165">
        <f>IF(RES_hhdet_in_tes!P33=0,0,RES_hhdet_in_tes!P33/0.086*1000000/RES_hhdet_in_new!P32)</f>
        <v>1518.300649245059</v>
      </c>
      <c r="Q33" s="165">
        <f>IF(RES_hhdet_in_tes!Q33=0,0,RES_hhdet_in_tes!Q33/0.086*1000000/RES_hhdet_in_new!Q32)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IF(RES_hhdet_in_tes!C34=0,0,RES_hhdet_in_tes!C34/0.086*1000000/RES_hhdet_in_new!C32)</f>
        <v>609.27962524798363</v>
      </c>
      <c r="D34" s="164">
        <f>IF(RES_hhdet_in_tes!D34=0,0,RES_hhdet_in_tes!D34/0.086*1000000/RES_hhdet_in_new!D32)</f>
        <v>737.4085322194652</v>
      </c>
      <c r="E34" s="164">
        <f>IF(RES_hhdet_in_tes!E34=0,0,RES_hhdet_in_tes!E34/0.086*1000000/RES_hhdet_in_new!E32)</f>
        <v>731.75317835080386</v>
      </c>
      <c r="F34" s="164">
        <f>IF(RES_hhdet_in_tes!F34=0,0,RES_hhdet_in_tes!F34/0.086*1000000/RES_hhdet_in_new!F32)</f>
        <v>745.42474122469412</v>
      </c>
      <c r="G34" s="164">
        <f>IF(RES_hhdet_in_tes!G34=0,0,RES_hhdet_in_tes!G34/0.086*1000000/RES_hhdet_in_new!G32)</f>
        <v>751.93805067283756</v>
      </c>
      <c r="H34" s="164">
        <f>IF(RES_hhdet_in_tes!H34=0,0,RES_hhdet_in_tes!H34/0.086*1000000/RES_hhdet_in_new!H32)</f>
        <v>763.05539114918156</v>
      </c>
      <c r="I34" s="164">
        <f>IF(RES_hhdet_in_tes!I34=0,0,RES_hhdet_in_tes!I34/0.086*1000000/RES_hhdet_in_new!I32)</f>
        <v>763.8695175679693</v>
      </c>
      <c r="J34" s="164">
        <f>IF(RES_hhdet_in_tes!J34=0,0,RES_hhdet_in_tes!J34/0.086*1000000/RES_hhdet_in_new!J32)</f>
        <v>771.47427168544959</v>
      </c>
      <c r="K34" s="164">
        <f>IF(RES_hhdet_in_tes!K34=0,0,RES_hhdet_in_tes!K34/0.086*1000000/RES_hhdet_in_new!K32)</f>
        <v>774.97388393016536</v>
      </c>
      <c r="L34" s="164">
        <f>IF(RES_hhdet_in_tes!L34=0,0,RES_hhdet_in_tes!L34/0.086*1000000/RES_hhdet_in_new!L32)</f>
        <v>0</v>
      </c>
      <c r="M34" s="164">
        <f>IF(RES_hhdet_in_tes!M34=0,0,RES_hhdet_in_tes!M34/0.086*1000000/RES_hhdet_in_new!M32)</f>
        <v>0</v>
      </c>
      <c r="N34" s="164">
        <f>IF(RES_hhdet_in_tes!N34=0,0,RES_hhdet_in_tes!N34/0.086*1000000/RES_hhdet_in_new!N32)</f>
        <v>0</v>
      </c>
      <c r="O34" s="164">
        <f>IF(RES_hhdet_in_tes!O34=0,0,RES_hhdet_in_tes!O34/0.086*1000000/RES_hhdet_in_new!O32)</f>
        <v>778.39683012132946</v>
      </c>
      <c r="P34" s="164">
        <f>IF(RES_hhdet_in_tes!P34=0,0,RES_hhdet_in_tes!P34/0.086*1000000/RES_hhdet_in_new!P32)</f>
        <v>776.47872655860328</v>
      </c>
      <c r="Q34" s="164">
        <f>IF(RES_hhdet_in_tes!Q34=0,0,RES_hhdet_in_tes!Q34/0.086*1000000/RES_hhdet_in_new!Q32)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IF(RES_hhdet_in_tes!C35=0,0,RES_hhdet_in_tes!C35/0.086*1000000/RES_hhdet_in_new!C35)</f>
        <v>0</v>
      </c>
      <c r="D35" s="162">
        <f>IF(RES_hhdet_in_tes!D35=0,0,RES_hhdet_in_tes!D35/0.086*1000000/RES_hhdet_in_new!D35)</f>
        <v>0</v>
      </c>
      <c r="E35" s="162">
        <f>IF(RES_hhdet_in_tes!E35=0,0,RES_hhdet_in_tes!E35/0.086*1000000/RES_hhdet_in_new!E35)</f>
        <v>0</v>
      </c>
      <c r="F35" s="162">
        <f>IF(RES_hhdet_in_tes!F35=0,0,RES_hhdet_in_tes!F35/0.086*1000000/RES_hhdet_in_new!F35)</f>
        <v>0</v>
      </c>
      <c r="G35" s="162">
        <f>IF(RES_hhdet_in_tes!G35=0,0,RES_hhdet_in_tes!G35/0.086*1000000/RES_hhdet_in_new!G35)</f>
        <v>0</v>
      </c>
      <c r="H35" s="162">
        <f>IF(RES_hhdet_in_tes!H35=0,0,RES_hhdet_in_tes!H35/0.086*1000000/RES_hhdet_in_new!H35)</f>
        <v>0</v>
      </c>
      <c r="I35" s="162">
        <f>IF(RES_hhdet_in_tes!I35=0,0,RES_hhdet_in_tes!I35/0.086*1000000/RES_hhdet_in_new!I35)</f>
        <v>0</v>
      </c>
      <c r="J35" s="162">
        <f>IF(RES_hhdet_in_tes!J35=0,0,RES_hhdet_in_tes!J35/0.086*1000000/RES_hhdet_in_new!J35)</f>
        <v>0</v>
      </c>
      <c r="K35" s="162">
        <f>IF(RES_hhdet_in_tes!K35=0,0,RES_hhdet_in_tes!K35/0.086*1000000/RES_hhdet_in_new!K35)</f>
        <v>2324.1995075668287</v>
      </c>
      <c r="L35" s="162">
        <f>IF(RES_hhdet_in_tes!L35=0,0,RES_hhdet_in_tes!L35/0.086*1000000/RES_hhdet_in_new!L35)</f>
        <v>2477.8464283920443</v>
      </c>
      <c r="M35" s="162">
        <f>IF(RES_hhdet_in_tes!M35=0,0,RES_hhdet_in_tes!M35/0.086*1000000/RES_hhdet_in_new!M35)</f>
        <v>0</v>
      </c>
      <c r="N35" s="162">
        <f>IF(RES_hhdet_in_tes!N35=0,0,RES_hhdet_in_tes!N35/0.086*1000000/RES_hhdet_in_new!N35)</f>
        <v>0</v>
      </c>
      <c r="O35" s="162">
        <f>IF(RES_hhdet_in_tes!O35=0,0,RES_hhdet_in_tes!O35/0.086*1000000/RES_hhdet_in_new!O35)</f>
        <v>0</v>
      </c>
      <c r="P35" s="162">
        <f>IF(RES_hhdet_in_tes!P35=0,0,RES_hhdet_in_tes!P35/0.086*1000000/RES_hhdet_in_new!P35)</f>
        <v>0</v>
      </c>
      <c r="Q35" s="162">
        <f>IF(RES_hhdet_in_tes!Q35=0,0,RES_hhdet_in_tes!Q35/0.086*1000000/RES_hhdet_in_new!Q35)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IF(RES_hhdet_in_tes!C36=0,0,RES_hhdet_in_tes!C36/0.086*1000000/RES_hhdet_in_new!C36)</f>
        <v>0</v>
      </c>
      <c r="D36" s="160">
        <f>IF(RES_hhdet_in_tes!D36=0,0,RES_hhdet_in_tes!D36/0.086*1000000/RES_hhdet_in_new!D36)</f>
        <v>0</v>
      </c>
      <c r="E36" s="160">
        <f>IF(RES_hhdet_in_tes!E36=0,0,RES_hhdet_in_tes!E36/0.086*1000000/RES_hhdet_in_new!E36)</f>
        <v>0</v>
      </c>
      <c r="F36" s="160">
        <f>IF(RES_hhdet_in_tes!F36=0,0,RES_hhdet_in_tes!F36/0.086*1000000/RES_hhdet_in_new!F36)</f>
        <v>0</v>
      </c>
      <c r="G36" s="160">
        <f>IF(RES_hhdet_in_tes!G36=0,0,RES_hhdet_in_tes!G36/0.086*1000000/RES_hhdet_in_new!G36)</f>
        <v>0</v>
      </c>
      <c r="H36" s="160">
        <f>IF(RES_hhdet_in_tes!H36=0,0,RES_hhdet_in_tes!H36/0.086*1000000/RES_hhdet_in_new!H36)</f>
        <v>0</v>
      </c>
      <c r="I36" s="160">
        <f>IF(RES_hhdet_in_tes!I36=0,0,RES_hhdet_in_tes!I36/0.086*1000000/RES_hhdet_in_new!I36)</f>
        <v>0</v>
      </c>
      <c r="J36" s="160">
        <f>IF(RES_hhdet_in_tes!J36=0,0,RES_hhdet_in_tes!J36/0.086*1000000/RES_hhdet_in_new!J36)</f>
        <v>0</v>
      </c>
      <c r="K36" s="160">
        <f>IF(RES_hhdet_in_tes!K36=0,0,RES_hhdet_in_tes!K36/0.086*1000000/RES_hhdet_in_new!K36)</f>
        <v>2323.6763670978894</v>
      </c>
      <c r="L36" s="160">
        <f>IF(RES_hhdet_in_tes!L36=0,0,RES_hhdet_in_tes!L36/0.086*1000000/RES_hhdet_in_new!L36)</f>
        <v>2428.6689398724243</v>
      </c>
      <c r="M36" s="160">
        <f>IF(RES_hhdet_in_tes!M36=0,0,RES_hhdet_in_tes!M36/0.086*1000000/RES_hhdet_in_new!M36)</f>
        <v>0</v>
      </c>
      <c r="N36" s="160">
        <f>IF(RES_hhdet_in_tes!N36=0,0,RES_hhdet_in_tes!N36/0.086*1000000/RES_hhdet_in_new!N36)</f>
        <v>0</v>
      </c>
      <c r="O36" s="160">
        <f>IF(RES_hhdet_in_tes!O36=0,0,RES_hhdet_in_tes!O36/0.086*1000000/RES_hhdet_in_new!O36)</f>
        <v>0</v>
      </c>
      <c r="P36" s="160">
        <f>IF(RES_hhdet_in_tes!P36=0,0,RES_hhdet_in_tes!P36/0.086*1000000/RES_hhdet_in_new!P36)</f>
        <v>0</v>
      </c>
      <c r="Q36" s="160">
        <f>IF(RES_hhdet_in_tes!Q36=0,0,RES_hhdet_in_tes!Q36/0.086*1000000/RES_hhdet_in_new!Q36)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IF(RES_hhdet_in_tes!C37=0,0,RES_hhdet_in_tes!C37/0.086*1000000/RES_hhdet_in_new!C36)</f>
        <v>0</v>
      </c>
      <c r="D37" s="156">
        <f>IF(RES_hhdet_in_tes!D37=0,0,RES_hhdet_in_tes!D37/0.086*1000000/RES_hhdet_in_new!D36)</f>
        <v>0</v>
      </c>
      <c r="E37" s="156">
        <f>IF(RES_hhdet_in_tes!E37=0,0,RES_hhdet_in_tes!E37/0.086*1000000/RES_hhdet_in_new!E36)</f>
        <v>0</v>
      </c>
      <c r="F37" s="156">
        <f>IF(RES_hhdet_in_tes!F37=0,0,RES_hhdet_in_tes!F37/0.086*1000000/RES_hhdet_in_new!F36)</f>
        <v>0</v>
      </c>
      <c r="G37" s="156">
        <f>IF(RES_hhdet_in_tes!G37=0,0,RES_hhdet_in_tes!G37/0.086*1000000/RES_hhdet_in_new!G36)</f>
        <v>0</v>
      </c>
      <c r="H37" s="156">
        <f>IF(RES_hhdet_in_tes!H37=0,0,RES_hhdet_in_tes!H37/0.086*1000000/RES_hhdet_in_new!H36)</f>
        <v>0</v>
      </c>
      <c r="I37" s="156">
        <f>IF(RES_hhdet_in_tes!I37=0,0,RES_hhdet_in_tes!I37/0.086*1000000/RES_hhdet_in_new!I36)</f>
        <v>0</v>
      </c>
      <c r="J37" s="156">
        <f>IF(RES_hhdet_in_tes!J37=0,0,RES_hhdet_in_tes!J37/0.086*1000000/RES_hhdet_in_new!J36)</f>
        <v>0</v>
      </c>
      <c r="K37" s="156">
        <f>IF(RES_hhdet_in_tes!K37=0,0,RES_hhdet_in_tes!K37/0.086*1000000/RES_hhdet_in_new!K36)</f>
        <v>1549.1487170073067</v>
      </c>
      <c r="L37" s="156">
        <f>IF(RES_hhdet_in_tes!L37=0,0,RES_hhdet_in_tes!L37/0.086*1000000/RES_hhdet_in_new!L36)</f>
        <v>1649.8381368141406</v>
      </c>
      <c r="M37" s="156">
        <f>IF(RES_hhdet_in_tes!M37=0,0,RES_hhdet_in_tes!M37/0.086*1000000/RES_hhdet_in_new!M36)</f>
        <v>0</v>
      </c>
      <c r="N37" s="156">
        <f>IF(RES_hhdet_in_tes!N37=0,0,RES_hhdet_in_tes!N37/0.086*1000000/RES_hhdet_in_new!N36)</f>
        <v>0</v>
      </c>
      <c r="O37" s="156">
        <f>IF(RES_hhdet_in_tes!O37=0,0,RES_hhdet_in_tes!O37/0.086*1000000/RES_hhdet_in_new!O36)</f>
        <v>0</v>
      </c>
      <c r="P37" s="156">
        <f>IF(RES_hhdet_in_tes!P37=0,0,RES_hhdet_in_tes!P37/0.086*1000000/RES_hhdet_in_new!P36)</f>
        <v>0</v>
      </c>
      <c r="Q37" s="156">
        <f>IF(RES_hhdet_in_tes!Q37=0,0,RES_hhdet_in_tes!Q37/0.086*1000000/RES_hhdet_in_new!Q36)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IF(RES_hhdet_in_tes!C38=0,0,RES_hhdet_in_tes!C38/0.086*1000000/RES_hhdet_in_new!C36)</f>
        <v>0</v>
      </c>
      <c r="D38" s="156">
        <f>IF(RES_hhdet_in_tes!D38=0,0,RES_hhdet_in_tes!D38/0.086*1000000/RES_hhdet_in_new!D36)</f>
        <v>0</v>
      </c>
      <c r="E38" s="156">
        <f>IF(RES_hhdet_in_tes!E38=0,0,RES_hhdet_in_tes!E38/0.086*1000000/RES_hhdet_in_new!E36)</f>
        <v>0</v>
      </c>
      <c r="F38" s="156">
        <f>IF(RES_hhdet_in_tes!F38=0,0,RES_hhdet_in_tes!F38/0.086*1000000/RES_hhdet_in_new!F36)</f>
        <v>0</v>
      </c>
      <c r="G38" s="156">
        <f>IF(RES_hhdet_in_tes!G38=0,0,RES_hhdet_in_tes!G38/0.086*1000000/RES_hhdet_in_new!G36)</f>
        <v>0</v>
      </c>
      <c r="H38" s="156">
        <f>IF(RES_hhdet_in_tes!H38=0,0,RES_hhdet_in_tes!H38/0.086*1000000/RES_hhdet_in_new!H36)</f>
        <v>0</v>
      </c>
      <c r="I38" s="156">
        <f>IF(RES_hhdet_in_tes!I38=0,0,RES_hhdet_in_tes!I38/0.086*1000000/RES_hhdet_in_new!I36)</f>
        <v>0</v>
      </c>
      <c r="J38" s="156">
        <f>IF(RES_hhdet_in_tes!J38=0,0,RES_hhdet_in_tes!J38/0.086*1000000/RES_hhdet_in_new!J36)</f>
        <v>0</v>
      </c>
      <c r="K38" s="156">
        <f>IF(RES_hhdet_in_tes!K38=0,0,RES_hhdet_in_tes!K38/0.086*1000000/RES_hhdet_in_new!K36)</f>
        <v>774.5276500905826</v>
      </c>
      <c r="L38" s="156">
        <f>IF(RES_hhdet_in_tes!L38=0,0,RES_hhdet_in_tes!L38/0.086*1000000/RES_hhdet_in_new!L36)</f>
        <v>778.83080305828344</v>
      </c>
      <c r="M38" s="156">
        <f>IF(RES_hhdet_in_tes!M38=0,0,RES_hhdet_in_tes!M38/0.086*1000000/RES_hhdet_in_new!M36)</f>
        <v>0</v>
      </c>
      <c r="N38" s="156">
        <f>IF(RES_hhdet_in_tes!N38=0,0,RES_hhdet_in_tes!N38/0.086*1000000/RES_hhdet_in_new!N36)</f>
        <v>0</v>
      </c>
      <c r="O38" s="156">
        <f>IF(RES_hhdet_in_tes!O38=0,0,RES_hhdet_in_tes!O38/0.086*1000000/RES_hhdet_in_new!O36)</f>
        <v>0</v>
      </c>
      <c r="P38" s="156">
        <f>IF(RES_hhdet_in_tes!P38=0,0,RES_hhdet_in_tes!P38/0.086*1000000/RES_hhdet_in_new!P36)</f>
        <v>0</v>
      </c>
      <c r="Q38" s="156">
        <f>IF(RES_hhdet_in_tes!Q38=0,0,RES_hhdet_in_tes!Q38/0.086*1000000/RES_hhdet_in_new!Q36)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IF(SUM(RES_hhdet_in_tes!C40:C41)=0,0,SUM(RES_hhdet_in_tes!C40:C41)/0.086*1000000/SUM(RES_hhdet_in_new!C40:C41))</f>
        <v>581.8725114299391</v>
      </c>
      <c r="D39" s="157">
        <f>IF(SUM(RES_hhdet_in_tes!D40:D41)=0,0,SUM(RES_hhdet_in_tes!D40:D41)/0.086*1000000/SUM(RES_hhdet_in_new!D40:D41))</f>
        <v>642.57781909016421</v>
      </c>
      <c r="E39" s="157">
        <f>IF(SUM(RES_hhdet_in_tes!E40:E41)=0,0,SUM(RES_hhdet_in_tes!E40:E41)/0.086*1000000/SUM(RES_hhdet_in_new!E40:E41))</f>
        <v>605.08111072280224</v>
      </c>
      <c r="F39" s="157">
        <f>IF(SUM(RES_hhdet_in_tes!F40:F41)=0,0,SUM(RES_hhdet_in_tes!F40:F41)/0.086*1000000/SUM(RES_hhdet_in_new!F40:F41))</f>
        <v>608.69993978934622</v>
      </c>
      <c r="G39" s="157">
        <f>IF(SUM(RES_hhdet_in_tes!G40:G41)=0,0,SUM(RES_hhdet_in_tes!G40:G41)/0.086*1000000/SUM(RES_hhdet_in_new!G40:G41))</f>
        <v>611.98189914564216</v>
      </c>
      <c r="H39" s="157">
        <f>IF(SUM(RES_hhdet_in_tes!H40:H41)=0,0,SUM(RES_hhdet_in_tes!H40:H41)/0.086*1000000/SUM(RES_hhdet_in_new!H40:H41))</f>
        <v>598.45436017575605</v>
      </c>
      <c r="I39" s="157">
        <f>IF(SUM(RES_hhdet_in_tes!I40:I41)=0,0,SUM(RES_hhdet_in_tes!I40:I41)/0.086*1000000/SUM(RES_hhdet_in_new!I40:I41))</f>
        <v>721.61261799737611</v>
      </c>
      <c r="J39" s="157">
        <f>IF(SUM(RES_hhdet_in_tes!J40:J41)=0,0,SUM(RES_hhdet_in_tes!J40:J41)/0.086*1000000/SUM(RES_hhdet_in_new!J40:J41))</f>
        <v>632.44944346548357</v>
      </c>
      <c r="K39" s="157">
        <f>IF(SUM(RES_hhdet_in_tes!K40:K41)=0,0,SUM(RES_hhdet_in_tes!K40:K41)/0.086*1000000/SUM(RES_hhdet_in_new!K40:K41))</f>
        <v>697.55148402559394</v>
      </c>
      <c r="L39" s="157">
        <f>IF(SUM(RES_hhdet_in_tes!L40:L41)=0,0,SUM(RES_hhdet_in_tes!L40:L41)/0.086*1000000/SUM(RES_hhdet_in_new!L40:L41))</f>
        <v>651.49517416086405</v>
      </c>
      <c r="M39" s="157">
        <f>IF(SUM(RES_hhdet_in_tes!M40:M41)=0,0,SUM(RES_hhdet_in_tes!M40:M41)/0.086*1000000/SUM(RES_hhdet_in_new!M40:M41))</f>
        <v>0</v>
      </c>
      <c r="N39" s="157">
        <f>IF(SUM(RES_hhdet_in_tes!N40:N41)=0,0,SUM(RES_hhdet_in_tes!N40:N41)/0.086*1000000/SUM(RES_hhdet_in_new!N40:N41))</f>
        <v>0</v>
      </c>
      <c r="O39" s="157">
        <f>IF(SUM(RES_hhdet_in_tes!O40:O41)=0,0,SUM(RES_hhdet_in_tes!O40:O41)/0.086*1000000/SUM(RES_hhdet_in_new!O40:O41))</f>
        <v>664.95799273941168</v>
      </c>
      <c r="P39" s="157">
        <f>IF(SUM(RES_hhdet_in_tes!P40:P41)=0,0,SUM(RES_hhdet_in_tes!P40:P41)/0.086*1000000/SUM(RES_hhdet_in_new!P40:P41))</f>
        <v>783.53753203215092</v>
      </c>
      <c r="Q39" s="157">
        <f>IF(SUM(RES_hhdet_in_tes!Q40:Q41)=0,0,SUM(RES_hhdet_in_tes!Q40:Q41)/0.086*1000000/SUM(RES_hhdet_in_new!Q40:Q41))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IF(RES_hhdet_in_tes!C40=0,0,RES_hhdet_in_tes!C40/0.086*1000000/RES_hhdet_in_new!C40)</f>
        <v>581.8725114299391</v>
      </c>
      <c r="D40" s="156">
        <f>IF(RES_hhdet_in_tes!D40=0,0,RES_hhdet_in_tes!D40/0.086*1000000/RES_hhdet_in_new!D40)</f>
        <v>0</v>
      </c>
      <c r="E40" s="156">
        <f>IF(RES_hhdet_in_tes!E40=0,0,RES_hhdet_in_tes!E40/0.086*1000000/RES_hhdet_in_new!E40)</f>
        <v>605.08111072280224</v>
      </c>
      <c r="F40" s="156">
        <f>IF(RES_hhdet_in_tes!F40=0,0,RES_hhdet_in_tes!F40/0.086*1000000/RES_hhdet_in_new!F40)</f>
        <v>608.69993978934622</v>
      </c>
      <c r="G40" s="156">
        <f>IF(RES_hhdet_in_tes!G40=0,0,RES_hhdet_in_tes!G40/0.086*1000000/RES_hhdet_in_new!G40)</f>
        <v>611.98189914564216</v>
      </c>
      <c r="H40" s="156">
        <f>IF(RES_hhdet_in_tes!H40=0,0,RES_hhdet_in_tes!H40/0.086*1000000/RES_hhdet_in_new!H40)</f>
        <v>598.45436017575605</v>
      </c>
      <c r="I40" s="156">
        <f>IF(RES_hhdet_in_tes!I40=0,0,RES_hhdet_in_tes!I40/0.086*1000000/RES_hhdet_in_new!I40)</f>
        <v>0</v>
      </c>
      <c r="J40" s="156">
        <f>IF(RES_hhdet_in_tes!J40=0,0,RES_hhdet_in_tes!J40/0.086*1000000/RES_hhdet_in_new!J40)</f>
        <v>632.44944346548357</v>
      </c>
      <c r="K40" s="156">
        <f>IF(RES_hhdet_in_tes!K40=0,0,RES_hhdet_in_tes!K40/0.086*1000000/RES_hhdet_in_new!K40)</f>
        <v>0</v>
      </c>
      <c r="L40" s="156">
        <f>IF(RES_hhdet_in_tes!L40=0,0,RES_hhdet_in_tes!L40/0.086*1000000/RES_hhdet_in_new!L40)</f>
        <v>651.49517416086405</v>
      </c>
      <c r="M40" s="156">
        <f>IF(RES_hhdet_in_tes!M40=0,0,RES_hhdet_in_tes!M40/0.086*1000000/RES_hhdet_in_new!M40)</f>
        <v>0</v>
      </c>
      <c r="N40" s="156">
        <f>IF(RES_hhdet_in_tes!N40=0,0,RES_hhdet_in_tes!N40/0.086*1000000/RES_hhdet_in_new!N40)</f>
        <v>0</v>
      </c>
      <c r="O40" s="156">
        <f>IF(RES_hhdet_in_tes!O40=0,0,RES_hhdet_in_tes!O40/0.086*1000000/RES_hhdet_in_new!O40)</f>
        <v>664.95799273941168</v>
      </c>
      <c r="P40" s="156">
        <f>IF(RES_hhdet_in_tes!P40=0,0,RES_hhdet_in_tes!P40/0.086*1000000/RES_hhdet_in_new!P40)</f>
        <v>0</v>
      </c>
      <c r="Q40" s="156">
        <f>IF(RES_hhdet_in_tes!Q40=0,0,RES_hhdet_in_tes!Q40/0.086*1000000/RES_hhdet_in_new!Q40)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IF(RES_hhdet_in_tes!C41=0,0,RES_hhdet_in_tes!C41/0.086*1000000/RES_hhdet_in_new!C41)</f>
        <v>0</v>
      </c>
      <c r="D41" s="57">
        <f>IF(RES_hhdet_in_tes!D41=0,0,RES_hhdet_in_tes!D41/0.086*1000000/RES_hhdet_in_new!D41)</f>
        <v>642.57781909016421</v>
      </c>
      <c r="E41" s="57">
        <f>IF(RES_hhdet_in_tes!E41=0,0,RES_hhdet_in_tes!E41/0.086*1000000/RES_hhdet_in_new!E41)</f>
        <v>0</v>
      </c>
      <c r="F41" s="57">
        <f>IF(RES_hhdet_in_tes!F41=0,0,RES_hhdet_in_tes!F41/0.086*1000000/RES_hhdet_in_new!F41)</f>
        <v>0</v>
      </c>
      <c r="G41" s="57">
        <f>IF(RES_hhdet_in_tes!G41=0,0,RES_hhdet_in_tes!G41/0.086*1000000/RES_hhdet_in_new!G41)</f>
        <v>0</v>
      </c>
      <c r="H41" s="57">
        <f>IF(RES_hhdet_in_tes!H41=0,0,RES_hhdet_in_tes!H41/0.086*1000000/RES_hhdet_in_new!H41)</f>
        <v>0</v>
      </c>
      <c r="I41" s="57">
        <f>IF(RES_hhdet_in_tes!I41=0,0,RES_hhdet_in_tes!I41/0.086*1000000/RES_hhdet_in_new!I41)</f>
        <v>721.61261799737611</v>
      </c>
      <c r="J41" s="57">
        <f>IF(RES_hhdet_in_tes!J41=0,0,RES_hhdet_in_tes!J41/0.086*1000000/RES_hhdet_in_new!J41)</f>
        <v>0</v>
      </c>
      <c r="K41" s="57">
        <f>IF(RES_hhdet_in_tes!K41=0,0,RES_hhdet_in_tes!K41/0.086*1000000/RES_hhdet_in_new!K41)</f>
        <v>697.55148402559394</v>
      </c>
      <c r="L41" s="57">
        <f>IF(RES_hhdet_in_tes!L41=0,0,RES_hhdet_in_tes!L41/0.086*1000000/RES_hhdet_in_new!L41)</f>
        <v>0</v>
      </c>
      <c r="M41" s="57">
        <f>IF(RES_hhdet_in_tes!M41=0,0,RES_hhdet_in_tes!M41/0.086*1000000/RES_hhdet_in_new!M41)</f>
        <v>0</v>
      </c>
      <c r="N41" s="57">
        <f>IF(RES_hhdet_in_tes!N41=0,0,RES_hhdet_in_tes!N41/0.086*1000000/RES_hhdet_in_new!N41)</f>
        <v>0</v>
      </c>
      <c r="O41" s="57">
        <f>IF(RES_hhdet_in_tes!O41=0,0,RES_hhdet_in_tes!O41/0.086*1000000/RES_hhdet_in_new!O41)</f>
        <v>0</v>
      </c>
      <c r="P41" s="57">
        <f>IF(RES_hhdet_in_tes!P41=0,0,RES_hhdet_in_tes!P41/0.086*1000000/RES_hhdet_in_new!P41)</f>
        <v>783.53753203215092</v>
      </c>
      <c r="Q41" s="57">
        <f>IF(RES_hhdet_in_tes!Q41=0,0,RES_hhdet_in_tes!Q41/0.086*1000000/RES_hhdet_in_new!Q41)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13385.212896537041</v>
      </c>
      <c r="D43" s="168">
        <f t="shared" ref="D43" si="35">SUM(D44,D47,D49,D58)</f>
        <v>12940.845605004044</v>
      </c>
      <c r="E43" s="168">
        <f t="shared" ref="E43" si="36">SUM(E44,E47,E49,E58)</f>
        <v>13490.064034426397</v>
      </c>
      <c r="F43" s="168">
        <f t="shared" ref="F43" si="37">SUM(F44,F47,F49,F58)</f>
        <v>14067.882272548639</v>
      </c>
      <c r="G43" s="168">
        <f t="shared" ref="G43" si="38">SUM(G44,G47,G49,G58)</f>
        <v>14018.527126761008</v>
      </c>
      <c r="H43" s="168">
        <f t="shared" ref="H43" si="39">SUM(H44,H47,H49,H58)</f>
        <v>14634.91721514076</v>
      </c>
      <c r="I43" s="168">
        <f t="shared" ref="I43" si="40">SUM(I44,I47,I49,I58)</f>
        <v>13481.397031013143</v>
      </c>
      <c r="J43" s="168">
        <f t="shared" ref="J43" si="41">SUM(J44,J47,J49,J58)</f>
        <v>14385.033977624547</v>
      </c>
      <c r="K43" s="168">
        <f t="shared" ref="K43" si="42">SUM(K44,K47,K49,K58)</f>
        <v>13534.65047238562</v>
      </c>
      <c r="L43" s="168">
        <f t="shared" ref="L43" si="43">SUM(L44,L47,L49,L58)</f>
        <v>14160.825250006941</v>
      </c>
      <c r="M43" s="168">
        <f t="shared" ref="M43" si="44">SUM(M44,M47,M49,M58)</f>
        <v>12073.424186957187</v>
      </c>
      <c r="N43" s="168">
        <f t="shared" ref="N43" si="45">SUM(N44,N47,N49,N58)</f>
        <v>11908.105137209837</v>
      </c>
      <c r="O43" s="168">
        <f t="shared" ref="O43" si="46">SUM(O44,O47,O49,O58)</f>
        <v>12414.104609445732</v>
      </c>
      <c r="P43" s="168">
        <f t="shared" ref="P43" si="47">SUM(P44,P47,P49,P58)</f>
        <v>11743.530235741755</v>
      </c>
      <c r="Q43" s="168">
        <f t="shared" ref="Q43" si="48">SUM(Q44,Q47,Q49,Q58)</f>
        <v>12546.41842446281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9652.1449112070004</v>
      </c>
      <c r="D44" s="157">
        <f t="shared" si="49"/>
        <v>9284.2136526299619</v>
      </c>
      <c r="E44" s="157">
        <f t="shared" si="49"/>
        <v>9807.6462890526291</v>
      </c>
      <c r="F44" s="157">
        <f t="shared" si="49"/>
        <v>10344.776433194311</v>
      </c>
      <c r="G44" s="157">
        <f t="shared" si="49"/>
        <v>10215.852679093332</v>
      </c>
      <c r="H44" s="157">
        <f t="shared" si="49"/>
        <v>10747.380518418428</v>
      </c>
      <c r="I44" s="157">
        <f t="shared" si="49"/>
        <v>9637.3785420368531</v>
      </c>
      <c r="J44" s="157">
        <f t="shared" si="49"/>
        <v>10302.528931276138</v>
      </c>
      <c r="K44" s="157">
        <f t="shared" si="49"/>
        <v>9618.5091749376097</v>
      </c>
      <c r="L44" s="157">
        <f t="shared" si="49"/>
        <v>10182.323176881586</v>
      </c>
      <c r="M44" s="157">
        <f t="shared" si="49"/>
        <v>7899.0911033013672</v>
      </c>
      <c r="N44" s="157">
        <f t="shared" si="49"/>
        <v>7870.0892956346997</v>
      </c>
      <c r="O44" s="157">
        <f t="shared" si="49"/>
        <v>8200.9152644453952</v>
      </c>
      <c r="P44" s="157">
        <f t="shared" si="49"/>
        <v>7591.1304993421836</v>
      </c>
      <c r="Q44" s="157">
        <f t="shared" si="49"/>
        <v>8303.828561887929</v>
      </c>
    </row>
    <row r="45" spans="1:17" ht="12" customHeight="1" x14ac:dyDescent="0.25">
      <c r="A45" s="23" t="s">
        <v>166</v>
      </c>
      <c r="B45" s="156"/>
      <c r="C45" s="156">
        <f>IF(RES_hhdet_in_tes!C45=0,0,RES_hhdet_in_tes!C45/0.086*1000000/RES_hhdet_in_new!C45)</f>
        <v>9333.1398271266553</v>
      </c>
      <c r="D45" s="156">
        <f>IF(RES_hhdet_in_tes!D45=0,0,RES_hhdet_in_tes!D45/0.086*1000000/RES_hhdet_in_new!D45)</f>
        <v>9104.8693372806301</v>
      </c>
      <c r="E45" s="156">
        <f>IF(RES_hhdet_in_tes!E45=0,0,RES_hhdet_in_tes!E45/0.086*1000000/RES_hhdet_in_new!E45)</f>
        <v>9581.7622634954678</v>
      </c>
      <c r="F45" s="156">
        <f>IF(RES_hhdet_in_tes!F45=0,0,RES_hhdet_in_tes!F45/0.086*1000000/RES_hhdet_in_new!F45)</f>
        <v>10042.418223098355</v>
      </c>
      <c r="G45" s="156">
        <f>IF(RES_hhdet_in_tes!G45=0,0,RES_hhdet_in_tes!G45/0.086*1000000/RES_hhdet_in_new!G45)</f>
        <v>9950.2602777541288</v>
      </c>
      <c r="H45" s="156">
        <f>IF(RES_hhdet_in_tes!H45=0,0,RES_hhdet_in_tes!H45/0.086*1000000/RES_hhdet_in_new!H45)</f>
        <v>10351.536766879179</v>
      </c>
      <c r="I45" s="156">
        <f>IF(RES_hhdet_in_tes!I45=0,0,RES_hhdet_in_tes!I45/0.086*1000000/RES_hhdet_in_new!I45)</f>
        <v>9338.5797503282938</v>
      </c>
      <c r="J45" s="156">
        <f>IF(RES_hhdet_in_tes!J45=0,0,RES_hhdet_in_tes!J45/0.086*1000000/RES_hhdet_in_new!J45)</f>
        <v>9979.2053352447547</v>
      </c>
      <c r="K45" s="156">
        <f>IF(RES_hhdet_in_tes!K45=0,0,RES_hhdet_in_tes!K45/0.086*1000000/RES_hhdet_in_new!K45)</f>
        <v>9513.9608699152795</v>
      </c>
      <c r="L45" s="156">
        <f>IF(RES_hhdet_in_tes!L45=0,0,RES_hhdet_in_tes!L45/0.086*1000000/RES_hhdet_in_new!L45)</f>
        <v>9969.3241431911665</v>
      </c>
      <c r="M45" s="156">
        <f>IF(RES_hhdet_in_tes!M45=0,0,RES_hhdet_in_tes!M45/0.086*1000000/RES_hhdet_in_new!M45)</f>
        <v>7714.8703891910736</v>
      </c>
      <c r="N45" s="156">
        <f>IF(RES_hhdet_in_tes!N45=0,0,RES_hhdet_in_tes!N45/0.086*1000000/RES_hhdet_in_new!N45)</f>
        <v>7709.5725246584825</v>
      </c>
      <c r="O45" s="156">
        <f>IF(RES_hhdet_in_tes!O45=0,0,RES_hhdet_in_tes!O45/0.086*1000000/RES_hhdet_in_new!O45)</f>
        <v>7975.0689403357555</v>
      </c>
      <c r="P45" s="156">
        <f>IF(RES_hhdet_in_tes!P45=0,0,RES_hhdet_in_tes!P45/0.086*1000000/RES_hhdet_in_new!P45)</f>
        <v>7367.7315767446826</v>
      </c>
      <c r="Q45" s="156">
        <f>IF(RES_hhdet_in_tes!Q45=0,0,RES_hhdet_in_tes!Q45/0.086*1000000/RES_hhdet_in_new!Q45)</f>
        <v>8027.5196393811675</v>
      </c>
    </row>
    <row r="46" spans="1:17" ht="12" customHeight="1" x14ac:dyDescent="0.25">
      <c r="A46" s="23" t="s">
        <v>60</v>
      </c>
      <c r="B46" s="156"/>
      <c r="C46" s="156">
        <f>IF(RES_hhdet_in_tes!C46=0,0,RES_hhdet_in_tes!C46/0.086*1000000/RES_hhdet_in_new!C45)</f>
        <v>319.00508408034455</v>
      </c>
      <c r="D46" s="156">
        <f>IF(RES_hhdet_in_tes!D46=0,0,RES_hhdet_in_tes!D46/0.086*1000000/RES_hhdet_in_new!D45)</f>
        <v>179.344315349331</v>
      </c>
      <c r="E46" s="156">
        <f>IF(RES_hhdet_in_tes!E46=0,0,RES_hhdet_in_tes!E46/0.086*1000000/RES_hhdet_in_new!E45)</f>
        <v>225.88402555716078</v>
      </c>
      <c r="F46" s="156">
        <f>IF(RES_hhdet_in_tes!F46=0,0,RES_hhdet_in_tes!F46/0.086*1000000/RES_hhdet_in_new!F45)</f>
        <v>302.3582100959556</v>
      </c>
      <c r="G46" s="156">
        <f>IF(RES_hhdet_in_tes!G46=0,0,RES_hhdet_in_tes!G46/0.086*1000000/RES_hhdet_in_new!G45)</f>
        <v>265.59240133920252</v>
      </c>
      <c r="H46" s="156">
        <f>IF(RES_hhdet_in_tes!H46=0,0,RES_hhdet_in_tes!H46/0.086*1000000/RES_hhdet_in_new!H45)</f>
        <v>395.84375153924935</v>
      </c>
      <c r="I46" s="156">
        <f>IF(RES_hhdet_in_tes!I46=0,0,RES_hhdet_in_tes!I46/0.086*1000000/RES_hhdet_in_new!I45)</f>
        <v>298.79879170855986</v>
      </c>
      <c r="J46" s="156">
        <f>IF(RES_hhdet_in_tes!J46=0,0,RES_hhdet_in_tes!J46/0.086*1000000/RES_hhdet_in_new!J45)</f>
        <v>323.32359603138315</v>
      </c>
      <c r="K46" s="156">
        <f>IF(RES_hhdet_in_tes!K46=0,0,RES_hhdet_in_tes!K46/0.086*1000000/RES_hhdet_in_new!K45)</f>
        <v>104.54830502233062</v>
      </c>
      <c r="L46" s="156">
        <f>IF(RES_hhdet_in_tes!L46=0,0,RES_hhdet_in_tes!L46/0.086*1000000/RES_hhdet_in_new!L45)</f>
        <v>212.99903369041866</v>
      </c>
      <c r="M46" s="156">
        <f>IF(RES_hhdet_in_tes!M46=0,0,RES_hhdet_in_tes!M46/0.086*1000000/RES_hhdet_in_new!M45)</f>
        <v>184.22071411029316</v>
      </c>
      <c r="N46" s="156">
        <f>IF(RES_hhdet_in_tes!N46=0,0,RES_hhdet_in_tes!N46/0.086*1000000/RES_hhdet_in_new!N45)</f>
        <v>160.51677097621712</v>
      </c>
      <c r="O46" s="156">
        <f>IF(RES_hhdet_in_tes!O46=0,0,RES_hhdet_in_tes!O46/0.086*1000000/RES_hhdet_in_new!O45)</f>
        <v>225.84632410964028</v>
      </c>
      <c r="P46" s="156">
        <f>IF(RES_hhdet_in_tes!P46=0,0,RES_hhdet_in_tes!P46/0.086*1000000/RES_hhdet_in_new!P45)</f>
        <v>223.39892259750096</v>
      </c>
      <c r="Q46" s="156">
        <f>IF(RES_hhdet_in_tes!Q46=0,0,RES_hhdet_in_tes!Q46/0.086*1000000/RES_hhdet_in_new!Q45)</f>
        <v>276.30892250676214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847.54849140054159</v>
      </c>
      <c r="D47" s="157">
        <f t="shared" si="50"/>
        <v>829.51696759800609</v>
      </c>
      <c r="E47" s="157">
        <f t="shared" si="50"/>
        <v>820.50025883079138</v>
      </c>
      <c r="F47" s="157">
        <f t="shared" si="50"/>
        <v>808.79894145501783</v>
      </c>
      <c r="G47" s="157">
        <f t="shared" si="50"/>
        <v>827.59794027684825</v>
      </c>
      <c r="H47" s="157">
        <f t="shared" si="50"/>
        <v>841.77844011162847</v>
      </c>
      <c r="I47" s="157">
        <f t="shared" si="50"/>
        <v>864.43819107534989</v>
      </c>
      <c r="J47" s="157">
        <f t="shared" si="50"/>
        <v>1006.086958081461</v>
      </c>
      <c r="K47" s="157">
        <f t="shared" si="50"/>
        <v>1026.5187847043956</v>
      </c>
      <c r="L47" s="157">
        <f t="shared" si="50"/>
        <v>1033.3053842399415</v>
      </c>
      <c r="M47" s="157">
        <f t="shared" si="50"/>
        <v>1052.5829201522895</v>
      </c>
      <c r="N47" s="157">
        <f t="shared" si="50"/>
        <v>1072.2796891606151</v>
      </c>
      <c r="O47" s="157">
        <f t="shared" si="50"/>
        <v>1100.3287202101551</v>
      </c>
      <c r="P47" s="157">
        <f t="shared" si="50"/>
        <v>1118.9301642096825</v>
      </c>
      <c r="Q47" s="157">
        <f t="shared" si="50"/>
        <v>1133.9113290940863</v>
      </c>
    </row>
    <row r="48" spans="1:17" ht="12" customHeight="1" x14ac:dyDescent="0.25">
      <c r="A48" s="23" t="s">
        <v>60</v>
      </c>
      <c r="B48" s="156"/>
      <c r="C48" s="156">
        <f>IF(RES_hhdet_in_tes!C48=0,0,RES_hhdet_in_tes!C48/0.086*1000000/RES_hhdet_in_new!C48)</f>
        <v>847.54849140054159</v>
      </c>
      <c r="D48" s="156">
        <f>IF(RES_hhdet_in_tes!D48=0,0,RES_hhdet_in_tes!D48/0.086*1000000/RES_hhdet_in_new!D48)</f>
        <v>829.51696759800609</v>
      </c>
      <c r="E48" s="156">
        <f>IF(RES_hhdet_in_tes!E48=0,0,RES_hhdet_in_tes!E48/0.086*1000000/RES_hhdet_in_new!E48)</f>
        <v>820.50025883079138</v>
      </c>
      <c r="F48" s="156">
        <f>IF(RES_hhdet_in_tes!F48=0,0,RES_hhdet_in_tes!F48/0.086*1000000/RES_hhdet_in_new!F48)</f>
        <v>808.79894145501783</v>
      </c>
      <c r="G48" s="156">
        <f>IF(RES_hhdet_in_tes!G48=0,0,RES_hhdet_in_tes!G48/0.086*1000000/RES_hhdet_in_new!G48)</f>
        <v>827.59794027684825</v>
      </c>
      <c r="H48" s="156">
        <f>IF(RES_hhdet_in_tes!H48=0,0,RES_hhdet_in_tes!H48/0.086*1000000/RES_hhdet_in_new!H48)</f>
        <v>841.77844011162847</v>
      </c>
      <c r="I48" s="156">
        <f>IF(RES_hhdet_in_tes!I48=0,0,RES_hhdet_in_tes!I48/0.086*1000000/RES_hhdet_in_new!I48)</f>
        <v>864.43819107534989</v>
      </c>
      <c r="J48" s="156">
        <f>IF(RES_hhdet_in_tes!J48=0,0,RES_hhdet_in_tes!J48/0.086*1000000/RES_hhdet_in_new!J48)</f>
        <v>1006.086958081461</v>
      </c>
      <c r="K48" s="156">
        <f>IF(RES_hhdet_in_tes!K48=0,0,RES_hhdet_in_tes!K48/0.086*1000000/RES_hhdet_in_new!K48)</f>
        <v>1026.5187847043956</v>
      </c>
      <c r="L48" s="156">
        <f>IF(RES_hhdet_in_tes!L48=0,0,RES_hhdet_in_tes!L48/0.086*1000000/RES_hhdet_in_new!L48)</f>
        <v>1033.3053842399415</v>
      </c>
      <c r="M48" s="156">
        <f>IF(RES_hhdet_in_tes!M48=0,0,RES_hhdet_in_tes!M48/0.086*1000000/RES_hhdet_in_new!M48)</f>
        <v>1052.5829201522895</v>
      </c>
      <c r="N48" s="156">
        <f>IF(RES_hhdet_in_tes!N48=0,0,RES_hhdet_in_tes!N48/0.086*1000000/RES_hhdet_in_new!N48)</f>
        <v>1072.2796891606151</v>
      </c>
      <c r="O48" s="156">
        <f>IF(RES_hhdet_in_tes!O48=0,0,RES_hhdet_in_tes!O48/0.086*1000000/RES_hhdet_in_new!O48)</f>
        <v>1100.3287202101551</v>
      </c>
      <c r="P48" s="156">
        <f>IF(RES_hhdet_in_tes!P48=0,0,RES_hhdet_in_tes!P48/0.086*1000000/RES_hhdet_in_new!P48)</f>
        <v>1118.9301642096825</v>
      </c>
      <c r="Q48" s="156">
        <f>IF(RES_hhdet_in_tes!Q48=0,0,RES_hhdet_in_tes!Q48/0.086*1000000/RES_hhdet_in_new!Q48)</f>
        <v>1133.9113290940863</v>
      </c>
    </row>
    <row r="49" spans="1:17" ht="12" customHeight="1" x14ac:dyDescent="0.25">
      <c r="A49" s="158" t="s">
        <v>63</v>
      </c>
      <c r="B49" s="157"/>
      <c r="C49" s="157">
        <f>IF(SUM(RES_hhdet_in_tes!C50:C51,RES_hhdet_in_tes!C54:C55)=0,0,SUM(RES_hhdet_in_tes!C50:C51,RES_hhdet_in_tes!C54:C55)/0.086*1000000/SUM(RES_hhdet_in_new!C50:C51,RES_hhdet_in_new!C54:C55))</f>
        <v>2227.0225165609891</v>
      </c>
      <c r="D49" s="157">
        <f>IF(SUM(RES_hhdet_in_tes!D50:D51,RES_hhdet_in_tes!D54:D55)=0,0,SUM(RES_hhdet_in_tes!D50:D51,RES_hhdet_in_tes!D54:D55)/0.086*1000000/SUM(RES_hhdet_in_new!D50:D51,RES_hhdet_in_new!D54:D55))</f>
        <v>2184.5295806629465</v>
      </c>
      <c r="E49" s="157">
        <f>IF(SUM(RES_hhdet_in_tes!E50:E51,RES_hhdet_in_tes!E54:E55)=0,0,SUM(RES_hhdet_in_tes!E50:E51,RES_hhdet_in_tes!E54:E55)/0.086*1000000/SUM(RES_hhdet_in_new!E50:E51,RES_hhdet_in_new!E54:E55))</f>
        <v>2196.6424056109863</v>
      </c>
      <c r="F49" s="157">
        <f>IF(SUM(RES_hhdet_in_tes!F50:F51,RES_hhdet_in_tes!F54:F55)=0,0,SUM(RES_hhdet_in_tes!F50:F51,RES_hhdet_in_tes!F54:F55)/0.086*1000000/SUM(RES_hhdet_in_new!F50:F51,RES_hhdet_in_new!F54:F55))</f>
        <v>2227.7033501534283</v>
      </c>
      <c r="G49" s="157">
        <f>IF(SUM(RES_hhdet_in_tes!G50:G51,RES_hhdet_in_tes!G54:G55)=0,0,SUM(RES_hhdet_in_tes!G50:G51,RES_hhdet_in_tes!G54:G55)/0.086*1000000/SUM(RES_hhdet_in_new!G50:G51,RES_hhdet_in_new!G54:G55))</f>
        <v>2296.3079006847297</v>
      </c>
      <c r="H49" s="157">
        <f>IF(SUM(RES_hhdet_in_tes!H50:H51,RES_hhdet_in_tes!H54:H55)=0,0,SUM(RES_hhdet_in_tes!H50:H51,RES_hhdet_in_tes!H54:H55)/0.086*1000000/SUM(RES_hhdet_in_new!H50:H51,RES_hhdet_in_new!H54:H55))</f>
        <v>2346.2667331440684</v>
      </c>
      <c r="I49" s="157">
        <f>IF(SUM(RES_hhdet_in_tes!I50:I51,RES_hhdet_in_tes!I54:I55)=0,0,SUM(RES_hhdet_in_tes!I50:I51,RES_hhdet_in_tes!I54:I55)/0.086*1000000/SUM(RES_hhdet_in_new!I50:I51,RES_hhdet_in_new!I54:I55))</f>
        <v>2257.9341160633944</v>
      </c>
      <c r="J49" s="157">
        <f>IF(SUM(RES_hhdet_in_tes!J50:J51,RES_hhdet_in_tes!J54:J55)=0,0,SUM(RES_hhdet_in_tes!J50:J51,RES_hhdet_in_tes!J54:J55)/0.086*1000000/SUM(RES_hhdet_in_new!J50:J51,RES_hhdet_in_new!J54:J55))</f>
        <v>2354.4255026131141</v>
      </c>
      <c r="K49" s="157">
        <f>IF(SUM(RES_hhdet_in_tes!K50:K51,RES_hhdet_in_tes!K54:K55)=0,0,SUM(RES_hhdet_in_tes!K50:K51,RES_hhdet_in_tes!K54:K55)/0.086*1000000/SUM(RES_hhdet_in_new!K50:K51,RES_hhdet_in_new!K54:K55))</f>
        <v>2192.0414156692877</v>
      </c>
      <c r="L49" s="157">
        <f>IF(SUM(RES_hhdet_in_tes!L50:L51,RES_hhdet_in_tes!L54:L55)=0,0,SUM(RES_hhdet_in_tes!L50:L51,RES_hhdet_in_tes!L54:L55)/0.086*1000000/SUM(RES_hhdet_in_new!L50:L51,RES_hhdet_in_new!L54:L55))</f>
        <v>2228.6058752947811</v>
      </c>
      <c r="M49" s="157">
        <f>IF(SUM(RES_hhdet_in_tes!M50:M51,RES_hhdet_in_tes!M54:M55)=0,0,SUM(RES_hhdet_in_tes!M50:M51,RES_hhdet_in_tes!M54:M55)/0.086*1000000/SUM(RES_hhdet_in_new!M50:M51,RES_hhdet_in_new!M54:M55))</f>
        <v>2406.0142801002025</v>
      </c>
      <c r="N49" s="157">
        <f>IF(SUM(RES_hhdet_in_tes!N50:N51,RES_hhdet_in_tes!N54:N55)=0,0,SUM(RES_hhdet_in_tes!N50:N51,RES_hhdet_in_tes!N54:N55)/0.086*1000000/SUM(RES_hhdet_in_new!N50:N51,RES_hhdet_in_new!N54:N55))</f>
        <v>2239.1700104626343</v>
      </c>
      <c r="O49" s="157">
        <f>IF(SUM(RES_hhdet_in_tes!O50:O51,RES_hhdet_in_tes!O54:O55)=0,0,SUM(RES_hhdet_in_tes!O50:O51,RES_hhdet_in_tes!O54:O55)/0.086*1000000/SUM(RES_hhdet_in_new!O50:O51,RES_hhdet_in_new!O54:O55))</f>
        <v>2357.2306431566894</v>
      </c>
      <c r="P49" s="157">
        <f>IF(SUM(RES_hhdet_in_tes!P50:P51,RES_hhdet_in_tes!P54:P55)=0,0,SUM(RES_hhdet_in_tes!P50:P51,RES_hhdet_in_tes!P54:P55)/0.086*1000000/SUM(RES_hhdet_in_new!P50:P51,RES_hhdet_in_new!P54:P55))</f>
        <v>2249.9683176051171</v>
      </c>
      <c r="Q49" s="157">
        <f>IF(SUM(RES_hhdet_in_tes!Q50:Q51,RES_hhdet_in_tes!Q54:Q55)=0,0,SUM(RES_hhdet_in_tes!Q50:Q51,RES_hhdet_in_tes!Q54:Q55)/0.086*1000000/SUM(RES_hhdet_in_new!Q50:Q51,RES_hhdet_in_new!Q54:Q55))</f>
        <v>2278.9769626888387</v>
      </c>
    </row>
    <row r="50" spans="1:17" ht="12" customHeight="1" x14ac:dyDescent="0.25">
      <c r="A50" s="167" t="s">
        <v>165</v>
      </c>
      <c r="B50" s="132"/>
      <c r="C50" s="132">
        <f>IF(RES_hhdet_in_tes!C50=0,0,RES_hhdet_in_tes!C50/0.086*1000000/RES_hhdet_in_new!C50)</f>
        <v>2100.6358449970239</v>
      </c>
      <c r="D50" s="132">
        <f>IF(RES_hhdet_in_tes!D50=0,0,RES_hhdet_in_tes!D50/0.086*1000000/RES_hhdet_in_new!D50)</f>
        <v>2097.8912829026522</v>
      </c>
      <c r="E50" s="132">
        <f>IF(RES_hhdet_in_tes!E50=0,0,RES_hhdet_in_tes!E50/0.086*1000000/RES_hhdet_in_new!E50)</f>
        <v>2099.3375807047696</v>
      </c>
      <c r="F50" s="132">
        <f>IF(RES_hhdet_in_tes!F50=0,0,RES_hhdet_in_tes!F50/0.086*1000000/RES_hhdet_in_new!F50)</f>
        <v>2104.252055698867</v>
      </c>
      <c r="G50" s="132">
        <f>IF(RES_hhdet_in_tes!G50=0,0,RES_hhdet_in_tes!G50/0.086*1000000/RES_hhdet_in_new!G50)</f>
        <v>2114.6142405961155</v>
      </c>
      <c r="H50" s="132">
        <f>IF(RES_hhdet_in_tes!H50=0,0,RES_hhdet_in_tes!H50/0.086*1000000/RES_hhdet_in_new!H50)</f>
        <v>2141.6533861942971</v>
      </c>
      <c r="I50" s="132">
        <f>IF(RES_hhdet_in_tes!I50=0,0,RES_hhdet_in_tes!I50/0.086*1000000/RES_hhdet_in_new!I50)</f>
        <v>2137.4093116133004</v>
      </c>
      <c r="J50" s="132">
        <f>IF(RES_hhdet_in_tes!J50=0,0,RES_hhdet_in_tes!J50/0.086*1000000/RES_hhdet_in_new!J50)</f>
        <v>2145.9220101175019</v>
      </c>
      <c r="K50" s="132">
        <f>IF(RES_hhdet_in_tes!K50=0,0,RES_hhdet_in_tes!K50/0.086*1000000/RES_hhdet_in_new!K50)</f>
        <v>2150.4674121561111</v>
      </c>
      <c r="L50" s="132">
        <f>IF(RES_hhdet_in_tes!L50=0,0,RES_hhdet_in_tes!L50/0.086*1000000/RES_hhdet_in_new!L50)</f>
        <v>2152.2440065477481</v>
      </c>
      <c r="M50" s="132">
        <f>IF(RES_hhdet_in_tes!M50=0,0,RES_hhdet_in_tes!M50/0.086*1000000/RES_hhdet_in_new!M50)</f>
        <v>0</v>
      </c>
      <c r="N50" s="132">
        <f>IF(RES_hhdet_in_tes!N50=0,0,RES_hhdet_in_tes!N50/0.086*1000000/RES_hhdet_in_new!N50)</f>
        <v>2160.2947520904736</v>
      </c>
      <c r="O50" s="132">
        <f>IF(RES_hhdet_in_tes!O50=0,0,RES_hhdet_in_tes!O50/0.086*1000000/RES_hhdet_in_new!O50)</f>
        <v>2169.8548652070949</v>
      </c>
      <c r="P50" s="132">
        <f>IF(RES_hhdet_in_tes!P50=0,0,RES_hhdet_in_tes!P50/0.086*1000000/RES_hhdet_in_new!P50)</f>
        <v>2178.1577958163844</v>
      </c>
      <c r="Q50" s="132">
        <f>IF(RES_hhdet_in_tes!Q50=0,0,RES_hhdet_in_tes!Q50/0.086*1000000/RES_hhdet_in_new!Q50)</f>
        <v>2169.5251718714353</v>
      </c>
    </row>
    <row r="51" spans="1:17" ht="12" customHeight="1" x14ac:dyDescent="0.25">
      <c r="A51" s="167" t="s">
        <v>164</v>
      </c>
      <c r="B51" s="132"/>
      <c r="C51" s="132">
        <f>IF(RES_hhdet_in_tes!C51=0,0,RES_hhdet_in_tes!C51/0.086*1000000/RES_hhdet_in_new!C51)</f>
        <v>2107.056391590867</v>
      </c>
      <c r="D51" s="132">
        <f>IF(RES_hhdet_in_tes!D51=0,0,RES_hhdet_in_tes!D51/0.086*1000000/RES_hhdet_in_new!D51)</f>
        <v>2142.2379026711214</v>
      </c>
      <c r="E51" s="132">
        <f>IF(RES_hhdet_in_tes!E51=0,0,RES_hhdet_in_tes!E51/0.086*1000000/RES_hhdet_in_new!E51)</f>
        <v>2147.6683167814931</v>
      </c>
      <c r="F51" s="132">
        <f>IF(RES_hhdet_in_tes!F51=0,0,RES_hhdet_in_tes!F51/0.086*1000000/RES_hhdet_in_new!F51)</f>
        <v>2171.512164096026</v>
      </c>
      <c r="G51" s="132">
        <f>IF(RES_hhdet_in_tes!G51=0,0,RES_hhdet_in_tes!G51/0.086*1000000/RES_hhdet_in_new!G51)</f>
        <v>2197.9523564165552</v>
      </c>
      <c r="H51" s="132">
        <f>IF(RES_hhdet_in_tes!H51=0,0,RES_hhdet_in_tes!H51/0.086*1000000/RES_hhdet_in_new!H51)</f>
        <v>2225.914805482249</v>
      </c>
      <c r="I51" s="132">
        <f>IF(RES_hhdet_in_tes!I51=0,0,RES_hhdet_in_tes!I51/0.086*1000000/RES_hhdet_in_new!I51)</f>
        <v>2230.3254220137651</v>
      </c>
      <c r="J51" s="132">
        <f>IF(RES_hhdet_in_tes!J51=0,0,RES_hhdet_in_tes!J51/0.086*1000000/RES_hhdet_in_new!J51)</f>
        <v>2246.8042106973958</v>
      </c>
      <c r="K51" s="132">
        <f>IF(RES_hhdet_in_tes!K51=0,0,RES_hhdet_in_tes!K51/0.086*1000000/RES_hhdet_in_new!K51)</f>
        <v>2251.1876882770403</v>
      </c>
      <c r="L51" s="132">
        <f>IF(RES_hhdet_in_tes!L51=0,0,RES_hhdet_in_tes!L51/0.086*1000000/RES_hhdet_in_new!L51)</f>
        <v>2255.0863901572416</v>
      </c>
      <c r="M51" s="132">
        <f>IF(RES_hhdet_in_tes!M51=0,0,RES_hhdet_in_tes!M51/0.086*1000000/RES_hhdet_in_new!M51)</f>
        <v>2253.6174034534411</v>
      </c>
      <c r="N51" s="132">
        <f>IF(RES_hhdet_in_tes!N51=0,0,RES_hhdet_in_tes!N51/0.086*1000000/RES_hhdet_in_new!N51)</f>
        <v>2252.1532391481069</v>
      </c>
      <c r="O51" s="132">
        <f>IF(RES_hhdet_in_tes!O51=0,0,RES_hhdet_in_tes!O51/0.086*1000000/RES_hhdet_in_new!O51)</f>
        <v>2256.245433042619</v>
      </c>
      <c r="P51" s="132">
        <f>IF(RES_hhdet_in_tes!P51=0,0,RES_hhdet_in_tes!P51/0.086*1000000/RES_hhdet_in_new!P51)</f>
        <v>2256.5805761266174</v>
      </c>
      <c r="Q51" s="132">
        <f>IF(RES_hhdet_in_tes!Q51=0,0,RES_hhdet_in_tes!Q51/0.086*1000000/RES_hhdet_in_new!Q51)</f>
        <v>2239.3201442673017</v>
      </c>
    </row>
    <row r="52" spans="1:17" ht="12" customHeight="1" x14ac:dyDescent="0.25">
      <c r="A52" s="166" t="s">
        <v>163</v>
      </c>
      <c r="B52" s="165"/>
      <c r="C52" s="165">
        <f>IF(RES_hhdet_in_tes!C52=0,0,RES_hhdet_in_tes!C52/0.086*1000000/RES_hhdet_in_new!C51)</f>
        <v>1497.7583221458071</v>
      </c>
      <c r="D52" s="165">
        <f>IF(RES_hhdet_in_tes!D52=0,0,RES_hhdet_in_tes!D52/0.086*1000000/RES_hhdet_in_new!D51)</f>
        <v>1404.8283861049042</v>
      </c>
      <c r="E52" s="165">
        <f>IF(RES_hhdet_in_tes!E52=0,0,RES_hhdet_in_tes!E52/0.086*1000000/RES_hhdet_in_new!E51)</f>
        <v>1415.9433438842561</v>
      </c>
      <c r="F52" s="165">
        <f>IF(RES_hhdet_in_tes!F52=0,0,RES_hhdet_in_tes!F52/0.086*1000000/RES_hhdet_in_new!F51)</f>
        <v>1426.1328643822872</v>
      </c>
      <c r="G52" s="165">
        <f>IF(RES_hhdet_in_tes!G52=0,0,RES_hhdet_in_tes!G52/0.086*1000000/RES_hhdet_in_new!G51)</f>
        <v>1446.0843895565488</v>
      </c>
      <c r="H52" s="165">
        <f>IF(RES_hhdet_in_tes!H52=0,0,RES_hhdet_in_tes!H52/0.086*1000000/RES_hhdet_in_new!H51)</f>
        <v>1462.925172433426</v>
      </c>
      <c r="I52" s="165">
        <f>IF(RES_hhdet_in_tes!I52=0,0,RES_hhdet_in_tes!I52/0.086*1000000/RES_hhdet_in_new!I51)</f>
        <v>1466.4876551920074</v>
      </c>
      <c r="J52" s="165">
        <f>IF(RES_hhdet_in_tes!J52=0,0,RES_hhdet_in_tes!J52/0.086*1000000/RES_hhdet_in_new!J51)</f>
        <v>1475.3638319560409</v>
      </c>
      <c r="K52" s="165">
        <f>IF(RES_hhdet_in_tes!K52=0,0,RES_hhdet_in_tes!K52/0.086*1000000/RES_hhdet_in_new!K51)</f>
        <v>1476.1563931541368</v>
      </c>
      <c r="L52" s="165">
        <f>IF(RES_hhdet_in_tes!L52=0,0,RES_hhdet_in_tes!L52/0.086*1000000/RES_hhdet_in_new!L51)</f>
        <v>1475.9947408373607</v>
      </c>
      <c r="M52" s="165">
        <f>IF(RES_hhdet_in_tes!M52=0,0,RES_hhdet_in_tes!M52/0.086*1000000/RES_hhdet_in_new!M51)</f>
        <v>1475.760905386268</v>
      </c>
      <c r="N52" s="165">
        <f>IF(RES_hhdet_in_tes!N52=0,0,RES_hhdet_in_tes!N52/0.086*1000000/RES_hhdet_in_new!N51)</f>
        <v>1475.1900994152388</v>
      </c>
      <c r="O52" s="165">
        <f>IF(RES_hhdet_in_tes!O52=0,0,RES_hhdet_in_tes!O52/0.086*1000000/RES_hhdet_in_new!O51)</f>
        <v>1477.9548549833962</v>
      </c>
      <c r="P52" s="165">
        <f>IF(RES_hhdet_in_tes!P52=0,0,RES_hhdet_in_tes!P52/0.086*1000000/RES_hhdet_in_new!P51)</f>
        <v>1480.1816857429787</v>
      </c>
      <c r="Q52" s="165">
        <f>IF(RES_hhdet_in_tes!Q52=0,0,RES_hhdet_in_tes!Q52/0.086*1000000/RES_hhdet_in_new!Q51)</f>
        <v>1469.8966799889376</v>
      </c>
    </row>
    <row r="53" spans="1:17" ht="12" customHeight="1" x14ac:dyDescent="0.25">
      <c r="A53" s="147" t="s">
        <v>59</v>
      </c>
      <c r="B53" s="164"/>
      <c r="C53" s="164">
        <f>IF(RES_hhdet_in_tes!C53=0,0,RES_hhdet_in_tes!C53/0.086*1000000/RES_hhdet_in_new!C51)</f>
        <v>609.29806944506015</v>
      </c>
      <c r="D53" s="164">
        <f>IF(RES_hhdet_in_tes!D53=0,0,RES_hhdet_in_tes!D53/0.086*1000000/RES_hhdet_in_new!D51)</f>
        <v>737.40951656621735</v>
      </c>
      <c r="E53" s="164">
        <f>IF(RES_hhdet_in_tes!E53=0,0,RES_hhdet_in_tes!E53/0.086*1000000/RES_hhdet_in_new!E51)</f>
        <v>731.72497289723685</v>
      </c>
      <c r="F53" s="164">
        <f>IF(RES_hhdet_in_tes!F53=0,0,RES_hhdet_in_tes!F53/0.086*1000000/RES_hhdet_in_new!F51)</f>
        <v>745.3792997137391</v>
      </c>
      <c r="G53" s="164">
        <f>IF(RES_hhdet_in_tes!G53=0,0,RES_hhdet_in_tes!G53/0.086*1000000/RES_hhdet_in_new!G51)</f>
        <v>751.86796686000628</v>
      </c>
      <c r="H53" s="164">
        <f>IF(RES_hhdet_in_tes!H53=0,0,RES_hhdet_in_tes!H53/0.086*1000000/RES_hhdet_in_new!H51)</f>
        <v>762.9896330488225</v>
      </c>
      <c r="I53" s="164">
        <f>IF(RES_hhdet_in_tes!I53=0,0,RES_hhdet_in_tes!I53/0.086*1000000/RES_hhdet_in_new!I51)</f>
        <v>763.83776682175755</v>
      </c>
      <c r="J53" s="164">
        <f>IF(RES_hhdet_in_tes!J53=0,0,RES_hhdet_in_tes!J53/0.086*1000000/RES_hhdet_in_new!J51)</f>
        <v>771.44037874135461</v>
      </c>
      <c r="K53" s="164">
        <f>IF(RES_hhdet_in_tes!K53=0,0,RES_hhdet_in_tes!K53/0.086*1000000/RES_hhdet_in_new!K51)</f>
        <v>775.03129512290332</v>
      </c>
      <c r="L53" s="164">
        <f>IF(RES_hhdet_in_tes!L53=0,0,RES_hhdet_in_tes!L53/0.086*1000000/RES_hhdet_in_new!L51)</f>
        <v>779.09164931988073</v>
      </c>
      <c r="M53" s="164">
        <f>IF(RES_hhdet_in_tes!M53=0,0,RES_hhdet_in_tes!M53/0.086*1000000/RES_hhdet_in_new!M51)</f>
        <v>777.85649806717265</v>
      </c>
      <c r="N53" s="164">
        <f>IF(RES_hhdet_in_tes!N53=0,0,RES_hhdet_in_tes!N53/0.086*1000000/RES_hhdet_in_new!N51)</f>
        <v>776.96313973286806</v>
      </c>
      <c r="O53" s="164">
        <f>IF(RES_hhdet_in_tes!O53=0,0,RES_hhdet_in_tes!O53/0.086*1000000/RES_hhdet_in_new!O51)</f>
        <v>778.29057805922287</v>
      </c>
      <c r="P53" s="164">
        <f>IF(RES_hhdet_in_tes!P53=0,0,RES_hhdet_in_tes!P53/0.086*1000000/RES_hhdet_in_new!P51)</f>
        <v>776.3988903836389</v>
      </c>
      <c r="Q53" s="164">
        <f>IF(RES_hhdet_in_tes!Q53=0,0,RES_hhdet_in_tes!Q53/0.086*1000000/RES_hhdet_in_new!Q51)</f>
        <v>769.42346427836389</v>
      </c>
    </row>
    <row r="54" spans="1:17" ht="12" customHeight="1" x14ac:dyDescent="0.25">
      <c r="A54" s="163" t="s">
        <v>142</v>
      </c>
      <c r="B54" s="162"/>
      <c r="C54" s="162">
        <f>IF(RES_hhdet_in_tes!C54=0,0,RES_hhdet_in_tes!C54/0.086*1000000/RES_hhdet_in_new!C54)</f>
        <v>2433.7474022776114</v>
      </c>
      <c r="D54" s="162">
        <f>IF(RES_hhdet_in_tes!D54=0,0,RES_hhdet_in_tes!D54/0.086*1000000/RES_hhdet_in_new!D54)</f>
        <v>2289.1954654495703</v>
      </c>
      <c r="E54" s="162">
        <f>IF(RES_hhdet_in_tes!E54=0,0,RES_hhdet_in_tes!E54/0.086*1000000/RES_hhdet_in_new!E54)</f>
        <v>2347.2212651113741</v>
      </c>
      <c r="F54" s="162">
        <f>IF(RES_hhdet_in_tes!F54=0,0,RES_hhdet_in_tes!F54/0.086*1000000/RES_hhdet_in_new!F54)</f>
        <v>2445.0989277542194</v>
      </c>
      <c r="G54" s="162">
        <f>IF(RES_hhdet_in_tes!G54=0,0,RES_hhdet_in_tes!G54/0.086*1000000/RES_hhdet_in_new!G54)</f>
        <v>2442.4550652274629</v>
      </c>
      <c r="H54" s="162">
        <f>IF(RES_hhdet_in_tes!H54=0,0,RES_hhdet_in_tes!H54/0.086*1000000/RES_hhdet_in_new!H54)</f>
        <v>2642.0173539984194</v>
      </c>
      <c r="I54" s="162">
        <f>IF(RES_hhdet_in_tes!I54=0,0,RES_hhdet_in_tes!I54/0.086*1000000/RES_hhdet_in_new!I54)</f>
        <v>2536.4172586206764</v>
      </c>
      <c r="J54" s="162">
        <f>IF(RES_hhdet_in_tes!J54=0,0,RES_hhdet_in_tes!J54/0.086*1000000/RES_hhdet_in_new!J54)</f>
        <v>2603.0641595561251</v>
      </c>
      <c r="K54" s="162">
        <f>IF(RES_hhdet_in_tes!K54=0,0,RES_hhdet_in_tes!K54/0.086*1000000/RES_hhdet_in_new!K54)</f>
        <v>0</v>
      </c>
      <c r="L54" s="162">
        <f>IF(RES_hhdet_in_tes!L54=0,0,RES_hhdet_in_tes!L54/0.086*1000000/RES_hhdet_in_new!L54)</f>
        <v>0</v>
      </c>
      <c r="M54" s="162">
        <f>IF(RES_hhdet_in_tes!M54=0,0,RES_hhdet_in_tes!M54/0.086*1000000/RES_hhdet_in_new!M54)</f>
        <v>0</v>
      </c>
      <c r="N54" s="162">
        <f>IF(RES_hhdet_in_tes!N54=0,0,RES_hhdet_in_tes!N54/0.086*1000000/RES_hhdet_in_new!N54)</f>
        <v>0</v>
      </c>
      <c r="O54" s="162">
        <f>IF(RES_hhdet_in_tes!O54=0,0,RES_hhdet_in_tes!O54/0.086*1000000/RES_hhdet_in_new!O54)</f>
        <v>2621.1255299057366</v>
      </c>
      <c r="P54" s="162">
        <f>IF(RES_hhdet_in_tes!P54=0,0,RES_hhdet_in_tes!P54/0.086*1000000/RES_hhdet_in_new!P54)</f>
        <v>2641.2623516319163</v>
      </c>
      <c r="Q54" s="162">
        <f>IF(RES_hhdet_in_tes!Q54=0,0,RES_hhdet_in_tes!Q54/0.086*1000000/RES_hhdet_in_new!Q54)</f>
        <v>2754.6087741061783</v>
      </c>
    </row>
    <row r="55" spans="1:17" ht="12" customHeight="1" x14ac:dyDescent="0.25">
      <c r="A55" s="161" t="s">
        <v>141</v>
      </c>
      <c r="B55" s="160"/>
      <c r="C55" s="160">
        <f>IF(RES_hhdet_in_tes!C55=0,0,RES_hhdet_in_tes!C55/0.086*1000000/RES_hhdet_in_new!C55)</f>
        <v>2340.5015040910553</v>
      </c>
      <c r="D55" s="160">
        <f>IF(RES_hhdet_in_tes!D55=0,0,RES_hhdet_in_tes!D55/0.086*1000000/RES_hhdet_in_new!D55)</f>
        <v>2258.6455998885772</v>
      </c>
      <c r="E55" s="160">
        <f>IF(RES_hhdet_in_tes!E55=0,0,RES_hhdet_in_tes!E55/0.086*1000000/RES_hhdet_in_new!E55)</f>
        <v>2301.5882558839139</v>
      </c>
      <c r="F55" s="160">
        <f>IF(RES_hhdet_in_tes!F55=0,0,RES_hhdet_in_tes!F55/0.086*1000000/RES_hhdet_in_new!F55)</f>
        <v>2381.5028130597325</v>
      </c>
      <c r="G55" s="160">
        <f>IF(RES_hhdet_in_tes!G55=0,0,RES_hhdet_in_tes!G55/0.086*1000000/RES_hhdet_in_new!G55)</f>
        <v>2389.5158552423513</v>
      </c>
      <c r="H55" s="160">
        <f>IF(RES_hhdet_in_tes!H55=0,0,RES_hhdet_in_tes!H55/0.086*1000000/RES_hhdet_in_new!H55)</f>
        <v>2527.6069363262468</v>
      </c>
      <c r="I55" s="160">
        <f>IF(RES_hhdet_in_tes!I55=0,0,RES_hhdet_in_tes!I55/0.086*1000000/RES_hhdet_in_new!I55)</f>
        <v>2459.329719862556</v>
      </c>
      <c r="J55" s="160">
        <f>IF(RES_hhdet_in_tes!J55=0,0,RES_hhdet_in_tes!J55/0.086*1000000/RES_hhdet_in_new!J55)</f>
        <v>2509.2275690795891</v>
      </c>
      <c r="K55" s="160">
        <f>IF(RES_hhdet_in_tes!K55=0,0,RES_hhdet_in_tes!K55/0.086*1000000/RES_hhdet_in_new!K55)</f>
        <v>2323.8285183053658</v>
      </c>
      <c r="L55" s="160">
        <f>IF(RES_hhdet_in_tes!L55=0,0,RES_hhdet_in_tes!L55/0.086*1000000/RES_hhdet_in_new!L55)</f>
        <v>0</v>
      </c>
      <c r="M55" s="160">
        <f>IF(RES_hhdet_in_tes!M55=0,0,RES_hhdet_in_tes!M55/0.086*1000000/RES_hhdet_in_new!M55)</f>
        <v>2429.5892032265028</v>
      </c>
      <c r="N55" s="160">
        <f>IF(RES_hhdet_in_tes!N55=0,0,RES_hhdet_in_tes!N55/0.086*1000000/RES_hhdet_in_new!N55)</f>
        <v>0</v>
      </c>
      <c r="O55" s="160">
        <f>IF(RES_hhdet_in_tes!O55=0,0,RES_hhdet_in_tes!O55/0.086*1000000/RES_hhdet_in_new!O55)</f>
        <v>2505.2028884198289</v>
      </c>
      <c r="P55" s="160">
        <f>IF(RES_hhdet_in_tes!P55=0,0,RES_hhdet_in_tes!P55/0.086*1000000/RES_hhdet_in_new!P55)</f>
        <v>2509.5316929178603</v>
      </c>
      <c r="Q55" s="160">
        <f>IF(RES_hhdet_in_tes!Q55=0,0,RES_hhdet_in_tes!Q55/0.086*1000000/RES_hhdet_in_new!Q55)</f>
        <v>2571.0886561297475</v>
      </c>
    </row>
    <row r="56" spans="1:17" ht="12" customHeight="1" x14ac:dyDescent="0.25">
      <c r="A56" s="148" t="s">
        <v>60</v>
      </c>
      <c r="B56" s="156"/>
      <c r="C56" s="156">
        <f>IF(RES_hhdet_in_tes!C56=0,0,RES_hhdet_in_tes!C56/0.086*1000000/RES_hhdet_in_new!C55)</f>
        <v>1731.2057590616726</v>
      </c>
      <c r="D56" s="156">
        <f>IF(RES_hhdet_in_tes!D56=0,0,RES_hhdet_in_tes!D56/0.086*1000000/RES_hhdet_in_new!D55)</f>
        <v>1521.2324427007004</v>
      </c>
      <c r="E56" s="156">
        <f>IF(RES_hhdet_in_tes!E56=0,0,RES_hhdet_in_tes!E56/0.086*1000000/RES_hhdet_in_new!E55)</f>
        <v>1569.8571777228869</v>
      </c>
      <c r="F56" s="156">
        <f>IF(RES_hhdet_in_tes!F56=0,0,RES_hhdet_in_tes!F56/0.086*1000000/RES_hhdet_in_new!F55)</f>
        <v>1636.1249806596313</v>
      </c>
      <c r="G56" s="156">
        <f>IF(RES_hhdet_in_tes!G56=0,0,RES_hhdet_in_tes!G56/0.086*1000000/RES_hhdet_in_new!G55)</f>
        <v>1637.5850507138409</v>
      </c>
      <c r="H56" s="156">
        <f>IF(RES_hhdet_in_tes!H56=0,0,RES_hhdet_in_tes!H56/0.086*1000000/RES_hhdet_in_new!H55)</f>
        <v>1764.5723623168356</v>
      </c>
      <c r="I56" s="156">
        <f>IF(RES_hhdet_in_tes!I56=0,0,RES_hhdet_in_tes!I56/0.086*1000000/RES_hhdet_in_new!I55)</f>
        <v>1695.485407417345</v>
      </c>
      <c r="J56" s="156">
        <f>IF(RES_hhdet_in_tes!J56=0,0,RES_hhdet_in_tes!J56/0.086*1000000/RES_hhdet_in_new!J55)</f>
        <v>1737.769949940787</v>
      </c>
      <c r="K56" s="156">
        <f>IF(RES_hhdet_in_tes!K56=0,0,RES_hhdet_in_tes!K56/0.086*1000000/RES_hhdet_in_new!K55)</f>
        <v>1548.9951370402309</v>
      </c>
      <c r="L56" s="156">
        <f>IF(RES_hhdet_in_tes!L56=0,0,RES_hhdet_in_tes!L56/0.086*1000000/RES_hhdet_in_new!L55)</f>
        <v>0</v>
      </c>
      <c r="M56" s="156">
        <f>IF(RES_hhdet_in_tes!M56=0,0,RES_hhdet_in_tes!M56/0.086*1000000/RES_hhdet_in_new!M55)</f>
        <v>1651.9860374703605</v>
      </c>
      <c r="N56" s="156">
        <f>IF(RES_hhdet_in_tes!N56=0,0,RES_hhdet_in_tes!N56/0.086*1000000/RES_hhdet_in_new!N55)</f>
        <v>0</v>
      </c>
      <c r="O56" s="156">
        <f>IF(RES_hhdet_in_tes!O56=0,0,RES_hhdet_in_tes!O56/0.086*1000000/RES_hhdet_in_new!O55)</f>
        <v>1727.2050169821291</v>
      </c>
      <c r="P56" s="156">
        <f>IF(RES_hhdet_in_tes!P56=0,0,RES_hhdet_in_tes!P56/0.086*1000000/RES_hhdet_in_new!P55)</f>
        <v>1733.3813634739165</v>
      </c>
      <c r="Q56" s="156">
        <f>IF(RES_hhdet_in_tes!Q56=0,0,RES_hhdet_in_tes!Q56/0.086*1000000/RES_hhdet_in_new!Q55)</f>
        <v>1801.895482889548</v>
      </c>
    </row>
    <row r="57" spans="1:17" ht="12" customHeight="1" x14ac:dyDescent="0.25">
      <c r="A57" s="148" t="s">
        <v>59</v>
      </c>
      <c r="B57" s="156"/>
      <c r="C57" s="156">
        <f>IF(RES_hhdet_in_tes!C57=0,0,RES_hhdet_in_tes!C57/0.086*1000000/RES_hhdet_in_new!C55)</f>
        <v>609.29574502938283</v>
      </c>
      <c r="D57" s="156">
        <f>IF(RES_hhdet_in_tes!D57=0,0,RES_hhdet_in_tes!D57/0.086*1000000/RES_hhdet_in_new!D55)</f>
        <v>737.41315718787644</v>
      </c>
      <c r="E57" s="156">
        <f>IF(RES_hhdet_in_tes!E57=0,0,RES_hhdet_in_tes!E57/0.086*1000000/RES_hhdet_in_new!E55)</f>
        <v>731.73107816102663</v>
      </c>
      <c r="F57" s="156">
        <f>IF(RES_hhdet_in_tes!F57=0,0,RES_hhdet_in_tes!F57/0.086*1000000/RES_hhdet_in_new!F55)</f>
        <v>745.37783240010128</v>
      </c>
      <c r="G57" s="156">
        <f>IF(RES_hhdet_in_tes!G57=0,0,RES_hhdet_in_tes!G57/0.086*1000000/RES_hhdet_in_new!G55)</f>
        <v>751.93080452851029</v>
      </c>
      <c r="H57" s="156">
        <f>IF(RES_hhdet_in_tes!H57=0,0,RES_hhdet_in_tes!H57/0.086*1000000/RES_hhdet_in_new!H55)</f>
        <v>763.03457400941113</v>
      </c>
      <c r="I57" s="156">
        <f>IF(RES_hhdet_in_tes!I57=0,0,RES_hhdet_in_tes!I57/0.086*1000000/RES_hhdet_in_new!I55)</f>
        <v>763.84431244521113</v>
      </c>
      <c r="J57" s="156">
        <f>IF(RES_hhdet_in_tes!J57=0,0,RES_hhdet_in_tes!J57/0.086*1000000/RES_hhdet_in_new!J55)</f>
        <v>771.4576191388021</v>
      </c>
      <c r="K57" s="156">
        <f>IF(RES_hhdet_in_tes!K57=0,0,RES_hhdet_in_tes!K57/0.086*1000000/RES_hhdet_in_new!K55)</f>
        <v>774.8333812651349</v>
      </c>
      <c r="L57" s="156">
        <f>IF(RES_hhdet_in_tes!L57=0,0,RES_hhdet_in_tes!L57/0.086*1000000/RES_hhdet_in_new!L55)</f>
        <v>0</v>
      </c>
      <c r="M57" s="156">
        <f>IF(RES_hhdet_in_tes!M57=0,0,RES_hhdet_in_tes!M57/0.086*1000000/RES_hhdet_in_new!M55)</f>
        <v>777.60316575614206</v>
      </c>
      <c r="N57" s="156">
        <f>IF(RES_hhdet_in_tes!N57=0,0,RES_hhdet_in_tes!N57/0.086*1000000/RES_hhdet_in_new!N55)</f>
        <v>0</v>
      </c>
      <c r="O57" s="156">
        <f>IF(RES_hhdet_in_tes!O57=0,0,RES_hhdet_in_tes!O57/0.086*1000000/RES_hhdet_in_new!O55)</f>
        <v>777.99787143769959</v>
      </c>
      <c r="P57" s="156">
        <f>IF(RES_hhdet_in_tes!P57=0,0,RES_hhdet_in_tes!P57/0.086*1000000/RES_hhdet_in_new!P55)</f>
        <v>776.15032944394341</v>
      </c>
      <c r="Q57" s="156">
        <f>IF(RES_hhdet_in_tes!Q57=0,0,RES_hhdet_in_tes!Q57/0.086*1000000/RES_hhdet_in_new!Q55)</f>
        <v>769.19317324019994</v>
      </c>
    </row>
    <row r="58" spans="1:17" ht="12" customHeight="1" x14ac:dyDescent="0.25">
      <c r="A58" s="158" t="s">
        <v>62</v>
      </c>
      <c r="B58" s="157"/>
      <c r="C58" s="157">
        <f>IF(SUM(RES_hhdet_in_tes!C59:C60)=0,0,SUM(RES_hhdet_in_tes!C59:C60)/0.086*1000000/SUM(RES_hhdet_in_new!C59:C60))</f>
        <v>658.49697736850953</v>
      </c>
      <c r="D58" s="157">
        <f>IF(SUM(RES_hhdet_in_tes!D59:D60)=0,0,SUM(RES_hhdet_in_tes!D59:D60)/0.086*1000000/SUM(RES_hhdet_in_new!D59:D60))</f>
        <v>642.58540411312856</v>
      </c>
      <c r="E58" s="157">
        <f>IF(SUM(RES_hhdet_in_tes!E59:E60)=0,0,SUM(RES_hhdet_in_tes!E59:E60)/0.086*1000000/SUM(RES_hhdet_in_new!E59:E60))</f>
        <v>665.27508093199117</v>
      </c>
      <c r="F58" s="157">
        <f>IF(SUM(RES_hhdet_in_tes!F59:F60)=0,0,SUM(RES_hhdet_in_tes!F59:F60)/0.086*1000000/SUM(RES_hhdet_in_new!F59:F60))</f>
        <v>686.60354774588222</v>
      </c>
      <c r="G58" s="157">
        <f>IF(SUM(RES_hhdet_in_tes!G59:G60)=0,0,SUM(RES_hhdet_in_tes!G59:G60)/0.086*1000000/SUM(RES_hhdet_in_new!G59:G60))</f>
        <v>678.76860670609949</v>
      </c>
      <c r="H58" s="157">
        <f>IF(SUM(RES_hhdet_in_tes!H59:H60)=0,0,SUM(RES_hhdet_in_tes!H59:H60)/0.086*1000000/SUM(RES_hhdet_in_new!H59:H60))</f>
        <v>699.49152346663698</v>
      </c>
      <c r="I58" s="157">
        <f>IF(SUM(RES_hhdet_in_tes!I59:I60)=0,0,SUM(RES_hhdet_in_tes!I59:I60)/0.086*1000000/SUM(RES_hhdet_in_new!I59:I60))</f>
        <v>721.64618183754646</v>
      </c>
      <c r="J58" s="157">
        <f>IF(SUM(RES_hhdet_in_tes!J59:J60)=0,0,SUM(RES_hhdet_in_tes!J59:J60)/0.086*1000000/SUM(RES_hhdet_in_new!J59:J60))</f>
        <v>721.99258565383377</v>
      </c>
      <c r="K58" s="157">
        <f>IF(SUM(RES_hhdet_in_tes!K59:K60)=0,0,SUM(RES_hhdet_in_tes!K59:K60)/0.086*1000000/SUM(RES_hhdet_in_new!K59:K60))</f>
        <v>697.58109707432573</v>
      </c>
      <c r="L58" s="157">
        <f>IF(SUM(RES_hhdet_in_tes!L59:L60)=0,0,SUM(RES_hhdet_in_tes!L59:L60)/0.086*1000000/SUM(RES_hhdet_in_new!L59:L60))</f>
        <v>716.59081359063214</v>
      </c>
      <c r="M58" s="157">
        <f>IF(SUM(RES_hhdet_in_tes!M59:M60)=0,0,SUM(RES_hhdet_in_tes!M59:M60)/0.086*1000000/SUM(RES_hhdet_in_new!M59:M60))</f>
        <v>715.73588340332742</v>
      </c>
      <c r="N58" s="157">
        <f>IF(SUM(RES_hhdet_in_tes!N59:N60)=0,0,SUM(RES_hhdet_in_tes!N59:N60)/0.086*1000000/SUM(RES_hhdet_in_new!N59:N60))</f>
        <v>726.56614195188729</v>
      </c>
      <c r="O58" s="157">
        <f>IF(SUM(RES_hhdet_in_tes!O59:O60)=0,0,SUM(RES_hhdet_in_tes!O59:O60)/0.086*1000000/SUM(RES_hhdet_in_new!O59:O60))</f>
        <v>755.62998163349221</v>
      </c>
      <c r="P58" s="157">
        <f>IF(SUM(RES_hhdet_in_tes!P59:P60)=0,0,SUM(RES_hhdet_in_tes!P59:P60)/0.086*1000000/SUM(RES_hhdet_in_new!P59:P60))</f>
        <v>783.501254584771</v>
      </c>
      <c r="Q58" s="157">
        <f>IF(SUM(RES_hhdet_in_tes!Q59:Q60)=0,0,SUM(RES_hhdet_in_tes!Q59:Q60)/0.086*1000000/SUM(RES_hhdet_in_new!Q59:Q60))</f>
        <v>829.70157079195667</v>
      </c>
    </row>
    <row r="59" spans="1:17" ht="12" customHeight="1" x14ac:dyDescent="0.25">
      <c r="A59" s="23" t="s">
        <v>57</v>
      </c>
      <c r="B59" s="156"/>
      <c r="C59" s="156">
        <f>IF(RES_hhdet_in_tes!C59=0,0,RES_hhdet_in_tes!C59/0.086*1000000/RES_hhdet_in_new!C59)</f>
        <v>0</v>
      </c>
      <c r="D59" s="156">
        <f>IF(RES_hhdet_in_tes!D59=0,0,RES_hhdet_in_tes!D59/0.086*1000000/RES_hhdet_in_new!D59)</f>
        <v>0</v>
      </c>
      <c r="E59" s="156">
        <f>IF(RES_hhdet_in_tes!E59=0,0,RES_hhdet_in_tes!E59/0.086*1000000/RES_hhdet_in_new!E59)</f>
        <v>0</v>
      </c>
      <c r="F59" s="156">
        <f>IF(RES_hhdet_in_tes!F59=0,0,RES_hhdet_in_tes!F59/0.086*1000000/RES_hhdet_in_new!F59)</f>
        <v>0</v>
      </c>
      <c r="G59" s="156">
        <f>IF(RES_hhdet_in_tes!G59=0,0,RES_hhdet_in_tes!G59/0.086*1000000/RES_hhdet_in_new!G59)</f>
        <v>0</v>
      </c>
      <c r="H59" s="156">
        <f>IF(RES_hhdet_in_tes!H59=0,0,RES_hhdet_in_tes!H59/0.086*1000000/RES_hhdet_in_new!H59)</f>
        <v>0</v>
      </c>
      <c r="I59" s="156">
        <f>IF(RES_hhdet_in_tes!I59=0,0,RES_hhdet_in_tes!I59/0.086*1000000/RES_hhdet_in_new!I59)</f>
        <v>0</v>
      </c>
      <c r="J59" s="156">
        <f>IF(RES_hhdet_in_tes!J59=0,0,RES_hhdet_in_tes!J59/0.086*1000000/RES_hhdet_in_new!J59)</f>
        <v>0</v>
      </c>
      <c r="K59" s="156">
        <f>IF(RES_hhdet_in_tes!K59=0,0,RES_hhdet_in_tes!K59/0.086*1000000/RES_hhdet_in_new!K59)</f>
        <v>0</v>
      </c>
      <c r="L59" s="156">
        <f>IF(RES_hhdet_in_tes!L59=0,0,RES_hhdet_in_tes!L59/0.086*1000000/RES_hhdet_in_new!L59)</f>
        <v>0</v>
      </c>
      <c r="M59" s="156">
        <f>IF(RES_hhdet_in_tes!M59=0,0,RES_hhdet_in_tes!M59/0.086*1000000/RES_hhdet_in_new!M59)</f>
        <v>0</v>
      </c>
      <c r="N59" s="156">
        <f>IF(RES_hhdet_in_tes!N59=0,0,RES_hhdet_in_tes!N59/0.086*1000000/RES_hhdet_in_new!N59)</f>
        <v>0</v>
      </c>
      <c r="O59" s="156">
        <f>IF(RES_hhdet_in_tes!O59=0,0,RES_hhdet_in_tes!O59/0.086*1000000/RES_hhdet_in_new!O59)</f>
        <v>0</v>
      </c>
      <c r="P59" s="156">
        <f>IF(RES_hhdet_in_tes!P59=0,0,RES_hhdet_in_tes!P59/0.086*1000000/RES_hhdet_in_new!P59)</f>
        <v>0</v>
      </c>
      <c r="Q59" s="156">
        <f>IF(RES_hhdet_in_tes!Q59=0,0,RES_hhdet_in_tes!Q59/0.086*1000000/RES_hhdet_in_new!Q59)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IF(RES_hhdet_in_tes!C60=0,0,RES_hhdet_in_tes!C60/0.086*1000000/RES_hhdet_in_new!C60)</f>
        <v>658.49697736850953</v>
      </c>
      <c r="D60" s="57">
        <f>IF(RES_hhdet_in_tes!D60=0,0,RES_hhdet_in_tes!D60/0.086*1000000/RES_hhdet_in_new!D60)</f>
        <v>642.58540411312856</v>
      </c>
      <c r="E60" s="57">
        <f>IF(RES_hhdet_in_tes!E60=0,0,RES_hhdet_in_tes!E60/0.086*1000000/RES_hhdet_in_new!E60)</f>
        <v>665.27508093199117</v>
      </c>
      <c r="F60" s="57">
        <f>IF(RES_hhdet_in_tes!F60=0,0,RES_hhdet_in_tes!F60/0.086*1000000/RES_hhdet_in_new!F60)</f>
        <v>686.60354774588222</v>
      </c>
      <c r="G60" s="57">
        <f>IF(RES_hhdet_in_tes!G60=0,0,RES_hhdet_in_tes!G60/0.086*1000000/RES_hhdet_in_new!G60)</f>
        <v>678.76860670609949</v>
      </c>
      <c r="H60" s="57">
        <f>IF(RES_hhdet_in_tes!H60=0,0,RES_hhdet_in_tes!H60/0.086*1000000/RES_hhdet_in_new!H60)</f>
        <v>699.49152346663698</v>
      </c>
      <c r="I60" s="57">
        <f>IF(RES_hhdet_in_tes!I60=0,0,RES_hhdet_in_tes!I60/0.086*1000000/RES_hhdet_in_new!I60)</f>
        <v>721.64618183754646</v>
      </c>
      <c r="J60" s="57">
        <f>IF(RES_hhdet_in_tes!J60=0,0,RES_hhdet_in_tes!J60/0.086*1000000/RES_hhdet_in_new!J60)</f>
        <v>721.99258565383377</v>
      </c>
      <c r="K60" s="57">
        <f>IF(RES_hhdet_in_tes!K60=0,0,RES_hhdet_in_tes!K60/0.086*1000000/RES_hhdet_in_new!K60)</f>
        <v>697.58109707432573</v>
      </c>
      <c r="L60" s="57">
        <f>IF(RES_hhdet_in_tes!L60=0,0,RES_hhdet_in_tes!L60/0.086*1000000/RES_hhdet_in_new!L60)</f>
        <v>716.59081359063214</v>
      </c>
      <c r="M60" s="57">
        <f>IF(RES_hhdet_in_tes!M60=0,0,RES_hhdet_in_tes!M60/0.086*1000000/RES_hhdet_in_new!M60)</f>
        <v>715.73588340332742</v>
      </c>
      <c r="N60" s="57">
        <f>IF(RES_hhdet_in_tes!N60=0,0,RES_hhdet_in_tes!N60/0.086*1000000/RES_hhdet_in_new!N60)</f>
        <v>726.56614195188729</v>
      </c>
      <c r="O60" s="57">
        <f>IF(RES_hhdet_in_tes!O60=0,0,RES_hhdet_in_tes!O60/0.086*1000000/RES_hhdet_in_new!O60)</f>
        <v>755.62998163349221</v>
      </c>
      <c r="P60" s="57">
        <f>IF(RES_hhdet_in_tes!P60=0,0,RES_hhdet_in_tes!P60/0.086*1000000/RES_hhdet_in_new!P60)</f>
        <v>783.501254584771</v>
      </c>
      <c r="Q60" s="57">
        <f>IF(RES_hhdet_in_tes!Q60=0,0,RES_hhdet_in_tes!Q60/0.086*1000000/RES_hhdet_in_new!Q60)</f>
        <v>829.70157079195667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13186.815063735919</v>
      </c>
      <c r="D62" s="168">
        <f t="shared" ref="D62" si="52">SUM(D63,D66,D68,D77)</f>
        <v>12878.550989087686</v>
      </c>
      <c r="E62" s="168">
        <f t="shared" ref="E62" si="53">SUM(E63,E66,E68,E77)</f>
        <v>13438.395509889921</v>
      </c>
      <c r="F62" s="168">
        <f t="shared" ref="F62" si="54">SUM(F63,F66,F68,F77)</f>
        <v>13980.706223548494</v>
      </c>
      <c r="G62" s="168">
        <f t="shared" ref="G62" si="55">SUM(G63,G66,G68,G77)</f>
        <v>13976.999083187837</v>
      </c>
      <c r="H62" s="168">
        <f t="shared" ref="H62" si="56">SUM(H63,H66,H68,H77)</f>
        <v>14455.687859989182</v>
      </c>
      <c r="I62" s="168">
        <f t="shared" ref="I62" si="57">SUM(I63,I66,I68,I77)</f>
        <v>13335.337979449465</v>
      </c>
      <c r="J62" s="168">
        <f t="shared" ref="J62" si="58">SUM(J63,J66,J68,J77)</f>
        <v>14425.180808112989</v>
      </c>
      <c r="K62" s="168">
        <f t="shared" ref="K62" si="59">SUM(K63,K66,K68,K77)</f>
        <v>13172.5497142849</v>
      </c>
      <c r="L62" s="168">
        <f t="shared" ref="L62" si="60">SUM(L63,L66,L68,L77)</f>
        <v>14302.564251635209</v>
      </c>
      <c r="M62" s="168">
        <f t="shared" ref="M62" si="61">SUM(M63,M66,M68,M77)</f>
        <v>11788.174067372882</v>
      </c>
      <c r="N62" s="168">
        <f t="shared" ref="N62" si="62">SUM(N63,N66,N68,N77)</f>
        <v>11961.943921031772</v>
      </c>
      <c r="O62" s="168">
        <f t="shared" ref="O62" si="63">SUM(O63,O66,O68,O77)</f>
        <v>12113.825162977326</v>
      </c>
      <c r="P62" s="168">
        <f t="shared" ref="P62" si="64">SUM(P63,P66,P68,P77)</f>
        <v>0</v>
      </c>
      <c r="Q62" s="168">
        <f t="shared" ref="Q62" si="65">SUM(Q63,Q66,Q68,Q77)</f>
        <v>12316.633535971061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9577.9066895532887</v>
      </c>
      <c r="D63" s="157">
        <f t="shared" si="66"/>
        <v>9314.4239527687951</v>
      </c>
      <c r="E63" s="157">
        <f t="shared" si="66"/>
        <v>9820.1456838867362</v>
      </c>
      <c r="F63" s="157">
        <f t="shared" si="66"/>
        <v>10297.35509507118</v>
      </c>
      <c r="G63" s="157">
        <f t="shared" si="66"/>
        <v>10349.811047039264</v>
      </c>
      <c r="H63" s="157">
        <f t="shared" si="66"/>
        <v>10723.135435123604</v>
      </c>
      <c r="I63" s="157">
        <f t="shared" si="66"/>
        <v>9612.208096995204</v>
      </c>
      <c r="J63" s="157">
        <f t="shared" si="66"/>
        <v>10537.812753434511</v>
      </c>
      <c r="K63" s="157">
        <f t="shared" si="66"/>
        <v>9305.4314476869222</v>
      </c>
      <c r="L63" s="157">
        <f t="shared" si="66"/>
        <v>10421.204312845284</v>
      </c>
      <c r="M63" s="157">
        <f t="shared" si="66"/>
        <v>7743.2969601325522</v>
      </c>
      <c r="N63" s="157">
        <f t="shared" si="66"/>
        <v>8043.6731065435788</v>
      </c>
      <c r="O63" s="157">
        <f t="shared" si="66"/>
        <v>8063.4139844571146</v>
      </c>
      <c r="P63" s="157">
        <f t="shared" si="66"/>
        <v>0</v>
      </c>
      <c r="Q63" s="157">
        <f t="shared" si="66"/>
        <v>8188.0292173832586</v>
      </c>
    </row>
    <row r="64" spans="1:17" ht="12" customHeight="1" x14ac:dyDescent="0.25">
      <c r="A64" s="23" t="s">
        <v>161</v>
      </c>
      <c r="B64" s="156"/>
      <c r="C64" s="156">
        <f>IF(RES_hhdet_in_tes!C64=0,0,RES_hhdet_in_tes!C64/0.086*1000000/RES_hhdet_in_new!C64)</f>
        <v>9261.3551917336645</v>
      </c>
      <c r="D64" s="156">
        <f>IF(RES_hhdet_in_tes!D64=0,0,RES_hhdet_in_tes!D64/0.086*1000000/RES_hhdet_in_new!D64)</f>
        <v>9134.496061276388</v>
      </c>
      <c r="E64" s="156">
        <f>IF(RES_hhdet_in_tes!E64=0,0,RES_hhdet_in_tes!E64/0.086*1000000/RES_hhdet_in_new!E64)</f>
        <v>9593.9737795114634</v>
      </c>
      <c r="F64" s="156">
        <f>IF(RES_hhdet_in_tes!F64=0,0,RES_hhdet_in_tes!F64/0.086*1000000/RES_hhdet_in_new!F64)</f>
        <v>9996.3829208173574</v>
      </c>
      <c r="G64" s="156">
        <f>IF(RES_hhdet_in_tes!G64=0,0,RES_hhdet_in_tes!G64/0.086*1000000/RES_hhdet_in_new!G64)</f>
        <v>10080.735987351331</v>
      </c>
      <c r="H64" s="156">
        <f>IF(RES_hhdet_in_tes!H64=0,0,RES_hhdet_in_tes!H64/0.086*1000000/RES_hhdet_in_new!H64)</f>
        <v>10328.184669992657</v>
      </c>
      <c r="I64" s="156">
        <f>IF(RES_hhdet_in_tes!I64=0,0,RES_hhdet_in_tes!I64/0.086*1000000/RES_hhdet_in_new!I64)</f>
        <v>9314.1896937016481</v>
      </c>
      <c r="J64" s="156">
        <f>IF(RES_hhdet_in_tes!J64=0,0,RES_hhdet_in_tes!J64/0.086*1000000/RES_hhdet_in_new!J64)</f>
        <v>10207.105260500173</v>
      </c>
      <c r="K64" s="156">
        <f>IF(RES_hhdet_in_tes!K64=0,0,RES_hhdet_in_tes!K64/0.086*1000000/RES_hhdet_in_new!K64)</f>
        <v>9204.2861384021835</v>
      </c>
      <c r="L64" s="156">
        <f>IF(RES_hhdet_in_tes!L64=0,0,RES_hhdet_in_tes!L64/0.086*1000000/RES_hhdet_in_new!L64)</f>
        <v>10203.208241618024</v>
      </c>
      <c r="M64" s="156">
        <f>IF(RES_hhdet_in_tes!M64=0,0,RES_hhdet_in_tes!M64/0.086*1000000/RES_hhdet_in_new!M64)</f>
        <v>7562.7096397802779</v>
      </c>
      <c r="N64" s="156">
        <f>IF(RES_hhdet_in_tes!N64=0,0,RES_hhdet_in_tes!N64/0.086*1000000/RES_hhdet_in_new!N64)</f>
        <v>7879.6159547947709</v>
      </c>
      <c r="O64" s="156">
        <f>IF(RES_hhdet_in_tes!O64=0,0,RES_hhdet_in_tes!O64/0.086*1000000/RES_hhdet_in_new!O64)</f>
        <v>7841.3543302061862</v>
      </c>
      <c r="P64" s="156">
        <f>IF(RES_hhdet_in_tes!P64=0,0,RES_hhdet_in_tes!P64/0.086*1000000/RES_hhdet_in_new!P64)</f>
        <v>0</v>
      </c>
      <c r="Q64" s="156">
        <f>IF(RES_hhdet_in_tes!Q64=0,0,RES_hhdet_in_tes!Q64/0.086*1000000/RES_hhdet_in_new!Q64)</f>
        <v>7915.57350449765</v>
      </c>
    </row>
    <row r="65" spans="1:17" ht="12" customHeight="1" x14ac:dyDescent="0.25">
      <c r="A65" s="23" t="s">
        <v>60</v>
      </c>
      <c r="B65" s="156"/>
      <c r="C65" s="156">
        <f>IF(RES_hhdet_in_tes!C65=0,0,RES_hhdet_in_tes!C65/0.086*1000000/RES_hhdet_in_new!C64)</f>
        <v>316.55149781962439</v>
      </c>
      <c r="D65" s="156">
        <f>IF(RES_hhdet_in_tes!D65=0,0,RES_hhdet_in_tes!D65/0.086*1000000/RES_hhdet_in_new!D64)</f>
        <v>179.92789149240718</v>
      </c>
      <c r="E65" s="156">
        <f>IF(RES_hhdet_in_tes!E65=0,0,RES_hhdet_in_tes!E65/0.086*1000000/RES_hhdet_in_new!E64)</f>
        <v>226.17190437527319</v>
      </c>
      <c r="F65" s="156">
        <f>IF(RES_hhdet_in_tes!F65=0,0,RES_hhdet_in_tes!F65/0.086*1000000/RES_hhdet_in_new!F64)</f>
        <v>300.97217425382235</v>
      </c>
      <c r="G65" s="156">
        <f>IF(RES_hhdet_in_tes!G65=0,0,RES_hhdet_in_tes!G65/0.086*1000000/RES_hhdet_in_new!G64)</f>
        <v>269.07505968793259</v>
      </c>
      <c r="H65" s="156">
        <f>IF(RES_hhdet_in_tes!H65=0,0,RES_hhdet_in_tes!H65/0.086*1000000/RES_hhdet_in_new!H64)</f>
        <v>394.95076513094665</v>
      </c>
      <c r="I65" s="156">
        <f>IF(RES_hhdet_in_tes!I65=0,0,RES_hhdet_in_tes!I65/0.086*1000000/RES_hhdet_in_new!I64)</f>
        <v>298.0184032935561</v>
      </c>
      <c r="J65" s="156">
        <f>IF(RES_hhdet_in_tes!J65=0,0,RES_hhdet_in_tes!J65/0.086*1000000/RES_hhdet_in_new!J64)</f>
        <v>330.70749293433795</v>
      </c>
      <c r="K65" s="156">
        <f>IF(RES_hhdet_in_tes!K65=0,0,RES_hhdet_in_tes!K65/0.086*1000000/RES_hhdet_in_new!K64)</f>
        <v>101.14530928473852</v>
      </c>
      <c r="L65" s="156">
        <f>IF(RES_hhdet_in_tes!L65=0,0,RES_hhdet_in_tes!L65/0.086*1000000/RES_hhdet_in_new!L64)</f>
        <v>217.99607122726096</v>
      </c>
      <c r="M65" s="156">
        <f>IF(RES_hhdet_in_tes!M65=0,0,RES_hhdet_in_tes!M65/0.086*1000000/RES_hhdet_in_new!M64)</f>
        <v>180.58732035227396</v>
      </c>
      <c r="N65" s="156">
        <f>IF(RES_hhdet_in_tes!N65=0,0,RES_hhdet_in_tes!N65/0.086*1000000/RES_hhdet_in_new!N64)</f>
        <v>164.05715174880808</v>
      </c>
      <c r="O65" s="156">
        <f>IF(RES_hhdet_in_tes!O65=0,0,RES_hhdet_in_tes!O65/0.086*1000000/RES_hhdet_in_new!O64)</f>
        <v>222.05965425092867</v>
      </c>
      <c r="P65" s="156">
        <f>IF(RES_hhdet_in_tes!P65=0,0,RES_hhdet_in_tes!P65/0.086*1000000/RES_hhdet_in_new!P64)</f>
        <v>0</v>
      </c>
      <c r="Q65" s="156">
        <f>IF(RES_hhdet_in_tes!Q65=0,0,RES_hhdet_in_tes!Q65/0.086*1000000/RES_hhdet_in_new!Q64)</f>
        <v>272.45571288560876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847.40710016444166</v>
      </c>
      <c r="D66" s="157">
        <f t="shared" si="67"/>
        <v>828.28812375805205</v>
      </c>
      <c r="E66" s="157">
        <f t="shared" si="67"/>
        <v>826.52894414278194</v>
      </c>
      <c r="F66" s="157">
        <f t="shared" si="67"/>
        <v>821.247970296792</v>
      </c>
      <c r="G66" s="157">
        <f t="shared" si="67"/>
        <v>829.63096681341153</v>
      </c>
      <c r="H66" s="157">
        <f t="shared" si="67"/>
        <v>841.47280922357766</v>
      </c>
      <c r="I66" s="157">
        <f t="shared" si="67"/>
        <v>861.12761128755847</v>
      </c>
      <c r="J66" s="157">
        <f t="shared" si="67"/>
        <v>1006.5918299470643</v>
      </c>
      <c r="K66" s="157">
        <f t="shared" si="67"/>
        <v>1029.1602564705959</v>
      </c>
      <c r="L66" s="157">
        <f t="shared" si="67"/>
        <v>1034.1188177646129</v>
      </c>
      <c r="M66" s="157">
        <f t="shared" si="67"/>
        <v>1051.6771895624051</v>
      </c>
      <c r="N66" s="157">
        <f t="shared" si="67"/>
        <v>1068.6110119598204</v>
      </c>
      <c r="O66" s="157">
        <f t="shared" si="67"/>
        <v>1098.7592839399497</v>
      </c>
      <c r="P66" s="157">
        <f t="shared" si="67"/>
        <v>0</v>
      </c>
      <c r="Q66" s="157">
        <f t="shared" si="67"/>
        <v>1142.4965500032879</v>
      </c>
    </row>
    <row r="67" spans="1:17" ht="12" customHeight="1" x14ac:dyDescent="0.25">
      <c r="A67" s="23" t="s">
        <v>60</v>
      </c>
      <c r="B67" s="156"/>
      <c r="C67" s="156">
        <f>IF(RES_hhdet_in_tes!C67=0,0,RES_hhdet_in_tes!C67/0.086*1000000/RES_hhdet_in_new!C67)</f>
        <v>847.40710016444166</v>
      </c>
      <c r="D67" s="156">
        <f>IF(RES_hhdet_in_tes!D67=0,0,RES_hhdet_in_tes!D67/0.086*1000000/RES_hhdet_in_new!D67)</f>
        <v>828.28812375805205</v>
      </c>
      <c r="E67" s="156">
        <f>IF(RES_hhdet_in_tes!E67=0,0,RES_hhdet_in_tes!E67/0.086*1000000/RES_hhdet_in_new!E67)</f>
        <v>826.52894414278194</v>
      </c>
      <c r="F67" s="156">
        <f>IF(RES_hhdet_in_tes!F67=0,0,RES_hhdet_in_tes!F67/0.086*1000000/RES_hhdet_in_new!F67)</f>
        <v>821.247970296792</v>
      </c>
      <c r="G67" s="156">
        <f>IF(RES_hhdet_in_tes!G67=0,0,RES_hhdet_in_tes!G67/0.086*1000000/RES_hhdet_in_new!G67)</f>
        <v>829.63096681341153</v>
      </c>
      <c r="H67" s="156">
        <f>IF(RES_hhdet_in_tes!H67=0,0,RES_hhdet_in_tes!H67/0.086*1000000/RES_hhdet_in_new!H67)</f>
        <v>841.47280922357766</v>
      </c>
      <c r="I67" s="156">
        <f>IF(RES_hhdet_in_tes!I67=0,0,RES_hhdet_in_tes!I67/0.086*1000000/RES_hhdet_in_new!I67)</f>
        <v>861.12761128755847</v>
      </c>
      <c r="J67" s="156">
        <f>IF(RES_hhdet_in_tes!J67=0,0,RES_hhdet_in_tes!J67/0.086*1000000/RES_hhdet_in_new!J67)</f>
        <v>1006.5918299470643</v>
      </c>
      <c r="K67" s="156">
        <f>IF(RES_hhdet_in_tes!K67=0,0,RES_hhdet_in_tes!K67/0.086*1000000/RES_hhdet_in_new!K67)</f>
        <v>1029.1602564705959</v>
      </c>
      <c r="L67" s="156">
        <f>IF(RES_hhdet_in_tes!L67=0,0,RES_hhdet_in_tes!L67/0.086*1000000/RES_hhdet_in_new!L67)</f>
        <v>1034.1188177646129</v>
      </c>
      <c r="M67" s="156">
        <f>IF(RES_hhdet_in_tes!M67=0,0,RES_hhdet_in_tes!M67/0.086*1000000/RES_hhdet_in_new!M67)</f>
        <v>1051.6771895624051</v>
      </c>
      <c r="N67" s="156">
        <f>IF(RES_hhdet_in_tes!N67=0,0,RES_hhdet_in_tes!N67/0.086*1000000/RES_hhdet_in_new!N67)</f>
        <v>1068.6110119598204</v>
      </c>
      <c r="O67" s="156">
        <f>IF(RES_hhdet_in_tes!O67=0,0,RES_hhdet_in_tes!O67/0.086*1000000/RES_hhdet_in_new!O67)</f>
        <v>1098.7592839399497</v>
      </c>
      <c r="P67" s="156">
        <f>IF(RES_hhdet_in_tes!P67=0,0,RES_hhdet_in_tes!P67/0.086*1000000/RES_hhdet_in_new!P67)</f>
        <v>0</v>
      </c>
      <c r="Q67" s="156">
        <f>IF(RES_hhdet_in_tes!Q67=0,0,RES_hhdet_in_tes!Q67/0.086*1000000/RES_hhdet_in_new!Q67)</f>
        <v>1142.4965500032879</v>
      </c>
    </row>
    <row r="68" spans="1:17" ht="12" customHeight="1" x14ac:dyDescent="0.25">
      <c r="A68" s="158" t="s">
        <v>63</v>
      </c>
      <c r="B68" s="157"/>
      <c r="C68" s="157">
        <f>IF(SUM(RES_hhdet_in_tes!C69:C70,RES_hhdet_in_tes!C73:C74)=0,0,SUM(RES_hhdet_in_tes!C69:C70,RES_hhdet_in_tes!C73:C74)/0.086*1000000/SUM(RES_hhdet_in_new!C69:C70,RES_hhdet_in_new!C73:C74))</f>
        <v>2175.7589819753707</v>
      </c>
      <c r="D68" s="157">
        <f>IF(SUM(RES_hhdet_in_tes!D69:D70,RES_hhdet_in_tes!D73:D74)=0,0,SUM(RES_hhdet_in_tes!D69:D70,RES_hhdet_in_tes!D73:D74)/0.086*1000000/SUM(RES_hhdet_in_new!D69:D70,RES_hhdet_in_new!D73:D74))</f>
        <v>2126.2987842248608</v>
      </c>
      <c r="E68" s="157">
        <f>IF(SUM(RES_hhdet_in_tes!E69:E70,RES_hhdet_in_tes!E73:E74)=0,0,SUM(RES_hhdet_in_tes!E69:E70,RES_hhdet_in_tes!E73:E74)/0.086*1000000/SUM(RES_hhdet_in_new!E69:E70,RES_hhdet_in_new!E73:E74))</f>
        <v>2161.6415351272917</v>
      </c>
      <c r="F68" s="157">
        <f>IF(SUM(RES_hhdet_in_tes!F69:F70,RES_hhdet_in_tes!F73:F74)=0,0,SUM(RES_hhdet_in_tes!F69:F70,RES_hhdet_in_tes!F73:F74)/0.086*1000000/SUM(RES_hhdet_in_new!F69:F70,RES_hhdet_in_new!F73:F74))</f>
        <v>2226.2921122070288</v>
      </c>
      <c r="G68" s="157">
        <f>IF(SUM(RES_hhdet_in_tes!G69:G70,RES_hhdet_in_tes!G73:G74)=0,0,SUM(RES_hhdet_in_tes!G69:G70,RES_hhdet_in_tes!G73:G74)/0.086*1000000/SUM(RES_hhdet_in_new!G69:G70,RES_hhdet_in_new!G73:G74))</f>
        <v>2182.5014413393069</v>
      </c>
      <c r="H68" s="157">
        <f>IF(SUM(RES_hhdet_in_tes!H69:H70,RES_hhdet_in_tes!H73:H74)=0,0,SUM(RES_hhdet_in_tes!H69:H70,RES_hhdet_in_tes!H73:H74)/0.086*1000000/SUM(RES_hhdet_in_new!H69:H70,RES_hhdet_in_new!H73:H74))</f>
        <v>2288.0141149557667</v>
      </c>
      <c r="I68" s="157">
        <f>IF(SUM(RES_hhdet_in_tes!I69:I70,RES_hhdet_in_tes!I73:I74)=0,0,SUM(RES_hhdet_in_tes!I69:I70,RES_hhdet_in_tes!I73:I74)/0.086*1000000/SUM(RES_hhdet_in_new!I69:I70,RES_hhdet_in_new!I73:I74))</f>
        <v>2188.514805878578</v>
      </c>
      <c r="J68" s="157">
        <f>IF(SUM(RES_hhdet_in_tes!J69:J70,RES_hhdet_in_tes!J73:J74)=0,0,SUM(RES_hhdet_in_tes!J69:J70,RES_hhdet_in_tes!J73:J74)/0.086*1000000/SUM(RES_hhdet_in_new!J69:J70,RES_hhdet_in_new!J73:J74))</f>
        <v>2204.9708971226974</v>
      </c>
      <c r="K68" s="157">
        <f>IF(SUM(RES_hhdet_in_tes!K69:K70,RES_hhdet_in_tes!K73:K74)=0,0,SUM(RES_hhdet_in_tes!K69:K70,RES_hhdet_in_tes!K73:K74)/0.086*1000000/SUM(RES_hhdet_in_new!K69:K70,RES_hhdet_in_new!K73:K74))</f>
        <v>2187.7596939497671</v>
      </c>
      <c r="L68" s="157">
        <f>IF(SUM(RES_hhdet_in_tes!L69:L70,RES_hhdet_in_tes!L73:L74)=0,0,SUM(RES_hhdet_in_tes!L69:L70,RES_hhdet_in_tes!L73:L74)/0.086*1000000/SUM(RES_hhdet_in_new!L69:L70,RES_hhdet_in_new!L73:L74))</f>
        <v>2181.9786608269064</v>
      </c>
      <c r="M68" s="157">
        <f>IF(SUM(RES_hhdet_in_tes!M69:M70,RES_hhdet_in_tes!M73:M74)=0,0,SUM(RES_hhdet_in_tes!M69:M70,RES_hhdet_in_tes!M73:M74)/0.086*1000000/SUM(RES_hhdet_in_new!M69:M70,RES_hhdet_in_new!M73:M74))</f>
        <v>2337.7215903639471</v>
      </c>
      <c r="N68" s="157">
        <f>IF(SUM(RES_hhdet_in_tes!N69:N70,RES_hhdet_in_tes!N73:N74)=0,0,SUM(RES_hhdet_in_tes!N69:N70,RES_hhdet_in_tes!N73:N74)/0.086*1000000/SUM(RES_hhdet_in_new!N69:N70,RES_hhdet_in_new!N73:N74))</f>
        <v>2166.058403414137</v>
      </c>
      <c r="O68" s="157">
        <f>IF(SUM(RES_hhdet_in_tes!O69:O70,RES_hhdet_in_tes!O73:O74)=0,0,SUM(RES_hhdet_in_tes!O69:O70,RES_hhdet_in_tes!O73:O74)/0.086*1000000/SUM(RES_hhdet_in_new!O69:O70,RES_hhdet_in_new!O73:O74))</f>
        <v>2283.1018452798266</v>
      </c>
      <c r="P68" s="157">
        <f>IF(SUM(RES_hhdet_in_tes!P69:P70,RES_hhdet_in_tes!P73:P74)=0,0,SUM(RES_hhdet_in_tes!P69:P70,RES_hhdet_in_tes!P73:P74)/0.086*1000000/SUM(RES_hhdet_in_new!P69:P70,RES_hhdet_in_new!P73:P74))</f>
        <v>0</v>
      </c>
      <c r="Q68" s="157">
        <f>IF(SUM(RES_hhdet_in_tes!Q69:Q70,RES_hhdet_in_tes!Q73:Q74)=0,0,SUM(RES_hhdet_in_tes!Q69:Q70,RES_hhdet_in_tes!Q73:Q74)/0.086*1000000/SUM(RES_hhdet_in_new!Q69:Q70,RES_hhdet_in_new!Q73:Q74))</f>
        <v>2290.6834857671965</v>
      </c>
    </row>
    <row r="69" spans="1:17" ht="12" customHeight="1" x14ac:dyDescent="0.25">
      <c r="A69" s="167" t="s">
        <v>160</v>
      </c>
      <c r="B69" s="132"/>
      <c r="C69" s="132">
        <f>IF(RES_hhdet_in_tes!C69=0,0,RES_hhdet_in_tes!C69/0.086*1000000/RES_hhdet_in_new!C69)</f>
        <v>2091.9034057572576</v>
      </c>
      <c r="D69" s="132">
        <f>IF(RES_hhdet_in_tes!D69=0,0,RES_hhdet_in_tes!D69/0.086*1000000/RES_hhdet_in_new!D69)</f>
        <v>2082.3153150127355</v>
      </c>
      <c r="E69" s="132">
        <f>IF(RES_hhdet_in_tes!E69=0,0,RES_hhdet_in_tes!E69/0.086*1000000/RES_hhdet_in_new!E69)</f>
        <v>2085.177193699848</v>
      </c>
      <c r="F69" s="132">
        <f>IF(RES_hhdet_in_tes!F69=0,0,RES_hhdet_in_tes!F69/0.086*1000000/RES_hhdet_in_new!F69)</f>
        <v>2092.4404405054365</v>
      </c>
      <c r="G69" s="132">
        <f>IF(RES_hhdet_in_tes!G69=0,0,RES_hhdet_in_tes!G69/0.086*1000000/RES_hhdet_in_new!G69)</f>
        <v>2094.6579525427319</v>
      </c>
      <c r="H69" s="132">
        <f>IF(RES_hhdet_in_tes!H69=0,0,RES_hhdet_in_tes!H69/0.086*1000000/RES_hhdet_in_new!H69)</f>
        <v>2114.9311353530579</v>
      </c>
      <c r="I69" s="132">
        <f>IF(RES_hhdet_in_tes!I69=0,0,RES_hhdet_in_tes!I69/0.086*1000000/RES_hhdet_in_new!I69)</f>
        <v>2102.1136258819647</v>
      </c>
      <c r="J69" s="132">
        <f>IF(RES_hhdet_in_tes!J69=0,0,RES_hhdet_in_tes!J69/0.086*1000000/RES_hhdet_in_new!J69)</f>
        <v>2110.9691973467411</v>
      </c>
      <c r="K69" s="132">
        <f>IF(RES_hhdet_in_tes!K69=0,0,RES_hhdet_in_tes!K69/0.086*1000000/RES_hhdet_in_new!K69)</f>
        <v>2101.6636576185351</v>
      </c>
      <c r="L69" s="132">
        <f>IF(RES_hhdet_in_tes!L69=0,0,RES_hhdet_in_tes!L69/0.086*1000000/RES_hhdet_in_new!L69)</f>
        <v>2127.5716362223925</v>
      </c>
      <c r="M69" s="132">
        <f>IF(RES_hhdet_in_tes!M69=0,0,RES_hhdet_in_tes!M69/0.086*1000000/RES_hhdet_in_new!M69)</f>
        <v>0</v>
      </c>
      <c r="N69" s="132">
        <f>IF(RES_hhdet_in_tes!N69=0,0,RES_hhdet_in_tes!N69/0.086*1000000/RES_hhdet_in_new!N69)</f>
        <v>2122.9308319322054</v>
      </c>
      <c r="O69" s="132">
        <f>IF(RES_hhdet_in_tes!O69=0,0,RES_hhdet_in_tes!O69/0.086*1000000/RES_hhdet_in_new!O69)</f>
        <v>2132.032954869414</v>
      </c>
      <c r="P69" s="132">
        <f>IF(RES_hhdet_in_tes!P69=0,0,RES_hhdet_in_tes!P69/0.086*1000000/RES_hhdet_in_new!P69)</f>
        <v>0</v>
      </c>
      <c r="Q69" s="132">
        <f>IF(RES_hhdet_in_tes!Q69=0,0,RES_hhdet_in_tes!Q69/0.086*1000000/RES_hhdet_in_new!Q69)</f>
        <v>2117.6976058868663</v>
      </c>
    </row>
    <row r="70" spans="1:17" ht="12" customHeight="1" x14ac:dyDescent="0.25">
      <c r="A70" s="167" t="s">
        <v>159</v>
      </c>
      <c r="B70" s="132"/>
      <c r="C70" s="132">
        <f>IF(RES_hhdet_in_tes!C70=0,0,RES_hhdet_in_tes!C70/0.086*1000000/RES_hhdet_in_new!C70)</f>
        <v>2097.5586557509214</v>
      </c>
      <c r="D70" s="132">
        <f>IF(RES_hhdet_in_tes!D70=0,0,RES_hhdet_in_tes!D70/0.086*1000000/RES_hhdet_in_new!D70)</f>
        <v>2115.8924112832078</v>
      </c>
      <c r="E70" s="132">
        <f>IF(RES_hhdet_in_tes!E70=0,0,RES_hhdet_in_tes!E70/0.086*1000000/RES_hhdet_in_new!E70)</f>
        <v>2124.9180853563325</v>
      </c>
      <c r="F70" s="132">
        <f>IF(RES_hhdet_in_tes!F70=0,0,RES_hhdet_in_tes!F70/0.086*1000000/RES_hhdet_in_new!F70)</f>
        <v>2148.3591046467795</v>
      </c>
      <c r="G70" s="132">
        <f>IF(RES_hhdet_in_tes!G70=0,0,RES_hhdet_in_tes!G70/0.086*1000000/RES_hhdet_in_new!G70)</f>
        <v>2160.5730373476222</v>
      </c>
      <c r="H70" s="132">
        <f>IF(RES_hhdet_in_tes!H70=0,0,RES_hhdet_in_tes!H70/0.086*1000000/RES_hhdet_in_new!H70)</f>
        <v>2186.5584719231847</v>
      </c>
      <c r="I70" s="132">
        <f>IF(RES_hhdet_in_tes!I70=0,0,RES_hhdet_in_tes!I70/0.086*1000000/RES_hhdet_in_new!I70)</f>
        <v>2189.2936890265064</v>
      </c>
      <c r="J70" s="132">
        <f>IF(RES_hhdet_in_tes!J70=0,0,RES_hhdet_in_tes!J70/0.086*1000000/RES_hhdet_in_new!J70)</f>
        <v>2208.3746345553704</v>
      </c>
      <c r="K70" s="132">
        <f>IF(RES_hhdet_in_tes!K70=0,0,RES_hhdet_in_tes!K70/0.086*1000000/RES_hhdet_in_new!K70)</f>
        <v>2209.0516825327086</v>
      </c>
      <c r="L70" s="132">
        <f>IF(RES_hhdet_in_tes!L70=0,0,RES_hhdet_in_tes!L70/0.086*1000000/RES_hhdet_in_new!L70)</f>
        <v>2229.4498160796675</v>
      </c>
      <c r="M70" s="132">
        <f>IF(RES_hhdet_in_tes!M70=0,0,RES_hhdet_in_tes!M70/0.086*1000000/RES_hhdet_in_new!M70)</f>
        <v>2205.8865356475699</v>
      </c>
      <c r="N70" s="132">
        <f>IF(RES_hhdet_in_tes!N70=0,0,RES_hhdet_in_tes!N70/0.086*1000000/RES_hhdet_in_new!N70)</f>
        <v>2221.6796052908453</v>
      </c>
      <c r="O70" s="132">
        <f>IF(RES_hhdet_in_tes!O70=0,0,RES_hhdet_in_tes!O70/0.086*1000000/RES_hhdet_in_new!O70)</f>
        <v>2227.6521169939779</v>
      </c>
      <c r="P70" s="132">
        <f>IF(RES_hhdet_in_tes!P70=0,0,RES_hhdet_in_tes!P70/0.086*1000000/RES_hhdet_in_new!P70)</f>
        <v>0</v>
      </c>
      <c r="Q70" s="132">
        <f>IF(RES_hhdet_in_tes!Q70=0,0,RES_hhdet_in_tes!Q70/0.086*1000000/RES_hhdet_in_new!Q70)</f>
        <v>2203.0977079653599</v>
      </c>
    </row>
    <row r="71" spans="1:17" ht="12" customHeight="1" x14ac:dyDescent="0.25">
      <c r="A71" s="166" t="s">
        <v>109</v>
      </c>
      <c r="B71" s="165"/>
      <c r="C71" s="165">
        <f>IF(RES_hhdet_in_tes!C71=0,0,RES_hhdet_in_tes!C71/0.086*1000000/RES_hhdet_in_new!C70)</f>
        <v>1488.2634410461039</v>
      </c>
      <c r="D71" s="165">
        <f>IF(RES_hhdet_in_tes!D71=0,0,RES_hhdet_in_tes!D71/0.086*1000000/RES_hhdet_in_new!D70)</f>
        <v>1378.4920765519748</v>
      </c>
      <c r="E71" s="165">
        <f>IF(RES_hhdet_in_tes!E71=0,0,RES_hhdet_in_tes!E71/0.086*1000000/RES_hhdet_in_new!E70)</f>
        <v>1393.1588927337568</v>
      </c>
      <c r="F71" s="165">
        <f>IF(RES_hhdet_in_tes!F71=0,0,RES_hhdet_in_tes!F71/0.086*1000000/RES_hhdet_in_new!F70)</f>
        <v>1402.9300440563934</v>
      </c>
      <c r="G71" s="165">
        <f>IF(RES_hhdet_in_tes!G71=0,0,RES_hhdet_in_tes!G71/0.086*1000000/RES_hhdet_in_new!G70)</f>
        <v>1408.6925671567844</v>
      </c>
      <c r="H71" s="165">
        <f>IF(RES_hhdet_in_tes!H71=0,0,RES_hhdet_in_tes!H71/0.086*1000000/RES_hhdet_in_new!H70)</f>
        <v>1423.5663250069301</v>
      </c>
      <c r="I71" s="165">
        <f>IF(RES_hhdet_in_tes!I71=0,0,RES_hhdet_in_tes!I71/0.086*1000000/RES_hhdet_in_new!I70)</f>
        <v>1425.4667428818134</v>
      </c>
      <c r="J71" s="165">
        <f>IF(RES_hhdet_in_tes!J71=0,0,RES_hhdet_in_tes!J71/0.086*1000000/RES_hhdet_in_new!J70)</f>
        <v>1436.9233246579809</v>
      </c>
      <c r="K71" s="165">
        <f>IF(RES_hhdet_in_tes!K71=0,0,RES_hhdet_in_tes!K71/0.086*1000000/RES_hhdet_in_new!K70)</f>
        <v>1434.0875383799198</v>
      </c>
      <c r="L71" s="165">
        <f>IF(RES_hhdet_in_tes!L71=0,0,RES_hhdet_in_tes!L71/0.086*1000000/RES_hhdet_in_new!L70)</f>
        <v>1450.3412005786099</v>
      </c>
      <c r="M71" s="165">
        <f>IF(RES_hhdet_in_tes!M71=0,0,RES_hhdet_in_tes!M71/0.086*1000000/RES_hhdet_in_new!M70)</f>
        <v>1427.8922169562104</v>
      </c>
      <c r="N71" s="165">
        <f>IF(RES_hhdet_in_tes!N71=0,0,RES_hhdet_in_tes!N71/0.086*1000000/RES_hhdet_in_new!N70)</f>
        <v>1444.5662189919601</v>
      </c>
      <c r="O71" s="165">
        <f>IF(RES_hhdet_in_tes!O71=0,0,RES_hhdet_in_tes!O71/0.086*1000000/RES_hhdet_in_new!O70)</f>
        <v>1449.2351680390573</v>
      </c>
      <c r="P71" s="165">
        <f>IF(RES_hhdet_in_tes!P71=0,0,RES_hhdet_in_tes!P71/0.086*1000000/RES_hhdet_in_new!P70)</f>
        <v>0</v>
      </c>
      <c r="Q71" s="165">
        <f>IF(RES_hhdet_in_tes!Q71=0,0,RES_hhdet_in_tes!Q71/0.086*1000000/RES_hhdet_in_new!Q70)</f>
        <v>1433.5936146269892</v>
      </c>
    </row>
    <row r="72" spans="1:17" ht="12" customHeight="1" x14ac:dyDescent="0.25">
      <c r="A72" s="147" t="s">
        <v>59</v>
      </c>
      <c r="B72" s="164"/>
      <c r="C72" s="164">
        <f>IF(RES_hhdet_in_tes!C72=0,0,RES_hhdet_in_tes!C72/0.086*1000000/RES_hhdet_in_new!C70)</f>
        <v>609.29521470481779</v>
      </c>
      <c r="D72" s="164">
        <f>IF(RES_hhdet_in_tes!D72=0,0,RES_hhdet_in_tes!D72/0.086*1000000/RES_hhdet_in_new!D70)</f>
        <v>737.40033473123333</v>
      </c>
      <c r="E72" s="164">
        <f>IF(RES_hhdet_in_tes!E72=0,0,RES_hhdet_in_tes!E72/0.086*1000000/RES_hhdet_in_new!E70)</f>
        <v>731.75919262257571</v>
      </c>
      <c r="F72" s="164">
        <f>IF(RES_hhdet_in_tes!F72=0,0,RES_hhdet_in_tes!F72/0.086*1000000/RES_hhdet_in_new!F70)</f>
        <v>745.42906059038603</v>
      </c>
      <c r="G72" s="164">
        <f>IF(RES_hhdet_in_tes!G72=0,0,RES_hhdet_in_tes!G72/0.086*1000000/RES_hhdet_in_new!G70)</f>
        <v>751.88047019083797</v>
      </c>
      <c r="H72" s="164">
        <f>IF(RES_hhdet_in_tes!H72=0,0,RES_hhdet_in_tes!H72/0.086*1000000/RES_hhdet_in_new!H70)</f>
        <v>762.99214691625468</v>
      </c>
      <c r="I72" s="164">
        <f>IF(RES_hhdet_in_tes!I72=0,0,RES_hhdet_in_tes!I72/0.086*1000000/RES_hhdet_in_new!I70)</f>
        <v>763.82694614469301</v>
      </c>
      <c r="J72" s="164">
        <f>IF(RES_hhdet_in_tes!J72=0,0,RES_hhdet_in_tes!J72/0.086*1000000/RES_hhdet_in_new!J70)</f>
        <v>771.45130989738993</v>
      </c>
      <c r="K72" s="164">
        <f>IF(RES_hhdet_in_tes!K72=0,0,RES_hhdet_in_tes!K72/0.086*1000000/RES_hhdet_in_new!K70)</f>
        <v>774.96414415278855</v>
      </c>
      <c r="L72" s="164">
        <f>IF(RES_hhdet_in_tes!L72=0,0,RES_hhdet_in_tes!L72/0.086*1000000/RES_hhdet_in_new!L70)</f>
        <v>779.10861550105767</v>
      </c>
      <c r="M72" s="164">
        <f>IF(RES_hhdet_in_tes!M72=0,0,RES_hhdet_in_tes!M72/0.086*1000000/RES_hhdet_in_new!M70)</f>
        <v>777.99431869135935</v>
      </c>
      <c r="N72" s="164">
        <f>IF(RES_hhdet_in_tes!N72=0,0,RES_hhdet_in_tes!N72/0.086*1000000/RES_hhdet_in_new!N70)</f>
        <v>777.11338629888519</v>
      </c>
      <c r="O72" s="164">
        <f>IF(RES_hhdet_in_tes!O72=0,0,RES_hhdet_in_tes!O72/0.086*1000000/RES_hhdet_in_new!O70)</f>
        <v>778.41694895492105</v>
      </c>
      <c r="P72" s="164">
        <f>IF(RES_hhdet_in_tes!P72=0,0,RES_hhdet_in_tes!P72/0.086*1000000/RES_hhdet_in_new!P70)</f>
        <v>0</v>
      </c>
      <c r="Q72" s="164">
        <f>IF(RES_hhdet_in_tes!Q72=0,0,RES_hhdet_in_tes!Q72/0.086*1000000/RES_hhdet_in_new!Q70)</f>
        <v>769.50409333837035</v>
      </c>
    </row>
    <row r="73" spans="1:17" ht="12" customHeight="1" x14ac:dyDescent="0.25">
      <c r="A73" s="163" t="s">
        <v>142</v>
      </c>
      <c r="B73" s="162"/>
      <c r="C73" s="162">
        <f>IF(RES_hhdet_in_tes!C73=0,0,RES_hhdet_in_tes!C73/0.086*1000000/RES_hhdet_in_new!C73)</f>
        <v>2433.7774598711785</v>
      </c>
      <c r="D73" s="162">
        <f>IF(RES_hhdet_in_tes!D73=0,0,RES_hhdet_in_tes!D73/0.086*1000000/RES_hhdet_in_new!D73)</f>
        <v>2280.7898228370536</v>
      </c>
      <c r="E73" s="162">
        <f>IF(RES_hhdet_in_tes!E73=0,0,RES_hhdet_in_tes!E73/0.086*1000000/RES_hhdet_in_new!E73)</f>
        <v>2349.2317390592052</v>
      </c>
      <c r="F73" s="162">
        <f>IF(RES_hhdet_in_tes!F73=0,0,RES_hhdet_in_tes!F73/0.086*1000000/RES_hhdet_in_new!F73)</f>
        <v>2459.633877124727</v>
      </c>
      <c r="G73" s="162">
        <f>IF(RES_hhdet_in_tes!G73=0,0,RES_hhdet_in_tes!G73/0.086*1000000/RES_hhdet_in_new!G73)</f>
        <v>2441.1033213999976</v>
      </c>
      <c r="H73" s="162">
        <f>IF(RES_hhdet_in_tes!H73=0,0,RES_hhdet_in_tes!H73/0.086*1000000/RES_hhdet_in_new!H73)</f>
        <v>2641.3888543614598</v>
      </c>
      <c r="I73" s="162">
        <f>IF(RES_hhdet_in_tes!I73=0,0,RES_hhdet_in_tes!I73/0.086*1000000/RES_hhdet_in_new!I73)</f>
        <v>2538.5211613652323</v>
      </c>
      <c r="J73" s="162">
        <f>IF(RES_hhdet_in_tes!J73=0,0,RES_hhdet_in_tes!J73/0.086*1000000/RES_hhdet_in_new!J73)</f>
        <v>2606.3363992499067</v>
      </c>
      <c r="K73" s="162">
        <f>IF(RES_hhdet_in_tes!K73=0,0,RES_hhdet_in_tes!K73/0.086*1000000/RES_hhdet_in_new!K73)</f>
        <v>2316.2710602287902</v>
      </c>
      <c r="L73" s="162">
        <f>IF(RES_hhdet_in_tes!L73=0,0,RES_hhdet_in_tes!L73/0.086*1000000/RES_hhdet_in_new!L73)</f>
        <v>2461.8818272405533</v>
      </c>
      <c r="M73" s="162">
        <f>IF(RES_hhdet_in_tes!M73=0,0,RES_hhdet_in_tes!M73/0.086*1000000/RES_hhdet_in_new!M73)</f>
        <v>2479.9108906519618</v>
      </c>
      <c r="N73" s="162">
        <f>IF(RES_hhdet_in_tes!N73=0,0,RES_hhdet_in_tes!N73/0.086*1000000/RES_hhdet_in_new!N73)</f>
        <v>0</v>
      </c>
      <c r="O73" s="162">
        <f>IF(RES_hhdet_in_tes!O73=0,0,RES_hhdet_in_tes!O73/0.086*1000000/RES_hhdet_in_new!O73)</f>
        <v>2624.5265371399873</v>
      </c>
      <c r="P73" s="162">
        <f>IF(RES_hhdet_in_tes!P73=0,0,RES_hhdet_in_tes!P73/0.086*1000000/RES_hhdet_in_new!P73)</f>
        <v>0</v>
      </c>
      <c r="Q73" s="162">
        <f>IF(RES_hhdet_in_tes!Q73=0,0,RES_hhdet_in_tes!Q73/0.086*1000000/RES_hhdet_in_new!Q73)</f>
        <v>2758.9790832192075</v>
      </c>
    </row>
    <row r="74" spans="1:17" ht="12" customHeight="1" x14ac:dyDescent="0.25">
      <c r="A74" s="161" t="s">
        <v>141</v>
      </c>
      <c r="B74" s="160"/>
      <c r="C74" s="160">
        <f>IF(RES_hhdet_in_tes!C74=0,0,RES_hhdet_in_tes!C74/0.086*1000000/RES_hhdet_in_new!C74)</f>
        <v>2341.3999389173523</v>
      </c>
      <c r="D74" s="160">
        <f>IF(RES_hhdet_in_tes!D74=0,0,RES_hhdet_in_tes!D74/0.086*1000000/RES_hhdet_in_new!D74)</f>
        <v>2247.2147485545152</v>
      </c>
      <c r="E74" s="160">
        <f>IF(RES_hhdet_in_tes!E74=0,0,RES_hhdet_in_tes!E74/0.086*1000000/RES_hhdet_in_new!E74)</f>
        <v>2302.0741804653867</v>
      </c>
      <c r="F74" s="160">
        <f>IF(RES_hhdet_in_tes!F74=0,0,RES_hhdet_in_tes!F74/0.086*1000000/RES_hhdet_in_new!F74)</f>
        <v>2394.9739225340118</v>
      </c>
      <c r="G74" s="160">
        <f>IF(RES_hhdet_in_tes!G74=0,0,RES_hhdet_in_tes!G74/0.086*1000000/RES_hhdet_in_new!G74)</f>
        <v>2386.2471800897165</v>
      </c>
      <c r="H74" s="160">
        <f>IF(RES_hhdet_in_tes!H74=0,0,RES_hhdet_in_tes!H74/0.086*1000000/RES_hhdet_in_new!H74)</f>
        <v>2525.0791374789492</v>
      </c>
      <c r="I74" s="160">
        <f>IF(RES_hhdet_in_tes!I74=0,0,RES_hhdet_in_tes!I74/0.086*1000000/RES_hhdet_in_new!I74)</f>
        <v>2456.6010516059923</v>
      </c>
      <c r="J74" s="160">
        <f>IF(RES_hhdet_in_tes!J74=0,0,RES_hhdet_in_tes!J74/0.086*1000000/RES_hhdet_in_new!J74)</f>
        <v>2505.4328139739987</v>
      </c>
      <c r="K74" s="160">
        <f>IF(RES_hhdet_in_tes!K74=0,0,RES_hhdet_in_tes!K74/0.086*1000000/RES_hhdet_in_new!K74)</f>
        <v>2319.4522252401771</v>
      </c>
      <c r="L74" s="160">
        <f>IF(RES_hhdet_in_tes!L74=0,0,RES_hhdet_in_tes!L74/0.086*1000000/RES_hhdet_in_new!L74)</f>
        <v>2420.4442785282927</v>
      </c>
      <c r="M74" s="160">
        <f>IF(RES_hhdet_in_tes!M74=0,0,RES_hhdet_in_tes!M74/0.086*1000000/RES_hhdet_in_new!M74)</f>
        <v>2432.066977225023</v>
      </c>
      <c r="N74" s="160">
        <f>IF(RES_hhdet_in_tes!N74=0,0,RES_hhdet_in_tes!N74/0.086*1000000/RES_hhdet_in_new!N74)</f>
        <v>0</v>
      </c>
      <c r="O74" s="160">
        <f>IF(RES_hhdet_in_tes!O74=0,0,RES_hhdet_in_tes!O74/0.086*1000000/RES_hhdet_in_new!O74)</f>
        <v>2505.7348208299363</v>
      </c>
      <c r="P74" s="160">
        <f>IF(RES_hhdet_in_tes!P74=0,0,RES_hhdet_in_tes!P74/0.086*1000000/RES_hhdet_in_new!P74)</f>
        <v>0</v>
      </c>
      <c r="Q74" s="160">
        <f>IF(RES_hhdet_in_tes!Q74=0,0,RES_hhdet_in_tes!Q74/0.086*1000000/RES_hhdet_in_new!Q74)</f>
        <v>2571.5375942128917</v>
      </c>
    </row>
    <row r="75" spans="1:17" ht="12" customHeight="1" x14ac:dyDescent="0.25">
      <c r="A75" s="148" t="s">
        <v>60</v>
      </c>
      <c r="B75" s="156"/>
      <c r="C75" s="156">
        <f>IF(RES_hhdet_in_tes!C75=0,0,RES_hhdet_in_tes!C75/0.086*1000000/RES_hhdet_in_new!C74)</f>
        <v>1732.0993950041952</v>
      </c>
      <c r="D75" s="156">
        <f>IF(RES_hhdet_in_tes!D75=0,0,RES_hhdet_in_tes!D75/0.086*1000000/RES_hhdet_in_new!D74)</f>
        <v>1509.8231742798505</v>
      </c>
      <c r="E75" s="156">
        <f>IF(RES_hhdet_in_tes!E75=0,0,RES_hhdet_in_tes!E75/0.086*1000000/RES_hhdet_in_new!E74)</f>
        <v>1570.2760332149508</v>
      </c>
      <c r="F75" s="156">
        <f>IF(RES_hhdet_in_tes!F75=0,0,RES_hhdet_in_tes!F75/0.086*1000000/RES_hhdet_in_new!F74)</f>
        <v>1649.4697502299034</v>
      </c>
      <c r="G75" s="156">
        <f>IF(RES_hhdet_in_tes!G75=0,0,RES_hhdet_in_tes!G75/0.086*1000000/RES_hhdet_in_new!G74)</f>
        <v>1634.3219345853952</v>
      </c>
      <c r="H75" s="156">
        <f>IF(RES_hhdet_in_tes!H75=0,0,RES_hhdet_in_tes!H75/0.086*1000000/RES_hhdet_in_new!H74)</f>
        <v>1762.0444775586773</v>
      </c>
      <c r="I75" s="156">
        <f>IF(RES_hhdet_in_tes!I75=0,0,RES_hhdet_in_tes!I75/0.086*1000000/RES_hhdet_in_new!I74)</f>
        <v>1692.7661700502067</v>
      </c>
      <c r="J75" s="156">
        <f>IF(RES_hhdet_in_tes!J75=0,0,RES_hhdet_in_tes!J75/0.086*1000000/RES_hhdet_in_new!J74)</f>
        <v>1733.9976876763276</v>
      </c>
      <c r="K75" s="156">
        <f>IF(RES_hhdet_in_tes!K75=0,0,RES_hhdet_in_tes!K75/0.086*1000000/RES_hhdet_in_new!K74)</f>
        <v>1544.5496469258437</v>
      </c>
      <c r="L75" s="156">
        <f>IF(RES_hhdet_in_tes!L75=0,0,RES_hhdet_in_tes!L75/0.086*1000000/RES_hhdet_in_new!L74)</f>
        <v>1641.476612453966</v>
      </c>
      <c r="M75" s="156">
        <f>IF(RES_hhdet_in_tes!M75=0,0,RES_hhdet_in_tes!M75/0.086*1000000/RES_hhdet_in_new!M74)</f>
        <v>1654.0164158563928</v>
      </c>
      <c r="N75" s="156">
        <f>IF(RES_hhdet_in_tes!N75=0,0,RES_hhdet_in_tes!N75/0.086*1000000/RES_hhdet_in_new!N74)</f>
        <v>0</v>
      </c>
      <c r="O75" s="156">
        <f>IF(RES_hhdet_in_tes!O75=0,0,RES_hhdet_in_tes!O75/0.086*1000000/RES_hhdet_in_new!O74)</f>
        <v>1727.2860732185711</v>
      </c>
      <c r="P75" s="156">
        <f>IF(RES_hhdet_in_tes!P75=0,0,RES_hhdet_in_tes!P75/0.086*1000000/RES_hhdet_in_new!P74)</f>
        <v>0</v>
      </c>
      <c r="Q75" s="156">
        <f>IF(RES_hhdet_in_tes!Q75=0,0,RES_hhdet_in_tes!Q75/0.086*1000000/RES_hhdet_in_new!Q74)</f>
        <v>1801.9172926503118</v>
      </c>
    </row>
    <row r="76" spans="1:17" ht="12" customHeight="1" x14ac:dyDescent="0.25">
      <c r="A76" s="148" t="s">
        <v>59</v>
      </c>
      <c r="B76" s="156"/>
      <c r="C76" s="156">
        <f>IF(RES_hhdet_in_tes!C76=0,0,RES_hhdet_in_tes!C76/0.086*1000000/RES_hhdet_in_new!C74)</f>
        <v>609.30054391315775</v>
      </c>
      <c r="D76" s="156">
        <f>IF(RES_hhdet_in_tes!D76=0,0,RES_hhdet_in_tes!D76/0.086*1000000/RES_hhdet_in_new!D74)</f>
        <v>737.39157427466478</v>
      </c>
      <c r="E76" s="156">
        <f>IF(RES_hhdet_in_tes!E76=0,0,RES_hhdet_in_tes!E76/0.086*1000000/RES_hhdet_in_new!E74)</f>
        <v>731.79814725043616</v>
      </c>
      <c r="F76" s="156">
        <f>IF(RES_hhdet_in_tes!F76=0,0,RES_hhdet_in_tes!F76/0.086*1000000/RES_hhdet_in_new!F74)</f>
        <v>745.50417230410847</v>
      </c>
      <c r="G76" s="156">
        <f>IF(RES_hhdet_in_tes!G76=0,0,RES_hhdet_in_tes!G76/0.086*1000000/RES_hhdet_in_new!G74)</f>
        <v>751.92524550432108</v>
      </c>
      <c r="H76" s="156">
        <f>IF(RES_hhdet_in_tes!H76=0,0,RES_hhdet_in_tes!H76/0.086*1000000/RES_hhdet_in_new!H74)</f>
        <v>763.03465992027157</v>
      </c>
      <c r="I76" s="156">
        <f>IF(RES_hhdet_in_tes!I76=0,0,RES_hhdet_in_tes!I76/0.086*1000000/RES_hhdet_in_new!I74)</f>
        <v>763.83488155578561</v>
      </c>
      <c r="J76" s="156">
        <f>IF(RES_hhdet_in_tes!J76=0,0,RES_hhdet_in_tes!J76/0.086*1000000/RES_hhdet_in_new!J74)</f>
        <v>771.43512629767133</v>
      </c>
      <c r="K76" s="156">
        <f>IF(RES_hhdet_in_tes!K76=0,0,RES_hhdet_in_tes!K76/0.086*1000000/RES_hhdet_in_new!K74)</f>
        <v>774.90257831433348</v>
      </c>
      <c r="L76" s="156">
        <f>IF(RES_hhdet_in_tes!L76=0,0,RES_hhdet_in_tes!L76/0.086*1000000/RES_hhdet_in_new!L74)</f>
        <v>778.96766607432676</v>
      </c>
      <c r="M76" s="156">
        <f>IF(RES_hhdet_in_tes!M76=0,0,RES_hhdet_in_tes!M76/0.086*1000000/RES_hhdet_in_new!M74)</f>
        <v>778.05056136863004</v>
      </c>
      <c r="N76" s="156">
        <f>IF(RES_hhdet_in_tes!N76=0,0,RES_hhdet_in_tes!N76/0.086*1000000/RES_hhdet_in_new!N74)</f>
        <v>0</v>
      </c>
      <c r="O76" s="156">
        <f>IF(RES_hhdet_in_tes!O76=0,0,RES_hhdet_in_tes!O76/0.086*1000000/RES_hhdet_in_new!O74)</f>
        <v>778.44874761136543</v>
      </c>
      <c r="P76" s="156">
        <f>IF(RES_hhdet_in_tes!P76=0,0,RES_hhdet_in_tes!P76/0.086*1000000/RES_hhdet_in_new!P74)</f>
        <v>0</v>
      </c>
      <c r="Q76" s="156">
        <f>IF(RES_hhdet_in_tes!Q76=0,0,RES_hhdet_in_tes!Q76/0.086*1000000/RES_hhdet_in_new!Q74)</f>
        <v>769.62030156257958</v>
      </c>
    </row>
    <row r="77" spans="1:17" ht="12" customHeight="1" x14ac:dyDescent="0.25">
      <c r="A77" s="158" t="s">
        <v>62</v>
      </c>
      <c r="B77" s="157"/>
      <c r="C77" s="157">
        <f>IF(SUM(RES_hhdet_in_tes!C78:C79)=0,0,SUM(RES_hhdet_in_tes!C78:C79)/0.086*1000000/SUM(RES_hhdet_in_new!C78:C79))</f>
        <v>585.74229204281778</v>
      </c>
      <c r="D77" s="157">
        <f>IF(SUM(RES_hhdet_in_tes!D78:D79)=0,0,SUM(RES_hhdet_in_tes!D78:D79)/0.086*1000000/SUM(RES_hhdet_in_new!D78:D79))</f>
        <v>609.54012833597847</v>
      </c>
      <c r="E77" s="157">
        <f>IF(SUM(RES_hhdet_in_tes!E78:E79)=0,0,SUM(RES_hhdet_in_tes!E78:E79)/0.086*1000000/SUM(RES_hhdet_in_new!E78:E79))</f>
        <v>630.07934673311104</v>
      </c>
      <c r="F77" s="157">
        <f>IF(SUM(RES_hhdet_in_tes!F78:F79)=0,0,SUM(RES_hhdet_in_tes!F78:F79)/0.086*1000000/SUM(RES_hhdet_in_new!F78:F79))</f>
        <v>635.81104597349201</v>
      </c>
      <c r="G77" s="157">
        <f>IF(SUM(RES_hhdet_in_tes!G78:G79)=0,0,SUM(RES_hhdet_in_tes!G78:G79)/0.086*1000000/SUM(RES_hhdet_in_new!G78:G79))</f>
        <v>615.05562799585505</v>
      </c>
      <c r="H77" s="157">
        <f>IF(SUM(RES_hhdet_in_tes!H78:H79)=0,0,SUM(RES_hhdet_in_tes!H78:H79)/0.086*1000000/SUM(RES_hhdet_in_new!H78:H79))</f>
        <v>603.06550068623199</v>
      </c>
      <c r="I77" s="157">
        <f>IF(SUM(RES_hhdet_in_tes!I78:I79)=0,0,SUM(RES_hhdet_in_tes!I78:I79)/0.086*1000000/SUM(RES_hhdet_in_new!I78:I79))</f>
        <v>673.48746528812433</v>
      </c>
      <c r="J77" s="157">
        <f>IF(SUM(RES_hhdet_in_tes!J78:J79)=0,0,SUM(RES_hhdet_in_tes!J78:J79)/0.086*1000000/SUM(RES_hhdet_in_new!J78:J79))</f>
        <v>675.80532760871506</v>
      </c>
      <c r="K77" s="157">
        <f>IF(SUM(RES_hhdet_in_tes!K78:K79)=0,0,SUM(RES_hhdet_in_tes!K78:K79)/0.086*1000000/SUM(RES_hhdet_in_new!K78:K79))</f>
        <v>650.19831617761531</v>
      </c>
      <c r="L77" s="157">
        <f>IF(SUM(RES_hhdet_in_tes!L78:L79)=0,0,SUM(RES_hhdet_in_tes!L78:L79)/0.086*1000000/SUM(RES_hhdet_in_new!L78:L79))</f>
        <v>665.26246019840551</v>
      </c>
      <c r="M77" s="157">
        <f>IF(SUM(RES_hhdet_in_tes!M78:M79)=0,0,SUM(RES_hhdet_in_tes!M78:M79)/0.086*1000000/SUM(RES_hhdet_in_new!M78:M79))</f>
        <v>655.47832731397614</v>
      </c>
      <c r="N77" s="157">
        <f>IF(SUM(RES_hhdet_in_tes!N78:N79)=0,0,SUM(RES_hhdet_in_tes!N78:N79)/0.086*1000000/SUM(RES_hhdet_in_new!N78:N79))</f>
        <v>683.60139911423539</v>
      </c>
      <c r="O77" s="157">
        <f>IF(SUM(RES_hhdet_in_tes!O78:O79)=0,0,SUM(RES_hhdet_in_tes!O78:O79)/0.086*1000000/SUM(RES_hhdet_in_new!O78:O79))</f>
        <v>668.55004930043378</v>
      </c>
      <c r="P77" s="157">
        <f>IF(SUM(RES_hhdet_in_tes!P78:P79)=0,0,SUM(RES_hhdet_in_tes!P78:P79)/0.086*1000000/SUM(RES_hhdet_in_new!P78:P79))</f>
        <v>0</v>
      </c>
      <c r="Q77" s="157">
        <f>IF(SUM(RES_hhdet_in_tes!Q78:Q79)=0,0,SUM(RES_hhdet_in_tes!Q78:Q79)/0.086*1000000/SUM(RES_hhdet_in_new!Q78:Q79))</f>
        <v>695.42428281731679</v>
      </c>
    </row>
    <row r="78" spans="1:17" ht="12" customHeight="1" x14ac:dyDescent="0.25">
      <c r="A78" s="23" t="s">
        <v>109</v>
      </c>
      <c r="B78" s="156"/>
      <c r="C78" s="156">
        <f>IF(RES_hhdet_in_tes!C78=0,0,RES_hhdet_in_tes!C78/0.086*1000000/RES_hhdet_in_new!C78)</f>
        <v>576.5422214094533</v>
      </c>
      <c r="D78" s="156">
        <f>IF(RES_hhdet_in_tes!D78=0,0,RES_hhdet_in_tes!D78/0.086*1000000/RES_hhdet_in_new!D78)</f>
        <v>598.61485143362972</v>
      </c>
      <c r="E78" s="156">
        <f>IF(RES_hhdet_in_tes!E78=0,0,RES_hhdet_in_tes!E78/0.086*1000000/RES_hhdet_in_new!E78)</f>
        <v>612.29452400130333</v>
      </c>
      <c r="F78" s="156">
        <f>IF(RES_hhdet_in_tes!F78=0,0,RES_hhdet_in_tes!F78/0.086*1000000/RES_hhdet_in_new!F78)</f>
        <v>614.46801456246601</v>
      </c>
      <c r="G78" s="156">
        <f>IF(RES_hhdet_in_tes!G78=0,0,RES_hhdet_in_tes!G78/0.086*1000000/RES_hhdet_in_new!G78)</f>
        <v>615.05562799585505</v>
      </c>
      <c r="H78" s="156">
        <f>IF(RES_hhdet_in_tes!H78=0,0,RES_hhdet_in_tes!H78/0.086*1000000/RES_hhdet_in_new!H78)</f>
        <v>603.06550068623199</v>
      </c>
      <c r="I78" s="156">
        <f>IF(RES_hhdet_in_tes!I78=0,0,RES_hhdet_in_tes!I78/0.086*1000000/RES_hhdet_in_new!I78)</f>
        <v>629.81785945946865</v>
      </c>
      <c r="J78" s="156">
        <f>IF(RES_hhdet_in_tes!J78=0,0,RES_hhdet_in_tes!J78/0.086*1000000/RES_hhdet_in_new!J78)</f>
        <v>655.59633025010191</v>
      </c>
      <c r="K78" s="156">
        <f>IF(RES_hhdet_in_tes!K78=0,0,RES_hhdet_in_tes!K78/0.086*1000000/RES_hhdet_in_new!K78)</f>
        <v>650.19831617761531</v>
      </c>
      <c r="L78" s="156">
        <f>IF(RES_hhdet_in_tes!L78=0,0,RES_hhdet_in_tes!L78/0.086*1000000/RES_hhdet_in_new!L78)</f>
        <v>657.61228605453721</v>
      </c>
      <c r="M78" s="156">
        <f>IF(RES_hhdet_in_tes!M78=0,0,RES_hhdet_in_tes!M78/0.086*1000000/RES_hhdet_in_new!M78)</f>
        <v>650.45134235149089</v>
      </c>
      <c r="N78" s="156">
        <f>IF(RES_hhdet_in_tes!N78=0,0,RES_hhdet_in_tes!N78/0.086*1000000/RES_hhdet_in_new!N78)</f>
        <v>679.6282229918329</v>
      </c>
      <c r="O78" s="156">
        <f>IF(RES_hhdet_in_tes!O78=0,0,RES_hhdet_in_tes!O78/0.086*1000000/RES_hhdet_in_new!O78)</f>
        <v>668.55004930043378</v>
      </c>
      <c r="P78" s="156">
        <f>IF(RES_hhdet_in_tes!P78=0,0,RES_hhdet_in_tes!P78/0.086*1000000/RES_hhdet_in_new!P78)</f>
        <v>0</v>
      </c>
      <c r="Q78" s="156">
        <f>IF(RES_hhdet_in_tes!Q78=0,0,RES_hhdet_in_tes!Q78/0.086*1000000/RES_hhdet_in_new!Q78)</f>
        <v>695.42428281731679</v>
      </c>
    </row>
    <row r="79" spans="1:17" ht="12" customHeight="1" x14ac:dyDescent="0.25">
      <c r="A79" s="29" t="s">
        <v>140</v>
      </c>
      <c r="B79" s="57"/>
      <c r="C79" s="57">
        <f>IF(RES_hhdet_in_tes!C79=0,0,RES_hhdet_in_tes!C79/0.086*1000000/RES_hhdet_in_new!C79)</f>
        <v>658.49560796086598</v>
      </c>
      <c r="D79" s="57">
        <f>IF(RES_hhdet_in_tes!D79=0,0,RES_hhdet_in_tes!D79/0.086*1000000/RES_hhdet_in_new!D79)</f>
        <v>642.58356817757544</v>
      </c>
      <c r="E79" s="57">
        <f>IF(RES_hhdet_in_tes!E79=0,0,RES_hhdet_in_tes!E79/0.086*1000000/RES_hhdet_in_new!E79)</f>
        <v>665.28954068325197</v>
      </c>
      <c r="F79" s="57">
        <f>IF(RES_hhdet_in_tes!F79=0,0,RES_hhdet_in_tes!F79/0.086*1000000/RES_hhdet_in_new!F79)</f>
        <v>686.63271810347157</v>
      </c>
      <c r="G79" s="57">
        <f>IF(RES_hhdet_in_tes!G79=0,0,RES_hhdet_in_tes!G79/0.086*1000000/RES_hhdet_in_new!G79)</f>
        <v>0</v>
      </c>
      <c r="H79" s="57">
        <f>IF(RES_hhdet_in_tes!H79=0,0,RES_hhdet_in_tes!H79/0.086*1000000/RES_hhdet_in_new!H79)</f>
        <v>0</v>
      </c>
      <c r="I79" s="57">
        <f>IF(RES_hhdet_in_tes!I79=0,0,RES_hhdet_in_tes!I79/0.086*1000000/RES_hhdet_in_new!I79)</f>
        <v>721.67775605201621</v>
      </c>
      <c r="J79" s="57">
        <f>IF(RES_hhdet_in_tes!J79=0,0,RES_hhdet_in_tes!J79/0.086*1000000/RES_hhdet_in_new!J79)</f>
        <v>722.02976777723893</v>
      </c>
      <c r="K79" s="57">
        <f>IF(RES_hhdet_in_tes!K79=0,0,RES_hhdet_in_tes!K79/0.086*1000000/RES_hhdet_in_new!K79)</f>
        <v>0</v>
      </c>
      <c r="L79" s="57">
        <f>IF(RES_hhdet_in_tes!L79=0,0,RES_hhdet_in_tes!L79/0.086*1000000/RES_hhdet_in_new!L79)</f>
        <v>716.62380852885713</v>
      </c>
      <c r="M79" s="57">
        <f>IF(RES_hhdet_in_tes!M79=0,0,RES_hhdet_in_tes!M79/0.086*1000000/RES_hhdet_in_new!M79)</f>
        <v>715.76505492899435</v>
      </c>
      <c r="N79" s="57">
        <f>IF(RES_hhdet_in_tes!N79=0,0,RES_hhdet_in_tes!N79/0.086*1000000/RES_hhdet_in_new!N79)</f>
        <v>726.59520652414017</v>
      </c>
      <c r="O79" s="57">
        <f>IF(RES_hhdet_in_tes!O79=0,0,RES_hhdet_in_tes!O79/0.086*1000000/RES_hhdet_in_new!O79)</f>
        <v>0</v>
      </c>
      <c r="P79" s="57">
        <f>IF(RES_hhdet_in_tes!P79=0,0,RES_hhdet_in_tes!P79/0.086*1000000/RES_hhdet_in_new!P79)</f>
        <v>0</v>
      </c>
      <c r="Q79" s="57">
        <f>IF(RES_hhdet_in_tes!Q79=0,0,RES_hhdet_in_tes!Q79/0.086*1000000/RES_hhdet_in_new!Q79)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12981.235202805903</v>
      </c>
      <c r="E81" s="168">
        <f t="shared" ref="E81" si="70">SUM(E82,E85,E87,E100)</f>
        <v>0</v>
      </c>
      <c r="F81" s="168">
        <f t="shared" ref="F81" si="71">SUM(F82,F85,F87,F100)</f>
        <v>13613.333549259982</v>
      </c>
      <c r="G81" s="168">
        <f t="shared" ref="G81" si="72">SUM(G82,G85,G87,G100)</f>
        <v>13906.5898308628</v>
      </c>
      <c r="H81" s="168">
        <f t="shared" ref="H81" si="73">SUM(H82,H85,H87,H100)</f>
        <v>14394.811016363117</v>
      </c>
      <c r="I81" s="168">
        <f t="shared" ref="I81" si="74">SUM(I82,I85,I87,I100)</f>
        <v>14697.782850267815</v>
      </c>
      <c r="J81" s="168">
        <f t="shared" ref="J81" si="75">SUM(J82,J85,J87,J100)</f>
        <v>13394.639997729024</v>
      </c>
      <c r="K81" s="168">
        <f t="shared" ref="K81" si="76">SUM(K82,K85,K87,K100)</f>
        <v>13929.615800371148</v>
      </c>
      <c r="L81" s="168">
        <f t="shared" ref="L81" si="77">SUM(L82,L85,L87,L100)</f>
        <v>14045.183018305623</v>
      </c>
      <c r="M81" s="168">
        <f t="shared" ref="M81" si="78">SUM(M82,M85,M87,M100)</f>
        <v>11973.694399969452</v>
      </c>
      <c r="N81" s="168">
        <f t="shared" ref="N81" si="79">SUM(N82,N85,N87,N100)</f>
        <v>12103.368973869556</v>
      </c>
      <c r="O81" s="168">
        <f t="shared" ref="O81" si="80">SUM(O82,O85,O87,O100)</f>
        <v>11899.028376132846</v>
      </c>
      <c r="P81" s="168">
        <f t="shared" ref="P81" si="81">SUM(P82,P85,P87,P100)</f>
        <v>11222.26232912854</v>
      </c>
      <c r="Q81" s="168">
        <f t="shared" ref="Q81" si="82">SUM(Q82,Q85,Q87,Q100)</f>
        <v>12219.968123600765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9182.1681890738819</v>
      </c>
      <c r="E82" s="157">
        <f t="shared" si="83"/>
        <v>0</v>
      </c>
      <c r="F82" s="157">
        <f t="shared" si="83"/>
        <v>9784.5768627852376</v>
      </c>
      <c r="G82" s="157">
        <f t="shared" si="83"/>
        <v>9905.6137237518924</v>
      </c>
      <c r="H82" s="157">
        <f t="shared" si="83"/>
        <v>10222.369659664611</v>
      </c>
      <c r="I82" s="157">
        <f t="shared" si="83"/>
        <v>10578.537134419772</v>
      </c>
      <c r="J82" s="157">
        <f t="shared" si="83"/>
        <v>9200.1926505566062</v>
      </c>
      <c r="K82" s="157">
        <f t="shared" si="83"/>
        <v>9954.2050054358679</v>
      </c>
      <c r="L82" s="157">
        <f t="shared" si="83"/>
        <v>9865.6144032732554</v>
      </c>
      <c r="M82" s="157">
        <f t="shared" si="83"/>
        <v>7844.0538611806887</v>
      </c>
      <c r="N82" s="157">
        <f t="shared" si="83"/>
        <v>7992.2446001089693</v>
      </c>
      <c r="O82" s="157">
        <f t="shared" si="83"/>
        <v>7711.7414143357828</v>
      </c>
      <c r="P82" s="157">
        <f t="shared" si="83"/>
        <v>6961.7654612480728</v>
      </c>
      <c r="Q82" s="157">
        <f t="shared" si="83"/>
        <v>7901.6334277059668</v>
      </c>
    </row>
    <row r="83" spans="1:17" ht="12" customHeight="1" x14ac:dyDescent="0.25">
      <c r="A83" s="23" t="s">
        <v>157</v>
      </c>
      <c r="B83" s="156"/>
      <c r="C83" s="156">
        <f>IF(RES_hhdet_in_tes!C83=0,0,RES_hhdet_in_tes!C83/0.086*1000000/RES_hhdet_in_new!C83)</f>
        <v>0</v>
      </c>
      <c r="D83" s="156">
        <f>IF(RES_hhdet_in_tes!D83=0,0,RES_hhdet_in_tes!D83/0.086*1000000/RES_hhdet_in_new!D83)</f>
        <v>9110.3869890765018</v>
      </c>
      <c r="E83" s="156">
        <f>IF(RES_hhdet_in_tes!E83=0,0,RES_hhdet_in_tes!E83/0.086*1000000/RES_hhdet_in_new!E83)</f>
        <v>0</v>
      </c>
      <c r="F83" s="156">
        <f>IF(RES_hhdet_in_tes!F83=0,0,RES_hhdet_in_tes!F83/0.086*1000000/RES_hhdet_in_new!F83)</f>
        <v>9668.1410892589047</v>
      </c>
      <c r="G83" s="156">
        <f>IF(RES_hhdet_in_tes!G83=0,0,RES_hhdet_in_tes!G83/0.086*1000000/RES_hhdet_in_new!G83)</f>
        <v>9800.97069851989</v>
      </c>
      <c r="H83" s="156">
        <f>IF(RES_hhdet_in_tes!H83=0,0,RES_hhdet_in_tes!H83/0.086*1000000/RES_hhdet_in_new!H83)</f>
        <v>10068.363586795876</v>
      </c>
      <c r="I83" s="156">
        <f>IF(RES_hhdet_in_tes!I83=0,0,RES_hhdet_in_tes!I83/0.086*1000000/RES_hhdet_in_new!I83)</f>
        <v>10444.858938639642</v>
      </c>
      <c r="J83" s="156">
        <f>IF(RES_hhdet_in_tes!J83=0,0,RES_hhdet_in_tes!J83/0.086*1000000/RES_hhdet_in_new!J83)</f>
        <v>9082.4846171545214</v>
      </c>
      <c r="K83" s="156">
        <f>IF(RES_hhdet_in_tes!K83=0,0,RES_hhdet_in_tes!K83/0.086*1000000/RES_hhdet_in_new!K83)</f>
        <v>9910.6420418573362</v>
      </c>
      <c r="L83" s="156">
        <f>IF(RES_hhdet_in_tes!L83=0,0,RES_hhdet_in_tes!L83/0.086*1000000/RES_hhdet_in_new!L83)</f>
        <v>9782.0155621738541</v>
      </c>
      <c r="M83" s="156">
        <f>IF(RES_hhdet_in_tes!M83=0,0,RES_hhdet_in_tes!M83/0.086*1000000/RES_hhdet_in_new!M83)</f>
        <v>7769.8405303627433</v>
      </c>
      <c r="N83" s="156">
        <f>IF(RES_hhdet_in_tes!N83=0,0,RES_hhdet_in_tes!N83/0.086*1000000/RES_hhdet_in_new!N83)</f>
        <v>7926.2335000968878</v>
      </c>
      <c r="O83" s="156">
        <f>IF(RES_hhdet_in_tes!O83=0,0,RES_hhdet_in_tes!O83/0.086*1000000/RES_hhdet_in_new!O83)</f>
        <v>7625.3642061218388</v>
      </c>
      <c r="P83" s="156">
        <f>IF(RES_hhdet_in_tes!P83=0,0,RES_hhdet_in_tes!P83/0.086*1000000/RES_hhdet_in_new!P83)</f>
        <v>6878.3414626397862</v>
      </c>
      <c r="Q83" s="156">
        <f>IF(RES_hhdet_in_tes!Q83=0,0,RES_hhdet_in_tes!Q83/0.086*1000000/RES_hhdet_in_new!Q83)</f>
        <v>7794.3205632963209</v>
      </c>
    </row>
    <row r="84" spans="1:17" ht="12" customHeight="1" x14ac:dyDescent="0.25">
      <c r="A84" s="23" t="s">
        <v>60</v>
      </c>
      <c r="B84" s="156"/>
      <c r="C84" s="156">
        <f>IF(RES_hhdet_in_tes!C84=0,0,RES_hhdet_in_tes!C84/0.086*1000000/RES_hhdet_in_new!C83)</f>
        <v>0</v>
      </c>
      <c r="D84" s="156">
        <f>IF(RES_hhdet_in_tes!D84=0,0,RES_hhdet_in_tes!D84/0.086*1000000/RES_hhdet_in_new!D83)</f>
        <v>71.781199997379758</v>
      </c>
      <c r="E84" s="156">
        <f>IF(RES_hhdet_in_tes!E84=0,0,RES_hhdet_in_tes!E84/0.086*1000000/RES_hhdet_in_new!E83)</f>
        <v>0</v>
      </c>
      <c r="F84" s="156">
        <f>IF(RES_hhdet_in_tes!F84=0,0,RES_hhdet_in_tes!F84/0.086*1000000/RES_hhdet_in_new!F83)</f>
        <v>116.43577352633251</v>
      </c>
      <c r="G84" s="156">
        <f>IF(RES_hhdet_in_tes!G84=0,0,RES_hhdet_in_tes!G84/0.086*1000000/RES_hhdet_in_new!G83)</f>
        <v>104.64302523200313</v>
      </c>
      <c r="H84" s="156">
        <f>IF(RES_hhdet_in_tes!H84=0,0,RES_hhdet_in_tes!H84/0.086*1000000/RES_hhdet_in_new!H83)</f>
        <v>154.00607286873472</v>
      </c>
      <c r="I84" s="156">
        <f>IF(RES_hhdet_in_tes!I84=0,0,RES_hhdet_in_tes!I84/0.086*1000000/RES_hhdet_in_new!I83)</f>
        <v>133.67819578013081</v>
      </c>
      <c r="J84" s="156">
        <f>IF(RES_hhdet_in_tes!J84=0,0,RES_hhdet_in_tes!J84/0.086*1000000/RES_hhdet_in_new!J83)</f>
        <v>117.70803340208431</v>
      </c>
      <c r="K84" s="156">
        <f>IF(RES_hhdet_in_tes!K84=0,0,RES_hhdet_in_tes!K84/0.086*1000000/RES_hhdet_in_new!K83)</f>
        <v>43.562963578531551</v>
      </c>
      <c r="L84" s="156">
        <f>IF(RES_hhdet_in_tes!L84=0,0,RES_hhdet_in_tes!L84/0.086*1000000/RES_hhdet_in_new!L83)</f>
        <v>83.598841099401682</v>
      </c>
      <c r="M84" s="156">
        <f>IF(RES_hhdet_in_tes!M84=0,0,RES_hhdet_in_tes!M84/0.086*1000000/RES_hhdet_in_new!M83)</f>
        <v>74.213330817945533</v>
      </c>
      <c r="N84" s="156">
        <f>IF(RES_hhdet_in_tes!N84=0,0,RES_hhdet_in_tes!N84/0.086*1000000/RES_hhdet_in_new!N83)</f>
        <v>66.011100012081727</v>
      </c>
      <c r="O84" s="156">
        <f>IF(RES_hhdet_in_tes!O84=0,0,RES_hhdet_in_tes!O84/0.086*1000000/RES_hhdet_in_new!O83)</f>
        <v>86.37720821394376</v>
      </c>
      <c r="P84" s="156">
        <f>IF(RES_hhdet_in_tes!P84=0,0,RES_hhdet_in_tes!P84/0.086*1000000/RES_hhdet_in_new!P83)</f>
        <v>83.423998608286766</v>
      </c>
      <c r="Q84" s="156">
        <f>IF(RES_hhdet_in_tes!Q84=0,0,RES_hhdet_in_tes!Q84/0.086*1000000/RES_hhdet_in_new!Q83)</f>
        <v>107.31286440964611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937.51223113524907</v>
      </c>
      <c r="E85" s="157">
        <f t="shared" si="84"/>
        <v>0</v>
      </c>
      <c r="F85" s="157">
        <f t="shared" si="84"/>
        <v>975.24064474063562</v>
      </c>
      <c r="G85" s="157">
        <f t="shared" si="84"/>
        <v>962.42506899229306</v>
      </c>
      <c r="H85" s="157">
        <f t="shared" si="84"/>
        <v>955.53876664191955</v>
      </c>
      <c r="I85" s="157">
        <f t="shared" si="84"/>
        <v>960.42068277415967</v>
      </c>
      <c r="J85" s="157">
        <f t="shared" si="84"/>
        <v>933.10740442315375</v>
      </c>
      <c r="K85" s="157">
        <f t="shared" si="84"/>
        <v>966.22229517938058</v>
      </c>
      <c r="L85" s="157">
        <f t="shared" si="84"/>
        <v>1031.4407569508594</v>
      </c>
      <c r="M85" s="157">
        <f t="shared" si="84"/>
        <v>1058.0851241022126</v>
      </c>
      <c r="N85" s="157">
        <f t="shared" si="84"/>
        <v>1070.8425213522448</v>
      </c>
      <c r="O85" s="157">
        <f t="shared" si="84"/>
        <v>1103.0125152532501</v>
      </c>
      <c r="P85" s="157">
        <f t="shared" si="84"/>
        <v>1125.3268189180517</v>
      </c>
      <c r="Q85" s="157">
        <f t="shared" si="84"/>
        <v>1137.8683377145717</v>
      </c>
    </row>
    <row r="86" spans="1:17" ht="12" customHeight="1" x14ac:dyDescent="0.25">
      <c r="A86" s="23" t="s">
        <v>60</v>
      </c>
      <c r="B86" s="156"/>
      <c r="C86" s="156">
        <f>IF(RES_hhdet_in_tes!C86=0,0,RES_hhdet_in_tes!C86/0.086*1000000/RES_hhdet_in_new!C86)</f>
        <v>0</v>
      </c>
      <c r="D86" s="156">
        <f>IF(RES_hhdet_in_tes!D86=0,0,RES_hhdet_in_tes!D86/0.086*1000000/RES_hhdet_in_new!D86)</f>
        <v>937.51223113524907</v>
      </c>
      <c r="E86" s="156">
        <f>IF(RES_hhdet_in_tes!E86=0,0,RES_hhdet_in_tes!E86/0.086*1000000/RES_hhdet_in_new!E86)</f>
        <v>0</v>
      </c>
      <c r="F86" s="156">
        <f>IF(RES_hhdet_in_tes!F86=0,0,RES_hhdet_in_tes!F86/0.086*1000000/RES_hhdet_in_new!F86)</f>
        <v>975.24064474063562</v>
      </c>
      <c r="G86" s="156">
        <f>IF(RES_hhdet_in_tes!G86=0,0,RES_hhdet_in_tes!G86/0.086*1000000/RES_hhdet_in_new!G86)</f>
        <v>962.42506899229306</v>
      </c>
      <c r="H86" s="156">
        <f>IF(RES_hhdet_in_tes!H86=0,0,RES_hhdet_in_tes!H86/0.086*1000000/RES_hhdet_in_new!H86)</f>
        <v>955.53876664191955</v>
      </c>
      <c r="I86" s="156">
        <f>IF(RES_hhdet_in_tes!I86=0,0,RES_hhdet_in_tes!I86/0.086*1000000/RES_hhdet_in_new!I86)</f>
        <v>960.42068277415967</v>
      </c>
      <c r="J86" s="156">
        <f>IF(RES_hhdet_in_tes!J86=0,0,RES_hhdet_in_tes!J86/0.086*1000000/RES_hhdet_in_new!J86)</f>
        <v>933.10740442315375</v>
      </c>
      <c r="K86" s="156">
        <f>IF(RES_hhdet_in_tes!K86=0,0,RES_hhdet_in_tes!K86/0.086*1000000/RES_hhdet_in_new!K86)</f>
        <v>966.22229517938058</v>
      </c>
      <c r="L86" s="156">
        <f>IF(RES_hhdet_in_tes!L86=0,0,RES_hhdet_in_tes!L86/0.086*1000000/RES_hhdet_in_new!L86)</f>
        <v>1031.4407569508594</v>
      </c>
      <c r="M86" s="156">
        <f>IF(RES_hhdet_in_tes!M86=0,0,RES_hhdet_in_tes!M86/0.086*1000000/RES_hhdet_in_new!M86)</f>
        <v>1058.0851241022126</v>
      </c>
      <c r="N86" s="156">
        <f>IF(RES_hhdet_in_tes!N86=0,0,RES_hhdet_in_tes!N86/0.086*1000000/RES_hhdet_in_new!N86)</f>
        <v>1070.8425213522448</v>
      </c>
      <c r="O86" s="156">
        <f>IF(RES_hhdet_in_tes!O86=0,0,RES_hhdet_in_tes!O86/0.086*1000000/RES_hhdet_in_new!O86)</f>
        <v>1103.0125152532501</v>
      </c>
      <c r="P86" s="156">
        <f>IF(RES_hhdet_in_tes!P86=0,0,RES_hhdet_in_tes!P86/0.086*1000000/RES_hhdet_in_new!P86)</f>
        <v>1125.3268189180517</v>
      </c>
      <c r="Q86" s="156">
        <f>IF(RES_hhdet_in_tes!Q86=0,0,RES_hhdet_in_tes!Q86/0.086*1000000/RES_hhdet_in_new!Q86)</f>
        <v>1137.8683377145717</v>
      </c>
    </row>
    <row r="87" spans="1:17" ht="12" customHeight="1" x14ac:dyDescent="0.25">
      <c r="A87" s="158" t="s">
        <v>63</v>
      </c>
      <c r="B87" s="157"/>
      <c r="C87" s="157">
        <f>IF(SUM(RES_hhdet_in_tes!C88:C89,RES_hhdet_in_tes!C92:C93,RES_hhdet_in_tes!C96:C97)=0,0,SUM(RES_hhdet_in_tes!C88:C89,RES_hhdet_in_tes!C92:C93,RES_hhdet_in_tes!C96:C97)/0.086*1000000/SUM(RES_hhdet_in_new!C88:C89,RES_hhdet_in_new!C92:C93,RES_hhdet_in_new!C96:C97))</f>
        <v>0</v>
      </c>
      <c r="D87" s="157">
        <f>IF(SUM(RES_hhdet_in_tes!D88:D89,RES_hhdet_in_tes!D92:D93,RES_hhdet_in_tes!D96:D97)=0,0,SUM(RES_hhdet_in_tes!D88:D89,RES_hhdet_in_tes!D92:D93,RES_hhdet_in_tes!D96:D97)/0.086*1000000/SUM(RES_hhdet_in_new!D88:D89,RES_hhdet_in_new!D92:D93,RES_hhdet_in_new!D96:D97))</f>
        <v>2218.9770956376447</v>
      </c>
      <c r="E87" s="157">
        <f>IF(SUM(RES_hhdet_in_tes!E88:E89,RES_hhdet_in_tes!E92:E93,RES_hhdet_in_tes!E96:E97)=0,0,SUM(RES_hhdet_in_tes!E88:E89,RES_hhdet_in_tes!E92:E93,RES_hhdet_in_tes!E96:E97)/0.086*1000000/SUM(RES_hhdet_in_new!E88:E89,RES_hhdet_in_new!E92:E93,RES_hhdet_in_new!E96:E97))</f>
        <v>0</v>
      </c>
      <c r="F87" s="157">
        <f>IF(SUM(RES_hhdet_in_tes!F88:F89,RES_hhdet_in_tes!F92:F93,RES_hhdet_in_tes!F96:F97)=0,0,SUM(RES_hhdet_in_tes!F88:F89,RES_hhdet_in_tes!F92:F93,RES_hhdet_in_tes!F96:F97)/0.086*1000000/SUM(RES_hhdet_in_new!F88:F89,RES_hhdet_in_new!F92:F93,RES_hhdet_in_new!F96:F97))</f>
        <v>2166.9344448432566</v>
      </c>
      <c r="G87" s="157">
        <f>IF(SUM(RES_hhdet_in_tes!G88:G89,RES_hhdet_in_tes!G92:G93,RES_hhdet_in_tes!G96:G97)=0,0,SUM(RES_hhdet_in_tes!G88:G89,RES_hhdet_in_tes!G92:G93,RES_hhdet_in_tes!G96:G97)/0.086*1000000/SUM(RES_hhdet_in_new!G88:G89,RES_hhdet_in_new!G92:G93,RES_hhdet_in_new!G96:G97))</f>
        <v>2359.7987042451391</v>
      </c>
      <c r="H87" s="157">
        <f>IF(SUM(RES_hhdet_in_tes!H88:H89,RES_hhdet_in_tes!H92:H93,RES_hhdet_in_tes!H96:H97)=0,0,SUM(RES_hhdet_in_tes!H88:H89,RES_hhdet_in_tes!H92:H93,RES_hhdet_in_tes!H96:H97)/0.086*1000000/SUM(RES_hhdet_in_new!H88:H89,RES_hhdet_in_new!H92:H93,RES_hhdet_in_new!H96:H97))</f>
        <v>2517.424096411999</v>
      </c>
      <c r="I87" s="157">
        <f>IF(SUM(RES_hhdet_in_tes!I88:I89,RES_hhdet_in_tes!I92:I93,RES_hhdet_in_tes!I96:I97)=0,0,SUM(RES_hhdet_in_tes!I88:I89,RES_hhdet_in_tes!I92:I93,RES_hhdet_in_tes!I96:I97)/0.086*1000000/SUM(RES_hhdet_in_new!I88:I89,RES_hhdet_in_new!I92:I93,RES_hhdet_in_new!I96:I97))</f>
        <v>2437.1548211528993</v>
      </c>
      <c r="J87" s="157">
        <f>IF(SUM(RES_hhdet_in_tes!J88:J89,RES_hhdet_in_tes!J92:J93,RES_hhdet_in_tes!J96:J97)=0,0,SUM(RES_hhdet_in_tes!J88:J89,RES_hhdet_in_tes!J92:J93,RES_hhdet_in_tes!J96:J97)/0.086*1000000/SUM(RES_hhdet_in_new!J88:J89,RES_hhdet_in_new!J92:J93,RES_hhdet_in_new!J96:J97))</f>
        <v>2539.3296048030434</v>
      </c>
      <c r="K87" s="157">
        <f>IF(SUM(RES_hhdet_in_tes!K88:K89,RES_hhdet_in_tes!K92:K93,RES_hhdet_in_tes!K96:K97)=0,0,SUM(RES_hhdet_in_tes!K88:K89,RES_hhdet_in_tes!K92:K93,RES_hhdet_in_tes!K96:K97)/0.086*1000000/SUM(RES_hhdet_in_new!K88:K89,RES_hhdet_in_new!K92:K93,RES_hhdet_in_new!K96:K97))</f>
        <v>2311.5559689429465</v>
      </c>
      <c r="L87" s="157">
        <f>IF(SUM(RES_hhdet_in_tes!L88:L89,RES_hhdet_in_tes!L92:L93,RES_hhdet_in_tes!L96:L97)=0,0,SUM(RES_hhdet_in_tes!L88:L89,RES_hhdet_in_tes!L92:L93,RES_hhdet_in_tes!L96:L97)/0.086*1000000/SUM(RES_hhdet_in_new!L88:L89,RES_hhdet_in_new!L92:L93,RES_hhdet_in_new!L96:L97))</f>
        <v>2431.4790516236576</v>
      </c>
      <c r="M87" s="157">
        <f>IF(SUM(RES_hhdet_in_tes!M88:M89,RES_hhdet_in_tes!M92:M93,RES_hhdet_in_tes!M96:M97)=0,0,SUM(RES_hhdet_in_tes!M88:M89,RES_hhdet_in_tes!M92:M93,RES_hhdet_in_tes!M96:M97)/0.086*1000000/SUM(RES_hhdet_in_new!M88:M89,RES_hhdet_in_new!M92:M93,RES_hhdet_in_new!M96:M97))</f>
        <v>2355.7469758708953</v>
      </c>
      <c r="N87" s="157">
        <f>IF(SUM(RES_hhdet_in_tes!N88:N89,RES_hhdet_in_tes!N92:N93,RES_hhdet_in_tes!N96:N97)=0,0,SUM(RES_hhdet_in_tes!N88:N89,RES_hhdet_in_tes!N92:N93,RES_hhdet_in_tes!N96:N97)/0.086*1000000/SUM(RES_hhdet_in_new!N88:N89,RES_hhdet_in_new!N92:N93,RES_hhdet_in_new!N96:N97))</f>
        <v>2313.6167067219149</v>
      </c>
      <c r="O87" s="157">
        <f>IF(SUM(RES_hhdet_in_tes!O88:O89,RES_hhdet_in_tes!O92:O93,RES_hhdet_in_tes!O96:O97)=0,0,SUM(RES_hhdet_in_tes!O88:O89,RES_hhdet_in_tes!O92:O93,RES_hhdet_in_tes!O96:O97)/0.086*1000000/SUM(RES_hhdet_in_new!O88:O89,RES_hhdet_in_new!O92:O93,RES_hhdet_in_new!O96:O97))</f>
        <v>2328.5214193840898</v>
      </c>
      <c r="P87" s="157">
        <f>IF(SUM(RES_hhdet_in_tes!P88:P89,RES_hhdet_in_tes!P92:P93,RES_hhdet_in_tes!P96:P97)=0,0,SUM(RES_hhdet_in_tes!P88:P89,RES_hhdet_in_tes!P92:P93,RES_hhdet_in_tes!P96:P97)/0.086*1000000/SUM(RES_hhdet_in_new!P88:P89,RES_hhdet_in_new!P92:P93,RES_hhdet_in_new!P96:P97))</f>
        <v>2351.5484291113899</v>
      </c>
      <c r="Q87" s="157">
        <f>IF(SUM(RES_hhdet_in_tes!Q88:Q89,RES_hhdet_in_tes!Q92:Q93,RES_hhdet_in_tes!Q96:Q97)=0,0,SUM(RES_hhdet_in_tes!Q88:Q89,RES_hhdet_in_tes!Q92:Q93,RES_hhdet_in_tes!Q96:Q97)/0.086*1000000/SUM(RES_hhdet_in_new!Q88:Q89,RES_hhdet_in_new!Q92:Q93,RES_hhdet_in_new!Q96:Q97))</f>
        <v>2350.6590453727663</v>
      </c>
    </row>
    <row r="88" spans="1:17" ht="12" customHeight="1" x14ac:dyDescent="0.25">
      <c r="A88" s="167" t="s">
        <v>156</v>
      </c>
      <c r="B88" s="132"/>
      <c r="C88" s="132">
        <f>IF(RES_hhdet_in_tes!C88=0,0,RES_hhdet_in_tes!C88/0.086*1000000/RES_hhdet_in_new!C88)</f>
        <v>0</v>
      </c>
      <c r="D88" s="132">
        <f>IF(RES_hhdet_in_tes!D88=0,0,RES_hhdet_in_tes!D88/0.086*1000000/RES_hhdet_in_new!D88)</f>
        <v>2130.1974604883567</v>
      </c>
      <c r="E88" s="132">
        <f>IF(RES_hhdet_in_tes!E88=0,0,RES_hhdet_in_tes!E88/0.086*1000000/RES_hhdet_in_new!E88)</f>
        <v>0</v>
      </c>
      <c r="F88" s="132">
        <f>IF(RES_hhdet_in_tes!F88=0,0,RES_hhdet_in_tes!F88/0.086*1000000/RES_hhdet_in_new!F88)</f>
        <v>2161.1488870337125</v>
      </c>
      <c r="G88" s="132">
        <f>IF(RES_hhdet_in_tes!G88=0,0,RES_hhdet_in_tes!G88/0.086*1000000/RES_hhdet_in_new!G88)</f>
        <v>2184.1128481470241</v>
      </c>
      <c r="H88" s="132">
        <f>IF(RES_hhdet_in_tes!H88=0,0,RES_hhdet_in_tes!H88/0.086*1000000/RES_hhdet_in_new!H88)</f>
        <v>2219.7511224643222</v>
      </c>
      <c r="I88" s="132">
        <f>IF(RES_hhdet_in_tes!I88=0,0,RES_hhdet_in_tes!I88/0.086*1000000/RES_hhdet_in_new!I88)</f>
        <v>2275.767402822546</v>
      </c>
      <c r="J88" s="132">
        <f>IF(RES_hhdet_in_tes!J88=0,0,RES_hhdet_in_tes!J88/0.086*1000000/RES_hhdet_in_new!J88)</f>
        <v>2260.3945787033995</v>
      </c>
      <c r="K88" s="132">
        <f>IF(RES_hhdet_in_tes!K88=0,0,RES_hhdet_in_tes!K88/0.086*1000000/RES_hhdet_in_new!K88)</f>
        <v>2294.8674835191287</v>
      </c>
      <c r="L88" s="132">
        <f>IF(RES_hhdet_in_tes!L88=0,0,RES_hhdet_in_tes!L88/0.086*1000000/RES_hhdet_in_new!L88)</f>
        <v>0</v>
      </c>
      <c r="M88" s="132">
        <f>IF(RES_hhdet_in_tes!M88=0,0,RES_hhdet_in_tes!M88/0.086*1000000/RES_hhdet_in_new!M88)</f>
        <v>2298.414624832084</v>
      </c>
      <c r="N88" s="132">
        <f>IF(RES_hhdet_in_tes!N88=0,0,RES_hhdet_in_tes!N88/0.086*1000000/RES_hhdet_in_new!N88)</f>
        <v>2308.4270970842554</v>
      </c>
      <c r="O88" s="132">
        <f>IF(RES_hhdet_in_tes!O88=0,0,RES_hhdet_in_tes!O88/0.086*1000000/RES_hhdet_in_new!O88)</f>
        <v>2310.5749176124336</v>
      </c>
      <c r="P88" s="132">
        <f>IF(RES_hhdet_in_tes!P88=0,0,RES_hhdet_in_tes!P88/0.086*1000000/RES_hhdet_in_new!P88)</f>
        <v>2301.8809877628523</v>
      </c>
      <c r="Q88" s="132">
        <f>IF(RES_hhdet_in_tes!Q88=0,0,RES_hhdet_in_tes!Q88/0.086*1000000/RES_hhdet_in_new!Q88)</f>
        <v>2289.3903379948279</v>
      </c>
    </row>
    <row r="89" spans="1:17" ht="12" customHeight="1" x14ac:dyDescent="0.25">
      <c r="A89" s="167" t="s">
        <v>155</v>
      </c>
      <c r="B89" s="132"/>
      <c r="C89" s="132">
        <f>IF(RES_hhdet_in_tes!C89=0,0,RES_hhdet_in_tes!C89/0.086*1000000/RES_hhdet_in_new!C89)</f>
        <v>0</v>
      </c>
      <c r="D89" s="132">
        <f>IF(RES_hhdet_in_tes!D89=0,0,RES_hhdet_in_tes!D89/0.086*1000000/RES_hhdet_in_new!D89)</f>
        <v>2186.4785316079724</v>
      </c>
      <c r="E89" s="132">
        <f>IF(RES_hhdet_in_tes!E89=0,0,RES_hhdet_in_tes!E89/0.086*1000000/RES_hhdet_in_new!E89)</f>
        <v>0</v>
      </c>
      <c r="F89" s="132">
        <f>IF(RES_hhdet_in_tes!F89=0,0,RES_hhdet_in_tes!F89/0.086*1000000/RES_hhdet_in_new!F89)</f>
        <v>2245.7266890576993</v>
      </c>
      <c r="G89" s="132">
        <f>IF(RES_hhdet_in_tes!G89=0,0,RES_hhdet_in_tes!G89/0.086*1000000/RES_hhdet_in_new!G89)</f>
        <v>2269.3406668772409</v>
      </c>
      <c r="H89" s="132">
        <f>IF(RES_hhdet_in_tes!H89=0,0,RES_hhdet_in_tes!H89/0.086*1000000/RES_hhdet_in_new!H89)</f>
        <v>2298.7900364723864</v>
      </c>
      <c r="I89" s="132">
        <f>IF(RES_hhdet_in_tes!I89=0,0,RES_hhdet_in_tes!I89/0.086*1000000/RES_hhdet_in_new!I89)</f>
        <v>2311.5675384506694</v>
      </c>
      <c r="J89" s="132">
        <f>IF(RES_hhdet_in_tes!J89=0,0,RES_hhdet_in_tes!J89/0.086*1000000/RES_hhdet_in_new!J89)</f>
        <v>2311.065596475943</v>
      </c>
      <c r="K89" s="132">
        <f>IF(RES_hhdet_in_tes!K89=0,0,RES_hhdet_in_tes!K89/0.086*1000000/RES_hhdet_in_new!K89)</f>
        <v>2327.4695734271272</v>
      </c>
      <c r="L89" s="132">
        <f>IF(RES_hhdet_in_tes!L89=0,0,RES_hhdet_in_tes!L89/0.086*1000000/RES_hhdet_in_new!L89)</f>
        <v>2327.987895536995</v>
      </c>
      <c r="M89" s="132">
        <f>IF(RES_hhdet_in_tes!M89=0,0,RES_hhdet_in_tes!M89/0.086*1000000/RES_hhdet_in_new!M89)</f>
        <v>2329.3492026980675</v>
      </c>
      <c r="N89" s="132">
        <f>IF(RES_hhdet_in_tes!N89=0,0,RES_hhdet_in_tes!N89/0.086*1000000/RES_hhdet_in_new!N89)</f>
        <v>2329.1964625912938</v>
      </c>
      <c r="O89" s="132">
        <f>IF(RES_hhdet_in_tes!O89=0,0,RES_hhdet_in_tes!O89/0.086*1000000/RES_hhdet_in_new!O89)</f>
        <v>2330.2650173380375</v>
      </c>
      <c r="P89" s="132">
        <f>IF(RES_hhdet_in_tes!P89=0,0,RES_hhdet_in_tes!P89/0.086*1000000/RES_hhdet_in_new!P89)</f>
        <v>2320.9966636486784</v>
      </c>
      <c r="Q89" s="132">
        <f>IF(RES_hhdet_in_tes!Q89=0,0,RES_hhdet_in_tes!Q89/0.086*1000000/RES_hhdet_in_new!Q89)</f>
        <v>2299.7701065077495</v>
      </c>
    </row>
    <row r="90" spans="1:17" ht="12" customHeight="1" x14ac:dyDescent="0.25">
      <c r="A90" s="166" t="s">
        <v>55</v>
      </c>
      <c r="B90" s="165"/>
      <c r="C90" s="165">
        <f>IF(RES_hhdet_in_tes!C90=0,0,RES_hhdet_in_tes!C90/0.086*1000000/RES_hhdet_in_new!C89)</f>
        <v>0</v>
      </c>
      <c r="D90" s="165">
        <f>IF(RES_hhdet_in_tes!D90=0,0,RES_hhdet_in_tes!D90/0.086*1000000/RES_hhdet_in_new!D89)</f>
        <v>1449.083413689053</v>
      </c>
      <c r="E90" s="165">
        <f>IF(RES_hhdet_in_tes!E90=0,0,RES_hhdet_in_tes!E90/0.086*1000000/RES_hhdet_in_new!E89)</f>
        <v>0</v>
      </c>
      <c r="F90" s="165">
        <f>IF(RES_hhdet_in_tes!F90=0,0,RES_hhdet_in_tes!F90/0.086*1000000/RES_hhdet_in_new!F89)</f>
        <v>1500.3732087222238</v>
      </c>
      <c r="G90" s="165">
        <f>IF(RES_hhdet_in_tes!G90=0,0,RES_hhdet_in_tes!G90/0.086*1000000/RES_hhdet_in_new!G89)</f>
        <v>1517.4719585727594</v>
      </c>
      <c r="H90" s="165">
        <f>IF(RES_hhdet_in_tes!H90=0,0,RES_hhdet_in_tes!H90/0.086*1000000/RES_hhdet_in_new!H89)</f>
        <v>1535.7902678690566</v>
      </c>
      <c r="I90" s="165">
        <f>IF(RES_hhdet_in_tes!I90=0,0,RES_hhdet_in_tes!I90/0.086*1000000/RES_hhdet_in_new!I89)</f>
        <v>1547.6941084107277</v>
      </c>
      <c r="J90" s="165">
        <f>IF(RES_hhdet_in_tes!J90=0,0,RES_hhdet_in_tes!J90/0.086*1000000/RES_hhdet_in_new!J89)</f>
        <v>1539.6354349647513</v>
      </c>
      <c r="K90" s="165">
        <f>IF(RES_hhdet_in_tes!K90=0,0,RES_hhdet_in_tes!K90/0.086*1000000/RES_hhdet_in_new!K89)</f>
        <v>1552.2594118041827</v>
      </c>
      <c r="L90" s="165">
        <f>IF(RES_hhdet_in_tes!L90=0,0,RES_hhdet_in_tes!L90/0.086*1000000/RES_hhdet_in_new!L89)</f>
        <v>1548.8981705182375</v>
      </c>
      <c r="M90" s="165">
        <f>IF(RES_hhdet_in_tes!M90=0,0,RES_hhdet_in_tes!M90/0.086*1000000/RES_hhdet_in_new!M89)</f>
        <v>1551.2528645879925</v>
      </c>
      <c r="N90" s="165">
        <f>IF(RES_hhdet_in_tes!N90=0,0,RES_hhdet_in_tes!N90/0.086*1000000/RES_hhdet_in_new!N89)</f>
        <v>1551.9679483809014</v>
      </c>
      <c r="O90" s="165">
        <f>IF(RES_hhdet_in_tes!O90=0,0,RES_hhdet_in_tes!O90/0.086*1000000/RES_hhdet_in_new!O89)</f>
        <v>1551.7560987372246</v>
      </c>
      <c r="P90" s="165">
        <f>IF(RES_hhdet_in_tes!P90=0,0,RES_hhdet_in_tes!P90/0.086*1000000/RES_hhdet_in_new!P89)</f>
        <v>1544.4345159423367</v>
      </c>
      <c r="Q90" s="165">
        <f>IF(RES_hhdet_in_tes!Q90=0,0,RES_hhdet_in_tes!Q90/0.086*1000000/RES_hhdet_in_new!Q89)</f>
        <v>1530.2860582311548</v>
      </c>
    </row>
    <row r="91" spans="1:17" ht="12" customHeight="1" x14ac:dyDescent="0.25">
      <c r="A91" s="147" t="s">
        <v>59</v>
      </c>
      <c r="B91" s="164"/>
      <c r="C91" s="164">
        <f>IF(RES_hhdet_in_tes!C91=0,0,RES_hhdet_in_tes!C91/0.086*1000000/RES_hhdet_in_new!C89)</f>
        <v>0</v>
      </c>
      <c r="D91" s="164">
        <f>IF(RES_hhdet_in_tes!D91=0,0,RES_hhdet_in_tes!D91/0.086*1000000/RES_hhdet_in_new!D89)</f>
        <v>737.39511791891948</v>
      </c>
      <c r="E91" s="164">
        <f>IF(RES_hhdet_in_tes!E91=0,0,RES_hhdet_in_tes!E91/0.086*1000000/RES_hhdet_in_new!E89)</f>
        <v>0</v>
      </c>
      <c r="F91" s="164">
        <f>IF(RES_hhdet_in_tes!F91=0,0,RES_hhdet_in_tes!F91/0.086*1000000/RES_hhdet_in_new!F89)</f>
        <v>745.3534803354753</v>
      </c>
      <c r="G91" s="164">
        <f>IF(RES_hhdet_in_tes!G91=0,0,RES_hhdet_in_tes!G91/0.086*1000000/RES_hhdet_in_new!G89)</f>
        <v>751.86870830448197</v>
      </c>
      <c r="H91" s="164">
        <f>IF(RES_hhdet_in_tes!H91=0,0,RES_hhdet_in_tes!H91/0.086*1000000/RES_hhdet_in_new!H89)</f>
        <v>762.99976860332993</v>
      </c>
      <c r="I91" s="164">
        <f>IF(RES_hhdet_in_tes!I91=0,0,RES_hhdet_in_tes!I91/0.086*1000000/RES_hhdet_in_new!I89)</f>
        <v>763.87343003994158</v>
      </c>
      <c r="J91" s="164">
        <f>IF(RES_hhdet_in_tes!J91=0,0,RES_hhdet_in_tes!J91/0.086*1000000/RES_hhdet_in_new!J89)</f>
        <v>771.43016151119127</v>
      </c>
      <c r="K91" s="164">
        <f>IF(RES_hhdet_in_tes!K91=0,0,RES_hhdet_in_tes!K91/0.086*1000000/RES_hhdet_in_new!K89)</f>
        <v>775.21016162294404</v>
      </c>
      <c r="L91" s="164">
        <f>IF(RES_hhdet_in_tes!L91=0,0,RES_hhdet_in_tes!L91/0.086*1000000/RES_hhdet_in_new!L89)</f>
        <v>779.08972501875746</v>
      </c>
      <c r="M91" s="164">
        <f>IF(RES_hhdet_in_tes!M91=0,0,RES_hhdet_in_tes!M91/0.086*1000000/RES_hhdet_in_new!M89)</f>
        <v>778.09633811007495</v>
      </c>
      <c r="N91" s="164">
        <f>IF(RES_hhdet_in_tes!N91=0,0,RES_hhdet_in_tes!N91/0.086*1000000/RES_hhdet_in_new!N89)</f>
        <v>777.22851421039218</v>
      </c>
      <c r="O91" s="164">
        <f>IF(RES_hhdet_in_tes!O91=0,0,RES_hhdet_in_tes!O91/0.086*1000000/RES_hhdet_in_new!O89)</f>
        <v>778.50891860081356</v>
      </c>
      <c r="P91" s="164">
        <f>IF(RES_hhdet_in_tes!P91=0,0,RES_hhdet_in_tes!P91/0.086*1000000/RES_hhdet_in_new!P89)</f>
        <v>776.56214770634142</v>
      </c>
      <c r="Q91" s="164">
        <f>IF(RES_hhdet_in_tes!Q91=0,0,RES_hhdet_in_tes!Q91/0.086*1000000/RES_hhdet_in_new!Q89)</f>
        <v>769.48404827659454</v>
      </c>
    </row>
    <row r="92" spans="1:17" ht="12" customHeight="1" x14ac:dyDescent="0.25">
      <c r="A92" s="163" t="s">
        <v>144</v>
      </c>
      <c r="B92" s="162"/>
      <c r="C92" s="162">
        <f>IF(RES_hhdet_in_tes!C92=0,0,RES_hhdet_in_tes!C92/0.086*1000000/RES_hhdet_in_new!C92)</f>
        <v>0</v>
      </c>
      <c r="D92" s="162">
        <f>IF(RES_hhdet_in_tes!D92=0,0,RES_hhdet_in_tes!D92/0.086*1000000/RES_hhdet_in_new!D92)</f>
        <v>0</v>
      </c>
      <c r="E92" s="162">
        <f>IF(RES_hhdet_in_tes!E92=0,0,RES_hhdet_in_tes!E92/0.086*1000000/RES_hhdet_in_new!E92)</f>
        <v>0</v>
      </c>
      <c r="F92" s="162">
        <f>IF(RES_hhdet_in_tes!F92=0,0,RES_hhdet_in_tes!F92/0.086*1000000/RES_hhdet_in_new!F92)</f>
        <v>0</v>
      </c>
      <c r="G92" s="162">
        <f>IF(RES_hhdet_in_tes!G92=0,0,RES_hhdet_in_tes!G92/0.086*1000000/RES_hhdet_in_new!G92)</f>
        <v>0</v>
      </c>
      <c r="H92" s="162">
        <f>IF(RES_hhdet_in_tes!H92=0,0,RES_hhdet_in_tes!H92/0.086*1000000/RES_hhdet_in_new!H92)</f>
        <v>0</v>
      </c>
      <c r="I92" s="162">
        <f>IF(RES_hhdet_in_tes!I92=0,0,RES_hhdet_in_tes!I92/0.086*1000000/RES_hhdet_in_new!I92)</f>
        <v>0</v>
      </c>
      <c r="J92" s="162">
        <f>IF(RES_hhdet_in_tes!J92=0,0,RES_hhdet_in_tes!J92/0.086*1000000/RES_hhdet_in_new!J92)</f>
        <v>0</v>
      </c>
      <c r="K92" s="162">
        <f>IF(RES_hhdet_in_tes!K92=0,0,RES_hhdet_in_tes!K92/0.086*1000000/RES_hhdet_in_new!K92)</f>
        <v>0</v>
      </c>
      <c r="L92" s="162">
        <f>IF(RES_hhdet_in_tes!L92=0,0,RES_hhdet_in_tes!L92/0.086*1000000/RES_hhdet_in_new!L92)</f>
        <v>0</v>
      </c>
      <c r="M92" s="162">
        <f>IF(RES_hhdet_in_tes!M92=0,0,RES_hhdet_in_tes!M92/0.086*1000000/RES_hhdet_in_new!M92)</f>
        <v>0</v>
      </c>
      <c r="N92" s="162">
        <f>IF(RES_hhdet_in_tes!N92=0,0,RES_hhdet_in_tes!N92/0.086*1000000/RES_hhdet_in_new!N92)</f>
        <v>0</v>
      </c>
      <c r="O92" s="162">
        <f>IF(RES_hhdet_in_tes!O92=0,0,RES_hhdet_in_tes!O92/0.086*1000000/RES_hhdet_in_new!O92)</f>
        <v>0</v>
      </c>
      <c r="P92" s="162">
        <f>IF(RES_hhdet_in_tes!P92=0,0,RES_hhdet_in_tes!P92/0.086*1000000/RES_hhdet_in_new!P92)</f>
        <v>0</v>
      </c>
      <c r="Q92" s="162">
        <f>IF(RES_hhdet_in_tes!Q92=0,0,RES_hhdet_in_tes!Q92/0.086*1000000/RES_hhdet_in_new!Q92)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IF(RES_hhdet_in_tes!C93=0,0,RES_hhdet_in_tes!C93/0.086*1000000/RES_hhdet_in_new!C93)</f>
        <v>0</v>
      </c>
      <c r="D93" s="160">
        <f>IF(RES_hhdet_in_tes!D93=0,0,RES_hhdet_in_tes!D93/0.086*1000000/RES_hhdet_in_new!D93)</f>
        <v>0</v>
      </c>
      <c r="E93" s="160">
        <f>IF(RES_hhdet_in_tes!E93=0,0,RES_hhdet_in_tes!E93/0.086*1000000/RES_hhdet_in_new!E93)</f>
        <v>0</v>
      </c>
      <c r="F93" s="160">
        <f>IF(RES_hhdet_in_tes!F93=0,0,RES_hhdet_in_tes!F93/0.086*1000000/RES_hhdet_in_new!F93)</f>
        <v>0</v>
      </c>
      <c r="G93" s="160">
        <f>IF(RES_hhdet_in_tes!G93=0,0,RES_hhdet_in_tes!G93/0.086*1000000/RES_hhdet_in_new!G93)</f>
        <v>0</v>
      </c>
      <c r="H93" s="160">
        <f>IF(RES_hhdet_in_tes!H93=0,0,RES_hhdet_in_tes!H93/0.086*1000000/RES_hhdet_in_new!H93)</f>
        <v>0</v>
      </c>
      <c r="I93" s="160">
        <f>IF(RES_hhdet_in_tes!I93=0,0,RES_hhdet_in_tes!I93/0.086*1000000/RES_hhdet_in_new!I93)</f>
        <v>0</v>
      </c>
      <c r="J93" s="160">
        <f>IF(RES_hhdet_in_tes!J93=0,0,RES_hhdet_in_tes!J93/0.086*1000000/RES_hhdet_in_new!J93)</f>
        <v>0</v>
      </c>
      <c r="K93" s="160">
        <f>IF(RES_hhdet_in_tes!K93=0,0,RES_hhdet_in_tes!K93/0.086*1000000/RES_hhdet_in_new!K93)</f>
        <v>0</v>
      </c>
      <c r="L93" s="160">
        <f>IF(RES_hhdet_in_tes!L93=0,0,RES_hhdet_in_tes!L93/0.086*1000000/RES_hhdet_in_new!L93)</f>
        <v>0</v>
      </c>
      <c r="M93" s="160">
        <f>IF(RES_hhdet_in_tes!M93=0,0,RES_hhdet_in_tes!M93/0.086*1000000/RES_hhdet_in_new!M93)</f>
        <v>0</v>
      </c>
      <c r="N93" s="160">
        <f>IF(RES_hhdet_in_tes!N93=0,0,RES_hhdet_in_tes!N93/0.086*1000000/RES_hhdet_in_new!N93)</f>
        <v>0</v>
      </c>
      <c r="O93" s="160">
        <f>IF(RES_hhdet_in_tes!O93=0,0,RES_hhdet_in_tes!O93/0.086*1000000/RES_hhdet_in_new!O93)</f>
        <v>0</v>
      </c>
      <c r="P93" s="160">
        <f>IF(RES_hhdet_in_tes!P93=0,0,RES_hhdet_in_tes!P93/0.086*1000000/RES_hhdet_in_new!P93)</f>
        <v>0</v>
      </c>
      <c r="Q93" s="160">
        <f>IF(RES_hhdet_in_tes!Q93=0,0,RES_hhdet_in_tes!Q93/0.086*1000000/RES_hhdet_in_new!Q93)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IF(RES_hhdet_in_tes!C94=0,0,RES_hhdet_in_tes!C94/0.086*1000000/RES_hhdet_in_new!C93)</f>
        <v>0</v>
      </c>
      <c r="D94" s="156">
        <f>IF(RES_hhdet_in_tes!D94=0,0,RES_hhdet_in_tes!D94/0.086*1000000/RES_hhdet_in_new!D93)</f>
        <v>0</v>
      </c>
      <c r="E94" s="156">
        <f>IF(RES_hhdet_in_tes!E94=0,0,RES_hhdet_in_tes!E94/0.086*1000000/RES_hhdet_in_new!E93)</f>
        <v>0</v>
      </c>
      <c r="F94" s="156">
        <f>IF(RES_hhdet_in_tes!F94=0,0,RES_hhdet_in_tes!F94/0.086*1000000/RES_hhdet_in_new!F93)</f>
        <v>0</v>
      </c>
      <c r="G94" s="156">
        <f>IF(RES_hhdet_in_tes!G94=0,0,RES_hhdet_in_tes!G94/0.086*1000000/RES_hhdet_in_new!G93)</f>
        <v>0</v>
      </c>
      <c r="H94" s="156">
        <f>IF(RES_hhdet_in_tes!H94=0,0,RES_hhdet_in_tes!H94/0.086*1000000/RES_hhdet_in_new!H93)</f>
        <v>0</v>
      </c>
      <c r="I94" s="156">
        <f>IF(RES_hhdet_in_tes!I94=0,0,RES_hhdet_in_tes!I94/0.086*1000000/RES_hhdet_in_new!I93)</f>
        <v>0</v>
      </c>
      <c r="J94" s="156">
        <f>IF(RES_hhdet_in_tes!J94=0,0,RES_hhdet_in_tes!J94/0.086*1000000/RES_hhdet_in_new!J93)</f>
        <v>0</v>
      </c>
      <c r="K94" s="156">
        <f>IF(RES_hhdet_in_tes!K94=0,0,RES_hhdet_in_tes!K94/0.086*1000000/RES_hhdet_in_new!K93)</f>
        <v>0</v>
      </c>
      <c r="L94" s="156">
        <f>IF(RES_hhdet_in_tes!L94=0,0,RES_hhdet_in_tes!L94/0.086*1000000/RES_hhdet_in_new!L93)</f>
        <v>0</v>
      </c>
      <c r="M94" s="156">
        <f>IF(RES_hhdet_in_tes!M94=0,0,RES_hhdet_in_tes!M94/0.086*1000000/RES_hhdet_in_new!M93)</f>
        <v>0</v>
      </c>
      <c r="N94" s="156">
        <f>IF(RES_hhdet_in_tes!N94=0,0,RES_hhdet_in_tes!N94/0.086*1000000/RES_hhdet_in_new!N93)</f>
        <v>0</v>
      </c>
      <c r="O94" s="156">
        <f>IF(RES_hhdet_in_tes!O94=0,0,RES_hhdet_in_tes!O94/0.086*1000000/RES_hhdet_in_new!O93)</f>
        <v>0</v>
      </c>
      <c r="P94" s="156">
        <f>IF(RES_hhdet_in_tes!P94=0,0,RES_hhdet_in_tes!P94/0.086*1000000/RES_hhdet_in_new!P93)</f>
        <v>0</v>
      </c>
      <c r="Q94" s="156">
        <f>IF(RES_hhdet_in_tes!Q94=0,0,RES_hhdet_in_tes!Q94/0.086*1000000/RES_hhdet_in_new!Q93)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IF(RES_hhdet_in_tes!C95=0,0,RES_hhdet_in_tes!C95/0.086*1000000/RES_hhdet_in_new!C93)</f>
        <v>0</v>
      </c>
      <c r="D95" s="156">
        <f>IF(RES_hhdet_in_tes!D95=0,0,RES_hhdet_in_tes!D95/0.086*1000000/RES_hhdet_in_new!D93)</f>
        <v>0</v>
      </c>
      <c r="E95" s="156">
        <f>IF(RES_hhdet_in_tes!E95=0,0,RES_hhdet_in_tes!E95/0.086*1000000/RES_hhdet_in_new!E93)</f>
        <v>0</v>
      </c>
      <c r="F95" s="156">
        <f>IF(RES_hhdet_in_tes!F95=0,0,RES_hhdet_in_tes!F95/0.086*1000000/RES_hhdet_in_new!F93)</f>
        <v>0</v>
      </c>
      <c r="G95" s="156">
        <f>IF(RES_hhdet_in_tes!G95=0,0,RES_hhdet_in_tes!G95/0.086*1000000/RES_hhdet_in_new!G93)</f>
        <v>0</v>
      </c>
      <c r="H95" s="156">
        <f>IF(RES_hhdet_in_tes!H95=0,0,RES_hhdet_in_tes!H95/0.086*1000000/RES_hhdet_in_new!H93)</f>
        <v>0</v>
      </c>
      <c r="I95" s="156">
        <f>IF(RES_hhdet_in_tes!I95=0,0,RES_hhdet_in_tes!I95/0.086*1000000/RES_hhdet_in_new!I93)</f>
        <v>0</v>
      </c>
      <c r="J95" s="156">
        <f>IF(RES_hhdet_in_tes!J95=0,0,RES_hhdet_in_tes!J95/0.086*1000000/RES_hhdet_in_new!J93)</f>
        <v>0</v>
      </c>
      <c r="K95" s="156">
        <f>IF(RES_hhdet_in_tes!K95=0,0,RES_hhdet_in_tes!K95/0.086*1000000/RES_hhdet_in_new!K93)</f>
        <v>0</v>
      </c>
      <c r="L95" s="156">
        <f>IF(RES_hhdet_in_tes!L95=0,0,RES_hhdet_in_tes!L95/0.086*1000000/RES_hhdet_in_new!L93)</f>
        <v>0</v>
      </c>
      <c r="M95" s="156">
        <f>IF(RES_hhdet_in_tes!M95=0,0,RES_hhdet_in_tes!M95/0.086*1000000/RES_hhdet_in_new!M93)</f>
        <v>0</v>
      </c>
      <c r="N95" s="156">
        <f>IF(RES_hhdet_in_tes!N95=0,0,RES_hhdet_in_tes!N95/0.086*1000000/RES_hhdet_in_new!N93)</f>
        <v>0</v>
      </c>
      <c r="O95" s="156">
        <f>IF(RES_hhdet_in_tes!O95=0,0,RES_hhdet_in_tes!O95/0.086*1000000/RES_hhdet_in_new!O93)</f>
        <v>0</v>
      </c>
      <c r="P95" s="156">
        <f>IF(RES_hhdet_in_tes!P95=0,0,RES_hhdet_in_tes!P95/0.086*1000000/RES_hhdet_in_new!P93)</f>
        <v>0</v>
      </c>
      <c r="Q95" s="156">
        <f>IF(RES_hhdet_in_tes!Q95=0,0,RES_hhdet_in_tes!Q95/0.086*1000000/RES_hhdet_in_new!Q93)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IF(RES_hhdet_in_tes!C96=0,0,RES_hhdet_in_tes!C96/0.086*1000000/RES_hhdet_in_new!C96)</f>
        <v>0</v>
      </c>
      <c r="D96" s="162">
        <f>IF(RES_hhdet_in_tes!D96=0,0,RES_hhdet_in_tes!D96/0.086*1000000/RES_hhdet_in_new!D96)</f>
        <v>2272.5735522378454</v>
      </c>
      <c r="E96" s="162">
        <f>IF(RES_hhdet_in_tes!E96=0,0,RES_hhdet_in_tes!E96/0.086*1000000/RES_hhdet_in_new!E96)</f>
        <v>0</v>
      </c>
      <c r="F96" s="162">
        <f>IF(RES_hhdet_in_tes!F96=0,0,RES_hhdet_in_tes!F96/0.086*1000000/RES_hhdet_in_new!F96)</f>
        <v>0</v>
      </c>
      <c r="G96" s="162">
        <f>IF(RES_hhdet_in_tes!G96=0,0,RES_hhdet_in_tes!G96/0.086*1000000/RES_hhdet_in_new!G96)</f>
        <v>2426.7979168901475</v>
      </c>
      <c r="H96" s="162">
        <f>IF(RES_hhdet_in_tes!H96=0,0,RES_hhdet_in_tes!H96/0.086*1000000/RES_hhdet_in_new!H96)</f>
        <v>2635.6193153262843</v>
      </c>
      <c r="I96" s="162">
        <f>IF(RES_hhdet_in_tes!I96=0,0,RES_hhdet_in_tes!I96/0.086*1000000/RES_hhdet_in_new!I96)</f>
        <v>2569.2346698505539</v>
      </c>
      <c r="J96" s="162">
        <f>IF(RES_hhdet_in_tes!J96=0,0,RES_hhdet_in_tes!J96/0.086*1000000/RES_hhdet_in_new!J96)</f>
        <v>2631.491290292041</v>
      </c>
      <c r="K96" s="162">
        <f>IF(RES_hhdet_in_tes!K96=0,0,RES_hhdet_in_tes!K96/0.086*1000000/RES_hhdet_in_new!K96)</f>
        <v>2345.3138368246405</v>
      </c>
      <c r="L96" s="162">
        <f>IF(RES_hhdet_in_tes!L96=0,0,RES_hhdet_in_tes!L96/0.086*1000000/RES_hhdet_in_new!L96)</f>
        <v>2506.0052853499492</v>
      </c>
      <c r="M96" s="162">
        <f>IF(RES_hhdet_in_tes!M96=0,0,RES_hhdet_in_tes!M96/0.086*1000000/RES_hhdet_in_new!M96)</f>
        <v>2507.9988154773387</v>
      </c>
      <c r="N96" s="162">
        <f>IF(RES_hhdet_in_tes!N96=0,0,RES_hhdet_in_tes!N96/0.086*1000000/RES_hhdet_in_new!N96)</f>
        <v>0</v>
      </c>
      <c r="O96" s="162">
        <f>IF(RES_hhdet_in_tes!O96=0,0,RES_hhdet_in_tes!O96/0.086*1000000/RES_hhdet_in_new!O96)</f>
        <v>0</v>
      </c>
      <c r="P96" s="162">
        <f>IF(RES_hhdet_in_tes!P96=0,0,RES_hhdet_in_tes!P96/0.086*1000000/RES_hhdet_in_new!P96)</f>
        <v>2686.5966386403329</v>
      </c>
      <c r="Q96" s="162">
        <f>IF(RES_hhdet_in_tes!Q96=0,0,RES_hhdet_in_tes!Q96/0.086*1000000/RES_hhdet_in_new!Q96)</f>
        <v>2808.0977345616834</v>
      </c>
    </row>
    <row r="97" spans="1:17" ht="12" customHeight="1" x14ac:dyDescent="0.25">
      <c r="A97" s="161" t="s">
        <v>141</v>
      </c>
      <c r="B97" s="160"/>
      <c r="C97" s="160">
        <f>IF(RES_hhdet_in_tes!C97=0,0,RES_hhdet_in_tes!C97/0.086*1000000/RES_hhdet_in_new!C97)</f>
        <v>0</v>
      </c>
      <c r="D97" s="160">
        <f>IF(RES_hhdet_in_tes!D97=0,0,RES_hhdet_in_tes!D97/0.086*1000000/RES_hhdet_in_new!D97)</f>
        <v>2248.1001328926709</v>
      </c>
      <c r="E97" s="160">
        <f>IF(RES_hhdet_in_tes!E97=0,0,RES_hhdet_in_tes!E97/0.086*1000000/RES_hhdet_in_new!E97)</f>
        <v>0</v>
      </c>
      <c r="F97" s="160">
        <f>IF(RES_hhdet_in_tes!F97=0,0,RES_hhdet_in_tes!F97/0.086*1000000/RES_hhdet_in_new!F97)</f>
        <v>0</v>
      </c>
      <c r="G97" s="160">
        <f>IF(RES_hhdet_in_tes!G97=0,0,RES_hhdet_in_tes!G97/0.086*1000000/RES_hhdet_in_new!G97)</f>
        <v>2388.3032901248562</v>
      </c>
      <c r="H97" s="160">
        <f>IF(RES_hhdet_in_tes!H97=0,0,RES_hhdet_in_tes!H97/0.086*1000000/RES_hhdet_in_new!H97)</f>
        <v>2528.7111128858674</v>
      </c>
      <c r="I97" s="160">
        <f>IF(RES_hhdet_in_tes!I97=0,0,RES_hhdet_in_tes!I97/0.086*1000000/RES_hhdet_in_new!I97)</f>
        <v>2467.8125969389907</v>
      </c>
      <c r="J97" s="160">
        <f>IF(RES_hhdet_in_tes!J97=0,0,RES_hhdet_in_tes!J97/0.086*1000000/RES_hhdet_in_new!J97)</f>
        <v>2509.7933219981442</v>
      </c>
      <c r="K97" s="160">
        <f>IF(RES_hhdet_in_tes!K97=0,0,RES_hhdet_in_tes!K97/0.086*1000000/RES_hhdet_in_new!K97)</f>
        <v>2330.6493567970529</v>
      </c>
      <c r="L97" s="160">
        <f>IF(RES_hhdet_in_tes!L97=0,0,RES_hhdet_in_tes!L97/0.086*1000000/RES_hhdet_in_new!L97)</f>
        <v>2435.1567943915702</v>
      </c>
      <c r="M97" s="160">
        <f>IF(RES_hhdet_in_tes!M97=0,0,RES_hhdet_in_tes!M97/0.086*1000000/RES_hhdet_in_new!M97)</f>
        <v>2437.9701437866747</v>
      </c>
      <c r="N97" s="160">
        <f>IF(RES_hhdet_in_tes!N97=0,0,RES_hhdet_in_tes!N97/0.086*1000000/RES_hhdet_in_new!N97)</f>
        <v>0</v>
      </c>
      <c r="O97" s="160">
        <f>IF(RES_hhdet_in_tes!O97=0,0,RES_hhdet_in_tes!O97/0.086*1000000/RES_hhdet_in_new!O97)</f>
        <v>0</v>
      </c>
      <c r="P97" s="160">
        <f>IF(RES_hhdet_in_tes!P97=0,0,RES_hhdet_in_tes!P97/0.086*1000000/RES_hhdet_in_new!P97)</f>
        <v>2522.8399873357812</v>
      </c>
      <c r="Q97" s="160">
        <f>IF(RES_hhdet_in_tes!Q97=0,0,RES_hhdet_in_tes!Q97/0.086*1000000/RES_hhdet_in_new!Q97)</f>
        <v>2600.7210605162782</v>
      </c>
    </row>
    <row r="98" spans="1:17" ht="12" customHeight="1" x14ac:dyDescent="0.25">
      <c r="A98" s="148" t="s">
        <v>60</v>
      </c>
      <c r="B98" s="156"/>
      <c r="C98" s="156">
        <f>IF(RES_hhdet_in_tes!C98=0,0,RES_hhdet_in_tes!C98/0.086*1000000/RES_hhdet_in_new!C97)</f>
        <v>0</v>
      </c>
      <c r="D98" s="156">
        <f>IF(RES_hhdet_in_tes!D98=0,0,RES_hhdet_in_tes!D98/0.086*1000000/RES_hhdet_in_new!D97)</f>
        <v>1510.7276205266028</v>
      </c>
      <c r="E98" s="156">
        <f>IF(RES_hhdet_in_tes!E98=0,0,RES_hhdet_in_tes!E98/0.086*1000000/RES_hhdet_in_new!E97)</f>
        <v>0</v>
      </c>
      <c r="F98" s="156">
        <f>IF(RES_hhdet_in_tes!F98=0,0,RES_hhdet_in_tes!F98/0.086*1000000/RES_hhdet_in_new!F97)</f>
        <v>0</v>
      </c>
      <c r="G98" s="156">
        <f>IF(RES_hhdet_in_tes!G98=0,0,RES_hhdet_in_tes!G98/0.086*1000000/RES_hhdet_in_new!G97)</f>
        <v>1636.3509103331032</v>
      </c>
      <c r="H98" s="156">
        <f>IF(RES_hhdet_in_tes!H98=0,0,RES_hhdet_in_tes!H98/0.086*1000000/RES_hhdet_in_new!H97)</f>
        <v>1765.6317270284501</v>
      </c>
      <c r="I98" s="156">
        <f>IF(RES_hhdet_in_tes!I98=0,0,RES_hhdet_in_tes!I98/0.086*1000000/RES_hhdet_in_new!I97)</f>
        <v>1703.9315135810132</v>
      </c>
      <c r="J98" s="156">
        <f>IF(RES_hhdet_in_tes!J98=0,0,RES_hhdet_in_tes!J98/0.086*1000000/RES_hhdet_in_new!J97)</f>
        <v>1738.3334713548481</v>
      </c>
      <c r="K98" s="156">
        <f>IF(RES_hhdet_in_tes!K98=0,0,RES_hhdet_in_tes!K98/0.086*1000000/RES_hhdet_in_new!K97)</f>
        <v>1555.5456947121208</v>
      </c>
      <c r="L98" s="156">
        <f>IF(RES_hhdet_in_tes!L98=0,0,RES_hhdet_in_tes!L98/0.086*1000000/RES_hhdet_in_new!L97)</f>
        <v>1655.9741752908426</v>
      </c>
      <c r="M98" s="156">
        <f>IF(RES_hhdet_in_tes!M98=0,0,RES_hhdet_in_tes!M98/0.086*1000000/RES_hhdet_in_new!M97)</f>
        <v>1659.8401715812986</v>
      </c>
      <c r="N98" s="156">
        <f>IF(RES_hhdet_in_tes!N98=0,0,RES_hhdet_in_tes!N98/0.086*1000000/RES_hhdet_in_new!N97)</f>
        <v>0</v>
      </c>
      <c r="O98" s="156">
        <f>IF(RES_hhdet_in_tes!O98=0,0,RES_hhdet_in_tes!O98/0.086*1000000/RES_hhdet_in_new!O97)</f>
        <v>0</v>
      </c>
      <c r="P98" s="156">
        <f>IF(RES_hhdet_in_tes!P98=0,0,RES_hhdet_in_tes!P98/0.086*1000000/RES_hhdet_in_new!P97)</f>
        <v>1746.2878151162138</v>
      </c>
      <c r="Q98" s="156">
        <f>IF(RES_hhdet_in_tes!Q98=0,0,RES_hhdet_in_tes!Q98/0.086*1000000/RES_hhdet_in_new!Q97)</f>
        <v>1831.4299989493154</v>
      </c>
    </row>
    <row r="99" spans="1:17" ht="12" customHeight="1" x14ac:dyDescent="0.25">
      <c r="A99" s="148" t="s">
        <v>59</v>
      </c>
      <c r="B99" s="156"/>
      <c r="C99" s="156">
        <f>IF(RES_hhdet_in_tes!C99=0,0,RES_hhdet_in_tes!C99/0.086*1000000/RES_hhdet_in_new!C97)</f>
        <v>0</v>
      </c>
      <c r="D99" s="156">
        <f>IF(RES_hhdet_in_tes!D99=0,0,RES_hhdet_in_tes!D99/0.086*1000000/RES_hhdet_in_new!D97)</f>
        <v>737.37251236606801</v>
      </c>
      <c r="E99" s="156">
        <f>IF(RES_hhdet_in_tes!E99=0,0,RES_hhdet_in_tes!E99/0.086*1000000/RES_hhdet_in_new!E97)</f>
        <v>0</v>
      </c>
      <c r="F99" s="156">
        <f>IF(RES_hhdet_in_tes!F99=0,0,RES_hhdet_in_tes!F99/0.086*1000000/RES_hhdet_in_new!F97)</f>
        <v>0</v>
      </c>
      <c r="G99" s="156">
        <f>IF(RES_hhdet_in_tes!G99=0,0,RES_hhdet_in_tes!G99/0.086*1000000/RES_hhdet_in_new!G97)</f>
        <v>751.95237979175295</v>
      </c>
      <c r="H99" s="156">
        <f>IF(RES_hhdet_in_tes!H99=0,0,RES_hhdet_in_tes!H99/0.086*1000000/RES_hhdet_in_new!H97)</f>
        <v>763.07938585741704</v>
      </c>
      <c r="I99" s="156">
        <f>IF(RES_hhdet_in_tes!I99=0,0,RES_hhdet_in_tes!I99/0.086*1000000/RES_hhdet_in_new!I97)</f>
        <v>763.88108335797722</v>
      </c>
      <c r="J99" s="156">
        <f>IF(RES_hhdet_in_tes!J99=0,0,RES_hhdet_in_tes!J99/0.086*1000000/RES_hhdet_in_new!J97)</f>
        <v>771.45985064329602</v>
      </c>
      <c r="K99" s="156">
        <f>IF(RES_hhdet_in_tes!K99=0,0,RES_hhdet_in_tes!K99/0.086*1000000/RES_hhdet_in_new!K97)</f>
        <v>775.10366208493201</v>
      </c>
      <c r="L99" s="156">
        <f>IF(RES_hhdet_in_tes!L99=0,0,RES_hhdet_in_tes!L99/0.086*1000000/RES_hhdet_in_new!L97)</f>
        <v>779.18261910072772</v>
      </c>
      <c r="M99" s="156">
        <f>IF(RES_hhdet_in_tes!M99=0,0,RES_hhdet_in_tes!M99/0.086*1000000/RES_hhdet_in_new!M97)</f>
        <v>778.12997220537579</v>
      </c>
      <c r="N99" s="156">
        <f>IF(RES_hhdet_in_tes!N99=0,0,RES_hhdet_in_tes!N99/0.086*1000000/RES_hhdet_in_new!N97)</f>
        <v>0</v>
      </c>
      <c r="O99" s="156">
        <f>IF(RES_hhdet_in_tes!O99=0,0,RES_hhdet_in_tes!O99/0.086*1000000/RES_hhdet_in_new!O97)</f>
        <v>0</v>
      </c>
      <c r="P99" s="156">
        <f>IF(RES_hhdet_in_tes!P99=0,0,RES_hhdet_in_tes!P99/0.086*1000000/RES_hhdet_in_new!P97)</f>
        <v>776.55217221956752</v>
      </c>
      <c r="Q99" s="156">
        <f>IF(RES_hhdet_in_tes!Q99=0,0,RES_hhdet_in_tes!Q99/0.086*1000000/RES_hhdet_in_new!Q97)</f>
        <v>769.29106156696298</v>
      </c>
    </row>
    <row r="100" spans="1:17" ht="12" customHeight="1" x14ac:dyDescent="0.25">
      <c r="A100" s="158" t="s">
        <v>62</v>
      </c>
      <c r="B100" s="157"/>
      <c r="C100" s="157">
        <f>IF(SUM(RES_hhdet_in_tes!C101:C103)=0,0,SUM(RES_hhdet_in_tes!C101:C103)/0.086*1000000/SUM(RES_hhdet_in_new!C101:C103))</f>
        <v>0</v>
      </c>
      <c r="D100" s="157">
        <f>IF(SUM(RES_hhdet_in_tes!D101:D103)=0,0,SUM(RES_hhdet_in_tes!D101:D103)/0.086*1000000/SUM(RES_hhdet_in_new!D101:D103))</f>
        <v>642.57768695912614</v>
      </c>
      <c r="E100" s="157">
        <f>IF(SUM(RES_hhdet_in_tes!E101:E103)=0,0,SUM(RES_hhdet_in_tes!E101:E103)/0.086*1000000/SUM(RES_hhdet_in_new!E101:E103))</f>
        <v>0</v>
      </c>
      <c r="F100" s="157">
        <f>IF(SUM(RES_hhdet_in_tes!F101:F103)=0,0,SUM(RES_hhdet_in_tes!F101:F103)/0.086*1000000/SUM(RES_hhdet_in_new!F101:F103))</f>
        <v>686.58159689085142</v>
      </c>
      <c r="G100" s="157">
        <f>IF(SUM(RES_hhdet_in_tes!G101:G103)=0,0,SUM(RES_hhdet_in_tes!G101:G103)/0.086*1000000/SUM(RES_hhdet_in_new!G101:G103))</f>
        <v>678.75233387347555</v>
      </c>
      <c r="H100" s="157">
        <f>IF(SUM(RES_hhdet_in_tes!H101:H103)=0,0,SUM(RES_hhdet_in_tes!H101:H103)/0.086*1000000/SUM(RES_hhdet_in_new!H101:H103))</f>
        <v>699.47849364458602</v>
      </c>
      <c r="I100" s="157">
        <f>IF(SUM(RES_hhdet_in_tes!I101:I103)=0,0,SUM(RES_hhdet_in_tes!I101:I103)/0.086*1000000/SUM(RES_hhdet_in_new!I101:I103))</f>
        <v>721.67021192098377</v>
      </c>
      <c r="J100" s="157">
        <f>IF(SUM(RES_hhdet_in_tes!J101:J103)=0,0,SUM(RES_hhdet_in_tes!J101:J103)/0.086*1000000/SUM(RES_hhdet_in_new!J101:J103))</f>
        <v>722.01033794621992</v>
      </c>
      <c r="K100" s="157">
        <f>IF(SUM(RES_hhdet_in_tes!K101:K103)=0,0,SUM(RES_hhdet_in_tes!K101:K103)/0.086*1000000/SUM(RES_hhdet_in_new!K101:K103))</f>
        <v>697.63253081295341</v>
      </c>
      <c r="L100" s="157">
        <f>IF(SUM(RES_hhdet_in_tes!L101:L103)=0,0,SUM(RES_hhdet_in_tes!L101:L103)/0.086*1000000/SUM(RES_hhdet_in_new!L101:L103))</f>
        <v>716.64880645785195</v>
      </c>
      <c r="M100" s="157">
        <f>IF(SUM(RES_hhdet_in_tes!M101:M103)=0,0,SUM(RES_hhdet_in_tes!M101:M103)/0.086*1000000/SUM(RES_hhdet_in_new!M101:M103))</f>
        <v>715.80843881565568</v>
      </c>
      <c r="N100" s="157">
        <f>IF(SUM(RES_hhdet_in_tes!N101:N103)=0,0,SUM(RES_hhdet_in_tes!N101:N103)/0.086*1000000/SUM(RES_hhdet_in_new!N101:N103))</f>
        <v>726.6651456864264</v>
      </c>
      <c r="O100" s="157">
        <f>IF(SUM(RES_hhdet_in_tes!O101:O103)=0,0,SUM(RES_hhdet_in_tes!O101:O103)/0.086*1000000/SUM(RES_hhdet_in_new!O101:O103))</f>
        <v>755.75302715972384</v>
      </c>
      <c r="P100" s="157">
        <f>IF(SUM(RES_hhdet_in_tes!P101:P103)=0,0,SUM(RES_hhdet_in_tes!P101:P103)/0.086*1000000/SUM(RES_hhdet_in_new!P101:P103))</f>
        <v>783.621619851025</v>
      </c>
      <c r="Q100" s="157">
        <f>IF(SUM(RES_hhdet_in_tes!Q101:Q103)=0,0,SUM(RES_hhdet_in_tes!Q101:Q103)/0.086*1000000/SUM(RES_hhdet_in_new!Q101:Q103))</f>
        <v>829.80731280746056</v>
      </c>
    </row>
    <row r="101" spans="1:17" ht="12" customHeight="1" x14ac:dyDescent="0.25">
      <c r="A101" s="23" t="s">
        <v>55</v>
      </c>
      <c r="B101" s="156"/>
      <c r="C101" s="156">
        <f>IF(RES_hhdet_in_tes!C101=0,0,RES_hhdet_in_tes!C101/0.086*1000000/RES_hhdet_in_new!C101)</f>
        <v>0</v>
      </c>
      <c r="D101" s="156">
        <f>IF(RES_hhdet_in_tes!D101=0,0,RES_hhdet_in_tes!D101/0.086*1000000/RES_hhdet_in_new!D101)</f>
        <v>0</v>
      </c>
      <c r="E101" s="156">
        <f>IF(RES_hhdet_in_tes!E101=0,0,RES_hhdet_in_tes!E101/0.086*1000000/RES_hhdet_in_new!E101)</f>
        <v>0</v>
      </c>
      <c r="F101" s="156">
        <f>IF(RES_hhdet_in_tes!F101=0,0,RES_hhdet_in_tes!F101/0.086*1000000/RES_hhdet_in_new!F101)</f>
        <v>0</v>
      </c>
      <c r="G101" s="156">
        <f>IF(RES_hhdet_in_tes!G101=0,0,RES_hhdet_in_tes!G101/0.086*1000000/RES_hhdet_in_new!G101)</f>
        <v>0</v>
      </c>
      <c r="H101" s="156">
        <f>IF(RES_hhdet_in_tes!H101=0,0,RES_hhdet_in_tes!H101/0.086*1000000/RES_hhdet_in_new!H101)</f>
        <v>0</v>
      </c>
      <c r="I101" s="156">
        <f>IF(RES_hhdet_in_tes!I101=0,0,RES_hhdet_in_tes!I101/0.086*1000000/RES_hhdet_in_new!I101)</f>
        <v>0</v>
      </c>
      <c r="J101" s="156">
        <f>IF(RES_hhdet_in_tes!J101=0,0,RES_hhdet_in_tes!J101/0.086*1000000/RES_hhdet_in_new!J101)</f>
        <v>0</v>
      </c>
      <c r="K101" s="156">
        <f>IF(RES_hhdet_in_tes!K101=0,0,RES_hhdet_in_tes!K101/0.086*1000000/RES_hhdet_in_new!K101)</f>
        <v>0</v>
      </c>
      <c r="L101" s="156">
        <f>IF(RES_hhdet_in_tes!L101=0,0,RES_hhdet_in_tes!L101/0.086*1000000/RES_hhdet_in_new!L101)</f>
        <v>0</v>
      </c>
      <c r="M101" s="156">
        <f>IF(RES_hhdet_in_tes!M101=0,0,RES_hhdet_in_tes!M101/0.086*1000000/RES_hhdet_in_new!M101)</f>
        <v>0</v>
      </c>
      <c r="N101" s="156">
        <f>IF(RES_hhdet_in_tes!N101=0,0,RES_hhdet_in_tes!N101/0.086*1000000/RES_hhdet_in_new!N101)</f>
        <v>0</v>
      </c>
      <c r="O101" s="156">
        <f>IF(RES_hhdet_in_tes!O101=0,0,RES_hhdet_in_tes!O101/0.086*1000000/RES_hhdet_in_new!O101)</f>
        <v>0</v>
      </c>
      <c r="P101" s="156">
        <f>IF(RES_hhdet_in_tes!P101=0,0,RES_hhdet_in_tes!P101/0.086*1000000/RES_hhdet_in_new!P101)</f>
        <v>0</v>
      </c>
      <c r="Q101" s="156">
        <f>IF(RES_hhdet_in_tes!Q101=0,0,RES_hhdet_in_tes!Q101/0.086*1000000/RES_hhdet_in_new!Q101)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IF(RES_hhdet_in_tes!C102=0,0,RES_hhdet_in_tes!C102/0.086*1000000/RES_hhdet_in_new!C102)</f>
        <v>0</v>
      </c>
      <c r="D102" s="156">
        <f>IF(RES_hhdet_in_tes!D102=0,0,RES_hhdet_in_tes!D102/0.086*1000000/RES_hhdet_in_new!D102)</f>
        <v>0</v>
      </c>
      <c r="E102" s="156">
        <f>IF(RES_hhdet_in_tes!E102=0,0,RES_hhdet_in_tes!E102/0.086*1000000/RES_hhdet_in_new!E102)</f>
        <v>0</v>
      </c>
      <c r="F102" s="156">
        <f>IF(RES_hhdet_in_tes!F102=0,0,RES_hhdet_in_tes!F102/0.086*1000000/RES_hhdet_in_new!F102)</f>
        <v>0</v>
      </c>
      <c r="G102" s="156">
        <f>IF(RES_hhdet_in_tes!G102=0,0,RES_hhdet_in_tes!G102/0.086*1000000/RES_hhdet_in_new!G102)</f>
        <v>0</v>
      </c>
      <c r="H102" s="156">
        <f>IF(RES_hhdet_in_tes!H102=0,0,RES_hhdet_in_tes!H102/0.086*1000000/RES_hhdet_in_new!H102)</f>
        <v>0</v>
      </c>
      <c r="I102" s="156">
        <f>IF(RES_hhdet_in_tes!I102=0,0,RES_hhdet_in_tes!I102/0.086*1000000/RES_hhdet_in_new!I102)</f>
        <v>0</v>
      </c>
      <c r="J102" s="156">
        <f>IF(RES_hhdet_in_tes!J102=0,0,RES_hhdet_in_tes!J102/0.086*1000000/RES_hhdet_in_new!J102)</f>
        <v>0</v>
      </c>
      <c r="K102" s="156">
        <f>IF(RES_hhdet_in_tes!K102=0,0,RES_hhdet_in_tes!K102/0.086*1000000/RES_hhdet_in_new!K102)</f>
        <v>0</v>
      </c>
      <c r="L102" s="156">
        <f>IF(RES_hhdet_in_tes!L102=0,0,RES_hhdet_in_tes!L102/0.086*1000000/RES_hhdet_in_new!L102)</f>
        <v>0</v>
      </c>
      <c r="M102" s="156">
        <f>IF(RES_hhdet_in_tes!M102=0,0,RES_hhdet_in_tes!M102/0.086*1000000/RES_hhdet_in_new!M102)</f>
        <v>0</v>
      </c>
      <c r="N102" s="156">
        <f>IF(RES_hhdet_in_tes!N102=0,0,RES_hhdet_in_tes!N102/0.086*1000000/RES_hhdet_in_new!N102)</f>
        <v>0</v>
      </c>
      <c r="O102" s="156">
        <f>IF(RES_hhdet_in_tes!O102=0,0,RES_hhdet_in_tes!O102/0.086*1000000/RES_hhdet_in_new!O102)</f>
        <v>0</v>
      </c>
      <c r="P102" s="156">
        <f>IF(RES_hhdet_in_tes!P102=0,0,RES_hhdet_in_tes!P102/0.086*1000000/RES_hhdet_in_new!P102)</f>
        <v>0</v>
      </c>
      <c r="Q102" s="156">
        <f>IF(RES_hhdet_in_tes!Q102=0,0,RES_hhdet_in_tes!Q102/0.086*1000000/RES_hhdet_in_new!Q102)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IF(RES_hhdet_in_tes!C103=0,0,RES_hhdet_in_tes!C103/0.086*1000000/RES_hhdet_in_new!C103)</f>
        <v>0</v>
      </c>
      <c r="D103" s="57">
        <f>IF(RES_hhdet_in_tes!D103=0,0,RES_hhdet_in_tes!D103/0.086*1000000/RES_hhdet_in_new!D103)</f>
        <v>642.57768695912614</v>
      </c>
      <c r="E103" s="57">
        <f>IF(RES_hhdet_in_tes!E103=0,0,RES_hhdet_in_tes!E103/0.086*1000000/RES_hhdet_in_new!E103)</f>
        <v>0</v>
      </c>
      <c r="F103" s="57">
        <f>IF(RES_hhdet_in_tes!F103=0,0,RES_hhdet_in_tes!F103/0.086*1000000/RES_hhdet_in_new!F103)</f>
        <v>686.58159689085142</v>
      </c>
      <c r="G103" s="57">
        <f>IF(RES_hhdet_in_tes!G103=0,0,RES_hhdet_in_tes!G103/0.086*1000000/RES_hhdet_in_new!G103)</f>
        <v>678.75233387347555</v>
      </c>
      <c r="H103" s="57">
        <f>IF(RES_hhdet_in_tes!H103=0,0,RES_hhdet_in_tes!H103/0.086*1000000/RES_hhdet_in_new!H103)</f>
        <v>699.47849364458602</v>
      </c>
      <c r="I103" s="57">
        <f>IF(RES_hhdet_in_tes!I103=0,0,RES_hhdet_in_tes!I103/0.086*1000000/RES_hhdet_in_new!I103)</f>
        <v>721.67021192098377</v>
      </c>
      <c r="J103" s="57">
        <f>IF(RES_hhdet_in_tes!J103=0,0,RES_hhdet_in_tes!J103/0.086*1000000/RES_hhdet_in_new!J103)</f>
        <v>722.01033794621992</v>
      </c>
      <c r="K103" s="57">
        <f>IF(RES_hhdet_in_tes!K103=0,0,RES_hhdet_in_tes!K103/0.086*1000000/RES_hhdet_in_new!K103)</f>
        <v>697.63253081295341</v>
      </c>
      <c r="L103" s="57">
        <f>IF(RES_hhdet_in_tes!L103=0,0,RES_hhdet_in_tes!L103/0.086*1000000/RES_hhdet_in_new!L103)</f>
        <v>716.64880645785195</v>
      </c>
      <c r="M103" s="57">
        <f>IF(RES_hhdet_in_tes!M103=0,0,RES_hhdet_in_tes!M103/0.086*1000000/RES_hhdet_in_new!M103)</f>
        <v>715.80843881565568</v>
      </c>
      <c r="N103" s="57">
        <f>IF(RES_hhdet_in_tes!N103=0,0,RES_hhdet_in_tes!N103/0.086*1000000/RES_hhdet_in_new!N103)</f>
        <v>726.6651456864264</v>
      </c>
      <c r="O103" s="57">
        <f>IF(RES_hhdet_in_tes!O103=0,0,RES_hhdet_in_tes!O103/0.086*1000000/RES_hhdet_in_new!O103)</f>
        <v>755.75302715972384</v>
      </c>
      <c r="P103" s="57">
        <f>IF(RES_hhdet_in_tes!P103=0,0,RES_hhdet_in_tes!P103/0.086*1000000/RES_hhdet_in_new!P103)</f>
        <v>783.621619851025</v>
      </c>
      <c r="Q103" s="57">
        <f>IF(RES_hhdet_in_tes!Q103=0,0,RES_hhdet_in_tes!Q103/0.086*1000000/RES_hhdet_in_new!Q103)</f>
        <v>829.80731280746056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IF(RES_hhdet_in_tes!C107=0,0,RES_hhdet_in_tes!C107/0.086*1000000/RES_hhdet_in_new!C107)</f>
        <v>0</v>
      </c>
      <c r="D107" s="156">
        <f>IF(RES_hhdet_in_tes!D107=0,0,RES_hhdet_in_tes!D107/0.086*1000000/RES_hhdet_in_new!D107)</f>
        <v>0</v>
      </c>
      <c r="E107" s="156">
        <f>IF(RES_hhdet_in_tes!E107=0,0,RES_hhdet_in_tes!E107/0.086*1000000/RES_hhdet_in_new!E107)</f>
        <v>0</v>
      </c>
      <c r="F107" s="156">
        <f>IF(RES_hhdet_in_tes!F107=0,0,RES_hhdet_in_tes!F107/0.086*1000000/RES_hhdet_in_new!F107)</f>
        <v>0</v>
      </c>
      <c r="G107" s="156">
        <f>IF(RES_hhdet_in_tes!G107=0,0,RES_hhdet_in_tes!G107/0.086*1000000/RES_hhdet_in_new!G107)</f>
        <v>0</v>
      </c>
      <c r="H107" s="156">
        <f>IF(RES_hhdet_in_tes!H107=0,0,RES_hhdet_in_tes!H107/0.086*1000000/RES_hhdet_in_new!H107)</f>
        <v>0</v>
      </c>
      <c r="I107" s="156">
        <f>IF(RES_hhdet_in_tes!I107=0,0,RES_hhdet_in_tes!I107/0.086*1000000/RES_hhdet_in_new!I107)</f>
        <v>0</v>
      </c>
      <c r="J107" s="156">
        <f>IF(RES_hhdet_in_tes!J107=0,0,RES_hhdet_in_tes!J107/0.086*1000000/RES_hhdet_in_new!J107)</f>
        <v>0</v>
      </c>
      <c r="K107" s="156">
        <f>IF(RES_hhdet_in_tes!K107=0,0,RES_hhdet_in_tes!K107/0.086*1000000/RES_hhdet_in_new!K107)</f>
        <v>0</v>
      </c>
      <c r="L107" s="156">
        <f>IF(RES_hhdet_in_tes!L107=0,0,RES_hhdet_in_tes!L107/0.086*1000000/RES_hhdet_in_new!L107)</f>
        <v>0</v>
      </c>
      <c r="M107" s="156">
        <f>IF(RES_hhdet_in_tes!M107=0,0,RES_hhdet_in_tes!M107/0.086*1000000/RES_hhdet_in_new!M107)</f>
        <v>0</v>
      </c>
      <c r="N107" s="156">
        <f>IF(RES_hhdet_in_tes!N107=0,0,RES_hhdet_in_tes!N107/0.086*1000000/RES_hhdet_in_new!N107)</f>
        <v>0</v>
      </c>
      <c r="O107" s="156">
        <f>IF(RES_hhdet_in_tes!O107=0,0,RES_hhdet_in_tes!O107/0.086*1000000/RES_hhdet_in_new!O107)</f>
        <v>0</v>
      </c>
      <c r="P107" s="156">
        <f>IF(RES_hhdet_in_tes!P107=0,0,RES_hhdet_in_tes!P107/0.086*1000000/RES_hhdet_in_new!P107)</f>
        <v>0</v>
      </c>
      <c r="Q107" s="156">
        <f>IF(RES_hhdet_in_tes!Q107=0,0,RES_hhdet_in_tes!Q107/0.086*1000000/RES_hhdet_in_new!Q107)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IF(RES_hhdet_in_tes!C108=0,0,RES_hhdet_in_tes!C108/0.086*1000000/RES_hhdet_in_new!C107)</f>
        <v>0</v>
      </c>
      <c r="D108" s="156">
        <f>IF(RES_hhdet_in_tes!D108=0,0,RES_hhdet_in_tes!D108/0.086*1000000/RES_hhdet_in_new!D107)</f>
        <v>0</v>
      </c>
      <c r="E108" s="156">
        <f>IF(RES_hhdet_in_tes!E108=0,0,RES_hhdet_in_tes!E108/0.086*1000000/RES_hhdet_in_new!E107)</f>
        <v>0</v>
      </c>
      <c r="F108" s="156">
        <f>IF(RES_hhdet_in_tes!F108=0,0,RES_hhdet_in_tes!F108/0.086*1000000/RES_hhdet_in_new!F107)</f>
        <v>0</v>
      </c>
      <c r="G108" s="156">
        <f>IF(RES_hhdet_in_tes!G108=0,0,RES_hhdet_in_tes!G108/0.086*1000000/RES_hhdet_in_new!G107)</f>
        <v>0</v>
      </c>
      <c r="H108" s="156">
        <f>IF(RES_hhdet_in_tes!H108=0,0,RES_hhdet_in_tes!H108/0.086*1000000/RES_hhdet_in_new!H107)</f>
        <v>0</v>
      </c>
      <c r="I108" s="156">
        <f>IF(RES_hhdet_in_tes!I108=0,0,RES_hhdet_in_tes!I108/0.086*1000000/RES_hhdet_in_new!I107)</f>
        <v>0</v>
      </c>
      <c r="J108" s="156">
        <f>IF(RES_hhdet_in_tes!J108=0,0,RES_hhdet_in_tes!J108/0.086*1000000/RES_hhdet_in_new!J107)</f>
        <v>0</v>
      </c>
      <c r="K108" s="156">
        <f>IF(RES_hhdet_in_tes!K108=0,0,RES_hhdet_in_tes!K108/0.086*1000000/RES_hhdet_in_new!K107)</f>
        <v>0</v>
      </c>
      <c r="L108" s="156">
        <f>IF(RES_hhdet_in_tes!L108=0,0,RES_hhdet_in_tes!L108/0.086*1000000/RES_hhdet_in_new!L107)</f>
        <v>0</v>
      </c>
      <c r="M108" s="156">
        <f>IF(RES_hhdet_in_tes!M108=0,0,RES_hhdet_in_tes!M108/0.086*1000000/RES_hhdet_in_new!M107)</f>
        <v>0</v>
      </c>
      <c r="N108" s="156">
        <f>IF(RES_hhdet_in_tes!N108=0,0,RES_hhdet_in_tes!N108/0.086*1000000/RES_hhdet_in_new!N107)</f>
        <v>0</v>
      </c>
      <c r="O108" s="156">
        <f>IF(RES_hhdet_in_tes!O108=0,0,RES_hhdet_in_tes!O108/0.086*1000000/RES_hhdet_in_new!O107)</f>
        <v>0</v>
      </c>
      <c r="P108" s="156">
        <f>IF(RES_hhdet_in_tes!P108=0,0,RES_hhdet_in_tes!P108/0.086*1000000/RES_hhdet_in_new!P107)</f>
        <v>0</v>
      </c>
      <c r="Q108" s="156">
        <f>IF(RES_hhdet_in_tes!Q108=0,0,RES_hhdet_in_tes!Q108/0.086*1000000/RES_hhdet_in_new!Q107)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IF(RES_hhdet_in_tes!C110=0,0,RES_hhdet_in_tes!C110/0.086*1000000/RES_hhdet_in_new!C110)</f>
        <v>0</v>
      </c>
      <c r="D110" s="156">
        <f>IF(RES_hhdet_in_tes!D110=0,0,RES_hhdet_in_tes!D110/0.086*1000000/RES_hhdet_in_new!D110)</f>
        <v>0</v>
      </c>
      <c r="E110" s="156">
        <f>IF(RES_hhdet_in_tes!E110=0,0,RES_hhdet_in_tes!E110/0.086*1000000/RES_hhdet_in_new!E110)</f>
        <v>0</v>
      </c>
      <c r="F110" s="156">
        <f>IF(RES_hhdet_in_tes!F110=0,0,RES_hhdet_in_tes!F110/0.086*1000000/RES_hhdet_in_new!F110)</f>
        <v>0</v>
      </c>
      <c r="G110" s="156">
        <f>IF(RES_hhdet_in_tes!G110=0,0,RES_hhdet_in_tes!G110/0.086*1000000/RES_hhdet_in_new!G110)</f>
        <v>0</v>
      </c>
      <c r="H110" s="156">
        <f>IF(RES_hhdet_in_tes!H110=0,0,RES_hhdet_in_tes!H110/0.086*1000000/RES_hhdet_in_new!H110)</f>
        <v>0</v>
      </c>
      <c r="I110" s="156">
        <f>IF(RES_hhdet_in_tes!I110=0,0,RES_hhdet_in_tes!I110/0.086*1000000/RES_hhdet_in_new!I110)</f>
        <v>0</v>
      </c>
      <c r="J110" s="156">
        <f>IF(RES_hhdet_in_tes!J110=0,0,RES_hhdet_in_tes!J110/0.086*1000000/RES_hhdet_in_new!J110)</f>
        <v>0</v>
      </c>
      <c r="K110" s="156">
        <f>IF(RES_hhdet_in_tes!K110=0,0,RES_hhdet_in_tes!K110/0.086*1000000/RES_hhdet_in_new!K110)</f>
        <v>0</v>
      </c>
      <c r="L110" s="156">
        <f>IF(RES_hhdet_in_tes!L110=0,0,RES_hhdet_in_tes!L110/0.086*1000000/RES_hhdet_in_new!L110)</f>
        <v>0</v>
      </c>
      <c r="M110" s="156">
        <f>IF(RES_hhdet_in_tes!M110=0,0,RES_hhdet_in_tes!M110/0.086*1000000/RES_hhdet_in_new!M110)</f>
        <v>0</v>
      </c>
      <c r="N110" s="156">
        <f>IF(RES_hhdet_in_tes!N110=0,0,RES_hhdet_in_tes!N110/0.086*1000000/RES_hhdet_in_new!N110)</f>
        <v>0</v>
      </c>
      <c r="O110" s="156">
        <f>IF(RES_hhdet_in_tes!O110=0,0,RES_hhdet_in_tes!O110/0.086*1000000/RES_hhdet_in_new!O110)</f>
        <v>0</v>
      </c>
      <c r="P110" s="156">
        <f>IF(RES_hhdet_in_tes!P110=0,0,RES_hhdet_in_tes!P110/0.086*1000000/RES_hhdet_in_new!P110)</f>
        <v>0</v>
      </c>
      <c r="Q110" s="156">
        <f>IF(RES_hhdet_in_tes!Q110=0,0,RES_hhdet_in_tes!Q110/0.086*1000000/RES_hhdet_in_new!Q110)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IF(SUM(RES_hhdet_in_tes!C112:C113,RES_hhdet_in_tes!C116:C117)=0,0,SUM(RES_hhdet_in_tes!C112:C113,RES_hhdet_in_tes!C116:C117)/0.086*1000000/SUM(RES_hhdet_in_new!C112:C113,RES_hhdet_in_new!C116:C117))</f>
        <v>0</v>
      </c>
      <c r="D111" s="157">
        <f>IF(SUM(RES_hhdet_in_tes!D112:D113,RES_hhdet_in_tes!D116:D117)=0,0,SUM(RES_hhdet_in_tes!D112:D113,RES_hhdet_in_tes!D116:D117)/0.086*1000000/SUM(RES_hhdet_in_new!D112:D113,RES_hhdet_in_new!D116:D117))</f>
        <v>0</v>
      </c>
      <c r="E111" s="157">
        <f>IF(SUM(RES_hhdet_in_tes!E112:E113,RES_hhdet_in_tes!E116:E117)=0,0,SUM(RES_hhdet_in_tes!E112:E113,RES_hhdet_in_tes!E116:E117)/0.086*1000000/SUM(RES_hhdet_in_new!E112:E113,RES_hhdet_in_new!E116:E117))</f>
        <v>0</v>
      </c>
      <c r="F111" s="157">
        <f>IF(SUM(RES_hhdet_in_tes!F112:F113,RES_hhdet_in_tes!F116:F117)=0,0,SUM(RES_hhdet_in_tes!F112:F113,RES_hhdet_in_tes!F116:F117)/0.086*1000000/SUM(RES_hhdet_in_new!F112:F113,RES_hhdet_in_new!F116:F117))</f>
        <v>0</v>
      </c>
      <c r="G111" s="157">
        <f>IF(SUM(RES_hhdet_in_tes!G112:G113,RES_hhdet_in_tes!G116:G117)=0,0,SUM(RES_hhdet_in_tes!G112:G113,RES_hhdet_in_tes!G116:G117)/0.086*1000000/SUM(RES_hhdet_in_new!G112:G113,RES_hhdet_in_new!G116:G117))</f>
        <v>0</v>
      </c>
      <c r="H111" s="157">
        <f>IF(SUM(RES_hhdet_in_tes!H112:H113,RES_hhdet_in_tes!H116:H117)=0,0,SUM(RES_hhdet_in_tes!H112:H113,RES_hhdet_in_tes!H116:H117)/0.086*1000000/SUM(RES_hhdet_in_new!H112:H113,RES_hhdet_in_new!H116:H117))</f>
        <v>0</v>
      </c>
      <c r="I111" s="157">
        <f>IF(SUM(RES_hhdet_in_tes!I112:I113,RES_hhdet_in_tes!I116:I117)=0,0,SUM(RES_hhdet_in_tes!I112:I113,RES_hhdet_in_tes!I116:I117)/0.086*1000000/SUM(RES_hhdet_in_new!I112:I113,RES_hhdet_in_new!I116:I117))</f>
        <v>0</v>
      </c>
      <c r="J111" s="157">
        <f>IF(SUM(RES_hhdet_in_tes!J112:J113,RES_hhdet_in_tes!J116:J117)=0,0,SUM(RES_hhdet_in_tes!J112:J113,RES_hhdet_in_tes!J116:J117)/0.086*1000000/SUM(RES_hhdet_in_new!J112:J113,RES_hhdet_in_new!J116:J117))</f>
        <v>0</v>
      </c>
      <c r="K111" s="157">
        <f>IF(SUM(RES_hhdet_in_tes!K112:K113,RES_hhdet_in_tes!K116:K117)=0,0,SUM(RES_hhdet_in_tes!K112:K113,RES_hhdet_in_tes!K116:K117)/0.086*1000000/SUM(RES_hhdet_in_new!K112:K113,RES_hhdet_in_new!K116:K117))</f>
        <v>0</v>
      </c>
      <c r="L111" s="157">
        <f>IF(SUM(RES_hhdet_in_tes!L112:L113,RES_hhdet_in_tes!L116:L117)=0,0,SUM(RES_hhdet_in_tes!L112:L113,RES_hhdet_in_tes!L116:L117)/0.086*1000000/SUM(RES_hhdet_in_new!L112:L113,RES_hhdet_in_new!L116:L117))</f>
        <v>0</v>
      </c>
      <c r="M111" s="157">
        <f>IF(SUM(RES_hhdet_in_tes!M112:M113,RES_hhdet_in_tes!M116:M117)=0,0,SUM(RES_hhdet_in_tes!M112:M113,RES_hhdet_in_tes!M116:M117)/0.086*1000000/SUM(RES_hhdet_in_new!M112:M113,RES_hhdet_in_new!M116:M117))</f>
        <v>0</v>
      </c>
      <c r="N111" s="157">
        <f>IF(SUM(RES_hhdet_in_tes!N112:N113,RES_hhdet_in_tes!N116:N117)=0,0,SUM(RES_hhdet_in_tes!N112:N113,RES_hhdet_in_tes!N116:N117)/0.086*1000000/SUM(RES_hhdet_in_new!N112:N113,RES_hhdet_in_new!N116:N117))</f>
        <v>0</v>
      </c>
      <c r="O111" s="157">
        <f>IF(SUM(RES_hhdet_in_tes!O112:O113,RES_hhdet_in_tes!O116:O117)=0,0,SUM(RES_hhdet_in_tes!O112:O113,RES_hhdet_in_tes!O116:O117)/0.086*1000000/SUM(RES_hhdet_in_new!O112:O113,RES_hhdet_in_new!O116:O117))</f>
        <v>0</v>
      </c>
      <c r="P111" s="157">
        <f>IF(SUM(RES_hhdet_in_tes!P112:P113,RES_hhdet_in_tes!P116:P117)=0,0,SUM(RES_hhdet_in_tes!P112:P113,RES_hhdet_in_tes!P116:P117)/0.086*1000000/SUM(RES_hhdet_in_new!P112:P113,RES_hhdet_in_new!P116:P117))</f>
        <v>0</v>
      </c>
      <c r="Q111" s="157">
        <f>IF(SUM(RES_hhdet_in_tes!Q112:Q113,RES_hhdet_in_tes!Q116:Q117)=0,0,SUM(RES_hhdet_in_tes!Q112:Q113,RES_hhdet_in_tes!Q116:Q117)/0.086*1000000/SUM(RES_hhdet_in_new!Q112:Q113,RES_hhdet_in_new!Q116:Q117))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IF(RES_hhdet_in_tes!C112=0,0,RES_hhdet_in_tes!C112/0.086*1000000/RES_hhdet_in_new!C112)</f>
        <v>0</v>
      </c>
      <c r="D112" s="132">
        <f>IF(RES_hhdet_in_tes!D112=0,0,RES_hhdet_in_tes!D112/0.086*1000000/RES_hhdet_in_new!D112)</f>
        <v>0</v>
      </c>
      <c r="E112" s="132">
        <f>IF(RES_hhdet_in_tes!E112=0,0,RES_hhdet_in_tes!E112/0.086*1000000/RES_hhdet_in_new!E112)</f>
        <v>0</v>
      </c>
      <c r="F112" s="132">
        <f>IF(RES_hhdet_in_tes!F112=0,0,RES_hhdet_in_tes!F112/0.086*1000000/RES_hhdet_in_new!F112)</f>
        <v>0</v>
      </c>
      <c r="G112" s="132">
        <f>IF(RES_hhdet_in_tes!G112=0,0,RES_hhdet_in_tes!G112/0.086*1000000/RES_hhdet_in_new!G112)</f>
        <v>0</v>
      </c>
      <c r="H112" s="132">
        <f>IF(RES_hhdet_in_tes!H112=0,0,RES_hhdet_in_tes!H112/0.086*1000000/RES_hhdet_in_new!H112)</f>
        <v>0</v>
      </c>
      <c r="I112" s="132">
        <f>IF(RES_hhdet_in_tes!I112=0,0,RES_hhdet_in_tes!I112/0.086*1000000/RES_hhdet_in_new!I112)</f>
        <v>0</v>
      </c>
      <c r="J112" s="132">
        <f>IF(RES_hhdet_in_tes!J112=0,0,RES_hhdet_in_tes!J112/0.086*1000000/RES_hhdet_in_new!J112)</f>
        <v>0</v>
      </c>
      <c r="K112" s="132">
        <f>IF(RES_hhdet_in_tes!K112=0,0,RES_hhdet_in_tes!K112/0.086*1000000/RES_hhdet_in_new!K112)</f>
        <v>0</v>
      </c>
      <c r="L112" s="132">
        <f>IF(RES_hhdet_in_tes!L112=0,0,RES_hhdet_in_tes!L112/0.086*1000000/RES_hhdet_in_new!L112)</f>
        <v>0</v>
      </c>
      <c r="M112" s="132">
        <f>IF(RES_hhdet_in_tes!M112=0,0,RES_hhdet_in_tes!M112/0.086*1000000/RES_hhdet_in_new!M112)</f>
        <v>0</v>
      </c>
      <c r="N112" s="132">
        <f>IF(RES_hhdet_in_tes!N112=0,0,RES_hhdet_in_tes!N112/0.086*1000000/RES_hhdet_in_new!N112)</f>
        <v>0</v>
      </c>
      <c r="O112" s="132">
        <f>IF(RES_hhdet_in_tes!O112=0,0,RES_hhdet_in_tes!O112/0.086*1000000/RES_hhdet_in_new!O112)</f>
        <v>0</v>
      </c>
      <c r="P112" s="132">
        <f>IF(RES_hhdet_in_tes!P112=0,0,RES_hhdet_in_tes!P112/0.086*1000000/RES_hhdet_in_new!P112)</f>
        <v>0</v>
      </c>
      <c r="Q112" s="132">
        <f>IF(RES_hhdet_in_tes!Q112=0,0,RES_hhdet_in_tes!Q112/0.086*1000000/RES_hhdet_in_new!Q112)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IF(RES_hhdet_in_tes!C113=0,0,RES_hhdet_in_tes!C113/0.086*1000000/RES_hhdet_in_new!C113)</f>
        <v>0</v>
      </c>
      <c r="D113" s="132">
        <f>IF(RES_hhdet_in_tes!D113=0,0,RES_hhdet_in_tes!D113/0.086*1000000/RES_hhdet_in_new!D113)</f>
        <v>0</v>
      </c>
      <c r="E113" s="132">
        <f>IF(RES_hhdet_in_tes!E113=0,0,RES_hhdet_in_tes!E113/0.086*1000000/RES_hhdet_in_new!E113)</f>
        <v>0</v>
      </c>
      <c r="F113" s="132">
        <f>IF(RES_hhdet_in_tes!F113=0,0,RES_hhdet_in_tes!F113/0.086*1000000/RES_hhdet_in_new!F113)</f>
        <v>0</v>
      </c>
      <c r="G113" s="132">
        <f>IF(RES_hhdet_in_tes!G113=0,0,RES_hhdet_in_tes!G113/0.086*1000000/RES_hhdet_in_new!G113)</f>
        <v>0</v>
      </c>
      <c r="H113" s="132">
        <f>IF(RES_hhdet_in_tes!H113=0,0,RES_hhdet_in_tes!H113/0.086*1000000/RES_hhdet_in_new!H113)</f>
        <v>0</v>
      </c>
      <c r="I113" s="132">
        <f>IF(RES_hhdet_in_tes!I113=0,0,RES_hhdet_in_tes!I113/0.086*1000000/RES_hhdet_in_new!I113)</f>
        <v>0</v>
      </c>
      <c r="J113" s="132">
        <f>IF(RES_hhdet_in_tes!J113=0,0,RES_hhdet_in_tes!J113/0.086*1000000/RES_hhdet_in_new!J113)</f>
        <v>0</v>
      </c>
      <c r="K113" s="132">
        <f>IF(RES_hhdet_in_tes!K113=0,0,RES_hhdet_in_tes!K113/0.086*1000000/RES_hhdet_in_new!K113)</f>
        <v>0</v>
      </c>
      <c r="L113" s="132">
        <f>IF(RES_hhdet_in_tes!L113=0,0,RES_hhdet_in_tes!L113/0.086*1000000/RES_hhdet_in_new!L113)</f>
        <v>0</v>
      </c>
      <c r="M113" s="132">
        <f>IF(RES_hhdet_in_tes!M113=0,0,RES_hhdet_in_tes!M113/0.086*1000000/RES_hhdet_in_new!M113)</f>
        <v>0</v>
      </c>
      <c r="N113" s="132">
        <f>IF(RES_hhdet_in_tes!N113=0,0,RES_hhdet_in_tes!N113/0.086*1000000/RES_hhdet_in_new!N113)</f>
        <v>0</v>
      </c>
      <c r="O113" s="132">
        <f>IF(RES_hhdet_in_tes!O113=0,0,RES_hhdet_in_tes!O113/0.086*1000000/RES_hhdet_in_new!O113)</f>
        <v>0</v>
      </c>
      <c r="P113" s="132">
        <f>IF(RES_hhdet_in_tes!P113=0,0,RES_hhdet_in_tes!P113/0.086*1000000/RES_hhdet_in_new!P113)</f>
        <v>0</v>
      </c>
      <c r="Q113" s="132">
        <f>IF(RES_hhdet_in_tes!Q113=0,0,RES_hhdet_in_tes!Q113/0.086*1000000/RES_hhdet_in_new!Q113)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IF(RES_hhdet_in_tes!C114=0,0,RES_hhdet_in_tes!C114/0.086*1000000/RES_hhdet_in_new!C113)</f>
        <v>0</v>
      </c>
      <c r="D114" s="165">
        <f>IF(RES_hhdet_in_tes!D114=0,0,RES_hhdet_in_tes!D114/0.086*1000000/RES_hhdet_in_new!D113)</f>
        <v>0</v>
      </c>
      <c r="E114" s="165">
        <f>IF(RES_hhdet_in_tes!E114=0,0,RES_hhdet_in_tes!E114/0.086*1000000/RES_hhdet_in_new!E113)</f>
        <v>0</v>
      </c>
      <c r="F114" s="165">
        <f>IF(RES_hhdet_in_tes!F114=0,0,RES_hhdet_in_tes!F114/0.086*1000000/RES_hhdet_in_new!F113)</f>
        <v>0</v>
      </c>
      <c r="G114" s="165">
        <f>IF(RES_hhdet_in_tes!G114=0,0,RES_hhdet_in_tes!G114/0.086*1000000/RES_hhdet_in_new!G113)</f>
        <v>0</v>
      </c>
      <c r="H114" s="165">
        <f>IF(RES_hhdet_in_tes!H114=0,0,RES_hhdet_in_tes!H114/0.086*1000000/RES_hhdet_in_new!H113)</f>
        <v>0</v>
      </c>
      <c r="I114" s="165">
        <f>IF(RES_hhdet_in_tes!I114=0,0,RES_hhdet_in_tes!I114/0.086*1000000/RES_hhdet_in_new!I113)</f>
        <v>0</v>
      </c>
      <c r="J114" s="165">
        <f>IF(RES_hhdet_in_tes!J114=0,0,RES_hhdet_in_tes!J114/0.086*1000000/RES_hhdet_in_new!J113)</f>
        <v>0</v>
      </c>
      <c r="K114" s="165">
        <f>IF(RES_hhdet_in_tes!K114=0,0,RES_hhdet_in_tes!K114/0.086*1000000/RES_hhdet_in_new!K113)</f>
        <v>0</v>
      </c>
      <c r="L114" s="165">
        <f>IF(RES_hhdet_in_tes!L114=0,0,RES_hhdet_in_tes!L114/0.086*1000000/RES_hhdet_in_new!L113)</f>
        <v>0</v>
      </c>
      <c r="M114" s="165">
        <f>IF(RES_hhdet_in_tes!M114=0,0,RES_hhdet_in_tes!M114/0.086*1000000/RES_hhdet_in_new!M113)</f>
        <v>0</v>
      </c>
      <c r="N114" s="165">
        <f>IF(RES_hhdet_in_tes!N114=0,0,RES_hhdet_in_tes!N114/0.086*1000000/RES_hhdet_in_new!N113)</f>
        <v>0</v>
      </c>
      <c r="O114" s="165">
        <f>IF(RES_hhdet_in_tes!O114=0,0,RES_hhdet_in_tes!O114/0.086*1000000/RES_hhdet_in_new!O113)</f>
        <v>0</v>
      </c>
      <c r="P114" s="165">
        <f>IF(RES_hhdet_in_tes!P114=0,0,RES_hhdet_in_tes!P114/0.086*1000000/RES_hhdet_in_new!P113)</f>
        <v>0</v>
      </c>
      <c r="Q114" s="165">
        <f>IF(RES_hhdet_in_tes!Q114=0,0,RES_hhdet_in_tes!Q114/0.086*1000000/RES_hhdet_in_new!Q113)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IF(RES_hhdet_in_tes!C115=0,0,RES_hhdet_in_tes!C115/0.086*1000000/RES_hhdet_in_new!C113)</f>
        <v>0</v>
      </c>
      <c r="D115" s="164">
        <f>IF(RES_hhdet_in_tes!D115=0,0,RES_hhdet_in_tes!D115/0.086*1000000/RES_hhdet_in_new!D113)</f>
        <v>0</v>
      </c>
      <c r="E115" s="164">
        <f>IF(RES_hhdet_in_tes!E115=0,0,RES_hhdet_in_tes!E115/0.086*1000000/RES_hhdet_in_new!E113)</f>
        <v>0</v>
      </c>
      <c r="F115" s="164">
        <f>IF(RES_hhdet_in_tes!F115=0,0,RES_hhdet_in_tes!F115/0.086*1000000/RES_hhdet_in_new!F113)</f>
        <v>0</v>
      </c>
      <c r="G115" s="164">
        <f>IF(RES_hhdet_in_tes!G115=0,0,RES_hhdet_in_tes!G115/0.086*1000000/RES_hhdet_in_new!G113)</f>
        <v>0</v>
      </c>
      <c r="H115" s="164">
        <f>IF(RES_hhdet_in_tes!H115=0,0,RES_hhdet_in_tes!H115/0.086*1000000/RES_hhdet_in_new!H113)</f>
        <v>0</v>
      </c>
      <c r="I115" s="164">
        <f>IF(RES_hhdet_in_tes!I115=0,0,RES_hhdet_in_tes!I115/0.086*1000000/RES_hhdet_in_new!I113)</f>
        <v>0</v>
      </c>
      <c r="J115" s="164">
        <f>IF(RES_hhdet_in_tes!J115=0,0,RES_hhdet_in_tes!J115/0.086*1000000/RES_hhdet_in_new!J113)</f>
        <v>0</v>
      </c>
      <c r="K115" s="164">
        <f>IF(RES_hhdet_in_tes!K115=0,0,RES_hhdet_in_tes!K115/0.086*1000000/RES_hhdet_in_new!K113)</f>
        <v>0</v>
      </c>
      <c r="L115" s="164">
        <f>IF(RES_hhdet_in_tes!L115=0,0,RES_hhdet_in_tes!L115/0.086*1000000/RES_hhdet_in_new!L113)</f>
        <v>0</v>
      </c>
      <c r="M115" s="164">
        <f>IF(RES_hhdet_in_tes!M115=0,0,RES_hhdet_in_tes!M115/0.086*1000000/RES_hhdet_in_new!M113)</f>
        <v>0</v>
      </c>
      <c r="N115" s="164">
        <f>IF(RES_hhdet_in_tes!N115=0,0,RES_hhdet_in_tes!N115/0.086*1000000/RES_hhdet_in_new!N113)</f>
        <v>0</v>
      </c>
      <c r="O115" s="164">
        <f>IF(RES_hhdet_in_tes!O115=0,0,RES_hhdet_in_tes!O115/0.086*1000000/RES_hhdet_in_new!O113)</f>
        <v>0</v>
      </c>
      <c r="P115" s="164">
        <f>IF(RES_hhdet_in_tes!P115=0,0,RES_hhdet_in_tes!P115/0.086*1000000/RES_hhdet_in_new!P113)</f>
        <v>0</v>
      </c>
      <c r="Q115" s="164">
        <f>IF(RES_hhdet_in_tes!Q115=0,0,RES_hhdet_in_tes!Q115/0.086*1000000/RES_hhdet_in_new!Q113)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IF(RES_hhdet_in_tes!C116=0,0,RES_hhdet_in_tes!C116/0.086*1000000/RES_hhdet_in_new!C116)</f>
        <v>0</v>
      </c>
      <c r="D116" s="162">
        <f>IF(RES_hhdet_in_tes!D116=0,0,RES_hhdet_in_tes!D116/0.086*1000000/RES_hhdet_in_new!D116)</f>
        <v>0</v>
      </c>
      <c r="E116" s="162">
        <f>IF(RES_hhdet_in_tes!E116=0,0,RES_hhdet_in_tes!E116/0.086*1000000/RES_hhdet_in_new!E116)</f>
        <v>0</v>
      </c>
      <c r="F116" s="162">
        <f>IF(RES_hhdet_in_tes!F116=0,0,RES_hhdet_in_tes!F116/0.086*1000000/RES_hhdet_in_new!F116)</f>
        <v>0</v>
      </c>
      <c r="G116" s="162">
        <f>IF(RES_hhdet_in_tes!G116=0,0,RES_hhdet_in_tes!G116/0.086*1000000/RES_hhdet_in_new!G116)</f>
        <v>0</v>
      </c>
      <c r="H116" s="162">
        <f>IF(RES_hhdet_in_tes!H116=0,0,RES_hhdet_in_tes!H116/0.086*1000000/RES_hhdet_in_new!H116)</f>
        <v>0</v>
      </c>
      <c r="I116" s="162">
        <f>IF(RES_hhdet_in_tes!I116=0,0,RES_hhdet_in_tes!I116/0.086*1000000/RES_hhdet_in_new!I116)</f>
        <v>0</v>
      </c>
      <c r="J116" s="162">
        <f>IF(RES_hhdet_in_tes!J116=0,0,RES_hhdet_in_tes!J116/0.086*1000000/RES_hhdet_in_new!J116)</f>
        <v>0</v>
      </c>
      <c r="K116" s="162">
        <f>IF(RES_hhdet_in_tes!K116=0,0,RES_hhdet_in_tes!K116/0.086*1000000/RES_hhdet_in_new!K116)</f>
        <v>0</v>
      </c>
      <c r="L116" s="162">
        <f>IF(RES_hhdet_in_tes!L116=0,0,RES_hhdet_in_tes!L116/0.086*1000000/RES_hhdet_in_new!L116)</f>
        <v>0</v>
      </c>
      <c r="M116" s="162">
        <f>IF(RES_hhdet_in_tes!M116=0,0,RES_hhdet_in_tes!M116/0.086*1000000/RES_hhdet_in_new!M116)</f>
        <v>0</v>
      </c>
      <c r="N116" s="162">
        <f>IF(RES_hhdet_in_tes!N116=0,0,RES_hhdet_in_tes!N116/0.086*1000000/RES_hhdet_in_new!N116)</f>
        <v>0</v>
      </c>
      <c r="O116" s="162">
        <f>IF(RES_hhdet_in_tes!O116=0,0,RES_hhdet_in_tes!O116/0.086*1000000/RES_hhdet_in_new!O116)</f>
        <v>0</v>
      </c>
      <c r="P116" s="162">
        <f>IF(RES_hhdet_in_tes!P116=0,0,RES_hhdet_in_tes!P116/0.086*1000000/RES_hhdet_in_new!P116)</f>
        <v>0</v>
      </c>
      <c r="Q116" s="162">
        <f>IF(RES_hhdet_in_tes!Q116=0,0,RES_hhdet_in_tes!Q116/0.086*1000000/RES_hhdet_in_new!Q116)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IF(RES_hhdet_in_tes!C117=0,0,RES_hhdet_in_tes!C117/0.086*1000000/RES_hhdet_in_new!C117)</f>
        <v>0</v>
      </c>
      <c r="D117" s="160">
        <f>IF(RES_hhdet_in_tes!D117=0,0,RES_hhdet_in_tes!D117/0.086*1000000/RES_hhdet_in_new!D117)</f>
        <v>0</v>
      </c>
      <c r="E117" s="160">
        <f>IF(RES_hhdet_in_tes!E117=0,0,RES_hhdet_in_tes!E117/0.086*1000000/RES_hhdet_in_new!E117)</f>
        <v>0</v>
      </c>
      <c r="F117" s="160">
        <f>IF(RES_hhdet_in_tes!F117=0,0,RES_hhdet_in_tes!F117/0.086*1000000/RES_hhdet_in_new!F117)</f>
        <v>0</v>
      </c>
      <c r="G117" s="160">
        <f>IF(RES_hhdet_in_tes!G117=0,0,RES_hhdet_in_tes!G117/0.086*1000000/RES_hhdet_in_new!G117)</f>
        <v>0</v>
      </c>
      <c r="H117" s="160">
        <f>IF(RES_hhdet_in_tes!H117=0,0,RES_hhdet_in_tes!H117/0.086*1000000/RES_hhdet_in_new!H117)</f>
        <v>0</v>
      </c>
      <c r="I117" s="160">
        <f>IF(RES_hhdet_in_tes!I117=0,0,RES_hhdet_in_tes!I117/0.086*1000000/RES_hhdet_in_new!I117)</f>
        <v>0</v>
      </c>
      <c r="J117" s="160">
        <f>IF(RES_hhdet_in_tes!J117=0,0,RES_hhdet_in_tes!J117/0.086*1000000/RES_hhdet_in_new!J117)</f>
        <v>0</v>
      </c>
      <c r="K117" s="160">
        <f>IF(RES_hhdet_in_tes!K117=0,0,RES_hhdet_in_tes!K117/0.086*1000000/RES_hhdet_in_new!K117)</f>
        <v>0</v>
      </c>
      <c r="L117" s="160">
        <f>IF(RES_hhdet_in_tes!L117=0,0,RES_hhdet_in_tes!L117/0.086*1000000/RES_hhdet_in_new!L117)</f>
        <v>0</v>
      </c>
      <c r="M117" s="160">
        <f>IF(RES_hhdet_in_tes!M117=0,0,RES_hhdet_in_tes!M117/0.086*1000000/RES_hhdet_in_new!M117)</f>
        <v>0</v>
      </c>
      <c r="N117" s="160">
        <f>IF(RES_hhdet_in_tes!N117=0,0,RES_hhdet_in_tes!N117/0.086*1000000/RES_hhdet_in_new!N117)</f>
        <v>0</v>
      </c>
      <c r="O117" s="160">
        <f>IF(RES_hhdet_in_tes!O117=0,0,RES_hhdet_in_tes!O117/0.086*1000000/RES_hhdet_in_new!O117)</f>
        <v>0</v>
      </c>
      <c r="P117" s="160">
        <f>IF(RES_hhdet_in_tes!P117=0,0,RES_hhdet_in_tes!P117/0.086*1000000/RES_hhdet_in_new!P117)</f>
        <v>0</v>
      </c>
      <c r="Q117" s="160">
        <f>IF(RES_hhdet_in_tes!Q117=0,0,RES_hhdet_in_tes!Q117/0.086*1000000/RES_hhdet_in_new!Q117)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IF(RES_hhdet_in_tes!C118=0,0,RES_hhdet_in_tes!C118/0.086*1000000/RES_hhdet_in_new!C117)</f>
        <v>0</v>
      </c>
      <c r="D118" s="156">
        <f>IF(RES_hhdet_in_tes!D118=0,0,RES_hhdet_in_tes!D118/0.086*1000000/RES_hhdet_in_new!D117)</f>
        <v>0</v>
      </c>
      <c r="E118" s="156">
        <f>IF(RES_hhdet_in_tes!E118=0,0,RES_hhdet_in_tes!E118/0.086*1000000/RES_hhdet_in_new!E117)</f>
        <v>0</v>
      </c>
      <c r="F118" s="156">
        <f>IF(RES_hhdet_in_tes!F118=0,0,RES_hhdet_in_tes!F118/0.086*1000000/RES_hhdet_in_new!F117)</f>
        <v>0</v>
      </c>
      <c r="G118" s="156">
        <f>IF(RES_hhdet_in_tes!G118=0,0,RES_hhdet_in_tes!G118/0.086*1000000/RES_hhdet_in_new!G117)</f>
        <v>0</v>
      </c>
      <c r="H118" s="156">
        <f>IF(RES_hhdet_in_tes!H118=0,0,RES_hhdet_in_tes!H118/0.086*1000000/RES_hhdet_in_new!H117)</f>
        <v>0</v>
      </c>
      <c r="I118" s="156">
        <f>IF(RES_hhdet_in_tes!I118=0,0,RES_hhdet_in_tes!I118/0.086*1000000/RES_hhdet_in_new!I117)</f>
        <v>0</v>
      </c>
      <c r="J118" s="156">
        <f>IF(RES_hhdet_in_tes!J118=0,0,RES_hhdet_in_tes!J118/0.086*1000000/RES_hhdet_in_new!J117)</f>
        <v>0</v>
      </c>
      <c r="K118" s="156">
        <f>IF(RES_hhdet_in_tes!K118=0,0,RES_hhdet_in_tes!K118/0.086*1000000/RES_hhdet_in_new!K117)</f>
        <v>0</v>
      </c>
      <c r="L118" s="156">
        <f>IF(RES_hhdet_in_tes!L118=0,0,RES_hhdet_in_tes!L118/0.086*1000000/RES_hhdet_in_new!L117)</f>
        <v>0</v>
      </c>
      <c r="M118" s="156">
        <f>IF(RES_hhdet_in_tes!M118=0,0,RES_hhdet_in_tes!M118/0.086*1000000/RES_hhdet_in_new!M117)</f>
        <v>0</v>
      </c>
      <c r="N118" s="156">
        <f>IF(RES_hhdet_in_tes!N118=0,0,RES_hhdet_in_tes!N118/0.086*1000000/RES_hhdet_in_new!N117)</f>
        <v>0</v>
      </c>
      <c r="O118" s="156">
        <f>IF(RES_hhdet_in_tes!O118=0,0,RES_hhdet_in_tes!O118/0.086*1000000/RES_hhdet_in_new!O117)</f>
        <v>0</v>
      </c>
      <c r="P118" s="156">
        <f>IF(RES_hhdet_in_tes!P118=0,0,RES_hhdet_in_tes!P118/0.086*1000000/RES_hhdet_in_new!P117)</f>
        <v>0</v>
      </c>
      <c r="Q118" s="156">
        <f>IF(RES_hhdet_in_tes!Q118=0,0,RES_hhdet_in_tes!Q118/0.086*1000000/RES_hhdet_in_new!Q117)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IF(RES_hhdet_in_tes!C119=0,0,RES_hhdet_in_tes!C119/0.086*1000000/RES_hhdet_in_new!C117)</f>
        <v>0</v>
      </c>
      <c r="D119" s="156">
        <f>IF(RES_hhdet_in_tes!D119=0,0,RES_hhdet_in_tes!D119/0.086*1000000/RES_hhdet_in_new!D117)</f>
        <v>0</v>
      </c>
      <c r="E119" s="156">
        <f>IF(RES_hhdet_in_tes!E119=0,0,RES_hhdet_in_tes!E119/0.086*1000000/RES_hhdet_in_new!E117)</f>
        <v>0</v>
      </c>
      <c r="F119" s="156">
        <f>IF(RES_hhdet_in_tes!F119=0,0,RES_hhdet_in_tes!F119/0.086*1000000/RES_hhdet_in_new!F117)</f>
        <v>0</v>
      </c>
      <c r="G119" s="156">
        <f>IF(RES_hhdet_in_tes!G119=0,0,RES_hhdet_in_tes!G119/0.086*1000000/RES_hhdet_in_new!G117)</f>
        <v>0</v>
      </c>
      <c r="H119" s="156">
        <f>IF(RES_hhdet_in_tes!H119=0,0,RES_hhdet_in_tes!H119/0.086*1000000/RES_hhdet_in_new!H117)</f>
        <v>0</v>
      </c>
      <c r="I119" s="156">
        <f>IF(RES_hhdet_in_tes!I119=0,0,RES_hhdet_in_tes!I119/0.086*1000000/RES_hhdet_in_new!I117)</f>
        <v>0</v>
      </c>
      <c r="J119" s="156">
        <f>IF(RES_hhdet_in_tes!J119=0,0,RES_hhdet_in_tes!J119/0.086*1000000/RES_hhdet_in_new!J117)</f>
        <v>0</v>
      </c>
      <c r="K119" s="156">
        <f>IF(RES_hhdet_in_tes!K119=0,0,RES_hhdet_in_tes!K119/0.086*1000000/RES_hhdet_in_new!K117)</f>
        <v>0</v>
      </c>
      <c r="L119" s="156">
        <f>IF(RES_hhdet_in_tes!L119=0,0,RES_hhdet_in_tes!L119/0.086*1000000/RES_hhdet_in_new!L117)</f>
        <v>0</v>
      </c>
      <c r="M119" s="156">
        <f>IF(RES_hhdet_in_tes!M119=0,0,RES_hhdet_in_tes!M119/0.086*1000000/RES_hhdet_in_new!M117)</f>
        <v>0</v>
      </c>
      <c r="N119" s="156">
        <f>IF(RES_hhdet_in_tes!N119=0,0,RES_hhdet_in_tes!N119/0.086*1000000/RES_hhdet_in_new!N117)</f>
        <v>0</v>
      </c>
      <c r="O119" s="156">
        <f>IF(RES_hhdet_in_tes!O119=0,0,RES_hhdet_in_tes!O119/0.086*1000000/RES_hhdet_in_new!O117)</f>
        <v>0</v>
      </c>
      <c r="P119" s="156">
        <f>IF(RES_hhdet_in_tes!P119=0,0,RES_hhdet_in_tes!P119/0.086*1000000/RES_hhdet_in_new!P117)</f>
        <v>0</v>
      </c>
      <c r="Q119" s="156">
        <f>IF(RES_hhdet_in_tes!Q119=0,0,RES_hhdet_in_tes!Q119/0.086*1000000/RES_hhdet_in_new!Q117)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IF(SUM(RES_hhdet_in_tes!C121:C122)=0,0,SUM(RES_hhdet_in_tes!C121:C122)/0.086*1000000/SUM(RES_hhdet_in_new!C121:C122))</f>
        <v>0</v>
      </c>
      <c r="D120" s="157">
        <f>IF(SUM(RES_hhdet_in_tes!D121:D122)=0,0,SUM(RES_hhdet_in_tes!D121:D122)/0.086*1000000/SUM(RES_hhdet_in_new!D121:D122))</f>
        <v>0</v>
      </c>
      <c r="E120" s="157">
        <f>IF(SUM(RES_hhdet_in_tes!E121:E122)=0,0,SUM(RES_hhdet_in_tes!E121:E122)/0.086*1000000/SUM(RES_hhdet_in_new!E121:E122))</f>
        <v>0</v>
      </c>
      <c r="F120" s="157">
        <f>IF(SUM(RES_hhdet_in_tes!F121:F122)=0,0,SUM(RES_hhdet_in_tes!F121:F122)/0.086*1000000/SUM(RES_hhdet_in_new!F121:F122))</f>
        <v>0</v>
      </c>
      <c r="G120" s="157">
        <f>IF(SUM(RES_hhdet_in_tes!G121:G122)=0,0,SUM(RES_hhdet_in_tes!G121:G122)/0.086*1000000/SUM(RES_hhdet_in_new!G121:G122))</f>
        <v>0</v>
      </c>
      <c r="H120" s="157">
        <f>IF(SUM(RES_hhdet_in_tes!H121:H122)=0,0,SUM(RES_hhdet_in_tes!H121:H122)/0.086*1000000/SUM(RES_hhdet_in_new!H121:H122))</f>
        <v>0</v>
      </c>
      <c r="I120" s="157">
        <f>IF(SUM(RES_hhdet_in_tes!I121:I122)=0,0,SUM(RES_hhdet_in_tes!I121:I122)/0.086*1000000/SUM(RES_hhdet_in_new!I121:I122))</f>
        <v>0</v>
      </c>
      <c r="J120" s="157">
        <f>IF(SUM(RES_hhdet_in_tes!J121:J122)=0,0,SUM(RES_hhdet_in_tes!J121:J122)/0.086*1000000/SUM(RES_hhdet_in_new!J121:J122))</f>
        <v>0</v>
      </c>
      <c r="K120" s="157">
        <f>IF(SUM(RES_hhdet_in_tes!K121:K122)=0,0,SUM(RES_hhdet_in_tes!K121:K122)/0.086*1000000/SUM(RES_hhdet_in_new!K121:K122))</f>
        <v>0</v>
      </c>
      <c r="L120" s="157">
        <f>IF(SUM(RES_hhdet_in_tes!L121:L122)=0,0,SUM(RES_hhdet_in_tes!L121:L122)/0.086*1000000/SUM(RES_hhdet_in_new!L121:L122))</f>
        <v>0</v>
      </c>
      <c r="M120" s="157">
        <f>IF(SUM(RES_hhdet_in_tes!M121:M122)=0,0,SUM(RES_hhdet_in_tes!M121:M122)/0.086*1000000/SUM(RES_hhdet_in_new!M121:M122))</f>
        <v>0</v>
      </c>
      <c r="N120" s="157">
        <f>IF(SUM(RES_hhdet_in_tes!N121:N122)=0,0,SUM(RES_hhdet_in_tes!N121:N122)/0.086*1000000/SUM(RES_hhdet_in_new!N121:N122))</f>
        <v>0</v>
      </c>
      <c r="O120" s="157">
        <f>IF(SUM(RES_hhdet_in_tes!O121:O122)=0,0,SUM(RES_hhdet_in_tes!O121:O122)/0.086*1000000/SUM(RES_hhdet_in_new!O121:O122))</f>
        <v>0</v>
      </c>
      <c r="P120" s="157">
        <f>IF(SUM(RES_hhdet_in_tes!P121:P122)=0,0,SUM(RES_hhdet_in_tes!P121:P122)/0.086*1000000/SUM(RES_hhdet_in_new!P121:P122))</f>
        <v>0</v>
      </c>
      <c r="Q120" s="157">
        <f>IF(SUM(RES_hhdet_in_tes!Q121:Q122)=0,0,SUM(RES_hhdet_in_tes!Q121:Q122)/0.086*1000000/SUM(RES_hhdet_in_new!Q121:Q122))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IF(RES_hhdet_in_tes!C121=0,0,RES_hhdet_in_tes!C121/0.086*1000000/RES_hhdet_in_new!C121)</f>
        <v>0</v>
      </c>
      <c r="D121" s="156">
        <f>IF(RES_hhdet_in_tes!D121=0,0,RES_hhdet_in_tes!D121/0.086*1000000/RES_hhdet_in_new!D121)</f>
        <v>0</v>
      </c>
      <c r="E121" s="156">
        <f>IF(RES_hhdet_in_tes!E121=0,0,RES_hhdet_in_tes!E121/0.086*1000000/RES_hhdet_in_new!E121)</f>
        <v>0</v>
      </c>
      <c r="F121" s="156">
        <f>IF(RES_hhdet_in_tes!F121=0,0,RES_hhdet_in_tes!F121/0.086*1000000/RES_hhdet_in_new!F121)</f>
        <v>0</v>
      </c>
      <c r="G121" s="156">
        <f>IF(RES_hhdet_in_tes!G121=0,0,RES_hhdet_in_tes!G121/0.086*1000000/RES_hhdet_in_new!G121)</f>
        <v>0</v>
      </c>
      <c r="H121" s="156">
        <f>IF(RES_hhdet_in_tes!H121=0,0,RES_hhdet_in_tes!H121/0.086*1000000/RES_hhdet_in_new!H121)</f>
        <v>0</v>
      </c>
      <c r="I121" s="156">
        <f>IF(RES_hhdet_in_tes!I121=0,0,RES_hhdet_in_tes!I121/0.086*1000000/RES_hhdet_in_new!I121)</f>
        <v>0</v>
      </c>
      <c r="J121" s="156">
        <f>IF(RES_hhdet_in_tes!J121=0,0,RES_hhdet_in_tes!J121/0.086*1000000/RES_hhdet_in_new!J121)</f>
        <v>0</v>
      </c>
      <c r="K121" s="156">
        <f>IF(RES_hhdet_in_tes!K121=0,0,RES_hhdet_in_tes!K121/0.086*1000000/RES_hhdet_in_new!K121)</f>
        <v>0</v>
      </c>
      <c r="L121" s="156">
        <f>IF(RES_hhdet_in_tes!L121=0,0,RES_hhdet_in_tes!L121/0.086*1000000/RES_hhdet_in_new!L121)</f>
        <v>0</v>
      </c>
      <c r="M121" s="156">
        <f>IF(RES_hhdet_in_tes!M121=0,0,RES_hhdet_in_tes!M121/0.086*1000000/RES_hhdet_in_new!M121)</f>
        <v>0</v>
      </c>
      <c r="N121" s="156">
        <f>IF(RES_hhdet_in_tes!N121=0,0,RES_hhdet_in_tes!N121/0.086*1000000/RES_hhdet_in_new!N121)</f>
        <v>0</v>
      </c>
      <c r="O121" s="156">
        <f>IF(RES_hhdet_in_tes!O121=0,0,RES_hhdet_in_tes!O121/0.086*1000000/RES_hhdet_in_new!O121)</f>
        <v>0</v>
      </c>
      <c r="P121" s="156">
        <f>IF(RES_hhdet_in_tes!P121=0,0,RES_hhdet_in_tes!P121/0.086*1000000/RES_hhdet_in_new!P121)</f>
        <v>0</v>
      </c>
      <c r="Q121" s="156">
        <f>IF(RES_hhdet_in_tes!Q121=0,0,RES_hhdet_in_tes!Q121/0.086*1000000/RES_hhdet_in_new!Q121)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IF(RES_hhdet_in_tes!C122=0,0,RES_hhdet_in_tes!C122/0.086*1000000/RES_hhdet_in_new!C122)</f>
        <v>0</v>
      </c>
      <c r="D122" s="57">
        <f>IF(RES_hhdet_in_tes!D122=0,0,RES_hhdet_in_tes!D122/0.086*1000000/RES_hhdet_in_new!D122)</f>
        <v>0</v>
      </c>
      <c r="E122" s="57">
        <f>IF(RES_hhdet_in_tes!E122=0,0,RES_hhdet_in_tes!E122/0.086*1000000/RES_hhdet_in_new!E122)</f>
        <v>0</v>
      </c>
      <c r="F122" s="57">
        <f>IF(RES_hhdet_in_tes!F122=0,0,RES_hhdet_in_tes!F122/0.086*1000000/RES_hhdet_in_new!F122)</f>
        <v>0</v>
      </c>
      <c r="G122" s="57">
        <f>IF(RES_hhdet_in_tes!G122=0,0,RES_hhdet_in_tes!G122/0.086*1000000/RES_hhdet_in_new!G122)</f>
        <v>0</v>
      </c>
      <c r="H122" s="57">
        <f>IF(RES_hhdet_in_tes!H122=0,0,RES_hhdet_in_tes!H122/0.086*1000000/RES_hhdet_in_new!H122)</f>
        <v>0</v>
      </c>
      <c r="I122" s="57">
        <f>IF(RES_hhdet_in_tes!I122=0,0,RES_hhdet_in_tes!I122/0.086*1000000/RES_hhdet_in_new!I122)</f>
        <v>0</v>
      </c>
      <c r="J122" s="57">
        <f>IF(RES_hhdet_in_tes!J122=0,0,RES_hhdet_in_tes!J122/0.086*1000000/RES_hhdet_in_new!J122)</f>
        <v>0</v>
      </c>
      <c r="K122" s="57">
        <f>IF(RES_hhdet_in_tes!K122=0,0,RES_hhdet_in_tes!K122/0.086*1000000/RES_hhdet_in_new!K122)</f>
        <v>0</v>
      </c>
      <c r="L122" s="57">
        <f>IF(RES_hhdet_in_tes!L122=0,0,RES_hhdet_in_tes!L122/0.086*1000000/RES_hhdet_in_new!L122)</f>
        <v>0</v>
      </c>
      <c r="M122" s="57">
        <f>IF(RES_hhdet_in_tes!M122=0,0,RES_hhdet_in_tes!M122/0.086*1000000/RES_hhdet_in_new!M122)</f>
        <v>0</v>
      </c>
      <c r="N122" s="57">
        <f>IF(RES_hhdet_in_tes!N122=0,0,RES_hhdet_in_tes!N122/0.086*1000000/RES_hhdet_in_new!N122)</f>
        <v>0</v>
      </c>
      <c r="O122" s="57">
        <f>IF(RES_hhdet_in_tes!O122=0,0,RES_hhdet_in_tes!O122/0.086*1000000/RES_hhdet_in_new!O122)</f>
        <v>0</v>
      </c>
      <c r="P122" s="57">
        <f>IF(RES_hhdet_in_tes!P122=0,0,RES_hhdet_in_tes!P122/0.086*1000000/RES_hhdet_in_new!P122)</f>
        <v>0</v>
      </c>
      <c r="Q122" s="57">
        <f>IF(RES_hhdet_in_tes!Q122=0,0,RES_hhdet_in_tes!Q122/0.086*1000000/RES_hhdet_in_new!Q122)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IF(RES_hhdet_in_tes!C126=0,0,RES_hhdet_in_tes!C126/0.086*1000000/RES_hhdet_in_new!C126)</f>
        <v>0</v>
      </c>
      <c r="D126" s="156">
        <f>IF(RES_hhdet_in_tes!D126=0,0,RES_hhdet_in_tes!D126/0.086*1000000/RES_hhdet_in_new!D126)</f>
        <v>0</v>
      </c>
      <c r="E126" s="156">
        <f>IF(RES_hhdet_in_tes!E126=0,0,RES_hhdet_in_tes!E126/0.086*1000000/RES_hhdet_in_new!E126)</f>
        <v>0</v>
      </c>
      <c r="F126" s="156">
        <f>IF(RES_hhdet_in_tes!F126=0,0,RES_hhdet_in_tes!F126/0.086*1000000/RES_hhdet_in_new!F126)</f>
        <v>0</v>
      </c>
      <c r="G126" s="156">
        <f>IF(RES_hhdet_in_tes!G126=0,0,RES_hhdet_in_tes!G126/0.086*1000000/RES_hhdet_in_new!G126)</f>
        <v>0</v>
      </c>
      <c r="H126" s="156">
        <f>IF(RES_hhdet_in_tes!H126=0,0,RES_hhdet_in_tes!H126/0.086*1000000/RES_hhdet_in_new!H126)</f>
        <v>0</v>
      </c>
      <c r="I126" s="156">
        <f>IF(RES_hhdet_in_tes!I126=0,0,RES_hhdet_in_tes!I126/0.086*1000000/RES_hhdet_in_new!I126)</f>
        <v>0</v>
      </c>
      <c r="J126" s="156">
        <f>IF(RES_hhdet_in_tes!J126=0,0,RES_hhdet_in_tes!J126/0.086*1000000/RES_hhdet_in_new!J126)</f>
        <v>0</v>
      </c>
      <c r="K126" s="156">
        <f>IF(RES_hhdet_in_tes!K126=0,0,RES_hhdet_in_tes!K126/0.086*1000000/RES_hhdet_in_new!K126)</f>
        <v>0</v>
      </c>
      <c r="L126" s="156">
        <f>IF(RES_hhdet_in_tes!L126=0,0,RES_hhdet_in_tes!L126/0.086*1000000/RES_hhdet_in_new!L126)</f>
        <v>0</v>
      </c>
      <c r="M126" s="156">
        <f>IF(RES_hhdet_in_tes!M126=0,0,RES_hhdet_in_tes!M126/0.086*1000000/RES_hhdet_in_new!M126)</f>
        <v>0</v>
      </c>
      <c r="N126" s="156">
        <f>IF(RES_hhdet_in_tes!N126=0,0,RES_hhdet_in_tes!N126/0.086*1000000/RES_hhdet_in_new!N126)</f>
        <v>0</v>
      </c>
      <c r="O126" s="156">
        <f>IF(RES_hhdet_in_tes!O126=0,0,RES_hhdet_in_tes!O126/0.086*1000000/RES_hhdet_in_new!O126)</f>
        <v>0</v>
      </c>
      <c r="P126" s="156">
        <f>IF(RES_hhdet_in_tes!P126=0,0,RES_hhdet_in_tes!P126/0.086*1000000/RES_hhdet_in_new!P126)</f>
        <v>0</v>
      </c>
      <c r="Q126" s="156">
        <f>IF(RES_hhdet_in_tes!Q126=0,0,RES_hhdet_in_tes!Q126/0.086*1000000/RES_hhdet_in_new!Q126)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IF(RES_hhdet_in_tes!C127=0,0,RES_hhdet_in_tes!C127/0.086*1000000/RES_hhdet_in_new!C126)</f>
        <v>0</v>
      </c>
      <c r="D127" s="156">
        <f>IF(RES_hhdet_in_tes!D127=0,0,RES_hhdet_in_tes!D127/0.086*1000000/RES_hhdet_in_new!D126)</f>
        <v>0</v>
      </c>
      <c r="E127" s="156">
        <f>IF(RES_hhdet_in_tes!E127=0,0,RES_hhdet_in_tes!E127/0.086*1000000/RES_hhdet_in_new!E126)</f>
        <v>0</v>
      </c>
      <c r="F127" s="156">
        <f>IF(RES_hhdet_in_tes!F127=0,0,RES_hhdet_in_tes!F127/0.086*1000000/RES_hhdet_in_new!F126)</f>
        <v>0</v>
      </c>
      <c r="G127" s="156">
        <f>IF(RES_hhdet_in_tes!G127=0,0,RES_hhdet_in_tes!G127/0.086*1000000/RES_hhdet_in_new!G126)</f>
        <v>0</v>
      </c>
      <c r="H127" s="156">
        <f>IF(RES_hhdet_in_tes!H127=0,0,RES_hhdet_in_tes!H127/0.086*1000000/RES_hhdet_in_new!H126)</f>
        <v>0</v>
      </c>
      <c r="I127" s="156">
        <f>IF(RES_hhdet_in_tes!I127=0,0,RES_hhdet_in_tes!I127/0.086*1000000/RES_hhdet_in_new!I126)</f>
        <v>0</v>
      </c>
      <c r="J127" s="156">
        <f>IF(RES_hhdet_in_tes!J127=0,0,RES_hhdet_in_tes!J127/0.086*1000000/RES_hhdet_in_new!J126)</f>
        <v>0</v>
      </c>
      <c r="K127" s="156">
        <f>IF(RES_hhdet_in_tes!K127=0,0,RES_hhdet_in_tes!K127/0.086*1000000/RES_hhdet_in_new!K126)</f>
        <v>0</v>
      </c>
      <c r="L127" s="156">
        <f>IF(RES_hhdet_in_tes!L127=0,0,RES_hhdet_in_tes!L127/0.086*1000000/RES_hhdet_in_new!L126)</f>
        <v>0</v>
      </c>
      <c r="M127" s="156">
        <f>IF(RES_hhdet_in_tes!M127=0,0,RES_hhdet_in_tes!M127/0.086*1000000/RES_hhdet_in_new!M126)</f>
        <v>0</v>
      </c>
      <c r="N127" s="156">
        <f>IF(RES_hhdet_in_tes!N127=0,0,RES_hhdet_in_tes!N127/0.086*1000000/RES_hhdet_in_new!N126)</f>
        <v>0</v>
      </c>
      <c r="O127" s="156">
        <f>IF(RES_hhdet_in_tes!O127=0,0,RES_hhdet_in_tes!O127/0.086*1000000/RES_hhdet_in_new!O126)</f>
        <v>0</v>
      </c>
      <c r="P127" s="156">
        <f>IF(RES_hhdet_in_tes!P127=0,0,RES_hhdet_in_tes!P127/0.086*1000000/RES_hhdet_in_new!P126)</f>
        <v>0</v>
      </c>
      <c r="Q127" s="156">
        <f>IF(RES_hhdet_in_tes!Q127=0,0,RES_hhdet_in_tes!Q127/0.086*1000000/RES_hhdet_in_new!Q126)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IF(RES_hhdet_in_tes!C129=0,0,RES_hhdet_in_tes!C129/0.086*1000000/RES_hhdet_in_new!C129)</f>
        <v>0</v>
      </c>
      <c r="D129" s="156">
        <f>IF(RES_hhdet_in_tes!D129=0,0,RES_hhdet_in_tes!D129/0.086*1000000/RES_hhdet_in_new!D129)</f>
        <v>0</v>
      </c>
      <c r="E129" s="156">
        <f>IF(RES_hhdet_in_tes!E129=0,0,RES_hhdet_in_tes!E129/0.086*1000000/RES_hhdet_in_new!E129)</f>
        <v>0</v>
      </c>
      <c r="F129" s="156">
        <f>IF(RES_hhdet_in_tes!F129=0,0,RES_hhdet_in_tes!F129/0.086*1000000/RES_hhdet_in_new!F129)</f>
        <v>0</v>
      </c>
      <c r="G129" s="156">
        <f>IF(RES_hhdet_in_tes!G129=0,0,RES_hhdet_in_tes!G129/0.086*1000000/RES_hhdet_in_new!G129)</f>
        <v>0</v>
      </c>
      <c r="H129" s="156">
        <f>IF(RES_hhdet_in_tes!H129=0,0,RES_hhdet_in_tes!H129/0.086*1000000/RES_hhdet_in_new!H129)</f>
        <v>0</v>
      </c>
      <c r="I129" s="156">
        <f>IF(RES_hhdet_in_tes!I129=0,0,RES_hhdet_in_tes!I129/0.086*1000000/RES_hhdet_in_new!I129)</f>
        <v>0</v>
      </c>
      <c r="J129" s="156">
        <f>IF(RES_hhdet_in_tes!J129=0,0,RES_hhdet_in_tes!J129/0.086*1000000/RES_hhdet_in_new!J129)</f>
        <v>0</v>
      </c>
      <c r="K129" s="156">
        <f>IF(RES_hhdet_in_tes!K129=0,0,RES_hhdet_in_tes!K129/0.086*1000000/RES_hhdet_in_new!K129)</f>
        <v>0</v>
      </c>
      <c r="L129" s="156">
        <f>IF(RES_hhdet_in_tes!L129=0,0,RES_hhdet_in_tes!L129/0.086*1000000/RES_hhdet_in_new!L129)</f>
        <v>0</v>
      </c>
      <c r="M129" s="156">
        <f>IF(RES_hhdet_in_tes!M129=0,0,RES_hhdet_in_tes!M129/0.086*1000000/RES_hhdet_in_new!M129)</f>
        <v>0</v>
      </c>
      <c r="N129" s="156">
        <f>IF(RES_hhdet_in_tes!N129=0,0,RES_hhdet_in_tes!N129/0.086*1000000/RES_hhdet_in_new!N129)</f>
        <v>0</v>
      </c>
      <c r="O129" s="156">
        <f>IF(RES_hhdet_in_tes!O129=0,0,RES_hhdet_in_tes!O129/0.086*1000000/RES_hhdet_in_new!O129)</f>
        <v>0</v>
      </c>
      <c r="P129" s="156">
        <f>IF(RES_hhdet_in_tes!P129=0,0,RES_hhdet_in_tes!P129/0.086*1000000/RES_hhdet_in_new!P129)</f>
        <v>0</v>
      </c>
      <c r="Q129" s="156">
        <f>IF(RES_hhdet_in_tes!Q129=0,0,RES_hhdet_in_tes!Q129/0.086*1000000/RES_hhdet_in_new!Q129)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IF(SUM(RES_hhdet_in_tes!C131:C132,RES_hhdet_in_tes!C135:C136)=0,0,SUM(RES_hhdet_in_tes!C131:C132,RES_hhdet_in_tes!C135:C136)/0.086*1000000/SUM(RES_hhdet_in_new!C131:C132,RES_hhdet_in_new!C135:C136))</f>
        <v>0</v>
      </c>
      <c r="D130" s="157">
        <f>IF(SUM(RES_hhdet_in_tes!D131:D132,RES_hhdet_in_tes!D135:D136)=0,0,SUM(RES_hhdet_in_tes!D131:D132,RES_hhdet_in_tes!D135:D136)/0.086*1000000/SUM(RES_hhdet_in_new!D131:D132,RES_hhdet_in_new!D135:D136))</f>
        <v>0</v>
      </c>
      <c r="E130" s="157">
        <f>IF(SUM(RES_hhdet_in_tes!E131:E132,RES_hhdet_in_tes!E135:E136)=0,0,SUM(RES_hhdet_in_tes!E131:E132,RES_hhdet_in_tes!E135:E136)/0.086*1000000/SUM(RES_hhdet_in_new!E131:E132,RES_hhdet_in_new!E135:E136))</f>
        <v>0</v>
      </c>
      <c r="F130" s="157">
        <f>IF(SUM(RES_hhdet_in_tes!F131:F132,RES_hhdet_in_tes!F135:F136)=0,0,SUM(RES_hhdet_in_tes!F131:F132,RES_hhdet_in_tes!F135:F136)/0.086*1000000/SUM(RES_hhdet_in_new!F131:F132,RES_hhdet_in_new!F135:F136))</f>
        <v>0</v>
      </c>
      <c r="G130" s="157">
        <f>IF(SUM(RES_hhdet_in_tes!G131:G132,RES_hhdet_in_tes!G135:G136)=0,0,SUM(RES_hhdet_in_tes!G131:G132,RES_hhdet_in_tes!G135:G136)/0.086*1000000/SUM(RES_hhdet_in_new!G131:G132,RES_hhdet_in_new!G135:G136))</f>
        <v>0</v>
      </c>
      <c r="H130" s="157">
        <f>IF(SUM(RES_hhdet_in_tes!H131:H132,RES_hhdet_in_tes!H135:H136)=0,0,SUM(RES_hhdet_in_tes!H131:H132,RES_hhdet_in_tes!H135:H136)/0.086*1000000/SUM(RES_hhdet_in_new!H131:H132,RES_hhdet_in_new!H135:H136))</f>
        <v>0</v>
      </c>
      <c r="I130" s="157">
        <f>IF(SUM(RES_hhdet_in_tes!I131:I132,RES_hhdet_in_tes!I135:I136)=0,0,SUM(RES_hhdet_in_tes!I131:I132,RES_hhdet_in_tes!I135:I136)/0.086*1000000/SUM(RES_hhdet_in_new!I131:I132,RES_hhdet_in_new!I135:I136))</f>
        <v>0</v>
      </c>
      <c r="J130" s="157">
        <f>IF(SUM(RES_hhdet_in_tes!J131:J132,RES_hhdet_in_tes!J135:J136)=0,0,SUM(RES_hhdet_in_tes!J131:J132,RES_hhdet_in_tes!J135:J136)/0.086*1000000/SUM(RES_hhdet_in_new!J131:J132,RES_hhdet_in_new!J135:J136))</f>
        <v>0</v>
      </c>
      <c r="K130" s="157">
        <f>IF(SUM(RES_hhdet_in_tes!K131:K132,RES_hhdet_in_tes!K135:K136)=0,0,SUM(RES_hhdet_in_tes!K131:K132,RES_hhdet_in_tes!K135:K136)/0.086*1000000/SUM(RES_hhdet_in_new!K131:K132,RES_hhdet_in_new!K135:K136))</f>
        <v>0</v>
      </c>
      <c r="L130" s="157">
        <f>IF(SUM(RES_hhdet_in_tes!L131:L132,RES_hhdet_in_tes!L135:L136)=0,0,SUM(RES_hhdet_in_tes!L131:L132,RES_hhdet_in_tes!L135:L136)/0.086*1000000/SUM(RES_hhdet_in_new!L131:L132,RES_hhdet_in_new!L135:L136))</f>
        <v>0</v>
      </c>
      <c r="M130" s="157">
        <f>IF(SUM(RES_hhdet_in_tes!M131:M132,RES_hhdet_in_tes!M135:M136)=0,0,SUM(RES_hhdet_in_tes!M131:M132,RES_hhdet_in_tes!M135:M136)/0.086*1000000/SUM(RES_hhdet_in_new!M131:M132,RES_hhdet_in_new!M135:M136))</f>
        <v>0</v>
      </c>
      <c r="N130" s="157">
        <f>IF(SUM(RES_hhdet_in_tes!N131:N132,RES_hhdet_in_tes!N135:N136)=0,0,SUM(RES_hhdet_in_tes!N131:N132,RES_hhdet_in_tes!N135:N136)/0.086*1000000/SUM(RES_hhdet_in_new!N131:N132,RES_hhdet_in_new!N135:N136))</f>
        <v>0</v>
      </c>
      <c r="O130" s="157">
        <f>IF(SUM(RES_hhdet_in_tes!O131:O132,RES_hhdet_in_tes!O135:O136)=0,0,SUM(RES_hhdet_in_tes!O131:O132,RES_hhdet_in_tes!O135:O136)/0.086*1000000/SUM(RES_hhdet_in_new!O131:O132,RES_hhdet_in_new!O135:O136))</f>
        <v>0</v>
      </c>
      <c r="P130" s="157">
        <f>IF(SUM(RES_hhdet_in_tes!P131:P132,RES_hhdet_in_tes!P135:P136)=0,0,SUM(RES_hhdet_in_tes!P131:P132,RES_hhdet_in_tes!P135:P136)/0.086*1000000/SUM(RES_hhdet_in_new!P131:P132,RES_hhdet_in_new!P135:P136))</f>
        <v>0</v>
      </c>
      <c r="Q130" s="157">
        <f>IF(SUM(RES_hhdet_in_tes!Q131:Q132,RES_hhdet_in_tes!Q135:Q136)=0,0,SUM(RES_hhdet_in_tes!Q131:Q132,RES_hhdet_in_tes!Q135:Q136)/0.086*1000000/SUM(RES_hhdet_in_new!Q131:Q132,RES_hhdet_in_new!Q135:Q136))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IF(RES_hhdet_in_tes!C131=0,0,RES_hhdet_in_tes!C131/0.086*1000000/RES_hhdet_in_new!C131)</f>
        <v>0</v>
      </c>
      <c r="D131" s="132">
        <f>IF(RES_hhdet_in_tes!D131=0,0,RES_hhdet_in_tes!D131/0.086*1000000/RES_hhdet_in_new!D131)</f>
        <v>0</v>
      </c>
      <c r="E131" s="132">
        <f>IF(RES_hhdet_in_tes!E131=0,0,RES_hhdet_in_tes!E131/0.086*1000000/RES_hhdet_in_new!E131)</f>
        <v>0</v>
      </c>
      <c r="F131" s="132">
        <f>IF(RES_hhdet_in_tes!F131=0,0,RES_hhdet_in_tes!F131/0.086*1000000/RES_hhdet_in_new!F131)</f>
        <v>0</v>
      </c>
      <c r="G131" s="132">
        <f>IF(RES_hhdet_in_tes!G131=0,0,RES_hhdet_in_tes!G131/0.086*1000000/RES_hhdet_in_new!G131)</f>
        <v>0</v>
      </c>
      <c r="H131" s="132">
        <f>IF(RES_hhdet_in_tes!H131=0,0,RES_hhdet_in_tes!H131/0.086*1000000/RES_hhdet_in_new!H131)</f>
        <v>0</v>
      </c>
      <c r="I131" s="132">
        <f>IF(RES_hhdet_in_tes!I131=0,0,RES_hhdet_in_tes!I131/0.086*1000000/RES_hhdet_in_new!I131)</f>
        <v>0</v>
      </c>
      <c r="J131" s="132">
        <f>IF(RES_hhdet_in_tes!J131=0,0,RES_hhdet_in_tes!J131/0.086*1000000/RES_hhdet_in_new!J131)</f>
        <v>0</v>
      </c>
      <c r="K131" s="132">
        <f>IF(RES_hhdet_in_tes!K131=0,0,RES_hhdet_in_tes!K131/0.086*1000000/RES_hhdet_in_new!K131)</f>
        <v>0</v>
      </c>
      <c r="L131" s="132">
        <f>IF(RES_hhdet_in_tes!L131=0,0,RES_hhdet_in_tes!L131/0.086*1000000/RES_hhdet_in_new!L131)</f>
        <v>0</v>
      </c>
      <c r="M131" s="132">
        <f>IF(RES_hhdet_in_tes!M131=0,0,RES_hhdet_in_tes!M131/0.086*1000000/RES_hhdet_in_new!M131)</f>
        <v>0</v>
      </c>
      <c r="N131" s="132">
        <f>IF(RES_hhdet_in_tes!N131=0,0,RES_hhdet_in_tes!N131/0.086*1000000/RES_hhdet_in_new!N131)</f>
        <v>0</v>
      </c>
      <c r="O131" s="132">
        <f>IF(RES_hhdet_in_tes!O131=0,0,RES_hhdet_in_tes!O131/0.086*1000000/RES_hhdet_in_new!O131)</f>
        <v>0</v>
      </c>
      <c r="P131" s="132">
        <f>IF(RES_hhdet_in_tes!P131=0,0,RES_hhdet_in_tes!P131/0.086*1000000/RES_hhdet_in_new!P131)</f>
        <v>0</v>
      </c>
      <c r="Q131" s="132">
        <f>IF(RES_hhdet_in_tes!Q131=0,0,RES_hhdet_in_tes!Q131/0.086*1000000/RES_hhdet_in_new!Q131)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IF(RES_hhdet_in_tes!C132=0,0,RES_hhdet_in_tes!C132/0.086*1000000/RES_hhdet_in_new!C132)</f>
        <v>0</v>
      </c>
      <c r="D132" s="132">
        <f>IF(RES_hhdet_in_tes!D132=0,0,RES_hhdet_in_tes!D132/0.086*1000000/RES_hhdet_in_new!D132)</f>
        <v>0</v>
      </c>
      <c r="E132" s="132">
        <f>IF(RES_hhdet_in_tes!E132=0,0,RES_hhdet_in_tes!E132/0.086*1000000/RES_hhdet_in_new!E132)</f>
        <v>0</v>
      </c>
      <c r="F132" s="132">
        <f>IF(RES_hhdet_in_tes!F132=0,0,RES_hhdet_in_tes!F132/0.086*1000000/RES_hhdet_in_new!F132)</f>
        <v>0</v>
      </c>
      <c r="G132" s="132">
        <f>IF(RES_hhdet_in_tes!G132=0,0,RES_hhdet_in_tes!G132/0.086*1000000/RES_hhdet_in_new!G132)</f>
        <v>0</v>
      </c>
      <c r="H132" s="132">
        <f>IF(RES_hhdet_in_tes!H132=0,0,RES_hhdet_in_tes!H132/0.086*1000000/RES_hhdet_in_new!H132)</f>
        <v>0</v>
      </c>
      <c r="I132" s="132">
        <f>IF(RES_hhdet_in_tes!I132=0,0,RES_hhdet_in_tes!I132/0.086*1000000/RES_hhdet_in_new!I132)</f>
        <v>0</v>
      </c>
      <c r="J132" s="132">
        <f>IF(RES_hhdet_in_tes!J132=0,0,RES_hhdet_in_tes!J132/0.086*1000000/RES_hhdet_in_new!J132)</f>
        <v>0</v>
      </c>
      <c r="K132" s="132">
        <f>IF(RES_hhdet_in_tes!K132=0,0,RES_hhdet_in_tes!K132/0.086*1000000/RES_hhdet_in_new!K132)</f>
        <v>0</v>
      </c>
      <c r="L132" s="132">
        <f>IF(RES_hhdet_in_tes!L132=0,0,RES_hhdet_in_tes!L132/0.086*1000000/RES_hhdet_in_new!L132)</f>
        <v>0</v>
      </c>
      <c r="M132" s="132">
        <f>IF(RES_hhdet_in_tes!M132=0,0,RES_hhdet_in_tes!M132/0.086*1000000/RES_hhdet_in_new!M132)</f>
        <v>0</v>
      </c>
      <c r="N132" s="132">
        <f>IF(RES_hhdet_in_tes!N132=0,0,RES_hhdet_in_tes!N132/0.086*1000000/RES_hhdet_in_new!N132)</f>
        <v>0</v>
      </c>
      <c r="O132" s="132">
        <f>IF(RES_hhdet_in_tes!O132=0,0,RES_hhdet_in_tes!O132/0.086*1000000/RES_hhdet_in_new!O132)</f>
        <v>0</v>
      </c>
      <c r="P132" s="132">
        <f>IF(RES_hhdet_in_tes!P132=0,0,RES_hhdet_in_tes!P132/0.086*1000000/RES_hhdet_in_new!P132)</f>
        <v>0</v>
      </c>
      <c r="Q132" s="132">
        <f>IF(RES_hhdet_in_tes!Q132=0,0,RES_hhdet_in_tes!Q132/0.086*1000000/RES_hhdet_in_new!Q132)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IF(RES_hhdet_in_tes!C133=0,0,RES_hhdet_in_tes!C133/0.086*1000000/RES_hhdet_in_new!C132)</f>
        <v>0</v>
      </c>
      <c r="D133" s="165">
        <f>IF(RES_hhdet_in_tes!D133=0,0,RES_hhdet_in_tes!D133/0.086*1000000/RES_hhdet_in_new!D132)</f>
        <v>0</v>
      </c>
      <c r="E133" s="165">
        <f>IF(RES_hhdet_in_tes!E133=0,0,RES_hhdet_in_tes!E133/0.086*1000000/RES_hhdet_in_new!E132)</f>
        <v>0</v>
      </c>
      <c r="F133" s="165">
        <f>IF(RES_hhdet_in_tes!F133=0,0,RES_hhdet_in_tes!F133/0.086*1000000/RES_hhdet_in_new!F132)</f>
        <v>0</v>
      </c>
      <c r="G133" s="165">
        <f>IF(RES_hhdet_in_tes!G133=0,0,RES_hhdet_in_tes!G133/0.086*1000000/RES_hhdet_in_new!G132)</f>
        <v>0</v>
      </c>
      <c r="H133" s="165">
        <f>IF(RES_hhdet_in_tes!H133=0,0,RES_hhdet_in_tes!H133/0.086*1000000/RES_hhdet_in_new!H132)</f>
        <v>0</v>
      </c>
      <c r="I133" s="165">
        <f>IF(RES_hhdet_in_tes!I133=0,0,RES_hhdet_in_tes!I133/0.086*1000000/RES_hhdet_in_new!I132)</f>
        <v>0</v>
      </c>
      <c r="J133" s="165">
        <f>IF(RES_hhdet_in_tes!J133=0,0,RES_hhdet_in_tes!J133/0.086*1000000/RES_hhdet_in_new!J132)</f>
        <v>0</v>
      </c>
      <c r="K133" s="165">
        <f>IF(RES_hhdet_in_tes!K133=0,0,RES_hhdet_in_tes!K133/0.086*1000000/RES_hhdet_in_new!K132)</f>
        <v>0</v>
      </c>
      <c r="L133" s="165">
        <f>IF(RES_hhdet_in_tes!L133=0,0,RES_hhdet_in_tes!L133/0.086*1000000/RES_hhdet_in_new!L132)</f>
        <v>0</v>
      </c>
      <c r="M133" s="165">
        <f>IF(RES_hhdet_in_tes!M133=0,0,RES_hhdet_in_tes!M133/0.086*1000000/RES_hhdet_in_new!M132)</f>
        <v>0</v>
      </c>
      <c r="N133" s="165">
        <f>IF(RES_hhdet_in_tes!N133=0,0,RES_hhdet_in_tes!N133/0.086*1000000/RES_hhdet_in_new!N132)</f>
        <v>0</v>
      </c>
      <c r="O133" s="165">
        <f>IF(RES_hhdet_in_tes!O133=0,0,RES_hhdet_in_tes!O133/0.086*1000000/RES_hhdet_in_new!O132)</f>
        <v>0</v>
      </c>
      <c r="P133" s="165">
        <f>IF(RES_hhdet_in_tes!P133=0,0,RES_hhdet_in_tes!P133/0.086*1000000/RES_hhdet_in_new!P132)</f>
        <v>0</v>
      </c>
      <c r="Q133" s="165">
        <f>IF(RES_hhdet_in_tes!Q133=0,0,RES_hhdet_in_tes!Q133/0.086*1000000/RES_hhdet_in_new!Q132)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IF(RES_hhdet_in_tes!C134=0,0,RES_hhdet_in_tes!C134/0.086*1000000/RES_hhdet_in_new!C132)</f>
        <v>0</v>
      </c>
      <c r="D134" s="164">
        <f>IF(RES_hhdet_in_tes!D134=0,0,RES_hhdet_in_tes!D134/0.086*1000000/RES_hhdet_in_new!D132)</f>
        <v>0</v>
      </c>
      <c r="E134" s="164">
        <f>IF(RES_hhdet_in_tes!E134=0,0,RES_hhdet_in_tes!E134/0.086*1000000/RES_hhdet_in_new!E132)</f>
        <v>0</v>
      </c>
      <c r="F134" s="164">
        <f>IF(RES_hhdet_in_tes!F134=0,0,RES_hhdet_in_tes!F134/0.086*1000000/RES_hhdet_in_new!F132)</f>
        <v>0</v>
      </c>
      <c r="G134" s="164">
        <f>IF(RES_hhdet_in_tes!G134=0,0,RES_hhdet_in_tes!G134/0.086*1000000/RES_hhdet_in_new!G132)</f>
        <v>0</v>
      </c>
      <c r="H134" s="164">
        <f>IF(RES_hhdet_in_tes!H134=0,0,RES_hhdet_in_tes!H134/0.086*1000000/RES_hhdet_in_new!H132)</f>
        <v>0</v>
      </c>
      <c r="I134" s="164">
        <f>IF(RES_hhdet_in_tes!I134=0,0,RES_hhdet_in_tes!I134/0.086*1000000/RES_hhdet_in_new!I132)</f>
        <v>0</v>
      </c>
      <c r="J134" s="164">
        <f>IF(RES_hhdet_in_tes!J134=0,0,RES_hhdet_in_tes!J134/0.086*1000000/RES_hhdet_in_new!J132)</f>
        <v>0</v>
      </c>
      <c r="K134" s="164">
        <f>IF(RES_hhdet_in_tes!K134=0,0,RES_hhdet_in_tes!K134/0.086*1000000/RES_hhdet_in_new!K132)</f>
        <v>0</v>
      </c>
      <c r="L134" s="164">
        <f>IF(RES_hhdet_in_tes!L134=0,0,RES_hhdet_in_tes!L134/0.086*1000000/RES_hhdet_in_new!L132)</f>
        <v>0</v>
      </c>
      <c r="M134" s="164">
        <f>IF(RES_hhdet_in_tes!M134=0,0,RES_hhdet_in_tes!M134/0.086*1000000/RES_hhdet_in_new!M132)</f>
        <v>0</v>
      </c>
      <c r="N134" s="164">
        <f>IF(RES_hhdet_in_tes!N134=0,0,RES_hhdet_in_tes!N134/0.086*1000000/RES_hhdet_in_new!N132)</f>
        <v>0</v>
      </c>
      <c r="O134" s="164">
        <f>IF(RES_hhdet_in_tes!O134=0,0,RES_hhdet_in_tes!O134/0.086*1000000/RES_hhdet_in_new!O132)</f>
        <v>0</v>
      </c>
      <c r="P134" s="164">
        <f>IF(RES_hhdet_in_tes!P134=0,0,RES_hhdet_in_tes!P134/0.086*1000000/RES_hhdet_in_new!P132)</f>
        <v>0</v>
      </c>
      <c r="Q134" s="164">
        <f>IF(RES_hhdet_in_tes!Q134=0,0,RES_hhdet_in_tes!Q134/0.086*1000000/RES_hhdet_in_new!Q132)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IF(RES_hhdet_in_tes!C135=0,0,RES_hhdet_in_tes!C135/0.086*1000000/RES_hhdet_in_new!C135)</f>
        <v>0</v>
      </c>
      <c r="D135" s="162">
        <f>IF(RES_hhdet_in_tes!D135=0,0,RES_hhdet_in_tes!D135/0.086*1000000/RES_hhdet_in_new!D135)</f>
        <v>0</v>
      </c>
      <c r="E135" s="162">
        <f>IF(RES_hhdet_in_tes!E135=0,0,RES_hhdet_in_tes!E135/0.086*1000000/RES_hhdet_in_new!E135)</f>
        <v>0</v>
      </c>
      <c r="F135" s="162">
        <f>IF(RES_hhdet_in_tes!F135=0,0,RES_hhdet_in_tes!F135/0.086*1000000/RES_hhdet_in_new!F135)</f>
        <v>0</v>
      </c>
      <c r="G135" s="162">
        <f>IF(RES_hhdet_in_tes!G135=0,0,RES_hhdet_in_tes!G135/0.086*1000000/RES_hhdet_in_new!G135)</f>
        <v>0</v>
      </c>
      <c r="H135" s="162">
        <f>IF(RES_hhdet_in_tes!H135=0,0,RES_hhdet_in_tes!H135/0.086*1000000/RES_hhdet_in_new!H135)</f>
        <v>0</v>
      </c>
      <c r="I135" s="162">
        <f>IF(RES_hhdet_in_tes!I135=0,0,RES_hhdet_in_tes!I135/0.086*1000000/RES_hhdet_in_new!I135)</f>
        <v>0</v>
      </c>
      <c r="J135" s="162">
        <f>IF(RES_hhdet_in_tes!J135=0,0,RES_hhdet_in_tes!J135/0.086*1000000/RES_hhdet_in_new!J135)</f>
        <v>0</v>
      </c>
      <c r="K135" s="162">
        <f>IF(RES_hhdet_in_tes!K135=0,0,RES_hhdet_in_tes!K135/0.086*1000000/RES_hhdet_in_new!K135)</f>
        <v>0</v>
      </c>
      <c r="L135" s="162">
        <f>IF(RES_hhdet_in_tes!L135=0,0,RES_hhdet_in_tes!L135/0.086*1000000/RES_hhdet_in_new!L135)</f>
        <v>0</v>
      </c>
      <c r="M135" s="162">
        <f>IF(RES_hhdet_in_tes!M135=0,0,RES_hhdet_in_tes!M135/0.086*1000000/RES_hhdet_in_new!M135)</f>
        <v>0</v>
      </c>
      <c r="N135" s="162">
        <f>IF(RES_hhdet_in_tes!N135=0,0,RES_hhdet_in_tes!N135/0.086*1000000/RES_hhdet_in_new!N135)</f>
        <v>0</v>
      </c>
      <c r="O135" s="162">
        <f>IF(RES_hhdet_in_tes!O135=0,0,RES_hhdet_in_tes!O135/0.086*1000000/RES_hhdet_in_new!O135)</f>
        <v>0</v>
      </c>
      <c r="P135" s="162">
        <f>IF(RES_hhdet_in_tes!P135=0,0,RES_hhdet_in_tes!P135/0.086*1000000/RES_hhdet_in_new!P135)</f>
        <v>0</v>
      </c>
      <c r="Q135" s="162">
        <f>IF(RES_hhdet_in_tes!Q135=0,0,RES_hhdet_in_tes!Q135/0.086*1000000/RES_hhdet_in_new!Q135)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IF(RES_hhdet_in_tes!C136=0,0,RES_hhdet_in_tes!C136/0.086*1000000/RES_hhdet_in_new!C136)</f>
        <v>0</v>
      </c>
      <c r="D136" s="160">
        <f>IF(RES_hhdet_in_tes!D136=0,0,RES_hhdet_in_tes!D136/0.086*1000000/RES_hhdet_in_new!D136)</f>
        <v>0</v>
      </c>
      <c r="E136" s="160">
        <f>IF(RES_hhdet_in_tes!E136=0,0,RES_hhdet_in_tes!E136/0.086*1000000/RES_hhdet_in_new!E136)</f>
        <v>0</v>
      </c>
      <c r="F136" s="160">
        <f>IF(RES_hhdet_in_tes!F136=0,0,RES_hhdet_in_tes!F136/0.086*1000000/RES_hhdet_in_new!F136)</f>
        <v>0</v>
      </c>
      <c r="G136" s="160">
        <f>IF(RES_hhdet_in_tes!G136=0,0,RES_hhdet_in_tes!G136/0.086*1000000/RES_hhdet_in_new!G136)</f>
        <v>0</v>
      </c>
      <c r="H136" s="160">
        <f>IF(RES_hhdet_in_tes!H136=0,0,RES_hhdet_in_tes!H136/0.086*1000000/RES_hhdet_in_new!H136)</f>
        <v>0</v>
      </c>
      <c r="I136" s="160">
        <f>IF(RES_hhdet_in_tes!I136=0,0,RES_hhdet_in_tes!I136/0.086*1000000/RES_hhdet_in_new!I136)</f>
        <v>0</v>
      </c>
      <c r="J136" s="160">
        <f>IF(RES_hhdet_in_tes!J136=0,0,RES_hhdet_in_tes!J136/0.086*1000000/RES_hhdet_in_new!J136)</f>
        <v>0</v>
      </c>
      <c r="K136" s="160">
        <f>IF(RES_hhdet_in_tes!K136=0,0,RES_hhdet_in_tes!K136/0.086*1000000/RES_hhdet_in_new!K136)</f>
        <v>0</v>
      </c>
      <c r="L136" s="160">
        <f>IF(RES_hhdet_in_tes!L136=0,0,RES_hhdet_in_tes!L136/0.086*1000000/RES_hhdet_in_new!L136)</f>
        <v>0</v>
      </c>
      <c r="M136" s="160">
        <f>IF(RES_hhdet_in_tes!M136=0,0,RES_hhdet_in_tes!M136/0.086*1000000/RES_hhdet_in_new!M136)</f>
        <v>0</v>
      </c>
      <c r="N136" s="160">
        <f>IF(RES_hhdet_in_tes!N136=0,0,RES_hhdet_in_tes!N136/0.086*1000000/RES_hhdet_in_new!N136)</f>
        <v>0</v>
      </c>
      <c r="O136" s="160">
        <f>IF(RES_hhdet_in_tes!O136=0,0,RES_hhdet_in_tes!O136/0.086*1000000/RES_hhdet_in_new!O136)</f>
        <v>0</v>
      </c>
      <c r="P136" s="160">
        <f>IF(RES_hhdet_in_tes!P136=0,0,RES_hhdet_in_tes!P136/0.086*1000000/RES_hhdet_in_new!P136)</f>
        <v>0</v>
      </c>
      <c r="Q136" s="160">
        <f>IF(RES_hhdet_in_tes!Q136=0,0,RES_hhdet_in_tes!Q136/0.086*1000000/RES_hhdet_in_new!Q136)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IF(RES_hhdet_in_tes!C137=0,0,RES_hhdet_in_tes!C137/0.086*1000000/RES_hhdet_in_new!C136)</f>
        <v>0</v>
      </c>
      <c r="D137" s="156">
        <f>IF(RES_hhdet_in_tes!D137=0,0,RES_hhdet_in_tes!D137/0.086*1000000/RES_hhdet_in_new!D136)</f>
        <v>0</v>
      </c>
      <c r="E137" s="156">
        <f>IF(RES_hhdet_in_tes!E137=0,0,RES_hhdet_in_tes!E137/0.086*1000000/RES_hhdet_in_new!E136)</f>
        <v>0</v>
      </c>
      <c r="F137" s="156">
        <f>IF(RES_hhdet_in_tes!F137=0,0,RES_hhdet_in_tes!F137/0.086*1000000/RES_hhdet_in_new!F136)</f>
        <v>0</v>
      </c>
      <c r="G137" s="156">
        <f>IF(RES_hhdet_in_tes!G137=0,0,RES_hhdet_in_tes!G137/0.086*1000000/RES_hhdet_in_new!G136)</f>
        <v>0</v>
      </c>
      <c r="H137" s="156">
        <f>IF(RES_hhdet_in_tes!H137=0,0,RES_hhdet_in_tes!H137/0.086*1000000/RES_hhdet_in_new!H136)</f>
        <v>0</v>
      </c>
      <c r="I137" s="156">
        <f>IF(RES_hhdet_in_tes!I137=0,0,RES_hhdet_in_tes!I137/0.086*1000000/RES_hhdet_in_new!I136)</f>
        <v>0</v>
      </c>
      <c r="J137" s="156">
        <f>IF(RES_hhdet_in_tes!J137=0,0,RES_hhdet_in_tes!J137/0.086*1000000/RES_hhdet_in_new!J136)</f>
        <v>0</v>
      </c>
      <c r="K137" s="156">
        <f>IF(RES_hhdet_in_tes!K137=0,0,RES_hhdet_in_tes!K137/0.086*1000000/RES_hhdet_in_new!K136)</f>
        <v>0</v>
      </c>
      <c r="L137" s="156">
        <f>IF(RES_hhdet_in_tes!L137=0,0,RES_hhdet_in_tes!L137/0.086*1000000/RES_hhdet_in_new!L136)</f>
        <v>0</v>
      </c>
      <c r="M137" s="156">
        <f>IF(RES_hhdet_in_tes!M137=0,0,RES_hhdet_in_tes!M137/0.086*1000000/RES_hhdet_in_new!M136)</f>
        <v>0</v>
      </c>
      <c r="N137" s="156">
        <f>IF(RES_hhdet_in_tes!N137=0,0,RES_hhdet_in_tes!N137/0.086*1000000/RES_hhdet_in_new!N136)</f>
        <v>0</v>
      </c>
      <c r="O137" s="156">
        <f>IF(RES_hhdet_in_tes!O137=0,0,RES_hhdet_in_tes!O137/0.086*1000000/RES_hhdet_in_new!O136)</f>
        <v>0</v>
      </c>
      <c r="P137" s="156">
        <f>IF(RES_hhdet_in_tes!P137=0,0,RES_hhdet_in_tes!P137/0.086*1000000/RES_hhdet_in_new!P136)</f>
        <v>0</v>
      </c>
      <c r="Q137" s="156">
        <f>IF(RES_hhdet_in_tes!Q137=0,0,RES_hhdet_in_tes!Q137/0.086*1000000/RES_hhdet_in_new!Q136)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IF(RES_hhdet_in_tes!C138=0,0,RES_hhdet_in_tes!C138/0.086*1000000/RES_hhdet_in_new!C136)</f>
        <v>0</v>
      </c>
      <c r="D138" s="156">
        <f>IF(RES_hhdet_in_tes!D138=0,0,RES_hhdet_in_tes!D138/0.086*1000000/RES_hhdet_in_new!D136)</f>
        <v>0</v>
      </c>
      <c r="E138" s="156">
        <f>IF(RES_hhdet_in_tes!E138=0,0,RES_hhdet_in_tes!E138/0.086*1000000/RES_hhdet_in_new!E136)</f>
        <v>0</v>
      </c>
      <c r="F138" s="156">
        <f>IF(RES_hhdet_in_tes!F138=0,0,RES_hhdet_in_tes!F138/0.086*1000000/RES_hhdet_in_new!F136)</f>
        <v>0</v>
      </c>
      <c r="G138" s="156">
        <f>IF(RES_hhdet_in_tes!G138=0,0,RES_hhdet_in_tes!G138/0.086*1000000/RES_hhdet_in_new!G136)</f>
        <v>0</v>
      </c>
      <c r="H138" s="156">
        <f>IF(RES_hhdet_in_tes!H138=0,0,RES_hhdet_in_tes!H138/0.086*1000000/RES_hhdet_in_new!H136)</f>
        <v>0</v>
      </c>
      <c r="I138" s="156">
        <f>IF(RES_hhdet_in_tes!I138=0,0,RES_hhdet_in_tes!I138/0.086*1000000/RES_hhdet_in_new!I136)</f>
        <v>0</v>
      </c>
      <c r="J138" s="156">
        <f>IF(RES_hhdet_in_tes!J138=0,0,RES_hhdet_in_tes!J138/0.086*1000000/RES_hhdet_in_new!J136)</f>
        <v>0</v>
      </c>
      <c r="K138" s="156">
        <f>IF(RES_hhdet_in_tes!K138=0,0,RES_hhdet_in_tes!K138/0.086*1000000/RES_hhdet_in_new!K136)</f>
        <v>0</v>
      </c>
      <c r="L138" s="156">
        <f>IF(RES_hhdet_in_tes!L138=0,0,RES_hhdet_in_tes!L138/0.086*1000000/RES_hhdet_in_new!L136)</f>
        <v>0</v>
      </c>
      <c r="M138" s="156">
        <f>IF(RES_hhdet_in_tes!M138=0,0,RES_hhdet_in_tes!M138/0.086*1000000/RES_hhdet_in_new!M136)</f>
        <v>0</v>
      </c>
      <c r="N138" s="156">
        <f>IF(RES_hhdet_in_tes!N138=0,0,RES_hhdet_in_tes!N138/0.086*1000000/RES_hhdet_in_new!N136)</f>
        <v>0</v>
      </c>
      <c r="O138" s="156">
        <f>IF(RES_hhdet_in_tes!O138=0,0,RES_hhdet_in_tes!O138/0.086*1000000/RES_hhdet_in_new!O136)</f>
        <v>0</v>
      </c>
      <c r="P138" s="156">
        <f>IF(RES_hhdet_in_tes!P138=0,0,RES_hhdet_in_tes!P138/0.086*1000000/RES_hhdet_in_new!P136)</f>
        <v>0</v>
      </c>
      <c r="Q138" s="156">
        <f>IF(RES_hhdet_in_tes!Q138=0,0,RES_hhdet_in_tes!Q138/0.086*1000000/RES_hhdet_in_new!Q136)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IF(SUM(RES_hhdet_in_tes!C140:C141)=0,0,SUM(RES_hhdet_in_tes!C140:C141)/0.086*1000000/SUM(RES_hhdet_in_new!C140:C141))</f>
        <v>0</v>
      </c>
      <c r="D139" s="157">
        <f>IF(SUM(RES_hhdet_in_tes!D140:D141)=0,0,SUM(RES_hhdet_in_tes!D140:D141)/0.086*1000000/SUM(RES_hhdet_in_new!D140:D141))</f>
        <v>0</v>
      </c>
      <c r="E139" s="157">
        <f>IF(SUM(RES_hhdet_in_tes!E140:E141)=0,0,SUM(RES_hhdet_in_tes!E140:E141)/0.086*1000000/SUM(RES_hhdet_in_new!E140:E141))</f>
        <v>0</v>
      </c>
      <c r="F139" s="157">
        <f>IF(SUM(RES_hhdet_in_tes!F140:F141)=0,0,SUM(RES_hhdet_in_tes!F140:F141)/0.086*1000000/SUM(RES_hhdet_in_new!F140:F141))</f>
        <v>0</v>
      </c>
      <c r="G139" s="157">
        <f>IF(SUM(RES_hhdet_in_tes!G140:G141)=0,0,SUM(RES_hhdet_in_tes!G140:G141)/0.086*1000000/SUM(RES_hhdet_in_new!G140:G141))</f>
        <v>0</v>
      </c>
      <c r="H139" s="157">
        <f>IF(SUM(RES_hhdet_in_tes!H140:H141)=0,0,SUM(RES_hhdet_in_tes!H140:H141)/0.086*1000000/SUM(RES_hhdet_in_new!H140:H141))</f>
        <v>0</v>
      </c>
      <c r="I139" s="157">
        <f>IF(SUM(RES_hhdet_in_tes!I140:I141)=0,0,SUM(RES_hhdet_in_tes!I140:I141)/0.086*1000000/SUM(RES_hhdet_in_new!I140:I141))</f>
        <v>0</v>
      </c>
      <c r="J139" s="157">
        <f>IF(SUM(RES_hhdet_in_tes!J140:J141)=0,0,SUM(RES_hhdet_in_tes!J140:J141)/0.086*1000000/SUM(RES_hhdet_in_new!J140:J141))</f>
        <v>0</v>
      </c>
      <c r="K139" s="157">
        <f>IF(SUM(RES_hhdet_in_tes!K140:K141)=0,0,SUM(RES_hhdet_in_tes!K140:K141)/0.086*1000000/SUM(RES_hhdet_in_new!K140:K141))</f>
        <v>0</v>
      </c>
      <c r="L139" s="157">
        <f>IF(SUM(RES_hhdet_in_tes!L140:L141)=0,0,SUM(RES_hhdet_in_tes!L140:L141)/0.086*1000000/SUM(RES_hhdet_in_new!L140:L141))</f>
        <v>0</v>
      </c>
      <c r="M139" s="157">
        <f>IF(SUM(RES_hhdet_in_tes!M140:M141)=0,0,SUM(RES_hhdet_in_tes!M140:M141)/0.086*1000000/SUM(RES_hhdet_in_new!M140:M141))</f>
        <v>0</v>
      </c>
      <c r="N139" s="157">
        <f>IF(SUM(RES_hhdet_in_tes!N140:N141)=0,0,SUM(RES_hhdet_in_tes!N140:N141)/0.086*1000000/SUM(RES_hhdet_in_new!N140:N141))</f>
        <v>0</v>
      </c>
      <c r="O139" s="157">
        <f>IF(SUM(RES_hhdet_in_tes!O140:O141)=0,0,SUM(RES_hhdet_in_tes!O140:O141)/0.086*1000000/SUM(RES_hhdet_in_new!O140:O141))</f>
        <v>0</v>
      </c>
      <c r="P139" s="157">
        <f>IF(SUM(RES_hhdet_in_tes!P140:P141)=0,0,SUM(RES_hhdet_in_tes!P140:P141)/0.086*1000000/SUM(RES_hhdet_in_new!P140:P141))</f>
        <v>0</v>
      </c>
      <c r="Q139" s="157">
        <f>IF(SUM(RES_hhdet_in_tes!Q140:Q141)=0,0,SUM(RES_hhdet_in_tes!Q140:Q141)/0.086*1000000/SUM(RES_hhdet_in_new!Q140:Q141))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IF(RES_hhdet_in_tes!C140=0,0,RES_hhdet_in_tes!C140/0.086*1000000/RES_hhdet_in_new!C140)</f>
        <v>0</v>
      </c>
      <c r="D140" s="156">
        <f>IF(RES_hhdet_in_tes!D140=0,0,RES_hhdet_in_tes!D140/0.086*1000000/RES_hhdet_in_new!D140)</f>
        <v>0</v>
      </c>
      <c r="E140" s="156">
        <f>IF(RES_hhdet_in_tes!E140=0,0,RES_hhdet_in_tes!E140/0.086*1000000/RES_hhdet_in_new!E140)</f>
        <v>0</v>
      </c>
      <c r="F140" s="156">
        <f>IF(RES_hhdet_in_tes!F140=0,0,RES_hhdet_in_tes!F140/0.086*1000000/RES_hhdet_in_new!F140)</f>
        <v>0</v>
      </c>
      <c r="G140" s="156">
        <f>IF(RES_hhdet_in_tes!G140=0,0,RES_hhdet_in_tes!G140/0.086*1000000/RES_hhdet_in_new!G140)</f>
        <v>0</v>
      </c>
      <c r="H140" s="156">
        <f>IF(RES_hhdet_in_tes!H140=0,0,RES_hhdet_in_tes!H140/0.086*1000000/RES_hhdet_in_new!H140)</f>
        <v>0</v>
      </c>
      <c r="I140" s="156">
        <f>IF(RES_hhdet_in_tes!I140=0,0,RES_hhdet_in_tes!I140/0.086*1000000/RES_hhdet_in_new!I140)</f>
        <v>0</v>
      </c>
      <c r="J140" s="156">
        <f>IF(RES_hhdet_in_tes!J140=0,0,RES_hhdet_in_tes!J140/0.086*1000000/RES_hhdet_in_new!J140)</f>
        <v>0</v>
      </c>
      <c r="K140" s="156">
        <f>IF(RES_hhdet_in_tes!K140=0,0,RES_hhdet_in_tes!K140/0.086*1000000/RES_hhdet_in_new!K140)</f>
        <v>0</v>
      </c>
      <c r="L140" s="156">
        <f>IF(RES_hhdet_in_tes!L140=0,0,RES_hhdet_in_tes!L140/0.086*1000000/RES_hhdet_in_new!L140)</f>
        <v>0</v>
      </c>
      <c r="M140" s="156">
        <f>IF(RES_hhdet_in_tes!M140=0,0,RES_hhdet_in_tes!M140/0.086*1000000/RES_hhdet_in_new!M140)</f>
        <v>0</v>
      </c>
      <c r="N140" s="156">
        <f>IF(RES_hhdet_in_tes!N140=0,0,RES_hhdet_in_tes!N140/0.086*1000000/RES_hhdet_in_new!N140)</f>
        <v>0</v>
      </c>
      <c r="O140" s="156">
        <f>IF(RES_hhdet_in_tes!O140=0,0,RES_hhdet_in_tes!O140/0.086*1000000/RES_hhdet_in_new!O140)</f>
        <v>0</v>
      </c>
      <c r="P140" s="156">
        <f>IF(RES_hhdet_in_tes!P140=0,0,RES_hhdet_in_tes!P140/0.086*1000000/RES_hhdet_in_new!P140)</f>
        <v>0</v>
      </c>
      <c r="Q140" s="156">
        <f>IF(RES_hhdet_in_tes!Q140=0,0,RES_hhdet_in_tes!Q140/0.086*1000000/RES_hhdet_in_new!Q140)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IF(RES_hhdet_in_tes!C141=0,0,RES_hhdet_in_tes!C141/0.086*1000000/RES_hhdet_in_new!C141)</f>
        <v>0</v>
      </c>
      <c r="D141" s="57">
        <f>IF(RES_hhdet_in_tes!D141=0,0,RES_hhdet_in_tes!D141/0.086*1000000/RES_hhdet_in_new!D141)</f>
        <v>0</v>
      </c>
      <c r="E141" s="57">
        <f>IF(RES_hhdet_in_tes!E141=0,0,RES_hhdet_in_tes!E141/0.086*1000000/RES_hhdet_in_new!E141)</f>
        <v>0</v>
      </c>
      <c r="F141" s="57">
        <f>IF(RES_hhdet_in_tes!F141=0,0,RES_hhdet_in_tes!F141/0.086*1000000/RES_hhdet_in_new!F141)</f>
        <v>0</v>
      </c>
      <c r="G141" s="57">
        <f>IF(RES_hhdet_in_tes!G141=0,0,RES_hhdet_in_tes!G141/0.086*1000000/RES_hhdet_in_new!G141)</f>
        <v>0</v>
      </c>
      <c r="H141" s="57">
        <f>IF(RES_hhdet_in_tes!H141=0,0,RES_hhdet_in_tes!H141/0.086*1000000/RES_hhdet_in_new!H141)</f>
        <v>0</v>
      </c>
      <c r="I141" s="57">
        <f>IF(RES_hhdet_in_tes!I141=0,0,RES_hhdet_in_tes!I141/0.086*1000000/RES_hhdet_in_new!I141)</f>
        <v>0</v>
      </c>
      <c r="J141" s="57">
        <f>IF(RES_hhdet_in_tes!J141=0,0,RES_hhdet_in_tes!J141/0.086*1000000/RES_hhdet_in_new!J141)</f>
        <v>0</v>
      </c>
      <c r="K141" s="57">
        <f>IF(RES_hhdet_in_tes!K141=0,0,RES_hhdet_in_tes!K141/0.086*1000000/RES_hhdet_in_new!K141)</f>
        <v>0</v>
      </c>
      <c r="L141" s="57">
        <f>IF(RES_hhdet_in_tes!L141=0,0,RES_hhdet_in_tes!L141/0.086*1000000/RES_hhdet_in_new!L141)</f>
        <v>0</v>
      </c>
      <c r="M141" s="57">
        <f>IF(RES_hhdet_in_tes!M141=0,0,RES_hhdet_in_tes!M141/0.086*1000000/RES_hhdet_in_new!M141)</f>
        <v>0</v>
      </c>
      <c r="N141" s="57">
        <f>IF(RES_hhdet_in_tes!N141=0,0,RES_hhdet_in_tes!N141/0.086*1000000/RES_hhdet_in_new!N141)</f>
        <v>0</v>
      </c>
      <c r="O141" s="57">
        <f>IF(RES_hhdet_in_tes!O141=0,0,RES_hhdet_in_tes!O141/0.086*1000000/RES_hhdet_in_new!O141)</f>
        <v>0</v>
      </c>
      <c r="P141" s="57">
        <f>IF(RES_hhdet_in_tes!P141=0,0,RES_hhdet_in_tes!P141/0.086*1000000/RES_hhdet_in_new!P141)</f>
        <v>0</v>
      </c>
      <c r="Q141" s="57">
        <f>IF(RES_hhdet_in_tes!Q141=0,0,RES_hhdet_in_tes!Q141/0.086*1000000/RES_hhdet_in_new!Q141)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14415.014577548822</v>
      </c>
      <c r="D143" s="168">
        <f t="shared" ref="D143" si="120">SUM(D144,D146,D148,D157)</f>
        <v>13986.590459799347</v>
      </c>
      <c r="E143" s="168">
        <f t="shared" ref="E143" si="121">SUM(E144,E146,E148,E157)</f>
        <v>14520.783128038212</v>
      </c>
      <c r="F143" s="168">
        <f t="shared" ref="F143" si="122">SUM(F144,F146,F148,F157)</f>
        <v>15109.328001210326</v>
      </c>
      <c r="G143" s="168">
        <f t="shared" ref="G143" si="123">SUM(G144,G146,G148,G157)</f>
        <v>15167.915262120316</v>
      </c>
      <c r="H143" s="168">
        <f t="shared" ref="H143" si="124">SUM(H144,H146,H148,H157)</f>
        <v>15801.145063081494</v>
      </c>
      <c r="I143" s="168">
        <f t="shared" ref="I143" si="125">SUM(I144,I146,I148,I157)</f>
        <v>14523.416157630048</v>
      </c>
      <c r="J143" s="168">
        <f t="shared" ref="J143" si="126">SUM(J144,J146,J148,J157)</f>
        <v>15534.230320867042</v>
      </c>
      <c r="K143" s="168">
        <f t="shared" ref="K143" si="127">SUM(K144,K146,K148,K157)</f>
        <v>14483.947783172922</v>
      </c>
      <c r="L143" s="168">
        <f t="shared" ref="L143" si="128">SUM(L144,L146,L148,L157)</f>
        <v>15447.696162801374</v>
      </c>
      <c r="M143" s="168">
        <f t="shared" ref="M143" si="129">SUM(M144,M146,M148,M157)</f>
        <v>12954.610556651331</v>
      </c>
      <c r="N143" s="168">
        <f t="shared" ref="N143" si="130">SUM(N144,N146,N148,N157)</f>
        <v>12925.848228104978</v>
      </c>
      <c r="O143" s="168">
        <f t="shared" ref="O143" si="131">SUM(O144,O146,O148,O157)</f>
        <v>13363.818952460808</v>
      </c>
      <c r="P143" s="168">
        <f t="shared" ref="P143" si="132">SUM(P144,P146,P148,P157)</f>
        <v>12680.975466351158</v>
      </c>
      <c r="Q143" s="168">
        <f t="shared" ref="Q143" si="133">SUM(Q144,Q146,Q148,Q157)</f>
        <v>13540.150086439837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10446.409918771878</v>
      </c>
      <c r="D144" s="157">
        <f t="shared" si="134"/>
        <v>10167.236909447258</v>
      </c>
      <c r="E144" s="157">
        <f t="shared" si="134"/>
        <v>10617.085430554514</v>
      </c>
      <c r="F144" s="157">
        <f t="shared" si="134"/>
        <v>11080.538768264525</v>
      </c>
      <c r="G144" s="157">
        <f t="shared" si="134"/>
        <v>11153.790784978684</v>
      </c>
      <c r="H144" s="157">
        <f t="shared" si="134"/>
        <v>11564.814221947534</v>
      </c>
      <c r="I144" s="157">
        <f t="shared" si="134"/>
        <v>10385.567508105476</v>
      </c>
      <c r="J144" s="157">
        <f t="shared" si="134"/>
        <v>11242.113783149211</v>
      </c>
      <c r="K144" s="157">
        <f t="shared" si="134"/>
        <v>10447.307960781012</v>
      </c>
      <c r="L144" s="157">
        <f t="shared" si="134"/>
        <v>11202.402286928527</v>
      </c>
      <c r="M144" s="157">
        <f t="shared" si="134"/>
        <v>8699.3789644590943</v>
      </c>
      <c r="N144" s="157">
        <f t="shared" si="134"/>
        <v>8645.5076332351764</v>
      </c>
      <c r="O144" s="157">
        <f t="shared" si="134"/>
        <v>8906.7131701914132</v>
      </c>
      <c r="P144" s="157">
        <f t="shared" si="134"/>
        <v>8158.8032575047491</v>
      </c>
      <c r="Q144" s="157">
        <f t="shared" si="134"/>
        <v>8860.0089128652762</v>
      </c>
    </row>
    <row r="145" spans="1:17" ht="12" customHeight="1" x14ac:dyDescent="0.25">
      <c r="A145" s="23" t="s">
        <v>60</v>
      </c>
      <c r="B145" s="156"/>
      <c r="C145" s="156">
        <f>IF(RES_hhdet_in_tes!C145=0,0,RES_hhdet_in_tes!C145/0.086*1000000/RES_hhdet_in_new!C145)</f>
        <v>10446.409918771878</v>
      </c>
      <c r="D145" s="156">
        <f>IF(RES_hhdet_in_tes!D145=0,0,RES_hhdet_in_tes!D145/0.086*1000000/RES_hhdet_in_new!D145)</f>
        <v>10167.236909447258</v>
      </c>
      <c r="E145" s="156">
        <f>IF(RES_hhdet_in_tes!E145=0,0,RES_hhdet_in_tes!E145/0.086*1000000/RES_hhdet_in_new!E145)</f>
        <v>10617.085430554514</v>
      </c>
      <c r="F145" s="156">
        <f>IF(RES_hhdet_in_tes!F145=0,0,RES_hhdet_in_tes!F145/0.086*1000000/RES_hhdet_in_new!F145)</f>
        <v>11080.538768264525</v>
      </c>
      <c r="G145" s="156">
        <f>IF(RES_hhdet_in_tes!G145=0,0,RES_hhdet_in_tes!G145/0.086*1000000/RES_hhdet_in_new!G145)</f>
        <v>11153.790784978684</v>
      </c>
      <c r="H145" s="156">
        <f>IF(RES_hhdet_in_tes!H145=0,0,RES_hhdet_in_tes!H145/0.086*1000000/RES_hhdet_in_new!H145)</f>
        <v>11564.814221947534</v>
      </c>
      <c r="I145" s="156">
        <f>IF(RES_hhdet_in_tes!I145=0,0,RES_hhdet_in_tes!I145/0.086*1000000/RES_hhdet_in_new!I145)</f>
        <v>10385.567508105476</v>
      </c>
      <c r="J145" s="156">
        <f>IF(RES_hhdet_in_tes!J145=0,0,RES_hhdet_in_tes!J145/0.086*1000000/RES_hhdet_in_new!J145)</f>
        <v>11242.113783149211</v>
      </c>
      <c r="K145" s="156">
        <f>IF(RES_hhdet_in_tes!K145=0,0,RES_hhdet_in_tes!K145/0.086*1000000/RES_hhdet_in_new!K145)</f>
        <v>10447.307960781012</v>
      </c>
      <c r="L145" s="156">
        <f>IF(RES_hhdet_in_tes!L145=0,0,RES_hhdet_in_tes!L145/0.086*1000000/RES_hhdet_in_new!L145)</f>
        <v>11202.402286928527</v>
      </c>
      <c r="M145" s="156">
        <f>IF(RES_hhdet_in_tes!M145=0,0,RES_hhdet_in_tes!M145/0.086*1000000/RES_hhdet_in_new!M145)</f>
        <v>8699.3789644590943</v>
      </c>
      <c r="N145" s="156">
        <f>IF(RES_hhdet_in_tes!N145=0,0,RES_hhdet_in_tes!N145/0.086*1000000/RES_hhdet_in_new!N145)</f>
        <v>8645.5076332351764</v>
      </c>
      <c r="O145" s="156">
        <f>IF(RES_hhdet_in_tes!O145=0,0,RES_hhdet_in_tes!O145/0.086*1000000/RES_hhdet_in_new!O145)</f>
        <v>8906.7131701914132</v>
      </c>
      <c r="P145" s="156">
        <f>IF(RES_hhdet_in_tes!P145=0,0,RES_hhdet_in_tes!P145/0.086*1000000/RES_hhdet_in_new!P145)</f>
        <v>8158.8032575047491</v>
      </c>
      <c r="Q145" s="156">
        <f>IF(RES_hhdet_in_tes!Q145=0,0,RES_hhdet_in_tes!Q145/0.086*1000000/RES_hhdet_in_new!Q145)</f>
        <v>8860.0089128652762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846.05784848036831</v>
      </c>
      <c r="D146" s="157">
        <f t="shared" si="135"/>
        <v>859.10755063853298</v>
      </c>
      <c r="E146" s="157">
        <f t="shared" si="135"/>
        <v>847.28221070492054</v>
      </c>
      <c r="F146" s="157">
        <f t="shared" si="135"/>
        <v>842.18857639790667</v>
      </c>
      <c r="G146" s="157">
        <f t="shared" si="135"/>
        <v>857.54412328940953</v>
      </c>
      <c r="H146" s="157">
        <f t="shared" si="135"/>
        <v>857.16051961658047</v>
      </c>
      <c r="I146" s="157">
        <f t="shared" si="135"/>
        <v>874.24092739396747</v>
      </c>
      <c r="J146" s="157">
        <f t="shared" si="135"/>
        <v>985.88599207497862</v>
      </c>
      <c r="K146" s="157">
        <f t="shared" si="135"/>
        <v>1007.7472825655848</v>
      </c>
      <c r="L146" s="157">
        <f t="shared" si="135"/>
        <v>1052.999747393927</v>
      </c>
      <c r="M146" s="157">
        <f t="shared" si="135"/>
        <v>1051.8944914975471</v>
      </c>
      <c r="N146" s="157">
        <f t="shared" si="135"/>
        <v>1087.2841877161636</v>
      </c>
      <c r="O146" s="157">
        <f t="shared" si="135"/>
        <v>1105.001044873856</v>
      </c>
      <c r="P146" s="157">
        <f t="shared" si="135"/>
        <v>1121.8667800589983</v>
      </c>
      <c r="Q146" s="157">
        <f t="shared" si="135"/>
        <v>1134.4611550735183</v>
      </c>
    </row>
    <row r="147" spans="1:17" ht="12" customHeight="1" x14ac:dyDescent="0.25">
      <c r="A147" s="23" t="s">
        <v>60</v>
      </c>
      <c r="B147" s="156"/>
      <c r="C147" s="156">
        <f>IF(RES_hhdet_in_tes!C147=0,0,RES_hhdet_in_tes!C147/0.086*1000000/RES_hhdet_in_new!C147)</f>
        <v>846.05784848036831</v>
      </c>
      <c r="D147" s="156">
        <f>IF(RES_hhdet_in_tes!D147=0,0,RES_hhdet_in_tes!D147/0.086*1000000/RES_hhdet_in_new!D147)</f>
        <v>859.10755063853298</v>
      </c>
      <c r="E147" s="156">
        <f>IF(RES_hhdet_in_tes!E147=0,0,RES_hhdet_in_tes!E147/0.086*1000000/RES_hhdet_in_new!E147)</f>
        <v>847.28221070492054</v>
      </c>
      <c r="F147" s="156">
        <f>IF(RES_hhdet_in_tes!F147=0,0,RES_hhdet_in_tes!F147/0.086*1000000/RES_hhdet_in_new!F147)</f>
        <v>842.18857639790667</v>
      </c>
      <c r="G147" s="156">
        <f>IF(RES_hhdet_in_tes!G147=0,0,RES_hhdet_in_tes!G147/0.086*1000000/RES_hhdet_in_new!G147)</f>
        <v>857.54412328940953</v>
      </c>
      <c r="H147" s="156">
        <f>IF(RES_hhdet_in_tes!H147=0,0,RES_hhdet_in_tes!H147/0.086*1000000/RES_hhdet_in_new!H147)</f>
        <v>857.16051961658047</v>
      </c>
      <c r="I147" s="156">
        <f>IF(RES_hhdet_in_tes!I147=0,0,RES_hhdet_in_tes!I147/0.086*1000000/RES_hhdet_in_new!I147)</f>
        <v>874.24092739396747</v>
      </c>
      <c r="J147" s="156">
        <f>IF(RES_hhdet_in_tes!J147=0,0,RES_hhdet_in_tes!J147/0.086*1000000/RES_hhdet_in_new!J147)</f>
        <v>985.88599207497862</v>
      </c>
      <c r="K147" s="156">
        <f>IF(RES_hhdet_in_tes!K147=0,0,RES_hhdet_in_tes!K147/0.086*1000000/RES_hhdet_in_new!K147)</f>
        <v>1007.7472825655848</v>
      </c>
      <c r="L147" s="156">
        <f>IF(RES_hhdet_in_tes!L147=0,0,RES_hhdet_in_tes!L147/0.086*1000000/RES_hhdet_in_new!L147)</f>
        <v>1052.999747393927</v>
      </c>
      <c r="M147" s="156">
        <f>IF(RES_hhdet_in_tes!M147=0,0,RES_hhdet_in_tes!M147/0.086*1000000/RES_hhdet_in_new!M147)</f>
        <v>1051.8944914975471</v>
      </c>
      <c r="N147" s="156">
        <f>IF(RES_hhdet_in_tes!N147=0,0,RES_hhdet_in_tes!N147/0.086*1000000/RES_hhdet_in_new!N147)</f>
        <v>1087.2841877161636</v>
      </c>
      <c r="O147" s="156">
        <f>IF(RES_hhdet_in_tes!O147=0,0,RES_hhdet_in_tes!O147/0.086*1000000/RES_hhdet_in_new!O147)</f>
        <v>1105.001044873856</v>
      </c>
      <c r="P147" s="156">
        <f>IF(RES_hhdet_in_tes!P147=0,0,RES_hhdet_in_tes!P147/0.086*1000000/RES_hhdet_in_new!P147)</f>
        <v>1121.8667800589983</v>
      </c>
      <c r="Q147" s="156">
        <f>IF(RES_hhdet_in_tes!Q147=0,0,RES_hhdet_in_tes!Q147/0.086*1000000/RES_hhdet_in_new!Q147)</f>
        <v>1134.4611550735183</v>
      </c>
    </row>
    <row r="148" spans="1:17" ht="12" customHeight="1" x14ac:dyDescent="0.25">
      <c r="A148" s="158" t="s">
        <v>63</v>
      </c>
      <c r="B148" s="157"/>
      <c r="C148" s="157">
        <f>IF(SUM(RES_hhdet_in_tes!C149:C150,RES_hhdet_in_tes!C153:C154)=0,0,SUM(RES_hhdet_in_tes!C149:C150,RES_hhdet_in_tes!C153:C154)/0.086*1000000/SUM(RES_hhdet_in_new!C149:C150,RES_hhdet_in_new!C153:C154))</f>
        <v>2464.0406839212665</v>
      </c>
      <c r="D148" s="157">
        <f>IF(SUM(RES_hhdet_in_tes!D149:D150,RES_hhdet_in_tes!D153:D154)=0,0,SUM(RES_hhdet_in_tes!D149:D150,RES_hhdet_in_tes!D153:D154)/0.086*1000000/SUM(RES_hhdet_in_new!D149:D150,RES_hhdet_in_new!D153:D154))</f>
        <v>2317.6525494234011</v>
      </c>
      <c r="E148" s="157">
        <f>IF(SUM(RES_hhdet_in_tes!E149:E150,RES_hhdet_in_tes!E153:E154)=0,0,SUM(RES_hhdet_in_tes!E149:E150,RES_hhdet_in_tes!E153:E154)/0.086*1000000/SUM(RES_hhdet_in_new!E149:E150,RES_hhdet_in_new!E153:E154))</f>
        <v>2391.1135527556853</v>
      </c>
      <c r="F148" s="157">
        <f>IF(SUM(RES_hhdet_in_tes!F149:F150,RES_hhdet_in_tes!F153:F154)=0,0,SUM(RES_hhdet_in_tes!F149:F150,RES_hhdet_in_tes!F153:F154)/0.086*1000000/SUM(RES_hhdet_in_new!F149:F150,RES_hhdet_in_new!F153:F154))</f>
        <v>2499.9575185682911</v>
      </c>
      <c r="G148" s="157">
        <f>IF(SUM(RES_hhdet_in_tes!G149:G150,RES_hhdet_in_tes!G153:G154)=0,0,SUM(RES_hhdet_in_tes!G149:G150,RES_hhdet_in_tes!G153:G154)/0.086*1000000/SUM(RES_hhdet_in_new!G149:G150,RES_hhdet_in_new!G153:G154))</f>
        <v>2477.775952827561</v>
      </c>
      <c r="H148" s="157">
        <f>IF(SUM(RES_hhdet_in_tes!H149:H150,RES_hhdet_in_tes!H153:H154)=0,0,SUM(RES_hhdet_in_tes!H149:H150,RES_hhdet_in_tes!H153:H154)/0.086*1000000/SUM(RES_hhdet_in_new!H149:H150,RES_hhdet_in_new!H153:H154))</f>
        <v>2679.6361321886188</v>
      </c>
      <c r="I148" s="157">
        <f>IF(SUM(RES_hhdet_in_tes!I149:I150,RES_hhdet_in_tes!I153:I154)=0,0,SUM(RES_hhdet_in_tes!I149:I150,RES_hhdet_in_tes!I153:I154)/0.086*1000000/SUM(RES_hhdet_in_new!I149:I150,RES_hhdet_in_new!I153:I154))</f>
        <v>2541.9283395296738</v>
      </c>
      <c r="J148" s="157">
        <f>IF(SUM(RES_hhdet_in_tes!J149:J150,RES_hhdet_in_tes!J153:J154)=0,0,SUM(RES_hhdet_in_tes!J149:J150,RES_hhdet_in_tes!J153:J154)/0.086*1000000/SUM(RES_hhdet_in_new!J149:J150,RES_hhdet_in_new!J153:J154))</f>
        <v>2584.2063986100602</v>
      </c>
      <c r="K148" s="157">
        <f>IF(SUM(RES_hhdet_in_tes!K149:K150,RES_hhdet_in_tes!K153:K154)=0,0,SUM(RES_hhdet_in_tes!K149:K150,RES_hhdet_in_tes!K153:K154)/0.086*1000000/SUM(RES_hhdet_in_new!K149:K150,RES_hhdet_in_new!K153:K154))</f>
        <v>2331.2870232413379</v>
      </c>
      <c r="L148" s="157">
        <f>IF(SUM(RES_hhdet_in_tes!L149:L150,RES_hhdet_in_tes!L153:L154)=0,0,SUM(RES_hhdet_in_tes!L149:L150,RES_hhdet_in_tes!L153:L154)/0.086*1000000/SUM(RES_hhdet_in_new!L149:L150,RES_hhdet_in_new!L153:L154))</f>
        <v>2475.6335802878602</v>
      </c>
      <c r="M148" s="157">
        <f>IF(SUM(RES_hhdet_in_tes!M149:M150,RES_hhdet_in_tes!M153:M154)=0,0,SUM(RES_hhdet_in_tes!M149:M150,RES_hhdet_in_tes!M153:M154)/0.086*1000000/SUM(RES_hhdet_in_new!M149:M150,RES_hhdet_in_new!M153:M154))</f>
        <v>2487.5100575539991</v>
      </c>
      <c r="N148" s="157">
        <f>IF(SUM(RES_hhdet_in_tes!N149:N150,RES_hhdet_in_tes!N153:N154)=0,0,SUM(RES_hhdet_in_tes!N149:N150,RES_hhdet_in_tes!N153:N154)/0.086*1000000/SUM(RES_hhdet_in_new!N149:N150,RES_hhdet_in_new!N153:N154))</f>
        <v>2466.3776314721013</v>
      </c>
      <c r="O148" s="157">
        <f>IF(SUM(RES_hhdet_in_tes!O149:O150,RES_hhdet_in_tes!O153:O154)=0,0,SUM(RES_hhdet_in_tes!O149:O150,RES_hhdet_in_tes!O153:O154)/0.086*1000000/SUM(RES_hhdet_in_new!O149:O150,RES_hhdet_in_new!O153:O154))</f>
        <v>2596.3519666005991</v>
      </c>
      <c r="P148" s="157">
        <f>IF(SUM(RES_hhdet_in_tes!P149:P150,RES_hhdet_in_tes!P153:P154)=0,0,SUM(RES_hhdet_in_tes!P149:P150,RES_hhdet_in_tes!P153:P154)/0.086*1000000/SUM(RES_hhdet_in_new!P149:P150,RES_hhdet_in_new!P153:P154))</f>
        <v>2616.7004936593016</v>
      </c>
      <c r="Q148" s="157">
        <f>IF(SUM(RES_hhdet_in_tes!Q149:Q150,RES_hhdet_in_tes!Q153:Q154)=0,0,SUM(RES_hhdet_in_tes!Q149:Q150,RES_hhdet_in_tes!Q153:Q154)/0.086*1000000/SUM(RES_hhdet_in_new!Q149:Q150,RES_hhdet_in_new!Q153:Q154))</f>
        <v>2715.8866188349848</v>
      </c>
    </row>
    <row r="149" spans="1:17" ht="12" customHeight="1" x14ac:dyDescent="0.25">
      <c r="A149" s="167" t="s">
        <v>144</v>
      </c>
      <c r="B149" s="132"/>
      <c r="C149" s="132">
        <f>IF(RES_hhdet_in_tes!C149=0,0,RES_hhdet_in_tes!C149/0.086*1000000/RES_hhdet_in_new!C149)</f>
        <v>0</v>
      </c>
      <c r="D149" s="132">
        <f>IF(RES_hhdet_in_tes!D149=0,0,RES_hhdet_in_tes!D149/0.086*1000000/RES_hhdet_in_new!D149)</f>
        <v>0</v>
      </c>
      <c r="E149" s="132">
        <f>IF(RES_hhdet_in_tes!E149=0,0,RES_hhdet_in_tes!E149/0.086*1000000/RES_hhdet_in_new!E149)</f>
        <v>0</v>
      </c>
      <c r="F149" s="132">
        <f>IF(RES_hhdet_in_tes!F149=0,0,RES_hhdet_in_tes!F149/0.086*1000000/RES_hhdet_in_new!F149)</f>
        <v>0</v>
      </c>
      <c r="G149" s="132">
        <f>IF(RES_hhdet_in_tes!G149=0,0,RES_hhdet_in_tes!G149/0.086*1000000/RES_hhdet_in_new!G149)</f>
        <v>0</v>
      </c>
      <c r="H149" s="132">
        <f>IF(RES_hhdet_in_tes!H149=0,0,RES_hhdet_in_tes!H149/0.086*1000000/RES_hhdet_in_new!H149)</f>
        <v>0</v>
      </c>
      <c r="I149" s="132">
        <f>IF(RES_hhdet_in_tes!I149=0,0,RES_hhdet_in_tes!I149/0.086*1000000/RES_hhdet_in_new!I149)</f>
        <v>0</v>
      </c>
      <c r="J149" s="132">
        <f>IF(RES_hhdet_in_tes!J149=0,0,RES_hhdet_in_tes!J149/0.086*1000000/RES_hhdet_in_new!J149)</f>
        <v>0</v>
      </c>
      <c r="K149" s="132">
        <f>IF(RES_hhdet_in_tes!K149=0,0,RES_hhdet_in_tes!K149/0.086*1000000/RES_hhdet_in_new!K149)</f>
        <v>0</v>
      </c>
      <c r="L149" s="132">
        <f>IF(RES_hhdet_in_tes!L149=0,0,RES_hhdet_in_tes!L149/0.086*1000000/RES_hhdet_in_new!L149)</f>
        <v>0</v>
      </c>
      <c r="M149" s="132">
        <f>IF(RES_hhdet_in_tes!M149=0,0,RES_hhdet_in_tes!M149/0.086*1000000/RES_hhdet_in_new!M149)</f>
        <v>0</v>
      </c>
      <c r="N149" s="132">
        <f>IF(RES_hhdet_in_tes!N149=0,0,RES_hhdet_in_tes!N149/0.086*1000000/RES_hhdet_in_new!N149)</f>
        <v>0</v>
      </c>
      <c r="O149" s="132">
        <f>IF(RES_hhdet_in_tes!O149=0,0,RES_hhdet_in_tes!O149/0.086*1000000/RES_hhdet_in_new!O149)</f>
        <v>0</v>
      </c>
      <c r="P149" s="132">
        <f>IF(RES_hhdet_in_tes!P149=0,0,RES_hhdet_in_tes!P149/0.086*1000000/RES_hhdet_in_new!P149)</f>
        <v>0</v>
      </c>
      <c r="Q149" s="132">
        <f>IF(RES_hhdet_in_tes!Q149=0,0,RES_hhdet_in_tes!Q149/0.086*1000000/RES_hhdet_in_new!Q149)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IF(RES_hhdet_in_tes!C150=0,0,RES_hhdet_in_tes!C150/0.086*1000000/RES_hhdet_in_new!C150)</f>
        <v>0</v>
      </c>
      <c r="D150" s="132">
        <f>IF(RES_hhdet_in_tes!D150=0,0,RES_hhdet_in_tes!D150/0.086*1000000/RES_hhdet_in_new!D150)</f>
        <v>0</v>
      </c>
      <c r="E150" s="132">
        <f>IF(RES_hhdet_in_tes!E150=0,0,RES_hhdet_in_tes!E150/0.086*1000000/RES_hhdet_in_new!E150)</f>
        <v>0</v>
      </c>
      <c r="F150" s="132">
        <f>IF(RES_hhdet_in_tes!F150=0,0,RES_hhdet_in_tes!F150/0.086*1000000/RES_hhdet_in_new!F150)</f>
        <v>0</v>
      </c>
      <c r="G150" s="132">
        <f>IF(RES_hhdet_in_tes!G150=0,0,RES_hhdet_in_tes!G150/0.086*1000000/RES_hhdet_in_new!G150)</f>
        <v>0</v>
      </c>
      <c r="H150" s="132">
        <f>IF(RES_hhdet_in_tes!H150=0,0,RES_hhdet_in_tes!H150/0.086*1000000/RES_hhdet_in_new!H150)</f>
        <v>0</v>
      </c>
      <c r="I150" s="132">
        <f>IF(RES_hhdet_in_tes!I150=0,0,RES_hhdet_in_tes!I150/0.086*1000000/RES_hhdet_in_new!I150)</f>
        <v>0</v>
      </c>
      <c r="J150" s="132">
        <f>IF(RES_hhdet_in_tes!J150=0,0,RES_hhdet_in_tes!J150/0.086*1000000/RES_hhdet_in_new!J150)</f>
        <v>0</v>
      </c>
      <c r="K150" s="132">
        <f>IF(RES_hhdet_in_tes!K150=0,0,RES_hhdet_in_tes!K150/0.086*1000000/RES_hhdet_in_new!K150)</f>
        <v>0</v>
      </c>
      <c r="L150" s="132">
        <f>IF(RES_hhdet_in_tes!L150=0,0,RES_hhdet_in_tes!L150/0.086*1000000/RES_hhdet_in_new!L150)</f>
        <v>0</v>
      </c>
      <c r="M150" s="132">
        <f>IF(RES_hhdet_in_tes!M150=0,0,RES_hhdet_in_tes!M150/0.086*1000000/RES_hhdet_in_new!M150)</f>
        <v>0</v>
      </c>
      <c r="N150" s="132">
        <f>IF(RES_hhdet_in_tes!N150=0,0,RES_hhdet_in_tes!N150/0.086*1000000/RES_hhdet_in_new!N150)</f>
        <v>0</v>
      </c>
      <c r="O150" s="132">
        <f>IF(RES_hhdet_in_tes!O150=0,0,RES_hhdet_in_tes!O150/0.086*1000000/RES_hhdet_in_new!O150)</f>
        <v>0</v>
      </c>
      <c r="P150" s="132">
        <f>IF(RES_hhdet_in_tes!P150=0,0,RES_hhdet_in_tes!P150/0.086*1000000/RES_hhdet_in_new!P150)</f>
        <v>0</v>
      </c>
      <c r="Q150" s="132">
        <f>IF(RES_hhdet_in_tes!Q150=0,0,RES_hhdet_in_tes!Q150/0.086*1000000/RES_hhdet_in_new!Q150)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IF(RES_hhdet_in_tes!C151=0,0,RES_hhdet_in_tes!C151/0.086*1000000/RES_hhdet_in_new!C150)</f>
        <v>0</v>
      </c>
      <c r="D151" s="165">
        <f>IF(RES_hhdet_in_tes!D151=0,0,RES_hhdet_in_tes!D151/0.086*1000000/RES_hhdet_in_new!D150)</f>
        <v>0</v>
      </c>
      <c r="E151" s="165">
        <f>IF(RES_hhdet_in_tes!E151=0,0,RES_hhdet_in_tes!E151/0.086*1000000/RES_hhdet_in_new!E150)</f>
        <v>0</v>
      </c>
      <c r="F151" s="165">
        <f>IF(RES_hhdet_in_tes!F151=0,0,RES_hhdet_in_tes!F151/0.086*1000000/RES_hhdet_in_new!F150)</f>
        <v>0</v>
      </c>
      <c r="G151" s="165">
        <f>IF(RES_hhdet_in_tes!G151=0,0,RES_hhdet_in_tes!G151/0.086*1000000/RES_hhdet_in_new!G150)</f>
        <v>0</v>
      </c>
      <c r="H151" s="165">
        <f>IF(RES_hhdet_in_tes!H151=0,0,RES_hhdet_in_tes!H151/0.086*1000000/RES_hhdet_in_new!H150)</f>
        <v>0</v>
      </c>
      <c r="I151" s="165">
        <f>IF(RES_hhdet_in_tes!I151=0,0,RES_hhdet_in_tes!I151/0.086*1000000/RES_hhdet_in_new!I150)</f>
        <v>0</v>
      </c>
      <c r="J151" s="165">
        <f>IF(RES_hhdet_in_tes!J151=0,0,RES_hhdet_in_tes!J151/0.086*1000000/RES_hhdet_in_new!J150)</f>
        <v>0</v>
      </c>
      <c r="K151" s="165">
        <f>IF(RES_hhdet_in_tes!K151=0,0,RES_hhdet_in_tes!K151/0.086*1000000/RES_hhdet_in_new!K150)</f>
        <v>0</v>
      </c>
      <c r="L151" s="165">
        <f>IF(RES_hhdet_in_tes!L151=0,0,RES_hhdet_in_tes!L151/0.086*1000000/RES_hhdet_in_new!L150)</f>
        <v>0</v>
      </c>
      <c r="M151" s="165">
        <f>IF(RES_hhdet_in_tes!M151=0,0,RES_hhdet_in_tes!M151/0.086*1000000/RES_hhdet_in_new!M150)</f>
        <v>0</v>
      </c>
      <c r="N151" s="165">
        <f>IF(RES_hhdet_in_tes!N151=0,0,RES_hhdet_in_tes!N151/0.086*1000000/RES_hhdet_in_new!N150)</f>
        <v>0</v>
      </c>
      <c r="O151" s="165">
        <f>IF(RES_hhdet_in_tes!O151=0,0,RES_hhdet_in_tes!O151/0.086*1000000/RES_hhdet_in_new!O150)</f>
        <v>0</v>
      </c>
      <c r="P151" s="165">
        <f>IF(RES_hhdet_in_tes!P151=0,0,RES_hhdet_in_tes!P151/0.086*1000000/RES_hhdet_in_new!P150)</f>
        <v>0</v>
      </c>
      <c r="Q151" s="165">
        <f>IF(RES_hhdet_in_tes!Q151=0,0,RES_hhdet_in_tes!Q151/0.086*1000000/RES_hhdet_in_new!Q150)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IF(RES_hhdet_in_tes!C152=0,0,RES_hhdet_in_tes!C152/0.086*1000000/RES_hhdet_in_new!C150)</f>
        <v>0</v>
      </c>
      <c r="D152" s="164">
        <f>IF(RES_hhdet_in_tes!D152=0,0,RES_hhdet_in_tes!D152/0.086*1000000/RES_hhdet_in_new!D150)</f>
        <v>0</v>
      </c>
      <c r="E152" s="164">
        <f>IF(RES_hhdet_in_tes!E152=0,0,RES_hhdet_in_tes!E152/0.086*1000000/RES_hhdet_in_new!E150)</f>
        <v>0</v>
      </c>
      <c r="F152" s="164">
        <f>IF(RES_hhdet_in_tes!F152=0,0,RES_hhdet_in_tes!F152/0.086*1000000/RES_hhdet_in_new!F150)</f>
        <v>0</v>
      </c>
      <c r="G152" s="164">
        <f>IF(RES_hhdet_in_tes!G152=0,0,RES_hhdet_in_tes!G152/0.086*1000000/RES_hhdet_in_new!G150)</f>
        <v>0</v>
      </c>
      <c r="H152" s="164">
        <f>IF(RES_hhdet_in_tes!H152=0,0,RES_hhdet_in_tes!H152/0.086*1000000/RES_hhdet_in_new!H150)</f>
        <v>0</v>
      </c>
      <c r="I152" s="164">
        <f>IF(RES_hhdet_in_tes!I152=0,0,RES_hhdet_in_tes!I152/0.086*1000000/RES_hhdet_in_new!I150)</f>
        <v>0</v>
      </c>
      <c r="J152" s="164">
        <f>IF(RES_hhdet_in_tes!J152=0,0,RES_hhdet_in_tes!J152/0.086*1000000/RES_hhdet_in_new!J150)</f>
        <v>0</v>
      </c>
      <c r="K152" s="164">
        <f>IF(RES_hhdet_in_tes!K152=0,0,RES_hhdet_in_tes!K152/0.086*1000000/RES_hhdet_in_new!K150)</f>
        <v>0</v>
      </c>
      <c r="L152" s="164">
        <f>IF(RES_hhdet_in_tes!L152=0,0,RES_hhdet_in_tes!L152/0.086*1000000/RES_hhdet_in_new!L150)</f>
        <v>0</v>
      </c>
      <c r="M152" s="164">
        <f>IF(RES_hhdet_in_tes!M152=0,0,RES_hhdet_in_tes!M152/0.086*1000000/RES_hhdet_in_new!M150)</f>
        <v>0</v>
      </c>
      <c r="N152" s="164">
        <f>IF(RES_hhdet_in_tes!N152=0,0,RES_hhdet_in_tes!N152/0.086*1000000/RES_hhdet_in_new!N150)</f>
        <v>0</v>
      </c>
      <c r="O152" s="164">
        <f>IF(RES_hhdet_in_tes!O152=0,0,RES_hhdet_in_tes!O152/0.086*1000000/RES_hhdet_in_new!O150)</f>
        <v>0</v>
      </c>
      <c r="P152" s="164">
        <f>IF(RES_hhdet_in_tes!P152=0,0,RES_hhdet_in_tes!P152/0.086*1000000/RES_hhdet_in_new!P150)</f>
        <v>0</v>
      </c>
      <c r="Q152" s="164">
        <f>IF(RES_hhdet_in_tes!Q152=0,0,RES_hhdet_in_tes!Q152/0.086*1000000/RES_hhdet_in_new!Q150)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IF(RES_hhdet_in_tes!C153=0,0,RES_hhdet_in_tes!C153/0.086*1000000/RES_hhdet_in_new!C153)</f>
        <v>2464.1928344525709</v>
      </c>
      <c r="D153" s="162">
        <f>IF(RES_hhdet_in_tes!D153=0,0,RES_hhdet_in_tes!D153/0.086*1000000/RES_hhdet_in_new!D153)</f>
        <v>2318.5456791206079</v>
      </c>
      <c r="E153" s="162">
        <f>IF(RES_hhdet_in_tes!E153=0,0,RES_hhdet_in_tes!E153/0.086*1000000/RES_hhdet_in_new!E153)</f>
        <v>2391.424450697366</v>
      </c>
      <c r="F153" s="162">
        <f>IF(RES_hhdet_in_tes!F153=0,0,RES_hhdet_in_tes!F153/0.086*1000000/RES_hhdet_in_new!F153)</f>
        <v>2501.6439055575875</v>
      </c>
      <c r="G153" s="162">
        <f>IF(RES_hhdet_in_tes!G153=0,0,RES_hhdet_in_tes!G153/0.086*1000000/RES_hhdet_in_new!G153)</f>
        <v>2480.3851376283501</v>
      </c>
      <c r="H153" s="162">
        <f>IF(RES_hhdet_in_tes!H153=0,0,RES_hhdet_in_tes!H153/0.086*1000000/RES_hhdet_in_new!H153)</f>
        <v>2683.0006568803492</v>
      </c>
      <c r="I153" s="162">
        <f>IF(RES_hhdet_in_tes!I153=0,0,RES_hhdet_in_tes!I153/0.086*1000000/RES_hhdet_in_new!I153)</f>
        <v>2561.6529036959164</v>
      </c>
      <c r="J153" s="162">
        <f>IF(RES_hhdet_in_tes!J153=0,0,RES_hhdet_in_tes!J153/0.086*1000000/RES_hhdet_in_new!J153)</f>
        <v>2610.3239794159254</v>
      </c>
      <c r="K153" s="162">
        <f>IF(RES_hhdet_in_tes!K153=0,0,RES_hhdet_in_tes!K153/0.086*1000000/RES_hhdet_in_new!K153)</f>
        <v>2333.3867855529884</v>
      </c>
      <c r="L153" s="162">
        <f>IF(RES_hhdet_in_tes!L153=0,0,RES_hhdet_in_tes!L153/0.086*1000000/RES_hhdet_in_new!L153)</f>
        <v>2490.9532138394657</v>
      </c>
      <c r="M153" s="162">
        <f>IF(RES_hhdet_in_tes!M153=0,0,RES_hhdet_in_tes!M153/0.086*1000000/RES_hhdet_in_new!M153)</f>
        <v>2514.7555138776211</v>
      </c>
      <c r="N153" s="162">
        <f>IF(RES_hhdet_in_tes!N153=0,0,RES_hhdet_in_tes!N153/0.086*1000000/RES_hhdet_in_new!N153)</f>
        <v>2489.5312549761356</v>
      </c>
      <c r="O153" s="162">
        <f>IF(RES_hhdet_in_tes!O153=0,0,RES_hhdet_in_tes!O153/0.086*1000000/RES_hhdet_in_new!O153)</f>
        <v>2644.2414417274435</v>
      </c>
      <c r="P153" s="162">
        <f>IF(RES_hhdet_in_tes!P153=0,0,RES_hhdet_in_tes!P153/0.086*1000000/RES_hhdet_in_new!P153)</f>
        <v>2669.2376630513199</v>
      </c>
      <c r="Q153" s="162">
        <f>IF(RES_hhdet_in_tes!Q153=0,0,RES_hhdet_in_tes!Q153/0.086*1000000/RES_hhdet_in_new!Q153)</f>
        <v>2785.0071262854758</v>
      </c>
    </row>
    <row r="154" spans="1:17" ht="12" customHeight="1" x14ac:dyDescent="0.25">
      <c r="A154" s="161" t="s">
        <v>141</v>
      </c>
      <c r="B154" s="160"/>
      <c r="C154" s="160">
        <f>IF(RES_hhdet_in_tes!C154=0,0,RES_hhdet_in_tes!C154/0.086*1000000/RES_hhdet_in_new!C154)</f>
        <v>2358.9046667899579</v>
      </c>
      <c r="D154" s="160">
        <f>IF(RES_hhdet_in_tes!D154=0,0,RES_hhdet_in_tes!D154/0.086*1000000/RES_hhdet_in_new!D154)</f>
        <v>2277.9113417208732</v>
      </c>
      <c r="E154" s="160">
        <f>IF(RES_hhdet_in_tes!E154=0,0,RES_hhdet_in_tes!E154/0.086*1000000/RES_hhdet_in_new!E154)</f>
        <v>2328.093410066148</v>
      </c>
      <c r="F154" s="160">
        <f>IF(RES_hhdet_in_tes!F154=0,0,RES_hhdet_in_tes!F154/0.086*1000000/RES_hhdet_in_new!F154)</f>
        <v>2401.8637034407107</v>
      </c>
      <c r="G154" s="160">
        <f>IF(RES_hhdet_in_tes!G154=0,0,RES_hhdet_in_tes!G154/0.086*1000000/RES_hhdet_in_new!G154)</f>
        <v>2393.0512312220426</v>
      </c>
      <c r="H154" s="160">
        <f>IF(RES_hhdet_in_tes!H154=0,0,RES_hhdet_in_tes!H154/0.086*1000000/RES_hhdet_in_new!H154)</f>
        <v>2535.7073090975914</v>
      </c>
      <c r="I154" s="160">
        <f>IF(RES_hhdet_in_tes!I154=0,0,RES_hhdet_in_tes!I154/0.086*1000000/RES_hhdet_in_new!I154)</f>
        <v>2462.6119027789987</v>
      </c>
      <c r="J154" s="160">
        <f>IF(RES_hhdet_in_tes!J154=0,0,RES_hhdet_in_tes!J154/0.086*1000000/RES_hhdet_in_new!J154)</f>
        <v>2509.7487057422413</v>
      </c>
      <c r="K154" s="160">
        <f>IF(RES_hhdet_in_tes!K154=0,0,RES_hhdet_in_tes!K154/0.086*1000000/RES_hhdet_in_new!K154)</f>
        <v>2329.0131984038967</v>
      </c>
      <c r="L154" s="160">
        <f>IF(RES_hhdet_in_tes!L154=0,0,RES_hhdet_in_tes!L154/0.086*1000000/RES_hhdet_in_new!L154)</f>
        <v>2436.8088525084136</v>
      </c>
      <c r="M154" s="160">
        <f>IF(RES_hhdet_in_tes!M154=0,0,RES_hhdet_in_tes!M154/0.086*1000000/RES_hhdet_in_new!M154)</f>
        <v>2445.238311976279</v>
      </c>
      <c r="N154" s="160">
        <f>IF(RES_hhdet_in_tes!N154=0,0,RES_hhdet_in_tes!N154/0.086*1000000/RES_hhdet_in_new!N154)</f>
        <v>2421.190221656665</v>
      </c>
      <c r="O154" s="160">
        <f>IF(RES_hhdet_in_tes!O154=0,0,RES_hhdet_in_tes!O154/0.086*1000000/RES_hhdet_in_new!O154)</f>
        <v>2522.6224862446629</v>
      </c>
      <c r="P154" s="160">
        <f>IF(RES_hhdet_in_tes!P154=0,0,RES_hhdet_in_tes!P154/0.086*1000000/RES_hhdet_in_new!P154)</f>
        <v>2532.9224072113129</v>
      </c>
      <c r="Q154" s="160">
        <f>IF(RES_hhdet_in_tes!Q154=0,0,RES_hhdet_in_tes!Q154/0.086*1000000/RES_hhdet_in_new!Q154)</f>
        <v>2598.7225547270359</v>
      </c>
    </row>
    <row r="155" spans="1:17" ht="12" customHeight="1" x14ac:dyDescent="0.25">
      <c r="A155" s="148" t="s">
        <v>60</v>
      </c>
      <c r="B155" s="156"/>
      <c r="C155" s="156">
        <f>IF(RES_hhdet_in_tes!C155=0,0,RES_hhdet_in_tes!C155/0.086*1000000/RES_hhdet_in_new!C154)</f>
        <v>1749.5769124606943</v>
      </c>
      <c r="D155" s="156">
        <f>IF(RES_hhdet_in_tes!D155=0,0,RES_hhdet_in_tes!D155/0.086*1000000/RES_hhdet_in_new!D154)</f>
        <v>1540.4489157781643</v>
      </c>
      <c r="E155" s="156">
        <f>IF(RES_hhdet_in_tes!E155=0,0,RES_hhdet_in_tes!E155/0.086*1000000/RES_hhdet_in_new!E154)</f>
        <v>1596.2047289942457</v>
      </c>
      <c r="F155" s="156">
        <f>IF(RES_hhdet_in_tes!F155=0,0,RES_hhdet_in_tes!F155/0.086*1000000/RES_hhdet_in_new!F154)</f>
        <v>1656.3355543606865</v>
      </c>
      <c r="G155" s="156">
        <f>IF(RES_hhdet_in_tes!G155=0,0,RES_hhdet_in_tes!G155/0.086*1000000/RES_hhdet_in_new!G154)</f>
        <v>1641.0780276957669</v>
      </c>
      <c r="H155" s="156">
        <f>IF(RES_hhdet_in_tes!H155=0,0,RES_hhdet_in_tes!H155/0.086*1000000/RES_hhdet_in_new!H154)</f>
        <v>1772.6336970308939</v>
      </c>
      <c r="I155" s="156">
        <f>IF(RES_hhdet_in_tes!I155=0,0,RES_hhdet_in_tes!I155/0.086*1000000/RES_hhdet_in_new!I154)</f>
        <v>1698.7533454728327</v>
      </c>
      <c r="J155" s="156">
        <f>IF(RES_hhdet_in_tes!J155=0,0,RES_hhdet_in_tes!J155/0.086*1000000/RES_hhdet_in_new!J154)</f>
        <v>1738.2899696642332</v>
      </c>
      <c r="K155" s="156">
        <f>IF(RES_hhdet_in_tes!K155=0,0,RES_hhdet_in_tes!K155/0.086*1000000/RES_hhdet_in_new!K154)</f>
        <v>1553.9953865855005</v>
      </c>
      <c r="L155" s="156">
        <f>IF(RES_hhdet_in_tes!L155=0,0,RES_hhdet_in_tes!L155/0.086*1000000/RES_hhdet_in_new!L154)</f>
        <v>1657.5659153315462</v>
      </c>
      <c r="M155" s="156">
        <f>IF(RES_hhdet_in_tes!M155=0,0,RES_hhdet_in_tes!M155/0.086*1000000/RES_hhdet_in_new!M154)</f>
        <v>1667.0401577097462</v>
      </c>
      <c r="N155" s="156">
        <f>IF(RES_hhdet_in_tes!N155=0,0,RES_hhdet_in_tes!N155/0.086*1000000/RES_hhdet_in_new!N154)</f>
        <v>1643.9420874176567</v>
      </c>
      <c r="O155" s="156">
        <f>IF(RES_hhdet_in_tes!O155=0,0,RES_hhdet_in_tes!O155/0.086*1000000/RES_hhdet_in_new!O154)</f>
        <v>1744.1175371641461</v>
      </c>
      <c r="P155" s="156">
        <f>IF(RES_hhdet_in_tes!P155=0,0,RES_hhdet_in_tes!P155/0.086*1000000/RES_hhdet_in_new!P154)</f>
        <v>1756.4951952339391</v>
      </c>
      <c r="Q155" s="156">
        <f>IF(RES_hhdet_in_tes!Q155=0,0,RES_hhdet_in_tes!Q155/0.086*1000000/RES_hhdet_in_new!Q154)</f>
        <v>1829.3819493726483</v>
      </c>
    </row>
    <row r="156" spans="1:17" ht="12" customHeight="1" x14ac:dyDescent="0.25">
      <c r="A156" s="148" t="s">
        <v>59</v>
      </c>
      <c r="B156" s="156"/>
      <c r="C156" s="156">
        <f>IF(RES_hhdet_in_tes!C156=0,0,RES_hhdet_in_tes!C156/0.086*1000000/RES_hhdet_in_new!C154)</f>
        <v>609.32775432926371</v>
      </c>
      <c r="D156" s="156">
        <f>IF(RES_hhdet_in_tes!D156=0,0,RES_hhdet_in_tes!D156/0.086*1000000/RES_hhdet_in_new!D154)</f>
        <v>737.46242594270927</v>
      </c>
      <c r="E156" s="156">
        <f>IF(RES_hhdet_in_tes!E156=0,0,RES_hhdet_in_tes!E156/0.086*1000000/RES_hhdet_in_new!E154)</f>
        <v>731.88868107190274</v>
      </c>
      <c r="F156" s="156">
        <f>IF(RES_hhdet_in_tes!F156=0,0,RES_hhdet_in_tes!F156/0.086*1000000/RES_hhdet_in_new!F154)</f>
        <v>745.52814908002392</v>
      </c>
      <c r="G156" s="156">
        <f>IF(RES_hhdet_in_tes!G156=0,0,RES_hhdet_in_tes!G156/0.086*1000000/RES_hhdet_in_new!G154)</f>
        <v>751.97320352627582</v>
      </c>
      <c r="H156" s="156">
        <f>IF(RES_hhdet_in_tes!H156=0,0,RES_hhdet_in_tes!H156/0.086*1000000/RES_hhdet_in_new!H154)</f>
        <v>763.07361206669771</v>
      </c>
      <c r="I156" s="156">
        <f>IF(RES_hhdet_in_tes!I156=0,0,RES_hhdet_in_tes!I156/0.086*1000000/RES_hhdet_in_new!I154)</f>
        <v>763.85855730616606</v>
      </c>
      <c r="J156" s="156">
        <f>IF(RES_hhdet_in_tes!J156=0,0,RES_hhdet_in_tes!J156/0.086*1000000/RES_hhdet_in_new!J154)</f>
        <v>771.45873607800797</v>
      </c>
      <c r="K156" s="156">
        <f>IF(RES_hhdet_in_tes!K156=0,0,RES_hhdet_in_tes!K156/0.086*1000000/RES_hhdet_in_new!K154)</f>
        <v>775.01781181839613</v>
      </c>
      <c r="L156" s="156">
        <f>IF(RES_hhdet_in_tes!L156=0,0,RES_hhdet_in_tes!L156/0.086*1000000/RES_hhdet_in_new!L154)</f>
        <v>779.2429371768676</v>
      </c>
      <c r="M156" s="156">
        <f>IF(RES_hhdet_in_tes!M156=0,0,RES_hhdet_in_tes!M156/0.086*1000000/RES_hhdet_in_new!M154)</f>
        <v>778.19815426653258</v>
      </c>
      <c r="N156" s="156">
        <f>IF(RES_hhdet_in_tes!N156=0,0,RES_hhdet_in_tes!N156/0.086*1000000/RES_hhdet_in_new!N154)</f>
        <v>777.24813423900866</v>
      </c>
      <c r="O156" s="156">
        <f>IF(RES_hhdet_in_tes!O156=0,0,RES_hhdet_in_tes!O156/0.086*1000000/RES_hhdet_in_new!O154)</f>
        <v>778.50494908051712</v>
      </c>
      <c r="P156" s="156">
        <f>IF(RES_hhdet_in_tes!P156=0,0,RES_hhdet_in_tes!P156/0.086*1000000/RES_hhdet_in_new!P154)</f>
        <v>776.42721197737376</v>
      </c>
      <c r="Q156" s="156">
        <f>IF(RES_hhdet_in_tes!Q156=0,0,RES_hhdet_in_tes!Q156/0.086*1000000/RES_hhdet_in_new!Q154)</f>
        <v>769.34060535438743</v>
      </c>
    </row>
    <row r="157" spans="1:17" ht="12" customHeight="1" x14ac:dyDescent="0.25">
      <c r="A157" s="158" t="s">
        <v>62</v>
      </c>
      <c r="B157" s="157"/>
      <c r="C157" s="157">
        <f>IF(SUM(RES_hhdet_in_tes!C158:C159)=0,0,SUM(RES_hhdet_in_tes!C158:C159)/0.086*1000000/SUM(RES_hhdet_in_new!C158:C159))</f>
        <v>658.50612637530901</v>
      </c>
      <c r="D157" s="157">
        <f>IF(SUM(RES_hhdet_in_tes!D158:D159)=0,0,SUM(RES_hhdet_in_tes!D158:D159)/0.086*1000000/SUM(RES_hhdet_in_new!D158:D159))</f>
        <v>642.59345029015458</v>
      </c>
      <c r="E157" s="157">
        <f>IF(SUM(RES_hhdet_in_tes!E158:E159)=0,0,SUM(RES_hhdet_in_tes!E158:E159)/0.086*1000000/SUM(RES_hhdet_in_new!E158:E159))</f>
        <v>665.30193402309055</v>
      </c>
      <c r="F157" s="157">
        <f>IF(SUM(RES_hhdet_in_tes!F158:F159)=0,0,SUM(RES_hhdet_in_tes!F158:F159)/0.086*1000000/SUM(RES_hhdet_in_new!F158:F159))</f>
        <v>686.64313797960244</v>
      </c>
      <c r="G157" s="157">
        <f>IF(SUM(RES_hhdet_in_tes!G158:G159)=0,0,SUM(RES_hhdet_in_tes!G158:G159)/0.086*1000000/SUM(RES_hhdet_in_new!G158:G159))</f>
        <v>678.80440102466184</v>
      </c>
      <c r="H157" s="157">
        <f>IF(SUM(RES_hhdet_in_tes!H158:H159)=0,0,SUM(RES_hhdet_in_tes!H158:H159)/0.086*1000000/SUM(RES_hhdet_in_new!H158:H159))</f>
        <v>699.53418932876241</v>
      </c>
      <c r="I157" s="157">
        <f>IF(SUM(RES_hhdet_in_tes!I158:I159)=0,0,SUM(RES_hhdet_in_tes!I158:I159)/0.086*1000000/SUM(RES_hhdet_in_new!I158:I159))</f>
        <v>721.67938260093297</v>
      </c>
      <c r="J157" s="157">
        <f>IF(SUM(RES_hhdet_in_tes!J158:J159)=0,0,SUM(RES_hhdet_in_tes!J158:J159)/0.086*1000000/SUM(RES_hhdet_in_new!J158:J159))</f>
        <v>722.02414703279203</v>
      </c>
      <c r="K157" s="157">
        <f>IF(SUM(RES_hhdet_in_tes!K158:K159)=0,0,SUM(RES_hhdet_in_tes!K158:K159)/0.086*1000000/SUM(RES_hhdet_in_new!K158:K159))</f>
        <v>697.60551658498798</v>
      </c>
      <c r="L157" s="157">
        <f>IF(SUM(RES_hhdet_in_tes!L158:L159)=0,0,SUM(RES_hhdet_in_tes!L158:L159)/0.086*1000000/SUM(RES_hhdet_in_new!L158:L159))</f>
        <v>716.66054819105909</v>
      </c>
      <c r="M157" s="157">
        <f>IF(SUM(RES_hhdet_in_tes!M158:M159)=0,0,SUM(RES_hhdet_in_tes!M158:M159)/0.086*1000000/SUM(RES_hhdet_in_new!M158:M159))</f>
        <v>715.82704314069122</v>
      </c>
      <c r="N157" s="157">
        <f>IF(SUM(RES_hhdet_in_tes!N158:N159)=0,0,SUM(RES_hhdet_in_tes!N158:N159)/0.086*1000000/SUM(RES_hhdet_in_new!N158:N159))</f>
        <v>726.67877568153506</v>
      </c>
      <c r="O157" s="157">
        <f>IF(SUM(RES_hhdet_in_tes!O158:O159)=0,0,SUM(RES_hhdet_in_tes!O158:O159)/0.086*1000000/SUM(RES_hhdet_in_new!O158:O159))</f>
        <v>755.75277079493981</v>
      </c>
      <c r="P157" s="157">
        <f>IF(SUM(RES_hhdet_in_tes!P158:P159)=0,0,SUM(RES_hhdet_in_tes!P158:P159)/0.086*1000000/SUM(RES_hhdet_in_new!P158:P159))</f>
        <v>783.60493512810797</v>
      </c>
      <c r="Q157" s="157">
        <f>IF(SUM(RES_hhdet_in_tes!Q158:Q159)=0,0,SUM(RES_hhdet_in_tes!Q158:Q159)/0.086*1000000/SUM(RES_hhdet_in_new!Q158:Q159))</f>
        <v>829.79339966605767</v>
      </c>
    </row>
    <row r="158" spans="1:17" ht="12" customHeight="1" x14ac:dyDescent="0.25">
      <c r="A158" s="23" t="s">
        <v>57</v>
      </c>
      <c r="B158" s="156"/>
      <c r="C158" s="156">
        <f>IF(RES_hhdet_in_tes!C158=0,0,RES_hhdet_in_tes!C158/0.086*1000000/RES_hhdet_in_new!C158)</f>
        <v>0</v>
      </c>
      <c r="D158" s="156">
        <f>IF(RES_hhdet_in_tes!D158=0,0,RES_hhdet_in_tes!D158/0.086*1000000/RES_hhdet_in_new!D158)</f>
        <v>0</v>
      </c>
      <c r="E158" s="156">
        <f>IF(RES_hhdet_in_tes!E158=0,0,RES_hhdet_in_tes!E158/0.086*1000000/RES_hhdet_in_new!E158)</f>
        <v>0</v>
      </c>
      <c r="F158" s="156">
        <f>IF(RES_hhdet_in_tes!F158=0,0,RES_hhdet_in_tes!F158/0.086*1000000/RES_hhdet_in_new!F158)</f>
        <v>0</v>
      </c>
      <c r="G158" s="156">
        <f>IF(RES_hhdet_in_tes!G158=0,0,RES_hhdet_in_tes!G158/0.086*1000000/RES_hhdet_in_new!G158)</f>
        <v>0</v>
      </c>
      <c r="H158" s="156">
        <f>IF(RES_hhdet_in_tes!H158=0,0,RES_hhdet_in_tes!H158/0.086*1000000/RES_hhdet_in_new!H158)</f>
        <v>0</v>
      </c>
      <c r="I158" s="156">
        <f>IF(RES_hhdet_in_tes!I158=0,0,RES_hhdet_in_tes!I158/0.086*1000000/RES_hhdet_in_new!I158)</f>
        <v>0</v>
      </c>
      <c r="J158" s="156">
        <f>IF(RES_hhdet_in_tes!J158=0,0,RES_hhdet_in_tes!J158/0.086*1000000/RES_hhdet_in_new!J158)</f>
        <v>0</v>
      </c>
      <c r="K158" s="156">
        <f>IF(RES_hhdet_in_tes!K158=0,0,RES_hhdet_in_tes!K158/0.086*1000000/RES_hhdet_in_new!K158)</f>
        <v>0</v>
      </c>
      <c r="L158" s="156">
        <f>IF(RES_hhdet_in_tes!L158=0,0,RES_hhdet_in_tes!L158/0.086*1000000/RES_hhdet_in_new!L158)</f>
        <v>0</v>
      </c>
      <c r="M158" s="156">
        <f>IF(RES_hhdet_in_tes!M158=0,0,RES_hhdet_in_tes!M158/0.086*1000000/RES_hhdet_in_new!M158)</f>
        <v>0</v>
      </c>
      <c r="N158" s="156">
        <f>IF(RES_hhdet_in_tes!N158=0,0,RES_hhdet_in_tes!N158/0.086*1000000/RES_hhdet_in_new!N158)</f>
        <v>0</v>
      </c>
      <c r="O158" s="156">
        <f>IF(RES_hhdet_in_tes!O158=0,0,RES_hhdet_in_tes!O158/0.086*1000000/RES_hhdet_in_new!O158)</f>
        <v>0</v>
      </c>
      <c r="P158" s="156">
        <f>IF(RES_hhdet_in_tes!P158=0,0,RES_hhdet_in_tes!P158/0.086*1000000/RES_hhdet_in_new!P158)</f>
        <v>0</v>
      </c>
      <c r="Q158" s="156">
        <f>IF(RES_hhdet_in_tes!Q158=0,0,RES_hhdet_in_tes!Q158/0.086*1000000/RES_hhdet_in_new!Q158)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IF(RES_hhdet_in_tes!C159=0,0,RES_hhdet_in_tes!C159/0.086*1000000/RES_hhdet_in_new!C159)</f>
        <v>658.50612637530901</v>
      </c>
      <c r="D159" s="57">
        <f>IF(RES_hhdet_in_tes!D159=0,0,RES_hhdet_in_tes!D159/0.086*1000000/RES_hhdet_in_new!D159)</f>
        <v>642.59345029015458</v>
      </c>
      <c r="E159" s="57">
        <f>IF(RES_hhdet_in_tes!E159=0,0,RES_hhdet_in_tes!E159/0.086*1000000/RES_hhdet_in_new!E159)</f>
        <v>665.30193402309055</v>
      </c>
      <c r="F159" s="57">
        <f>IF(RES_hhdet_in_tes!F159=0,0,RES_hhdet_in_tes!F159/0.086*1000000/RES_hhdet_in_new!F159)</f>
        <v>686.64313797960244</v>
      </c>
      <c r="G159" s="57">
        <f>IF(RES_hhdet_in_tes!G159=0,0,RES_hhdet_in_tes!G159/0.086*1000000/RES_hhdet_in_new!G159)</f>
        <v>678.80440102466184</v>
      </c>
      <c r="H159" s="57">
        <f>IF(RES_hhdet_in_tes!H159=0,0,RES_hhdet_in_tes!H159/0.086*1000000/RES_hhdet_in_new!H159)</f>
        <v>699.53418932876241</v>
      </c>
      <c r="I159" s="57">
        <f>IF(RES_hhdet_in_tes!I159=0,0,RES_hhdet_in_tes!I159/0.086*1000000/RES_hhdet_in_new!I159)</f>
        <v>721.67938260093297</v>
      </c>
      <c r="J159" s="57">
        <f>IF(RES_hhdet_in_tes!J159=0,0,RES_hhdet_in_tes!J159/0.086*1000000/RES_hhdet_in_new!J159)</f>
        <v>722.02414703279203</v>
      </c>
      <c r="K159" s="57">
        <f>IF(RES_hhdet_in_tes!K159=0,0,RES_hhdet_in_tes!K159/0.086*1000000/RES_hhdet_in_new!K159)</f>
        <v>697.60551658498798</v>
      </c>
      <c r="L159" s="57">
        <f>IF(RES_hhdet_in_tes!L159=0,0,RES_hhdet_in_tes!L159/0.086*1000000/RES_hhdet_in_new!L159)</f>
        <v>716.66054819105909</v>
      </c>
      <c r="M159" s="57">
        <f>IF(RES_hhdet_in_tes!M159=0,0,RES_hhdet_in_tes!M159/0.086*1000000/RES_hhdet_in_new!M159)</f>
        <v>715.82704314069122</v>
      </c>
      <c r="N159" s="57">
        <f>IF(RES_hhdet_in_tes!N159=0,0,RES_hhdet_in_tes!N159/0.086*1000000/RES_hhdet_in_new!N159)</f>
        <v>726.67877568153506</v>
      </c>
      <c r="O159" s="57">
        <f>IF(RES_hhdet_in_tes!O159=0,0,RES_hhdet_in_tes!O159/0.086*1000000/RES_hhdet_in_new!O159)</f>
        <v>755.75277079493981</v>
      </c>
      <c r="P159" s="57">
        <f>IF(RES_hhdet_in_tes!P159=0,0,RES_hhdet_in_tes!P159/0.086*1000000/RES_hhdet_in_new!P159)</f>
        <v>783.60493512810797</v>
      </c>
      <c r="Q159" s="57">
        <f>IF(RES_hhdet_in_tes!Q159=0,0,RES_hhdet_in_tes!Q159/0.086*1000000/RES_hhdet_in_new!Q159)</f>
        <v>829.79339966605767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15177.490320702531</v>
      </c>
      <c r="D161" s="168">
        <f t="shared" ref="D161" si="137">SUM(D162,D164,D166,D175)</f>
        <v>13924.949759140041</v>
      </c>
      <c r="E161" s="168">
        <f t="shared" ref="E161" si="138">SUM(E162,E164,E166,E175)</f>
        <v>14717.702561497743</v>
      </c>
      <c r="F161" s="168">
        <f t="shared" ref="F161" si="139">SUM(F162,F164,F166,F175)</f>
        <v>15759.197602422144</v>
      </c>
      <c r="G161" s="168">
        <f t="shared" ref="G161" si="140">SUM(G162,G164,G166,G175)</f>
        <v>15597.081744585472</v>
      </c>
      <c r="H161" s="168">
        <f t="shared" ref="H161" si="141">SUM(H162,H164,H166,H175)</f>
        <v>17104.824619508046</v>
      </c>
      <c r="I161" s="168">
        <f t="shared" ref="I161" si="142">SUM(I162,I164,I166,I175)</f>
        <v>15181.698292553021</v>
      </c>
      <c r="J161" s="168">
        <f t="shared" ref="J161" si="143">SUM(J162,J164,J166,J175)</f>
        <v>16317.228624251529</v>
      </c>
      <c r="K161" s="168">
        <f t="shared" ref="K161" si="144">SUM(K162,K164,K166,K175)</f>
        <v>13869.557355631596</v>
      </c>
      <c r="L161" s="168">
        <f t="shared" ref="L161" si="145">SUM(L162,L164,L166,L175)</f>
        <v>15281.888850164703</v>
      </c>
      <c r="M161" s="168">
        <f t="shared" ref="M161" si="146">SUM(M162,M164,M166,M175)</f>
        <v>12589.614313445496</v>
      </c>
      <c r="N161" s="168">
        <f t="shared" ref="N161" si="147">SUM(N162,N164,N166,N175)</f>
        <v>12740.868522564206</v>
      </c>
      <c r="O161" s="168">
        <f t="shared" ref="O161" si="148">SUM(O162,O164,O166,O175)</f>
        <v>14050.479551070584</v>
      </c>
      <c r="P161" s="168">
        <f t="shared" ref="P161" si="149">SUM(P162,P164,P166,P175)</f>
        <v>13243.179815002122</v>
      </c>
      <c r="Q161" s="168">
        <f t="shared" ref="Q161" si="150">SUM(Q162,Q164,Q166,Q175)</f>
        <v>14503.496429926208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11249.088010600524</v>
      </c>
      <c r="D162" s="157">
        <f t="shared" si="151"/>
        <v>10164.067036742837</v>
      </c>
      <c r="E162" s="157">
        <f t="shared" si="151"/>
        <v>10882.516845878148</v>
      </c>
      <c r="F162" s="157">
        <f t="shared" si="151"/>
        <v>11808.413192852477</v>
      </c>
      <c r="G162" s="157">
        <f t="shared" si="151"/>
        <v>11652.490432003058</v>
      </c>
      <c r="H162" s="157">
        <f t="shared" si="151"/>
        <v>12927.481965015268</v>
      </c>
      <c r="I162" s="157">
        <f t="shared" si="151"/>
        <v>11068.768100160763</v>
      </c>
      <c r="J162" s="157">
        <f t="shared" si="151"/>
        <v>12015.113763506217</v>
      </c>
      <c r="K162" s="157">
        <f t="shared" si="151"/>
        <v>9812.6964053112551</v>
      </c>
      <c r="L162" s="157">
        <f t="shared" si="151"/>
        <v>11073.050502247996</v>
      </c>
      <c r="M162" s="157">
        <f t="shared" si="151"/>
        <v>8371.8035920407565</v>
      </c>
      <c r="N162" s="157">
        <f t="shared" si="151"/>
        <v>8499.9283647405682</v>
      </c>
      <c r="O162" s="157">
        <f t="shared" si="151"/>
        <v>9559.5902841971347</v>
      </c>
      <c r="P162" s="157">
        <f t="shared" si="151"/>
        <v>8709.5758430207843</v>
      </c>
      <c r="Q162" s="157">
        <f t="shared" si="151"/>
        <v>9792.3384168299253</v>
      </c>
    </row>
    <row r="163" spans="1:17" ht="12" customHeight="1" x14ac:dyDescent="0.25">
      <c r="A163" s="23" t="s">
        <v>60</v>
      </c>
      <c r="B163" s="57"/>
      <c r="C163" s="57">
        <f>IF(RES_hhdet_in_tes!C163=0,0,RES_hhdet_in_tes!C163/0.086*1000000/RES_hhdet_in_new!C163)</f>
        <v>11249.088010600524</v>
      </c>
      <c r="D163" s="57">
        <f>IF(RES_hhdet_in_tes!D163=0,0,RES_hhdet_in_tes!D163/0.086*1000000/RES_hhdet_in_new!D163)</f>
        <v>10164.067036742837</v>
      </c>
      <c r="E163" s="57">
        <f>IF(RES_hhdet_in_tes!E163=0,0,RES_hhdet_in_tes!E163/0.086*1000000/RES_hhdet_in_new!E163)</f>
        <v>10882.516845878148</v>
      </c>
      <c r="F163" s="57">
        <f>IF(RES_hhdet_in_tes!F163=0,0,RES_hhdet_in_tes!F163/0.086*1000000/RES_hhdet_in_new!F163)</f>
        <v>11808.413192852477</v>
      </c>
      <c r="G163" s="57">
        <f>IF(RES_hhdet_in_tes!G163=0,0,RES_hhdet_in_tes!G163/0.086*1000000/RES_hhdet_in_new!G163)</f>
        <v>11652.490432003058</v>
      </c>
      <c r="H163" s="57">
        <f>IF(RES_hhdet_in_tes!H163=0,0,RES_hhdet_in_tes!H163/0.086*1000000/RES_hhdet_in_new!H163)</f>
        <v>12927.481965015268</v>
      </c>
      <c r="I163" s="57">
        <f>IF(RES_hhdet_in_tes!I163=0,0,RES_hhdet_in_tes!I163/0.086*1000000/RES_hhdet_in_new!I163)</f>
        <v>11068.768100160763</v>
      </c>
      <c r="J163" s="57">
        <f>IF(RES_hhdet_in_tes!J163=0,0,RES_hhdet_in_tes!J163/0.086*1000000/RES_hhdet_in_new!J163)</f>
        <v>12015.113763506217</v>
      </c>
      <c r="K163" s="57">
        <f>IF(RES_hhdet_in_tes!K163=0,0,RES_hhdet_in_tes!K163/0.086*1000000/RES_hhdet_in_new!K163)</f>
        <v>9812.6964053112551</v>
      </c>
      <c r="L163" s="57">
        <f>IF(RES_hhdet_in_tes!L163=0,0,RES_hhdet_in_tes!L163/0.086*1000000/RES_hhdet_in_new!L163)</f>
        <v>11073.050502247996</v>
      </c>
      <c r="M163" s="57">
        <f>IF(RES_hhdet_in_tes!M163=0,0,RES_hhdet_in_tes!M163/0.086*1000000/RES_hhdet_in_new!M163)</f>
        <v>8371.8035920407565</v>
      </c>
      <c r="N163" s="57">
        <f>IF(RES_hhdet_in_tes!N163=0,0,RES_hhdet_in_tes!N163/0.086*1000000/RES_hhdet_in_new!N163)</f>
        <v>8499.9283647405682</v>
      </c>
      <c r="O163" s="57">
        <f>IF(RES_hhdet_in_tes!O163=0,0,RES_hhdet_in_tes!O163/0.086*1000000/RES_hhdet_in_new!O163)</f>
        <v>9559.5902841971347</v>
      </c>
      <c r="P163" s="57">
        <f>IF(RES_hhdet_in_tes!P163=0,0,RES_hhdet_in_tes!P163/0.086*1000000/RES_hhdet_in_new!P163)</f>
        <v>8709.5758430207843</v>
      </c>
      <c r="Q163" s="57">
        <f>IF(RES_hhdet_in_tes!Q163=0,0,RES_hhdet_in_tes!Q163/0.086*1000000/RES_hhdet_in_new!Q163)</f>
        <v>9792.3384168299253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846.28809105329128</v>
      </c>
      <c r="D164" s="157">
        <f t="shared" si="152"/>
        <v>829.31817443540353</v>
      </c>
      <c r="E164" s="157">
        <f t="shared" si="152"/>
        <v>822.8204268764506</v>
      </c>
      <c r="F164" s="157">
        <f t="shared" si="152"/>
        <v>814.73499532435062</v>
      </c>
      <c r="G164" s="157">
        <f t="shared" si="152"/>
        <v>826.86006579002651</v>
      </c>
      <c r="H164" s="157">
        <f t="shared" si="152"/>
        <v>840.57964607386145</v>
      </c>
      <c r="I164" s="157">
        <f t="shared" si="152"/>
        <v>861.94569544931585</v>
      </c>
      <c r="J164" s="157">
        <f t="shared" si="152"/>
        <v>1008.0763192876732</v>
      </c>
      <c r="K164" s="157">
        <f t="shared" si="152"/>
        <v>1028.96781544072</v>
      </c>
      <c r="L164" s="157">
        <f t="shared" si="152"/>
        <v>1034.5090750788797</v>
      </c>
      <c r="M164" s="157">
        <f t="shared" si="152"/>
        <v>1052.2985200927144</v>
      </c>
      <c r="N164" s="157">
        <f t="shared" si="152"/>
        <v>1070.3560778277078</v>
      </c>
      <c r="O164" s="157">
        <f t="shared" si="152"/>
        <v>1098.9794234466563</v>
      </c>
      <c r="P164" s="157">
        <f t="shared" si="152"/>
        <v>1118.3009284453292</v>
      </c>
      <c r="Q164" s="157">
        <f t="shared" si="152"/>
        <v>1135.3875226592095</v>
      </c>
    </row>
    <row r="165" spans="1:17" ht="12" customHeight="1" x14ac:dyDescent="0.25">
      <c r="A165" s="23" t="s">
        <v>60</v>
      </c>
      <c r="B165" s="156"/>
      <c r="C165" s="156">
        <f>IF(RES_hhdet_in_tes!C165=0,0,RES_hhdet_in_tes!C165/0.086*1000000/RES_hhdet_in_new!C165)</f>
        <v>846.28809105329128</v>
      </c>
      <c r="D165" s="156">
        <f>IF(RES_hhdet_in_tes!D165=0,0,RES_hhdet_in_tes!D165/0.086*1000000/RES_hhdet_in_new!D165)</f>
        <v>829.31817443540353</v>
      </c>
      <c r="E165" s="156">
        <f>IF(RES_hhdet_in_tes!E165=0,0,RES_hhdet_in_tes!E165/0.086*1000000/RES_hhdet_in_new!E165)</f>
        <v>822.8204268764506</v>
      </c>
      <c r="F165" s="156">
        <f>IF(RES_hhdet_in_tes!F165=0,0,RES_hhdet_in_tes!F165/0.086*1000000/RES_hhdet_in_new!F165)</f>
        <v>814.73499532435062</v>
      </c>
      <c r="G165" s="156">
        <f>IF(RES_hhdet_in_tes!G165=0,0,RES_hhdet_in_tes!G165/0.086*1000000/RES_hhdet_in_new!G165)</f>
        <v>826.86006579002651</v>
      </c>
      <c r="H165" s="156">
        <f>IF(RES_hhdet_in_tes!H165=0,0,RES_hhdet_in_tes!H165/0.086*1000000/RES_hhdet_in_new!H165)</f>
        <v>840.57964607386145</v>
      </c>
      <c r="I165" s="156">
        <f>IF(RES_hhdet_in_tes!I165=0,0,RES_hhdet_in_tes!I165/0.086*1000000/RES_hhdet_in_new!I165)</f>
        <v>861.94569544931585</v>
      </c>
      <c r="J165" s="156">
        <f>IF(RES_hhdet_in_tes!J165=0,0,RES_hhdet_in_tes!J165/0.086*1000000/RES_hhdet_in_new!J165)</f>
        <v>1008.0763192876732</v>
      </c>
      <c r="K165" s="156">
        <f>IF(RES_hhdet_in_tes!K165=0,0,RES_hhdet_in_tes!K165/0.086*1000000/RES_hhdet_in_new!K165)</f>
        <v>1028.96781544072</v>
      </c>
      <c r="L165" s="156">
        <f>IF(RES_hhdet_in_tes!L165=0,0,RES_hhdet_in_tes!L165/0.086*1000000/RES_hhdet_in_new!L165)</f>
        <v>1034.5090750788797</v>
      </c>
      <c r="M165" s="156">
        <f>IF(RES_hhdet_in_tes!M165=0,0,RES_hhdet_in_tes!M165/0.086*1000000/RES_hhdet_in_new!M165)</f>
        <v>1052.2985200927144</v>
      </c>
      <c r="N165" s="156">
        <f>IF(RES_hhdet_in_tes!N165=0,0,RES_hhdet_in_tes!N165/0.086*1000000/RES_hhdet_in_new!N165)</f>
        <v>1070.3560778277078</v>
      </c>
      <c r="O165" s="156">
        <f>IF(RES_hhdet_in_tes!O165=0,0,RES_hhdet_in_tes!O165/0.086*1000000/RES_hhdet_in_new!O165)</f>
        <v>1098.9794234466563</v>
      </c>
      <c r="P165" s="156">
        <f>IF(RES_hhdet_in_tes!P165=0,0,RES_hhdet_in_tes!P165/0.086*1000000/RES_hhdet_in_new!P165)</f>
        <v>1118.3009284453292</v>
      </c>
      <c r="Q165" s="156">
        <f>IF(RES_hhdet_in_tes!Q165=0,0,RES_hhdet_in_tes!Q165/0.086*1000000/RES_hhdet_in_new!Q165)</f>
        <v>1135.3875226592095</v>
      </c>
    </row>
    <row r="166" spans="1:17" ht="12" customHeight="1" x14ac:dyDescent="0.25">
      <c r="A166" s="158" t="s">
        <v>63</v>
      </c>
      <c r="B166" s="157"/>
      <c r="C166" s="157">
        <f>IF(SUM(RES_hhdet_in_tes!C167:C168,RES_hhdet_in_tes!C171:C172)=0,0,SUM(RES_hhdet_in_tes!C167:C168,RES_hhdet_in_tes!C171:C172)/0.086*1000000/SUM(RES_hhdet_in_new!C167:C168,RES_hhdet_in_new!C171:C172))</f>
        <v>2423.6185008771959</v>
      </c>
      <c r="D166" s="157">
        <f>IF(SUM(RES_hhdet_in_tes!D167:D168,RES_hhdet_in_tes!D171:D172)=0,0,SUM(RES_hhdet_in_tes!D167:D168,RES_hhdet_in_tes!D171:D172)/0.086*1000000/SUM(RES_hhdet_in_new!D167:D168,RES_hhdet_in_new!D171:D172))</f>
        <v>2288.9807015153651</v>
      </c>
      <c r="E166" s="157">
        <f>IF(SUM(RES_hhdet_in_tes!E167:E168,RES_hhdet_in_tes!E171:E172)=0,0,SUM(RES_hhdet_in_tes!E167:E168,RES_hhdet_in_tes!E171:E172)/0.086*1000000/SUM(RES_hhdet_in_new!E167:E168,RES_hhdet_in_new!E171:E172))</f>
        <v>2347.089710502275</v>
      </c>
      <c r="F166" s="157">
        <f>IF(SUM(RES_hhdet_in_tes!F167:F168,RES_hhdet_in_tes!F171:F172)=0,0,SUM(RES_hhdet_in_tes!F167:F168,RES_hhdet_in_tes!F171:F172)/0.086*1000000/SUM(RES_hhdet_in_new!F167:F168,RES_hhdet_in_new!F171:F172))</f>
        <v>2449.4428382511505</v>
      </c>
      <c r="G166" s="157">
        <f>IF(SUM(RES_hhdet_in_tes!G167:G168,RES_hhdet_in_tes!G171:G172)=0,0,SUM(RES_hhdet_in_tes!G167:G168,RES_hhdet_in_tes!G171:G172)/0.086*1000000/SUM(RES_hhdet_in_new!G167:G168,RES_hhdet_in_new!G171:G172))</f>
        <v>2438.96655751043</v>
      </c>
      <c r="H166" s="157">
        <f>IF(SUM(RES_hhdet_in_tes!H167:H168,RES_hhdet_in_tes!H171:H172)=0,0,SUM(RES_hhdet_in_tes!H167:H168,RES_hhdet_in_tes!H171:H172)/0.086*1000000/SUM(RES_hhdet_in_new!H167:H168,RES_hhdet_in_new!H171:H172))</f>
        <v>2637.2770648773726</v>
      </c>
      <c r="I166" s="157">
        <f>IF(SUM(RES_hhdet_in_tes!I167:I168,RES_hhdet_in_tes!I171:I172)=0,0,SUM(RES_hhdet_in_tes!I167:I168,RES_hhdet_in_tes!I171:I172)/0.086*1000000/SUM(RES_hhdet_in_new!I167:I168,RES_hhdet_in_new!I171:I172))</f>
        <v>2529.3459244849832</v>
      </c>
      <c r="J166" s="157">
        <f>IF(SUM(RES_hhdet_in_tes!J167:J168,RES_hhdet_in_tes!J171:J172)=0,0,SUM(RES_hhdet_in_tes!J167:J168,RES_hhdet_in_tes!J171:J172)/0.086*1000000/SUM(RES_hhdet_in_new!J167:J168,RES_hhdet_in_new!J171:J172))</f>
        <v>2572.0599619819113</v>
      </c>
      <c r="K166" s="157">
        <f>IF(SUM(RES_hhdet_in_tes!K167:K168,RES_hhdet_in_tes!K171:K172)=0,0,SUM(RES_hhdet_in_tes!K167:K168,RES_hhdet_in_tes!K171:K172)/0.086*1000000/SUM(RES_hhdet_in_new!K167:K168,RES_hhdet_in_new!K171:K172))</f>
        <v>2330.3299415663264</v>
      </c>
      <c r="L166" s="157">
        <f>IF(SUM(RES_hhdet_in_tes!L167:L168,RES_hhdet_in_tes!L171:L172)=0,0,SUM(RES_hhdet_in_tes!L167:L168,RES_hhdet_in_tes!L171:L172)/0.086*1000000/SUM(RES_hhdet_in_new!L167:L168,RES_hhdet_in_new!L171:L172))</f>
        <v>2457.7497062582784</v>
      </c>
      <c r="M166" s="157">
        <f>IF(SUM(RES_hhdet_in_tes!M167:M168,RES_hhdet_in_tes!M171:M172)=0,0,SUM(RES_hhdet_in_tes!M167:M168,RES_hhdet_in_tes!M171:M172)/0.086*1000000/SUM(RES_hhdet_in_new!M167:M168,RES_hhdet_in_new!M171:M172))</f>
        <v>2449.7741040399469</v>
      </c>
      <c r="N166" s="157">
        <f>IF(SUM(RES_hhdet_in_tes!N167:N168,RES_hhdet_in_tes!N171:N172)=0,0,SUM(RES_hhdet_in_tes!N167:N168,RES_hhdet_in_tes!N171:N172)/0.086*1000000/SUM(RES_hhdet_in_new!N167:N168,RES_hhdet_in_new!N171:N172))</f>
        <v>2444.0072517949147</v>
      </c>
      <c r="O166" s="157">
        <f>IF(SUM(RES_hhdet_in_tes!O167:O168,RES_hhdet_in_tes!O171:O172)=0,0,SUM(RES_hhdet_in_tes!O167:O168,RES_hhdet_in_tes!O171:O172)/0.086*1000000/SUM(RES_hhdet_in_new!O167:O168,RES_hhdet_in_new!O171:O172))</f>
        <v>2636.252751293925</v>
      </c>
      <c r="P166" s="157">
        <f>IF(SUM(RES_hhdet_in_tes!P167:P168,RES_hhdet_in_tes!P171:P172)=0,0,SUM(RES_hhdet_in_tes!P167:P168,RES_hhdet_in_tes!P171:P172)/0.086*1000000/SUM(RES_hhdet_in_new!P167:P168,RES_hhdet_in_new!P171:P172))</f>
        <v>2631.7778993614638</v>
      </c>
      <c r="Q166" s="157">
        <f>IF(SUM(RES_hhdet_in_tes!Q167:Q168,RES_hhdet_in_tes!Q171:Q172)=0,0,SUM(RES_hhdet_in_tes!Q167:Q168,RES_hhdet_in_tes!Q171:Q172)/0.086*1000000/SUM(RES_hhdet_in_new!Q167:Q168,RES_hhdet_in_new!Q171:Q172))</f>
        <v>2746.0486146376948</v>
      </c>
    </row>
    <row r="167" spans="1:17" ht="12" customHeight="1" x14ac:dyDescent="0.25">
      <c r="A167" s="167" t="s">
        <v>144</v>
      </c>
      <c r="B167" s="132"/>
      <c r="C167" s="132">
        <f>IF(RES_hhdet_in_tes!C167=0,0,RES_hhdet_in_tes!C167/0.086*1000000/RES_hhdet_in_new!C167)</f>
        <v>0</v>
      </c>
      <c r="D167" s="132">
        <f>IF(RES_hhdet_in_tes!D167=0,0,RES_hhdet_in_tes!D167/0.086*1000000/RES_hhdet_in_new!D167)</f>
        <v>0</v>
      </c>
      <c r="E167" s="132">
        <f>IF(RES_hhdet_in_tes!E167=0,0,RES_hhdet_in_tes!E167/0.086*1000000/RES_hhdet_in_new!E167)</f>
        <v>0</v>
      </c>
      <c r="F167" s="132">
        <f>IF(RES_hhdet_in_tes!F167=0,0,RES_hhdet_in_tes!F167/0.086*1000000/RES_hhdet_in_new!F167)</f>
        <v>0</v>
      </c>
      <c r="G167" s="132">
        <f>IF(RES_hhdet_in_tes!G167=0,0,RES_hhdet_in_tes!G167/0.086*1000000/RES_hhdet_in_new!G167)</f>
        <v>0</v>
      </c>
      <c r="H167" s="132">
        <f>IF(RES_hhdet_in_tes!H167=0,0,RES_hhdet_in_tes!H167/0.086*1000000/RES_hhdet_in_new!H167)</f>
        <v>0</v>
      </c>
      <c r="I167" s="132">
        <f>IF(RES_hhdet_in_tes!I167=0,0,RES_hhdet_in_tes!I167/0.086*1000000/RES_hhdet_in_new!I167)</f>
        <v>0</v>
      </c>
      <c r="J167" s="132">
        <f>IF(RES_hhdet_in_tes!J167=0,0,RES_hhdet_in_tes!J167/0.086*1000000/RES_hhdet_in_new!J167)</f>
        <v>0</v>
      </c>
      <c r="K167" s="132">
        <f>IF(RES_hhdet_in_tes!K167=0,0,RES_hhdet_in_tes!K167/0.086*1000000/RES_hhdet_in_new!K167)</f>
        <v>0</v>
      </c>
      <c r="L167" s="132">
        <f>IF(RES_hhdet_in_tes!L167=0,0,RES_hhdet_in_tes!L167/0.086*1000000/RES_hhdet_in_new!L167)</f>
        <v>0</v>
      </c>
      <c r="M167" s="132">
        <f>IF(RES_hhdet_in_tes!M167=0,0,RES_hhdet_in_tes!M167/0.086*1000000/RES_hhdet_in_new!M167)</f>
        <v>0</v>
      </c>
      <c r="N167" s="132">
        <f>IF(RES_hhdet_in_tes!N167=0,0,RES_hhdet_in_tes!N167/0.086*1000000/RES_hhdet_in_new!N167)</f>
        <v>0</v>
      </c>
      <c r="O167" s="132">
        <f>IF(RES_hhdet_in_tes!O167=0,0,RES_hhdet_in_tes!O167/0.086*1000000/RES_hhdet_in_new!O167)</f>
        <v>0</v>
      </c>
      <c r="P167" s="132">
        <f>IF(RES_hhdet_in_tes!P167=0,0,RES_hhdet_in_tes!P167/0.086*1000000/RES_hhdet_in_new!P167)</f>
        <v>0</v>
      </c>
      <c r="Q167" s="132">
        <f>IF(RES_hhdet_in_tes!Q167=0,0,RES_hhdet_in_tes!Q167/0.086*1000000/RES_hhdet_in_new!Q167)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IF(RES_hhdet_in_tes!C168=0,0,RES_hhdet_in_tes!C168/0.086*1000000/RES_hhdet_in_new!C168)</f>
        <v>0</v>
      </c>
      <c r="D168" s="132">
        <f>IF(RES_hhdet_in_tes!D168=0,0,RES_hhdet_in_tes!D168/0.086*1000000/RES_hhdet_in_new!D168)</f>
        <v>0</v>
      </c>
      <c r="E168" s="132">
        <f>IF(RES_hhdet_in_tes!E168=0,0,RES_hhdet_in_tes!E168/0.086*1000000/RES_hhdet_in_new!E168)</f>
        <v>0</v>
      </c>
      <c r="F168" s="132">
        <f>IF(RES_hhdet_in_tes!F168=0,0,RES_hhdet_in_tes!F168/0.086*1000000/RES_hhdet_in_new!F168)</f>
        <v>0</v>
      </c>
      <c r="G168" s="132">
        <f>IF(RES_hhdet_in_tes!G168=0,0,RES_hhdet_in_tes!G168/0.086*1000000/RES_hhdet_in_new!G168)</f>
        <v>0</v>
      </c>
      <c r="H168" s="132">
        <f>IF(RES_hhdet_in_tes!H168=0,0,RES_hhdet_in_tes!H168/0.086*1000000/RES_hhdet_in_new!H168)</f>
        <v>0</v>
      </c>
      <c r="I168" s="132">
        <f>IF(RES_hhdet_in_tes!I168=0,0,RES_hhdet_in_tes!I168/0.086*1000000/RES_hhdet_in_new!I168)</f>
        <v>0</v>
      </c>
      <c r="J168" s="132">
        <f>IF(RES_hhdet_in_tes!J168=0,0,RES_hhdet_in_tes!J168/0.086*1000000/RES_hhdet_in_new!J168)</f>
        <v>0</v>
      </c>
      <c r="K168" s="132">
        <f>IF(RES_hhdet_in_tes!K168=0,0,RES_hhdet_in_tes!K168/0.086*1000000/RES_hhdet_in_new!K168)</f>
        <v>0</v>
      </c>
      <c r="L168" s="132">
        <f>IF(RES_hhdet_in_tes!L168=0,0,RES_hhdet_in_tes!L168/0.086*1000000/RES_hhdet_in_new!L168)</f>
        <v>0</v>
      </c>
      <c r="M168" s="132">
        <f>IF(RES_hhdet_in_tes!M168=0,0,RES_hhdet_in_tes!M168/0.086*1000000/RES_hhdet_in_new!M168)</f>
        <v>0</v>
      </c>
      <c r="N168" s="132">
        <f>IF(RES_hhdet_in_tes!N168=0,0,RES_hhdet_in_tes!N168/0.086*1000000/RES_hhdet_in_new!N168)</f>
        <v>0</v>
      </c>
      <c r="O168" s="132">
        <f>IF(RES_hhdet_in_tes!O168=0,0,RES_hhdet_in_tes!O168/0.086*1000000/RES_hhdet_in_new!O168)</f>
        <v>0</v>
      </c>
      <c r="P168" s="132">
        <f>IF(RES_hhdet_in_tes!P168=0,0,RES_hhdet_in_tes!P168/0.086*1000000/RES_hhdet_in_new!P168)</f>
        <v>0</v>
      </c>
      <c r="Q168" s="132">
        <f>IF(RES_hhdet_in_tes!Q168=0,0,RES_hhdet_in_tes!Q168/0.086*1000000/RES_hhdet_in_new!Q168)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IF(RES_hhdet_in_tes!C169=0,0,RES_hhdet_in_tes!C169/0.086*1000000/RES_hhdet_in_new!C168)</f>
        <v>0</v>
      </c>
      <c r="D169" s="165">
        <f>IF(RES_hhdet_in_tes!D169=0,0,RES_hhdet_in_tes!D169/0.086*1000000/RES_hhdet_in_new!D168)</f>
        <v>0</v>
      </c>
      <c r="E169" s="165">
        <f>IF(RES_hhdet_in_tes!E169=0,0,RES_hhdet_in_tes!E169/0.086*1000000/RES_hhdet_in_new!E168)</f>
        <v>0</v>
      </c>
      <c r="F169" s="165">
        <f>IF(RES_hhdet_in_tes!F169=0,0,RES_hhdet_in_tes!F169/0.086*1000000/RES_hhdet_in_new!F168)</f>
        <v>0</v>
      </c>
      <c r="G169" s="165">
        <f>IF(RES_hhdet_in_tes!G169=0,0,RES_hhdet_in_tes!G169/0.086*1000000/RES_hhdet_in_new!G168)</f>
        <v>0</v>
      </c>
      <c r="H169" s="165">
        <f>IF(RES_hhdet_in_tes!H169=0,0,RES_hhdet_in_tes!H169/0.086*1000000/RES_hhdet_in_new!H168)</f>
        <v>0</v>
      </c>
      <c r="I169" s="165">
        <f>IF(RES_hhdet_in_tes!I169=0,0,RES_hhdet_in_tes!I169/0.086*1000000/RES_hhdet_in_new!I168)</f>
        <v>0</v>
      </c>
      <c r="J169" s="165">
        <f>IF(RES_hhdet_in_tes!J169=0,0,RES_hhdet_in_tes!J169/0.086*1000000/RES_hhdet_in_new!J168)</f>
        <v>0</v>
      </c>
      <c r="K169" s="165">
        <f>IF(RES_hhdet_in_tes!K169=0,0,RES_hhdet_in_tes!K169/0.086*1000000/RES_hhdet_in_new!K168)</f>
        <v>0</v>
      </c>
      <c r="L169" s="165">
        <f>IF(RES_hhdet_in_tes!L169=0,0,RES_hhdet_in_tes!L169/0.086*1000000/RES_hhdet_in_new!L168)</f>
        <v>0</v>
      </c>
      <c r="M169" s="165">
        <f>IF(RES_hhdet_in_tes!M169=0,0,RES_hhdet_in_tes!M169/0.086*1000000/RES_hhdet_in_new!M168)</f>
        <v>0</v>
      </c>
      <c r="N169" s="165">
        <f>IF(RES_hhdet_in_tes!N169=0,0,RES_hhdet_in_tes!N169/0.086*1000000/RES_hhdet_in_new!N168)</f>
        <v>0</v>
      </c>
      <c r="O169" s="165">
        <f>IF(RES_hhdet_in_tes!O169=0,0,RES_hhdet_in_tes!O169/0.086*1000000/RES_hhdet_in_new!O168)</f>
        <v>0</v>
      </c>
      <c r="P169" s="165">
        <f>IF(RES_hhdet_in_tes!P169=0,0,RES_hhdet_in_tes!P169/0.086*1000000/RES_hhdet_in_new!P168)</f>
        <v>0</v>
      </c>
      <c r="Q169" s="165">
        <f>IF(RES_hhdet_in_tes!Q169=0,0,RES_hhdet_in_tes!Q169/0.086*1000000/RES_hhdet_in_new!Q168)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IF(RES_hhdet_in_tes!C170=0,0,RES_hhdet_in_tes!C170/0.086*1000000/RES_hhdet_in_new!C168)</f>
        <v>0</v>
      </c>
      <c r="D170" s="164">
        <f>IF(RES_hhdet_in_tes!D170=0,0,RES_hhdet_in_tes!D170/0.086*1000000/RES_hhdet_in_new!D168)</f>
        <v>0</v>
      </c>
      <c r="E170" s="164">
        <f>IF(RES_hhdet_in_tes!E170=0,0,RES_hhdet_in_tes!E170/0.086*1000000/RES_hhdet_in_new!E168)</f>
        <v>0</v>
      </c>
      <c r="F170" s="164">
        <f>IF(RES_hhdet_in_tes!F170=0,0,RES_hhdet_in_tes!F170/0.086*1000000/RES_hhdet_in_new!F168)</f>
        <v>0</v>
      </c>
      <c r="G170" s="164">
        <f>IF(RES_hhdet_in_tes!G170=0,0,RES_hhdet_in_tes!G170/0.086*1000000/RES_hhdet_in_new!G168)</f>
        <v>0</v>
      </c>
      <c r="H170" s="164">
        <f>IF(RES_hhdet_in_tes!H170=0,0,RES_hhdet_in_tes!H170/0.086*1000000/RES_hhdet_in_new!H168)</f>
        <v>0</v>
      </c>
      <c r="I170" s="164">
        <f>IF(RES_hhdet_in_tes!I170=0,0,RES_hhdet_in_tes!I170/0.086*1000000/RES_hhdet_in_new!I168)</f>
        <v>0</v>
      </c>
      <c r="J170" s="164">
        <f>IF(RES_hhdet_in_tes!J170=0,0,RES_hhdet_in_tes!J170/0.086*1000000/RES_hhdet_in_new!J168)</f>
        <v>0</v>
      </c>
      <c r="K170" s="164">
        <f>IF(RES_hhdet_in_tes!K170=0,0,RES_hhdet_in_tes!K170/0.086*1000000/RES_hhdet_in_new!K168)</f>
        <v>0</v>
      </c>
      <c r="L170" s="164">
        <f>IF(RES_hhdet_in_tes!L170=0,0,RES_hhdet_in_tes!L170/0.086*1000000/RES_hhdet_in_new!L168)</f>
        <v>0</v>
      </c>
      <c r="M170" s="164">
        <f>IF(RES_hhdet_in_tes!M170=0,0,RES_hhdet_in_tes!M170/0.086*1000000/RES_hhdet_in_new!M168)</f>
        <v>0</v>
      </c>
      <c r="N170" s="164">
        <f>IF(RES_hhdet_in_tes!N170=0,0,RES_hhdet_in_tes!N170/0.086*1000000/RES_hhdet_in_new!N168)</f>
        <v>0</v>
      </c>
      <c r="O170" s="164">
        <f>IF(RES_hhdet_in_tes!O170=0,0,RES_hhdet_in_tes!O170/0.086*1000000/RES_hhdet_in_new!O168)</f>
        <v>0</v>
      </c>
      <c r="P170" s="164">
        <f>IF(RES_hhdet_in_tes!P170=0,0,RES_hhdet_in_tes!P170/0.086*1000000/RES_hhdet_in_new!P168)</f>
        <v>0</v>
      </c>
      <c r="Q170" s="164">
        <f>IF(RES_hhdet_in_tes!Q170=0,0,RES_hhdet_in_tes!Q170/0.086*1000000/RES_hhdet_in_new!Q168)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IF(RES_hhdet_in_tes!C171=0,0,RES_hhdet_in_tes!C171/0.086*1000000/RES_hhdet_in_new!C171)</f>
        <v>2423.7660030483294</v>
      </c>
      <c r="D171" s="162">
        <f>IF(RES_hhdet_in_tes!D171=0,0,RES_hhdet_in_tes!D171/0.086*1000000/RES_hhdet_in_new!D171)</f>
        <v>2289.4614381773467</v>
      </c>
      <c r="E171" s="162">
        <f>IF(RES_hhdet_in_tes!E171=0,0,RES_hhdet_in_tes!E171/0.086*1000000/RES_hhdet_in_new!E171)</f>
        <v>2347.191194269772</v>
      </c>
      <c r="F171" s="162">
        <f>IF(RES_hhdet_in_tes!F171=0,0,RES_hhdet_in_tes!F171/0.086*1000000/RES_hhdet_in_new!F171)</f>
        <v>2450.8115966683699</v>
      </c>
      <c r="G171" s="162">
        <f>IF(RES_hhdet_in_tes!G171=0,0,RES_hhdet_in_tes!G171/0.086*1000000/RES_hhdet_in_new!G171)</f>
        <v>2440.8657844610657</v>
      </c>
      <c r="H171" s="162">
        <f>IF(RES_hhdet_in_tes!H171=0,0,RES_hhdet_in_tes!H171/0.086*1000000/RES_hhdet_in_new!H171)</f>
        <v>2641.0455460072717</v>
      </c>
      <c r="I171" s="162">
        <f>IF(RES_hhdet_in_tes!I171=0,0,RES_hhdet_in_tes!I171/0.086*1000000/RES_hhdet_in_new!I171)</f>
        <v>2542.280343407092</v>
      </c>
      <c r="J171" s="162">
        <f>IF(RES_hhdet_in_tes!J171=0,0,RES_hhdet_in_tes!J171/0.086*1000000/RES_hhdet_in_new!J171)</f>
        <v>2607.0443810265783</v>
      </c>
      <c r="K171" s="162">
        <f>IF(RES_hhdet_in_tes!K171=0,0,RES_hhdet_in_tes!K171/0.086*1000000/RES_hhdet_in_new!K171)</f>
        <v>2330.6692401609948</v>
      </c>
      <c r="L171" s="162">
        <f>IF(RES_hhdet_in_tes!L171=0,0,RES_hhdet_in_tes!L171/0.086*1000000/RES_hhdet_in_new!L171)</f>
        <v>2492.95508467235</v>
      </c>
      <c r="M171" s="162">
        <f>IF(RES_hhdet_in_tes!M171=0,0,RES_hhdet_in_tes!M171/0.086*1000000/RES_hhdet_in_new!M171)</f>
        <v>2509.9930955446357</v>
      </c>
      <c r="N171" s="162">
        <f>IF(RES_hhdet_in_tes!N171=0,0,RES_hhdet_in_tes!N171/0.086*1000000/RES_hhdet_in_new!N171)</f>
        <v>2474.1172225000337</v>
      </c>
      <c r="O171" s="162">
        <f>IF(RES_hhdet_in_tes!O171=0,0,RES_hhdet_in_tes!O171/0.086*1000000/RES_hhdet_in_new!O171)</f>
        <v>2651.9381407023857</v>
      </c>
      <c r="P171" s="162">
        <f>IF(RES_hhdet_in_tes!P171=0,0,RES_hhdet_in_tes!P171/0.086*1000000/RES_hhdet_in_new!P171)</f>
        <v>2662.8672959949531</v>
      </c>
      <c r="Q171" s="162">
        <f>IF(RES_hhdet_in_tes!Q171=0,0,RES_hhdet_in_tes!Q171/0.086*1000000/RES_hhdet_in_new!Q171)</f>
        <v>2771.6652818320458</v>
      </c>
    </row>
    <row r="172" spans="1:17" ht="12" customHeight="1" x14ac:dyDescent="0.25">
      <c r="A172" s="161" t="s">
        <v>141</v>
      </c>
      <c r="B172" s="160"/>
      <c r="C172" s="160">
        <f>IF(RES_hhdet_in_tes!C172=0,0,RES_hhdet_in_tes!C172/0.086*1000000/RES_hhdet_in_new!C172)</f>
        <v>2330.1625469548567</v>
      </c>
      <c r="D172" s="160">
        <f>IF(RES_hhdet_in_tes!D172=0,0,RES_hhdet_in_tes!D172/0.086*1000000/RES_hhdet_in_new!D172)</f>
        <v>2263.8751452190863</v>
      </c>
      <c r="E172" s="160">
        <f>IF(RES_hhdet_in_tes!E172=0,0,RES_hhdet_in_tes!E172/0.086*1000000/RES_hhdet_in_new!E172)</f>
        <v>2306.929062838376</v>
      </c>
      <c r="F172" s="160">
        <f>IF(RES_hhdet_in_tes!F172=0,0,RES_hhdet_in_tes!F172/0.086*1000000/RES_hhdet_in_new!F172)</f>
        <v>2391.1858240617521</v>
      </c>
      <c r="G172" s="160">
        <f>IF(RES_hhdet_in_tes!G172=0,0,RES_hhdet_in_tes!G172/0.086*1000000/RES_hhdet_in_new!G172)</f>
        <v>2387.4089679668523</v>
      </c>
      <c r="H172" s="160">
        <f>IF(RES_hhdet_in_tes!H172=0,0,RES_hhdet_in_tes!H172/0.086*1000000/RES_hhdet_in_new!H172)</f>
        <v>2526.0472940413561</v>
      </c>
      <c r="I172" s="160">
        <f>IF(RES_hhdet_in_tes!I172=0,0,RES_hhdet_in_tes!I172/0.086*1000000/RES_hhdet_in_new!I172)</f>
        <v>2462.2664797997109</v>
      </c>
      <c r="J172" s="160">
        <f>IF(RES_hhdet_in_tes!J172=0,0,RES_hhdet_in_tes!J172/0.086*1000000/RES_hhdet_in_new!J172)</f>
        <v>2509.5790142464825</v>
      </c>
      <c r="K172" s="160">
        <f>IF(RES_hhdet_in_tes!K172=0,0,RES_hhdet_in_tes!K172/0.086*1000000/RES_hhdet_in_new!K172)</f>
        <v>2329.9501593248228</v>
      </c>
      <c r="L172" s="160">
        <f>IF(RES_hhdet_in_tes!L172=0,0,RES_hhdet_in_tes!L172/0.086*1000000/RES_hhdet_in_new!L172)</f>
        <v>2434.5309586456856</v>
      </c>
      <c r="M172" s="160">
        <f>IF(RES_hhdet_in_tes!M172=0,0,RES_hhdet_in_tes!M172/0.086*1000000/RES_hhdet_in_new!M172)</f>
        <v>2441.2026416785698</v>
      </c>
      <c r="N172" s="160">
        <f>IF(RES_hhdet_in_tes!N172=0,0,RES_hhdet_in_tes!N172/0.086*1000000/RES_hhdet_in_new!N172)</f>
        <v>2412.6548384872826</v>
      </c>
      <c r="O172" s="160">
        <f>IF(RES_hhdet_in_tes!O172=0,0,RES_hhdet_in_tes!O172/0.086*1000000/RES_hhdet_in_new!O172)</f>
        <v>2513.2196226790443</v>
      </c>
      <c r="P172" s="160">
        <f>IF(RES_hhdet_in_tes!P172=0,0,RES_hhdet_in_tes!P172/0.086*1000000/RES_hhdet_in_new!P172)</f>
        <v>2517.5837756731648</v>
      </c>
      <c r="Q172" s="160">
        <f>IF(RES_hhdet_in_tes!Q172=0,0,RES_hhdet_in_tes!Q172/0.086*1000000/RES_hhdet_in_new!Q172)</f>
        <v>2577.9803399378743</v>
      </c>
    </row>
    <row r="173" spans="1:17" ht="12" customHeight="1" x14ac:dyDescent="0.25">
      <c r="A173" s="148" t="s">
        <v>60</v>
      </c>
      <c r="B173" s="156"/>
      <c r="C173" s="156">
        <f>IF(RES_hhdet_in_tes!C173=0,0,RES_hhdet_in_tes!C173/0.086*1000000/RES_hhdet_in_new!C172)</f>
        <v>1720.873862163693</v>
      </c>
      <c r="D173" s="156">
        <f>IF(RES_hhdet_in_tes!D173=0,0,RES_hhdet_in_tes!D173/0.086*1000000/RES_hhdet_in_new!D172)</f>
        <v>1526.4533739349836</v>
      </c>
      <c r="E173" s="156">
        <f>IF(RES_hhdet_in_tes!E173=0,0,RES_hhdet_in_tes!E173/0.086*1000000/RES_hhdet_in_new!E172)</f>
        <v>1575.1748790376557</v>
      </c>
      <c r="F173" s="156">
        <f>IF(RES_hhdet_in_tes!F173=0,0,RES_hhdet_in_tes!F173/0.086*1000000/RES_hhdet_in_new!F172)</f>
        <v>1645.7690283179529</v>
      </c>
      <c r="G173" s="156">
        <f>IF(RES_hhdet_in_tes!G173=0,0,RES_hhdet_in_tes!G173/0.086*1000000/RES_hhdet_in_new!G172)</f>
        <v>1635.5131643448708</v>
      </c>
      <c r="H173" s="156">
        <f>IF(RES_hhdet_in_tes!H173=0,0,RES_hhdet_in_tes!H173/0.086*1000000/RES_hhdet_in_new!H172)</f>
        <v>1763.0374769914433</v>
      </c>
      <c r="I173" s="156">
        <f>IF(RES_hhdet_in_tes!I173=0,0,RES_hhdet_in_tes!I173/0.086*1000000/RES_hhdet_in_new!I172)</f>
        <v>1698.4267977338343</v>
      </c>
      <c r="J173" s="156">
        <f>IF(RES_hhdet_in_tes!J173=0,0,RES_hhdet_in_tes!J173/0.086*1000000/RES_hhdet_in_new!J172)</f>
        <v>1738.1399352003737</v>
      </c>
      <c r="K173" s="156">
        <f>IF(RES_hhdet_in_tes!K173=0,0,RES_hhdet_in_tes!K173/0.086*1000000/RES_hhdet_in_new!K172)</f>
        <v>1554.9200694862</v>
      </c>
      <c r="L173" s="156">
        <f>IF(RES_hhdet_in_tes!L173=0,0,RES_hhdet_in_tes!L173/0.086*1000000/RES_hhdet_in_new!L172)</f>
        <v>1655.4120893721263</v>
      </c>
      <c r="M173" s="156">
        <f>IF(RES_hhdet_in_tes!M173=0,0,RES_hhdet_in_tes!M173/0.086*1000000/RES_hhdet_in_new!M172)</f>
        <v>1663.1170920213656</v>
      </c>
      <c r="N173" s="156">
        <f>IF(RES_hhdet_in_tes!N173=0,0,RES_hhdet_in_tes!N173/0.086*1000000/RES_hhdet_in_new!N172)</f>
        <v>1635.491372687711</v>
      </c>
      <c r="O173" s="156">
        <f>IF(RES_hhdet_in_tes!O173=0,0,RES_hhdet_in_tes!O173/0.086*1000000/RES_hhdet_in_new!O172)</f>
        <v>1734.6590899635594</v>
      </c>
      <c r="P173" s="156">
        <f>IF(RES_hhdet_in_tes!P173=0,0,RES_hhdet_in_tes!P173/0.086*1000000/RES_hhdet_in_new!P172)</f>
        <v>1740.9630742083457</v>
      </c>
      <c r="Q173" s="156">
        <f>IF(RES_hhdet_in_tes!Q173=0,0,RES_hhdet_in_tes!Q173/0.086*1000000/RES_hhdet_in_new!Q172)</f>
        <v>1808.3897469436417</v>
      </c>
    </row>
    <row r="174" spans="1:17" ht="12" customHeight="1" x14ac:dyDescent="0.25">
      <c r="A174" s="159" t="s">
        <v>59</v>
      </c>
      <c r="B174" s="57"/>
      <c r="C174" s="57">
        <f>IF(RES_hhdet_in_tes!C174=0,0,RES_hhdet_in_tes!C174/0.086*1000000/RES_hhdet_in_new!C172)</f>
        <v>609.28868479116318</v>
      </c>
      <c r="D174" s="57">
        <f>IF(RES_hhdet_in_tes!D174=0,0,RES_hhdet_in_tes!D174/0.086*1000000/RES_hhdet_in_new!D172)</f>
        <v>737.42177128410253</v>
      </c>
      <c r="E174" s="57">
        <f>IF(RES_hhdet_in_tes!E174=0,0,RES_hhdet_in_tes!E174/0.086*1000000/RES_hhdet_in_new!E172)</f>
        <v>731.75418380071994</v>
      </c>
      <c r="F174" s="57">
        <f>IF(RES_hhdet_in_tes!F174=0,0,RES_hhdet_in_tes!F174/0.086*1000000/RES_hhdet_in_new!F172)</f>
        <v>745.41679574379964</v>
      </c>
      <c r="G174" s="57">
        <f>IF(RES_hhdet_in_tes!G174=0,0,RES_hhdet_in_tes!G174/0.086*1000000/RES_hhdet_in_new!G172)</f>
        <v>751.89580362198183</v>
      </c>
      <c r="H174" s="57">
        <f>IF(RES_hhdet_in_tes!H174=0,0,RES_hhdet_in_tes!H174/0.086*1000000/RES_hhdet_in_new!H172)</f>
        <v>763.00981704991284</v>
      </c>
      <c r="I174" s="57">
        <f>IF(RES_hhdet_in_tes!I174=0,0,RES_hhdet_in_tes!I174/0.086*1000000/RES_hhdet_in_new!I172)</f>
        <v>763.83968206587701</v>
      </c>
      <c r="J174" s="57">
        <f>IF(RES_hhdet_in_tes!J174=0,0,RES_hhdet_in_tes!J174/0.086*1000000/RES_hhdet_in_new!J172)</f>
        <v>771.43907904610865</v>
      </c>
      <c r="K174" s="57">
        <f>IF(RES_hhdet_in_tes!K174=0,0,RES_hhdet_in_tes!K174/0.086*1000000/RES_hhdet_in_new!K172)</f>
        <v>775.03008983862287</v>
      </c>
      <c r="L174" s="57">
        <f>IF(RES_hhdet_in_tes!L174=0,0,RES_hhdet_in_tes!L174/0.086*1000000/RES_hhdet_in_new!L172)</f>
        <v>779.11886927355908</v>
      </c>
      <c r="M174" s="57">
        <f>IF(RES_hhdet_in_tes!M174=0,0,RES_hhdet_in_tes!M174/0.086*1000000/RES_hhdet_in_new!M172)</f>
        <v>778.08554965720452</v>
      </c>
      <c r="N174" s="57">
        <f>IF(RES_hhdet_in_tes!N174=0,0,RES_hhdet_in_tes!N174/0.086*1000000/RES_hhdet_in_new!N172)</f>
        <v>777.16346579957144</v>
      </c>
      <c r="O174" s="57">
        <f>IF(RES_hhdet_in_tes!O174=0,0,RES_hhdet_in_tes!O174/0.086*1000000/RES_hhdet_in_new!O172)</f>
        <v>778.56053271548512</v>
      </c>
      <c r="P174" s="57">
        <f>IF(RES_hhdet_in_tes!P174=0,0,RES_hhdet_in_tes!P174/0.086*1000000/RES_hhdet_in_new!P172)</f>
        <v>776.62070146481869</v>
      </c>
      <c r="Q174" s="57">
        <f>IF(RES_hhdet_in_tes!Q174=0,0,RES_hhdet_in_tes!Q174/0.086*1000000/RES_hhdet_in_new!Q172)</f>
        <v>769.59059299423302</v>
      </c>
    </row>
    <row r="175" spans="1:17" ht="12" customHeight="1" x14ac:dyDescent="0.25">
      <c r="A175" s="158" t="s">
        <v>62</v>
      </c>
      <c r="B175" s="157"/>
      <c r="C175" s="157">
        <f>IF(SUM(RES_hhdet_in_tes!C176:C177)=0,0,SUM(RES_hhdet_in_tes!C176:C177)/0.086*1000000/SUM(RES_hhdet_in_new!C176:C177))</f>
        <v>658.49571817151923</v>
      </c>
      <c r="D175" s="157">
        <f>IF(SUM(RES_hhdet_in_tes!D176:D177)=0,0,SUM(RES_hhdet_in_tes!D176:D177)/0.086*1000000/SUM(RES_hhdet_in_new!D176:D177))</f>
        <v>642.58384644643411</v>
      </c>
      <c r="E175" s="157">
        <f>IF(SUM(RES_hhdet_in_tes!E176:E177)=0,0,SUM(RES_hhdet_in_tes!E176:E177)/0.086*1000000/SUM(RES_hhdet_in_new!E176:E177))</f>
        <v>665.2755782408675</v>
      </c>
      <c r="F175" s="157">
        <f>IF(SUM(RES_hhdet_in_tes!F176:F177)=0,0,SUM(RES_hhdet_in_tes!F176:F177)/0.086*1000000/SUM(RES_hhdet_in_new!F176:F177))</f>
        <v>686.60657599416629</v>
      </c>
      <c r="G175" s="157">
        <f>IF(SUM(RES_hhdet_in_tes!G176:G177)=0,0,SUM(RES_hhdet_in_tes!G176:G177)/0.086*1000000/SUM(RES_hhdet_in_new!G176:G177))</f>
        <v>678.76468928195766</v>
      </c>
      <c r="H175" s="157">
        <f>IF(SUM(RES_hhdet_in_tes!H176:H177)=0,0,SUM(RES_hhdet_in_tes!H176:H177)/0.086*1000000/SUM(RES_hhdet_in_new!H176:H177))</f>
        <v>699.48594354154716</v>
      </c>
      <c r="I175" s="157">
        <f>IF(SUM(RES_hhdet_in_tes!I176:I177)=0,0,SUM(RES_hhdet_in_tes!I176:I177)/0.086*1000000/SUM(RES_hhdet_in_new!I176:I177))</f>
        <v>721.63857245795714</v>
      </c>
      <c r="J175" s="157">
        <f>IF(SUM(RES_hhdet_in_tes!J176:J177)=0,0,SUM(RES_hhdet_in_tes!J176:J177)/0.086*1000000/SUM(RES_hhdet_in_new!J176:J177))</f>
        <v>721.97857947572732</v>
      </c>
      <c r="K175" s="157">
        <f>IF(SUM(RES_hhdet_in_tes!K176:K177)=0,0,SUM(RES_hhdet_in_tes!K176:K177)/0.086*1000000/SUM(RES_hhdet_in_new!K176:K177))</f>
        <v>697.56319331329621</v>
      </c>
      <c r="L175" s="157">
        <f>IF(SUM(RES_hhdet_in_tes!L176:L177)=0,0,SUM(RES_hhdet_in_tes!L176:L177)/0.086*1000000/SUM(RES_hhdet_in_new!L176:L177))</f>
        <v>716.57956657954833</v>
      </c>
      <c r="M175" s="157">
        <f>IF(SUM(RES_hhdet_in_tes!M176:M177)=0,0,SUM(RES_hhdet_in_tes!M176:M177)/0.086*1000000/SUM(RES_hhdet_in_new!M176:M177))</f>
        <v>715.73809727207879</v>
      </c>
      <c r="N175" s="157">
        <f>IF(SUM(RES_hhdet_in_tes!N176:N177)=0,0,SUM(RES_hhdet_in_tes!N176:N177)/0.086*1000000/SUM(RES_hhdet_in_new!N176:N177))</f>
        <v>726.57682820101581</v>
      </c>
      <c r="O175" s="157">
        <f>IF(SUM(RES_hhdet_in_tes!O176:O177)=0,0,SUM(RES_hhdet_in_tes!O176:O177)/0.086*1000000/SUM(RES_hhdet_in_new!O176:O177))</f>
        <v>755.65709213286925</v>
      </c>
      <c r="P175" s="157">
        <f>IF(SUM(RES_hhdet_in_tes!P176:P177)=0,0,SUM(RES_hhdet_in_tes!P176:P177)/0.086*1000000/SUM(RES_hhdet_in_new!P176:P177))</f>
        <v>783.52514417454393</v>
      </c>
      <c r="Q175" s="157">
        <f>IF(SUM(RES_hhdet_in_tes!Q176:Q177)=0,0,SUM(RES_hhdet_in_tes!Q176:Q177)/0.086*1000000/SUM(RES_hhdet_in_new!Q176:Q177))</f>
        <v>829.72187579937815</v>
      </c>
    </row>
    <row r="176" spans="1:17" ht="12" customHeight="1" x14ac:dyDescent="0.25">
      <c r="A176" s="23" t="s">
        <v>57</v>
      </c>
      <c r="B176" s="156"/>
      <c r="C176" s="156">
        <f>IF(RES_hhdet_in_tes!C176=0,0,RES_hhdet_in_tes!C176/0.086*1000000/RES_hhdet_in_new!C176)</f>
        <v>0</v>
      </c>
      <c r="D176" s="156">
        <f>IF(RES_hhdet_in_tes!D176=0,0,RES_hhdet_in_tes!D176/0.086*1000000/RES_hhdet_in_new!D176)</f>
        <v>0</v>
      </c>
      <c r="E176" s="156">
        <f>IF(RES_hhdet_in_tes!E176=0,0,RES_hhdet_in_tes!E176/0.086*1000000/RES_hhdet_in_new!E176)</f>
        <v>0</v>
      </c>
      <c r="F176" s="156">
        <f>IF(RES_hhdet_in_tes!F176=0,0,RES_hhdet_in_tes!F176/0.086*1000000/RES_hhdet_in_new!F176)</f>
        <v>0</v>
      </c>
      <c r="G176" s="156">
        <f>IF(RES_hhdet_in_tes!G176=0,0,RES_hhdet_in_tes!G176/0.086*1000000/RES_hhdet_in_new!G176)</f>
        <v>0</v>
      </c>
      <c r="H176" s="156">
        <f>IF(RES_hhdet_in_tes!H176=0,0,RES_hhdet_in_tes!H176/0.086*1000000/RES_hhdet_in_new!H176)</f>
        <v>0</v>
      </c>
      <c r="I176" s="156">
        <f>IF(RES_hhdet_in_tes!I176=0,0,RES_hhdet_in_tes!I176/0.086*1000000/RES_hhdet_in_new!I176)</f>
        <v>0</v>
      </c>
      <c r="J176" s="156">
        <f>IF(RES_hhdet_in_tes!J176=0,0,RES_hhdet_in_tes!J176/0.086*1000000/RES_hhdet_in_new!J176)</f>
        <v>0</v>
      </c>
      <c r="K176" s="156">
        <f>IF(RES_hhdet_in_tes!K176=0,0,RES_hhdet_in_tes!K176/0.086*1000000/RES_hhdet_in_new!K176)</f>
        <v>0</v>
      </c>
      <c r="L176" s="156">
        <f>IF(RES_hhdet_in_tes!L176=0,0,RES_hhdet_in_tes!L176/0.086*1000000/RES_hhdet_in_new!L176)</f>
        <v>0</v>
      </c>
      <c r="M176" s="156">
        <f>IF(RES_hhdet_in_tes!M176=0,0,RES_hhdet_in_tes!M176/0.086*1000000/RES_hhdet_in_new!M176)</f>
        <v>0</v>
      </c>
      <c r="N176" s="156">
        <f>IF(RES_hhdet_in_tes!N176=0,0,RES_hhdet_in_tes!N176/0.086*1000000/RES_hhdet_in_new!N176)</f>
        <v>0</v>
      </c>
      <c r="O176" s="156">
        <f>IF(RES_hhdet_in_tes!O176=0,0,RES_hhdet_in_tes!O176/0.086*1000000/RES_hhdet_in_new!O176)</f>
        <v>0</v>
      </c>
      <c r="P176" s="156">
        <f>IF(RES_hhdet_in_tes!P176=0,0,RES_hhdet_in_tes!P176/0.086*1000000/RES_hhdet_in_new!P176)</f>
        <v>0</v>
      </c>
      <c r="Q176" s="156">
        <f>IF(RES_hhdet_in_tes!Q176=0,0,RES_hhdet_in_tes!Q176/0.086*1000000/RES_hhdet_in_new!Q176)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IF(RES_hhdet_in_tes!C177=0,0,RES_hhdet_in_tes!C177/0.086*1000000/RES_hhdet_in_new!C177)</f>
        <v>658.49571817151923</v>
      </c>
      <c r="D177" s="57">
        <f>IF(RES_hhdet_in_tes!D177=0,0,RES_hhdet_in_tes!D177/0.086*1000000/RES_hhdet_in_new!D177)</f>
        <v>642.58384644643411</v>
      </c>
      <c r="E177" s="57">
        <f>IF(RES_hhdet_in_tes!E177=0,0,RES_hhdet_in_tes!E177/0.086*1000000/RES_hhdet_in_new!E177)</f>
        <v>665.2755782408675</v>
      </c>
      <c r="F177" s="57">
        <f>IF(RES_hhdet_in_tes!F177=0,0,RES_hhdet_in_tes!F177/0.086*1000000/RES_hhdet_in_new!F177)</f>
        <v>686.60657599416629</v>
      </c>
      <c r="G177" s="57">
        <f>IF(RES_hhdet_in_tes!G177=0,0,RES_hhdet_in_tes!G177/0.086*1000000/RES_hhdet_in_new!G177)</f>
        <v>678.76468928195766</v>
      </c>
      <c r="H177" s="57">
        <f>IF(RES_hhdet_in_tes!H177=0,0,RES_hhdet_in_tes!H177/0.086*1000000/RES_hhdet_in_new!H177)</f>
        <v>699.48594354154716</v>
      </c>
      <c r="I177" s="57">
        <f>IF(RES_hhdet_in_tes!I177=0,0,RES_hhdet_in_tes!I177/0.086*1000000/RES_hhdet_in_new!I177)</f>
        <v>721.63857245795714</v>
      </c>
      <c r="J177" s="57">
        <f>IF(RES_hhdet_in_tes!J177=0,0,RES_hhdet_in_tes!J177/0.086*1000000/RES_hhdet_in_new!J177)</f>
        <v>721.97857947572732</v>
      </c>
      <c r="K177" s="57">
        <f>IF(RES_hhdet_in_tes!K177=0,0,RES_hhdet_in_tes!K177/0.086*1000000/RES_hhdet_in_new!K177)</f>
        <v>697.56319331329621</v>
      </c>
      <c r="L177" s="57">
        <f>IF(RES_hhdet_in_tes!L177=0,0,RES_hhdet_in_tes!L177/0.086*1000000/RES_hhdet_in_new!L177)</f>
        <v>716.57956657954833</v>
      </c>
      <c r="M177" s="57">
        <f>IF(RES_hhdet_in_tes!M177=0,0,RES_hhdet_in_tes!M177/0.086*1000000/RES_hhdet_in_new!M177)</f>
        <v>715.73809727207879</v>
      </c>
      <c r="N177" s="57">
        <f>IF(RES_hhdet_in_tes!N177=0,0,RES_hhdet_in_tes!N177/0.086*1000000/RES_hhdet_in_new!N177)</f>
        <v>726.57682820101581</v>
      </c>
      <c r="O177" s="57">
        <f>IF(RES_hhdet_in_tes!O177=0,0,RES_hhdet_in_tes!O177/0.086*1000000/RES_hhdet_in_new!O177)</f>
        <v>755.65709213286925</v>
      </c>
      <c r="P177" s="57">
        <f>IF(RES_hhdet_in_tes!P177=0,0,RES_hhdet_in_tes!P177/0.086*1000000/RES_hhdet_in_new!P177)</f>
        <v>783.52514417454393</v>
      </c>
      <c r="Q177" s="57">
        <f>IF(RES_hhdet_in_tes!Q177=0,0,RES_hhdet_in_tes!Q177/0.086*1000000/RES_hhdet_in_new!Q177)</f>
        <v>829.72187579937815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180</v>
      </c>
    </row>
    <row r="3" spans="1:17" ht="12" customHeight="1" x14ac:dyDescent="0.25">
      <c r="A3" s="152" t="s">
        <v>172</v>
      </c>
      <c r="B3" s="168"/>
      <c r="C3" s="168">
        <f t="shared" ref="C3" si="0">SUM(C4,C7,C9,C19)</f>
        <v>0</v>
      </c>
      <c r="D3" s="168">
        <f t="shared" ref="D3" si="1">SUM(D4,D7,D9,D19)</f>
        <v>7275.8203458556045</v>
      </c>
      <c r="E3" s="168">
        <f t="shared" ref="E3" si="2">SUM(E4,E7,E9,E19)</f>
        <v>0</v>
      </c>
      <c r="F3" s="168">
        <f t="shared" ref="F3" si="3">SUM(F4,F7,F9,F19)</f>
        <v>7340.3352159375481</v>
      </c>
      <c r="G3" s="168">
        <f t="shared" ref="G3" si="4">SUM(G4,G7,G9,G19)</f>
        <v>7933.4177682043382</v>
      </c>
      <c r="H3" s="168">
        <f t="shared" ref="H3" si="5">SUM(H4,H7,H9,H19)</f>
        <v>7396.1872747119705</v>
      </c>
      <c r="I3" s="168">
        <f t="shared" ref="I3" si="6">SUM(I4,I7,I9,I19)</f>
        <v>6844.9958112248569</v>
      </c>
      <c r="J3" s="168">
        <f t="shared" ref="J3" si="7">SUM(J4,J7,J9,J19)</f>
        <v>7020.1597720893496</v>
      </c>
      <c r="K3" s="168">
        <f t="shared" ref="K3" si="8">SUM(K4,K7,K9,K19)</f>
        <v>7814.2246277652921</v>
      </c>
      <c r="L3" s="168">
        <f t="shared" ref="L3" si="9">SUM(L4,L7,L9,L19)</f>
        <v>6601.9062232939941</v>
      </c>
      <c r="M3" s="168">
        <f t="shared" ref="M3" si="10">SUM(M4,M7,M9,M19)</f>
        <v>5903.1466432868401</v>
      </c>
      <c r="N3" s="168">
        <f t="shared" ref="N3" si="11">SUM(N4,N7,N9,N19)</f>
        <v>6448.887222588115</v>
      </c>
      <c r="O3" s="168">
        <f t="shared" ref="O3" si="12">SUM(O4,O7,O9,O19)</f>
        <v>5921.2130893464237</v>
      </c>
      <c r="P3" s="168">
        <f t="shared" ref="P3" si="13">SUM(P4,P7,P9,P19)</f>
        <v>0</v>
      </c>
      <c r="Q3" s="168">
        <f t="shared" ref="Q3" si="14">SUM(Q4,Q7,Q9,Q19)</f>
        <v>0</v>
      </c>
    </row>
    <row r="4" spans="1:17" ht="12.95" customHeight="1" x14ac:dyDescent="0.25">
      <c r="A4" s="158" t="s">
        <v>65</v>
      </c>
      <c r="B4" s="157"/>
      <c r="C4" s="157">
        <f t="shared" ref="C4:Q4" si="15">SUM(C5:C6)</f>
        <v>0</v>
      </c>
      <c r="D4" s="157">
        <f t="shared" si="15"/>
        <v>6436.7409233362587</v>
      </c>
      <c r="E4" s="157">
        <f t="shared" si="15"/>
        <v>0</v>
      </c>
      <c r="F4" s="157">
        <f t="shared" si="15"/>
        <v>6582.8539330410067</v>
      </c>
      <c r="G4" s="157">
        <f t="shared" si="15"/>
        <v>6885.1021988789053</v>
      </c>
      <c r="H4" s="157">
        <f t="shared" si="15"/>
        <v>6818.3703894811624</v>
      </c>
      <c r="I4" s="157">
        <f t="shared" si="15"/>
        <v>6120.141285760109</v>
      </c>
      <c r="J4" s="157">
        <f t="shared" si="15"/>
        <v>6529.0058649825514</v>
      </c>
      <c r="K4" s="157">
        <f t="shared" si="15"/>
        <v>6525.6076741724191</v>
      </c>
      <c r="L4" s="157">
        <f t="shared" si="15"/>
        <v>6032.6384447158016</v>
      </c>
      <c r="M4" s="157">
        <f t="shared" si="15"/>
        <v>5114.1952180619264</v>
      </c>
      <c r="N4" s="157">
        <f t="shared" si="15"/>
        <v>4906.4243355201188</v>
      </c>
      <c r="O4" s="157">
        <f t="shared" si="15"/>
        <v>5107.3138840573629</v>
      </c>
      <c r="P4" s="157">
        <f t="shared" si="15"/>
        <v>0</v>
      </c>
      <c r="Q4" s="157">
        <f t="shared" si="15"/>
        <v>0</v>
      </c>
    </row>
    <row r="5" spans="1:17" ht="12" customHeight="1" x14ac:dyDescent="0.25">
      <c r="A5" s="23" t="s">
        <v>58</v>
      </c>
      <c r="B5" s="156"/>
      <c r="C5" s="156">
        <f>IF(RES_hhdet_in_emi!C5=0,0,RES_hhdet_in_emi!C5*1000000/RES_hhdet_in_new!C5)</f>
        <v>0</v>
      </c>
      <c r="D5" s="156">
        <f>IF(RES_hhdet_in_emi!D5=0,0,RES_hhdet_in_emi!D5*1000000/RES_hhdet_in_new!D5)</f>
        <v>6436.7409233362587</v>
      </c>
      <c r="E5" s="156">
        <f>IF(RES_hhdet_in_emi!E5=0,0,RES_hhdet_in_emi!E5*1000000/RES_hhdet_in_new!E5)</f>
        <v>0</v>
      </c>
      <c r="F5" s="156">
        <f>IF(RES_hhdet_in_emi!F5=0,0,RES_hhdet_in_emi!F5*1000000/RES_hhdet_in_new!F5)</f>
        <v>6582.8539330410067</v>
      </c>
      <c r="G5" s="156">
        <f>IF(RES_hhdet_in_emi!G5=0,0,RES_hhdet_in_emi!G5*1000000/RES_hhdet_in_new!G5)</f>
        <v>6885.1021988789053</v>
      </c>
      <c r="H5" s="156">
        <f>IF(RES_hhdet_in_emi!H5=0,0,RES_hhdet_in_emi!H5*1000000/RES_hhdet_in_new!H5)</f>
        <v>6818.3703894811624</v>
      </c>
      <c r="I5" s="156">
        <f>IF(RES_hhdet_in_emi!I5=0,0,RES_hhdet_in_emi!I5*1000000/RES_hhdet_in_new!I5)</f>
        <v>6120.141285760109</v>
      </c>
      <c r="J5" s="156">
        <f>IF(RES_hhdet_in_emi!J5=0,0,RES_hhdet_in_emi!J5*1000000/RES_hhdet_in_new!J5)</f>
        <v>6529.0058649825514</v>
      </c>
      <c r="K5" s="156">
        <f>IF(RES_hhdet_in_emi!K5=0,0,RES_hhdet_in_emi!K5*1000000/RES_hhdet_in_new!K5)</f>
        <v>6525.6076741724191</v>
      </c>
      <c r="L5" s="156">
        <f>IF(RES_hhdet_in_emi!L5=0,0,RES_hhdet_in_emi!L5*1000000/RES_hhdet_in_new!L5)</f>
        <v>6032.6384447158016</v>
      </c>
      <c r="M5" s="156">
        <f>IF(RES_hhdet_in_emi!M5=0,0,RES_hhdet_in_emi!M5*1000000/RES_hhdet_in_new!M5)</f>
        <v>5114.1952180619264</v>
      </c>
      <c r="N5" s="156">
        <f>IF(RES_hhdet_in_emi!N5=0,0,RES_hhdet_in_emi!N5*1000000/RES_hhdet_in_new!N5)</f>
        <v>4906.4243355201188</v>
      </c>
      <c r="O5" s="156">
        <f>IF(RES_hhdet_in_emi!O5=0,0,RES_hhdet_in_emi!O5*1000000/RES_hhdet_in_new!O5)</f>
        <v>5107.3138840573629</v>
      </c>
      <c r="P5" s="156">
        <f>IF(RES_hhdet_in_emi!P5=0,0,RES_hhdet_in_emi!P5*1000000/RES_hhdet_in_new!P5)</f>
        <v>0</v>
      </c>
      <c r="Q5" s="156">
        <f>IF(RES_hhdet_in_emi!Q5=0,0,RES_hhdet_in_emi!Q5*1000000/RES_hhdet_in_new!Q5)</f>
        <v>0</v>
      </c>
    </row>
    <row r="6" spans="1:17" ht="12" customHeight="1" x14ac:dyDescent="0.25">
      <c r="A6" s="23" t="s">
        <v>60</v>
      </c>
      <c r="B6" s="156"/>
      <c r="C6" s="156">
        <f>IF(RES_hhdet_in_emi!C6=0,0,RES_hhdet_in_emi!C6*1000000/RES_hhdet_in_new!C5)</f>
        <v>0</v>
      </c>
      <c r="D6" s="156">
        <f>IF(RES_hhdet_in_emi!D6=0,0,RES_hhdet_in_emi!D6*1000000/RES_hhdet_in_new!D5)</f>
        <v>0</v>
      </c>
      <c r="E6" s="156">
        <f>IF(RES_hhdet_in_emi!E6=0,0,RES_hhdet_in_emi!E6*1000000/RES_hhdet_in_new!E5)</f>
        <v>0</v>
      </c>
      <c r="F6" s="156">
        <f>IF(RES_hhdet_in_emi!F6=0,0,RES_hhdet_in_emi!F6*1000000/RES_hhdet_in_new!F5)</f>
        <v>0</v>
      </c>
      <c r="G6" s="156">
        <f>IF(RES_hhdet_in_emi!G6=0,0,RES_hhdet_in_emi!G6*1000000/RES_hhdet_in_new!G5)</f>
        <v>0</v>
      </c>
      <c r="H6" s="156">
        <f>IF(RES_hhdet_in_emi!H6=0,0,RES_hhdet_in_emi!H6*1000000/RES_hhdet_in_new!H5)</f>
        <v>0</v>
      </c>
      <c r="I6" s="156">
        <f>IF(RES_hhdet_in_emi!I6=0,0,RES_hhdet_in_emi!I6*1000000/RES_hhdet_in_new!I5)</f>
        <v>0</v>
      </c>
      <c r="J6" s="156">
        <f>IF(RES_hhdet_in_emi!J6=0,0,RES_hhdet_in_emi!J6*1000000/RES_hhdet_in_new!J5)</f>
        <v>0</v>
      </c>
      <c r="K6" s="156">
        <f>IF(RES_hhdet_in_emi!K6=0,0,RES_hhdet_in_emi!K6*1000000/RES_hhdet_in_new!K5)</f>
        <v>0</v>
      </c>
      <c r="L6" s="156">
        <f>IF(RES_hhdet_in_emi!L6=0,0,RES_hhdet_in_emi!L6*1000000/RES_hhdet_in_new!L5)</f>
        <v>0</v>
      </c>
      <c r="M6" s="156">
        <f>IF(RES_hhdet_in_emi!M6=0,0,RES_hhdet_in_emi!M6*1000000/RES_hhdet_in_new!M5)</f>
        <v>0</v>
      </c>
      <c r="N6" s="156">
        <f>IF(RES_hhdet_in_emi!N6=0,0,RES_hhdet_in_emi!N6*1000000/RES_hhdet_in_new!N5)</f>
        <v>0</v>
      </c>
      <c r="O6" s="156">
        <f>IF(RES_hhdet_in_emi!O6=0,0,RES_hhdet_in_emi!O6*1000000/RES_hhdet_in_new!O5)</f>
        <v>0</v>
      </c>
      <c r="P6" s="156">
        <f>IF(RES_hhdet_in_emi!P6=0,0,RES_hhdet_in_emi!P6*1000000/RES_hhdet_in_new!P5)</f>
        <v>0</v>
      </c>
      <c r="Q6" s="156">
        <f>IF(RES_hhdet_in_emi!Q6=0,0,RES_hhdet_in_emi!Q6*1000000/RES_hhdet_in_new!Q5)</f>
        <v>0</v>
      </c>
    </row>
    <row r="7" spans="1:17" ht="12.95" customHeight="1" x14ac:dyDescent="0.25">
      <c r="A7" s="158" t="s">
        <v>112</v>
      </c>
      <c r="B7" s="157"/>
      <c r="C7" s="157">
        <f t="shared" ref="C7:Q7" si="16">C8</f>
        <v>0</v>
      </c>
      <c r="D7" s="157">
        <f t="shared" si="16"/>
        <v>0</v>
      </c>
      <c r="E7" s="157">
        <f t="shared" si="16"/>
        <v>0</v>
      </c>
      <c r="F7" s="157">
        <f t="shared" si="16"/>
        <v>0</v>
      </c>
      <c r="G7" s="157">
        <f t="shared" si="16"/>
        <v>0</v>
      </c>
      <c r="H7" s="157">
        <f t="shared" si="16"/>
        <v>0</v>
      </c>
      <c r="I7" s="157">
        <f t="shared" si="16"/>
        <v>0</v>
      </c>
      <c r="J7" s="157">
        <f t="shared" si="16"/>
        <v>0</v>
      </c>
      <c r="K7" s="157">
        <f t="shared" si="16"/>
        <v>0</v>
      </c>
      <c r="L7" s="157">
        <f t="shared" si="16"/>
        <v>0</v>
      </c>
      <c r="M7" s="157">
        <f t="shared" si="16"/>
        <v>0</v>
      </c>
      <c r="N7" s="157">
        <f t="shared" si="16"/>
        <v>0</v>
      </c>
      <c r="O7" s="157">
        <f t="shared" si="16"/>
        <v>0</v>
      </c>
      <c r="P7" s="157">
        <f t="shared" si="16"/>
        <v>0</v>
      </c>
      <c r="Q7" s="157">
        <f t="shared" si="16"/>
        <v>0</v>
      </c>
    </row>
    <row r="8" spans="1:17" ht="12" customHeight="1" x14ac:dyDescent="0.25">
      <c r="A8" s="23" t="s">
        <v>60</v>
      </c>
      <c r="B8" s="156"/>
      <c r="C8" s="156">
        <f>IF(RES_hhdet_in_emi!C8=0,0,RES_hhdet_in_emi!C8*1000000/RES_hhdet_in_new!C8)</f>
        <v>0</v>
      </c>
      <c r="D8" s="156">
        <f>IF(RES_hhdet_in_emi!D8=0,0,RES_hhdet_in_emi!D8*1000000/RES_hhdet_in_new!D8)</f>
        <v>0</v>
      </c>
      <c r="E8" s="156">
        <f>IF(RES_hhdet_in_emi!E8=0,0,RES_hhdet_in_emi!E8*1000000/RES_hhdet_in_new!E8)</f>
        <v>0</v>
      </c>
      <c r="F8" s="156">
        <f>IF(RES_hhdet_in_emi!F8=0,0,RES_hhdet_in_emi!F8*1000000/RES_hhdet_in_new!F8)</f>
        <v>0</v>
      </c>
      <c r="G8" s="156">
        <f>IF(RES_hhdet_in_emi!G8=0,0,RES_hhdet_in_emi!G8*1000000/RES_hhdet_in_new!G8)</f>
        <v>0</v>
      </c>
      <c r="H8" s="156">
        <f>IF(RES_hhdet_in_emi!H8=0,0,RES_hhdet_in_emi!H8*1000000/RES_hhdet_in_new!H8)</f>
        <v>0</v>
      </c>
      <c r="I8" s="156">
        <f>IF(RES_hhdet_in_emi!I8=0,0,RES_hhdet_in_emi!I8*1000000/RES_hhdet_in_new!I8)</f>
        <v>0</v>
      </c>
      <c r="J8" s="156">
        <f>IF(RES_hhdet_in_emi!J8=0,0,RES_hhdet_in_emi!J8*1000000/RES_hhdet_in_new!J8)</f>
        <v>0</v>
      </c>
      <c r="K8" s="156">
        <f>IF(RES_hhdet_in_emi!K8=0,0,RES_hhdet_in_emi!K8*1000000/RES_hhdet_in_new!K8)</f>
        <v>0</v>
      </c>
      <c r="L8" s="156">
        <f>IF(RES_hhdet_in_emi!L8=0,0,RES_hhdet_in_emi!L8*1000000/RES_hhdet_in_new!L8)</f>
        <v>0</v>
      </c>
      <c r="M8" s="156">
        <f>IF(RES_hhdet_in_emi!M8=0,0,RES_hhdet_in_emi!M8*1000000/RES_hhdet_in_new!M8)</f>
        <v>0</v>
      </c>
      <c r="N8" s="156">
        <f>IF(RES_hhdet_in_emi!N8=0,0,RES_hhdet_in_emi!N8*1000000/RES_hhdet_in_new!N8)</f>
        <v>0</v>
      </c>
      <c r="O8" s="156">
        <f>IF(RES_hhdet_in_emi!O8=0,0,RES_hhdet_in_emi!O8*1000000/RES_hhdet_in_new!O8)</f>
        <v>0</v>
      </c>
      <c r="P8" s="156">
        <f>IF(RES_hhdet_in_emi!P8=0,0,RES_hhdet_in_emi!P8*1000000/RES_hhdet_in_new!P8)</f>
        <v>0</v>
      </c>
      <c r="Q8" s="156">
        <f>IF(RES_hhdet_in_emi!Q8=0,0,RES_hhdet_in_emi!Q8*1000000/RES_hhdet_in_new!Q8)</f>
        <v>0</v>
      </c>
    </row>
    <row r="9" spans="1:17" ht="12" customHeight="1" x14ac:dyDescent="0.25">
      <c r="A9" s="158" t="s">
        <v>63</v>
      </c>
      <c r="B9" s="157"/>
      <c r="C9" s="157">
        <f>IF(SUM(RES_hhdet_in_emi!C10:C12,RES_hhdet_in_emi!C15:C16)=0,0,SUM(RES_hhdet_in_emi!C10:C12,RES_hhdet_in_emi!C15:C16)*1000000/SUM(RES_hhdet_in_new!C10:C12,RES_hhdet_in_new!C15:C16))</f>
        <v>0</v>
      </c>
      <c r="D9" s="157">
        <f>IF(SUM(RES_hhdet_in_emi!D10:D12,RES_hhdet_in_emi!D15:D16)=0,0,SUM(RES_hhdet_in_emi!D10:D12,RES_hhdet_in_emi!D15:D16)*1000000/SUM(RES_hhdet_in_new!D10:D12,RES_hhdet_in_new!D15:D16))</f>
        <v>839.07942251934583</v>
      </c>
      <c r="E9" s="157">
        <f>IF(SUM(RES_hhdet_in_emi!E10:E12,RES_hhdet_in_emi!E15:E16)=0,0,SUM(RES_hhdet_in_emi!E10:E12,RES_hhdet_in_emi!E15:E16)*1000000/SUM(RES_hhdet_in_new!E10:E12,RES_hhdet_in_new!E15:E16))</f>
        <v>0</v>
      </c>
      <c r="F9" s="157">
        <f>IF(SUM(RES_hhdet_in_emi!F10:F12,RES_hhdet_in_emi!F15:F16)=0,0,SUM(RES_hhdet_in_emi!F10:F12,RES_hhdet_in_emi!F15:F16)*1000000/SUM(RES_hhdet_in_new!F10:F12,RES_hhdet_in_new!F15:F16))</f>
        <v>757.48128289654096</v>
      </c>
      <c r="G9" s="157">
        <f>IF(SUM(RES_hhdet_in_emi!G10:G12,RES_hhdet_in_emi!G15:G16)=0,0,SUM(RES_hhdet_in_emi!G10:G12,RES_hhdet_in_emi!G15:G16)*1000000/SUM(RES_hhdet_in_new!G10:G12,RES_hhdet_in_new!G15:G16))</f>
        <v>1048.3155693254332</v>
      </c>
      <c r="H9" s="157">
        <f>IF(SUM(RES_hhdet_in_emi!H10:H12,RES_hhdet_in_emi!H15:H16)=0,0,SUM(RES_hhdet_in_emi!H10:H12,RES_hhdet_in_emi!H15:H16)*1000000/SUM(RES_hhdet_in_new!H10:H12,RES_hhdet_in_new!H15:H16))</f>
        <v>577.81688523080823</v>
      </c>
      <c r="I9" s="157">
        <f>IF(SUM(RES_hhdet_in_emi!I10:I12,RES_hhdet_in_emi!I15:I16)=0,0,SUM(RES_hhdet_in_emi!I10:I12,RES_hhdet_in_emi!I15:I16)*1000000/SUM(RES_hhdet_in_new!I10:I12,RES_hhdet_in_new!I15:I16))</f>
        <v>724.85452546474835</v>
      </c>
      <c r="J9" s="157">
        <f>IF(SUM(RES_hhdet_in_emi!J10:J12,RES_hhdet_in_emi!J15:J16)=0,0,SUM(RES_hhdet_in_emi!J10:J12,RES_hhdet_in_emi!J15:J16)*1000000/SUM(RES_hhdet_in_new!J10:J12,RES_hhdet_in_new!J15:J16))</f>
        <v>491.15390710679793</v>
      </c>
      <c r="K9" s="157">
        <f>IF(SUM(RES_hhdet_in_emi!K10:K12,RES_hhdet_in_emi!K15:K16)=0,0,SUM(RES_hhdet_in_emi!K10:K12,RES_hhdet_in_emi!K15:K16)*1000000/SUM(RES_hhdet_in_new!K10:K12,RES_hhdet_in_new!K15:K16))</f>
        <v>1288.6169535928734</v>
      </c>
      <c r="L9" s="157">
        <f>IF(SUM(RES_hhdet_in_emi!L10:L12,RES_hhdet_in_emi!L15:L16)=0,0,SUM(RES_hhdet_in_emi!L10:L12,RES_hhdet_in_emi!L15:L16)*1000000/SUM(RES_hhdet_in_new!L10:L12,RES_hhdet_in_new!L15:L16))</f>
        <v>569.26777857819229</v>
      </c>
      <c r="M9" s="157">
        <f>IF(SUM(RES_hhdet_in_emi!M10:M12,RES_hhdet_in_emi!M15:M16)=0,0,SUM(RES_hhdet_in_emi!M10:M12,RES_hhdet_in_emi!M15:M16)*1000000/SUM(RES_hhdet_in_new!M10:M12,RES_hhdet_in_new!M15:M16))</f>
        <v>788.95142522491346</v>
      </c>
      <c r="N9" s="157">
        <f>IF(SUM(RES_hhdet_in_emi!N10:N12,RES_hhdet_in_emi!N15:N16)=0,0,SUM(RES_hhdet_in_emi!N10:N12,RES_hhdet_in_emi!N15:N16)*1000000/SUM(RES_hhdet_in_new!N10:N12,RES_hhdet_in_new!N15:N16))</f>
        <v>1542.4628870679958</v>
      </c>
      <c r="O9" s="157">
        <f>IF(SUM(RES_hhdet_in_emi!O10:O12,RES_hhdet_in_emi!O15:O16)=0,0,SUM(RES_hhdet_in_emi!O10:O12,RES_hhdet_in_emi!O15:O16)*1000000/SUM(RES_hhdet_in_new!O10:O12,RES_hhdet_in_new!O15:O16))</f>
        <v>813.89920528906111</v>
      </c>
      <c r="P9" s="157">
        <f>IF(SUM(RES_hhdet_in_emi!P10:P12,RES_hhdet_in_emi!P15:P16)=0,0,SUM(RES_hhdet_in_emi!P10:P12,RES_hhdet_in_emi!P15:P16)*1000000/SUM(RES_hhdet_in_new!P10:P12,RES_hhdet_in_new!P15:P16))</f>
        <v>0</v>
      </c>
      <c r="Q9" s="157">
        <f>IF(SUM(RES_hhdet_in_emi!Q10:Q12,RES_hhdet_in_emi!Q15:Q16)=0,0,SUM(RES_hhdet_in_emi!Q10:Q12,RES_hhdet_in_emi!Q15:Q16)*1000000/SUM(RES_hhdet_in_new!Q10:Q12,RES_hhdet_in_new!Q15:Q16))</f>
        <v>0</v>
      </c>
    </row>
    <row r="10" spans="1:17" ht="12" customHeight="1" x14ac:dyDescent="0.25">
      <c r="A10" s="167" t="s">
        <v>171</v>
      </c>
      <c r="B10" s="132"/>
      <c r="C10" s="132">
        <f>IF(RES_hhdet_in_emi!C10=0,0,RES_hhdet_in_emi!C10*1000000/RES_hhdet_in_new!C10)</f>
        <v>0</v>
      </c>
      <c r="D10" s="132">
        <f>IF(RES_hhdet_in_emi!D10=0,0,RES_hhdet_in_emi!D10*1000000/RES_hhdet_in_new!D10)</f>
        <v>1617.3780751677796</v>
      </c>
      <c r="E10" s="132">
        <f>IF(RES_hhdet_in_emi!E10=0,0,RES_hhdet_in_emi!E10*1000000/RES_hhdet_in_new!E10)</f>
        <v>0</v>
      </c>
      <c r="F10" s="132">
        <f>IF(RES_hhdet_in_emi!F10=0,0,RES_hhdet_in_emi!F10*1000000/RES_hhdet_in_new!F10)</f>
        <v>1587.616714225652</v>
      </c>
      <c r="G10" s="132">
        <f>IF(RES_hhdet_in_emi!G10=0,0,RES_hhdet_in_emi!G10*1000000/RES_hhdet_in_new!G10)</f>
        <v>1578.9545938801971</v>
      </c>
      <c r="H10" s="132">
        <f>IF(RES_hhdet_in_emi!H10=0,0,RES_hhdet_in_emi!H10*1000000/RES_hhdet_in_new!H10)</f>
        <v>1585.5531540677307</v>
      </c>
      <c r="I10" s="132">
        <f>IF(RES_hhdet_in_emi!I10=0,0,RES_hhdet_in_emi!I10*1000000/RES_hhdet_in_new!I10)</f>
        <v>1568.2182122659344</v>
      </c>
      <c r="J10" s="132">
        <f>IF(RES_hhdet_in_emi!J10=0,0,RES_hhdet_in_emi!J10*1000000/RES_hhdet_in_new!J10)</f>
        <v>1553.3720249162877</v>
      </c>
      <c r="K10" s="132">
        <f>IF(RES_hhdet_in_emi!K10=0,0,RES_hhdet_in_emi!K10*1000000/RES_hhdet_in_new!K10)</f>
        <v>1538.6268322457079</v>
      </c>
      <c r="L10" s="132">
        <f>IF(RES_hhdet_in_emi!L10=0,0,RES_hhdet_in_emi!L10*1000000/RES_hhdet_in_new!L10)</f>
        <v>1530.3790295497809</v>
      </c>
      <c r="M10" s="132">
        <f>IF(RES_hhdet_in_emi!M10=0,0,RES_hhdet_in_emi!M10*1000000/RES_hhdet_in_new!M10)</f>
        <v>1543.3287393461303</v>
      </c>
      <c r="N10" s="132">
        <f>IF(RES_hhdet_in_emi!N10=0,0,RES_hhdet_in_emi!N10*1000000/RES_hhdet_in_new!N10)</f>
        <v>1542.4628870679958</v>
      </c>
      <c r="O10" s="132">
        <f>IF(RES_hhdet_in_emi!O10=0,0,RES_hhdet_in_emi!O10*1000000/RES_hhdet_in_new!O10)</f>
        <v>1555.73162681752</v>
      </c>
      <c r="P10" s="132">
        <f>IF(RES_hhdet_in_emi!P10=0,0,RES_hhdet_in_emi!P10*1000000/RES_hhdet_in_new!P10)</f>
        <v>0</v>
      </c>
      <c r="Q10" s="132">
        <f>IF(RES_hhdet_in_emi!Q10=0,0,RES_hhdet_in_emi!Q10*1000000/RES_hhdet_in_new!Q10)</f>
        <v>0</v>
      </c>
    </row>
    <row r="11" spans="1:17" ht="12" customHeight="1" x14ac:dyDescent="0.25">
      <c r="A11" s="167" t="s">
        <v>144</v>
      </c>
      <c r="B11" s="132"/>
      <c r="C11" s="132">
        <f>IF(RES_hhdet_in_emi!C11=0,0,RES_hhdet_in_emi!C11*1000000/RES_hhdet_in_new!C11)</f>
        <v>0</v>
      </c>
      <c r="D11" s="132">
        <f>IF(RES_hhdet_in_emi!D11=0,0,RES_hhdet_in_emi!D11*1000000/RES_hhdet_in_new!D11)</f>
        <v>0</v>
      </c>
      <c r="E11" s="132">
        <f>IF(RES_hhdet_in_emi!E11=0,0,RES_hhdet_in_emi!E11*1000000/RES_hhdet_in_new!E11)</f>
        <v>0</v>
      </c>
      <c r="F11" s="132">
        <f>IF(RES_hhdet_in_emi!F11=0,0,RES_hhdet_in_emi!F11*1000000/RES_hhdet_in_new!F11)</f>
        <v>0</v>
      </c>
      <c r="G11" s="132">
        <f>IF(RES_hhdet_in_emi!G11=0,0,RES_hhdet_in_emi!G11*1000000/RES_hhdet_in_new!G11)</f>
        <v>0</v>
      </c>
      <c r="H11" s="132">
        <f>IF(RES_hhdet_in_emi!H11=0,0,RES_hhdet_in_emi!H11*1000000/RES_hhdet_in_new!H11)</f>
        <v>0</v>
      </c>
      <c r="I11" s="132">
        <f>IF(RES_hhdet_in_emi!I11=0,0,RES_hhdet_in_emi!I11*1000000/RES_hhdet_in_new!I11)</f>
        <v>0</v>
      </c>
      <c r="J11" s="132">
        <f>IF(RES_hhdet_in_emi!J11=0,0,RES_hhdet_in_emi!J11*1000000/RES_hhdet_in_new!J11)</f>
        <v>0</v>
      </c>
      <c r="K11" s="132">
        <f>IF(RES_hhdet_in_emi!K11=0,0,RES_hhdet_in_emi!K11*1000000/RES_hhdet_in_new!K11)</f>
        <v>0</v>
      </c>
      <c r="L11" s="132">
        <f>IF(RES_hhdet_in_emi!L11=0,0,RES_hhdet_in_emi!L11*1000000/RES_hhdet_in_new!L11)</f>
        <v>0</v>
      </c>
      <c r="M11" s="132">
        <f>IF(RES_hhdet_in_emi!M11=0,0,RES_hhdet_in_emi!M11*1000000/RES_hhdet_in_new!M11)</f>
        <v>0</v>
      </c>
      <c r="N11" s="132">
        <f>IF(RES_hhdet_in_emi!N11=0,0,RES_hhdet_in_emi!N11*1000000/RES_hhdet_in_new!N11)</f>
        <v>0</v>
      </c>
      <c r="O11" s="132">
        <f>IF(RES_hhdet_in_emi!O11=0,0,RES_hhdet_in_emi!O11*1000000/RES_hhdet_in_new!O11)</f>
        <v>0</v>
      </c>
      <c r="P11" s="132">
        <f>IF(RES_hhdet_in_emi!P11=0,0,RES_hhdet_in_emi!P11*1000000/RES_hhdet_in_new!P11)</f>
        <v>0</v>
      </c>
      <c r="Q11" s="132">
        <f>IF(RES_hhdet_in_emi!Q11=0,0,RES_hhdet_in_emi!Q11*1000000/RES_hhdet_in_new!Q11)</f>
        <v>0</v>
      </c>
    </row>
    <row r="12" spans="1:17" ht="12" customHeight="1" x14ac:dyDescent="0.25">
      <c r="A12" s="167" t="s">
        <v>143</v>
      </c>
      <c r="B12" s="132"/>
      <c r="C12" s="132">
        <f>IF(RES_hhdet_in_emi!C12=0,0,RES_hhdet_in_emi!C12*1000000/RES_hhdet_in_new!C12)</f>
        <v>0</v>
      </c>
      <c r="D12" s="132">
        <f>IF(RES_hhdet_in_emi!D12=0,0,RES_hhdet_in_emi!D12*1000000/RES_hhdet_in_new!D12)</f>
        <v>0</v>
      </c>
      <c r="E12" s="132">
        <f>IF(RES_hhdet_in_emi!E12=0,0,RES_hhdet_in_emi!E12*1000000/RES_hhdet_in_new!E12)</f>
        <v>0</v>
      </c>
      <c r="F12" s="132">
        <f>IF(RES_hhdet_in_emi!F12=0,0,RES_hhdet_in_emi!F12*1000000/RES_hhdet_in_new!F12)</f>
        <v>0</v>
      </c>
      <c r="G12" s="132">
        <f>IF(RES_hhdet_in_emi!G12=0,0,RES_hhdet_in_emi!G12*1000000/RES_hhdet_in_new!G12)</f>
        <v>0</v>
      </c>
      <c r="H12" s="132">
        <f>IF(RES_hhdet_in_emi!H12=0,0,RES_hhdet_in_emi!H12*1000000/RES_hhdet_in_new!H12)</f>
        <v>0</v>
      </c>
      <c r="I12" s="132">
        <f>IF(RES_hhdet_in_emi!I12=0,0,RES_hhdet_in_emi!I12*1000000/RES_hhdet_in_new!I12)</f>
        <v>0</v>
      </c>
      <c r="J12" s="132">
        <f>IF(RES_hhdet_in_emi!J12=0,0,RES_hhdet_in_emi!J12*1000000/RES_hhdet_in_new!J12)</f>
        <v>0</v>
      </c>
      <c r="K12" s="132">
        <f>IF(RES_hhdet_in_emi!K12=0,0,RES_hhdet_in_emi!K12*1000000/RES_hhdet_in_new!K12)</f>
        <v>0</v>
      </c>
      <c r="L12" s="132">
        <f>IF(RES_hhdet_in_emi!L12=0,0,RES_hhdet_in_emi!L12*1000000/RES_hhdet_in_new!L12)</f>
        <v>0</v>
      </c>
      <c r="M12" s="132">
        <f>IF(RES_hhdet_in_emi!M12=0,0,RES_hhdet_in_emi!M12*1000000/RES_hhdet_in_new!M12)</f>
        <v>0</v>
      </c>
      <c r="N12" s="132">
        <f>IF(RES_hhdet_in_emi!N12=0,0,RES_hhdet_in_emi!N12*1000000/RES_hhdet_in_new!N12)</f>
        <v>0</v>
      </c>
      <c r="O12" s="132">
        <f>IF(RES_hhdet_in_emi!O12=0,0,RES_hhdet_in_emi!O12*1000000/RES_hhdet_in_new!O12)</f>
        <v>0</v>
      </c>
      <c r="P12" s="132">
        <f>IF(RES_hhdet_in_emi!P12=0,0,RES_hhdet_in_emi!P12*1000000/RES_hhdet_in_new!P12)</f>
        <v>0</v>
      </c>
      <c r="Q12" s="132">
        <f>IF(RES_hhdet_in_emi!Q12=0,0,RES_hhdet_in_emi!Q12*1000000/RES_hhdet_in_new!Q12)</f>
        <v>0</v>
      </c>
    </row>
    <row r="13" spans="1:17" ht="12" customHeight="1" x14ac:dyDescent="0.25">
      <c r="A13" s="166" t="s">
        <v>57</v>
      </c>
      <c r="B13" s="165"/>
      <c r="C13" s="165">
        <f>IF(RES_hhdet_in_emi!C13=0,0,RES_hhdet_in_emi!C13*1000000/RES_hhdet_in_new!C12)</f>
        <v>0</v>
      </c>
      <c r="D13" s="165">
        <f>IF(RES_hhdet_in_emi!D13=0,0,RES_hhdet_in_emi!D13*1000000/RES_hhdet_in_new!D12)</f>
        <v>0</v>
      </c>
      <c r="E13" s="165">
        <f>IF(RES_hhdet_in_emi!E13=0,0,RES_hhdet_in_emi!E13*1000000/RES_hhdet_in_new!E12)</f>
        <v>0</v>
      </c>
      <c r="F13" s="165">
        <f>IF(RES_hhdet_in_emi!F13=0,0,RES_hhdet_in_emi!F13*1000000/RES_hhdet_in_new!F12)</f>
        <v>0</v>
      </c>
      <c r="G13" s="165">
        <f>IF(RES_hhdet_in_emi!G13=0,0,RES_hhdet_in_emi!G13*1000000/RES_hhdet_in_new!G12)</f>
        <v>0</v>
      </c>
      <c r="H13" s="165">
        <f>IF(RES_hhdet_in_emi!H13=0,0,RES_hhdet_in_emi!H13*1000000/RES_hhdet_in_new!H12)</f>
        <v>0</v>
      </c>
      <c r="I13" s="165">
        <f>IF(RES_hhdet_in_emi!I13=0,0,RES_hhdet_in_emi!I13*1000000/RES_hhdet_in_new!I12)</f>
        <v>0</v>
      </c>
      <c r="J13" s="165">
        <f>IF(RES_hhdet_in_emi!J13=0,0,RES_hhdet_in_emi!J13*1000000/RES_hhdet_in_new!J12)</f>
        <v>0</v>
      </c>
      <c r="K13" s="165">
        <f>IF(RES_hhdet_in_emi!K13=0,0,RES_hhdet_in_emi!K13*1000000/RES_hhdet_in_new!K12)</f>
        <v>0</v>
      </c>
      <c r="L13" s="165">
        <f>IF(RES_hhdet_in_emi!L13=0,0,RES_hhdet_in_emi!L13*1000000/RES_hhdet_in_new!L12)</f>
        <v>0</v>
      </c>
      <c r="M13" s="165">
        <f>IF(RES_hhdet_in_emi!M13=0,0,RES_hhdet_in_emi!M13*1000000/RES_hhdet_in_new!M12)</f>
        <v>0</v>
      </c>
      <c r="N13" s="165">
        <f>IF(RES_hhdet_in_emi!N13=0,0,RES_hhdet_in_emi!N13*1000000/RES_hhdet_in_new!N12)</f>
        <v>0</v>
      </c>
      <c r="O13" s="165">
        <f>IF(RES_hhdet_in_emi!O13=0,0,RES_hhdet_in_emi!O13*1000000/RES_hhdet_in_new!O12)</f>
        <v>0</v>
      </c>
      <c r="P13" s="165">
        <f>IF(RES_hhdet_in_emi!P13=0,0,RES_hhdet_in_emi!P13*1000000/RES_hhdet_in_new!P12)</f>
        <v>0</v>
      </c>
      <c r="Q13" s="165">
        <f>IF(RES_hhdet_in_emi!Q13=0,0,RES_hhdet_in_emi!Q13*1000000/RES_hhdet_in_new!Q12)</f>
        <v>0</v>
      </c>
    </row>
    <row r="14" spans="1:17" ht="12" customHeight="1" x14ac:dyDescent="0.25">
      <c r="A14" s="147" t="s">
        <v>59</v>
      </c>
      <c r="B14" s="164"/>
      <c r="C14" s="164">
        <f>IF(RES_hhdet_in_emi!C14=0,0,RES_hhdet_in_emi!C14*1000000/RES_hhdet_in_new!C12)</f>
        <v>0</v>
      </c>
      <c r="D14" s="164">
        <f>IF(RES_hhdet_in_emi!D14=0,0,RES_hhdet_in_emi!D14*1000000/RES_hhdet_in_new!D12)</f>
        <v>0</v>
      </c>
      <c r="E14" s="164">
        <f>IF(RES_hhdet_in_emi!E14=0,0,RES_hhdet_in_emi!E14*1000000/RES_hhdet_in_new!E12)</f>
        <v>0</v>
      </c>
      <c r="F14" s="164">
        <f>IF(RES_hhdet_in_emi!F14=0,0,RES_hhdet_in_emi!F14*1000000/RES_hhdet_in_new!F12)</f>
        <v>0</v>
      </c>
      <c r="G14" s="164">
        <f>IF(RES_hhdet_in_emi!G14=0,0,RES_hhdet_in_emi!G14*1000000/RES_hhdet_in_new!G12)</f>
        <v>0</v>
      </c>
      <c r="H14" s="164">
        <f>IF(RES_hhdet_in_emi!H14=0,0,RES_hhdet_in_emi!H14*1000000/RES_hhdet_in_new!H12)</f>
        <v>0</v>
      </c>
      <c r="I14" s="164">
        <f>IF(RES_hhdet_in_emi!I14=0,0,RES_hhdet_in_emi!I14*1000000/RES_hhdet_in_new!I12)</f>
        <v>0</v>
      </c>
      <c r="J14" s="164">
        <f>IF(RES_hhdet_in_emi!J14=0,0,RES_hhdet_in_emi!J14*1000000/RES_hhdet_in_new!J12)</f>
        <v>0</v>
      </c>
      <c r="K14" s="164">
        <f>IF(RES_hhdet_in_emi!K14=0,0,RES_hhdet_in_emi!K14*1000000/RES_hhdet_in_new!K12)</f>
        <v>0</v>
      </c>
      <c r="L14" s="164">
        <f>IF(RES_hhdet_in_emi!L14=0,0,RES_hhdet_in_emi!L14*1000000/RES_hhdet_in_new!L12)</f>
        <v>0</v>
      </c>
      <c r="M14" s="164">
        <f>IF(RES_hhdet_in_emi!M14=0,0,RES_hhdet_in_emi!M14*1000000/RES_hhdet_in_new!M12)</f>
        <v>0</v>
      </c>
      <c r="N14" s="164">
        <f>IF(RES_hhdet_in_emi!N14=0,0,RES_hhdet_in_emi!N14*1000000/RES_hhdet_in_new!N12)</f>
        <v>0</v>
      </c>
      <c r="O14" s="164">
        <f>IF(RES_hhdet_in_emi!O14=0,0,RES_hhdet_in_emi!O14*1000000/RES_hhdet_in_new!O12)</f>
        <v>0</v>
      </c>
      <c r="P14" s="164">
        <f>IF(RES_hhdet_in_emi!P14=0,0,RES_hhdet_in_emi!P14*1000000/RES_hhdet_in_new!P12)</f>
        <v>0</v>
      </c>
      <c r="Q14" s="164">
        <f>IF(RES_hhdet_in_emi!Q14=0,0,RES_hhdet_in_emi!Q14*1000000/RES_hhdet_in_new!Q12)</f>
        <v>0</v>
      </c>
    </row>
    <row r="15" spans="1:17" ht="12" customHeight="1" x14ac:dyDescent="0.25">
      <c r="A15" s="163" t="s">
        <v>142</v>
      </c>
      <c r="B15" s="162"/>
      <c r="C15" s="162">
        <f>IF(RES_hhdet_in_emi!C15=0,0,RES_hhdet_in_emi!C15*1000000/RES_hhdet_in_new!C15)</f>
        <v>0</v>
      </c>
      <c r="D15" s="162">
        <f>IF(RES_hhdet_in_emi!D15=0,0,RES_hhdet_in_emi!D15*1000000/RES_hhdet_in_new!D15)</f>
        <v>0</v>
      </c>
      <c r="E15" s="162">
        <f>IF(RES_hhdet_in_emi!E15=0,0,RES_hhdet_in_emi!E15*1000000/RES_hhdet_in_new!E15)</f>
        <v>0</v>
      </c>
      <c r="F15" s="162">
        <f>IF(RES_hhdet_in_emi!F15=0,0,RES_hhdet_in_emi!F15*1000000/RES_hhdet_in_new!F15)</f>
        <v>0</v>
      </c>
      <c r="G15" s="162">
        <f>IF(RES_hhdet_in_emi!G15=0,0,RES_hhdet_in_emi!G15*1000000/RES_hhdet_in_new!G15)</f>
        <v>0</v>
      </c>
      <c r="H15" s="162">
        <f>IF(RES_hhdet_in_emi!H15=0,0,RES_hhdet_in_emi!H15*1000000/RES_hhdet_in_new!H15)</f>
        <v>0</v>
      </c>
      <c r="I15" s="162">
        <f>IF(RES_hhdet_in_emi!I15=0,0,RES_hhdet_in_emi!I15*1000000/RES_hhdet_in_new!I15)</f>
        <v>0</v>
      </c>
      <c r="J15" s="162">
        <f>IF(RES_hhdet_in_emi!J15=0,0,RES_hhdet_in_emi!J15*1000000/RES_hhdet_in_new!J15)</f>
        <v>0</v>
      </c>
      <c r="K15" s="162">
        <f>IF(RES_hhdet_in_emi!K15=0,0,RES_hhdet_in_emi!K15*1000000/RES_hhdet_in_new!K15)</f>
        <v>0</v>
      </c>
      <c r="L15" s="162">
        <f>IF(RES_hhdet_in_emi!L15=0,0,RES_hhdet_in_emi!L15*1000000/RES_hhdet_in_new!L15)</f>
        <v>0</v>
      </c>
      <c r="M15" s="162">
        <f>IF(RES_hhdet_in_emi!M15=0,0,RES_hhdet_in_emi!M15*1000000/RES_hhdet_in_new!M15)</f>
        <v>0</v>
      </c>
      <c r="N15" s="162">
        <f>IF(RES_hhdet_in_emi!N15=0,0,RES_hhdet_in_emi!N15*1000000/RES_hhdet_in_new!N15)</f>
        <v>0</v>
      </c>
      <c r="O15" s="162">
        <f>IF(RES_hhdet_in_emi!O15=0,0,RES_hhdet_in_emi!O15*1000000/RES_hhdet_in_new!O15)</f>
        <v>0</v>
      </c>
      <c r="P15" s="162">
        <f>IF(RES_hhdet_in_emi!P15=0,0,RES_hhdet_in_emi!P15*1000000/RES_hhdet_in_new!P15)</f>
        <v>0</v>
      </c>
      <c r="Q15" s="162">
        <f>IF(RES_hhdet_in_emi!Q15=0,0,RES_hhdet_in_emi!Q15*1000000/RES_hhdet_in_new!Q15)</f>
        <v>0</v>
      </c>
    </row>
    <row r="16" spans="1:17" ht="12" customHeight="1" x14ac:dyDescent="0.25">
      <c r="A16" s="161" t="s">
        <v>141</v>
      </c>
      <c r="B16" s="160"/>
      <c r="C16" s="160">
        <f>IF(RES_hhdet_in_emi!C16=0,0,RES_hhdet_in_emi!C16*1000000/RES_hhdet_in_new!C16)</f>
        <v>0</v>
      </c>
      <c r="D16" s="160">
        <f>IF(RES_hhdet_in_emi!D16=0,0,RES_hhdet_in_emi!D16*1000000/RES_hhdet_in_new!D16)</f>
        <v>0</v>
      </c>
      <c r="E16" s="160">
        <f>IF(RES_hhdet_in_emi!E16=0,0,RES_hhdet_in_emi!E16*1000000/RES_hhdet_in_new!E16)</f>
        <v>0</v>
      </c>
      <c r="F16" s="160">
        <f>IF(RES_hhdet_in_emi!F16=0,0,RES_hhdet_in_emi!F16*1000000/RES_hhdet_in_new!F16)</f>
        <v>0</v>
      </c>
      <c r="G16" s="160">
        <f>IF(RES_hhdet_in_emi!G16=0,0,RES_hhdet_in_emi!G16*1000000/RES_hhdet_in_new!G16)</f>
        <v>0</v>
      </c>
      <c r="H16" s="160">
        <f>IF(RES_hhdet_in_emi!H16=0,0,RES_hhdet_in_emi!H16*1000000/RES_hhdet_in_new!H16)</f>
        <v>0</v>
      </c>
      <c r="I16" s="160">
        <f>IF(RES_hhdet_in_emi!I16=0,0,RES_hhdet_in_emi!I16*1000000/RES_hhdet_in_new!I16)</f>
        <v>0</v>
      </c>
      <c r="J16" s="160">
        <f>IF(RES_hhdet_in_emi!J16=0,0,RES_hhdet_in_emi!J16*1000000/RES_hhdet_in_new!J16)</f>
        <v>0</v>
      </c>
      <c r="K16" s="160">
        <f>IF(RES_hhdet_in_emi!K16=0,0,RES_hhdet_in_emi!K16*1000000/RES_hhdet_in_new!K16)</f>
        <v>0</v>
      </c>
      <c r="L16" s="160">
        <f>IF(RES_hhdet_in_emi!L16=0,0,RES_hhdet_in_emi!L16*1000000/RES_hhdet_in_new!L16)</f>
        <v>0</v>
      </c>
      <c r="M16" s="160">
        <f>IF(RES_hhdet_in_emi!M16=0,0,RES_hhdet_in_emi!M16*1000000/RES_hhdet_in_new!M16)</f>
        <v>0</v>
      </c>
      <c r="N16" s="160">
        <f>IF(RES_hhdet_in_emi!N16=0,0,RES_hhdet_in_emi!N16*1000000/RES_hhdet_in_new!N16)</f>
        <v>0</v>
      </c>
      <c r="O16" s="160">
        <f>IF(RES_hhdet_in_emi!O16=0,0,RES_hhdet_in_emi!O16*1000000/RES_hhdet_in_new!O16)</f>
        <v>0</v>
      </c>
      <c r="P16" s="160">
        <f>IF(RES_hhdet_in_emi!P16=0,0,RES_hhdet_in_emi!P16*1000000/RES_hhdet_in_new!P16)</f>
        <v>0</v>
      </c>
      <c r="Q16" s="160">
        <f>IF(RES_hhdet_in_emi!Q16=0,0,RES_hhdet_in_emi!Q16*1000000/RES_hhdet_in_new!Q16)</f>
        <v>0</v>
      </c>
    </row>
    <row r="17" spans="1:17" ht="12" customHeight="1" x14ac:dyDescent="0.25">
      <c r="A17" s="148" t="s">
        <v>60</v>
      </c>
      <c r="B17" s="156"/>
      <c r="C17" s="156">
        <f>IF(RES_hhdet_in_emi!C17=0,0,RES_hhdet_in_emi!C17*1000000/RES_hhdet_in_new!C16)</f>
        <v>0</v>
      </c>
      <c r="D17" s="156">
        <f>IF(RES_hhdet_in_emi!D17=0,0,RES_hhdet_in_emi!D17*1000000/RES_hhdet_in_new!D16)</f>
        <v>0</v>
      </c>
      <c r="E17" s="156">
        <f>IF(RES_hhdet_in_emi!E17=0,0,RES_hhdet_in_emi!E17*1000000/RES_hhdet_in_new!E16)</f>
        <v>0</v>
      </c>
      <c r="F17" s="156">
        <f>IF(RES_hhdet_in_emi!F17=0,0,RES_hhdet_in_emi!F17*1000000/RES_hhdet_in_new!F16)</f>
        <v>0</v>
      </c>
      <c r="G17" s="156">
        <f>IF(RES_hhdet_in_emi!G17=0,0,RES_hhdet_in_emi!G17*1000000/RES_hhdet_in_new!G16)</f>
        <v>0</v>
      </c>
      <c r="H17" s="156">
        <f>IF(RES_hhdet_in_emi!H17=0,0,RES_hhdet_in_emi!H17*1000000/RES_hhdet_in_new!H16)</f>
        <v>0</v>
      </c>
      <c r="I17" s="156">
        <f>IF(RES_hhdet_in_emi!I17=0,0,RES_hhdet_in_emi!I17*1000000/RES_hhdet_in_new!I16)</f>
        <v>0</v>
      </c>
      <c r="J17" s="156">
        <f>IF(RES_hhdet_in_emi!J17=0,0,RES_hhdet_in_emi!J17*1000000/RES_hhdet_in_new!J16)</f>
        <v>0</v>
      </c>
      <c r="K17" s="156">
        <f>IF(RES_hhdet_in_emi!K17=0,0,RES_hhdet_in_emi!K17*1000000/RES_hhdet_in_new!K16)</f>
        <v>0</v>
      </c>
      <c r="L17" s="156">
        <f>IF(RES_hhdet_in_emi!L17=0,0,RES_hhdet_in_emi!L17*1000000/RES_hhdet_in_new!L16)</f>
        <v>0</v>
      </c>
      <c r="M17" s="156">
        <f>IF(RES_hhdet_in_emi!M17=0,0,RES_hhdet_in_emi!M17*1000000/RES_hhdet_in_new!M16)</f>
        <v>0</v>
      </c>
      <c r="N17" s="156">
        <f>IF(RES_hhdet_in_emi!N17=0,0,RES_hhdet_in_emi!N17*1000000/RES_hhdet_in_new!N16)</f>
        <v>0</v>
      </c>
      <c r="O17" s="156">
        <f>IF(RES_hhdet_in_emi!O17=0,0,RES_hhdet_in_emi!O17*1000000/RES_hhdet_in_new!O16)</f>
        <v>0</v>
      </c>
      <c r="P17" s="156">
        <f>IF(RES_hhdet_in_emi!P17=0,0,RES_hhdet_in_emi!P17*1000000/RES_hhdet_in_new!P16)</f>
        <v>0</v>
      </c>
      <c r="Q17" s="156">
        <f>IF(RES_hhdet_in_emi!Q17=0,0,RES_hhdet_in_emi!Q17*1000000/RES_hhdet_in_new!Q16)</f>
        <v>0</v>
      </c>
    </row>
    <row r="18" spans="1:17" ht="12" customHeight="1" x14ac:dyDescent="0.25">
      <c r="A18" s="148" t="s">
        <v>59</v>
      </c>
      <c r="B18" s="156"/>
      <c r="C18" s="156">
        <f>IF(RES_hhdet_in_emi!C18=0,0,RES_hhdet_in_emi!C18*1000000/RES_hhdet_in_new!C16)</f>
        <v>0</v>
      </c>
      <c r="D18" s="156">
        <f>IF(RES_hhdet_in_emi!D18=0,0,RES_hhdet_in_emi!D18*1000000/RES_hhdet_in_new!D16)</f>
        <v>0</v>
      </c>
      <c r="E18" s="156">
        <f>IF(RES_hhdet_in_emi!E18=0,0,RES_hhdet_in_emi!E18*1000000/RES_hhdet_in_new!E16)</f>
        <v>0</v>
      </c>
      <c r="F18" s="156">
        <f>IF(RES_hhdet_in_emi!F18=0,0,RES_hhdet_in_emi!F18*1000000/RES_hhdet_in_new!F16)</f>
        <v>0</v>
      </c>
      <c r="G18" s="156">
        <f>IF(RES_hhdet_in_emi!G18=0,0,RES_hhdet_in_emi!G18*1000000/RES_hhdet_in_new!G16)</f>
        <v>0</v>
      </c>
      <c r="H18" s="156">
        <f>IF(RES_hhdet_in_emi!H18=0,0,RES_hhdet_in_emi!H18*1000000/RES_hhdet_in_new!H16)</f>
        <v>0</v>
      </c>
      <c r="I18" s="156">
        <f>IF(RES_hhdet_in_emi!I18=0,0,RES_hhdet_in_emi!I18*1000000/RES_hhdet_in_new!I16)</f>
        <v>0</v>
      </c>
      <c r="J18" s="156">
        <f>IF(RES_hhdet_in_emi!J18=0,0,RES_hhdet_in_emi!J18*1000000/RES_hhdet_in_new!J16)</f>
        <v>0</v>
      </c>
      <c r="K18" s="156">
        <f>IF(RES_hhdet_in_emi!K18=0,0,RES_hhdet_in_emi!K18*1000000/RES_hhdet_in_new!K16)</f>
        <v>0</v>
      </c>
      <c r="L18" s="156">
        <f>IF(RES_hhdet_in_emi!L18=0,0,RES_hhdet_in_emi!L18*1000000/RES_hhdet_in_new!L16)</f>
        <v>0</v>
      </c>
      <c r="M18" s="156">
        <f>IF(RES_hhdet_in_emi!M18=0,0,RES_hhdet_in_emi!M18*1000000/RES_hhdet_in_new!M16)</f>
        <v>0</v>
      </c>
      <c r="N18" s="156">
        <f>IF(RES_hhdet_in_emi!N18=0,0,RES_hhdet_in_emi!N18*1000000/RES_hhdet_in_new!N16)</f>
        <v>0</v>
      </c>
      <c r="O18" s="156">
        <f>IF(RES_hhdet_in_emi!O18=0,0,RES_hhdet_in_emi!O18*1000000/RES_hhdet_in_new!O16)</f>
        <v>0</v>
      </c>
      <c r="P18" s="156">
        <f>IF(RES_hhdet_in_emi!P18=0,0,RES_hhdet_in_emi!P18*1000000/RES_hhdet_in_new!P16)</f>
        <v>0</v>
      </c>
      <c r="Q18" s="156">
        <f>IF(RES_hhdet_in_emi!Q18=0,0,RES_hhdet_in_emi!Q18*1000000/RES_hhdet_in_new!Q16)</f>
        <v>0</v>
      </c>
    </row>
    <row r="19" spans="1:17" ht="12" customHeight="1" x14ac:dyDescent="0.25">
      <c r="A19" s="158" t="s">
        <v>62</v>
      </c>
      <c r="B19" s="157"/>
      <c r="C19" s="157">
        <f>IF(SUM(RES_hhdet_in_emi!C20:C22)=0,0,SUM(RES_hhdet_in_emi!C20:C22)*1000000/SUM(RES_hhdet_in_new!C20:C22))</f>
        <v>0</v>
      </c>
      <c r="D19" s="157">
        <f>IF(SUM(RES_hhdet_in_emi!D20:D22)=0,0,SUM(RES_hhdet_in_emi!D20:D22)*1000000/SUM(RES_hhdet_in_new!D20:D22))</f>
        <v>0</v>
      </c>
      <c r="E19" s="157">
        <f>IF(SUM(RES_hhdet_in_emi!E20:E22)=0,0,SUM(RES_hhdet_in_emi!E20:E22)*1000000/SUM(RES_hhdet_in_new!E20:E22))</f>
        <v>0</v>
      </c>
      <c r="F19" s="157">
        <f>IF(SUM(RES_hhdet_in_emi!F20:F22)=0,0,SUM(RES_hhdet_in_emi!F20:F22)*1000000/SUM(RES_hhdet_in_new!F20:F22))</f>
        <v>0</v>
      </c>
      <c r="G19" s="157">
        <f>IF(SUM(RES_hhdet_in_emi!G20:G22)=0,0,SUM(RES_hhdet_in_emi!G20:G22)*1000000/SUM(RES_hhdet_in_new!G20:G22))</f>
        <v>0</v>
      </c>
      <c r="H19" s="157">
        <f>IF(SUM(RES_hhdet_in_emi!H20:H22)=0,0,SUM(RES_hhdet_in_emi!H20:H22)*1000000/SUM(RES_hhdet_in_new!H20:H22))</f>
        <v>0</v>
      </c>
      <c r="I19" s="157">
        <f>IF(SUM(RES_hhdet_in_emi!I20:I22)=0,0,SUM(RES_hhdet_in_emi!I20:I22)*1000000/SUM(RES_hhdet_in_new!I20:I22))</f>
        <v>0</v>
      </c>
      <c r="J19" s="157">
        <f>IF(SUM(RES_hhdet_in_emi!J20:J22)=0,0,SUM(RES_hhdet_in_emi!J20:J22)*1000000/SUM(RES_hhdet_in_new!J20:J22))</f>
        <v>0</v>
      </c>
      <c r="K19" s="157">
        <f>IF(SUM(RES_hhdet_in_emi!K20:K22)=0,0,SUM(RES_hhdet_in_emi!K20:K22)*1000000/SUM(RES_hhdet_in_new!K20:K22))</f>
        <v>0</v>
      </c>
      <c r="L19" s="157">
        <f>IF(SUM(RES_hhdet_in_emi!L20:L22)=0,0,SUM(RES_hhdet_in_emi!L20:L22)*1000000/SUM(RES_hhdet_in_new!L20:L22))</f>
        <v>0</v>
      </c>
      <c r="M19" s="157">
        <f>IF(SUM(RES_hhdet_in_emi!M20:M22)=0,0,SUM(RES_hhdet_in_emi!M20:M22)*1000000/SUM(RES_hhdet_in_new!M20:M22))</f>
        <v>0</v>
      </c>
      <c r="N19" s="157">
        <f>IF(SUM(RES_hhdet_in_emi!N20:N22)=0,0,SUM(RES_hhdet_in_emi!N20:N22)*1000000/SUM(RES_hhdet_in_new!N20:N22))</f>
        <v>0</v>
      </c>
      <c r="O19" s="157">
        <f>IF(SUM(RES_hhdet_in_emi!O20:O22)=0,0,SUM(RES_hhdet_in_emi!O20:O22)*1000000/SUM(RES_hhdet_in_new!O20:O22))</f>
        <v>0</v>
      </c>
      <c r="P19" s="157">
        <f>IF(SUM(RES_hhdet_in_emi!P20:P22)=0,0,SUM(RES_hhdet_in_emi!P20:P22)*1000000/SUM(RES_hhdet_in_new!P20:P22))</f>
        <v>0</v>
      </c>
      <c r="Q19" s="157">
        <f>IF(SUM(RES_hhdet_in_emi!Q20:Q22)=0,0,SUM(RES_hhdet_in_emi!Q20:Q22)*1000000/SUM(RES_hhdet_in_new!Q20:Q22))</f>
        <v>0</v>
      </c>
    </row>
    <row r="20" spans="1:17" ht="12" customHeight="1" x14ac:dyDescent="0.25">
      <c r="A20" s="23" t="s">
        <v>58</v>
      </c>
      <c r="B20" s="156"/>
      <c r="C20" s="156">
        <f>IF(RES_hhdet_in_emi!C20=0,0,RES_hhdet_in_emi!C20*1000000/RES_hhdet_in_new!C20)</f>
        <v>0</v>
      </c>
      <c r="D20" s="156">
        <f>IF(RES_hhdet_in_emi!D20=0,0,RES_hhdet_in_emi!D20*1000000/RES_hhdet_in_new!D20)</f>
        <v>0</v>
      </c>
      <c r="E20" s="156">
        <f>IF(RES_hhdet_in_emi!E20=0,0,RES_hhdet_in_emi!E20*1000000/RES_hhdet_in_new!E20)</f>
        <v>0</v>
      </c>
      <c r="F20" s="156">
        <f>IF(RES_hhdet_in_emi!F20=0,0,RES_hhdet_in_emi!F20*1000000/RES_hhdet_in_new!F20)</f>
        <v>0</v>
      </c>
      <c r="G20" s="156">
        <f>IF(RES_hhdet_in_emi!G20=0,0,RES_hhdet_in_emi!G20*1000000/RES_hhdet_in_new!G20)</f>
        <v>0</v>
      </c>
      <c r="H20" s="156">
        <f>IF(RES_hhdet_in_emi!H20=0,0,RES_hhdet_in_emi!H20*1000000/RES_hhdet_in_new!H20)</f>
        <v>0</v>
      </c>
      <c r="I20" s="156">
        <f>IF(RES_hhdet_in_emi!I20=0,0,RES_hhdet_in_emi!I20*1000000/RES_hhdet_in_new!I20)</f>
        <v>0</v>
      </c>
      <c r="J20" s="156">
        <f>IF(RES_hhdet_in_emi!J20=0,0,RES_hhdet_in_emi!J20*1000000/RES_hhdet_in_new!J20)</f>
        <v>0</v>
      </c>
      <c r="K20" s="156">
        <f>IF(RES_hhdet_in_emi!K20=0,0,RES_hhdet_in_emi!K20*1000000/RES_hhdet_in_new!K20)</f>
        <v>0</v>
      </c>
      <c r="L20" s="156">
        <f>IF(RES_hhdet_in_emi!L20=0,0,RES_hhdet_in_emi!L20*1000000/RES_hhdet_in_new!L20)</f>
        <v>0</v>
      </c>
      <c r="M20" s="156">
        <f>IF(RES_hhdet_in_emi!M20=0,0,RES_hhdet_in_emi!M20*1000000/RES_hhdet_in_new!M20)</f>
        <v>0</v>
      </c>
      <c r="N20" s="156">
        <f>IF(RES_hhdet_in_emi!N20=0,0,RES_hhdet_in_emi!N20*1000000/RES_hhdet_in_new!N20)</f>
        <v>0</v>
      </c>
      <c r="O20" s="156">
        <f>IF(RES_hhdet_in_emi!O20=0,0,RES_hhdet_in_emi!O20*1000000/RES_hhdet_in_new!O20)</f>
        <v>0</v>
      </c>
      <c r="P20" s="156">
        <f>IF(RES_hhdet_in_emi!P20=0,0,RES_hhdet_in_emi!P20*1000000/RES_hhdet_in_new!P20)</f>
        <v>0</v>
      </c>
      <c r="Q20" s="156">
        <f>IF(RES_hhdet_in_emi!Q20=0,0,RES_hhdet_in_emi!Q20*1000000/RES_hhdet_in_new!Q20)</f>
        <v>0</v>
      </c>
    </row>
    <row r="21" spans="1:17" ht="12" customHeight="1" x14ac:dyDescent="0.25">
      <c r="A21" s="23" t="s">
        <v>57</v>
      </c>
      <c r="B21" s="156"/>
      <c r="C21" s="156">
        <f>IF(RES_hhdet_in_emi!C21=0,0,RES_hhdet_in_emi!C21*1000000/RES_hhdet_in_new!C21)</f>
        <v>0</v>
      </c>
      <c r="D21" s="156">
        <f>IF(RES_hhdet_in_emi!D21=0,0,RES_hhdet_in_emi!D21*1000000/RES_hhdet_in_new!D21)</f>
        <v>0</v>
      </c>
      <c r="E21" s="156">
        <f>IF(RES_hhdet_in_emi!E21=0,0,RES_hhdet_in_emi!E21*1000000/RES_hhdet_in_new!E21)</f>
        <v>0</v>
      </c>
      <c r="F21" s="156">
        <f>IF(RES_hhdet_in_emi!F21=0,0,RES_hhdet_in_emi!F21*1000000/RES_hhdet_in_new!F21)</f>
        <v>0</v>
      </c>
      <c r="G21" s="156">
        <f>IF(RES_hhdet_in_emi!G21=0,0,RES_hhdet_in_emi!G21*1000000/RES_hhdet_in_new!G21)</f>
        <v>0</v>
      </c>
      <c r="H21" s="156">
        <f>IF(RES_hhdet_in_emi!H21=0,0,RES_hhdet_in_emi!H21*1000000/RES_hhdet_in_new!H21)</f>
        <v>0</v>
      </c>
      <c r="I21" s="156">
        <f>IF(RES_hhdet_in_emi!I21=0,0,RES_hhdet_in_emi!I21*1000000/RES_hhdet_in_new!I21)</f>
        <v>0</v>
      </c>
      <c r="J21" s="156">
        <f>IF(RES_hhdet_in_emi!J21=0,0,RES_hhdet_in_emi!J21*1000000/RES_hhdet_in_new!J21)</f>
        <v>0</v>
      </c>
      <c r="K21" s="156">
        <f>IF(RES_hhdet_in_emi!K21=0,0,RES_hhdet_in_emi!K21*1000000/RES_hhdet_in_new!K21)</f>
        <v>0</v>
      </c>
      <c r="L21" s="156">
        <f>IF(RES_hhdet_in_emi!L21=0,0,RES_hhdet_in_emi!L21*1000000/RES_hhdet_in_new!L21)</f>
        <v>0</v>
      </c>
      <c r="M21" s="156">
        <f>IF(RES_hhdet_in_emi!M21=0,0,RES_hhdet_in_emi!M21*1000000/RES_hhdet_in_new!M21)</f>
        <v>0</v>
      </c>
      <c r="N21" s="156">
        <f>IF(RES_hhdet_in_emi!N21=0,0,RES_hhdet_in_emi!N21*1000000/RES_hhdet_in_new!N21)</f>
        <v>0</v>
      </c>
      <c r="O21" s="156">
        <f>IF(RES_hhdet_in_emi!O21=0,0,RES_hhdet_in_emi!O21*1000000/RES_hhdet_in_new!O21)</f>
        <v>0</v>
      </c>
      <c r="P21" s="156">
        <f>IF(RES_hhdet_in_emi!P21=0,0,RES_hhdet_in_emi!P21*1000000/RES_hhdet_in_new!P21)</f>
        <v>0</v>
      </c>
      <c r="Q21" s="156">
        <f>IF(RES_hhdet_in_emi!Q21=0,0,RES_hhdet_in_emi!Q21*1000000/RES_hhdet_in_new!Q21)</f>
        <v>0</v>
      </c>
    </row>
    <row r="22" spans="1:17" ht="12" customHeight="1" x14ac:dyDescent="0.25">
      <c r="A22" s="29" t="s">
        <v>140</v>
      </c>
      <c r="B22" s="57"/>
      <c r="C22" s="57">
        <f>IF(RES_hhdet_in_emi!C22=0,0,RES_hhdet_in_emi!C22*1000000/RES_hhdet_in_new!C22)</f>
        <v>0</v>
      </c>
      <c r="D22" s="57">
        <f>IF(RES_hhdet_in_emi!D22=0,0,RES_hhdet_in_emi!D22*1000000/RES_hhdet_in_new!D22)</f>
        <v>0</v>
      </c>
      <c r="E22" s="57">
        <f>IF(RES_hhdet_in_emi!E22=0,0,RES_hhdet_in_emi!E22*1000000/RES_hhdet_in_new!E22)</f>
        <v>0</v>
      </c>
      <c r="F22" s="57">
        <f>IF(RES_hhdet_in_emi!F22=0,0,RES_hhdet_in_emi!F22*1000000/RES_hhdet_in_new!F22)</f>
        <v>0</v>
      </c>
      <c r="G22" s="57">
        <f>IF(RES_hhdet_in_emi!G22=0,0,RES_hhdet_in_emi!G22*1000000/RES_hhdet_in_new!G22)</f>
        <v>0</v>
      </c>
      <c r="H22" s="57">
        <f>IF(RES_hhdet_in_emi!H22=0,0,RES_hhdet_in_emi!H22*1000000/RES_hhdet_in_new!H22)</f>
        <v>0</v>
      </c>
      <c r="I22" s="57">
        <f>IF(RES_hhdet_in_emi!I22=0,0,RES_hhdet_in_emi!I22*1000000/RES_hhdet_in_new!I22)</f>
        <v>0</v>
      </c>
      <c r="J22" s="57">
        <f>IF(RES_hhdet_in_emi!J22=0,0,RES_hhdet_in_emi!J22*1000000/RES_hhdet_in_new!J22)</f>
        <v>0</v>
      </c>
      <c r="K22" s="57">
        <f>IF(RES_hhdet_in_emi!K22=0,0,RES_hhdet_in_emi!K22*1000000/RES_hhdet_in_new!K22)</f>
        <v>0</v>
      </c>
      <c r="L22" s="57">
        <f>IF(RES_hhdet_in_emi!L22=0,0,RES_hhdet_in_emi!L22*1000000/RES_hhdet_in_new!L22)</f>
        <v>0</v>
      </c>
      <c r="M22" s="57">
        <f>IF(RES_hhdet_in_emi!M22=0,0,RES_hhdet_in_emi!M22*1000000/RES_hhdet_in_new!M22)</f>
        <v>0</v>
      </c>
      <c r="N22" s="57">
        <f>IF(RES_hhdet_in_emi!N22=0,0,RES_hhdet_in_emi!N22*1000000/RES_hhdet_in_new!N22)</f>
        <v>0</v>
      </c>
      <c r="O22" s="57">
        <f>IF(RES_hhdet_in_emi!O22=0,0,RES_hhdet_in_emi!O22*1000000/RES_hhdet_in_new!O22)</f>
        <v>0</v>
      </c>
      <c r="P22" s="57">
        <f>IF(RES_hhdet_in_emi!P22=0,0,RES_hhdet_in_emi!P22*1000000/RES_hhdet_in_new!P22)</f>
        <v>0</v>
      </c>
      <c r="Q22" s="57">
        <f>IF(RES_hhdet_in_emi!Q22=0,0,RES_hhdet_in_emi!Q22*1000000/RES_hhdet_in_new!Q22)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68">
        <f t="shared" ref="C24" si="17">SUM(C25,C28,C30,C39)</f>
        <v>4303.0016340011643</v>
      </c>
      <c r="D24" s="168">
        <f t="shared" ref="D24" si="18">SUM(D25,D28,D30,D39)</f>
        <v>4120.7742262979018</v>
      </c>
      <c r="E24" s="168">
        <f t="shared" ref="E24" si="19">SUM(E25,E28,E30,E39)</f>
        <v>4484.9901107737505</v>
      </c>
      <c r="F24" s="168">
        <f t="shared" ref="F24" si="20">SUM(F25,F28,F30,F39)</f>
        <v>4540.0358337890284</v>
      </c>
      <c r="G24" s="168">
        <f t="shared" ref="G24" si="21">SUM(G25,G28,G30,G39)</f>
        <v>4561.4131447487662</v>
      </c>
      <c r="H24" s="168">
        <f t="shared" ref="H24" si="22">SUM(H25,H28,H30,H39)</f>
        <v>4648.3947448284007</v>
      </c>
      <c r="I24" s="168">
        <f t="shared" ref="I24" si="23">SUM(I25,I28,I30,I39)</f>
        <v>4011.6260352561872</v>
      </c>
      <c r="J24" s="168">
        <f t="shared" ref="J24" si="24">SUM(J25,J28,J30,J39)</f>
        <v>4540.7440156834591</v>
      </c>
      <c r="K24" s="168">
        <f t="shared" ref="K24" si="25">SUM(K25,K28,K30,K39)</f>
        <v>3232.8448278594824</v>
      </c>
      <c r="L24" s="168">
        <f t="shared" ref="L24" si="26">SUM(L25,L28,L30,L39)</f>
        <v>3588.2213753506271</v>
      </c>
      <c r="M24" s="168">
        <f t="shared" ref="M24" si="27">SUM(M25,M28,M30,M39)</f>
        <v>0</v>
      </c>
      <c r="N24" s="168">
        <f t="shared" ref="N24" si="28">SUM(N25,N28,N30,N39)</f>
        <v>0</v>
      </c>
      <c r="O24" s="168">
        <f t="shared" ref="O24" si="29">SUM(O25,O28,O30,O39)</f>
        <v>3669.9225887837442</v>
      </c>
      <c r="P24" s="168">
        <f t="shared" ref="P24" si="30">SUM(P25,P28,P30,P39)</f>
        <v>3084.4955195304328</v>
      </c>
      <c r="Q24" s="168">
        <f t="shared" ref="Q24" si="31">SUM(Q25,Q28,Q30,Q39)</f>
        <v>0</v>
      </c>
    </row>
    <row r="25" spans="1:17" ht="12.95" customHeight="1" x14ac:dyDescent="0.25">
      <c r="A25" s="158" t="s">
        <v>65</v>
      </c>
      <c r="B25" s="157"/>
      <c r="C25" s="157">
        <f t="shared" ref="C25:Q25" si="32">SUM(C26:C27)</f>
        <v>3167.4522845094316</v>
      </c>
      <c r="D25" s="157">
        <f t="shared" si="32"/>
        <v>3288.6839516847622</v>
      </c>
      <c r="E25" s="157">
        <f t="shared" si="32"/>
        <v>3347.5327667341535</v>
      </c>
      <c r="F25" s="157">
        <f t="shared" si="32"/>
        <v>3405.5439566363148</v>
      </c>
      <c r="G25" s="157">
        <f t="shared" si="32"/>
        <v>3424.1331784778849</v>
      </c>
      <c r="H25" s="157">
        <f t="shared" si="32"/>
        <v>3505.6841034673057</v>
      </c>
      <c r="I25" s="157">
        <f t="shared" si="32"/>
        <v>3174.4247543622437</v>
      </c>
      <c r="J25" s="157">
        <f t="shared" si="32"/>
        <v>3415.6080653254558</v>
      </c>
      <c r="K25" s="157">
        <f t="shared" si="32"/>
        <v>3135.5502068728038</v>
      </c>
      <c r="L25" s="157">
        <f t="shared" si="32"/>
        <v>3275.3242274033423</v>
      </c>
      <c r="M25" s="157">
        <f t="shared" si="32"/>
        <v>0</v>
      </c>
      <c r="N25" s="157">
        <f t="shared" si="32"/>
        <v>0</v>
      </c>
      <c r="O25" s="157">
        <f t="shared" si="32"/>
        <v>2567.554521366495</v>
      </c>
      <c r="P25" s="157">
        <f t="shared" si="32"/>
        <v>2313.2588113405836</v>
      </c>
      <c r="Q25" s="157">
        <f t="shared" si="32"/>
        <v>0</v>
      </c>
    </row>
    <row r="26" spans="1:17" ht="12" customHeight="1" x14ac:dyDescent="0.25">
      <c r="A26" s="23" t="s">
        <v>84</v>
      </c>
      <c r="B26" s="156"/>
      <c r="C26" s="156">
        <f>IF(RES_hhdet_in_emi!C26=0,0,RES_hhdet_in_emi!C26*1000000/RES_hhdet_in_new!C26)</f>
        <v>3167.4522845094316</v>
      </c>
      <c r="D26" s="156">
        <f>IF(RES_hhdet_in_emi!D26=0,0,RES_hhdet_in_emi!D26*1000000/RES_hhdet_in_new!D26)</f>
        <v>3288.6839516847622</v>
      </c>
      <c r="E26" s="156">
        <f>IF(RES_hhdet_in_emi!E26=0,0,RES_hhdet_in_emi!E26*1000000/RES_hhdet_in_new!E26)</f>
        <v>3347.5327667341535</v>
      </c>
      <c r="F26" s="156">
        <f>IF(RES_hhdet_in_emi!F26=0,0,RES_hhdet_in_emi!F26*1000000/RES_hhdet_in_new!F26)</f>
        <v>3405.5439566363148</v>
      </c>
      <c r="G26" s="156">
        <f>IF(RES_hhdet_in_emi!G26=0,0,RES_hhdet_in_emi!G26*1000000/RES_hhdet_in_new!G26)</f>
        <v>3424.1331784778849</v>
      </c>
      <c r="H26" s="156">
        <f>IF(RES_hhdet_in_emi!H26=0,0,RES_hhdet_in_emi!H26*1000000/RES_hhdet_in_new!H26)</f>
        <v>3505.6841034673057</v>
      </c>
      <c r="I26" s="156">
        <f>IF(RES_hhdet_in_emi!I26=0,0,RES_hhdet_in_emi!I26*1000000/RES_hhdet_in_new!I26)</f>
        <v>3174.4247543622437</v>
      </c>
      <c r="J26" s="156">
        <f>IF(RES_hhdet_in_emi!J26=0,0,RES_hhdet_in_emi!J26*1000000/RES_hhdet_in_new!J26)</f>
        <v>3415.6080653254558</v>
      </c>
      <c r="K26" s="156">
        <f>IF(RES_hhdet_in_emi!K26=0,0,RES_hhdet_in_emi!K26*1000000/RES_hhdet_in_new!K26)</f>
        <v>3135.5502068728038</v>
      </c>
      <c r="L26" s="156">
        <f>IF(RES_hhdet_in_emi!L26=0,0,RES_hhdet_in_emi!L26*1000000/RES_hhdet_in_new!L26)</f>
        <v>3275.3242274033423</v>
      </c>
      <c r="M26" s="156">
        <f>IF(RES_hhdet_in_emi!M26=0,0,RES_hhdet_in_emi!M26*1000000/RES_hhdet_in_new!M26)</f>
        <v>0</v>
      </c>
      <c r="N26" s="156">
        <f>IF(RES_hhdet_in_emi!N26=0,0,RES_hhdet_in_emi!N26*1000000/RES_hhdet_in_new!N26)</f>
        <v>0</v>
      </c>
      <c r="O26" s="156">
        <f>IF(RES_hhdet_in_emi!O26=0,0,RES_hhdet_in_emi!O26*1000000/RES_hhdet_in_new!O26)</f>
        <v>2567.554521366495</v>
      </c>
      <c r="P26" s="156">
        <f>IF(RES_hhdet_in_emi!P26=0,0,RES_hhdet_in_emi!P26*1000000/RES_hhdet_in_new!P26)</f>
        <v>2313.2588113405836</v>
      </c>
      <c r="Q26" s="156">
        <f>IF(RES_hhdet_in_emi!Q26=0,0,RES_hhdet_in_emi!Q26*1000000/RES_hhdet_in_new!Q26)</f>
        <v>0</v>
      </c>
    </row>
    <row r="27" spans="1:17" ht="12" customHeight="1" x14ac:dyDescent="0.25">
      <c r="A27" s="23" t="s">
        <v>60</v>
      </c>
      <c r="B27" s="156"/>
      <c r="C27" s="156">
        <f>IF(RES_hhdet_in_emi!C27=0,0,RES_hhdet_in_emi!C27*1000000/RES_hhdet_in_new!C26)</f>
        <v>0</v>
      </c>
      <c r="D27" s="156">
        <f>IF(RES_hhdet_in_emi!D27=0,0,RES_hhdet_in_emi!D27*1000000/RES_hhdet_in_new!D26)</f>
        <v>0</v>
      </c>
      <c r="E27" s="156">
        <f>IF(RES_hhdet_in_emi!E27=0,0,RES_hhdet_in_emi!E27*1000000/RES_hhdet_in_new!E26)</f>
        <v>0</v>
      </c>
      <c r="F27" s="156">
        <f>IF(RES_hhdet_in_emi!F27=0,0,RES_hhdet_in_emi!F27*1000000/RES_hhdet_in_new!F26)</f>
        <v>0</v>
      </c>
      <c r="G27" s="156">
        <f>IF(RES_hhdet_in_emi!G27=0,0,RES_hhdet_in_emi!G27*1000000/RES_hhdet_in_new!G26)</f>
        <v>0</v>
      </c>
      <c r="H27" s="156">
        <f>IF(RES_hhdet_in_emi!H27=0,0,RES_hhdet_in_emi!H27*1000000/RES_hhdet_in_new!H26)</f>
        <v>0</v>
      </c>
      <c r="I27" s="156">
        <f>IF(RES_hhdet_in_emi!I27=0,0,RES_hhdet_in_emi!I27*1000000/RES_hhdet_in_new!I26)</f>
        <v>0</v>
      </c>
      <c r="J27" s="156">
        <f>IF(RES_hhdet_in_emi!J27=0,0,RES_hhdet_in_emi!J27*1000000/RES_hhdet_in_new!J26)</f>
        <v>0</v>
      </c>
      <c r="K27" s="156">
        <f>IF(RES_hhdet_in_emi!K27=0,0,RES_hhdet_in_emi!K27*1000000/RES_hhdet_in_new!K26)</f>
        <v>0</v>
      </c>
      <c r="L27" s="156">
        <f>IF(RES_hhdet_in_emi!L27=0,0,RES_hhdet_in_emi!L27*1000000/RES_hhdet_in_new!L26)</f>
        <v>0</v>
      </c>
      <c r="M27" s="156">
        <f>IF(RES_hhdet_in_emi!M27=0,0,RES_hhdet_in_emi!M27*1000000/RES_hhdet_in_new!M26)</f>
        <v>0</v>
      </c>
      <c r="N27" s="156">
        <f>IF(RES_hhdet_in_emi!N27=0,0,RES_hhdet_in_emi!N27*1000000/RES_hhdet_in_new!N26)</f>
        <v>0</v>
      </c>
      <c r="O27" s="156">
        <f>IF(RES_hhdet_in_emi!O27=0,0,RES_hhdet_in_emi!O27*1000000/RES_hhdet_in_new!O26)</f>
        <v>0</v>
      </c>
      <c r="P27" s="156">
        <f>IF(RES_hhdet_in_emi!P27=0,0,RES_hhdet_in_emi!P27*1000000/RES_hhdet_in_new!P26)</f>
        <v>0</v>
      </c>
      <c r="Q27" s="156">
        <f>IF(RES_hhdet_in_emi!Q27=0,0,RES_hhdet_in_emi!Q27*1000000/RES_hhdet_in_new!Q26)</f>
        <v>0</v>
      </c>
    </row>
    <row r="28" spans="1:17" ht="12.95" customHeight="1" x14ac:dyDescent="0.25">
      <c r="A28" s="158" t="s">
        <v>112</v>
      </c>
      <c r="B28" s="157"/>
      <c r="C28" s="157">
        <f t="shared" ref="C28:Q28" si="33">C29</f>
        <v>0</v>
      </c>
      <c r="D28" s="157">
        <f t="shared" si="33"/>
        <v>0</v>
      </c>
      <c r="E28" s="157">
        <f t="shared" si="33"/>
        <v>0</v>
      </c>
      <c r="F28" s="157">
        <f t="shared" si="33"/>
        <v>0</v>
      </c>
      <c r="G28" s="157">
        <f t="shared" si="33"/>
        <v>0</v>
      </c>
      <c r="H28" s="157">
        <f t="shared" si="33"/>
        <v>0</v>
      </c>
      <c r="I28" s="157">
        <f t="shared" si="33"/>
        <v>0</v>
      </c>
      <c r="J28" s="157">
        <f t="shared" si="33"/>
        <v>0</v>
      </c>
      <c r="K28" s="157">
        <f t="shared" si="33"/>
        <v>0</v>
      </c>
      <c r="L28" s="157">
        <f t="shared" si="33"/>
        <v>0</v>
      </c>
      <c r="M28" s="157">
        <f t="shared" si="33"/>
        <v>0</v>
      </c>
      <c r="N28" s="157">
        <f t="shared" si="33"/>
        <v>0</v>
      </c>
      <c r="O28" s="157">
        <f t="shared" si="33"/>
        <v>0</v>
      </c>
      <c r="P28" s="157">
        <f t="shared" si="33"/>
        <v>0</v>
      </c>
      <c r="Q28" s="157">
        <f t="shared" si="33"/>
        <v>0</v>
      </c>
    </row>
    <row r="29" spans="1:17" ht="12" customHeight="1" x14ac:dyDescent="0.25">
      <c r="A29" s="23" t="s">
        <v>60</v>
      </c>
      <c r="B29" s="156"/>
      <c r="C29" s="156">
        <f>IF(RES_hhdet_in_emi!C29=0,0,RES_hhdet_in_emi!C29*1000000/RES_hhdet_in_new!C29)</f>
        <v>0</v>
      </c>
      <c r="D29" s="156">
        <f>IF(RES_hhdet_in_emi!D29=0,0,RES_hhdet_in_emi!D29*1000000/RES_hhdet_in_new!D29)</f>
        <v>0</v>
      </c>
      <c r="E29" s="156">
        <f>IF(RES_hhdet_in_emi!E29=0,0,RES_hhdet_in_emi!E29*1000000/RES_hhdet_in_new!E29)</f>
        <v>0</v>
      </c>
      <c r="F29" s="156">
        <f>IF(RES_hhdet_in_emi!F29=0,0,RES_hhdet_in_emi!F29*1000000/RES_hhdet_in_new!F29)</f>
        <v>0</v>
      </c>
      <c r="G29" s="156">
        <f>IF(RES_hhdet_in_emi!G29=0,0,RES_hhdet_in_emi!G29*1000000/RES_hhdet_in_new!G29)</f>
        <v>0</v>
      </c>
      <c r="H29" s="156">
        <f>IF(RES_hhdet_in_emi!H29=0,0,RES_hhdet_in_emi!H29*1000000/RES_hhdet_in_new!H29)</f>
        <v>0</v>
      </c>
      <c r="I29" s="156">
        <f>IF(RES_hhdet_in_emi!I29=0,0,RES_hhdet_in_emi!I29*1000000/RES_hhdet_in_new!I29)</f>
        <v>0</v>
      </c>
      <c r="J29" s="156">
        <f>IF(RES_hhdet_in_emi!J29=0,0,RES_hhdet_in_emi!J29*1000000/RES_hhdet_in_new!J29)</f>
        <v>0</v>
      </c>
      <c r="K29" s="156">
        <f>IF(RES_hhdet_in_emi!K29=0,0,RES_hhdet_in_emi!K29*1000000/RES_hhdet_in_new!K29)</f>
        <v>0</v>
      </c>
      <c r="L29" s="156">
        <f>IF(RES_hhdet_in_emi!L29=0,0,RES_hhdet_in_emi!L29*1000000/RES_hhdet_in_new!L29)</f>
        <v>0</v>
      </c>
      <c r="M29" s="156">
        <f>IF(RES_hhdet_in_emi!M29=0,0,RES_hhdet_in_emi!M29*1000000/RES_hhdet_in_new!M29)</f>
        <v>0</v>
      </c>
      <c r="N29" s="156">
        <f>IF(RES_hhdet_in_emi!N29=0,0,RES_hhdet_in_emi!N29*1000000/RES_hhdet_in_new!N29)</f>
        <v>0</v>
      </c>
      <c r="O29" s="156">
        <f>IF(RES_hhdet_in_emi!O29=0,0,RES_hhdet_in_emi!O29*1000000/RES_hhdet_in_new!O29)</f>
        <v>0</v>
      </c>
      <c r="P29" s="156">
        <f>IF(RES_hhdet_in_emi!P29=0,0,RES_hhdet_in_emi!P29*1000000/RES_hhdet_in_new!P29)</f>
        <v>0</v>
      </c>
      <c r="Q29" s="156">
        <f>IF(RES_hhdet_in_emi!Q29=0,0,RES_hhdet_in_emi!Q29*1000000/RES_hhdet_in_new!Q29)</f>
        <v>0</v>
      </c>
    </row>
    <row r="30" spans="1:17" ht="12" customHeight="1" x14ac:dyDescent="0.25">
      <c r="A30" s="158" t="s">
        <v>63</v>
      </c>
      <c r="B30" s="157"/>
      <c r="C30" s="157">
        <f>IF(SUM(RES_hhdet_in_emi!C31:C32,RES_hhdet_in_emi!C35:C36)=0,0,SUM(RES_hhdet_in_emi!C31:C32,RES_hhdet_in_emi!C35:C36)*1000000/SUM(RES_hhdet_in_new!C31:C32,RES_hhdet_in_new!C35:C36))</f>
        <v>837.60819187768175</v>
      </c>
      <c r="D30" s="157">
        <f>IF(SUM(RES_hhdet_in_emi!D31:D32,RES_hhdet_in_emi!D35:D36)=0,0,SUM(RES_hhdet_in_emi!D31:D32,RES_hhdet_in_emi!D35:D36)*1000000/SUM(RES_hhdet_in_new!D31:D32,RES_hhdet_in_new!D35:D36))</f>
        <v>832.09027461313985</v>
      </c>
      <c r="E30" s="157">
        <f>IF(SUM(RES_hhdet_in_emi!E31:E32,RES_hhdet_in_emi!E35:E36)=0,0,SUM(RES_hhdet_in_emi!E31:E32,RES_hhdet_in_emi!E35:E36)*1000000/SUM(RES_hhdet_in_new!E31:E32,RES_hhdet_in_new!E35:E36))</f>
        <v>834.66314882090273</v>
      </c>
      <c r="F30" s="157">
        <f>IF(SUM(RES_hhdet_in_emi!F31:F32,RES_hhdet_in_emi!F35:F36)=0,0,SUM(RES_hhdet_in_emi!F31:F32,RES_hhdet_in_emi!F35:F36)*1000000/SUM(RES_hhdet_in_new!F31:F32,RES_hhdet_in_new!F35:F36))</f>
        <v>831.21103101253209</v>
      </c>
      <c r="G30" s="157">
        <f>IF(SUM(RES_hhdet_in_emi!G31:G32,RES_hhdet_in_emi!G35:G36)=0,0,SUM(RES_hhdet_in_emi!G31:G32,RES_hhdet_in_emi!G35:G36)*1000000/SUM(RES_hhdet_in_new!G31:G32,RES_hhdet_in_new!G35:G36))</f>
        <v>835.06972544077132</v>
      </c>
      <c r="H30" s="157">
        <f>IF(SUM(RES_hhdet_in_emi!H31:H32,RES_hhdet_in_emi!H35:H36)=0,0,SUM(RES_hhdet_in_emi!H31:H32,RES_hhdet_in_emi!H35:H36)*1000000/SUM(RES_hhdet_in_new!H31:H32,RES_hhdet_in_new!H35:H36))</f>
        <v>847.65035311005954</v>
      </c>
      <c r="I30" s="157">
        <f>IF(SUM(RES_hhdet_in_emi!I31:I32,RES_hhdet_in_emi!I35:I36)=0,0,SUM(RES_hhdet_in_emi!I31:I32,RES_hhdet_in_emi!I35:I36)*1000000/SUM(RES_hhdet_in_new!I31:I32,RES_hhdet_in_new!I35:I36))</f>
        <v>837.20128089394336</v>
      </c>
      <c r="J30" s="157">
        <f>IF(SUM(RES_hhdet_in_emi!J31:J32,RES_hhdet_in_emi!J35:J36)=0,0,SUM(RES_hhdet_in_emi!J31:J32,RES_hhdet_in_emi!J35:J36)*1000000/SUM(RES_hhdet_in_new!J31:J32,RES_hhdet_in_new!J35:J36))</f>
        <v>817.57486817852759</v>
      </c>
      <c r="K30" s="157">
        <f>IF(SUM(RES_hhdet_in_emi!K31:K32,RES_hhdet_in_emi!K35:K36)=0,0,SUM(RES_hhdet_in_emi!K31:K32,RES_hhdet_in_emi!K35:K36)*1000000/SUM(RES_hhdet_in_new!K31:K32,RES_hhdet_in_new!K35:K36))</f>
        <v>97.294620986678552</v>
      </c>
      <c r="L30" s="157">
        <f>IF(SUM(RES_hhdet_in_emi!L31:L32,RES_hhdet_in_emi!L35:L36)=0,0,SUM(RES_hhdet_in_emi!L31:L32,RES_hhdet_in_emi!L35:L36)*1000000/SUM(RES_hhdet_in_new!L31:L32,RES_hhdet_in_new!L35:L36))</f>
        <v>0</v>
      </c>
      <c r="M30" s="157">
        <f>IF(SUM(RES_hhdet_in_emi!M31:M32,RES_hhdet_in_emi!M35:M36)=0,0,SUM(RES_hhdet_in_emi!M31:M32,RES_hhdet_in_emi!M35:M36)*1000000/SUM(RES_hhdet_in_new!M31:M32,RES_hhdet_in_new!M35:M36))</f>
        <v>0</v>
      </c>
      <c r="N30" s="157">
        <f>IF(SUM(RES_hhdet_in_emi!N31:N32,RES_hhdet_in_emi!N35:N36)=0,0,SUM(RES_hhdet_in_emi!N31:N32,RES_hhdet_in_emi!N35:N36)*1000000/SUM(RES_hhdet_in_new!N31:N32,RES_hhdet_in_new!N35:N36))</f>
        <v>0</v>
      </c>
      <c r="O30" s="157">
        <f>IF(SUM(RES_hhdet_in_emi!O31:O32,RES_hhdet_in_emi!O35:O36)=0,0,SUM(RES_hhdet_in_emi!O31:O32,RES_hhdet_in_emi!O35:O36)*1000000/SUM(RES_hhdet_in_new!O31:O32,RES_hhdet_in_new!O35:O36))</f>
        <v>787.95139327357504</v>
      </c>
      <c r="P30" s="157">
        <f>IF(SUM(RES_hhdet_in_emi!P31:P32,RES_hhdet_in_emi!P35:P36)=0,0,SUM(RES_hhdet_in_emi!P31:P32,RES_hhdet_in_emi!P35:P36)*1000000/SUM(RES_hhdet_in_new!P31:P32,RES_hhdet_in_new!P35:P36))</f>
        <v>771.23670818984908</v>
      </c>
      <c r="Q30" s="157">
        <f>IF(SUM(RES_hhdet_in_emi!Q31:Q32,RES_hhdet_in_emi!Q35:Q36)=0,0,SUM(RES_hhdet_in_emi!Q31:Q32,RES_hhdet_in_emi!Q35:Q36)*1000000/SUM(RES_hhdet_in_new!Q31:Q32,RES_hhdet_in_new!Q35:Q36))</f>
        <v>0</v>
      </c>
    </row>
    <row r="31" spans="1:17" ht="12" customHeight="1" x14ac:dyDescent="0.25">
      <c r="A31" s="167" t="s">
        <v>169</v>
      </c>
      <c r="B31" s="132"/>
      <c r="C31" s="132">
        <f>IF(RES_hhdet_in_emi!C31=0,0,RES_hhdet_in_emi!C31*1000000/RES_hhdet_in_new!C31)</f>
        <v>837.93801887666052</v>
      </c>
      <c r="D31" s="132">
        <f>IF(RES_hhdet_in_emi!D31=0,0,RES_hhdet_in_emi!D31*1000000/RES_hhdet_in_new!D31)</f>
        <v>835.01091926195261</v>
      </c>
      <c r="E31" s="132">
        <f>IF(RES_hhdet_in_emi!E31=0,0,RES_hhdet_in_emi!E31*1000000/RES_hhdet_in_new!E31)</f>
        <v>835.31207736079136</v>
      </c>
      <c r="F31" s="132">
        <f>IF(RES_hhdet_in_emi!F31=0,0,RES_hhdet_in_emi!F31*1000000/RES_hhdet_in_new!F31)</f>
        <v>835.75185946241436</v>
      </c>
      <c r="G31" s="132">
        <f>IF(RES_hhdet_in_emi!G31=0,0,RES_hhdet_in_emi!G31*1000000/RES_hhdet_in_new!G31)</f>
        <v>839.91337766828758</v>
      </c>
      <c r="H31" s="132">
        <f>IF(RES_hhdet_in_emi!H31=0,0,RES_hhdet_in_emi!H31*1000000/RES_hhdet_in_new!H31)</f>
        <v>852.81635576289955</v>
      </c>
      <c r="I31" s="132">
        <f>IF(RES_hhdet_in_emi!I31=0,0,RES_hhdet_in_emi!I31*1000000/RES_hhdet_in_new!I31)</f>
        <v>854.86459658144622</v>
      </c>
      <c r="J31" s="132">
        <f>IF(RES_hhdet_in_emi!J31=0,0,RES_hhdet_in_emi!J31*1000000/RES_hhdet_in_new!J31)</f>
        <v>860.29474680273393</v>
      </c>
      <c r="K31" s="132">
        <f>IF(RES_hhdet_in_emi!K31=0,0,RES_hhdet_in_emi!K31*1000000/RES_hhdet_in_new!K31)</f>
        <v>846.73257604077708</v>
      </c>
      <c r="L31" s="132">
        <f>IF(RES_hhdet_in_emi!L31=0,0,RES_hhdet_in_emi!L31*1000000/RES_hhdet_in_new!L31)</f>
        <v>0</v>
      </c>
      <c r="M31" s="132">
        <f>IF(RES_hhdet_in_emi!M31=0,0,RES_hhdet_in_emi!M31*1000000/RES_hhdet_in_new!M31)</f>
        <v>0</v>
      </c>
      <c r="N31" s="132">
        <f>IF(RES_hhdet_in_emi!N31=0,0,RES_hhdet_in_emi!N31*1000000/RES_hhdet_in_new!N31)</f>
        <v>0</v>
      </c>
      <c r="O31" s="132">
        <f>IF(RES_hhdet_in_emi!O31=0,0,RES_hhdet_in_emi!O31*1000000/RES_hhdet_in_new!O31)</f>
        <v>840.73853773522512</v>
      </c>
      <c r="P31" s="132">
        <f>IF(RES_hhdet_in_emi!P31=0,0,RES_hhdet_in_emi!P31*1000000/RES_hhdet_in_new!P31)</f>
        <v>838.11550598641747</v>
      </c>
      <c r="Q31" s="132">
        <f>IF(RES_hhdet_in_emi!Q31=0,0,RES_hhdet_in_emi!Q31*1000000/RES_hhdet_in_new!Q31)</f>
        <v>0</v>
      </c>
    </row>
    <row r="32" spans="1:17" ht="12" customHeight="1" x14ac:dyDescent="0.25">
      <c r="A32" s="167" t="s">
        <v>168</v>
      </c>
      <c r="B32" s="132"/>
      <c r="C32" s="132">
        <f>IF(RES_hhdet_in_emi!C32=0,0,RES_hhdet_in_emi!C32*1000000/RES_hhdet_in_new!C32)</f>
        <v>622.97327229222572</v>
      </c>
      <c r="D32" s="132">
        <f>IF(RES_hhdet_in_emi!D32=0,0,RES_hhdet_in_emi!D32*1000000/RES_hhdet_in_new!D32)</f>
        <v>566.626909426868</v>
      </c>
      <c r="E32" s="132">
        <f>IF(RES_hhdet_in_emi!E32=0,0,RES_hhdet_in_emi!E32*1000000/RES_hhdet_in_new!E32)</f>
        <v>570.09997486632562</v>
      </c>
      <c r="F32" s="132">
        <f>IF(RES_hhdet_in_emi!F32=0,0,RES_hhdet_in_emi!F32*1000000/RES_hhdet_in_new!F32)</f>
        <v>571.26321991747864</v>
      </c>
      <c r="G32" s="132">
        <f>IF(RES_hhdet_in_emi!G32=0,0,RES_hhdet_in_emi!G32*1000000/RES_hhdet_in_new!G32)</f>
        <v>575.77420368152661</v>
      </c>
      <c r="H32" s="132">
        <f>IF(RES_hhdet_in_emi!H32=0,0,RES_hhdet_in_emi!H32*1000000/RES_hhdet_in_new!H32)</f>
        <v>578.41329922688669</v>
      </c>
      <c r="I32" s="132">
        <f>IF(RES_hhdet_in_emi!I32=0,0,RES_hhdet_in_emi!I32*1000000/RES_hhdet_in_new!I32)</f>
        <v>573.98516107993271</v>
      </c>
      <c r="J32" s="132">
        <f>IF(RES_hhdet_in_emi!J32=0,0,RES_hhdet_in_emi!J32*1000000/RES_hhdet_in_new!J32)</f>
        <v>572.09560525971733</v>
      </c>
      <c r="K32" s="132">
        <f>IF(RES_hhdet_in_emi!K32=0,0,RES_hhdet_in_emi!K32*1000000/RES_hhdet_in_new!K32)</f>
        <v>565.99435636224439</v>
      </c>
      <c r="L32" s="132">
        <f>IF(RES_hhdet_in_emi!L32=0,0,RES_hhdet_in_emi!L32*1000000/RES_hhdet_in_new!L32)</f>
        <v>0</v>
      </c>
      <c r="M32" s="132">
        <f>IF(RES_hhdet_in_emi!M32=0,0,RES_hhdet_in_emi!M32*1000000/RES_hhdet_in_new!M32)</f>
        <v>0</v>
      </c>
      <c r="N32" s="132">
        <f>IF(RES_hhdet_in_emi!N32=0,0,RES_hhdet_in_emi!N32*1000000/RES_hhdet_in_new!N32)</f>
        <v>0</v>
      </c>
      <c r="O32" s="132">
        <f>IF(RES_hhdet_in_emi!O32=0,0,RES_hhdet_in_emi!O32*1000000/RES_hhdet_in_new!O32)</f>
        <v>558.94060580108612</v>
      </c>
      <c r="P32" s="132">
        <f>IF(RES_hhdet_in_emi!P32=0,0,RES_hhdet_in_emi!P32*1000000/RES_hhdet_in_new!P32)</f>
        <v>556.58165610583433</v>
      </c>
      <c r="Q32" s="132">
        <f>IF(RES_hhdet_in_emi!Q32=0,0,RES_hhdet_in_emi!Q32*1000000/RES_hhdet_in_new!Q32)</f>
        <v>0</v>
      </c>
    </row>
    <row r="33" spans="1:17" ht="12" customHeight="1" x14ac:dyDescent="0.25">
      <c r="A33" s="166" t="s">
        <v>57</v>
      </c>
      <c r="B33" s="165"/>
      <c r="C33" s="165">
        <f>IF(RES_hhdet_in_emi!C33=0,0,RES_hhdet_in_emi!C33*1000000/RES_hhdet_in_new!C32)</f>
        <v>622.97327229222572</v>
      </c>
      <c r="D33" s="165">
        <f>IF(RES_hhdet_in_emi!D33=0,0,RES_hhdet_in_emi!D33*1000000/RES_hhdet_in_new!D32)</f>
        <v>566.626909426868</v>
      </c>
      <c r="E33" s="165">
        <f>IF(RES_hhdet_in_emi!E33=0,0,RES_hhdet_in_emi!E33*1000000/RES_hhdet_in_new!E32)</f>
        <v>570.09997486632562</v>
      </c>
      <c r="F33" s="165">
        <f>IF(RES_hhdet_in_emi!F33=0,0,RES_hhdet_in_emi!F33*1000000/RES_hhdet_in_new!F32)</f>
        <v>571.26321991747864</v>
      </c>
      <c r="G33" s="165">
        <f>IF(RES_hhdet_in_emi!G33=0,0,RES_hhdet_in_emi!G33*1000000/RES_hhdet_in_new!G32)</f>
        <v>575.77420368152661</v>
      </c>
      <c r="H33" s="165">
        <f>IF(RES_hhdet_in_emi!H33=0,0,RES_hhdet_in_emi!H33*1000000/RES_hhdet_in_new!H32)</f>
        <v>578.41329922688669</v>
      </c>
      <c r="I33" s="165">
        <f>IF(RES_hhdet_in_emi!I33=0,0,RES_hhdet_in_emi!I33*1000000/RES_hhdet_in_new!I32)</f>
        <v>573.98516107993271</v>
      </c>
      <c r="J33" s="165">
        <f>IF(RES_hhdet_in_emi!J33=0,0,RES_hhdet_in_emi!J33*1000000/RES_hhdet_in_new!J32)</f>
        <v>572.09560525971733</v>
      </c>
      <c r="K33" s="165">
        <f>IF(RES_hhdet_in_emi!K33=0,0,RES_hhdet_in_emi!K33*1000000/RES_hhdet_in_new!K32)</f>
        <v>565.99435636224439</v>
      </c>
      <c r="L33" s="165">
        <f>IF(RES_hhdet_in_emi!L33=0,0,RES_hhdet_in_emi!L33*1000000/RES_hhdet_in_new!L32)</f>
        <v>0</v>
      </c>
      <c r="M33" s="165">
        <f>IF(RES_hhdet_in_emi!M33=0,0,RES_hhdet_in_emi!M33*1000000/RES_hhdet_in_new!M32)</f>
        <v>0</v>
      </c>
      <c r="N33" s="165">
        <f>IF(RES_hhdet_in_emi!N33=0,0,RES_hhdet_in_emi!N33*1000000/RES_hhdet_in_new!N32)</f>
        <v>0</v>
      </c>
      <c r="O33" s="165">
        <f>IF(RES_hhdet_in_emi!O33=0,0,RES_hhdet_in_emi!O33*1000000/RES_hhdet_in_new!O32)</f>
        <v>558.94060580108612</v>
      </c>
      <c r="P33" s="165">
        <f>IF(RES_hhdet_in_emi!P33=0,0,RES_hhdet_in_emi!P33*1000000/RES_hhdet_in_new!P32)</f>
        <v>556.58165610583433</v>
      </c>
      <c r="Q33" s="165">
        <f>IF(RES_hhdet_in_emi!Q33=0,0,RES_hhdet_in_emi!Q33*1000000/RES_hhdet_in_new!Q32)</f>
        <v>0</v>
      </c>
    </row>
    <row r="34" spans="1:17" ht="12" customHeight="1" x14ac:dyDescent="0.25">
      <c r="A34" s="147" t="s">
        <v>59</v>
      </c>
      <c r="B34" s="164"/>
      <c r="C34" s="164">
        <f>IF(RES_hhdet_in_emi!C34=0,0,RES_hhdet_in_emi!C34*1000000/RES_hhdet_in_new!C32)</f>
        <v>0</v>
      </c>
      <c r="D34" s="164">
        <f>IF(RES_hhdet_in_emi!D34=0,0,RES_hhdet_in_emi!D34*1000000/RES_hhdet_in_new!D32)</f>
        <v>0</v>
      </c>
      <c r="E34" s="164">
        <f>IF(RES_hhdet_in_emi!E34=0,0,RES_hhdet_in_emi!E34*1000000/RES_hhdet_in_new!E32)</f>
        <v>0</v>
      </c>
      <c r="F34" s="164">
        <f>IF(RES_hhdet_in_emi!F34=0,0,RES_hhdet_in_emi!F34*1000000/RES_hhdet_in_new!F32)</f>
        <v>0</v>
      </c>
      <c r="G34" s="164">
        <f>IF(RES_hhdet_in_emi!G34=0,0,RES_hhdet_in_emi!G34*1000000/RES_hhdet_in_new!G32)</f>
        <v>0</v>
      </c>
      <c r="H34" s="164">
        <f>IF(RES_hhdet_in_emi!H34=0,0,RES_hhdet_in_emi!H34*1000000/RES_hhdet_in_new!H32)</f>
        <v>0</v>
      </c>
      <c r="I34" s="164">
        <f>IF(RES_hhdet_in_emi!I34=0,0,RES_hhdet_in_emi!I34*1000000/RES_hhdet_in_new!I32)</f>
        <v>0</v>
      </c>
      <c r="J34" s="164">
        <f>IF(RES_hhdet_in_emi!J34=0,0,RES_hhdet_in_emi!J34*1000000/RES_hhdet_in_new!J32)</f>
        <v>0</v>
      </c>
      <c r="K34" s="164">
        <f>IF(RES_hhdet_in_emi!K34=0,0,RES_hhdet_in_emi!K34*1000000/RES_hhdet_in_new!K32)</f>
        <v>0</v>
      </c>
      <c r="L34" s="164">
        <f>IF(RES_hhdet_in_emi!L34=0,0,RES_hhdet_in_emi!L34*1000000/RES_hhdet_in_new!L32)</f>
        <v>0</v>
      </c>
      <c r="M34" s="164">
        <f>IF(RES_hhdet_in_emi!M34=0,0,RES_hhdet_in_emi!M34*1000000/RES_hhdet_in_new!M32)</f>
        <v>0</v>
      </c>
      <c r="N34" s="164">
        <f>IF(RES_hhdet_in_emi!N34=0,0,RES_hhdet_in_emi!N34*1000000/RES_hhdet_in_new!N32)</f>
        <v>0</v>
      </c>
      <c r="O34" s="164">
        <f>IF(RES_hhdet_in_emi!O34=0,0,RES_hhdet_in_emi!O34*1000000/RES_hhdet_in_new!O32)</f>
        <v>0</v>
      </c>
      <c r="P34" s="164">
        <f>IF(RES_hhdet_in_emi!P34=0,0,RES_hhdet_in_emi!P34*1000000/RES_hhdet_in_new!P32)</f>
        <v>0</v>
      </c>
      <c r="Q34" s="164">
        <f>IF(RES_hhdet_in_emi!Q34=0,0,RES_hhdet_in_emi!Q34*1000000/RES_hhdet_in_new!Q32)</f>
        <v>0</v>
      </c>
    </row>
    <row r="35" spans="1:17" ht="12" customHeight="1" x14ac:dyDescent="0.25">
      <c r="A35" s="163" t="s">
        <v>142</v>
      </c>
      <c r="B35" s="162"/>
      <c r="C35" s="162">
        <f>IF(RES_hhdet_in_emi!C35=0,0,RES_hhdet_in_emi!C35*1000000/RES_hhdet_in_new!C35)</f>
        <v>0</v>
      </c>
      <c r="D35" s="162">
        <f>IF(RES_hhdet_in_emi!D35=0,0,RES_hhdet_in_emi!D35*1000000/RES_hhdet_in_new!D35)</f>
        <v>0</v>
      </c>
      <c r="E35" s="162">
        <f>IF(RES_hhdet_in_emi!E35=0,0,RES_hhdet_in_emi!E35*1000000/RES_hhdet_in_new!E35)</f>
        <v>0</v>
      </c>
      <c r="F35" s="162">
        <f>IF(RES_hhdet_in_emi!F35=0,0,RES_hhdet_in_emi!F35*1000000/RES_hhdet_in_new!F35)</f>
        <v>0</v>
      </c>
      <c r="G35" s="162">
        <f>IF(RES_hhdet_in_emi!G35=0,0,RES_hhdet_in_emi!G35*1000000/RES_hhdet_in_new!G35)</f>
        <v>0</v>
      </c>
      <c r="H35" s="162">
        <f>IF(RES_hhdet_in_emi!H35=0,0,RES_hhdet_in_emi!H35*1000000/RES_hhdet_in_new!H35)</f>
        <v>0</v>
      </c>
      <c r="I35" s="162">
        <f>IF(RES_hhdet_in_emi!I35=0,0,RES_hhdet_in_emi!I35*1000000/RES_hhdet_in_new!I35)</f>
        <v>0</v>
      </c>
      <c r="J35" s="162">
        <f>IF(RES_hhdet_in_emi!J35=0,0,RES_hhdet_in_emi!J35*1000000/RES_hhdet_in_new!J35)</f>
        <v>0</v>
      </c>
      <c r="K35" s="162">
        <f>IF(RES_hhdet_in_emi!K35=0,0,RES_hhdet_in_emi!K35*1000000/RES_hhdet_in_new!K35)</f>
        <v>0</v>
      </c>
      <c r="L35" s="162">
        <f>IF(RES_hhdet_in_emi!L35=0,0,RES_hhdet_in_emi!L35*1000000/RES_hhdet_in_new!L35)</f>
        <v>0</v>
      </c>
      <c r="M35" s="162">
        <f>IF(RES_hhdet_in_emi!M35=0,0,RES_hhdet_in_emi!M35*1000000/RES_hhdet_in_new!M35)</f>
        <v>0</v>
      </c>
      <c r="N35" s="162">
        <f>IF(RES_hhdet_in_emi!N35=0,0,RES_hhdet_in_emi!N35*1000000/RES_hhdet_in_new!N35)</f>
        <v>0</v>
      </c>
      <c r="O35" s="162">
        <f>IF(RES_hhdet_in_emi!O35=0,0,RES_hhdet_in_emi!O35*1000000/RES_hhdet_in_new!O35)</f>
        <v>0</v>
      </c>
      <c r="P35" s="162">
        <f>IF(RES_hhdet_in_emi!P35=0,0,RES_hhdet_in_emi!P35*1000000/RES_hhdet_in_new!P35)</f>
        <v>0</v>
      </c>
      <c r="Q35" s="162">
        <f>IF(RES_hhdet_in_emi!Q35=0,0,RES_hhdet_in_emi!Q35*1000000/RES_hhdet_in_new!Q35)</f>
        <v>0</v>
      </c>
    </row>
    <row r="36" spans="1:17" ht="12" customHeight="1" x14ac:dyDescent="0.25">
      <c r="A36" s="161" t="s">
        <v>141</v>
      </c>
      <c r="B36" s="160"/>
      <c r="C36" s="160">
        <f>IF(RES_hhdet_in_emi!C36=0,0,RES_hhdet_in_emi!C36*1000000/RES_hhdet_in_new!C36)</f>
        <v>0</v>
      </c>
      <c r="D36" s="160">
        <f>IF(RES_hhdet_in_emi!D36=0,0,RES_hhdet_in_emi!D36*1000000/RES_hhdet_in_new!D36)</f>
        <v>0</v>
      </c>
      <c r="E36" s="160">
        <f>IF(RES_hhdet_in_emi!E36=0,0,RES_hhdet_in_emi!E36*1000000/RES_hhdet_in_new!E36)</f>
        <v>0</v>
      </c>
      <c r="F36" s="160">
        <f>IF(RES_hhdet_in_emi!F36=0,0,RES_hhdet_in_emi!F36*1000000/RES_hhdet_in_new!F36)</f>
        <v>0</v>
      </c>
      <c r="G36" s="160">
        <f>IF(RES_hhdet_in_emi!G36=0,0,RES_hhdet_in_emi!G36*1000000/RES_hhdet_in_new!G36)</f>
        <v>0</v>
      </c>
      <c r="H36" s="160">
        <f>IF(RES_hhdet_in_emi!H36=0,0,RES_hhdet_in_emi!H36*1000000/RES_hhdet_in_new!H36)</f>
        <v>0</v>
      </c>
      <c r="I36" s="160">
        <f>IF(RES_hhdet_in_emi!I36=0,0,RES_hhdet_in_emi!I36*1000000/RES_hhdet_in_new!I36)</f>
        <v>0</v>
      </c>
      <c r="J36" s="160">
        <f>IF(RES_hhdet_in_emi!J36=0,0,RES_hhdet_in_emi!J36*1000000/RES_hhdet_in_new!J36)</f>
        <v>0</v>
      </c>
      <c r="K36" s="160">
        <f>IF(RES_hhdet_in_emi!K36=0,0,RES_hhdet_in_emi!K36*1000000/RES_hhdet_in_new!K36)</f>
        <v>0</v>
      </c>
      <c r="L36" s="160">
        <f>IF(RES_hhdet_in_emi!L36=0,0,RES_hhdet_in_emi!L36*1000000/RES_hhdet_in_new!L36)</f>
        <v>0</v>
      </c>
      <c r="M36" s="160">
        <f>IF(RES_hhdet_in_emi!M36=0,0,RES_hhdet_in_emi!M36*1000000/RES_hhdet_in_new!M36)</f>
        <v>0</v>
      </c>
      <c r="N36" s="160">
        <f>IF(RES_hhdet_in_emi!N36=0,0,RES_hhdet_in_emi!N36*1000000/RES_hhdet_in_new!N36)</f>
        <v>0</v>
      </c>
      <c r="O36" s="160">
        <f>IF(RES_hhdet_in_emi!O36=0,0,RES_hhdet_in_emi!O36*1000000/RES_hhdet_in_new!O36)</f>
        <v>0</v>
      </c>
      <c r="P36" s="160">
        <f>IF(RES_hhdet_in_emi!P36=0,0,RES_hhdet_in_emi!P36*1000000/RES_hhdet_in_new!P36)</f>
        <v>0</v>
      </c>
      <c r="Q36" s="160">
        <f>IF(RES_hhdet_in_emi!Q36=0,0,RES_hhdet_in_emi!Q36*1000000/RES_hhdet_in_new!Q36)</f>
        <v>0</v>
      </c>
    </row>
    <row r="37" spans="1:17" ht="12" customHeight="1" x14ac:dyDescent="0.25">
      <c r="A37" s="148" t="s">
        <v>60</v>
      </c>
      <c r="B37" s="156"/>
      <c r="C37" s="156">
        <f>IF(RES_hhdet_in_emi!C37=0,0,RES_hhdet_in_emi!C37*1000000/RES_hhdet_in_new!C36)</f>
        <v>0</v>
      </c>
      <c r="D37" s="156">
        <f>IF(RES_hhdet_in_emi!D37=0,0,RES_hhdet_in_emi!D37*1000000/RES_hhdet_in_new!D36)</f>
        <v>0</v>
      </c>
      <c r="E37" s="156">
        <f>IF(RES_hhdet_in_emi!E37=0,0,RES_hhdet_in_emi!E37*1000000/RES_hhdet_in_new!E36)</f>
        <v>0</v>
      </c>
      <c r="F37" s="156">
        <f>IF(RES_hhdet_in_emi!F37=0,0,RES_hhdet_in_emi!F37*1000000/RES_hhdet_in_new!F36)</f>
        <v>0</v>
      </c>
      <c r="G37" s="156">
        <f>IF(RES_hhdet_in_emi!G37=0,0,RES_hhdet_in_emi!G37*1000000/RES_hhdet_in_new!G36)</f>
        <v>0</v>
      </c>
      <c r="H37" s="156">
        <f>IF(RES_hhdet_in_emi!H37=0,0,RES_hhdet_in_emi!H37*1000000/RES_hhdet_in_new!H36)</f>
        <v>0</v>
      </c>
      <c r="I37" s="156">
        <f>IF(RES_hhdet_in_emi!I37=0,0,RES_hhdet_in_emi!I37*1000000/RES_hhdet_in_new!I36)</f>
        <v>0</v>
      </c>
      <c r="J37" s="156">
        <f>IF(RES_hhdet_in_emi!J37=0,0,RES_hhdet_in_emi!J37*1000000/RES_hhdet_in_new!J36)</f>
        <v>0</v>
      </c>
      <c r="K37" s="156">
        <f>IF(RES_hhdet_in_emi!K37=0,0,RES_hhdet_in_emi!K37*1000000/RES_hhdet_in_new!K36)</f>
        <v>0</v>
      </c>
      <c r="L37" s="156">
        <f>IF(RES_hhdet_in_emi!L37=0,0,RES_hhdet_in_emi!L37*1000000/RES_hhdet_in_new!L36)</f>
        <v>0</v>
      </c>
      <c r="M37" s="156">
        <f>IF(RES_hhdet_in_emi!M37=0,0,RES_hhdet_in_emi!M37*1000000/RES_hhdet_in_new!M36)</f>
        <v>0</v>
      </c>
      <c r="N37" s="156">
        <f>IF(RES_hhdet_in_emi!N37=0,0,RES_hhdet_in_emi!N37*1000000/RES_hhdet_in_new!N36)</f>
        <v>0</v>
      </c>
      <c r="O37" s="156">
        <f>IF(RES_hhdet_in_emi!O37=0,0,RES_hhdet_in_emi!O37*1000000/RES_hhdet_in_new!O36)</f>
        <v>0</v>
      </c>
      <c r="P37" s="156">
        <f>IF(RES_hhdet_in_emi!P37=0,0,RES_hhdet_in_emi!P37*1000000/RES_hhdet_in_new!P36)</f>
        <v>0</v>
      </c>
      <c r="Q37" s="156">
        <f>IF(RES_hhdet_in_emi!Q37=0,0,RES_hhdet_in_emi!Q37*1000000/RES_hhdet_in_new!Q36)</f>
        <v>0</v>
      </c>
    </row>
    <row r="38" spans="1:17" ht="12" customHeight="1" x14ac:dyDescent="0.25">
      <c r="A38" s="148" t="s">
        <v>59</v>
      </c>
      <c r="B38" s="156"/>
      <c r="C38" s="156">
        <f>IF(RES_hhdet_in_emi!C38=0,0,RES_hhdet_in_emi!C38*1000000/RES_hhdet_in_new!C36)</f>
        <v>0</v>
      </c>
      <c r="D38" s="156">
        <f>IF(RES_hhdet_in_emi!D38=0,0,RES_hhdet_in_emi!D38*1000000/RES_hhdet_in_new!D36)</f>
        <v>0</v>
      </c>
      <c r="E38" s="156">
        <f>IF(RES_hhdet_in_emi!E38=0,0,RES_hhdet_in_emi!E38*1000000/RES_hhdet_in_new!E36)</f>
        <v>0</v>
      </c>
      <c r="F38" s="156">
        <f>IF(RES_hhdet_in_emi!F38=0,0,RES_hhdet_in_emi!F38*1000000/RES_hhdet_in_new!F36)</f>
        <v>0</v>
      </c>
      <c r="G38" s="156">
        <f>IF(RES_hhdet_in_emi!G38=0,0,RES_hhdet_in_emi!G38*1000000/RES_hhdet_in_new!G36)</f>
        <v>0</v>
      </c>
      <c r="H38" s="156">
        <f>IF(RES_hhdet_in_emi!H38=0,0,RES_hhdet_in_emi!H38*1000000/RES_hhdet_in_new!H36)</f>
        <v>0</v>
      </c>
      <c r="I38" s="156">
        <f>IF(RES_hhdet_in_emi!I38=0,0,RES_hhdet_in_emi!I38*1000000/RES_hhdet_in_new!I36)</f>
        <v>0</v>
      </c>
      <c r="J38" s="156">
        <f>IF(RES_hhdet_in_emi!J38=0,0,RES_hhdet_in_emi!J38*1000000/RES_hhdet_in_new!J36)</f>
        <v>0</v>
      </c>
      <c r="K38" s="156">
        <f>IF(RES_hhdet_in_emi!K38=0,0,RES_hhdet_in_emi!K38*1000000/RES_hhdet_in_new!K36)</f>
        <v>0</v>
      </c>
      <c r="L38" s="156">
        <f>IF(RES_hhdet_in_emi!L38=0,0,RES_hhdet_in_emi!L38*1000000/RES_hhdet_in_new!L36)</f>
        <v>0</v>
      </c>
      <c r="M38" s="156">
        <f>IF(RES_hhdet_in_emi!M38=0,0,RES_hhdet_in_emi!M38*1000000/RES_hhdet_in_new!M36)</f>
        <v>0</v>
      </c>
      <c r="N38" s="156">
        <f>IF(RES_hhdet_in_emi!N38=0,0,RES_hhdet_in_emi!N38*1000000/RES_hhdet_in_new!N36)</f>
        <v>0</v>
      </c>
      <c r="O38" s="156">
        <f>IF(RES_hhdet_in_emi!O38=0,0,RES_hhdet_in_emi!O38*1000000/RES_hhdet_in_new!O36)</f>
        <v>0</v>
      </c>
      <c r="P38" s="156">
        <f>IF(RES_hhdet_in_emi!P38=0,0,RES_hhdet_in_emi!P38*1000000/RES_hhdet_in_new!P36)</f>
        <v>0</v>
      </c>
      <c r="Q38" s="156">
        <f>IF(RES_hhdet_in_emi!Q38=0,0,RES_hhdet_in_emi!Q38*1000000/RES_hhdet_in_new!Q36)</f>
        <v>0</v>
      </c>
    </row>
    <row r="39" spans="1:17" ht="12" customHeight="1" x14ac:dyDescent="0.25">
      <c r="A39" s="158" t="s">
        <v>62</v>
      </c>
      <c r="B39" s="157"/>
      <c r="C39" s="157">
        <f>IF(SUM(RES_hhdet_in_emi!C40:C41)=0,0,SUM(RES_hhdet_in_emi!C40:C41)*1000000/SUM(RES_hhdet_in_new!C40:C41))</f>
        <v>297.94115761405124</v>
      </c>
      <c r="D39" s="157">
        <f>IF(SUM(RES_hhdet_in_emi!D40:D41)=0,0,SUM(RES_hhdet_in_emi!D40:D41)*1000000/SUM(RES_hhdet_in_new!D40:D41))</f>
        <v>0</v>
      </c>
      <c r="E39" s="157">
        <f>IF(SUM(RES_hhdet_in_emi!E40:E41)=0,0,SUM(RES_hhdet_in_emi!E40:E41)*1000000/SUM(RES_hhdet_in_new!E40:E41))</f>
        <v>302.79419521869477</v>
      </c>
      <c r="F39" s="157">
        <f>IF(SUM(RES_hhdet_in_emi!F40:F41)=0,0,SUM(RES_hhdet_in_emi!F40:F41)*1000000/SUM(RES_hhdet_in_new!F40:F41))</f>
        <v>303.28084614018144</v>
      </c>
      <c r="G39" s="157">
        <f>IF(SUM(RES_hhdet_in_emi!G40:G41)=0,0,SUM(RES_hhdet_in_emi!G40:G41)*1000000/SUM(RES_hhdet_in_new!G40:G41))</f>
        <v>302.21024083010991</v>
      </c>
      <c r="H39" s="157">
        <f>IF(SUM(RES_hhdet_in_emi!H40:H41)=0,0,SUM(RES_hhdet_in_emi!H40:H41)*1000000/SUM(RES_hhdet_in_new!H40:H41))</f>
        <v>295.06028825103533</v>
      </c>
      <c r="I39" s="157">
        <f>IF(SUM(RES_hhdet_in_emi!I40:I41)=0,0,SUM(RES_hhdet_in_emi!I40:I41)*1000000/SUM(RES_hhdet_in_new!I40:I41))</f>
        <v>0</v>
      </c>
      <c r="J39" s="157">
        <f>IF(SUM(RES_hhdet_in_emi!J40:J41)=0,0,SUM(RES_hhdet_in_emi!J40:J41)*1000000/SUM(RES_hhdet_in_new!J40:J41))</f>
        <v>307.56108217947508</v>
      </c>
      <c r="K39" s="157">
        <f>IF(SUM(RES_hhdet_in_emi!K40:K41)=0,0,SUM(RES_hhdet_in_emi!K40:K41)*1000000/SUM(RES_hhdet_in_new!K40:K41))</f>
        <v>0</v>
      </c>
      <c r="L39" s="157">
        <f>IF(SUM(RES_hhdet_in_emi!L40:L41)=0,0,SUM(RES_hhdet_in_emi!L40:L41)*1000000/SUM(RES_hhdet_in_new!L40:L41))</f>
        <v>312.89714794728479</v>
      </c>
      <c r="M39" s="157">
        <f>IF(SUM(RES_hhdet_in_emi!M40:M41)=0,0,SUM(RES_hhdet_in_emi!M40:M41)*1000000/SUM(RES_hhdet_in_new!M40:M41))</f>
        <v>0</v>
      </c>
      <c r="N39" s="157">
        <f>IF(SUM(RES_hhdet_in_emi!N40:N41)=0,0,SUM(RES_hhdet_in_emi!N40:N41)*1000000/SUM(RES_hhdet_in_new!N40:N41))</f>
        <v>0</v>
      </c>
      <c r="O39" s="157">
        <f>IF(SUM(RES_hhdet_in_emi!O40:O41)=0,0,SUM(RES_hhdet_in_emi!O40:O41)*1000000/SUM(RES_hhdet_in_new!O40:O41))</f>
        <v>314.41667414367447</v>
      </c>
      <c r="P39" s="157">
        <f>IF(SUM(RES_hhdet_in_emi!P40:P41)=0,0,SUM(RES_hhdet_in_emi!P40:P41)*1000000/SUM(RES_hhdet_in_new!P40:P41))</f>
        <v>0</v>
      </c>
      <c r="Q39" s="157">
        <f>IF(SUM(RES_hhdet_in_emi!Q40:Q41)=0,0,SUM(RES_hhdet_in_emi!Q40:Q41)*1000000/SUM(RES_hhdet_in_new!Q40:Q41))</f>
        <v>0</v>
      </c>
    </row>
    <row r="40" spans="1:17" ht="12" customHeight="1" x14ac:dyDescent="0.25">
      <c r="A40" s="23" t="s">
        <v>57</v>
      </c>
      <c r="B40" s="156"/>
      <c r="C40" s="156">
        <f>IF(RES_hhdet_in_emi!C40=0,0,RES_hhdet_in_emi!C40*1000000/RES_hhdet_in_new!C40)</f>
        <v>297.94115761405124</v>
      </c>
      <c r="D40" s="156">
        <f>IF(RES_hhdet_in_emi!D40=0,0,RES_hhdet_in_emi!D40*1000000/RES_hhdet_in_new!D40)</f>
        <v>0</v>
      </c>
      <c r="E40" s="156">
        <f>IF(RES_hhdet_in_emi!E40=0,0,RES_hhdet_in_emi!E40*1000000/RES_hhdet_in_new!E40)</f>
        <v>302.79419521869477</v>
      </c>
      <c r="F40" s="156">
        <f>IF(RES_hhdet_in_emi!F40=0,0,RES_hhdet_in_emi!F40*1000000/RES_hhdet_in_new!F40)</f>
        <v>303.28084614018144</v>
      </c>
      <c r="G40" s="156">
        <f>IF(RES_hhdet_in_emi!G40=0,0,RES_hhdet_in_emi!G40*1000000/RES_hhdet_in_new!G40)</f>
        <v>302.21024083010991</v>
      </c>
      <c r="H40" s="156">
        <f>IF(RES_hhdet_in_emi!H40=0,0,RES_hhdet_in_emi!H40*1000000/RES_hhdet_in_new!H40)</f>
        <v>295.06028825103533</v>
      </c>
      <c r="I40" s="156">
        <f>IF(RES_hhdet_in_emi!I40=0,0,RES_hhdet_in_emi!I40*1000000/RES_hhdet_in_new!I40)</f>
        <v>0</v>
      </c>
      <c r="J40" s="156">
        <f>IF(RES_hhdet_in_emi!J40=0,0,RES_hhdet_in_emi!J40*1000000/RES_hhdet_in_new!J40)</f>
        <v>307.56108217947508</v>
      </c>
      <c r="K40" s="156">
        <f>IF(RES_hhdet_in_emi!K40=0,0,RES_hhdet_in_emi!K40*1000000/RES_hhdet_in_new!K40)</f>
        <v>0</v>
      </c>
      <c r="L40" s="156">
        <f>IF(RES_hhdet_in_emi!L40=0,0,RES_hhdet_in_emi!L40*1000000/RES_hhdet_in_new!L40)</f>
        <v>312.89714794728479</v>
      </c>
      <c r="M40" s="156">
        <f>IF(RES_hhdet_in_emi!M40=0,0,RES_hhdet_in_emi!M40*1000000/RES_hhdet_in_new!M40)</f>
        <v>0</v>
      </c>
      <c r="N40" s="156">
        <f>IF(RES_hhdet_in_emi!N40=0,0,RES_hhdet_in_emi!N40*1000000/RES_hhdet_in_new!N40)</f>
        <v>0</v>
      </c>
      <c r="O40" s="156">
        <f>IF(RES_hhdet_in_emi!O40=0,0,RES_hhdet_in_emi!O40*1000000/RES_hhdet_in_new!O40)</f>
        <v>314.41667414367447</v>
      </c>
      <c r="P40" s="156">
        <f>IF(RES_hhdet_in_emi!P40=0,0,RES_hhdet_in_emi!P40*1000000/RES_hhdet_in_new!P40)</f>
        <v>0</v>
      </c>
      <c r="Q40" s="156">
        <f>IF(RES_hhdet_in_emi!Q40=0,0,RES_hhdet_in_emi!Q40*1000000/RES_hhdet_in_new!Q40)</f>
        <v>0</v>
      </c>
    </row>
    <row r="41" spans="1:17" ht="12" customHeight="1" x14ac:dyDescent="0.25">
      <c r="A41" s="29" t="s">
        <v>140</v>
      </c>
      <c r="B41" s="57"/>
      <c r="C41" s="57">
        <f>IF(RES_hhdet_in_emi!C41=0,0,RES_hhdet_in_emi!C41*1000000/RES_hhdet_in_new!C41)</f>
        <v>0</v>
      </c>
      <c r="D41" s="57">
        <f>IF(RES_hhdet_in_emi!D41=0,0,RES_hhdet_in_emi!D41*1000000/RES_hhdet_in_new!D41)</f>
        <v>0</v>
      </c>
      <c r="E41" s="57">
        <f>IF(RES_hhdet_in_emi!E41=0,0,RES_hhdet_in_emi!E41*1000000/RES_hhdet_in_new!E41)</f>
        <v>0</v>
      </c>
      <c r="F41" s="57">
        <f>IF(RES_hhdet_in_emi!F41=0,0,RES_hhdet_in_emi!F41*1000000/RES_hhdet_in_new!F41)</f>
        <v>0</v>
      </c>
      <c r="G41" s="57">
        <f>IF(RES_hhdet_in_emi!G41=0,0,RES_hhdet_in_emi!G41*1000000/RES_hhdet_in_new!G41)</f>
        <v>0</v>
      </c>
      <c r="H41" s="57">
        <f>IF(RES_hhdet_in_emi!H41=0,0,RES_hhdet_in_emi!H41*1000000/RES_hhdet_in_new!H41)</f>
        <v>0</v>
      </c>
      <c r="I41" s="57">
        <f>IF(RES_hhdet_in_emi!I41=0,0,RES_hhdet_in_emi!I41*1000000/RES_hhdet_in_new!I41)</f>
        <v>0</v>
      </c>
      <c r="J41" s="57">
        <f>IF(RES_hhdet_in_emi!J41=0,0,RES_hhdet_in_emi!J41*1000000/RES_hhdet_in_new!J41)</f>
        <v>0</v>
      </c>
      <c r="K41" s="57">
        <f>IF(RES_hhdet_in_emi!K41=0,0,RES_hhdet_in_emi!K41*1000000/RES_hhdet_in_new!K41)</f>
        <v>0</v>
      </c>
      <c r="L41" s="57">
        <f>IF(RES_hhdet_in_emi!L41=0,0,RES_hhdet_in_emi!L41*1000000/RES_hhdet_in_new!L41)</f>
        <v>0</v>
      </c>
      <c r="M41" s="57">
        <f>IF(RES_hhdet_in_emi!M41=0,0,RES_hhdet_in_emi!M41*1000000/RES_hhdet_in_new!M41)</f>
        <v>0</v>
      </c>
      <c r="N41" s="57">
        <f>IF(RES_hhdet_in_emi!N41=0,0,RES_hhdet_in_emi!N41*1000000/RES_hhdet_in_new!N41)</f>
        <v>0</v>
      </c>
      <c r="O41" s="57">
        <f>IF(RES_hhdet_in_emi!O41=0,0,RES_hhdet_in_emi!O41*1000000/RES_hhdet_in_new!O41)</f>
        <v>0</v>
      </c>
      <c r="P41" s="57">
        <f>IF(RES_hhdet_in_emi!P41=0,0,RES_hhdet_in_emi!P41*1000000/RES_hhdet_in_new!P41)</f>
        <v>0</v>
      </c>
      <c r="Q41" s="57">
        <f>IF(RES_hhdet_in_emi!Q41=0,0,RES_hhdet_in_emi!Q41*1000000/RES_hhdet_in_new!Q41)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68">
        <f t="shared" ref="C43" si="34">SUM(C44,C47,C49,C58)</f>
        <v>4607.0823303958368</v>
      </c>
      <c r="D43" s="168">
        <f t="shared" ref="D43" si="35">SUM(D44,D47,D49,D58)</f>
        <v>4359.2346686701203</v>
      </c>
      <c r="E43" s="168">
        <f t="shared" ref="E43" si="36">SUM(E44,E47,E49,E58)</f>
        <v>4584.5184681180617</v>
      </c>
      <c r="F43" s="168">
        <f t="shared" ref="F43" si="37">SUM(F44,F47,F49,F58)</f>
        <v>4731.620666718155</v>
      </c>
      <c r="G43" s="168">
        <f t="shared" ref="G43" si="38">SUM(G44,G47,G49,G58)</f>
        <v>4494.0744329990603</v>
      </c>
      <c r="H43" s="168">
        <f t="shared" ref="H43" si="39">SUM(H44,H47,H49,H58)</f>
        <v>4738.1763284210947</v>
      </c>
      <c r="I43" s="168">
        <f t="shared" ref="I43" si="40">SUM(I44,I47,I49,I58)</f>
        <v>4417.6981161553267</v>
      </c>
      <c r="J43" s="168">
        <f t="shared" ref="J43" si="41">SUM(J44,J47,J49,J58)</f>
        <v>4490.902422076736</v>
      </c>
      <c r="K43" s="168">
        <f t="shared" ref="K43" si="42">SUM(K44,K47,K49,K58)</f>
        <v>4566.8165533598221</v>
      </c>
      <c r="L43" s="168">
        <f t="shared" ref="L43" si="43">SUM(L44,L47,L49,L58)</f>
        <v>4744.370445978836</v>
      </c>
      <c r="M43" s="168">
        <f t="shared" ref="M43" si="44">SUM(M44,M47,M49,M58)</f>
        <v>3210.1005164288681</v>
      </c>
      <c r="N43" s="168">
        <f t="shared" ref="N43" si="45">SUM(N44,N47,N49,N58)</f>
        <v>3777.2058271582227</v>
      </c>
      <c r="O43" s="168">
        <f t="shared" ref="O43" si="46">SUM(O44,O47,O49,O58)</f>
        <v>3604.3308080974693</v>
      </c>
      <c r="P43" s="168">
        <f t="shared" ref="P43" si="47">SUM(P44,P47,P49,P58)</f>
        <v>3570.71442132838</v>
      </c>
      <c r="Q43" s="168">
        <f t="shared" ref="Q43" si="48">SUM(Q44,Q47,Q49,Q58)</f>
        <v>3737.457914630113</v>
      </c>
    </row>
    <row r="44" spans="1:17" ht="12.95" customHeight="1" x14ac:dyDescent="0.25">
      <c r="A44" s="158" t="s">
        <v>65</v>
      </c>
      <c r="B44" s="157"/>
      <c r="C44" s="157">
        <f t="shared" ref="C44:Q44" si="49">SUM(C45:C46)</f>
        <v>3960.9923890292589</v>
      </c>
      <c r="D44" s="157">
        <f t="shared" si="49"/>
        <v>3801.9609719934642</v>
      </c>
      <c r="E44" s="157">
        <f t="shared" si="49"/>
        <v>3967.4051659358934</v>
      </c>
      <c r="F44" s="157">
        <f t="shared" si="49"/>
        <v>4098.9667249320792</v>
      </c>
      <c r="G44" s="157">
        <f t="shared" si="49"/>
        <v>4050.2672145431002</v>
      </c>
      <c r="H44" s="157">
        <f t="shared" si="49"/>
        <v>4153.0372486860342</v>
      </c>
      <c r="I44" s="157">
        <f t="shared" si="49"/>
        <v>3743.3099869545995</v>
      </c>
      <c r="J44" s="157">
        <f t="shared" si="49"/>
        <v>3993.8216314745505</v>
      </c>
      <c r="K44" s="157">
        <f t="shared" si="49"/>
        <v>3742.9901630054424</v>
      </c>
      <c r="L44" s="157">
        <f t="shared" si="49"/>
        <v>3997.7571427701259</v>
      </c>
      <c r="M44" s="157">
        <f t="shared" si="49"/>
        <v>3120.7020939548488</v>
      </c>
      <c r="N44" s="157">
        <f t="shared" si="49"/>
        <v>3070.6131866096912</v>
      </c>
      <c r="O44" s="157">
        <f t="shared" si="49"/>
        <v>3126.7987633498474</v>
      </c>
      <c r="P44" s="157">
        <f t="shared" si="49"/>
        <v>2824.5199063707487</v>
      </c>
      <c r="Q44" s="157">
        <f t="shared" si="49"/>
        <v>3031.8873721398732</v>
      </c>
    </row>
    <row r="45" spans="1:17" ht="12" customHeight="1" x14ac:dyDescent="0.25">
      <c r="A45" s="23" t="s">
        <v>166</v>
      </c>
      <c r="B45" s="156"/>
      <c r="C45" s="156">
        <f>IF(RES_hhdet_in_emi!C45=0,0,RES_hhdet_in_emi!C45*1000000/RES_hhdet_in_new!C45)</f>
        <v>3960.9923890292589</v>
      </c>
      <c r="D45" s="156">
        <f>IF(RES_hhdet_in_emi!D45=0,0,RES_hhdet_in_emi!D45*1000000/RES_hhdet_in_new!D45)</f>
        <v>3801.9609719934642</v>
      </c>
      <c r="E45" s="156">
        <f>IF(RES_hhdet_in_emi!E45=0,0,RES_hhdet_in_emi!E45*1000000/RES_hhdet_in_new!E45)</f>
        <v>3967.4051659358934</v>
      </c>
      <c r="F45" s="156">
        <f>IF(RES_hhdet_in_emi!F45=0,0,RES_hhdet_in_emi!F45*1000000/RES_hhdet_in_new!F45)</f>
        <v>4098.9667249320792</v>
      </c>
      <c r="G45" s="156">
        <f>IF(RES_hhdet_in_emi!G45=0,0,RES_hhdet_in_emi!G45*1000000/RES_hhdet_in_new!G45)</f>
        <v>4050.2672145431002</v>
      </c>
      <c r="H45" s="156">
        <f>IF(RES_hhdet_in_emi!H45=0,0,RES_hhdet_in_emi!H45*1000000/RES_hhdet_in_new!H45)</f>
        <v>4153.0372486860342</v>
      </c>
      <c r="I45" s="156">
        <f>IF(RES_hhdet_in_emi!I45=0,0,RES_hhdet_in_emi!I45*1000000/RES_hhdet_in_new!I45)</f>
        <v>3743.3099869545995</v>
      </c>
      <c r="J45" s="156">
        <f>IF(RES_hhdet_in_emi!J45=0,0,RES_hhdet_in_emi!J45*1000000/RES_hhdet_in_new!J45)</f>
        <v>3993.8216314745505</v>
      </c>
      <c r="K45" s="156">
        <f>IF(RES_hhdet_in_emi!K45=0,0,RES_hhdet_in_emi!K45*1000000/RES_hhdet_in_new!K45)</f>
        <v>3742.9901630054424</v>
      </c>
      <c r="L45" s="156">
        <f>IF(RES_hhdet_in_emi!L45=0,0,RES_hhdet_in_emi!L45*1000000/RES_hhdet_in_new!L45)</f>
        <v>3997.7571427701259</v>
      </c>
      <c r="M45" s="156">
        <f>IF(RES_hhdet_in_emi!M45=0,0,RES_hhdet_in_emi!M45*1000000/RES_hhdet_in_new!M45)</f>
        <v>3120.7020939548488</v>
      </c>
      <c r="N45" s="156">
        <f>IF(RES_hhdet_in_emi!N45=0,0,RES_hhdet_in_emi!N45*1000000/RES_hhdet_in_new!N45)</f>
        <v>3070.6131866096912</v>
      </c>
      <c r="O45" s="156">
        <f>IF(RES_hhdet_in_emi!O45=0,0,RES_hhdet_in_emi!O45*1000000/RES_hhdet_in_new!O45)</f>
        <v>3126.7987633498474</v>
      </c>
      <c r="P45" s="156">
        <f>IF(RES_hhdet_in_emi!P45=0,0,RES_hhdet_in_emi!P45*1000000/RES_hhdet_in_new!P45)</f>
        <v>2824.5199063707487</v>
      </c>
      <c r="Q45" s="156">
        <f>IF(RES_hhdet_in_emi!Q45=0,0,RES_hhdet_in_emi!Q45*1000000/RES_hhdet_in_new!Q45)</f>
        <v>3031.8873721398732</v>
      </c>
    </row>
    <row r="46" spans="1:17" ht="12" customHeight="1" x14ac:dyDescent="0.25">
      <c r="A46" s="23" t="s">
        <v>60</v>
      </c>
      <c r="B46" s="156"/>
      <c r="C46" s="156">
        <f>IF(RES_hhdet_in_emi!C46=0,0,RES_hhdet_in_emi!C46*1000000/RES_hhdet_in_new!C45)</f>
        <v>0</v>
      </c>
      <c r="D46" s="156">
        <f>IF(RES_hhdet_in_emi!D46=0,0,RES_hhdet_in_emi!D46*1000000/RES_hhdet_in_new!D45)</f>
        <v>0</v>
      </c>
      <c r="E46" s="156">
        <f>IF(RES_hhdet_in_emi!E46=0,0,RES_hhdet_in_emi!E46*1000000/RES_hhdet_in_new!E45)</f>
        <v>0</v>
      </c>
      <c r="F46" s="156">
        <f>IF(RES_hhdet_in_emi!F46=0,0,RES_hhdet_in_emi!F46*1000000/RES_hhdet_in_new!F45)</f>
        <v>0</v>
      </c>
      <c r="G46" s="156">
        <f>IF(RES_hhdet_in_emi!G46=0,0,RES_hhdet_in_emi!G46*1000000/RES_hhdet_in_new!G45)</f>
        <v>0</v>
      </c>
      <c r="H46" s="156">
        <f>IF(RES_hhdet_in_emi!H46=0,0,RES_hhdet_in_emi!H46*1000000/RES_hhdet_in_new!H45)</f>
        <v>0</v>
      </c>
      <c r="I46" s="156">
        <f>IF(RES_hhdet_in_emi!I46=0,0,RES_hhdet_in_emi!I46*1000000/RES_hhdet_in_new!I45)</f>
        <v>0</v>
      </c>
      <c r="J46" s="156">
        <f>IF(RES_hhdet_in_emi!J46=0,0,RES_hhdet_in_emi!J46*1000000/RES_hhdet_in_new!J45)</f>
        <v>0</v>
      </c>
      <c r="K46" s="156">
        <f>IF(RES_hhdet_in_emi!K46=0,0,RES_hhdet_in_emi!K46*1000000/RES_hhdet_in_new!K45)</f>
        <v>0</v>
      </c>
      <c r="L46" s="156">
        <f>IF(RES_hhdet_in_emi!L46=0,0,RES_hhdet_in_emi!L46*1000000/RES_hhdet_in_new!L45)</f>
        <v>0</v>
      </c>
      <c r="M46" s="156">
        <f>IF(RES_hhdet_in_emi!M46=0,0,RES_hhdet_in_emi!M46*1000000/RES_hhdet_in_new!M45)</f>
        <v>0</v>
      </c>
      <c r="N46" s="156">
        <f>IF(RES_hhdet_in_emi!N46=0,0,RES_hhdet_in_emi!N46*1000000/RES_hhdet_in_new!N45)</f>
        <v>0</v>
      </c>
      <c r="O46" s="156">
        <f>IF(RES_hhdet_in_emi!O46=0,0,RES_hhdet_in_emi!O46*1000000/RES_hhdet_in_new!O45)</f>
        <v>0</v>
      </c>
      <c r="P46" s="156">
        <f>IF(RES_hhdet_in_emi!P46=0,0,RES_hhdet_in_emi!P46*1000000/RES_hhdet_in_new!P45)</f>
        <v>0</v>
      </c>
      <c r="Q46" s="156">
        <f>IF(RES_hhdet_in_emi!Q46=0,0,RES_hhdet_in_emi!Q46*1000000/RES_hhdet_in_new!Q45)</f>
        <v>0</v>
      </c>
    </row>
    <row r="47" spans="1:17" ht="12.95" customHeight="1" x14ac:dyDescent="0.25">
      <c r="A47" s="158" t="s">
        <v>112</v>
      </c>
      <c r="B47" s="157"/>
      <c r="C47" s="157">
        <f t="shared" ref="C47:Q47" si="50">C48</f>
        <v>0</v>
      </c>
      <c r="D47" s="157">
        <f t="shared" si="50"/>
        <v>0</v>
      </c>
      <c r="E47" s="157">
        <f t="shared" si="50"/>
        <v>0</v>
      </c>
      <c r="F47" s="157">
        <f t="shared" si="50"/>
        <v>0</v>
      </c>
      <c r="G47" s="157">
        <f t="shared" si="50"/>
        <v>0</v>
      </c>
      <c r="H47" s="157">
        <f t="shared" si="50"/>
        <v>0</v>
      </c>
      <c r="I47" s="157">
        <f t="shared" si="50"/>
        <v>0</v>
      </c>
      <c r="J47" s="157">
        <f t="shared" si="50"/>
        <v>0</v>
      </c>
      <c r="K47" s="157">
        <f t="shared" si="50"/>
        <v>0</v>
      </c>
      <c r="L47" s="157">
        <f t="shared" si="50"/>
        <v>0</v>
      </c>
      <c r="M47" s="157">
        <f t="shared" si="50"/>
        <v>0</v>
      </c>
      <c r="N47" s="157">
        <f t="shared" si="50"/>
        <v>0</v>
      </c>
      <c r="O47" s="157">
        <f t="shared" si="50"/>
        <v>0</v>
      </c>
      <c r="P47" s="157">
        <f t="shared" si="50"/>
        <v>0</v>
      </c>
      <c r="Q47" s="157">
        <f t="shared" si="50"/>
        <v>0</v>
      </c>
    </row>
    <row r="48" spans="1:17" ht="12" customHeight="1" x14ac:dyDescent="0.25">
      <c r="A48" s="23" t="s">
        <v>60</v>
      </c>
      <c r="B48" s="156"/>
      <c r="C48" s="156">
        <f>IF(RES_hhdet_in_emi!C48=0,0,RES_hhdet_in_emi!C48*1000000/RES_hhdet_in_new!C48)</f>
        <v>0</v>
      </c>
      <c r="D48" s="156">
        <f>IF(RES_hhdet_in_emi!D48=0,0,RES_hhdet_in_emi!D48*1000000/RES_hhdet_in_new!D48)</f>
        <v>0</v>
      </c>
      <c r="E48" s="156">
        <f>IF(RES_hhdet_in_emi!E48=0,0,RES_hhdet_in_emi!E48*1000000/RES_hhdet_in_new!E48)</f>
        <v>0</v>
      </c>
      <c r="F48" s="156">
        <f>IF(RES_hhdet_in_emi!F48=0,0,RES_hhdet_in_emi!F48*1000000/RES_hhdet_in_new!F48)</f>
        <v>0</v>
      </c>
      <c r="G48" s="156">
        <f>IF(RES_hhdet_in_emi!G48=0,0,RES_hhdet_in_emi!G48*1000000/RES_hhdet_in_new!G48)</f>
        <v>0</v>
      </c>
      <c r="H48" s="156">
        <f>IF(RES_hhdet_in_emi!H48=0,0,RES_hhdet_in_emi!H48*1000000/RES_hhdet_in_new!H48)</f>
        <v>0</v>
      </c>
      <c r="I48" s="156">
        <f>IF(RES_hhdet_in_emi!I48=0,0,RES_hhdet_in_emi!I48*1000000/RES_hhdet_in_new!I48)</f>
        <v>0</v>
      </c>
      <c r="J48" s="156">
        <f>IF(RES_hhdet_in_emi!J48=0,0,RES_hhdet_in_emi!J48*1000000/RES_hhdet_in_new!J48)</f>
        <v>0</v>
      </c>
      <c r="K48" s="156">
        <f>IF(RES_hhdet_in_emi!K48=0,0,RES_hhdet_in_emi!K48*1000000/RES_hhdet_in_new!K48)</f>
        <v>0</v>
      </c>
      <c r="L48" s="156">
        <f>IF(RES_hhdet_in_emi!L48=0,0,RES_hhdet_in_emi!L48*1000000/RES_hhdet_in_new!L48)</f>
        <v>0</v>
      </c>
      <c r="M48" s="156">
        <f>IF(RES_hhdet_in_emi!M48=0,0,RES_hhdet_in_emi!M48*1000000/RES_hhdet_in_new!M48)</f>
        <v>0</v>
      </c>
      <c r="N48" s="156">
        <f>IF(RES_hhdet_in_emi!N48=0,0,RES_hhdet_in_emi!N48*1000000/RES_hhdet_in_new!N48)</f>
        <v>0</v>
      </c>
      <c r="O48" s="156">
        <f>IF(RES_hhdet_in_emi!O48=0,0,RES_hhdet_in_emi!O48*1000000/RES_hhdet_in_new!O48)</f>
        <v>0</v>
      </c>
      <c r="P48" s="156">
        <f>IF(RES_hhdet_in_emi!P48=0,0,RES_hhdet_in_emi!P48*1000000/RES_hhdet_in_new!P48)</f>
        <v>0</v>
      </c>
      <c r="Q48" s="156">
        <f>IF(RES_hhdet_in_emi!Q48=0,0,RES_hhdet_in_emi!Q48*1000000/RES_hhdet_in_new!Q48)</f>
        <v>0</v>
      </c>
    </row>
    <row r="49" spans="1:17" ht="12" customHeight="1" x14ac:dyDescent="0.25">
      <c r="A49" s="158" t="s">
        <v>63</v>
      </c>
      <c r="B49" s="157"/>
      <c r="C49" s="157">
        <f>IF(SUM(RES_hhdet_in_emi!C50:C51,RES_hhdet_in_emi!C54:C55)=0,0,SUM(RES_hhdet_in_emi!C50:C51,RES_hhdet_in_emi!C54:C55)*1000000/SUM(RES_hhdet_in_new!C50:C51,RES_hhdet_in_new!C54:C55))</f>
        <v>646.08994136657827</v>
      </c>
      <c r="D49" s="157">
        <f>IF(SUM(RES_hhdet_in_emi!D50:D51,RES_hhdet_in_emi!D54:D55)=0,0,SUM(RES_hhdet_in_emi!D50:D51,RES_hhdet_in_emi!D54:D55)*1000000/SUM(RES_hhdet_in_new!D50:D51,RES_hhdet_in_new!D54:D55))</f>
        <v>557.27369667665596</v>
      </c>
      <c r="E49" s="157">
        <f>IF(SUM(RES_hhdet_in_emi!E50:E51,RES_hhdet_in_emi!E54:E55)=0,0,SUM(RES_hhdet_in_emi!E50:E51,RES_hhdet_in_emi!E54:E55)*1000000/SUM(RES_hhdet_in_new!E50:E51,RES_hhdet_in_new!E54:E55))</f>
        <v>617.11330218216858</v>
      </c>
      <c r="F49" s="157">
        <f>IF(SUM(RES_hhdet_in_emi!F50:F51,RES_hhdet_in_emi!F54:F55)=0,0,SUM(RES_hhdet_in_emi!F50:F51,RES_hhdet_in_emi!F54:F55)*1000000/SUM(RES_hhdet_in_new!F50:F51,RES_hhdet_in_new!F54:F55))</f>
        <v>632.65394178607562</v>
      </c>
      <c r="G49" s="157">
        <f>IF(SUM(RES_hhdet_in_emi!G50:G51,RES_hhdet_in_emi!G54:G55)=0,0,SUM(RES_hhdet_in_emi!G50:G51,RES_hhdet_in_emi!G54:G55)*1000000/SUM(RES_hhdet_in_new!G50:G51,RES_hhdet_in_new!G54:G55))</f>
        <v>443.80721845596037</v>
      </c>
      <c r="H49" s="157">
        <f>IF(SUM(RES_hhdet_in_emi!H50:H51,RES_hhdet_in_emi!H54:H55)=0,0,SUM(RES_hhdet_in_emi!H50:H51,RES_hhdet_in_emi!H54:H55)*1000000/SUM(RES_hhdet_in_new!H50:H51,RES_hhdet_in_new!H54:H55))</f>
        <v>585.13907973506014</v>
      </c>
      <c r="I49" s="157">
        <f>IF(SUM(RES_hhdet_in_emi!I50:I51,RES_hhdet_in_emi!I54:I55)=0,0,SUM(RES_hhdet_in_emi!I50:I51,RES_hhdet_in_emi!I54:I55)*1000000/SUM(RES_hhdet_in_new!I50:I51,RES_hhdet_in_new!I54:I55))</f>
        <v>674.38812920072769</v>
      </c>
      <c r="J49" s="157">
        <f>IF(SUM(RES_hhdet_in_emi!J50:J51,RES_hhdet_in_emi!J54:J55)=0,0,SUM(RES_hhdet_in_emi!J50:J51,RES_hhdet_in_emi!J54:J55)*1000000/SUM(RES_hhdet_in_new!J50:J51,RES_hhdet_in_new!J54:J55))</f>
        <v>497.08079060218552</v>
      </c>
      <c r="K49" s="157">
        <f>IF(SUM(RES_hhdet_in_emi!K50:K51,RES_hhdet_in_emi!K54:K55)=0,0,SUM(RES_hhdet_in_emi!K50:K51,RES_hhdet_in_emi!K54:K55)*1000000/SUM(RES_hhdet_in_new!K50:K51,RES_hhdet_in_new!K54:K55))</f>
        <v>823.82639035438012</v>
      </c>
      <c r="L49" s="157">
        <f>IF(SUM(RES_hhdet_in_emi!L50:L51,RES_hhdet_in_emi!L54:L55)=0,0,SUM(RES_hhdet_in_emi!L50:L51,RES_hhdet_in_emi!L54:L55)*1000000/SUM(RES_hhdet_in_new!L50:L51,RES_hhdet_in_new!L54:L55))</f>
        <v>746.61330320870979</v>
      </c>
      <c r="M49" s="157">
        <f>IF(SUM(RES_hhdet_in_emi!M50:M51,RES_hhdet_in_emi!M54:M55)=0,0,SUM(RES_hhdet_in_emi!M50:M51,RES_hhdet_in_emi!M54:M55)*1000000/SUM(RES_hhdet_in_new!M50:M51,RES_hhdet_in_new!M54:M55))</f>
        <v>89.398422474019128</v>
      </c>
      <c r="N49" s="157">
        <f>IF(SUM(RES_hhdet_in_emi!N50:N51,RES_hhdet_in_emi!N54:N55)=0,0,SUM(RES_hhdet_in_emi!N50:N51,RES_hhdet_in_emi!N54:N55)*1000000/SUM(RES_hhdet_in_new!N50:N51,RES_hhdet_in_new!N54:N55))</f>
        <v>706.59264054853134</v>
      </c>
      <c r="O49" s="157">
        <f>IF(SUM(RES_hhdet_in_emi!O50:O51,RES_hhdet_in_emi!O54:O55)=0,0,SUM(RES_hhdet_in_emi!O50:O51,RES_hhdet_in_emi!O54:O55)*1000000/SUM(RES_hhdet_in_new!O50:O51,RES_hhdet_in_new!O54:O55))</f>
        <v>477.53204474762185</v>
      </c>
      <c r="P49" s="157">
        <f>IF(SUM(RES_hhdet_in_emi!P50:P51,RES_hhdet_in_emi!P54:P55)=0,0,SUM(RES_hhdet_in_emi!P50:P51,RES_hhdet_in_emi!P54:P55)*1000000/SUM(RES_hhdet_in_new!P50:P51,RES_hhdet_in_new!P54:P55))</f>
        <v>746.19451495763121</v>
      </c>
      <c r="Q49" s="157">
        <f>IF(SUM(RES_hhdet_in_emi!Q50:Q51,RES_hhdet_in_emi!Q54:Q55)=0,0,SUM(RES_hhdet_in_emi!Q50:Q51,RES_hhdet_in_emi!Q54:Q55)*1000000/SUM(RES_hhdet_in_new!Q50:Q51,RES_hhdet_in_new!Q54:Q55))</f>
        <v>705.57054249024009</v>
      </c>
    </row>
    <row r="50" spans="1:17" ht="12" customHeight="1" x14ac:dyDescent="0.25">
      <c r="A50" s="167" t="s">
        <v>165</v>
      </c>
      <c r="B50" s="132"/>
      <c r="C50" s="132">
        <f>IF(RES_hhdet_in_emi!C50=0,0,RES_hhdet_in_emi!C50*1000000/RES_hhdet_in_new!C50)</f>
        <v>1042.3603582044832</v>
      </c>
      <c r="D50" s="132">
        <f>IF(RES_hhdet_in_emi!D50=0,0,RES_hhdet_in_emi!D50*1000000/RES_hhdet_in_new!D50)</f>
        <v>1023.4812844752928</v>
      </c>
      <c r="E50" s="132">
        <f>IF(RES_hhdet_in_emi!E50=0,0,RES_hhdet_in_emi!E50*1000000/RES_hhdet_in_new!E50)</f>
        <v>1016.6875268322384</v>
      </c>
      <c r="F50" s="132">
        <f>IF(RES_hhdet_in_emi!F50=0,0,RES_hhdet_in_emi!F50*1000000/RES_hhdet_in_new!F50)</f>
        <v>1002.024764601786</v>
      </c>
      <c r="G50" s="132">
        <f>IF(RES_hhdet_in_emi!G50=0,0,RES_hhdet_in_emi!G50*1000000/RES_hhdet_in_new!G50)</f>
        <v>1002.9445245780207</v>
      </c>
      <c r="H50" s="132">
        <f>IF(RES_hhdet_in_emi!H50=0,0,RES_hhdet_in_emi!H50*1000000/RES_hhdet_in_new!H50)</f>
        <v>1002.0572387750017</v>
      </c>
      <c r="I50" s="132">
        <f>IF(RES_hhdet_in_emi!I50=0,0,RES_hhdet_in_emi!I50*1000000/RES_hhdet_in_new!I50)</f>
        <v>992.38197079742486</v>
      </c>
      <c r="J50" s="132">
        <f>IF(RES_hhdet_in_emi!J50=0,0,RES_hhdet_in_emi!J50*1000000/RES_hhdet_in_new!J50)</f>
        <v>982.46751813833123</v>
      </c>
      <c r="K50" s="132">
        <f>IF(RES_hhdet_in_emi!K50=0,0,RES_hhdet_in_emi!K50*1000000/RES_hhdet_in_new!K50)</f>
        <v>973.55005773034532</v>
      </c>
      <c r="L50" s="132">
        <f>IF(RES_hhdet_in_emi!L50=0,0,RES_hhdet_in_emi!L50*1000000/RES_hhdet_in_new!L50)</f>
        <v>967.53537175556698</v>
      </c>
      <c r="M50" s="132">
        <f>IF(RES_hhdet_in_emi!M50=0,0,RES_hhdet_in_emi!M50*1000000/RES_hhdet_in_new!M50)</f>
        <v>0</v>
      </c>
      <c r="N50" s="132">
        <f>IF(RES_hhdet_in_emi!N50=0,0,RES_hhdet_in_emi!N50*1000000/RES_hhdet_in_new!N50)</f>
        <v>963.0189075009655</v>
      </c>
      <c r="O50" s="132">
        <f>IF(RES_hhdet_in_emi!O50=0,0,RES_hhdet_in_emi!O50*1000000/RES_hhdet_in_new!O50)</f>
        <v>968.89585093386177</v>
      </c>
      <c r="P50" s="132">
        <f>IF(RES_hhdet_in_emi!P50=0,0,RES_hhdet_in_emi!P50*1000000/RES_hhdet_in_new!P50)</f>
        <v>969.81468272835411</v>
      </c>
      <c r="Q50" s="132">
        <f>IF(RES_hhdet_in_emi!Q50=0,0,RES_hhdet_in_emi!Q50*1000000/RES_hhdet_in_new!Q50)</f>
        <v>964.21206102668475</v>
      </c>
    </row>
    <row r="51" spans="1:17" ht="12" customHeight="1" x14ac:dyDescent="0.25">
      <c r="A51" s="167" t="s">
        <v>164</v>
      </c>
      <c r="B51" s="132"/>
      <c r="C51" s="132">
        <f>IF(RES_hhdet_in_emi!C51=0,0,RES_hhdet_in_emi!C51*1000000/RES_hhdet_in_new!C51)</f>
        <v>772.42163407083024</v>
      </c>
      <c r="D51" s="132">
        <f>IF(RES_hhdet_in_emi!D51=0,0,RES_hhdet_in_emi!D51*1000000/RES_hhdet_in_new!D51)</f>
        <v>687.6558575381282</v>
      </c>
      <c r="E51" s="132">
        <f>IF(RES_hhdet_in_emi!E51=0,0,RES_hhdet_in_emi!E51*1000000/RES_hhdet_in_new!E51)</f>
        <v>688.53186463782777</v>
      </c>
      <c r="F51" s="132">
        <f>IF(RES_hhdet_in_emi!F51=0,0,RES_hhdet_in_emi!F51*1000000/RES_hhdet_in_new!F51)</f>
        <v>680.32450644976143</v>
      </c>
      <c r="G51" s="132">
        <f>IF(RES_hhdet_in_emi!G51=0,0,RES_hhdet_in_emi!G51*1000000/RES_hhdet_in_new!G51)</f>
        <v>686.21914243747472</v>
      </c>
      <c r="H51" s="132">
        <f>IF(RES_hhdet_in_emi!H51=0,0,RES_hhdet_in_emi!H51*1000000/RES_hhdet_in_new!H51)</f>
        <v>687.27363419421431</v>
      </c>
      <c r="I51" s="132">
        <f>IF(RES_hhdet_in_emi!I51=0,0,RES_hhdet_in_emi!I51*1000000/RES_hhdet_in_new!I51)</f>
        <v>685.53021717313936</v>
      </c>
      <c r="J51" s="132">
        <f>IF(RES_hhdet_in_emi!J51=0,0,RES_hhdet_in_emi!J51*1000000/RES_hhdet_in_new!J51)</f>
        <v>680.87455866798575</v>
      </c>
      <c r="K51" s="132">
        <f>IF(RES_hhdet_in_emi!K51=0,0,RES_hhdet_in_emi!K51*1000000/RES_hhdet_in_new!K51)</f>
        <v>674.02973329918791</v>
      </c>
      <c r="L51" s="132">
        <f>IF(RES_hhdet_in_emi!L51=0,0,RES_hhdet_in_emi!L51*1000000/RES_hhdet_in_new!L51)</f>
        <v>670.00268307078954</v>
      </c>
      <c r="M51" s="132">
        <f>IF(RES_hhdet_in_emi!M51=0,0,RES_hhdet_in_emi!M51*1000000/RES_hhdet_in_new!M51)</f>
        <v>667.3023371209116</v>
      </c>
      <c r="N51" s="132">
        <f>IF(RES_hhdet_in_emi!N51=0,0,RES_hhdet_in_emi!N51*1000000/RES_hhdet_in_new!N51)</f>
        <v>664.38370287257419</v>
      </c>
      <c r="O51" s="132">
        <f>IF(RES_hhdet_in_emi!O51=0,0,RES_hhdet_in_emi!O51*1000000/RES_hhdet_in_new!O51)</f>
        <v>664.49294299976782</v>
      </c>
      <c r="P51" s="132">
        <f>IF(RES_hhdet_in_emi!P51=0,0,RES_hhdet_in_emi!P51*1000000/RES_hhdet_in_new!P51)</f>
        <v>659.35700958808729</v>
      </c>
      <c r="Q51" s="132">
        <f>IF(RES_hhdet_in_emi!Q51=0,0,RES_hhdet_in_emi!Q51*1000000/RES_hhdet_in_new!Q51)</f>
        <v>649.40098375121113</v>
      </c>
    </row>
    <row r="52" spans="1:17" ht="12" customHeight="1" x14ac:dyDescent="0.25">
      <c r="A52" s="166" t="s">
        <v>163</v>
      </c>
      <c r="B52" s="165"/>
      <c r="C52" s="165">
        <f>IF(RES_hhdet_in_emi!C52=0,0,RES_hhdet_in_emi!C52*1000000/RES_hhdet_in_new!C51)</f>
        <v>772.42163407083024</v>
      </c>
      <c r="D52" s="165">
        <f>IF(RES_hhdet_in_emi!D52=0,0,RES_hhdet_in_emi!D52*1000000/RES_hhdet_in_new!D51)</f>
        <v>687.6558575381282</v>
      </c>
      <c r="E52" s="165">
        <f>IF(RES_hhdet_in_emi!E52=0,0,RES_hhdet_in_emi!E52*1000000/RES_hhdet_in_new!E51)</f>
        <v>688.53186463782777</v>
      </c>
      <c r="F52" s="165">
        <f>IF(RES_hhdet_in_emi!F52=0,0,RES_hhdet_in_emi!F52*1000000/RES_hhdet_in_new!F51)</f>
        <v>680.32450644976143</v>
      </c>
      <c r="G52" s="165">
        <f>IF(RES_hhdet_in_emi!G52=0,0,RES_hhdet_in_emi!G52*1000000/RES_hhdet_in_new!G51)</f>
        <v>686.21914243747472</v>
      </c>
      <c r="H52" s="165">
        <f>IF(RES_hhdet_in_emi!H52=0,0,RES_hhdet_in_emi!H52*1000000/RES_hhdet_in_new!H51)</f>
        <v>687.27363419421431</v>
      </c>
      <c r="I52" s="165">
        <f>IF(RES_hhdet_in_emi!I52=0,0,RES_hhdet_in_emi!I52*1000000/RES_hhdet_in_new!I51)</f>
        <v>685.53021717313936</v>
      </c>
      <c r="J52" s="165">
        <f>IF(RES_hhdet_in_emi!J52=0,0,RES_hhdet_in_emi!J52*1000000/RES_hhdet_in_new!J51)</f>
        <v>680.87455866798575</v>
      </c>
      <c r="K52" s="165">
        <f>IF(RES_hhdet_in_emi!K52=0,0,RES_hhdet_in_emi!K52*1000000/RES_hhdet_in_new!K51)</f>
        <v>674.02973329918791</v>
      </c>
      <c r="L52" s="165">
        <f>IF(RES_hhdet_in_emi!L52=0,0,RES_hhdet_in_emi!L52*1000000/RES_hhdet_in_new!L51)</f>
        <v>670.00268307078954</v>
      </c>
      <c r="M52" s="165">
        <f>IF(RES_hhdet_in_emi!M52=0,0,RES_hhdet_in_emi!M52*1000000/RES_hhdet_in_new!M51)</f>
        <v>667.3023371209116</v>
      </c>
      <c r="N52" s="165">
        <f>IF(RES_hhdet_in_emi!N52=0,0,RES_hhdet_in_emi!N52*1000000/RES_hhdet_in_new!N51)</f>
        <v>664.38370287257419</v>
      </c>
      <c r="O52" s="165">
        <f>IF(RES_hhdet_in_emi!O52=0,0,RES_hhdet_in_emi!O52*1000000/RES_hhdet_in_new!O51)</f>
        <v>664.49294299976782</v>
      </c>
      <c r="P52" s="165">
        <f>IF(RES_hhdet_in_emi!P52=0,0,RES_hhdet_in_emi!P52*1000000/RES_hhdet_in_new!P51)</f>
        <v>659.35700958808729</v>
      </c>
      <c r="Q52" s="165">
        <f>IF(RES_hhdet_in_emi!Q52=0,0,RES_hhdet_in_emi!Q52*1000000/RES_hhdet_in_new!Q51)</f>
        <v>649.40098375121113</v>
      </c>
    </row>
    <row r="53" spans="1:17" ht="12" customHeight="1" x14ac:dyDescent="0.25">
      <c r="A53" s="147" t="s">
        <v>59</v>
      </c>
      <c r="B53" s="164"/>
      <c r="C53" s="164">
        <f>IF(RES_hhdet_in_emi!C53=0,0,RES_hhdet_in_emi!C53*1000000/RES_hhdet_in_new!C51)</f>
        <v>0</v>
      </c>
      <c r="D53" s="164">
        <f>IF(RES_hhdet_in_emi!D53=0,0,RES_hhdet_in_emi!D53*1000000/RES_hhdet_in_new!D51)</f>
        <v>0</v>
      </c>
      <c r="E53" s="164">
        <f>IF(RES_hhdet_in_emi!E53=0,0,RES_hhdet_in_emi!E53*1000000/RES_hhdet_in_new!E51)</f>
        <v>0</v>
      </c>
      <c r="F53" s="164">
        <f>IF(RES_hhdet_in_emi!F53=0,0,RES_hhdet_in_emi!F53*1000000/RES_hhdet_in_new!F51)</f>
        <v>0</v>
      </c>
      <c r="G53" s="164">
        <f>IF(RES_hhdet_in_emi!G53=0,0,RES_hhdet_in_emi!G53*1000000/RES_hhdet_in_new!G51)</f>
        <v>0</v>
      </c>
      <c r="H53" s="164">
        <f>IF(RES_hhdet_in_emi!H53=0,0,RES_hhdet_in_emi!H53*1000000/RES_hhdet_in_new!H51)</f>
        <v>0</v>
      </c>
      <c r="I53" s="164">
        <f>IF(RES_hhdet_in_emi!I53=0,0,RES_hhdet_in_emi!I53*1000000/RES_hhdet_in_new!I51)</f>
        <v>0</v>
      </c>
      <c r="J53" s="164">
        <f>IF(RES_hhdet_in_emi!J53=0,0,RES_hhdet_in_emi!J53*1000000/RES_hhdet_in_new!J51)</f>
        <v>0</v>
      </c>
      <c r="K53" s="164">
        <f>IF(RES_hhdet_in_emi!K53=0,0,RES_hhdet_in_emi!K53*1000000/RES_hhdet_in_new!K51)</f>
        <v>0</v>
      </c>
      <c r="L53" s="164">
        <f>IF(RES_hhdet_in_emi!L53=0,0,RES_hhdet_in_emi!L53*1000000/RES_hhdet_in_new!L51)</f>
        <v>0</v>
      </c>
      <c r="M53" s="164">
        <f>IF(RES_hhdet_in_emi!M53=0,0,RES_hhdet_in_emi!M53*1000000/RES_hhdet_in_new!M51)</f>
        <v>0</v>
      </c>
      <c r="N53" s="164">
        <f>IF(RES_hhdet_in_emi!N53=0,0,RES_hhdet_in_emi!N53*1000000/RES_hhdet_in_new!N51)</f>
        <v>0</v>
      </c>
      <c r="O53" s="164">
        <f>IF(RES_hhdet_in_emi!O53=0,0,RES_hhdet_in_emi!O53*1000000/RES_hhdet_in_new!O51)</f>
        <v>0</v>
      </c>
      <c r="P53" s="164">
        <f>IF(RES_hhdet_in_emi!P53=0,0,RES_hhdet_in_emi!P53*1000000/RES_hhdet_in_new!P51)</f>
        <v>0</v>
      </c>
      <c r="Q53" s="164">
        <f>IF(RES_hhdet_in_emi!Q53=0,0,RES_hhdet_in_emi!Q53*1000000/RES_hhdet_in_new!Q51)</f>
        <v>0</v>
      </c>
    </row>
    <row r="54" spans="1:17" ht="12" customHeight="1" x14ac:dyDescent="0.25">
      <c r="A54" s="163" t="s">
        <v>142</v>
      </c>
      <c r="B54" s="162"/>
      <c r="C54" s="162">
        <f>IF(RES_hhdet_in_emi!C54=0,0,RES_hhdet_in_emi!C54*1000000/RES_hhdet_in_new!C54)</f>
        <v>0</v>
      </c>
      <c r="D54" s="162">
        <f>IF(RES_hhdet_in_emi!D54=0,0,RES_hhdet_in_emi!D54*1000000/RES_hhdet_in_new!D54)</f>
        <v>0</v>
      </c>
      <c r="E54" s="162">
        <f>IF(RES_hhdet_in_emi!E54=0,0,RES_hhdet_in_emi!E54*1000000/RES_hhdet_in_new!E54)</f>
        <v>0</v>
      </c>
      <c r="F54" s="162">
        <f>IF(RES_hhdet_in_emi!F54=0,0,RES_hhdet_in_emi!F54*1000000/RES_hhdet_in_new!F54)</f>
        <v>0</v>
      </c>
      <c r="G54" s="162">
        <f>IF(RES_hhdet_in_emi!G54=0,0,RES_hhdet_in_emi!G54*1000000/RES_hhdet_in_new!G54)</f>
        <v>0</v>
      </c>
      <c r="H54" s="162">
        <f>IF(RES_hhdet_in_emi!H54=0,0,RES_hhdet_in_emi!H54*1000000/RES_hhdet_in_new!H54)</f>
        <v>0</v>
      </c>
      <c r="I54" s="162">
        <f>IF(RES_hhdet_in_emi!I54=0,0,RES_hhdet_in_emi!I54*1000000/RES_hhdet_in_new!I54)</f>
        <v>0</v>
      </c>
      <c r="J54" s="162">
        <f>IF(RES_hhdet_in_emi!J54=0,0,RES_hhdet_in_emi!J54*1000000/RES_hhdet_in_new!J54)</f>
        <v>0</v>
      </c>
      <c r="K54" s="162">
        <f>IF(RES_hhdet_in_emi!K54=0,0,RES_hhdet_in_emi!K54*1000000/RES_hhdet_in_new!K54)</f>
        <v>0</v>
      </c>
      <c r="L54" s="162">
        <f>IF(RES_hhdet_in_emi!L54=0,0,RES_hhdet_in_emi!L54*1000000/RES_hhdet_in_new!L54)</f>
        <v>0</v>
      </c>
      <c r="M54" s="162">
        <f>IF(RES_hhdet_in_emi!M54=0,0,RES_hhdet_in_emi!M54*1000000/RES_hhdet_in_new!M54)</f>
        <v>0</v>
      </c>
      <c r="N54" s="162">
        <f>IF(RES_hhdet_in_emi!N54=0,0,RES_hhdet_in_emi!N54*1000000/RES_hhdet_in_new!N54)</f>
        <v>0</v>
      </c>
      <c r="O54" s="162">
        <f>IF(RES_hhdet_in_emi!O54=0,0,RES_hhdet_in_emi!O54*1000000/RES_hhdet_in_new!O54)</f>
        <v>0</v>
      </c>
      <c r="P54" s="162">
        <f>IF(RES_hhdet_in_emi!P54=0,0,RES_hhdet_in_emi!P54*1000000/RES_hhdet_in_new!P54)</f>
        <v>0</v>
      </c>
      <c r="Q54" s="162">
        <f>IF(RES_hhdet_in_emi!Q54=0,0,RES_hhdet_in_emi!Q54*1000000/RES_hhdet_in_new!Q54)</f>
        <v>0</v>
      </c>
    </row>
    <row r="55" spans="1:17" ht="12" customHeight="1" x14ac:dyDescent="0.25">
      <c r="A55" s="161" t="s">
        <v>141</v>
      </c>
      <c r="B55" s="160"/>
      <c r="C55" s="160">
        <f>IF(RES_hhdet_in_emi!C55=0,0,RES_hhdet_in_emi!C55*1000000/RES_hhdet_in_new!C55)</f>
        <v>0</v>
      </c>
      <c r="D55" s="160">
        <f>IF(RES_hhdet_in_emi!D55=0,0,RES_hhdet_in_emi!D55*1000000/RES_hhdet_in_new!D55)</f>
        <v>0</v>
      </c>
      <c r="E55" s="160">
        <f>IF(RES_hhdet_in_emi!E55=0,0,RES_hhdet_in_emi!E55*1000000/RES_hhdet_in_new!E55)</f>
        <v>0</v>
      </c>
      <c r="F55" s="160">
        <f>IF(RES_hhdet_in_emi!F55=0,0,RES_hhdet_in_emi!F55*1000000/RES_hhdet_in_new!F55)</f>
        <v>0</v>
      </c>
      <c r="G55" s="160">
        <f>IF(RES_hhdet_in_emi!G55=0,0,RES_hhdet_in_emi!G55*1000000/RES_hhdet_in_new!G55)</f>
        <v>0</v>
      </c>
      <c r="H55" s="160">
        <f>IF(RES_hhdet_in_emi!H55=0,0,RES_hhdet_in_emi!H55*1000000/RES_hhdet_in_new!H55)</f>
        <v>0</v>
      </c>
      <c r="I55" s="160">
        <f>IF(RES_hhdet_in_emi!I55=0,0,RES_hhdet_in_emi!I55*1000000/RES_hhdet_in_new!I55)</f>
        <v>0</v>
      </c>
      <c r="J55" s="160">
        <f>IF(RES_hhdet_in_emi!J55=0,0,RES_hhdet_in_emi!J55*1000000/RES_hhdet_in_new!J55)</f>
        <v>0</v>
      </c>
      <c r="K55" s="160">
        <f>IF(RES_hhdet_in_emi!K55=0,0,RES_hhdet_in_emi!K55*1000000/RES_hhdet_in_new!K55)</f>
        <v>0</v>
      </c>
      <c r="L55" s="160">
        <f>IF(RES_hhdet_in_emi!L55=0,0,RES_hhdet_in_emi!L55*1000000/RES_hhdet_in_new!L55)</f>
        <v>0</v>
      </c>
      <c r="M55" s="160">
        <f>IF(RES_hhdet_in_emi!M55=0,0,RES_hhdet_in_emi!M55*1000000/RES_hhdet_in_new!M55)</f>
        <v>0</v>
      </c>
      <c r="N55" s="160">
        <f>IF(RES_hhdet_in_emi!N55=0,0,RES_hhdet_in_emi!N55*1000000/RES_hhdet_in_new!N55)</f>
        <v>0</v>
      </c>
      <c r="O55" s="160">
        <f>IF(RES_hhdet_in_emi!O55=0,0,RES_hhdet_in_emi!O55*1000000/RES_hhdet_in_new!O55)</f>
        <v>0</v>
      </c>
      <c r="P55" s="160">
        <f>IF(RES_hhdet_in_emi!P55=0,0,RES_hhdet_in_emi!P55*1000000/RES_hhdet_in_new!P55)</f>
        <v>0</v>
      </c>
      <c r="Q55" s="160">
        <f>IF(RES_hhdet_in_emi!Q55=0,0,RES_hhdet_in_emi!Q55*1000000/RES_hhdet_in_new!Q55)</f>
        <v>0</v>
      </c>
    </row>
    <row r="56" spans="1:17" ht="12" customHeight="1" x14ac:dyDescent="0.25">
      <c r="A56" s="148" t="s">
        <v>60</v>
      </c>
      <c r="B56" s="156"/>
      <c r="C56" s="156">
        <f>IF(RES_hhdet_in_emi!C56=0,0,RES_hhdet_in_emi!C56*1000000/RES_hhdet_in_new!C55)</f>
        <v>0</v>
      </c>
      <c r="D56" s="156">
        <f>IF(RES_hhdet_in_emi!D56=0,0,RES_hhdet_in_emi!D56*1000000/RES_hhdet_in_new!D55)</f>
        <v>0</v>
      </c>
      <c r="E56" s="156">
        <f>IF(RES_hhdet_in_emi!E56=0,0,RES_hhdet_in_emi!E56*1000000/RES_hhdet_in_new!E55)</f>
        <v>0</v>
      </c>
      <c r="F56" s="156">
        <f>IF(RES_hhdet_in_emi!F56=0,0,RES_hhdet_in_emi!F56*1000000/RES_hhdet_in_new!F55)</f>
        <v>0</v>
      </c>
      <c r="G56" s="156">
        <f>IF(RES_hhdet_in_emi!G56=0,0,RES_hhdet_in_emi!G56*1000000/RES_hhdet_in_new!G55)</f>
        <v>0</v>
      </c>
      <c r="H56" s="156">
        <f>IF(RES_hhdet_in_emi!H56=0,0,RES_hhdet_in_emi!H56*1000000/RES_hhdet_in_new!H55)</f>
        <v>0</v>
      </c>
      <c r="I56" s="156">
        <f>IF(RES_hhdet_in_emi!I56=0,0,RES_hhdet_in_emi!I56*1000000/RES_hhdet_in_new!I55)</f>
        <v>0</v>
      </c>
      <c r="J56" s="156">
        <f>IF(RES_hhdet_in_emi!J56=0,0,RES_hhdet_in_emi!J56*1000000/RES_hhdet_in_new!J55)</f>
        <v>0</v>
      </c>
      <c r="K56" s="156">
        <f>IF(RES_hhdet_in_emi!K56=0,0,RES_hhdet_in_emi!K56*1000000/RES_hhdet_in_new!K55)</f>
        <v>0</v>
      </c>
      <c r="L56" s="156">
        <f>IF(RES_hhdet_in_emi!L56=0,0,RES_hhdet_in_emi!L56*1000000/RES_hhdet_in_new!L55)</f>
        <v>0</v>
      </c>
      <c r="M56" s="156">
        <f>IF(RES_hhdet_in_emi!M56=0,0,RES_hhdet_in_emi!M56*1000000/RES_hhdet_in_new!M55)</f>
        <v>0</v>
      </c>
      <c r="N56" s="156">
        <f>IF(RES_hhdet_in_emi!N56=0,0,RES_hhdet_in_emi!N56*1000000/RES_hhdet_in_new!N55)</f>
        <v>0</v>
      </c>
      <c r="O56" s="156">
        <f>IF(RES_hhdet_in_emi!O56=0,0,RES_hhdet_in_emi!O56*1000000/RES_hhdet_in_new!O55)</f>
        <v>0</v>
      </c>
      <c r="P56" s="156">
        <f>IF(RES_hhdet_in_emi!P56=0,0,RES_hhdet_in_emi!P56*1000000/RES_hhdet_in_new!P55)</f>
        <v>0</v>
      </c>
      <c r="Q56" s="156">
        <f>IF(RES_hhdet_in_emi!Q56=0,0,RES_hhdet_in_emi!Q56*1000000/RES_hhdet_in_new!Q55)</f>
        <v>0</v>
      </c>
    </row>
    <row r="57" spans="1:17" ht="12" customHeight="1" x14ac:dyDescent="0.25">
      <c r="A57" s="148" t="s">
        <v>59</v>
      </c>
      <c r="B57" s="156"/>
      <c r="C57" s="156">
        <f>IF(RES_hhdet_in_emi!C57=0,0,RES_hhdet_in_emi!C57*1000000/RES_hhdet_in_new!C55)</f>
        <v>0</v>
      </c>
      <c r="D57" s="156">
        <f>IF(RES_hhdet_in_emi!D57=0,0,RES_hhdet_in_emi!D57*1000000/RES_hhdet_in_new!D55)</f>
        <v>0</v>
      </c>
      <c r="E57" s="156">
        <f>IF(RES_hhdet_in_emi!E57=0,0,RES_hhdet_in_emi!E57*1000000/RES_hhdet_in_new!E55)</f>
        <v>0</v>
      </c>
      <c r="F57" s="156">
        <f>IF(RES_hhdet_in_emi!F57=0,0,RES_hhdet_in_emi!F57*1000000/RES_hhdet_in_new!F55)</f>
        <v>0</v>
      </c>
      <c r="G57" s="156">
        <f>IF(RES_hhdet_in_emi!G57=0,0,RES_hhdet_in_emi!G57*1000000/RES_hhdet_in_new!G55)</f>
        <v>0</v>
      </c>
      <c r="H57" s="156">
        <f>IF(RES_hhdet_in_emi!H57=0,0,RES_hhdet_in_emi!H57*1000000/RES_hhdet_in_new!H55)</f>
        <v>0</v>
      </c>
      <c r="I57" s="156">
        <f>IF(RES_hhdet_in_emi!I57=0,0,RES_hhdet_in_emi!I57*1000000/RES_hhdet_in_new!I55)</f>
        <v>0</v>
      </c>
      <c r="J57" s="156">
        <f>IF(RES_hhdet_in_emi!J57=0,0,RES_hhdet_in_emi!J57*1000000/RES_hhdet_in_new!J55)</f>
        <v>0</v>
      </c>
      <c r="K57" s="156">
        <f>IF(RES_hhdet_in_emi!K57=0,0,RES_hhdet_in_emi!K57*1000000/RES_hhdet_in_new!K55)</f>
        <v>0</v>
      </c>
      <c r="L57" s="156">
        <f>IF(RES_hhdet_in_emi!L57=0,0,RES_hhdet_in_emi!L57*1000000/RES_hhdet_in_new!L55)</f>
        <v>0</v>
      </c>
      <c r="M57" s="156">
        <f>IF(RES_hhdet_in_emi!M57=0,0,RES_hhdet_in_emi!M57*1000000/RES_hhdet_in_new!M55)</f>
        <v>0</v>
      </c>
      <c r="N57" s="156">
        <f>IF(RES_hhdet_in_emi!N57=0,0,RES_hhdet_in_emi!N57*1000000/RES_hhdet_in_new!N55)</f>
        <v>0</v>
      </c>
      <c r="O57" s="156">
        <f>IF(RES_hhdet_in_emi!O57=0,0,RES_hhdet_in_emi!O57*1000000/RES_hhdet_in_new!O55)</f>
        <v>0</v>
      </c>
      <c r="P57" s="156">
        <f>IF(RES_hhdet_in_emi!P57=0,0,RES_hhdet_in_emi!P57*1000000/RES_hhdet_in_new!P55)</f>
        <v>0</v>
      </c>
      <c r="Q57" s="156">
        <f>IF(RES_hhdet_in_emi!Q57=0,0,RES_hhdet_in_emi!Q57*1000000/RES_hhdet_in_new!Q55)</f>
        <v>0</v>
      </c>
    </row>
    <row r="58" spans="1:17" ht="12" customHeight="1" x14ac:dyDescent="0.25">
      <c r="A58" s="158" t="s">
        <v>62</v>
      </c>
      <c r="B58" s="157"/>
      <c r="C58" s="157">
        <f>IF(SUM(RES_hhdet_in_emi!C59:C60)=0,0,SUM(RES_hhdet_in_emi!C59:C60)*1000000/SUM(RES_hhdet_in_new!C59:C60))</f>
        <v>0</v>
      </c>
      <c r="D58" s="157">
        <f>IF(SUM(RES_hhdet_in_emi!D59:D60)=0,0,SUM(RES_hhdet_in_emi!D59:D60)*1000000/SUM(RES_hhdet_in_new!D59:D60))</f>
        <v>0</v>
      </c>
      <c r="E58" s="157">
        <f>IF(SUM(RES_hhdet_in_emi!E59:E60)=0,0,SUM(RES_hhdet_in_emi!E59:E60)*1000000/SUM(RES_hhdet_in_new!E59:E60))</f>
        <v>0</v>
      </c>
      <c r="F58" s="157">
        <f>IF(SUM(RES_hhdet_in_emi!F59:F60)=0,0,SUM(RES_hhdet_in_emi!F59:F60)*1000000/SUM(RES_hhdet_in_new!F59:F60))</f>
        <v>0</v>
      </c>
      <c r="G58" s="157">
        <f>IF(SUM(RES_hhdet_in_emi!G59:G60)=0,0,SUM(RES_hhdet_in_emi!G59:G60)*1000000/SUM(RES_hhdet_in_new!G59:G60))</f>
        <v>0</v>
      </c>
      <c r="H58" s="157">
        <f>IF(SUM(RES_hhdet_in_emi!H59:H60)=0,0,SUM(RES_hhdet_in_emi!H59:H60)*1000000/SUM(RES_hhdet_in_new!H59:H60))</f>
        <v>0</v>
      </c>
      <c r="I58" s="157">
        <f>IF(SUM(RES_hhdet_in_emi!I59:I60)=0,0,SUM(RES_hhdet_in_emi!I59:I60)*1000000/SUM(RES_hhdet_in_new!I59:I60))</f>
        <v>0</v>
      </c>
      <c r="J58" s="157">
        <f>IF(SUM(RES_hhdet_in_emi!J59:J60)=0,0,SUM(RES_hhdet_in_emi!J59:J60)*1000000/SUM(RES_hhdet_in_new!J59:J60))</f>
        <v>0</v>
      </c>
      <c r="K58" s="157">
        <f>IF(SUM(RES_hhdet_in_emi!K59:K60)=0,0,SUM(RES_hhdet_in_emi!K59:K60)*1000000/SUM(RES_hhdet_in_new!K59:K60))</f>
        <v>0</v>
      </c>
      <c r="L58" s="157">
        <f>IF(SUM(RES_hhdet_in_emi!L59:L60)=0,0,SUM(RES_hhdet_in_emi!L59:L60)*1000000/SUM(RES_hhdet_in_new!L59:L60))</f>
        <v>0</v>
      </c>
      <c r="M58" s="157">
        <f>IF(SUM(RES_hhdet_in_emi!M59:M60)=0,0,SUM(RES_hhdet_in_emi!M59:M60)*1000000/SUM(RES_hhdet_in_new!M59:M60))</f>
        <v>0</v>
      </c>
      <c r="N58" s="157">
        <f>IF(SUM(RES_hhdet_in_emi!N59:N60)=0,0,SUM(RES_hhdet_in_emi!N59:N60)*1000000/SUM(RES_hhdet_in_new!N59:N60))</f>
        <v>0</v>
      </c>
      <c r="O58" s="157">
        <f>IF(SUM(RES_hhdet_in_emi!O59:O60)=0,0,SUM(RES_hhdet_in_emi!O59:O60)*1000000/SUM(RES_hhdet_in_new!O59:O60))</f>
        <v>0</v>
      </c>
      <c r="P58" s="157">
        <f>IF(SUM(RES_hhdet_in_emi!P59:P60)=0,0,SUM(RES_hhdet_in_emi!P59:P60)*1000000/SUM(RES_hhdet_in_new!P59:P60))</f>
        <v>0</v>
      </c>
      <c r="Q58" s="157">
        <f>IF(SUM(RES_hhdet_in_emi!Q59:Q60)=0,0,SUM(RES_hhdet_in_emi!Q59:Q60)*1000000/SUM(RES_hhdet_in_new!Q59:Q60))</f>
        <v>0</v>
      </c>
    </row>
    <row r="59" spans="1:17" ht="12" customHeight="1" x14ac:dyDescent="0.25">
      <c r="A59" s="23" t="s">
        <v>57</v>
      </c>
      <c r="B59" s="156"/>
      <c r="C59" s="156">
        <f>IF(RES_hhdet_in_emi!C59=0,0,RES_hhdet_in_emi!C59*1000000/RES_hhdet_in_new!C59)</f>
        <v>0</v>
      </c>
      <c r="D59" s="156">
        <f>IF(RES_hhdet_in_emi!D59=0,0,RES_hhdet_in_emi!D59*1000000/RES_hhdet_in_new!D59)</f>
        <v>0</v>
      </c>
      <c r="E59" s="156">
        <f>IF(RES_hhdet_in_emi!E59=0,0,RES_hhdet_in_emi!E59*1000000/RES_hhdet_in_new!E59)</f>
        <v>0</v>
      </c>
      <c r="F59" s="156">
        <f>IF(RES_hhdet_in_emi!F59=0,0,RES_hhdet_in_emi!F59*1000000/RES_hhdet_in_new!F59)</f>
        <v>0</v>
      </c>
      <c r="G59" s="156">
        <f>IF(RES_hhdet_in_emi!G59=0,0,RES_hhdet_in_emi!G59*1000000/RES_hhdet_in_new!G59)</f>
        <v>0</v>
      </c>
      <c r="H59" s="156">
        <f>IF(RES_hhdet_in_emi!H59=0,0,RES_hhdet_in_emi!H59*1000000/RES_hhdet_in_new!H59)</f>
        <v>0</v>
      </c>
      <c r="I59" s="156">
        <f>IF(RES_hhdet_in_emi!I59=0,0,RES_hhdet_in_emi!I59*1000000/RES_hhdet_in_new!I59)</f>
        <v>0</v>
      </c>
      <c r="J59" s="156">
        <f>IF(RES_hhdet_in_emi!J59=0,0,RES_hhdet_in_emi!J59*1000000/RES_hhdet_in_new!J59)</f>
        <v>0</v>
      </c>
      <c r="K59" s="156">
        <f>IF(RES_hhdet_in_emi!K59=0,0,RES_hhdet_in_emi!K59*1000000/RES_hhdet_in_new!K59)</f>
        <v>0</v>
      </c>
      <c r="L59" s="156">
        <f>IF(RES_hhdet_in_emi!L59=0,0,RES_hhdet_in_emi!L59*1000000/RES_hhdet_in_new!L59)</f>
        <v>0</v>
      </c>
      <c r="M59" s="156">
        <f>IF(RES_hhdet_in_emi!M59=0,0,RES_hhdet_in_emi!M59*1000000/RES_hhdet_in_new!M59)</f>
        <v>0</v>
      </c>
      <c r="N59" s="156">
        <f>IF(RES_hhdet_in_emi!N59=0,0,RES_hhdet_in_emi!N59*1000000/RES_hhdet_in_new!N59)</f>
        <v>0</v>
      </c>
      <c r="O59" s="156">
        <f>IF(RES_hhdet_in_emi!O59=0,0,RES_hhdet_in_emi!O59*1000000/RES_hhdet_in_new!O59)</f>
        <v>0</v>
      </c>
      <c r="P59" s="156">
        <f>IF(RES_hhdet_in_emi!P59=0,0,RES_hhdet_in_emi!P59*1000000/RES_hhdet_in_new!P59)</f>
        <v>0</v>
      </c>
      <c r="Q59" s="156">
        <f>IF(RES_hhdet_in_emi!Q59=0,0,RES_hhdet_in_emi!Q59*1000000/RES_hhdet_in_new!Q59)</f>
        <v>0</v>
      </c>
    </row>
    <row r="60" spans="1:17" ht="12" customHeight="1" x14ac:dyDescent="0.25">
      <c r="A60" s="29" t="s">
        <v>140</v>
      </c>
      <c r="B60" s="57"/>
      <c r="C60" s="57">
        <f>IF(RES_hhdet_in_emi!C60=0,0,RES_hhdet_in_emi!C60*1000000/RES_hhdet_in_new!C60)</f>
        <v>0</v>
      </c>
      <c r="D60" s="57">
        <f>IF(RES_hhdet_in_emi!D60=0,0,RES_hhdet_in_emi!D60*1000000/RES_hhdet_in_new!D60)</f>
        <v>0</v>
      </c>
      <c r="E60" s="57">
        <f>IF(RES_hhdet_in_emi!E60=0,0,RES_hhdet_in_emi!E60*1000000/RES_hhdet_in_new!E60)</f>
        <v>0</v>
      </c>
      <c r="F60" s="57">
        <f>IF(RES_hhdet_in_emi!F60=0,0,RES_hhdet_in_emi!F60*1000000/RES_hhdet_in_new!F60)</f>
        <v>0</v>
      </c>
      <c r="G60" s="57">
        <f>IF(RES_hhdet_in_emi!G60=0,0,RES_hhdet_in_emi!G60*1000000/RES_hhdet_in_new!G60)</f>
        <v>0</v>
      </c>
      <c r="H60" s="57">
        <f>IF(RES_hhdet_in_emi!H60=0,0,RES_hhdet_in_emi!H60*1000000/RES_hhdet_in_new!H60)</f>
        <v>0</v>
      </c>
      <c r="I60" s="57">
        <f>IF(RES_hhdet_in_emi!I60=0,0,RES_hhdet_in_emi!I60*1000000/RES_hhdet_in_new!I60)</f>
        <v>0</v>
      </c>
      <c r="J60" s="57">
        <f>IF(RES_hhdet_in_emi!J60=0,0,RES_hhdet_in_emi!J60*1000000/RES_hhdet_in_new!J60)</f>
        <v>0</v>
      </c>
      <c r="K60" s="57">
        <f>IF(RES_hhdet_in_emi!K60=0,0,RES_hhdet_in_emi!K60*1000000/RES_hhdet_in_new!K60)</f>
        <v>0</v>
      </c>
      <c r="L60" s="57">
        <f>IF(RES_hhdet_in_emi!L60=0,0,RES_hhdet_in_emi!L60*1000000/RES_hhdet_in_new!L60)</f>
        <v>0</v>
      </c>
      <c r="M60" s="57">
        <f>IF(RES_hhdet_in_emi!M60=0,0,RES_hhdet_in_emi!M60*1000000/RES_hhdet_in_new!M60)</f>
        <v>0</v>
      </c>
      <c r="N60" s="57">
        <f>IF(RES_hhdet_in_emi!N60=0,0,RES_hhdet_in_emi!N60*1000000/RES_hhdet_in_new!N60)</f>
        <v>0</v>
      </c>
      <c r="O60" s="57">
        <f>IF(RES_hhdet_in_emi!O60=0,0,RES_hhdet_in_emi!O60*1000000/RES_hhdet_in_new!O60)</f>
        <v>0</v>
      </c>
      <c r="P60" s="57">
        <f>IF(RES_hhdet_in_emi!P60=0,0,RES_hhdet_in_emi!P60*1000000/RES_hhdet_in_new!P60)</f>
        <v>0</v>
      </c>
      <c r="Q60" s="57">
        <f>IF(RES_hhdet_in_emi!Q60=0,0,RES_hhdet_in_emi!Q60*1000000/RES_hhdet_in_new!Q60)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68">
        <f t="shared" ref="C62" si="51">SUM(C63,C66,C68,C77)</f>
        <v>3559.9206677336547</v>
      </c>
      <c r="D62" s="168">
        <f t="shared" ref="D62" si="52">SUM(D63,D66,D68,D77)</f>
        <v>3481.6021655864042</v>
      </c>
      <c r="E62" s="168">
        <f t="shared" ref="E62" si="53">SUM(E63,E66,E68,E77)</f>
        <v>3525.4195969090711</v>
      </c>
      <c r="F62" s="168">
        <f t="shared" ref="F62" si="54">SUM(F63,F66,F68,F77)</f>
        <v>3582.3205912085336</v>
      </c>
      <c r="G62" s="168">
        <f t="shared" ref="G62" si="55">SUM(G63,G66,G68,G77)</f>
        <v>3724.760075380776</v>
      </c>
      <c r="H62" s="168">
        <f t="shared" ref="H62" si="56">SUM(H63,H66,H68,H77)</f>
        <v>3724.2382986836301</v>
      </c>
      <c r="I62" s="168">
        <f t="shared" ref="I62" si="57">SUM(I63,I66,I68,I77)</f>
        <v>3382.7482678853053</v>
      </c>
      <c r="J62" s="168">
        <f t="shared" ref="J62" si="58">SUM(J63,J66,J68,J77)</f>
        <v>3665.0174740328393</v>
      </c>
      <c r="K62" s="168">
        <f t="shared" ref="K62" si="59">SUM(K63,K66,K68,K77)</f>
        <v>3457.2613356445668</v>
      </c>
      <c r="L62" s="168">
        <f t="shared" ref="L62" si="60">SUM(L63,L66,L68,L77)</f>
        <v>3697.8102821406701</v>
      </c>
      <c r="M62" s="168">
        <f t="shared" ref="M62" si="61">SUM(M63,M66,M68,M77)</f>
        <v>2649.5115653218513</v>
      </c>
      <c r="N62" s="168">
        <f t="shared" ref="N62" si="62">SUM(N63,N66,N68,N77)</f>
        <v>3034.7761220854081</v>
      </c>
      <c r="O62" s="168">
        <f t="shared" ref="O62" si="63">SUM(O63,O66,O68,O77)</f>
        <v>2879.7585901548623</v>
      </c>
      <c r="P62" s="168">
        <f t="shared" ref="P62" si="64">SUM(P63,P66,P68,P77)</f>
        <v>0</v>
      </c>
      <c r="Q62" s="168">
        <f t="shared" ref="Q62" si="65">SUM(Q63,Q66,Q68,Q77)</f>
        <v>2858.5919185424154</v>
      </c>
    </row>
    <row r="63" spans="1:17" ht="12.95" customHeight="1" x14ac:dyDescent="0.25">
      <c r="A63" s="158" t="s">
        <v>65</v>
      </c>
      <c r="B63" s="157"/>
      <c r="C63" s="157">
        <f t="shared" ref="C63:Q63" si="66">SUM(C64:C65)</f>
        <v>2781.8463223587869</v>
      </c>
      <c r="D63" s="157">
        <f t="shared" si="66"/>
        <v>2723.8878468311541</v>
      </c>
      <c r="E63" s="157">
        <f t="shared" si="66"/>
        <v>2838.2489344869282</v>
      </c>
      <c r="F63" s="157">
        <f t="shared" si="66"/>
        <v>2945.8349170627766</v>
      </c>
      <c r="G63" s="157">
        <f t="shared" si="66"/>
        <v>2943.0870090099334</v>
      </c>
      <c r="H63" s="157">
        <f t="shared" si="66"/>
        <v>3004.1813888575152</v>
      </c>
      <c r="I63" s="157">
        <f t="shared" si="66"/>
        <v>2699.9143166076296</v>
      </c>
      <c r="J63" s="157">
        <f t="shared" si="66"/>
        <v>2936.5278439951157</v>
      </c>
      <c r="K63" s="157">
        <f t="shared" si="66"/>
        <v>2695.4930832652021</v>
      </c>
      <c r="L63" s="157">
        <f t="shared" si="66"/>
        <v>2888.3680814561185</v>
      </c>
      <c r="M63" s="157">
        <f t="shared" si="66"/>
        <v>2183.0628996862165</v>
      </c>
      <c r="N63" s="157">
        <f t="shared" si="66"/>
        <v>2194.5019192388927</v>
      </c>
      <c r="O63" s="157">
        <f t="shared" si="66"/>
        <v>2203.7766371822927</v>
      </c>
      <c r="P63" s="157">
        <f t="shared" si="66"/>
        <v>0</v>
      </c>
      <c r="Q63" s="157">
        <f t="shared" si="66"/>
        <v>2157.8593083253231</v>
      </c>
    </row>
    <row r="64" spans="1:17" ht="12" customHeight="1" x14ac:dyDescent="0.25">
      <c r="A64" s="23" t="s">
        <v>161</v>
      </c>
      <c r="B64" s="156"/>
      <c r="C64" s="156">
        <f>IF(RES_hhdet_in_emi!C64=0,0,RES_hhdet_in_emi!C64*1000000/RES_hhdet_in_new!C64)</f>
        <v>2781.8463223587869</v>
      </c>
      <c r="D64" s="156">
        <f>IF(RES_hhdet_in_emi!D64=0,0,RES_hhdet_in_emi!D64*1000000/RES_hhdet_in_new!D64)</f>
        <v>2723.8878468311541</v>
      </c>
      <c r="E64" s="156">
        <f>IF(RES_hhdet_in_emi!E64=0,0,RES_hhdet_in_emi!E64*1000000/RES_hhdet_in_new!E64)</f>
        <v>2838.2489344869282</v>
      </c>
      <c r="F64" s="156">
        <f>IF(RES_hhdet_in_emi!F64=0,0,RES_hhdet_in_emi!F64*1000000/RES_hhdet_in_new!F64)</f>
        <v>2945.8349170627766</v>
      </c>
      <c r="G64" s="156">
        <f>IF(RES_hhdet_in_emi!G64=0,0,RES_hhdet_in_emi!G64*1000000/RES_hhdet_in_new!G64)</f>
        <v>2943.0870090099334</v>
      </c>
      <c r="H64" s="156">
        <f>IF(RES_hhdet_in_emi!H64=0,0,RES_hhdet_in_emi!H64*1000000/RES_hhdet_in_new!H64)</f>
        <v>3004.1813888575152</v>
      </c>
      <c r="I64" s="156">
        <f>IF(RES_hhdet_in_emi!I64=0,0,RES_hhdet_in_emi!I64*1000000/RES_hhdet_in_new!I64)</f>
        <v>2699.9143166076296</v>
      </c>
      <c r="J64" s="156">
        <f>IF(RES_hhdet_in_emi!J64=0,0,RES_hhdet_in_emi!J64*1000000/RES_hhdet_in_new!J64)</f>
        <v>2936.5278439951157</v>
      </c>
      <c r="K64" s="156">
        <f>IF(RES_hhdet_in_emi!K64=0,0,RES_hhdet_in_emi!K64*1000000/RES_hhdet_in_new!K64)</f>
        <v>2695.4930832652021</v>
      </c>
      <c r="L64" s="156">
        <f>IF(RES_hhdet_in_emi!L64=0,0,RES_hhdet_in_emi!L64*1000000/RES_hhdet_in_new!L64)</f>
        <v>2888.3680814561185</v>
      </c>
      <c r="M64" s="156">
        <f>IF(RES_hhdet_in_emi!M64=0,0,RES_hhdet_in_emi!M64*1000000/RES_hhdet_in_new!M64)</f>
        <v>2183.0628996862165</v>
      </c>
      <c r="N64" s="156">
        <f>IF(RES_hhdet_in_emi!N64=0,0,RES_hhdet_in_emi!N64*1000000/RES_hhdet_in_new!N64)</f>
        <v>2194.5019192388927</v>
      </c>
      <c r="O64" s="156">
        <f>IF(RES_hhdet_in_emi!O64=0,0,RES_hhdet_in_emi!O64*1000000/RES_hhdet_in_new!O64)</f>
        <v>2203.7766371822927</v>
      </c>
      <c r="P64" s="156">
        <f>IF(RES_hhdet_in_emi!P64=0,0,RES_hhdet_in_emi!P64*1000000/RES_hhdet_in_new!P64)</f>
        <v>0</v>
      </c>
      <c r="Q64" s="156">
        <f>IF(RES_hhdet_in_emi!Q64=0,0,RES_hhdet_in_emi!Q64*1000000/RES_hhdet_in_new!Q64)</f>
        <v>2157.8593083253231</v>
      </c>
    </row>
    <row r="65" spans="1:17" ht="12" customHeight="1" x14ac:dyDescent="0.25">
      <c r="A65" s="23" t="s">
        <v>60</v>
      </c>
      <c r="B65" s="156"/>
      <c r="C65" s="156">
        <f>IF(RES_hhdet_in_emi!C65=0,0,RES_hhdet_in_emi!C65*1000000/RES_hhdet_in_new!C64)</f>
        <v>0</v>
      </c>
      <c r="D65" s="156">
        <f>IF(RES_hhdet_in_emi!D65=0,0,RES_hhdet_in_emi!D65*1000000/RES_hhdet_in_new!D64)</f>
        <v>0</v>
      </c>
      <c r="E65" s="156">
        <f>IF(RES_hhdet_in_emi!E65=0,0,RES_hhdet_in_emi!E65*1000000/RES_hhdet_in_new!E64)</f>
        <v>0</v>
      </c>
      <c r="F65" s="156">
        <f>IF(RES_hhdet_in_emi!F65=0,0,RES_hhdet_in_emi!F65*1000000/RES_hhdet_in_new!F64)</f>
        <v>0</v>
      </c>
      <c r="G65" s="156">
        <f>IF(RES_hhdet_in_emi!G65=0,0,RES_hhdet_in_emi!G65*1000000/RES_hhdet_in_new!G64)</f>
        <v>0</v>
      </c>
      <c r="H65" s="156">
        <f>IF(RES_hhdet_in_emi!H65=0,0,RES_hhdet_in_emi!H65*1000000/RES_hhdet_in_new!H64)</f>
        <v>0</v>
      </c>
      <c r="I65" s="156">
        <f>IF(RES_hhdet_in_emi!I65=0,0,RES_hhdet_in_emi!I65*1000000/RES_hhdet_in_new!I64)</f>
        <v>0</v>
      </c>
      <c r="J65" s="156">
        <f>IF(RES_hhdet_in_emi!J65=0,0,RES_hhdet_in_emi!J65*1000000/RES_hhdet_in_new!J64)</f>
        <v>0</v>
      </c>
      <c r="K65" s="156">
        <f>IF(RES_hhdet_in_emi!K65=0,0,RES_hhdet_in_emi!K65*1000000/RES_hhdet_in_new!K64)</f>
        <v>0</v>
      </c>
      <c r="L65" s="156">
        <f>IF(RES_hhdet_in_emi!L65=0,0,RES_hhdet_in_emi!L65*1000000/RES_hhdet_in_new!L64)</f>
        <v>0</v>
      </c>
      <c r="M65" s="156">
        <f>IF(RES_hhdet_in_emi!M65=0,0,RES_hhdet_in_emi!M65*1000000/RES_hhdet_in_new!M64)</f>
        <v>0</v>
      </c>
      <c r="N65" s="156">
        <f>IF(RES_hhdet_in_emi!N65=0,0,RES_hhdet_in_emi!N65*1000000/RES_hhdet_in_new!N64)</f>
        <v>0</v>
      </c>
      <c r="O65" s="156">
        <f>IF(RES_hhdet_in_emi!O65=0,0,RES_hhdet_in_emi!O65*1000000/RES_hhdet_in_new!O64)</f>
        <v>0</v>
      </c>
      <c r="P65" s="156">
        <f>IF(RES_hhdet_in_emi!P65=0,0,RES_hhdet_in_emi!P65*1000000/RES_hhdet_in_new!P64)</f>
        <v>0</v>
      </c>
      <c r="Q65" s="156">
        <f>IF(RES_hhdet_in_emi!Q65=0,0,RES_hhdet_in_emi!Q65*1000000/RES_hhdet_in_new!Q64)</f>
        <v>0</v>
      </c>
    </row>
    <row r="66" spans="1:17" ht="12.95" customHeight="1" x14ac:dyDescent="0.25">
      <c r="A66" s="158" t="s">
        <v>112</v>
      </c>
      <c r="B66" s="157"/>
      <c r="C66" s="157">
        <f t="shared" ref="C66:Q66" si="67">C67</f>
        <v>0</v>
      </c>
      <c r="D66" s="157">
        <f t="shared" si="67"/>
        <v>0</v>
      </c>
      <c r="E66" s="157">
        <f t="shared" si="67"/>
        <v>0</v>
      </c>
      <c r="F66" s="157">
        <f t="shared" si="67"/>
        <v>0</v>
      </c>
      <c r="G66" s="157">
        <f t="shared" si="67"/>
        <v>0</v>
      </c>
      <c r="H66" s="157">
        <f t="shared" si="67"/>
        <v>0</v>
      </c>
      <c r="I66" s="157">
        <f t="shared" si="67"/>
        <v>0</v>
      </c>
      <c r="J66" s="157">
        <f t="shared" si="67"/>
        <v>0</v>
      </c>
      <c r="K66" s="157">
        <f t="shared" si="67"/>
        <v>0</v>
      </c>
      <c r="L66" s="157">
        <f t="shared" si="67"/>
        <v>0</v>
      </c>
      <c r="M66" s="157">
        <f t="shared" si="67"/>
        <v>0</v>
      </c>
      <c r="N66" s="157">
        <f t="shared" si="67"/>
        <v>0</v>
      </c>
      <c r="O66" s="157">
        <f t="shared" si="67"/>
        <v>0</v>
      </c>
      <c r="P66" s="157">
        <f t="shared" si="67"/>
        <v>0</v>
      </c>
      <c r="Q66" s="157">
        <f t="shared" si="67"/>
        <v>0</v>
      </c>
    </row>
    <row r="67" spans="1:17" ht="12" customHeight="1" x14ac:dyDescent="0.25">
      <c r="A67" s="23" t="s">
        <v>60</v>
      </c>
      <c r="B67" s="156"/>
      <c r="C67" s="156">
        <f>IF(RES_hhdet_in_emi!C67=0,0,RES_hhdet_in_emi!C67*1000000/RES_hhdet_in_new!C67)</f>
        <v>0</v>
      </c>
      <c r="D67" s="156">
        <f>IF(RES_hhdet_in_emi!D67=0,0,RES_hhdet_in_emi!D67*1000000/RES_hhdet_in_new!D67)</f>
        <v>0</v>
      </c>
      <c r="E67" s="156">
        <f>IF(RES_hhdet_in_emi!E67=0,0,RES_hhdet_in_emi!E67*1000000/RES_hhdet_in_new!E67)</f>
        <v>0</v>
      </c>
      <c r="F67" s="156">
        <f>IF(RES_hhdet_in_emi!F67=0,0,RES_hhdet_in_emi!F67*1000000/RES_hhdet_in_new!F67)</f>
        <v>0</v>
      </c>
      <c r="G67" s="156">
        <f>IF(RES_hhdet_in_emi!G67=0,0,RES_hhdet_in_emi!G67*1000000/RES_hhdet_in_new!G67)</f>
        <v>0</v>
      </c>
      <c r="H67" s="156">
        <f>IF(RES_hhdet_in_emi!H67=0,0,RES_hhdet_in_emi!H67*1000000/RES_hhdet_in_new!H67)</f>
        <v>0</v>
      </c>
      <c r="I67" s="156">
        <f>IF(RES_hhdet_in_emi!I67=0,0,RES_hhdet_in_emi!I67*1000000/RES_hhdet_in_new!I67)</f>
        <v>0</v>
      </c>
      <c r="J67" s="156">
        <f>IF(RES_hhdet_in_emi!J67=0,0,RES_hhdet_in_emi!J67*1000000/RES_hhdet_in_new!J67)</f>
        <v>0</v>
      </c>
      <c r="K67" s="156">
        <f>IF(RES_hhdet_in_emi!K67=0,0,RES_hhdet_in_emi!K67*1000000/RES_hhdet_in_new!K67)</f>
        <v>0</v>
      </c>
      <c r="L67" s="156">
        <f>IF(RES_hhdet_in_emi!L67=0,0,RES_hhdet_in_emi!L67*1000000/RES_hhdet_in_new!L67)</f>
        <v>0</v>
      </c>
      <c r="M67" s="156">
        <f>IF(RES_hhdet_in_emi!M67=0,0,RES_hhdet_in_emi!M67*1000000/RES_hhdet_in_new!M67)</f>
        <v>0</v>
      </c>
      <c r="N67" s="156">
        <f>IF(RES_hhdet_in_emi!N67=0,0,RES_hhdet_in_emi!N67*1000000/RES_hhdet_in_new!N67)</f>
        <v>0</v>
      </c>
      <c r="O67" s="156">
        <f>IF(RES_hhdet_in_emi!O67=0,0,RES_hhdet_in_emi!O67*1000000/RES_hhdet_in_new!O67)</f>
        <v>0</v>
      </c>
      <c r="P67" s="156">
        <f>IF(RES_hhdet_in_emi!P67=0,0,RES_hhdet_in_emi!P67*1000000/RES_hhdet_in_new!P67)</f>
        <v>0</v>
      </c>
      <c r="Q67" s="156">
        <f>IF(RES_hhdet_in_emi!Q67=0,0,RES_hhdet_in_emi!Q67*1000000/RES_hhdet_in_new!Q67)</f>
        <v>0</v>
      </c>
    </row>
    <row r="68" spans="1:17" ht="12" customHeight="1" x14ac:dyDescent="0.25">
      <c r="A68" s="158" t="s">
        <v>63</v>
      </c>
      <c r="B68" s="157"/>
      <c r="C68" s="157">
        <f>IF(SUM(RES_hhdet_in_emi!C69:C70,RES_hhdet_in_emi!C73:C74)=0,0,SUM(RES_hhdet_in_emi!C69:C70,RES_hhdet_in_emi!C73:C74)*1000000/SUM(RES_hhdet_in_new!C69:C70,RES_hhdet_in_new!C73:C74))</f>
        <v>564.59133366599849</v>
      </c>
      <c r="D68" s="157">
        <f>IF(SUM(RES_hhdet_in_emi!D69:D70,RES_hhdet_in_emi!D73:D74)=0,0,SUM(RES_hhdet_in_emi!D69:D70,RES_hhdet_in_emi!D73:D74)*1000000/SUM(RES_hhdet_in_new!D69:D70,RES_hhdet_in_new!D73:D74))</f>
        <v>572.267833958761</v>
      </c>
      <c r="E68" s="157">
        <f>IF(SUM(RES_hhdet_in_emi!E69:E70,RES_hhdet_in_emi!E73:E74)=0,0,SUM(RES_hhdet_in_emi!E69:E70,RES_hhdet_in_emi!E73:E74)*1000000/SUM(RES_hhdet_in_new!E69:E70,RES_hhdet_in_new!E73:E74))</f>
        <v>521.31194396128785</v>
      </c>
      <c r="F68" s="157">
        <f>IF(SUM(RES_hhdet_in_emi!F69:F70,RES_hhdet_in_emi!F73:F74)=0,0,SUM(RES_hhdet_in_emi!F69:F70,RES_hhdet_in_emi!F73:F74)*1000000/SUM(RES_hhdet_in_new!F69:F70,RES_hhdet_in_new!F73:F74))</f>
        <v>461.87180472929197</v>
      </c>
      <c r="G68" s="157">
        <f>IF(SUM(RES_hhdet_in_emi!G69:G70,RES_hhdet_in_emi!G73:G74)=0,0,SUM(RES_hhdet_in_emi!G69:G70,RES_hhdet_in_emi!G73:G74)*1000000/SUM(RES_hhdet_in_new!G69:G70,RES_hhdet_in_new!G73:G74))</f>
        <v>536.53019019191152</v>
      </c>
      <c r="H68" s="157">
        <f>IF(SUM(RES_hhdet_in_emi!H69:H70,RES_hhdet_in_emi!H73:H74)=0,0,SUM(RES_hhdet_in_emi!H69:H70,RES_hhdet_in_emi!H73:H74)*1000000/SUM(RES_hhdet_in_new!H69:H70,RES_hhdet_in_new!H73:H74))</f>
        <v>482.16073409179398</v>
      </c>
      <c r="I68" s="157">
        <f>IF(SUM(RES_hhdet_in_emi!I69:I70,RES_hhdet_in_emi!I73:I74)=0,0,SUM(RES_hhdet_in_emi!I69:I70,RES_hhdet_in_emi!I73:I74)*1000000/SUM(RES_hhdet_in_new!I69:I70,RES_hhdet_in_new!I73:I74))</f>
        <v>554.27620410823658</v>
      </c>
      <c r="J68" s="157">
        <f>IF(SUM(RES_hhdet_in_emi!J69:J70,RES_hhdet_in_emi!J73:J74)=0,0,SUM(RES_hhdet_in_emi!J69:J70,RES_hhdet_in_emi!J73:J74)*1000000/SUM(RES_hhdet_in_new!J69:J70,RES_hhdet_in_new!J73:J74))</f>
        <v>553.26590608628567</v>
      </c>
      <c r="K68" s="157">
        <f>IF(SUM(RES_hhdet_in_emi!K69:K70,RES_hhdet_in_emi!K73:K74)=0,0,SUM(RES_hhdet_in_emi!K69:K70,RES_hhdet_in_emi!K73:K74)*1000000/SUM(RES_hhdet_in_new!K69:K70,RES_hhdet_in_new!K73:K74))</f>
        <v>513.17408153999588</v>
      </c>
      <c r="L68" s="157">
        <f>IF(SUM(RES_hhdet_in_emi!L69:L70,RES_hhdet_in_emi!L73:L74)=0,0,SUM(RES_hhdet_in_emi!L69:L70,RES_hhdet_in_emi!L73:L74)*1000000/SUM(RES_hhdet_in_new!L69:L70,RES_hhdet_in_new!L73:L74))</f>
        <v>590.39297778787818</v>
      </c>
      <c r="M68" s="157">
        <f>IF(SUM(RES_hhdet_in_emi!M69:M70,RES_hhdet_in_emi!M73:M74)=0,0,SUM(RES_hhdet_in_emi!M69:M70,RES_hhdet_in_emi!M73:M74)*1000000/SUM(RES_hhdet_in_new!M69:M70,RES_hhdet_in_new!M73:M74))</f>
        <v>237.30818907467844</v>
      </c>
      <c r="N68" s="157">
        <f>IF(SUM(RES_hhdet_in_emi!N69:N70,RES_hhdet_in_emi!N73:N74)=0,0,SUM(RES_hhdet_in_emi!N69:N70,RES_hhdet_in_emi!N73:N74)*1000000/SUM(RES_hhdet_in_new!N69:N70,RES_hhdet_in_new!N73:N74))</f>
        <v>603.43226565484315</v>
      </c>
      <c r="O68" s="157">
        <f>IF(SUM(RES_hhdet_in_emi!O69:O70,RES_hhdet_in_emi!O73:O74)=0,0,SUM(RES_hhdet_in_emi!O69:O70,RES_hhdet_in_emi!O73:O74)*1000000/SUM(RES_hhdet_in_new!O69:O70,RES_hhdet_in_new!O73:O74))</f>
        <v>421.98712294710998</v>
      </c>
      <c r="P68" s="157">
        <f>IF(SUM(RES_hhdet_in_emi!P69:P70,RES_hhdet_in_emi!P73:P74)=0,0,SUM(RES_hhdet_in_emi!P69:P70,RES_hhdet_in_emi!P73:P74)*1000000/SUM(RES_hhdet_in_new!P69:P70,RES_hhdet_in_new!P73:P74))</f>
        <v>0</v>
      </c>
      <c r="Q68" s="157">
        <f>IF(SUM(RES_hhdet_in_emi!Q69:Q70,RES_hhdet_in_emi!Q73:Q74)=0,0,SUM(RES_hhdet_in_emi!Q69:Q70,RES_hhdet_in_emi!Q73:Q74)*1000000/SUM(RES_hhdet_in_new!Q69:Q70,RES_hhdet_in_new!Q73:Q74))</f>
        <v>437.67819435281547</v>
      </c>
    </row>
    <row r="69" spans="1:17" ht="12" customHeight="1" x14ac:dyDescent="0.25">
      <c r="A69" s="167" t="s">
        <v>160</v>
      </c>
      <c r="B69" s="132"/>
      <c r="C69" s="132">
        <f>IF(RES_hhdet_in_emi!C69=0,0,RES_hhdet_in_emi!C69*1000000/RES_hhdet_in_new!C69)</f>
        <v>748.82722539920474</v>
      </c>
      <c r="D69" s="132">
        <f>IF(RES_hhdet_in_emi!D69=0,0,RES_hhdet_in_emi!D69*1000000/RES_hhdet_in_new!D69)</f>
        <v>739.52275026170651</v>
      </c>
      <c r="E69" s="132">
        <f>IF(RES_hhdet_in_emi!E69=0,0,RES_hhdet_in_emi!E69*1000000/RES_hhdet_in_new!E69)</f>
        <v>734.75371063854425</v>
      </c>
      <c r="F69" s="132">
        <f>IF(RES_hhdet_in_emi!F69=0,0,RES_hhdet_in_emi!F69*1000000/RES_hhdet_in_new!F69)</f>
        <v>731.61443238524384</v>
      </c>
      <c r="G69" s="132">
        <f>IF(RES_hhdet_in_emi!G69=0,0,RES_hhdet_in_emi!G69*1000000/RES_hhdet_in_new!G69)</f>
        <v>726.04953446450816</v>
      </c>
      <c r="H69" s="132">
        <f>IF(RES_hhdet_in_emi!H69=0,0,RES_hhdet_in_emi!H69*1000000/RES_hhdet_in_new!H69)</f>
        <v>727.73458929178753</v>
      </c>
      <c r="I69" s="132">
        <f>IF(RES_hhdet_in_emi!I69=0,0,RES_hhdet_in_emi!I69*1000000/RES_hhdet_in_new!I69)</f>
        <v>716.60717209507652</v>
      </c>
      <c r="J69" s="132">
        <f>IF(RES_hhdet_in_emi!J69=0,0,RES_hhdet_in_emi!J69*1000000/RES_hhdet_in_new!J69)</f>
        <v>713.92319681494553</v>
      </c>
      <c r="K69" s="132">
        <f>IF(RES_hhdet_in_emi!K69=0,0,RES_hhdet_in_emi!K69*1000000/RES_hhdet_in_new!K69)</f>
        <v>705.36872916428956</v>
      </c>
      <c r="L69" s="132">
        <f>IF(RES_hhdet_in_emi!L69=0,0,RES_hhdet_in_emi!L69*1000000/RES_hhdet_in_new!L69)</f>
        <v>710.54746534057506</v>
      </c>
      <c r="M69" s="132">
        <f>IF(RES_hhdet_in_emi!M69=0,0,RES_hhdet_in_emi!M69*1000000/RES_hhdet_in_new!M69)</f>
        <v>0</v>
      </c>
      <c r="N69" s="132">
        <f>IF(RES_hhdet_in_emi!N69=0,0,RES_hhdet_in_emi!N69*1000000/RES_hhdet_in_new!N69)</f>
        <v>701.53448995458962</v>
      </c>
      <c r="O69" s="132">
        <f>IF(RES_hhdet_in_emi!O69=0,0,RES_hhdet_in_emi!O69*1000000/RES_hhdet_in_new!O69)</f>
        <v>700.66352782166746</v>
      </c>
      <c r="P69" s="132">
        <f>IF(RES_hhdet_in_emi!P69=0,0,RES_hhdet_in_emi!P69*1000000/RES_hhdet_in_new!P69)</f>
        <v>0</v>
      </c>
      <c r="Q69" s="132">
        <f>IF(RES_hhdet_in_emi!Q69=0,0,RES_hhdet_in_emi!Q69*1000000/RES_hhdet_in_new!Q69)</f>
        <v>688.58836601582141</v>
      </c>
    </row>
    <row r="70" spans="1:17" ht="12" customHeight="1" x14ac:dyDescent="0.25">
      <c r="A70" s="167" t="s">
        <v>159</v>
      </c>
      <c r="B70" s="132"/>
      <c r="C70" s="132">
        <f>IF(RES_hhdet_in_emi!C70=0,0,RES_hhdet_in_emi!C70*1000000/RES_hhdet_in_new!C70)</f>
        <v>550.43824550743659</v>
      </c>
      <c r="D70" s="132">
        <f>IF(RES_hhdet_in_emi!D70=0,0,RES_hhdet_in_emi!D70*1000000/RES_hhdet_in_new!D70)</f>
        <v>490.25945633250984</v>
      </c>
      <c r="E70" s="132">
        <f>IF(RES_hhdet_in_emi!E70=0,0,RES_hhdet_in_emi!E70*1000000/RES_hhdet_in_new!E70)</f>
        <v>491.52042213769045</v>
      </c>
      <c r="F70" s="132">
        <f>IF(RES_hhdet_in_emi!F70=0,0,RES_hhdet_in_emi!F70*1000000/RES_hhdet_in_new!F70)</f>
        <v>489.35334349062822</v>
      </c>
      <c r="G70" s="132">
        <f>IF(RES_hhdet_in_emi!G70=0,0,RES_hhdet_in_emi!G70*1000000/RES_hhdet_in_new!G70)</f>
        <v>488.5354864273836</v>
      </c>
      <c r="H70" s="132">
        <f>IF(RES_hhdet_in_emi!H70=0,0,RES_hhdet_in_emi!H70*1000000/RES_hhdet_in_new!H70)</f>
        <v>490.97818873316106</v>
      </c>
      <c r="I70" s="132">
        <f>IF(RES_hhdet_in_emi!I70=0,0,RES_hhdet_in_emi!I70*1000000/RES_hhdet_in_new!I70)</f>
        <v>488.05179073435818</v>
      </c>
      <c r="J70" s="132">
        <f>IF(RES_hhdet_in_emi!J70=0,0,RES_hhdet_in_emi!J70*1000000/RES_hhdet_in_new!J70)</f>
        <v>487.49113459819176</v>
      </c>
      <c r="K70" s="132">
        <f>IF(RES_hhdet_in_emi!K70=0,0,RES_hhdet_in_emi!K70*1000000/RES_hhdet_in_new!K70)</f>
        <v>482.73697768883267</v>
      </c>
      <c r="L70" s="132">
        <f>IF(RES_hhdet_in_emi!L70=0,0,RES_hhdet_in_emi!L70*1000000/RES_hhdet_in_new!L70)</f>
        <v>485.23143551501062</v>
      </c>
      <c r="M70" s="132">
        <f>IF(RES_hhdet_in_emi!M70=0,0,RES_hhdet_in_emi!M70*1000000/RES_hhdet_in_new!M70)</f>
        <v>474.39444713765204</v>
      </c>
      <c r="N70" s="132">
        <f>IF(RES_hhdet_in_emi!N70=0,0,RES_hhdet_in_emi!N70*1000000/RES_hhdet_in_new!N70)</f>
        <v>476.91079841627305</v>
      </c>
      <c r="O70" s="132">
        <f>IF(RES_hhdet_in_emi!O70=0,0,RES_hhdet_in_emi!O70*1000000/RES_hhdet_in_new!O70)</f>
        <v>475.54812618005303</v>
      </c>
      <c r="P70" s="132">
        <f>IF(RES_hhdet_in_emi!P70=0,0,RES_hhdet_in_emi!P70*1000000/RES_hhdet_in_new!P70)</f>
        <v>0</v>
      </c>
      <c r="Q70" s="132">
        <f>IF(RES_hhdet_in_emi!Q70=0,0,RES_hhdet_in_emi!Q70*1000000/RES_hhdet_in_new!Q70)</f>
        <v>465.09896606176289</v>
      </c>
    </row>
    <row r="71" spans="1:17" ht="12" customHeight="1" x14ac:dyDescent="0.25">
      <c r="A71" s="166" t="s">
        <v>109</v>
      </c>
      <c r="B71" s="165"/>
      <c r="C71" s="165">
        <f>IF(RES_hhdet_in_emi!C71=0,0,RES_hhdet_in_emi!C71*1000000/RES_hhdet_in_new!C70)</f>
        <v>550.43824550743659</v>
      </c>
      <c r="D71" s="165">
        <f>IF(RES_hhdet_in_emi!D71=0,0,RES_hhdet_in_emi!D71*1000000/RES_hhdet_in_new!D70)</f>
        <v>490.25945633250984</v>
      </c>
      <c r="E71" s="165">
        <f>IF(RES_hhdet_in_emi!E71=0,0,RES_hhdet_in_emi!E71*1000000/RES_hhdet_in_new!E70)</f>
        <v>491.52042213769045</v>
      </c>
      <c r="F71" s="165">
        <f>IF(RES_hhdet_in_emi!F71=0,0,RES_hhdet_in_emi!F71*1000000/RES_hhdet_in_new!F70)</f>
        <v>489.35334349062822</v>
      </c>
      <c r="G71" s="165">
        <f>IF(RES_hhdet_in_emi!G71=0,0,RES_hhdet_in_emi!G71*1000000/RES_hhdet_in_new!G70)</f>
        <v>488.5354864273836</v>
      </c>
      <c r="H71" s="165">
        <f>IF(RES_hhdet_in_emi!H71=0,0,RES_hhdet_in_emi!H71*1000000/RES_hhdet_in_new!H70)</f>
        <v>490.97818873316106</v>
      </c>
      <c r="I71" s="165">
        <f>IF(RES_hhdet_in_emi!I71=0,0,RES_hhdet_in_emi!I71*1000000/RES_hhdet_in_new!I70)</f>
        <v>488.05179073435818</v>
      </c>
      <c r="J71" s="165">
        <f>IF(RES_hhdet_in_emi!J71=0,0,RES_hhdet_in_emi!J71*1000000/RES_hhdet_in_new!J70)</f>
        <v>487.49113459819176</v>
      </c>
      <c r="K71" s="165">
        <f>IF(RES_hhdet_in_emi!K71=0,0,RES_hhdet_in_emi!K71*1000000/RES_hhdet_in_new!K70)</f>
        <v>482.73697768883267</v>
      </c>
      <c r="L71" s="165">
        <f>IF(RES_hhdet_in_emi!L71=0,0,RES_hhdet_in_emi!L71*1000000/RES_hhdet_in_new!L70)</f>
        <v>485.23143551501062</v>
      </c>
      <c r="M71" s="165">
        <f>IF(RES_hhdet_in_emi!M71=0,0,RES_hhdet_in_emi!M71*1000000/RES_hhdet_in_new!M70)</f>
        <v>474.39444713765204</v>
      </c>
      <c r="N71" s="165">
        <f>IF(RES_hhdet_in_emi!N71=0,0,RES_hhdet_in_emi!N71*1000000/RES_hhdet_in_new!N70)</f>
        <v>476.91079841627305</v>
      </c>
      <c r="O71" s="165">
        <f>IF(RES_hhdet_in_emi!O71=0,0,RES_hhdet_in_emi!O71*1000000/RES_hhdet_in_new!O70)</f>
        <v>475.54812618005303</v>
      </c>
      <c r="P71" s="165">
        <f>IF(RES_hhdet_in_emi!P71=0,0,RES_hhdet_in_emi!P71*1000000/RES_hhdet_in_new!P70)</f>
        <v>0</v>
      </c>
      <c r="Q71" s="165">
        <f>IF(RES_hhdet_in_emi!Q71=0,0,RES_hhdet_in_emi!Q71*1000000/RES_hhdet_in_new!Q70)</f>
        <v>465.09896606176289</v>
      </c>
    </row>
    <row r="72" spans="1:17" ht="12" customHeight="1" x14ac:dyDescent="0.25">
      <c r="A72" s="147" t="s">
        <v>59</v>
      </c>
      <c r="B72" s="164"/>
      <c r="C72" s="164">
        <f>IF(RES_hhdet_in_emi!C72=0,0,RES_hhdet_in_emi!C72*1000000/RES_hhdet_in_new!C70)</f>
        <v>0</v>
      </c>
      <c r="D72" s="164">
        <f>IF(RES_hhdet_in_emi!D72=0,0,RES_hhdet_in_emi!D72*1000000/RES_hhdet_in_new!D70)</f>
        <v>0</v>
      </c>
      <c r="E72" s="164">
        <f>IF(RES_hhdet_in_emi!E72=0,0,RES_hhdet_in_emi!E72*1000000/RES_hhdet_in_new!E70)</f>
        <v>0</v>
      </c>
      <c r="F72" s="164">
        <f>IF(RES_hhdet_in_emi!F72=0,0,RES_hhdet_in_emi!F72*1000000/RES_hhdet_in_new!F70)</f>
        <v>0</v>
      </c>
      <c r="G72" s="164">
        <f>IF(RES_hhdet_in_emi!G72=0,0,RES_hhdet_in_emi!G72*1000000/RES_hhdet_in_new!G70)</f>
        <v>0</v>
      </c>
      <c r="H72" s="164">
        <f>IF(RES_hhdet_in_emi!H72=0,0,RES_hhdet_in_emi!H72*1000000/RES_hhdet_in_new!H70)</f>
        <v>0</v>
      </c>
      <c r="I72" s="164">
        <f>IF(RES_hhdet_in_emi!I72=0,0,RES_hhdet_in_emi!I72*1000000/RES_hhdet_in_new!I70)</f>
        <v>0</v>
      </c>
      <c r="J72" s="164">
        <f>IF(RES_hhdet_in_emi!J72=0,0,RES_hhdet_in_emi!J72*1000000/RES_hhdet_in_new!J70)</f>
        <v>0</v>
      </c>
      <c r="K72" s="164">
        <f>IF(RES_hhdet_in_emi!K72=0,0,RES_hhdet_in_emi!K72*1000000/RES_hhdet_in_new!K70)</f>
        <v>0</v>
      </c>
      <c r="L72" s="164">
        <f>IF(RES_hhdet_in_emi!L72=0,0,RES_hhdet_in_emi!L72*1000000/RES_hhdet_in_new!L70)</f>
        <v>0</v>
      </c>
      <c r="M72" s="164">
        <f>IF(RES_hhdet_in_emi!M72=0,0,RES_hhdet_in_emi!M72*1000000/RES_hhdet_in_new!M70)</f>
        <v>0</v>
      </c>
      <c r="N72" s="164">
        <f>IF(RES_hhdet_in_emi!N72=0,0,RES_hhdet_in_emi!N72*1000000/RES_hhdet_in_new!N70)</f>
        <v>0</v>
      </c>
      <c r="O72" s="164">
        <f>IF(RES_hhdet_in_emi!O72=0,0,RES_hhdet_in_emi!O72*1000000/RES_hhdet_in_new!O70)</f>
        <v>0</v>
      </c>
      <c r="P72" s="164">
        <f>IF(RES_hhdet_in_emi!P72=0,0,RES_hhdet_in_emi!P72*1000000/RES_hhdet_in_new!P70)</f>
        <v>0</v>
      </c>
      <c r="Q72" s="164">
        <f>IF(RES_hhdet_in_emi!Q72=0,0,RES_hhdet_in_emi!Q72*1000000/RES_hhdet_in_new!Q70)</f>
        <v>0</v>
      </c>
    </row>
    <row r="73" spans="1:17" ht="12" customHeight="1" x14ac:dyDescent="0.25">
      <c r="A73" s="163" t="s">
        <v>142</v>
      </c>
      <c r="B73" s="162"/>
      <c r="C73" s="162">
        <f>IF(RES_hhdet_in_emi!C73=0,0,RES_hhdet_in_emi!C73*1000000/RES_hhdet_in_new!C73)</f>
        <v>0</v>
      </c>
      <c r="D73" s="162">
        <f>IF(RES_hhdet_in_emi!D73=0,0,RES_hhdet_in_emi!D73*1000000/RES_hhdet_in_new!D73)</f>
        <v>0</v>
      </c>
      <c r="E73" s="162">
        <f>IF(RES_hhdet_in_emi!E73=0,0,RES_hhdet_in_emi!E73*1000000/RES_hhdet_in_new!E73)</f>
        <v>0</v>
      </c>
      <c r="F73" s="162">
        <f>IF(RES_hhdet_in_emi!F73=0,0,RES_hhdet_in_emi!F73*1000000/RES_hhdet_in_new!F73)</f>
        <v>0</v>
      </c>
      <c r="G73" s="162">
        <f>IF(RES_hhdet_in_emi!G73=0,0,RES_hhdet_in_emi!G73*1000000/RES_hhdet_in_new!G73)</f>
        <v>0</v>
      </c>
      <c r="H73" s="162">
        <f>IF(RES_hhdet_in_emi!H73=0,0,RES_hhdet_in_emi!H73*1000000/RES_hhdet_in_new!H73)</f>
        <v>0</v>
      </c>
      <c r="I73" s="162">
        <f>IF(RES_hhdet_in_emi!I73=0,0,RES_hhdet_in_emi!I73*1000000/RES_hhdet_in_new!I73)</f>
        <v>0</v>
      </c>
      <c r="J73" s="162">
        <f>IF(RES_hhdet_in_emi!J73=0,0,RES_hhdet_in_emi!J73*1000000/RES_hhdet_in_new!J73)</f>
        <v>0</v>
      </c>
      <c r="K73" s="162">
        <f>IF(RES_hhdet_in_emi!K73=0,0,RES_hhdet_in_emi!K73*1000000/RES_hhdet_in_new!K73)</f>
        <v>0</v>
      </c>
      <c r="L73" s="162">
        <f>IF(RES_hhdet_in_emi!L73=0,0,RES_hhdet_in_emi!L73*1000000/RES_hhdet_in_new!L73)</f>
        <v>0</v>
      </c>
      <c r="M73" s="162">
        <f>IF(RES_hhdet_in_emi!M73=0,0,RES_hhdet_in_emi!M73*1000000/RES_hhdet_in_new!M73)</f>
        <v>0</v>
      </c>
      <c r="N73" s="162">
        <f>IF(RES_hhdet_in_emi!N73=0,0,RES_hhdet_in_emi!N73*1000000/RES_hhdet_in_new!N73)</f>
        <v>0</v>
      </c>
      <c r="O73" s="162">
        <f>IF(RES_hhdet_in_emi!O73=0,0,RES_hhdet_in_emi!O73*1000000/RES_hhdet_in_new!O73)</f>
        <v>0</v>
      </c>
      <c r="P73" s="162">
        <f>IF(RES_hhdet_in_emi!P73=0,0,RES_hhdet_in_emi!P73*1000000/RES_hhdet_in_new!P73)</f>
        <v>0</v>
      </c>
      <c r="Q73" s="162">
        <f>IF(RES_hhdet_in_emi!Q73=0,0,RES_hhdet_in_emi!Q73*1000000/RES_hhdet_in_new!Q73)</f>
        <v>0</v>
      </c>
    </row>
    <row r="74" spans="1:17" ht="12" customHeight="1" x14ac:dyDescent="0.25">
      <c r="A74" s="161" t="s">
        <v>141</v>
      </c>
      <c r="B74" s="160"/>
      <c r="C74" s="160">
        <f>IF(RES_hhdet_in_emi!C74=0,0,RES_hhdet_in_emi!C74*1000000/RES_hhdet_in_new!C74)</f>
        <v>0</v>
      </c>
      <c r="D74" s="160">
        <f>IF(RES_hhdet_in_emi!D74=0,0,RES_hhdet_in_emi!D74*1000000/RES_hhdet_in_new!D74)</f>
        <v>0</v>
      </c>
      <c r="E74" s="160">
        <f>IF(RES_hhdet_in_emi!E74=0,0,RES_hhdet_in_emi!E74*1000000/RES_hhdet_in_new!E74)</f>
        <v>0</v>
      </c>
      <c r="F74" s="160">
        <f>IF(RES_hhdet_in_emi!F74=0,0,RES_hhdet_in_emi!F74*1000000/RES_hhdet_in_new!F74)</f>
        <v>0</v>
      </c>
      <c r="G74" s="160">
        <f>IF(RES_hhdet_in_emi!G74=0,0,RES_hhdet_in_emi!G74*1000000/RES_hhdet_in_new!G74)</f>
        <v>0</v>
      </c>
      <c r="H74" s="160">
        <f>IF(RES_hhdet_in_emi!H74=0,0,RES_hhdet_in_emi!H74*1000000/RES_hhdet_in_new!H74)</f>
        <v>0</v>
      </c>
      <c r="I74" s="160">
        <f>IF(RES_hhdet_in_emi!I74=0,0,RES_hhdet_in_emi!I74*1000000/RES_hhdet_in_new!I74)</f>
        <v>0</v>
      </c>
      <c r="J74" s="160">
        <f>IF(RES_hhdet_in_emi!J74=0,0,RES_hhdet_in_emi!J74*1000000/RES_hhdet_in_new!J74)</f>
        <v>0</v>
      </c>
      <c r="K74" s="160">
        <f>IF(RES_hhdet_in_emi!K74=0,0,RES_hhdet_in_emi!K74*1000000/RES_hhdet_in_new!K74)</f>
        <v>0</v>
      </c>
      <c r="L74" s="160">
        <f>IF(RES_hhdet_in_emi!L74=0,0,RES_hhdet_in_emi!L74*1000000/RES_hhdet_in_new!L74)</f>
        <v>0</v>
      </c>
      <c r="M74" s="160">
        <f>IF(RES_hhdet_in_emi!M74=0,0,RES_hhdet_in_emi!M74*1000000/RES_hhdet_in_new!M74)</f>
        <v>0</v>
      </c>
      <c r="N74" s="160">
        <f>IF(RES_hhdet_in_emi!N74=0,0,RES_hhdet_in_emi!N74*1000000/RES_hhdet_in_new!N74)</f>
        <v>0</v>
      </c>
      <c r="O74" s="160">
        <f>IF(RES_hhdet_in_emi!O74=0,0,RES_hhdet_in_emi!O74*1000000/RES_hhdet_in_new!O74)</f>
        <v>0</v>
      </c>
      <c r="P74" s="160">
        <f>IF(RES_hhdet_in_emi!P74=0,0,RES_hhdet_in_emi!P74*1000000/RES_hhdet_in_new!P74)</f>
        <v>0</v>
      </c>
      <c r="Q74" s="160">
        <f>IF(RES_hhdet_in_emi!Q74=0,0,RES_hhdet_in_emi!Q74*1000000/RES_hhdet_in_new!Q74)</f>
        <v>0</v>
      </c>
    </row>
    <row r="75" spans="1:17" ht="12" customHeight="1" x14ac:dyDescent="0.25">
      <c r="A75" s="148" t="s">
        <v>60</v>
      </c>
      <c r="B75" s="156"/>
      <c r="C75" s="156">
        <f>IF(RES_hhdet_in_emi!C75=0,0,RES_hhdet_in_emi!C75*1000000/RES_hhdet_in_new!C74)</f>
        <v>0</v>
      </c>
      <c r="D75" s="156">
        <f>IF(RES_hhdet_in_emi!D75=0,0,RES_hhdet_in_emi!D75*1000000/RES_hhdet_in_new!D74)</f>
        <v>0</v>
      </c>
      <c r="E75" s="156">
        <f>IF(RES_hhdet_in_emi!E75=0,0,RES_hhdet_in_emi!E75*1000000/RES_hhdet_in_new!E74)</f>
        <v>0</v>
      </c>
      <c r="F75" s="156">
        <f>IF(RES_hhdet_in_emi!F75=0,0,RES_hhdet_in_emi!F75*1000000/RES_hhdet_in_new!F74)</f>
        <v>0</v>
      </c>
      <c r="G75" s="156">
        <f>IF(RES_hhdet_in_emi!G75=0,0,RES_hhdet_in_emi!G75*1000000/RES_hhdet_in_new!G74)</f>
        <v>0</v>
      </c>
      <c r="H75" s="156">
        <f>IF(RES_hhdet_in_emi!H75=0,0,RES_hhdet_in_emi!H75*1000000/RES_hhdet_in_new!H74)</f>
        <v>0</v>
      </c>
      <c r="I75" s="156">
        <f>IF(RES_hhdet_in_emi!I75=0,0,RES_hhdet_in_emi!I75*1000000/RES_hhdet_in_new!I74)</f>
        <v>0</v>
      </c>
      <c r="J75" s="156">
        <f>IF(RES_hhdet_in_emi!J75=0,0,RES_hhdet_in_emi!J75*1000000/RES_hhdet_in_new!J74)</f>
        <v>0</v>
      </c>
      <c r="K75" s="156">
        <f>IF(RES_hhdet_in_emi!K75=0,0,RES_hhdet_in_emi!K75*1000000/RES_hhdet_in_new!K74)</f>
        <v>0</v>
      </c>
      <c r="L75" s="156">
        <f>IF(RES_hhdet_in_emi!L75=0,0,RES_hhdet_in_emi!L75*1000000/RES_hhdet_in_new!L74)</f>
        <v>0</v>
      </c>
      <c r="M75" s="156">
        <f>IF(RES_hhdet_in_emi!M75=0,0,RES_hhdet_in_emi!M75*1000000/RES_hhdet_in_new!M74)</f>
        <v>0</v>
      </c>
      <c r="N75" s="156">
        <f>IF(RES_hhdet_in_emi!N75=0,0,RES_hhdet_in_emi!N75*1000000/RES_hhdet_in_new!N74)</f>
        <v>0</v>
      </c>
      <c r="O75" s="156">
        <f>IF(RES_hhdet_in_emi!O75=0,0,RES_hhdet_in_emi!O75*1000000/RES_hhdet_in_new!O74)</f>
        <v>0</v>
      </c>
      <c r="P75" s="156">
        <f>IF(RES_hhdet_in_emi!P75=0,0,RES_hhdet_in_emi!P75*1000000/RES_hhdet_in_new!P74)</f>
        <v>0</v>
      </c>
      <c r="Q75" s="156">
        <f>IF(RES_hhdet_in_emi!Q75=0,0,RES_hhdet_in_emi!Q75*1000000/RES_hhdet_in_new!Q74)</f>
        <v>0</v>
      </c>
    </row>
    <row r="76" spans="1:17" ht="12" customHeight="1" x14ac:dyDescent="0.25">
      <c r="A76" s="148" t="s">
        <v>59</v>
      </c>
      <c r="B76" s="156"/>
      <c r="C76" s="156">
        <f>IF(RES_hhdet_in_emi!C76=0,0,RES_hhdet_in_emi!C76*1000000/RES_hhdet_in_new!C74)</f>
        <v>0</v>
      </c>
      <c r="D76" s="156">
        <f>IF(RES_hhdet_in_emi!D76=0,0,RES_hhdet_in_emi!D76*1000000/RES_hhdet_in_new!D74)</f>
        <v>0</v>
      </c>
      <c r="E76" s="156">
        <f>IF(RES_hhdet_in_emi!E76=0,0,RES_hhdet_in_emi!E76*1000000/RES_hhdet_in_new!E74)</f>
        <v>0</v>
      </c>
      <c r="F76" s="156">
        <f>IF(RES_hhdet_in_emi!F76=0,0,RES_hhdet_in_emi!F76*1000000/RES_hhdet_in_new!F74)</f>
        <v>0</v>
      </c>
      <c r="G76" s="156">
        <f>IF(RES_hhdet_in_emi!G76=0,0,RES_hhdet_in_emi!G76*1000000/RES_hhdet_in_new!G74)</f>
        <v>0</v>
      </c>
      <c r="H76" s="156">
        <f>IF(RES_hhdet_in_emi!H76=0,0,RES_hhdet_in_emi!H76*1000000/RES_hhdet_in_new!H74)</f>
        <v>0</v>
      </c>
      <c r="I76" s="156">
        <f>IF(RES_hhdet_in_emi!I76=0,0,RES_hhdet_in_emi!I76*1000000/RES_hhdet_in_new!I74)</f>
        <v>0</v>
      </c>
      <c r="J76" s="156">
        <f>IF(RES_hhdet_in_emi!J76=0,0,RES_hhdet_in_emi!J76*1000000/RES_hhdet_in_new!J74)</f>
        <v>0</v>
      </c>
      <c r="K76" s="156">
        <f>IF(RES_hhdet_in_emi!K76=0,0,RES_hhdet_in_emi!K76*1000000/RES_hhdet_in_new!K74)</f>
        <v>0</v>
      </c>
      <c r="L76" s="156">
        <f>IF(RES_hhdet_in_emi!L76=0,0,RES_hhdet_in_emi!L76*1000000/RES_hhdet_in_new!L74)</f>
        <v>0</v>
      </c>
      <c r="M76" s="156">
        <f>IF(RES_hhdet_in_emi!M76=0,0,RES_hhdet_in_emi!M76*1000000/RES_hhdet_in_new!M74)</f>
        <v>0</v>
      </c>
      <c r="N76" s="156">
        <f>IF(RES_hhdet_in_emi!N76=0,0,RES_hhdet_in_emi!N76*1000000/RES_hhdet_in_new!N74)</f>
        <v>0</v>
      </c>
      <c r="O76" s="156">
        <f>IF(RES_hhdet_in_emi!O76=0,0,RES_hhdet_in_emi!O76*1000000/RES_hhdet_in_new!O74)</f>
        <v>0</v>
      </c>
      <c r="P76" s="156">
        <f>IF(RES_hhdet_in_emi!P76=0,0,RES_hhdet_in_emi!P76*1000000/RES_hhdet_in_new!P74)</f>
        <v>0</v>
      </c>
      <c r="Q76" s="156">
        <f>IF(RES_hhdet_in_emi!Q76=0,0,RES_hhdet_in_emi!Q76*1000000/RES_hhdet_in_new!Q74)</f>
        <v>0</v>
      </c>
    </row>
    <row r="77" spans="1:17" ht="12" customHeight="1" x14ac:dyDescent="0.25">
      <c r="A77" s="158" t="s">
        <v>62</v>
      </c>
      <c r="B77" s="157"/>
      <c r="C77" s="157">
        <f>IF(SUM(RES_hhdet_in_emi!C78:C79)=0,0,SUM(RES_hhdet_in_emi!C78:C79)*1000000/SUM(RES_hhdet_in_new!C78:C79))</f>
        <v>213.48301170886887</v>
      </c>
      <c r="D77" s="157">
        <f>IF(SUM(RES_hhdet_in_emi!D78:D79)=0,0,SUM(RES_hhdet_in_emi!D78:D79)*1000000/SUM(RES_hhdet_in_new!D78:D79))</f>
        <v>185.44648479648896</v>
      </c>
      <c r="E77" s="157">
        <f>IF(SUM(RES_hhdet_in_emi!E78:E79)=0,0,SUM(RES_hhdet_in_emi!E78:E79)*1000000/SUM(RES_hhdet_in_new!E78:E79))</f>
        <v>165.85871846085482</v>
      </c>
      <c r="F77" s="157">
        <f>IF(SUM(RES_hhdet_in_emi!F78:F79)=0,0,SUM(RES_hhdet_in_emi!F78:F79)*1000000/SUM(RES_hhdet_in_new!F78:F79))</f>
        <v>174.61386941646515</v>
      </c>
      <c r="G77" s="157">
        <f>IF(SUM(RES_hhdet_in_emi!G78:G79)=0,0,SUM(RES_hhdet_in_emi!G78:G79)*1000000/SUM(RES_hhdet_in_new!G78:G79))</f>
        <v>245.14287617893135</v>
      </c>
      <c r="H77" s="157">
        <f>IF(SUM(RES_hhdet_in_emi!H78:H79)=0,0,SUM(RES_hhdet_in_emi!H78:H79)*1000000/SUM(RES_hhdet_in_new!H78:H79))</f>
        <v>237.89617573432071</v>
      </c>
      <c r="I77" s="157">
        <f>IF(SUM(RES_hhdet_in_emi!I78:I79)=0,0,SUM(RES_hhdet_in_emi!I78:I79)*1000000/SUM(RES_hhdet_in_new!I78:I79))</f>
        <v>128.5577471694393</v>
      </c>
      <c r="J77" s="157">
        <f>IF(SUM(RES_hhdet_in_emi!J78:J79)=0,0,SUM(RES_hhdet_in_emi!J78:J79)*1000000/SUM(RES_hhdet_in_new!J78:J79))</f>
        <v>175.22372395143785</v>
      </c>
      <c r="K77" s="157">
        <f>IF(SUM(RES_hhdet_in_emi!K78:K79)=0,0,SUM(RES_hhdet_in_emi!K78:K79)*1000000/SUM(RES_hhdet_in_new!K78:K79))</f>
        <v>248.59417083936873</v>
      </c>
      <c r="L77" s="157">
        <f>IF(SUM(RES_hhdet_in_emi!L78:L79)=0,0,SUM(RES_hhdet_in_emi!L78:L79)*1000000/SUM(RES_hhdet_in_new!L78:L79))</f>
        <v>219.04922289667306</v>
      </c>
      <c r="M77" s="157">
        <f>IF(SUM(RES_hhdet_in_emi!M78:M79)=0,0,SUM(RES_hhdet_in_emi!M78:M79)*1000000/SUM(RES_hhdet_in_new!M78:M79))</f>
        <v>229.14047656095627</v>
      </c>
      <c r="N77" s="157">
        <f>IF(SUM(RES_hhdet_in_emi!N78:N79)=0,0,SUM(RES_hhdet_in_emi!N78:N79)*1000000/SUM(RES_hhdet_in_new!N78:N79))</f>
        <v>236.84193719167234</v>
      </c>
      <c r="O77" s="157">
        <f>IF(SUM(RES_hhdet_in_emi!O78:O79)=0,0,SUM(RES_hhdet_in_emi!O78:O79)*1000000/SUM(RES_hhdet_in_new!O78:O79))</f>
        <v>253.99483002545944</v>
      </c>
      <c r="P77" s="157">
        <f>IF(SUM(RES_hhdet_in_emi!P78:P79)=0,0,SUM(RES_hhdet_in_emi!P78:P79)*1000000/SUM(RES_hhdet_in_new!P78:P79))</f>
        <v>0</v>
      </c>
      <c r="Q77" s="157">
        <f>IF(SUM(RES_hhdet_in_emi!Q78:Q79)=0,0,SUM(RES_hhdet_in_emi!Q78:Q79)*1000000/SUM(RES_hhdet_in_new!Q78:Q79))</f>
        <v>263.05441586427702</v>
      </c>
    </row>
    <row r="78" spans="1:17" ht="12" customHeight="1" x14ac:dyDescent="0.25">
      <c r="A78" s="23" t="s">
        <v>109</v>
      </c>
      <c r="B78" s="156"/>
      <c r="C78" s="156">
        <f>IF(RES_hhdet_in_emi!C78=0,0,RES_hhdet_in_emi!C78*1000000/RES_hhdet_in_new!C78)</f>
        <v>240.47915287386169</v>
      </c>
      <c r="D78" s="156">
        <f>IF(RES_hhdet_in_emi!D78=0,0,RES_hhdet_in_emi!D78*1000000/RES_hhdet_in_new!D78)</f>
        <v>246.76135415274544</v>
      </c>
      <c r="E78" s="156">
        <f>IF(RES_hhdet_in_emi!E78=0,0,RES_hhdet_in_emi!E78*1000000/RES_hhdet_in_new!E78)</f>
        <v>249.63468148247534</v>
      </c>
      <c r="F78" s="156">
        <f>IF(RES_hhdet_in_emi!F78=0,0,RES_hhdet_in_emi!F78*1000000/RES_hhdet_in_new!F78)</f>
        <v>247.94457939831943</v>
      </c>
      <c r="G78" s="156">
        <f>IF(RES_hhdet_in_emi!G78=0,0,RES_hhdet_in_emi!G78*1000000/RES_hhdet_in_new!G78)</f>
        <v>245.14287617893135</v>
      </c>
      <c r="H78" s="156">
        <f>IF(RES_hhdet_in_emi!H78=0,0,RES_hhdet_in_emi!H78*1000000/RES_hhdet_in_new!H78)</f>
        <v>237.89617573432071</v>
      </c>
      <c r="I78" s="156">
        <f>IF(RES_hhdet_in_emi!I78=0,0,RES_hhdet_in_emi!I78*1000000/RES_hhdet_in_new!I78)</f>
        <v>245.05561543538295</v>
      </c>
      <c r="J78" s="156">
        <f>IF(RES_hhdet_in_emi!J78=0,0,RES_hhdet_in_emi!J78*1000000/RES_hhdet_in_new!J78)</f>
        <v>251.83029315143037</v>
      </c>
      <c r="K78" s="156">
        <f>IF(RES_hhdet_in_emi!K78=0,0,RES_hhdet_in_emi!K78*1000000/RES_hhdet_in_new!K78)</f>
        <v>248.59417083936873</v>
      </c>
      <c r="L78" s="156">
        <f>IF(RES_hhdet_in_emi!L78=0,0,RES_hhdet_in_emi!L78*1000000/RES_hhdet_in_new!L78)</f>
        <v>251.67618374779764</v>
      </c>
      <c r="M78" s="156">
        <f>IF(RES_hhdet_in_emi!M78=0,0,RES_hhdet_in_emi!M78*1000000/RES_hhdet_in_new!M78)</f>
        <v>248.24726466404303</v>
      </c>
      <c r="N78" s="156">
        <f>IF(RES_hhdet_in_emi!N78=0,0,RES_hhdet_in_emi!N78*1000000/RES_hhdet_in_new!N78)</f>
        <v>258.72915273092082</v>
      </c>
      <c r="O78" s="156">
        <f>IF(RES_hhdet_in_emi!O78=0,0,RES_hhdet_in_emi!O78*1000000/RES_hhdet_in_new!O78)</f>
        <v>253.99483002545944</v>
      </c>
      <c r="P78" s="156">
        <f>IF(RES_hhdet_in_emi!P78=0,0,RES_hhdet_in_emi!P78*1000000/RES_hhdet_in_new!P78)</f>
        <v>0</v>
      </c>
      <c r="Q78" s="156">
        <f>IF(RES_hhdet_in_emi!Q78=0,0,RES_hhdet_in_emi!Q78*1000000/RES_hhdet_in_new!Q78)</f>
        <v>263.05441586427702</v>
      </c>
    </row>
    <row r="79" spans="1:17" ht="12" customHeight="1" x14ac:dyDescent="0.25">
      <c r="A79" s="29" t="s">
        <v>140</v>
      </c>
      <c r="B79" s="57"/>
      <c r="C79" s="57">
        <f>IF(RES_hhdet_in_emi!C79=0,0,RES_hhdet_in_emi!C79*1000000/RES_hhdet_in_new!C79)</f>
        <v>0</v>
      </c>
      <c r="D79" s="57">
        <f>IF(RES_hhdet_in_emi!D79=0,0,RES_hhdet_in_emi!D79*1000000/RES_hhdet_in_new!D79)</f>
        <v>0</v>
      </c>
      <c r="E79" s="57">
        <f>IF(RES_hhdet_in_emi!E79=0,0,RES_hhdet_in_emi!E79*1000000/RES_hhdet_in_new!E79)</f>
        <v>0</v>
      </c>
      <c r="F79" s="57">
        <f>IF(RES_hhdet_in_emi!F79=0,0,RES_hhdet_in_emi!F79*1000000/RES_hhdet_in_new!F79)</f>
        <v>0</v>
      </c>
      <c r="G79" s="57">
        <f>IF(RES_hhdet_in_emi!G79=0,0,RES_hhdet_in_emi!G79*1000000/RES_hhdet_in_new!G79)</f>
        <v>0</v>
      </c>
      <c r="H79" s="57">
        <f>IF(RES_hhdet_in_emi!H79=0,0,RES_hhdet_in_emi!H79*1000000/RES_hhdet_in_new!H79)</f>
        <v>0</v>
      </c>
      <c r="I79" s="57">
        <f>IF(RES_hhdet_in_emi!I79=0,0,RES_hhdet_in_emi!I79*1000000/RES_hhdet_in_new!I79)</f>
        <v>0</v>
      </c>
      <c r="J79" s="57">
        <f>IF(RES_hhdet_in_emi!J79=0,0,RES_hhdet_in_emi!J79*1000000/RES_hhdet_in_new!J79)</f>
        <v>0</v>
      </c>
      <c r="K79" s="57">
        <f>IF(RES_hhdet_in_emi!K79=0,0,RES_hhdet_in_emi!K79*1000000/RES_hhdet_in_new!K79)</f>
        <v>0</v>
      </c>
      <c r="L79" s="57">
        <f>IF(RES_hhdet_in_emi!L79=0,0,RES_hhdet_in_emi!L79*1000000/RES_hhdet_in_new!L79)</f>
        <v>0</v>
      </c>
      <c r="M79" s="57">
        <f>IF(RES_hhdet_in_emi!M79=0,0,RES_hhdet_in_emi!M79*1000000/RES_hhdet_in_new!M79)</f>
        <v>0</v>
      </c>
      <c r="N79" s="57">
        <f>IF(RES_hhdet_in_emi!N79=0,0,RES_hhdet_in_emi!N79*1000000/RES_hhdet_in_new!N79)</f>
        <v>0</v>
      </c>
      <c r="O79" s="57">
        <f>IF(RES_hhdet_in_emi!O79=0,0,RES_hhdet_in_emi!O79*1000000/RES_hhdet_in_new!O79)</f>
        <v>0</v>
      </c>
      <c r="P79" s="57">
        <f>IF(RES_hhdet_in_emi!P79=0,0,RES_hhdet_in_emi!P79*1000000/RES_hhdet_in_new!P79)</f>
        <v>0</v>
      </c>
      <c r="Q79" s="57">
        <f>IF(RES_hhdet_in_emi!Q79=0,0,RES_hhdet_in_emi!Q79*1000000/RES_hhdet_in_new!Q79)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68">
        <f t="shared" ref="C81" si="68">SUM(C82,C85,C87,C100)</f>
        <v>0</v>
      </c>
      <c r="D81" s="168">
        <f t="shared" ref="D81" si="69">SUM(D82,D85,D87,D100)</f>
        <v>0</v>
      </c>
      <c r="E81" s="168">
        <f t="shared" ref="E81" si="70">SUM(E82,E85,E87,E100)</f>
        <v>0</v>
      </c>
      <c r="F81" s="168">
        <f t="shared" ref="F81" si="71">SUM(F82,F85,F87,F100)</f>
        <v>0</v>
      </c>
      <c r="G81" s="168">
        <f t="shared" ref="G81" si="72">SUM(G82,G85,G87,G100)</f>
        <v>0</v>
      </c>
      <c r="H81" s="168">
        <f t="shared" ref="H81" si="73">SUM(H82,H85,H87,H100)</f>
        <v>0</v>
      </c>
      <c r="I81" s="168">
        <f t="shared" ref="I81" si="74">SUM(I82,I85,I87,I100)</f>
        <v>0</v>
      </c>
      <c r="J81" s="168">
        <f t="shared" ref="J81" si="75">SUM(J82,J85,J87,J100)</f>
        <v>0</v>
      </c>
      <c r="K81" s="168">
        <f t="shared" ref="K81" si="76">SUM(K82,K85,K87,K100)</f>
        <v>0</v>
      </c>
      <c r="L81" s="168">
        <f t="shared" ref="L81" si="77">SUM(L82,L85,L87,L100)</f>
        <v>0</v>
      </c>
      <c r="M81" s="168">
        <f t="shared" ref="M81" si="78">SUM(M82,M85,M87,M100)</f>
        <v>0</v>
      </c>
      <c r="N81" s="168">
        <f t="shared" ref="N81" si="79">SUM(N82,N85,N87,N100)</f>
        <v>0</v>
      </c>
      <c r="O81" s="168">
        <f t="shared" ref="O81" si="80">SUM(O82,O85,O87,O100)</f>
        <v>0</v>
      </c>
      <c r="P81" s="168">
        <f t="shared" ref="P81" si="81">SUM(P82,P85,P87,P100)</f>
        <v>0</v>
      </c>
      <c r="Q81" s="168">
        <f t="shared" ref="Q81" si="82">SUM(Q82,Q85,Q87,Q100)</f>
        <v>0</v>
      </c>
    </row>
    <row r="82" spans="1:17" ht="12.95" customHeight="1" x14ac:dyDescent="0.25">
      <c r="A82" s="158" t="s">
        <v>65</v>
      </c>
      <c r="B82" s="157"/>
      <c r="C82" s="157">
        <f t="shared" ref="C82:Q82" si="83">SUM(C83:C84)</f>
        <v>0</v>
      </c>
      <c r="D82" s="157">
        <f t="shared" si="83"/>
        <v>0</v>
      </c>
      <c r="E82" s="157">
        <f t="shared" si="83"/>
        <v>0</v>
      </c>
      <c r="F82" s="157">
        <f t="shared" si="83"/>
        <v>0</v>
      </c>
      <c r="G82" s="157">
        <f t="shared" si="83"/>
        <v>0</v>
      </c>
      <c r="H82" s="157">
        <f t="shared" si="83"/>
        <v>0</v>
      </c>
      <c r="I82" s="157">
        <f t="shared" si="83"/>
        <v>0</v>
      </c>
      <c r="J82" s="157">
        <f t="shared" si="83"/>
        <v>0</v>
      </c>
      <c r="K82" s="157">
        <f t="shared" si="83"/>
        <v>0</v>
      </c>
      <c r="L82" s="157">
        <f t="shared" si="83"/>
        <v>0</v>
      </c>
      <c r="M82" s="157">
        <f t="shared" si="83"/>
        <v>0</v>
      </c>
      <c r="N82" s="157">
        <f t="shared" si="83"/>
        <v>0</v>
      </c>
      <c r="O82" s="157">
        <f t="shared" si="83"/>
        <v>0</v>
      </c>
      <c r="P82" s="157">
        <f t="shared" si="83"/>
        <v>0</v>
      </c>
      <c r="Q82" s="157">
        <f t="shared" si="83"/>
        <v>0</v>
      </c>
    </row>
    <row r="83" spans="1:17" ht="12" customHeight="1" x14ac:dyDescent="0.25">
      <c r="A83" s="23" t="s">
        <v>157</v>
      </c>
      <c r="B83" s="156"/>
      <c r="C83" s="156">
        <f>IF(RES_hhdet_in_emi!C83=0,0,RES_hhdet_in_emi!C83*1000000/RES_hhdet_in_new!C83)</f>
        <v>0</v>
      </c>
      <c r="D83" s="156">
        <f>IF(RES_hhdet_in_emi!D83=0,0,RES_hhdet_in_emi!D83*1000000/RES_hhdet_in_new!D83)</f>
        <v>0</v>
      </c>
      <c r="E83" s="156">
        <f>IF(RES_hhdet_in_emi!E83=0,0,RES_hhdet_in_emi!E83*1000000/RES_hhdet_in_new!E83)</f>
        <v>0</v>
      </c>
      <c r="F83" s="156">
        <f>IF(RES_hhdet_in_emi!F83=0,0,RES_hhdet_in_emi!F83*1000000/RES_hhdet_in_new!F83)</f>
        <v>0</v>
      </c>
      <c r="G83" s="156">
        <f>IF(RES_hhdet_in_emi!G83=0,0,RES_hhdet_in_emi!G83*1000000/RES_hhdet_in_new!G83)</f>
        <v>0</v>
      </c>
      <c r="H83" s="156">
        <f>IF(RES_hhdet_in_emi!H83=0,0,RES_hhdet_in_emi!H83*1000000/RES_hhdet_in_new!H83)</f>
        <v>0</v>
      </c>
      <c r="I83" s="156">
        <f>IF(RES_hhdet_in_emi!I83=0,0,RES_hhdet_in_emi!I83*1000000/RES_hhdet_in_new!I83)</f>
        <v>0</v>
      </c>
      <c r="J83" s="156">
        <f>IF(RES_hhdet_in_emi!J83=0,0,RES_hhdet_in_emi!J83*1000000/RES_hhdet_in_new!J83)</f>
        <v>0</v>
      </c>
      <c r="K83" s="156">
        <f>IF(RES_hhdet_in_emi!K83=0,0,RES_hhdet_in_emi!K83*1000000/RES_hhdet_in_new!K83)</f>
        <v>0</v>
      </c>
      <c r="L83" s="156">
        <f>IF(RES_hhdet_in_emi!L83=0,0,RES_hhdet_in_emi!L83*1000000/RES_hhdet_in_new!L83)</f>
        <v>0</v>
      </c>
      <c r="M83" s="156">
        <f>IF(RES_hhdet_in_emi!M83=0,0,RES_hhdet_in_emi!M83*1000000/RES_hhdet_in_new!M83)</f>
        <v>0</v>
      </c>
      <c r="N83" s="156">
        <f>IF(RES_hhdet_in_emi!N83=0,0,RES_hhdet_in_emi!N83*1000000/RES_hhdet_in_new!N83)</f>
        <v>0</v>
      </c>
      <c r="O83" s="156">
        <f>IF(RES_hhdet_in_emi!O83=0,0,RES_hhdet_in_emi!O83*1000000/RES_hhdet_in_new!O83)</f>
        <v>0</v>
      </c>
      <c r="P83" s="156">
        <f>IF(RES_hhdet_in_emi!P83=0,0,RES_hhdet_in_emi!P83*1000000/RES_hhdet_in_new!P83)</f>
        <v>0</v>
      </c>
      <c r="Q83" s="156">
        <f>IF(RES_hhdet_in_emi!Q83=0,0,RES_hhdet_in_emi!Q83*1000000/RES_hhdet_in_new!Q83)</f>
        <v>0</v>
      </c>
    </row>
    <row r="84" spans="1:17" ht="12" customHeight="1" x14ac:dyDescent="0.25">
      <c r="A84" s="23" t="s">
        <v>60</v>
      </c>
      <c r="B84" s="156"/>
      <c r="C84" s="156">
        <f>IF(RES_hhdet_in_emi!C84=0,0,RES_hhdet_in_emi!C84*1000000/RES_hhdet_in_new!C83)</f>
        <v>0</v>
      </c>
      <c r="D84" s="156">
        <f>IF(RES_hhdet_in_emi!D84=0,0,RES_hhdet_in_emi!D84*1000000/RES_hhdet_in_new!D83)</f>
        <v>0</v>
      </c>
      <c r="E84" s="156">
        <f>IF(RES_hhdet_in_emi!E84=0,0,RES_hhdet_in_emi!E84*1000000/RES_hhdet_in_new!E83)</f>
        <v>0</v>
      </c>
      <c r="F84" s="156">
        <f>IF(RES_hhdet_in_emi!F84=0,0,RES_hhdet_in_emi!F84*1000000/RES_hhdet_in_new!F83)</f>
        <v>0</v>
      </c>
      <c r="G84" s="156">
        <f>IF(RES_hhdet_in_emi!G84=0,0,RES_hhdet_in_emi!G84*1000000/RES_hhdet_in_new!G83)</f>
        <v>0</v>
      </c>
      <c r="H84" s="156">
        <f>IF(RES_hhdet_in_emi!H84=0,0,RES_hhdet_in_emi!H84*1000000/RES_hhdet_in_new!H83)</f>
        <v>0</v>
      </c>
      <c r="I84" s="156">
        <f>IF(RES_hhdet_in_emi!I84=0,0,RES_hhdet_in_emi!I84*1000000/RES_hhdet_in_new!I83)</f>
        <v>0</v>
      </c>
      <c r="J84" s="156">
        <f>IF(RES_hhdet_in_emi!J84=0,0,RES_hhdet_in_emi!J84*1000000/RES_hhdet_in_new!J83)</f>
        <v>0</v>
      </c>
      <c r="K84" s="156">
        <f>IF(RES_hhdet_in_emi!K84=0,0,RES_hhdet_in_emi!K84*1000000/RES_hhdet_in_new!K83)</f>
        <v>0</v>
      </c>
      <c r="L84" s="156">
        <f>IF(RES_hhdet_in_emi!L84=0,0,RES_hhdet_in_emi!L84*1000000/RES_hhdet_in_new!L83)</f>
        <v>0</v>
      </c>
      <c r="M84" s="156">
        <f>IF(RES_hhdet_in_emi!M84=0,0,RES_hhdet_in_emi!M84*1000000/RES_hhdet_in_new!M83)</f>
        <v>0</v>
      </c>
      <c r="N84" s="156">
        <f>IF(RES_hhdet_in_emi!N84=0,0,RES_hhdet_in_emi!N84*1000000/RES_hhdet_in_new!N83)</f>
        <v>0</v>
      </c>
      <c r="O84" s="156">
        <f>IF(RES_hhdet_in_emi!O84=0,0,RES_hhdet_in_emi!O84*1000000/RES_hhdet_in_new!O83)</f>
        <v>0</v>
      </c>
      <c r="P84" s="156">
        <f>IF(RES_hhdet_in_emi!P84=0,0,RES_hhdet_in_emi!P84*1000000/RES_hhdet_in_new!P83)</f>
        <v>0</v>
      </c>
      <c r="Q84" s="156">
        <f>IF(RES_hhdet_in_emi!Q84=0,0,RES_hhdet_in_emi!Q84*1000000/RES_hhdet_in_new!Q83)</f>
        <v>0</v>
      </c>
    </row>
    <row r="85" spans="1:17" ht="12.95" customHeight="1" x14ac:dyDescent="0.25">
      <c r="A85" s="158" t="s">
        <v>112</v>
      </c>
      <c r="B85" s="157"/>
      <c r="C85" s="157">
        <f t="shared" ref="C85:Q85" si="84">C86</f>
        <v>0</v>
      </c>
      <c r="D85" s="157">
        <f t="shared" si="84"/>
        <v>0</v>
      </c>
      <c r="E85" s="157">
        <f t="shared" si="84"/>
        <v>0</v>
      </c>
      <c r="F85" s="157">
        <f t="shared" si="84"/>
        <v>0</v>
      </c>
      <c r="G85" s="157">
        <f t="shared" si="84"/>
        <v>0</v>
      </c>
      <c r="H85" s="157">
        <f t="shared" si="84"/>
        <v>0</v>
      </c>
      <c r="I85" s="157">
        <f t="shared" si="84"/>
        <v>0</v>
      </c>
      <c r="J85" s="157">
        <f t="shared" si="84"/>
        <v>0</v>
      </c>
      <c r="K85" s="157">
        <f t="shared" si="84"/>
        <v>0</v>
      </c>
      <c r="L85" s="157">
        <f t="shared" si="84"/>
        <v>0</v>
      </c>
      <c r="M85" s="157">
        <f t="shared" si="84"/>
        <v>0</v>
      </c>
      <c r="N85" s="157">
        <f t="shared" si="84"/>
        <v>0</v>
      </c>
      <c r="O85" s="157">
        <f t="shared" si="84"/>
        <v>0</v>
      </c>
      <c r="P85" s="157">
        <f t="shared" si="84"/>
        <v>0</v>
      </c>
      <c r="Q85" s="157">
        <f t="shared" si="84"/>
        <v>0</v>
      </c>
    </row>
    <row r="86" spans="1:17" ht="12" customHeight="1" x14ac:dyDescent="0.25">
      <c r="A86" s="23" t="s">
        <v>60</v>
      </c>
      <c r="B86" s="156"/>
      <c r="C86" s="156">
        <f>IF(RES_hhdet_in_emi!C86=0,0,RES_hhdet_in_emi!C86*1000000/RES_hhdet_in_new!C86)</f>
        <v>0</v>
      </c>
      <c r="D86" s="156">
        <f>IF(RES_hhdet_in_emi!D86=0,0,RES_hhdet_in_emi!D86*1000000/RES_hhdet_in_new!D86)</f>
        <v>0</v>
      </c>
      <c r="E86" s="156">
        <f>IF(RES_hhdet_in_emi!E86=0,0,RES_hhdet_in_emi!E86*1000000/RES_hhdet_in_new!E86)</f>
        <v>0</v>
      </c>
      <c r="F86" s="156">
        <f>IF(RES_hhdet_in_emi!F86=0,0,RES_hhdet_in_emi!F86*1000000/RES_hhdet_in_new!F86)</f>
        <v>0</v>
      </c>
      <c r="G86" s="156">
        <f>IF(RES_hhdet_in_emi!G86=0,0,RES_hhdet_in_emi!G86*1000000/RES_hhdet_in_new!G86)</f>
        <v>0</v>
      </c>
      <c r="H86" s="156">
        <f>IF(RES_hhdet_in_emi!H86=0,0,RES_hhdet_in_emi!H86*1000000/RES_hhdet_in_new!H86)</f>
        <v>0</v>
      </c>
      <c r="I86" s="156">
        <f>IF(RES_hhdet_in_emi!I86=0,0,RES_hhdet_in_emi!I86*1000000/RES_hhdet_in_new!I86)</f>
        <v>0</v>
      </c>
      <c r="J86" s="156">
        <f>IF(RES_hhdet_in_emi!J86=0,0,RES_hhdet_in_emi!J86*1000000/RES_hhdet_in_new!J86)</f>
        <v>0</v>
      </c>
      <c r="K86" s="156">
        <f>IF(RES_hhdet_in_emi!K86=0,0,RES_hhdet_in_emi!K86*1000000/RES_hhdet_in_new!K86)</f>
        <v>0</v>
      </c>
      <c r="L86" s="156">
        <f>IF(RES_hhdet_in_emi!L86=0,0,RES_hhdet_in_emi!L86*1000000/RES_hhdet_in_new!L86)</f>
        <v>0</v>
      </c>
      <c r="M86" s="156">
        <f>IF(RES_hhdet_in_emi!M86=0,0,RES_hhdet_in_emi!M86*1000000/RES_hhdet_in_new!M86)</f>
        <v>0</v>
      </c>
      <c r="N86" s="156">
        <f>IF(RES_hhdet_in_emi!N86=0,0,RES_hhdet_in_emi!N86*1000000/RES_hhdet_in_new!N86)</f>
        <v>0</v>
      </c>
      <c r="O86" s="156">
        <f>IF(RES_hhdet_in_emi!O86=0,0,RES_hhdet_in_emi!O86*1000000/RES_hhdet_in_new!O86)</f>
        <v>0</v>
      </c>
      <c r="P86" s="156">
        <f>IF(RES_hhdet_in_emi!P86=0,0,RES_hhdet_in_emi!P86*1000000/RES_hhdet_in_new!P86)</f>
        <v>0</v>
      </c>
      <c r="Q86" s="156">
        <f>IF(RES_hhdet_in_emi!Q86=0,0,RES_hhdet_in_emi!Q86*1000000/RES_hhdet_in_new!Q86)</f>
        <v>0</v>
      </c>
    </row>
    <row r="87" spans="1:17" ht="12" customHeight="1" x14ac:dyDescent="0.25">
      <c r="A87" s="158" t="s">
        <v>63</v>
      </c>
      <c r="B87" s="157"/>
      <c r="C87" s="157">
        <f>IF(SUM(RES_hhdet_in_emi!C88:C89,RES_hhdet_in_emi!C92:C93,RES_hhdet_in_emi!C96:C97)=0,0,SUM(RES_hhdet_in_emi!C88:C89,RES_hhdet_in_emi!C92:C93,RES_hhdet_in_emi!C96:C97)*1000000/SUM(RES_hhdet_in_new!C88:C89,RES_hhdet_in_new!C92:C93,RES_hhdet_in_new!C96:C97))</f>
        <v>0</v>
      </c>
      <c r="D87" s="157">
        <f>IF(SUM(RES_hhdet_in_emi!D88:D89,RES_hhdet_in_emi!D92:D93,RES_hhdet_in_emi!D96:D97)=0,0,SUM(RES_hhdet_in_emi!D88:D89,RES_hhdet_in_emi!D92:D93,RES_hhdet_in_emi!D96:D97)*1000000/SUM(RES_hhdet_in_new!D88:D89,RES_hhdet_in_new!D92:D93,RES_hhdet_in_new!D96:D97))</f>
        <v>0</v>
      </c>
      <c r="E87" s="157">
        <f>IF(SUM(RES_hhdet_in_emi!E88:E89,RES_hhdet_in_emi!E92:E93,RES_hhdet_in_emi!E96:E97)=0,0,SUM(RES_hhdet_in_emi!E88:E89,RES_hhdet_in_emi!E92:E93,RES_hhdet_in_emi!E96:E97)*1000000/SUM(RES_hhdet_in_new!E88:E89,RES_hhdet_in_new!E92:E93,RES_hhdet_in_new!E96:E97))</f>
        <v>0</v>
      </c>
      <c r="F87" s="157">
        <f>IF(SUM(RES_hhdet_in_emi!F88:F89,RES_hhdet_in_emi!F92:F93,RES_hhdet_in_emi!F96:F97)=0,0,SUM(RES_hhdet_in_emi!F88:F89,RES_hhdet_in_emi!F92:F93,RES_hhdet_in_emi!F96:F97)*1000000/SUM(RES_hhdet_in_new!F88:F89,RES_hhdet_in_new!F92:F93,RES_hhdet_in_new!F96:F97))</f>
        <v>0</v>
      </c>
      <c r="G87" s="157">
        <f>IF(SUM(RES_hhdet_in_emi!G88:G89,RES_hhdet_in_emi!G92:G93,RES_hhdet_in_emi!G96:G97)=0,0,SUM(RES_hhdet_in_emi!G88:G89,RES_hhdet_in_emi!G92:G93,RES_hhdet_in_emi!G96:G97)*1000000/SUM(RES_hhdet_in_new!G88:G89,RES_hhdet_in_new!G92:G93,RES_hhdet_in_new!G96:G97))</f>
        <v>0</v>
      </c>
      <c r="H87" s="157">
        <f>IF(SUM(RES_hhdet_in_emi!H88:H89,RES_hhdet_in_emi!H92:H93,RES_hhdet_in_emi!H96:H97)=0,0,SUM(RES_hhdet_in_emi!H88:H89,RES_hhdet_in_emi!H92:H93,RES_hhdet_in_emi!H96:H97)*1000000/SUM(RES_hhdet_in_new!H88:H89,RES_hhdet_in_new!H92:H93,RES_hhdet_in_new!H96:H97))</f>
        <v>0</v>
      </c>
      <c r="I87" s="157">
        <f>IF(SUM(RES_hhdet_in_emi!I88:I89,RES_hhdet_in_emi!I92:I93,RES_hhdet_in_emi!I96:I97)=0,0,SUM(RES_hhdet_in_emi!I88:I89,RES_hhdet_in_emi!I92:I93,RES_hhdet_in_emi!I96:I97)*1000000/SUM(RES_hhdet_in_new!I88:I89,RES_hhdet_in_new!I92:I93,RES_hhdet_in_new!I96:I97))</f>
        <v>0</v>
      </c>
      <c r="J87" s="157">
        <f>IF(SUM(RES_hhdet_in_emi!J88:J89,RES_hhdet_in_emi!J92:J93,RES_hhdet_in_emi!J96:J97)=0,0,SUM(RES_hhdet_in_emi!J88:J89,RES_hhdet_in_emi!J92:J93,RES_hhdet_in_emi!J96:J97)*1000000/SUM(RES_hhdet_in_new!J88:J89,RES_hhdet_in_new!J92:J93,RES_hhdet_in_new!J96:J97))</f>
        <v>0</v>
      </c>
      <c r="K87" s="157">
        <f>IF(SUM(RES_hhdet_in_emi!K88:K89,RES_hhdet_in_emi!K92:K93,RES_hhdet_in_emi!K96:K97)=0,0,SUM(RES_hhdet_in_emi!K88:K89,RES_hhdet_in_emi!K92:K93,RES_hhdet_in_emi!K96:K97)*1000000/SUM(RES_hhdet_in_new!K88:K89,RES_hhdet_in_new!K92:K93,RES_hhdet_in_new!K96:K97))</f>
        <v>0</v>
      </c>
      <c r="L87" s="157">
        <f>IF(SUM(RES_hhdet_in_emi!L88:L89,RES_hhdet_in_emi!L92:L93,RES_hhdet_in_emi!L96:L97)=0,0,SUM(RES_hhdet_in_emi!L88:L89,RES_hhdet_in_emi!L92:L93,RES_hhdet_in_emi!L96:L97)*1000000/SUM(RES_hhdet_in_new!L88:L89,RES_hhdet_in_new!L92:L93,RES_hhdet_in_new!L96:L97))</f>
        <v>0</v>
      </c>
      <c r="M87" s="157">
        <f>IF(SUM(RES_hhdet_in_emi!M88:M89,RES_hhdet_in_emi!M92:M93,RES_hhdet_in_emi!M96:M97)=0,0,SUM(RES_hhdet_in_emi!M88:M89,RES_hhdet_in_emi!M92:M93,RES_hhdet_in_emi!M96:M97)*1000000/SUM(RES_hhdet_in_new!M88:M89,RES_hhdet_in_new!M92:M93,RES_hhdet_in_new!M96:M97))</f>
        <v>0</v>
      </c>
      <c r="N87" s="157">
        <f>IF(SUM(RES_hhdet_in_emi!N88:N89,RES_hhdet_in_emi!N92:N93,RES_hhdet_in_emi!N96:N97)=0,0,SUM(RES_hhdet_in_emi!N88:N89,RES_hhdet_in_emi!N92:N93,RES_hhdet_in_emi!N96:N97)*1000000/SUM(RES_hhdet_in_new!N88:N89,RES_hhdet_in_new!N92:N93,RES_hhdet_in_new!N96:N97))</f>
        <v>0</v>
      </c>
      <c r="O87" s="157">
        <f>IF(SUM(RES_hhdet_in_emi!O88:O89,RES_hhdet_in_emi!O92:O93,RES_hhdet_in_emi!O96:O97)=0,0,SUM(RES_hhdet_in_emi!O88:O89,RES_hhdet_in_emi!O92:O93,RES_hhdet_in_emi!O96:O97)*1000000/SUM(RES_hhdet_in_new!O88:O89,RES_hhdet_in_new!O92:O93,RES_hhdet_in_new!O96:O97))</f>
        <v>0</v>
      </c>
      <c r="P87" s="157">
        <f>IF(SUM(RES_hhdet_in_emi!P88:P89,RES_hhdet_in_emi!P92:P93,RES_hhdet_in_emi!P96:P97)=0,0,SUM(RES_hhdet_in_emi!P88:P89,RES_hhdet_in_emi!P92:P93,RES_hhdet_in_emi!P96:P97)*1000000/SUM(RES_hhdet_in_new!P88:P89,RES_hhdet_in_new!P92:P93,RES_hhdet_in_new!P96:P97))</f>
        <v>0</v>
      </c>
      <c r="Q87" s="157">
        <f>IF(SUM(RES_hhdet_in_emi!Q88:Q89,RES_hhdet_in_emi!Q92:Q93,RES_hhdet_in_emi!Q96:Q97)=0,0,SUM(RES_hhdet_in_emi!Q88:Q89,RES_hhdet_in_emi!Q92:Q93,RES_hhdet_in_emi!Q96:Q97)*1000000/SUM(RES_hhdet_in_new!Q88:Q89,RES_hhdet_in_new!Q92:Q93,RES_hhdet_in_new!Q96:Q97))</f>
        <v>0</v>
      </c>
    </row>
    <row r="88" spans="1:17" ht="12" customHeight="1" x14ac:dyDescent="0.25">
      <c r="A88" s="167" t="s">
        <v>156</v>
      </c>
      <c r="B88" s="132"/>
      <c r="C88" s="132">
        <f>IF(RES_hhdet_in_emi!C88=0,0,RES_hhdet_in_emi!C88*1000000/RES_hhdet_in_new!C88)</f>
        <v>0</v>
      </c>
      <c r="D88" s="132">
        <f>IF(RES_hhdet_in_emi!D88=0,0,RES_hhdet_in_emi!D88*1000000/RES_hhdet_in_new!D88)</f>
        <v>0</v>
      </c>
      <c r="E88" s="132">
        <f>IF(RES_hhdet_in_emi!E88=0,0,RES_hhdet_in_emi!E88*1000000/RES_hhdet_in_new!E88)</f>
        <v>0</v>
      </c>
      <c r="F88" s="132">
        <f>IF(RES_hhdet_in_emi!F88=0,0,RES_hhdet_in_emi!F88*1000000/RES_hhdet_in_new!F88)</f>
        <v>0</v>
      </c>
      <c r="G88" s="132">
        <f>IF(RES_hhdet_in_emi!G88=0,0,RES_hhdet_in_emi!G88*1000000/RES_hhdet_in_new!G88)</f>
        <v>0</v>
      </c>
      <c r="H88" s="132">
        <f>IF(RES_hhdet_in_emi!H88=0,0,RES_hhdet_in_emi!H88*1000000/RES_hhdet_in_new!H88)</f>
        <v>0</v>
      </c>
      <c r="I88" s="132">
        <f>IF(RES_hhdet_in_emi!I88=0,0,RES_hhdet_in_emi!I88*1000000/RES_hhdet_in_new!I88)</f>
        <v>0</v>
      </c>
      <c r="J88" s="132">
        <f>IF(RES_hhdet_in_emi!J88=0,0,RES_hhdet_in_emi!J88*1000000/RES_hhdet_in_new!J88)</f>
        <v>0</v>
      </c>
      <c r="K88" s="132">
        <f>IF(RES_hhdet_in_emi!K88=0,0,RES_hhdet_in_emi!K88*1000000/RES_hhdet_in_new!K88)</f>
        <v>0</v>
      </c>
      <c r="L88" s="132">
        <f>IF(RES_hhdet_in_emi!L88=0,0,RES_hhdet_in_emi!L88*1000000/RES_hhdet_in_new!L88)</f>
        <v>0</v>
      </c>
      <c r="M88" s="132">
        <f>IF(RES_hhdet_in_emi!M88=0,0,RES_hhdet_in_emi!M88*1000000/RES_hhdet_in_new!M88)</f>
        <v>0</v>
      </c>
      <c r="N88" s="132">
        <f>IF(RES_hhdet_in_emi!N88=0,0,RES_hhdet_in_emi!N88*1000000/RES_hhdet_in_new!N88)</f>
        <v>0</v>
      </c>
      <c r="O88" s="132">
        <f>IF(RES_hhdet_in_emi!O88=0,0,RES_hhdet_in_emi!O88*1000000/RES_hhdet_in_new!O88)</f>
        <v>0</v>
      </c>
      <c r="P88" s="132">
        <f>IF(RES_hhdet_in_emi!P88=0,0,RES_hhdet_in_emi!P88*1000000/RES_hhdet_in_new!P88)</f>
        <v>0</v>
      </c>
      <c r="Q88" s="132">
        <f>IF(RES_hhdet_in_emi!Q88=0,0,RES_hhdet_in_emi!Q88*1000000/RES_hhdet_in_new!Q88)</f>
        <v>0</v>
      </c>
    </row>
    <row r="89" spans="1:17" ht="12" customHeight="1" x14ac:dyDescent="0.25">
      <c r="A89" s="167" t="s">
        <v>155</v>
      </c>
      <c r="B89" s="132"/>
      <c r="C89" s="132">
        <f>IF(RES_hhdet_in_emi!C89=0,0,RES_hhdet_in_emi!C89*1000000/RES_hhdet_in_new!C89)</f>
        <v>0</v>
      </c>
      <c r="D89" s="132">
        <f>IF(RES_hhdet_in_emi!D89=0,0,RES_hhdet_in_emi!D89*1000000/RES_hhdet_in_new!D89)</f>
        <v>0</v>
      </c>
      <c r="E89" s="132">
        <f>IF(RES_hhdet_in_emi!E89=0,0,RES_hhdet_in_emi!E89*1000000/RES_hhdet_in_new!E89)</f>
        <v>0</v>
      </c>
      <c r="F89" s="132">
        <f>IF(RES_hhdet_in_emi!F89=0,0,RES_hhdet_in_emi!F89*1000000/RES_hhdet_in_new!F89)</f>
        <v>0</v>
      </c>
      <c r="G89" s="132">
        <f>IF(RES_hhdet_in_emi!G89=0,0,RES_hhdet_in_emi!G89*1000000/RES_hhdet_in_new!G89)</f>
        <v>0</v>
      </c>
      <c r="H89" s="132">
        <f>IF(RES_hhdet_in_emi!H89=0,0,RES_hhdet_in_emi!H89*1000000/RES_hhdet_in_new!H89)</f>
        <v>0</v>
      </c>
      <c r="I89" s="132">
        <f>IF(RES_hhdet_in_emi!I89=0,0,RES_hhdet_in_emi!I89*1000000/RES_hhdet_in_new!I89)</f>
        <v>0</v>
      </c>
      <c r="J89" s="132">
        <f>IF(RES_hhdet_in_emi!J89=0,0,RES_hhdet_in_emi!J89*1000000/RES_hhdet_in_new!J89)</f>
        <v>0</v>
      </c>
      <c r="K89" s="132">
        <f>IF(RES_hhdet_in_emi!K89=0,0,RES_hhdet_in_emi!K89*1000000/RES_hhdet_in_new!K89)</f>
        <v>0</v>
      </c>
      <c r="L89" s="132">
        <f>IF(RES_hhdet_in_emi!L89=0,0,RES_hhdet_in_emi!L89*1000000/RES_hhdet_in_new!L89)</f>
        <v>0</v>
      </c>
      <c r="M89" s="132">
        <f>IF(RES_hhdet_in_emi!M89=0,0,RES_hhdet_in_emi!M89*1000000/RES_hhdet_in_new!M89)</f>
        <v>0</v>
      </c>
      <c r="N89" s="132">
        <f>IF(RES_hhdet_in_emi!N89=0,0,RES_hhdet_in_emi!N89*1000000/RES_hhdet_in_new!N89)</f>
        <v>0</v>
      </c>
      <c r="O89" s="132">
        <f>IF(RES_hhdet_in_emi!O89=0,0,RES_hhdet_in_emi!O89*1000000/RES_hhdet_in_new!O89)</f>
        <v>0</v>
      </c>
      <c r="P89" s="132">
        <f>IF(RES_hhdet_in_emi!P89=0,0,RES_hhdet_in_emi!P89*1000000/RES_hhdet_in_new!P89)</f>
        <v>0</v>
      </c>
      <c r="Q89" s="132">
        <f>IF(RES_hhdet_in_emi!Q89=0,0,RES_hhdet_in_emi!Q89*1000000/RES_hhdet_in_new!Q89)</f>
        <v>0</v>
      </c>
    </row>
    <row r="90" spans="1:17" ht="12" customHeight="1" x14ac:dyDescent="0.25">
      <c r="A90" s="166" t="s">
        <v>55</v>
      </c>
      <c r="B90" s="165"/>
      <c r="C90" s="165">
        <f>IF(RES_hhdet_in_emi!C90=0,0,RES_hhdet_in_emi!C90*1000000/RES_hhdet_in_new!C89)</f>
        <v>0</v>
      </c>
      <c r="D90" s="165">
        <f>IF(RES_hhdet_in_emi!D90=0,0,RES_hhdet_in_emi!D90*1000000/RES_hhdet_in_new!D89)</f>
        <v>0</v>
      </c>
      <c r="E90" s="165">
        <f>IF(RES_hhdet_in_emi!E90=0,0,RES_hhdet_in_emi!E90*1000000/RES_hhdet_in_new!E89)</f>
        <v>0</v>
      </c>
      <c r="F90" s="165">
        <f>IF(RES_hhdet_in_emi!F90=0,0,RES_hhdet_in_emi!F90*1000000/RES_hhdet_in_new!F89)</f>
        <v>0</v>
      </c>
      <c r="G90" s="165">
        <f>IF(RES_hhdet_in_emi!G90=0,0,RES_hhdet_in_emi!G90*1000000/RES_hhdet_in_new!G89)</f>
        <v>0</v>
      </c>
      <c r="H90" s="165">
        <f>IF(RES_hhdet_in_emi!H90=0,0,RES_hhdet_in_emi!H90*1000000/RES_hhdet_in_new!H89)</f>
        <v>0</v>
      </c>
      <c r="I90" s="165">
        <f>IF(RES_hhdet_in_emi!I90=0,0,RES_hhdet_in_emi!I90*1000000/RES_hhdet_in_new!I89)</f>
        <v>0</v>
      </c>
      <c r="J90" s="165">
        <f>IF(RES_hhdet_in_emi!J90=0,0,RES_hhdet_in_emi!J90*1000000/RES_hhdet_in_new!J89)</f>
        <v>0</v>
      </c>
      <c r="K90" s="165">
        <f>IF(RES_hhdet_in_emi!K90=0,0,RES_hhdet_in_emi!K90*1000000/RES_hhdet_in_new!K89)</f>
        <v>0</v>
      </c>
      <c r="L90" s="165">
        <f>IF(RES_hhdet_in_emi!L90=0,0,RES_hhdet_in_emi!L90*1000000/RES_hhdet_in_new!L89)</f>
        <v>0</v>
      </c>
      <c r="M90" s="165">
        <f>IF(RES_hhdet_in_emi!M90=0,0,RES_hhdet_in_emi!M90*1000000/RES_hhdet_in_new!M89)</f>
        <v>0</v>
      </c>
      <c r="N90" s="165">
        <f>IF(RES_hhdet_in_emi!N90=0,0,RES_hhdet_in_emi!N90*1000000/RES_hhdet_in_new!N89)</f>
        <v>0</v>
      </c>
      <c r="O90" s="165">
        <f>IF(RES_hhdet_in_emi!O90=0,0,RES_hhdet_in_emi!O90*1000000/RES_hhdet_in_new!O89)</f>
        <v>0</v>
      </c>
      <c r="P90" s="165">
        <f>IF(RES_hhdet_in_emi!P90=0,0,RES_hhdet_in_emi!P90*1000000/RES_hhdet_in_new!P89)</f>
        <v>0</v>
      </c>
      <c r="Q90" s="165">
        <f>IF(RES_hhdet_in_emi!Q90=0,0,RES_hhdet_in_emi!Q90*1000000/RES_hhdet_in_new!Q89)</f>
        <v>0</v>
      </c>
    </row>
    <row r="91" spans="1:17" ht="12" customHeight="1" x14ac:dyDescent="0.25">
      <c r="A91" s="147" t="s">
        <v>59</v>
      </c>
      <c r="B91" s="164"/>
      <c r="C91" s="164">
        <f>IF(RES_hhdet_in_emi!C91=0,0,RES_hhdet_in_emi!C91*1000000/RES_hhdet_in_new!C89)</f>
        <v>0</v>
      </c>
      <c r="D91" s="164">
        <f>IF(RES_hhdet_in_emi!D91=0,0,RES_hhdet_in_emi!D91*1000000/RES_hhdet_in_new!D89)</f>
        <v>0</v>
      </c>
      <c r="E91" s="164">
        <f>IF(RES_hhdet_in_emi!E91=0,0,RES_hhdet_in_emi!E91*1000000/RES_hhdet_in_new!E89)</f>
        <v>0</v>
      </c>
      <c r="F91" s="164">
        <f>IF(RES_hhdet_in_emi!F91=0,0,RES_hhdet_in_emi!F91*1000000/RES_hhdet_in_new!F89)</f>
        <v>0</v>
      </c>
      <c r="G91" s="164">
        <f>IF(RES_hhdet_in_emi!G91=0,0,RES_hhdet_in_emi!G91*1000000/RES_hhdet_in_new!G89)</f>
        <v>0</v>
      </c>
      <c r="H91" s="164">
        <f>IF(RES_hhdet_in_emi!H91=0,0,RES_hhdet_in_emi!H91*1000000/RES_hhdet_in_new!H89)</f>
        <v>0</v>
      </c>
      <c r="I91" s="164">
        <f>IF(RES_hhdet_in_emi!I91=0,0,RES_hhdet_in_emi!I91*1000000/RES_hhdet_in_new!I89)</f>
        <v>0</v>
      </c>
      <c r="J91" s="164">
        <f>IF(RES_hhdet_in_emi!J91=0,0,RES_hhdet_in_emi!J91*1000000/RES_hhdet_in_new!J89)</f>
        <v>0</v>
      </c>
      <c r="K91" s="164">
        <f>IF(RES_hhdet_in_emi!K91=0,0,RES_hhdet_in_emi!K91*1000000/RES_hhdet_in_new!K89)</f>
        <v>0</v>
      </c>
      <c r="L91" s="164">
        <f>IF(RES_hhdet_in_emi!L91=0,0,RES_hhdet_in_emi!L91*1000000/RES_hhdet_in_new!L89)</f>
        <v>0</v>
      </c>
      <c r="M91" s="164">
        <f>IF(RES_hhdet_in_emi!M91=0,0,RES_hhdet_in_emi!M91*1000000/RES_hhdet_in_new!M89)</f>
        <v>0</v>
      </c>
      <c r="N91" s="164">
        <f>IF(RES_hhdet_in_emi!N91=0,0,RES_hhdet_in_emi!N91*1000000/RES_hhdet_in_new!N89)</f>
        <v>0</v>
      </c>
      <c r="O91" s="164">
        <f>IF(RES_hhdet_in_emi!O91=0,0,RES_hhdet_in_emi!O91*1000000/RES_hhdet_in_new!O89)</f>
        <v>0</v>
      </c>
      <c r="P91" s="164">
        <f>IF(RES_hhdet_in_emi!P91=0,0,RES_hhdet_in_emi!P91*1000000/RES_hhdet_in_new!P89)</f>
        <v>0</v>
      </c>
      <c r="Q91" s="164">
        <f>IF(RES_hhdet_in_emi!Q91=0,0,RES_hhdet_in_emi!Q91*1000000/RES_hhdet_in_new!Q89)</f>
        <v>0</v>
      </c>
    </row>
    <row r="92" spans="1:17" ht="12" customHeight="1" x14ac:dyDescent="0.25">
      <c r="A92" s="163" t="s">
        <v>144</v>
      </c>
      <c r="B92" s="162"/>
      <c r="C92" s="162">
        <f>IF(RES_hhdet_in_emi!C92=0,0,RES_hhdet_in_emi!C92*1000000/RES_hhdet_in_new!C92)</f>
        <v>0</v>
      </c>
      <c r="D92" s="162">
        <f>IF(RES_hhdet_in_emi!D92=0,0,RES_hhdet_in_emi!D92*1000000/RES_hhdet_in_new!D92)</f>
        <v>0</v>
      </c>
      <c r="E92" s="162">
        <f>IF(RES_hhdet_in_emi!E92=0,0,RES_hhdet_in_emi!E92*1000000/RES_hhdet_in_new!E92)</f>
        <v>0</v>
      </c>
      <c r="F92" s="162">
        <f>IF(RES_hhdet_in_emi!F92=0,0,RES_hhdet_in_emi!F92*1000000/RES_hhdet_in_new!F92)</f>
        <v>0</v>
      </c>
      <c r="G92" s="162">
        <f>IF(RES_hhdet_in_emi!G92=0,0,RES_hhdet_in_emi!G92*1000000/RES_hhdet_in_new!G92)</f>
        <v>0</v>
      </c>
      <c r="H92" s="162">
        <f>IF(RES_hhdet_in_emi!H92=0,0,RES_hhdet_in_emi!H92*1000000/RES_hhdet_in_new!H92)</f>
        <v>0</v>
      </c>
      <c r="I92" s="162">
        <f>IF(RES_hhdet_in_emi!I92=0,0,RES_hhdet_in_emi!I92*1000000/RES_hhdet_in_new!I92)</f>
        <v>0</v>
      </c>
      <c r="J92" s="162">
        <f>IF(RES_hhdet_in_emi!J92=0,0,RES_hhdet_in_emi!J92*1000000/RES_hhdet_in_new!J92)</f>
        <v>0</v>
      </c>
      <c r="K92" s="162">
        <f>IF(RES_hhdet_in_emi!K92=0,0,RES_hhdet_in_emi!K92*1000000/RES_hhdet_in_new!K92)</f>
        <v>0</v>
      </c>
      <c r="L92" s="162">
        <f>IF(RES_hhdet_in_emi!L92=0,0,RES_hhdet_in_emi!L92*1000000/RES_hhdet_in_new!L92)</f>
        <v>0</v>
      </c>
      <c r="M92" s="162">
        <f>IF(RES_hhdet_in_emi!M92=0,0,RES_hhdet_in_emi!M92*1000000/RES_hhdet_in_new!M92)</f>
        <v>0</v>
      </c>
      <c r="N92" s="162">
        <f>IF(RES_hhdet_in_emi!N92=0,0,RES_hhdet_in_emi!N92*1000000/RES_hhdet_in_new!N92)</f>
        <v>0</v>
      </c>
      <c r="O92" s="162">
        <f>IF(RES_hhdet_in_emi!O92=0,0,RES_hhdet_in_emi!O92*1000000/RES_hhdet_in_new!O92)</f>
        <v>0</v>
      </c>
      <c r="P92" s="162">
        <f>IF(RES_hhdet_in_emi!P92=0,0,RES_hhdet_in_emi!P92*1000000/RES_hhdet_in_new!P92)</f>
        <v>0</v>
      </c>
      <c r="Q92" s="162">
        <f>IF(RES_hhdet_in_emi!Q92=0,0,RES_hhdet_in_emi!Q92*1000000/RES_hhdet_in_new!Q92)</f>
        <v>0</v>
      </c>
    </row>
    <row r="93" spans="1:17" ht="12" customHeight="1" x14ac:dyDescent="0.25">
      <c r="A93" s="161" t="s">
        <v>143</v>
      </c>
      <c r="B93" s="160"/>
      <c r="C93" s="160">
        <f>IF(RES_hhdet_in_emi!C93=0,0,RES_hhdet_in_emi!C93*1000000/RES_hhdet_in_new!C93)</f>
        <v>0</v>
      </c>
      <c r="D93" s="160">
        <f>IF(RES_hhdet_in_emi!D93=0,0,RES_hhdet_in_emi!D93*1000000/RES_hhdet_in_new!D93)</f>
        <v>0</v>
      </c>
      <c r="E93" s="160">
        <f>IF(RES_hhdet_in_emi!E93=0,0,RES_hhdet_in_emi!E93*1000000/RES_hhdet_in_new!E93)</f>
        <v>0</v>
      </c>
      <c r="F93" s="160">
        <f>IF(RES_hhdet_in_emi!F93=0,0,RES_hhdet_in_emi!F93*1000000/RES_hhdet_in_new!F93)</f>
        <v>0</v>
      </c>
      <c r="G93" s="160">
        <f>IF(RES_hhdet_in_emi!G93=0,0,RES_hhdet_in_emi!G93*1000000/RES_hhdet_in_new!G93)</f>
        <v>0</v>
      </c>
      <c r="H93" s="160">
        <f>IF(RES_hhdet_in_emi!H93=0,0,RES_hhdet_in_emi!H93*1000000/RES_hhdet_in_new!H93)</f>
        <v>0</v>
      </c>
      <c r="I93" s="160">
        <f>IF(RES_hhdet_in_emi!I93=0,0,RES_hhdet_in_emi!I93*1000000/RES_hhdet_in_new!I93)</f>
        <v>0</v>
      </c>
      <c r="J93" s="160">
        <f>IF(RES_hhdet_in_emi!J93=0,0,RES_hhdet_in_emi!J93*1000000/RES_hhdet_in_new!J93)</f>
        <v>0</v>
      </c>
      <c r="K93" s="160">
        <f>IF(RES_hhdet_in_emi!K93=0,0,RES_hhdet_in_emi!K93*1000000/RES_hhdet_in_new!K93)</f>
        <v>0</v>
      </c>
      <c r="L93" s="160">
        <f>IF(RES_hhdet_in_emi!L93=0,0,RES_hhdet_in_emi!L93*1000000/RES_hhdet_in_new!L93)</f>
        <v>0</v>
      </c>
      <c r="M93" s="160">
        <f>IF(RES_hhdet_in_emi!M93=0,0,RES_hhdet_in_emi!M93*1000000/RES_hhdet_in_new!M93)</f>
        <v>0</v>
      </c>
      <c r="N93" s="160">
        <f>IF(RES_hhdet_in_emi!N93=0,0,RES_hhdet_in_emi!N93*1000000/RES_hhdet_in_new!N93)</f>
        <v>0</v>
      </c>
      <c r="O93" s="160">
        <f>IF(RES_hhdet_in_emi!O93=0,0,RES_hhdet_in_emi!O93*1000000/RES_hhdet_in_new!O93)</f>
        <v>0</v>
      </c>
      <c r="P93" s="160">
        <f>IF(RES_hhdet_in_emi!P93=0,0,RES_hhdet_in_emi!P93*1000000/RES_hhdet_in_new!P93)</f>
        <v>0</v>
      </c>
      <c r="Q93" s="160">
        <f>IF(RES_hhdet_in_emi!Q93=0,0,RES_hhdet_in_emi!Q93*1000000/RES_hhdet_in_new!Q93)</f>
        <v>0</v>
      </c>
    </row>
    <row r="94" spans="1:17" ht="12" customHeight="1" x14ac:dyDescent="0.25">
      <c r="A94" s="148" t="s">
        <v>57</v>
      </c>
      <c r="B94" s="156"/>
      <c r="C94" s="156">
        <f>IF(RES_hhdet_in_emi!C94=0,0,RES_hhdet_in_emi!C94*1000000/RES_hhdet_in_new!C93)</f>
        <v>0</v>
      </c>
      <c r="D94" s="156">
        <f>IF(RES_hhdet_in_emi!D94=0,0,RES_hhdet_in_emi!D94*1000000/RES_hhdet_in_new!D93)</f>
        <v>0</v>
      </c>
      <c r="E94" s="156">
        <f>IF(RES_hhdet_in_emi!E94=0,0,RES_hhdet_in_emi!E94*1000000/RES_hhdet_in_new!E93)</f>
        <v>0</v>
      </c>
      <c r="F94" s="156">
        <f>IF(RES_hhdet_in_emi!F94=0,0,RES_hhdet_in_emi!F94*1000000/RES_hhdet_in_new!F93)</f>
        <v>0</v>
      </c>
      <c r="G94" s="156">
        <f>IF(RES_hhdet_in_emi!G94=0,0,RES_hhdet_in_emi!G94*1000000/RES_hhdet_in_new!G93)</f>
        <v>0</v>
      </c>
      <c r="H94" s="156">
        <f>IF(RES_hhdet_in_emi!H94=0,0,RES_hhdet_in_emi!H94*1000000/RES_hhdet_in_new!H93)</f>
        <v>0</v>
      </c>
      <c r="I94" s="156">
        <f>IF(RES_hhdet_in_emi!I94=0,0,RES_hhdet_in_emi!I94*1000000/RES_hhdet_in_new!I93)</f>
        <v>0</v>
      </c>
      <c r="J94" s="156">
        <f>IF(RES_hhdet_in_emi!J94=0,0,RES_hhdet_in_emi!J94*1000000/RES_hhdet_in_new!J93)</f>
        <v>0</v>
      </c>
      <c r="K94" s="156">
        <f>IF(RES_hhdet_in_emi!K94=0,0,RES_hhdet_in_emi!K94*1000000/RES_hhdet_in_new!K93)</f>
        <v>0</v>
      </c>
      <c r="L94" s="156">
        <f>IF(RES_hhdet_in_emi!L94=0,0,RES_hhdet_in_emi!L94*1000000/RES_hhdet_in_new!L93)</f>
        <v>0</v>
      </c>
      <c r="M94" s="156">
        <f>IF(RES_hhdet_in_emi!M94=0,0,RES_hhdet_in_emi!M94*1000000/RES_hhdet_in_new!M93)</f>
        <v>0</v>
      </c>
      <c r="N94" s="156">
        <f>IF(RES_hhdet_in_emi!N94=0,0,RES_hhdet_in_emi!N94*1000000/RES_hhdet_in_new!N93)</f>
        <v>0</v>
      </c>
      <c r="O94" s="156">
        <f>IF(RES_hhdet_in_emi!O94=0,0,RES_hhdet_in_emi!O94*1000000/RES_hhdet_in_new!O93)</f>
        <v>0</v>
      </c>
      <c r="P94" s="156">
        <f>IF(RES_hhdet_in_emi!P94=0,0,RES_hhdet_in_emi!P94*1000000/RES_hhdet_in_new!P93)</f>
        <v>0</v>
      </c>
      <c r="Q94" s="156">
        <f>IF(RES_hhdet_in_emi!Q94=0,0,RES_hhdet_in_emi!Q94*1000000/RES_hhdet_in_new!Q93)</f>
        <v>0</v>
      </c>
    </row>
    <row r="95" spans="1:17" ht="12" customHeight="1" x14ac:dyDescent="0.25">
      <c r="A95" s="148" t="s">
        <v>59</v>
      </c>
      <c r="B95" s="156"/>
      <c r="C95" s="156">
        <f>IF(RES_hhdet_in_emi!C95=0,0,RES_hhdet_in_emi!C95*1000000/RES_hhdet_in_new!C93)</f>
        <v>0</v>
      </c>
      <c r="D95" s="156">
        <f>IF(RES_hhdet_in_emi!D95=0,0,RES_hhdet_in_emi!D95*1000000/RES_hhdet_in_new!D93)</f>
        <v>0</v>
      </c>
      <c r="E95" s="156">
        <f>IF(RES_hhdet_in_emi!E95=0,0,RES_hhdet_in_emi!E95*1000000/RES_hhdet_in_new!E93)</f>
        <v>0</v>
      </c>
      <c r="F95" s="156">
        <f>IF(RES_hhdet_in_emi!F95=0,0,RES_hhdet_in_emi!F95*1000000/RES_hhdet_in_new!F93)</f>
        <v>0</v>
      </c>
      <c r="G95" s="156">
        <f>IF(RES_hhdet_in_emi!G95=0,0,RES_hhdet_in_emi!G95*1000000/RES_hhdet_in_new!G93)</f>
        <v>0</v>
      </c>
      <c r="H95" s="156">
        <f>IF(RES_hhdet_in_emi!H95=0,0,RES_hhdet_in_emi!H95*1000000/RES_hhdet_in_new!H93)</f>
        <v>0</v>
      </c>
      <c r="I95" s="156">
        <f>IF(RES_hhdet_in_emi!I95=0,0,RES_hhdet_in_emi!I95*1000000/RES_hhdet_in_new!I93)</f>
        <v>0</v>
      </c>
      <c r="J95" s="156">
        <f>IF(RES_hhdet_in_emi!J95=0,0,RES_hhdet_in_emi!J95*1000000/RES_hhdet_in_new!J93)</f>
        <v>0</v>
      </c>
      <c r="K95" s="156">
        <f>IF(RES_hhdet_in_emi!K95=0,0,RES_hhdet_in_emi!K95*1000000/RES_hhdet_in_new!K93)</f>
        <v>0</v>
      </c>
      <c r="L95" s="156">
        <f>IF(RES_hhdet_in_emi!L95=0,0,RES_hhdet_in_emi!L95*1000000/RES_hhdet_in_new!L93)</f>
        <v>0</v>
      </c>
      <c r="M95" s="156">
        <f>IF(RES_hhdet_in_emi!M95=0,0,RES_hhdet_in_emi!M95*1000000/RES_hhdet_in_new!M93)</f>
        <v>0</v>
      </c>
      <c r="N95" s="156">
        <f>IF(RES_hhdet_in_emi!N95=0,0,RES_hhdet_in_emi!N95*1000000/RES_hhdet_in_new!N93)</f>
        <v>0</v>
      </c>
      <c r="O95" s="156">
        <f>IF(RES_hhdet_in_emi!O95=0,0,RES_hhdet_in_emi!O95*1000000/RES_hhdet_in_new!O93)</f>
        <v>0</v>
      </c>
      <c r="P95" s="156">
        <f>IF(RES_hhdet_in_emi!P95=0,0,RES_hhdet_in_emi!P95*1000000/RES_hhdet_in_new!P93)</f>
        <v>0</v>
      </c>
      <c r="Q95" s="156">
        <f>IF(RES_hhdet_in_emi!Q95=0,0,RES_hhdet_in_emi!Q95*1000000/RES_hhdet_in_new!Q93)</f>
        <v>0</v>
      </c>
    </row>
    <row r="96" spans="1:17" ht="12" customHeight="1" x14ac:dyDescent="0.25">
      <c r="A96" s="163" t="s">
        <v>142</v>
      </c>
      <c r="B96" s="162"/>
      <c r="C96" s="162">
        <f>IF(RES_hhdet_in_emi!C96=0,0,RES_hhdet_in_emi!C96*1000000/RES_hhdet_in_new!C96)</f>
        <v>0</v>
      </c>
      <c r="D96" s="162">
        <f>IF(RES_hhdet_in_emi!D96=0,0,RES_hhdet_in_emi!D96*1000000/RES_hhdet_in_new!D96)</f>
        <v>0</v>
      </c>
      <c r="E96" s="162">
        <f>IF(RES_hhdet_in_emi!E96=0,0,RES_hhdet_in_emi!E96*1000000/RES_hhdet_in_new!E96)</f>
        <v>0</v>
      </c>
      <c r="F96" s="162">
        <f>IF(RES_hhdet_in_emi!F96=0,0,RES_hhdet_in_emi!F96*1000000/RES_hhdet_in_new!F96)</f>
        <v>0</v>
      </c>
      <c r="G96" s="162">
        <f>IF(RES_hhdet_in_emi!G96=0,0,RES_hhdet_in_emi!G96*1000000/RES_hhdet_in_new!G96)</f>
        <v>0</v>
      </c>
      <c r="H96" s="162">
        <f>IF(RES_hhdet_in_emi!H96=0,0,RES_hhdet_in_emi!H96*1000000/RES_hhdet_in_new!H96)</f>
        <v>0</v>
      </c>
      <c r="I96" s="162">
        <f>IF(RES_hhdet_in_emi!I96=0,0,RES_hhdet_in_emi!I96*1000000/RES_hhdet_in_new!I96)</f>
        <v>0</v>
      </c>
      <c r="J96" s="162">
        <f>IF(RES_hhdet_in_emi!J96=0,0,RES_hhdet_in_emi!J96*1000000/RES_hhdet_in_new!J96)</f>
        <v>0</v>
      </c>
      <c r="K96" s="162">
        <f>IF(RES_hhdet_in_emi!K96=0,0,RES_hhdet_in_emi!K96*1000000/RES_hhdet_in_new!K96)</f>
        <v>0</v>
      </c>
      <c r="L96" s="162">
        <f>IF(RES_hhdet_in_emi!L96=0,0,RES_hhdet_in_emi!L96*1000000/RES_hhdet_in_new!L96)</f>
        <v>0</v>
      </c>
      <c r="M96" s="162">
        <f>IF(RES_hhdet_in_emi!M96=0,0,RES_hhdet_in_emi!M96*1000000/RES_hhdet_in_new!M96)</f>
        <v>0</v>
      </c>
      <c r="N96" s="162">
        <f>IF(RES_hhdet_in_emi!N96=0,0,RES_hhdet_in_emi!N96*1000000/RES_hhdet_in_new!N96)</f>
        <v>0</v>
      </c>
      <c r="O96" s="162">
        <f>IF(RES_hhdet_in_emi!O96=0,0,RES_hhdet_in_emi!O96*1000000/RES_hhdet_in_new!O96)</f>
        <v>0</v>
      </c>
      <c r="P96" s="162">
        <f>IF(RES_hhdet_in_emi!P96=0,0,RES_hhdet_in_emi!P96*1000000/RES_hhdet_in_new!P96)</f>
        <v>0</v>
      </c>
      <c r="Q96" s="162">
        <f>IF(RES_hhdet_in_emi!Q96=0,0,RES_hhdet_in_emi!Q96*1000000/RES_hhdet_in_new!Q96)</f>
        <v>0</v>
      </c>
    </row>
    <row r="97" spans="1:17" ht="12" customHeight="1" x14ac:dyDescent="0.25">
      <c r="A97" s="161" t="s">
        <v>141</v>
      </c>
      <c r="B97" s="160"/>
      <c r="C97" s="160">
        <f>IF(RES_hhdet_in_emi!C97=0,0,RES_hhdet_in_emi!C97*1000000/RES_hhdet_in_new!C97)</f>
        <v>0</v>
      </c>
      <c r="D97" s="160">
        <f>IF(RES_hhdet_in_emi!D97=0,0,RES_hhdet_in_emi!D97*1000000/RES_hhdet_in_new!D97)</f>
        <v>0</v>
      </c>
      <c r="E97" s="160">
        <f>IF(RES_hhdet_in_emi!E97=0,0,RES_hhdet_in_emi!E97*1000000/RES_hhdet_in_new!E97)</f>
        <v>0</v>
      </c>
      <c r="F97" s="160">
        <f>IF(RES_hhdet_in_emi!F97=0,0,RES_hhdet_in_emi!F97*1000000/RES_hhdet_in_new!F97)</f>
        <v>0</v>
      </c>
      <c r="G97" s="160">
        <f>IF(RES_hhdet_in_emi!G97=0,0,RES_hhdet_in_emi!G97*1000000/RES_hhdet_in_new!G97)</f>
        <v>0</v>
      </c>
      <c r="H97" s="160">
        <f>IF(RES_hhdet_in_emi!H97=0,0,RES_hhdet_in_emi!H97*1000000/RES_hhdet_in_new!H97)</f>
        <v>0</v>
      </c>
      <c r="I97" s="160">
        <f>IF(RES_hhdet_in_emi!I97=0,0,RES_hhdet_in_emi!I97*1000000/RES_hhdet_in_new!I97)</f>
        <v>0</v>
      </c>
      <c r="J97" s="160">
        <f>IF(RES_hhdet_in_emi!J97=0,0,RES_hhdet_in_emi!J97*1000000/RES_hhdet_in_new!J97)</f>
        <v>0</v>
      </c>
      <c r="K97" s="160">
        <f>IF(RES_hhdet_in_emi!K97=0,0,RES_hhdet_in_emi!K97*1000000/RES_hhdet_in_new!K97)</f>
        <v>0</v>
      </c>
      <c r="L97" s="160">
        <f>IF(RES_hhdet_in_emi!L97=0,0,RES_hhdet_in_emi!L97*1000000/RES_hhdet_in_new!L97)</f>
        <v>0</v>
      </c>
      <c r="M97" s="160">
        <f>IF(RES_hhdet_in_emi!M97=0,0,RES_hhdet_in_emi!M97*1000000/RES_hhdet_in_new!M97)</f>
        <v>0</v>
      </c>
      <c r="N97" s="160">
        <f>IF(RES_hhdet_in_emi!N97=0,0,RES_hhdet_in_emi!N97*1000000/RES_hhdet_in_new!N97)</f>
        <v>0</v>
      </c>
      <c r="O97" s="160">
        <f>IF(RES_hhdet_in_emi!O97=0,0,RES_hhdet_in_emi!O97*1000000/RES_hhdet_in_new!O97)</f>
        <v>0</v>
      </c>
      <c r="P97" s="160">
        <f>IF(RES_hhdet_in_emi!P97=0,0,RES_hhdet_in_emi!P97*1000000/RES_hhdet_in_new!P97)</f>
        <v>0</v>
      </c>
      <c r="Q97" s="160">
        <f>IF(RES_hhdet_in_emi!Q97=0,0,RES_hhdet_in_emi!Q97*1000000/RES_hhdet_in_new!Q97)</f>
        <v>0</v>
      </c>
    </row>
    <row r="98" spans="1:17" ht="12" customHeight="1" x14ac:dyDescent="0.25">
      <c r="A98" s="148" t="s">
        <v>60</v>
      </c>
      <c r="B98" s="156"/>
      <c r="C98" s="156">
        <f>IF(RES_hhdet_in_emi!C98=0,0,RES_hhdet_in_emi!C98*1000000/RES_hhdet_in_new!C97)</f>
        <v>0</v>
      </c>
      <c r="D98" s="156">
        <f>IF(RES_hhdet_in_emi!D98=0,0,RES_hhdet_in_emi!D98*1000000/RES_hhdet_in_new!D97)</f>
        <v>0</v>
      </c>
      <c r="E98" s="156">
        <f>IF(RES_hhdet_in_emi!E98=0,0,RES_hhdet_in_emi!E98*1000000/RES_hhdet_in_new!E97)</f>
        <v>0</v>
      </c>
      <c r="F98" s="156">
        <f>IF(RES_hhdet_in_emi!F98=0,0,RES_hhdet_in_emi!F98*1000000/RES_hhdet_in_new!F97)</f>
        <v>0</v>
      </c>
      <c r="G98" s="156">
        <f>IF(RES_hhdet_in_emi!G98=0,0,RES_hhdet_in_emi!G98*1000000/RES_hhdet_in_new!G97)</f>
        <v>0</v>
      </c>
      <c r="H98" s="156">
        <f>IF(RES_hhdet_in_emi!H98=0,0,RES_hhdet_in_emi!H98*1000000/RES_hhdet_in_new!H97)</f>
        <v>0</v>
      </c>
      <c r="I98" s="156">
        <f>IF(RES_hhdet_in_emi!I98=0,0,RES_hhdet_in_emi!I98*1000000/RES_hhdet_in_new!I97)</f>
        <v>0</v>
      </c>
      <c r="J98" s="156">
        <f>IF(RES_hhdet_in_emi!J98=0,0,RES_hhdet_in_emi!J98*1000000/RES_hhdet_in_new!J97)</f>
        <v>0</v>
      </c>
      <c r="K98" s="156">
        <f>IF(RES_hhdet_in_emi!K98=0,0,RES_hhdet_in_emi!K98*1000000/RES_hhdet_in_new!K97)</f>
        <v>0</v>
      </c>
      <c r="L98" s="156">
        <f>IF(RES_hhdet_in_emi!L98=0,0,RES_hhdet_in_emi!L98*1000000/RES_hhdet_in_new!L97)</f>
        <v>0</v>
      </c>
      <c r="M98" s="156">
        <f>IF(RES_hhdet_in_emi!M98=0,0,RES_hhdet_in_emi!M98*1000000/RES_hhdet_in_new!M97)</f>
        <v>0</v>
      </c>
      <c r="N98" s="156">
        <f>IF(RES_hhdet_in_emi!N98=0,0,RES_hhdet_in_emi!N98*1000000/RES_hhdet_in_new!N97)</f>
        <v>0</v>
      </c>
      <c r="O98" s="156">
        <f>IF(RES_hhdet_in_emi!O98=0,0,RES_hhdet_in_emi!O98*1000000/RES_hhdet_in_new!O97)</f>
        <v>0</v>
      </c>
      <c r="P98" s="156">
        <f>IF(RES_hhdet_in_emi!P98=0,0,RES_hhdet_in_emi!P98*1000000/RES_hhdet_in_new!P97)</f>
        <v>0</v>
      </c>
      <c r="Q98" s="156">
        <f>IF(RES_hhdet_in_emi!Q98=0,0,RES_hhdet_in_emi!Q98*1000000/RES_hhdet_in_new!Q97)</f>
        <v>0</v>
      </c>
    </row>
    <row r="99" spans="1:17" ht="12" customHeight="1" x14ac:dyDescent="0.25">
      <c r="A99" s="148" t="s">
        <v>59</v>
      </c>
      <c r="B99" s="156"/>
      <c r="C99" s="156">
        <f>IF(RES_hhdet_in_emi!C99=0,0,RES_hhdet_in_emi!C99*1000000/RES_hhdet_in_new!C97)</f>
        <v>0</v>
      </c>
      <c r="D99" s="156">
        <f>IF(RES_hhdet_in_emi!D99=0,0,RES_hhdet_in_emi!D99*1000000/RES_hhdet_in_new!D97)</f>
        <v>0</v>
      </c>
      <c r="E99" s="156">
        <f>IF(RES_hhdet_in_emi!E99=0,0,RES_hhdet_in_emi!E99*1000000/RES_hhdet_in_new!E97)</f>
        <v>0</v>
      </c>
      <c r="F99" s="156">
        <f>IF(RES_hhdet_in_emi!F99=0,0,RES_hhdet_in_emi!F99*1000000/RES_hhdet_in_new!F97)</f>
        <v>0</v>
      </c>
      <c r="G99" s="156">
        <f>IF(RES_hhdet_in_emi!G99=0,0,RES_hhdet_in_emi!G99*1000000/RES_hhdet_in_new!G97)</f>
        <v>0</v>
      </c>
      <c r="H99" s="156">
        <f>IF(RES_hhdet_in_emi!H99=0,0,RES_hhdet_in_emi!H99*1000000/RES_hhdet_in_new!H97)</f>
        <v>0</v>
      </c>
      <c r="I99" s="156">
        <f>IF(RES_hhdet_in_emi!I99=0,0,RES_hhdet_in_emi!I99*1000000/RES_hhdet_in_new!I97)</f>
        <v>0</v>
      </c>
      <c r="J99" s="156">
        <f>IF(RES_hhdet_in_emi!J99=0,0,RES_hhdet_in_emi!J99*1000000/RES_hhdet_in_new!J97)</f>
        <v>0</v>
      </c>
      <c r="K99" s="156">
        <f>IF(RES_hhdet_in_emi!K99=0,0,RES_hhdet_in_emi!K99*1000000/RES_hhdet_in_new!K97)</f>
        <v>0</v>
      </c>
      <c r="L99" s="156">
        <f>IF(RES_hhdet_in_emi!L99=0,0,RES_hhdet_in_emi!L99*1000000/RES_hhdet_in_new!L97)</f>
        <v>0</v>
      </c>
      <c r="M99" s="156">
        <f>IF(RES_hhdet_in_emi!M99=0,0,RES_hhdet_in_emi!M99*1000000/RES_hhdet_in_new!M97)</f>
        <v>0</v>
      </c>
      <c r="N99" s="156">
        <f>IF(RES_hhdet_in_emi!N99=0,0,RES_hhdet_in_emi!N99*1000000/RES_hhdet_in_new!N97)</f>
        <v>0</v>
      </c>
      <c r="O99" s="156">
        <f>IF(RES_hhdet_in_emi!O99=0,0,RES_hhdet_in_emi!O99*1000000/RES_hhdet_in_new!O97)</f>
        <v>0</v>
      </c>
      <c r="P99" s="156">
        <f>IF(RES_hhdet_in_emi!P99=0,0,RES_hhdet_in_emi!P99*1000000/RES_hhdet_in_new!P97)</f>
        <v>0</v>
      </c>
      <c r="Q99" s="156">
        <f>IF(RES_hhdet_in_emi!Q99=0,0,RES_hhdet_in_emi!Q99*1000000/RES_hhdet_in_new!Q97)</f>
        <v>0</v>
      </c>
    </row>
    <row r="100" spans="1:17" ht="12" customHeight="1" x14ac:dyDescent="0.25">
      <c r="A100" s="158" t="s">
        <v>62</v>
      </c>
      <c r="B100" s="157"/>
      <c r="C100" s="157">
        <f>IF(SUM(RES_hhdet_in_emi!C101:C103)=0,0,SUM(RES_hhdet_in_emi!C101:C103)*1000000/SUM(RES_hhdet_in_new!C101:C103))</f>
        <v>0</v>
      </c>
      <c r="D100" s="157">
        <f>IF(SUM(RES_hhdet_in_emi!D101:D103)=0,0,SUM(RES_hhdet_in_emi!D101:D103)*1000000/SUM(RES_hhdet_in_new!D101:D103))</f>
        <v>0</v>
      </c>
      <c r="E100" s="157">
        <f>IF(SUM(RES_hhdet_in_emi!E101:E103)=0,0,SUM(RES_hhdet_in_emi!E101:E103)*1000000/SUM(RES_hhdet_in_new!E101:E103))</f>
        <v>0</v>
      </c>
      <c r="F100" s="157">
        <f>IF(SUM(RES_hhdet_in_emi!F101:F103)=0,0,SUM(RES_hhdet_in_emi!F101:F103)*1000000/SUM(RES_hhdet_in_new!F101:F103))</f>
        <v>0</v>
      </c>
      <c r="G100" s="157">
        <f>IF(SUM(RES_hhdet_in_emi!G101:G103)=0,0,SUM(RES_hhdet_in_emi!G101:G103)*1000000/SUM(RES_hhdet_in_new!G101:G103))</f>
        <v>0</v>
      </c>
      <c r="H100" s="157">
        <f>IF(SUM(RES_hhdet_in_emi!H101:H103)=0,0,SUM(RES_hhdet_in_emi!H101:H103)*1000000/SUM(RES_hhdet_in_new!H101:H103))</f>
        <v>0</v>
      </c>
      <c r="I100" s="157">
        <f>IF(SUM(RES_hhdet_in_emi!I101:I103)=0,0,SUM(RES_hhdet_in_emi!I101:I103)*1000000/SUM(RES_hhdet_in_new!I101:I103))</f>
        <v>0</v>
      </c>
      <c r="J100" s="157">
        <f>IF(SUM(RES_hhdet_in_emi!J101:J103)=0,0,SUM(RES_hhdet_in_emi!J101:J103)*1000000/SUM(RES_hhdet_in_new!J101:J103))</f>
        <v>0</v>
      </c>
      <c r="K100" s="157">
        <f>IF(SUM(RES_hhdet_in_emi!K101:K103)=0,0,SUM(RES_hhdet_in_emi!K101:K103)*1000000/SUM(RES_hhdet_in_new!K101:K103))</f>
        <v>0</v>
      </c>
      <c r="L100" s="157">
        <f>IF(SUM(RES_hhdet_in_emi!L101:L103)=0,0,SUM(RES_hhdet_in_emi!L101:L103)*1000000/SUM(RES_hhdet_in_new!L101:L103))</f>
        <v>0</v>
      </c>
      <c r="M100" s="157">
        <f>IF(SUM(RES_hhdet_in_emi!M101:M103)=0,0,SUM(RES_hhdet_in_emi!M101:M103)*1000000/SUM(RES_hhdet_in_new!M101:M103))</f>
        <v>0</v>
      </c>
      <c r="N100" s="157">
        <f>IF(SUM(RES_hhdet_in_emi!N101:N103)=0,0,SUM(RES_hhdet_in_emi!N101:N103)*1000000/SUM(RES_hhdet_in_new!N101:N103))</f>
        <v>0</v>
      </c>
      <c r="O100" s="157">
        <f>IF(SUM(RES_hhdet_in_emi!O101:O103)=0,0,SUM(RES_hhdet_in_emi!O101:O103)*1000000/SUM(RES_hhdet_in_new!O101:O103))</f>
        <v>0</v>
      </c>
      <c r="P100" s="157">
        <f>IF(SUM(RES_hhdet_in_emi!P101:P103)=0,0,SUM(RES_hhdet_in_emi!P101:P103)*1000000/SUM(RES_hhdet_in_new!P101:P103))</f>
        <v>0</v>
      </c>
      <c r="Q100" s="157">
        <f>IF(SUM(RES_hhdet_in_emi!Q101:Q103)=0,0,SUM(RES_hhdet_in_emi!Q101:Q103)*1000000/SUM(RES_hhdet_in_new!Q101:Q103))</f>
        <v>0</v>
      </c>
    </row>
    <row r="101" spans="1:17" ht="12" customHeight="1" x14ac:dyDescent="0.25">
      <c r="A101" s="23" t="s">
        <v>55</v>
      </c>
      <c r="B101" s="156"/>
      <c r="C101" s="156">
        <f>IF(RES_hhdet_in_emi!C101=0,0,RES_hhdet_in_emi!C101*1000000/RES_hhdet_in_new!C101)</f>
        <v>0</v>
      </c>
      <c r="D101" s="156">
        <f>IF(RES_hhdet_in_emi!D101=0,0,RES_hhdet_in_emi!D101*1000000/RES_hhdet_in_new!D101)</f>
        <v>0</v>
      </c>
      <c r="E101" s="156">
        <f>IF(RES_hhdet_in_emi!E101=0,0,RES_hhdet_in_emi!E101*1000000/RES_hhdet_in_new!E101)</f>
        <v>0</v>
      </c>
      <c r="F101" s="156">
        <f>IF(RES_hhdet_in_emi!F101=0,0,RES_hhdet_in_emi!F101*1000000/RES_hhdet_in_new!F101)</f>
        <v>0</v>
      </c>
      <c r="G101" s="156">
        <f>IF(RES_hhdet_in_emi!G101=0,0,RES_hhdet_in_emi!G101*1000000/RES_hhdet_in_new!G101)</f>
        <v>0</v>
      </c>
      <c r="H101" s="156">
        <f>IF(RES_hhdet_in_emi!H101=0,0,RES_hhdet_in_emi!H101*1000000/RES_hhdet_in_new!H101)</f>
        <v>0</v>
      </c>
      <c r="I101" s="156">
        <f>IF(RES_hhdet_in_emi!I101=0,0,RES_hhdet_in_emi!I101*1000000/RES_hhdet_in_new!I101)</f>
        <v>0</v>
      </c>
      <c r="J101" s="156">
        <f>IF(RES_hhdet_in_emi!J101=0,0,RES_hhdet_in_emi!J101*1000000/RES_hhdet_in_new!J101)</f>
        <v>0</v>
      </c>
      <c r="K101" s="156">
        <f>IF(RES_hhdet_in_emi!K101=0,0,RES_hhdet_in_emi!K101*1000000/RES_hhdet_in_new!K101)</f>
        <v>0</v>
      </c>
      <c r="L101" s="156">
        <f>IF(RES_hhdet_in_emi!L101=0,0,RES_hhdet_in_emi!L101*1000000/RES_hhdet_in_new!L101)</f>
        <v>0</v>
      </c>
      <c r="M101" s="156">
        <f>IF(RES_hhdet_in_emi!M101=0,0,RES_hhdet_in_emi!M101*1000000/RES_hhdet_in_new!M101)</f>
        <v>0</v>
      </c>
      <c r="N101" s="156">
        <f>IF(RES_hhdet_in_emi!N101=0,0,RES_hhdet_in_emi!N101*1000000/RES_hhdet_in_new!N101)</f>
        <v>0</v>
      </c>
      <c r="O101" s="156">
        <f>IF(RES_hhdet_in_emi!O101=0,0,RES_hhdet_in_emi!O101*1000000/RES_hhdet_in_new!O101)</f>
        <v>0</v>
      </c>
      <c r="P101" s="156">
        <f>IF(RES_hhdet_in_emi!P101=0,0,RES_hhdet_in_emi!P101*1000000/RES_hhdet_in_new!P101)</f>
        <v>0</v>
      </c>
      <c r="Q101" s="156">
        <f>IF(RES_hhdet_in_emi!Q101=0,0,RES_hhdet_in_emi!Q101*1000000/RES_hhdet_in_new!Q101)</f>
        <v>0</v>
      </c>
    </row>
    <row r="102" spans="1:17" ht="12" customHeight="1" x14ac:dyDescent="0.25">
      <c r="A102" s="23" t="s">
        <v>57</v>
      </c>
      <c r="B102" s="156"/>
      <c r="C102" s="156">
        <f>IF(RES_hhdet_in_emi!C102=0,0,RES_hhdet_in_emi!C102*1000000/RES_hhdet_in_new!C102)</f>
        <v>0</v>
      </c>
      <c r="D102" s="156">
        <f>IF(RES_hhdet_in_emi!D102=0,0,RES_hhdet_in_emi!D102*1000000/RES_hhdet_in_new!D102)</f>
        <v>0</v>
      </c>
      <c r="E102" s="156">
        <f>IF(RES_hhdet_in_emi!E102=0,0,RES_hhdet_in_emi!E102*1000000/RES_hhdet_in_new!E102)</f>
        <v>0</v>
      </c>
      <c r="F102" s="156">
        <f>IF(RES_hhdet_in_emi!F102=0,0,RES_hhdet_in_emi!F102*1000000/RES_hhdet_in_new!F102)</f>
        <v>0</v>
      </c>
      <c r="G102" s="156">
        <f>IF(RES_hhdet_in_emi!G102=0,0,RES_hhdet_in_emi!G102*1000000/RES_hhdet_in_new!G102)</f>
        <v>0</v>
      </c>
      <c r="H102" s="156">
        <f>IF(RES_hhdet_in_emi!H102=0,0,RES_hhdet_in_emi!H102*1000000/RES_hhdet_in_new!H102)</f>
        <v>0</v>
      </c>
      <c r="I102" s="156">
        <f>IF(RES_hhdet_in_emi!I102=0,0,RES_hhdet_in_emi!I102*1000000/RES_hhdet_in_new!I102)</f>
        <v>0</v>
      </c>
      <c r="J102" s="156">
        <f>IF(RES_hhdet_in_emi!J102=0,0,RES_hhdet_in_emi!J102*1000000/RES_hhdet_in_new!J102)</f>
        <v>0</v>
      </c>
      <c r="K102" s="156">
        <f>IF(RES_hhdet_in_emi!K102=0,0,RES_hhdet_in_emi!K102*1000000/RES_hhdet_in_new!K102)</f>
        <v>0</v>
      </c>
      <c r="L102" s="156">
        <f>IF(RES_hhdet_in_emi!L102=0,0,RES_hhdet_in_emi!L102*1000000/RES_hhdet_in_new!L102)</f>
        <v>0</v>
      </c>
      <c r="M102" s="156">
        <f>IF(RES_hhdet_in_emi!M102=0,0,RES_hhdet_in_emi!M102*1000000/RES_hhdet_in_new!M102)</f>
        <v>0</v>
      </c>
      <c r="N102" s="156">
        <f>IF(RES_hhdet_in_emi!N102=0,0,RES_hhdet_in_emi!N102*1000000/RES_hhdet_in_new!N102)</f>
        <v>0</v>
      </c>
      <c r="O102" s="156">
        <f>IF(RES_hhdet_in_emi!O102=0,0,RES_hhdet_in_emi!O102*1000000/RES_hhdet_in_new!O102)</f>
        <v>0</v>
      </c>
      <c r="P102" s="156">
        <f>IF(RES_hhdet_in_emi!P102=0,0,RES_hhdet_in_emi!P102*1000000/RES_hhdet_in_new!P102)</f>
        <v>0</v>
      </c>
      <c r="Q102" s="156">
        <f>IF(RES_hhdet_in_emi!Q102=0,0,RES_hhdet_in_emi!Q102*1000000/RES_hhdet_in_new!Q102)</f>
        <v>0</v>
      </c>
    </row>
    <row r="103" spans="1:17" ht="12" customHeight="1" x14ac:dyDescent="0.25">
      <c r="A103" s="29" t="s">
        <v>140</v>
      </c>
      <c r="B103" s="57"/>
      <c r="C103" s="57">
        <f>IF(RES_hhdet_in_emi!C103=0,0,RES_hhdet_in_emi!C103*1000000/RES_hhdet_in_new!C103)</f>
        <v>0</v>
      </c>
      <c r="D103" s="57">
        <f>IF(RES_hhdet_in_emi!D103=0,0,RES_hhdet_in_emi!D103*1000000/RES_hhdet_in_new!D103)</f>
        <v>0</v>
      </c>
      <c r="E103" s="57">
        <f>IF(RES_hhdet_in_emi!E103=0,0,RES_hhdet_in_emi!E103*1000000/RES_hhdet_in_new!E103)</f>
        <v>0</v>
      </c>
      <c r="F103" s="57">
        <f>IF(RES_hhdet_in_emi!F103=0,0,RES_hhdet_in_emi!F103*1000000/RES_hhdet_in_new!F103)</f>
        <v>0</v>
      </c>
      <c r="G103" s="57">
        <f>IF(RES_hhdet_in_emi!G103=0,0,RES_hhdet_in_emi!G103*1000000/RES_hhdet_in_new!G103)</f>
        <v>0</v>
      </c>
      <c r="H103" s="57">
        <f>IF(RES_hhdet_in_emi!H103=0,0,RES_hhdet_in_emi!H103*1000000/RES_hhdet_in_new!H103)</f>
        <v>0</v>
      </c>
      <c r="I103" s="57">
        <f>IF(RES_hhdet_in_emi!I103=0,0,RES_hhdet_in_emi!I103*1000000/RES_hhdet_in_new!I103)</f>
        <v>0</v>
      </c>
      <c r="J103" s="57">
        <f>IF(RES_hhdet_in_emi!J103=0,0,RES_hhdet_in_emi!J103*1000000/RES_hhdet_in_new!J103)</f>
        <v>0</v>
      </c>
      <c r="K103" s="57">
        <f>IF(RES_hhdet_in_emi!K103=0,0,RES_hhdet_in_emi!K103*1000000/RES_hhdet_in_new!K103)</f>
        <v>0</v>
      </c>
      <c r="L103" s="57">
        <f>IF(RES_hhdet_in_emi!L103=0,0,RES_hhdet_in_emi!L103*1000000/RES_hhdet_in_new!L103)</f>
        <v>0</v>
      </c>
      <c r="M103" s="57">
        <f>IF(RES_hhdet_in_emi!M103=0,0,RES_hhdet_in_emi!M103*1000000/RES_hhdet_in_new!M103)</f>
        <v>0</v>
      </c>
      <c r="N103" s="57">
        <f>IF(RES_hhdet_in_emi!N103=0,0,RES_hhdet_in_emi!N103*1000000/RES_hhdet_in_new!N103)</f>
        <v>0</v>
      </c>
      <c r="O103" s="57">
        <f>IF(RES_hhdet_in_emi!O103=0,0,RES_hhdet_in_emi!O103*1000000/RES_hhdet_in_new!O103)</f>
        <v>0</v>
      </c>
      <c r="P103" s="57">
        <f>IF(RES_hhdet_in_emi!P103=0,0,RES_hhdet_in_emi!P103*1000000/RES_hhdet_in_new!P103)</f>
        <v>0</v>
      </c>
      <c r="Q103" s="57">
        <f>IF(RES_hhdet_in_emi!Q103=0,0,RES_hhdet_in_emi!Q103*1000000/RES_hhdet_in_new!Q103)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68">
        <f t="shared" ref="C105" si="85">SUM(C106,C109,C111,C120)</f>
        <v>0</v>
      </c>
      <c r="D105" s="168">
        <f t="shared" ref="D105" si="86">SUM(D106,D109,D111,D120)</f>
        <v>0</v>
      </c>
      <c r="E105" s="168">
        <f t="shared" ref="E105" si="87">SUM(E106,E109,E111,E120)</f>
        <v>0</v>
      </c>
      <c r="F105" s="168">
        <f t="shared" ref="F105" si="88">SUM(F106,F109,F111,F120)</f>
        <v>0</v>
      </c>
      <c r="G105" s="168">
        <f t="shared" ref="G105" si="89">SUM(G106,G109,G111,G120)</f>
        <v>0</v>
      </c>
      <c r="H105" s="168">
        <f t="shared" ref="H105" si="90">SUM(H106,H109,H111,H120)</f>
        <v>0</v>
      </c>
      <c r="I105" s="168">
        <f t="shared" ref="I105" si="91">SUM(I106,I109,I111,I120)</f>
        <v>0</v>
      </c>
      <c r="J105" s="168">
        <f t="shared" ref="J105" si="92">SUM(J106,J109,J111,J120)</f>
        <v>0</v>
      </c>
      <c r="K105" s="168">
        <f t="shared" ref="K105" si="93">SUM(K106,K109,K111,K120)</f>
        <v>0</v>
      </c>
      <c r="L105" s="168">
        <f t="shared" ref="L105" si="94">SUM(L106,L109,L111,L120)</f>
        <v>0</v>
      </c>
      <c r="M105" s="168">
        <f t="shared" ref="M105" si="95">SUM(M106,M109,M111,M120)</f>
        <v>0</v>
      </c>
      <c r="N105" s="168">
        <f t="shared" ref="N105" si="96">SUM(N106,N109,N111,N120)</f>
        <v>0</v>
      </c>
      <c r="O105" s="168">
        <f t="shared" ref="O105" si="97">SUM(O106,O109,O111,O120)</f>
        <v>0</v>
      </c>
      <c r="P105" s="168">
        <f t="shared" ref="P105" si="98">SUM(P106,P109,P111,P120)</f>
        <v>0</v>
      </c>
      <c r="Q105" s="168">
        <f t="shared" ref="Q105" si="99">SUM(Q106,Q109,Q111,Q120)</f>
        <v>0</v>
      </c>
    </row>
    <row r="106" spans="1:17" ht="12.95" customHeight="1" x14ac:dyDescent="0.25">
      <c r="A106" s="158" t="s">
        <v>65</v>
      </c>
      <c r="B106" s="157"/>
      <c r="C106" s="157">
        <f t="shared" ref="C106:Q106" si="100">SUM(C107:C108)</f>
        <v>0</v>
      </c>
      <c r="D106" s="157">
        <f t="shared" si="100"/>
        <v>0</v>
      </c>
      <c r="E106" s="157">
        <f t="shared" si="100"/>
        <v>0</v>
      </c>
      <c r="F106" s="157">
        <f t="shared" si="100"/>
        <v>0</v>
      </c>
      <c r="G106" s="157">
        <f t="shared" si="100"/>
        <v>0</v>
      </c>
      <c r="H106" s="157">
        <f t="shared" si="100"/>
        <v>0</v>
      </c>
      <c r="I106" s="157">
        <f t="shared" si="100"/>
        <v>0</v>
      </c>
      <c r="J106" s="157">
        <f t="shared" si="100"/>
        <v>0</v>
      </c>
      <c r="K106" s="157">
        <f t="shared" si="100"/>
        <v>0</v>
      </c>
      <c r="L106" s="157">
        <f t="shared" si="100"/>
        <v>0</v>
      </c>
      <c r="M106" s="157">
        <f t="shared" si="100"/>
        <v>0</v>
      </c>
      <c r="N106" s="157">
        <f t="shared" si="100"/>
        <v>0</v>
      </c>
      <c r="O106" s="157">
        <f t="shared" si="100"/>
        <v>0</v>
      </c>
      <c r="P106" s="157">
        <f t="shared" si="100"/>
        <v>0</v>
      </c>
      <c r="Q106" s="157">
        <f t="shared" si="100"/>
        <v>0</v>
      </c>
    </row>
    <row r="107" spans="1:17" ht="12" customHeight="1" x14ac:dyDescent="0.25">
      <c r="A107" s="23" t="s">
        <v>153</v>
      </c>
      <c r="B107" s="156"/>
      <c r="C107" s="156">
        <f>IF(RES_hhdet_in_emi!C107=0,0,RES_hhdet_in_emi!C107*1000000/RES_hhdet_in_new!C107)</f>
        <v>0</v>
      </c>
      <c r="D107" s="156">
        <f>IF(RES_hhdet_in_emi!D107=0,0,RES_hhdet_in_emi!D107*1000000/RES_hhdet_in_new!D107)</f>
        <v>0</v>
      </c>
      <c r="E107" s="156">
        <f>IF(RES_hhdet_in_emi!E107=0,0,RES_hhdet_in_emi!E107*1000000/RES_hhdet_in_new!E107)</f>
        <v>0</v>
      </c>
      <c r="F107" s="156">
        <f>IF(RES_hhdet_in_emi!F107=0,0,RES_hhdet_in_emi!F107*1000000/RES_hhdet_in_new!F107)</f>
        <v>0</v>
      </c>
      <c r="G107" s="156">
        <f>IF(RES_hhdet_in_emi!G107=0,0,RES_hhdet_in_emi!G107*1000000/RES_hhdet_in_new!G107)</f>
        <v>0</v>
      </c>
      <c r="H107" s="156">
        <f>IF(RES_hhdet_in_emi!H107=0,0,RES_hhdet_in_emi!H107*1000000/RES_hhdet_in_new!H107)</f>
        <v>0</v>
      </c>
      <c r="I107" s="156">
        <f>IF(RES_hhdet_in_emi!I107=0,0,RES_hhdet_in_emi!I107*1000000/RES_hhdet_in_new!I107)</f>
        <v>0</v>
      </c>
      <c r="J107" s="156">
        <f>IF(RES_hhdet_in_emi!J107=0,0,RES_hhdet_in_emi!J107*1000000/RES_hhdet_in_new!J107)</f>
        <v>0</v>
      </c>
      <c r="K107" s="156">
        <f>IF(RES_hhdet_in_emi!K107=0,0,RES_hhdet_in_emi!K107*1000000/RES_hhdet_in_new!K107)</f>
        <v>0</v>
      </c>
      <c r="L107" s="156">
        <f>IF(RES_hhdet_in_emi!L107=0,0,RES_hhdet_in_emi!L107*1000000/RES_hhdet_in_new!L107)</f>
        <v>0</v>
      </c>
      <c r="M107" s="156">
        <f>IF(RES_hhdet_in_emi!M107=0,0,RES_hhdet_in_emi!M107*1000000/RES_hhdet_in_new!M107)</f>
        <v>0</v>
      </c>
      <c r="N107" s="156">
        <f>IF(RES_hhdet_in_emi!N107=0,0,RES_hhdet_in_emi!N107*1000000/RES_hhdet_in_new!N107)</f>
        <v>0</v>
      </c>
      <c r="O107" s="156">
        <f>IF(RES_hhdet_in_emi!O107=0,0,RES_hhdet_in_emi!O107*1000000/RES_hhdet_in_new!O107)</f>
        <v>0</v>
      </c>
      <c r="P107" s="156">
        <f>IF(RES_hhdet_in_emi!P107=0,0,RES_hhdet_in_emi!P107*1000000/RES_hhdet_in_new!P107)</f>
        <v>0</v>
      </c>
      <c r="Q107" s="156">
        <f>IF(RES_hhdet_in_emi!Q107=0,0,RES_hhdet_in_emi!Q107*1000000/RES_hhdet_in_new!Q107)</f>
        <v>0</v>
      </c>
    </row>
    <row r="108" spans="1:17" ht="12" customHeight="1" x14ac:dyDescent="0.25">
      <c r="A108" s="23" t="s">
        <v>60</v>
      </c>
      <c r="B108" s="156"/>
      <c r="C108" s="156">
        <f>IF(RES_hhdet_in_emi!C108=0,0,RES_hhdet_in_emi!C108*1000000/RES_hhdet_in_new!C107)</f>
        <v>0</v>
      </c>
      <c r="D108" s="156">
        <f>IF(RES_hhdet_in_emi!D108=0,0,RES_hhdet_in_emi!D108*1000000/RES_hhdet_in_new!D107)</f>
        <v>0</v>
      </c>
      <c r="E108" s="156">
        <f>IF(RES_hhdet_in_emi!E108=0,0,RES_hhdet_in_emi!E108*1000000/RES_hhdet_in_new!E107)</f>
        <v>0</v>
      </c>
      <c r="F108" s="156">
        <f>IF(RES_hhdet_in_emi!F108=0,0,RES_hhdet_in_emi!F108*1000000/RES_hhdet_in_new!F107)</f>
        <v>0</v>
      </c>
      <c r="G108" s="156">
        <f>IF(RES_hhdet_in_emi!G108=0,0,RES_hhdet_in_emi!G108*1000000/RES_hhdet_in_new!G107)</f>
        <v>0</v>
      </c>
      <c r="H108" s="156">
        <f>IF(RES_hhdet_in_emi!H108=0,0,RES_hhdet_in_emi!H108*1000000/RES_hhdet_in_new!H107)</f>
        <v>0</v>
      </c>
      <c r="I108" s="156">
        <f>IF(RES_hhdet_in_emi!I108=0,0,RES_hhdet_in_emi!I108*1000000/RES_hhdet_in_new!I107)</f>
        <v>0</v>
      </c>
      <c r="J108" s="156">
        <f>IF(RES_hhdet_in_emi!J108=0,0,RES_hhdet_in_emi!J108*1000000/RES_hhdet_in_new!J107)</f>
        <v>0</v>
      </c>
      <c r="K108" s="156">
        <f>IF(RES_hhdet_in_emi!K108=0,0,RES_hhdet_in_emi!K108*1000000/RES_hhdet_in_new!K107)</f>
        <v>0</v>
      </c>
      <c r="L108" s="156">
        <f>IF(RES_hhdet_in_emi!L108=0,0,RES_hhdet_in_emi!L108*1000000/RES_hhdet_in_new!L107)</f>
        <v>0</v>
      </c>
      <c r="M108" s="156">
        <f>IF(RES_hhdet_in_emi!M108=0,0,RES_hhdet_in_emi!M108*1000000/RES_hhdet_in_new!M107)</f>
        <v>0</v>
      </c>
      <c r="N108" s="156">
        <f>IF(RES_hhdet_in_emi!N108=0,0,RES_hhdet_in_emi!N108*1000000/RES_hhdet_in_new!N107)</f>
        <v>0</v>
      </c>
      <c r="O108" s="156">
        <f>IF(RES_hhdet_in_emi!O108=0,0,RES_hhdet_in_emi!O108*1000000/RES_hhdet_in_new!O107)</f>
        <v>0</v>
      </c>
      <c r="P108" s="156">
        <f>IF(RES_hhdet_in_emi!P108=0,0,RES_hhdet_in_emi!P108*1000000/RES_hhdet_in_new!P107)</f>
        <v>0</v>
      </c>
      <c r="Q108" s="156">
        <f>IF(RES_hhdet_in_emi!Q108=0,0,RES_hhdet_in_emi!Q108*1000000/RES_hhdet_in_new!Q107)</f>
        <v>0</v>
      </c>
    </row>
    <row r="109" spans="1:17" ht="12.95" customHeight="1" x14ac:dyDescent="0.25">
      <c r="A109" s="158" t="s">
        <v>112</v>
      </c>
      <c r="B109" s="157"/>
      <c r="C109" s="157">
        <f t="shared" ref="C109:Q109" si="101">C110</f>
        <v>0</v>
      </c>
      <c r="D109" s="157">
        <f t="shared" si="101"/>
        <v>0</v>
      </c>
      <c r="E109" s="157">
        <f t="shared" si="101"/>
        <v>0</v>
      </c>
      <c r="F109" s="157">
        <f t="shared" si="101"/>
        <v>0</v>
      </c>
      <c r="G109" s="157">
        <f t="shared" si="101"/>
        <v>0</v>
      </c>
      <c r="H109" s="157">
        <f t="shared" si="101"/>
        <v>0</v>
      </c>
      <c r="I109" s="157">
        <f t="shared" si="101"/>
        <v>0</v>
      </c>
      <c r="J109" s="157">
        <f t="shared" si="101"/>
        <v>0</v>
      </c>
      <c r="K109" s="157">
        <f t="shared" si="101"/>
        <v>0</v>
      </c>
      <c r="L109" s="157">
        <f t="shared" si="101"/>
        <v>0</v>
      </c>
      <c r="M109" s="157">
        <f t="shared" si="101"/>
        <v>0</v>
      </c>
      <c r="N109" s="157">
        <f t="shared" si="101"/>
        <v>0</v>
      </c>
      <c r="O109" s="157">
        <f t="shared" si="101"/>
        <v>0</v>
      </c>
      <c r="P109" s="157">
        <f t="shared" si="101"/>
        <v>0</v>
      </c>
      <c r="Q109" s="157">
        <f t="shared" si="101"/>
        <v>0</v>
      </c>
    </row>
    <row r="110" spans="1:17" ht="12" customHeight="1" x14ac:dyDescent="0.25">
      <c r="A110" s="23" t="s">
        <v>60</v>
      </c>
      <c r="B110" s="156"/>
      <c r="C110" s="156">
        <f>IF(RES_hhdet_in_emi!C110=0,0,RES_hhdet_in_emi!C110*1000000/RES_hhdet_in_new!C110)</f>
        <v>0</v>
      </c>
      <c r="D110" s="156">
        <f>IF(RES_hhdet_in_emi!D110=0,0,RES_hhdet_in_emi!D110*1000000/RES_hhdet_in_new!D110)</f>
        <v>0</v>
      </c>
      <c r="E110" s="156">
        <f>IF(RES_hhdet_in_emi!E110=0,0,RES_hhdet_in_emi!E110*1000000/RES_hhdet_in_new!E110)</f>
        <v>0</v>
      </c>
      <c r="F110" s="156">
        <f>IF(RES_hhdet_in_emi!F110=0,0,RES_hhdet_in_emi!F110*1000000/RES_hhdet_in_new!F110)</f>
        <v>0</v>
      </c>
      <c r="G110" s="156">
        <f>IF(RES_hhdet_in_emi!G110=0,0,RES_hhdet_in_emi!G110*1000000/RES_hhdet_in_new!G110)</f>
        <v>0</v>
      </c>
      <c r="H110" s="156">
        <f>IF(RES_hhdet_in_emi!H110=0,0,RES_hhdet_in_emi!H110*1000000/RES_hhdet_in_new!H110)</f>
        <v>0</v>
      </c>
      <c r="I110" s="156">
        <f>IF(RES_hhdet_in_emi!I110=0,0,RES_hhdet_in_emi!I110*1000000/RES_hhdet_in_new!I110)</f>
        <v>0</v>
      </c>
      <c r="J110" s="156">
        <f>IF(RES_hhdet_in_emi!J110=0,0,RES_hhdet_in_emi!J110*1000000/RES_hhdet_in_new!J110)</f>
        <v>0</v>
      </c>
      <c r="K110" s="156">
        <f>IF(RES_hhdet_in_emi!K110=0,0,RES_hhdet_in_emi!K110*1000000/RES_hhdet_in_new!K110)</f>
        <v>0</v>
      </c>
      <c r="L110" s="156">
        <f>IF(RES_hhdet_in_emi!L110=0,0,RES_hhdet_in_emi!L110*1000000/RES_hhdet_in_new!L110)</f>
        <v>0</v>
      </c>
      <c r="M110" s="156">
        <f>IF(RES_hhdet_in_emi!M110=0,0,RES_hhdet_in_emi!M110*1000000/RES_hhdet_in_new!M110)</f>
        <v>0</v>
      </c>
      <c r="N110" s="156">
        <f>IF(RES_hhdet_in_emi!N110=0,0,RES_hhdet_in_emi!N110*1000000/RES_hhdet_in_new!N110)</f>
        <v>0</v>
      </c>
      <c r="O110" s="156">
        <f>IF(RES_hhdet_in_emi!O110=0,0,RES_hhdet_in_emi!O110*1000000/RES_hhdet_in_new!O110)</f>
        <v>0</v>
      </c>
      <c r="P110" s="156">
        <f>IF(RES_hhdet_in_emi!P110=0,0,RES_hhdet_in_emi!P110*1000000/RES_hhdet_in_new!P110)</f>
        <v>0</v>
      </c>
      <c r="Q110" s="156">
        <f>IF(RES_hhdet_in_emi!Q110=0,0,RES_hhdet_in_emi!Q110*1000000/RES_hhdet_in_new!Q110)</f>
        <v>0</v>
      </c>
    </row>
    <row r="111" spans="1:17" ht="12" customHeight="1" x14ac:dyDescent="0.25">
      <c r="A111" s="158" t="s">
        <v>63</v>
      </c>
      <c r="B111" s="157"/>
      <c r="C111" s="157">
        <f>IF(SUM(RES_hhdet_in_emi!C112:C113,RES_hhdet_in_emi!C116:C117)=0,0,SUM(RES_hhdet_in_emi!C112:C113,RES_hhdet_in_emi!C116:C117)*1000000/SUM(RES_hhdet_in_new!C112:C113,RES_hhdet_in_new!C116:C117))</f>
        <v>0</v>
      </c>
      <c r="D111" s="157">
        <f>IF(SUM(RES_hhdet_in_emi!D112:D113,RES_hhdet_in_emi!D116:D117)=0,0,SUM(RES_hhdet_in_emi!D112:D113,RES_hhdet_in_emi!D116:D117)*1000000/SUM(RES_hhdet_in_new!D112:D113,RES_hhdet_in_new!D116:D117))</f>
        <v>0</v>
      </c>
      <c r="E111" s="157">
        <f>IF(SUM(RES_hhdet_in_emi!E112:E113,RES_hhdet_in_emi!E116:E117)=0,0,SUM(RES_hhdet_in_emi!E112:E113,RES_hhdet_in_emi!E116:E117)*1000000/SUM(RES_hhdet_in_new!E112:E113,RES_hhdet_in_new!E116:E117))</f>
        <v>0</v>
      </c>
      <c r="F111" s="157">
        <f>IF(SUM(RES_hhdet_in_emi!F112:F113,RES_hhdet_in_emi!F116:F117)=0,0,SUM(RES_hhdet_in_emi!F112:F113,RES_hhdet_in_emi!F116:F117)*1000000/SUM(RES_hhdet_in_new!F112:F113,RES_hhdet_in_new!F116:F117))</f>
        <v>0</v>
      </c>
      <c r="G111" s="157">
        <f>IF(SUM(RES_hhdet_in_emi!G112:G113,RES_hhdet_in_emi!G116:G117)=0,0,SUM(RES_hhdet_in_emi!G112:G113,RES_hhdet_in_emi!G116:G117)*1000000/SUM(RES_hhdet_in_new!G112:G113,RES_hhdet_in_new!G116:G117))</f>
        <v>0</v>
      </c>
      <c r="H111" s="157">
        <f>IF(SUM(RES_hhdet_in_emi!H112:H113,RES_hhdet_in_emi!H116:H117)=0,0,SUM(RES_hhdet_in_emi!H112:H113,RES_hhdet_in_emi!H116:H117)*1000000/SUM(RES_hhdet_in_new!H112:H113,RES_hhdet_in_new!H116:H117))</f>
        <v>0</v>
      </c>
      <c r="I111" s="157">
        <f>IF(SUM(RES_hhdet_in_emi!I112:I113,RES_hhdet_in_emi!I116:I117)=0,0,SUM(RES_hhdet_in_emi!I112:I113,RES_hhdet_in_emi!I116:I117)*1000000/SUM(RES_hhdet_in_new!I112:I113,RES_hhdet_in_new!I116:I117))</f>
        <v>0</v>
      </c>
      <c r="J111" s="157">
        <f>IF(SUM(RES_hhdet_in_emi!J112:J113,RES_hhdet_in_emi!J116:J117)=0,0,SUM(RES_hhdet_in_emi!J112:J113,RES_hhdet_in_emi!J116:J117)*1000000/SUM(RES_hhdet_in_new!J112:J113,RES_hhdet_in_new!J116:J117))</f>
        <v>0</v>
      </c>
      <c r="K111" s="157">
        <f>IF(SUM(RES_hhdet_in_emi!K112:K113,RES_hhdet_in_emi!K116:K117)=0,0,SUM(RES_hhdet_in_emi!K112:K113,RES_hhdet_in_emi!K116:K117)*1000000/SUM(RES_hhdet_in_new!K112:K113,RES_hhdet_in_new!K116:K117))</f>
        <v>0</v>
      </c>
      <c r="L111" s="157">
        <f>IF(SUM(RES_hhdet_in_emi!L112:L113,RES_hhdet_in_emi!L116:L117)=0,0,SUM(RES_hhdet_in_emi!L112:L113,RES_hhdet_in_emi!L116:L117)*1000000/SUM(RES_hhdet_in_new!L112:L113,RES_hhdet_in_new!L116:L117))</f>
        <v>0</v>
      </c>
      <c r="M111" s="157">
        <f>IF(SUM(RES_hhdet_in_emi!M112:M113,RES_hhdet_in_emi!M116:M117)=0,0,SUM(RES_hhdet_in_emi!M112:M113,RES_hhdet_in_emi!M116:M117)*1000000/SUM(RES_hhdet_in_new!M112:M113,RES_hhdet_in_new!M116:M117))</f>
        <v>0</v>
      </c>
      <c r="N111" s="157">
        <f>IF(SUM(RES_hhdet_in_emi!N112:N113,RES_hhdet_in_emi!N116:N117)=0,0,SUM(RES_hhdet_in_emi!N112:N113,RES_hhdet_in_emi!N116:N117)*1000000/SUM(RES_hhdet_in_new!N112:N113,RES_hhdet_in_new!N116:N117))</f>
        <v>0</v>
      </c>
      <c r="O111" s="157">
        <f>IF(SUM(RES_hhdet_in_emi!O112:O113,RES_hhdet_in_emi!O116:O117)=0,0,SUM(RES_hhdet_in_emi!O112:O113,RES_hhdet_in_emi!O116:O117)*1000000/SUM(RES_hhdet_in_new!O112:O113,RES_hhdet_in_new!O116:O117))</f>
        <v>0</v>
      </c>
      <c r="P111" s="157">
        <f>IF(SUM(RES_hhdet_in_emi!P112:P113,RES_hhdet_in_emi!P116:P117)=0,0,SUM(RES_hhdet_in_emi!P112:P113,RES_hhdet_in_emi!P116:P117)*1000000/SUM(RES_hhdet_in_new!P112:P113,RES_hhdet_in_new!P116:P117))</f>
        <v>0</v>
      </c>
      <c r="Q111" s="157">
        <f>IF(SUM(RES_hhdet_in_emi!Q112:Q113,RES_hhdet_in_emi!Q116:Q117)=0,0,SUM(RES_hhdet_in_emi!Q112:Q113,RES_hhdet_in_emi!Q116:Q117)*1000000/SUM(RES_hhdet_in_new!Q112:Q113,RES_hhdet_in_new!Q116:Q117))</f>
        <v>0</v>
      </c>
    </row>
    <row r="112" spans="1:17" ht="12" customHeight="1" x14ac:dyDescent="0.25">
      <c r="A112" s="167" t="s">
        <v>152</v>
      </c>
      <c r="B112" s="132"/>
      <c r="C112" s="132">
        <f>IF(RES_hhdet_in_emi!C112=0,0,RES_hhdet_in_emi!C112*1000000/RES_hhdet_in_new!C112)</f>
        <v>0</v>
      </c>
      <c r="D112" s="132">
        <f>IF(RES_hhdet_in_emi!D112=0,0,RES_hhdet_in_emi!D112*1000000/RES_hhdet_in_new!D112)</f>
        <v>0</v>
      </c>
      <c r="E112" s="132">
        <f>IF(RES_hhdet_in_emi!E112=0,0,RES_hhdet_in_emi!E112*1000000/RES_hhdet_in_new!E112)</f>
        <v>0</v>
      </c>
      <c r="F112" s="132">
        <f>IF(RES_hhdet_in_emi!F112=0,0,RES_hhdet_in_emi!F112*1000000/RES_hhdet_in_new!F112)</f>
        <v>0</v>
      </c>
      <c r="G112" s="132">
        <f>IF(RES_hhdet_in_emi!G112=0,0,RES_hhdet_in_emi!G112*1000000/RES_hhdet_in_new!G112)</f>
        <v>0</v>
      </c>
      <c r="H112" s="132">
        <f>IF(RES_hhdet_in_emi!H112=0,0,RES_hhdet_in_emi!H112*1000000/RES_hhdet_in_new!H112)</f>
        <v>0</v>
      </c>
      <c r="I112" s="132">
        <f>IF(RES_hhdet_in_emi!I112=0,0,RES_hhdet_in_emi!I112*1000000/RES_hhdet_in_new!I112)</f>
        <v>0</v>
      </c>
      <c r="J112" s="132">
        <f>IF(RES_hhdet_in_emi!J112=0,0,RES_hhdet_in_emi!J112*1000000/RES_hhdet_in_new!J112)</f>
        <v>0</v>
      </c>
      <c r="K112" s="132">
        <f>IF(RES_hhdet_in_emi!K112=0,0,RES_hhdet_in_emi!K112*1000000/RES_hhdet_in_new!K112)</f>
        <v>0</v>
      </c>
      <c r="L112" s="132">
        <f>IF(RES_hhdet_in_emi!L112=0,0,RES_hhdet_in_emi!L112*1000000/RES_hhdet_in_new!L112)</f>
        <v>0</v>
      </c>
      <c r="M112" s="132">
        <f>IF(RES_hhdet_in_emi!M112=0,0,RES_hhdet_in_emi!M112*1000000/RES_hhdet_in_new!M112)</f>
        <v>0</v>
      </c>
      <c r="N112" s="132">
        <f>IF(RES_hhdet_in_emi!N112=0,0,RES_hhdet_in_emi!N112*1000000/RES_hhdet_in_new!N112)</f>
        <v>0</v>
      </c>
      <c r="O112" s="132">
        <f>IF(RES_hhdet_in_emi!O112=0,0,RES_hhdet_in_emi!O112*1000000/RES_hhdet_in_new!O112)</f>
        <v>0</v>
      </c>
      <c r="P112" s="132">
        <f>IF(RES_hhdet_in_emi!P112=0,0,RES_hhdet_in_emi!P112*1000000/RES_hhdet_in_new!P112)</f>
        <v>0</v>
      </c>
      <c r="Q112" s="132">
        <f>IF(RES_hhdet_in_emi!Q112=0,0,RES_hhdet_in_emi!Q112*1000000/RES_hhdet_in_new!Q112)</f>
        <v>0</v>
      </c>
    </row>
    <row r="113" spans="1:17" ht="12" customHeight="1" x14ac:dyDescent="0.25">
      <c r="A113" s="167" t="s">
        <v>151</v>
      </c>
      <c r="B113" s="132"/>
      <c r="C113" s="132">
        <f>IF(RES_hhdet_in_emi!C113=0,0,RES_hhdet_in_emi!C113*1000000/RES_hhdet_in_new!C113)</f>
        <v>0</v>
      </c>
      <c r="D113" s="132">
        <f>IF(RES_hhdet_in_emi!D113=0,0,RES_hhdet_in_emi!D113*1000000/RES_hhdet_in_new!D113)</f>
        <v>0</v>
      </c>
      <c r="E113" s="132">
        <f>IF(RES_hhdet_in_emi!E113=0,0,RES_hhdet_in_emi!E113*1000000/RES_hhdet_in_new!E113)</f>
        <v>0</v>
      </c>
      <c r="F113" s="132">
        <f>IF(RES_hhdet_in_emi!F113=0,0,RES_hhdet_in_emi!F113*1000000/RES_hhdet_in_new!F113)</f>
        <v>0</v>
      </c>
      <c r="G113" s="132">
        <f>IF(RES_hhdet_in_emi!G113=0,0,RES_hhdet_in_emi!G113*1000000/RES_hhdet_in_new!G113)</f>
        <v>0</v>
      </c>
      <c r="H113" s="132">
        <f>IF(RES_hhdet_in_emi!H113=0,0,RES_hhdet_in_emi!H113*1000000/RES_hhdet_in_new!H113)</f>
        <v>0</v>
      </c>
      <c r="I113" s="132">
        <f>IF(RES_hhdet_in_emi!I113=0,0,RES_hhdet_in_emi!I113*1000000/RES_hhdet_in_new!I113)</f>
        <v>0</v>
      </c>
      <c r="J113" s="132">
        <f>IF(RES_hhdet_in_emi!J113=0,0,RES_hhdet_in_emi!J113*1000000/RES_hhdet_in_new!J113)</f>
        <v>0</v>
      </c>
      <c r="K113" s="132">
        <f>IF(RES_hhdet_in_emi!K113=0,0,RES_hhdet_in_emi!K113*1000000/RES_hhdet_in_new!K113)</f>
        <v>0</v>
      </c>
      <c r="L113" s="132">
        <f>IF(RES_hhdet_in_emi!L113=0,0,RES_hhdet_in_emi!L113*1000000/RES_hhdet_in_new!L113)</f>
        <v>0</v>
      </c>
      <c r="M113" s="132">
        <f>IF(RES_hhdet_in_emi!M113=0,0,RES_hhdet_in_emi!M113*1000000/RES_hhdet_in_new!M113)</f>
        <v>0</v>
      </c>
      <c r="N113" s="132">
        <f>IF(RES_hhdet_in_emi!N113=0,0,RES_hhdet_in_emi!N113*1000000/RES_hhdet_in_new!N113)</f>
        <v>0</v>
      </c>
      <c r="O113" s="132">
        <f>IF(RES_hhdet_in_emi!O113=0,0,RES_hhdet_in_emi!O113*1000000/RES_hhdet_in_new!O113)</f>
        <v>0</v>
      </c>
      <c r="P113" s="132">
        <f>IF(RES_hhdet_in_emi!P113=0,0,RES_hhdet_in_emi!P113*1000000/RES_hhdet_in_new!P113)</f>
        <v>0</v>
      </c>
      <c r="Q113" s="132">
        <f>IF(RES_hhdet_in_emi!Q113=0,0,RES_hhdet_in_emi!Q113*1000000/RES_hhdet_in_new!Q113)</f>
        <v>0</v>
      </c>
    </row>
    <row r="114" spans="1:17" ht="12" customHeight="1" x14ac:dyDescent="0.25">
      <c r="A114" s="166" t="s">
        <v>79</v>
      </c>
      <c r="B114" s="165"/>
      <c r="C114" s="165">
        <f>IF(RES_hhdet_in_emi!C114=0,0,RES_hhdet_in_emi!C114*1000000/RES_hhdet_in_new!C113)</f>
        <v>0</v>
      </c>
      <c r="D114" s="165">
        <f>IF(RES_hhdet_in_emi!D114=0,0,RES_hhdet_in_emi!D114*1000000/RES_hhdet_in_new!D113)</f>
        <v>0</v>
      </c>
      <c r="E114" s="165">
        <f>IF(RES_hhdet_in_emi!E114=0,0,RES_hhdet_in_emi!E114*1000000/RES_hhdet_in_new!E113)</f>
        <v>0</v>
      </c>
      <c r="F114" s="165">
        <f>IF(RES_hhdet_in_emi!F114=0,0,RES_hhdet_in_emi!F114*1000000/RES_hhdet_in_new!F113)</f>
        <v>0</v>
      </c>
      <c r="G114" s="165">
        <f>IF(RES_hhdet_in_emi!G114=0,0,RES_hhdet_in_emi!G114*1000000/RES_hhdet_in_new!G113)</f>
        <v>0</v>
      </c>
      <c r="H114" s="165">
        <f>IF(RES_hhdet_in_emi!H114=0,0,RES_hhdet_in_emi!H114*1000000/RES_hhdet_in_new!H113)</f>
        <v>0</v>
      </c>
      <c r="I114" s="165">
        <f>IF(RES_hhdet_in_emi!I114=0,0,RES_hhdet_in_emi!I114*1000000/RES_hhdet_in_new!I113)</f>
        <v>0</v>
      </c>
      <c r="J114" s="165">
        <f>IF(RES_hhdet_in_emi!J114=0,0,RES_hhdet_in_emi!J114*1000000/RES_hhdet_in_new!J113)</f>
        <v>0</v>
      </c>
      <c r="K114" s="165">
        <f>IF(RES_hhdet_in_emi!K114=0,0,RES_hhdet_in_emi!K114*1000000/RES_hhdet_in_new!K113)</f>
        <v>0</v>
      </c>
      <c r="L114" s="165">
        <f>IF(RES_hhdet_in_emi!L114=0,0,RES_hhdet_in_emi!L114*1000000/RES_hhdet_in_new!L113)</f>
        <v>0</v>
      </c>
      <c r="M114" s="165">
        <f>IF(RES_hhdet_in_emi!M114=0,0,RES_hhdet_in_emi!M114*1000000/RES_hhdet_in_new!M113)</f>
        <v>0</v>
      </c>
      <c r="N114" s="165">
        <f>IF(RES_hhdet_in_emi!N114=0,0,RES_hhdet_in_emi!N114*1000000/RES_hhdet_in_new!N113)</f>
        <v>0</v>
      </c>
      <c r="O114" s="165">
        <f>IF(RES_hhdet_in_emi!O114=0,0,RES_hhdet_in_emi!O114*1000000/RES_hhdet_in_new!O113)</f>
        <v>0</v>
      </c>
      <c r="P114" s="165">
        <f>IF(RES_hhdet_in_emi!P114=0,0,RES_hhdet_in_emi!P114*1000000/RES_hhdet_in_new!P113)</f>
        <v>0</v>
      </c>
      <c r="Q114" s="165">
        <f>IF(RES_hhdet_in_emi!Q114=0,0,RES_hhdet_in_emi!Q114*1000000/RES_hhdet_in_new!Q113)</f>
        <v>0</v>
      </c>
    </row>
    <row r="115" spans="1:17" ht="12" customHeight="1" x14ac:dyDescent="0.25">
      <c r="A115" s="147" t="s">
        <v>59</v>
      </c>
      <c r="B115" s="164"/>
      <c r="C115" s="164">
        <f>IF(RES_hhdet_in_emi!C115=0,0,RES_hhdet_in_emi!C115*1000000/RES_hhdet_in_new!C113)</f>
        <v>0</v>
      </c>
      <c r="D115" s="164">
        <f>IF(RES_hhdet_in_emi!D115=0,0,RES_hhdet_in_emi!D115*1000000/RES_hhdet_in_new!D113)</f>
        <v>0</v>
      </c>
      <c r="E115" s="164">
        <f>IF(RES_hhdet_in_emi!E115=0,0,RES_hhdet_in_emi!E115*1000000/RES_hhdet_in_new!E113)</f>
        <v>0</v>
      </c>
      <c r="F115" s="164">
        <f>IF(RES_hhdet_in_emi!F115=0,0,RES_hhdet_in_emi!F115*1000000/RES_hhdet_in_new!F113)</f>
        <v>0</v>
      </c>
      <c r="G115" s="164">
        <f>IF(RES_hhdet_in_emi!G115=0,0,RES_hhdet_in_emi!G115*1000000/RES_hhdet_in_new!G113)</f>
        <v>0</v>
      </c>
      <c r="H115" s="164">
        <f>IF(RES_hhdet_in_emi!H115=0,0,RES_hhdet_in_emi!H115*1000000/RES_hhdet_in_new!H113)</f>
        <v>0</v>
      </c>
      <c r="I115" s="164">
        <f>IF(RES_hhdet_in_emi!I115=0,0,RES_hhdet_in_emi!I115*1000000/RES_hhdet_in_new!I113)</f>
        <v>0</v>
      </c>
      <c r="J115" s="164">
        <f>IF(RES_hhdet_in_emi!J115=0,0,RES_hhdet_in_emi!J115*1000000/RES_hhdet_in_new!J113)</f>
        <v>0</v>
      </c>
      <c r="K115" s="164">
        <f>IF(RES_hhdet_in_emi!K115=0,0,RES_hhdet_in_emi!K115*1000000/RES_hhdet_in_new!K113)</f>
        <v>0</v>
      </c>
      <c r="L115" s="164">
        <f>IF(RES_hhdet_in_emi!L115=0,0,RES_hhdet_in_emi!L115*1000000/RES_hhdet_in_new!L113)</f>
        <v>0</v>
      </c>
      <c r="M115" s="164">
        <f>IF(RES_hhdet_in_emi!M115=0,0,RES_hhdet_in_emi!M115*1000000/RES_hhdet_in_new!M113)</f>
        <v>0</v>
      </c>
      <c r="N115" s="164">
        <f>IF(RES_hhdet_in_emi!N115=0,0,RES_hhdet_in_emi!N115*1000000/RES_hhdet_in_new!N113)</f>
        <v>0</v>
      </c>
      <c r="O115" s="164">
        <f>IF(RES_hhdet_in_emi!O115=0,0,RES_hhdet_in_emi!O115*1000000/RES_hhdet_in_new!O113)</f>
        <v>0</v>
      </c>
      <c r="P115" s="164">
        <f>IF(RES_hhdet_in_emi!P115=0,0,RES_hhdet_in_emi!P115*1000000/RES_hhdet_in_new!P113)</f>
        <v>0</v>
      </c>
      <c r="Q115" s="164">
        <f>IF(RES_hhdet_in_emi!Q115=0,0,RES_hhdet_in_emi!Q115*1000000/RES_hhdet_in_new!Q113)</f>
        <v>0</v>
      </c>
    </row>
    <row r="116" spans="1:17" ht="12" customHeight="1" x14ac:dyDescent="0.25">
      <c r="A116" s="163" t="s">
        <v>142</v>
      </c>
      <c r="B116" s="162"/>
      <c r="C116" s="162">
        <f>IF(RES_hhdet_in_emi!C116=0,0,RES_hhdet_in_emi!C116*1000000/RES_hhdet_in_new!C116)</f>
        <v>0</v>
      </c>
      <c r="D116" s="162">
        <f>IF(RES_hhdet_in_emi!D116=0,0,RES_hhdet_in_emi!D116*1000000/RES_hhdet_in_new!D116)</f>
        <v>0</v>
      </c>
      <c r="E116" s="162">
        <f>IF(RES_hhdet_in_emi!E116=0,0,RES_hhdet_in_emi!E116*1000000/RES_hhdet_in_new!E116)</f>
        <v>0</v>
      </c>
      <c r="F116" s="162">
        <f>IF(RES_hhdet_in_emi!F116=0,0,RES_hhdet_in_emi!F116*1000000/RES_hhdet_in_new!F116)</f>
        <v>0</v>
      </c>
      <c r="G116" s="162">
        <f>IF(RES_hhdet_in_emi!G116=0,0,RES_hhdet_in_emi!G116*1000000/RES_hhdet_in_new!G116)</f>
        <v>0</v>
      </c>
      <c r="H116" s="162">
        <f>IF(RES_hhdet_in_emi!H116=0,0,RES_hhdet_in_emi!H116*1000000/RES_hhdet_in_new!H116)</f>
        <v>0</v>
      </c>
      <c r="I116" s="162">
        <f>IF(RES_hhdet_in_emi!I116=0,0,RES_hhdet_in_emi!I116*1000000/RES_hhdet_in_new!I116)</f>
        <v>0</v>
      </c>
      <c r="J116" s="162">
        <f>IF(RES_hhdet_in_emi!J116=0,0,RES_hhdet_in_emi!J116*1000000/RES_hhdet_in_new!J116)</f>
        <v>0</v>
      </c>
      <c r="K116" s="162">
        <f>IF(RES_hhdet_in_emi!K116=0,0,RES_hhdet_in_emi!K116*1000000/RES_hhdet_in_new!K116)</f>
        <v>0</v>
      </c>
      <c r="L116" s="162">
        <f>IF(RES_hhdet_in_emi!L116=0,0,RES_hhdet_in_emi!L116*1000000/RES_hhdet_in_new!L116)</f>
        <v>0</v>
      </c>
      <c r="M116" s="162">
        <f>IF(RES_hhdet_in_emi!M116=0,0,RES_hhdet_in_emi!M116*1000000/RES_hhdet_in_new!M116)</f>
        <v>0</v>
      </c>
      <c r="N116" s="162">
        <f>IF(RES_hhdet_in_emi!N116=0,0,RES_hhdet_in_emi!N116*1000000/RES_hhdet_in_new!N116)</f>
        <v>0</v>
      </c>
      <c r="O116" s="162">
        <f>IF(RES_hhdet_in_emi!O116=0,0,RES_hhdet_in_emi!O116*1000000/RES_hhdet_in_new!O116)</f>
        <v>0</v>
      </c>
      <c r="P116" s="162">
        <f>IF(RES_hhdet_in_emi!P116=0,0,RES_hhdet_in_emi!P116*1000000/RES_hhdet_in_new!P116)</f>
        <v>0</v>
      </c>
      <c r="Q116" s="162">
        <f>IF(RES_hhdet_in_emi!Q116=0,0,RES_hhdet_in_emi!Q116*1000000/RES_hhdet_in_new!Q116)</f>
        <v>0</v>
      </c>
    </row>
    <row r="117" spans="1:17" ht="12" customHeight="1" x14ac:dyDescent="0.25">
      <c r="A117" s="161" t="s">
        <v>141</v>
      </c>
      <c r="B117" s="160"/>
      <c r="C117" s="160">
        <f>IF(RES_hhdet_in_emi!C117=0,0,RES_hhdet_in_emi!C117*1000000/RES_hhdet_in_new!C117)</f>
        <v>0</v>
      </c>
      <c r="D117" s="160">
        <f>IF(RES_hhdet_in_emi!D117=0,0,RES_hhdet_in_emi!D117*1000000/RES_hhdet_in_new!D117)</f>
        <v>0</v>
      </c>
      <c r="E117" s="160">
        <f>IF(RES_hhdet_in_emi!E117=0,0,RES_hhdet_in_emi!E117*1000000/RES_hhdet_in_new!E117)</f>
        <v>0</v>
      </c>
      <c r="F117" s="160">
        <f>IF(RES_hhdet_in_emi!F117=0,0,RES_hhdet_in_emi!F117*1000000/RES_hhdet_in_new!F117)</f>
        <v>0</v>
      </c>
      <c r="G117" s="160">
        <f>IF(RES_hhdet_in_emi!G117=0,0,RES_hhdet_in_emi!G117*1000000/RES_hhdet_in_new!G117)</f>
        <v>0</v>
      </c>
      <c r="H117" s="160">
        <f>IF(RES_hhdet_in_emi!H117=0,0,RES_hhdet_in_emi!H117*1000000/RES_hhdet_in_new!H117)</f>
        <v>0</v>
      </c>
      <c r="I117" s="160">
        <f>IF(RES_hhdet_in_emi!I117=0,0,RES_hhdet_in_emi!I117*1000000/RES_hhdet_in_new!I117)</f>
        <v>0</v>
      </c>
      <c r="J117" s="160">
        <f>IF(RES_hhdet_in_emi!J117=0,0,RES_hhdet_in_emi!J117*1000000/RES_hhdet_in_new!J117)</f>
        <v>0</v>
      </c>
      <c r="K117" s="160">
        <f>IF(RES_hhdet_in_emi!K117=0,0,RES_hhdet_in_emi!K117*1000000/RES_hhdet_in_new!K117)</f>
        <v>0</v>
      </c>
      <c r="L117" s="160">
        <f>IF(RES_hhdet_in_emi!L117=0,0,RES_hhdet_in_emi!L117*1000000/RES_hhdet_in_new!L117)</f>
        <v>0</v>
      </c>
      <c r="M117" s="160">
        <f>IF(RES_hhdet_in_emi!M117=0,0,RES_hhdet_in_emi!M117*1000000/RES_hhdet_in_new!M117)</f>
        <v>0</v>
      </c>
      <c r="N117" s="160">
        <f>IF(RES_hhdet_in_emi!N117=0,0,RES_hhdet_in_emi!N117*1000000/RES_hhdet_in_new!N117)</f>
        <v>0</v>
      </c>
      <c r="O117" s="160">
        <f>IF(RES_hhdet_in_emi!O117=0,0,RES_hhdet_in_emi!O117*1000000/RES_hhdet_in_new!O117)</f>
        <v>0</v>
      </c>
      <c r="P117" s="160">
        <f>IF(RES_hhdet_in_emi!P117=0,0,RES_hhdet_in_emi!P117*1000000/RES_hhdet_in_new!P117)</f>
        <v>0</v>
      </c>
      <c r="Q117" s="160">
        <f>IF(RES_hhdet_in_emi!Q117=0,0,RES_hhdet_in_emi!Q117*1000000/RES_hhdet_in_new!Q117)</f>
        <v>0</v>
      </c>
    </row>
    <row r="118" spans="1:17" ht="12" customHeight="1" x14ac:dyDescent="0.25">
      <c r="A118" s="148" t="s">
        <v>60</v>
      </c>
      <c r="B118" s="156"/>
      <c r="C118" s="156">
        <f>IF(RES_hhdet_in_emi!C118=0,0,RES_hhdet_in_emi!C118*1000000/RES_hhdet_in_new!C117)</f>
        <v>0</v>
      </c>
      <c r="D118" s="156">
        <f>IF(RES_hhdet_in_emi!D118=0,0,RES_hhdet_in_emi!D118*1000000/RES_hhdet_in_new!D117)</f>
        <v>0</v>
      </c>
      <c r="E118" s="156">
        <f>IF(RES_hhdet_in_emi!E118=0,0,RES_hhdet_in_emi!E118*1000000/RES_hhdet_in_new!E117)</f>
        <v>0</v>
      </c>
      <c r="F118" s="156">
        <f>IF(RES_hhdet_in_emi!F118=0,0,RES_hhdet_in_emi!F118*1000000/RES_hhdet_in_new!F117)</f>
        <v>0</v>
      </c>
      <c r="G118" s="156">
        <f>IF(RES_hhdet_in_emi!G118=0,0,RES_hhdet_in_emi!G118*1000000/RES_hhdet_in_new!G117)</f>
        <v>0</v>
      </c>
      <c r="H118" s="156">
        <f>IF(RES_hhdet_in_emi!H118=0,0,RES_hhdet_in_emi!H118*1000000/RES_hhdet_in_new!H117)</f>
        <v>0</v>
      </c>
      <c r="I118" s="156">
        <f>IF(RES_hhdet_in_emi!I118=0,0,RES_hhdet_in_emi!I118*1000000/RES_hhdet_in_new!I117)</f>
        <v>0</v>
      </c>
      <c r="J118" s="156">
        <f>IF(RES_hhdet_in_emi!J118=0,0,RES_hhdet_in_emi!J118*1000000/RES_hhdet_in_new!J117)</f>
        <v>0</v>
      </c>
      <c r="K118" s="156">
        <f>IF(RES_hhdet_in_emi!K118=0,0,RES_hhdet_in_emi!K118*1000000/RES_hhdet_in_new!K117)</f>
        <v>0</v>
      </c>
      <c r="L118" s="156">
        <f>IF(RES_hhdet_in_emi!L118=0,0,RES_hhdet_in_emi!L118*1000000/RES_hhdet_in_new!L117)</f>
        <v>0</v>
      </c>
      <c r="M118" s="156">
        <f>IF(RES_hhdet_in_emi!M118=0,0,RES_hhdet_in_emi!M118*1000000/RES_hhdet_in_new!M117)</f>
        <v>0</v>
      </c>
      <c r="N118" s="156">
        <f>IF(RES_hhdet_in_emi!N118=0,0,RES_hhdet_in_emi!N118*1000000/RES_hhdet_in_new!N117)</f>
        <v>0</v>
      </c>
      <c r="O118" s="156">
        <f>IF(RES_hhdet_in_emi!O118=0,0,RES_hhdet_in_emi!O118*1000000/RES_hhdet_in_new!O117)</f>
        <v>0</v>
      </c>
      <c r="P118" s="156">
        <f>IF(RES_hhdet_in_emi!P118=0,0,RES_hhdet_in_emi!P118*1000000/RES_hhdet_in_new!P117)</f>
        <v>0</v>
      </c>
      <c r="Q118" s="156">
        <f>IF(RES_hhdet_in_emi!Q118=0,0,RES_hhdet_in_emi!Q118*1000000/RES_hhdet_in_new!Q117)</f>
        <v>0</v>
      </c>
    </row>
    <row r="119" spans="1:17" ht="12" customHeight="1" x14ac:dyDescent="0.25">
      <c r="A119" s="148" t="s">
        <v>59</v>
      </c>
      <c r="B119" s="156"/>
      <c r="C119" s="156">
        <f>IF(RES_hhdet_in_emi!C119=0,0,RES_hhdet_in_emi!C119*1000000/RES_hhdet_in_new!C117)</f>
        <v>0</v>
      </c>
      <c r="D119" s="156">
        <f>IF(RES_hhdet_in_emi!D119=0,0,RES_hhdet_in_emi!D119*1000000/RES_hhdet_in_new!D117)</f>
        <v>0</v>
      </c>
      <c r="E119" s="156">
        <f>IF(RES_hhdet_in_emi!E119=0,0,RES_hhdet_in_emi!E119*1000000/RES_hhdet_in_new!E117)</f>
        <v>0</v>
      </c>
      <c r="F119" s="156">
        <f>IF(RES_hhdet_in_emi!F119=0,0,RES_hhdet_in_emi!F119*1000000/RES_hhdet_in_new!F117)</f>
        <v>0</v>
      </c>
      <c r="G119" s="156">
        <f>IF(RES_hhdet_in_emi!G119=0,0,RES_hhdet_in_emi!G119*1000000/RES_hhdet_in_new!G117)</f>
        <v>0</v>
      </c>
      <c r="H119" s="156">
        <f>IF(RES_hhdet_in_emi!H119=0,0,RES_hhdet_in_emi!H119*1000000/RES_hhdet_in_new!H117)</f>
        <v>0</v>
      </c>
      <c r="I119" s="156">
        <f>IF(RES_hhdet_in_emi!I119=0,0,RES_hhdet_in_emi!I119*1000000/RES_hhdet_in_new!I117)</f>
        <v>0</v>
      </c>
      <c r="J119" s="156">
        <f>IF(RES_hhdet_in_emi!J119=0,0,RES_hhdet_in_emi!J119*1000000/RES_hhdet_in_new!J117)</f>
        <v>0</v>
      </c>
      <c r="K119" s="156">
        <f>IF(RES_hhdet_in_emi!K119=0,0,RES_hhdet_in_emi!K119*1000000/RES_hhdet_in_new!K117)</f>
        <v>0</v>
      </c>
      <c r="L119" s="156">
        <f>IF(RES_hhdet_in_emi!L119=0,0,RES_hhdet_in_emi!L119*1000000/RES_hhdet_in_new!L117)</f>
        <v>0</v>
      </c>
      <c r="M119" s="156">
        <f>IF(RES_hhdet_in_emi!M119=0,0,RES_hhdet_in_emi!M119*1000000/RES_hhdet_in_new!M117)</f>
        <v>0</v>
      </c>
      <c r="N119" s="156">
        <f>IF(RES_hhdet_in_emi!N119=0,0,RES_hhdet_in_emi!N119*1000000/RES_hhdet_in_new!N117)</f>
        <v>0</v>
      </c>
      <c r="O119" s="156">
        <f>IF(RES_hhdet_in_emi!O119=0,0,RES_hhdet_in_emi!O119*1000000/RES_hhdet_in_new!O117)</f>
        <v>0</v>
      </c>
      <c r="P119" s="156">
        <f>IF(RES_hhdet_in_emi!P119=0,0,RES_hhdet_in_emi!P119*1000000/RES_hhdet_in_new!P117)</f>
        <v>0</v>
      </c>
      <c r="Q119" s="156">
        <f>IF(RES_hhdet_in_emi!Q119=0,0,RES_hhdet_in_emi!Q119*1000000/RES_hhdet_in_new!Q117)</f>
        <v>0</v>
      </c>
    </row>
    <row r="120" spans="1:17" ht="12" customHeight="1" x14ac:dyDescent="0.25">
      <c r="A120" s="158" t="s">
        <v>62</v>
      </c>
      <c r="B120" s="157"/>
      <c r="C120" s="157">
        <f>IF(SUM(RES_hhdet_in_emi!C121:C122)=0,0,SUM(RES_hhdet_in_emi!C121:C122)*1000000/SUM(RES_hhdet_in_new!C121:C122))</f>
        <v>0</v>
      </c>
      <c r="D120" s="157">
        <f>IF(SUM(RES_hhdet_in_emi!D121:D122)=0,0,SUM(RES_hhdet_in_emi!D121:D122)*1000000/SUM(RES_hhdet_in_new!D121:D122))</f>
        <v>0</v>
      </c>
      <c r="E120" s="157">
        <f>IF(SUM(RES_hhdet_in_emi!E121:E122)=0,0,SUM(RES_hhdet_in_emi!E121:E122)*1000000/SUM(RES_hhdet_in_new!E121:E122))</f>
        <v>0</v>
      </c>
      <c r="F120" s="157">
        <f>IF(SUM(RES_hhdet_in_emi!F121:F122)=0,0,SUM(RES_hhdet_in_emi!F121:F122)*1000000/SUM(RES_hhdet_in_new!F121:F122))</f>
        <v>0</v>
      </c>
      <c r="G120" s="157">
        <f>IF(SUM(RES_hhdet_in_emi!G121:G122)=0,0,SUM(RES_hhdet_in_emi!G121:G122)*1000000/SUM(RES_hhdet_in_new!G121:G122))</f>
        <v>0</v>
      </c>
      <c r="H120" s="157">
        <f>IF(SUM(RES_hhdet_in_emi!H121:H122)=0,0,SUM(RES_hhdet_in_emi!H121:H122)*1000000/SUM(RES_hhdet_in_new!H121:H122))</f>
        <v>0</v>
      </c>
      <c r="I120" s="157">
        <f>IF(SUM(RES_hhdet_in_emi!I121:I122)=0,0,SUM(RES_hhdet_in_emi!I121:I122)*1000000/SUM(RES_hhdet_in_new!I121:I122))</f>
        <v>0</v>
      </c>
      <c r="J120" s="157">
        <f>IF(SUM(RES_hhdet_in_emi!J121:J122)=0,0,SUM(RES_hhdet_in_emi!J121:J122)*1000000/SUM(RES_hhdet_in_new!J121:J122))</f>
        <v>0</v>
      </c>
      <c r="K120" s="157">
        <f>IF(SUM(RES_hhdet_in_emi!K121:K122)=0,0,SUM(RES_hhdet_in_emi!K121:K122)*1000000/SUM(RES_hhdet_in_new!K121:K122))</f>
        <v>0</v>
      </c>
      <c r="L120" s="157">
        <f>IF(SUM(RES_hhdet_in_emi!L121:L122)=0,0,SUM(RES_hhdet_in_emi!L121:L122)*1000000/SUM(RES_hhdet_in_new!L121:L122))</f>
        <v>0</v>
      </c>
      <c r="M120" s="157">
        <f>IF(SUM(RES_hhdet_in_emi!M121:M122)=0,0,SUM(RES_hhdet_in_emi!M121:M122)*1000000/SUM(RES_hhdet_in_new!M121:M122))</f>
        <v>0</v>
      </c>
      <c r="N120" s="157">
        <f>IF(SUM(RES_hhdet_in_emi!N121:N122)=0,0,SUM(RES_hhdet_in_emi!N121:N122)*1000000/SUM(RES_hhdet_in_new!N121:N122))</f>
        <v>0</v>
      </c>
      <c r="O120" s="157">
        <f>IF(SUM(RES_hhdet_in_emi!O121:O122)=0,0,SUM(RES_hhdet_in_emi!O121:O122)*1000000/SUM(RES_hhdet_in_new!O121:O122))</f>
        <v>0</v>
      </c>
      <c r="P120" s="157">
        <f>IF(SUM(RES_hhdet_in_emi!P121:P122)=0,0,SUM(RES_hhdet_in_emi!P121:P122)*1000000/SUM(RES_hhdet_in_new!P121:P122))</f>
        <v>0</v>
      </c>
      <c r="Q120" s="157">
        <f>IF(SUM(RES_hhdet_in_emi!Q121:Q122)=0,0,SUM(RES_hhdet_in_emi!Q121:Q122)*1000000/SUM(RES_hhdet_in_new!Q121:Q122))</f>
        <v>0</v>
      </c>
    </row>
    <row r="121" spans="1:17" ht="12" customHeight="1" x14ac:dyDescent="0.25">
      <c r="A121" s="23" t="s">
        <v>57</v>
      </c>
      <c r="B121" s="156"/>
      <c r="C121" s="156">
        <f>IF(RES_hhdet_in_emi!C121=0,0,RES_hhdet_in_emi!C121*1000000/RES_hhdet_in_new!C121)</f>
        <v>0</v>
      </c>
      <c r="D121" s="156">
        <f>IF(RES_hhdet_in_emi!D121=0,0,RES_hhdet_in_emi!D121*1000000/RES_hhdet_in_new!D121)</f>
        <v>0</v>
      </c>
      <c r="E121" s="156">
        <f>IF(RES_hhdet_in_emi!E121=0,0,RES_hhdet_in_emi!E121*1000000/RES_hhdet_in_new!E121)</f>
        <v>0</v>
      </c>
      <c r="F121" s="156">
        <f>IF(RES_hhdet_in_emi!F121=0,0,RES_hhdet_in_emi!F121*1000000/RES_hhdet_in_new!F121)</f>
        <v>0</v>
      </c>
      <c r="G121" s="156">
        <f>IF(RES_hhdet_in_emi!G121=0,0,RES_hhdet_in_emi!G121*1000000/RES_hhdet_in_new!G121)</f>
        <v>0</v>
      </c>
      <c r="H121" s="156">
        <f>IF(RES_hhdet_in_emi!H121=0,0,RES_hhdet_in_emi!H121*1000000/RES_hhdet_in_new!H121)</f>
        <v>0</v>
      </c>
      <c r="I121" s="156">
        <f>IF(RES_hhdet_in_emi!I121=0,0,RES_hhdet_in_emi!I121*1000000/RES_hhdet_in_new!I121)</f>
        <v>0</v>
      </c>
      <c r="J121" s="156">
        <f>IF(RES_hhdet_in_emi!J121=0,0,RES_hhdet_in_emi!J121*1000000/RES_hhdet_in_new!J121)</f>
        <v>0</v>
      </c>
      <c r="K121" s="156">
        <f>IF(RES_hhdet_in_emi!K121=0,0,RES_hhdet_in_emi!K121*1000000/RES_hhdet_in_new!K121)</f>
        <v>0</v>
      </c>
      <c r="L121" s="156">
        <f>IF(RES_hhdet_in_emi!L121=0,0,RES_hhdet_in_emi!L121*1000000/RES_hhdet_in_new!L121)</f>
        <v>0</v>
      </c>
      <c r="M121" s="156">
        <f>IF(RES_hhdet_in_emi!M121=0,0,RES_hhdet_in_emi!M121*1000000/RES_hhdet_in_new!M121)</f>
        <v>0</v>
      </c>
      <c r="N121" s="156">
        <f>IF(RES_hhdet_in_emi!N121=0,0,RES_hhdet_in_emi!N121*1000000/RES_hhdet_in_new!N121)</f>
        <v>0</v>
      </c>
      <c r="O121" s="156">
        <f>IF(RES_hhdet_in_emi!O121=0,0,RES_hhdet_in_emi!O121*1000000/RES_hhdet_in_new!O121)</f>
        <v>0</v>
      </c>
      <c r="P121" s="156">
        <f>IF(RES_hhdet_in_emi!P121=0,0,RES_hhdet_in_emi!P121*1000000/RES_hhdet_in_new!P121)</f>
        <v>0</v>
      </c>
      <c r="Q121" s="156">
        <f>IF(RES_hhdet_in_emi!Q121=0,0,RES_hhdet_in_emi!Q121*1000000/RES_hhdet_in_new!Q121)</f>
        <v>0</v>
      </c>
    </row>
    <row r="122" spans="1:17" ht="12" customHeight="1" x14ac:dyDescent="0.25">
      <c r="A122" s="29" t="s">
        <v>140</v>
      </c>
      <c r="B122" s="57"/>
      <c r="C122" s="57">
        <f>IF(RES_hhdet_in_emi!C122=0,0,RES_hhdet_in_emi!C122*1000000/RES_hhdet_in_new!C122)</f>
        <v>0</v>
      </c>
      <c r="D122" s="57">
        <f>IF(RES_hhdet_in_emi!D122=0,0,RES_hhdet_in_emi!D122*1000000/RES_hhdet_in_new!D122)</f>
        <v>0</v>
      </c>
      <c r="E122" s="57">
        <f>IF(RES_hhdet_in_emi!E122=0,0,RES_hhdet_in_emi!E122*1000000/RES_hhdet_in_new!E122)</f>
        <v>0</v>
      </c>
      <c r="F122" s="57">
        <f>IF(RES_hhdet_in_emi!F122=0,0,RES_hhdet_in_emi!F122*1000000/RES_hhdet_in_new!F122)</f>
        <v>0</v>
      </c>
      <c r="G122" s="57">
        <f>IF(RES_hhdet_in_emi!G122=0,0,RES_hhdet_in_emi!G122*1000000/RES_hhdet_in_new!G122)</f>
        <v>0</v>
      </c>
      <c r="H122" s="57">
        <f>IF(RES_hhdet_in_emi!H122=0,0,RES_hhdet_in_emi!H122*1000000/RES_hhdet_in_new!H122)</f>
        <v>0</v>
      </c>
      <c r="I122" s="57">
        <f>IF(RES_hhdet_in_emi!I122=0,0,RES_hhdet_in_emi!I122*1000000/RES_hhdet_in_new!I122)</f>
        <v>0</v>
      </c>
      <c r="J122" s="57">
        <f>IF(RES_hhdet_in_emi!J122=0,0,RES_hhdet_in_emi!J122*1000000/RES_hhdet_in_new!J122)</f>
        <v>0</v>
      </c>
      <c r="K122" s="57">
        <f>IF(RES_hhdet_in_emi!K122=0,0,RES_hhdet_in_emi!K122*1000000/RES_hhdet_in_new!K122)</f>
        <v>0</v>
      </c>
      <c r="L122" s="57">
        <f>IF(RES_hhdet_in_emi!L122=0,0,RES_hhdet_in_emi!L122*1000000/RES_hhdet_in_new!L122)</f>
        <v>0</v>
      </c>
      <c r="M122" s="57">
        <f>IF(RES_hhdet_in_emi!M122=0,0,RES_hhdet_in_emi!M122*1000000/RES_hhdet_in_new!M122)</f>
        <v>0</v>
      </c>
      <c r="N122" s="57">
        <f>IF(RES_hhdet_in_emi!N122=0,0,RES_hhdet_in_emi!N122*1000000/RES_hhdet_in_new!N122)</f>
        <v>0</v>
      </c>
      <c r="O122" s="57">
        <f>IF(RES_hhdet_in_emi!O122=0,0,RES_hhdet_in_emi!O122*1000000/RES_hhdet_in_new!O122)</f>
        <v>0</v>
      </c>
      <c r="P122" s="57">
        <f>IF(RES_hhdet_in_emi!P122=0,0,RES_hhdet_in_emi!P122*1000000/RES_hhdet_in_new!P122)</f>
        <v>0</v>
      </c>
      <c r="Q122" s="57">
        <f>IF(RES_hhdet_in_emi!Q122=0,0,RES_hhdet_in_emi!Q122*1000000/RES_hhdet_in_new!Q122)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68">
        <f t="shared" ref="C124" si="102">SUM(C125,C128,C130,C139)</f>
        <v>0</v>
      </c>
      <c r="D124" s="168">
        <f t="shared" ref="D124" si="103">SUM(D125,D128,D130,D139)</f>
        <v>0</v>
      </c>
      <c r="E124" s="168">
        <f t="shared" ref="E124" si="104">SUM(E125,E128,E130,E139)</f>
        <v>0</v>
      </c>
      <c r="F124" s="168">
        <f t="shared" ref="F124" si="105">SUM(F125,F128,F130,F139)</f>
        <v>0</v>
      </c>
      <c r="G124" s="168">
        <f t="shared" ref="G124" si="106">SUM(G125,G128,G130,G139)</f>
        <v>0</v>
      </c>
      <c r="H124" s="168">
        <f t="shared" ref="H124" si="107">SUM(H125,H128,H130,H139)</f>
        <v>0</v>
      </c>
      <c r="I124" s="168">
        <f t="shared" ref="I124" si="108">SUM(I125,I128,I130,I139)</f>
        <v>0</v>
      </c>
      <c r="J124" s="168">
        <f t="shared" ref="J124" si="109">SUM(J125,J128,J130,J139)</f>
        <v>0</v>
      </c>
      <c r="K124" s="168">
        <f t="shared" ref="K124" si="110">SUM(K125,K128,K130,K139)</f>
        <v>0</v>
      </c>
      <c r="L124" s="168">
        <f t="shared" ref="L124" si="111">SUM(L125,L128,L130,L139)</f>
        <v>0</v>
      </c>
      <c r="M124" s="168">
        <f t="shared" ref="M124" si="112">SUM(M125,M128,M130,M139)</f>
        <v>0</v>
      </c>
      <c r="N124" s="168">
        <f t="shared" ref="N124" si="113">SUM(N125,N128,N130,N139)</f>
        <v>0</v>
      </c>
      <c r="O124" s="168">
        <f t="shared" ref="O124" si="114">SUM(O125,O128,O130,O139)</f>
        <v>0</v>
      </c>
      <c r="P124" s="168">
        <f t="shared" ref="P124" si="115">SUM(P125,P128,P130,P139)</f>
        <v>0</v>
      </c>
      <c r="Q124" s="168">
        <f t="shared" ref="Q124" si="116">SUM(Q125,Q128,Q130,Q139)</f>
        <v>0</v>
      </c>
    </row>
    <row r="125" spans="1:17" ht="12.95" customHeight="1" x14ac:dyDescent="0.25">
      <c r="A125" s="158" t="s">
        <v>65</v>
      </c>
      <c r="B125" s="157"/>
      <c r="C125" s="157">
        <f t="shared" ref="C125:Q125" si="117">SUM(C126:C127)</f>
        <v>0</v>
      </c>
      <c r="D125" s="157">
        <f t="shared" si="117"/>
        <v>0</v>
      </c>
      <c r="E125" s="157">
        <f t="shared" si="117"/>
        <v>0</v>
      </c>
      <c r="F125" s="157">
        <f t="shared" si="117"/>
        <v>0</v>
      </c>
      <c r="G125" s="157">
        <f t="shared" si="117"/>
        <v>0</v>
      </c>
      <c r="H125" s="157">
        <f t="shared" si="117"/>
        <v>0</v>
      </c>
      <c r="I125" s="157">
        <f t="shared" si="117"/>
        <v>0</v>
      </c>
      <c r="J125" s="157">
        <f t="shared" si="117"/>
        <v>0</v>
      </c>
      <c r="K125" s="157">
        <f t="shared" si="117"/>
        <v>0</v>
      </c>
      <c r="L125" s="157">
        <f t="shared" si="117"/>
        <v>0</v>
      </c>
      <c r="M125" s="157">
        <f t="shared" si="117"/>
        <v>0</v>
      </c>
      <c r="N125" s="157">
        <f t="shared" si="117"/>
        <v>0</v>
      </c>
      <c r="O125" s="157">
        <f t="shared" si="117"/>
        <v>0</v>
      </c>
      <c r="P125" s="157">
        <f t="shared" si="117"/>
        <v>0</v>
      </c>
      <c r="Q125" s="157">
        <f t="shared" si="117"/>
        <v>0</v>
      </c>
    </row>
    <row r="126" spans="1:17" ht="12" customHeight="1" x14ac:dyDescent="0.25">
      <c r="A126" s="23" t="s">
        <v>149</v>
      </c>
      <c r="B126" s="156"/>
      <c r="C126" s="156">
        <f>IF(RES_hhdet_in_emi!C126=0,0,RES_hhdet_in_emi!C126*1000000/RES_hhdet_in_new!C126)</f>
        <v>0</v>
      </c>
      <c r="D126" s="156">
        <f>IF(RES_hhdet_in_emi!D126=0,0,RES_hhdet_in_emi!D126*1000000/RES_hhdet_in_new!D126)</f>
        <v>0</v>
      </c>
      <c r="E126" s="156">
        <f>IF(RES_hhdet_in_emi!E126=0,0,RES_hhdet_in_emi!E126*1000000/RES_hhdet_in_new!E126)</f>
        <v>0</v>
      </c>
      <c r="F126" s="156">
        <f>IF(RES_hhdet_in_emi!F126=0,0,RES_hhdet_in_emi!F126*1000000/RES_hhdet_in_new!F126)</f>
        <v>0</v>
      </c>
      <c r="G126" s="156">
        <f>IF(RES_hhdet_in_emi!G126=0,0,RES_hhdet_in_emi!G126*1000000/RES_hhdet_in_new!G126)</f>
        <v>0</v>
      </c>
      <c r="H126" s="156">
        <f>IF(RES_hhdet_in_emi!H126=0,0,RES_hhdet_in_emi!H126*1000000/RES_hhdet_in_new!H126)</f>
        <v>0</v>
      </c>
      <c r="I126" s="156">
        <f>IF(RES_hhdet_in_emi!I126=0,0,RES_hhdet_in_emi!I126*1000000/RES_hhdet_in_new!I126)</f>
        <v>0</v>
      </c>
      <c r="J126" s="156">
        <f>IF(RES_hhdet_in_emi!J126=0,0,RES_hhdet_in_emi!J126*1000000/RES_hhdet_in_new!J126)</f>
        <v>0</v>
      </c>
      <c r="K126" s="156">
        <f>IF(RES_hhdet_in_emi!K126=0,0,RES_hhdet_in_emi!K126*1000000/RES_hhdet_in_new!K126)</f>
        <v>0</v>
      </c>
      <c r="L126" s="156">
        <f>IF(RES_hhdet_in_emi!L126=0,0,RES_hhdet_in_emi!L126*1000000/RES_hhdet_in_new!L126)</f>
        <v>0</v>
      </c>
      <c r="M126" s="156">
        <f>IF(RES_hhdet_in_emi!M126=0,0,RES_hhdet_in_emi!M126*1000000/RES_hhdet_in_new!M126)</f>
        <v>0</v>
      </c>
      <c r="N126" s="156">
        <f>IF(RES_hhdet_in_emi!N126=0,0,RES_hhdet_in_emi!N126*1000000/RES_hhdet_in_new!N126)</f>
        <v>0</v>
      </c>
      <c r="O126" s="156">
        <f>IF(RES_hhdet_in_emi!O126=0,0,RES_hhdet_in_emi!O126*1000000/RES_hhdet_in_new!O126)</f>
        <v>0</v>
      </c>
      <c r="P126" s="156">
        <f>IF(RES_hhdet_in_emi!P126=0,0,RES_hhdet_in_emi!P126*1000000/RES_hhdet_in_new!P126)</f>
        <v>0</v>
      </c>
      <c r="Q126" s="156">
        <f>IF(RES_hhdet_in_emi!Q126=0,0,RES_hhdet_in_emi!Q126*1000000/RES_hhdet_in_new!Q126)</f>
        <v>0</v>
      </c>
    </row>
    <row r="127" spans="1:17" ht="12" customHeight="1" x14ac:dyDescent="0.25">
      <c r="A127" s="23" t="s">
        <v>60</v>
      </c>
      <c r="B127" s="156"/>
      <c r="C127" s="156">
        <f>IF(RES_hhdet_in_emi!C127=0,0,RES_hhdet_in_emi!C127*1000000/RES_hhdet_in_new!C126)</f>
        <v>0</v>
      </c>
      <c r="D127" s="156">
        <f>IF(RES_hhdet_in_emi!D127=0,0,RES_hhdet_in_emi!D127*1000000/RES_hhdet_in_new!D126)</f>
        <v>0</v>
      </c>
      <c r="E127" s="156">
        <f>IF(RES_hhdet_in_emi!E127=0,0,RES_hhdet_in_emi!E127*1000000/RES_hhdet_in_new!E126)</f>
        <v>0</v>
      </c>
      <c r="F127" s="156">
        <f>IF(RES_hhdet_in_emi!F127=0,0,RES_hhdet_in_emi!F127*1000000/RES_hhdet_in_new!F126)</f>
        <v>0</v>
      </c>
      <c r="G127" s="156">
        <f>IF(RES_hhdet_in_emi!G127=0,0,RES_hhdet_in_emi!G127*1000000/RES_hhdet_in_new!G126)</f>
        <v>0</v>
      </c>
      <c r="H127" s="156">
        <f>IF(RES_hhdet_in_emi!H127=0,0,RES_hhdet_in_emi!H127*1000000/RES_hhdet_in_new!H126)</f>
        <v>0</v>
      </c>
      <c r="I127" s="156">
        <f>IF(RES_hhdet_in_emi!I127=0,0,RES_hhdet_in_emi!I127*1000000/RES_hhdet_in_new!I126)</f>
        <v>0</v>
      </c>
      <c r="J127" s="156">
        <f>IF(RES_hhdet_in_emi!J127=0,0,RES_hhdet_in_emi!J127*1000000/RES_hhdet_in_new!J126)</f>
        <v>0</v>
      </c>
      <c r="K127" s="156">
        <f>IF(RES_hhdet_in_emi!K127=0,0,RES_hhdet_in_emi!K127*1000000/RES_hhdet_in_new!K126)</f>
        <v>0</v>
      </c>
      <c r="L127" s="156">
        <f>IF(RES_hhdet_in_emi!L127=0,0,RES_hhdet_in_emi!L127*1000000/RES_hhdet_in_new!L126)</f>
        <v>0</v>
      </c>
      <c r="M127" s="156">
        <f>IF(RES_hhdet_in_emi!M127=0,0,RES_hhdet_in_emi!M127*1000000/RES_hhdet_in_new!M126)</f>
        <v>0</v>
      </c>
      <c r="N127" s="156">
        <f>IF(RES_hhdet_in_emi!N127=0,0,RES_hhdet_in_emi!N127*1000000/RES_hhdet_in_new!N126)</f>
        <v>0</v>
      </c>
      <c r="O127" s="156">
        <f>IF(RES_hhdet_in_emi!O127=0,0,RES_hhdet_in_emi!O127*1000000/RES_hhdet_in_new!O126)</f>
        <v>0</v>
      </c>
      <c r="P127" s="156">
        <f>IF(RES_hhdet_in_emi!P127=0,0,RES_hhdet_in_emi!P127*1000000/RES_hhdet_in_new!P126)</f>
        <v>0</v>
      </c>
      <c r="Q127" s="156">
        <f>IF(RES_hhdet_in_emi!Q127=0,0,RES_hhdet_in_emi!Q127*1000000/RES_hhdet_in_new!Q126)</f>
        <v>0</v>
      </c>
    </row>
    <row r="128" spans="1:17" ht="12.95" customHeight="1" x14ac:dyDescent="0.25">
      <c r="A128" s="158" t="s">
        <v>112</v>
      </c>
      <c r="B128" s="157"/>
      <c r="C128" s="157">
        <f t="shared" ref="C128:Q128" si="118">C129</f>
        <v>0</v>
      </c>
      <c r="D128" s="157">
        <f t="shared" si="118"/>
        <v>0</v>
      </c>
      <c r="E128" s="157">
        <f t="shared" si="118"/>
        <v>0</v>
      </c>
      <c r="F128" s="157">
        <f t="shared" si="118"/>
        <v>0</v>
      </c>
      <c r="G128" s="157">
        <f t="shared" si="118"/>
        <v>0</v>
      </c>
      <c r="H128" s="157">
        <f t="shared" si="118"/>
        <v>0</v>
      </c>
      <c r="I128" s="157">
        <f t="shared" si="118"/>
        <v>0</v>
      </c>
      <c r="J128" s="157">
        <f t="shared" si="118"/>
        <v>0</v>
      </c>
      <c r="K128" s="157">
        <f t="shared" si="118"/>
        <v>0</v>
      </c>
      <c r="L128" s="157">
        <f t="shared" si="118"/>
        <v>0</v>
      </c>
      <c r="M128" s="157">
        <f t="shared" si="118"/>
        <v>0</v>
      </c>
      <c r="N128" s="157">
        <f t="shared" si="118"/>
        <v>0</v>
      </c>
      <c r="O128" s="157">
        <f t="shared" si="118"/>
        <v>0</v>
      </c>
      <c r="P128" s="157">
        <f t="shared" si="118"/>
        <v>0</v>
      </c>
      <c r="Q128" s="157">
        <f t="shared" si="118"/>
        <v>0</v>
      </c>
    </row>
    <row r="129" spans="1:17" ht="12" customHeight="1" x14ac:dyDescent="0.25">
      <c r="A129" s="23" t="s">
        <v>60</v>
      </c>
      <c r="B129" s="156"/>
      <c r="C129" s="156">
        <f>IF(RES_hhdet_in_emi!C129=0,0,RES_hhdet_in_emi!C129*1000000/RES_hhdet_in_new!C129)</f>
        <v>0</v>
      </c>
      <c r="D129" s="156">
        <f>IF(RES_hhdet_in_emi!D129=0,0,RES_hhdet_in_emi!D129*1000000/RES_hhdet_in_new!D129)</f>
        <v>0</v>
      </c>
      <c r="E129" s="156">
        <f>IF(RES_hhdet_in_emi!E129=0,0,RES_hhdet_in_emi!E129*1000000/RES_hhdet_in_new!E129)</f>
        <v>0</v>
      </c>
      <c r="F129" s="156">
        <f>IF(RES_hhdet_in_emi!F129=0,0,RES_hhdet_in_emi!F129*1000000/RES_hhdet_in_new!F129)</f>
        <v>0</v>
      </c>
      <c r="G129" s="156">
        <f>IF(RES_hhdet_in_emi!G129=0,0,RES_hhdet_in_emi!G129*1000000/RES_hhdet_in_new!G129)</f>
        <v>0</v>
      </c>
      <c r="H129" s="156">
        <f>IF(RES_hhdet_in_emi!H129=0,0,RES_hhdet_in_emi!H129*1000000/RES_hhdet_in_new!H129)</f>
        <v>0</v>
      </c>
      <c r="I129" s="156">
        <f>IF(RES_hhdet_in_emi!I129=0,0,RES_hhdet_in_emi!I129*1000000/RES_hhdet_in_new!I129)</f>
        <v>0</v>
      </c>
      <c r="J129" s="156">
        <f>IF(RES_hhdet_in_emi!J129=0,0,RES_hhdet_in_emi!J129*1000000/RES_hhdet_in_new!J129)</f>
        <v>0</v>
      </c>
      <c r="K129" s="156">
        <f>IF(RES_hhdet_in_emi!K129=0,0,RES_hhdet_in_emi!K129*1000000/RES_hhdet_in_new!K129)</f>
        <v>0</v>
      </c>
      <c r="L129" s="156">
        <f>IF(RES_hhdet_in_emi!L129=0,0,RES_hhdet_in_emi!L129*1000000/RES_hhdet_in_new!L129)</f>
        <v>0</v>
      </c>
      <c r="M129" s="156">
        <f>IF(RES_hhdet_in_emi!M129=0,0,RES_hhdet_in_emi!M129*1000000/RES_hhdet_in_new!M129)</f>
        <v>0</v>
      </c>
      <c r="N129" s="156">
        <f>IF(RES_hhdet_in_emi!N129=0,0,RES_hhdet_in_emi!N129*1000000/RES_hhdet_in_new!N129)</f>
        <v>0</v>
      </c>
      <c r="O129" s="156">
        <f>IF(RES_hhdet_in_emi!O129=0,0,RES_hhdet_in_emi!O129*1000000/RES_hhdet_in_new!O129)</f>
        <v>0</v>
      </c>
      <c r="P129" s="156">
        <f>IF(RES_hhdet_in_emi!P129=0,0,RES_hhdet_in_emi!P129*1000000/RES_hhdet_in_new!P129)</f>
        <v>0</v>
      </c>
      <c r="Q129" s="156">
        <f>IF(RES_hhdet_in_emi!Q129=0,0,RES_hhdet_in_emi!Q129*1000000/RES_hhdet_in_new!Q129)</f>
        <v>0</v>
      </c>
    </row>
    <row r="130" spans="1:17" ht="12" customHeight="1" x14ac:dyDescent="0.25">
      <c r="A130" s="158" t="s">
        <v>63</v>
      </c>
      <c r="B130" s="157"/>
      <c r="C130" s="157">
        <f>IF(SUM(RES_hhdet_in_emi!C131:C132,RES_hhdet_in_emi!C135:C136)=0,0,SUM(RES_hhdet_in_emi!C131:C132,RES_hhdet_in_emi!C135:C136)*1000000/SUM(RES_hhdet_in_new!C131:C132,RES_hhdet_in_new!C135:C136))</f>
        <v>0</v>
      </c>
      <c r="D130" s="157">
        <f>IF(SUM(RES_hhdet_in_emi!D131:D132,RES_hhdet_in_emi!D135:D136)=0,0,SUM(RES_hhdet_in_emi!D131:D132,RES_hhdet_in_emi!D135:D136)*1000000/SUM(RES_hhdet_in_new!D131:D132,RES_hhdet_in_new!D135:D136))</f>
        <v>0</v>
      </c>
      <c r="E130" s="157">
        <f>IF(SUM(RES_hhdet_in_emi!E131:E132,RES_hhdet_in_emi!E135:E136)=0,0,SUM(RES_hhdet_in_emi!E131:E132,RES_hhdet_in_emi!E135:E136)*1000000/SUM(RES_hhdet_in_new!E131:E132,RES_hhdet_in_new!E135:E136))</f>
        <v>0</v>
      </c>
      <c r="F130" s="157">
        <f>IF(SUM(RES_hhdet_in_emi!F131:F132,RES_hhdet_in_emi!F135:F136)=0,0,SUM(RES_hhdet_in_emi!F131:F132,RES_hhdet_in_emi!F135:F136)*1000000/SUM(RES_hhdet_in_new!F131:F132,RES_hhdet_in_new!F135:F136))</f>
        <v>0</v>
      </c>
      <c r="G130" s="157">
        <f>IF(SUM(RES_hhdet_in_emi!G131:G132,RES_hhdet_in_emi!G135:G136)=0,0,SUM(RES_hhdet_in_emi!G131:G132,RES_hhdet_in_emi!G135:G136)*1000000/SUM(RES_hhdet_in_new!G131:G132,RES_hhdet_in_new!G135:G136))</f>
        <v>0</v>
      </c>
      <c r="H130" s="157">
        <f>IF(SUM(RES_hhdet_in_emi!H131:H132,RES_hhdet_in_emi!H135:H136)=0,0,SUM(RES_hhdet_in_emi!H131:H132,RES_hhdet_in_emi!H135:H136)*1000000/SUM(RES_hhdet_in_new!H131:H132,RES_hhdet_in_new!H135:H136))</f>
        <v>0</v>
      </c>
      <c r="I130" s="157">
        <f>IF(SUM(RES_hhdet_in_emi!I131:I132,RES_hhdet_in_emi!I135:I136)=0,0,SUM(RES_hhdet_in_emi!I131:I132,RES_hhdet_in_emi!I135:I136)*1000000/SUM(RES_hhdet_in_new!I131:I132,RES_hhdet_in_new!I135:I136))</f>
        <v>0</v>
      </c>
      <c r="J130" s="157">
        <f>IF(SUM(RES_hhdet_in_emi!J131:J132,RES_hhdet_in_emi!J135:J136)=0,0,SUM(RES_hhdet_in_emi!J131:J132,RES_hhdet_in_emi!J135:J136)*1000000/SUM(RES_hhdet_in_new!J131:J132,RES_hhdet_in_new!J135:J136))</f>
        <v>0</v>
      </c>
      <c r="K130" s="157">
        <f>IF(SUM(RES_hhdet_in_emi!K131:K132,RES_hhdet_in_emi!K135:K136)=0,0,SUM(RES_hhdet_in_emi!K131:K132,RES_hhdet_in_emi!K135:K136)*1000000/SUM(RES_hhdet_in_new!K131:K132,RES_hhdet_in_new!K135:K136))</f>
        <v>0</v>
      </c>
      <c r="L130" s="157">
        <f>IF(SUM(RES_hhdet_in_emi!L131:L132,RES_hhdet_in_emi!L135:L136)=0,0,SUM(RES_hhdet_in_emi!L131:L132,RES_hhdet_in_emi!L135:L136)*1000000/SUM(RES_hhdet_in_new!L131:L132,RES_hhdet_in_new!L135:L136))</f>
        <v>0</v>
      </c>
      <c r="M130" s="157">
        <f>IF(SUM(RES_hhdet_in_emi!M131:M132,RES_hhdet_in_emi!M135:M136)=0,0,SUM(RES_hhdet_in_emi!M131:M132,RES_hhdet_in_emi!M135:M136)*1000000/SUM(RES_hhdet_in_new!M131:M132,RES_hhdet_in_new!M135:M136))</f>
        <v>0</v>
      </c>
      <c r="N130" s="157">
        <f>IF(SUM(RES_hhdet_in_emi!N131:N132,RES_hhdet_in_emi!N135:N136)=0,0,SUM(RES_hhdet_in_emi!N131:N132,RES_hhdet_in_emi!N135:N136)*1000000/SUM(RES_hhdet_in_new!N131:N132,RES_hhdet_in_new!N135:N136))</f>
        <v>0</v>
      </c>
      <c r="O130" s="157">
        <f>IF(SUM(RES_hhdet_in_emi!O131:O132,RES_hhdet_in_emi!O135:O136)=0,0,SUM(RES_hhdet_in_emi!O131:O132,RES_hhdet_in_emi!O135:O136)*1000000/SUM(RES_hhdet_in_new!O131:O132,RES_hhdet_in_new!O135:O136))</f>
        <v>0</v>
      </c>
      <c r="P130" s="157">
        <f>IF(SUM(RES_hhdet_in_emi!P131:P132,RES_hhdet_in_emi!P135:P136)=0,0,SUM(RES_hhdet_in_emi!P131:P132,RES_hhdet_in_emi!P135:P136)*1000000/SUM(RES_hhdet_in_new!P131:P132,RES_hhdet_in_new!P135:P136))</f>
        <v>0</v>
      </c>
      <c r="Q130" s="157">
        <f>IF(SUM(RES_hhdet_in_emi!Q131:Q132,RES_hhdet_in_emi!Q135:Q136)=0,0,SUM(RES_hhdet_in_emi!Q131:Q132,RES_hhdet_in_emi!Q135:Q136)*1000000/SUM(RES_hhdet_in_new!Q131:Q132,RES_hhdet_in_new!Q135:Q136))</f>
        <v>0</v>
      </c>
    </row>
    <row r="131" spans="1:17" ht="12" customHeight="1" x14ac:dyDescent="0.25">
      <c r="A131" s="167" t="s">
        <v>148</v>
      </c>
      <c r="B131" s="132"/>
      <c r="C131" s="132">
        <f>IF(RES_hhdet_in_emi!C131=0,0,RES_hhdet_in_emi!C131*1000000/RES_hhdet_in_new!C131)</f>
        <v>0</v>
      </c>
      <c r="D131" s="132">
        <f>IF(RES_hhdet_in_emi!D131=0,0,RES_hhdet_in_emi!D131*1000000/RES_hhdet_in_new!D131)</f>
        <v>0</v>
      </c>
      <c r="E131" s="132">
        <f>IF(RES_hhdet_in_emi!E131=0,0,RES_hhdet_in_emi!E131*1000000/RES_hhdet_in_new!E131)</f>
        <v>0</v>
      </c>
      <c r="F131" s="132">
        <f>IF(RES_hhdet_in_emi!F131=0,0,RES_hhdet_in_emi!F131*1000000/RES_hhdet_in_new!F131)</f>
        <v>0</v>
      </c>
      <c r="G131" s="132">
        <f>IF(RES_hhdet_in_emi!G131=0,0,RES_hhdet_in_emi!G131*1000000/RES_hhdet_in_new!G131)</f>
        <v>0</v>
      </c>
      <c r="H131" s="132">
        <f>IF(RES_hhdet_in_emi!H131=0,0,RES_hhdet_in_emi!H131*1000000/RES_hhdet_in_new!H131)</f>
        <v>0</v>
      </c>
      <c r="I131" s="132">
        <f>IF(RES_hhdet_in_emi!I131=0,0,RES_hhdet_in_emi!I131*1000000/RES_hhdet_in_new!I131)</f>
        <v>0</v>
      </c>
      <c r="J131" s="132">
        <f>IF(RES_hhdet_in_emi!J131=0,0,RES_hhdet_in_emi!J131*1000000/RES_hhdet_in_new!J131)</f>
        <v>0</v>
      </c>
      <c r="K131" s="132">
        <f>IF(RES_hhdet_in_emi!K131=0,0,RES_hhdet_in_emi!K131*1000000/RES_hhdet_in_new!K131)</f>
        <v>0</v>
      </c>
      <c r="L131" s="132">
        <f>IF(RES_hhdet_in_emi!L131=0,0,RES_hhdet_in_emi!L131*1000000/RES_hhdet_in_new!L131)</f>
        <v>0</v>
      </c>
      <c r="M131" s="132">
        <f>IF(RES_hhdet_in_emi!M131=0,0,RES_hhdet_in_emi!M131*1000000/RES_hhdet_in_new!M131)</f>
        <v>0</v>
      </c>
      <c r="N131" s="132">
        <f>IF(RES_hhdet_in_emi!N131=0,0,RES_hhdet_in_emi!N131*1000000/RES_hhdet_in_new!N131)</f>
        <v>0</v>
      </c>
      <c r="O131" s="132">
        <f>IF(RES_hhdet_in_emi!O131=0,0,RES_hhdet_in_emi!O131*1000000/RES_hhdet_in_new!O131)</f>
        <v>0</v>
      </c>
      <c r="P131" s="132">
        <f>IF(RES_hhdet_in_emi!P131=0,0,RES_hhdet_in_emi!P131*1000000/RES_hhdet_in_new!P131)</f>
        <v>0</v>
      </c>
      <c r="Q131" s="132">
        <f>IF(RES_hhdet_in_emi!Q131=0,0,RES_hhdet_in_emi!Q131*1000000/RES_hhdet_in_new!Q131)</f>
        <v>0</v>
      </c>
    </row>
    <row r="132" spans="1:17" ht="12" customHeight="1" x14ac:dyDescent="0.25">
      <c r="A132" s="167" t="s">
        <v>147</v>
      </c>
      <c r="B132" s="132"/>
      <c r="C132" s="132">
        <f>IF(RES_hhdet_in_emi!C132=0,0,RES_hhdet_in_emi!C132*1000000/RES_hhdet_in_new!C132)</f>
        <v>0</v>
      </c>
      <c r="D132" s="132">
        <f>IF(RES_hhdet_in_emi!D132=0,0,RES_hhdet_in_emi!D132*1000000/RES_hhdet_in_new!D132)</f>
        <v>0</v>
      </c>
      <c r="E132" s="132">
        <f>IF(RES_hhdet_in_emi!E132=0,0,RES_hhdet_in_emi!E132*1000000/RES_hhdet_in_new!E132)</f>
        <v>0</v>
      </c>
      <c r="F132" s="132">
        <f>IF(RES_hhdet_in_emi!F132=0,0,RES_hhdet_in_emi!F132*1000000/RES_hhdet_in_new!F132)</f>
        <v>0</v>
      </c>
      <c r="G132" s="132">
        <f>IF(RES_hhdet_in_emi!G132=0,0,RES_hhdet_in_emi!G132*1000000/RES_hhdet_in_new!G132)</f>
        <v>0</v>
      </c>
      <c r="H132" s="132">
        <f>IF(RES_hhdet_in_emi!H132=0,0,RES_hhdet_in_emi!H132*1000000/RES_hhdet_in_new!H132)</f>
        <v>0</v>
      </c>
      <c r="I132" s="132">
        <f>IF(RES_hhdet_in_emi!I132=0,0,RES_hhdet_in_emi!I132*1000000/RES_hhdet_in_new!I132)</f>
        <v>0</v>
      </c>
      <c r="J132" s="132">
        <f>IF(RES_hhdet_in_emi!J132=0,0,RES_hhdet_in_emi!J132*1000000/RES_hhdet_in_new!J132)</f>
        <v>0</v>
      </c>
      <c r="K132" s="132">
        <f>IF(RES_hhdet_in_emi!K132=0,0,RES_hhdet_in_emi!K132*1000000/RES_hhdet_in_new!K132)</f>
        <v>0</v>
      </c>
      <c r="L132" s="132">
        <f>IF(RES_hhdet_in_emi!L132=0,0,RES_hhdet_in_emi!L132*1000000/RES_hhdet_in_new!L132)</f>
        <v>0</v>
      </c>
      <c r="M132" s="132">
        <f>IF(RES_hhdet_in_emi!M132=0,0,RES_hhdet_in_emi!M132*1000000/RES_hhdet_in_new!M132)</f>
        <v>0</v>
      </c>
      <c r="N132" s="132">
        <f>IF(RES_hhdet_in_emi!N132=0,0,RES_hhdet_in_emi!N132*1000000/RES_hhdet_in_new!N132)</f>
        <v>0</v>
      </c>
      <c r="O132" s="132">
        <f>IF(RES_hhdet_in_emi!O132=0,0,RES_hhdet_in_emi!O132*1000000/RES_hhdet_in_new!O132)</f>
        <v>0</v>
      </c>
      <c r="P132" s="132">
        <f>IF(RES_hhdet_in_emi!P132=0,0,RES_hhdet_in_emi!P132*1000000/RES_hhdet_in_new!P132)</f>
        <v>0</v>
      </c>
      <c r="Q132" s="132">
        <f>IF(RES_hhdet_in_emi!Q132=0,0,RES_hhdet_in_emi!Q132*1000000/RES_hhdet_in_new!Q132)</f>
        <v>0</v>
      </c>
    </row>
    <row r="133" spans="1:17" ht="12" customHeight="1" x14ac:dyDescent="0.25">
      <c r="A133" s="166" t="s">
        <v>61</v>
      </c>
      <c r="B133" s="165"/>
      <c r="C133" s="165">
        <f>IF(RES_hhdet_in_emi!C133=0,0,RES_hhdet_in_emi!C133*1000000/RES_hhdet_in_new!C132)</f>
        <v>0</v>
      </c>
      <c r="D133" s="165">
        <f>IF(RES_hhdet_in_emi!D133=0,0,RES_hhdet_in_emi!D133*1000000/RES_hhdet_in_new!D132)</f>
        <v>0</v>
      </c>
      <c r="E133" s="165">
        <f>IF(RES_hhdet_in_emi!E133=0,0,RES_hhdet_in_emi!E133*1000000/RES_hhdet_in_new!E132)</f>
        <v>0</v>
      </c>
      <c r="F133" s="165">
        <f>IF(RES_hhdet_in_emi!F133=0,0,RES_hhdet_in_emi!F133*1000000/RES_hhdet_in_new!F132)</f>
        <v>0</v>
      </c>
      <c r="G133" s="165">
        <f>IF(RES_hhdet_in_emi!G133=0,0,RES_hhdet_in_emi!G133*1000000/RES_hhdet_in_new!G132)</f>
        <v>0</v>
      </c>
      <c r="H133" s="165">
        <f>IF(RES_hhdet_in_emi!H133=0,0,RES_hhdet_in_emi!H133*1000000/RES_hhdet_in_new!H132)</f>
        <v>0</v>
      </c>
      <c r="I133" s="165">
        <f>IF(RES_hhdet_in_emi!I133=0,0,RES_hhdet_in_emi!I133*1000000/RES_hhdet_in_new!I132)</f>
        <v>0</v>
      </c>
      <c r="J133" s="165">
        <f>IF(RES_hhdet_in_emi!J133=0,0,RES_hhdet_in_emi!J133*1000000/RES_hhdet_in_new!J132)</f>
        <v>0</v>
      </c>
      <c r="K133" s="165">
        <f>IF(RES_hhdet_in_emi!K133=0,0,RES_hhdet_in_emi!K133*1000000/RES_hhdet_in_new!K132)</f>
        <v>0</v>
      </c>
      <c r="L133" s="165">
        <f>IF(RES_hhdet_in_emi!L133=0,0,RES_hhdet_in_emi!L133*1000000/RES_hhdet_in_new!L132)</f>
        <v>0</v>
      </c>
      <c r="M133" s="165">
        <f>IF(RES_hhdet_in_emi!M133=0,0,RES_hhdet_in_emi!M133*1000000/RES_hhdet_in_new!M132)</f>
        <v>0</v>
      </c>
      <c r="N133" s="165">
        <f>IF(RES_hhdet_in_emi!N133=0,0,RES_hhdet_in_emi!N133*1000000/RES_hhdet_in_new!N132)</f>
        <v>0</v>
      </c>
      <c r="O133" s="165">
        <f>IF(RES_hhdet_in_emi!O133=0,0,RES_hhdet_in_emi!O133*1000000/RES_hhdet_in_new!O132)</f>
        <v>0</v>
      </c>
      <c r="P133" s="165">
        <f>IF(RES_hhdet_in_emi!P133=0,0,RES_hhdet_in_emi!P133*1000000/RES_hhdet_in_new!P132)</f>
        <v>0</v>
      </c>
      <c r="Q133" s="165">
        <f>IF(RES_hhdet_in_emi!Q133=0,0,RES_hhdet_in_emi!Q133*1000000/RES_hhdet_in_new!Q132)</f>
        <v>0</v>
      </c>
    </row>
    <row r="134" spans="1:17" ht="12" customHeight="1" x14ac:dyDescent="0.25">
      <c r="A134" s="147" t="s">
        <v>59</v>
      </c>
      <c r="B134" s="164"/>
      <c r="C134" s="164">
        <f>IF(RES_hhdet_in_emi!C134=0,0,RES_hhdet_in_emi!C134*1000000/RES_hhdet_in_new!C132)</f>
        <v>0</v>
      </c>
      <c r="D134" s="164">
        <f>IF(RES_hhdet_in_emi!D134=0,0,RES_hhdet_in_emi!D134*1000000/RES_hhdet_in_new!D132)</f>
        <v>0</v>
      </c>
      <c r="E134" s="164">
        <f>IF(RES_hhdet_in_emi!E134=0,0,RES_hhdet_in_emi!E134*1000000/RES_hhdet_in_new!E132)</f>
        <v>0</v>
      </c>
      <c r="F134" s="164">
        <f>IF(RES_hhdet_in_emi!F134=0,0,RES_hhdet_in_emi!F134*1000000/RES_hhdet_in_new!F132)</f>
        <v>0</v>
      </c>
      <c r="G134" s="164">
        <f>IF(RES_hhdet_in_emi!G134=0,0,RES_hhdet_in_emi!G134*1000000/RES_hhdet_in_new!G132)</f>
        <v>0</v>
      </c>
      <c r="H134" s="164">
        <f>IF(RES_hhdet_in_emi!H134=0,0,RES_hhdet_in_emi!H134*1000000/RES_hhdet_in_new!H132)</f>
        <v>0</v>
      </c>
      <c r="I134" s="164">
        <f>IF(RES_hhdet_in_emi!I134=0,0,RES_hhdet_in_emi!I134*1000000/RES_hhdet_in_new!I132)</f>
        <v>0</v>
      </c>
      <c r="J134" s="164">
        <f>IF(RES_hhdet_in_emi!J134=0,0,RES_hhdet_in_emi!J134*1000000/RES_hhdet_in_new!J132)</f>
        <v>0</v>
      </c>
      <c r="K134" s="164">
        <f>IF(RES_hhdet_in_emi!K134=0,0,RES_hhdet_in_emi!K134*1000000/RES_hhdet_in_new!K132)</f>
        <v>0</v>
      </c>
      <c r="L134" s="164">
        <f>IF(RES_hhdet_in_emi!L134=0,0,RES_hhdet_in_emi!L134*1000000/RES_hhdet_in_new!L132)</f>
        <v>0</v>
      </c>
      <c r="M134" s="164">
        <f>IF(RES_hhdet_in_emi!M134=0,0,RES_hhdet_in_emi!M134*1000000/RES_hhdet_in_new!M132)</f>
        <v>0</v>
      </c>
      <c r="N134" s="164">
        <f>IF(RES_hhdet_in_emi!N134=0,0,RES_hhdet_in_emi!N134*1000000/RES_hhdet_in_new!N132)</f>
        <v>0</v>
      </c>
      <c r="O134" s="164">
        <f>IF(RES_hhdet_in_emi!O134=0,0,RES_hhdet_in_emi!O134*1000000/RES_hhdet_in_new!O132)</f>
        <v>0</v>
      </c>
      <c r="P134" s="164">
        <f>IF(RES_hhdet_in_emi!P134=0,0,RES_hhdet_in_emi!P134*1000000/RES_hhdet_in_new!P132)</f>
        <v>0</v>
      </c>
      <c r="Q134" s="164">
        <f>IF(RES_hhdet_in_emi!Q134=0,0,RES_hhdet_in_emi!Q134*1000000/RES_hhdet_in_new!Q132)</f>
        <v>0</v>
      </c>
    </row>
    <row r="135" spans="1:17" ht="12" customHeight="1" x14ac:dyDescent="0.25">
      <c r="A135" s="163" t="s">
        <v>142</v>
      </c>
      <c r="B135" s="162"/>
      <c r="C135" s="162">
        <f>IF(RES_hhdet_in_emi!C135=0,0,RES_hhdet_in_emi!C135*1000000/RES_hhdet_in_new!C135)</f>
        <v>0</v>
      </c>
      <c r="D135" s="162">
        <f>IF(RES_hhdet_in_emi!D135=0,0,RES_hhdet_in_emi!D135*1000000/RES_hhdet_in_new!D135)</f>
        <v>0</v>
      </c>
      <c r="E135" s="162">
        <f>IF(RES_hhdet_in_emi!E135=0,0,RES_hhdet_in_emi!E135*1000000/RES_hhdet_in_new!E135)</f>
        <v>0</v>
      </c>
      <c r="F135" s="162">
        <f>IF(RES_hhdet_in_emi!F135=0,0,RES_hhdet_in_emi!F135*1000000/RES_hhdet_in_new!F135)</f>
        <v>0</v>
      </c>
      <c r="G135" s="162">
        <f>IF(RES_hhdet_in_emi!G135=0,0,RES_hhdet_in_emi!G135*1000000/RES_hhdet_in_new!G135)</f>
        <v>0</v>
      </c>
      <c r="H135" s="162">
        <f>IF(RES_hhdet_in_emi!H135=0,0,RES_hhdet_in_emi!H135*1000000/RES_hhdet_in_new!H135)</f>
        <v>0</v>
      </c>
      <c r="I135" s="162">
        <f>IF(RES_hhdet_in_emi!I135=0,0,RES_hhdet_in_emi!I135*1000000/RES_hhdet_in_new!I135)</f>
        <v>0</v>
      </c>
      <c r="J135" s="162">
        <f>IF(RES_hhdet_in_emi!J135=0,0,RES_hhdet_in_emi!J135*1000000/RES_hhdet_in_new!J135)</f>
        <v>0</v>
      </c>
      <c r="K135" s="162">
        <f>IF(RES_hhdet_in_emi!K135=0,0,RES_hhdet_in_emi!K135*1000000/RES_hhdet_in_new!K135)</f>
        <v>0</v>
      </c>
      <c r="L135" s="162">
        <f>IF(RES_hhdet_in_emi!L135=0,0,RES_hhdet_in_emi!L135*1000000/RES_hhdet_in_new!L135)</f>
        <v>0</v>
      </c>
      <c r="M135" s="162">
        <f>IF(RES_hhdet_in_emi!M135=0,0,RES_hhdet_in_emi!M135*1000000/RES_hhdet_in_new!M135)</f>
        <v>0</v>
      </c>
      <c r="N135" s="162">
        <f>IF(RES_hhdet_in_emi!N135=0,0,RES_hhdet_in_emi!N135*1000000/RES_hhdet_in_new!N135)</f>
        <v>0</v>
      </c>
      <c r="O135" s="162">
        <f>IF(RES_hhdet_in_emi!O135=0,0,RES_hhdet_in_emi!O135*1000000/RES_hhdet_in_new!O135)</f>
        <v>0</v>
      </c>
      <c r="P135" s="162">
        <f>IF(RES_hhdet_in_emi!P135=0,0,RES_hhdet_in_emi!P135*1000000/RES_hhdet_in_new!P135)</f>
        <v>0</v>
      </c>
      <c r="Q135" s="162">
        <f>IF(RES_hhdet_in_emi!Q135=0,0,RES_hhdet_in_emi!Q135*1000000/RES_hhdet_in_new!Q135)</f>
        <v>0</v>
      </c>
    </row>
    <row r="136" spans="1:17" ht="12" customHeight="1" x14ac:dyDescent="0.25">
      <c r="A136" s="161" t="s">
        <v>141</v>
      </c>
      <c r="B136" s="160"/>
      <c r="C136" s="160">
        <f>IF(RES_hhdet_in_emi!C136=0,0,RES_hhdet_in_emi!C136*1000000/RES_hhdet_in_new!C136)</f>
        <v>0</v>
      </c>
      <c r="D136" s="160">
        <f>IF(RES_hhdet_in_emi!D136=0,0,RES_hhdet_in_emi!D136*1000000/RES_hhdet_in_new!D136)</f>
        <v>0</v>
      </c>
      <c r="E136" s="160">
        <f>IF(RES_hhdet_in_emi!E136=0,0,RES_hhdet_in_emi!E136*1000000/RES_hhdet_in_new!E136)</f>
        <v>0</v>
      </c>
      <c r="F136" s="160">
        <f>IF(RES_hhdet_in_emi!F136=0,0,RES_hhdet_in_emi!F136*1000000/RES_hhdet_in_new!F136)</f>
        <v>0</v>
      </c>
      <c r="G136" s="160">
        <f>IF(RES_hhdet_in_emi!G136=0,0,RES_hhdet_in_emi!G136*1000000/RES_hhdet_in_new!G136)</f>
        <v>0</v>
      </c>
      <c r="H136" s="160">
        <f>IF(RES_hhdet_in_emi!H136=0,0,RES_hhdet_in_emi!H136*1000000/RES_hhdet_in_new!H136)</f>
        <v>0</v>
      </c>
      <c r="I136" s="160">
        <f>IF(RES_hhdet_in_emi!I136=0,0,RES_hhdet_in_emi!I136*1000000/RES_hhdet_in_new!I136)</f>
        <v>0</v>
      </c>
      <c r="J136" s="160">
        <f>IF(RES_hhdet_in_emi!J136=0,0,RES_hhdet_in_emi!J136*1000000/RES_hhdet_in_new!J136)</f>
        <v>0</v>
      </c>
      <c r="K136" s="160">
        <f>IF(RES_hhdet_in_emi!K136=0,0,RES_hhdet_in_emi!K136*1000000/RES_hhdet_in_new!K136)</f>
        <v>0</v>
      </c>
      <c r="L136" s="160">
        <f>IF(RES_hhdet_in_emi!L136=0,0,RES_hhdet_in_emi!L136*1000000/RES_hhdet_in_new!L136)</f>
        <v>0</v>
      </c>
      <c r="M136" s="160">
        <f>IF(RES_hhdet_in_emi!M136=0,0,RES_hhdet_in_emi!M136*1000000/RES_hhdet_in_new!M136)</f>
        <v>0</v>
      </c>
      <c r="N136" s="160">
        <f>IF(RES_hhdet_in_emi!N136=0,0,RES_hhdet_in_emi!N136*1000000/RES_hhdet_in_new!N136)</f>
        <v>0</v>
      </c>
      <c r="O136" s="160">
        <f>IF(RES_hhdet_in_emi!O136=0,0,RES_hhdet_in_emi!O136*1000000/RES_hhdet_in_new!O136)</f>
        <v>0</v>
      </c>
      <c r="P136" s="160">
        <f>IF(RES_hhdet_in_emi!P136=0,0,RES_hhdet_in_emi!P136*1000000/RES_hhdet_in_new!P136)</f>
        <v>0</v>
      </c>
      <c r="Q136" s="160">
        <f>IF(RES_hhdet_in_emi!Q136=0,0,RES_hhdet_in_emi!Q136*1000000/RES_hhdet_in_new!Q136)</f>
        <v>0</v>
      </c>
    </row>
    <row r="137" spans="1:17" ht="12" customHeight="1" x14ac:dyDescent="0.25">
      <c r="A137" s="148" t="s">
        <v>60</v>
      </c>
      <c r="B137" s="156"/>
      <c r="C137" s="156">
        <f>IF(RES_hhdet_in_emi!C137=0,0,RES_hhdet_in_emi!C137*1000000/RES_hhdet_in_new!C136)</f>
        <v>0</v>
      </c>
      <c r="D137" s="156">
        <f>IF(RES_hhdet_in_emi!D137=0,0,RES_hhdet_in_emi!D137*1000000/RES_hhdet_in_new!D136)</f>
        <v>0</v>
      </c>
      <c r="E137" s="156">
        <f>IF(RES_hhdet_in_emi!E137=0,0,RES_hhdet_in_emi!E137*1000000/RES_hhdet_in_new!E136)</f>
        <v>0</v>
      </c>
      <c r="F137" s="156">
        <f>IF(RES_hhdet_in_emi!F137=0,0,RES_hhdet_in_emi!F137*1000000/RES_hhdet_in_new!F136)</f>
        <v>0</v>
      </c>
      <c r="G137" s="156">
        <f>IF(RES_hhdet_in_emi!G137=0,0,RES_hhdet_in_emi!G137*1000000/RES_hhdet_in_new!G136)</f>
        <v>0</v>
      </c>
      <c r="H137" s="156">
        <f>IF(RES_hhdet_in_emi!H137=0,0,RES_hhdet_in_emi!H137*1000000/RES_hhdet_in_new!H136)</f>
        <v>0</v>
      </c>
      <c r="I137" s="156">
        <f>IF(RES_hhdet_in_emi!I137=0,0,RES_hhdet_in_emi!I137*1000000/RES_hhdet_in_new!I136)</f>
        <v>0</v>
      </c>
      <c r="J137" s="156">
        <f>IF(RES_hhdet_in_emi!J137=0,0,RES_hhdet_in_emi!J137*1000000/RES_hhdet_in_new!J136)</f>
        <v>0</v>
      </c>
      <c r="K137" s="156">
        <f>IF(RES_hhdet_in_emi!K137=0,0,RES_hhdet_in_emi!K137*1000000/RES_hhdet_in_new!K136)</f>
        <v>0</v>
      </c>
      <c r="L137" s="156">
        <f>IF(RES_hhdet_in_emi!L137=0,0,RES_hhdet_in_emi!L137*1000000/RES_hhdet_in_new!L136)</f>
        <v>0</v>
      </c>
      <c r="M137" s="156">
        <f>IF(RES_hhdet_in_emi!M137=0,0,RES_hhdet_in_emi!M137*1000000/RES_hhdet_in_new!M136)</f>
        <v>0</v>
      </c>
      <c r="N137" s="156">
        <f>IF(RES_hhdet_in_emi!N137=0,0,RES_hhdet_in_emi!N137*1000000/RES_hhdet_in_new!N136)</f>
        <v>0</v>
      </c>
      <c r="O137" s="156">
        <f>IF(RES_hhdet_in_emi!O137=0,0,RES_hhdet_in_emi!O137*1000000/RES_hhdet_in_new!O136)</f>
        <v>0</v>
      </c>
      <c r="P137" s="156">
        <f>IF(RES_hhdet_in_emi!P137=0,0,RES_hhdet_in_emi!P137*1000000/RES_hhdet_in_new!P136)</f>
        <v>0</v>
      </c>
      <c r="Q137" s="156">
        <f>IF(RES_hhdet_in_emi!Q137=0,0,RES_hhdet_in_emi!Q137*1000000/RES_hhdet_in_new!Q136)</f>
        <v>0</v>
      </c>
    </row>
    <row r="138" spans="1:17" ht="12" customHeight="1" x14ac:dyDescent="0.25">
      <c r="A138" s="148" t="s">
        <v>59</v>
      </c>
      <c r="B138" s="156"/>
      <c r="C138" s="156">
        <f>IF(RES_hhdet_in_emi!C138=0,0,RES_hhdet_in_emi!C138*1000000/RES_hhdet_in_new!C136)</f>
        <v>0</v>
      </c>
      <c r="D138" s="156">
        <f>IF(RES_hhdet_in_emi!D138=0,0,RES_hhdet_in_emi!D138*1000000/RES_hhdet_in_new!D136)</f>
        <v>0</v>
      </c>
      <c r="E138" s="156">
        <f>IF(RES_hhdet_in_emi!E138=0,0,RES_hhdet_in_emi!E138*1000000/RES_hhdet_in_new!E136)</f>
        <v>0</v>
      </c>
      <c r="F138" s="156">
        <f>IF(RES_hhdet_in_emi!F138=0,0,RES_hhdet_in_emi!F138*1000000/RES_hhdet_in_new!F136)</f>
        <v>0</v>
      </c>
      <c r="G138" s="156">
        <f>IF(RES_hhdet_in_emi!G138=0,0,RES_hhdet_in_emi!G138*1000000/RES_hhdet_in_new!G136)</f>
        <v>0</v>
      </c>
      <c r="H138" s="156">
        <f>IF(RES_hhdet_in_emi!H138=0,0,RES_hhdet_in_emi!H138*1000000/RES_hhdet_in_new!H136)</f>
        <v>0</v>
      </c>
      <c r="I138" s="156">
        <f>IF(RES_hhdet_in_emi!I138=0,0,RES_hhdet_in_emi!I138*1000000/RES_hhdet_in_new!I136)</f>
        <v>0</v>
      </c>
      <c r="J138" s="156">
        <f>IF(RES_hhdet_in_emi!J138=0,0,RES_hhdet_in_emi!J138*1000000/RES_hhdet_in_new!J136)</f>
        <v>0</v>
      </c>
      <c r="K138" s="156">
        <f>IF(RES_hhdet_in_emi!K138=0,0,RES_hhdet_in_emi!K138*1000000/RES_hhdet_in_new!K136)</f>
        <v>0</v>
      </c>
      <c r="L138" s="156">
        <f>IF(RES_hhdet_in_emi!L138=0,0,RES_hhdet_in_emi!L138*1000000/RES_hhdet_in_new!L136)</f>
        <v>0</v>
      </c>
      <c r="M138" s="156">
        <f>IF(RES_hhdet_in_emi!M138=0,0,RES_hhdet_in_emi!M138*1000000/RES_hhdet_in_new!M136)</f>
        <v>0</v>
      </c>
      <c r="N138" s="156">
        <f>IF(RES_hhdet_in_emi!N138=0,0,RES_hhdet_in_emi!N138*1000000/RES_hhdet_in_new!N136)</f>
        <v>0</v>
      </c>
      <c r="O138" s="156">
        <f>IF(RES_hhdet_in_emi!O138=0,0,RES_hhdet_in_emi!O138*1000000/RES_hhdet_in_new!O136)</f>
        <v>0</v>
      </c>
      <c r="P138" s="156">
        <f>IF(RES_hhdet_in_emi!P138=0,0,RES_hhdet_in_emi!P138*1000000/RES_hhdet_in_new!P136)</f>
        <v>0</v>
      </c>
      <c r="Q138" s="156">
        <f>IF(RES_hhdet_in_emi!Q138=0,0,RES_hhdet_in_emi!Q138*1000000/RES_hhdet_in_new!Q136)</f>
        <v>0</v>
      </c>
    </row>
    <row r="139" spans="1:17" ht="12" customHeight="1" x14ac:dyDescent="0.25">
      <c r="A139" s="158" t="s">
        <v>62</v>
      </c>
      <c r="B139" s="157"/>
      <c r="C139" s="157">
        <f>IF(SUM(RES_hhdet_in_emi!C140:C141)=0,0,SUM(RES_hhdet_in_emi!C140:C141)*1000000/SUM(RES_hhdet_in_new!C140:C141))</f>
        <v>0</v>
      </c>
      <c r="D139" s="157">
        <f>IF(SUM(RES_hhdet_in_emi!D140:D141)=0,0,SUM(RES_hhdet_in_emi!D140:D141)*1000000/SUM(RES_hhdet_in_new!D140:D141))</f>
        <v>0</v>
      </c>
      <c r="E139" s="157">
        <f>IF(SUM(RES_hhdet_in_emi!E140:E141)=0,0,SUM(RES_hhdet_in_emi!E140:E141)*1000000/SUM(RES_hhdet_in_new!E140:E141))</f>
        <v>0</v>
      </c>
      <c r="F139" s="157">
        <f>IF(SUM(RES_hhdet_in_emi!F140:F141)=0,0,SUM(RES_hhdet_in_emi!F140:F141)*1000000/SUM(RES_hhdet_in_new!F140:F141))</f>
        <v>0</v>
      </c>
      <c r="G139" s="157">
        <f>IF(SUM(RES_hhdet_in_emi!G140:G141)=0,0,SUM(RES_hhdet_in_emi!G140:G141)*1000000/SUM(RES_hhdet_in_new!G140:G141))</f>
        <v>0</v>
      </c>
      <c r="H139" s="157">
        <f>IF(SUM(RES_hhdet_in_emi!H140:H141)=0,0,SUM(RES_hhdet_in_emi!H140:H141)*1000000/SUM(RES_hhdet_in_new!H140:H141))</f>
        <v>0</v>
      </c>
      <c r="I139" s="157">
        <f>IF(SUM(RES_hhdet_in_emi!I140:I141)=0,0,SUM(RES_hhdet_in_emi!I140:I141)*1000000/SUM(RES_hhdet_in_new!I140:I141))</f>
        <v>0</v>
      </c>
      <c r="J139" s="157">
        <f>IF(SUM(RES_hhdet_in_emi!J140:J141)=0,0,SUM(RES_hhdet_in_emi!J140:J141)*1000000/SUM(RES_hhdet_in_new!J140:J141))</f>
        <v>0</v>
      </c>
      <c r="K139" s="157">
        <f>IF(SUM(RES_hhdet_in_emi!K140:K141)=0,0,SUM(RES_hhdet_in_emi!K140:K141)*1000000/SUM(RES_hhdet_in_new!K140:K141))</f>
        <v>0</v>
      </c>
      <c r="L139" s="157">
        <f>IF(SUM(RES_hhdet_in_emi!L140:L141)=0,0,SUM(RES_hhdet_in_emi!L140:L141)*1000000/SUM(RES_hhdet_in_new!L140:L141))</f>
        <v>0</v>
      </c>
      <c r="M139" s="157">
        <f>IF(SUM(RES_hhdet_in_emi!M140:M141)=0,0,SUM(RES_hhdet_in_emi!M140:M141)*1000000/SUM(RES_hhdet_in_new!M140:M141))</f>
        <v>0</v>
      </c>
      <c r="N139" s="157">
        <f>IF(SUM(RES_hhdet_in_emi!N140:N141)=0,0,SUM(RES_hhdet_in_emi!N140:N141)*1000000/SUM(RES_hhdet_in_new!N140:N141))</f>
        <v>0</v>
      </c>
      <c r="O139" s="157">
        <f>IF(SUM(RES_hhdet_in_emi!O140:O141)=0,0,SUM(RES_hhdet_in_emi!O140:O141)*1000000/SUM(RES_hhdet_in_new!O140:O141))</f>
        <v>0</v>
      </c>
      <c r="P139" s="157">
        <f>IF(SUM(RES_hhdet_in_emi!P140:P141)=0,0,SUM(RES_hhdet_in_emi!P140:P141)*1000000/SUM(RES_hhdet_in_new!P140:P141))</f>
        <v>0</v>
      </c>
      <c r="Q139" s="157">
        <f>IF(SUM(RES_hhdet_in_emi!Q140:Q141)=0,0,SUM(RES_hhdet_in_emi!Q140:Q141)*1000000/SUM(RES_hhdet_in_new!Q140:Q141))</f>
        <v>0</v>
      </c>
    </row>
    <row r="140" spans="1:17" ht="12" customHeight="1" x14ac:dyDescent="0.25">
      <c r="A140" s="23" t="s">
        <v>57</v>
      </c>
      <c r="B140" s="156"/>
      <c r="C140" s="156">
        <f>IF(RES_hhdet_in_emi!C140=0,0,RES_hhdet_in_emi!C140*1000000/RES_hhdet_in_new!C140)</f>
        <v>0</v>
      </c>
      <c r="D140" s="156">
        <f>IF(RES_hhdet_in_emi!D140=0,0,RES_hhdet_in_emi!D140*1000000/RES_hhdet_in_new!D140)</f>
        <v>0</v>
      </c>
      <c r="E140" s="156">
        <f>IF(RES_hhdet_in_emi!E140=0,0,RES_hhdet_in_emi!E140*1000000/RES_hhdet_in_new!E140)</f>
        <v>0</v>
      </c>
      <c r="F140" s="156">
        <f>IF(RES_hhdet_in_emi!F140=0,0,RES_hhdet_in_emi!F140*1000000/RES_hhdet_in_new!F140)</f>
        <v>0</v>
      </c>
      <c r="G140" s="156">
        <f>IF(RES_hhdet_in_emi!G140=0,0,RES_hhdet_in_emi!G140*1000000/RES_hhdet_in_new!G140)</f>
        <v>0</v>
      </c>
      <c r="H140" s="156">
        <f>IF(RES_hhdet_in_emi!H140=0,0,RES_hhdet_in_emi!H140*1000000/RES_hhdet_in_new!H140)</f>
        <v>0</v>
      </c>
      <c r="I140" s="156">
        <f>IF(RES_hhdet_in_emi!I140=0,0,RES_hhdet_in_emi!I140*1000000/RES_hhdet_in_new!I140)</f>
        <v>0</v>
      </c>
      <c r="J140" s="156">
        <f>IF(RES_hhdet_in_emi!J140=0,0,RES_hhdet_in_emi!J140*1000000/RES_hhdet_in_new!J140)</f>
        <v>0</v>
      </c>
      <c r="K140" s="156">
        <f>IF(RES_hhdet_in_emi!K140=0,0,RES_hhdet_in_emi!K140*1000000/RES_hhdet_in_new!K140)</f>
        <v>0</v>
      </c>
      <c r="L140" s="156">
        <f>IF(RES_hhdet_in_emi!L140=0,0,RES_hhdet_in_emi!L140*1000000/RES_hhdet_in_new!L140)</f>
        <v>0</v>
      </c>
      <c r="M140" s="156">
        <f>IF(RES_hhdet_in_emi!M140=0,0,RES_hhdet_in_emi!M140*1000000/RES_hhdet_in_new!M140)</f>
        <v>0</v>
      </c>
      <c r="N140" s="156">
        <f>IF(RES_hhdet_in_emi!N140=0,0,RES_hhdet_in_emi!N140*1000000/RES_hhdet_in_new!N140)</f>
        <v>0</v>
      </c>
      <c r="O140" s="156">
        <f>IF(RES_hhdet_in_emi!O140=0,0,RES_hhdet_in_emi!O140*1000000/RES_hhdet_in_new!O140)</f>
        <v>0</v>
      </c>
      <c r="P140" s="156">
        <f>IF(RES_hhdet_in_emi!P140=0,0,RES_hhdet_in_emi!P140*1000000/RES_hhdet_in_new!P140)</f>
        <v>0</v>
      </c>
      <c r="Q140" s="156">
        <f>IF(RES_hhdet_in_emi!Q140=0,0,RES_hhdet_in_emi!Q140*1000000/RES_hhdet_in_new!Q140)</f>
        <v>0</v>
      </c>
    </row>
    <row r="141" spans="1:17" ht="12" customHeight="1" x14ac:dyDescent="0.25">
      <c r="A141" s="29" t="s">
        <v>140</v>
      </c>
      <c r="B141" s="57"/>
      <c r="C141" s="57">
        <f>IF(RES_hhdet_in_emi!C141=0,0,RES_hhdet_in_emi!C141*1000000/RES_hhdet_in_new!C141)</f>
        <v>0</v>
      </c>
      <c r="D141" s="57">
        <f>IF(RES_hhdet_in_emi!D141=0,0,RES_hhdet_in_emi!D141*1000000/RES_hhdet_in_new!D141)</f>
        <v>0</v>
      </c>
      <c r="E141" s="57">
        <f>IF(RES_hhdet_in_emi!E141=0,0,RES_hhdet_in_emi!E141*1000000/RES_hhdet_in_new!E141)</f>
        <v>0</v>
      </c>
      <c r="F141" s="57">
        <f>IF(RES_hhdet_in_emi!F141=0,0,RES_hhdet_in_emi!F141*1000000/RES_hhdet_in_new!F141)</f>
        <v>0</v>
      </c>
      <c r="G141" s="57">
        <f>IF(RES_hhdet_in_emi!G141=0,0,RES_hhdet_in_emi!G141*1000000/RES_hhdet_in_new!G141)</f>
        <v>0</v>
      </c>
      <c r="H141" s="57">
        <f>IF(RES_hhdet_in_emi!H141=0,0,RES_hhdet_in_emi!H141*1000000/RES_hhdet_in_new!H141)</f>
        <v>0</v>
      </c>
      <c r="I141" s="57">
        <f>IF(RES_hhdet_in_emi!I141=0,0,RES_hhdet_in_emi!I141*1000000/RES_hhdet_in_new!I141)</f>
        <v>0</v>
      </c>
      <c r="J141" s="57">
        <f>IF(RES_hhdet_in_emi!J141=0,0,RES_hhdet_in_emi!J141*1000000/RES_hhdet_in_new!J141)</f>
        <v>0</v>
      </c>
      <c r="K141" s="57">
        <f>IF(RES_hhdet_in_emi!K141=0,0,RES_hhdet_in_emi!K141*1000000/RES_hhdet_in_new!K141)</f>
        <v>0</v>
      </c>
      <c r="L141" s="57">
        <f>IF(RES_hhdet_in_emi!L141=0,0,RES_hhdet_in_emi!L141*1000000/RES_hhdet_in_new!L141)</f>
        <v>0</v>
      </c>
      <c r="M141" s="57">
        <f>IF(RES_hhdet_in_emi!M141=0,0,RES_hhdet_in_emi!M141*1000000/RES_hhdet_in_new!M141)</f>
        <v>0</v>
      </c>
      <c r="N141" s="57">
        <f>IF(RES_hhdet_in_emi!N141=0,0,RES_hhdet_in_emi!N141*1000000/RES_hhdet_in_new!N141)</f>
        <v>0</v>
      </c>
      <c r="O141" s="57">
        <f>IF(RES_hhdet_in_emi!O141=0,0,RES_hhdet_in_emi!O141*1000000/RES_hhdet_in_new!O141)</f>
        <v>0</v>
      </c>
      <c r="P141" s="57">
        <f>IF(RES_hhdet_in_emi!P141=0,0,RES_hhdet_in_emi!P141*1000000/RES_hhdet_in_new!P141)</f>
        <v>0</v>
      </c>
      <c r="Q141" s="57">
        <f>IF(RES_hhdet_in_emi!Q141=0,0,RES_hhdet_in_emi!Q141*1000000/RES_hhdet_in_new!Q141)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68">
        <f t="shared" ref="C143" si="119">SUM(C144,C146,C148,C157)</f>
        <v>0</v>
      </c>
      <c r="D143" s="168">
        <f t="shared" ref="D143" si="120">SUM(D144,D146,D148,D157)</f>
        <v>0</v>
      </c>
      <c r="E143" s="168">
        <f t="shared" ref="E143" si="121">SUM(E144,E146,E148,E157)</f>
        <v>0</v>
      </c>
      <c r="F143" s="168">
        <f t="shared" ref="F143" si="122">SUM(F144,F146,F148,F157)</f>
        <v>0</v>
      </c>
      <c r="G143" s="168">
        <f t="shared" ref="G143" si="123">SUM(G144,G146,G148,G157)</f>
        <v>0</v>
      </c>
      <c r="H143" s="168">
        <f t="shared" ref="H143" si="124">SUM(H144,H146,H148,H157)</f>
        <v>0</v>
      </c>
      <c r="I143" s="168">
        <f t="shared" ref="I143" si="125">SUM(I144,I146,I148,I157)</f>
        <v>0</v>
      </c>
      <c r="J143" s="168">
        <f t="shared" ref="J143" si="126">SUM(J144,J146,J148,J157)</f>
        <v>0</v>
      </c>
      <c r="K143" s="168">
        <f t="shared" ref="K143" si="127">SUM(K144,K146,K148,K157)</f>
        <v>0</v>
      </c>
      <c r="L143" s="168">
        <f t="shared" ref="L143" si="128">SUM(L144,L146,L148,L157)</f>
        <v>0</v>
      </c>
      <c r="M143" s="168">
        <f t="shared" ref="M143" si="129">SUM(M144,M146,M148,M157)</f>
        <v>0</v>
      </c>
      <c r="N143" s="168">
        <f t="shared" ref="N143" si="130">SUM(N144,N146,N148,N157)</f>
        <v>0</v>
      </c>
      <c r="O143" s="168">
        <f t="shared" ref="O143" si="131">SUM(O144,O146,O148,O157)</f>
        <v>0</v>
      </c>
      <c r="P143" s="168">
        <f t="shared" ref="P143" si="132">SUM(P144,P146,P148,P157)</f>
        <v>0</v>
      </c>
      <c r="Q143" s="168">
        <f t="shared" ref="Q143" si="133">SUM(Q144,Q146,Q148,Q157)</f>
        <v>0</v>
      </c>
    </row>
    <row r="144" spans="1:17" ht="12.95" customHeight="1" x14ac:dyDescent="0.25">
      <c r="A144" s="158" t="s">
        <v>65</v>
      </c>
      <c r="B144" s="157"/>
      <c r="C144" s="157">
        <f t="shared" ref="C144:Q144" si="134">C145</f>
        <v>0</v>
      </c>
      <c r="D144" s="157">
        <f t="shared" si="134"/>
        <v>0</v>
      </c>
      <c r="E144" s="157">
        <f t="shared" si="134"/>
        <v>0</v>
      </c>
      <c r="F144" s="157">
        <f t="shared" si="134"/>
        <v>0</v>
      </c>
      <c r="G144" s="157">
        <f t="shared" si="134"/>
        <v>0</v>
      </c>
      <c r="H144" s="157">
        <f t="shared" si="134"/>
        <v>0</v>
      </c>
      <c r="I144" s="157">
        <f t="shared" si="134"/>
        <v>0</v>
      </c>
      <c r="J144" s="157">
        <f t="shared" si="134"/>
        <v>0</v>
      </c>
      <c r="K144" s="157">
        <f t="shared" si="134"/>
        <v>0</v>
      </c>
      <c r="L144" s="157">
        <f t="shared" si="134"/>
        <v>0</v>
      </c>
      <c r="M144" s="157">
        <f t="shared" si="134"/>
        <v>0</v>
      </c>
      <c r="N144" s="157">
        <f t="shared" si="134"/>
        <v>0</v>
      </c>
      <c r="O144" s="157">
        <f t="shared" si="134"/>
        <v>0</v>
      </c>
      <c r="P144" s="157">
        <f t="shared" si="134"/>
        <v>0</v>
      </c>
      <c r="Q144" s="157">
        <f t="shared" si="134"/>
        <v>0</v>
      </c>
    </row>
    <row r="145" spans="1:17" ht="12" customHeight="1" x14ac:dyDescent="0.25">
      <c r="A145" s="23" t="s">
        <v>60</v>
      </c>
      <c r="B145" s="156"/>
      <c r="C145" s="156">
        <f>IF(RES_hhdet_in_emi!C145=0,0,RES_hhdet_in_emi!C145*1000000/RES_hhdet_in_new!C145)</f>
        <v>0</v>
      </c>
      <c r="D145" s="156">
        <f>IF(RES_hhdet_in_emi!D145=0,0,RES_hhdet_in_emi!D145*1000000/RES_hhdet_in_new!D145)</f>
        <v>0</v>
      </c>
      <c r="E145" s="156">
        <f>IF(RES_hhdet_in_emi!E145=0,0,RES_hhdet_in_emi!E145*1000000/RES_hhdet_in_new!E145)</f>
        <v>0</v>
      </c>
      <c r="F145" s="156">
        <f>IF(RES_hhdet_in_emi!F145=0,0,RES_hhdet_in_emi!F145*1000000/RES_hhdet_in_new!F145)</f>
        <v>0</v>
      </c>
      <c r="G145" s="156">
        <f>IF(RES_hhdet_in_emi!G145=0,0,RES_hhdet_in_emi!G145*1000000/RES_hhdet_in_new!G145)</f>
        <v>0</v>
      </c>
      <c r="H145" s="156">
        <f>IF(RES_hhdet_in_emi!H145=0,0,RES_hhdet_in_emi!H145*1000000/RES_hhdet_in_new!H145)</f>
        <v>0</v>
      </c>
      <c r="I145" s="156">
        <f>IF(RES_hhdet_in_emi!I145=0,0,RES_hhdet_in_emi!I145*1000000/RES_hhdet_in_new!I145)</f>
        <v>0</v>
      </c>
      <c r="J145" s="156">
        <f>IF(RES_hhdet_in_emi!J145=0,0,RES_hhdet_in_emi!J145*1000000/RES_hhdet_in_new!J145)</f>
        <v>0</v>
      </c>
      <c r="K145" s="156">
        <f>IF(RES_hhdet_in_emi!K145=0,0,RES_hhdet_in_emi!K145*1000000/RES_hhdet_in_new!K145)</f>
        <v>0</v>
      </c>
      <c r="L145" s="156">
        <f>IF(RES_hhdet_in_emi!L145=0,0,RES_hhdet_in_emi!L145*1000000/RES_hhdet_in_new!L145)</f>
        <v>0</v>
      </c>
      <c r="M145" s="156">
        <f>IF(RES_hhdet_in_emi!M145=0,0,RES_hhdet_in_emi!M145*1000000/RES_hhdet_in_new!M145)</f>
        <v>0</v>
      </c>
      <c r="N145" s="156">
        <f>IF(RES_hhdet_in_emi!N145=0,0,RES_hhdet_in_emi!N145*1000000/RES_hhdet_in_new!N145)</f>
        <v>0</v>
      </c>
      <c r="O145" s="156">
        <f>IF(RES_hhdet_in_emi!O145=0,0,RES_hhdet_in_emi!O145*1000000/RES_hhdet_in_new!O145)</f>
        <v>0</v>
      </c>
      <c r="P145" s="156">
        <f>IF(RES_hhdet_in_emi!P145=0,0,RES_hhdet_in_emi!P145*1000000/RES_hhdet_in_new!P145)</f>
        <v>0</v>
      </c>
      <c r="Q145" s="156">
        <f>IF(RES_hhdet_in_emi!Q145=0,0,RES_hhdet_in_emi!Q145*1000000/RES_hhdet_in_new!Q145)</f>
        <v>0</v>
      </c>
    </row>
    <row r="146" spans="1:17" ht="12.95" customHeight="1" x14ac:dyDescent="0.25">
      <c r="A146" s="158" t="s">
        <v>112</v>
      </c>
      <c r="B146" s="157"/>
      <c r="C146" s="157">
        <f t="shared" ref="C146:Q146" si="135">C147</f>
        <v>0</v>
      </c>
      <c r="D146" s="157">
        <f t="shared" si="135"/>
        <v>0</v>
      </c>
      <c r="E146" s="157">
        <f t="shared" si="135"/>
        <v>0</v>
      </c>
      <c r="F146" s="157">
        <f t="shared" si="135"/>
        <v>0</v>
      </c>
      <c r="G146" s="157">
        <f t="shared" si="135"/>
        <v>0</v>
      </c>
      <c r="H146" s="157">
        <f t="shared" si="135"/>
        <v>0</v>
      </c>
      <c r="I146" s="157">
        <f t="shared" si="135"/>
        <v>0</v>
      </c>
      <c r="J146" s="157">
        <f t="shared" si="135"/>
        <v>0</v>
      </c>
      <c r="K146" s="157">
        <f t="shared" si="135"/>
        <v>0</v>
      </c>
      <c r="L146" s="157">
        <f t="shared" si="135"/>
        <v>0</v>
      </c>
      <c r="M146" s="157">
        <f t="shared" si="135"/>
        <v>0</v>
      </c>
      <c r="N146" s="157">
        <f t="shared" si="135"/>
        <v>0</v>
      </c>
      <c r="O146" s="157">
        <f t="shared" si="135"/>
        <v>0</v>
      </c>
      <c r="P146" s="157">
        <f t="shared" si="135"/>
        <v>0</v>
      </c>
      <c r="Q146" s="157">
        <f t="shared" si="135"/>
        <v>0</v>
      </c>
    </row>
    <row r="147" spans="1:17" ht="12" customHeight="1" x14ac:dyDescent="0.25">
      <c r="A147" s="23" t="s">
        <v>60</v>
      </c>
      <c r="B147" s="156"/>
      <c r="C147" s="156">
        <f>IF(RES_hhdet_in_emi!C147=0,0,RES_hhdet_in_emi!C147*1000000/RES_hhdet_in_new!C147)</f>
        <v>0</v>
      </c>
      <c r="D147" s="156">
        <f>IF(RES_hhdet_in_emi!D147=0,0,RES_hhdet_in_emi!D147*1000000/RES_hhdet_in_new!D147)</f>
        <v>0</v>
      </c>
      <c r="E147" s="156">
        <f>IF(RES_hhdet_in_emi!E147=0,0,RES_hhdet_in_emi!E147*1000000/RES_hhdet_in_new!E147)</f>
        <v>0</v>
      </c>
      <c r="F147" s="156">
        <f>IF(RES_hhdet_in_emi!F147=0,0,RES_hhdet_in_emi!F147*1000000/RES_hhdet_in_new!F147)</f>
        <v>0</v>
      </c>
      <c r="G147" s="156">
        <f>IF(RES_hhdet_in_emi!G147=0,0,RES_hhdet_in_emi!G147*1000000/RES_hhdet_in_new!G147)</f>
        <v>0</v>
      </c>
      <c r="H147" s="156">
        <f>IF(RES_hhdet_in_emi!H147=0,0,RES_hhdet_in_emi!H147*1000000/RES_hhdet_in_new!H147)</f>
        <v>0</v>
      </c>
      <c r="I147" s="156">
        <f>IF(RES_hhdet_in_emi!I147=0,0,RES_hhdet_in_emi!I147*1000000/RES_hhdet_in_new!I147)</f>
        <v>0</v>
      </c>
      <c r="J147" s="156">
        <f>IF(RES_hhdet_in_emi!J147=0,0,RES_hhdet_in_emi!J147*1000000/RES_hhdet_in_new!J147)</f>
        <v>0</v>
      </c>
      <c r="K147" s="156">
        <f>IF(RES_hhdet_in_emi!K147=0,0,RES_hhdet_in_emi!K147*1000000/RES_hhdet_in_new!K147)</f>
        <v>0</v>
      </c>
      <c r="L147" s="156">
        <f>IF(RES_hhdet_in_emi!L147=0,0,RES_hhdet_in_emi!L147*1000000/RES_hhdet_in_new!L147)</f>
        <v>0</v>
      </c>
      <c r="M147" s="156">
        <f>IF(RES_hhdet_in_emi!M147=0,0,RES_hhdet_in_emi!M147*1000000/RES_hhdet_in_new!M147)</f>
        <v>0</v>
      </c>
      <c r="N147" s="156">
        <f>IF(RES_hhdet_in_emi!N147=0,0,RES_hhdet_in_emi!N147*1000000/RES_hhdet_in_new!N147)</f>
        <v>0</v>
      </c>
      <c r="O147" s="156">
        <f>IF(RES_hhdet_in_emi!O147=0,0,RES_hhdet_in_emi!O147*1000000/RES_hhdet_in_new!O147)</f>
        <v>0</v>
      </c>
      <c r="P147" s="156">
        <f>IF(RES_hhdet_in_emi!P147=0,0,RES_hhdet_in_emi!P147*1000000/RES_hhdet_in_new!P147)</f>
        <v>0</v>
      </c>
      <c r="Q147" s="156">
        <f>IF(RES_hhdet_in_emi!Q147=0,0,RES_hhdet_in_emi!Q147*1000000/RES_hhdet_in_new!Q147)</f>
        <v>0</v>
      </c>
    </row>
    <row r="148" spans="1:17" ht="12" customHeight="1" x14ac:dyDescent="0.25">
      <c r="A148" s="158" t="s">
        <v>63</v>
      </c>
      <c r="B148" s="157"/>
      <c r="C148" s="157">
        <f>IF(SUM(RES_hhdet_in_emi!C149:C150,RES_hhdet_in_emi!C153:C154)=0,0,SUM(RES_hhdet_in_emi!C149:C150,RES_hhdet_in_emi!C153:C154)*1000000/SUM(RES_hhdet_in_new!C149:C150,RES_hhdet_in_new!C153:C154))</f>
        <v>0</v>
      </c>
      <c r="D148" s="157">
        <f>IF(SUM(RES_hhdet_in_emi!D149:D150,RES_hhdet_in_emi!D153:D154)=0,0,SUM(RES_hhdet_in_emi!D149:D150,RES_hhdet_in_emi!D153:D154)*1000000/SUM(RES_hhdet_in_new!D149:D150,RES_hhdet_in_new!D153:D154))</f>
        <v>0</v>
      </c>
      <c r="E148" s="157">
        <f>IF(SUM(RES_hhdet_in_emi!E149:E150,RES_hhdet_in_emi!E153:E154)=0,0,SUM(RES_hhdet_in_emi!E149:E150,RES_hhdet_in_emi!E153:E154)*1000000/SUM(RES_hhdet_in_new!E149:E150,RES_hhdet_in_new!E153:E154))</f>
        <v>0</v>
      </c>
      <c r="F148" s="157">
        <f>IF(SUM(RES_hhdet_in_emi!F149:F150,RES_hhdet_in_emi!F153:F154)=0,0,SUM(RES_hhdet_in_emi!F149:F150,RES_hhdet_in_emi!F153:F154)*1000000/SUM(RES_hhdet_in_new!F149:F150,RES_hhdet_in_new!F153:F154))</f>
        <v>0</v>
      </c>
      <c r="G148" s="157">
        <f>IF(SUM(RES_hhdet_in_emi!G149:G150,RES_hhdet_in_emi!G153:G154)=0,0,SUM(RES_hhdet_in_emi!G149:G150,RES_hhdet_in_emi!G153:G154)*1000000/SUM(RES_hhdet_in_new!G149:G150,RES_hhdet_in_new!G153:G154))</f>
        <v>0</v>
      </c>
      <c r="H148" s="157">
        <f>IF(SUM(RES_hhdet_in_emi!H149:H150,RES_hhdet_in_emi!H153:H154)=0,0,SUM(RES_hhdet_in_emi!H149:H150,RES_hhdet_in_emi!H153:H154)*1000000/SUM(RES_hhdet_in_new!H149:H150,RES_hhdet_in_new!H153:H154))</f>
        <v>0</v>
      </c>
      <c r="I148" s="157">
        <f>IF(SUM(RES_hhdet_in_emi!I149:I150,RES_hhdet_in_emi!I153:I154)=0,0,SUM(RES_hhdet_in_emi!I149:I150,RES_hhdet_in_emi!I153:I154)*1000000/SUM(RES_hhdet_in_new!I149:I150,RES_hhdet_in_new!I153:I154))</f>
        <v>0</v>
      </c>
      <c r="J148" s="157">
        <f>IF(SUM(RES_hhdet_in_emi!J149:J150,RES_hhdet_in_emi!J153:J154)=0,0,SUM(RES_hhdet_in_emi!J149:J150,RES_hhdet_in_emi!J153:J154)*1000000/SUM(RES_hhdet_in_new!J149:J150,RES_hhdet_in_new!J153:J154))</f>
        <v>0</v>
      </c>
      <c r="K148" s="157">
        <f>IF(SUM(RES_hhdet_in_emi!K149:K150,RES_hhdet_in_emi!K153:K154)=0,0,SUM(RES_hhdet_in_emi!K149:K150,RES_hhdet_in_emi!K153:K154)*1000000/SUM(RES_hhdet_in_new!K149:K150,RES_hhdet_in_new!K153:K154))</f>
        <v>0</v>
      </c>
      <c r="L148" s="157">
        <f>IF(SUM(RES_hhdet_in_emi!L149:L150,RES_hhdet_in_emi!L153:L154)=0,0,SUM(RES_hhdet_in_emi!L149:L150,RES_hhdet_in_emi!L153:L154)*1000000/SUM(RES_hhdet_in_new!L149:L150,RES_hhdet_in_new!L153:L154))</f>
        <v>0</v>
      </c>
      <c r="M148" s="157">
        <f>IF(SUM(RES_hhdet_in_emi!M149:M150,RES_hhdet_in_emi!M153:M154)=0,0,SUM(RES_hhdet_in_emi!M149:M150,RES_hhdet_in_emi!M153:M154)*1000000/SUM(RES_hhdet_in_new!M149:M150,RES_hhdet_in_new!M153:M154))</f>
        <v>0</v>
      </c>
      <c r="N148" s="157">
        <f>IF(SUM(RES_hhdet_in_emi!N149:N150,RES_hhdet_in_emi!N153:N154)=0,0,SUM(RES_hhdet_in_emi!N149:N150,RES_hhdet_in_emi!N153:N154)*1000000/SUM(RES_hhdet_in_new!N149:N150,RES_hhdet_in_new!N153:N154))</f>
        <v>0</v>
      </c>
      <c r="O148" s="157">
        <f>IF(SUM(RES_hhdet_in_emi!O149:O150,RES_hhdet_in_emi!O153:O154)=0,0,SUM(RES_hhdet_in_emi!O149:O150,RES_hhdet_in_emi!O153:O154)*1000000/SUM(RES_hhdet_in_new!O149:O150,RES_hhdet_in_new!O153:O154))</f>
        <v>0</v>
      </c>
      <c r="P148" s="157">
        <f>IF(SUM(RES_hhdet_in_emi!P149:P150,RES_hhdet_in_emi!P153:P154)=0,0,SUM(RES_hhdet_in_emi!P149:P150,RES_hhdet_in_emi!P153:P154)*1000000/SUM(RES_hhdet_in_new!P149:P150,RES_hhdet_in_new!P153:P154))</f>
        <v>0</v>
      </c>
      <c r="Q148" s="157">
        <f>IF(SUM(RES_hhdet_in_emi!Q149:Q150,RES_hhdet_in_emi!Q153:Q154)=0,0,SUM(RES_hhdet_in_emi!Q149:Q150,RES_hhdet_in_emi!Q153:Q154)*1000000/SUM(RES_hhdet_in_new!Q149:Q150,RES_hhdet_in_new!Q153:Q154))</f>
        <v>0</v>
      </c>
    </row>
    <row r="149" spans="1:17" ht="12" customHeight="1" x14ac:dyDescent="0.25">
      <c r="A149" s="167" t="s">
        <v>144</v>
      </c>
      <c r="B149" s="132"/>
      <c r="C149" s="132">
        <f>IF(RES_hhdet_in_emi!C149=0,0,RES_hhdet_in_emi!C149*1000000/RES_hhdet_in_new!C149)</f>
        <v>0</v>
      </c>
      <c r="D149" s="132">
        <f>IF(RES_hhdet_in_emi!D149=0,0,RES_hhdet_in_emi!D149*1000000/RES_hhdet_in_new!D149)</f>
        <v>0</v>
      </c>
      <c r="E149" s="132">
        <f>IF(RES_hhdet_in_emi!E149=0,0,RES_hhdet_in_emi!E149*1000000/RES_hhdet_in_new!E149)</f>
        <v>0</v>
      </c>
      <c r="F149" s="132">
        <f>IF(RES_hhdet_in_emi!F149=0,0,RES_hhdet_in_emi!F149*1000000/RES_hhdet_in_new!F149)</f>
        <v>0</v>
      </c>
      <c r="G149" s="132">
        <f>IF(RES_hhdet_in_emi!G149=0,0,RES_hhdet_in_emi!G149*1000000/RES_hhdet_in_new!G149)</f>
        <v>0</v>
      </c>
      <c r="H149" s="132">
        <f>IF(RES_hhdet_in_emi!H149=0,0,RES_hhdet_in_emi!H149*1000000/RES_hhdet_in_new!H149)</f>
        <v>0</v>
      </c>
      <c r="I149" s="132">
        <f>IF(RES_hhdet_in_emi!I149=0,0,RES_hhdet_in_emi!I149*1000000/RES_hhdet_in_new!I149)</f>
        <v>0</v>
      </c>
      <c r="J149" s="132">
        <f>IF(RES_hhdet_in_emi!J149=0,0,RES_hhdet_in_emi!J149*1000000/RES_hhdet_in_new!J149)</f>
        <v>0</v>
      </c>
      <c r="K149" s="132">
        <f>IF(RES_hhdet_in_emi!K149=0,0,RES_hhdet_in_emi!K149*1000000/RES_hhdet_in_new!K149)</f>
        <v>0</v>
      </c>
      <c r="L149" s="132">
        <f>IF(RES_hhdet_in_emi!L149=0,0,RES_hhdet_in_emi!L149*1000000/RES_hhdet_in_new!L149)</f>
        <v>0</v>
      </c>
      <c r="M149" s="132">
        <f>IF(RES_hhdet_in_emi!M149=0,0,RES_hhdet_in_emi!M149*1000000/RES_hhdet_in_new!M149)</f>
        <v>0</v>
      </c>
      <c r="N149" s="132">
        <f>IF(RES_hhdet_in_emi!N149=0,0,RES_hhdet_in_emi!N149*1000000/RES_hhdet_in_new!N149)</f>
        <v>0</v>
      </c>
      <c r="O149" s="132">
        <f>IF(RES_hhdet_in_emi!O149=0,0,RES_hhdet_in_emi!O149*1000000/RES_hhdet_in_new!O149)</f>
        <v>0</v>
      </c>
      <c r="P149" s="132">
        <f>IF(RES_hhdet_in_emi!P149=0,0,RES_hhdet_in_emi!P149*1000000/RES_hhdet_in_new!P149)</f>
        <v>0</v>
      </c>
      <c r="Q149" s="132">
        <f>IF(RES_hhdet_in_emi!Q149=0,0,RES_hhdet_in_emi!Q149*1000000/RES_hhdet_in_new!Q149)</f>
        <v>0</v>
      </c>
    </row>
    <row r="150" spans="1:17" ht="12" customHeight="1" x14ac:dyDescent="0.25">
      <c r="A150" s="167" t="s">
        <v>143</v>
      </c>
      <c r="B150" s="132"/>
      <c r="C150" s="132">
        <f>IF(RES_hhdet_in_emi!C150=0,0,RES_hhdet_in_emi!C150*1000000/RES_hhdet_in_new!C150)</f>
        <v>0</v>
      </c>
      <c r="D150" s="132">
        <f>IF(RES_hhdet_in_emi!D150=0,0,RES_hhdet_in_emi!D150*1000000/RES_hhdet_in_new!D150)</f>
        <v>0</v>
      </c>
      <c r="E150" s="132">
        <f>IF(RES_hhdet_in_emi!E150=0,0,RES_hhdet_in_emi!E150*1000000/RES_hhdet_in_new!E150)</f>
        <v>0</v>
      </c>
      <c r="F150" s="132">
        <f>IF(RES_hhdet_in_emi!F150=0,0,RES_hhdet_in_emi!F150*1000000/RES_hhdet_in_new!F150)</f>
        <v>0</v>
      </c>
      <c r="G150" s="132">
        <f>IF(RES_hhdet_in_emi!G150=0,0,RES_hhdet_in_emi!G150*1000000/RES_hhdet_in_new!G150)</f>
        <v>0</v>
      </c>
      <c r="H150" s="132">
        <f>IF(RES_hhdet_in_emi!H150=0,0,RES_hhdet_in_emi!H150*1000000/RES_hhdet_in_new!H150)</f>
        <v>0</v>
      </c>
      <c r="I150" s="132">
        <f>IF(RES_hhdet_in_emi!I150=0,0,RES_hhdet_in_emi!I150*1000000/RES_hhdet_in_new!I150)</f>
        <v>0</v>
      </c>
      <c r="J150" s="132">
        <f>IF(RES_hhdet_in_emi!J150=0,0,RES_hhdet_in_emi!J150*1000000/RES_hhdet_in_new!J150)</f>
        <v>0</v>
      </c>
      <c r="K150" s="132">
        <f>IF(RES_hhdet_in_emi!K150=0,0,RES_hhdet_in_emi!K150*1000000/RES_hhdet_in_new!K150)</f>
        <v>0</v>
      </c>
      <c r="L150" s="132">
        <f>IF(RES_hhdet_in_emi!L150=0,0,RES_hhdet_in_emi!L150*1000000/RES_hhdet_in_new!L150)</f>
        <v>0</v>
      </c>
      <c r="M150" s="132">
        <f>IF(RES_hhdet_in_emi!M150=0,0,RES_hhdet_in_emi!M150*1000000/RES_hhdet_in_new!M150)</f>
        <v>0</v>
      </c>
      <c r="N150" s="132">
        <f>IF(RES_hhdet_in_emi!N150=0,0,RES_hhdet_in_emi!N150*1000000/RES_hhdet_in_new!N150)</f>
        <v>0</v>
      </c>
      <c r="O150" s="132">
        <f>IF(RES_hhdet_in_emi!O150=0,0,RES_hhdet_in_emi!O150*1000000/RES_hhdet_in_new!O150)</f>
        <v>0</v>
      </c>
      <c r="P150" s="132">
        <f>IF(RES_hhdet_in_emi!P150=0,0,RES_hhdet_in_emi!P150*1000000/RES_hhdet_in_new!P150)</f>
        <v>0</v>
      </c>
      <c r="Q150" s="132">
        <f>IF(RES_hhdet_in_emi!Q150=0,0,RES_hhdet_in_emi!Q150*1000000/RES_hhdet_in_new!Q150)</f>
        <v>0</v>
      </c>
    </row>
    <row r="151" spans="1:17" ht="12" customHeight="1" x14ac:dyDescent="0.25">
      <c r="A151" s="166" t="s">
        <v>57</v>
      </c>
      <c r="B151" s="165"/>
      <c r="C151" s="165">
        <f>IF(RES_hhdet_in_emi!C151=0,0,RES_hhdet_in_emi!C151*1000000/RES_hhdet_in_new!C150)</f>
        <v>0</v>
      </c>
      <c r="D151" s="165">
        <f>IF(RES_hhdet_in_emi!D151=0,0,RES_hhdet_in_emi!D151*1000000/RES_hhdet_in_new!D150)</f>
        <v>0</v>
      </c>
      <c r="E151" s="165">
        <f>IF(RES_hhdet_in_emi!E151=0,0,RES_hhdet_in_emi!E151*1000000/RES_hhdet_in_new!E150)</f>
        <v>0</v>
      </c>
      <c r="F151" s="165">
        <f>IF(RES_hhdet_in_emi!F151=0,0,RES_hhdet_in_emi!F151*1000000/RES_hhdet_in_new!F150)</f>
        <v>0</v>
      </c>
      <c r="G151" s="165">
        <f>IF(RES_hhdet_in_emi!G151=0,0,RES_hhdet_in_emi!G151*1000000/RES_hhdet_in_new!G150)</f>
        <v>0</v>
      </c>
      <c r="H151" s="165">
        <f>IF(RES_hhdet_in_emi!H151=0,0,RES_hhdet_in_emi!H151*1000000/RES_hhdet_in_new!H150)</f>
        <v>0</v>
      </c>
      <c r="I151" s="165">
        <f>IF(RES_hhdet_in_emi!I151=0,0,RES_hhdet_in_emi!I151*1000000/RES_hhdet_in_new!I150)</f>
        <v>0</v>
      </c>
      <c r="J151" s="165">
        <f>IF(RES_hhdet_in_emi!J151=0,0,RES_hhdet_in_emi!J151*1000000/RES_hhdet_in_new!J150)</f>
        <v>0</v>
      </c>
      <c r="K151" s="165">
        <f>IF(RES_hhdet_in_emi!K151=0,0,RES_hhdet_in_emi!K151*1000000/RES_hhdet_in_new!K150)</f>
        <v>0</v>
      </c>
      <c r="L151" s="165">
        <f>IF(RES_hhdet_in_emi!L151=0,0,RES_hhdet_in_emi!L151*1000000/RES_hhdet_in_new!L150)</f>
        <v>0</v>
      </c>
      <c r="M151" s="165">
        <f>IF(RES_hhdet_in_emi!M151=0,0,RES_hhdet_in_emi!M151*1000000/RES_hhdet_in_new!M150)</f>
        <v>0</v>
      </c>
      <c r="N151" s="165">
        <f>IF(RES_hhdet_in_emi!N151=0,0,RES_hhdet_in_emi!N151*1000000/RES_hhdet_in_new!N150)</f>
        <v>0</v>
      </c>
      <c r="O151" s="165">
        <f>IF(RES_hhdet_in_emi!O151=0,0,RES_hhdet_in_emi!O151*1000000/RES_hhdet_in_new!O150)</f>
        <v>0</v>
      </c>
      <c r="P151" s="165">
        <f>IF(RES_hhdet_in_emi!P151=0,0,RES_hhdet_in_emi!P151*1000000/RES_hhdet_in_new!P150)</f>
        <v>0</v>
      </c>
      <c r="Q151" s="165">
        <f>IF(RES_hhdet_in_emi!Q151=0,0,RES_hhdet_in_emi!Q151*1000000/RES_hhdet_in_new!Q150)</f>
        <v>0</v>
      </c>
    </row>
    <row r="152" spans="1:17" ht="12" customHeight="1" x14ac:dyDescent="0.25">
      <c r="A152" s="147" t="s">
        <v>59</v>
      </c>
      <c r="B152" s="164"/>
      <c r="C152" s="164">
        <f>IF(RES_hhdet_in_emi!C152=0,0,RES_hhdet_in_emi!C152*1000000/RES_hhdet_in_new!C150)</f>
        <v>0</v>
      </c>
      <c r="D152" s="164">
        <f>IF(RES_hhdet_in_emi!D152=0,0,RES_hhdet_in_emi!D152*1000000/RES_hhdet_in_new!D150)</f>
        <v>0</v>
      </c>
      <c r="E152" s="164">
        <f>IF(RES_hhdet_in_emi!E152=0,0,RES_hhdet_in_emi!E152*1000000/RES_hhdet_in_new!E150)</f>
        <v>0</v>
      </c>
      <c r="F152" s="164">
        <f>IF(RES_hhdet_in_emi!F152=0,0,RES_hhdet_in_emi!F152*1000000/RES_hhdet_in_new!F150)</f>
        <v>0</v>
      </c>
      <c r="G152" s="164">
        <f>IF(RES_hhdet_in_emi!G152=0,0,RES_hhdet_in_emi!G152*1000000/RES_hhdet_in_new!G150)</f>
        <v>0</v>
      </c>
      <c r="H152" s="164">
        <f>IF(RES_hhdet_in_emi!H152=0,0,RES_hhdet_in_emi!H152*1000000/RES_hhdet_in_new!H150)</f>
        <v>0</v>
      </c>
      <c r="I152" s="164">
        <f>IF(RES_hhdet_in_emi!I152=0,0,RES_hhdet_in_emi!I152*1000000/RES_hhdet_in_new!I150)</f>
        <v>0</v>
      </c>
      <c r="J152" s="164">
        <f>IF(RES_hhdet_in_emi!J152=0,0,RES_hhdet_in_emi!J152*1000000/RES_hhdet_in_new!J150)</f>
        <v>0</v>
      </c>
      <c r="K152" s="164">
        <f>IF(RES_hhdet_in_emi!K152=0,0,RES_hhdet_in_emi!K152*1000000/RES_hhdet_in_new!K150)</f>
        <v>0</v>
      </c>
      <c r="L152" s="164">
        <f>IF(RES_hhdet_in_emi!L152=0,0,RES_hhdet_in_emi!L152*1000000/RES_hhdet_in_new!L150)</f>
        <v>0</v>
      </c>
      <c r="M152" s="164">
        <f>IF(RES_hhdet_in_emi!M152=0,0,RES_hhdet_in_emi!M152*1000000/RES_hhdet_in_new!M150)</f>
        <v>0</v>
      </c>
      <c r="N152" s="164">
        <f>IF(RES_hhdet_in_emi!N152=0,0,RES_hhdet_in_emi!N152*1000000/RES_hhdet_in_new!N150)</f>
        <v>0</v>
      </c>
      <c r="O152" s="164">
        <f>IF(RES_hhdet_in_emi!O152=0,0,RES_hhdet_in_emi!O152*1000000/RES_hhdet_in_new!O150)</f>
        <v>0</v>
      </c>
      <c r="P152" s="164">
        <f>IF(RES_hhdet_in_emi!P152=0,0,RES_hhdet_in_emi!P152*1000000/RES_hhdet_in_new!P150)</f>
        <v>0</v>
      </c>
      <c r="Q152" s="164">
        <f>IF(RES_hhdet_in_emi!Q152=0,0,RES_hhdet_in_emi!Q152*1000000/RES_hhdet_in_new!Q150)</f>
        <v>0</v>
      </c>
    </row>
    <row r="153" spans="1:17" ht="12" customHeight="1" x14ac:dyDescent="0.25">
      <c r="A153" s="163" t="s">
        <v>142</v>
      </c>
      <c r="B153" s="162"/>
      <c r="C153" s="162">
        <f>IF(RES_hhdet_in_emi!C153=0,0,RES_hhdet_in_emi!C153*1000000/RES_hhdet_in_new!C153)</f>
        <v>0</v>
      </c>
      <c r="D153" s="162">
        <f>IF(RES_hhdet_in_emi!D153=0,0,RES_hhdet_in_emi!D153*1000000/RES_hhdet_in_new!D153)</f>
        <v>0</v>
      </c>
      <c r="E153" s="162">
        <f>IF(RES_hhdet_in_emi!E153=0,0,RES_hhdet_in_emi!E153*1000000/RES_hhdet_in_new!E153)</f>
        <v>0</v>
      </c>
      <c r="F153" s="162">
        <f>IF(RES_hhdet_in_emi!F153=0,0,RES_hhdet_in_emi!F153*1000000/RES_hhdet_in_new!F153)</f>
        <v>0</v>
      </c>
      <c r="G153" s="162">
        <f>IF(RES_hhdet_in_emi!G153=0,0,RES_hhdet_in_emi!G153*1000000/RES_hhdet_in_new!G153)</f>
        <v>0</v>
      </c>
      <c r="H153" s="162">
        <f>IF(RES_hhdet_in_emi!H153=0,0,RES_hhdet_in_emi!H153*1000000/RES_hhdet_in_new!H153)</f>
        <v>0</v>
      </c>
      <c r="I153" s="162">
        <f>IF(RES_hhdet_in_emi!I153=0,0,RES_hhdet_in_emi!I153*1000000/RES_hhdet_in_new!I153)</f>
        <v>0</v>
      </c>
      <c r="J153" s="162">
        <f>IF(RES_hhdet_in_emi!J153=0,0,RES_hhdet_in_emi!J153*1000000/RES_hhdet_in_new!J153)</f>
        <v>0</v>
      </c>
      <c r="K153" s="162">
        <f>IF(RES_hhdet_in_emi!K153=0,0,RES_hhdet_in_emi!K153*1000000/RES_hhdet_in_new!K153)</f>
        <v>0</v>
      </c>
      <c r="L153" s="162">
        <f>IF(RES_hhdet_in_emi!L153=0,0,RES_hhdet_in_emi!L153*1000000/RES_hhdet_in_new!L153)</f>
        <v>0</v>
      </c>
      <c r="M153" s="162">
        <f>IF(RES_hhdet_in_emi!M153=0,0,RES_hhdet_in_emi!M153*1000000/RES_hhdet_in_new!M153)</f>
        <v>0</v>
      </c>
      <c r="N153" s="162">
        <f>IF(RES_hhdet_in_emi!N153=0,0,RES_hhdet_in_emi!N153*1000000/RES_hhdet_in_new!N153)</f>
        <v>0</v>
      </c>
      <c r="O153" s="162">
        <f>IF(RES_hhdet_in_emi!O153=0,0,RES_hhdet_in_emi!O153*1000000/RES_hhdet_in_new!O153)</f>
        <v>0</v>
      </c>
      <c r="P153" s="162">
        <f>IF(RES_hhdet_in_emi!P153=0,0,RES_hhdet_in_emi!P153*1000000/RES_hhdet_in_new!P153)</f>
        <v>0</v>
      </c>
      <c r="Q153" s="162">
        <f>IF(RES_hhdet_in_emi!Q153=0,0,RES_hhdet_in_emi!Q153*1000000/RES_hhdet_in_new!Q153)</f>
        <v>0</v>
      </c>
    </row>
    <row r="154" spans="1:17" ht="12" customHeight="1" x14ac:dyDescent="0.25">
      <c r="A154" s="161" t="s">
        <v>141</v>
      </c>
      <c r="B154" s="160"/>
      <c r="C154" s="160">
        <f>IF(RES_hhdet_in_emi!C154=0,0,RES_hhdet_in_emi!C154*1000000/RES_hhdet_in_new!C154)</f>
        <v>0</v>
      </c>
      <c r="D154" s="160">
        <f>IF(RES_hhdet_in_emi!D154=0,0,RES_hhdet_in_emi!D154*1000000/RES_hhdet_in_new!D154)</f>
        <v>0</v>
      </c>
      <c r="E154" s="160">
        <f>IF(RES_hhdet_in_emi!E154=0,0,RES_hhdet_in_emi!E154*1000000/RES_hhdet_in_new!E154)</f>
        <v>0</v>
      </c>
      <c r="F154" s="160">
        <f>IF(RES_hhdet_in_emi!F154=0,0,RES_hhdet_in_emi!F154*1000000/RES_hhdet_in_new!F154)</f>
        <v>0</v>
      </c>
      <c r="G154" s="160">
        <f>IF(RES_hhdet_in_emi!G154=0,0,RES_hhdet_in_emi!G154*1000000/RES_hhdet_in_new!G154)</f>
        <v>0</v>
      </c>
      <c r="H154" s="160">
        <f>IF(RES_hhdet_in_emi!H154=0,0,RES_hhdet_in_emi!H154*1000000/RES_hhdet_in_new!H154)</f>
        <v>0</v>
      </c>
      <c r="I154" s="160">
        <f>IF(RES_hhdet_in_emi!I154=0,0,RES_hhdet_in_emi!I154*1000000/RES_hhdet_in_new!I154)</f>
        <v>0</v>
      </c>
      <c r="J154" s="160">
        <f>IF(RES_hhdet_in_emi!J154=0,0,RES_hhdet_in_emi!J154*1000000/RES_hhdet_in_new!J154)</f>
        <v>0</v>
      </c>
      <c r="K154" s="160">
        <f>IF(RES_hhdet_in_emi!K154=0,0,RES_hhdet_in_emi!K154*1000000/RES_hhdet_in_new!K154)</f>
        <v>0</v>
      </c>
      <c r="L154" s="160">
        <f>IF(RES_hhdet_in_emi!L154=0,0,RES_hhdet_in_emi!L154*1000000/RES_hhdet_in_new!L154)</f>
        <v>0</v>
      </c>
      <c r="M154" s="160">
        <f>IF(RES_hhdet_in_emi!M154=0,0,RES_hhdet_in_emi!M154*1000000/RES_hhdet_in_new!M154)</f>
        <v>0</v>
      </c>
      <c r="N154" s="160">
        <f>IF(RES_hhdet_in_emi!N154=0,0,RES_hhdet_in_emi!N154*1000000/RES_hhdet_in_new!N154)</f>
        <v>0</v>
      </c>
      <c r="O154" s="160">
        <f>IF(RES_hhdet_in_emi!O154=0,0,RES_hhdet_in_emi!O154*1000000/RES_hhdet_in_new!O154)</f>
        <v>0</v>
      </c>
      <c r="P154" s="160">
        <f>IF(RES_hhdet_in_emi!P154=0,0,RES_hhdet_in_emi!P154*1000000/RES_hhdet_in_new!P154)</f>
        <v>0</v>
      </c>
      <c r="Q154" s="160">
        <f>IF(RES_hhdet_in_emi!Q154=0,0,RES_hhdet_in_emi!Q154*1000000/RES_hhdet_in_new!Q154)</f>
        <v>0</v>
      </c>
    </row>
    <row r="155" spans="1:17" ht="12" customHeight="1" x14ac:dyDescent="0.25">
      <c r="A155" s="148" t="s">
        <v>60</v>
      </c>
      <c r="B155" s="156"/>
      <c r="C155" s="156">
        <f>IF(RES_hhdet_in_emi!C155=0,0,RES_hhdet_in_emi!C155*1000000/RES_hhdet_in_new!C154)</f>
        <v>0</v>
      </c>
      <c r="D155" s="156">
        <f>IF(RES_hhdet_in_emi!D155=0,0,RES_hhdet_in_emi!D155*1000000/RES_hhdet_in_new!D154)</f>
        <v>0</v>
      </c>
      <c r="E155" s="156">
        <f>IF(RES_hhdet_in_emi!E155=0,0,RES_hhdet_in_emi!E155*1000000/RES_hhdet_in_new!E154)</f>
        <v>0</v>
      </c>
      <c r="F155" s="156">
        <f>IF(RES_hhdet_in_emi!F155=0,0,RES_hhdet_in_emi!F155*1000000/RES_hhdet_in_new!F154)</f>
        <v>0</v>
      </c>
      <c r="G155" s="156">
        <f>IF(RES_hhdet_in_emi!G155=0,0,RES_hhdet_in_emi!G155*1000000/RES_hhdet_in_new!G154)</f>
        <v>0</v>
      </c>
      <c r="H155" s="156">
        <f>IF(RES_hhdet_in_emi!H155=0,0,RES_hhdet_in_emi!H155*1000000/RES_hhdet_in_new!H154)</f>
        <v>0</v>
      </c>
      <c r="I155" s="156">
        <f>IF(RES_hhdet_in_emi!I155=0,0,RES_hhdet_in_emi!I155*1000000/RES_hhdet_in_new!I154)</f>
        <v>0</v>
      </c>
      <c r="J155" s="156">
        <f>IF(RES_hhdet_in_emi!J155=0,0,RES_hhdet_in_emi!J155*1000000/RES_hhdet_in_new!J154)</f>
        <v>0</v>
      </c>
      <c r="K155" s="156">
        <f>IF(RES_hhdet_in_emi!K155=0,0,RES_hhdet_in_emi!K155*1000000/RES_hhdet_in_new!K154)</f>
        <v>0</v>
      </c>
      <c r="L155" s="156">
        <f>IF(RES_hhdet_in_emi!L155=0,0,RES_hhdet_in_emi!L155*1000000/RES_hhdet_in_new!L154)</f>
        <v>0</v>
      </c>
      <c r="M155" s="156">
        <f>IF(RES_hhdet_in_emi!M155=0,0,RES_hhdet_in_emi!M155*1000000/RES_hhdet_in_new!M154)</f>
        <v>0</v>
      </c>
      <c r="N155" s="156">
        <f>IF(RES_hhdet_in_emi!N155=0,0,RES_hhdet_in_emi!N155*1000000/RES_hhdet_in_new!N154)</f>
        <v>0</v>
      </c>
      <c r="O155" s="156">
        <f>IF(RES_hhdet_in_emi!O155=0,0,RES_hhdet_in_emi!O155*1000000/RES_hhdet_in_new!O154)</f>
        <v>0</v>
      </c>
      <c r="P155" s="156">
        <f>IF(RES_hhdet_in_emi!P155=0,0,RES_hhdet_in_emi!P155*1000000/RES_hhdet_in_new!P154)</f>
        <v>0</v>
      </c>
      <c r="Q155" s="156">
        <f>IF(RES_hhdet_in_emi!Q155=0,0,RES_hhdet_in_emi!Q155*1000000/RES_hhdet_in_new!Q154)</f>
        <v>0</v>
      </c>
    </row>
    <row r="156" spans="1:17" ht="12" customHeight="1" x14ac:dyDescent="0.25">
      <c r="A156" s="148" t="s">
        <v>59</v>
      </c>
      <c r="B156" s="156"/>
      <c r="C156" s="156">
        <f>IF(RES_hhdet_in_emi!C156=0,0,RES_hhdet_in_emi!C156*1000000/RES_hhdet_in_new!C154)</f>
        <v>0</v>
      </c>
      <c r="D156" s="156">
        <f>IF(RES_hhdet_in_emi!D156=0,0,RES_hhdet_in_emi!D156*1000000/RES_hhdet_in_new!D154)</f>
        <v>0</v>
      </c>
      <c r="E156" s="156">
        <f>IF(RES_hhdet_in_emi!E156=0,0,RES_hhdet_in_emi!E156*1000000/RES_hhdet_in_new!E154)</f>
        <v>0</v>
      </c>
      <c r="F156" s="156">
        <f>IF(RES_hhdet_in_emi!F156=0,0,RES_hhdet_in_emi!F156*1000000/RES_hhdet_in_new!F154)</f>
        <v>0</v>
      </c>
      <c r="G156" s="156">
        <f>IF(RES_hhdet_in_emi!G156=0,0,RES_hhdet_in_emi!G156*1000000/RES_hhdet_in_new!G154)</f>
        <v>0</v>
      </c>
      <c r="H156" s="156">
        <f>IF(RES_hhdet_in_emi!H156=0,0,RES_hhdet_in_emi!H156*1000000/RES_hhdet_in_new!H154)</f>
        <v>0</v>
      </c>
      <c r="I156" s="156">
        <f>IF(RES_hhdet_in_emi!I156=0,0,RES_hhdet_in_emi!I156*1000000/RES_hhdet_in_new!I154)</f>
        <v>0</v>
      </c>
      <c r="J156" s="156">
        <f>IF(RES_hhdet_in_emi!J156=0,0,RES_hhdet_in_emi!J156*1000000/RES_hhdet_in_new!J154)</f>
        <v>0</v>
      </c>
      <c r="K156" s="156">
        <f>IF(RES_hhdet_in_emi!K156=0,0,RES_hhdet_in_emi!K156*1000000/RES_hhdet_in_new!K154)</f>
        <v>0</v>
      </c>
      <c r="L156" s="156">
        <f>IF(RES_hhdet_in_emi!L156=0,0,RES_hhdet_in_emi!L156*1000000/RES_hhdet_in_new!L154)</f>
        <v>0</v>
      </c>
      <c r="M156" s="156">
        <f>IF(RES_hhdet_in_emi!M156=0,0,RES_hhdet_in_emi!M156*1000000/RES_hhdet_in_new!M154)</f>
        <v>0</v>
      </c>
      <c r="N156" s="156">
        <f>IF(RES_hhdet_in_emi!N156=0,0,RES_hhdet_in_emi!N156*1000000/RES_hhdet_in_new!N154)</f>
        <v>0</v>
      </c>
      <c r="O156" s="156">
        <f>IF(RES_hhdet_in_emi!O156=0,0,RES_hhdet_in_emi!O156*1000000/RES_hhdet_in_new!O154)</f>
        <v>0</v>
      </c>
      <c r="P156" s="156">
        <f>IF(RES_hhdet_in_emi!P156=0,0,RES_hhdet_in_emi!P156*1000000/RES_hhdet_in_new!P154)</f>
        <v>0</v>
      </c>
      <c r="Q156" s="156">
        <f>IF(RES_hhdet_in_emi!Q156=0,0,RES_hhdet_in_emi!Q156*1000000/RES_hhdet_in_new!Q154)</f>
        <v>0</v>
      </c>
    </row>
    <row r="157" spans="1:17" ht="12" customHeight="1" x14ac:dyDescent="0.25">
      <c r="A157" s="158" t="s">
        <v>62</v>
      </c>
      <c r="B157" s="157"/>
      <c r="C157" s="157">
        <f>IF(SUM(RES_hhdet_in_emi!C158:C159)=0,0,SUM(RES_hhdet_in_emi!C158:C159)*1000000/SUM(RES_hhdet_in_new!C158:C159))</f>
        <v>0</v>
      </c>
      <c r="D157" s="157">
        <f>IF(SUM(RES_hhdet_in_emi!D158:D159)=0,0,SUM(RES_hhdet_in_emi!D158:D159)*1000000/SUM(RES_hhdet_in_new!D158:D159))</f>
        <v>0</v>
      </c>
      <c r="E157" s="157">
        <f>IF(SUM(RES_hhdet_in_emi!E158:E159)=0,0,SUM(RES_hhdet_in_emi!E158:E159)*1000000/SUM(RES_hhdet_in_new!E158:E159))</f>
        <v>0</v>
      </c>
      <c r="F157" s="157">
        <f>IF(SUM(RES_hhdet_in_emi!F158:F159)=0,0,SUM(RES_hhdet_in_emi!F158:F159)*1000000/SUM(RES_hhdet_in_new!F158:F159))</f>
        <v>0</v>
      </c>
      <c r="G157" s="157">
        <f>IF(SUM(RES_hhdet_in_emi!G158:G159)=0,0,SUM(RES_hhdet_in_emi!G158:G159)*1000000/SUM(RES_hhdet_in_new!G158:G159))</f>
        <v>0</v>
      </c>
      <c r="H157" s="157">
        <f>IF(SUM(RES_hhdet_in_emi!H158:H159)=0,0,SUM(RES_hhdet_in_emi!H158:H159)*1000000/SUM(RES_hhdet_in_new!H158:H159))</f>
        <v>0</v>
      </c>
      <c r="I157" s="157">
        <f>IF(SUM(RES_hhdet_in_emi!I158:I159)=0,0,SUM(RES_hhdet_in_emi!I158:I159)*1000000/SUM(RES_hhdet_in_new!I158:I159))</f>
        <v>0</v>
      </c>
      <c r="J157" s="157">
        <f>IF(SUM(RES_hhdet_in_emi!J158:J159)=0,0,SUM(RES_hhdet_in_emi!J158:J159)*1000000/SUM(RES_hhdet_in_new!J158:J159))</f>
        <v>0</v>
      </c>
      <c r="K157" s="157">
        <f>IF(SUM(RES_hhdet_in_emi!K158:K159)=0,0,SUM(RES_hhdet_in_emi!K158:K159)*1000000/SUM(RES_hhdet_in_new!K158:K159))</f>
        <v>0</v>
      </c>
      <c r="L157" s="157">
        <f>IF(SUM(RES_hhdet_in_emi!L158:L159)=0,0,SUM(RES_hhdet_in_emi!L158:L159)*1000000/SUM(RES_hhdet_in_new!L158:L159))</f>
        <v>0</v>
      </c>
      <c r="M157" s="157">
        <f>IF(SUM(RES_hhdet_in_emi!M158:M159)=0,0,SUM(RES_hhdet_in_emi!M158:M159)*1000000/SUM(RES_hhdet_in_new!M158:M159))</f>
        <v>0</v>
      </c>
      <c r="N157" s="157">
        <f>IF(SUM(RES_hhdet_in_emi!N158:N159)=0,0,SUM(RES_hhdet_in_emi!N158:N159)*1000000/SUM(RES_hhdet_in_new!N158:N159))</f>
        <v>0</v>
      </c>
      <c r="O157" s="157">
        <f>IF(SUM(RES_hhdet_in_emi!O158:O159)=0,0,SUM(RES_hhdet_in_emi!O158:O159)*1000000/SUM(RES_hhdet_in_new!O158:O159))</f>
        <v>0</v>
      </c>
      <c r="P157" s="157">
        <f>IF(SUM(RES_hhdet_in_emi!P158:P159)=0,0,SUM(RES_hhdet_in_emi!P158:P159)*1000000/SUM(RES_hhdet_in_new!P158:P159))</f>
        <v>0</v>
      </c>
      <c r="Q157" s="157">
        <f>IF(SUM(RES_hhdet_in_emi!Q158:Q159)=0,0,SUM(RES_hhdet_in_emi!Q158:Q159)*1000000/SUM(RES_hhdet_in_new!Q158:Q159))</f>
        <v>0</v>
      </c>
    </row>
    <row r="158" spans="1:17" ht="12" customHeight="1" x14ac:dyDescent="0.25">
      <c r="A158" s="23" t="s">
        <v>57</v>
      </c>
      <c r="B158" s="156"/>
      <c r="C158" s="156">
        <f>IF(RES_hhdet_in_emi!C158=0,0,RES_hhdet_in_emi!C158*1000000/RES_hhdet_in_new!C158)</f>
        <v>0</v>
      </c>
      <c r="D158" s="156">
        <f>IF(RES_hhdet_in_emi!D158=0,0,RES_hhdet_in_emi!D158*1000000/RES_hhdet_in_new!D158)</f>
        <v>0</v>
      </c>
      <c r="E158" s="156">
        <f>IF(RES_hhdet_in_emi!E158=0,0,RES_hhdet_in_emi!E158*1000000/RES_hhdet_in_new!E158)</f>
        <v>0</v>
      </c>
      <c r="F158" s="156">
        <f>IF(RES_hhdet_in_emi!F158=0,0,RES_hhdet_in_emi!F158*1000000/RES_hhdet_in_new!F158)</f>
        <v>0</v>
      </c>
      <c r="G158" s="156">
        <f>IF(RES_hhdet_in_emi!G158=0,0,RES_hhdet_in_emi!G158*1000000/RES_hhdet_in_new!G158)</f>
        <v>0</v>
      </c>
      <c r="H158" s="156">
        <f>IF(RES_hhdet_in_emi!H158=0,0,RES_hhdet_in_emi!H158*1000000/RES_hhdet_in_new!H158)</f>
        <v>0</v>
      </c>
      <c r="I158" s="156">
        <f>IF(RES_hhdet_in_emi!I158=0,0,RES_hhdet_in_emi!I158*1000000/RES_hhdet_in_new!I158)</f>
        <v>0</v>
      </c>
      <c r="J158" s="156">
        <f>IF(RES_hhdet_in_emi!J158=0,0,RES_hhdet_in_emi!J158*1000000/RES_hhdet_in_new!J158)</f>
        <v>0</v>
      </c>
      <c r="K158" s="156">
        <f>IF(RES_hhdet_in_emi!K158=0,0,RES_hhdet_in_emi!K158*1000000/RES_hhdet_in_new!K158)</f>
        <v>0</v>
      </c>
      <c r="L158" s="156">
        <f>IF(RES_hhdet_in_emi!L158=0,0,RES_hhdet_in_emi!L158*1000000/RES_hhdet_in_new!L158)</f>
        <v>0</v>
      </c>
      <c r="M158" s="156">
        <f>IF(RES_hhdet_in_emi!M158=0,0,RES_hhdet_in_emi!M158*1000000/RES_hhdet_in_new!M158)</f>
        <v>0</v>
      </c>
      <c r="N158" s="156">
        <f>IF(RES_hhdet_in_emi!N158=0,0,RES_hhdet_in_emi!N158*1000000/RES_hhdet_in_new!N158)</f>
        <v>0</v>
      </c>
      <c r="O158" s="156">
        <f>IF(RES_hhdet_in_emi!O158=0,0,RES_hhdet_in_emi!O158*1000000/RES_hhdet_in_new!O158)</f>
        <v>0</v>
      </c>
      <c r="P158" s="156">
        <f>IF(RES_hhdet_in_emi!P158=0,0,RES_hhdet_in_emi!P158*1000000/RES_hhdet_in_new!P158)</f>
        <v>0</v>
      </c>
      <c r="Q158" s="156">
        <f>IF(RES_hhdet_in_emi!Q158=0,0,RES_hhdet_in_emi!Q158*1000000/RES_hhdet_in_new!Q158)</f>
        <v>0</v>
      </c>
    </row>
    <row r="159" spans="1:17" ht="12" customHeight="1" x14ac:dyDescent="0.25">
      <c r="A159" s="29" t="s">
        <v>140</v>
      </c>
      <c r="B159" s="57"/>
      <c r="C159" s="57">
        <f>IF(RES_hhdet_in_emi!C159=0,0,RES_hhdet_in_emi!C159*1000000/RES_hhdet_in_new!C159)</f>
        <v>0</v>
      </c>
      <c r="D159" s="57">
        <f>IF(RES_hhdet_in_emi!D159=0,0,RES_hhdet_in_emi!D159*1000000/RES_hhdet_in_new!D159)</f>
        <v>0</v>
      </c>
      <c r="E159" s="57">
        <f>IF(RES_hhdet_in_emi!E159=0,0,RES_hhdet_in_emi!E159*1000000/RES_hhdet_in_new!E159)</f>
        <v>0</v>
      </c>
      <c r="F159" s="57">
        <f>IF(RES_hhdet_in_emi!F159=0,0,RES_hhdet_in_emi!F159*1000000/RES_hhdet_in_new!F159)</f>
        <v>0</v>
      </c>
      <c r="G159" s="57">
        <f>IF(RES_hhdet_in_emi!G159=0,0,RES_hhdet_in_emi!G159*1000000/RES_hhdet_in_new!G159)</f>
        <v>0</v>
      </c>
      <c r="H159" s="57">
        <f>IF(RES_hhdet_in_emi!H159=0,0,RES_hhdet_in_emi!H159*1000000/RES_hhdet_in_new!H159)</f>
        <v>0</v>
      </c>
      <c r="I159" s="57">
        <f>IF(RES_hhdet_in_emi!I159=0,0,RES_hhdet_in_emi!I159*1000000/RES_hhdet_in_new!I159)</f>
        <v>0</v>
      </c>
      <c r="J159" s="57">
        <f>IF(RES_hhdet_in_emi!J159=0,0,RES_hhdet_in_emi!J159*1000000/RES_hhdet_in_new!J159)</f>
        <v>0</v>
      </c>
      <c r="K159" s="57">
        <f>IF(RES_hhdet_in_emi!K159=0,0,RES_hhdet_in_emi!K159*1000000/RES_hhdet_in_new!K159)</f>
        <v>0</v>
      </c>
      <c r="L159" s="57">
        <f>IF(RES_hhdet_in_emi!L159=0,0,RES_hhdet_in_emi!L159*1000000/RES_hhdet_in_new!L159)</f>
        <v>0</v>
      </c>
      <c r="M159" s="57">
        <f>IF(RES_hhdet_in_emi!M159=0,0,RES_hhdet_in_emi!M159*1000000/RES_hhdet_in_new!M159)</f>
        <v>0</v>
      </c>
      <c r="N159" s="57">
        <f>IF(RES_hhdet_in_emi!N159=0,0,RES_hhdet_in_emi!N159*1000000/RES_hhdet_in_new!N159)</f>
        <v>0</v>
      </c>
      <c r="O159" s="57">
        <f>IF(RES_hhdet_in_emi!O159=0,0,RES_hhdet_in_emi!O159*1000000/RES_hhdet_in_new!O159)</f>
        <v>0</v>
      </c>
      <c r="P159" s="57">
        <f>IF(RES_hhdet_in_emi!P159=0,0,RES_hhdet_in_emi!P159*1000000/RES_hhdet_in_new!P159)</f>
        <v>0</v>
      </c>
      <c r="Q159" s="57">
        <f>IF(RES_hhdet_in_emi!Q159=0,0,RES_hhdet_in_emi!Q159*1000000/RES_hhdet_in_new!Q159)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68">
        <f t="shared" ref="C161" si="136">SUM(C162,C164,C166,C175)</f>
        <v>0</v>
      </c>
      <c r="D161" s="168">
        <f t="shared" ref="D161" si="137">SUM(D162,D164,D166,D175)</f>
        <v>0</v>
      </c>
      <c r="E161" s="168">
        <f t="shared" ref="E161" si="138">SUM(E162,E164,E166,E175)</f>
        <v>0</v>
      </c>
      <c r="F161" s="168">
        <f t="shared" ref="F161" si="139">SUM(F162,F164,F166,F175)</f>
        <v>0</v>
      </c>
      <c r="G161" s="168">
        <f t="shared" ref="G161" si="140">SUM(G162,G164,G166,G175)</f>
        <v>0</v>
      </c>
      <c r="H161" s="168">
        <f t="shared" ref="H161" si="141">SUM(H162,H164,H166,H175)</f>
        <v>0</v>
      </c>
      <c r="I161" s="168">
        <f t="shared" ref="I161" si="142">SUM(I162,I164,I166,I175)</f>
        <v>0</v>
      </c>
      <c r="J161" s="168">
        <f t="shared" ref="J161" si="143">SUM(J162,J164,J166,J175)</f>
        <v>0</v>
      </c>
      <c r="K161" s="168">
        <f t="shared" ref="K161" si="144">SUM(K162,K164,K166,K175)</f>
        <v>0</v>
      </c>
      <c r="L161" s="168">
        <f t="shared" ref="L161" si="145">SUM(L162,L164,L166,L175)</f>
        <v>0</v>
      </c>
      <c r="M161" s="168">
        <f t="shared" ref="M161" si="146">SUM(M162,M164,M166,M175)</f>
        <v>0</v>
      </c>
      <c r="N161" s="168">
        <f t="shared" ref="N161" si="147">SUM(N162,N164,N166,N175)</f>
        <v>0</v>
      </c>
      <c r="O161" s="168">
        <f t="shared" ref="O161" si="148">SUM(O162,O164,O166,O175)</f>
        <v>0</v>
      </c>
      <c r="P161" s="168">
        <f t="shared" ref="P161" si="149">SUM(P162,P164,P166,P175)</f>
        <v>0</v>
      </c>
      <c r="Q161" s="168">
        <f t="shared" ref="Q161" si="150">SUM(Q162,Q164,Q166,Q175)</f>
        <v>0</v>
      </c>
    </row>
    <row r="162" spans="1:17" ht="12.95" customHeight="1" x14ac:dyDescent="0.25">
      <c r="A162" s="158" t="s">
        <v>65</v>
      </c>
      <c r="B162" s="157"/>
      <c r="C162" s="157">
        <f t="shared" ref="C162:Q162" si="151">C163</f>
        <v>0</v>
      </c>
      <c r="D162" s="157">
        <f t="shared" si="151"/>
        <v>0</v>
      </c>
      <c r="E162" s="157">
        <f t="shared" si="151"/>
        <v>0</v>
      </c>
      <c r="F162" s="157">
        <f t="shared" si="151"/>
        <v>0</v>
      </c>
      <c r="G162" s="157">
        <f t="shared" si="151"/>
        <v>0</v>
      </c>
      <c r="H162" s="157">
        <f t="shared" si="151"/>
        <v>0</v>
      </c>
      <c r="I162" s="157">
        <f t="shared" si="151"/>
        <v>0</v>
      </c>
      <c r="J162" s="157">
        <f t="shared" si="151"/>
        <v>0</v>
      </c>
      <c r="K162" s="157">
        <f t="shared" si="151"/>
        <v>0</v>
      </c>
      <c r="L162" s="157">
        <f t="shared" si="151"/>
        <v>0</v>
      </c>
      <c r="M162" s="157">
        <f t="shared" si="151"/>
        <v>0</v>
      </c>
      <c r="N162" s="157">
        <f t="shared" si="151"/>
        <v>0</v>
      </c>
      <c r="O162" s="157">
        <f t="shared" si="151"/>
        <v>0</v>
      </c>
      <c r="P162" s="157">
        <f t="shared" si="151"/>
        <v>0</v>
      </c>
      <c r="Q162" s="157">
        <f t="shared" si="151"/>
        <v>0</v>
      </c>
    </row>
    <row r="163" spans="1:17" ht="12" customHeight="1" x14ac:dyDescent="0.25">
      <c r="A163" s="23" t="s">
        <v>60</v>
      </c>
      <c r="B163" s="57"/>
      <c r="C163" s="57">
        <f>IF(RES_hhdet_in_emi!C163=0,0,RES_hhdet_in_emi!C163*1000000/RES_hhdet_in_new!C163)</f>
        <v>0</v>
      </c>
      <c r="D163" s="57">
        <f>IF(RES_hhdet_in_emi!D163=0,0,RES_hhdet_in_emi!D163*1000000/RES_hhdet_in_new!D163)</f>
        <v>0</v>
      </c>
      <c r="E163" s="57">
        <f>IF(RES_hhdet_in_emi!E163=0,0,RES_hhdet_in_emi!E163*1000000/RES_hhdet_in_new!E163)</f>
        <v>0</v>
      </c>
      <c r="F163" s="57">
        <f>IF(RES_hhdet_in_emi!F163=0,0,RES_hhdet_in_emi!F163*1000000/RES_hhdet_in_new!F163)</f>
        <v>0</v>
      </c>
      <c r="G163" s="57">
        <f>IF(RES_hhdet_in_emi!G163=0,0,RES_hhdet_in_emi!G163*1000000/RES_hhdet_in_new!G163)</f>
        <v>0</v>
      </c>
      <c r="H163" s="57">
        <f>IF(RES_hhdet_in_emi!H163=0,0,RES_hhdet_in_emi!H163*1000000/RES_hhdet_in_new!H163)</f>
        <v>0</v>
      </c>
      <c r="I163" s="57">
        <f>IF(RES_hhdet_in_emi!I163=0,0,RES_hhdet_in_emi!I163*1000000/RES_hhdet_in_new!I163)</f>
        <v>0</v>
      </c>
      <c r="J163" s="57">
        <f>IF(RES_hhdet_in_emi!J163=0,0,RES_hhdet_in_emi!J163*1000000/RES_hhdet_in_new!J163)</f>
        <v>0</v>
      </c>
      <c r="K163" s="57">
        <f>IF(RES_hhdet_in_emi!K163=0,0,RES_hhdet_in_emi!K163*1000000/RES_hhdet_in_new!K163)</f>
        <v>0</v>
      </c>
      <c r="L163" s="57">
        <f>IF(RES_hhdet_in_emi!L163=0,0,RES_hhdet_in_emi!L163*1000000/RES_hhdet_in_new!L163)</f>
        <v>0</v>
      </c>
      <c r="M163" s="57">
        <f>IF(RES_hhdet_in_emi!M163=0,0,RES_hhdet_in_emi!M163*1000000/RES_hhdet_in_new!M163)</f>
        <v>0</v>
      </c>
      <c r="N163" s="57">
        <f>IF(RES_hhdet_in_emi!N163=0,0,RES_hhdet_in_emi!N163*1000000/RES_hhdet_in_new!N163)</f>
        <v>0</v>
      </c>
      <c r="O163" s="57">
        <f>IF(RES_hhdet_in_emi!O163=0,0,RES_hhdet_in_emi!O163*1000000/RES_hhdet_in_new!O163)</f>
        <v>0</v>
      </c>
      <c r="P163" s="57">
        <f>IF(RES_hhdet_in_emi!P163=0,0,RES_hhdet_in_emi!P163*1000000/RES_hhdet_in_new!P163)</f>
        <v>0</v>
      </c>
      <c r="Q163" s="57">
        <f>IF(RES_hhdet_in_emi!Q163=0,0,RES_hhdet_in_emi!Q163*1000000/RES_hhdet_in_new!Q163)</f>
        <v>0</v>
      </c>
    </row>
    <row r="164" spans="1:17" ht="12.95" customHeight="1" x14ac:dyDescent="0.25">
      <c r="A164" s="158" t="s">
        <v>112</v>
      </c>
      <c r="B164" s="157"/>
      <c r="C164" s="157">
        <f t="shared" ref="C164:Q164" si="152">C165</f>
        <v>0</v>
      </c>
      <c r="D164" s="157">
        <f t="shared" si="152"/>
        <v>0</v>
      </c>
      <c r="E164" s="157">
        <f t="shared" si="152"/>
        <v>0</v>
      </c>
      <c r="F164" s="157">
        <f t="shared" si="152"/>
        <v>0</v>
      </c>
      <c r="G164" s="157">
        <f t="shared" si="152"/>
        <v>0</v>
      </c>
      <c r="H164" s="157">
        <f t="shared" si="152"/>
        <v>0</v>
      </c>
      <c r="I164" s="157">
        <f t="shared" si="152"/>
        <v>0</v>
      </c>
      <c r="J164" s="157">
        <f t="shared" si="152"/>
        <v>0</v>
      </c>
      <c r="K164" s="157">
        <f t="shared" si="152"/>
        <v>0</v>
      </c>
      <c r="L164" s="157">
        <f t="shared" si="152"/>
        <v>0</v>
      </c>
      <c r="M164" s="157">
        <f t="shared" si="152"/>
        <v>0</v>
      </c>
      <c r="N164" s="157">
        <f t="shared" si="152"/>
        <v>0</v>
      </c>
      <c r="O164" s="157">
        <f t="shared" si="152"/>
        <v>0</v>
      </c>
      <c r="P164" s="157">
        <f t="shared" si="152"/>
        <v>0</v>
      </c>
      <c r="Q164" s="157">
        <f t="shared" si="152"/>
        <v>0</v>
      </c>
    </row>
    <row r="165" spans="1:17" ht="12" customHeight="1" x14ac:dyDescent="0.25">
      <c r="A165" s="23" t="s">
        <v>60</v>
      </c>
      <c r="B165" s="156"/>
      <c r="C165" s="156">
        <f>IF(RES_hhdet_in_emi!C165=0,0,RES_hhdet_in_emi!C165*1000000/RES_hhdet_in_new!C165)</f>
        <v>0</v>
      </c>
      <c r="D165" s="156">
        <f>IF(RES_hhdet_in_emi!D165=0,0,RES_hhdet_in_emi!D165*1000000/RES_hhdet_in_new!D165)</f>
        <v>0</v>
      </c>
      <c r="E165" s="156">
        <f>IF(RES_hhdet_in_emi!E165=0,0,RES_hhdet_in_emi!E165*1000000/RES_hhdet_in_new!E165)</f>
        <v>0</v>
      </c>
      <c r="F165" s="156">
        <f>IF(RES_hhdet_in_emi!F165=0,0,RES_hhdet_in_emi!F165*1000000/RES_hhdet_in_new!F165)</f>
        <v>0</v>
      </c>
      <c r="G165" s="156">
        <f>IF(RES_hhdet_in_emi!G165=0,0,RES_hhdet_in_emi!G165*1000000/RES_hhdet_in_new!G165)</f>
        <v>0</v>
      </c>
      <c r="H165" s="156">
        <f>IF(RES_hhdet_in_emi!H165=0,0,RES_hhdet_in_emi!H165*1000000/RES_hhdet_in_new!H165)</f>
        <v>0</v>
      </c>
      <c r="I165" s="156">
        <f>IF(RES_hhdet_in_emi!I165=0,0,RES_hhdet_in_emi!I165*1000000/RES_hhdet_in_new!I165)</f>
        <v>0</v>
      </c>
      <c r="J165" s="156">
        <f>IF(RES_hhdet_in_emi!J165=0,0,RES_hhdet_in_emi!J165*1000000/RES_hhdet_in_new!J165)</f>
        <v>0</v>
      </c>
      <c r="K165" s="156">
        <f>IF(RES_hhdet_in_emi!K165=0,0,RES_hhdet_in_emi!K165*1000000/RES_hhdet_in_new!K165)</f>
        <v>0</v>
      </c>
      <c r="L165" s="156">
        <f>IF(RES_hhdet_in_emi!L165=0,0,RES_hhdet_in_emi!L165*1000000/RES_hhdet_in_new!L165)</f>
        <v>0</v>
      </c>
      <c r="M165" s="156">
        <f>IF(RES_hhdet_in_emi!M165=0,0,RES_hhdet_in_emi!M165*1000000/RES_hhdet_in_new!M165)</f>
        <v>0</v>
      </c>
      <c r="N165" s="156">
        <f>IF(RES_hhdet_in_emi!N165=0,0,RES_hhdet_in_emi!N165*1000000/RES_hhdet_in_new!N165)</f>
        <v>0</v>
      </c>
      <c r="O165" s="156">
        <f>IF(RES_hhdet_in_emi!O165=0,0,RES_hhdet_in_emi!O165*1000000/RES_hhdet_in_new!O165)</f>
        <v>0</v>
      </c>
      <c r="P165" s="156">
        <f>IF(RES_hhdet_in_emi!P165=0,0,RES_hhdet_in_emi!P165*1000000/RES_hhdet_in_new!P165)</f>
        <v>0</v>
      </c>
      <c r="Q165" s="156">
        <f>IF(RES_hhdet_in_emi!Q165=0,0,RES_hhdet_in_emi!Q165*1000000/RES_hhdet_in_new!Q165)</f>
        <v>0</v>
      </c>
    </row>
    <row r="166" spans="1:17" ht="12" customHeight="1" x14ac:dyDescent="0.25">
      <c r="A166" s="158" t="s">
        <v>63</v>
      </c>
      <c r="B166" s="157"/>
      <c r="C166" s="157">
        <f>IF(SUM(RES_hhdet_in_emi!C167:C168,RES_hhdet_in_emi!C171:C172)=0,0,SUM(RES_hhdet_in_emi!C167:C168,RES_hhdet_in_emi!C171:C172)*1000000/SUM(RES_hhdet_in_new!C167:C168,RES_hhdet_in_new!C171:C172))</f>
        <v>0</v>
      </c>
      <c r="D166" s="157">
        <f>IF(SUM(RES_hhdet_in_emi!D167:D168,RES_hhdet_in_emi!D171:D172)=0,0,SUM(RES_hhdet_in_emi!D167:D168,RES_hhdet_in_emi!D171:D172)*1000000/SUM(RES_hhdet_in_new!D167:D168,RES_hhdet_in_new!D171:D172))</f>
        <v>0</v>
      </c>
      <c r="E166" s="157">
        <f>IF(SUM(RES_hhdet_in_emi!E167:E168,RES_hhdet_in_emi!E171:E172)=0,0,SUM(RES_hhdet_in_emi!E167:E168,RES_hhdet_in_emi!E171:E172)*1000000/SUM(RES_hhdet_in_new!E167:E168,RES_hhdet_in_new!E171:E172))</f>
        <v>0</v>
      </c>
      <c r="F166" s="157">
        <f>IF(SUM(RES_hhdet_in_emi!F167:F168,RES_hhdet_in_emi!F171:F172)=0,0,SUM(RES_hhdet_in_emi!F167:F168,RES_hhdet_in_emi!F171:F172)*1000000/SUM(RES_hhdet_in_new!F167:F168,RES_hhdet_in_new!F171:F172))</f>
        <v>0</v>
      </c>
      <c r="G166" s="157">
        <f>IF(SUM(RES_hhdet_in_emi!G167:G168,RES_hhdet_in_emi!G171:G172)=0,0,SUM(RES_hhdet_in_emi!G167:G168,RES_hhdet_in_emi!G171:G172)*1000000/SUM(RES_hhdet_in_new!G167:G168,RES_hhdet_in_new!G171:G172))</f>
        <v>0</v>
      </c>
      <c r="H166" s="157">
        <f>IF(SUM(RES_hhdet_in_emi!H167:H168,RES_hhdet_in_emi!H171:H172)=0,0,SUM(RES_hhdet_in_emi!H167:H168,RES_hhdet_in_emi!H171:H172)*1000000/SUM(RES_hhdet_in_new!H167:H168,RES_hhdet_in_new!H171:H172))</f>
        <v>0</v>
      </c>
      <c r="I166" s="157">
        <f>IF(SUM(RES_hhdet_in_emi!I167:I168,RES_hhdet_in_emi!I171:I172)=0,0,SUM(RES_hhdet_in_emi!I167:I168,RES_hhdet_in_emi!I171:I172)*1000000/SUM(RES_hhdet_in_new!I167:I168,RES_hhdet_in_new!I171:I172))</f>
        <v>0</v>
      </c>
      <c r="J166" s="157">
        <f>IF(SUM(RES_hhdet_in_emi!J167:J168,RES_hhdet_in_emi!J171:J172)=0,0,SUM(RES_hhdet_in_emi!J167:J168,RES_hhdet_in_emi!J171:J172)*1000000/SUM(RES_hhdet_in_new!J167:J168,RES_hhdet_in_new!J171:J172))</f>
        <v>0</v>
      </c>
      <c r="K166" s="157">
        <f>IF(SUM(RES_hhdet_in_emi!K167:K168,RES_hhdet_in_emi!K171:K172)=0,0,SUM(RES_hhdet_in_emi!K167:K168,RES_hhdet_in_emi!K171:K172)*1000000/SUM(RES_hhdet_in_new!K167:K168,RES_hhdet_in_new!K171:K172))</f>
        <v>0</v>
      </c>
      <c r="L166" s="157">
        <f>IF(SUM(RES_hhdet_in_emi!L167:L168,RES_hhdet_in_emi!L171:L172)=0,0,SUM(RES_hhdet_in_emi!L167:L168,RES_hhdet_in_emi!L171:L172)*1000000/SUM(RES_hhdet_in_new!L167:L168,RES_hhdet_in_new!L171:L172))</f>
        <v>0</v>
      </c>
      <c r="M166" s="157">
        <f>IF(SUM(RES_hhdet_in_emi!M167:M168,RES_hhdet_in_emi!M171:M172)=0,0,SUM(RES_hhdet_in_emi!M167:M168,RES_hhdet_in_emi!M171:M172)*1000000/SUM(RES_hhdet_in_new!M167:M168,RES_hhdet_in_new!M171:M172))</f>
        <v>0</v>
      </c>
      <c r="N166" s="157">
        <f>IF(SUM(RES_hhdet_in_emi!N167:N168,RES_hhdet_in_emi!N171:N172)=0,0,SUM(RES_hhdet_in_emi!N167:N168,RES_hhdet_in_emi!N171:N172)*1000000/SUM(RES_hhdet_in_new!N167:N168,RES_hhdet_in_new!N171:N172))</f>
        <v>0</v>
      </c>
      <c r="O166" s="157">
        <f>IF(SUM(RES_hhdet_in_emi!O167:O168,RES_hhdet_in_emi!O171:O172)=0,0,SUM(RES_hhdet_in_emi!O167:O168,RES_hhdet_in_emi!O171:O172)*1000000/SUM(RES_hhdet_in_new!O167:O168,RES_hhdet_in_new!O171:O172))</f>
        <v>0</v>
      </c>
      <c r="P166" s="157">
        <f>IF(SUM(RES_hhdet_in_emi!P167:P168,RES_hhdet_in_emi!P171:P172)=0,0,SUM(RES_hhdet_in_emi!P167:P168,RES_hhdet_in_emi!P171:P172)*1000000/SUM(RES_hhdet_in_new!P167:P168,RES_hhdet_in_new!P171:P172))</f>
        <v>0</v>
      </c>
      <c r="Q166" s="157">
        <f>IF(SUM(RES_hhdet_in_emi!Q167:Q168,RES_hhdet_in_emi!Q171:Q172)=0,0,SUM(RES_hhdet_in_emi!Q167:Q168,RES_hhdet_in_emi!Q171:Q172)*1000000/SUM(RES_hhdet_in_new!Q167:Q168,RES_hhdet_in_new!Q171:Q172))</f>
        <v>0</v>
      </c>
    </row>
    <row r="167" spans="1:17" ht="12" customHeight="1" x14ac:dyDescent="0.25">
      <c r="A167" s="167" t="s">
        <v>144</v>
      </c>
      <c r="B167" s="132"/>
      <c r="C167" s="132">
        <f>IF(RES_hhdet_in_emi!C167=0,0,RES_hhdet_in_emi!C167*1000000/RES_hhdet_in_new!C167)</f>
        <v>0</v>
      </c>
      <c r="D167" s="132">
        <f>IF(RES_hhdet_in_emi!D167=0,0,RES_hhdet_in_emi!D167*1000000/RES_hhdet_in_new!D167)</f>
        <v>0</v>
      </c>
      <c r="E167" s="132">
        <f>IF(RES_hhdet_in_emi!E167=0,0,RES_hhdet_in_emi!E167*1000000/RES_hhdet_in_new!E167)</f>
        <v>0</v>
      </c>
      <c r="F167" s="132">
        <f>IF(RES_hhdet_in_emi!F167=0,0,RES_hhdet_in_emi!F167*1000000/RES_hhdet_in_new!F167)</f>
        <v>0</v>
      </c>
      <c r="G167" s="132">
        <f>IF(RES_hhdet_in_emi!G167=0,0,RES_hhdet_in_emi!G167*1000000/RES_hhdet_in_new!G167)</f>
        <v>0</v>
      </c>
      <c r="H167" s="132">
        <f>IF(RES_hhdet_in_emi!H167=0,0,RES_hhdet_in_emi!H167*1000000/RES_hhdet_in_new!H167)</f>
        <v>0</v>
      </c>
      <c r="I167" s="132">
        <f>IF(RES_hhdet_in_emi!I167=0,0,RES_hhdet_in_emi!I167*1000000/RES_hhdet_in_new!I167)</f>
        <v>0</v>
      </c>
      <c r="J167" s="132">
        <f>IF(RES_hhdet_in_emi!J167=0,0,RES_hhdet_in_emi!J167*1000000/RES_hhdet_in_new!J167)</f>
        <v>0</v>
      </c>
      <c r="K167" s="132">
        <f>IF(RES_hhdet_in_emi!K167=0,0,RES_hhdet_in_emi!K167*1000000/RES_hhdet_in_new!K167)</f>
        <v>0</v>
      </c>
      <c r="L167" s="132">
        <f>IF(RES_hhdet_in_emi!L167=0,0,RES_hhdet_in_emi!L167*1000000/RES_hhdet_in_new!L167)</f>
        <v>0</v>
      </c>
      <c r="M167" s="132">
        <f>IF(RES_hhdet_in_emi!M167=0,0,RES_hhdet_in_emi!M167*1000000/RES_hhdet_in_new!M167)</f>
        <v>0</v>
      </c>
      <c r="N167" s="132">
        <f>IF(RES_hhdet_in_emi!N167=0,0,RES_hhdet_in_emi!N167*1000000/RES_hhdet_in_new!N167)</f>
        <v>0</v>
      </c>
      <c r="O167" s="132">
        <f>IF(RES_hhdet_in_emi!O167=0,0,RES_hhdet_in_emi!O167*1000000/RES_hhdet_in_new!O167)</f>
        <v>0</v>
      </c>
      <c r="P167" s="132">
        <f>IF(RES_hhdet_in_emi!P167=0,0,RES_hhdet_in_emi!P167*1000000/RES_hhdet_in_new!P167)</f>
        <v>0</v>
      </c>
      <c r="Q167" s="132">
        <f>IF(RES_hhdet_in_emi!Q167=0,0,RES_hhdet_in_emi!Q167*1000000/RES_hhdet_in_new!Q167)</f>
        <v>0</v>
      </c>
    </row>
    <row r="168" spans="1:17" ht="12" customHeight="1" x14ac:dyDescent="0.25">
      <c r="A168" s="167" t="s">
        <v>143</v>
      </c>
      <c r="B168" s="132"/>
      <c r="C168" s="132">
        <f>IF(RES_hhdet_in_emi!C168=0,0,RES_hhdet_in_emi!C168*1000000/RES_hhdet_in_new!C168)</f>
        <v>0</v>
      </c>
      <c r="D168" s="132">
        <f>IF(RES_hhdet_in_emi!D168=0,0,RES_hhdet_in_emi!D168*1000000/RES_hhdet_in_new!D168)</f>
        <v>0</v>
      </c>
      <c r="E168" s="132">
        <f>IF(RES_hhdet_in_emi!E168=0,0,RES_hhdet_in_emi!E168*1000000/RES_hhdet_in_new!E168)</f>
        <v>0</v>
      </c>
      <c r="F168" s="132">
        <f>IF(RES_hhdet_in_emi!F168=0,0,RES_hhdet_in_emi!F168*1000000/RES_hhdet_in_new!F168)</f>
        <v>0</v>
      </c>
      <c r="G168" s="132">
        <f>IF(RES_hhdet_in_emi!G168=0,0,RES_hhdet_in_emi!G168*1000000/RES_hhdet_in_new!G168)</f>
        <v>0</v>
      </c>
      <c r="H168" s="132">
        <f>IF(RES_hhdet_in_emi!H168=0,0,RES_hhdet_in_emi!H168*1000000/RES_hhdet_in_new!H168)</f>
        <v>0</v>
      </c>
      <c r="I168" s="132">
        <f>IF(RES_hhdet_in_emi!I168=0,0,RES_hhdet_in_emi!I168*1000000/RES_hhdet_in_new!I168)</f>
        <v>0</v>
      </c>
      <c r="J168" s="132">
        <f>IF(RES_hhdet_in_emi!J168=0,0,RES_hhdet_in_emi!J168*1000000/RES_hhdet_in_new!J168)</f>
        <v>0</v>
      </c>
      <c r="K168" s="132">
        <f>IF(RES_hhdet_in_emi!K168=0,0,RES_hhdet_in_emi!K168*1000000/RES_hhdet_in_new!K168)</f>
        <v>0</v>
      </c>
      <c r="L168" s="132">
        <f>IF(RES_hhdet_in_emi!L168=0,0,RES_hhdet_in_emi!L168*1000000/RES_hhdet_in_new!L168)</f>
        <v>0</v>
      </c>
      <c r="M168" s="132">
        <f>IF(RES_hhdet_in_emi!M168=0,0,RES_hhdet_in_emi!M168*1000000/RES_hhdet_in_new!M168)</f>
        <v>0</v>
      </c>
      <c r="N168" s="132">
        <f>IF(RES_hhdet_in_emi!N168=0,0,RES_hhdet_in_emi!N168*1000000/RES_hhdet_in_new!N168)</f>
        <v>0</v>
      </c>
      <c r="O168" s="132">
        <f>IF(RES_hhdet_in_emi!O168=0,0,RES_hhdet_in_emi!O168*1000000/RES_hhdet_in_new!O168)</f>
        <v>0</v>
      </c>
      <c r="P168" s="132">
        <f>IF(RES_hhdet_in_emi!P168=0,0,RES_hhdet_in_emi!P168*1000000/RES_hhdet_in_new!P168)</f>
        <v>0</v>
      </c>
      <c r="Q168" s="132">
        <f>IF(RES_hhdet_in_emi!Q168=0,0,RES_hhdet_in_emi!Q168*1000000/RES_hhdet_in_new!Q168)</f>
        <v>0</v>
      </c>
    </row>
    <row r="169" spans="1:17" ht="12" customHeight="1" x14ac:dyDescent="0.25">
      <c r="A169" s="166" t="s">
        <v>57</v>
      </c>
      <c r="B169" s="165"/>
      <c r="C169" s="165">
        <f>IF(RES_hhdet_in_emi!C169=0,0,RES_hhdet_in_emi!C169*1000000/RES_hhdet_in_new!C168)</f>
        <v>0</v>
      </c>
      <c r="D169" s="165">
        <f>IF(RES_hhdet_in_emi!D169=0,0,RES_hhdet_in_emi!D169*1000000/RES_hhdet_in_new!D168)</f>
        <v>0</v>
      </c>
      <c r="E169" s="165">
        <f>IF(RES_hhdet_in_emi!E169=0,0,RES_hhdet_in_emi!E169*1000000/RES_hhdet_in_new!E168)</f>
        <v>0</v>
      </c>
      <c r="F169" s="165">
        <f>IF(RES_hhdet_in_emi!F169=0,0,RES_hhdet_in_emi!F169*1000000/RES_hhdet_in_new!F168)</f>
        <v>0</v>
      </c>
      <c r="G169" s="165">
        <f>IF(RES_hhdet_in_emi!G169=0,0,RES_hhdet_in_emi!G169*1000000/RES_hhdet_in_new!G168)</f>
        <v>0</v>
      </c>
      <c r="H169" s="165">
        <f>IF(RES_hhdet_in_emi!H169=0,0,RES_hhdet_in_emi!H169*1000000/RES_hhdet_in_new!H168)</f>
        <v>0</v>
      </c>
      <c r="I169" s="165">
        <f>IF(RES_hhdet_in_emi!I169=0,0,RES_hhdet_in_emi!I169*1000000/RES_hhdet_in_new!I168)</f>
        <v>0</v>
      </c>
      <c r="J169" s="165">
        <f>IF(RES_hhdet_in_emi!J169=0,0,RES_hhdet_in_emi!J169*1000000/RES_hhdet_in_new!J168)</f>
        <v>0</v>
      </c>
      <c r="K169" s="165">
        <f>IF(RES_hhdet_in_emi!K169=0,0,RES_hhdet_in_emi!K169*1000000/RES_hhdet_in_new!K168)</f>
        <v>0</v>
      </c>
      <c r="L169" s="165">
        <f>IF(RES_hhdet_in_emi!L169=0,0,RES_hhdet_in_emi!L169*1000000/RES_hhdet_in_new!L168)</f>
        <v>0</v>
      </c>
      <c r="M169" s="165">
        <f>IF(RES_hhdet_in_emi!M169=0,0,RES_hhdet_in_emi!M169*1000000/RES_hhdet_in_new!M168)</f>
        <v>0</v>
      </c>
      <c r="N169" s="165">
        <f>IF(RES_hhdet_in_emi!N169=0,0,RES_hhdet_in_emi!N169*1000000/RES_hhdet_in_new!N168)</f>
        <v>0</v>
      </c>
      <c r="O169" s="165">
        <f>IF(RES_hhdet_in_emi!O169=0,0,RES_hhdet_in_emi!O169*1000000/RES_hhdet_in_new!O168)</f>
        <v>0</v>
      </c>
      <c r="P169" s="165">
        <f>IF(RES_hhdet_in_emi!P169=0,0,RES_hhdet_in_emi!P169*1000000/RES_hhdet_in_new!P168)</f>
        <v>0</v>
      </c>
      <c r="Q169" s="165">
        <f>IF(RES_hhdet_in_emi!Q169=0,0,RES_hhdet_in_emi!Q169*1000000/RES_hhdet_in_new!Q168)</f>
        <v>0</v>
      </c>
    </row>
    <row r="170" spans="1:17" ht="12" customHeight="1" x14ac:dyDescent="0.25">
      <c r="A170" s="147" t="s">
        <v>59</v>
      </c>
      <c r="B170" s="164"/>
      <c r="C170" s="164">
        <f>IF(RES_hhdet_in_emi!C170=0,0,RES_hhdet_in_emi!C170*1000000/RES_hhdet_in_new!C168)</f>
        <v>0</v>
      </c>
      <c r="D170" s="164">
        <f>IF(RES_hhdet_in_emi!D170=0,0,RES_hhdet_in_emi!D170*1000000/RES_hhdet_in_new!D168)</f>
        <v>0</v>
      </c>
      <c r="E170" s="164">
        <f>IF(RES_hhdet_in_emi!E170=0,0,RES_hhdet_in_emi!E170*1000000/RES_hhdet_in_new!E168)</f>
        <v>0</v>
      </c>
      <c r="F170" s="164">
        <f>IF(RES_hhdet_in_emi!F170=0,0,RES_hhdet_in_emi!F170*1000000/RES_hhdet_in_new!F168)</f>
        <v>0</v>
      </c>
      <c r="G170" s="164">
        <f>IF(RES_hhdet_in_emi!G170=0,0,RES_hhdet_in_emi!G170*1000000/RES_hhdet_in_new!G168)</f>
        <v>0</v>
      </c>
      <c r="H170" s="164">
        <f>IF(RES_hhdet_in_emi!H170=0,0,RES_hhdet_in_emi!H170*1000000/RES_hhdet_in_new!H168)</f>
        <v>0</v>
      </c>
      <c r="I170" s="164">
        <f>IF(RES_hhdet_in_emi!I170=0,0,RES_hhdet_in_emi!I170*1000000/RES_hhdet_in_new!I168)</f>
        <v>0</v>
      </c>
      <c r="J170" s="164">
        <f>IF(RES_hhdet_in_emi!J170=0,0,RES_hhdet_in_emi!J170*1000000/RES_hhdet_in_new!J168)</f>
        <v>0</v>
      </c>
      <c r="K170" s="164">
        <f>IF(RES_hhdet_in_emi!K170=0,0,RES_hhdet_in_emi!K170*1000000/RES_hhdet_in_new!K168)</f>
        <v>0</v>
      </c>
      <c r="L170" s="164">
        <f>IF(RES_hhdet_in_emi!L170=0,0,RES_hhdet_in_emi!L170*1000000/RES_hhdet_in_new!L168)</f>
        <v>0</v>
      </c>
      <c r="M170" s="164">
        <f>IF(RES_hhdet_in_emi!M170=0,0,RES_hhdet_in_emi!M170*1000000/RES_hhdet_in_new!M168)</f>
        <v>0</v>
      </c>
      <c r="N170" s="164">
        <f>IF(RES_hhdet_in_emi!N170=0,0,RES_hhdet_in_emi!N170*1000000/RES_hhdet_in_new!N168)</f>
        <v>0</v>
      </c>
      <c r="O170" s="164">
        <f>IF(RES_hhdet_in_emi!O170=0,0,RES_hhdet_in_emi!O170*1000000/RES_hhdet_in_new!O168)</f>
        <v>0</v>
      </c>
      <c r="P170" s="164">
        <f>IF(RES_hhdet_in_emi!P170=0,0,RES_hhdet_in_emi!P170*1000000/RES_hhdet_in_new!P168)</f>
        <v>0</v>
      </c>
      <c r="Q170" s="164">
        <f>IF(RES_hhdet_in_emi!Q170=0,0,RES_hhdet_in_emi!Q170*1000000/RES_hhdet_in_new!Q168)</f>
        <v>0</v>
      </c>
    </row>
    <row r="171" spans="1:17" ht="12" customHeight="1" x14ac:dyDescent="0.25">
      <c r="A171" s="163" t="s">
        <v>142</v>
      </c>
      <c r="B171" s="162"/>
      <c r="C171" s="162">
        <f>IF(RES_hhdet_in_emi!C171=0,0,RES_hhdet_in_emi!C171*1000000/RES_hhdet_in_new!C171)</f>
        <v>0</v>
      </c>
      <c r="D171" s="162">
        <f>IF(RES_hhdet_in_emi!D171=0,0,RES_hhdet_in_emi!D171*1000000/RES_hhdet_in_new!D171)</f>
        <v>0</v>
      </c>
      <c r="E171" s="162">
        <f>IF(RES_hhdet_in_emi!E171=0,0,RES_hhdet_in_emi!E171*1000000/RES_hhdet_in_new!E171)</f>
        <v>0</v>
      </c>
      <c r="F171" s="162">
        <f>IF(RES_hhdet_in_emi!F171=0,0,RES_hhdet_in_emi!F171*1000000/RES_hhdet_in_new!F171)</f>
        <v>0</v>
      </c>
      <c r="G171" s="162">
        <f>IF(RES_hhdet_in_emi!G171=0,0,RES_hhdet_in_emi!G171*1000000/RES_hhdet_in_new!G171)</f>
        <v>0</v>
      </c>
      <c r="H171" s="162">
        <f>IF(RES_hhdet_in_emi!H171=0,0,RES_hhdet_in_emi!H171*1000000/RES_hhdet_in_new!H171)</f>
        <v>0</v>
      </c>
      <c r="I171" s="162">
        <f>IF(RES_hhdet_in_emi!I171=0,0,RES_hhdet_in_emi!I171*1000000/RES_hhdet_in_new!I171)</f>
        <v>0</v>
      </c>
      <c r="J171" s="162">
        <f>IF(RES_hhdet_in_emi!J171=0,0,RES_hhdet_in_emi!J171*1000000/RES_hhdet_in_new!J171)</f>
        <v>0</v>
      </c>
      <c r="K171" s="162">
        <f>IF(RES_hhdet_in_emi!K171=0,0,RES_hhdet_in_emi!K171*1000000/RES_hhdet_in_new!K171)</f>
        <v>0</v>
      </c>
      <c r="L171" s="162">
        <f>IF(RES_hhdet_in_emi!L171=0,0,RES_hhdet_in_emi!L171*1000000/RES_hhdet_in_new!L171)</f>
        <v>0</v>
      </c>
      <c r="M171" s="162">
        <f>IF(RES_hhdet_in_emi!M171=0,0,RES_hhdet_in_emi!M171*1000000/RES_hhdet_in_new!M171)</f>
        <v>0</v>
      </c>
      <c r="N171" s="162">
        <f>IF(RES_hhdet_in_emi!N171=0,0,RES_hhdet_in_emi!N171*1000000/RES_hhdet_in_new!N171)</f>
        <v>0</v>
      </c>
      <c r="O171" s="162">
        <f>IF(RES_hhdet_in_emi!O171=0,0,RES_hhdet_in_emi!O171*1000000/RES_hhdet_in_new!O171)</f>
        <v>0</v>
      </c>
      <c r="P171" s="162">
        <f>IF(RES_hhdet_in_emi!P171=0,0,RES_hhdet_in_emi!P171*1000000/RES_hhdet_in_new!P171)</f>
        <v>0</v>
      </c>
      <c r="Q171" s="162">
        <f>IF(RES_hhdet_in_emi!Q171=0,0,RES_hhdet_in_emi!Q171*1000000/RES_hhdet_in_new!Q171)</f>
        <v>0</v>
      </c>
    </row>
    <row r="172" spans="1:17" ht="12" customHeight="1" x14ac:dyDescent="0.25">
      <c r="A172" s="161" t="s">
        <v>141</v>
      </c>
      <c r="B172" s="160"/>
      <c r="C172" s="160">
        <f>IF(RES_hhdet_in_emi!C172=0,0,RES_hhdet_in_emi!C172*1000000/RES_hhdet_in_new!C172)</f>
        <v>0</v>
      </c>
      <c r="D172" s="160">
        <f>IF(RES_hhdet_in_emi!D172=0,0,RES_hhdet_in_emi!D172*1000000/RES_hhdet_in_new!D172)</f>
        <v>0</v>
      </c>
      <c r="E172" s="160">
        <f>IF(RES_hhdet_in_emi!E172=0,0,RES_hhdet_in_emi!E172*1000000/RES_hhdet_in_new!E172)</f>
        <v>0</v>
      </c>
      <c r="F172" s="160">
        <f>IF(RES_hhdet_in_emi!F172=0,0,RES_hhdet_in_emi!F172*1000000/RES_hhdet_in_new!F172)</f>
        <v>0</v>
      </c>
      <c r="G172" s="160">
        <f>IF(RES_hhdet_in_emi!G172=0,0,RES_hhdet_in_emi!G172*1000000/RES_hhdet_in_new!G172)</f>
        <v>0</v>
      </c>
      <c r="H172" s="160">
        <f>IF(RES_hhdet_in_emi!H172=0,0,RES_hhdet_in_emi!H172*1000000/RES_hhdet_in_new!H172)</f>
        <v>0</v>
      </c>
      <c r="I172" s="160">
        <f>IF(RES_hhdet_in_emi!I172=0,0,RES_hhdet_in_emi!I172*1000000/RES_hhdet_in_new!I172)</f>
        <v>0</v>
      </c>
      <c r="J172" s="160">
        <f>IF(RES_hhdet_in_emi!J172=0,0,RES_hhdet_in_emi!J172*1000000/RES_hhdet_in_new!J172)</f>
        <v>0</v>
      </c>
      <c r="K172" s="160">
        <f>IF(RES_hhdet_in_emi!K172=0,0,RES_hhdet_in_emi!K172*1000000/RES_hhdet_in_new!K172)</f>
        <v>0</v>
      </c>
      <c r="L172" s="160">
        <f>IF(RES_hhdet_in_emi!L172=0,0,RES_hhdet_in_emi!L172*1000000/RES_hhdet_in_new!L172)</f>
        <v>0</v>
      </c>
      <c r="M172" s="160">
        <f>IF(RES_hhdet_in_emi!M172=0,0,RES_hhdet_in_emi!M172*1000000/RES_hhdet_in_new!M172)</f>
        <v>0</v>
      </c>
      <c r="N172" s="160">
        <f>IF(RES_hhdet_in_emi!N172=0,0,RES_hhdet_in_emi!N172*1000000/RES_hhdet_in_new!N172)</f>
        <v>0</v>
      </c>
      <c r="O172" s="160">
        <f>IF(RES_hhdet_in_emi!O172=0,0,RES_hhdet_in_emi!O172*1000000/RES_hhdet_in_new!O172)</f>
        <v>0</v>
      </c>
      <c r="P172" s="160">
        <f>IF(RES_hhdet_in_emi!P172=0,0,RES_hhdet_in_emi!P172*1000000/RES_hhdet_in_new!P172)</f>
        <v>0</v>
      </c>
      <c r="Q172" s="160">
        <f>IF(RES_hhdet_in_emi!Q172=0,0,RES_hhdet_in_emi!Q172*1000000/RES_hhdet_in_new!Q172)</f>
        <v>0</v>
      </c>
    </row>
    <row r="173" spans="1:17" ht="12" customHeight="1" x14ac:dyDescent="0.25">
      <c r="A173" s="148" t="s">
        <v>60</v>
      </c>
      <c r="B173" s="156"/>
      <c r="C173" s="156">
        <f>IF(RES_hhdet_in_emi!C173=0,0,RES_hhdet_in_emi!C173*1000000/RES_hhdet_in_new!C172)</f>
        <v>0</v>
      </c>
      <c r="D173" s="156">
        <f>IF(RES_hhdet_in_emi!D173=0,0,RES_hhdet_in_emi!D173*1000000/RES_hhdet_in_new!D172)</f>
        <v>0</v>
      </c>
      <c r="E173" s="156">
        <f>IF(RES_hhdet_in_emi!E173=0,0,RES_hhdet_in_emi!E173*1000000/RES_hhdet_in_new!E172)</f>
        <v>0</v>
      </c>
      <c r="F173" s="156">
        <f>IF(RES_hhdet_in_emi!F173=0,0,RES_hhdet_in_emi!F173*1000000/RES_hhdet_in_new!F172)</f>
        <v>0</v>
      </c>
      <c r="G173" s="156">
        <f>IF(RES_hhdet_in_emi!G173=0,0,RES_hhdet_in_emi!G173*1000000/RES_hhdet_in_new!G172)</f>
        <v>0</v>
      </c>
      <c r="H173" s="156">
        <f>IF(RES_hhdet_in_emi!H173=0,0,RES_hhdet_in_emi!H173*1000000/RES_hhdet_in_new!H172)</f>
        <v>0</v>
      </c>
      <c r="I173" s="156">
        <f>IF(RES_hhdet_in_emi!I173=0,0,RES_hhdet_in_emi!I173*1000000/RES_hhdet_in_new!I172)</f>
        <v>0</v>
      </c>
      <c r="J173" s="156">
        <f>IF(RES_hhdet_in_emi!J173=0,0,RES_hhdet_in_emi!J173*1000000/RES_hhdet_in_new!J172)</f>
        <v>0</v>
      </c>
      <c r="K173" s="156">
        <f>IF(RES_hhdet_in_emi!K173=0,0,RES_hhdet_in_emi!K173*1000000/RES_hhdet_in_new!K172)</f>
        <v>0</v>
      </c>
      <c r="L173" s="156">
        <f>IF(RES_hhdet_in_emi!L173=0,0,RES_hhdet_in_emi!L173*1000000/RES_hhdet_in_new!L172)</f>
        <v>0</v>
      </c>
      <c r="M173" s="156">
        <f>IF(RES_hhdet_in_emi!M173=0,0,RES_hhdet_in_emi!M173*1000000/RES_hhdet_in_new!M172)</f>
        <v>0</v>
      </c>
      <c r="N173" s="156">
        <f>IF(RES_hhdet_in_emi!N173=0,0,RES_hhdet_in_emi!N173*1000000/RES_hhdet_in_new!N172)</f>
        <v>0</v>
      </c>
      <c r="O173" s="156">
        <f>IF(RES_hhdet_in_emi!O173=0,0,RES_hhdet_in_emi!O173*1000000/RES_hhdet_in_new!O172)</f>
        <v>0</v>
      </c>
      <c r="P173" s="156">
        <f>IF(RES_hhdet_in_emi!P173=0,0,RES_hhdet_in_emi!P173*1000000/RES_hhdet_in_new!P172)</f>
        <v>0</v>
      </c>
      <c r="Q173" s="156">
        <f>IF(RES_hhdet_in_emi!Q173=0,0,RES_hhdet_in_emi!Q173*1000000/RES_hhdet_in_new!Q172)</f>
        <v>0</v>
      </c>
    </row>
    <row r="174" spans="1:17" ht="12" customHeight="1" x14ac:dyDescent="0.25">
      <c r="A174" s="159" t="s">
        <v>59</v>
      </c>
      <c r="B174" s="57"/>
      <c r="C174" s="57">
        <f>IF(RES_hhdet_in_emi!C174=0,0,RES_hhdet_in_emi!C174*1000000/RES_hhdet_in_new!C172)</f>
        <v>0</v>
      </c>
      <c r="D174" s="57">
        <f>IF(RES_hhdet_in_emi!D174=0,0,RES_hhdet_in_emi!D174*1000000/RES_hhdet_in_new!D172)</f>
        <v>0</v>
      </c>
      <c r="E174" s="57">
        <f>IF(RES_hhdet_in_emi!E174=0,0,RES_hhdet_in_emi!E174*1000000/RES_hhdet_in_new!E172)</f>
        <v>0</v>
      </c>
      <c r="F174" s="57">
        <f>IF(RES_hhdet_in_emi!F174=0,0,RES_hhdet_in_emi!F174*1000000/RES_hhdet_in_new!F172)</f>
        <v>0</v>
      </c>
      <c r="G174" s="57">
        <f>IF(RES_hhdet_in_emi!G174=0,0,RES_hhdet_in_emi!G174*1000000/RES_hhdet_in_new!G172)</f>
        <v>0</v>
      </c>
      <c r="H174" s="57">
        <f>IF(RES_hhdet_in_emi!H174=0,0,RES_hhdet_in_emi!H174*1000000/RES_hhdet_in_new!H172)</f>
        <v>0</v>
      </c>
      <c r="I174" s="57">
        <f>IF(RES_hhdet_in_emi!I174=0,0,RES_hhdet_in_emi!I174*1000000/RES_hhdet_in_new!I172)</f>
        <v>0</v>
      </c>
      <c r="J174" s="57">
        <f>IF(RES_hhdet_in_emi!J174=0,0,RES_hhdet_in_emi!J174*1000000/RES_hhdet_in_new!J172)</f>
        <v>0</v>
      </c>
      <c r="K174" s="57">
        <f>IF(RES_hhdet_in_emi!K174=0,0,RES_hhdet_in_emi!K174*1000000/RES_hhdet_in_new!K172)</f>
        <v>0</v>
      </c>
      <c r="L174" s="57">
        <f>IF(RES_hhdet_in_emi!L174=0,0,RES_hhdet_in_emi!L174*1000000/RES_hhdet_in_new!L172)</f>
        <v>0</v>
      </c>
      <c r="M174" s="57">
        <f>IF(RES_hhdet_in_emi!M174=0,0,RES_hhdet_in_emi!M174*1000000/RES_hhdet_in_new!M172)</f>
        <v>0</v>
      </c>
      <c r="N174" s="57">
        <f>IF(RES_hhdet_in_emi!N174=0,0,RES_hhdet_in_emi!N174*1000000/RES_hhdet_in_new!N172)</f>
        <v>0</v>
      </c>
      <c r="O174" s="57">
        <f>IF(RES_hhdet_in_emi!O174=0,0,RES_hhdet_in_emi!O174*1000000/RES_hhdet_in_new!O172)</f>
        <v>0</v>
      </c>
      <c r="P174" s="57">
        <f>IF(RES_hhdet_in_emi!P174=0,0,RES_hhdet_in_emi!P174*1000000/RES_hhdet_in_new!P172)</f>
        <v>0</v>
      </c>
      <c r="Q174" s="57">
        <f>IF(RES_hhdet_in_emi!Q174=0,0,RES_hhdet_in_emi!Q174*1000000/RES_hhdet_in_new!Q172)</f>
        <v>0</v>
      </c>
    </row>
    <row r="175" spans="1:17" ht="12" customHeight="1" x14ac:dyDescent="0.25">
      <c r="A175" s="158" t="s">
        <v>62</v>
      </c>
      <c r="B175" s="157"/>
      <c r="C175" s="157">
        <f>IF(SUM(RES_hhdet_in_emi!C176:C177)=0,0,SUM(RES_hhdet_in_emi!C176:C177)*1000000/SUM(RES_hhdet_in_new!C176:C177))</f>
        <v>0</v>
      </c>
      <c r="D175" s="157">
        <f>IF(SUM(RES_hhdet_in_emi!D176:D177)=0,0,SUM(RES_hhdet_in_emi!D176:D177)*1000000/SUM(RES_hhdet_in_new!D176:D177))</f>
        <v>0</v>
      </c>
      <c r="E175" s="157">
        <f>IF(SUM(RES_hhdet_in_emi!E176:E177)=0,0,SUM(RES_hhdet_in_emi!E176:E177)*1000000/SUM(RES_hhdet_in_new!E176:E177))</f>
        <v>0</v>
      </c>
      <c r="F175" s="157">
        <f>IF(SUM(RES_hhdet_in_emi!F176:F177)=0,0,SUM(RES_hhdet_in_emi!F176:F177)*1000000/SUM(RES_hhdet_in_new!F176:F177))</f>
        <v>0</v>
      </c>
      <c r="G175" s="157">
        <f>IF(SUM(RES_hhdet_in_emi!G176:G177)=0,0,SUM(RES_hhdet_in_emi!G176:G177)*1000000/SUM(RES_hhdet_in_new!G176:G177))</f>
        <v>0</v>
      </c>
      <c r="H175" s="157">
        <f>IF(SUM(RES_hhdet_in_emi!H176:H177)=0,0,SUM(RES_hhdet_in_emi!H176:H177)*1000000/SUM(RES_hhdet_in_new!H176:H177))</f>
        <v>0</v>
      </c>
      <c r="I175" s="157">
        <f>IF(SUM(RES_hhdet_in_emi!I176:I177)=0,0,SUM(RES_hhdet_in_emi!I176:I177)*1000000/SUM(RES_hhdet_in_new!I176:I177))</f>
        <v>0</v>
      </c>
      <c r="J175" s="157">
        <f>IF(SUM(RES_hhdet_in_emi!J176:J177)=0,0,SUM(RES_hhdet_in_emi!J176:J177)*1000000/SUM(RES_hhdet_in_new!J176:J177))</f>
        <v>0</v>
      </c>
      <c r="K175" s="157">
        <f>IF(SUM(RES_hhdet_in_emi!K176:K177)=0,0,SUM(RES_hhdet_in_emi!K176:K177)*1000000/SUM(RES_hhdet_in_new!K176:K177))</f>
        <v>0</v>
      </c>
      <c r="L175" s="157">
        <f>IF(SUM(RES_hhdet_in_emi!L176:L177)=0,0,SUM(RES_hhdet_in_emi!L176:L177)*1000000/SUM(RES_hhdet_in_new!L176:L177))</f>
        <v>0</v>
      </c>
      <c r="M175" s="157">
        <f>IF(SUM(RES_hhdet_in_emi!M176:M177)=0,0,SUM(RES_hhdet_in_emi!M176:M177)*1000000/SUM(RES_hhdet_in_new!M176:M177))</f>
        <v>0</v>
      </c>
      <c r="N175" s="157">
        <f>IF(SUM(RES_hhdet_in_emi!N176:N177)=0,0,SUM(RES_hhdet_in_emi!N176:N177)*1000000/SUM(RES_hhdet_in_new!N176:N177))</f>
        <v>0</v>
      </c>
      <c r="O175" s="157">
        <f>IF(SUM(RES_hhdet_in_emi!O176:O177)=0,0,SUM(RES_hhdet_in_emi!O176:O177)*1000000/SUM(RES_hhdet_in_new!O176:O177))</f>
        <v>0</v>
      </c>
      <c r="P175" s="157">
        <f>IF(SUM(RES_hhdet_in_emi!P176:P177)=0,0,SUM(RES_hhdet_in_emi!P176:P177)*1000000/SUM(RES_hhdet_in_new!P176:P177))</f>
        <v>0</v>
      </c>
      <c r="Q175" s="157">
        <f>IF(SUM(RES_hhdet_in_emi!Q176:Q177)=0,0,SUM(RES_hhdet_in_emi!Q176:Q177)*1000000/SUM(RES_hhdet_in_new!Q176:Q177))</f>
        <v>0</v>
      </c>
    </row>
    <row r="176" spans="1:17" ht="12" customHeight="1" x14ac:dyDescent="0.25">
      <c r="A176" s="23" t="s">
        <v>57</v>
      </c>
      <c r="B176" s="156"/>
      <c r="C176" s="156">
        <f>IF(RES_hhdet_in_emi!C176=0,0,RES_hhdet_in_emi!C176*1000000/RES_hhdet_in_new!C176)</f>
        <v>0</v>
      </c>
      <c r="D176" s="156">
        <f>IF(RES_hhdet_in_emi!D176=0,0,RES_hhdet_in_emi!D176*1000000/RES_hhdet_in_new!D176)</f>
        <v>0</v>
      </c>
      <c r="E176" s="156">
        <f>IF(RES_hhdet_in_emi!E176=0,0,RES_hhdet_in_emi!E176*1000000/RES_hhdet_in_new!E176)</f>
        <v>0</v>
      </c>
      <c r="F176" s="156">
        <f>IF(RES_hhdet_in_emi!F176=0,0,RES_hhdet_in_emi!F176*1000000/RES_hhdet_in_new!F176)</f>
        <v>0</v>
      </c>
      <c r="G176" s="156">
        <f>IF(RES_hhdet_in_emi!G176=0,0,RES_hhdet_in_emi!G176*1000000/RES_hhdet_in_new!G176)</f>
        <v>0</v>
      </c>
      <c r="H176" s="156">
        <f>IF(RES_hhdet_in_emi!H176=0,0,RES_hhdet_in_emi!H176*1000000/RES_hhdet_in_new!H176)</f>
        <v>0</v>
      </c>
      <c r="I176" s="156">
        <f>IF(RES_hhdet_in_emi!I176=0,0,RES_hhdet_in_emi!I176*1000000/RES_hhdet_in_new!I176)</f>
        <v>0</v>
      </c>
      <c r="J176" s="156">
        <f>IF(RES_hhdet_in_emi!J176=0,0,RES_hhdet_in_emi!J176*1000000/RES_hhdet_in_new!J176)</f>
        <v>0</v>
      </c>
      <c r="K176" s="156">
        <f>IF(RES_hhdet_in_emi!K176=0,0,RES_hhdet_in_emi!K176*1000000/RES_hhdet_in_new!K176)</f>
        <v>0</v>
      </c>
      <c r="L176" s="156">
        <f>IF(RES_hhdet_in_emi!L176=0,0,RES_hhdet_in_emi!L176*1000000/RES_hhdet_in_new!L176)</f>
        <v>0</v>
      </c>
      <c r="M176" s="156">
        <f>IF(RES_hhdet_in_emi!M176=0,0,RES_hhdet_in_emi!M176*1000000/RES_hhdet_in_new!M176)</f>
        <v>0</v>
      </c>
      <c r="N176" s="156">
        <f>IF(RES_hhdet_in_emi!N176=0,0,RES_hhdet_in_emi!N176*1000000/RES_hhdet_in_new!N176)</f>
        <v>0</v>
      </c>
      <c r="O176" s="156">
        <f>IF(RES_hhdet_in_emi!O176=0,0,RES_hhdet_in_emi!O176*1000000/RES_hhdet_in_new!O176)</f>
        <v>0</v>
      </c>
      <c r="P176" s="156">
        <f>IF(RES_hhdet_in_emi!P176=0,0,RES_hhdet_in_emi!P176*1000000/RES_hhdet_in_new!P176)</f>
        <v>0</v>
      </c>
      <c r="Q176" s="156">
        <f>IF(RES_hhdet_in_emi!Q176=0,0,RES_hhdet_in_emi!Q176*1000000/RES_hhdet_in_new!Q176)</f>
        <v>0</v>
      </c>
    </row>
    <row r="177" spans="1:17" ht="12" customHeight="1" x14ac:dyDescent="0.25">
      <c r="A177" s="29" t="s">
        <v>140</v>
      </c>
      <c r="B177" s="57"/>
      <c r="C177" s="57">
        <f>IF(RES_hhdet_in_emi!C177=0,0,RES_hhdet_in_emi!C177*1000000/RES_hhdet_in_new!C177)</f>
        <v>0</v>
      </c>
      <c r="D177" s="57">
        <f>IF(RES_hhdet_in_emi!D177=0,0,RES_hhdet_in_emi!D177*1000000/RES_hhdet_in_new!D177)</f>
        <v>0</v>
      </c>
      <c r="E177" s="57">
        <f>IF(RES_hhdet_in_emi!E177=0,0,RES_hhdet_in_emi!E177*1000000/RES_hhdet_in_new!E177)</f>
        <v>0</v>
      </c>
      <c r="F177" s="57">
        <f>IF(RES_hhdet_in_emi!F177=0,0,RES_hhdet_in_emi!F177*1000000/RES_hhdet_in_new!F177)</f>
        <v>0</v>
      </c>
      <c r="G177" s="57">
        <f>IF(RES_hhdet_in_emi!G177=0,0,RES_hhdet_in_emi!G177*1000000/RES_hhdet_in_new!G177)</f>
        <v>0</v>
      </c>
      <c r="H177" s="57">
        <f>IF(RES_hhdet_in_emi!H177=0,0,RES_hhdet_in_emi!H177*1000000/RES_hhdet_in_new!H177)</f>
        <v>0</v>
      </c>
      <c r="I177" s="57">
        <f>IF(RES_hhdet_in_emi!I177=0,0,RES_hhdet_in_emi!I177*1000000/RES_hhdet_in_new!I177)</f>
        <v>0</v>
      </c>
      <c r="J177" s="57">
        <f>IF(RES_hhdet_in_emi!J177=0,0,RES_hhdet_in_emi!J177*1000000/RES_hhdet_in_new!J177)</f>
        <v>0</v>
      </c>
      <c r="K177" s="57">
        <f>IF(RES_hhdet_in_emi!K177=0,0,RES_hhdet_in_emi!K177*1000000/RES_hhdet_in_new!K177)</f>
        <v>0</v>
      </c>
      <c r="L177" s="57">
        <f>IF(RES_hhdet_in_emi!L177=0,0,RES_hhdet_in_emi!L177*1000000/RES_hhdet_in_new!L177)</f>
        <v>0</v>
      </c>
      <c r="M177" s="57">
        <f>IF(RES_hhdet_in_emi!M177=0,0,RES_hhdet_in_emi!M177*1000000/RES_hhdet_in_new!M177)</f>
        <v>0</v>
      </c>
      <c r="N177" s="57">
        <f>IF(RES_hhdet_in_emi!N177=0,0,RES_hhdet_in_emi!N177*1000000/RES_hhdet_in_new!N177)</f>
        <v>0</v>
      </c>
      <c r="O177" s="57">
        <f>IF(RES_hhdet_in_emi!O177=0,0,RES_hhdet_in_emi!O177*1000000/RES_hhdet_in_new!O177)</f>
        <v>0</v>
      </c>
      <c r="P177" s="57">
        <f>IF(RES_hhdet_in_emi!P177=0,0,RES_hhdet_in_emi!P177*1000000/RES_hhdet_in_new!P177)</f>
        <v>0</v>
      </c>
      <c r="Q177" s="57">
        <f>IF(RES_hhdet_in_emi!Q177=0,0,RES_hhdet_in_emi!Q177*1000000/RES_hhdet_in_new!Q177)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181</v>
      </c>
    </row>
    <row r="3" spans="1:17" ht="12" customHeight="1" x14ac:dyDescent="0.25">
      <c r="A3" s="152" t="s">
        <v>172</v>
      </c>
      <c r="B3" s="168"/>
      <c r="C3" s="184">
        <f>RES_hhdet_in_fech!C3/RES_summary!C$21</f>
        <v>0</v>
      </c>
      <c r="D3" s="184">
        <f>RES_hhdet_in_fech!D3/RES_summary!D$21</f>
        <v>281.58578632544987</v>
      </c>
      <c r="E3" s="184">
        <f>RES_hhdet_in_fech!E3/RES_summary!E$21</f>
        <v>0</v>
      </c>
      <c r="F3" s="184">
        <f>RES_hhdet_in_fech!F3/RES_summary!F$21</f>
        <v>282.97908956936908</v>
      </c>
      <c r="G3" s="184">
        <f>RES_hhdet_in_fech!G3/RES_summary!G$21</f>
        <v>292.65809919730191</v>
      </c>
      <c r="H3" s="184">
        <f>RES_hhdet_in_fech!H3/RES_summary!H$21</f>
        <v>286.27594797217432</v>
      </c>
      <c r="I3" s="184">
        <f>RES_hhdet_in_fech!I3/RES_summary!I$21</f>
        <v>260.78238175285043</v>
      </c>
      <c r="J3" s="184">
        <f>RES_hhdet_in_fech!J3/RES_summary!J$21</f>
        <v>266.94868965362542</v>
      </c>
      <c r="K3" s="184">
        <f>RES_hhdet_in_fech!K3/RES_summary!K$21</f>
        <v>267.05593340694344</v>
      </c>
      <c r="L3" s="184">
        <f>RES_hhdet_in_fech!L3/RES_summary!L$21</f>
        <v>244.27876218824369</v>
      </c>
      <c r="M3" s="184">
        <f>RES_hhdet_in_fech!M3/RES_summary!M$21</f>
        <v>210.52546868156907</v>
      </c>
      <c r="N3" s="184">
        <f>RES_hhdet_in_fech!N3/RES_summary!N$21</f>
        <v>208.90281810708609</v>
      </c>
      <c r="O3" s="184">
        <f>RES_hhdet_in_fech!O3/RES_summary!O$21</f>
        <v>209.27303941263958</v>
      </c>
      <c r="P3" s="184">
        <f>RES_hhdet_in_fech!P3/RES_summary!P$21</f>
        <v>0</v>
      </c>
      <c r="Q3" s="184">
        <f>RES_hhdet_in_fech!Q3/RES_summary!Q$21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RES_hhdet_in_fech!C4/RES_summary!C$21</f>
        <v>0</v>
      </c>
      <c r="D4" s="178">
        <f>RES_hhdet_in_fech!D4/RES_summary!D$21</f>
        <v>218.58454808008165</v>
      </c>
      <c r="E4" s="178">
        <f>RES_hhdet_in_fech!E4/RES_summary!E$21</f>
        <v>0</v>
      </c>
      <c r="F4" s="178">
        <f>RES_hhdet_in_fech!F4/RES_summary!F$21</f>
        <v>220.75203339866698</v>
      </c>
      <c r="G4" s="178">
        <f>RES_hhdet_in_fech!G4/RES_summary!G$21</f>
        <v>229.36212379016291</v>
      </c>
      <c r="H4" s="178">
        <f>RES_hhdet_in_fech!H4/RES_summary!H$21</f>
        <v>225.30190914328514</v>
      </c>
      <c r="I4" s="178">
        <f>RES_hhdet_in_fech!I4/RES_summary!I$21</f>
        <v>200.58401642415171</v>
      </c>
      <c r="J4" s="178">
        <f>RES_hhdet_in_fech!J4/RES_summary!J$21</f>
        <v>210.1160064557545</v>
      </c>
      <c r="K4" s="178">
        <f>RES_hhdet_in_fech!K4/RES_summary!K$21</f>
        <v>207.31305741303146</v>
      </c>
      <c r="L4" s="178">
        <f>RES_hhdet_in_fech!L4/RES_summary!L$21</f>
        <v>189.71543822364379</v>
      </c>
      <c r="M4" s="178">
        <f>RES_hhdet_in_fech!M4/RES_summary!M$21</f>
        <v>156.23668935085922</v>
      </c>
      <c r="N4" s="178">
        <f>RES_hhdet_in_fech!N4/RES_summary!N$21</f>
        <v>149.28509002591355</v>
      </c>
      <c r="O4" s="178">
        <f>RES_hhdet_in_fech!O4/RES_summary!O$21</f>
        <v>154.27835565488138</v>
      </c>
      <c r="P4" s="178">
        <f>RES_hhdet_in_fech!P4/RES_summary!P$21</f>
        <v>0</v>
      </c>
      <c r="Q4" s="178">
        <f>RES_hhdet_in_fech!Q4/RES_summary!Q$21</f>
        <v>0</v>
      </c>
    </row>
    <row r="5" spans="1:17" ht="12" customHeight="1" x14ac:dyDescent="0.25">
      <c r="A5" s="23" t="s">
        <v>58</v>
      </c>
      <c r="B5" s="156"/>
      <c r="C5" s="177">
        <f>RES_hhdet_in_fech!C5/RES_summary!C$21</f>
        <v>0</v>
      </c>
      <c r="D5" s="177">
        <f>RES_hhdet_in_fech!D5/RES_summary!D$21</f>
        <v>217.73363023462895</v>
      </c>
      <c r="E5" s="177">
        <f>RES_hhdet_in_fech!E5/RES_summary!E$21</f>
        <v>0</v>
      </c>
      <c r="F5" s="177">
        <f>RES_hhdet_in_fech!F5/RES_summary!F$21</f>
        <v>219.43686323981242</v>
      </c>
      <c r="G5" s="177">
        <f>RES_hhdet_in_fech!G5/RES_summary!G$21</f>
        <v>228.14374706048861</v>
      </c>
      <c r="H5" s="177">
        <f>RES_hhdet_in_fech!H5/RES_summary!H$21</f>
        <v>223.58360970676048</v>
      </c>
      <c r="I5" s="177">
        <f>RES_hhdet_in_fech!I5/RES_summary!I$21</f>
        <v>199.29032510643134</v>
      </c>
      <c r="J5" s="177">
        <f>RES_hhdet_in_fech!J5/RES_summary!J$21</f>
        <v>208.73344291990307</v>
      </c>
      <c r="K5" s="177">
        <f>RES_hhdet_in_fech!K5/RES_summary!K$21</f>
        <v>206.84397121592227</v>
      </c>
      <c r="L5" s="177">
        <f>RES_hhdet_in_fech!L5/RES_summary!L$21</f>
        <v>188.87592706906744</v>
      </c>
      <c r="M5" s="177">
        <f>RES_hhdet_in_fech!M5/RES_summary!M$21</f>
        <v>155.45530207968949</v>
      </c>
      <c r="N5" s="177">
        <f>RES_hhdet_in_fech!N5/RES_summary!N$21</f>
        <v>148.6288944246576</v>
      </c>
      <c r="O5" s="177">
        <f>RES_hhdet_in_fech!O5/RES_summary!O$21</f>
        <v>153.35003594842698</v>
      </c>
      <c r="P5" s="177">
        <f>RES_hhdet_in_fech!P5/RES_summary!P$21</f>
        <v>0</v>
      </c>
      <c r="Q5" s="177">
        <f>RES_hhdet_in_fech!Q5/RES_summary!Q$21</f>
        <v>0</v>
      </c>
    </row>
    <row r="6" spans="1:17" ht="12" customHeight="1" x14ac:dyDescent="0.25">
      <c r="A6" s="23" t="s">
        <v>60</v>
      </c>
      <c r="B6" s="156"/>
      <c r="C6" s="177">
        <f>RES_hhdet_in_fech!C6/RES_summary!C$21</f>
        <v>0</v>
      </c>
      <c r="D6" s="177">
        <f>RES_hhdet_in_fech!D6/RES_summary!D$21</f>
        <v>0.85091784545269777</v>
      </c>
      <c r="E6" s="177">
        <f>RES_hhdet_in_fech!E6/RES_summary!E$21</f>
        <v>0</v>
      </c>
      <c r="F6" s="177">
        <f>RES_hhdet_in_fech!F6/RES_summary!F$21</f>
        <v>1.3151701588545364</v>
      </c>
      <c r="G6" s="177">
        <f>RES_hhdet_in_fech!G6/RES_summary!G$21</f>
        <v>1.2183767296742798</v>
      </c>
      <c r="H6" s="177">
        <f>RES_hhdet_in_fech!H6/RES_summary!H$21</f>
        <v>1.7182994365246937</v>
      </c>
      <c r="I6" s="177">
        <f>RES_hhdet_in_fech!I6/RES_summary!I$21</f>
        <v>1.293691317720377</v>
      </c>
      <c r="J6" s="177">
        <f>RES_hhdet_in_fech!J6/RES_summary!J$21</f>
        <v>1.3825635358514101</v>
      </c>
      <c r="K6" s="177">
        <f>RES_hhdet_in_fech!K6/RES_summary!K$21</f>
        <v>0.4690861971091797</v>
      </c>
      <c r="L6" s="177">
        <f>RES_hhdet_in_fech!L6/RES_summary!L$21</f>
        <v>0.83951115457637615</v>
      </c>
      <c r="M6" s="177">
        <f>RES_hhdet_in_fech!M6/RES_summary!M$21</f>
        <v>0.78138727116974094</v>
      </c>
      <c r="N6" s="177">
        <f>RES_hhdet_in_fech!N6/RES_summary!N$21</f>
        <v>0.6561956012559218</v>
      </c>
      <c r="O6" s="177">
        <f>RES_hhdet_in_fech!O6/RES_summary!O$21</f>
        <v>0.92831970645438755</v>
      </c>
      <c r="P6" s="177">
        <f>RES_hhdet_in_fech!P6/RES_summary!P$21</f>
        <v>0</v>
      </c>
      <c r="Q6" s="177">
        <f>RES_hhdet_in_fech!Q6/RES_summary!Q$21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RES_hhdet_in_fech!C7/RES_summary!C$21</f>
        <v>0</v>
      </c>
      <c r="D7" s="178">
        <f>RES_hhdet_in_fech!D7/RES_summary!D$21</f>
        <v>6.0491040381039491</v>
      </c>
      <c r="E7" s="178">
        <f>RES_hhdet_in_fech!E7/RES_summary!E$21</f>
        <v>0</v>
      </c>
      <c r="F7" s="178">
        <f>RES_hhdet_in_fech!F7/RES_summary!F$21</f>
        <v>5.8250066441547776</v>
      </c>
      <c r="G7" s="178">
        <f>RES_hhdet_in_fech!G7/RES_summary!G$21</f>
        <v>5.5277426634707583</v>
      </c>
      <c r="H7" s="178">
        <f>RES_hhdet_in_fech!H7/RES_summary!H$21</f>
        <v>5.279439776384117</v>
      </c>
      <c r="I7" s="178">
        <f>RES_hhdet_in_fech!I7/RES_summary!I$21</f>
        <v>4.9851345604043722</v>
      </c>
      <c r="J7" s="178">
        <f>RES_hhdet_in_fech!J7/RES_summary!J$21</f>
        <v>4.180983466103096</v>
      </c>
      <c r="K7" s="178">
        <f>RES_hhdet_in_fech!K7/RES_summary!K$21</f>
        <v>3.9208935767095161</v>
      </c>
      <c r="L7" s="178">
        <f>RES_hhdet_in_fech!L7/RES_summary!L$21</f>
        <v>4.0005312762234837</v>
      </c>
      <c r="M7" s="178">
        <f>RES_hhdet_in_fech!M7/RES_summary!M$21</f>
        <v>3.72832390645836</v>
      </c>
      <c r="N7" s="178">
        <f>RES_hhdet_in_fech!N7/RES_summary!N$21</f>
        <v>3.5824609515275907</v>
      </c>
      <c r="O7" s="178">
        <f>RES_hhdet_in_fech!O7/RES_summary!O$21</f>
        <v>3.5055260533679262</v>
      </c>
      <c r="P7" s="178">
        <f>RES_hhdet_in_fech!P7/RES_summary!P$21</f>
        <v>0</v>
      </c>
      <c r="Q7" s="178">
        <f>RES_hhdet_in_fech!Q7/RES_summary!Q$21</f>
        <v>0</v>
      </c>
    </row>
    <row r="8" spans="1:17" ht="12" customHeight="1" x14ac:dyDescent="0.25">
      <c r="A8" s="23" t="s">
        <v>60</v>
      </c>
      <c r="B8" s="156"/>
      <c r="C8" s="177">
        <f>RES_hhdet_in_fech!C8/RES_summary!C$21</f>
        <v>0</v>
      </c>
      <c r="D8" s="177">
        <f>RES_hhdet_in_fech!D8/RES_summary!D$21</f>
        <v>6.0491040381039491</v>
      </c>
      <c r="E8" s="177">
        <f>RES_hhdet_in_fech!E8/RES_summary!E$21</f>
        <v>0</v>
      </c>
      <c r="F8" s="177">
        <f>RES_hhdet_in_fech!F8/RES_summary!F$21</f>
        <v>5.8250066441547776</v>
      </c>
      <c r="G8" s="177">
        <f>RES_hhdet_in_fech!G8/RES_summary!G$21</f>
        <v>5.5277426634707583</v>
      </c>
      <c r="H8" s="177">
        <f>RES_hhdet_in_fech!H8/RES_summary!H$21</f>
        <v>5.279439776384117</v>
      </c>
      <c r="I8" s="177">
        <f>RES_hhdet_in_fech!I8/RES_summary!I$21</f>
        <v>4.9851345604043722</v>
      </c>
      <c r="J8" s="177">
        <f>RES_hhdet_in_fech!J8/RES_summary!J$21</f>
        <v>4.180983466103096</v>
      </c>
      <c r="K8" s="177">
        <f>RES_hhdet_in_fech!K8/RES_summary!K$21</f>
        <v>3.9208935767095161</v>
      </c>
      <c r="L8" s="177">
        <f>RES_hhdet_in_fech!L8/RES_summary!L$21</f>
        <v>4.0005312762234837</v>
      </c>
      <c r="M8" s="177">
        <f>RES_hhdet_in_fech!M8/RES_summary!M$21</f>
        <v>3.72832390645836</v>
      </c>
      <c r="N8" s="177">
        <f>RES_hhdet_in_fech!N8/RES_summary!N$21</f>
        <v>3.5824609515275907</v>
      </c>
      <c r="O8" s="177">
        <f>RES_hhdet_in_fech!O8/RES_summary!O$21</f>
        <v>3.5055260533679262</v>
      </c>
      <c r="P8" s="177">
        <f>RES_hhdet_in_fech!P8/RES_summary!P$21</f>
        <v>0</v>
      </c>
      <c r="Q8" s="177">
        <f>RES_hhdet_in_fech!Q8/RES_summary!Q$21</f>
        <v>0</v>
      </c>
    </row>
    <row r="9" spans="1:17" ht="12" customHeight="1" x14ac:dyDescent="0.25">
      <c r="A9" s="158" t="s">
        <v>63</v>
      </c>
      <c r="B9" s="157"/>
      <c r="C9" s="178">
        <f>RES_hhdet_in_fech!C9/RES_summary!C$21</f>
        <v>0</v>
      </c>
      <c r="D9" s="178">
        <f>RES_hhdet_in_fech!D9/RES_summary!D$21</f>
        <v>47.328493297992154</v>
      </c>
      <c r="E9" s="178">
        <f>RES_hhdet_in_fech!E9/RES_summary!E$21</f>
        <v>0</v>
      </c>
      <c r="F9" s="178">
        <f>RES_hhdet_in_fech!F9/RES_summary!F$21</f>
        <v>46.394067935461557</v>
      </c>
      <c r="G9" s="178">
        <f>RES_hhdet_in_fech!G9/RES_summary!G$21</f>
        <v>48.015241347407141</v>
      </c>
      <c r="H9" s="178">
        <f>RES_hhdet_in_fech!H9/RES_summary!H$21</f>
        <v>45.779141812769623</v>
      </c>
      <c r="I9" s="178">
        <f>RES_hhdet_in_fech!I9/RES_summary!I$21</f>
        <v>45.10668203628596</v>
      </c>
      <c r="J9" s="178">
        <f>RES_hhdet_in_fech!J9/RES_summary!J$21</f>
        <v>42.838265320009384</v>
      </c>
      <c r="K9" s="178">
        <f>RES_hhdet_in_fech!K9/RES_summary!K$21</f>
        <v>46.42612709367399</v>
      </c>
      <c r="L9" s="178">
        <f>RES_hhdet_in_fech!L9/RES_summary!L$21</f>
        <v>41.054812601323519</v>
      </c>
      <c r="M9" s="178">
        <f>RES_hhdet_in_fech!M9/RES_summary!M$21</f>
        <v>41.318882246044829</v>
      </c>
      <c r="N9" s="178">
        <f>RES_hhdet_in_fech!N9/RES_summary!N$21</f>
        <v>46.725382461580139</v>
      </c>
      <c r="O9" s="178">
        <f>RES_hhdet_in_fech!O9/RES_summary!O$21</f>
        <v>41.90618888412282</v>
      </c>
      <c r="P9" s="178">
        <f>RES_hhdet_in_fech!P9/RES_summary!P$21</f>
        <v>0</v>
      </c>
      <c r="Q9" s="178">
        <f>RES_hhdet_in_fech!Q9/RES_summary!Q$21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RES_hhdet_in_fech!C10/RES_summary!C$21</f>
        <v>0</v>
      </c>
      <c r="D10" s="183">
        <f>RES_hhdet_in_fech!D10/RES_summary!D$21</f>
        <v>54.710544351946467</v>
      </c>
      <c r="E10" s="183">
        <f>RES_hhdet_in_fech!E10/RES_summary!E$21</f>
        <v>0</v>
      </c>
      <c r="F10" s="183">
        <f>RES_hhdet_in_fech!F10/RES_summary!F$21</f>
        <v>52.922582718744415</v>
      </c>
      <c r="G10" s="183">
        <f>RES_hhdet_in_fech!G10/RES_summary!G$21</f>
        <v>52.320010230909269</v>
      </c>
      <c r="H10" s="183">
        <f>RES_hhdet_in_fech!H10/RES_summary!H$21</f>
        <v>51.992437682074673</v>
      </c>
      <c r="I10" s="183">
        <f>RES_hhdet_in_fech!I10/RES_summary!I$21</f>
        <v>51.065931776359143</v>
      </c>
      <c r="J10" s="183">
        <f>RES_hhdet_in_fech!J10/RES_summary!J$21</f>
        <v>49.66157139408616</v>
      </c>
      <c r="K10" s="183">
        <f>RES_hhdet_in_fech!K10/RES_summary!K$21</f>
        <v>48.770275519427145</v>
      </c>
      <c r="L10" s="183">
        <f>RES_hhdet_in_fech!L10/RES_summary!L$21</f>
        <v>47.91464972121198</v>
      </c>
      <c r="M10" s="183">
        <f>RES_hhdet_in_fech!M10/RES_summary!M$21</f>
        <v>46.912295122406086</v>
      </c>
      <c r="N10" s="183">
        <f>RES_hhdet_in_fech!N10/RES_summary!N$21</f>
        <v>46.725382461580139</v>
      </c>
      <c r="O10" s="183">
        <f>RES_hhdet_in_fech!O10/RES_summary!O$21</f>
        <v>46.711736602537741</v>
      </c>
      <c r="P10" s="183">
        <f>RES_hhdet_in_fech!P10/RES_summary!P$21</f>
        <v>0</v>
      </c>
      <c r="Q10" s="183">
        <f>RES_hhdet_in_fech!Q10/RES_summary!Q$21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RES_hhdet_in_fech!C11/RES_summary!C$21</f>
        <v>0</v>
      </c>
      <c r="D11" s="183">
        <f>RES_hhdet_in_fech!D11/RES_summary!D$21</f>
        <v>0</v>
      </c>
      <c r="E11" s="183">
        <f>RES_hhdet_in_fech!E11/RES_summary!E$21</f>
        <v>0</v>
      </c>
      <c r="F11" s="183">
        <f>RES_hhdet_in_fech!F11/RES_summary!F$21</f>
        <v>0</v>
      </c>
      <c r="G11" s="183">
        <f>RES_hhdet_in_fech!G11/RES_summary!G$21</f>
        <v>0</v>
      </c>
      <c r="H11" s="183">
        <f>RES_hhdet_in_fech!H11/RES_summary!H$21</f>
        <v>0</v>
      </c>
      <c r="I11" s="183">
        <f>RES_hhdet_in_fech!I11/RES_summary!I$21</f>
        <v>0</v>
      </c>
      <c r="J11" s="183">
        <f>RES_hhdet_in_fech!J11/RES_summary!J$21</f>
        <v>0</v>
      </c>
      <c r="K11" s="183">
        <f>RES_hhdet_in_fech!K11/RES_summary!K$21</f>
        <v>0</v>
      </c>
      <c r="L11" s="183">
        <f>RES_hhdet_in_fech!L11/RES_summary!L$21</f>
        <v>0</v>
      </c>
      <c r="M11" s="183">
        <f>RES_hhdet_in_fech!M11/RES_summary!M$21</f>
        <v>0</v>
      </c>
      <c r="N11" s="183">
        <f>RES_hhdet_in_fech!N11/RES_summary!N$21</f>
        <v>0</v>
      </c>
      <c r="O11" s="183">
        <f>RES_hhdet_in_fech!O11/RES_summary!O$21</f>
        <v>0</v>
      </c>
      <c r="P11" s="183">
        <f>RES_hhdet_in_fech!P11/RES_summary!P$21</f>
        <v>0</v>
      </c>
      <c r="Q11" s="183">
        <f>RES_hhdet_in_fech!Q11/RES_summary!Q$21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RES_hhdet_in_fech!C12/RES_summary!C$21</f>
        <v>0</v>
      </c>
      <c r="D12" s="183">
        <f>RES_hhdet_in_fech!D12/RES_summary!D$21</f>
        <v>0</v>
      </c>
      <c r="E12" s="183">
        <f>RES_hhdet_in_fech!E12/RES_summary!E$21</f>
        <v>0</v>
      </c>
      <c r="F12" s="183">
        <f>RES_hhdet_in_fech!F12/RES_summary!F$21</f>
        <v>0</v>
      </c>
      <c r="G12" s="183">
        <f>RES_hhdet_in_fech!G12/RES_summary!G$21</f>
        <v>0</v>
      </c>
      <c r="H12" s="183">
        <f>RES_hhdet_in_fech!H12/RES_summary!H$21</f>
        <v>0</v>
      </c>
      <c r="I12" s="183">
        <f>RES_hhdet_in_fech!I12/RES_summary!I$21</f>
        <v>0</v>
      </c>
      <c r="J12" s="183">
        <f>RES_hhdet_in_fech!J12/RES_summary!J$21</f>
        <v>0</v>
      </c>
      <c r="K12" s="183">
        <f>RES_hhdet_in_fech!K12/RES_summary!K$21</f>
        <v>0</v>
      </c>
      <c r="L12" s="183">
        <f>RES_hhdet_in_fech!L12/RES_summary!L$21</f>
        <v>0</v>
      </c>
      <c r="M12" s="183">
        <f>RES_hhdet_in_fech!M12/RES_summary!M$21</f>
        <v>0</v>
      </c>
      <c r="N12" s="183">
        <f>RES_hhdet_in_fech!N12/RES_summary!N$21</f>
        <v>0</v>
      </c>
      <c r="O12" s="183">
        <f>RES_hhdet_in_fech!O12/RES_summary!O$21</f>
        <v>0</v>
      </c>
      <c r="P12" s="183">
        <f>RES_hhdet_in_fech!P12/RES_summary!P$21</f>
        <v>0</v>
      </c>
      <c r="Q12" s="183">
        <f>RES_hhdet_in_fech!Q12/RES_summary!Q$21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RES_hhdet_in_fech!C13/RES_summary!C$21</f>
        <v>0</v>
      </c>
      <c r="D13" s="182">
        <f>RES_hhdet_in_fech!D13/RES_summary!D$21</f>
        <v>0</v>
      </c>
      <c r="E13" s="182">
        <f>RES_hhdet_in_fech!E13/RES_summary!E$21</f>
        <v>0</v>
      </c>
      <c r="F13" s="182">
        <f>RES_hhdet_in_fech!F13/RES_summary!F$21</f>
        <v>0</v>
      </c>
      <c r="G13" s="182">
        <f>RES_hhdet_in_fech!G13/RES_summary!G$21</f>
        <v>0</v>
      </c>
      <c r="H13" s="182">
        <f>RES_hhdet_in_fech!H13/RES_summary!H$21</f>
        <v>0</v>
      </c>
      <c r="I13" s="182">
        <f>RES_hhdet_in_fech!I13/RES_summary!I$21</f>
        <v>0</v>
      </c>
      <c r="J13" s="182">
        <f>RES_hhdet_in_fech!J13/RES_summary!J$21</f>
        <v>0</v>
      </c>
      <c r="K13" s="182">
        <f>RES_hhdet_in_fech!K13/RES_summary!K$21</f>
        <v>0</v>
      </c>
      <c r="L13" s="182">
        <f>RES_hhdet_in_fech!L13/RES_summary!L$21</f>
        <v>0</v>
      </c>
      <c r="M13" s="182">
        <f>RES_hhdet_in_fech!M13/RES_summary!M$21</f>
        <v>0</v>
      </c>
      <c r="N13" s="182">
        <f>RES_hhdet_in_fech!N13/RES_summary!N$21</f>
        <v>0</v>
      </c>
      <c r="O13" s="182">
        <f>RES_hhdet_in_fech!O13/RES_summary!O$21</f>
        <v>0</v>
      </c>
      <c r="P13" s="182">
        <f>RES_hhdet_in_fech!P13/RES_summary!P$21</f>
        <v>0</v>
      </c>
      <c r="Q13" s="182">
        <f>RES_hhdet_in_fech!Q13/RES_summary!Q$21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RES_hhdet_in_fech!C14/RES_summary!C$21</f>
        <v>0</v>
      </c>
      <c r="D14" s="181">
        <f>RES_hhdet_in_fech!D14/RES_summary!D$21</f>
        <v>0</v>
      </c>
      <c r="E14" s="181">
        <f>RES_hhdet_in_fech!E14/RES_summary!E$21</f>
        <v>0</v>
      </c>
      <c r="F14" s="181">
        <f>RES_hhdet_in_fech!F14/RES_summary!F$21</f>
        <v>0</v>
      </c>
      <c r="G14" s="181">
        <f>RES_hhdet_in_fech!G14/RES_summary!G$21</f>
        <v>0</v>
      </c>
      <c r="H14" s="181">
        <f>RES_hhdet_in_fech!H14/RES_summary!H$21</f>
        <v>0</v>
      </c>
      <c r="I14" s="181">
        <f>RES_hhdet_in_fech!I14/RES_summary!I$21</f>
        <v>0</v>
      </c>
      <c r="J14" s="181">
        <f>RES_hhdet_in_fech!J14/RES_summary!J$21</f>
        <v>0</v>
      </c>
      <c r="K14" s="181">
        <f>RES_hhdet_in_fech!K14/RES_summary!K$21</f>
        <v>0</v>
      </c>
      <c r="L14" s="181">
        <f>RES_hhdet_in_fech!L14/RES_summary!L$21</f>
        <v>0</v>
      </c>
      <c r="M14" s="181">
        <f>RES_hhdet_in_fech!M14/RES_summary!M$21</f>
        <v>0</v>
      </c>
      <c r="N14" s="181">
        <f>RES_hhdet_in_fech!N14/RES_summary!N$21</f>
        <v>0</v>
      </c>
      <c r="O14" s="181">
        <f>RES_hhdet_in_fech!O14/RES_summary!O$21</f>
        <v>0</v>
      </c>
      <c r="P14" s="181">
        <f>RES_hhdet_in_fech!P14/RES_summary!P$21</f>
        <v>0</v>
      </c>
      <c r="Q14" s="181">
        <f>RES_hhdet_in_fech!Q14/RES_summary!Q$21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RES_hhdet_in_fech!C15/RES_summary!C$21</f>
        <v>0</v>
      </c>
      <c r="D15" s="180">
        <f>RES_hhdet_in_fech!D15/RES_summary!D$21</f>
        <v>39.470308728518368</v>
      </c>
      <c r="E15" s="180">
        <f>RES_hhdet_in_fech!E15/RES_summary!E$21</f>
        <v>0</v>
      </c>
      <c r="F15" s="180">
        <f>RES_hhdet_in_fech!F15/RES_summary!F$21</f>
        <v>40.563432581538748</v>
      </c>
      <c r="G15" s="180">
        <f>RES_hhdet_in_fech!G15/RES_summary!G$21</f>
        <v>39.636680134096501</v>
      </c>
      <c r="H15" s="180">
        <f>RES_hhdet_in_fech!H15/RES_summary!H$21</f>
        <v>42.331696532091591</v>
      </c>
      <c r="I15" s="180">
        <f>RES_hhdet_in_fech!I15/RES_summary!I$21</f>
        <v>40.267941720256665</v>
      </c>
      <c r="J15" s="180">
        <f>RES_hhdet_in_fech!J15/RES_summary!J$21</f>
        <v>40.328740310637251</v>
      </c>
      <c r="K15" s="180">
        <f>RES_hhdet_in_fech!K15/RES_summary!K$21</f>
        <v>35.458009253298449</v>
      </c>
      <c r="L15" s="180">
        <f>RES_hhdet_in_fech!L15/RES_summary!L$21</f>
        <v>37.929537459959121</v>
      </c>
      <c r="M15" s="180">
        <f>RES_hhdet_in_fech!M15/RES_summary!M$21</f>
        <v>36.886533226279965</v>
      </c>
      <c r="N15" s="180">
        <f>RES_hhdet_in_fech!N15/RES_summary!N$21</f>
        <v>0</v>
      </c>
      <c r="O15" s="180">
        <f>RES_hhdet_in_fech!O15/RES_summary!O$21</f>
        <v>37.306025503343669</v>
      </c>
      <c r="P15" s="180">
        <f>RES_hhdet_in_fech!P15/RES_summary!P$21</f>
        <v>0</v>
      </c>
      <c r="Q15" s="180">
        <f>RES_hhdet_in_fech!Q15/RES_summary!Q$21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RES_hhdet_in_fech!C16/RES_summary!C$21</f>
        <v>0</v>
      </c>
      <c r="D16" s="179">
        <f>RES_hhdet_in_fech!D16/RES_summary!D$21</f>
        <v>35.272852270785918</v>
      </c>
      <c r="E16" s="179">
        <f>RES_hhdet_in_fech!E16/RES_summary!E$21</f>
        <v>0</v>
      </c>
      <c r="F16" s="179">
        <f>RES_hhdet_in_fech!F16/RES_summary!F$21</f>
        <v>36.476520932708652</v>
      </c>
      <c r="G16" s="179">
        <f>RES_hhdet_in_fech!G16/RES_summary!G$21</f>
        <v>35.988798887210976</v>
      </c>
      <c r="H16" s="179">
        <f>RES_hhdet_in_fech!H16/RES_summary!H$21</f>
        <v>37.989289333341212</v>
      </c>
      <c r="I16" s="179">
        <f>RES_hhdet_in_fech!I16/RES_summary!I$21</f>
        <v>36.61508115647915</v>
      </c>
      <c r="J16" s="179">
        <f>RES_hhdet_in_fech!J16/RES_summary!J$21</f>
        <v>36.392926719137506</v>
      </c>
      <c r="K16" s="179">
        <f>RES_hhdet_in_fech!K16/RES_summary!K$21</f>
        <v>32.638302515940772</v>
      </c>
      <c r="L16" s="179">
        <f>RES_hhdet_in_fech!L16/RES_summary!L$21</f>
        <v>33.776303654098236</v>
      </c>
      <c r="M16" s="179">
        <f>RES_hhdet_in_fech!M16/RES_summary!M$21</f>
        <v>32.903282222006411</v>
      </c>
      <c r="N16" s="179">
        <f>RES_hhdet_in_fech!N16/RES_summary!N$21</f>
        <v>0</v>
      </c>
      <c r="O16" s="179">
        <f>RES_hhdet_in_fech!O16/RES_summary!O$21</f>
        <v>33.136226692428927</v>
      </c>
      <c r="P16" s="179">
        <f>RES_hhdet_in_fech!P16/RES_summary!P$21</f>
        <v>0</v>
      </c>
      <c r="Q16" s="179">
        <f>RES_hhdet_in_fech!Q16/RES_summary!Q$21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RES_hhdet_in_fech!C17/RES_summary!C$21</f>
        <v>0</v>
      </c>
      <c r="D17" s="177">
        <f>RES_hhdet_in_fech!D17/RES_summary!D$21</f>
        <v>26.411216434698424</v>
      </c>
      <c r="E17" s="177">
        <f>RES_hhdet_in_fech!E17/RES_summary!E$21</f>
        <v>0</v>
      </c>
      <c r="F17" s="177">
        <f>RES_hhdet_in_fech!F17/RES_summary!F$21</f>
        <v>27.582674670742097</v>
      </c>
      <c r="G17" s="177">
        <f>RES_hhdet_in_fech!G17/RES_summary!G$21</f>
        <v>27.058706527012315</v>
      </c>
      <c r="H17" s="177">
        <f>RES_hhdet_in_fech!H17/RES_summary!H$21</f>
        <v>28.941332965535423</v>
      </c>
      <c r="I17" s="177">
        <f>RES_hhdet_in_fech!I17/RES_summary!I$21</f>
        <v>27.55031083818557</v>
      </c>
      <c r="J17" s="177">
        <f>RES_hhdet_in_fech!J17/RES_summary!J$21</f>
        <v>27.411568440883151</v>
      </c>
      <c r="K17" s="177">
        <f>RES_hhdet_in_fech!K17/RES_summary!K$21</f>
        <v>23.802129939843713</v>
      </c>
      <c r="L17" s="177">
        <f>RES_hhdet_in_fech!L17/RES_summary!L$21</f>
        <v>24.971366765158066</v>
      </c>
      <c r="M17" s="177">
        <f>RES_hhdet_in_fech!M17/RES_summary!M$21</f>
        <v>24.334136326123001</v>
      </c>
      <c r="N17" s="177">
        <f>RES_hhdet_in_fech!N17/RES_summary!N$21</f>
        <v>0</v>
      </c>
      <c r="O17" s="177">
        <f>RES_hhdet_in_fech!O17/RES_summary!O$21</f>
        <v>24.731419659167496</v>
      </c>
      <c r="P17" s="177">
        <f>RES_hhdet_in_fech!P17/RES_summary!P$21</f>
        <v>0</v>
      </c>
      <c r="Q17" s="177">
        <f>RES_hhdet_in_fech!Q17/RES_summary!Q$21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RES_hhdet_in_fech!C18/RES_summary!C$21</f>
        <v>0</v>
      </c>
      <c r="D18" s="177">
        <f>RES_hhdet_in_fech!D18/RES_summary!D$21</f>
        <v>8.8616358360875047</v>
      </c>
      <c r="E18" s="177">
        <f>RES_hhdet_in_fech!E18/RES_summary!E$21</f>
        <v>0</v>
      </c>
      <c r="F18" s="177">
        <f>RES_hhdet_in_fech!F18/RES_summary!F$21</f>
        <v>8.8938462619665515</v>
      </c>
      <c r="G18" s="177">
        <f>RES_hhdet_in_fech!G18/RES_summary!G$21</f>
        <v>8.9300923601986639</v>
      </c>
      <c r="H18" s="177">
        <f>RES_hhdet_in_fech!H18/RES_summary!H$21</f>
        <v>9.0479563678057939</v>
      </c>
      <c r="I18" s="177">
        <f>RES_hhdet_in_fech!I18/RES_summary!I$21</f>
        <v>9.0647703182935864</v>
      </c>
      <c r="J18" s="177">
        <f>RES_hhdet_in_fech!J18/RES_summary!J$21</f>
        <v>8.9813582782543495</v>
      </c>
      <c r="K18" s="177">
        <f>RES_hhdet_in_fech!K18/RES_summary!K$21</f>
        <v>8.8361725760970575</v>
      </c>
      <c r="L18" s="177">
        <f>RES_hhdet_in_fech!L18/RES_summary!L$21</f>
        <v>8.8049368889401727</v>
      </c>
      <c r="M18" s="177">
        <f>RES_hhdet_in_fech!M18/RES_summary!M$21</f>
        <v>8.5691458958834126</v>
      </c>
      <c r="N18" s="177">
        <f>RES_hhdet_in_fech!N18/RES_summary!N$21</f>
        <v>0</v>
      </c>
      <c r="O18" s="177">
        <f>RES_hhdet_in_fech!O18/RES_summary!O$21</f>
        <v>8.4048070332614326</v>
      </c>
      <c r="P18" s="177">
        <f>RES_hhdet_in_fech!P18/RES_summary!P$21</f>
        <v>0</v>
      </c>
      <c r="Q18" s="177">
        <f>RES_hhdet_in_fech!Q18/RES_summary!Q$21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RES_hhdet_in_fech!C19/RES_summary!C$21</f>
        <v>0</v>
      </c>
      <c r="D19" s="178">
        <f>RES_hhdet_in_fech!D19/RES_summary!D$21</f>
        <v>9.6236409092720834</v>
      </c>
      <c r="E19" s="178">
        <f>RES_hhdet_in_fech!E19/RES_summary!E$21</f>
        <v>0</v>
      </c>
      <c r="F19" s="178">
        <f>RES_hhdet_in_fech!F19/RES_summary!F$21</f>
        <v>10.007981591085811</v>
      </c>
      <c r="G19" s="178">
        <f>RES_hhdet_in_fech!G19/RES_summary!G$21</f>
        <v>9.7529913962611268</v>
      </c>
      <c r="H19" s="178">
        <f>RES_hhdet_in_fech!H19/RES_summary!H$21</f>
        <v>9.9154572397354119</v>
      </c>
      <c r="I19" s="178">
        <f>RES_hhdet_in_fech!I19/RES_summary!I$21</f>
        <v>10.106548732008351</v>
      </c>
      <c r="J19" s="178">
        <f>RES_hhdet_in_fech!J19/RES_summary!J$21</f>
        <v>9.8134344117584575</v>
      </c>
      <c r="K19" s="178">
        <f>RES_hhdet_in_fech!K19/RES_summary!K$21</f>
        <v>9.3958553235285063</v>
      </c>
      <c r="L19" s="178">
        <f>RES_hhdet_in_fech!L19/RES_summary!L$21</f>
        <v>9.5079800870528626</v>
      </c>
      <c r="M19" s="178">
        <f>RES_hhdet_in_fech!M19/RES_summary!M$21</f>
        <v>9.2415731782066626</v>
      </c>
      <c r="N19" s="178">
        <f>RES_hhdet_in_fech!N19/RES_summary!N$21</f>
        <v>9.3098846680647913</v>
      </c>
      <c r="O19" s="178">
        <f>RES_hhdet_in_fech!O19/RES_summary!O$21</f>
        <v>9.5829688202674266</v>
      </c>
      <c r="P19" s="178">
        <f>RES_hhdet_in_fech!P19/RES_summary!P$21</f>
        <v>0</v>
      </c>
      <c r="Q19" s="178">
        <f>RES_hhdet_in_fech!Q19/RES_summary!Q$21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RES_hhdet_in_fech!C20/RES_summary!C$21</f>
        <v>0</v>
      </c>
      <c r="D20" s="177">
        <f>RES_hhdet_in_fech!D20/RES_summary!D$21</f>
        <v>0</v>
      </c>
      <c r="E20" s="177">
        <f>RES_hhdet_in_fech!E20/RES_summary!E$21</f>
        <v>0</v>
      </c>
      <c r="F20" s="177">
        <f>RES_hhdet_in_fech!F20/RES_summary!F$21</f>
        <v>0</v>
      </c>
      <c r="G20" s="177">
        <f>RES_hhdet_in_fech!G20/RES_summary!G$21</f>
        <v>0</v>
      </c>
      <c r="H20" s="177">
        <f>RES_hhdet_in_fech!H20/RES_summary!H$21</f>
        <v>0</v>
      </c>
      <c r="I20" s="177">
        <f>RES_hhdet_in_fech!I20/RES_summary!I$21</f>
        <v>0</v>
      </c>
      <c r="J20" s="177">
        <f>RES_hhdet_in_fech!J20/RES_summary!J$21</f>
        <v>0</v>
      </c>
      <c r="K20" s="177">
        <f>RES_hhdet_in_fech!K20/RES_summary!K$21</f>
        <v>0</v>
      </c>
      <c r="L20" s="177">
        <f>RES_hhdet_in_fech!L20/RES_summary!L$21</f>
        <v>0</v>
      </c>
      <c r="M20" s="177">
        <f>RES_hhdet_in_fech!M20/RES_summary!M$21</f>
        <v>0</v>
      </c>
      <c r="N20" s="177">
        <f>RES_hhdet_in_fech!N20/RES_summary!N$21</f>
        <v>0</v>
      </c>
      <c r="O20" s="177">
        <f>RES_hhdet_in_fech!O20/RES_summary!O$21</f>
        <v>0</v>
      </c>
      <c r="P20" s="177">
        <f>RES_hhdet_in_fech!P20/RES_summary!P$21</f>
        <v>0</v>
      </c>
      <c r="Q20" s="177">
        <f>RES_hhdet_in_fech!Q20/RES_summary!Q$21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RES_hhdet_in_fech!C21/RES_summary!C$21</f>
        <v>0</v>
      </c>
      <c r="D21" s="177">
        <f>RES_hhdet_in_fech!D21/RES_summary!D$21</f>
        <v>0</v>
      </c>
      <c r="E21" s="177">
        <f>RES_hhdet_in_fech!E21/RES_summary!E$21</f>
        <v>0</v>
      </c>
      <c r="F21" s="177">
        <f>RES_hhdet_in_fech!F21/RES_summary!F$21</f>
        <v>0</v>
      </c>
      <c r="G21" s="177">
        <f>RES_hhdet_in_fech!G21/RES_summary!G$21</f>
        <v>0</v>
      </c>
      <c r="H21" s="177">
        <f>RES_hhdet_in_fech!H21/RES_summary!H$21</f>
        <v>0</v>
      </c>
      <c r="I21" s="177">
        <f>RES_hhdet_in_fech!I21/RES_summary!I$21</f>
        <v>0</v>
      </c>
      <c r="J21" s="177">
        <f>RES_hhdet_in_fech!J21/RES_summary!J$21</f>
        <v>0</v>
      </c>
      <c r="K21" s="177">
        <f>RES_hhdet_in_fech!K21/RES_summary!K$21</f>
        <v>0</v>
      </c>
      <c r="L21" s="177">
        <f>RES_hhdet_in_fech!L21/RES_summary!L$21</f>
        <v>0</v>
      </c>
      <c r="M21" s="177">
        <f>RES_hhdet_in_fech!M21/RES_summary!M$21</f>
        <v>0</v>
      </c>
      <c r="N21" s="177">
        <f>RES_hhdet_in_fech!N21/RES_summary!N$21</f>
        <v>0</v>
      </c>
      <c r="O21" s="177">
        <f>RES_hhdet_in_fech!O21/RES_summary!O$21</f>
        <v>0</v>
      </c>
      <c r="P21" s="177">
        <f>RES_hhdet_in_fech!P21/RES_summary!P$21</f>
        <v>0</v>
      </c>
      <c r="Q21" s="177">
        <f>RES_hhdet_in_fech!Q21/RES_summary!Q$21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RES_hhdet_in_fech!C22/RES_summary!C$21</f>
        <v>0</v>
      </c>
      <c r="D22" s="176">
        <f>RES_hhdet_in_fech!D22/RES_summary!D$21</f>
        <v>9.6236409092720834</v>
      </c>
      <c r="E22" s="176">
        <f>RES_hhdet_in_fech!E22/RES_summary!E$21</f>
        <v>0</v>
      </c>
      <c r="F22" s="176">
        <f>RES_hhdet_in_fech!F22/RES_summary!F$21</f>
        <v>10.007981591085811</v>
      </c>
      <c r="G22" s="176">
        <f>RES_hhdet_in_fech!G22/RES_summary!G$21</f>
        <v>9.7529913962611268</v>
      </c>
      <c r="H22" s="176">
        <f>RES_hhdet_in_fech!H22/RES_summary!H$21</f>
        <v>9.9154572397354119</v>
      </c>
      <c r="I22" s="176">
        <f>RES_hhdet_in_fech!I22/RES_summary!I$21</f>
        <v>10.106548732008351</v>
      </c>
      <c r="J22" s="176">
        <f>RES_hhdet_in_fech!J22/RES_summary!J$21</f>
        <v>9.8134344117584575</v>
      </c>
      <c r="K22" s="176">
        <f>RES_hhdet_in_fech!K22/RES_summary!K$21</f>
        <v>9.3958553235285063</v>
      </c>
      <c r="L22" s="176">
        <f>RES_hhdet_in_fech!L22/RES_summary!L$21</f>
        <v>9.5079800870528626</v>
      </c>
      <c r="M22" s="176">
        <f>RES_hhdet_in_fech!M22/RES_summary!M$21</f>
        <v>9.2415731782066626</v>
      </c>
      <c r="N22" s="176">
        <f>RES_hhdet_in_fech!N22/RES_summary!N$21</f>
        <v>9.3098846680647913</v>
      </c>
      <c r="O22" s="176">
        <f>RES_hhdet_in_fech!O22/RES_summary!O$21</f>
        <v>9.5829688202674266</v>
      </c>
      <c r="P22" s="176">
        <f>RES_hhdet_in_fech!P22/RES_summary!P$21</f>
        <v>0</v>
      </c>
      <c r="Q22" s="176">
        <f>RES_hhdet_in_fech!Q22/RES_summary!Q$21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RES_hhdet_in_fech!C24/RES_summary!C$21</f>
        <v>248.16881789864433</v>
      </c>
      <c r="D24" s="184">
        <f>RES_hhdet_in_fech!D24/RES_summary!D$21</f>
        <v>241.0768030948667</v>
      </c>
      <c r="E24" s="184">
        <f>RES_hhdet_in_fech!E24/RES_summary!E$21</f>
        <v>248.63379613077191</v>
      </c>
      <c r="F24" s="184">
        <f>RES_hhdet_in_fech!F24/RES_summary!F$21</f>
        <v>251.05130234565505</v>
      </c>
      <c r="G24" s="184">
        <f>RES_hhdet_in_fech!G24/RES_summary!G$21</f>
        <v>250.05997055739485</v>
      </c>
      <c r="H24" s="184">
        <f>RES_hhdet_in_fech!H24/RES_summary!H$21</f>
        <v>254.11939066767567</v>
      </c>
      <c r="I24" s="184">
        <f>RES_hhdet_in_fech!I24/RES_summary!I$21</f>
        <v>228.50182583663783</v>
      </c>
      <c r="J24" s="184">
        <f>RES_hhdet_in_fech!J24/RES_summary!J$21</f>
        <v>242.82086408888728</v>
      </c>
      <c r="K24" s="184">
        <f>RES_hhdet_in_fech!K24/RES_summary!K$21</f>
        <v>208.51646897549551</v>
      </c>
      <c r="L24" s="184">
        <f>RES_hhdet_in_fech!L24/RES_summary!L$21</f>
        <v>221.57732248506869</v>
      </c>
      <c r="M24" s="184">
        <f>RES_hhdet_in_fech!M24/RES_summary!M$21</f>
        <v>0</v>
      </c>
      <c r="N24" s="184">
        <f>RES_hhdet_in_fech!N24/RES_summary!N$21</f>
        <v>0</v>
      </c>
      <c r="O24" s="184">
        <f>RES_hhdet_in_fech!O24/RES_summary!O$21</f>
        <v>182.89096030428635</v>
      </c>
      <c r="P24" s="184">
        <f>RES_hhdet_in_fech!P24/RES_summary!P$21</f>
        <v>163.62493560336026</v>
      </c>
      <c r="Q24" s="184">
        <f>RES_hhdet_in_fech!Q24/RES_summary!Q$21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RES_hhdet_in_fech!C25/RES_summary!C$21</f>
        <v>179.48185421132067</v>
      </c>
      <c r="D25" s="178">
        <f>RES_hhdet_in_fech!D25/RES_summary!D$21</f>
        <v>180.92359105659708</v>
      </c>
      <c r="E25" s="178">
        <f>RES_hhdet_in_fech!E25/RES_summary!E$21</f>
        <v>182.54200066263837</v>
      </c>
      <c r="F25" s="178">
        <f>RES_hhdet_in_fech!F25/RES_summary!F$21</f>
        <v>185.54100874163666</v>
      </c>
      <c r="G25" s="178">
        <f>RES_hhdet_in_fech!G25/RES_summary!G$21</f>
        <v>184.9466805628935</v>
      </c>
      <c r="H25" s="178">
        <f>RES_hhdet_in_fech!H25/RES_summary!H$21</f>
        <v>189.32172016650415</v>
      </c>
      <c r="I25" s="178">
        <f>RES_hhdet_in_fech!I25/RES_summary!I$21</f>
        <v>169.76608310872669</v>
      </c>
      <c r="J25" s="178">
        <f>RES_hhdet_in_fech!J25/RES_summary!J$21</f>
        <v>179.04384032379758</v>
      </c>
      <c r="K25" s="178">
        <f>RES_hhdet_in_fech!K25/RES_summary!K$21</f>
        <v>160.16141361097192</v>
      </c>
      <c r="L25" s="178">
        <f>RES_hhdet_in_fech!L25/RES_summary!L$21</f>
        <v>166.30310231469699</v>
      </c>
      <c r="M25" s="178">
        <f>RES_hhdet_in_fech!M25/RES_summary!M$21</f>
        <v>0</v>
      </c>
      <c r="N25" s="178">
        <f>RES_hhdet_in_fech!N25/RES_summary!N$21</f>
        <v>0</v>
      </c>
      <c r="O25" s="178">
        <f>RES_hhdet_in_fech!O25/RES_summary!O$21</f>
        <v>125.1073162290642</v>
      </c>
      <c r="P25" s="178">
        <f>RES_hhdet_in_fech!P25/RES_summary!P$21</f>
        <v>111.83170221354105</v>
      </c>
      <c r="Q25" s="178">
        <f>RES_hhdet_in_fech!Q25/RES_summary!Q$21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RES_hhdet_in_fech!C26/RES_summary!C$21</f>
        <v>175.94738162850371</v>
      </c>
      <c r="D26" s="177">
        <f>RES_hhdet_in_fech!D26/RES_summary!D$21</f>
        <v>178.83708486769046</v>
      </c>
      <c r="E26" s="177">
        <f>RES_hhdet_in_fech!E26/RES_summary!E$21</f>
        <v>180.00685454410117</v>
      </c>
      <c r="F26" s="177">
        <f>RES_hhdet_in_fech!F26/RES_summary!F$21</f>
        <v>182.23931987824466</v>
      </c>
      <c r="G26" s="177">
        <f>RES_hhdet_in_fech!G26/RES_summary!G$21</f>
        <v>181.99526612179429</v>
      </c>
      <c r="H26" s="177">
        <f>RES_hhdet_in_fech!H26/RES_summary!H$21</f>
        <v>184.97552596757808</v>
      </c>
      <c r="I26" s="177">
        <f>RES_hhdet_in_fech!I26/RES_summary!I$21</f>
        <v>166.45071536185785</v>
      </c>
      <c r="J26" s="177">
        <f>RES_hhdet_in_fech!J26/RES_summary!J$21</f>
        <v>175.46519397363508</v>
      </c>
      <c r="K26" s="177">
        <f>RES_hhdet_in_fech!K26/RES_summary!K$21</f>
        <v>159.04785130284444</v>
      </c>
      <c r="L26" s="177">
        <f>RES_hhdet_in_fech!L26/RES_summary!L$21</f>
        <v>164.0410286508986</v>
      </c>
      <c r="M26" s="177">
        <f>RES_hhdet_in_fech!M26/RES_summary!M$21</f>
        <v>0</v>
      </c>
      <c r="N26" s="177">
        <f>RES_hhdet_in_fech!N26/RES_summary!N$21</f>
        <v>0</v>
      </c>
      <c r="O26" s="177">
        <f>RES_hhdet_in_fech!O26/RES_summary!O$21</f>
        <v>122.74671222986989</v>
      </c>
      <c r="P26" s="177">
        <f>RES_hhdet_in_fech!P26/RES_summary!P$21</f>
        <v>109.54756059261153</v>
      </c>
      <c r="Q26" s="177">
        <f>RES_hhdet_in_fech!Q26/RES_summary!Q$21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RES_hhdet_in_fech!C27/RES_summary!C$21</f>
        <v>3.5344725828169441</v>
      </c>
      <c r="D27" s="177">
        <f>RES_hhdet_in_fech!D27/RES_summary!D$21</f>
        <v>2.0865061889065899</v>
      </c>
      <c r="E27" s="177">
        <f>RES_hhdet_in_fech!E27/RES_summary!E$21</f>
        <v>2.5351461185371869</v>
      </c>
      <c r="F27" s="177">
        <f>RES_hhdet_in_fech!F27/RES_summary!F$21</f>
        <v>3.3016888633919836</v>
      </c>
      <c r="G27" s="177">
        <f>RES_hhdet_in_fech!G27/RES_summary!G$21</f>
        <v>2.9514144410992187</v>
      </c>
      <c r="H27" s="177">
        <f>RES_hhdet_in_fech!H27/RES_summary!H$21</f>
        <v>4.3461941989260628</v>
      </c>
      <c r="I27" s="177">
        <f>RES_hhdet_in_fech!I27/RES_summary!I$21</f>
        <v>3.3153677468688536</v>
      </c>
      <c r="J27" s="177">
        <f>RES_hhdet_in_fech!J27/RES_summary!J$21</f>
        <v>3.5786463501625287</v>
      </c>
      <c r="K27" s="177">
        <f>RES_hhdet_in_fech!K27/RES_summary!K$21</f>
        <v>1.1135623081274968</v>
      </c>
      <c r="L27" s="177">
        <f>RES_hhdet_in_fech!L27/RES_summary!L$21</f>
        <v>2.2620736637983745</v>
      </c>
      <c r="M27" s="177">
        <f>RES_hhdet_in_fech!M27/RES_summary!M$21</f>
        <v>0</v>
      </c>
      <c r="N27" s="177">
        <f>RES_hhdet_in_fech!N27/RES_summary!N$21</f>
        <v>0</v>
      </c>
      <c r="O27" s="177">
        <f>RES_hhdet_in_fech!O27/RES_summary!O$21</f>
        <v>2.3606039991942946</v>
      </c>
      <c r="P27" s="177">
        <f>RES_hhdet_in_fech!P27/RES_summary!P$21</f>
        <v>2.284141620929534</v>
      </c>
      <c r="Q27" s="177">
        <f>RES_hhdet_in_fech!Q27/RES_summary!Q$21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RES_hhdet_in_fech!C28/RES_summary!C$21</f>
        <v>5.5974472813139338</v>
      </c>
      <c r="D28" s="178">
        <f>RES_hhdet_in_fech!D28/RES_summary!D$21</f>
        <v>5.1916416051056204</v>
      </c>
      <c r="E28" s="178">
        <f>RES_hhdet_in_fech!E28/RES_summary!E$21</f>
        <v>4.9060133691248948</v>
      </c>
      <c r="F28" s="178">
        <f>RES_hhdet_in_fech!F28/RES_summary!F$21</f>
        <v>4.6475654782438838</v>
      </c>
      <c r="G28" s="178">
        <f>RES_hhdet_in_fech!G28/RES_summary!G$21</f>
        <v>4.5003403982481487</v>
      </c>
      <c r="H28" s="178">
        <f>RES_hhdet_in_fech!H28/RES_summary!H$21</f>
        <v>4.3318663109365492</v>
      </c>
      <c r="I28" s="178">
        <f>RES_hhdet_in_fech!I28/RES_summary!I$21</f>
        <v>4.1865608214837993</v>
      </c>
      <c r="J28" s="178">
        <f>RES_hhdet_in_fech!J28/RES_summary!J$21</f>
        <v>4.6456627100289598</v>
      </c>
      <c r="K28" s="178">
        <f>RES_hhdet_in_fech!K28/RES_summary!K$21</f>
        <v>4.3638445709318558</v>
      </c>
      <c r="L28" s="178">
        <f>RES_hhdet_in_fech!L28/RES_summary!L$21</f>
        <v>4.0142165989007168</v>
      </c>
      <c r="M28" s="178">
        <f>RES_hhdet_in_fech!M28/RES_summary!M$21</f>
        <v>0</v>
      </c>
      <c r="N28" s="178">
        <f>RES_hhdet_in_fech!N28/RES_summary!N$21</f>
        <v>0</v>
      </c>
      <c r="O28" s="178">
        <f>RES_hhdet_in_fech!O28/RES_summary!O$21</f>
        <v>3.5102611501882452</v>
      </c>
      <c r="P28" s="178">
        <f>RES_hhdet_in_fech!P28/RES_summary!P$21</f>
        <v>3.4486921990614223</v>
      </c>
      <c r="Q28" s="178">
        <f>RES_hhdet_in_fech!Q28/RES_summary!Q$21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RES_hhdet_in_fech!C29/RES_summary!C$21</f>
        <v>5.5974472813139338</v>
      </c>
      <c r="D29" s="177">
        <f>RES_hhdet_in_fech!D29/RES_summary!D$21</f>
        <v>5.1916416051056204</v>
      </c>
      <c r="E29" s="177">
        <f>RES_hhdet_in_fech!E29/RES_summary!E$21</f>
        <v>4.9060133691248948</v>
      </c>
      <c r="F29" s="177">
        <f>RES_hhdet_in_fech!F29/RES_summary!F$21</f>
        <v>4.6475654782438838</v>
      </c>
      <c r="G29" s="177">
        <f>RES_hhdet_in_fech!G29/RES_summary!G$21</f>
        <v>4.5003403982481487</v>
      </c>
      <c r="H29" s="177">
        <f>RES_hhdet_in_fech!H29/RES_summary!H$21</f>
        <v>4.3318663109365492</v>
      </c>
      <c r="I29" s="177">
        <f>RES_hhdet_in_fech!I29/RES_summary!I$21</f>
        <v>4.1865608214837993</v>
      </c>
      <c r="J29" s="177">
        <f>RES_hhdet_in_fech!J29/RES_summary!J$21</f>
        <v>4.6456627100289598</v>
      </c>
      <c r="K29" s="177">
        <f>RES_hhdet_in_fech!K29/RES_summary!K$21</f>
        <v>4.3638445709318558</v>
      </c>
      <c r="L29" s="177">
        <f>RES_hhdet_in_fech!L29/RES_summary!L$21</f>
        <v>4.0142165989007168</v>
      </c>
      <c r="M29" s="177">
        <f>RES_hhdet_in_fech!M29/RES_summary!M$21</f>
        <v>0</v>
      </c>
      <c r="N29" s="177">
        <f>RES_hhdet_in_fech!N29/RES_summary!N$21</f>
        <v>0</v>
      </c>
      <c r="O29" s="177">
        <f>RES_hhdet_in_fech!O29/RES_summary!O$21</f>
        <v>3.5102611501882452</v>
      </c>
      <c r="P29" s="177">
        <f>RES_hhdet_in_fech!P29/RES_summary!P$21</f>
        <v>3.4486921990614223</v>
      </c>
      <c r="Q29" s="177">
        <f>RES_hhdet_in_fech!Q29/RES_summary!Q$21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RES_hhdet_in_fech!C30/RES_summary!C$21</f>
        <v>46.539317112422999</v>
      </c>
      <c r="D30" s="178">
        <f>RES_hhdet_in_fech!D30/RES_summary!D$21</f>
        <v>45.34462597001847</v>
      </c>
      <c r="E30" s="178">
        <f>RES_hhdet_in_fech!E30/RES_summary!E$21</f>
        <v>44.903632093736299</v>
      </c>
      <c r="F30" s="178">
        <f>RES_hhdet_in_fech!F30/RES_summary!F$21</f>
        <v>44.633398586514808</v>
      </c>
      <c r="G30" s="178">
        <f>RES_hhdet_in_fech!G30/RES_summary!G$21</f>
        <v>44.550246909830037</v>
      </c>
      <c r="H30" s="178">
        <f>RES_hhdet_in_fech!H30/RES_summary!H$21</f>
        <v>44.897107638997191</v>
      </c>
      <c r="I30" s="178">
        <f>RES_hhdet_in_fech!I30/RES_summary!I$21</f>
        <v>44.469602583425726</v>
      </c>
      <c r="J30" s="178">
        <f>RES_hhdet_in_fech!J30/RES_summary!J$21</f>
        <v>43.331461326746727</v>
      </c>
      <c r="K30" s="178">
        <f>RES_hhdet_in_fech!K30/RES_summary!K$21</f>
        <v>34.634832481708401</v>
      </c>
      <c r="L30" s="178">
        <f>RES_hhdet_in_fech!L30/RES_summary!L$21</f>
        <v>35.588892424133569</v>
      </c>
      <c r="M30" s="178">
        <f>RES_hhdet_in_fech!M30/RES_summary!M$21</f>
        <v>0</v>
      </c>
      <c r="N30" s="178">
        <f>RES_hhdet_in_fech!N30/RES_summary!N$21</f>
        <v>0</v>
      </c>
      <c r="O30" s="178">
        <f>RES_hhdet_in_fech!O30/RES_summary!O$21</f>
        <v>39.242109898416253</v>
      </c>
      <c r="P30" s="178">
        <f>RES_hhdet_in_fech!P30/RES_summary!P$21</f>
        <v>38.494674638996329</v>
      </c>
      <c r="Q30" s="178">
        <f>RES_hhdet_in_fech!Q30/RES_summary!Q$21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RES_hhdet_in_fech!C31/RES_summary!C$21</f>
        <v>46.546241946359189</v>
      </c>
      <c r="D31" s="183">
        <f>RES_hhdet_in_fech!D31/RES_summary!D$21</f>
        <v>45.407500637754261</v>
      </c>
      <c r="E31" s="183">
        <f>RES_hhdet_in_fech!E31/RES_summary!E$21</f>
        <v>44.91723011724477</v>
      </c>
      <c r="F31" s="183">
        <f>RES_hhdet_in_fech!F31/RES_summary!F$21</f>
        <v>44.723207920605866</v>
      </c>
      <c r="G31" s="183">
        <f>RES_hhdet_in_fech!G31/RES_summary!G$21</f>
        <v>44.642030762350608</v>
      </c>
      <c r="H31" s="183">
        <f>RES_hhdet_in_fech!H31/RES_summary!H$21</f>
        <v>44.998393838444365</v>
      </c>
      <c r="I31" s="183">
        <f>RES_hhdet_in_fech!I31/RES_summary!I$21</f>
        <v>44.824758704067946</v>
      </c>
      <c r="J31" s="183">
        <f>RES_hhdet_in_fech!J31/RES_summary!J$21</f>
        <v>44.194703178819658</v>
      </c>
      <c r="K31" s="183">
        <f>RES_hhdet_in_fech!K31/RES_summary!K$21</f>
        <v>42.949717900297998</v>
      </c>
      <c r="L31" s="183">
        <f>RES_hhdet_in_fech!L31/RES_summary!L$21</f>
        <v>0</v>
      </c>
      <c r="M31" s="183">
        <f>RES_hhdet_in_fech!M31/RES_summary!M$21</f>
        <v>0</v>
      </c>
      <c r="N31" s="183">
        <f>RES_hhdet_in_fech!N31/RES_summary!N$21</f>
        <v>0</v>
      </c>
      <c r="O31" s="183">
        <f>RES_hhdet_in_fech!O31/RES_summary!O$21</f>
        <v>40.193067174684046</v>
      </c>
      <c r="P31" s="183">
        <f>RES_hhdet_in_fech!P31/RES_summary!P$21</f>
        <v>39.690115401504265</v>
      </c>
      <c r="Q31" s="183">
        <f>RES_hhdet_in_fech!Q31/RES_summary!Q$21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RES_hhdet_in_fech!C32/RES_summary!C$21</f>
        <v>42.032981428447471</v>
      </c>
      <c r="D32" s="183">
        <f>RES_hhdet_in_fech!D32/RES_summary!D$21</f>
        <v>39.6298188335535</v>
      </c>
      <c r="E32" s="183">
        <f>RES_hhdet_in_fech!E32/RES_summary!E$21</f>
        <v>39.359822509515048</v>
      </c>
      <c r="F32" s="183">
        <f>RES_hhdet_in_fech!F32/RES_summary!F$21</f>
        <v>39.492103320563345</v>
      </c>
      <c r="G32" s="183">
        <f>RES_hhdet_in_fech!G32/RES_summary!G$21</f>
        <v>39.636776493189984</v>
      </c>
      <c r="H32" s="183">
        <f>RES_hhdet_in_fech!H32/RES_summary!H$21</f>
        <v>39.61836510424672</v>
      </c>
      <c r="I32" s="183">
        <f>RES_hhdet_in_fech!I32/RES_summary!I$21</f>
        <v>39.177118564143797</v>
      </c>
      <c r="J32" s="183">
        <f>RES_hhdet_in_fech!J32/RES_summary!J$21</f>
        <v>38.371054593581128</v>
      </c>
      <c r="K32" s="183">
        <f>RES_hhdet_in_fech!K32/RES_summary!K$21</f>
        <v>37.58968489314428</v>
      </c>
      <c r="L32" s="183">
        <f>RES_hhdet_in_fech!L32/RES_summary!L$21</f>
        <v>0</v>
      </c>
      <c r="M32" s="183">
        <f>RES_hhdet_in_fech!M32/RES_summary!M$21</f>
        <v>0</v>
      </c>
      <c r="N32" s="183">
        <f>RES_hhdet_in_fech!N32/RES_summary!N$21</f>
        <v>0</v>
      </c>
      <c r="O32" s="183">
        <f>RES_hhdet_in_fech!O32/RES_summary!O$21</f>
        <v>35.1164941464788</v>
      </c>
      <c r="P32" s="183">
        <f>RES_hhdet_in_fech!P32/RES_summary!P$21</f>
        <v>34.657772547543637</v>
      </c>
      <c r="Q32" s="183">
        <f>RES_hhdet_in_fech!Q32/RES_summary!Q$21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RES_hhdet_in_fech!C33/RES_summary!C$21</f>
        <v>34.60526197045278</v>
      </c>
      <c r="D33" s="182">
        <f>RES_hhdet_in_fech!D33/RES_summary!D$21</f>
        <v>30.812904547296963</v>
      </c>
      <c r="E33" s="182">
        <f>RES_hhdet_in_fech!E33/RES_summary!E$21</f>
        <v>30.655981704243676</v>
      </c>
      <c r="F33" s="182">
        <f>RES_hhdet_in_fech!F33/RES_summary!F$21</f>
        <v>30.569748032864734</v>
      </c>
      <c r="G33" s="182">
        <f>RES_hhdet_in_fech!G33/RES_summary!G$21</f>
        <v>30.602834049715508</v>
      </c>
      <c r="H33" s="182">
        <f>RES_hhdet_in_fech!H33/RES_summary!H$21</f>
        <v>30.519664947938267</v>
      </c>
      <c r="I33" s="182">
        <f>RES_hhdet_in_fech!I33/RES_summary!I$21</f>
        <v>30.096867326137161</v>
      </c>
      <c r="J33" s="182">
        <f>RES_hhdet_in_fech!J33/RES_summary!J$21</f>
        <v>29.389456995205766</v>
      </c>
      <c r="K33" s="182">
        <f>RES_hhdet_in_fech!K33/RES_summary!K$21</f>
        <v>28.709534304900114</v>
      </c>
      <c r="L33" s="182">
        <f>RES_hhdet_in_fech!L33/RES_summary!L$21</f>
        <v>0</v>
      </c>
      <c r="M33" s="182">
        <f>RES_hhdet_in_fech!M33/RES_summary!M$21</f>
        <v>0</v>
      </c>
      <c r="N33" s="182">
        <f>RES_hhdet_in_fech!N33/RES_summary!N$21</f>
        <v>0</v>
      </c>
      <c r="O33" s="182">
        <f>RES_hhdet_in_fech!O33/RES_summary!O$21</f>
        <v>26.721193697316568</v>
      </c>
      <c r="P33" s="182">
        <f>RES_hhdet_in_fech!P33/RES_summary!P$21</f>
        <v>26.357691754194718</v>
      </c>
      <c r="Q33" s="182">
        <f>RES_hhdet_in_fech!Q33/RES_summary!Q$21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RES_hhdet_in_fech!C34/RES_summary!C$21</f>
        <v>7.4277194579946908</v>
      </c>
      <c r="D34" s="181">
        <f>RES_hhdet_in_fech!D34/RES_summary!D$21</f>
        <v>8.8169142862565391</v>
      </c>
      <c r="E34" s="181">
        <f>RES_hhdet_in_fech!E34/RES_summary!E$21</f>
        <v>8.7038408052713692</v>
      </c>
      <c r="F34" s="181">
        <f>RES_hhdet_in_fech!F34/RES_summary!F$21</f>
        <v>8.922355287698613</v>
      </c>
      <c r="G34" s="181">
        <f>RES_hhdet_in_fech!G34/RES_summary!G$21</f>
        <v>9.0339424434744835</v>
      </c>
      <c r="H34" s="181">
        <f>RES_hhdet_in_fech!H34/RES_summary!H$21</f>
        <v>9.0987001563084551</v>
      </c>
      <c r="I34" s="181">
        <f>RES_hhdet_in_fech!I34/RES_summary!I$21</f>
        <v>9.0802512380066336</v>
      </c>
      <c r="J34" s="181">
        <f>RES_hhdet_in_fech!J34/RES_summary!J$21</f>
        <v>8.9815975983753678</v>
      </c>
      <c r="K34" s="181">
        <f>RES_hhdet_in_fech!K34/RES_summary!K$21</f>
        <v>8.8801505882441667</v>
      </c>
      <c r="L34" s="181">
        <f>RES_hhdet_in_fech!L34/RES_summary!L$21</f>
        <v>0</v>
      </c>
      <c r="M34" s="181">
        <f>RES_hhdet_in_fech!M34/RES_summary!M$21</f>
        <v>0</v>
      </c>
      <c r="N34" s="181">
        <f>RES_hhdet_in_fech!N34/RES_summary!N$21</f>
        <v>0</v>
      </c>
      <c r="O34" s="181">
        <f>RES_hhdet_in_fech!O34/RES_summary!O$21</f>
        <v>8.3953004491622245</v>
      </c>
      <c r="P34" s="181">
        <f>RES_hhdet_in_fech!P34/RES_summary!P$21</f>
        <v>8.3000807933489256</v>
      </c>
      <c r="Q34" s="181">
        <f>RES_hhdet_in_fech!Q34/RES_summary!Q$21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RES_hhdet_in_fech!C35/RES_summary!C$21</f>
        <v>0</v>
      </c>
      <c r="D35" s="180">
        <f>RES_hhdet_in_fech!D35/RES_summary!D$21</f>
        <v>0</v>
      </c>
      <c r="E35" s="180">
        <f>RES_hhdet_in_fech!E35/RES_summary!E$21</f>
        <v>0</v>
      </c>
      <c r="F35" s="180">
        <f>RES_hhdet_in_fech!F35/RES_summary!F$21</f>
        <v>0</v>
      </c>
      <c r="G35" s="180">
        <f>RES_hhdet_in_fech!G35/RES_summary!G$21</f>
        <v>0</v>
      </c>
      <c r="H35" s="180">
        <f>RES_hhdet_in_fech!H35/RES_summary!H$21</f>
        <v>0</v>
      </c>
      <c r="I35" s="180">
        <f>RES_hhdet_in_fech!I35/RES_summary!I$21</f>
        <v>0</v>
      </c>
      <c r="J35" s="180">
        <f>RES_hhdet_in_fech!J35/RES_summary!J$21</f>
        <v>0</v>
      </c>
      <c r="K35" s="180">
        <f>RES_hhdet_in_fech!K35/RES_summary!K$21</f>
        <v>34.814862757144766</v>
      </c>
      <c r="L35" s="180">
        <f>RES_hhdet_in_fech!L35/RES_summary!L$21</f>
        <v>36.512976354695319</v>
      </c>
      <c r="M35" s="180">
        <f>RES_hhdet_in_fech!M35/RES_summary!M$21</f>
        <v>0</v>
      </c>
      <c r="N35" s="180">
        <f>RES_hhdet_in_fech!N35/RES_summary!N$21</f>
        <v>0</v>
      </c>
      <c r="O35" s="180">
        <f>RES_hhdet_in_fech!O35/RES_summary!O$21</f>
        <v>0</v>
      </c>
      <c r="P35" s="180">
        <f>RES_hhdet_in_fech!P35/RES_summary!P$21</f>
        <v>0</v>
      </c>
      <c r="Q35" s="180">
        <f>RES_hhdet_in_fech!Q35/RES_summary!Q$21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RES_hhdet_in_fech!C36/RES_summary!C$21</f>
        <v>0</v>
      </c>
      <c r="D36" s="179">
        <f>RES_hhdet_in_fech!D36/RES_summary!D$21</f>
        <v>0</v>
      </c>
      <c r="E36" s="179">
        <f>RES_hhdet_in_fech!E36/RES_summary!E$21</f>
        <v>0</v>
      </c>
      <c r="F36" s="179">
        <f>RES_hhdet_in_fech!F36/RES_summary!F$21</f>
        <v>0</v>
      </c>
      <c r="G36" s="179">
        <f>RES_hhdet_in_fech!G36/RES_summary!G$21</f>
        <v>0</v>
      </c>
      <c r="H36" s="179">
        <f>RES_hhdet_in_fech!H36/RES_summary!H$21</f>
        <v>0</v>
      </c>
      <c r="I36" s="179">
        <f>RES_hhdet_in_fech!I36/RES_summary!I$21</f>
        <v>0</v>
      </c>
      <c r="J36" s="179">
        <f>RES_hhdet_in_fech!J36/RES_summary!J$21</f>
        <v>0</v>
      </c>
      <c r="K36" s="179">
        <f>RES_hhdet_in_fech!K36/RES_summary!K$21</f>
        <v>32.641101192000761</v>
      </c>
      <c r="L36" s="179">
        <f>RES_hhdet_in_fech!L36/RES_summary!L$21</f>
        <v>33.763777016725591</v>
      </c>
      <c r="M36" s="179">
        <f>RES_hhdet_in_fech!M36/RES_summary!M$21</f>
        <v>0</v>
      </c>
      <c r="N36" s="179">
        <f>RES_hhdet_in_fech!N36/RES_summary!N$21</f>
        <v>0</v>
      </c>
      <c r="O36" s="179">
        <f>RES_hhdet_in_fech!O36/RES_summary!O$21</f>
        <v>0</v>
      </c>
      <c r="P36" s="179">
        <f>RES_hhdet_in_fech!P36/RES_summary!P$21</f>
        <v>0</v>
      </c>
      <c r="Q36" s="179">
        <f>RES_hhdet_in_fech!Q36/RES_summary!Q$21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RES_hhdet_in_fech!C37/RES_summary!C$21</f>
        <v>0</v>
      </c>
      <c r="D37" s="177">
        <f>RES_hhdet_in_fech!D37/RES_summary!D$21</f>
        <v>0</v>
      </c>
      <c r="E37" s="177">
        <f>RES_hhdet_in_fech!E37/RES_summary!E$21</f>
        <v>0</v>
      </c>
      <c r="F37" s="177">
        <f>RES_hhdet_in_fech!F37/RES_summary!F$21</f>
        <v>0</v>
      </c>
      <c r="G37" s="177">
        <f>RES_hhdet_in_fech!G37/RES_summary!G$21</f>
        <v>0</v>
      </c>
      <c r="H37" s="177">
        <f>RES_hhdet_in_fech!H37/RES_summary!H$21</f>
        <v>0</v>
      </c>
      <c r="I37" s="177">
        <f>RES_hhdet_in_fech!I37/RES_summary!I$21</f>
        <v>0</v>
      </c>
      <c r="J37" s="177">
        <f>RES_hhdet_in_fech!J37/RES_summary!J$21</f>
        <v>0</v>
      </c>
      <c r="K37" s="177">
        <f>RES_hhdet_in_fech!K37/RES_summary!K$21</f>
        <v>23.804170929910736</v>
      </c>
      <c r="L37" s="177">
        <f>RES_hhdet_in_fech!L37/RES_summary!L$21</f>
        <v>24.962105619848327</v>
      </c>
      <c r="M37" s="177">
        <f>RES_hhdet_in_fech!M37/RES_summary!M$21</f>
        <v>0</v>
      </c>
      <c r="N37" s="177">
        <f>RES_hhdet_in_fech!N37/RES_summary!N$21</f>
        <v>0</v>
      </c>
      <c r="O37" s="177">
        <f>RES_hhdet_in_fech!O37/RES_summary!O$21</f>
        <v>0</v>
      </c>
      <c r="P37" s="177">
        <f>RES_hhdet_in_fech!P37/RES_summary!P$21</f>
        <v>0</v>
      </c>
      <c r="Q37" s="177">
        <f>RES_hhdet_in_fech!Q37/RES_summary!Q$21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RES_hhdet_in_fech!C38/RES_summary!C$21</f>
        <v>0</v>
      </c>
      <c r="D38" s="177">
        <f>RES_hhdet_in_fech!D38/RES_summary!D$21</f>
        <v>0</v>
      </c>
      <c r="E38" s="177">
        <f>RES_hhdet_in_fech!E38/RES_summary!E$21</f>
        <v>0</v>
      </c>
      <c r="F38" s="177">
        <f>RES_hhdet_in_fech!F38/RES_summary!F$21</f>
        <v>0</v>
      </c>
      <c r="G38" s="177">
        <f>RES_hhdet_in_fech!G38/RES_summary!G$21</f>
        <v>0</v>
      </c>
      <c r="H38" s="177">
        <f>RES_hhdet_in_fech!H38/RES_summary!H$21</f>
        <v>0</v>
      </c>
      <c r="I38" s="177">
        <f>RES_hhdet_in_fech!I38/RES_summary!I$21</f>
        <v>0</v>
      </c>
      <c r="J38" s="177">
        <f>RES_hhdet_in_fech!J38/RES_summary!J$21</f>
        <v>0</v>
      </c>
      <c r="K38" s="177">
        <f>RES_hhdet_in_fech!K38/RES_summary!K$21</f>
        <v>8.8369302620900267</v>
      </c>
      <c r="L38" s="177">
        <f>RES_hhdet_in_fech!L38/RES_summary!L$21</f>
        <v>8.8016713968772642</v>
      </c>
      <c r="M38" s="177">
        <f>RES_hhdet_in_fech!M38/RES_summary!M$21</f>
        <v>0</v>
      </c>
      <c r="N38" s="177">
        <f>RES_hhdet_in_fech!N38/RES_summary!N$21</f>
        <v>0</v>
      </c>
      <c r="O38" s="177">
        <f>RES_hhdet_in_fech!O38/RES_summary!O$21</f>
        <v>0</v>
      </c>
      <c r="P38" s="177">
        <f>RES_hhdet_in_fech!P38/RES_summary!P$21</f>
        <v>0</v>
      </c>
      <c r="Q38" s="177">
        <f>RES_hhdet_in_fech!Q38/RES_summary!Q$21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RES_hhdet_in_fech!C39/RES_summary!C$21</f>
        <v>16.550199293586722</v>
      </c>
      <c r="D39" s="178">
        <f>RES_hhdet_in_fech!D39/RES_summary!D$21</f>
        <v>9.6169444631455541</v>
      </c>
      <c r="E39" s="178">
        <f>RES_hhdet_in_fech!E39/RES_summary!E$21</f>
        <v>16.282150005272324</v>
      </c>
      <c r="F39" s="178">
        <f>RES_hhdet_in_fech!F39/RES_summary!F$21</f>
        <v>16.229329539259734</v>
      </c>
      <c r="G39" s="178">
        <f>RES_hhdet_in_fech!G39/RES_summary!G$21</f>
        <v>16.062702686423151</v>
      </c>
      <c r="H39" s="178">
        <f>RES_hhdet_in_fech!H39/RES_summary!H$21</f>
        <v>15.568696551237757</v>
      </c>
      <c r="I39" s="178">
        <f>RES_hhdet_in_fech!I39/RES_summary!I$21</f>
        <v>10.079579323001601</v>
      </c>
      <c r="J39" s="178">
        <f>RES_hhdet_in_fech!J39/RES_summary!J$21</f>
        <v>15.799899728313978</v>
      </c>
      <c r="K39" s="178">
        <f>RES_hhdet_in_fech!K39/RES_summary!K$21</f>
        <v>9.3563783118833435</v>
      </c>
      <c r="L39" s="178">
        <f>RES_hhdet_in_fech!L39/RES_summary!L$21</f>
        <v>15.671111147337468</v>
      </c>
      <c r="M39" s="178">
        <f>RES_hhdet_in_fech!M39/RES_summary!M$21</f>
        <v>0</v>
      </c>
      <c r="N39" s="178">
        <f>RES_hhdet_in_fech!N39/RES_summary!N$21</f>
        <v>0</v>
      </c>
      <c r="O39" s="178">
        <f>RES_hhdet_in_fech!O39/RES_summary!O$21</f>
        <v>15.031273026617647</v>
      </c>
      <c r="P39" s="178">
        <f>RES_hhdet_in_fech!P39/RES_summary!P$21</f>
        <v>9.8498665517614601</v>
      </c>
      <c r="Q39" s="178">
        <f>RES_hhdet_in_fech!Q39/RES_summary!Q$21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RES_hhdet_in_fech!C40/RES_summary!C$21</f>
        <v>16.550199293586722</v>
      </c>
      <c r="D40" s="177">
        <f>RES_hhdet_in_fech!D40/RES_summary!D$21</f>
        <v>0</v>
      </c>
      <c r="E40" s="177">
        <f>RES_hhdet_in_fech!E40/RES_summary!E$21</f>
        <v>16.282150005272324</v>
      </c>
      <c r="F40" s="177">
        <f>RES_hhdet_in_fech!F40/RES_summary!F$21</f>
        <v>16.229329539259734</v>
      </c>
      <c r="G40" s="177">
        <f>RES_hhdet_in_fech!G40/RES_summary!G$21</f>
        <v>16.062702686423151</v>
      </c>
      <c r="H40" s="177">
        <f>RES_hhdet_in_fech!H40/RES_summary!H$21</f>
        <v>15.568696551237757</v>
      </c>
      <c r="I40" s="177">
        <f>RES_hhdet_in_fech!I40/RES_summary!I$21</f>
        <v>0</v>
      </c>
      <c r="J40" s="177">
        <f>RES_hhdet_in_fech!J40/RES_summary!J$21</f>
        <v>15.799899728313978</v>
      </c>
      <c r="K40" s="177">
        <f>RES_hhdet_in_fech!K40/RES_summary!K$21</f>
        <v>0</v>
      </c>
      <c r="L40" s="177">
        <f>RES_hhdet_in_fech!L40/RES_summary!L$21</f>
        <v>15.671111147337468</v>
      </c>
      <c r="M40" s="177">
        <f>RES_hhdet_in_fech!M40/RES_summary!M$21</f>
        <v>0</v>
      </c>
      <c r="N40" s="177">
        <f>RES_hhdet_in_fech!N40/RES_summary!N$21</f>
        <v>0</v>
      </c>
      <c r="O40" s="177">
        <f>RES_hhdet_in_fech!O40/RES_summary!O$21</f>
        <v>15.031273026617647</v>
      </c>
      <c r="P40" s="177">
        <f>RES_hhdet_in_fech!P40/RES_summary!P$21</f>
        <v>0</v>
      </c>
      <c r="Q40" s="177">
        <f>RES_hhdet_in_fech!Q40/RES_summary!Q$21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RES_hhdet_in_fech!C41/RES_summary!C$21</f>
        <v>0</v>
      </c>
      <c r="D41" s="176">
        <f>RES_hhdet_in_fech!D41/RES_summary!D$21</f>
        <v>9.6169444631455541</v>
      </c>
      <c r="E41" s="176">
        <f>RES_hhdet_in_fech!E41/RES_summary!E$21</f>
        <v>0</v>
      </c>
      <c r="F41" s="176">
        <f>RES_hhdet_in_fech!F41/RES_summary!F$21</f>
        <v>0</v>
      </c>
      <c r="G41" s="176">
        <f>RES_hhdet_in_fech!G41/RES_summary!G$21</f>
        <v>0</v>
      </c>
      <c r="H41" s="176">
        <f>RES_hhdet_in_fech!H41/RES_summary!H$21</f>
        <v>0</v>
      </c>
      <c r="I41" s="176">
        <f>RES_hhdet_in_fech!I41/RES_summary!I$21</f>
        <v>10.079579323001601</v>
      </c>
      <c r="J41" s="176">
        <f>RES_hhdet_in_fech!J41/RES_summary!J$21</f>
        <v>0</v>
      </c>
      <c r="K41" s="176">
        <f>RES_hhdet_in_fech!K41/RES_summary!K$21</f>
        <v>9.3563783118833435</v>
      </c>
      <c r="L41" s="176">
        <f>RES_hhdet_in_fech!L41/RES_summary!L$21</f>
        <v>0</v>
      </c>
      <c r="M41" s="176">
        <f>RES_hhdet_in_fech!M41/RES_summary!M$21</f>
        <v>0</v>
      </c>
      <c r="N41" s="176">
        <f>RES_hhdet_in_fech!N41/RES_summary!N$21</f>
        <v>0</v>
      </c>
      <c r="O41" s="176">
        <f>RES_hhdet_in_fech!O41/RES_summary!O$21</f>
        <v>0</v>
      </c>
      <c r="P41" s="176">
        <f>RES_hhdet_in_fech!P41/RES_summary!P$21</f>
        <v>9.8498665517614601</v>
      </c>
      <c r="Q41" s="176">
        <f>RES_hhdet_in_fech!Q41/RES_summary!Q$21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RES_hhdet_in_fech!C43/RES_summary!C$21</f>
        <v>252.40837337528825</v>
      </c>
      <c r="D43" s="184">
        <f>RES_hhdet_in_fech!D43/RES_summary!D$21</f>
        <v>237.08864342923911</v>
      </c>
      <c r="E43" s="184">
        <f>RES_hhdet_in_fech!E43/RES_summary!E$21</f>
        <v>243.03433138214174</v>
      </c>
      <c r="F43" s="184">
        <f>RES_hhdet_in_fech!F43/RES_summary!F$21</f>
        <v>250.57129364045093</v>
      </c>
      <c r="G43" s="184">
        <f>RES_hhdet_in_fech!G43/RES_summary!G$21</f>
        <v>243.98210426209329</v>
      </c>
      <c r="H43" s="184">
        <f>RES_hhdet_in_fech!H43/RES_summary!H$21</f>
        <v>251.47220918267183</v>
      </c>
      <c r="I43" s="184">
        <f>RES_hhdet_in_fech!I43/RES_summary!I$21</f>
        <v>228.99005535824011</v>
      </c>
      <c r="J43" s="184">
        <f>RES_hhdet_in_fech!J43/RES_summary!J$21</f>
        <v>235.91964995396086</v>
      </c>
      <c r="K43" s="184">
        <f>RES_hhdet_in_fech!K43/RES_summary!K$21</f>
        <v>219.88460006868237</v>
      </c>
      <c r="L43" s="184">
        <f>RES_hhdet_in_fech!L43/RES_summary!L$21</f>
        <v>227.79590662647445</v>
      </c>
      <c r="M43" s="184">
        <f>RES_hhdet_in_fech!M43/RES_summary!M$21</f>
        <v>179.34280075176284</v>
      </c>
      <c r="N43" s="184">
        <f>RES_hhdet_in_fech!N43/RES_summary!N$21</f>
        <v>179.28709988255798</v>
      </c>
      <c r="O43" s="184">
        <f>RES_hhdet_in_fech!O43/RES_summary!O$21</f>
        <v>180.36120053149116</v>
      </c>
      <c r="P43" s="184">
        <f>RES_hhdet_in_fech!P43/RES_summary!P$21</f>
        <v>168.29024394628837</v>
      </c>
      <c r="Q43" s="184">
        <f>RES_hhdet_in_fech!Q43/RES_summary!Q$21</f>
        <v>177.071435310266</v>
      </c>
    </row>
    <row r="44" spans="1:17" ht="12.95" customHeight="1" x14ac:dyDescent="0.25">
      <c r="A44" s="158" t="s">
        <v>65</v>
      </c>
      <c r="B44" s="157"/>
      <c r="C44" s="178">
        <f>RES_hhdet_in_fech!C44/RES_summary!C$21</f>
        <v>189.72324779651757</v>
      </c>
      <c r="D44" s="178">
        <f>RES_hhdet_in_fech!D44/RES_summary!D$21</f>
        <v>178.34605047641597</v>
      </c>
      <c r="E44" s="178">
        <f>RES_hhdet_in_fech!E44/RES_summary!E$21</f>
        <v>184.31145842324258</v>
      </c>
      <c r="F44" s="178">
        <f>RES_hhdet_in_fech!F44/RES_summary!F$21</f>
        <v>191.87799011199311</v>
      </c>
      <c r="G44" s="178">
        <f>RES_hhdet_in_fech!G44/RES_summary!G$21</f>
        <v>187.1503822041349</v>
      </c>
      <c r="H44" s="178">
        <f>RES_hhdet_in_fech!H44/RES_summary!H$21</f>
        <v>192.93901226304848</v>
      </c>
      <c r="I44" s="178">
        <f>RES_hhdet_in_fech!I44/RES_summary!I$21</f>
        <v>171.90378030048336</v>
      </c>
      <c r="J44" s="178">
        <f>RES_hhdet_in_fech!J44/RES_summary!J$21</f>
        <v>180.53301249252601</v>
      </c>
      <c r="K44" s="178">
        <f>RES_hhdet_in_fech!K44/RES_summary!K$21</f>
        <v>165.29589376974988</v>
      </c>
      <c r="L44" s="178">
        <f>RES_hhdet_in_fech!L44/RES_summary!L$21</f>
        <v>175.3845967061132</v>
      </c>
      <c r="M44" s="178">
        <f>RES_hhdet_in_fech!M44/RES_summary!M$21</f>
        <v>133.29788592589409</v>
      </c>
      <c r="N44" s="178">
        <f>RES_hhdet_in_fech!N44/RES_summary!N$21</f>
        <v>129.6997487469088</v>
      </c>
      <c r="O44" s="178">
        <f>RES_hhdet_in_fech!O44/RES_summary!O$21</f>
        <v>130.9678650089096</v>
      </c>
      <c r="P44" s="178">
        <f>RES_hhdet_in_fech!P44/RES_summary!P$21</f>
        <v>117.75656642339716</v>
      </c>
      <c r="Q44" s="178">
        <f>RES_hhdet_in_fech!Q44/RES_summary!Q$21</f>
        <v>126.13491731639763</v>
      </c>
    </row>
    <row r="45" spans="1:17" ht="12" customHeight="1" x14ac:dyDescent="0.25">
      <c r="A45" s="23" t="s">
        <v>166</v>
      </c>
      <c r="B45" s="156"/>
      <c r="C45" s="177">
        <f>RES_hhdet_in_fech!C45/RES_summary!C$21</f>
        <v>186.04152771330547</v>
      </c>
      <c r="D45" s="177">
        <f>RES_hhdet_in_fech!D45/RES_summary!D$21</f>
        <v>176.31180056504294</v>
      </c>
      <c r="E45" s="177">
        <f>RES_hhdet_in_fech!E45/RES_summary!E$21</f>
        <v>181.7758194182411</v>
      </c>
      <c r="F45" s="177">
        <f>RES_hhdet_in_fech!F45/RES_summary!F$21</f>
        <v>188.49507798570673</v>
      </c>
      <c r="G45" s="177">
        <f>RES_hhdet_in_fech!G45/RES_summary!G$21</f>
        <v>184.17940006676884</v>
      </c>
      <c r="H45" s="177">
        <f>RES_hhdet_in_fech!H45/RES_summary!H$21</f>
        <v>188.53515530057663</v>
      </c>
      <c r="I45" s="177">
        <f>RES_hhdet_in_fech!I45/RES_summary!I$21</f>
        <v>168.57152478912749</v>
      </c>
      <c r="J45" s="177">
        <f>RES_hhdet_in_fech!J45/RES_summary!J$21</f>
        <v>176.9492914742566</v>
      </c>
      <c r="K45" s="177">
        <f>RES_hhdet_in_fech!K45/RES_summary!K$21</f>
        <v>164.15447437256185</v>
      </c>
      <c r="L45" s="177">
        <f>RES_hhdet_in_fech!L45/RES_summary!L$21</f>
        <v>173.02867027489123</v>
      </c>
      <c r="M45" s="177">
        <f>RES_hhdet_in_fech!M45/RES_summary!M$21</f>
        <v>131.28972457100491</v>
      </c>
      <c r="N45" s="177">
        <f>RES_hhdet_in_fech!N45/RES_summary!N$21</f>
        <v>127.98120897833398</v>
      </c>
      <c r="O45" s="177">
        <f>RES_hhdet_in_fech!O45/RES_summary!O$21</f>
        <v>128.59992070831254</v>
      </c>
      <c r="P45" s="177">
        <f>RES_hhdet_in_fech!P45/RES_summary!P$21</f>
        <v>115.45521008619576</v>
      </c>
      <c r="Q45" s="177">
        <f>RES_hhdet_in_fech!Q45/RES_summary!Q$21</f>
        <v>123.31299922676658</v>
      </c>
    </row>
    <row r="46" spans="1:17" ht="12" customHeight="1" x14ac:dyDescent="0.25">
      <c r="A46" s="23" t="s">
        <v>60</v>
      </c>
      <c r="B46" s="156"/>
      <c r="C46" s="177">
        <f>RES_hhdet_in_fech!C46/RES_summary!C$21</f>
        <v>3.6817200832120718</v>
      </c>
      <c r="D46" s="177">
        <f>RES_hhdet_in_fech!D46/RES_summary!D$21</f>
        <v>2.0342499113730299</v>
      </c>
      <c r="E46" s="177">
        <f>RES_hhdet_in_fech!E46/RES_summary!E$21</f>
        <v>2.5356390050014856</v>
      </c>
      <c r="F46" s="177">
        <f>RES_hhdet_in_fech!F46/RES_summary!F$21</f>
        <v>3.382912126286397</v>
      </c>
      <c r="G46" s="177">
        <f>RES_hhdet_in_fech!G46/RES_summary!G$21</f>
        <v>2.9709821373660614</v>
      </c>
      <c r="H46" s="177">
        <f>RES_hhdet_in_fech!H46/RES_summary!H$21</f>
        <v>4.4038569624718429</v>
      </c>
      <c r="I46" s="177">
        <f>RES_hhdet_in_fech!I46/RES_summary!I$21</f>
        <v>3.3322555113558638</v>
      </c>
      <c r="J46" s="177">
        <f>RES_hhdet_in_fech!J46/RES_summary!J$21</f>
        <v>3.5837210182694106</v>
      </c>
      <c r="K46" s="177">
        <f>RES_hhdet_in_fech!K46/RES_summary!K$21</f>
        <v>1.14141939718803</v>
      </c>
      <c r="L46" s="177">
        <f>RES_hhdet_in_fech!L46/RES_summary!L$21</f>
        <v>2.3559264312219859</v>
      </c>
      <c r="M46" s="177">
        <f>RES_hhdet_in_fech!M46/RES_summary!M$21</f>
        <v>2.0081613548891775</v>
      </c>
      <c r="N46" s="177">
        <f>RES_hhdet_in_fech!N46/RES_summary!N$21</f>
        <v>1.7185397685748083</v>
      </c>
      <c r="O46" s="177">
        <f>RES_hhdet_in_fech!O46/RES_summary!O$21</f>
        <v>2.3679443005970415</v>
      </c>
      <c r="P46" s="177">
        <f>RES_hhdet_in_fech!P46/RES_summary!P$21</f>
        <v>2.3013563372014048</v>
      </c>
      <c r="Q46" s="177">
        <f>RES_hhdet_in_fech!Q46/RES_summary!Q$21</f>
        <v>2.8219180896310583</v>
      </c>
    </row>
    <row r="47" spans="1:17" ht="12.95" customHeight="1" x14ac:dyDescent="0.25">
      <c r="A47" s="158" t="s">
        <v>112</v>
      </c>
      <c r="B47" s="157"/>
      <c r="C47" s="178">
        <f>RES_hhdet_in_fech!C47/RES_summary!C$21</f>
        <v>5.6283870607749131</v>
      </c>
      <c r="D47" s="178">
        <f>RES_hhdet_in_fech!D47/RES_summary!D$21</f>
        <v>5.2229404279916736</v>
      </c>
      <c r="E47" s="178">
        <f>RES_hhdet_in_fech!E47/RES_summary!E$21</f>
        <v>4.9314258199427368</v>
      </c>
      <c r="F47" s="178">
        <f>RES_hhdet_in_fech!F47/RES_summary!F$21</f>
        <v>4.6383804257952326</v>
      </c>
      <c r="G47" s="178">
        <f>RES_hhdet_in_fech!G47/RES_summary!G$21</f>
        <v>4.4935692258184066</v>
      </c>
      <c r="H47" s="178">
        <f>RES_hhdet_in_fech!H47/RES_summary!H$21</f>
        <v>4.3119582747575809</v>
      </c>
      <c r="I47" s="178">
        <f>RES_hhdet_in_fech!I47/RES_summary!I$21</f>
        <v>4.1572225498094086</v>
      </c>
      <c r="J47" s="178">
        <f>RES_hhdet_in_fech!J47/RES_summary!J$21</f>
        <v>4.6503662924974165</v>
      </c>
      <c r="K47" s="178">
        <f>RES_hhdet_in_fech!K47/RES_summary!K$21</f>
        <v>4.3645607947528537</v>
      </c>
      <c r="L47" s="178">
        <f>RES_hhdet_in_fech!L47/RES_summary!L$21</f>
        <v>4.0197259726631449</v>
      </c>
      <c r="M47" s="178">
        <f>RES_hhdet_in_fech!M47/RES_summary!M$21</f>
        <v>3.739689116345505</v>
      </c>
      <c r="N47" s="178">
        <f>RES_hhdet_in_fech!N47/RES_summary!N$21</f>
        <v>3.5904978617398422</v>
      </c>
      <c r="O47" s="178">
        <f>RES_hhdet_in_fech!O47/RES_summary!O$21</f>
        <v>3.5054184002945394</v>
      </c>
      <c r="P47" s="178">
        <f>RES_hhdet_in_fech!P47/RES_summary!P$21</f>
        <v>3.4215580710305917</v>
      </c>
      <c r="Q47" s="178">
        <f>RES_hhdet_in_fech!Q47/RES_summary!Q$21</f>
        <v>3.3655713357756141</v>
      </c>
    </row>
    <row r="48" spans="1:17" ht="12" customHeight="1" x14ac:dyDescent="0.25">
      <c r="A48" s="23" t="s">
        <v>60</v>
      </c>
      <c r="B48" s="156"/>
      <c r="C48" s="177">
        <f>RES_hhdet_in_fech!C48/RES_summary!C$21</f>
        <v>5.6283870607749131</v>
      </c>
      <c r="D48" s="177">
        <f>RES_hhdet_in_fech!D48/RES_summary!D$21</f>
        <v>5.2229404279916736</v>
      </c>
      <c r="E48" s="177">
        <f>RES_hhdet_in_fech!E48/RES_summary!E$21</f>
        <v>4.9314258199427368</v>
      </c>
      <c r="F48" s="177">
        <f>RES_hhdet_in_fech!F48/RES_summary!F$21</f>
        <v>4.6383804257952326</v>
      </c>
      <c r="G48" s="177">
        <f>RES_hhdet_in_fech!G48/RES_summary!G$21</f>
        <v>4.4935692258184066</v>
      </c>
      <c r="H48" s="177">
        <f>RES_hhdet_in_fech!H48/RES_summary!H$21</f>
        <v>4.3119582747575809</v>
      </c>
      <c r="I48" s="177">
        <f>RES_hhdet_in_fech!I48/RES_summary!I$21</f>
        <v>4.1572225498094086</v>
      </c>
      <c r="J48" s="177">
        <f>RES_hhdet_in_fech!J48/RES_summary!J$21</f>
        <v>4.6503662924974165</v>
      </c>
      <c r="K48" s="177">
        <f>RES_hhdet_in_fech!K48/RES_summary!K$21</f>
        <v>4.3645607947528537</v>
      </c>
      <c r="L48" s="177">
        <f>RES_hhdet_in_fech!L48/RES_summary!L$21</f>
        <v>4.0197259726631449</v>
      </c>
      <c r="M48" s="177">
        <f>RES_hhdet_in_fech!M48/RES_summary!M$21</f>
        <v>3.739689116345505</v>
      </c>
      <c r="N48" s="177">
        <f>RES_hhdet_in_fech!N48/RES_summary!N$21</f>
        <v>3.5904978617398422</v>
      </c>
      <c r="O48" s="177">
        <f>RES_hhdet_in_fech!O48/RES_summary!O$21</f>
        <v>3.5054184002945394</v>
      </c>
      <c r="P48" s="177">
        <f>RES_hhdet_in_fech!P48/RES_summary!P$21</f>
        <v>3.4215580710305917</v>
      </c>
      <c r="Q48" s="177">
        <f>RES_hhdet_in_fech!Q48/RES_summary!Q$21</f>
        <v>3.3655713357756141</v>
      </c>
    </row>
    <row r="49" spans="1:17" ht="12" customHeight="1" x14ac:dyDescent="0.25">
      <c r="A49" s="158" t="s">
        <v>63</v>
      </c>
      <c r="B49" s="157"/>
      <c r="C49" s="178">
        <f>RES_hhdet_in_fech!C49/RES_summary!C$21</f>
        <v>46.934811228537249</v>
      </c>
      <c r="D49" s="178">
        <f>RES_hhdet_in_fech!D49/RES_summary!D$21</f>
        <v>43.899311190942939</v>
      </c>
      <c r="E49" s="178">
        <f>RES_hhdet_in_fech!E49/RES_summary!E$21</f>
        <v>43.99404557421574</v>
      </c>
      <c r="F49" s="178">
        <f>RES_hhdet_in_fech!F49/RES_summary!F$21</f>
        <v>44.047396608167546</v>
      </c>
      <c r="G49" s="178">
        <f>RES_hhdet_in_fech!G49/RES_summary!G$21</f>
        <v>42.567496298537442</v>
      </c>
      <c r="H49" s="178">
        <f>RES_hhdet_in_fech!H49/RES_summary!H$21</f>
        <v>44.254857214461758</v>
      </c>
      <c r="I49" s="178">
        <f>RES_hhdet_in_fech!I49/RES_summary!I$21</f>
        <v>42.763473338381409</v>
      </c>
      <c r="J49" s="178">
        <f>RES_hhdet_in_fech!J49/RES_summary!J$21</f>
        <v>40.845164478508828</v>
      </c>
      <c r="K49" s="178">
        <f>RES_hhdet_in_fech!K49/RES_summary!K$21</f>
        <v>40.786162818929824</v>
      </c>
      <c r="L49" s="178">
        <f>RES_hhdet_in_fech!L49/RES_summary!L$21</f>
        <v>38.849400531591883</v>
      </c>
      <c r="M49" s="178">
        <f>RES_hhdet_in_fech!M49/RES_summary!M$21</f>
        <v>33.050573059560996</v>
      </c>
      <c r="N49" s="178">
        <f>RES_hhdet_in_fech!N49/RES_summary!N$21</f>
        <v>36.686393862755757</v>
      </c>
      <c r="O49" s="178">
        <f>RES_hhdet_in_fech!O49/RES_summary!O$21</f>
        <v>36.313724306618376</v>
      </c>
      <c r="P49" s="178">
        <f>RES_hhdet_in_fech!P49/RES_summary!P$21</f>
        <v>37.254069908450752</v>
      </c>
      <c r="Q49" s="178">
        <f>RES_hhdet_in_fech!Q49/RES_summary!Q$21</f>
        <v>37.253977818945941</v>
      </c>
    </row>
    <row r="50" spans="1:17" ht="12" customHeight="1" x14ac:dyDescent="0.25">
      <c r="A50" s="167" t="s">
        <v>165</v>
      </c>
      <c r="B50" s="132"/>
      <c r="C50" s="183">
        <f>RES_hhdet_in_fech!C50/RES_summary!C$21</f>
        <v>48.958012139901136</v>
      </c>
      <c r="D50" s="183">
        <f>RES_hhdet_in_fech!D50/RES_summary!D$21</f>
        <v>47.462830218335043</v>
      </c>
      <c r="E50" s="183">
        <f>RES_hhdet_in_fech!E50/RES_summary!E$21</f>
        <v>46.581884267582616</v>
      </c>
      <c r="F50" s="183">
        <f>RES_hhdet_in_fech!F50/RES_summary!F$21</f>
        <v>46.079109400516728</v>
      </c>
      <c r="G50" s="183">
        <f>RES_hhdet_in_fech!G50/RES_summary!G$21</f>
        <v>45.607292322284088</v>
      </c>
      <c r="H50" s="183">
        <f>RES_hhdet_in_fech!H50/RES_summary!H$21</f>
        <v>45.490325710968463</v>
      </c>
      <c r="I50" s="183">
        <f>RES_hhdet_in_fech!I50/RES_summary!I$21</f>
        <v>44.689684416614199</v>
      </c>
      <c r="J50" s="183">
        <f>RES_hhdet_in_fech!J50/RES_summary!J$21</f>
        <v>43.528967308152758</v>
      </c>
      <c r="K50" s="183">
        <f>RES_hhdet_in_fech!K50/RES_summary!K$21</f>
        <v>42.696504944533494</v>
      </c>
      <c r="L50" s="183">
        <f>RES_hhdet_in_fech!L50/RES_summary!L$21</f>
        <v>41.876320356665175</v>
      </c>
      <c r="M50" s="183">
        <f>RES_hhdet_in_fech!M50/RES_summary!M$21</f>
        <v>0</v>
      </c>
      <c r="N50" s="183">
        <f>RES_hhdet_in_fech!N50/RES_summary!N$21</f>
        <v>40.138016923925292</v>
      </c>
      <c r="O50" s="183">
        <f>RES_hhdet_in_fech!O50/RES_summary!O$21</f>
        <v>39.849040195736627</v>
      </c>
      <c r="P50" s="183">
        <f>RES_hhdet_in_fech!P50/RES_summary!P$21</f>
        <v>39.642191115923445</v>
      </c>
      <c r="Q50" s="183">
        <f>RES_hhdet_in_fech!Q50/RES_summary!Q$21</f>
        <v>39.216457124495463</v>
      </c>
    </row>
    <row r="51" spans="1:17" ht="12" customHeight="1" x14ac:dyDescent="0.25">
      <c r="A51" s="167" t="s">
        <v>164</v>
      </c>
      <c r="B51" s="132"/>
      <c r="C51" s="183">
        <f>RES_hhdet_in_fech!C51/RES_summary!C$21</f>
        <v>43.850143410478488</v>
      </c>
      <c r="D51" s="183">
        <f>RES_hhdet_in_fech!D51/RES_summary!D$21</f>
        <v>40.76069747233322</v>
      </c>
      <c r="E51" s="183">
        <f>RES_hhdet_in_fech!E51/RES_summary!E$21</f>
        <v>40.254582373425833</v>
      </c>
      <c r="F51" s="183">
        <f>RES_hhdet_in_fech!F51/RES_summary!F$21</f>
        <v>40.163006284027105</v>
      </c>
      <c r="G51" s="183">
        <f>RES_hhdet_in_fech!G51/RES_summary!G$21</f>
        <v>40.160514879694595</v>
      </c>
      <c r="H51" s="183">
        <f>RES_hhdet_in_fech!H51/RES_summary!H$21</f>
        <v>40.243318459058692</v>
      </c>
      <c r="I51" s="183">
        <f>RES_hhdet_in_fech!I51/RES_summary!I$21</f>
        <v>39.926532366521045</v>
      </c>
      <c r="J51" s="183">
        <f>RES_hhdet_in_fech!J51/RES_summary!J$21</f>
        <v>39.129718329962124</v>
      </c>
      <c r="K51" s="183">
        <f>RES_hhdet_in_fech!K51/RES_summary!K$21</f>
        <v>38.44999033100531</v>
      </c>
      <c r="L51" s="183">
        <f>RES_hhdet_in_fech!L51/RES_summary!L$21</f>
        <v>37.799735342269955</v>
      </c>
      <c r="M51" s="183">
        <f>RES_hhdet_in_fech!M51/RES_summary!M$21</f>
        <v>36.600117754209187</v>
      </c>
      <c r="N51" s="183">
        <f>RES_hhdet_in_fech!N51/RES_summary!N$21</f>
        <v>36.118240902447582</v>
      </c>
      <c r="O51" s="183">
        <f>RES_hhdet_in_fech!O51/RES_summary!O$21</f>
        <v>35.666181138010231</v>
      </c>
      <c r="P51" s="183">
        <f>RES_hhdet_in_fech!P51/RES_summary!P$21</f>
        <v>35.18996978717427</v>
      </c>
      <c r="Q51" s="183">
        <f>RES_hhdet_in_fech!Q51/RES_summary!Q$21</f>
        <v>34.506441933563778</v>
      </c>
    </row>
    <row r="52" spans="1:17" ht="12" customHeight="1" x14ac:dyDescent="0.25">
      <c r="A52" s="166" t="s">
        <v>163</v>
      </c>
      <c r="B52" s="165"/>
      <c r="C52" s="182">
        <f>RES_hhdet_in_fech!C52/RES_summary!C$21</f>
        <v>36.279418571809742</v>
      </c>
      <c r="D52" s="182">
        <f>RES_hhdet_in_fech!D52/RES_summary!D$21</f>
        <v>31.889291685199989</v>
      </c>
      <c r="E52" s="182">
        <f>RES_hhdet_in_fech!E52/RES_summary!E$21</f>
        <v>31.546675636942744</v>
      </c>
      <c r="F52" s="182">
        <f>RES_hhdet_in_fech!F52/RES_summary!F$21</f>
        <v>31.285401786461225</v>
      </c>
      <c r="G52" s="182">
        <f>RES_hhdet_in_fech!G52/RES_summary!G$21</f>
        <v>31.204713979031652</v>
      </c>
      <c r="H52" s="182">
        <f>RES_hhdet_in_fech!H52/RES_summary!H$21</f>
        <v>31.200115384901455</v>
      </c>
      <c r="I52" s="182">
        <f>RES_hhdet_in_fech!I52/RES_summary!I$21</f>
        <v>30.871307586234209</v>
      </c>
      <c r="J52" s="182">
        <f>RES_hhdet_in_fech!J52/RES_summary!J$21</f>
        <v>30.166662874892825</v>
      </c>
      <c r="K52" s="182">
        <f>RES_hhdet_in_fech!K52/RES_summary!K$21</f>
        <v>29.56058973245166</v>
      </c>
      <c r="L52" s="182">
        <f>RES_hhdet_in_fech!L52/RES_summary!L$21</f>
        <v>28.998678306911373</v>
      </c>
      <c r="M52" s="182">
        <f>RES_hhdet_in_fech!M52/RES_summary!M$21</f>
        <v>28.073791540660885</v>
      </c>
      <c r="N52" s="182">
        <f>RES_hhdet_in_fech!N52/RES_summary!N$21</f>
        <v>27.691091111679761</v>
      </c>
      <c r="O52" s="182">
        <f>RES_hhdet_in_fech!O52/RES_summary!O$21</f>
        <v>27.329465772672197</v>
      </c>
      <c r="P52" s="182">
        <f>RES_hhdet_in_fech!P52/RES_summary!P$21</f>
        <v>26.951908496765974</v>
      </c>
      <c r="Q52" s="182">
        <f>RES_hhdet_in_fech!Q52/RES_summary!Q$21</f>
        <v>26.412453095398206</v>
      </c>
    </row>
    <row r="53" spans="1:17" ht="12" customHeight="1" x14ac:dyDescent="0.25">
      <c r="A53" s="147" t="s">
        <v>59</v>
      </c>
      <c r="B53" s="164"/>
      <c r="C53" s="181">
        <f>RES_hhdet_in_fech!C53/RES_summary!C$21</f>
        <v>7.5707248386687551</v>
      </c>
      <c r="D53" s="181">
        <f>RES_hhdet_in_fech!D53/RES_summary!D$21</f>
        <v>8.8714057871332272</v>
      </c>
      <c r="E53" s="181">
        <f>RES_hhdet_in_fech!E53/RES_summary!E$21</f>
        <v>8.7079067364830856</v>
      </c>
      <c r="F53" s="181">
        <f>RES_hhdet_in_fech!F53/RES_summary!F$21</f>
        <v>8.8776044975658817</v>
      </c>
      <c r="G53" s="181">
        <f>RES_hhdet_in_fech!G53/RES_summary!G$21</f>
        <v>8.9558009006629486</v>
      </c>
      <c r="H53" s="181">
        <f>RES_hhdet_in_fech!H53/RES_summary!H$21</f>
        <v>9.0432030741572333</v>
      </c>
      <c r="I53" s="181">
        <f>RES_hhdet_in_fech!I53/RES_summary!I$21</f>
        <v>9.0552247802868386</v>
      </c>
      <c r="J53" s="181">
        <f>RES_hhdet_in_fech!J53/RES_summary!J$21</f>
        <v>8.9630554550693002</v>
      </c>
      <c r="K53" s="181">
        <f>RES_hhdet_in_fech!K53/RES_summary!K$21</f>
        <v>8.8894005985536442</v>
      </c>
      <c r="L53" s="181">
        <f>RES_hhdet_in_fech!L53/RES_summary!L$21</f>
        <v>8.8010570353585873</v>
      </c>
      <c r="M53" s="181">
        <f>RES_hhdet_in_fech!M53/RES_summary!M$21</f>
        <v>8.5263262135483018</v>
      </c>
      <c r="N53" s="181">
        <f>RES_hhdet_in_fech!N53/RES_summary!N$21</f>
        <v>8.427149790767821</v>
      </c>
      <c r="O53" s="181">
        <f>RES_hhdet_in_fech!O53/RES_summary!O$21</f>
        <v>8.3367153653380335</v>
      </c>
      <c r="P53" s="181">
        <f>RES_hhdet_in_fech!P53/RES_summary!P$21</f>
        <v>8.2380612904083019</v>
      </c>
      <c r="Q53" s="181">
        <f>RES_hhdet_in_fech!Q53/RES_summary!Q$21</f>
        <v>8.0939888381655685</v>
      </c>
    </row>
    <row r="54" spans="1:17" ht="12" customHeight="1" x14ac:dyDescent="0.25">
      <c r="A54" s="163" t="s">
        <v>142</v>
      </c>
      <c r="B54" s="162"/>
      <c r="C54" s="180">
        <f>RES_hhdet_in_fech!C54/RES_summary!C$21</f>
        <v>43.666565298225493</v>
      </c>
      <c r="D54" s="180">
        <f>RES_hhdet_in_fech!D54/RES_summary!D$21</f>
        <v>39.849069359167267</v>
      </c>
      <c r="E54" s="180">
        <f>RES_hhdet_in_fech!E54/RES_summary!E$21</f>
        <v>40.032775350198229</v>
      </c>
      <c r="F54" s="180">
        <f>RES_hhdet_in_fech!F54/RES_summary!F$21</f>
        <v>41.104907257422596</v>
      </c>
      <c r="G54" s="180">
        <f>RES_hhdet_in_fech!G54/RES_summary!G$21</f>
        <v>40.385769128862243</v>
      </c>
      <c r="H54" s="180">
        <f>RES_hhdet_in_fech!H54/RES_summary!H$21</f>
        <v>42.976493364648867</v>
      </c>
      <c r="I54" s="180">
        <f>RES_hhdet_in_fech!I54/RES_summary!I$21</f>
        <v>40.598920807224239</v>
      </c>
      <c r="J54" s="180">
        <f>RES_hhdet_in_fech!J54/RES_summary!J$21</f>
        <v>40.357473469454995</v>
      </c>
      <c r="K54" s="180">
        <f>RES_hhdet_in_fech!K54/RES_summary!K$21</f>
        <v>0</v>
      </c>
      <c r="L54" s="180">
        <f>RES_hhdet_in_fech!L54/RES_summary!L$21</f>
        <v>0</v>
      </c>
      <c r="M54" s="180">
        <f>RES_hhdet_in_fech!M54/RES_summary!M$21</f>
        <v>0</v>
      </c>
      <c r="N54" s="180">
        <f>RES_hhdet_in_fech!N54/RES_summary!N$21</f>
        <v>0</v>
      </c>
      <c r="O54" s="180">
        <f>RES_hhdet_in_fech!O54/RES_summary!O$21</f>
        <v>37.379156450337405</v>
      </c>
      <c r="P54" s="180">
        <f>RES_hhdet_in_fech!P54/RES_summary!P$21</f>
        <v>37.098050103500384</v>
      </c>
      <c r="Q54" s="180">
        <f>RES_hhdet_in_fech!Q54/RES_summary!Q$21</f>
        <v>38.167578113202083</v>
      </c>
    </row>
    <row r="55" spans="1:17" ht="12" customHeight="1" x14ac:dyDescent="0.25">
      <c r="A55" s="161" t="s">
        <v>141</v>
      </c>
      <c r="B55" s="160"/>
      <c r="C55" s="179">
        <f>RES_hhdet_in_fech!C55/RES_summary!C$21</f>
        <v>39.507676969951603</v>
      </c>
      <c r="D55" s="179">
        <f>RES_hhdet_in_fech!D55/RES_summary!D$21</f>
        <v>35.472704849707732</v>
      </c>
      <c r="E55" s="179">
        <f>RES_hhdet_in_fech!E55/RES_summary!E$21</f>
        <v>35.661409103023722</v>
      </c>
      <c r="F55" s="179">
        <f>RES_hhdet_in_fech!F55/RES_summary!F$21</f>
        <v>36.595059561656321</v>
      </c>
      <c r="G55" s="179">
        <f>RES_hhdet_in_fech!G55/RES_summary!G$21</f>
        <v>36.341376505040586</v>
      </c>
      <c r="H55" s="179">
        <f>RES_hhdet_in_fech!H55/RES_summary!H$21</f>
        <v>38.245021171769729</v>
      </c>
      <c r="I55" s="179">
        <f>RES_hhdet_in_fech!I55/RES_summary!I$21</f>
        <v>36.576022726910772</v>
      </c>
      <c r="J55" s="179">
        <f>RES_hhdet_in_fech!J55/RES_summary!J$21</f>
        <v>36.362656740488021</v>
      </c>
      <c r="K55" s="179">
        <f>RES_hhdet_in_fech!K55/RES_summary!K$21</f>
        <v>32.622219047194477</v>
      </c>
      <c r="L55" s="179">
        <f>RES_hhdet_in_fech!L55/RES_summary!L$21</f>
        <v>0</v>
      </c>
      <c r="M55" s="179">
        <f>RES_hhdet_in_fech!M55/RES_summary!M$21</f>
        <v>32.50147884483075</v>
      </c>
      <c r="N55" s="179">
        <f>RES_hhdet_in_fech!N55/RES_summary!N$21</f>
        <v>0</v>
      </c>
      <c r="O55" s="179">
        <f>RES_hhdet_in_fech!O55/RES_summary!O$21</f>
        <v>32.754276191852597</v>
      </c>
      <c r="P55" s="179">
        <f>RES_hhdet_in_fech!P55/RES_summary!P$21</f>
        <v>32.395310229982869</v>
      </c>
      <c r="Q55" s="179">
        <f>RES_hhdet_in_fech!Q55/RES_summary!Q$21</f>
        <v>33.05813658514181</v>
      </c>
    </row>
    <row r="56" spans="1:17" ht="12" customHeight="1" x14ac:dyDescent="0.25">
      <c r="A56" s="148" t="s">
        <v>60</v>
      </c>
      <c r="B56" s="156"/>
      <c r="C56" s="177">
        <f>RES_hhdet_in_fech!C56/RES_summary!C$21</f>
        <v>31.944240109112446</v>
      </c>
      <c r="D56" s="177">
        <f>RES_hhdet_in_fech!D56/RES_summary!D$21</f>
        <v>26.560859839672172</v>
      </c>
      <c r="E56" s="177">
        <f>RES_hhdet_in_fech!E56/RES_summary!E$21</f>
        <v>26.905903513732866</v>
      </c>
      <c r="F56" s="177">
        <f>RES_hhdet_in_fech!F56/RES_summary!F$21</f>
        <v>27.672310753202137</v>
      </c>
      <c r="G56" s="177">
        <f>RES_hhdet_in_fech!G56/RES_summary!G$21</f>
        <v>27.323797182544997</v>
      </c>
      <c r="H56" s="177">
        <f>RES_hhdet_in_fech!H56/RES_summary!H$21</f>
        <v>29.136156833413171</v>
      </c>
      <c r="I56" s="177">
        <f>RES_hhdet_in_fech!I56/RES_summary!I$21</f>
        <v>27.520922077011949</v>
      </c>
      <c r="J56" s="177">
        <f>RES_hhdet_in_fech!J56/RES_summary!J$21</f>
        <v>27.388768746924541</v>
      </c>
      <c r="K56" s="177">
        <f>RES_hhdet_in_fech!K56/RES_summary!K$21</f>
        <v>23.790400751023434</v>
      </c>
      <c r="L56" s="177">
        <f>RES_hhdet_in_fech!L56/RES_summary!L$21</f>
        <v>0</v>
      </c>
      <c r="M56" s="177">
        <f>RES_hhdet_in_fech!M56/RES_summary!M$21</f>
        <v>24.036976362247124</v>
      </c>
      <c r="N56" s="177">
        <f>RES_hhdet_in_fech!N56/RES_summary!N$21</f>
        <v>0</v>
      </c>
      <c r="O56" s="177">
        <f>RES_hhdet_in_fech!O56/RES_summary!O$21</f>
        <v>24.446348633837367</v>
      </c>
      <c r="P56" s="177">
        <f>RES_hhdet_in_fech!P56/RES_summary!P$21</f>
        <v>24.20529499671942</v>
      </c>
      <c r="Q56" s="177">
        <f>RES_hhdet_in_fech!Q56/RES_summary!Q$21</f>
        <v>24.98120414973538</v>
      </c>
    </row>
    <row r="57" spans="1:17" ht="12" customHeight="1" x14ac:dyDescent="0.25">
      <c r="A57" s="148" t="s">
        <v>59</v>
      </c>
      <c r="B57" s="156"/>
      <c r="C57" s="177">
        <f>RES_hhdet_in_fech!C57/RES_summary!C$21</f>
        <v>7.5634368608391558</v>
      </c>
      <c r="D57" s="177">
        <f>RES_hhdet_in_fech!D57/RES_summary!D$21</f>
        <v>8.9118450100355577</v>
      </c>
      <c r="E57" s="177">
        <f>RES_hhdet_in_fech!E57/RES_summary!E$21</f>
        <v>8.7555055892908573</v>
      </c>
      <c r="F57" s="177">
        <f>RES_hhdet_in_fech!F57/RES_summary!F$21</f>
        <v>8.9227488084541875</v>
      </c>
      <c r="G57" s="177">
        <f>RES_hhdet_in_fech!G57/RES_summary!G$21</f>
        <v>9.0175793224955942</v>
      </c>
      <c r="H57" s="177">
        <f>RES_hhdet_in_fech!H57/RES_summary!H$21</f>
        <v>9.1088643383565664</v>
      </c>
      <c r="I57" s="177">
        <f>RES_hhdet_in_fech!I57/RES_summary!I$21</f>
        <v>9.0551006498988205</v>
      </c>
      <c r="J57" s="177">
        <f>RES_hhdet_in_fech!J57/RES_summary!J$21</f>
        <v>8.973887993563471</v>
      </c>
      <c r="K57" s="177">
        <f>RES_hhdet_in_fech!K57/RES_summary!K$21</f>
        <v>8.8318182961710363</v>
      </c>
      <c r="L57" s="177">
        <f>RES_hhdet_in_fech!L57/RES_summary!L$21</f>
        <v>0</v>
      </c>
      <c r="M57" s="177">
        <f>RES_hhdet_in_fech!M57/RES_summary!M$21</f>
        <v>8.4645024825836259</v>
      </c>
      <c r="N57" s="177">
        <f>RES_hhdet_in_fech!N57/RES_summary!N$21</f>
        <v>0</v>
      </c>
      <c r="O57" s="177">
        <f>RES_hhdet_in_fech!O57/RES_summary!O$21</f>
        <v>8.3079275580152352</v>
      </c>
      <c r="P57" s="177">
        <f>RES_hhdet_in_fech!P57/RES_summary!P$21</f>
        <v>8.1900152332634555</v>
      </c>
      <c r="Q57" s="177">
        <f>RES_hhdet_in_fech!Q57/RES_summary!Q$21</f>
        <v>8.0769324354064285</v>
      </c>
    </row>
    <row r="58" spans="1:17" ht="12" customHeight="1" x14ac:dyDescent="0.25">
      <c r="A58" s="158" t="s">
        <v>62</v>
      </c>
      <c r="B58" s="157"/>
      <c r="C58" s="178">
        <f>RES_hhdet_in_fech!C58/RES_summary!C$21</f>
        <v>10.121927289458521</v>
      </c>
      <c r="D58" s="178">
        <f>RES_hhdet_in_fech!D58/RES_summary!D$21</f>
        <v>9.6203413338885326</v>
      </c>
      <c r="E58" s="178">
        <f>RES_hhdet_in_fech!E58/RES_summary!E$21</f>
        <v>9.7974015647406318</v>
      </c>
      <c r="F58" s="178">
        <f>RES_hhdet_in_fech!F58/RES_summary!F$21</f>
        <v>10.00752649449505</v>
      </c>
      <c r="G58" s="178">
        <f>RES_hhdet_in_fech!G58/RES_summary!G$21</f>
        <v>9.7706565336025726</v>
      </c>
      <c r="H58" s="178">
        <f>RES_hhdet_in_fech!H58/RES_summary!H$21</f>
        <v>9.9663814304040432</v>
      </c>
      <c r="I58" s="178">
        <f>RES_hhdet_in_fech!I58/RES_summary!I$21</f>
        <v>10.165579169565916</v>
      </c>
      <c r="J58" s="178">
        <f>RES_hhdet_in_fech!J58/RES_summary!J$21</f>
        <v>9.8911066904286162</v>
      </c>
      <c r="K58" s="178">
        <f>RES_hhdet_in_fech!K58/RES_summary!K$21</f>
        <v>9.4379826852498034</v>
      </c>
      <c r="L58" s="178">
        <f>RES_hhdet_in_fech!L58/RES_summary!L$21</f>
        <v>9.5421834161062087</v>
      </c>
      <c r="M58" s="178">
        <f>RES_hhdet_in_fech!M58/RES_summary!M$21</f>
        <v>9.2546526499622441</v>
      </c>
      <c r="N58" s="178">
        <f>RES_hhdet_in_fech!N58/RES_summary!N$21</f>
        <v>9.3104594111536034</v>
      </c>
      <c r="O58" s="178">
        <f>RES_hhdet_in_fech!O58/RES_summary!O$21</f>
        <v>9.574192815668642</v>
      </c>
      <c r="P58" s="178">
        <f>RES_hhdet_in_fech!P58/RES_summary!P$21</f>
        <v>9.8580495434098534</v>
      </c>
      <c r="Q58" s="178">
        <f>RES_hhdet_in_fech!Q58/RES_summary!Q$21</f>
        <v>10.316968839146814</v>
      </c>
    </row>
    <row r="59" spans="1:17" ht="12" customHeight="1" x14ac:dyDescent="0.25">
      <c r="A59" s="23" t="s">
        <v>57</v>
      </c>
      <c r="B59" s="156"/>
      <c r="C59" s="177">
        <f>RES_hhdet_in_fech!C59/RES_summary!C$21</f>
        <v>0</v>
      </c>
      <c r="D59" s="177">
        <f>RES_hhdet_in_fech!D59/RES_summary!D$21</f>
        <v>0</v>
      </c>
      <c r="E59" s="177">
        <f>RES_hhdet_in_fech!E59/RES_summary!E$21</f>
        <v>0</v>
      </c>
      <c r="F59" s="177">
        <f>RES_hhdet_in_fech!F59/RES_summary!F$21</f>
        <v>0</v>
      </c>
      <c r="G59" s="177">
        <f>RES_hhdet_in_fech!G59/RES_summary!G$21</f>
        <v>0</v>
      </c>
      <c r="H59" s="177">
        <f>RES_hhdet_in_fech!H59/RES_summary!H$21</f>
        <v>0</v>
      </c>
      <c r="I59" s="177">
        <f>RES_hhdet_in_fech!I59/RES_summary!I$21</f>
        <v>0</v>
      </c>
      <c r="J59" s="177">
        <f>RES_hhdet_in_fech!J59/RES_summary!J$21</f>
        <v>0</v>
      </c>
      <c r="K59" s="177">
        <f>RES_hhdet_in_fech!K59/RES_summary!K$21</f>
        <v>0</v>
      </c>
      <c r="L59" s="177">
        <f>RES_hhdet_in_fech!L59/RES_summary!L$21</f>
        <v>0</v>
      </c>
      <c r="M59" s="177">
        <f>RES_hhdet_in_fech!M59/RES_summary!M$21</f>
        <v>0</v>
      </c>
      <c r="N59" s="177">
        <f>RES_hhdet_in_fech!N59/RES_summary!N$21</f>
        <v>0</v>
      </c>
      <c r="O59" s="177">
        <f>RES_hhdet_in_fech!O59/RES_summary!O$21</f>
        <v>0</v>
      </c>
      <c r="P59" s="177">
        <f>RES_hhdet_in_fech!P59/RES_summary!P$21</f>
        <v>0</v>
      </c>
      <c r="Q59" s="177">
        <f>RES_hhdet_in_fech!Q59/RES_summary!Q$21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RES_hhdet_in_fech!C60/RES_summary!C$21</f>
        <v>10.121927289458521</v>
      </c>
      <c r="D60" s="176">
        <f>RES_hhdet_in_fech!D60/RES_summary!D$21</f>
        <v>9.6203413338885326</v>
      </c>
      <c r="E60" s="176">
        <f>RES_hhdet_in_fech!E60/RES_summary!E$21</f>
        <v>9.7974015647406318</v>
      </c>
      <c r="F60" s="176">
        <f>RES_hhdet_in_fech!F60/RES_summary!F$21</f>
        <v>10.00752649449505</v>
      </c>
      <c r="G60" s="176">
        <f>RES_hhdet_in_fech!G60/RES_summary!G$21</f>
        <v>9.7706565336025726</v>
      </c>
      <c r="H60" s="176">
        <f>RES_hhdet_in_fech!H60/RES_summary!H$21</f>
        <v>9.9663814304040432</v>
      </c>
      <c r="I60" s="176">
        <f>RES_hhdet_in_fech!I60/RES_summary!I$21</f>
        <v>10.165579169565916</v>
      </c>
      <c r="J60" s="176">
        <f>RES_hhdet_in_fech!J60/RES_summary!J$21</f>
        <v>9.8911066904286162</v>
      </c>
      <c r="K60" s="176">
        <f>RES_hhdet_in_fech!K60/RES_summary!K$21</f>
        <v>9.4379826852498034</v>
      </c>
      <c r="L60" s="176">
        <f>RES_hhdet_in_fech!L60/RES_summary!L$21</f>
        <v>9.5421834161062087</v>
      </c>
      <c r="M60" s="176">
        <f>RES_hhdet_in_fech!M60/RES_summary!M$21</f>
        <v>9.2546526499622441</v>
      </c>
      <c r="N60" s="176">
        <f>RES_hhdet_in_fech!N60/RES_summary!N$21</f>
        <v>9.3104594111536034</v>
      </c>
      <c r="O60" s="176">
        <f>RES_hhdet_in_fech!O60/RES_summary!O$21</f>
        <v>9.574192815668642</v>
      </c>
      <c r="P60" s="176">
        <f>RES_hhdet_in_fech!P60/RES_summary!P$21</f>
        <v>9.8580495434098534</v>
      </c>
      <c r="Q60" s="176">
        <f>RES_hhdet_in_fech!Q60/RES_summary!Q$21</f>
        <v>10.316968839146814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RES_hhdet_in_fech!C62/RES_summary!C$21</f>
        <v>243.59554120761524</v>
      </c>
      <c r="D62" s="184">
        <f>RES_hhdet_in_fech!D62/RES_summary!D$21</f>
        <v>231.50323113694137</v>
      </c>
      <c r="E62" s="184">
        <f>RES_hhdet_in_fech!E62/RES_summary!E$21</f>
        <v>235.77311839704447</v>
      </c>
      <c r="F62" s="184">
        <f>RES_hhdet_in_fech!F62/RES_summary!F$21</f>
        <v>242.06580771027839</v>
      </c>
      <c r="G62" s="184">
        <f>RES_hhdet_in_fech!G62/RES_summary!G$21</f>
        <v>240.68169851997584</v>
      </c>
      <c r="H62" s="184">
        <f>RES_hhdet_in_fech!H62/RES_summary!H$21</f>
        <v>244.31531927912448</v>
      </c>
      <c r="I62" s="184">
        <f>RES_hhdet_in_fech!I62/RES_summary!I$21</f>
        <v>220.32470292411827</v>
      </c>
      <c r="J62" s="184">
        <f>RES_hhdet_in_fech!J62/RES_summary!J$21</f>
        <v>231.24071536894365</v>
      </c>
      <c r="K62" s="184">
        <f>RES_hhdet_in_fech!K62/RES_summary!K$21</f>
        <v>210.66879021818542</v>
      </c>
      <c r="L62" s="184">
        <f>RES_hhdet_in_fech!L62/RES_summary!L$21</f>
        <v>221.08678828119761</v>
      </c>
      <c r="M62" s="184">
        <f>RES_hhdet_in_fech!M62/RES_summary!M$21</f>
        <v>173.60933231458665</v>
      </c>
      <c r="N62" s="184">
        <f>RES_hhdet_in_fech!N62/RES_summary!N$21</f>
        <v>174.67608562400207</v>
      </c>
      <c r="O62" s="184">
        <f>RES_hhdet_in_fech!O62/RES_summary!O$21</f>
        <v>172.97246582902645</v>
      </c>
      <c r="P62" s="184">
        <f>RES_hhdet_in_fech!P62/RES_summary!P$21</f>
        <v>0</v>
      </c>
      <c r="Q62" s="184">
        <f>RES_hhdet_in_fech!Q62/RES_summary!Q$21</f>
        <v>168.93929018228431</v>
      </c>
    </row>
    <row r="63" spans="1:17" ht="12.95" customHeight="1" x14ac:dyDescent="0.25">
      <c r="A63" s="158" t="s">
        <v>65</v>
      </c>
      <c r="B63" s="157"/>
      <c r="C63" s="178">
        <f>RES_hhdet_in_fech!C63/RES_summary!C$21</f>
        <v>177.47344075220178</v>
      </c>
      <c r="D63" s="178">
        <f>RES_hhdet_in_fech!D63/RES_summary!D$21</f>
        <v>168.64850498581472</v>
      </c>
      <c r="E63" s="178">
        <f>RES_hhdet_in_fech!E63/RES_summary!E$21</f>
        <v>174.22712583052538</v>
      </c>
      <c r="F63" s="178">
        <f>RES_hhdet_in_fech!F63/RES_summary!F$21</f>
        <v>180.73765449785319</v>
      </c>
      <c r="G63" s="178">
        <f>RES_hhdet_in_fech!G63/RES_summary!G$21</f>
        <v>178.98518888341829</v>
      </c>
      <c r="H63" s="178">
        <f>RES_hhdet_in_fech!H63/RES_summary!H$21</f>
        <v>182.74616843615959</v>
      </c>
      <c r="I63" s="178">
        <f>RES_hhdet_in_fech!I63/RES_summary!I$21</f>
        <v>162.59060846417793</v>
      </c>
      <c r="J63" s="178">
        <f>RES_hhdet_in_fech!J63/RES_summary!J$21</f>
        <v>173.34311377262378</v>
      </c>
      <c r="K63" s="178">
        <f>RES_hhdet_in_fech!K63/RES_summary!K$21</f>
        <v>154.921771186477</v>
      </c>
      <c r="L63" s="178">
        <f>RES_hhdet_in_fech!L63/RES_summary!L$21</f>
        <v>165.07659288464257</v>
      </c>
      <c r="M63" s="178">
        <f>RES_hhdet_in_fech!M63/RES_summary!M$21</f>
        <v>121.5714459365831</v>
      </c>
      <c r="N63" s="178">
        <f>RES_hhdet_in_fech!N63/RES_summary!N$21</f>
        <v>120.96677313219934</v>
      </c>
      <c r="O63" s="178">
        <f>RES_hhdet_in_fech!O63/RES_summary!O$21</f>
        <v>120.84196334529786</v>
      </c>
      <c r="P63" s="178">
        <f>RES_hhdet_in_fech!P63/RES_summary!P$21</f>
        <v>0</v>
      </c>
      <c r="Q63" s="178">
        <f>RES_hhdet_in_fech!Q63/RES_summary!Q$21</f>
        <v>116.77861372139505</v>
      </c>
    </row>
    <row r="64" spans="1:17" ht="12" customHeight="1" x14ac:dyDescent="0.25">
      <c r="A64" s="23" t="s">
        <v>161</v>
      </c>
      <c r="B64" s="156"/>
      <c r="C64" s="177">
        <f>RES_hhdet_in_fech!C64/RES_summary!C$21</f>
        <v>173.80903948283049</v>
      </c>
      <c r="D64" s="177">
        <f>RES_hhdet_in_fech!D64/RES_summary!D$21</f>
        <v>166.606201539381</v>
      </c>
      <c r="E64" s="177">
        <f>RES_hhdet_in_fech!E64/RES_summary!E$21</f>
        <v>171.6647746845658</v>
      </c>
      <c r="F64" s="177">
        <f>RES_hhdet_in_fech!F64/RES_summary!F$21</f>
        <v>177.3088851922046</v>
      </c>
      <c r="G64" s="177">
        <f>RES_hhdet_in_fech!G64/RES_summary!G$21</f>
        <v>175.9458564457515</v>
      </c>
      <c r="H64" s="177">
        <f>RES_hhdet_in_fech!H64/RES_summary!H$21</f>
        <v>178.29293770954618</v>
      </c>
      <c r="I64" s="177">
        <f>RES_hhdet_in_fech!I64/RES_summary!I$21</f>
        <v>159.2344780302937</v>
      </c>
      <c r="J64" s="177">
        <f>RES_hhdet_in_fech!J64/RES_summary!J$21</f>
        <v>169.67723231507071</v>
      </c>
      <c r="K64" s="177">
        <f>RES_hhdet_in_fech!K64/RES_summary!K$21</f>
        <v>153.78669611968229</v>
      </c>
      <c r="L64" s="177">
        <f>RES_hhdet_in_fech!L64/RES_summary!L$21</f>
        <v>162.71111507494484</v>
      </c>
      <c r="M64" s="177">
        <f>RES_hhdet_in_fech!M64/RES_summary!M$21</f>
        <v>119.61410745821711</v>
      </c>
      <c r="N64" s="177">
        <f>RES_hhdet_in_fech!N64/RES_summary!N$21</f>
        <v>119.2471557740741</v>
      </c>
      <c r="O64" s="177">
        <f>RES_hhdet_in_fech!O64/RES_summary!O$21</f>
        <v>118.5016142836007</v>
      </c>
      <c r="P64" s="177">
        <f>RES_hhdet_in_fech!P64/RES_summary!P$21</f>
        <v>0</v>
      </c>
      <c r="Q64" s="177">
        <f>RES_hhdet_in_fech!Q64/RES_summary!Q$21</f>
        <v>114.00221850645147</v>
      </c>
    </row>
    <row r="65" spans="1:17" ht="12" customHeight="1" x14ac:dyDescent="0.25">
      <c r="A65" s="23" t="s">
        <v>60</v>
      </c>
      <c r="B65" s="156"/>
      <c r="C65" s="177">
        <f>RES_hhdet_in_fech!C65/RES_summary!C$21</f>
        <v>3.6644012693712802</v>
      </c>
      <c r="D65" s="177">
        <f>RES_hhdet_in_fech!D65/RES_summary!D$21</f>
        <v>2.0423034464337251</v>
      </c>
      <c r="E65" s="177">
        <f>RES_hhdet_in_fech!E65/RES_summary!E$21</f>
        <v>2.5623511459596031</v>
      </c>
      <c r="F65" s="177">
        <f>RES_hhdet_in_fech!F65/RES_summary!F$21</f>
        <v>3.4287693056485682</v>
      </c>
      <c r="G65" s="177">
        <f>RES_hhdet_in_fech!G65/RES_summary!G$21</f>
        <v>3.0393324376667836</v>
      </c>
      <c r="H65" s="177">
        <f>RES_hhdet_in_fech!H65/RES_summary!H$21</f>
        <v>4.4532307266134081</v>
      </c>
      <c r="I65" s="177">
        <f>RES_hhdet_in_fech!I65/RES_summary!I$21</f>
        <v>3.3561304338842177</v>
      </c>
      <c r="J65" s="177">
        <f>RES_hhdet_in_fech!J65/RES_summary!J$21</f>
        <v>3.6658814575530734</v>
      </c>
      <c r="K65" s="177">
        <f>RES_hhdet_in_fech!K65/RES_summary!K$21</f>
        <v>1.1350750667946907</v>
      </c>
      <c r="L65" s="177">
        <f>RES_hhdet_in_fech!L65/RES_summary!L$21</f>
        <v>2.3654778096977211</v>
      </c>
      <c r="M65" s="177">
        <f>RES_hhdet_in_fech!M65/RES_summary!M$21</f>
        <v>1.9573384783659964</v>
      </c>
      <c r="N65" s="177">
        <f>RES_hhdet_in_fech!N65/RES_summary!N$21</f>
        <v>1.7196173581252316</v>
      </c>
      <c r="O65" s="177">
        <f>RES_hhdet_in_fech!O65/RES_summary!O$21</f>
        <v>2.3403490616971609</v>
      </c>
      <c r="P65" s="177">
        <f>RES_hhdet_in_fech!P65/RES_summary!P$21</f>
        <v>0</v>
      </c>
      <c r="Q65" s="177">
        <f>RES_hhdet_in_fech!Q65/RES_summary!Q$21</f>
        <v>2.7763952149435651</v>
      </c>
    </row>
    <row r="66" spans="1:17" ht="12.95" customHeight="1" x14ac:dyDescent="0.25">
      <c r="A66" s="158" t="s">
        <v>112</v>
      </c>
      <c r="B66" s="157"/>
      <c r="C66" s="178">
        <f>RES_hhdet_in_fech!C66/RES_summary!C$21</f>
        <v>5.6279259467648366</v>
      </c>
      <c r="D66" s="178">
        <f>RES_hhdet_in_fech!D66/RES_summary!D$21</f>
        <v>5.2167570560104526</v>
      </c>
      <c r="E66" s="178">
        <f>RES_hhdet_in_fech!E66/RES_summary!E$21</f>
        <v>4.9670911394083648</v>
      </c>
      <c r="F66" s="178">
        <f>RES_hhdet_in_fech!F66/RES_summary!F$21</f>
        <v>4.7096797953987624</v>
      </c>
      <c r="G66" s="178">
        <f>RES_hhdet_in_fech!G66/RES_summary!G$21</f>
        <v>4.5061603828591696</v>
      </c>
      <c r="H66" s="178">
        <f>RES_hhdet_in_fech!H66/RES_summary!H$21</f>
        <v>4.3115325879447868</v>
      </c>
      <c r="I66" s="178">
        <f>RES_hhdet_in_fech!I66/RES_summary!I$21</f>
        <v>4.1404235966500638</v>
      </c>
      <c r="J66" s="178">
        <f>RES_hhdet_in_fech!J66/RES_summary!J$21</f>
        <v>4.6529200485569744</v>
      </c>
      <c r="K66" s="178">
        <f>RES_hhdet_in_fech!K66/RES_summary!K$21</f>
        <v>4.3754989642698687</v>
      </c>
      <c r="L66" s="178">
        <f>RES_hhdet_in_fech!L66/RES_summary!L$21</f>
        <v>4.0166959734637535</v>
      </c>
      <c r="M66" s="178">
        <f>RES_hhdet_in_fech!M66/RES_summary!M$21</f>
        <v>3.7305806575816329</v>
      </c>
      <c r="N66" s="178">
        <f>RES_hhdet_in_fech!N66/RES_summary!N$21</f>
        <v>3.574161557387582</v>
      </c>
      <c r="O66" s="178">
        <f>RES_hhdet_in_fech!O66/RES_summary!O$21</f>
        <v>3.5030906225628051</v>
      </c>
      <c r="P66" s="178">
        <f>RES_hhdet_in_fech!P66/RES_summary!P$21</f>
        <v>0</v>
      </c>
      <c r="Q66" s="178">
        <f>RES_hhdet_in_fech!Q66/RES_summary!Q$21</f>
        <v>3.3045726991234385</v>
      </c>
    </row>
    <row r="67" spans="1:17" ht="12" customHeight="1" x14ac:dyDescent="0.25">
      <c r="A67" s="23" t="s">
        <v>60</v>
      </c>
      <c r="B67" s="156"/>
      <c r="C67" s="177">
        <f>RES_hhdet_in_fech!C67/RES_summary!C$21</f>
        <v>5.6279259467648366</v>
      </c>
      <c r="D67" s="177">
        <f>RES_hhdet_in_fech!D67/RES_summary!D$21</f>
        <v>5.2167570560104526</v>
      </c>
      <c r="E67" s="177">
        <f>RES_hhdet_in_fech!E67/RES_summary!E$21</f>
        <v>4.9670911394083648</v>
      </c>
      <c r="F67" s="177">
        <f>RES_hhdet_in_fech!F67/RES_summary!F$21</f>
        <v>4.7096797953987624</v>
      </c>
      <c r="G67" s="177">
        <f>RES_hhdet_in_fech!G67/RES_summary!G$21</f>
        <v>4.5061603828591696</v>
      </c>
      <c r="H67" s="177">
        <f>RES_hhdet_in_fech!H67/RES_summary!H$21</f>
        <v>4.3115325879447868</v>
      </c>
      <c r="I67" s="177">
        <f>RES_hhdet_in_fech!I67/RES_summary!I$21</f>
        <v>4.1404235966500638</v>
      </c>
      <c r="J67" s="177">
        <f>RES_hhdet_in_fech!J67/RES_summary!J$21</f>
        <v>4.6529200485569744</v>
      </c>
      <c r="K67" s="177">
        <f>RES_hhdet_in_fech!K67/RES_summary!K$21</f>
        <v>4.3754989642698687</v>
      </c>
      <c r="L67" s="177">
        <f>RES_hhdet_in_fech!L67/RES_summary!L$21</f>
        <v>4.0166959734637535</v>
      </c>
      <c r="M67" s="177">
        <f>RES_hhdet_in_fech!M67/RES_summary!M$21</f>
        <v>3.7305806575816329</v>
      </c>
      <c r="N67" s="177">
        <f>RES_hhdet_in_fech!N67/RES_summary!N$21</f>
        <v>3.574161557387582</v>
      </c>
      <c r="O67" s="177">
        <f>RES_hhdet_in_fech!O67/RES_summary!O$21</f>
        <v>3.5030906225628051</v>
      </c>
      <c r="P67" s="177">
        <f>RES_hhdet_in_fech!P67/RES_summary!P$21</f>
        <v>0</v>
      </c>
      <c r="Q67" s="177">
        <f>RES_hhdet_in_fech!Q67/RES_summary!Q$21</f>
        <v>3.3045726991234385</v>
      </c>
    </row>
    <row r="68" spans="1:17" ht="12" customHeight="1" x14ac:dyDescent="0.25">
      <c r="A68" s="158" t="s">
        <v>63</v>
      </c>
      <c r="B68" s="157"/>
      <c r="C68" s="178">
        <f>RES_hhdet_in_fech!C68/RES_summary!C$21</f>
        <v>46.01612867780446</v>
      </c>
      <c r="D68" s="178">
        <f>RES_hhdet_in_fech!D68/RES_summary!D$21</f>
        <v>43.898541785388254</v>
      </c>
      <c r="E68" s="178">
        <f>RES_hhdet_in_fech!E68/RES_summary!E$21</f>
        <v>43.241462591159781</v>
      </c>
      <c r="F68" s="178">
        <f>RES_hhdet_in_fech!F68/RES_summary!F$21</f>
        <v>43.121438081524303</v>
      </c>
      <c r="G68" s="178">
        <f>RES_hhdet_in_fech!G68/RES_summary!G$21</f>
        <v>42.535032177161575</v>
      </c>
      <c r="H68" s="178">
        <f>RES_hhdet_in_fech!H68/RES_summary!H$21</f>
        <v>43.138894199656391</v>
      </c>
      <c r="I68" s="178">
        <f>RES_hhdet_in_fech!I68/RES_summary!I$21</f>
        <v>41.121208734394948</v>
      </c>
      <c r="J68" s="178">
        <f>RES_hhdet_in_fech!J68/RES_summary!J$21</f>
        <v>40.079384307806734</v>
      </c>
      <c r="K68" s="178">
        <f>RES_hhdet_in_fech!K68/RES_summary!K$21</f>
        <v>37.188409583739023</v>
      </c>
      <c r="L68" s="178">
        <f>RES_hhdet_in_fech!L68/RES_summary!L$21</f>
        <v>38.410155876952814</v>
      </c>
      <c r="M68" s="178">
        <f>RES_hhdet_in_fech!M68/RES_summary!M$21</f>
        <v>35.036197726802889</v>
      </c>
      <c r="N68" s="178">
        <f>RES_hhdet_in_fech!N68/RES_summary!N$21</f>
        <v>36.474105631464923</v>
      </c>
      <c r="O68" s="178">
        <f>RES_hhdet_in_fech!O68/RES_summary!O$21</f>
        <v>34.969586077065685</v>
      </c>
      <c r="P68" s="178">
        <f>RES_hhdet_in_fech!P68/RES_summary!P$21</f>
        <v>0</v>
      </c>
      <c r="Q68" s="178">
        <f>RES_hhdet_in_fech!Q68/RES_summary!Q$21</f>
        <v>34.958632837343032</v>
      </c>
    </row>
    <row r="69" spans="1:17" ht="12" customHeight="1" x14ac:dyDescent="0.25">
      <c r="A69" s="167" t="s">
        <v>160</v>
      </c>
      <c r="B69" s="132"/>
      <c r="C69" s="183">
        <f>RES_hhdet_in_fech!C69/RES_summary!C$21</f>
        <v>46.78653157046768</v>
      </c>
      <c r="D69" s="183">
        <f>RES_hhdet_in_fech!D69/RES_summary!D$21</f>
        <v>45.232800798459792</v>
      </c>
      <c r="E69" s="183">
        <f>RES_hhdet_in_fech!E69/RES_summary!E$21</f>
        <v>44.439840583685516</v>
      </c>
      <c r="F69" s="183">
        <f>RES_hhdet_in_fech!F69/RES_summary!F$21</f>
        <v>44.035644579193765</v>
      </c>
      <c r="G69" s="183">
        <f>RES_hhdet_in_fech!G69/RES_summary!G$21</f>
        <v>43.405243124759359</v>
      </c>
      <c r="H69" s="183">
        <f>RES_hhdet_in_fech!H69/RES_summary!H$21</f>
        <v>43.189781508841087</v>
      </c>
      <c r="I69" s="183">
        <f>RES_hhdet_in_fech!I69/RES_summary!I$21</f>
        <v>42.263774186989288</v>
      </c>
      <c r="J69" s="183">
        <f>RES_hhdet_in_fech!J69/RES_summary!J$21</f>
        <v>41.251613659580521</v>
      </c>
      <c r="K69" s="183">
        <f>RES_hhdet_in_fech!K69/RES_summary!K$21</f>
        <v>40.243592935846678</v>
      </c>
      <c r="L69" s="183">
        <f>RES_hhdet_in_fech!L69/RES_summary!L$21</f>
        <v>40.027436648917671</v>
      </c>
      <c r="M69" s="183">
        <f>RES_hhdet_in_fech!M69/RES_summary!M$21</f>
        <v>0</v>
      </c>
      <c r="N69" s="183">
        <f>RES_hhdet_in_fech!N69/RES_summary!N$21</f>
        <v>38.120719727378741</v>
      </c>
      <c r="O69" s="183">
        <f>RES_hhdet_in_fech!O69/RES_summary!O$21</f>
        <v>37.67612275927857</v>
      </c>
      <c r="P69" s="183">
        <f>RES_hhdet_in_fech!P69/RES_summary!P$21</f>
        <v>0</v>
      </c>
      <c r="Q69" s="183">
        <f>RES_hhdet_in_fech!Q69/RES_summary!Q$21</f>
        <v>36.378924733725576</v>
      </c>
    </row>
    <row r="70" spans="1:17" ht="12" customHeight="1" x14ac:dyDescent="0.25">
      <c r="A70" s="167" t="s">
        <v>159</v>
      </c>
      <c r="B70" s="132"/>
      <c r="C70" s="183">
        <f>RES_hhdet_in_fech!C70/RES_summary!C$21</f>
        <v>42.080557783786908</v>
      </c>
      <c r="D70" s="183">
        <f>RES_hhdet_in_fech!D70/RES_summary!D$21</f>
        <v>38.924612977665298</v>
      </c>
      <c r="E70" s="183">
        <f>RES_hhdet_in_fech!E70/RES_summary!E$21</f>
        <v>38.520603783491524</v>
      </c>
      <c r="F70" s="183">
        <f>RES_hhdet_in_fech!F70/RES_summary!F$21</f>
        <v>38.408946500365964</v>
      </c>
      <c r="G70" s="183">
        <f>RES_hhdet_in_fech!G70/RES_summary!G$21</f>
        <v>38.186888193762428</v>
      </c>
      <c r="H70" s="183">
        <f>RES_hhdet_in_fech!H70/RES_summary!H$21</f>
        <v>38.187680651455295</v>
      </c>
      <c r="I70" s="183">
        <f>RES_hhdet_in_fech!I70/RES_summary!I$21</f>
        <v>37.830212103258646</v>
      </c>
      <c r="J70" s="183">
        <f>RES_hhdet_in_fech!J70/RES_summary!J$21</f>
        <v>37.1350177084595</v>
      </c>
      <c r="K70" s="183">
        <f>RES_hhdet_in_fech!K70/RES_summary!K$21</f>
        <v>36.415594144996852</v>
      </c>
      <c r="L70" s="183">
        <f>RES_hhdet_in_fech!L70/RES_summary!L$21</f>
        <v>36.148404335343656</v>
      </c>
      <c r="M70" s="183">
        <f>RES_hhdet_in_fech!M70/RES_summary!M$21</f>
        <v>34.518771070369645</v>
      </c>
      <c r="N70" s="183">
        <f>RES_hhdet_in_fech!N70/RES_summary!N$21</f>
        <v>34.350483737284627</v>
      </c>
      <c r="O70" s="183">
        <f>RES_hhdet_in_fech!O70/RES_summary!O$21</f>
        <v>33.905145222717046</v>
      </c>
      <c r="P70" s="183">
        <f>RES_hhdet_in_fech!P70/RES_summary!P$21</f>
        <v>0</v>
      </c>
      <c r="Q70" s="183">
        <f>RES_hhdet_in_fech!Q70/RES_summary!Q$21</f>
        <v>32.600867076035073</v>
      </c>
    </row>
    <row r="71" spans="1:17" ht="12" customHeight="1" x14ac:dyDescent="0.25">
      <c r="A71" s="166" t="s">
        <v>109</v>
      </c>
      <c r="B71" s="165"/>
      <c r="C71" s="182">
        <f>RES_hhdet_in_fech!C71/RES_summary!C$21</f>
        <v>34.391239364056737</v>
      </c>
      <c r="D71" s="182">
        <f>RES_hhdet_in_fech!D71/RES_summary!D$21</f>
        <v>29.986647902315276</v>
      </c>
      <c r="E71" s="182">
        <f>RES_hhdet_in_fech!E71/RES_summary!E$21</f>
        <v>29.728450346228044</v>
      </c>
      <c r="F71" s="182">
        <f>RES_hhdet_in_fech!F71/RES_summary!F$21</f>
        <v>29.454025171890603</v>
      </c>
      <c r="G71" s="182">
        <f>RES_hhdet_in_fech!G71/RES_summary!G$21</f>
        <v>29.205998429697694</v>
      </c>
      <c r="H71" s="182">
        <f>RES_hhdet_in_fech!H71/RES_summary!H$21</f>
        <v>29.138701126777779</v>
      </c>
      <c r="I71" s="182">
        <f>RES_hhdet_in_fech!I71/RES_summary!I$21</f>
        <v>28.784125359571441</v>
      </c>
      <c r="J71" s="182">
        <f>RES_hhdet_in_fech!J71/RES_summary!J$21</f>
        <v>28.168010279861782</v>
      </c>
      <c r="K71" s="182">
        <f>RES_hhdet_in_fech!K71/RES_summary!K$21</f>
        <v>27.541723388003309</v>
      </c>
      <c r="L71" s="182">
        <f>RES_hhdet_in_fech!L71/RES_summary!L$21</f>
        <v>27.33465601179925</v>
      </c>
      <c r="M71" s="182">
        <f>RES_hhdet_in_fech!M71/RES_summary!M$21</f>
        <v>25.992960800928259</v>
      </c>
      <c r="N71" s="182">
        <f>RES_hhdet_in_fech!N71/RES_summary!N$21</f>
        <v>25.914881080991435</v>
      </c>
      <c r="O71" s="182">
        <f>RES_hhdet_in_fech!O71/RES_summary!O$21</f>
        <v>25.57120339288554</v>
      </c>
      <c r="P71" s="182">
        <f>RES_hhdet_in_fech!P71/RES_summary!P$21</f>
        <v>0</v>
      </c>
      <c r="Q71" s="182">
        <f>RES_hhdet_in_fech!Q71/RES_summary!Q$21</f>
        <v>24.571719644339289</v>
      </c>
    </row>
    <row r="72" spans="1:17" ht="12" customHeight="1" x14ac:dyDescent="0.25">
      <c r="A72" s="147" t="s">
        <v>59</v>
      </c>
      <c r="B72" s="164"/>
      <c r="C72" s="181">
        <f>RES_hhdet_in_fech!C72/RES_summary!C$21</f>
        <v>7.6893184197301663</v>
      </c>
      <c r="D72" s="181">
        <f>RES_hhdet_in_fech!D72/RES_summary!D$21</f>
        <v>8.9379650753500268</v>
      </c>
      <c r="E72" s="181">
        <f>RES_hhdet_in_fech!E72/RES_summary!E$21</f>
        <v>8.7921534372634849</v>
      </c>
      <c r="F72" s="181">
        <f>RES_hhdet_in_fech!F72/RES_summary!F$21</f>
        <v>8.9549213284753542</v>
      </c>
      <c r="G72" s="181">
        <f>RES_hhdet_in_fech!G72/RES_summary!G$21</f>
        <v>8.9808897640647398</v>
      </c>
      <c r="H72" s="181">
        <f>RES_hhdet_in_fech!H72/RES_summary!H$21</f>
        <v>9.0489795246775149</v>
      </c>
      <c r="I72" s="181">
        <f>RES_hhdet_in_fech!I72/RES_summary!I$21</f>
        <v>9.0460867436872068</v>
      </c>
      <c r="J72" s="181">
        <f>RES_hhdet_in_fech!J72/RES_summary!J$21</f>
        <v>8.9670074285977179</v>
      </c>
      <c r="K72" s="181">
        <f>RES_hhdet_in_fech!K72/RES_summary!K$21</f>
        <v>8.87387075699354</v>
      </c>
      <c r="L72" s="181">
        <f>RES_hhdet_in_fech!L72/RES_summary!L$21</f>
        <v>8.8137483235444076</v>
      </c>
      <c r="M72" s="181">
        <f>RES_hhdet_in_fech!M72/RES_summary!M$21</f>
        <v>8.5258102694413829</v>
      </c>
      <c r="N72" s="181">
        <f>RES_hhdet_in_fech!N72/RES_summary!N$21</f>
        <v>8.4356026562931881</v>
      </c>
      <c r="O72" s="181">
        <f>RES_hhdet_in_fech!O72/RES_summary!O$21</f>
        <v>8.333941829831506</v>
      </c>
      <c r="P72" s="181">
        <f>RES_hhdet_in_fech!P72/RES_summary!P$21</f>
        <v>0</v>
      </c>
      <c r="Q72" s="181">
        <f>RES_hhdet_in_fech!Q72/RES_summary!Q$21</f>
        <v>8.0291474316957814</v>
      </c>
    </row>
    <row r="73" spans="1:17" ht="12" customHeight="1" x14ac:dyDescent="0.25">
      <c r="A73" s="163" t="s">
        <v>142</v>
      </c>
      <c r="B73" s="162"/>
      <c r="C73" s="180">
        <f>RES_hhdet_in_fech!C73/RES_summary!C$21</f>
        <v>43.702847592831844</v>
      </c>
      <c r="D73" s="180">
        <f>RES_hhdet_in_fech!D73/RES_summary!D$21</f>
        <v>39.873517425108297</v>
      </c>
      <c r="E73" s="180">
        <f>RES_hhdet_in_fech!E73/RES_summary!E$21</f>
        <v>40.394586525203749</v>
      </c>
      <c r="F73" s="180">
        <f>RES_hhdet_in_fech!F73/RES_summary!F$21</f>
        <v>41.866015803499039</v>
      </c>
      <c r="G73" s="180">
        <f>RES_hhdet_in_fech!G73/RES_summary!G$21</f>
        <v>40.983543895391513</v>
      </c>
      <c r="H73" s="180">
        <f>RES_hhdet_in_fech!H73/RES_summary!H$21</f>
        <v>43.731548218324811</v>
      </c>
      <c r="I73" s="180">
        <f>RES_hhdet_in_fech!I73/RES_summary!I$21</f>
        <v>41.454650357323281</v>
      </c>
      <c r="J73" s="180">
        <f>RES_hhdet_in_fech!J73/RES_summary!J$21</f>
        <v>41.125905335403353</v>
      </c>
      <c r="K73" s="180">
        <f>RES_hhdet_in_fech!K73/RES_summary!K$21</f>
        <v>35.754516912326643</v>
      </c>
      <c r="L73" s="180">
        <f>RES_hhdet_in_fech!L73/RES_summary!L$21</f>
        <v>37.282963602639207</v>
      </c>
      <c r="M73" s="180">
        <f>RES_hhdet_in_fech!M73/RES_summary!M$21</f>
        <v>36.296983037461089</v>
      </c>
      <c r="N73" s="180">
        <f>RES_hhdet_in_fech!N73/RES_summary!N$21</f>
        <v>0</v>
      </c>
      <c r="O73" s="180">
        <f>RES_hhdet_in_fech!O73/RES_summary!O$21</f>
        <v>37.313385959524261</v>
      </c>
      <c r="P73" s="180">
        <f>RES_hhdet_in_fech!P73/RES_summary!P$21</f>
        <v>0</v>
      </c>
      <c r="Q73" s="180">
        <f>RES_hhdet_in_fech!Q73/RES_summary!Q$21</f>
        <v>38.316545682532549</v>
      </c>
    </row>
    <row r="74" spans="1:17" ht="12" customHeight="1" x14ac:dyDescent="0.25">
      <c r="A74" s="161" t="s">
        <v>141</v>
      </c>
      <c r="B74" s="160"/>
      <c r="C74" s="179">
        <f>RES_hhdet_in_fech!C74/RES_summary!C$21</f>
        <v>39.532365865097624</v>
      </c>
      <c r="D74" s="179">
        <f>RES_hhdet_in_fech!D74/RES_summary!D$21</f>
        <v>35.35551755081341</v>
      </c>
      <c r="E74" s="179">
        <f>RES_hhdet_in_fech!E74/RES_summary!E$21</f>
        <v>35.859440755350001</v>
      </c>
      <c r="F74" s="179">
        <f>RES_hhdet_in_fech!F74/RES_summary!F$21</f>
        <v>37.066289020066442</v>
      </c>
      <c r="G74" s="179">
        <f>RES_hhdet_in_fech!G74/RES_summary!G$21</f>
        <v>36.383894382122875</v>
      </c>
      <c r="H74" s="179">
        <f>RES_hhdet_in_fech!H74/RES_summary!H$21</f>
        <v>38.254735975866772</v>
      </c>
      <c r="I74" s="179">
        <f>RES_hhdet_in_fech!I74/RES_summary!I$21</f>
        <v>36.564282173902242</v>
      </c>
      <c r="J74" s="179">
        <f>RES_hhdet_in_fech!J74/RES_summary!J$21</f>
        <v>36.339837460092411</v>
      </c>
      <c r="K74" s="179">
        <f>RES_hhdet_in_fech!K74/RES_summary!K$21</f>
        <v>32.602952812031411</v>
      </c>
      <c r="L74" s="179">
        <f>RES_hhdet_in_fech!L74/RES_summary!L$21</f>
        <v>33.676816409443454</v>
      </c>
      <c r="M74" s="179">
        <f>RES_hhdet_in_fech!M74/RES_summary!M$21</f>
        <v>32.822974892836712</v>
      </c>
      <c r="N74" s="179">
        <f>RES_hhdet_in_fech!N74/RES_summary!N$21</f>
        <v>0</v>
      </c>
      <c r="O74" s="179">
        <f>RES_hhdet_in_fech!O74/RES_summary!O$21</f>
        <v>32.989259304670696</v>
      </c>
      <c r="P74" s="179">
        <f>RES_hhdet_in_fech!P74/RES_summary!P$21</f>
        <v>0</v>
      </c>
      <c r="Q74" s="179">
        <f>RES_hhdet_in_fech!Q74/RES_summary!Q$21</f>
        <v>33.286193290765816</v>
      </c>
    </row>
    <row r="75" spans="1:17" ht="12" customHeight="1" x14ac:dyDescent="0.25">
      <c r="A75" s="148" t="s">
        <v>60</v>
      </c>
      <c r="B75" s="156"/>
      <c r="C75" s="177">
        <f>RES_hhdet_in_fech!C75/RES_summary!C$21</f>
        <v>31.964202507690651</v>
      </c>
      <c r="D75" s="177">
        <f>RES_hhdet_in_fech!D75/RES_summary!D$21</f>
        <v>26.473113629336378</v>
      </c>
      <c r="E75" s="177">
        <f>RES_hhdet_in_fech!E75/RES_summary!E$21</f>
        <v>27.055314898873675</v>
      </c>
      <c r="F75" s="177">
        <f>RES_hhdet_in_fech!F75/RES_summary!F$21</f>
        <v>28.02864322445328</v>
      </c>
      <c r="G75" s="177">
        <f>RES_hhdet_in_fech!G75/RES_summary!G$21</f>
        <v>27.355764872317774</v>
      </c>
      <c r="H75" s="177">
        <f>RES_hhdet_in_fech!H75/RES_summary!H$21</f>
        <v>29.143557850515656</v>
      </c>
      <c r="I75" s="177">
        <f>RES_hhdet_in_fech!I75/RES_summary!I$21</f>
        <v>27.512088124591774</v>
      </c>
      <c r="J75" s="177">
        <f>RES_hhdet_in_fech!J75/RES_summary!J$21</f>
        <v>27.371581004065522</v>
      </c>
      <c r="K75" s="177">
        <f>RES_hhdet_in_fech!K75/RES_summary!K$21</f>
        <v>23.776350466619746</v>
      </c>
      <c r="L75" s="177">
        <f>RES_hhdet_in_fech!L75/RES_summary!L$21</f>
        <v>24.897814238505909</v>
      </c>
      <c r="M75" s="177">
        <f>RES_hhdet_in_fech!M75/RES_summary!M$21</f>
        <v>24.274743786411697</v>
      </c>
      <c r="N75" s="177">
        <f>RES_hhdet_in_fech!N75/RES_summary!N$21</f>
        <v>0</v>
      </c>
      <c r="O75" s="177">
        <f>RES_hhdet_in_fech!O75/RES_summary!O$21</f>
        <v>24.621729676158935</v>
      </c>
      <c r="P75" s="177">
        <f>RES_hhdet_in_fech!P75/RES_summary!P$21</f>
        <v>0</v>
      </c>
      <c r="Q75" s="177">
        <f>RES_hhdet_in_fech!Q75/RES_summary!Q$21</f>
        <v>25.153540878583858</v>
      </c>
    </row>
    <row r="76" spans="1:17" ht="12" customHeight="1" x14ac:dyDescent="0.25">
      <c r="A76" s="148" t="s">
        <v>59</v>
      </c>
      <c r="B76" s="156"/>
      <c r="C76" s="177">
        <f>RES_hhdet_in_fech!C76/RES_summary!C$21</f>
        <v>7.5681633574069718</v>
      </c>
      <c r="D76" s="177">
        <f>RES_hhdet_in_fech!D76/RES_summary!D$21</f>
        <v>8.8824039214770245</v>
      </c>
      <c r="E76" s="177">
        <f>RES_hhdet_in_fech!E76/RES_summary!E$21</f>
        <v>8.8041258564763236</v>
      </c>
      <c r="F76" s="177">
        <f>RES_hhdet_in_fech!F76/RES_summary!F$21</f>
        <v>9.0376457956131588</v>
      </c>
      <c r="G76" s="177">
        <f>RES_hhdet_in_fech!G76/RES_summary!G$21</f>
        <v>9.0281295098051064</v>
      </c>
      <c r="H76" s="177">
        <f>RES_hhdet_in_fech!H76/RES_summary!H$21</f>
        <v>9.1111781253511204</v>
      </c>
      <c r="I76" s="177">
        <f>RES_hhdet_in_fech!I76/RES_summary!I$21</f>
        <v>9.0521940493104669</v>
      </c>
      <c r="J76" s="177">
        <f>RES_hhdet_in_fech!J76/RES_summary!J$21</f>
        <v>8.9682564560268911</v>
      </c>
      <c r="K76" s="177">
        <f>RES_hhdet_in_fech!K76/RES_summary!K$21</f>
        <v>8.8266023454116684</v>
      </c>
      <c r="L76" s="177">
        <f>RES_hhdet_in_fech!L76/RES_summary!L$21</f>
        <v>8.7790021709375523</v>
      </c>
      <c r="M76" s="177">
        <f>RES_hhdet_in_fech!M76/RES_summary!M$21</f>
        <v>8.5482311064249998</v>
      </c>
      <c r="N76" s="177">
        <f>RES_hhdet_in_fech!N76/RES_summary!N$21</f>
        <v>0</v>
      </c>
      <c r="O76" s="177">
        <f>RES_hhdet_in_fech!O76/RES_summary!O$21</f>
        <v>8.3675296285117664</v>
      </c>
      <c r="P76" s="177">
        <f>RES_hhdet_in_fech!P76/RES_summary!P$21</f>
        <v>0</v>
      </c>
      <c r="Q76" s="177">
        <f>RES_hhdet_in_fech!Q76/RES_summary!Q$21</f>
        <v>8.1326524121819617</v>
      </c>
    </row>
    <row r="77" spans="1:17" ht="12" customHeight="1" x14ac:dyDescent="0.25">
      <c r="A77" s="158" t="s">
        <v>62</v>
      </c>
      <c r="B77" s="157"/>
      <c r="C77" s="178">
        <f>RES_hhdet_in_fech!C77/RES_summary!C$21</f>
        <v>14.478045830844191</v>
      </c>
      <c r="D77" s="178">
        <f>RES_hhdet_in_fech!D77/RES_summary!D$21</f>
        <v>13.739427309727956</v>
      </c>
      <c r="E77" s="178">
        <f>RES_hhdet_in_fech!E77/RES_summary!E$21</f>
        <v>13.337438835950937</v>
      </c>
      <c r="F77" s="178">
        <f>RES_hhdet_in_fech!F77/RES_summary!F$21</f>
        <v>13.497035335502105</v>
      </c>
      <c r="G77" s="178">
        <f>RES_hhdet_in_fech!G77/RES_summary!G$21</f>
        <v>14.655317076536793</v>
      </c>
      <c r="H77" s="178">
        <f>RES_hhdet_in_fech!H77/RES_summary!H$21</f>
        <v>14.118724055363689</v>
      </c>
      <c r="I77" s="178">
        <f>RES_hhdet_in_fech!I77/RES_summary!I$21</f>
        <v>12.472462128895314</v>
      </c>
      <c r="J77" s="178">
        <f>RES_hhdet_in_fech!J77/RES_summary!J$21</f>
        <v>13.165297239956155</v>
      </c>
      <c r="K77" s="178">
        <f>RES_hhdet_in_fech!K77/RES_summary!K$21</f>
        <v>14.183110483699577</v>
      </c>
      <c r="L77" s="178">
        <f>RES_hhdet_in_fech!L77/RES_summary!L$21</f>
        <v>13.583343546138467</v>
      </c>
      <c r="M77" s="178">
        <f>RES_hhdet_in_fech!M77/RES_summary!M$21</f>
        <v>13.271107993619021</v>
      </c>
      <c r="N77" s="178">
        <f>RES_hhdet_in_fech!N77/RES_summary!N$21</f>
        <v>13.661045302950219</v>
      </c>
      <c r="O77" s="178">
        <f>RES_hhdet_in_fech!O77/RES_summary!O$21</f>
        <v>13.657825784100096</v>
      </c>
      <c r="P77" s="178">
        <f>RES_hhdet_in_fech!P77/RES_summary!P$21</f>
        <v>0</v>
      </c>
      <c r="Q77" s="178">
        <f>RES_hhdet_in_fech!Q77/RES_summary!Q$21</f>
        <v>13.897470924422793</v>
      </c>
    </row>
    <row r="78" spans="1:17" ht="12" customHeight="1" x14ac:dyDescent="0.25">
      <c r="A78" s="23" t="s">
        <v>109</v>
      </c>
      <c r="B78" s="156"/>
      <c r="C78" s="177">
        <f>RES_hhdet_in_fech!C78/RES_summary!C$21</f>
        <v>15.025075339607438</v>
      </c>
      <c r="D78" s="177">
        <f>RES_hhdet_in_fech!D78/RES_summary!D$21</f>
        <v>15.093122115850202</v>
      </c>
      <c r="E78" s="177">
        <f>RES_hhdet_in_fech!E78/RES_summary!E$21</f>
        <v>15.098563353425204</v>
      </c>
      <c r="F78" s="177">
        <f>RES_hhdet_in_fech!F78/RES_summary!F$21</f>
        <v>14.923706928696584</v>
      </c>
      <c r="G78" s="177">
        <f>RES_hhdet_in_fech!G78/RES_summary!G$21</f>
        <v>14.655317076536793</v>
      </c>
      <c r="H78" s="177">
        <f>RES_hhdet_in_fech!H78/RES_summary!H$21</f>
        <v>14.118724055363689</v>
      </c>
      <c r="I78" s="177">
        <f>RES_hhdet_in_fech!I78/RES_summary!I$21</f>
        <v>14.452793102439937</v>
      </c>
      <c r="J78" s="177">
        <f>RES_hhdet_in_fech!J78/RES_summary!J$21</f>
        <v>14.551153411470489</v>
      </c>
      <c r="K78" s="177">
        <f>RES_hhdet_in_fech!K78/RES_summary!K$21</f>
        <v>14.183110483699577</v>
      </c>
      <c r="L78" s="177">
        <f>RES_hhdet_in_fech!L78/RES_summary!L$21</f>
        <v>14.177733356881022</v>
      </c>
      <c r="M78" s="177">
        <f>RES_hhdet_in_fech!M78/RES_summary!M$21</f>
        <v>13.601932860478444</v>
      </c>
      <c r="N78" s="177">
        <f>RES_hhdet_in_fech!N78/RES_summary!N$21</f>
        <v>14.059097104685518</v>
      </c>
      <c r="O78" s="177">
        <f>RES_hhdet_in_fech!O78/RES_summary!O$21</f>
        <v>13.657825784100096</v>
      </c>
      <c r="P78" s="177">
        <f>RES_hhdet_in_fech!P78/RES_summary!P$21</f>
        <v>0</v>
      </c>
      <c r="Q78" s="177">
        <f>RES_hhdet_in_fech!Q78/RES_summary!Q$21</f>
        <v>13.897470924422793</v>
      </c>
    </row>
    <row r="79" spans="1:17" ht="12" customHeight="1" x14ac:dyDescent="0.25">
      <c r="A79" s="29" t="s">
        <v>140</v>
      </c>
      <c r="B79" s="57"/>
      <c r="C79" s="176">
        <f>RES_hhdet_in_fech!C79/RES_summary!C$21</f>
        <v>10.152186578936091</v>
      </c>
      <c r="D79" s="176">
        <f>RES_hhdet_in_fech!D79/RES_summary!D$21</f>
        <v>9.645184821433082</v>
      </c>
      <c r="E79" s="176">
        <f>RES_hhdet_in_fech!E79/RES_summary!E$21</f>
        <v>9.8507841323471155</v>
      </c>
      <c r="F79" s="176">
        <f>RES_hhdet_in_fech!F79/RES_summary!F$21</f>
        <v>10.09986861863975</v>
      </c>
      <c r="G79" s="176">
        <f>RES_hhdet_in_fech!G79/RES_summary!G$21</f>
        <v>0</v>
      </c>
      <c r="H79" s="176">
        <f>RES_hhdet_in_fech!H79/RES_summary!H$21</f>
        <v>0</v>
      </c>
      <c r="I79" s="176">
        <f>RES_hhdet_in_fech!I79/RES_summary!I$21</f>
        <v>10.287126960121387</v>
      </c>
      <c r="J79" s="176">
        <f>RES_hhdet_in_fech!J79/RES_summary!J$21</f>
        <v>9.9954009533874633</v>
      </c>
      <c r="K79" s="176">
        <f>RES_hhdet_in_fech!K79/RES_summary!K$21</f>
        <v>0</v>
      </c>
      <c r="L79" s="176">
        <f>RES_hhdet_in_fech!L79/RES_summary!L$21</f>
        <v>9.5927596013157501</v>
      </c>
      <c r="M79" s="176">
        <f>RES_hhdet_in_fech!M79/RES_summary!M$21</f>
        <v>9.3036506040572178</v>
      </c>
      <c r="N79" s="176">
        <f>RES_hhdet_in_fech!N79/RES_summary!N$21</f>
        <v>9.3537198847595047</v>
      </c>
      <c r="O79" s="176">
        <f>RES_hhdet_in_fech!O79/RES_summary!O$21</f>
        <v>0</v>
      </c>
      <c r="P79" s="176">
        <f>RES_hhdet_in_fech!P79/RES_summary!P$21</f>
        <v>0</v>
      </c>
      <c r="Q79" s="176">
        <f>RES_hhdet_in_fech!Q79/RES_summary!Q$21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RES_hhdet_in_fech!C81/RES_summary!C$21</f>
        <v>0</v>
      </c>
      <c r="D81" s="184">
        <f>RES_hhdet_in_fech!D81/RES_summary!D$21</f>
        <v>274.21507189976091</v>
      </c>
      <c r="E81" s="184">
        <f>RES_hhdet_in_fech!E81/RES_summary!E$21</f>
        <v>0</v>
      </c>
      <c r="F81" s="184">
        <f>RES_hhdet_in_fech!F81/RES_summary!F$21</f>
        <v>289.20639878495211</v>
      </c>
      <c r="G81" s="184">
        <f>RES_hhdet_in_fech!G81/RES_summary!G$21</f>
        <v>281.45964655875497</v>
      </c>
      <c r="H81" s="184">
        <f>RES_hhdet_in_fech!H81/RES_summary!H$21</f>
        <v>288.36650644211352</v>
      </c>
      <c r="I81" s="184">
        <f>RES_hhdet_in_fech!I81/RES_summary!I$21</f>
        <v>291.72559203705293</v>
      </c>
      <c r="J81" s="184">
        <f>RES_hhdet_in_fech!J81/RES_summary!J$21</f>
        <v>255.54794725547606</v>
      </c>
      <c r="K81" s="184">
        <f>RES_hhdet_in_fech!K81/RES_summary!K$21</f>
        <v>264.12150880580845</v>
      </c>
      <c r="L81" s="184">
        <f>RES_hhdet_in_fech!L81/RES_summary!L$21</f>
        <v>255.63094623969224</v>
      </c>
      <c r="M81" s="184">
        <f>RES_hhdet_in_fech!M81/RES_summary!M$21</f>
        <v>210.13162883043373</v>
      </c>
      <c r="N81" s="184">
        <f>RES_hhdet_in_fech!N81/RES_summary!N$21</f>
        <v>213.39107927656016</v>
      </c>
      <c r="O81" s="184">
        <f>RES_hhdet_in_fech!O81/RES_summary!O$21</f>
        <v>203.47852566007128</v>
      </c>
      <c r="P81" s="184">
        <f>RES_hhdet_in_fech!P81/RES_summary!P$21</f>
        <v>186.31562759684431</v>
      </c>
      <c r="Q81" s="184">
        <f>RES_hhdet_in_fech!Q81/RES_summary!Q$21</f>
        <v>203.0199744262741</v>
      </c>
    </row>
    <row r="82" spans="1:17" ht="12.95" customHeight="1" x14ac:dyDescent="0.25">
      <c r="A82" s="158" t="s">
        <v>65</v>
      </c>
      <c r="B82" s="157"/>
      <c r="C82" s="178">
        <f>RES_hhdet_in_fech!C82/RES_summary!C$21</f>
        <v>0</v>
      </c>
      <c r="D82" s="178">
        <f>RES_hhdet_in_fech!D82/RES_summary!D$21</f>
        <v>213.80084335479827</v>
      </c>
      <c r="E82" s="178">
        <f>RES_hhdet_in_fech!E82/RES_summary!E$21</f>
        <v>0</v>
      </c>
      <c r="F82" s="178">
        <f>RES_hhdet_in_fech!F82/RES_summary!F$21</f>
        <v>221.29074450711948</v>
      </c>
      <c r="G82" s="178">
        <f>RES_hhdet_in_fech!G82/RES_summary!G$21</f>
        <v>222.55102749764629</v>
      </c>
      <c r="H82" s="178">
        <f>RES_hhdet_in_fech!H82/RES_summary!H$21</f>
        <v>227.48578697500406</v>
      </c>
      <c r="I82" s="178">
        <f>RES_hhdet_in_fech!I82/RES_summary!I$21</f>
        <v>230.32915231654667</v>
      </c>
      <c r="J82" s="178">
        <f>RES_hhdet_in_fech!J82/RES_summary!J$21</f>
        <v>200.24991064429724</v>
      </c>
      <c r="K82" s="178">
        <f>RES_hhdet_in_fech!K82/RES_summary!K$21</f>
        <v>204.83893829750522</v>
      </c>
      <c r="L82" s="178">
        <f>RES_hhdet_in_fech!L82/RES_summary!L$21</f>
        <v>204.34891580620257</v>
      </c>
      <c r="M82" s="178">
        <f>RES_hhdet_in_fech!M82/RES_summary!M$21</f>
        <v>156.12091015802</v>
      </c>
      <c r="N82" s="178">
        <f>RES_hhdet_in_fech!N82/RES_summary!N$21</f>
        <v>153.8471683344855</v>
      </c>
      <c r="O82" s="178">
        <f>RES_hhdet_in_fech!O82/RES_summary!O$21</f>
        <v>149.33114384079349</v>
      </c>
      <c r="P82" s="178">
        <f>RES_hhdet_in_fech!P82/RES_summary!P$21</f>
        <v>132.26917177704152</v>
      </c>
      <c r="Q82" s="178">
        <f>RES_hhdet_in_fech!Q82/RES_summary!Q$21</f>
        <v>146.71077975579593</v>
      </c>
    </row>
    <row r="83" spans="1:17" ht="12" customHeight="1" x14ac:dyDescent="0.25">
      <c r="A83" s="23" t="s">
        <v>157</v>
      </c>
      <c r="B83" s="156"/>
      <c r="C83" s="177">
        <f>RES_hhdet_in_fech!C83/RES_summary!C$21</f>
        <v>0</v>
      </c>
      <c r="D83" s="177">
        <f>RES_hhdet_in_fech!D83/RES_summary!D$21</f>
        <v>213.00254983825417</v>
      </c>
      <c r="E83" s="177">
        <f>RES_hhdet_in_fech!E83/RES_summary!E$21</f>
        <v>0</v>
      </c>
      <c r="F83" s="177">
        <f>RES_hhdet_in_fech!F83/RES_summary!F$21</f>
        <v>220.02608277087955</v>
      </c>
      <c r="G83" s="177">
        <f>RES_hhdet_in_fech!G83/RES_summary!G$21</f>
        <v>221.40070959130625</v>
      </c>
      <c r="H83" s="177">
        <f>RES_hhdet_in_fech!H83/RES_summary!H$21</f>
        <v>225.77903891051702</v>
      </c>
      <c r="I83" s="177">
        <f>RES_hhdet_in_fech!I83/RES_summary!I$21</f>
        <v>228.82443688207334</v>
      </c>
      <c r="J83" s="177">
        <f>RES_hhdet_in_fech!J83/RES_summary!J$21</f>
        <v>198.91374972636604</v>
      </c>
      <c r="K83" s="177">
        <f>RES_hhdet_in_fech!K83/RES_summary!K$21</f>
        <v>204.36246320316462</v>
      </c>
      <c r="L83" s="177">
        <f>RES_hhdet_in_fech!L83/RES_summary!L$21</f>
        <v>203.4197777398322</v>
      </c>
      <c r="M83" s="177">
        <f>RES_hhdet_in_fech!M83/RES_summary!M$21</f>
        <v>155.32035806313809</v>
      </c>
      <c r="N83" s="177">
        <f>RES_hhdet_in_fech!N83/RES_summary!N$21</f>
        <v>153.14676730156231</v>
      </c>
      <c r="O83" s="177">
        <f>RES_hhdet_in_fech!O83/RES_summary!O$21</f>
        <v>148.40238404225326</v>
      </c>
      <c r="P83" s="177">
        <f>RES_hhdet_in_fech!P83/RES_summary!P$21</f>
        <v>131.38348004118583</v>
      </c>
      <c r="Q83" s="177">
        <f>RES_hhdet_in_fech!Q83/RES_summary!Q$21</f>
        <v>145.58531168869047</v>
      </c>
    </row>
    <row r="84" spans="1:17" ht="12" customHeight="1" x14ac:dyDescent="0.25">
      <c r="A84" s="23" t="s">
        <v>60</v>
      </c>
      <c r="B84" s="156"/>
      <c r="C84" s="177">
        <f>RES_hhdet_in_fech!C84/RES_summary!C$21</f>
        <v>0</v>
      </c>
      <c r="D84" s="177">
        <f>RES_hhdet_in_fech!D84/RES_summary!D$21</f>
        <v>0.79829351654410863</v>
      </c>
      <c r="E84" s="177">
        <f>RES_hhdet_in_fech!E84/RES_summary!E$21</f>
        <v>0</v>
      </c>
      <c r="F84" s="177">
        <f>RES_hhdet_in_fech!F84/RES_summary!F$21</f>
        <v>1.2646617362399164</v>
      </c>
      <c r="G84" s="177">
        <f>RES_hhdet_in_fech!G84/RES_summary!G$21</f>
        <v>1.150317906340045</v>
      </c>
      <c r="H84" s="177">
        <f>RES_hhdet_in_fech!H84/RES_summary!H$21</f>
        <v>1.7067480644870245</v>
      </c>
      <c r="I84" s="177">
        <f>RES_hhdet_in_fech!I84/RES_summary!I$21</f>
        <v>1.5047154344733549</v>
      </c>
      <c r="J84" s="177">
        <f>RES_hhdet_in_fech!J84/RES_summary!J$21</f>
        <v>1.3361609179312086</v>
      </c>
      <c r="K84" s="177">
        <f>RES_hhdet_in_fech!K84/RES_summary!K$21</f>
        <v>0.47647509434061741</v>
      </c>
      <c r="L84" s="177">
        <f>RES_hhdet_in_fech!L84/RES_summary!L$21</f>
        <v>0.92913806637035812</v>
      </c>
      <c r="M84" s="177">
        <f>RES_hhdet_in_fech!M84/RES_summary!M$21</f>
        <v>0.80055209488189583</v>
      </c>
      <c r="N84" s="177">
        <f>RES_hhdet_in_fech!N84/RES_summary!N$21</f>
        <v>0.70040103292319322</v>
      </c>
      <c r="O84" s="177">
        <f>RES_hhdet_in_fech!O84/RES_summary!O$21</f>
        <v>0.92875979854021651</v>
      </c>
      <c r="P84" s="177">
        <f>RES_hhdet_in_fech!P84/RES_summary!P$21</f>
        <v>0.88569173585568128</v>
      </c>
      <c r="Q84" s="177">
        <f>RES_hhdet_in_fech!Q84/RES_summary!Q$21</f>
        <v>1.1254680671054489</v>
      </c>
    </row>
    <row r="85" spans="1:17" ht="12.95" customHeight="1" x14ac:dyDescent="0.25">
      <c r="A85" s="158" t="s">
        <v>112</v>
      </c>
      <c r="B85" s="157"/>
      <c r="C85" s="178">
        <f>RES_hhdet_in_fech!C85/RES_summary!C$21</f>
        <v>0</v>
      </c>
      <c r="D85" s="178">
        <f>RES_hhdet_in_fech!D85/RES_summary!D$21</f>
        <v>6.0129878828068595</v>
      </c>
      <c r="E85" s="178">
        <f>RES_hhdet_in_fech!E85/RES_summary!E$21</f>
        <v>0</v>
      </c>
      <c r="F85" s="178">
        <f>RES_hhdet_in_fech!F85/RES_summary!F$21</f>
        <v>5.9027279881029662</v>
      </c>
      <c r="G85" s="178">
        <f>RES_hhdet_in_fech!G85/RES_summary!G$21</f>
        <v>5.5799673331146096</v>
      </c>
      <c r="H85" s="178">
        <f>RES_hhdet_in_fech!H85/RES_summary!H$21</f>
        <v>5.2645992862570612</v>
      </c>
      <c r="I85" s="178">
        <f>RES_hhdet_in_fech!I85/RES_summary!I$21</f>
        <v>4.9315791715491475</v>
      </c>
      <c r="J85" s="178">
        <f>RES_hhdet_in_fech!J85/RES_summary!J$21</f>
        <v>4.3206952276626778</v>
      </c>
      <c r="K85" s="178">
        <f>RES_hhdet_in_fech!K85/RES_summary!K$21</f>
        <v>4.0858140232151401</v>
      </c>
      <c r="L85" s="178">
        <f>RES_hhdet_in_fech!L85/RES_summary!L$21</f>
        <v>4.0198988253436276</v>
      </c>
      <c r="M85" s="178">
        <f>RES_hhdet_in_fech!M85/RES_summary!M$21</f>
        <v>3.7706707050512422</v>
      </c>
      <c r="N85" s="178">
        <f>RES_hhdet_in_fech!N85/RES_summary!N$21</f>
        <v>3.5860914634362637</v>
      </c>
      <c r="O85" s="178">
        <f>RES_hhdet_in_fech!O85/RES_summary!O$21</f>
        <v>3.5207946532140788</v>
      </c>
      <c r="P85" s="178">
        <f>RES_hhdet_in_fech!P85/RES_summary!P$21</f>
        <v>3.4492167562909239</v>
      </c>
      <c r="Q85" s="178">
        <f>RES_hhdet_in_fech!Q85/RES_summary!Q$21</f>
        <v>3.3872557485624704</v>
      </c>
    </row>
    <row r="86" spans="1:17" ht="12" customHeight="1" x14ac:dyDescent="0.25">
      <c r="A86" s="23" t="s">
        <v>60</v>
      </c>
      <c r="B86" s="156"/>
      <c r="C86" s="177">
        <f>RES_hhdet_in_fech!C86/RES_summary!C$21</f>
        <v>0</v>
      </c>
      <c r="D86" s="177">
        <f>RES_hhdet_in_fech!D86/RES_summary!D$21</f>
        <v>6.0129878828068595</v>
      </c>
      <c r="E86" s="177">
        <f>RES_hhdet_in_fech!E86/RES_summary!E$21</f>
        <v>0</v>
      </c>
      <c r="F86" s="177">
        <f>RES_hhdet_in_fech!F86/RES_summary!F$21</f>
        <v>5.9027279881029662</v>
      </c>
      <c r="G86" s="177">
        <f>RES_hhdet_in_fech!G86/RES_summary!G$21</f>
        <v>5.5799673331146096</v>
      </c>
      <c r="H86" s="177">
        <f>RES_hhdet_in_fech!H86/RES_summary!H$21</f>
        <v>5.2645992862570612</v>
      </c>
      <c r="I86" s="177">
        <f>RES_hhdet_in_fech!I86/RES_summary!I$21</f>
        <v>4.9315791715491475</v>
      </c>
      <c r="J86" s="177">
        <f>RES_hhdet_in_fech!J86/RES_summary!J$21</f>
        <v>4.3206952276626778</v>
      </c>
      <c r="K86" s="177">
        <f>RES_hhdet_in_fech!K86/RES_summary!K$21</f>
        <v>4.0858140232151401</v>
      </c>
      <c r="L86" s="177">
        <f>RES_hhdet_in_fech!L86/RES_summary!L$21</f>
        <v>4.0198988253436276</v>
      </c>
      <c r="M86" s="177">
        <f>RES_hhdet_in_fech!M86/RES_summary!M$21</f>
        <v>3.7706707050512422</v>
      </c>
      <c r="N86" s="177">
        <f>RES_hhdet_in_fech!N86/RES_summary!N$21</f>
        <v>3.5860914634362637</v>
      </c>
      <c r="O86" s="177">
        <f>RES_hhdet_in_fech!O86/RES_summary!O$21</f>
        <v>3.5207946532140788</v>
      </c>
      <c r="P86" s="177">
        <f>RES_hhdet_in_fech!P86/RES_summary!P$21</f>
        <v>3.4492167562909239</v>
      </c>
      <c r="Q86" s="177">
        <f>RES_hhdet_in_fech!Q86/RES_summary!Q$21</f>
        <v>3.3872557485624704</v>
      </c>
    </row>
    <row r="87" spans="1:17" ht="12" customHeight="1" x14ac:dyDescent="0.25">
      <c r="A87" s="158" t="s">
        <v>63</v>
      </c>
      <c r="B87" s="157"/>
      <c r="C87" s="178">
        <f>RES_hhdet_in_fech!C87/RES_summary!C$21</f>
        <v>0</v>
      </c>
      <c r="D87" s="178">
        <f>RES_hhdet_in_fech!D87/RES_summary!D$21</f>
        <v>44.77808731833958</v>
      </c>
      <c r="E87" s="178">
        <f>RES_hhdet_in_fech!E87/RES_summary!E$21</f>
        <v>0</v>
      </c>
      <c r="F87" s="178">
        <f>RES_hhdet_in_fech!F87/RES_summary!F$21</f>
        <v>51.996321960777522</v>
      </c>
      <c r="G87" s="178">
        <f>RES_hhdet_in_fech!G87/RES_summary!G$21</f>
        <v>43.564908529474543</v>
      </c>
      <c r="H87" s="178">
        <f>RES_hhdet_in_fech!H87/RES_summary!H$21</f>
        <v>45.678170338964343</v>
      </c>
      <c r="I87" s="178">
        <f>RES_hhdet_in_fech!I87/RES_summary!I$21</f>
        <v>46.309360965579799</v>
      </c>
      <c r="J87" s="178">
        <f>RES_hhdet_in_fech!J87/RES_summary!J$21</f>
        <v>41.101472030127177</v>
      </c>
      <c r="K87" s="178">
        <f>RES_hhdet_in_fech!K87/RES_summary!K$21</f>
        <v>45.753731532878341</v>
      </c>
      <c r="L87" s="178">
        <f>RES_hhdet_in_fech!L87/RES_summary!L$21</f>
        <v>37.710177538867867</v>
      </c>
      <c r="M87" s="178">
        <f>RES_hhdet_in_fech!M87/RES_summary!M$21</f>
        <v>40.968550532102853</v>
      </c>
      <c r="N87" s="178">
        <f>RES_hhdet_in_fech!N87/RES_summary!N$21</f>
        <v>46.626770142119639</v>
      </c>
      <c r="O87" s="178">
        <f>RES_hhdet_in_fech!O87/RES_summary!O$21</f>
        <v>41.044331214454957</v>
      </c>
      <c r="P87" s="178">
        <f>RES_hhdet_in_fech!P87/RES_summary!P$21</f>
        <v>40.766752667661656</v>
      </c>
      <c r="Q87" s="178">
        <f>RES_hhdet_in_fech!Q87/RES_summary!Q$21</f>
        <v>42.608049554432412</v>
      </c>
    </row>
    <row r="88" spans="1:17" ht="12" customHeight="1" x14ac:dyDescent="0.25">
      <c r="A88" s="167" t="s">
        <v>156</v>
      </c>
      <c r="B88" s="132"/>
      <c r="C88" s="183">
        <f>RES_hhdet_in_fech!C88/RES_summary!C$21</f>
        <v>0</v>
      </c>
      <c r="D88" s="183">
        <f>RES_hhdet_in_fech!D88/RES_summary!D$21</f>
        <v>53.567918734153494</v>
      </c>
      <c r="E88" s="183">
        <f>RES_hhdet_in_fech!E88/RES_summary!E$21</f>
        <v>0</v>
      </c>
      <c r="F88" s="183">
        <f>RES_hhdet_in_fech!F88/RES_summary!F$21</f>
        <v>52.500748347234023</v>
      </c>
      <c r="G88" s="183">
        <f>RES_hhdet_in_fech!G88/RES_summary!G$21</f>
        <v>52.137826229031901</v>
      </c>
      <c r="H88" s="183">
        <f>RES_hhdet_in_fech!H88/RES_summary!H$21</f>
        <v>52.127595882371033</v>
      </c>
      <c r="I88" s="183">
        <f>RES_hhdet_in_fech!I88/RES_summary!I$21</f>
        <v>52.798595550658511</v>
      </c>
      <c r="J88" s="183">
        <f>RES_hhdet_in_fech!J88/RES_summary!J$21</f>
        <v>50.884934417807116</v>
      </c>
      <c r="K88" s="183">
        <f>RES_hhdet_in_fech!K88/RES_summary!K$21</f>
        <v>50.813732724808247</v>
      </c>
      <c r="L88" s="183">
        <f>RES_hhdet_in_fech!L88/RES_summary!L$21</f>
        <v>0</v>
      </c>
      <c r="M88" s="183">
        <f>RES_hhdet_in_fech!M88/RES_summary!M$21</f>
        <v>48.414497479474257</v>
      </c>
      <c r="N88" s="183">
        <f>RES_hhdet_in_fech!N88/RES_summary!N$21</f>
        <v>48.519141761897451</v>
      </c>
      <c r="O88" s="183">
        <f>RES_hhdet_in_fech!O88/RES_summary!O$21</f>
        <v>47.922525014468199</v>
      </c>
      <c r="P88" s="183">
        <f>RES_hhdet_in_fech!P88/RES_summary!P$21</f>
        <v>47.337393047695429</v>
      </c>
      <c r="Q88" s="183">
        <f>RES_hhdet_in_fech!Q88/RES_summary!Q$21</f>
        <v>46.755625962645567</v>
      </c>
    </row>
    <row r="89" spans="1:17" ht="12" customHeight="1" x14ac:dyDescent="0.25">
      <c r="A89" s="167" t="s">
        <v>155</v>
      </c>
      <c r="B89" s="132"/>
      <c r="C89" s="183">
        <f>RES_hhdet_in_fech!C89/RES_summary!C$21</f>
        <v>0</v>
      </c>
      <c r="D89" s="183">
        <f>RES_hhdet_in_fech!D89/RES_summary!D$21</f>
        <v>45.402099506431249</v>
      </c>
      <c r="E89" s="183">
        <f>RES_hhdet_in_fech!E89/RES_summary!E$21</f>
        <v>0</v>
      </c>
      <c r="F89" s="183">
        <f>RES_hhdet_in_fech!F89/RES_summary!F$21</f>
        <v>45.126649521531228</v>
      </c>
      <c r="G89" s="183">
        <f>RES_hhdet_in_fech!G89/RES_summary!G$21</f>
        <v>45.285598292492445</v>
      </c>
      <c r="H89" s="183">
        <f>RES_hhdet_in_fech!H89/RES_summary!H$21</f>
        <v>45.477224387322707</v>
      </c>
      <c r="I89" s="183">
        <f>RES_hhdet_in_fech!I89/RES_summary!I$21</f>
        <v>45.401726923752875</v>
      </c>
      <c r="J89" s="183">
        <f>RES_hhdet_in_fech!J89/RES_summary!J$21</f>
        <v>44.033682910358003</v>
      </c>
      <c r="K89" s="183">
        <f>RES_hhdet_in_fech!K89/RES_summary!K$21</f>
        <v>43.528041057355011</v>
      </c>
      <c r="L89" s="183">
        <f>RES_hhdet_in_fech!L89/RES_summary!L$21</f>
        <v>42.709399056663742</v>
      </c>
      <c r="M89" s="183">
        <f>RES_hhdet_in_fech!M89/RES_summary!M$21</f>
        <v>41.384145845565868</v>
      </c>
      <c r="N89" s="183">
        <f>RES_hhdet_in_fech!N89/RES_summary!N$21</f>
        <v>40.94567080926528</v>
      </c>
      <c r="O89" s="183">
        <f>RES_hhdet_in_fech!O89/RES_summary!O$21</f>
        <v>40.37607815939424</v>
      </c>
      <c r="P89" s="183">
        <f>RES_hhdet_in_fech!P89/RES_summary!P$21</f>
        <v>39.731992176901606</v>
      </c>
      <c r="Q89" s="183">
        <f>RES_hhdet_in_fech!Q89/RES_summary!Q$21</f>
        <v>38.990020054474826</v>
      </c>
    </row>
    <row r="90" spans="1:17" ht="12" customHeight="1" x14ac:dyDescent="0.25">
      <c r="A90" s="166" t="s">
        <v>55</v>
      </c>
      <c r="B90" s="165"/>
      <c r="C90" s="182">
        <f>RES_hhdet_in_fech!C90/RES_summary!C$21</f>
        <v>0</v>
      </c>
      <c r="D90" s="182">
        <f>RES_hhdet_in_fech!D90/RES_summary!D$21</f>
        <v>36.661736817736291</v>
      </c>
      <c r="E90" s="182">
        <f>RES_hhdet_in_fech!E90/RES_summary!E$21</f>
        <v>0</v>
      </c>
      <c r="F90" s="182">
        <f>RES_hhdet_in_fech!F90/RES_summary!F$21</f>
        <v>36.29878563182951</v>
      </c>
      <c r="G90" s="182">
        <f>RES_hhdet_in_fech!G90/RES_summary!G$21</f>
        <v>36.343517377582501</v>
      </c>
      <c r="H90" s="182">
        <f>RES_hhdet_in_fech!H90/RES_summary!H$21</f>
        <v>36.428061120240521</v>
      </c>
      <c r="I90" s="182">
        <f>RES_hhdet_in_fech!I90/RES_summary!I$21</f>
        <v>36.306378875481961</v>
      </c>
      <c r="J90" s="182">
        <f>RES_hhdet_in_fech!J90/RES_summary!J$21</f>
        <v>35.070829142502966</v>
      </c>
      <c r="K90" s="182">
        <f>RES_hhdet_in_fech!K90/RES_summary!K$21</f>
        <v>34.607593750238699</v>
      </c>
      <c r="L90" s="182">
        <f>RES_hhdet_in_fech!L90/RES_summary!L$21</f>
        <v>33.892952564038715</v>
      </c>
      <c r="M90" s="182">
        <f>RES_hhdet_in_fech!M90/RES_summary!M$21</f>
        <v>32.827247784304603</v>
      </c>
      <c r="N90" s="182">
        <f>RES_hhdet_in_fech!N90/RES_summary!N$21</f>
        <v>32.449311995757668</v>
      </c>
      <c r="O90" s="182">
        <f>RES_hhdet_in_fech!O90/RES_summary!O$21</f>
        <v>31.966618952689476</v>
      </c>
      <c r="P90" s="182">
        <f>RES_hhdet_in_fech!P90/RES_summary!P$21</f>
        <v>31.432989030279046</v>
      </c>
      <c r="Q90" s="182">
        <f>RES_hhdet_in_fech!Q90/RES_summary!Q$21</f>
        <v>30.819947980544967</v>
      </c>
    </row>
    <row r="91" spans="1:17" ht="12" customHeight="1" x14ac:dyDescent="0.25">
      <c r="A91" s="147" t="s">
        <v>59</v>
      </c>
      <c r="B91" s="164"/>
      <c r="C91" s="181">
        <f>RES_hhdet_in_fech!C91/RES_summary!C$21</f>
        <v>0</v>
      </c>
      <c r="D91" s="181">
        <f>RES_hhdet_in_fech!D91/RES_summary!D$21</f>
        <v>8.7403626886949528</v>
      </c>
      <c r="E91" s="181">
        <f>RES_hhdet_in_fech!E91/RES_summary!E$21</f>
        <v>0</v>
      </c>
      <c r="F91" s="181">
        <f>RES_hhdet_in_fech!F91/RES_summary!F$21</f>
        <v>8.8278638897017085</v>
      </c>
      <c r="G91" s="181">
        <f>RES_hhdet_in_fech!G91/RES_summary!G$21</f>
        <v>8.9420809149099423</v>
      </c>
      <c r="H91" s="181">
        <f>RES_hhdet_in_fech!H91/RES_summary!H$21</f>
        <v>9.0491632670821858</v>
      </c>
      <c r="I91" s="181">
        <f>RES_hhdet_in_fech!I91/RES_summary!I$21</f>
        <v>9.0953480482709139</v>
      </c>
      <c r="J91" s="181">
        <f>RES_hhdet_in_fech!J91/RES_summary!J$21</f>
        <v>8.9628537678550373</v>
      </c>
      <c r="K91" s="181">
        <f>RES_hhdet_in_fech!K91/RES_summary!K$21</f>
        <v>8.9204473071163193</v>
      </c>
      <c r="L91" s="181">
        <f>RES_hhdet_in_fech!L91/RES_summary!L$21</f>
        <v>8.8164464926250226</v>
      </c>
      <c r="M91" s="181">
        <f>RES_hhdet_in_fech!M91/RES_summary!M$21</f>
        <v>8.5568980612612719</v>
      </c>
      <c r="N91" s="181">
        <f>RES_hhdet_in_fech!N91/RES_summary!N$21</f>
        <v>8.4963588135076176</v>
      </c>
      <c r="O91" s="181">
        <f>RES_hhdet_in_fech!O91/RES_summary!O$21</f>
        <v>8.4094592067047582</v>
      </c>
      <c r="P91" s="181">
        <f>RES_hhdet_in_fech!P91/RES_summary!P$21</f>
        <v>8.2990031466225691</v>
      </c>
      <c r="Q91" s="181">
        <f>RES_hhdet_in_fech!Q91/RES_summary!Q$21</f>
        <v>8.1700720739298625</v>
      </c>
    </row>
    <row r="92" spans="1:17" ht="12" customHeight="1" x14ac:dyDescent="0.25">
      <c r="A92" s="163" t="s">
        <v>144</v>
      </c>
      <c r="B92" s="162"/>
      <c r="C92" s="180">
        <f>RES_hhdet_in_fech!C92/RES_summary!C$21</f>
        <v>0</v>
      </c>
      <c r="D92" s="180">
        <f>RES_hhdet_in_fech!D92/RES_summary!D$21</f>
        <v>0</v>
      </c>
      <c r="E92" s="180">
        <f>RES_hhdet_in_fech!E92/RES_summary!E$21</f>
        <v>0</v>
      </c>
      <c r="F92" s="180">
        <f>RES_hhdet_in_fech!F92/RES_summary!F$21</f>
        <v>0</v>
      </c>
      <c r="G92" s="180">
        <f>RES_hhdet_in_fech!G92/RES_summary!G$21</f>
        <v>0</v>
      </c>
      <c r="H92" s="180">
        <f>RES_hhdet_in_fech!H92/RES_summary!H$21</f>
        <v>0</v>
      </c>
      <c r="I92" s="180">
        <f>RES_hhdet_in_fech!I92/RES_summary!I$21</f>
        <v>0</v>
      </c>
      <c r="J92" s="180">
        <f>RES_hhdet_in_fech!J92/RES_summary!J$21</f>
        <v>0</v>
      </c>
      <c r="K92" s="180">
        <f>RES_hhdet_in_fech!K92/RES_summary!K$21</f>
        <v>0</v>
      </c>
      <c r="L92" s="180">
        <f>RES_hhdet_in_fech!L92/RES_summary!L$21</f>
        <v>0</v>
      </c>
      <c r="M92" s="180">
        <f>RES_hhdet_in_fech!M92/RES_summary!M$21</f>
        <v>0</v>
      </c>
      <c r="N92" s="180">
        <f>RES_hhdet_in_fech!N92/RES_summary!N$21</f>
        <v>0</v>
      </c>
      <c r="O92" s="180">
        <f>RES_hhdet_in_fech!O92/RES_summary!O$21</f>
        <v>0</v>
      </c>
      <c r="P92" s="180">
        <f>RES_hhdet_in_fech!P92/RES_summary!P$21</f>
        <v>0</v>
      </c>
      <c r="Q92" s="180">
        <f>RES_hhdet_in_fech!Q92/RES_summary!Q$21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RES_hhdet_in_fech!C93/RES_summary!C$21</f>
        <v>0</v>
      </c>
      <c r="D93" s="179">
        <f>RES_hhdet_in_fech!D93/RES_summary!D$21</f>
        <v>0</v>
      </c>
      <c r="E93" s="179">
        <f>RES_hhdet_in_fech!E93/RES_summary!E$21</f>
        <v>0</v>
      </c>
      <c r="F93" s="179">
        <f>RES_hhdet_in_fech!F93/RES_summary!F$21</f>
        <v>0</v>
      </c>
      <c r="G93" s="179">
        <f>RES_hhdet_in_fech!G93/RES_summary!G$21</f>
        <v>0</v>
      </c>
      <c r="H93" s="179">
        <f>RES_hhdet_in_fech!H93/RES_summary!H$21</f>
        <v>0</v>
      </c>
      <c r="I93" s="179">
        <f>RES_hhdet_in_fech!I93/RES_summary!I$21</f>
        <v>0</v>
      </c>
      <c r="J93" s="179">
        <f>RES_hhdet_in_fech!J93/RES_summary!J$21</f>
        <v>0</v>
      </c>
      <c r="K93" s="179">
        <f>RES_hhdet_in_fech!K93/RES_summary!K$21</f>
        <v>0</v>
      </c>
      <c r="L93" s="179">
        <f>RES_hhdet_in_fech!L93/RES_summary!L$21</f>
        <v>0</v>
      </c>
      <c r="M93" s="179">
        <f>RES_hhdet_in_fech!M93/RES_summary!M$21</f>
        <v>0</v>
      </c>
      <c r="N93" s="179">
        <f>RES_hhdet_in_fech!N93/RES_summary!N$21</f>
        <v>0</v>
      </c>
      <c r="O93" s="179">
        <f>RES_hhdet_in_fech!O93/RES_summary!O$21</f>
        <v>0</v>
      </c>
      <c r="P93" s="179">
        <f>RES_hhdet_in_fech!P93/RES_summary!P$21</f>
        <v>0</v>
      </c>
      <c r="Q93" s="179">
        <f>RES_hhdet_in_fech!Q93/RES_summary!Q$21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RES_hhdet_in_fech!C94/RES_summary!C$21</f>
        <v>0</v>
      </c>
      <c r="D94" s="177">
        <f>RES_hhdet_in_fech!D94/RES_summary!D$21</f>
        <v>0</v>
      </c>
      <c r="E94" s="177">
        <f>RES_hhdet_in_fech!E94/RES_summary!E$21</f>
        <v>0</v>
      </c>
      <c r="F94" s="177">
        <f>RES_hhdet_in_fech!F94/RES_summary!F$21</f>
        <v>0</v>
      </c>
      <c r="G94" s="177">
        <f>RES_hhdet_in_fech!G94/RES_summary!G$21</f>
        <v>0</v>
      </c>
      <c r="H94" s="177">
        <f>RES_hhdet_in_fech!H94/RES_summary!H$21</f>
        <v>0</v>
      </c>
      <c r="I94" s="177">
        <f>RES_hhdet_in_fech!I94/RES_summary!I$21</f>
        <v>0</v>
      </c>
      <c r="J94" s="177">
        <f>RES_hhdet_in_fech!J94/RES_summary!J$21</f>
        <v>0</v>
      </c>
      <c r="K94" s="177">
        <f>RES_hhdet_in_fech!K94/RES_summary!K$21</f>
        <v>0</v>
      </c>
      <c r="L94" s="177">
        <f>RES_hhdet_in_fech!L94/RES_summary!L$21</f>
        <v>0</v>
      </c>
      <c r="M94" s="177">
        <f>RES_hhdet_in_fech!M94/RES_summary!M$21</f>
        <v>0</v>
      </c>
      <c r="N94" s="177">
        <f>RES_hhdet_in_fech!N94/RES_summary!N$21</f>
        <v>0</v>
      </c>
      <c r="O94" s="177">
        <f>RES_hhdet_in_fech!O94/RES_summary!O$21</f>
        <v>0</v>
      </c>
      <c r="P94" s="177">
        <f>RES_hhdet_in_fech!P94/RES_summary!P$21</f>
        <v>0</v>
      </c>
      <c r="Q94" s="177">
        <f>RES_hhdet_in_fech!Q94/RES_summary!Q$21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RES_hhdet_in_fech!C95/RES_summary!C$21</f>
        <v>0</v>
      </c>
      <c r="D95" s="177">
        <f>RES_hhdet_in_fech!D95/RES_summary!D$21</f>
        <v>0</v>
      </c>
      <c r="E95" s="177">
        <f>RES_hhdet_in_fech!E95/RES_summary!E$21</f>
        <v>0</v>
      </c>
      <c r="F95" s="177">
        <f>RES_hhdet_in_fech!F95/RES_summary!F$21</f>
        <v>0</v>
      </c>
      <c r="G95" s="177">
        <f>RES_hhdet_in_fech!G95/RES_summary!G$21</f>
        <v>0</v>
      </c>
      <c r="H95" s="177">
        <f>RES_hhdet_in_fech!H95/RES_summary!H$21</f>
        <v>0</v>
      </c>
      <c r="I95" s="177">
        <f>RES_hhdet_in_fech!I95/RES_summary!I$21</f>
        <v>0</v>
      </c>
      <c r="J95" s="177">
        <f>RES_hhdet_in_fech!J95/RES_summary!J$21</f>
        <v>0</v>
      </c>
      <c r="K95" s="177">
        <f>RES_hhdet_in_fech!K95/RES_summary!K$21</f>
        <v>0</v>
      </c>
      <c r="L95" s="177">
        <f>RES_hhdet_in_fech!L95/RES_summary!L$21</f>
        <v>0</v>
      </c>
      <c r="M95" s="177">
        <f>RES_hhdet_in_fech!M95/RES_summary!M$21</f>
        <v>0</v>
      </c>
      <c r="N95" s="177">
        <f>RES_hhdet_in_fech!N95/RES_summary!N$21</f>
        <v>0</v>
      </c>
      <c r="O95" s="177">
        <f>RES_hhdet_in_fech!O95/RES_summary!O$21</f>
        <v>0</v>
      </c>
      <c r="P95" s="177">
        <f>RES_hhdet_in_fech!P95/RES_summary!P$21</f>
        <v>0</v>
      </c>
      <c r="Q95" s="177">
        <f>RES_hhdet_in_fech!Q95/RES_summary!Q$21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RES_hhdet_in_fech!C96/RES_summary!C$21</f>
        <v>0</v>
      </c>
      <c r="D96" s="180">
        <f>RES_hhdet_in_fech!D96/RES_summary!D$21</f>
        <v>39.654503530230926</v>
      </c>
      <c r="E96" s="180">
        <f>RES_hhdet_in_fech!E96/RES_summary!E$21</f>
        <v>0</v>
      </c>
      <c r="F96" s="180">
        <f>RES_hhdet_in_fech!F96/RES_summary!F$21</f>
        <v>0</v>
      </c>
      <c r="G96" s="180">
        <f>RES_hhdet_in_fech!G96/RES_summary!G$21</f>
        <v>40.431801818400118</v>
      </c>
      <c r="H96" s="180">
        <f>RES_hhdet_in_fech!H96/RES_summary!H$21</f>
        <v>43.343204878867859</v>
      </c>
      <c r="I96" s="180">
        <f>RES_hhdet_in_fech!I96/RES_summary!I$21</f>
        <v>41.726026954195923</v>
      </c>
      <c r="J96" s="180">
        <f>RES_hhdet_in_fech!J96/RES_summary!J$21</f>
        <v>41.441552861401327</v>
      </c>
      <c r="K96" s="180">
        <f>RES_hhdet_in_fech!K96/RES_summary!K$21</f>
        <v>36.327019105109038</v>
      </c>
      <c r="L96" s="180">
        <f>RES_hhdet_in_fech!L96/RES_summary!L$21</f>
        <v>37.985268659043939</v>
      </c>
      <c r="M96" s="180">
        <f>RES_hhdet_in_fech!M96/RES_summary!M$21</f>
        <v>36.802041092708365</v>
      </c>
      <c r="N96" s="180">
        <f>RES_hhdet_in_fech!N96/RES_summary!N$21</f>
        <v>0</v>
      </c>
      <c r="O96" s="180">
        <f>RES_hhdet_in_fech!O96/RES_summary!O$21</f>
        <v>0</v>
      </c>
      <c r="P96" s="180">
        <f>RES_hhdet_in_fech!P96/RES_summary!P$21</f>
        <v>37.696980713344082</v>
      </c>
      <c r="Q96" s="180">
        <f>RES_hhdet_in_fech!Q96/RES_summary!Q$21</f>
        <v>38.93146029503054</v>
      </c>
    </row>
    <row r="97" spans="1:17" ht="12" customHeight="1" x14ac:dyDescent="0.25">
      <c r="A97" s="161" t="s">
        <v>141</v>
      </c>
      <c r="B97" s="160"/>
      <c r="C97" s="179">
        <f>RES_hhdet_in_fech!C97/RES_summary!C$21</f>
        <v>0</v>
      </c>
      <c r="D97" s="179">
        <f>RES_hhdet_in_fech!D97/RES_summary!D$21</f>
        <v>35.293952966738118</v>
      </c>
      <c r="E97" s="179">
        <f>RES_hhdet_in_fech!E97/RES_summary!E$21</f>
        <v>0</v>
      </c>
      <c r="F97" s="179">
        <f>RES_hhdet_in_fech!F97/RES_summary!F$21</f>
        <v>0</v>
      </c>
      <c r="G97" s="179">
        <f>RES_hhdet_in_fech!G97/RES_summary!G$21</f>
        <v>36.374026399995643</v>
      </c>
      <c r="H97" s="179">
        <f>RES_hhdet_in_fech!H97/RES_summary!H$21</f>
        <v>38.311767314935096</v>
      </c>
      <c r="I97" s="179">
        <f>RES_hhdet_in_fech!I97/RES_summary!I$21</f>
        <v>36.758654543567609</v>
      </c>
      <c r="J97" s="179">
        <f>RES_hhdet_in_fech!J97/RES_summary!J$21</f>
        <v>36.3980163840478</v>
      </c>
      <c r="K97" s="179">
        <f>RES_hhdet_in_fech!K97/RES_summary!K$21</f>
        <v>32.804637118735336</v>
      </c>
      <c r="L97" s="179">
        <f>RES_hhdet_in_fech!L97/RES_summary!L$21</f>
        <v>33.87037255001389</v>
      </c>
      <c r="M97" s="179">
        <f>RES_hhdet_in_fech!M97/RES_summary!M$21</f>
        <v>32.864148718087314</v>
      </c>
      <c r="N97" s="179">
        <f>RES_hhdet_in_fech!N97/RES_summary!N$21</f>
        <v>0</v>
      </c>
      <c r="O97" s="179">
        <f>RES_hhdet_in_fech!O97/RES_summary!O$21</f>
        <v>0</v>
      </c>
      <c r="P97" s="179">
        <f>RES_hhdet_in_fech!P97/RES_summary!P$21</f>
        <v>32.962729413259765</v>
      </c>
      <c r="Q97" s="179">
        <f>RES_hhdet_in_fech!Q97/RES_summary!Q$21</f>
        <v>33.59963660964155</v>
      </c>
    </row>
    <row r="98" spans="1:17" ht="12" customHeight="1" x14ac:dyDescent="0.25">
      <c r="A98" s="148" t="s">
        <v>60</v>
      </c>
      <c r="B98" s="156"/>
      <c r="C98" s="177">
        <f>RES_hhdet_in_fech!C98/RES_summary!C$21</f>
        <v>0</v>
      </c>
      <c r="D98" s="177">
        <f>RES_hhdet_in_fech!D98/RES_summary!D$21</f>
        <v>26.427015980576883</v>
      </c>
      <c r="E98" s="177">
        <f>RES_hhdet_in_fech!E98/RES_summary!E$21</f>
        <v>0</v>
      </c>
      <c r="F98" s="177">
        <f>RES_hhdet_in_fech!F98/RES_summary!F$21</f>
        <v>0</v>
      </c>
      <c r="G98" s="177">
        <f>RES_hhdet_in_fech!G98/RES_summary!G$21</f>
        <v>27.348345485157022</v>
      </c>
      <c r="H98" s="177">
        <f>RES_hhdet_in_fech!H98/RES_summary!H$21</f>
        <v>29.187005964508089</v>
      </c>
      <c r="I98" s="177">
        <f>RES_hhdet_in_fech!I98/RES_summary!I$21</f>
        <v>27.658339861130344</v>
      </c>
      <c r="J98" s="177">
        <f>RES_hhdet_in_fech!J98/RES_summary!J$21</f>
        <v>27.415402034677534</v>
      </c>
      <c r="K98" s="177">
        <f>RES_hhdet_in_fech!K98/RES_summary!K$21</f>
        <v>23.923432750468592</v>
      </c>
      <c r="L98" s="177">
        <f>RES_hhdet_in_fech!L98/RES_summary!L$21</f>
        <v>25.040913419083246</v>
      </c>
      <c r="M98" s="177">
        <f>RES_hhdet_in_fech!M98/RES_summary!M$21</f>
        <v>24.305194532022917</v>
      </c>
      <c r="N98" s="177">
        <f>RES_hhdet_in_fech!N98/RES_summary!N$21</f>
        <v>0</v>
      </c>
      <c r="O98" s="177">
        <f>RES_hhdet_in_fech!O98/RES_summary!O$21</f>
        <v>0</v>
      </c>
      <c r="P98" s="177">
        <f>RES_hhdet_in_fech!P98/RES_summary!P$21</f>
        <v>24.629262188899691</v>
      </c>
      <c r="Q98" s="177">
        <f>RES_hhdet_in_fech!Q98/RES_summary!Q$21</f>
        <v>25.390402128099193</v>
      </c>
    </row>
    <row r="99" spans="1:17" ht="12" customHeight="1" x14ac:dyDescent="0.25">
      <c r="A99" s="148" t="s">
        <v>59</v>
      </c>
      <c r="B99" s="156"/>
      <c r="C99" s="177">
        <f>RES_hhdet_in_fech!C99/RES_summary!C$21</f>
        <v>0</v>
      </c>
      <c r="D99" s="177">
        <f>RES_hhdet_in_fech!D99/RES_summary!D$21</f>
        <v>8.8669369861612477</v>
      </c>
      <c r="E99" s="177">
        <f>RES_hhdet_in_fech!E99/RES_summary!E$21</f>
        <v>0</v>
      </c>
      <c r="F99" s="177">
        <f>RES_hhdet_in_fech!F99/RES_summary!F$21</f>
        <v>0</v>
      </c>
      <c r="G99" s="177">
        <f>RES_hhdet_in_fech!G99/RES_summary!G$21</f>
        <v>9.0256809148386239</v>
      </c>
      <c r="H99" s="177">
        <f>RES_hhdet_in_fech!H99/RES_summary!H$21</f>
        <v>9.124761350427006</v>
      </c>
      <c r="I99" s="177">
        <f>RES_hhdet_in_fech!I99/RES_summary!I$21</f>
        <v>9.1003146824372667</v>
      </c>
      <c r="J99" s="177">
        <f>RES_hhdet_in_fech!J99/RES_summary!J$21</f>
        <v>8.9826143493702659</v>
      </c>
      <c r="K99" s="177">
        <f>RES_hhdet_in_fech!K99/RES_summary!K$21</f>
        <v>8.8812043682667472</v>
      </c>
      <c r="L99" s="177">
        <f>RES_hhdet_in_fech!L99/RES_summary!L$21</f>
        <v>8.8294591309306476</v>
      </c>
      <c r="M99" s="177">
        <f>RES_hhdet_in_fech!M99/RES_summary!M$21</f>
        <v>8.5589541860643976</v>
      </c>
      <c r="N99" s="177">
        <f>RES_hhdet_in_fech!N99/RES_summary!N$21</f>
        <v>0</v>
      </c>
      <c r="O99" s="177">
        <f>RES_hhdet_in_fech!O99/RES_summary!O$21</f>
        <v>0</v>
      </c>
      <c r="P99" s="177">
        <f>RES_hhdet_in_fech!P99/RES_summary!P$21</f>
        <v>8.3334672243600743</v>
      </c>
      <c r="Q99" s="177">
        <f>RES_hhdet_in_fech!Q99/RES_summary!Q$21</f>
        <v>8.2092344815423566</v>
      </c>
    </row>
    <row r="100" spans="1:17" ht="12" customHeight="1" x14ac:dyDescent="0.25">
      <c r="A100" s="158" t="s">
        <v>62</v>
      </c>
      <c r="B100" s="157"/>
      <c r="C100" s="178">
        <f>RES_hhdet_in_fech!C100/RES_summary!C$21</f>
        <v>0</v>
      </c>
      <c r="D100" s="178">
        <f>RES_hhdet_in_fech!D100/RES_summary!D$21</f>
        <v>9.6231533438161652</v>
      </c>
      <c r="E100" s="178">
        <f>RES_hhdet_in_fech!E100/RES_summary!E$21</f>
        <v>0</v>
      </c>
      <c r="F100" s="178">
        <f>RES_hhdet_in_fech!F100/RES_summary!F$21</f>
        <v>10.016604328952152</v>
      </c>
      <c r="G100" s="178">
        <f>RES_hhdet_in_fech!G100/RES_summary!G$21</f>
        <v>9.7637431985195207</v>
      </c>
      <c r="H100" s="178">
        <f>RES_hhdet_in_fech!H100/RES_summary!H$21</f>
        <v>9.9379498418881163</v>
      </c>
      <c r="I100" s="178">
        <f>RES_hhdet_in_fech!I100/RES_summary!I$21</f>
        <v>10.155499583377294</v>
      </c>
      <c r="J100" s="178">
        <f>RES_hhdet_in_fech!J100/RES_summary!J$21</f>
        <v>9.8758693533889499</v>
      </c>
      <c r="K100" s="178">
        <f>RES_hhdet_in_fech!K100/RES_summary!K$21</f>
        <v>9.4430249522097203</v>
      </c>
      <c r="L100" s="178">
        <f>RES_hhdet_in_fech!L100/RES_summary!L$21</f>
        <v>9.551954069278187</v>
      </c>
      <c r="M100" s="178">
        <f>RES_hhdet_in_fech!M100/RES_summary!M$21</f>
        <v>9.2714974352596506</v>
      </c>
      <c r="N100" s="178">
        <f>RES_hhdet_in_fech!N100/RES_summary!N$21</f>
        <v>9.3310493365187366</v>
      </c>
      <c r="O100" s="178">
        <f>RES_hhdet_in_fech!O100/RES_summary!O$21</f>
        <v>9.5822559516087562</v>
      </c>
      <c r="P100" s="178">
        <f>RES_hhdet_in_fech!P100/RES_summary!P$21</f>
        <v>9.8304863958502295</v>
      </c>
      <c r="Q100" s="178">
        <f>RES_hhdet_in_fech!Q100/RES_summary!Q$21</f>
        <v>10.313889367483323</v>
      </c>
    </row>
    <row r="101" spans="1:17" ht="12" customHeight="1" x14ac:dyDescent="0.25">
      <c r="A101" s="23" t="s">
        <v>55</v>
      </c>
      <c r="B101" s="156"/>
      <c r="C101" s="177">
        <f>RES_hhdet_in_fech!C101/RES_summary!C$21</f>
        <v>0</v>
      </c>
      <c r="D101" s="177">
        <f>RES_hhdet_in_fech!D101/RES_summary!D$21</f>
        <v>0</v>
      </c>
      <c r="E101" s="177">
        <f>RES_hhdet_in_fech!E101/RES_summary!E$21</f>
        <v>0</v>
      </c>
      <c r="F101" s="177">
        <f>RES_hhdet_in_fech!F101/RES_summary!F$21</f>
        <v>0</v>
      </c>
      <c r="G101" s="177">
        <f>RES_hhdet_in_fech!G101/RES_summary!G$21</f>
        <v>0</v>
      </c>
      <c r="H101" s="177">
        <f>RES_hhdet_in_fech!H101/RES_summary!H$21</f>
        <v>0</v>
      </c>
      <c r="I101" s="177">
        <f>RES_hhdet_in_fech!I101/RES_summary!I$21</f>
        <v>0</v>
      </c>
      <c r="J101" s="177">
        <f>RES_hhdet_in_fech!J101/RES_summary!J$21</f>
        <v>0</v>
      </c>
      <c r="K101" s="177">
        <f>RES_hhdet_in_fech!K101/RES_summary!K$21</f>
        <v>0</v>
      </c>
      <c r="L101" s="177">
        <f>RES_hhdet_in_fech!L101/RES_summary!L$21</f>
        <v>0</v>
      </c>
      <c r="M101" s="177">
        <f>RES_hhdet_in_fech!M101/RES_summary!M$21</f>
        <v>0</v>
      </c>
      <c r="N101" s="177">
        <f>RES_hhdet_in_fech!N101/RES_summary!N$21</f>
        <v>0</v>
      </c>
      <c r="O101" s="177">
        <f>RES_hhdet_in_fech!O101/RES_summary!O$21</f>
        <v>0</v>
      </c>
      <c r="P101" s="177">
        <f>RES_hhdet_in_fech!P101/RES_summary!P$21</f>
        <v>0</v>
      </c>
      <c r="Q101" s="177">
        <f>RES_hhdet_in_fech!Q101/RES_summary!Q$21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RES_hhdet_in_fech!C102/RES_summary!C$21</f>
        <v>0</v>
      </c>
      <c r="D102" s="177">
        <f>RES_hhdet_in_fech!D102/RES_summary!D$21</f>
        <v>0</v>
      </c>
      <c r="E102" s="177">
        <f>RES_hhdet_in_fech!E102/RES_summary!E$21</f>
        <v>0</v>
      </c>
      <c r="F102" s="177">
        <f>RES_hhdet_in_fech!F102/RES_summary!F$21</f>
        <v>0</v>
      </c>
      <c r="G102" s="177">
        <f>RES_hhdet_in_fech!G102/RES_summary!G$21</f>
        <v>0</v>
      </c>
      <c r="H102" s="177">
        <f>RES_hhdet_in_fech!H102/RES_summary!H$21</f>
        <v>0</v>
      </c>
      <c r="I102" s="177">
        <f>RES_hhdet_in_fech!I102/RES_summary!I$21</f>
        <v>0</v>
      </c>
      <c r="J102" s="177">
        <f>RES_hhdet_in_fech!J102/RES_summary!J$21</f>
        <v>0</v>
      </c>
      <c r="K102" s="177">
        <f>RES_hhdet_in_fech!K102/RES_summary!K$21</f>
        <v>0</v>
      </c>
      <c r="L102" s="177">
        <f>RES_hhdet_in_fech!L102/RES_summary!L$21</f>
        <v>0</v>
      </c>
      <c r="M102" s="177">
        <f>RES_hhdet_in_fech!M102/RES_summary!M$21</f>
        <v>0</v>
      </c>
      <c r="N102" s="177">
        <f>RES_hhdet_in_fech!N102/RES_summary!N$21</f>
        <v>0</v>
      </c>
      <c r="O102" s="177">
        <f>RES_hhdet_in_fech!O102/RES_summary!O$21</f>
        <v>0</v>
      </c>
      <c r="P102" s="177">
        <f>RES_hhdet_in_fech!P102/RES_summary!P$21</f>
        <v>0</v>
      </c>
      <c r="Q102" s="177">
        <f>RES_hhdet_in_fech!Q102/RES_summary!Q$21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RES_hhdet_in_fech!C103/RES_summary!C$21</f>
        <v>0</v>
      </c>
      <c r="D103" s="176">
        <f>RES_hhdet_in_fech!D103/RES_summary!D$21</f>
        <v>9.6231533438161652</v>
      </c>
      <c r="E103" s="176">
        <f>RES_hhdet_in_fech!E103/RES_summary!E$21</f>
        <v>0</v>
      </c>
      <c r="F103" s="176">
        <f>RES_hhdet_in_fech!F103/RES_summary!F$21</f>
        <v>10.016604328952152</v>
      </c>
      <c r="G103" s="176">
        <f>RES_hhdet_in_fech!G103/RES_summary!G$21</f>
        <v>9.7637431985195207</v>
      </c>
      <c r="H103" s="176">
        <f>RES_hhdet_in_fech!H103/RES_summary!H$21</f>
        <v>9.9379498418881163</v>
      </c>
      <c r="I103" s="176">
        <f>RES_hhdet_in_fech!I103/RES_summary!I$21</f>
        <v>10.155499583377294</v>
      </c>
      <c r="J103" s="176">
        <f>RES_hhdet_in_fech!J103/RES_summary!J$21</f>
        <v>9.8758693533889499</v>
      </c>
      <c r="K103" s="176">
        <f>RES_hhdet_in_fech!K103/RES_summary!K$21</f>
        <v>9.4430249522097203</v>
      </c>
      <c r="L103" s="176">
        <f>RES_hhdet_in_fech!L103/RES_summary!L$21</f>
        <v>9.551954069278187</v>
      </c>
      <c r="M103" s="176">
        <f>RES_hhdet_in_fech!M103/RES_summary!M$21</f>
        <v>9.2714974352596506</v>
      </c>
      <c r="N103" s="176">
        <f>RES_hhdet_in_fech!N103/RES_summary!N$21</f>
        <v>9.3310493365187366</v>
      </c>
      <c r="O103" s="176">
        <f>RES_hhdet_in_fech!O103/RES_summary!O$21</f>
        <v>9.5822559516087562</v>
      </c>
      <c r="P103" s="176">
        <f>RES_hhdet_in_fech!P103/RES_summary!P$21</f>
        <v>9.8304863958502295</v>
      </c>
      <c r="Q103" s="176">
        <f>RES_hhdet_in_fech!Q103/RES_summary!Q$21</f>
        <v>10.313889367483323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RES_hhdet_in_fech!C105/RES_summary!C$21</f>
        <v>0</v>
      </c>
      <c r="D105" s="184">
        <f>RES_hhdet_in_fech!D105/RES_summary!D$21</f>
        <v>0</v>
      </c>
      <c r="E105" s="184">
        <f>RES_hhdet_in_fech!E105/RES_summary!E$21</f>
        <v>0</v>
      </c>
      <c r="F105" s="184">
        <f>RES_hhdet_in_fech!F105/RES_summary!F$21</f>
        <v>0</v>
      </c>
      <c r="G105" s="184">
        <f>RES_hhdet_in_fech!G105/RES_summary!G$21</f>
        <v>0</v>
      </c>
      <c r="H105" s="184">
        <f>RES_hhdet_in_fech!H105/RES_summary!H$21</f>
        <v>0</v>
      </c>
      <c r="I105" s="184">
        <f>RES_hhdet_in_fech!I105/RES_summary!I$21</f>
        <v>0</v>
      </c>
      <c r="J105" s="184">
        <f>RES_hhdet_in_fech!J105/RES_summary!J$21</f>
        <v>0</v>
      </c>
      <c r="K105" s="184">
        <f>RES_hhdet_in_fech!K105/RES_summary!K$21</f>
        <v>0</v>
      </c>
      <c r="L105" s="184">
        <f>RES_hhdet_in_fech!L105/RES_summary!L$21</f>
        <v>0</v>
      </c>
      <c r="M105" s="184">
        <f>RES_hhdet_in_fech!M105/RES_summary!M$21</f>
        <v>0</v>
      </c>
      <c r="N105" s="184">
        <f>RES_hhdet_in_fech!N105/RES_summary!N$21</f>
        <v>0</v>
      </c>
      <c r="O105" s="184">
        <f>RES_hhdet_in_fech!O105/RES_summary!O$21</f>
        <v>0</v>
      </c>
      <c r="P105" s="184">
        <f>RES_hhdet_in_fech!P105/RES_summary!P$21</f>
        <v>0</v>
      </c>
      <c r="Q105" s="184">
        <f>RES_hhdet_in_fech!Q105/RES_summary!Q$21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RES_hhdet_in_fech!C106/RES_summary!C$21</f>
        <v>0</v>
      </c>
      <c r="D106" s="178">
        <f>RES_hhdet_in_fech!D106/RES_summary!D$21</f>
        <v>0</v>
      </c>
      <c r="E106" s="178">
        <f>RES_hhdet_in_fech!E106/RES_summary!E$21</f>
        <v>0</v>
      </c>
      <c r="F106" s="178">
        <f>RES_hhdet_in_fech!F106/RES_summary!F$21</f>
        <v>0</v>
      </c>
      <c r="G106" s="178">
        <f>RES_hhdet_in_fech!G106/RES_summary!G$21</f>
        <v>0</v>
      </c>
      <c r="H106" s="178">
        <f>RES_hhdet_in_fech!H106/RES_summary!H$21</f>
        <v>0</v>
      </c>
      <c r="I106" s="178">
        <f>RES_hhdet_in_fech!I106/RES_summary!I$21</f>
        <v>0</v>
      </c>
      <c r="J106" s="178">
        <f>RES_hhdet_in_fech!J106/RES_summary!J$21</f>
        <v>0</v>
      </c>
      <c r="K106" s="178">
        <f>RES_hhdet_in_fech!K106/RES_summary!K$21</f>
        <v>0</v>
      </c>
      <c r="L106" s="178">
        <f>RES_hhdet_in_fech!L106/RES_summary!L$21</f>
        <v>0</v>
      </c>
      <c r="M106" s="178">
        <f>RES_hhdet_in_fech!M106/RES_summary!M$21</f>
        <v>0</v>
      </c>
      <c r="N106" s="178">
        <f>RES_hhdet_in_fech!N106/RES_summary!N$21</f>
        <v>0</v>
      </c>
      <c r="O106" s="178">
        <f>RES_hhdet_in_fech!O106/RES_summary!O$21</f>
        <v>0</v>
      </c>
      <c r="P106" s="178">
        <f>RES_hhdet_in_fech!P106/RES_summary!P$21</f>
        <v>0</v>
      </c>
      <c r="Q106" s="178">
        <f>RES_hhdet_in_fech!Q106/RES_summary!Q$21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RES_hhdet_in_fech!C107/RES_summary!C$21</f>
        <v>0</v>
      </c>
      <c r="D107" s="177">
        <f>RES_hhdet_in_fech!D107/RES_summary!D$21</f>
        <v>0</v>
      </c>
      <c r="E107" s="177">
        <f>RES_hhdet_in_fech!E107/RES_summary!E$21</f>
        <v>0</v>
      </c>
      <c r="F107" s="177">
        <f>RES_hhdet_in_fech!F107/RES_summary!F$21</f>
        <v>0</v>
      </c>
      <c r="G107" s="177">
        <f>RES_hhdet_in_fech!G107/RES_summary!G$21</f>
        <v>0</v>
      </c>
      <c r="H107" s="177">
        <f>RES_hhdet_in_fech!H107/RES_summary!H$21</f>
        <v>0</v>
      </c>
      <c r="I107" s="177">
        <f>RES_hhdet_in_fech!I107/RES_summary!I$21</f>
        <v>0</v>
      </c>
      <c r="J107" s="177">
        <f>RES_hhdet_in_fech!J107/RES_summary!J$21</f>
        <v>0</v>
      </c>
      <c r="K107" s="177">
        <f>RES_hhdet_in_fech!K107/RES_summary!K$21</f>
        <v>0</v>
      </c>
      <c r="L107" s="177">
        <f>RES_hhdet_in_fech!L107/RES_summary!L$21</f>
        <v>0</v>
      </c>
      <c r="M107" s="177">
        <f>RES_hhdet_in_fech!M107/RES_summary!M$21</f>
        <v>0</v>
      </c>
      <c r="N107" s="177">
        <f>RES_hhdet_in_fech!N107/RES_summary!N$21</f>
        <v>0</v>
      </c>
      <c r="O107" s="177">
        <f>RES_hhdet_in_fech!O107/RES_summary!O$21</f>
        <v>0</v>
      </c>
      <c r="P107" s="177">
        <f>RES_hhdet_in_fech!P107/RES_summary!P$21</f>
        <v>0</v>
      </c>
      <c r="Q107" s="177">
        <f>RES_hhdet_in_fech!Q107/RES_summary!Q$21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RES_hhdet_in_fech!C108/RES_summary!C$21</f>
        <v>0</v>
      </c>
      <c r="D108" s="177">
        <f>RES_hhdet_in_fech!D108/RES_summary!D$21</f>
        <v>0</v>
      </c>
      <c r="E108" s="177">
        <f>RES_hhdet_in_fech!E108/RES_summary!E$21</f>
        <v>0</v>
      </c>
      <c r="F108" s="177">
        <f>RES_hhdet_in_fech!F108/RES_summary!F$21</f>
        <v>0</v>
      </c>
      <c r="G108" s="177">
        <f>RES_hhdet_in_fech!G108/RES_summary!G$21</f>
        <v>0</v>
      </c>
      <c r="H108" s="177">
        <f>RES_hhdet_in_fech!H108/RES_summary!H$21</f>
        <v>0</v>
      </c>
      <c r="I108" s="177">
        <f>RES_hhdet_in_fech!I108/RES_summary!I$21</f>
        <v>0</v>
      </c>
      <c r="J108" s="177">
        <f>RES_hhdet_in_fech!J108/RES_summary!J$21</f>
        <v>0</v>
      </c>
      <c r="K108" s="177">
        <f>RES_hhdet_in_fech!K108/RES_summary!K$21</f>
        <v>0</v>
      </c>
      <c r="L108" s="177">
        <f>RES_hhdet_in_fech!L108/RES_summary!L$21</f>
        <v>0</v>
      </c>
      <c r="M108" s="177">
        <f>RES_hhdet_in_fech!M108/RES_summary!M$21</f>
        <v>0</v>
      </c>
      <c r="N108" s="177">
        <f>RES_hhdet_in_fech!N108/RES_summary!N$21</f>
        <v>0</v>
      </c>
      <c r="O108" s="177">
        <f>RES_hhdet_in_fech!O108/RES_summary!O$21</f>
        <v>0</v>
      </c>
      <c r="P108" s="177">
        <f>RES_hhdet_in_fech!P108/RES_summary!P$21</f>
        <v>0</v>
      </c>
      <c r="Q108" s="177">
        <f>RES_hhdet_in_fech!Q108/RES_summary!Q$21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RES_hhdet_in_fech!C109/RES_summary!C$21</f>
        <v>0</v>
      </c>
      <c r="D109" s="178">
        <f>RES_hhdet_in_fech!D109/RES_summary!D$21</f>
        <v>0</v>
      </c>
      <c r="E109" s="178">
        <f>RES_hhdet_in_fech!E109/RES_summary!E$21</f>
        <v>0</v>
      </c>
      <c r="F109" s="178">
        <f>RES_hhdet_in_fech!F109/RES_summary!F$21</f>
        <v>0</v>
      </c>
      <c r="G109" s="178">
        <f>RES_hhdet_in_fech!G109/RES_summary!G$21</f>
        <v>0</v>
      </c>
      <c r="H109" s="178">
        <f>RES_hhdet_in_fech!H109/RES_summary!H$21</f>
        <v>0</v>
      </c>
      <c r="I109" s="178">
        <f>RES_hhdet_in_fech!I109/RES_summary!I$21</f>
        <v>0</v>
      </c>
      <c r="J109" s="178">
        <f>RES_hhdet_in_fech!J109/RES_summary!J$21</f>
        <v>0</v>
      </c>
      <c r="K109" s="178">
        <f>RES_hhdet_in_fech!K109/RES_summary!K$21</f>
        <v>0</v>
      </c>
      <c r="L109" s="178">
        <f>RES_hhdet_in_fech!L109/RES_summary!L$21</f>
        <v>0</v>
      </c>
      <c r="M109" s="178">
        <f>RES_hhdet_in_fech!M109/RES_summary!M$21</f>
        <v>0</v>
      </c>
      <c r="N109" s="178">
        <f>RES_hhdet_in_fech!N109/RES_summary!N$21</f>
        <v>0</v>
      </c>
      <c r="O109" s="178">
        <f>RES_hhdet_in_fech!O109/RES_summary!O$21</f>
        <v>0</v>
      </c>
      <c r="P109" s="178">
        <f>RES_hhdet_in_fech!P109/RES_summary!P$21</f>
        <v>0</v>
      </c>
      <c r="Q109" s="178">
        <f>RES_hhdet_in_fech!Q109/RES_summary!Q$21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RES_hhdet_in_fech!C110/RES_summary!C$21</f>
        <v>0</v>
      </c>
      <c r="D110" s="177">
        <f>RES_hhdet_in_fech!D110/RES_summary!D$21</f>
        <v>0</v>
      </c>
      <c r="E110" s="177">
        <f>RES_hhdet_in_fech!E110/RES_summary!E$21</f>
        <v>0</v>
      </c>
      <c r="F110" s="177">
        <f>RES_hhdet_in_fech!F110/RES_summary!F$21</f>
        <v>0</v>
      </c>
      <c r="G110" s="177">
        <f>RES_hhdet_in_fech!G110/RES_summary!G$21</f>
        <v>0</v>
      </c>
      <c r="H110" s="177">
        <f>RES_hhdet_in_fech!H110/RES_summary!H$21</f>
        <v>0</v>
      </c>
      <c r="I110" s="177">
        <f>RES_hhdet_in_fech!I110/RES_summary!I$21</f>
        <v>0</v>
      </c>
      <c r="J110" s="177">
        <f>RES_hhdet_in_fech!J110/RES_summary!J$21</f>
        <v>0</v>
      </c>
      <c r="K110" s="177">
        <f>RES_hhdet_in_fech!K110/RES_summary!K$21</f>
        <v>0</v>
      </c>
      <c r="L110" s="177">
        <f>RES_hhdet_in_fech!L110/RES_summary!L$21</f>
        <v>0</v>
      </c>
      <c r="M110" s="177">
        <f>RES_hhdet_in_fech!M110/RES_summary!M$21</f>
        <v>0</v>
      </c>
      <c r="N110" s="177">
        <f>RES_hhdet_in_fech!N110/RES_summary!N$21</f>
        <v>0</v>
      </c>
      <c r="O110" s="177">
        <f>RES_hhdet_in_fech!O110/RES_summary!O$21</f>
        <v>0</v>
      </c>
      <c r="P110" s="177">
        <f>RES_hhdet_in_fech!P110/RES_summary!P$21</f>
        <v>0</v>
      </c>
      <c r="Q110" s="177">
        <f>RES_hhdet_in_fech!Q110/RES_summary!Q$21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RES_hhdet_in_fech!C111/RES_summary!C$21</f>
        <v>0</v>
      </c>
      <c r="D111" s="178">
        <f>RES_hhdet_in_fech!D111/RES_summary!D$21</f>
        <v>0</v>
      </c>
      <c r="E111" s="178">
        <f>RES_hhdet_in_fech!E111/RES_summary!E$21</f>
        <v>0</v>
      </c>
      <c r="F111" s="178">
        <f>RES_hhdet_in_fech!F111/RES_summary!F$21</f>
        <v>0</v>
      </c>
      <c r="G111" s="178">
        <f>RES_hhdet_in_fech!G111/RES_summary!G$21</f>
        <v>0</v>
      </c>
      <c r="H111" s="178">
        <f>RES_hhdet_in_fech!H111/RES_summary!H$21</f>
        <v>0</v>
      </c>
      <c r="I111" s="178">
        <f>RES_hhdet_in_fech!I111/RES_summary!I$21</f>
        <v>0</v>
      </c>
      <c r="J111" s="178">
        <f>RES_hhdet_in_fech!J111/RES_summary!J$21</f>
        <v>0</v>
      </c>
      <c r="K111" s="178">
        <f>RES_hhdet_in_fech!K111/RES_summary!K$21</f>
        <v>0</v>
      </c>
      <c r="L111" s="178">
        <f>RES_hhdet_in_fech!L111/RES_summary!L$21</f>
        <v>0</v>
      </c>
      <c r="M111" s="178">
        <f>RES_hhdet_in_fech!M111/RES_summary!M$21</f>
        <v>0</v>
      </c>
      <c r="N111" s="178">
        <f>RES_hhdet_in_fech!N111/RES_summary!N$21</f>
        <v>0</v>
      </c>
      <c r="O111" s="178">
        <f>RES_hhdet_in_fech!O111/RES_summary!O$21</f>
        <v>0</v>
      </c>
      <c r="P111" s="178">
        <f>RES_hhdet_in_fech!P111/RES_summary!P$21</f>
        <v>0</v>
      </c>
      <c r="Q111" s="178">
        <f>RES_hhdet_in_fech!Q111/RES_summary!Q$21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RES_hhdet_in_fech!C112/RES_summary!C$21</f>
        <v>0</v>
      </c>
      <c r="D112" s="183">
        <f>RES_hhdet_in_fech!D112/RES_summary!D$21</f>
        <v>0</v>
      </c>
      <c r="E112" s="183">
        <f>RES_hhdet_in_fech!E112/RES_summary!E$21</f>
        <v>0</v>
      </c>
      <c r="F112" s="183">
        <f>RES_hhdet_in_fech!F112/RES_summary!F$21</f>
        <v>0</v>
      </c>
      <c r="G112" s="183">
        <f>RES_hhdet_in_fech!G112/RES_summary!G$21</f>
        <v>0</v>
      </c>
      <c r="H112" s="183">
        <f>RES_hhdet_in_fech!H112/RES_summary!H$21</f>
        <v>0</v>
      </c>
      <c r="I112" s="183">
        <f>RES_hhdet_in_fech!I112/RES_summary!I$21</f>
        <v>0</v>
      </c>
      <c r="J112" s="183">
        <f>RES_hhdet_in_fech!J112/RES_summary!J$21</f>
        <v>0</v>
      </c>
      <c r="K112" s="183">
        <f>RES_hhdet_in_fech!K112/RES_summary!K$21</f>
        <v>0</v>
      </c>
      <c r="L112" s="183">
        <f>RES_hhdet_in_fech!L112/RES_summary!L$21</f>
        <v>0</v>
      </c>
      <c r="M112" s="183">
        <f>RES_hhdet_in_fech!M112/RES_summary!M$21</f>
        <v>0</v>
      </c>
      <c r="N112" s="183">
        <f>RES_hhdet_in_fech!N112/RES_summary!N$21</f>
        <v>0</v>
      </c>
      <c r="O112" s="183">
        <f>RES_hhdet_in_fech!O112/RES_summary!O$21</f>
        <v>0</v>
      </c>
      <c r="P112" s="183">
        <f>RES_hhdet_in_fech!P112/RES_summary!P$21</f>
        <v>0</v>
      </c>
      <c r="Q112" s="183">
        <f>RES_hhdet_in_fech!Q112/RES_summary!Q$21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RES_hhdet_in_fech!C113/RES_summary!C$21</f>
        <v>0</v>
      </c>
      <c r="D113" s="183">
        <f>RES_hhdet_in_fech!D113/RES_summary!D$21</f>
        <v>0</v>
      </c>
      <c r="E113" s="183">
        <f>RES_hhdet_in_fech!E113/RES_summary!E$21</f>
        <v>0</v>
      </c>
      <c r="F113" s="183">
        <f>RES_hhdet_in_fech!F113/RES_summary!F$21</f>
        <v>0</v>
      </c>
      <c r="G113" s="183">
        <f>RES_hhdet_in_fech!G113/RES_summary!G$21</f>
        <v>0</v>
      </c>
      <c r="H113" s="183">
        <f>RES_hhdet_in_fech!H113/RES_summary!H$21</f>
        <v>0</v>
      </c>
      <c r="I113" s="183">
        <f>RES_hhdet_in_fech!I113/RES_summary!I$21</f>
        <v>0</v>
      </c>
      <c r="J113" s="183">
        <f>RES_hhdet_in_fech!J113/RES_summary!J$21</f>
        <v>0</v>
      </c>
      <c r="K113" s="183">
        <f>RES_hhdet_in_fech!K113/RES_summary!K$21</f>
        <v>0</v>
      </c>
      <c r="L113" s="183">
        <f>RES_hhdet_in_fech!L113/RES_summary!L$21</f>
        <v>0</v>
      </c>
      <c r="M113" s="183">
        <f>RES_hhdet_in_fech!M113/RES_summary!M$21</f>
        <v>0</v>
      </c>
      <c r="N113" s="183">
        <f>RES_hhdet_in_fech!N113/RES_summary!N$21</f>
        <v>0</v>
      </c>
      <c r="O113" s="183">
        <f>RES_hhdet_in_fech!O113/RES_summary!O$21</f>
        <v>0</v>
      </c>
      <c r="P113" s="183">
        <f>RES_hhdet_in_fech!P113/RES_summary!P$21</f>
        <v>0</v>
      </c>
      <c r="Q113" s="183">
        <f>RES_hhdet_in_fech!Q113/RES_summary!Q$21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RES_hhdet_in_fech!C114/RES_summary!C$21</f>
        <v>0</v>
      </c>
      <c r="D114" s="182">
        <f>RES_hhdet_in_fech!D114/RES_summary!D$21</f>
        <v>0</v>
      </c>
      <c r="E114" s="182">
        <f>RES_hhdet_in_fech!E114/RES_summary!E$21</f>
        <v>0</v>
      </c>
      <c r="F114" s="182">
        <f>RES_hhdet_in_fech!F114/RES_summary!F$21</f>
        <v>0</v>
      </c>
      <c r="G114" s="182">
        <f>RES_hhdet_in_fech!G114/RES_summary!G$21</f>
        <v>0</v>
      </c>
      <c r="H114" s="182">
        <f>RES_hhdet_in_fech!H114/RES_summary!H$21</f>
        <v>0</v>
      </c>
      <c r="I114" s="182">
        <f>RES_hhdet_in_fech!I114/RES_summary!I$21</f>
        <v>0</v>
      </c>
      <c r="J114" s="182">
        <f>RES_hhdet_in_fech!J114/RES_summary!J$21</f>
        <v>0</v>
      </c>
      <c r="K114" s="182">
        <f>RES_hhdet_in_fech!K114/RES_summary!K$21</f>
        <v>0</v>
      </c>
      <c r="L114" s="182">
        <f>RES_hhdet_in_fech!L114/RES_summary!L$21</f>
        <v>0</v>
      </c>
      <c r="M114" s="182">
        <f>RES_hhdet_in_fech!M114/RES_summary!M$21</f>
        <v>0</v>
      </c>
      <c r="N114" s="182">
        <f>RES_hhdet_in_fech!N114/RES_summary!N$21</f>
        <v>0</v>
      </c>
      <c r="O114" s="182">
        <f>RES_hhdet_in_fech!O114/RES_summary!O$21</f>
        <v>0</v>
      </c>
      <c r="P114" s="182">
        <f>RES_hhdet_in_fech!P114/RES_summary!P$21</f>
        <v>0</v>
      </c>
      <c r="Q114" s="182">
        <f>RES_hhdet_in_fech!Q114/RES_summary!Q$21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RES_hhdet_in_fech!C115/RES_summary!C$21</f>
        <v>0</v>
      </c>
      <c r="D115" s="181">
        <f>RES_hhdet_in_fech!D115/RES_summary!D$21</f>
        <v>0</v>
      </c>
      <c r="E115" s="181">
        <f>RES_hhdet_in_fech!E115/RES_summary!E$21</f>
        <v>0</v>
      </c>
      <c r="F115" s="181">
        <f>RES_hhdet_in_fech!F115/RES_summary!F$21</f>
        <v>0</v>
      </c>
      <c r="G115" s="181">
        <f>RES_hhdet_in_fech!G115/RES_summary!G$21</f>
        <v>0</v>
      </c>
      <c r="H115" s="181">
        <f>RES_hhdet_in_fech!H115/RES_summary!H$21</f>
        <v>0</v>
      </c>
      <c r="I115" s="181">
        <f>RES_hhdet_in_fech!I115/RES_summary!I$21</f>
        <v>0</v>
      </c>
      <c r="J115" s="181">
        <f>RES_hhdet_in_fech!J115/RES_summary!J$21</f>
        <v>0</v>
      </c>
      <c r="K115" s="181">
        <f>RES_hhdet_in_fech!K115/RES_summary!K$21</f>
        <v>0</v>
      </c>
      <c r="L115" s="181">
        <f>RES_hhdet_in_fech!L115/RES_summary!L$21</f>
        <v>0</v>
      </c>
      <c r="M115" s="181">
        <f>RES_hhdet_in_fech!M115/RES_summary!M$21</f>
        <v>0</v>
      </c>
      <c r="N115" s="181">
        <f>RES_hhdet_in_fech!N115/RES_summary!N$21</f>
        <v>0</v>
      </c>
      <c r="O115" s="181">
        <f>RES_hhdet_in_fech!O115/RES_summary!O$21</f>
        <v>0</v>
      </c>
      <c r="P115" s="181">
        <f>RES_hhdet_in_fech!P115/RES_summary!P$21</f>
        <v>0</v>
      </c>
      <c r="Q115" s="181">
        <f>RES_hhdet_in_fech!Q115/RES_summary!Q$21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RES_hhdet_in_fech!C116/RES_summary!C$21</f>
        <v>0</v>
      </c>
      <c r="D116" s="180">
        <f>RES_hhdet_in_fech!D116/RES_summary!D$21</f>
        <v>0</v>
      </c>
      <c r="E116" s="180">
        <f>RES_hhdet_in_fech!E116/RES_summary!E$21</f>
        <v>0</v>
      </c>
      <c r="F116" s="180">
        <f>RES_hhdet_in_fech!F116/RES_summary!F$21</f>
        <v>0</v>
      </c>
      <c r="G116" s="180">
        <f>RES_hhdet_in_fech!G116/RES_summary!G$21</f>
        <v>0</v>
      </c>
      <c r="H116" s="180">
        <f>RES_hhdet_in_fech!H116/RES_summary!H$21</f>
        <v>0</v>
      </c>
      <c r="I116" s="180">
        <f>RES_hhdet_in_fech!I116/RES_summary!I$21</f>
        <v>0</v>
      </c>
      <c r="J116" s="180">
        <f>RES_hhdet_in_fech!J116/RES_summary!J$21</f>
        <v>0</v>
      </c>
      <c r="K116" s="180">
        <f>RES_hhdet_in_fech!K116/RES_summary!K$21</f>
        <v>0</v>
      </c>
      <c r="L116" s="180">
        <f>RES_hhdet_in_fech!L116/RES_summary!L$21</f>
        <v>0</v>
      </c>
      <c r="M116" s="180">
        <f>RES_hhdet_in_fech!M116/RES_summary!M$21</f>
        <v>0</v>
      </c>
      <c r="N116" s="180">
        <f>RES_hhdet_in_fech!N116/RES_summary!N$21</f>
        <v>0</v>
      </c>
      <c r="O116" s="180">
        <f>RES_hhdet_in_fech!O116/RES_summary!O$21</f>
        <v>0</v>
      </c>
      <c r="P116" s="180">
        <f>RES_hhdet_in_fech!P116/RES_summary!P$21</f>
        <v>0</v>
      </c>
      <c r="Q116" s="180">
        <f>RES_hhdet_in_fech!Q116/RES_summary!Q$21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RES_hhdet_in_fech!C117/RES_summary!C$21</f>
        <v>0</v>
      </c>
      <c r="D117" s="179">
        <f>RES_hhdet_in_fech!D117/RES_summary!D$21</f>
        <v>0</v>
      </c>
      <c r="E117" s="179">
        <f>RES_hhdet_in_fech!E117/RES_summary!E$21</f>
        <v>0</v>
      </c>
      <c r="F117" s="179">
        <f>RES_hhdet_in_fech!F117/RES_summary!F$21</f>
        <v>0</v>
      </c>
      <c r="G117" s="179">
        <f>RES_hhdet_in_fech!G117/RES_summary!G$21</f>
        <v>0</v>
      </c>
      <c r="H117" s="179">
        <f>RES_hhdet_in_fech!H117/RES_summary!H$21</f>
        <v>0</v>
      </c>
      <c r="I117" s="179">
        <f>RES_hhdet_in_fech!I117/RES_summary!I$21</f>
        <v>0</v>
      </c>
      <c r="J117" s="179">
        <f>RES_hhdet_in_fech!J117/RES_summary!J$21</f>
        <v>0</v>
      </c>
      <c r="K117" s="179">
        <f>RES_hhdet_in_fech!K117/RES_summary!K$21</f>
        <v>0</v>
      </c>
      <c r="L117" s="179">
        <f>RES_hhdet_in_fech!L117/RES_summary!L$21</f>
        <v>0</v>
      </c>
      <c r="M117" s="179">
        <f>RES_hhdet_in_fech!M117/RES_summary!M$21</f>
        <v>0</v>
      </c>
      <c r="N117" s="179">
        <f>RES_hhdet_in_fech!N117/RES_summary!N$21</f>
        <v>0</v>
      </c>
      <c r="O117" s="179">
        <f>RES_hhdet_in_fech!O117/RES_summary!O$21</f>
        <v>0</v>
      </c>
      <c r="P117" s="179">
        <f>RES_hhdet_in_fech!P117/RES_summary!P$21</f>
        <v>0</v>
      </c>
      <c r="Q117" s="179">
        <f>RES_hhdet_in_fech!Q117/RES_summary!Q$21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RES_hhdet_in_fech!C118/RES_summary!C$21</f>
        <v>0</v>
      </c>
      <c r="D118" s="177">
        <f>RES_hhdet_in_fech!D118/RES_summary!D$21</f>
        <v>0</v>
      </c>
      <c r="E118" s="177">
        <f>RES_hhdet_in_fech!E118/RES_summary!E$21</f>
        <v>0</v>
      </c>
      <c r="F118" s="177">
        <f>RES_hhdet_in_fech!F118/RES_summary!F$21</f>
        <v>0</v>
      </c>
      <c r="G118" s="177">
        <f>RES_hhdet_in_fech!G118/RES_summary!G$21</f>
        <v>0</v>
      </c>
      <c r="H118" s="177">
        <f>RES_hhdet_in_fech!H118/RES_summary!H$21</f>
        <v>0</v>
      </c>
      <c r="I118" s="177">
        <f>RES_hhdet_in_fech!I118/RES_summary!I$21</f>
        <v>0</v>
      </c>
      <c r="J118" s="177">
        <f>RES_hhdet_in_fech!J118/RES_summary!J$21</f>
        <v>0</v>
      </c>
      <c r="K118" s="177">
        <f>RES_hhdet_in_fech!K118/RES_summary!K$21</f>
        <v>0</v>
      </c>
      <c r="L118" s="177">
        <f>RES_hhdet_in_fech!L118/RES_summary!L$21</f>
        <v>0</v>
      </c>
      <c r="M118" s="177">
        <f>RES_hhdet_in_fech!M118/RES_summary!M$21</f>
        <v>0</v>
      </c>
      <c r="N118" s="177">
        <f>RES_hhdet_in_fech!N118/RES_summary!N$21</f>
        <v>0</v>
      </c>
      <c r="O118" s="177">
        <f>RES_hhdet_in_fech!O118/RES_summary!O$21</f>
        <v>0</v>
      </c>
      <c r="P118" s="177">
        <f>RES_hhdet_in_fech!P118/RES_summary!P$21</f>
        <v>0</v>
      </c>
      <c r="Q118" s="177">
        <f>RES_hhdet_in_fech!Q118/RES_summary!Q$21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RES_hhdet_in_fech!C119/RES_summary!C$21</f>
        <v>0</v>
      </c>
      <c r="D119" s="177">
        <f>RES_hhdet_in_fech!D119/RES_summary!D$21</f>
        <v>0</v>
      </c>
      <c r="E119" s="177">
        <f>RES_hhdet_in_fech!E119/RES_summary!E$21</f>
        <v>0</v>
      </c>
      <c r="F119" s="177">
        <f>RES_hhdet_in_fech!F119/RES_summary!F$21</f>
        <v>0</v>
      </c>
      <c r="G119" s="177">
        <f>RES_hhdet_in_fech!G119/RES_summary!G$21</f>
        <v>0</v>
      </c>
      <c r="H119" s="177">
        <f>RES_hhdet_in_fech!H119/RES_summary!H$21</f>
        <v>0</v>
      </c>
      <c r="I119" s="177">
        <f>RES_hhdet_in_fech!I119/RES_summary!I$21</f>
        <v>0</v>
      </c>
      <c r="J119" s="177">
        <f>RES_hhdet_in_fech!J119/RES_summary!J$21</f>
        <v>0</v>
      </c>
      <c r="K119" s="177">
        <f>RES_hhdet_in_fech!K119/RES_summary!K$21</f>
        <v>0</v>
      </c>
      <c r="L119" s="177">
        <f>RES_hhdet_in_fech!L119/RES_summary!L$21</f>
        <v>0</v>
      </c>
      <c r="M119" s="177">
        <f>RES_hhdet_in_fech!M119/RES_summary!M$21</f>
        <v>0</v>
      </c>
      <c r="N119" s="177">
        <f>RES_hhdet_in_fech!N119/RES_summary!N$21</f>
        <v>0</v>
      </c>
      <c r="O119" s="177">
        <f>RES_hhdet_in_fech!O119/RES_summary!O$21</f>
        <v>0</v>
      </c>
      <c r="P119" s="177">
        <f>RES_hhdet_in_fech!P119/RES_summary!P$21</f>
        <v>0</v>
      </c>
      <c r="Q119" s="177">
        <f>RES_hhdet_in_fech!Q119/RES_summary!Q$21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RES_hhdet_in_fech!C120/RES_summary!C$21</f>
        <v>0</v>
      </c>
      <c r="D120" s="178">
        <f>RES_hhdet_in_fech!D120/RES_summary!D$21</f>
        <v>0</v>
      </c>
      <c r="E120" s="178">
        <f>RES_hhdet_in_fech!E120/RES_summary!E$21</f>
        <v>0</v>
      </c>
      <c r="F120" s="178">
        <f>RES_hhdet_in_fech!F120/RES_summary!F$21</f>
        <v>0</v>
      </c>
      <c r="G120" s="178">
        <f>RES_hhdet_in_fech!G120/RES_summary!G$21</f>
        <v>0</v>
      </c>
      <c r="H120" s="178">
        <f>RES_hhdet_in_fech!H120/RES_summary!H$21</f>
        <v>0</v>
      </c>
      <c r="I120" s="178">
        <f>RES_hhdet_in_fech!I120/RES_summary!I$21</f>
        <v>0</v>
      </c>
      <c r="J120" s="178">
        <f>RES_hhdet_in_fech!J120/RES_summary!J$21</f>
        <v>0</v>
      </c>
      <c r="K120" s="178">
        <f>RES_hhdet_in_fech!K120/RES_summary!K$21</f>
        <v>0</v>
      </c>
      <c r="L120" s="178">
        <f>RES_hhdet_in_fech!L120/RES_summary!L$21</f>
        <v>0</v>
      </c>
      <c r="M120" s="178">
        <f>RES_hhdet_in_fech!M120/RES_summary!M$21</f>
        <v>0</v>
      </c>
      <c r="N120" s="178">
        <f>RES_hhdet_in_fech!N120/RES_summary!N$21</f>
        <v>0</v>
      </c>
      <c r="O120" s="178">
        <f>RES_hhdet_in_fech!O120/RES_summary!O$21</f>
        <v>0</v>
      </c>
      <c r="P120" s="178">
        <f>RES_hhdet_in_fech!P120/RES_summary!P$21</f>
        <v>0</v>
      </c>
      <c r="Q120" s="178">
        <f>RES_hhdet_in_fech!Q120/RES_summary!Q$21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RES_hhdet_in_fech!C121/RES_summary!C$21</f>
        <v>0</v>
      </c>
      <c r="D121" s="177">
        <f>RES_hhdet_in_fech!D121/RES_summary!D$21</f>
        <v>0</v>
      </c>
      <c r="E121" s="177">
        <f>RES_hhdet_in_fech!E121/RES_summary!E$21</f>
        <v>0</v>
      </c>
      <c r="F121" s="177">
        <f>RES_hhdet_in_fech!F121/RES_summary!F$21</f>
        <v>0</v>
      </c>
      <c r="G121" s="177">
        <f>RES_hhdet_in_fech!G121/RES_summary!G$21</f>
        <v>0</v>
      </c>
      <c r="H121" s="177">
        <f>RES_hhdet_in_fech!H121/RES_summary!H$21</f>
        <v>0</v>
      </c>
      <c r="I121" s="177">
        <f>RES_hhdet_in_fech!I121/RES_summary!I$21</f>
        <v>0</v>
      </c>
      <c r="J121" s="177">
        <f>RES_hhdet_in_fech!J121/RES_summary!J$21</f>
        <v>0</v>
      </c>
      <c r="K121" s="177">
        <f>RES_hhdet_in_fech!K121/RES_summary!K$21</f>
        <v>0</v>
      </c>
      <c r="L121" s="177">
        <f>RES_hhdet_in_fech!L121/RES_summary!L$21</f>
        <v>0</v>
      </c>
      <c r="M121" s="177">
        <f>RES_hhdet_in_fech!M121/RES_summary!M$21</f>
        <v>0</v>
      </c>
      <c r="N121" s="177">
        <f>RES_hhdet_in_fech!N121/RES_summary!N$21</f>
        <v>0</v>
      </c>
      <c r="O121" s="177">
        <f>RES_hhdet_in_fech!O121/RES_summary!O$21</f>
        <v>0</v>
      </c>
      <c r="P121" s="177">
        <f>RES_hhdet_in_fech!P121/RES_summary!P$21</f>
        <v>0</v>
      </c>
      <c r="Q121" s="177">
        <f>RES_hhdet_in_fech!Q121/RES_summary!Q$21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RES_hhdet_in_fech!C122/RES_summary!C$21</f>
        <v>0</v>
      </c>
      <c r="D122" s="176">
        <f>RES_hhdet_in_fech!D122/RES_summary!D$21</f>
        <v>0</v>
      </c>
      <c r="E122" s="176">
        <f>RES_hhdet_in_fech!E122/RES_summary!E$21</f>
        <v>0</v>
      </c>
      <c r="F122" s="176">
        <f>RES_hhdet_in_fech!F122/RES_summary!F$21</f>
        <v>0</v>
      </c>
      <c r="G122" s="176">
        <f>RES_hhdet_in_fech!G122/RES_summary!G$21</f>
        <v>0</v>
      </c>
      <c r="H122" s="176">
        <f>RES_hhdet_in_fech!H122/RES_summary!H$21</f>
        <v>0</v>
      </c>
      <c r="I122" s="176">
        <f>RES_hhdet_in_fech!I122/RES_summary!I$21</f>
        <v>0</v>
      </c>
      <c r="J122" s="176">
        <f>RES_hhdet_in_fech!J122/RES_summary!J$21</f>
        <v>0</v>
      </c>
      <c r="K122" s="176">
        <f>RES_hhdet_in_fech!K122/RES_summary!K$21</f>
        <v>0</v>
      </c>
      <c r="L122" s="176">
        <f>RES_hhdet_in_fech!L122/RES_summary!L$21</f>
        <v>0</v>
      </c>
      <c r="M122" s="176">
        <f>RES_hhdet_in_fech!M122/RES_summary!M$21</f>
        <v>0</v>
      </c>
      <c r="N122" s="176">
        <f>RES_hhdet_in_fech!N122/RES_summary!N$21</f>
        <v>0</v>
      </c>
      <c r="O122" s="176">
        <f>RES_hhdet_in_fech!O122/RES_summary!O$21</f>
        <v>0</v>
      </c>
      <c r="P122" s="176">
        <f>RES_hhdet_in_fech!P122/RES_summary!P$21</f>
        <v>0</v>
      </c>
      <c r="Q122" s="176">
        <f>RES_hhdet_in_fech!Q122/RES_summary!Q$21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RES_hhdet_in_fech!C124/RES_summary!C$21</f>
        <v>0</v>
      </c>
      <c r="D124" s="184">
        <f>RES_hhdet_in_fech!D124/RES_summary!D$21</f>
        <v>0</v>
      </c>
      <c r="E124" s="184">
        <f>RES_hhdet_in_fech!E124/RES_summary!E$21</f>
        <v>0</v>
      </c>
      <c r="F124" s="184">
        <f>RES_hhdet_in_fech!F124/RES_summary!F$21</f>
        <v>0</v>
      </c>
      <c r="G124" s="184">
        <f>RES_hhdet_in_fech!G124/RES_summary!G$21</f>
        <v>0</v>
      </c>
      <c r="H124" s="184">
        <f>RES_hhdet_in_fech!H124/RES_summary!H$21</f>
        <v>0</v>
      </c>
      <c r="I124" s="184">
        <f>RES_hhdet_in_fech!I124/RES_summary!I$21</f>
        <v>0</v>
      </c>
      <c r="J124" s="184">
        <f>RES_hhdet_in_fech!J124/RES_summary!J$21</f>
        <v>0</v>
      </c>
      <c r="K124" s="184">
        <f>RES_hhdet_in_fech!K124/RES_summary!K$21</f>
        <v>0</v>
      </c>
      <c r="L124" s="184">
        <f>RES_hhdet_in_fech!L124/RES_summary!L$21</f>
        <v>0</v>
      </c>
      <c r="M124" s="184">
        <f>RES_hhdet_in_fech!M124/RES_summary!M$21</f>
        <v>0</v>
      </c>
      <c r="N124" s="184">
        <f>RES_hhdet_in_fech!N124/RES_summary!N$21</f>
        <v>0</v>
      </c>
      <c r="O124" s="184">
        <f>RES_hhdet_in_fech!O124/RES_summary!O$21</f>
        <v>0</v>
      </c>
      <c r="P124" s="184">
        <f>RES_hhdet_in_fech!P124/RES_summary!P$21</f>
        <v>0</v>
      </c>
      <c r="Q124" s="184">
        <f>RES_hhdet_in_fech!Q124/RES_summary!Q$21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RES_hhdet_in_fech!C125/RES_summary!C$21</f>
        <v>0</v>
      </c>
      <c r="D125" s="178">
        <f>RES_hhdet_in_fech!D125/RES_summary!D$21</f>
        <v>0</v>
      </c>
      <c r="E125" s="178">
        <f>RES_hhdet_in_fech!E125/RES_summary!E$21</f>
        <v>0</v>
      </c>
      <c r="F125" s="178">
        <f>RES_hhdet_in_fech!F125/RES_summary!F$21</f>
        <v>0</v>
      </c>
      <c r="G125" s="178">
        <f>RES_hhdet_in_fech!G125/RES_summary!G$21</f>
        <v>0</v>
      </c>
      <c r="H125" s="178">
        <f>RES_hhdet_in_fech!H125/RES_summary!H$21</f>
        <v>0</v>
      </c>
      <c r="I125" s="178">
        <f>RES_hhdet_in_fech!I125/RES_summary!I$21</f>
        <v>0</v>
      </c>
      <c r="J125" s="178">
        <f>RES_hhdet_in_fech!J125/RES_summary!J$21</f>
        <v>0</v>
      </c>
      <c r="K125" s="178">
        <f>RES_hhdet_in_fech!K125/RES_summary!K$21</f>
        <v>0</v>
      </c>
      <c r="L125" s="178">
        <f>RES_hhdet_in_fech!L125/RES_summary!L$21</f>
        <v>0</v>
      </c>
      <c r="M125" s="178">
        <f>RES_hhdet_in_fech!M125/RES_summary!M$21</f>
        <v>0</v>
      </c>
      <c r="N125" s="178">
        <f>RES_hhdet_in_fech!N125/RES_summary!N$21</f>
        <v>0</v>
      </c>
      <c r="O125" s="178">
        <f>RES_hhdet_in_fech!O125/RES_summary!O$21</f>
        <v>0</v>
      </c>
      <c r="P125" s="178">
        <f>RES_hhdet_in_fech!P125/RES_summary!P$21</f>
        <v>0</v>
      </c>
      <c r="Q125" s="178">
        <f>RES_hhdet_in_fech!Q125/RES_summary!Q$21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RES_hhdet_in_fech!C126/RES_summary!C$21</f>
        <v>0</v>
      </c>
      <c r="D126" s="177">
        <f>RES_hhdet_in_fech!D126/RES_summary!D$21</f>
        <v>0</v>
      </c>
      <c r="E126" s="177">
        <f>RES_hhdet_in_fech!E126/RES_summary!E$21</f>
        <v>0</v>
      </c>
      <c r="F126" s="177">
        <f>RES_hhdet_in_fech!F126/RES_summary!F$21</f>
        <v>0</v>
      </c>
      <c r="G126" s="177">
        <f>RES_hhdet_in_fech!G126/RES_summary!G$21</f>
        <v>0</v>
      </c>
      <c r="H126" s="177">
        <f>RES_hhdet_in_fech!H126/RES_summary!H$21</f>
        <v>0</v>
      </c>
      <c r="I126" s="177">
        <f>RES_hhdet_in_fech!I126/RES_summary!I$21</f>
        <v>0</v>
      </c>
      <c r="J126" s="177">
        <f>RES_hhdet_in_fech!J126/RES_summary!J$21</f>
        <v>0</v>
      </c>
      <c r="K126" s="177">
        <f>RES_hhdet_in_fech!K126/RES_summary!K$21</f>
        <v>0</v>
      </c>
      <c r="L126" s="177">
        <f>RES_hhdet_in_fech!L126/RES_summary!L$21</f>
        <v>0</v>
      </c>
      <c r="M126" s="177">
        <f>RES_hhdet_in_fech!M126/RES_summary!M$21</f>
        <v>0</v>
      </c>
      <c r="N126" s="177">
        <f>RES_hhdet_in_fech!N126/RES_summary!N$21</f>
        <v>0</v>
      </c>
      <c r="O126" s="177">
        <f>RES_hhdet_in_fech!O126/RES_summary!O$21</f>
        <v>0</v>
      </c>
      <c r="P126" s="177">
        <f>RES_hhdet_in_fech!P126/RES_summary!P$21</f>
        <v>0</v>
      </c>
      <c r="Q126" s="177">
        <f>RES_hhdet_in_fech!Q126/RES_summary!Q$21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RES_hhdet_in_fech!C127/RES_summary!C$21</f>
        <v>0</v>
      </c>
      <c r="D127" s="177">
        <f>RES_hhdet_in_fech!D127/RES_summary!D$21</f>
        <v>0</v>
      </c>
      <c r="E127" s="177">
        <f>RES_hhdet_in_fech!E127/RES_summary!E$21</f>
        <v>0</v>
      </c>
      <c r="F127" s="177">
        <f>RES_hhdet_in_fech!F127/RES_summary!F$21</f>
        <v>0</v>
      </c>
      <c r="G127" s="177">
        <f>RES_hhdet_in_fech!G127/RES_summary!G$21</f>
        <v>0</v>
      </c>
      <c r="H127" s="177">
        <f>RES_hhdet_in_fech!H127/RES_summary!H$21</f>
        <v>0</v>
      </c>
      <c r="I127" s="177">
        <f>RES_hhdet_in_fech!I127/RES_summary!I$21</f>
        <v>0</v>
      </c>
      <c r="J127" s="177">
        <f>RES_hhdet_in_fech!J127/RES_summary!J$21</f>
        <v>0</v>
      </c>
      <c r="K127" s="177">
        <f>RES_hhdet_in_fech!K127/RES_summary!K$21</f>
        <v>0</v>
      </c>
      <c r="L127" s="177">
        <f>RES_hhdet_in_fech!L127/RES_summary!L$21</f>
        <v>0</v>
      </c>
      <c r="M127" s="177">
        <f>RES_hhdet_in_fech!M127/RES_summary!M$21</f>
        <v>0</v>
      </c>
      <c r="N127" s="177">
        <f>RES_hhdet_in_fech!N127/RES_summary!N$21</f>
        <v>0</v>
      </c>
      <c r="O127" s="177">
        <f>RES_hhdet_in_fech!O127/RES_summary!O$21</f>
        <v>0</v>
      </c>
      <c r="P127" s="177">
        <f>RES_hhdet_in_fech!P127/RES_summary!P$21</f>
        <v>0</v>
      </c>
      <c r="Q127" s="177">
        <f>RES_hhdet_in_fech!Q127/RES_summary!Q$21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RES_hhdet_in_fech!C128/RES_summary!C$21</f>
        <v>0</v>
      </c>
      <c r="D128" s="178">
        <f>RES_hhdet_in_fech!D128/RES_summary!D$21</f>
        <v>0</v>
      </c>
      <c r="E128" s="178">
        <f>RES_hhdet_in_fech!E128/RES_summary!E$21</f>
        <v>0</v>
      </c>
      <c r="F128" s="178">
        <f>RES_hhdet_in_fech!F128/RES_summary!F$21</f>
        <v>0</v>
      </c>
      <c r="G128" s="178">
        <f>RES_hhdet_in_fech!G128/RES_summary!G$21</f>
        <v>0</v>
      </c>
      <c r="H128" s="178">
        <f>RES_hhdet_in_fech!H128/RES_summary!H$21</f>
        <v>0</v>
      </c>
      <c r="I128" s="178">
        <f>RES_hhdet_in_fech!I128/RES_summary!I$21</f>
        <v>0</v>
      </c>
      <c r="J128" s="178">
        <f>RES_hhdet_in_fech!J128/RES_summary!J$21</f>
        <v>0</v>
      </c>
      <c r="K128" s="178">
        <f>RES_hhdet_in_fech!K128/RES_summary!K$21</f>
        <v>0</v>
      </c>
      <c r="L128" s="178">
        <f>RES_hhdet_in_fech!L128/RES_summary!L$21</f>
        <v>0</v>
      </c>
      <c r="M128" s="178">
        <f>RES_hhdet_in_fech!M128/RES_summary!M$21</f>
        <v>0</v>
      </c>
      <c r="N128" s="178">
        <f>RES_hhdet_in_fech!N128/RES_summary!N$21</f>
        <v>0</v>
      </c>
      <c r="O128" s="178">
        <f>RES_hhdet_in_fech!O128/RES_summary!O$21</f>
        <v>0</v>
      </c>
      <c r="P128" s="178">
        <f>RES_hhdet_in_fech!P128/RES_summary!P$21</f>
        <v>0</v>
      </c>
      <c r="Q128" s="178">
        <f>RES_hhdet_in_fech!Q128/RES_summary!Q$21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RES_hhdet_in_fech!C129/RES_summary!C$21</f>
        <v>0</v>
      </c>
      <c r="D129" s="177">
        <f>RES_hhdet_in_fech!D129/RES_summary!D$21</f>
        <v>0</v>
      </c>
      <c r="E129" s="177">
        <f>RES_hhdet_in_fech!E129/RES_summary!E$21</f>
        <v>0</v>
      </c>
      <c r="F129" s="177">
        <f>RES_hhdet_in_fech!F129/RES_summary!F$21</f>
        <v>0</v>
      </c>
      <c r="G129" s="177">
        <f>RES_hhdet_in_fech!G129/RES_summary!G$21</f>
        <v>0</v>
      </c>
      <c r="H129" s="177">
        <f>RES_hhdet_in_fech!H129/RES_summary!H$21</f>
        <v>0</v>
      </c>
      <c r="I129" s="177">
        <f>RES_hhdet_in_fech!I129/RES_summary!I$21</f>
        <v>0</v>
      </c>
      <c r="J129" s="177">
        <f>RES_hhdet_in_fech!J129/RES_summary!J$21</f>
        <v>0</v>
      </c>
      <c r="K129" s="177">
        <f>RES_hhdet_in_fech!K129/RES_summary!K$21</f>
        <v>0</v>
      </c>
      <c r="L129" s="177">
        <f>RES_hhdet_in_fech!L129/RES_summary!L$21</f>
        <v>0</v>
      </c>
      <c r="M129" s="177">
        <f>RES_hhdet_in_fech!M129/RES_summary!M$21</f>
        <v>0</v>
      </c>
      <c r="N129" s="177">
        <f>RES_hhdet_in_fech!N129/RES_summary!N$21</f>
        <v>0</v>
      </c>
      <c r="O129" s="177">
        <f>RES_hhdet_in_fech!O129/RES_summary!O$21</f>
        <v>0</v>
      </c>
      <c r="P129" s="177">
        <f>RES_hhdet_in_fech!P129/RES_summary!P$21</f>
        <v>0</v>
      </c>
      <c r="Q129" s="177">
        <f>RES_hhdet_in_fech!Q129/RES_summary!Q$21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RES_hhdet_in_fech!C130/RES_summary!C$21</f>
        <v>0</v>
      </c>
      <c r="D130" s="178">
        <f>RES_hhdet_in_fech!D130/RES_summary!D$21</f>
        <v>0</v>
      </c>
      <c r="E130" s="178">
        <f>RES_hhdet_in_fech!E130/RES_summary!E$21</f>
        <v>0</v>
      </c>
      <c r="F130" s="178">
        <f>RES_hhdet_in_fech!F130/RES_summary!F$21</f>
        <v>0</v>
      </c>
      <c r="G130" s="178">
        <f>RES_hhdet_in_fech!G130/RES_summary!G$21</f>
        <v>0</v>
      </c>
      <c r="H130" s="178">
        <f>RES_hhdet_in_fech!H130/RES_summary!H$21</f>
        <v>0</v>
      </c>
      <c r="I130" s="178">
        <f>RES_hhdet_in_fech!I130/RES_summary!I$21</f>
        <v>0</v>
      </c>
      <c r="J130" s="178">
        <f>RES_hhdet_in_fech!J130/RES_summary!J$21</f>
        <v>0</v>
      </c>
      <c r="K130" s="178">
        <f>RES_hhdet_in_fech!K130/RES_summary!K$21</f>
        <v>0</v>
      </c>
      <c r="L130" s="178">
        <f>RES_hhdet_in_fech!L130/RES_summary!L$21</f>
        <v>0</v>
      </c>
      <c r="M130" s="178">
        <f>RES_hhdet_in_fech!M130/RES_summary!M$21</f>
        <v>0</v>
      </c>
      <c r="N130" s="178">
        <f>RES_hhdet_in_fech!N130/RES_summary!N$21</f>
        <v>0</v>
      </c>
      <c r="O130" s="178">
        <f>RES_hhdet_in_fech!O130/RES_summary!O$21</f>
        <v>0</v>
      </c>
      <c r="P130" s="178">
        <f>RES_hhdet_in_fech!P130/RES_summary!P$21</f>
        <v>0</v>
      </c>
      <c r="Q130" s="178">
        <f>RES_hhdet_in_fech!Q130/RES_summary!Q$21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RES_hhdet_in_fech!C131/RES_summary!C$21</f>
        <v>0</v>
      </c>
      <c r="D131" s="183">
        <f>RES_hhdet_in_fech!D131/RES_summary!D$21</f>
        <v>0</v>
      </c>
      <c r="E131" s="183">
        <f>RES_hhdet_in_fech!E131/RES_summary!E$21</f>
        <v>0</v>
      </c>
      <c r="F131" s="183">
        <f>RES_hhdet_in_fech!F131/RES_summary!F$21</f>
        <v>0</v>
      </c>
      <c r="G131" s="183">
        <f>RES_hhdet_in_fech!G131/RES_summary!G$21</f>
        <v>0</v>
      </c>
      <c r="H131" s="183">
        <f>RES_hhdet_in_fech!H131/RES_summary!H$21</f>
        <v>0</v>
      </c>
      <c r="I131" s="183">
        <f>RES_hhdet_in_fech!I131/RES_summary!I$21</f>
        <v>0</v>
      </c>
      <c r="J131" s="183">
        <f>RES_hhdet_in_fech!J131/RES_summary!J$21</f>
        <v>0</v>
      </c>
      <c r="K131" s="183">
        <f>RES_hhdet_in_fech!K131/RES_summary!K$21</f>
        <v>0</v>
      </c>
      <c r="L131" s="183">
        <f>RES_hhdet_in_fech!L131/RES_summary!L$21</f>
        <v>0</v>
      </c>
      <c r="M131" s="183">
        <f>RES_hhdet_in_fech!M131/RES_summary!M$21</f>
        <v>0</v>
      </c>
      <c r="N131" s="183">
        <f>RES_hhdet_in_fech!N131/RES_summary!N$21</f>
        <v>0</v>
      </c>
      <c r="O131" s="183">
        <f>RES_hhdet_in_fech!O131/RES_summary!O$21</f>
        <v>0</v>
      </c>
      <c r="P131" s="183">
        <f>RES_hhdet_in_fech!P131/RES_summary!P$21</f>
        <v>0</v>
      </c>
      <c r="Q131" s="183">
        <f>RES_hhdet_in_fech!Q131/RES_summary!Q$21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RES_hhdet_in_fech!C132/RES_summary!C$21</f>
        <v>0</v>
      </c>
      <c r="D132" s="183">
        <f>RES_hhdet_in_fech!D132/RES_summary!D$21</f>
        <v>0</v>
      </c>
      <c r="E132" s="183">
        <f>RES_hhdet_in_fech!E132/RES_summary!E$21</f>
        <v>0</v>
      </c>
      <c r="F132" s="183">
        <f>RES_hhdet_in_fech!F132/RES_summary!F$21</f>
        <v>0</v>
      </c>
      <c r="G132" s="183">
        <f>RES_hhdet_in_fech!G132/RES_summary!G$21</f>
        <v>0</v>
      </c>
      <c r="H132" s="183">
        <f>RES_hhdet_in_fech!H132/RES_summary!H$21</f>
        <v>0</v>
      </c>
      <c r="I132" s="183">
        <f>RES_hhdet_in_fech!I132/RES_summary!I$21</f>
        <v>0</v>
      </c>
      <c r="J132" s="183">
        <f>RES_hhdet_in_fech!J132/RES_summary!J$21</f>
        <v>0</v>
      </c>
      <c r="K132" s="183">
        <f>RES_hhdet_in_fech!K132/RES_summary!K$21</f>
        <v>0</v>
      </c>
      <c r="L132" s="183">
        <f>RES_hhdet_in_fech!L132/RES_summary!L$21</f>
        <v>0</v>
      </c>
      <c r="M132" s="183">
        <f>RES_hhdet_in_fech!M132/RES_summary!M$21</f>
        <v>0</v>
      </c>
      <c r="N132" s="183">
        <f>RES_hhdet_in_fech!N132/RES_summary!N$21</f>
        <v>0</v>
      </c>
      <c r="O132" s="183">
        <f>RES_hhdet_in_fech!O132/RES_summary!O$21</f>
        <v>0</v>
      </c>
      <c r="P132" s="183">
        <f>RES_hhdet_in_fech!P132/RES_summary!P$21</f>
        <v>0</v>
      </c>
      <c r="Q132" s="183">
        <f>RES_hhdet_in_fech!Q132/RES_summary!Q$21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RES_hhdet_in_fech!C133/RES_summary!C$21</f>
        <v>0</v>
      </c>
      <c r="D133" s="182">
        <f>RES_hhdet_in_fech!D133/RES_summary!D$21</f>
        <v>0</v>
      </c>
      <c r="E133" s="182">
        <f>RES_hhdet_in_fech!E133/RES_summary!E$21</f>
        <v>0</v>
      </c>
      <c r="F133" s="182">
        <f>RES_hhdet_in_fech!F133/RES_summary!F$21</f>
        <v>0</v>
      </c>
      <c r="G133" s="182">
        <f>RES_hhdet_in_fech!G133/RES_summary!G$21</f>
        <v>0</v>
      </c>
      <c r="H133" s="182">
        <f>RES_hhdet_in_fech!H133/RES_summary!H$21</f>
        <v>0</v>
      </c>
      <c r="I133" s="182">
        <f>RES_hhdet_in_fech!I133/RES_summary!I$21</f>
        <v>0</v>
      </c>
      <c r="J133" s="182">
        <f>RES_hhdet_in_fech!J133/RES_summary!J$21</f>
        <v>0</v>
      </c>
      <c r="K133" s="182">
        <f>RES_hhdet_in_fech!K133/RES_summary!K$21</f>
        <v>0</v>
      </c>
      <c r="L133" s="182">
        <f>RES_hhdet_in_fech!L133/RES_summary!L$21</f>
        <v>0</v>
      </c>
      <c r="M133" s="182">
        <f>RES_hhdet_in_fech!M133/RES_summary!M$21</f>
        <v>0</v>
      </c>
      <c r="N133" s="182">
        <f>RES_hhdet_in_fech!N133/RES_summary!N$21</f>
        <v>0</v>
      </c>
      <c r="O133" s="182">
        <f>RES_hhdet_in_fech!O133/RES_summary!O$21</f>
        <v>0</v>
      </c>
      <c r="P133" s="182">
        <f>RES_hhdet_in_fech!P133/RES_summary!P$21</f>
        <v>0</v>
      </c>
      <c r="Q133" s="182">
        <f>RES_hhdet_in_fech!Q133/RES_summary!Q$21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RES_hhdet_in_fech!C134/RES_summary!C$21</f>
        <v>0</v>
      </c>
      <c r="D134" s="181">
        <f>RES_hhdet_in_fech!D134/RES_summary!D$21</f>
        <v>0</v>
      </c>
      <c r="E134" s="181">
        <f>RES_hhdet_in_fech!E134/RES_summary!E$21</f>
        <v>0</v>
      </c>
      <c r="F134" s="181">
        <f>RES_hhdet_in_fech!F134/RES_summary!F$21</f>
        <v>0</v>
      </c>
      <c r="G134" s="181">
        <f>RES_hhdet_in_fech!G134/RES_summary!G$21</f>
        <v>0</v>
      </c>
      <c r="H134" s="181">
        <f>RES_hhdet_in_fech!H134/RES_summary!H$21</f>
        <v>0</v>
      </c>
      <c r="I134" s="181">
        <f>RES_hhdet_in_fech!I134/RES_summary!I$21</f>
        <v>0</v>
      </c>
      <c r="J134" s="181">
        <f>RES_hhdet_in_fech!J134/RES_summary!J$21</f>
        <v>0</v>
      </c>
      <c r="K134" s="181">
        <f>RES_hhdet_in_fech!K134/RES_summary!K$21</f>
        <v>0</v>
      </c>
      <c r="L134" s="181">
        <f>RES_hhdet_in_fech!L134/RES_summary!L$21</f>
        <v>0</v>
      </c>
      <c r="M134" s="181">
        <f>RES_hhdet_in_fech!M134/RES_summary!M$21</f>
        <v>0</v>
      </c>
      <c r="N134" s="181">
        <f>RES_hhdet_in_fech!N134/RES_summary!N$21</f>
        <v>0</v>
      </c>
      <c r="O134" s="181">
        <f>RES_hhdet_in_fech!O134/RES_summary!O$21</f>
        <v>0</v>
      </c>
      <c r="P134" s="181">
        <f>RES_hhdet_in_fech!P134/RES_summary!P$21</f>
        <v>0</v>
      </c>
      <c r="Q134" s="181">
        <f>RES_hhdet_in_fech!Q134/RES_summary!Q$21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RES_hhdet_in_fech!C135/RES_summary!C$21</f>
        <v>0</v>
      </c>
      <c r="D135" s="180">
        <f>RES_hhdet_in_fech!D135/RES_summary!D$21</f>
        <v>0</v>
      </c>
      <c r="E135" s="180">
        <f>RES_hhdet_in_fech!E135/RES_summary!E$21</f>
        <v>0</v>
      </c>
      <c r="F135" s="180">
        <f>RES_hhdet_in_fech!F135/RES_summary!F$21</f>
        <v>0</v>
      </c>
      <c r="G135" s="180">
        <f>RES_hhdet_in_fech!G135/RES_summary!G$21</f>
        <v>0</v>
      </c>
      <c r="H135" s="180">
        <f>RES_hhdet_in_fech!H135/RES_summary!H$21</f>
        <v>0</v>
      </c>
      <c r="I135" s="180">
        <f>RES_hhdet_in_fech!I135/RES_summary!I$21</f>
        <v>0</v>
      </c>
      <c r="J135" s="180">
        <f>RES_hhdet_in_fech!J135/RES_summary!J$21</f>
        <v>0</v>
      </c>
      <c r="K135" s="180">
        <f>RES_hhdet_in_fech!K135/RES_summary!K$21</f>
        <v>0</v>
      </c>
      <c r="L135" s="180">
        <f>RES_hhdet_in_fech!L135/RES_summary!L$21</f>
        <v>0</v>
      </c>
      <c r="M135" s="180">
        <f>RES_hhdet_in_fech!M135/RES_summary!M$21</f>
        <v>0</v>
      </c>
      <c r="N135" s="180">
        <f>RES_hhdet_in_fech!N135/RES_summary!N$21</f>
        <v>0</v>
      </c>
      <c r="O135" s="180">
        <f>RES_hhdet_in_fech!O135/RES_summary!O$21</f>
        <v>0</v>
      </c>
      <c r="P135" s="180">
        <f>RES_hhdet_in_fech!P135/RES_summary!P$21</f>
        <v>0</v>
      </c>
      <c r="Q135" s="180">
        <f>RES_hhdet_in_fech!Q135/RES_summary!Q$21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RES_hhdet_in_fech!C136/RES_summary!C$21</f>
        <v>0</v>
      </c>
      <c r="D136" s="179">
        <f>RES_hhdet_in_fech!D136/RES_summary!D$21</f>
        <v>0</v>
      </c>
      <c r="E136" s="179">
        <f>RES_hhdet_in_fech!E136/RES_summary!E$21</f>
        <v>0</v>
      </c>
      <c r="F136" s="179">
        <f>RES_hhdet_in_fech!F136/RES_summary!F$21</f>
        <v>0</v>
      </c>
      <c r="G136" s="179">
        <f>RES_hhdet_in_fech!G136/RES_summary!G$21</f>
        <v>0</v>
      </c>
      <c r="H136" s="179">
        <f>RES_hhdet_in_fech!H136/RES_summary!H$21</f>
        <v>0</v>
      </c>
      <c r="I136" s="179">
        <f>RES_hhdet_in_fech!I136/RES_summary!I$21</f>
        <v>0</v>
      </c>
      <c r="J136" s="179">
        <f>RES_hhdet_in_fech!J136/RES_summary!J$21</f>
        <v>0</v>
      </c>
      <c r="K136" s="179">
        <f>RES_hhdet_in_fech!K136/RES_summary!K$21</f>
        <v>0</v>
      </c>
      <c r="L136" s="179">
        <f>RES_hhdet_in_fech!L136/RES_summary!L$21</f>
        <v>0</v>
      </c>
      <c r="M136" s="179">
        <f>RES_hhdet_in_fech!M136/RES_summary!M$21</f>
        <v>0</v>
      </c>
      <c r="N136" s="179">
        <f>RES_hhdet_in_fech!N136/RES_summary!N$21</f>
        <v>0</v>
      </c>
      <c r="O136" s="179">
        <f>RES_hhdet_in_fech!O136/RES_summary!O$21</f>
        <v>0</v>
      </c>
      <c r="P136" s="179">
        <f>RES_hhdet_in_fech!P136/RES_summary!P$21</f>
        <v>0</v>
      </c>
      <c r="Q136" s="179">
        <f>RES_hhdet_in_fech!Q136/RES_summary!Q$21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RES_hhdet_in_fech!C137/RES_summary!C$21</f>
        <v>0</v>
      </c>
      <c r="D137" s="177">
        <f>RES_hhdet_in_fech!D137/RES_summary!D$21</f>
        <v>0</v>
      </c>
      <c r="E137" s="177">
        <f>RES_hhdet_in_fech!E137/RES_summary!E$21</f>
        <v>0</v>
      </c>
      <c r="F137" s="177">
        <f>RES_hhdet_in_fech!F137/RES_summary!F$21</f>
        <v>0</v>
      </c>
      <c r="G137" s="177">
        <f>RES_hhdet_in_fech!G137/RES_summary!G$21</f>
        <v>0</v>
      </c>
      <c r="H137" s="177">
        <f>RES_hhdet_in_fech!H137/RES_summary!H$21</f>
        <v>0</v>
      </c>
      <c r="I137" s="177">
        <f>RES_hhdet_in_fech!I137/RES_summary!I$21</f>
        <v>0</v>
      </c>
      <c r="J137" s="177">
        <f>RES_hhdet_in_fech!J137/RES_summary!J$21</f>
        <v>0</v>
      </c>
      <c r="K137" s="177">
        <f>RES_hhdet_in_fech!K137/RES_summary!K$21</f>
        <v>0</v>
      </c>
      <c r="L137" s="177">
        <f>RES_hhdet_in_fech!L137/RES_summary!L$21</f>
        <v>0</v>
      </c>
      <c r="M137" s="177">
        <f>RES_hhdet_in_fech!M137/RES_summary!M$21</f>
        <v>0</v>
      </c>
      <c r="N137" s="177">
        <f>RES_hhdet_in_fech!N137/RES_summary!N$21</f>
        <v>0</v>
      </c>
      <c r="O137" s="177">
        <f>RES_hhdet_in_fech!O137/RES_summary!O$21</f>
        <v>0</v>
      </c>
      <c r="P137" s="177">
        <f>RES_hhdet_in_fech!P137/RES_summary!P$21</f>
        <v>0</v>
      </c>
      <c r="Q137" s="177">
        <f>RES_hhdet_in_fech!Q137/RES_summary!Q$21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RES_hhdet_in_fech!C138/RES_summary!C$21</f>
        <v>0</v>
      </c>
      <c r="D138" s="177">
        <f>RES_hhdet_in_fech!D138/RES_summary!D$21</f>
        <v>0</v>
      </c>
      <c r="E138" s="177">
        <f>RES_hhdet_in_fech!E138/RES_summary!E$21</f>
        <v>0</v>
      </c>
      <c r="F138" s="177">
        <f>RES_hhdet_in_fech!F138/RES_summary!F$21</f>
        <v>0</v>
      </c>
      <c r="G138" s="177">
        <f>RES_hhdet_in_fech!G138/RES_summary!G$21</f>
        <v>0</v>
      </c>
      <c r="H138" s="177">
        <f>RES_hhdet_in_fech!H138/RES_summary!H$21</f>
        <v>0</v>
      </c>
      <c r="I138" s="177">
        <f>RES_hhdet_in_fech!I138/RES_summary!I$21</f>
        <v>0</v>
      </c>
      <c r="J138" s="177">
        <f>RES_hhdet_in_fech!J138/RES_summary!J$21</f>
        <v>0</v>
      </c>
      <c r="K138" s="177">
        <f>RES_hhdet_in_fech!K138/RES_summary!K$21</f>
        <v>0</v>
      </c>
      <c r="L138" s="177">
        <f>RES_hhdet_in_fech!L138/RES_summary!L$21</f>
        <v>0</v>
      </c>
      <c r="M138" s="177">
        <f>RES_hhdet_in_fech!M138/RES_summary!M$21</f>
        <v>0</v>
      </c>
      <c r="N138" s="177">
        <f>RES_hhdet_in_fech!N138/RES_summary!N$21</f>
        <v>0</v>
      </c>
      <c r="O138" s="177">
        <f>RES_hhdet_in_fech!O138/RES_summary!O$21</f>
        <v>0</v>
      </c>
      <c r="P138" s="177">
        <f>RES_hhdet_in_fech!P138/RES_summary!P$21</f>
        <v>0</v>
      </c>
      <c r="Q138" s="177">
        <f>RES_hhdet_in_fech!Q138/RES_summary!Q$21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RES_hhdet_in_fech!C139/RES_summary!C$21</f>
        <v>0</v>
      </c>
      <c r="D139" s="178">
        <f>RES_hhdet_in_fech!D139/RES_summary!D$21</f>
        <v>0</v>
      </c>
      <c r="E139" s="178">
        <f>RES_hhdet_in_fech!E139/RES_summary!E$21</f>
        <v>0</v>
      </c>
      <c r="F139" s="178">
        <f>RES_hhdet_in_fech!F139/RES_summary!F$21</f>
        <v>0</v>
      </c>
      <c r="G139" s="178">
        <f>RES_hhdet_in_fech!G139/RES_summary!G$21</f>
        <v>0</v>
      </c>
      <c r="H139" s="178">
        <f>RES_hhdet_in_fech!H139/RES_summary!H$21</f>
        <v>0</v>
      </c>
      <c r="I139" s="178">
        <f>RES_hhdet_in_fech!I139/RES_summary!I$21</f>
        <v>0</v>
      </c>
      <c r="J139" s="178">
        <f>RES_hhdet_in_fech!J139/RES_summary!J$21</f>
        <v>0</v>
      </c>
      <c r="K139" s="178">
        <f>RES_hhdet_in_fech!K139/RES_summary!K$21</f>
        <v>0</v>
      </c>
      <c r="L139" s="178">
        <f>RES_hhdet_in_fech!L139/RES_summary!L$21</f>
        <v>0</v>
      </c>
      <c r="M139" s="178">
        <f>RES_hhdet_in_fech!M139/RES_summary!M$21</f>
        <v>0</v>
      </c>
      <c r="N139" s="178">
        <f>RES_hhdet_in_fech!N139/RES_summary!N$21</f>
        <v>0</v>
      </c>
      <c r="O139" s="178">
        <f>RES_hhdet_in_fech!O139/RES_summary!O$21</f>
        <v>0</v>
      </c>
      <c r="P139" s="178">
        <f>RES_hhdet_in_fech!P139/RES_summary!P$21</f>
        <v>0</v>
      </c>
      <c r="Q139" s="178">
        <f>RES_hhdet_in_fech!Q139/RES_summary!Q$21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RES_hhdet_in_fech!C140/RES_summary!C$21</f>
        <v>0</v>
      </c>
      <c r="D140" s="177">
        <f>RES_hhdet_in_fech!D140/RES_summary!D$21</f>
        <v>0</v>
      </c>
      <c r="E140" s="177">
        <f>RES_hhdet_in_fech!E140/RES_summary!E$21</f>
        <v>0</v>
      </c>
      <c r="F140" s="177">
        <f>RES_hhdet_in_fech!F140/RES_summary!F$21</f>
        <v>0</v>
      </c>
      <c r="G140" s="177">
        <f>RES_hhdet_in_fech!G140/RES_summary!G$21</f>
        <v>0</v>
      </c>
      <c r="H140" s="177">
        <f>RES_hhdet_in_fech!H140/RES_summary!H$21</f>
        <v>0</v>
      </c>
      <c r="I140" s="177">
        <f>RES_hhdet_in_fech!I140/RES_summary!I$21</f>
        <v>0</v>
      </c>
      <c r="J140" s="177">
        <f>RES_hhdet_in_fech!J140/RES_summary!J$21</f>
        <v>0</v>
      </c>
      <c r="K140" s="177">
        <f>RES_hhdet_in_fech!K140/RES_summary!K$21</f>
        <v>0</v>
      </c>
      <c r="L140" s="177">
        <f>RES_hhdet_in_fech!L140/RES_summary!L$21</f>
        <v>0</v>
      </c>
      <c r="M140" s="177">
        <f>RES_hhdet_in_fech!M140/RES_summary!M$21</f>
        <v>0</v>
      </c>
      <c r="N140" s="177">
        <f>RES_hhdet_in_fech!N140/RES_summary!N$21</f>
        <v>0</v>
      </c>
      <c r="O140" s="177">
        <f>RES_hhdet_in_fech!O140/RES_summary!O$21</f>
        <v>0</v>
      </c>
      <c r="P140" s="177">
        <f>RES_hhdet_in_fech!P140/RES_summary!P$21</f>
        <v>0</v>
      </c>
      <c r="Q140" s="177">
        <f>RES_hhdet_in_fech!Q140/RES_summary!Q$21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RES_hhdet_in_fech!C141/RES_summary!C$21</f>
        <v>0</v>
      </c>
      <c r="D141" s="176">
        <f>RES_hhdet_in_fech!D141/RES_summary!D$21</f>
        <v>0</v>
      </c>
      <c r="E141" s="176">
        <f>RES_hhdet_in_fech!E141/RES_summary!E$21</f>
        <v>0</v>
      </c>
      <c r="F141" s="176">
        <f>RES_hhdet_in_fech!F141/RES_summary!F$21</f>
        <v>0</v>
      </c>
      <c r="G141" s="176">
        <f>RES_hhdet_in_fech!G141/RES_summary!G$21</f>
        <v>0</v>
      </c>
      <c r="H141" s="176">
        <f>RES_hhdet_in_fech!H141/RES_summary!H$21</f>
        <v>0</v>
      </c>
      <c r="I141" s="176">
        <f>RES_hhdet_in_fech!I141/RES_summary!I$21</f>
        <v>0</v>
      </c>
      <c r="J141" s="176">
        <f>RES_hhdet_in_fech!J141/RES_summary!J$21</f>
        <v>0</v>
      </c>
      <c r="K141" s="176">
        <f>RES_hhdet_in_fech!K141/RES_summary!K$21</f>
        <v>0</v>
      </c>
      <c r="L141" s="176">
        <f>RES_hhdet_in_fech!L141/RES_summary!L$21</f>
        <v>0</v>
      </c>
      <c r="M141" s="176">
        <f>RES_hhdet_in_fech!M141/RES_summary!M$21</f>
        <v>0</v>
      </c>
      <c r="N141" s="176">
        <f>RES_hhdet_in_fech!N141/RES_summary!N$21</f>
        <v>0</v>
      </c>
      <c r="O141" s="176">
        <f>RES_hhdet_in_fech!O141/RES_summary!O$21</f>
        <v>0</v>
      </c>
      <c r="P141" s="176">
        <f>RES_hhdet_in_fech!P141/RES_summary!P$21</f>
        <v>0</v>
      </c>
      <c r="Q141" s="176">
        <f>RES_hhdet_in_fech!Q141/RES_summary!Q$21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RES_hhdet_in_fech!C143/RES_summary!C$21</f>
        <v>165.17051736246947</v>
      </c>
      <c r="D143" s="184">
        <f>RES_hhdet_in_fech!D143/RES_summary!D$21</f>
        <v>151.87217186872368</v>
      </c>
      <c r="E143" s="184">
        <f>RES_hhdet_in_fech!E143/RES_summary!E$21</f>
        <v>151.07077948467705</v>
      </c>
      <c r="F143" s="184">
        <f>RES_hhdet_in_fech!F143/RES_summary!F$21</f>
        <v>150.94558284676768</v>
      </c>
      <c r="G143" s="184">
        <f>RES_hhdet_in_fech!G143/RES_summary!G$21</f>
        <v>144.2120197104081</v>
      </c>
      <c r="H143" s="184">
        <f>RES_hhdet_in_fech!H143/RES_summary!H$21</f>
        <v>143.30664781957643</v>
      </c>
      <c r="I143" s="184">
        <f>RES_hhdet_in_fech!I143/RES_summary!I$21</f>
        <v>127.43221860535019</v>
      </c>
      <c r="J143" s="184">
        <f>RES_hhdet_in_fech!J143/RES_summary!J$21</f>
        <v>126.39690729699676</v>
      </c>
      <c r="K143" s="184">
        <f>RES_hhdet_in_fech!K143/RES_summary!K$21</f>
        <v>112.30986651600034</v>
      </c>
      <c r="L143" s="184">
        <f>RES_hhdet_in_fech!L143/RES_summary!L$21</f>
        <v>107.43770756148182</v>
      </c>
      <c r="M143" s="184">
        <f>RES_hhdet_in_fech!M143/RES_summary!M$21</f>
        <v>88.609654587845483</v>
      </c>
      <c r="N143" s="184">
        <f>RES_hhdet_in_fech!N143/RES_summary!N$21</f>
        <v>83.654668202389772</v>
      </c>
      <c r="O143" s="184">
        <f>RES_hhdet_in_fech!O143/RES_summary!O$21</f>
        <v>83.932489024908179</v>
      </c>
      <c r="P143" s="184">
        <f>RES_hhdet_in_fech!P143/RES_summary!P$21</f>
        <v>79.049968387534733</v>
      </c>
      <c r="Q143" s="184">
        <f>RES_hhdet_in_fech!Q143/RES_summary!Q$21</f>
        <v>81.458130577038418</v>
      </c>
    </row>
    <row r="144" spans="1:17" ht="12.95" customHeight="1" x14ac:dyDescent="0.25">
      <c r="A144" s="158" t="s">
        <v>65</v>
      </c>
      <c r="B144" s="157"/>
      <c r="C144" s="178">
        <f>RES_hhdet_in_fech!C144/RES_summary!C$21</f>
        <v>105.22628262377535</v>
      </c>
      <c r="D144" s="178">
        <f>RES_hhdet_in_fech!D144/RES_summary!D$21</f>
        <v>96.529449659271876</v>
      </c>
      <c r="E144" s="178">
        <f>RES_hhdet_in_fech!E144/RES_summary!E$21</f>
        <v>95.298121945744469</v>
      </c>
      <c r="F144" s="178">
        <f>RES_hhdet_in_fech!F144/RES_summary!F$21</f>
        <v>93.884457614797896</v>
      </c>
      <c r="G144" s="178">
        <f>RES_hhdet_in_fech!G144/RES_summary!G$21</f>
        <v>88.582438800282205</v>
      </c>
      <c r="H144" s="178">
        <f>RES_hhdet_in_fech!H144/RES_summary!H$21</f>
        <v>84.970352184759662</v>
      </c>
      <c r="I144" s="178">
        <f>RES_hhdet_in_fech!I144/RES_summary!I$21</f>
        <v>72.523004755857457</v>
      </c>
      <c r="J144" s="178">
        <f>RES_hhdet_in_fech!J144/RES_summary!J$21</f>
        <v>72.125995663476672</v>
      </c>
      <c r="K144" s="178">
        <f>RES_hhdet_in_fech!K144/RES_summary!K$21</f>
        <v>64.199659448335169</v>
      </c>
      <c r="L144" s="178">
        <f>RES_hhdet_in_fech!L144/RES_summary!L$21</f>
        <v>57.185638648581886</v>
      </c>
      <c r="M144" s="178">
        <f>RES_hhdet_in_fech!M144/RES_summary!M$21</f>
        <v>40.316709773778101</v>
      </c>
      <c r="N144" s="178">
        <f>RES_hhdet_in_fech!N144/RES_summary!N$21</f>
        <v>35.976833902984502</v>
      </c>
      <c r="O144" s="178">
        <f>RES_hhdet_in_fech!O144/RES_summary!O$21</f>
        <v>34.892561455191597</v>
      </c>
      <c r="P144" s="178">
        <f>RES_hhdet_in_fech!P144/RES_summary!P$21</f>
        <v>29.965521360798164</v>
      </c>
      <c r="Q144" s="178">
        <f>RES_hhdet_in_fech!Q144/RES_summary!Q$21</f>
        <v>30.928746861339949</v>
      </c>
    </row>
    <row r="145" spans="1:17" ht="12" customHeight="1" x14ac:dyDescent="0.25">
      <c r="A145" s="23" t="s">
        <v>60</v>
      </c>
      <c r="B145" s="156"/>
      <c r="C145" s="177">
        <f>RES_hhdet_in_fech!C145/RES_summary!C$21</f>
        <v>105.22628262377535</v>
      </c>
      <c r="D145" s="177">
        <f>RES_hhdet_in_fech!D145/RES_summary!D$21</f>
        <v>96.529449659271876</v>
      </c>
      <c r="E145" s="177">
        <f>RES_hhdet_in_fech!E145/RES_summary!E$21</f>
        <v>95.298121945744469</v>
      </c>
      <c r="F145" s="177">
        <f>RES_hhdet_in_fech!F145/RES_summary!F$21</f>
        <v>93.884457614797896</v>
      </c>
      <c r="G145" s="177">
        <f>RES_hhdet_in_fech!G145/RES_summary!G$21</f>
        <v>88.582438800282205</v>
      </c>
      <c r="H145" s="177">
        <f>RES_hhdet_in_fech!H145/RES_summary!H$21</f>
        <v>84.970352184759662</v>
      </c>
      <c r="I145" s="177">
        <f>RES_hhdet_in_fech!I145/RES_summary!I$21</f>
        <v>72.523004755857457</v>
      </c>
      <c r="J145" s="177">
        <f>RES_hhdet_in_fech!J145/RES_summary!J$21</f>
        <v>72.125995663476672</v>
      </c>
      <c r="K145" s="177">
        <f>RES_hhdet_in_fech!K145/RES_summary!K$21</f>
        <v>64.199659448335169</v>
      </c>
      <c r="L145" s="177">
        <f>RES_hhdet_in_fech!L145/RES_summary!L$21</f>
        <v>57.185638648581886</v>
      </c>
      <c r="M145" s="177">
        <f>RES_hhdet_in_fech!M145/RES_summary!M$21</f>
        <v>40.316709773778101</v>
      </c>
      <c r="N145" s="177">
        <f>RES_hhdet_in_fech!N145/RES_summary!N$21</f>
        <v>35.976833902984502</v>
      </c>
      <c r="O145" s="177">
        <f>RES_hhdet_in_fech!O145/RES_summary!O$21</f>
        <v>34.892561455191597</v>
      </c>
      <c r="P145" s="177">
        <f>RES_hhdet_in_fech!P145/RES_summary!P$21</f>
        <v>29.965521360798164</v>
      </c>
      <c r="Q145" s="177">
        <f>RES_hhdet_in_fech!Q145/RES_summary!Q$21</f>
        <v>30.928746861339949</v>
      </c>
    </row>
    <row r="146" spans="1:17" ht="12.95" customHeight="1" x14ac:dyDescent="0.25">
      <c r="A146" s="158" t="s">
        <v>112</v>
      </c>
      <c r="B146" s="157"/>
      <c r="C146" s="178">
        <f>RES_hhdet_in_fech!C146/RES_summary!C$21</f>
        <v>5.6025281108660705</v>
      </c>
      <c r="D146" s="178">
        <f>RES_hhdet_in_fech!D146/RES_summary!D$21</f>
        <v>5.4230841442162143</v>
      </c>
      <c r="E146" s="178">
        <f>RES_hhdet_in_fech!E146/RES_summary!E$21</f>
        <v>5.0963697853693901</v>
      </c>
      <c r="F146" s="178">
        <f>RES_hhdet_in_fech!F146/RES_summary!F$21</f>
        <v>4.8400581477974667</v>
      </c>
      <c r="G146" s="178">
        <f>RES_hhdet_in_fech!G146/RES_summary!G$21</f>
        <v>4.6881874307449021</v>
      </c>
      <c r="H146" s="178">
        <f>RES_hhdet_in_fech!H146/RES_summary!H$21</f>
        <v>4.4093562910938715</v>
      </c>
      <c r="I146" s="178">
        <f>RES_hhdet_in_fech!I146/RES_summary!I$21</f>
        <v>4.2308948486270559</v>
      </c>
      <c r="J146" s="178">
        <f>RES_hhdet_in_fech!J146/RES_summary!J$21</f>
        <v>4.5382250353623546</v>
      </c>
      <c r="K146" s="178">
        <f>RES_hhdet_in_fech!K146/RES_summary!K$21</f>
        <v>4.2570894584493377</v>
      </c>
      <c r="L146" s="178">
        <f>RES_hhdet_in_fech!L146/RES_summary!L$21</f>
        <v>4.0749584947962765</v>
      </c>
      <c r="M146" s="178">
        <f>RES_hhdet_in_fech!M146/RES_summary!M$21</f>
        <v>3.6940578843638123</v>
      </c>
      <c r="N146" s="178">
        <f>RES_hhdet_in_fech!N146/RES_summary!N$21</f>
        <v>3.6276669765380132</v>
      </c>
      <c r="O146" s="178">
        <f>RES_hhdet_in_fech!O146/RES_summary!O$21</f>
        <v>3.5073294474648167</v>
      </c>
      <c r="P146" s="178">
        <f>RES_hhdet_in_fech!P146/RES_summary!P$21</f>
        <v>3.4413498599166039</v>
      </c>
      <c r="Q146" s="178">
        <f>RES_hhdet_in_fech!Q146/RES_summary!Q$21</f>
        <v>3.401875991214045</v>
      </c>
    </row>
    <row r="147" spans="1:17" ht="12" customHeight="1" x14ac:dyDescent="0.25">
      <c r="A147" s="23" t="s">
        <v>60</v>
      </c>
      <c r="B147" s="156"/>
      <c r="C147" s="177">
        <f>RES_hhdet_in_fech!C147/RES_summary!C$21</f>
        <v>5.6025281108660705</v>
      </c>
      <c r="D147" s="177">
        <f>RES_hhdet_in_fech!D147/RES_summary!D$21</f>
        <v>5.4230841442162143</v>
      </c>
      <c r="E147" s="177">
        <f>RES_hhdet_in_fech!E147/RES_summary!E$21</f>
        <v>5.0963697853693901</v>
      </c>
      <c r="F147" s="177">
        <f>RES_hhdet_in_fech!F147/RES_summary!F$21</f>
        <v>4.8400581477974667</v>
      </c>
      <c r="G147" s="177">
        <f>RES_hhdet_in_fech!G147/RES_summary!G$21</f>
        <v>4.6881874307449021</v>
      </c>
      <c r="H147" s="177">
        <f>RES_hhdet_in_fech!H147/RES_summary!H$21</f>
        <v>4.4093562910938715</v>
      </c>
      <c r="I147" s="177">
        <f>RES_hhdet_in_fech!I147/RES_summary!I$21</f>
        <v>4.2308948486270559</v>
      </c>
      <c r="J147" s="177">
        <f>RES_hhdet_in_fech!J147/RES_summary!J$21</f>
        <v>4.5382250353623546</v>
      </c>
      <c r="K147" s="177">
        <f>RES_hhdet_in_fech!K147/RES_summary!K$21</f>
        <v>4.2570894584493377</v>
      </c>
      <c r="L147" s="177">
        <f>RES_hhdet_in_fech!L147/RES_summary!L$21</f>
        <v>4.0749584947962765</v>
      </c>
      <c r="M147" s="177">
        <f>RES_hhdet_in_fech!M147/RES_summary!M$21</f>
        <v>3.6940578843638123</v>
      </c>
      <c r="N147" s="177">
        <f>RES_hhdet_in_fech!N147/RES_summary!N$21</f>
        <v>3.6276669765380132</v>
      </c>
      <c r="O147" s="177">
        <f>RES_hhdet_in_fech!O147/RES_summary!O$21</f>
        <v>3.5073294474648167</v>
      </c>
      <c r="P147" s="177">
        <f>RES_hhdet_in_fech!P147/RES_summary!P$21</f>
        <v>3.4413498599166039</v>
      </c>
      <c r="Q147" s="177">
        <f>RES_hhdet_in_fech!Q147/RES_summary!Q$21</f>
        <v>3.401875991214045</v>
      </c>
    </row>
    <row r="148" spans="1:17" ht="12" customHeight="1" x14ac:dyDescent="0.25">
      <c r="A148" s="158" t="s">
        <v>63</v>
      </c>
      <c r="B148" s="157"/>
      <c r="C148" s="178">
        <f>RES_hhdet_in_fech!C148/RES_summary!C$21</f>
        <v>44.213201649740043</v>
      </c>
      <c r="D148" s="178">
        <f>RES_hhdet_in_fech!D148/RES_summary!D$21</f>
        <v>40.28916530329785</v>
      </c>
      <c r="E148" s="178">
        <f>RES_hhdet_in_fech!E148/RES_summary!E$21</f>
        <v>40.859611561438015</v>
      </c>
      <c r="F148" s="178">
        <f>RES_hhdet_in_fech!F148/RES_summary!F$21</f>
        <v>42.170443997928196</v>
      </c>
      <c r="G148" s="178">
        <f>RES_hhdet_in_fech!G148/RES_summary!G$21</f>
        <v>41.11191540099226</v>
      </c>
      <c r="H148" s="178">
        <f>RES_hhdet_in_fech!H148/RES_summary!H$21</f>
        <v>43.885930972435233</v>
      </c>
      <c r="I148" s="178">
        <f>RES_hhdet_in_fech!I148/RES_summary!I$21</f>
        <v>40.433973459464887</v>
      </c>
      <c r="J148" s="178">
        <f>RES_hhdet_in_fech!J148/RES_summary!J$21</f>
        <v>39.746160160126884</v>
      </c>
      <c r="K148" s="178">
        <f>RES_hhdet_in_fech!K148/RES_summary!K$21</f>
        <v>34.358655048572679</v>
      </c>
      <c r="L148" s="178">
        <f>RES_hhdet_in_fech!L148/RES_summary!L$21</f>
        <v>36.574066590961444</v>
      </c>
      <c r="M148" s="178">
        <f>RES_hhdet_in_fech!M148/RES_summary!M$21</f>
        <v>35.295900529821466</v>
      </c>
      <c r="N148" s="178">
        <f>RES_hhdet_in_fech!N148/RES_summary!N$21</f>
        <v>34.707802085731331</v>
      </c>
      <c r="O148" s="178">
        <f>RES_hhdet_in_fech!O148/RES_summary!O$21</f>
        <v>35.951671432869226</v>
      </c>
      <c r="P148" s="178">
        <f>RES_hhdet_in_fech!P148/RES_summary!P$21</f>
        <v>35.807292458313469</v>
      </c>
      <c r="Q148" s="178">
        <f>RES_hhdet_in_fech!Q148/RES_summary!Q$21</f>
        <v>36.818364317846687</v>
      </c>
    </row>
    <row r="149" spans="1:17" ht="12" customHeight="1" x14ac:dyDescent="0.25">
      <c r="A149" s="167" t="s">
        <v>144</v>
      </c>
      <c r="B149" s="132"/>
      <c r="C149" s="183">
        <f>RES_hhdet_in_fech!C149/RES_summary!C$21</f>
        <v>0</v>
      </c>
      <c r="D149" s="183">
        <f>RES_hhdet_in_fech!D149/RES_summary!D$21</f>
        <v>0</v>
      </c>
      <c r="E149" s="183">
        <f>RES_hhdet_in_fech!E149/RES_summary!E$21</f>
        <v>0</v>
      </c>
      <c r="F149" s="183">
        <f>RES_hhdet_in_fech!F149/RES_summary!F$21</f>
        <v>0</v>
      </c>
      <c r="G149" s="183">
        <f>RES_hhdet_in_fech!G149/RES_summary!G$21</f>
        <v>0</v>
      </c>
      <c r="H149" s="183">
        <f>RES_hhdet_in_fech!H149/RES_summary!H$21</f>
        <v>0</v>
      </c>
      <c r="I149" s="183">
        <f>RES_hhdet_in_fech!I149/RES_summary!I$21</f>
        <v>0</v>
      </c>
      <c r="J149" s="183">
        <f>RES_hhdet_in_fech!J149/RES_summary!J$21</f>
        <v>0</v>
      </c>
      <c r="K149" s="183">
        <f>RES_hhdet_in_fech!K149/RES_summary!K$21</f>
        <v>0</v>
      </c>
      <c r="L149" s="183">
        <f>RES_hhdet_in_fech!L149/RES_summary!L$21</f>
        <v>0</v>
      </c>
      <c r="M149" s="183">
        <f>RES_hhdet_in_fech!M149/RES_summary!M$21</f>
        <v>0</v>
      </c>
      <c r="N149" s="183">
        <f>RES_hhdet_in_fech!N149/RES_summary!N$21</f>
        <v>0</v>
      </c>
      <c r="O149" s="183">
        <f>RES_hhdet_in_fech!O149/RES_summary!O$21</f>
        <v>0</v>
      </c>
      <c r="P149" s="183">
        <f>RES_hhdet_in_fech!P149/RES_summary!P$21</f>
        <v>0</v>
      </c>
      <c r="Q149" s="183">
        <f>RES_hhdet_in_fech!Q149/RES_summary!Q$21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RES_hhdet_in_fech!C150/RES_summary!C$21</f>
        <v>0</v>
      </c>
      <c r="D150" s="183">
        <f>RES_hhdet_in_fech!D150/RES_summary!D$21</f>
        <v>0</v>
      </c>
      <c r="E150" s="183">
        <f>RES_hhdet_in_fech!E150/RES_summary!E$21</f>
        <v>0</v>
      </c>
      <c r="F150" s="183">
        <f>RES_hhdet_in_fech!F150/RES_summary!F$21</f>
        <v>0</v>
      </c>
      <c r="G150" s="183">
        <f>RES_hhdet_in_fech!G150/RES_summary!G$21</f>
        <v>0</v>
      </c>
      <c r="H150" s="183">
        <f>RES_hhdet_in_fech!H150/RES_summary!H$21</f>
        <v>0</v>
      </c>
      <c r="I150" s="183">
        <f>RES_hhdet_in_fech!I150/RES_summary!I$21</f>
        <v>0</v>
      </c>
      <c r="J150" s="183">
        <f>RES_hhdet_in_fech!J150/RES_summary!J$21</f>
        <v>0</v>
      </c>
      <c r="K150" s="183">
        <f>RES_hhdet_in_fech!K150/RES_summary!K$21</f>
        <v>0</v>
      </c>
      <c r="L150" s="183">
        <f>RES_hhdet_in_fech!L150/RES_summary!L$21</f>
        <v>0</v>
      </c>
      <c r="M150" s="183">
        <f>RES_hhdet_in_fech!M150/RES_summary!M$21</f>
        <v>0</v>
      </c>
      <c r="N150" s="183">
        <f>RES_hhdet_in_fech!N150/RES_summary!N$21</f>
        <v>0</v>
      </c>
      <c r="O150" s="183">
        <f>RES_hhdet_in_fech!O150/RES_summary!O$21</f>
        <v>0</v>
      </c>
      <c r="P150" s="183">
        <f>RES_hhdet_in_fech!P150/RES_summary!P$21</f>
        <v>0</v>
      </c>
      <c r="Q150" s="183">
        <f>RES_hhdet_in_fech!Q150/RES_summary!Q$21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RES_hhdet_in_fech!C151/RES_summary!C$21</f>
        <v>0</v>
      </c>
      <c r="D151" s="182">
        <f>RES_hhdet_in_fech!D151/RES_summary!D$21</f>
        <v>0</v>
      </c>
      <c r="E151" s="182">
        <f>RES_hhdet_in_fech!E151/RES_summary!E$21</f>
        <v>0</v>
      </c>
      <c r="F151" s="182">
        <f>RES_hhdet_in_fech!F151/RES_summary!F$21</f>
        <v>0</v>
      </c>
      <c r="G151" s="182">
        <f>RES_hhdet_in_fech!G151/RES_summary!G$21</f>
        <v>0</v>
      </c>
      <c r="H151" s="182">
        <f>RES_hhdet_in_fech!H151/RES_summary!H$21</f>
        <v>0</v>
      </c>
      <c r="I151" s="182">
        <f>RES_hhdet_in_fech!I151/RES_summary!I$21</f>
        <v>0</v>
      </c>
      <c r="J151" s="182">
        <f>RES_hhdet_in_fech!J151/RES_summary!J$21</f>
        <v>0</v>
      </c>
      <c r="K151" s="182">
        <f>RES_hhdet_in_fech!K151/RES_summary!K$21</f>
        <v>0</v>
      </c>
      <c r="L151" s="182">
        <f>RES_hhdet_in_fech!L151/RES_summary!L$21</f>
        <v>0</v>
      </c>
      <c r="M151" s="182">
        <f>RES_hhdet_in_fech!M151/RES_summary!M$21</f>
        <v>0</v>
      </c>
      <c r="N151" s="182">
        <f>RES_hhdet_in_fech!N151/RES_summary!N$21</f>
        <v>0</v>
      </c>
      <c r="O151" s="182">
        <f>RES_hhdet_in_fech!O151/RES_summary!O$21</f>
        <v>0</v>
      </c>
      <c r="P151" s="182">
        <f>RES_hhdet_in_fech!P151/RES_summary!P$21</f>
        <v>0</v>
      </c>
      <c r="Q151" s="182">
        <f>RES_hhdet_in_fech!Q151/RES_summary!Q$21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RES_hhdet_in_fech!C152/RES_summary!C$21</f>
        <v>0</v>
      </c>
      <c r="D152" s="181">
        <f>RES_hhdet_in_fech!D152/RES_summary!D$21</f>
        <v>0</v>
      </c>
      <c r="E152" s="181">
        <f>RES_hhdet_in_fech!E152/RES_summary!E$21</f>
        <v>0</v>
      </c>
      <c r="F152" s="181">
        <f>RES_hhdet_in_fech!F152/RES_summary!F$21</f>
        <v>0</v>
      </c>
      <c r="G152" s="181">
        <f>RES_hhdet_in_fech!G152/RES_summary!G$21</f>
        <v>0</v>
      </c>
      <c r="H152" s="181">
        <f>RES_hhdet_in_fech!H152/RES_summary!H$21</f>
        <v>0</v>
      </c>
      <c r="I152" s="181">
        <f>RES_hhdet_in_fech!I152/RES_summary!I$21</f>
        <v>0</v>
      </c>
      <c r="J152" s="181">
        <f>RES_hhdet_in_fech!J152/RES_summary!J$21</f>
        <v>0</v>
      </c>
      <c r="K152" s="181">
        <f>RES_hhdet_in_fech!K152/RES_summary!K$21</f>
        <v>0</v>
      </c>
      <c r="L152" s="181">
        <f>RES_hhdet_in_fech!L152/RES_summary!L$21</f>
        <v>0</v>
      </c>
      <c r="M152" s="181">
        <f>RES_hhdet_in_fech!M152/RES_summary!M$21</f>
        <v>0</v>
      </c>
      <c r="N152" s="181">
        <f>RES_hhdet_in_fech!N152/RES_summary!N$21</f>
        <v>0</v>
      </c>
      <c r="O152" s="181">
        <f>RES_hhdet_in_fech!O152/RES_summary!O$21</f>
        <v>0</v>
      </c>
      <c r="P152" s="181">
        <f>RES_hhdet_in_fech!P152/RES_summary!P$21</f>
        <v>0</v>
      </c>
      <c r="Q152" s="181">
        <f>RES_hhdet_in_fech!Q152/RES_summary!Q$21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RES_hhdet_in_fech!C153/RES_summary!C$21</f>
        <v>44.219758095862822</v>
      </c>
      <c r="D153" s="180">
        <f>RES_hhdet_in_fech!D153/RES_summary!D$21</f>
        <v>40.392347579834109</v>
      </c>
      <c r="E153" s="180">
        <f>RES_hhdet_in_fech!E153/RES_summary!E$21</f>
        <v>40.8824896534028</v>
      </c>
      <c r="F153" s="180">
        <f>RES_hhdet_in_fech!F153/RES_summary!F$21</f>
        <v>42.257279006724453</v>
      </c>
      <c r="G153" s="180">
        <f>RES_hhdet_in_fech!G153/RES_summary!G$21</f>
        <v>41.255726255616516</v>
      </c>
      <c r="H153" s="180">
        <f>RES_hhdet_in_fech!H153/RES_summary!H$21</f>
        <v>44.015415854548287</v>
      </c>
      <c r="I153" s="180">
        <f>RES_hhdet_in_fech!I153/RES_summary!I$21</f>
        <v>41.381680433814999</v>
      </c>
      <c r="J153" s="180">
        <f>RES_hhdet_in_fech!J153/RES_summary!J$21</f>
        <v>40.929337863083603</v>
      </c>
      <c r="K153" s="180">
        <f>RES_hhdet_in_fech!K153/RES_summary!K$21</f>
        <v>35.867971511980521</v>
      </c>
      <c r="L153" s="180">
        <f>RES_hhdet_in_fech!L153/RES_summary!L$21</f>
        <v>37.625077292615096</v>
      </c>
      <c r="M153" s="180">
        <f>RES_hhdet_in_fech!M153/RES_summary!M$21</f>
        <v>36.797446310508057</v>
      </c>
      <c r="N153" s="180">
        <f>RES_hhdet_in_fech!N153/RES_summary!N$21</f>
        <v>35.992479448510579</v>
      </c>
      <c r="O153" s="180">
        <f>RES_hhdet_in_fech!O153/RES_summary!O$21</f>
        <v>37.698869779409428</v>
      </c>
      <c r="P153" s="180">
        <f>RES_hhdet_in_fech!P153/RES_summary!P$21</f>
        <v>37.584037470427141</v>
      </c>
      <c r="Q153" s="180">
        <f>RES_hhdet_in_fech!Q153/RES_summary!Q$21</f>
        <v>38.728581753156952</v>
      </c>
    </row>
    <row r="154" spans="1:17" ht="12" customHeight="1" x14ac:dyDescent="0.25">
      <c r="A154" s="161" t="s">
        <v>141</v>
      </c>
      <c r="B154" s="160"/>
      <c r="C154" s="179">
        <f>RES_hhdet_in_fech!C154/RES_summary!C$21</f>
        <v>39.682697378898808</v>
      </c>
      <c r="D154" s="179">
        <f>RES_hhdet_in_fech!D154/RES_summary!D$21</f>
        <v>35.697907957506615</v>
      </c>
      <c r="E154" s="179">
        <f>RES_hhdet_in_fech!E154/RES_summary!E$21</f>
        <v>36.222139173259571</v>
      </c>
      <c r="F154" s="179">
        <f>RES_hhdet_in_fech!F154/RES_summary!F$21</f>
        <v>37.119422284923985</v>
      </c>
      <c r="G154" s="179">
        <f>RES_hhdet_in_fech!G154/RES_summary!G$21</f>
        <v>36.442129413350919</v>
      </c>
      <c r="H154" s="179">
        <f>RES_hhdet_in_fech!H154/RES_summary!H$21</f>
        <v>38.346781048400345</v>
      </c>
      <c r="I154" s="179">
        <f>RES_hhdet_in_fech!I154/RES_summary!I$21</f>
        <v>36.623053245680829</v>
      </c>
      <c r="J154" s="179">
        <f>RES_hhdet_in_fech!J154/RES_summary!J$21</f>
        <v>36.373080445369453</v>
      </c>
      <c r="K154" s="179">
        <f>RES_hhdet_in_fech!K154/RES_summary!K$21</f>
        <v>32.724221835340522</v>
      </c>
      <c r="L154" s="179">
        <f>RES_hhdet_in_fech!L154/RES_summary!L$21</f>
        <v>33.910477788557422</v>
      </c>
      <c r="M154" s="179">
        <f>RES_hhdet_in_fech!M154/RES_summary!M$21</f>
        <v>32.966229099086306</v>
      </c>
      <c r="N154" s="179">
        <f>RES_hhdet_in_fech!N154/RES_summary!N$21</f>
        <v>32.200581457288237</v>
      </c>
      <c r="O154" s="179">
        <f>RES_hhdet_in_fech!O154/RES_summary!O$21</f>
        <v>33.261727017568049</v>
      </c>
      <c r="P154" s="179">
        <f>RES_hhdet_in_fech!P154/RES_summary!P$21</f>
        <v>32.974016533030991</v>
      </c>
      <c r="Q154" s="179">
        <f>RES_hhdet_in_fech!Q154/RES_summary!Q$21</f>
        <v>33.58041300200717</v>
      </c>
    </row>
    <row r="155" spans="1:17" ht="12" customHeight="1" x14ac:dyDescent="0.25">
      <c r="A155" s="148" t="s">
        <v>60</v>
      </c>
      <c r="B155" s="156"/>
      <c r="C155" s="177">
        <f>RES_hhdet_in_fech!C155/RES_summary!C$21</f>
        <v>32.085754224752726</v>
      </c>
      <c r="D155" s="177">
        <f>RES_hhdet_in_fech!D155/RES_summary!D$21</f>
        <v>26.729484933446329</v>
      </c>
      <c r="E155" s="177">
        <f>RES_hhdet_in_fech!E155/RES_summary!E$21</f>
        <v>27.328964451213746</v>
      </c>
      <c r="F155" s="177">
        <f>RES_hhdet_in_fech!F155/RES_summary!F$21</f>
        <v>28.068821331391266</v>
      </c>
      <c r="G155" s="177">
        <f>RES_hhdet_in_fech!G155/RES_summary!G$21</f>
        <v>27.399549735061576</v>
      </c>
      <c r="H155" s="177">
        <f>RES_hhdet_in_fech!H155/RES_summary!H$21</f>
        <v>29.213680433453607</v>
      </c>
      <c r="I155" s="177">
        <f>RES_hhdet_in_fech!I155/RES_summary!I$21</f>
        <v>27.556309282777214</v>
      </c>
      <c r="J155" s="177">
        <f>RES_hhdet_in_fech!J155/RES_summary!J$21</f>
        <v>27.39662000060277</v>
      </c>
      <c r="K155" s="177">
        <f>RES_hhdet_in_fech!K155/RES_summary!K$21</f>
        <v>23.864788308908626</v>
      </c>
      <c r="L155" s="177">
        <f>RES_hhdet_in_fech!L155/RES_summary!L$21</f>
        <v>25.070563869621903</v>
      </c>
      <c r="M155" s="177">
        <f>RES_hhdet_in_fech!M155/RES_summary!M$21</f>
        <v>24.38068967231596</v>
      </c>
      <c r="N155" s="177">
        <f>RES_hhdet_in_fech!N155/RES_summary!N$21</f>
        <v>23.701230516599193</v>
      </c>
      <c r="O155" s="177">
        <f>RES_hhdet_in_fech!O155/RES_summary!O$21</f>
        <v>24.825087572451263</v>
      </c>
      <c r="P155" s="177">
        <f>RES_hhdet_in_fech!P155/RES_summary!P$21</f>
        <v>24.637695757270741</v>
      </c>
      <c r="Q155" s="177">
        <f>RES_hhdet_in_fech!Q155/RES_summary!Q$21</f>
        <v>25.375875330269196</v>
      </c>
    </row>
    <row r="156" spans="1:17" ht="12" customHeight="1" x14ac:dyDescent="0.25">
      <c r="A156" s="148" t="s">
        <v>59</v>
      </c>
      <c r="B156" s="156"/>
      <c r="C156" s="177">
        <f>RES_hhdet_in_fech!C156/RES_summary!C$21</f>
        <v>7.5969431541460803</v>
      </c>
      <c r="D156" s="177">
        <f>RES_hhdet_in_fech!D156/RES_summary!D$21</f>
        <v>8.9684230240602894</v>
      </c>
      <c r="E156" s="177">
        <f>RES_hhdet_in_fech!E156/RES_summary!E$21</f>
        <v>8.8931747220458242</v>
      </c>
      <c r="F156" s="177">
        <f>RES_hhdet_in_fech!F156/RES_summary!F$21</f>
        <v>9.0506009535327188</v>
      </c>
      <c r="G156" s="177">
        <f>RES_hhdet_in_fech!G156/RES_summary!G$21</f>
        <v>9.0425796782893411</v>
      </c>
      <c r="H156" s="177">
        <f>RES_hhdet_in_fech!H156/RES_summary!H$21</f>
        <v>9.1331006149467466</v>
      </c>
      <c r="I156" s="177">
        <f>RES_hhdet_in_fech!I156/RES_summary!I$21</f>
        <v>9.0667439629036135</v>
      </c>
      <c r="J156" s="177">
        <f>RES_hhdet_in_fech!J156/RES_summary!J$21</f>
        <v>8.9764604447666834</v>
      </c>
      <c r="K156" s="177">
        <f>RES_hhdet_in_fech!K156/RES_summary!K$21</f>
        <v>8.8594335264319053</v>
      </c>
      <c r="L156" s="177">
        <f>RES_hhdet_in_fech!L156/RES_summary!L$21</f>
        <v>8.8399139189355171</v>
      </c>
      <c r="M156" s="177">
        <f>RES_hhdet_in_fech!M156/RES_summary!M$21</f>
        <v>8.5855394267703407</v>
      </c>
      <c r="N156" s="177">
        <f>RES_hhdet_in_fech!N156/RES_summary!N$21</f>
        <v>8.4993509406890411</v>
      </c>
      <c r="O156" s="177">
        <f>RES_hhdet_in_fech!O156/RES_summary!O$21</f>
        <v>8.436639445116791</v>
      </c>
      <c r="P156" s="177">
        <f>RES_hhdet_in_fech!P156/RES_summary!P$21</f>
        <v>8.3363207757602513</v>
      </c>
      <c r="Q156" s="177">
        <f>RES_hhdet_in_fech!Q156/RES_summary!Q$21</f>
        <v>8.2045376717379792</v>
      </c>
    </row>
    <row r="157" spans="1:17" ht="12" customHeight="1" x14ac:dyDescent="0.25">
      <c r="A157" s="158" t="s">
        <v>62</v>
      </c>
      <c r="B157" s="157"/>
      <c r="C157" s="178">
        <f>RES_hhdet_in_fech!C157/RES_summary!C$21</f>
        <v>10.128504978088024</v>
      </c>
      <c r="D157" s="178">
        <f>RES_hhdet_in_fech!D157/RES_summary!D$21</f>
        <v>9.6304727619377353</v>
      </c>
      <c r="E157" s="178">
        <f>RES_hhdet_in_fech!E157/RES_summary!E$21</f>
        <v>9.8166761921251897</v>
      </c>
      <c r="F157" s="178">
        <f>RES_hhdet_in_fech!F157/RES_summary!F$21</f>
        <v>10.050623086244135</v>
      </c>
      <c r="G157" s="178">
        <f>RES_hhdet_in_fech!G157/RES_summary!G$21</f>
        <v>9.8294780783887195</v>
      </c>
      <c r="H157" s="178">
        <f>RES_hhdet_in_fech!H157/RES_summary!H$21</f>
        <v>10.041008371287679</v>
      </c>
      <c r="I157" s="178">
        <f>RES_hhdet_in_fech!I157/RES_summary!I$21</f>
        <v>10.244345541400781</v>
      </c>
      <c r="J157" s="178">
        <f>RES_hhdet_in_fech!J157/RES_summary!J$21</f>
        <v>9.9865264380308538</v>
      </c>
      <c r="K157" s="178">
        <f>RES_hhdet_in_fech!K157/RES_summary!K$21</f>
        <v>9.4944625606431803</v>
      </c>
      <c r="L157" s="178">
        <f>RES_hhdet_in_fech!L157/RES_summary!L$21</f>
        <v>9.6030438271422067</v>
      </c>
      <c r="M157" s="178">
        <f>RES_hhdet_in_fech!M157/RES_summary!M$21</f>
        <v>9.3029863998821085</v>
      </c>
      <c r="N157" s="178">
        <f>RES_hhdet_in_fech!N157/RES_summary!N$21</f>
        <v>9.3423652371359367</v>
      </c>
      <c r="O157" s="178">
        <f>RES_hhdet_in_fech!O157/RES_summary!O$21</f>
        <v>9.5809266893825402</v>
      </c>
      <c r="P157" s="178">
        <f>RES_hhdet_in_fech!P157/RES_summary!P$21</f>
        <v>9.8358047085064975</v>
      </c>
      <c r="Q157" s="178">
        <f>RES_hhdet_in_fech!Q157/RES_summary!Q$21</f>
        <v>10.309143406637741</v>
      </c>
    </row>
    <row r="158" spans="1:17" ht="12" customHeight="1" x14ac:dyDescent="0.25">
      <c r="A158" s="23" t="s">
        <v>57</v>
      </c>
      <c r="B158" s="156"/>
      <c r="C158" s="177">
        <f>RES_hhdet_in_fech!C158/RES_summary!C$21</f>
        <v>0</v>
      </c>
      <c r="D158" s="177">
        <f>RES_hhdet_in_fech!D158/RES_summary!D$21</f>
        <v>0</v>
      </c>
      <c r="E158" s="177">
        <f>RES_hhdet_in_fech!E158/RES_summary!E$21</f>
        <v>0</v>
      </c>
      <c r="F158" s="177">
        <f>RES_hhdet_in_fech!F158/RES_summary!F$21</f>
        <v>0</v>
      </c>
      <c r="G158" s="177">
        <f>RES_hhdet_in_fech!G158/RES_summary!G$21</f>
        <v>0</v>
      </c>
      <c r="H158" s="177">
        <f>RES_hhdet_in_fech!H158/RES_summary!H$21</f>
        <v>0</v>
      </c>
      <c r="I158" s="177">
        <f>RES_hhdet_in_fech!I158/RES_summary!I$21</f>
        <v>0</v>
      </c>
      <c r="J158" s="177">
        <f>RES_hhdet_in_fech!J158/RES_summary!J$21</f>
        <v>0</v>
      </c>
      <c r="K158" s="177">
        <f>RES_hhdet_in_fech!K158/RES_summary!K$21</f>
        <v>0</v>
      </c>
      <c r="L158" s="177">
        <f>RES_hhdet_in_fech!L158/RES_summary!L$21</f>
        <v>0</v>
      </c>
      <c r="M158" s="177">
        <f>RES_hhdet_in_fech!M158/RES_summary!M$21</f>
        <v>0</v>
      </c>
      <c r="N158" s="177">
        <f>RES_hhdet_in_fech!N158/RES_summary!N$21</f>
        <v>0</v>
      </c>
      <c r="O158" s="177">
        <f>RES_hhdet_in_fech!O158/RES_summary!O$21</f>
        <v>0</v>
      </c>
      <c r="P158" s="177">
        <f>RES_hhdet_in_fech!P158/RES_summary!P$21</f>
        <v>0</v>
      </c>
      <c r="Q158" s="177">
        <f>RES_hhdet_in_fech!Q158/RES_summary!Q$21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RES_hhdet_in_fech!C159/RES_summary!C$21</f>
        <v>10.128504978088024</v>
      </c>
      <c r="D159" s="176">
        <f>RES_hhdet_in_fech!D159/RES_summary!D$21</f>
        <v>9.6304727619377353</v>
      </c>
      <c r="E159" s="176">
        <f>RES_hhdet_in_fech!E159/RES_summary!E$21</f>
        <v>9.8166761921251897</v>
      </c>
      <c r="F159" s="176">
        <f>RES_hhdet_in_fech!F159/RES_summary!F$21</f>
        <v>10.050623086244135</v>
      </c>
      <c r="G159" s="176">
        <f>RES_hhdet_in_fech!G159/RES_summary!G$21</f>
        <v>9.8294780783887195</v>
      </c>
      <c r="H159" s="176">
        <f>RES_hhdet_in_fech!H159/RES_summary!H$21</f>
        <v>10.041008371287679</v>
      </c>
      <c r="I159" s="176">
        <f>RES_hhdet_in_fech!I159/RES_summary!I$21</f>
        <v>10.244345541400781</v>
      </c>
      <c r="J159" s="176">
        <f>RES_hhdet_in_fech!J159/RES_summary!J$21</f>
        <v>9.9865264380308538</v>
      </c>
      <c r="K159" s="176">
        <f>RES_hhdet_in_fech!K159/RES_summary!K$21</f>
        <v>9.4944625606431803</v>
      </c>
      <c r="L159" s="176">
        <f>RES_hhdet_in_fech!L159/RES_summary!L$21</f>
        <v>9.6030438271422067</v>
      </c>
      <c r="M159" s="176">
        <f>RES_hhdet_in_fech!M159/RES_summary!M$21</f>
        <v>9.3029863998821085</v>
      </c>
      <c r="N159" s="176">
        <f>RES_hhdet_in_fech!N159/RES_summary!N$21</f>
        <v>9.3423652371359367</v>
      </c>
      <c r="O159" s="176">
        <f>RES_hhdet_in_fech!O159/RES_summary!O$21</f>
        <v>9.5809266893825402</v>
      </c>
      <c r="P159" s="176">
        <f>RES_hhdet_in_fech!P159/RES_summary!P$21</f>
        <v>9.8358047085064975</v>
      </c>
      <c r="Q159" s="176">
        <f>RES_hhdet_in_fech!Q159/RES_summary!Q$21</f>
        <v>10.309143406637741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RES_hhdet_in_fech!C161/RES_summary!C$21</f>
        <v>248.44767447563365</v>
      </c>
      <c r="D161" s="184">
        <f>RES_hhdet_in_fech!D161/RES_summary!D$21</f>
        <v>220.90882383999497</v>
      </c>
      <c r="E161" s="184">
        <f>RES_hhdet_in_fech!E161/RES_summary!E$21</f>
        <v>229.84743807080719</v>
      </c>
      <c r="F161" s="184">
        <f>RES_hhdet_in_fech!F161/RES_summary!F$21</f>
        <v>243.75155488901035</v>
      </c>
      <c r="G161" s="184">
        <f>RES_hhdet_in_fech!G161/RES_summary!G$21</f>
        <v>237.3706773228183</v>
      </c>
      <c r="H161" s="184">
        <f>RES_hhdet_in_fech!H161/RES_summary!H$21</f>
        <v>257.30797501063739</v>
      </c>
      <c r="I161" s="184">
        <f>RES_hhdet_in_fech!I161/RES_summary!I$21</f>
        <v>224.02247986466142</v>
      </c>
      <c r="J161" s="184">
        <f>RES_hhdet_in_fech!J161/RES_summary!J$21</f>
        <v>233.8787898248645</v>
      </c>
      <c r="K161" s="184">
        <f>RES_hhdet_in_fech!K161/RES_summary!K$21</f>
        <v>192.70996249982798</v>
      </c>
      <c r="L161" s="184">
        <f>RES_hhdet_in_fech!L161/RES_summary!L$21</f>
        <v>209.68488444911321</v>
      </c>
      <c r="M161" s="184">
        <f>RES_hhdet_in_fech!M161/RES_summary!M$21</f>
        <v>165.52483858660099</v>
      </c>
      <c r="N161" s="184">
        <f>RES_hhdet_in_fech!N161/RES_summary!N$21</f>
        <v>163.47205621235682</v>
      </c>
      <c r="O161" s="184">
        <f>RES_hhdet_in_fech!O161/RES_summary!O$21</f>
        <v>179.29211288266407</v>
      </c>
      <c r="P161" s="184">
        <f>RES_hhdet_in_fech!P161/RES_summary!P$21</f>
        <v>165.57292435483606</v>
      </c>
      <c r="Q161" s="184">
        <f>RES_hhdet_in_fech!Q161/RES_summary!Q$21</f>
        <v>180.13204399306133</v>
      </c>
    </row>
    <row r="162" spans="1:17" ht="12.95" customHeight="1" x14ac:dyDescent="0.25">
      <c r="A162" s="158" t="s">
        <v>65</v>
      </c>
      <c r="B162" s="157"/>
      <c r="C162" s="178">
        <f>RES_hhdet_in_fech!C162/RES_summary!C$21</f>
        <v>189.08625385962171</v>
      </c>
      <c r="D162" s="178">
        <f>RES_hhdet_in_fech!D162/RES_summary!D$21</f>
        <v>166.19006270141932</v>
      </c>
      <c r="E162" s="178">
        <f>RES_hhdet_in_fech!E162/RES_summary!E$21</f>
        <v>174.91822351807343</v>
      </c>
      <c r="F162" s="178">
        <f>RES_hhdet_in_fech!F162/RES_summary!F$21</f>
        <v>187.81350681823614</v>
      </c>
      <c r="G162" s="178">
        <f>RES_hhdet_in_fech!G162/RES_summary!G$21</f>
        <v>182.78990268733526</v>
      </c>
      <c r="H162" s="178">
        <f>RES_hhdet_in_fech!H162/RES_summary!H$21</f>
        <v>200.16748283861205</v>
      </c>
      <c r="I162" s="178">
        <f>RES_hhdet_in_fech!I162/RES_summary!I$21</f>
        <v>169.69110224816845</v>
      </c>
      <c r="J162" s="178">
        <f>RES_hhdet_in_fech!J162/RES_summary!J$21</f>
        <v>180.42994418037836</v>
      </c>
      <c r="K162" s="178">
        <f>RES_hhdet_in_fech!K162/RES_summary!K$21</f>
        <v>144.63795864968176</v>
      </c>
      <c r="L162" s="178">
        <f>RES_hhdet_in_fech!L162/RES_summary!L$21</f>
        <v>160.88738296197153</v>
      </c>
      <c r="M162" s="178">
        <f>RES_hhdet_in_fech!M162/RES_summary!M$21</f>
        <v>119.23263480012743</v>
      </c>
      <c r="N162" s="178">
        <f>RES_hhdet_in_fech!N162/RES_summary!N$21</f>
        <v>116.72026457480882</v>
      </c>
      <c r="O162" s="178">
        <f>RES_hhdet_in_fech!O162/RES_summary!O$21</f>
        <v>129.16604866783314</v>
      </c>
      <c r="P162" s="178">
        <f>RES_hhdet_in_fech!P162/RES_summary!P$21</f>
        <v>116.01242199779051</v>
      </c>
      <c r="Q162" s="178">
        <f>RES_hhdet_in_fech!Q162/RES_summary!Q$21</f>
        <v>128.8170236091382</v>
      </c>
    </row>
    <row r="163" spans="1:17" ht="12" customHeight="1" x14ac:dyDescent="0.25">
      <c r="A163" s="23" t="s">
        <v>60</v>
      </c>
      <c r="B163" s="57"/>
      <c r="C163" s="176">
        <f>RES_hhdet_in_fech!C163/RES_summary!C$21</f>
        <v>189.08625385962171</v>
      </c>
      <c r="D163" s="176">
        <f>RES_hhdet_in_fech!D163/RES_summary!D$21</f>
        <v>166.19006270141932</v>
      </c>
      <c r="E163" s="176">
        <f>RES_hhdet_in_fech!E163/RES_summary!E$21</f>
        <v>174.91822351807343</v>
      </c>
      <c r="F163" s="176">
        <f>RES_hhdet_in_fech!F163/RES_summary!F$21</f>
        <v>187.81350681823614</v>
      </c>
      <c r="G163" s="176">
        <f>RES_hhdet_in_fech!G163/RES_summary!G$21</f>
        <v>182.78990268733526</v>
      </c>
      <c r="H163" s="176">
        <f>RES_hhdet_in_fech!H163/RES_summary!H$21</f>
        <v>200.16748283861205</v>
      </c>
      <c r="I163" s="176">
        <f>RES_hhdet_in_fech!I163/RES_summary!I$21</f>
        <v>169.69110224816845</v>
      </c>
      <c r="J163" s="176">
        <f>RES_hhdet_in_fech!J163/RES_summary!J$21</f>
        <v>180.42994418037836</v>
      </c>
      <c r="K163" s="176">
        <f>RES_hhdet_in_fech!K163/RES_summary!K$21</f>
        <v>144.63795864968176</v>
      </c>
      <c r="L163" s="176">
        <f>RES_hhdet_in_fech!L163/RES_summary!L$21</f>
        <v>160.88738296197153</v>
      </c>
      <c r="M163" s="176">
        <f>RES_hhdet_in_fech!M163/RES_summary!M$21</f>
        <v>119.23263480012743</v>
      </c>
      <c r="N163" s="176">
        <f>RES_hhdet_in_fech!N163/RES_summary!N$21</f>
        <v>116.72026457480882</v>
      </c>
      <c r="O163" s="176">
        <f>RES_hhdet_in_fech!O163/RES_summary!O$21</f>
        <v>129.16604866783314</v>
      </c>
      <c r="P163" s="176">
        <f>RES_hhdet_in_fech!P163/RES_summary!P$21</f>
        <v>116.01242199779051</v>
      </c>
      <c r="Q163" s="176">
        <f>RES_hhdet_in_fech!Q163/RES_summary!Q$21</f>
        <v>128.8170236091382</v>
      </c>
    </row>
    <row r="164" spans="1:17" ht="12.95" customHeight="1" x14ac:dyDescent="0.25">
      <c r="A164" s="158" t="s">
        <v>112</v>
      </c>
      <c r="B164" s="157"/>
      <c r="C164" s="178">
        <f>RES_hhdet_in_fech!C164/RES_summary!C$21</f>
        <v>5.6221521208565841</v>
      </c>
      <c r="D164" s="178">
        <f>RES_hhdet_in_fech!D164/RES_summary!D$21</f>
        <v>5.2240305212553686</v>
      </c>
      <c r="E164" s="178">
        <f>RES_hhdet_in_fech!E164/RES_summary!E$21</f>
        <v>4.9471071120473358</v>
      </c>
      <c r="F164" s="178">
        <f>RES_hhdet_in_fech!F164/RES_summary!F$21</f>
        <v>4.6745365438993636</v>
      </c>
      <c r="G164" s="178">
        <f>RES_hhdet_in_fech!G164/RES_summary!G$21</f>
        <v>4.4903691113120496</v>
      </c>
      <c r="H164" s="178">
        <f>RES_hhdet_in_fech!H164/RES_summary!H$21</f>
        <v>4.305690425035265</v>
      </c>
      <c r="I164" s="178">
        <f>RES_hhdet_in_fech!I164/RES_summary!I$21</f>
        <v>4.1425668648087095</v>
      </c>
      <c r="J164" s="178">
        <f>RES_hhdet_in_fech!J164/RES_summary!J$21</f>
        <v>4.6596510153915931</v>
      </c>
      <c r="K164" s="178">
        <f>RES_hhdet_in_fech!K164/RES_summary!K$21</f>
        <v>4.373663571031801</v>
      </c>
      <c r="L164" s="178">
        <f>RES_hhdet_in_fech!L164/RES_summary!L$21</f>
        <v>4.0209528300355091</v>
      </c>
      <c r="M164" s="178">
        <f>RES_hhdet_in_fech!M164/RES_summary!M$21</f>
        <v>3.7333282740483864</v>
      </c>
      <c r="N164" s="178">
        <f>RES_hhdet_in_fech!N164/RES_summary!N$21</f>
        <v>3.5799890461048043</v>
      </c>
      <c r="O164" s="178">
        <f>RES_hhdet_in_fech!O164/RES_summary!O$21</f>
        <v>3.5013268450632351</v>
      </c>
      <c r="P164" s="178">
        <f>RES_hhdet_in_fech!P164/RES_summary!P$21</f>
        <v>3.4234523325596449</v>
      </c>
      <c r="Q164" s="178">
        <f>RES_hhdet_in_fech!Q164/RES_summary!Q$21</f>
        <v>3.3754572678208916</v>
      </c>
    </row>
    <row r="165" spans="1:17" ht="12" customHeight="1" x14ac:dyDescent="0.25">
      <c r="A165" s="23" t="s">
        <v>60</v>
      </c>
      <c r="B165" s="156"/>
      <c r="C165" s="177">
        <f>RES_hhdet_in_fech!C165/RES_summary!C$21</f>
        <v>5.6221521208565841</v>
      </c>
      <c r="D165" s="177">
        <f>RES_hhdet_in_fech!D165/RES_summary!D$21</f>
        <v>5.2240305212553686</v>
      </c>
      <c r="E165" s="177">
        <f>RES_hhdet_in_fech!E165/RES_summary!E$21</f>
        <v>4.9471071120473358</v>
      </c>
      <c r="F165" s="177">
        <f>RES_hhdet_in_fech!F165/RES_summary!F$21</f>
        <v>4.6745365438993636</v>
      </c>
      <c r="G165" s="177">
        <f>RES_hhdet_in_fech!G165/RES_summary!G$21</f>
        <v>4.4903691113120496</v>
      </c>
      <c r="H165" s="177">
        <f>RES_hhdet_in_fech!H165/RES_summary!H$21</f>
        <v>4.305690425035265</v>
      </c>
      <c r="I165" s="177">
        <f>RES_hhdet_in_fech!I165/RES_summary!I$21</f>
        <v>4.1425668648087095</v>
      </c>
      <c r="J165" s="177">
        <f>RES_hhdet_in_fech!J165/RES_summary!J$21</f>
        <v>4.6596510153915931</v>
      </c>
      <c r="K165" s="177">
        <f>RES_hhdet_in_fech!K165/RES_summary!K$21</f>
        <v>4.373663571031801</v>
      </c>
      <c r="L165" s="177">
        <f>RES_hhdet_in_fech!L165/RES_summary!L$21</f>
        <v>4.0209528300355091</v>
      </c>
      <c r="M165" s="177">
        <f>RES_hhdet_in_fech!M165/RES_summary!M$21</f>
        <v>3.7333282740483864</v>
      </c>
      <c r="N165" s="177">
        <f>RES_hhdet_in_fech!N165/RES_summary!N$21</f>
        <v>3.5799890461048043</v>
      </c>
      <c r="O165" s="177">
        <f>RES_hhdet_in_fech!O165/RES_summary!O$21</f>
        <v>3.5013268450632351</v>
      </c>
      <c r="P165" s="177">
        <f>RES_hhdet_in_fech!P165/RES_summary!P$21</f>
        <v>3.4234523325596449</v>
      </c>
      <c r="Q165" s="177">
        <f>RES_hhdet_in_fech!Q165/RES_summary!Q$21</f>
        <v>3.3754572678208916</v>
      </c>
    </row>
    <row r="166" spans="1:17" ht="12" customHeight="1" x14ac:dyDescent="0.25">
      <c r="A166" s="158" t="s">
        <v>63</v>
      </c>
      <c r="B166" s="157"/>
      <c r="C166" s="178">
        <f>RES_hhdet_in_fech!C166/RES_summary!C$21</f>
        <v>43.618285878308427</v>
      </c>
      <c r="D166" s="178">
        <f>RES_hhdet_in_fech!D166/RES_summary!D$21</f>
        <v>39.875918491163972</v>
      </c>
      <c r="E166" s="178">
        <f>RES_hhdet_in_fech!E166/RES_summary!E$21</f>
        <v>40.18640024914783</v>
      </c>
      <c r="F166" s="178">
        <f>RES_hhdet_in_fech!F166/RES_summary!F$21</f>
        <v>41.255990896900833</v>
      </c>
      <c r="G166" s="178">
        <f>RES_hhdet_in_fech!G166/RES_summary!G$21</f>
        <v>40.324594291924754</v>
      </c>
      <c r="H166" s="178">
        <f>RES_hhdet_in_fech!H166/RES_summary!H$21</f>
        <v>42.877270846538799</v>
      </c>
      <c r="I166" s="178">
        <f>RES_hhdet_in_fech!I166/RES_summary!I$21</f>
        <v>40.034712741701746</v>
      </c>
      <c r="J166" s="178">
        <f>RES_hhdet_in_fech!J166/RES_summary!J$21</f>
        <v>38.918941856318305</v>
      </c>
      <c r="K166" s="178">
        <f>RES_hhdet_in_fech!K166/RES_summary!K$21</f>
        <v>34.276333709576001</v>
      </c>
      <c r="L166" s="178">
        <f>RES_hhdet_in_fech!L166/RES_summary!L$21</f>
        <v>35.248217925822395</v>
      </c>
      <c r="M166" s="178">
        <f>RES_hhdet_in_fech!M166/RES_summary!M$21</f>
        <v>33.311549743791709</v>
      </c>
      <c r="N166" s="178">
        <f>RES_hhdet_in_fech!N166/RES_summary!N$21</f>
        <v>33.864485885102653</v>
      </c>
      <c r="O166" s="178">
        <f>RES_hhdet_in_fech!O166/RES_summary!O$21</f>
        <v>37.041788884673785</v>
      </c>
      <c r="P166" s="178">
        <f>RES_hhdet_in_fech!P166/RES_summary!P$21</f>
        <v>36.285549204912535</v>
      </c>
      <c r="Q166" s="178">
        <f>RES_hhdet_in_fech!Q166/RES_summary!Q$21</f>
        <v>37.62046133600343</v>
      </c>
    </row>
    <row r="167" spans="1:17" ht="12" customHeight="1" x14ac:dyDescent="0.25">
      <c r="A167" s="167" t="s">
        <v>144</v>
      </c>
      <c r="B167" s="132"/>
      <c r="C167" s="183">
        <f>RES_hhdet_in_fech!C167/RES_summary!C$21</f>
        <v>0</v>
      </c>
      <c r="D167" s="183">
        <f>RES_hhdet_in_fech!D167/RES_summary!D$21</f>
        <v>0</v>
      </c>
      <c r="E167" s="183">
        <f>RES_hhdet_in_fech!E167/RES_summary!E$21</f>
        <v>0</v>
      </c>
      <c r="F167" s="183">
        <f>RES_hhdet_in_fech!F167/RES_summary!F$21</f>
        <v>0</v>
      </c>
      <c r="G167" s="183">
        <f>RES_hhdet_in_fech!G167/RES_summary!G$21</f>
        <v>0</v>
      </c>
      <c r="H167" s="183">
        <f>RES_hhdet_in_fech!H167/RES_summary!H$21</f>
        <v>0</v>
      </c>
      <c r="I167" s="183">
        <f>RES_hhdet_in_fech!I167/RES_summary!I$21</f>
        <v>0</v>
      </c>
      <c r="J167" s="183">
        <f>RES_hhdet_in_fech!J167/RES_summary!J$21</f>
        <v>0</v>
      </c>
      <c r="K167" s="183">
        <f>RES_hhdet_in_fech!K167/RES_summary!K$21</f>
        <v>0</v>
      </c>
      <c r="L167" s="183">
        <f>RES_hhdet_in_fech!L167/RES_summary!L$21</f>
        <v>0</v>
      </c>
      <c r="M167" s="183">
        <f>RES_hhdet_in_fech!M167/RES_summary!M$21</f>
        <v>0</v>
      </c>
      <c r="N167" s="183">
        <f>RES_hhdet_in_fech!N167/RES_summary!N$21</f>
        <v>0</v>
      </c>
      <c r="O167" s="183">
        <f>RES_hhdet_in_fech!O167/RES_summary!O$21</f>
        <v>0</v>
      </c>
      <c r="P167" s="183">
        <f>RES_hhdet_in_fech!P167/RES_summary!P$21</f>
        <v>0</v>
      </c>
      <c r="Q167" s="183">
        <f>RES_hhdet_in_fech!Q167/RES_summary!Q$21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RES_hhdet_in_fech!C168/RES_summary!C$21</f>
        <v>0</v>
      </c>
      <c r="D168" s="183">
        <f>RES_hhdet_in_fech!D168/RES_summary!D$21</f>
        <v>0</v>
      </c>
      <c r="E168" s="183">
        <f>RES_hhdet_in_fech!E168/RES_summary!E$21</f>
        <v>0</v>
      </c>
      <c r="F168" s="183">
        <f>RES_hhdet_in_fech!F168/RES_summary!F$21</f>
        <v>0</v>
      </c>
      <c r="G168" s="183">
        <f>RES_hhdet_in_fech!G168/RES_summary!G$21</f>
        <v>0</v>
      </c>
      <c r="H168" s="183">
        <f>RES_hhdet_in_fech!H168/RES_summary!H$21</f>
        <v>0</v>
      </c>
      <c r="I168" s="183">
        <f>RES_hhdet_in_fech!I168/RES_summary!I$21</f>
        <v>0</v>
      </c>
      <c r="J168" s="183">
        <f>RES_hhdet_in_fech!J168/RES_summary!J$21</f>
        <v>0</v>
      </c>
      <c r="K168" s="183">
        <f>RES_hhdet_in_fech!K168/RES_summary!K$21</f>
        <v>0</v>
      </c>
      <c r="L168" s="183">
        <f>RES_hhdet_in_fech!L168/RES_summary!L$21</f>
        <v>0</v>
      </c>
      <c r="M168" s="183">
        <f>RES_hhdet_in_fech!M168/RES_summary!M$21</f>
        <v>0</v>
      </c>
      <c r="N168" s="183">
        <f>RES_hhdet_in_fech!N168/RES_summary!N$21</f>
        <v>0</v>
      </c>
      <c r="O168" s="183">
        <f>RES_hhdet_in_fech!O168/RES_summary!O$21</f>
        <v>0</v>
      </c>
      <c r="P168" s="183">
        <f>RES_hhdet_in_fech!P168/RES_summary!P$21</f>
        <v>0</v>
      </c>
      <c r="Q168" s="183">
        <f>RES_hhdet_in_fech!Q168/RES_summary!Q$21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RES_hhdet_in_fech!C169/RES_summary!C$21</f>
        <v>0</v>
      </c>
      <c r="D169" s="182">
        <f>RES_hhdet_in_fech!D169/RES_summary!D$21</f>
        <v>0</v>
      </c>
      <c r="E169" s="182">
        <f>RES_hhdet_in_fech!E169/RES_summary!E$21</f>
        <v>0</v>
      </c>
      <c r="F169" s="182">
        <f>RES_hhdet_in_fech!F169/RES_summary!F$21</f>
        <v>0</v>
      </c>
      <c r="G169" s="182">
        <f>RES_hhdet_in_fech!G169/RES_summary!G$21</f>
        <v>0</v>
      </c>
      <c r="H169" s="182">
        <f>RES_hhdet_in_fech!H169/RES_summary!H$21</f>
        <v>0</v>
      </c>
      <c r="I169" s="182">
        <f>RES_hhdet_in_fech!I169/RES_summary!I$21</f>
        <v>0</v>
      </c>
      <c r="J169" s="182">
        <f>RES_hhdet_in_fech!J169/RES_summary!J$21</f>
        <v>0</v>
      </c>
      <c r="K169" s="182">
        <f>RES_hhdet_in_fech!K169/RES_summary!K$21</f>
        <v>0</v>
      </c>
      <c r="L169" s="182">
        <f>RES_hhdet_in_fech!L169/RES_summary!L$21</f>
        <v>0</v>
      </c>
      <c r="M169" s="182">
        <f>RES_hhdet_in_fech!M169/RES_summary!M$21</f>
        <v>0</v>
      </c>
      <c r="N169" s="182">
        <f>RES_hhdet_in_fech!N169/RES_summary!N$21</f>
        <v>0</v>
      </c>
      <c r="O169" s="182">
        <f>RES_hhdet_in_fech!O169/RES_summary!O$21</f>
        <v>0</v>
      </c>
      <c r="P169" s="182">
        <f>RES_hhdet_in_fech!P169/RES_summary!P$21</f>
        <v>0</v>
      </c>
      <c r="Q169" s="182">
        <f>RES_hhdet_in_fech!Q169/RES_summary!Q$21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RES_hhdet_in_fech!C170/RES_summary!C$21</f>
        <v>0</v>
      </c>
      <c r="D170" s="181">
        <f>RES_hhdet_in_fech!D170/RES_summary!D$21</f>
        <v>0</v>
      </c>
      <c r="E170" s="181">
        <f>RES_hhdet_in_fech!E170/RES_summary!E$21</f>
        <v>0</v>
      </c>
      <c r="F170" s="181">
        <f>RES_hhdet_in_fech!F170/RES_summary!F$21</f>
        <v>0</v>
      </c>
      <c r="G170" s="181">
        <f>RES_hhdet_in_fech!G170/RES_summary!G$21</f>
        <v>0</v>
      </c>
      <c r="H170" s="181">
        <f>RES_hhdet_in_fech!H170/RES_summary!H$21</f>
        <v>0</v>
      </c>
      <c r="I170" s="181">
        <f>RES_hhdet_in_fech!I170/RES_summary!I$21</f>
        <v>0</v>
      </c>
      <c r="J170" s="181">
        <f>RES_hhdet_in_fech!J170/RES_summary!J$21</f>
        <v>0</v>
      </c>
      <c r="K170" s="181">
        <f>RES_hhdet_in_fech!K170/RES_summary!K$21</f>
        <v>0</v>
      </c>
      <c r="L170" s="181">
        <f>RES_hhdet_in_fech!L170/RES_summary!L$21</f>
        <v>0</v>
      </c>
      <c r="M170" s="181">
        <f>RES_hhdet_in_fech!M170/RES_summary!M$21</f>
        <v>0</v>
      </c>
      <c r="N170" s="181">
        <f>RES_hhdet_in_fech!N170/RES_summary!N$21</f>
        <v>0</v>
      </c>
      <c r="O170" s="181">
        <f>RES_hhdet_in_fech!O170/RES_summary!O$21</f>
        <v>0</v>
      </c>
      <c r="P170" s="181">
        <f>RES_hhdet_in_fech!P170/RES_summary!P$21</f>
        <v>0</v>
      </c>
      <c r="Q170" s="181">
        <f>RES_hhdet_in_fech!Q170/RES_summary!Q$21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RES_hhdet_in_fech!C171/RES_summary!C$21</f>
        <v>43.624849067954429</v>
      </c>
      <c r="D171" s="180">
        <f>RES_hhdet_in_fech!D171/RES_summary!D$21</f>
        <v>39.959258552177644</v>
      </c>
      <c r="E171" s="180">
        <f>RES_hhdet_in_fech!E171/RES_summary!E$21</f>
        <v>40.197575054708864</v>
      </c>
      <c r="F171" s="180">
        <f>RES_hhdet_in_fech!F171/RES_summary!F$21</f>
        <v>41.361701380669857</v>
      </c>
      <c r="G171" s="180">
        <f>RES_hhdet_in_fech!G171/RES_summary!G$21</f>
        <v>40.473617659714755</v>
      </c>
      <c r="H171" s="180">
        <f>RES_hhdet_in_fech!H171/RES_summary!H$21</f>
        <v>43.035385127783272</v>
      </c>
      <c r="I171" s="180">
        <f>RES_hhdet_in_fech!I171/RES_summary!I$21</f>
        <v>40.699844812675444</v>
      </c>
      <c r="J171" s="180">
        <f>RES_hhdet_in_fech!J171/RES_summary!J$21</f>
        <v>40.363928053668879</v>
      </c>
      <c r="K171" s="180">
        <f>RES_hhdet_in_fech!K171/RES_summary!K$21</f>
        <v>35.654283897156475</v>
      </c>
      <c r="L171" s="180">
        <f>RES_hhdet_in_fech!L171/RES_summary!L$21</f>
        <v>37.420735826471301</v>
      </c>
      <c r="M171" s="180">
        <f>RES_hhdet_in_fech!M171/RES_summary!M$21</f>
        <v>36.601900413897098</v>
      </c>
      <c r="N171" s="180">
        <f>RES_hhdet_in_fech!N171/RES_summary!N$21</f>
        <v>35.643150724903791</v>
      </c>
      <c r="O171" s="180">
        <f>RES_hhdet_in_fech!O171/RES_summary!O$21</f>
        <v>37.536377340036452</v>
      </c>
      <c r="P171" s="180">
        <f>RES_hhdet_in_fech!P171/RES_summary!P$21</f>
        <v>37.229052624142312</v>
      </c>
      <c r="Q171" s="180">
        <f>RES_hhdet_in_fech!Q171/RES_summary!Q$21</f>
        <v>38.262178200380177</v>
      </c>
    </row>
    <row r="172" spans="1:17" ht="12" customHeight="1" x14ac:dyDescent="0.25">
      <c r="A172" s="161" t="s">
        <v>141</v>
      </c>
      <c r="B172" s="160"/>
      <c r="C172" s="179">
        <f>RES_hhdet_in_fech!C172/RES_summary!C$21</f>
        <v>39.459912178255152</v>
      </c>
      <c r="D172" s="179">
        <f>RES_hhdet_in_fech!D172/RES_summary!D$21</f>
        <v>35.523642580086431</v>
      </c>
      <c r="E172" s="179">
        <f>RES_hhdet_in_fech!E172/RES_summary!E$21</f>
        <v>35.76414199131041</v>
      </c>
      <c r="F172" s="179">
        <f>RES_hhdet_in_fech!F172/RES_summary!F$21</f>
        <v>36.756747586011691</v>
      </c>
      <c r="G172" s="179">
        <f>RES_hhdet_in_fech!G172/RES_summary!G$21</f>
        <v>36.279113773471352</v>
      </c>
      <c r="H172" s="179">
        <f>RES_hhdet_in_fech!H172/RES_summary!H$21</f>
        <v>38.210399854619375</v>
      </c>
      <c r="I172" s="179">
        <f>RES_hhdet_in_fech!I172/RES_summary!I$21</f>
        <v>36.585258210194446</v>
      </c>
      <c r="J172" s="179">
        <f>RES_hhdet_in_fech!J172/RES_summary!J$21</f>
        <v>36.33824709160583</v>
      </c>
      <c r="K172" s="179">
        <f>RES_hhdet_in_fech!K172/RES_summary!K$21</f>
        <v>32.733972440937457</v>
      </c>
      <c r="L172" s="179">
        <f>RES_hhdet_in_fech!L172/RES_summary!L$21</f>
        <v>33.815392968632239</v>
      </c>
      <c r="M172" s="179">
        <f>RES_hhdet_in_fech!M172/RES_summary!M$21</f>
        <v>32.843207179098577</v>
      </c>
      <c r="N172" s="179">
        <f>RES_hhdet_in_fech!N172/RES_summary!N$21</f>
        <v>32.012427118943926</v>
      </c>
      <c r="O172" s="179">
        <f>RES_hhdet_in_fech!O172/RES_summary!O$21</f>
        <v>33.162333714294213</v>
      </c>
      <c r="P172" s="179">
        <f>RES_hhdet_in_fech!P172/RES_summary!P$21</f>
        <v>32.819977086352964</v>
      </c>
      <c r="Q172" s="179">
        <f>RES_hhdet_in_fech!Q172/RES_summary!Q$21</f>
        <v>33.410224093847269</v>
      </c>
    </row>
    <row r="173" spans="1:17" ht="12" customHeight="1" x14ac:dyDescent="0.25">
      <c r="A173" s="148" t="s">
        <v>60</v>
      </c>
      <c r="B173" s="156"/>
      <c r="C173" s="177">
        <f>RES_hhdet_in_fech!C173/RES_summary!C$21</f>
        <v>31.905619514541076</v>
      </c>
      <c r="D173" s="177">
        <f>RES_hhdet_in_fech!D173/RES_summary!D$21</f>
        <v>26.59900043038472</v>
      </c>
      <c r="E173" s="177">
        <f>RES_hhdet_in_fech!E173/RES_summary!E$21</f>
        <v>26.983413664045294</v>
      </c>
      <c r="F173" s="177">
        <f>RES_hhdet_in_fech!F173/RES_summary!F$21</f>
        <v>27.794575378772556</v>
      </c>
      <c r="G173" s="177">
        <f>RES_hhdet_in_fech!G173/RES_summary!G$21</f>
        <v>27.276984034198964</v>
      </c>
      <c r="H173" s="177">
        <f>RES_hhdet_in_fech!H173/RES_summary!H$21</f>
        <v>29.109781318499948</v>
      </c>
      <c r="I173" s="177">
        <f>RES_hhdet_in_fech!I173/RES_summary!I$21</f>
        <v>27.527871138086503</v>
      </c>
      <c r="J173" s="177">
        <f>RES_hhdet_in_fech!J173/RES_summary!J$21</f>
        <v>27.370383120340676</v>
      </c>
      <c r="K173" s="177">
        <f>RES_hhdet_in_fech!K173/RES_summary!K$21</f>
        <v>23.871899131577695</v>
      </c>
      <c r="L173" s="177">
        <f>RES_hhdet_in_fech!L173/RES_summary!L$21</f>
        <v>25.000266126669718</v>
      </c>
      <c r="M173" s="177">
        <f>RES_hhdet_in_fech!M173/RES_summary!M$21</f>
        <v>24.289706889750864</v>
      </c>
      <c r="N173" s="177">
        <f>RES_hhdet_in_fech!N173/RES_summary!N$21</f>
        <v>23.562739559480548</v>
      </c>
      <c r="O173" s="177">
        <f>RES_hhdet_in_fech!O173/RES_summary!O$21</f>
        <v>24.750904790042377</v>
      </c>
      <c r="P173" s="177">
        <f>RES_hhdet_in_fech!P173/RES_summary!P$21</f>
        <v>24.522599768947032</v>
      </c>
      <c r="Q173" s="177">
        <f>RES_hhdet_in_fech!Q173/RES_summary!Q$21</f>
        <v>25.24726784364292</v>
      </c>
    </row>
    <row r="174" spans="1:17" ht="12" customHeight="1" x14ac:dyDescent="0.25">
      <c r="A174" s="159" t="s">
        <v>59</v>
      </c>
      <c r="B174" s="57"/>
      <c r="C174" s="176">
        <f>RES_hhdet_in_fech!C174/RES_summary!C$21</f>
        <v>7.5542926637140742</v>
      </c>
      <c r="D174" s="176">
        <f>RES_hhdet_in_fech!D174/RES_summary!D$21</f>
        <v>8.924642149701711</v>
      </c>
      <c r="E174" s="176">
        <f>RES_hhdet_in_fech!E174/RES_summary!E$21</f>
        <v>8.7807283272651055</v>
      </c>
      <c r="F174" s="176">
        <f>RES_hhdet_in_fech!F174/RES_summary!F$21</f>
        <v>8.9621722072391385</v>
      </c>
      <c r="G174" s="176">
        <f>RES_hhdet_in_fech!G174/RES_summary!G$21</f>
        <v>9.0021297392723767</v>
      </c>
      <c r="H174" s="176">
        <f>RES_hhdet_in_fech!H174/RES_summary!H$21</f>
        <v>9.1006185361194252</v>
      </c>
      <c r="I174" s="176">
        <f>RES_hhdet_in_fech!I174/RES_summary!I$21</f>
        <v>9.0573870721079413</v>
      </c>
      <c r="J174" s="176">
        <f>RES_hhdet_in_fech!J174/RES_summary!J$21</f>
        <v>8.9678639712651478</v>
      </c>
      <c r="K174" s="176">
        <f>RES_hhdet_in_fech!K174/RES_summary!K$21</f>
        <v>8.8620733093597668</v>
      </c>
      <c r="L174" s="176">
        <f>RES_hhdet_in_fech!L174/RES_summary!L$21</f>
        <v>8.8151268419625186</v>
      </c>
      <c r="M174" s="176">
        <f>RES_hhdet_in_fech!M174/RES_summary!M$21</f>
        <v>8.5535002893477117</v>
      </c>
      <c r="N174" s="176">
        <f>RES_hhdet_in_fech!N174/RES_summary!N$21</f>
        <v>8.4496875594633778</v>
      </c>
      <c r="O174" s="176">
        <f>RES_hhdet_in_fech!O174/RES_summary!O$21</f>
        <v>8.4114289242518474</v>
      </c>
      <c r="P174" s="176">
        <f>RES_hhdet_in_fech!P174/RES_summary!P$21</f>
        <v>8.2973773174059371</v>
      </c>
      <c r="Q174" s="176">
        <f>RES_hhdet_in_fech!Q174/RES_summary!Q$21</f>
        <v>8.1629562502043473</v>
      </c>
    </row>
    <row r="175" spans="1:17" ht="12" customHeight="1" x14ac:dyDescent="0.25">
      <c r="A175" s="158" t="s">
        <v>62</v>
      </c>
      <c r="B175" s="157"/>
      <c r="C175" s="178">
        <f>RES_hhdet_in_fech!C175/RES_summary!C$21</f>
        <v>10.120982616846911</v>
      </c>
      <c r="D175" s="178">
        <f>RES_hhdet_in_fech!D175/RES_summary!D$21</f>
        <v>9.6188121261562518</v>
      </c>
      <c r="E175" s="178">
        <f>RES_hhdet_in_fech!E175/RES_summary!E$21</f>
        <v>9.7957071915385754</v>
      </c>
      <c r="F175" s="178">
        <f>RES_hhdet_in_fech!F175/RES_summary!F$21</f>
        <v>10.007520629974033</v>
      </c>
      <c r="G175" s="178">
        <f>RES_hhdet_in_fech!G175/RES_summary!G$21</f>
        <v>9.7658112322462198</v>
      </c>
      <c r="H175" s="178">
        <f>RES_hhdet_in_fech!H175/RES_summary!H$21</f>
        <v>9.9575309004513031</v>
      </c>
      <c r="I175" s="178">
        <f>RES_hhdet_in_fech!I175/RES_summary!I$21</f>
        <v>10.1540980099825</v>
      </c>
      <c r="J175" s="178">
        <f>RES_hhdet_in_fech!J175/RES_summary!J$21</f>
        <v>9.870252772776249</v>
      </c>
      <c r="K175" s="178">
        <f>RES_hhdet_in_fech!K175/RES_summary!K$21</f>
        <v>9.4220065695384445</v>
      </c>
      <c r="L175" s="178">
        <f>RES_hhdet_in_fech!L175/RES_summary!L$21</f>
        <v>9.5283307312837646</v>
      </c>
      <c r="M175" s="178">
        <f>RES_hhdet_in_fech!M175/RES_summary!M$21</f>
        <v>9.2473257686334751</v>
      </c>
      <c r="N175" s="178">
        <f>RES_hhdet_in_fech!N175/RES_summary!N$21</f>
        <v>9.3073167063405364</v>
      </c>
      <c r="O175" s="178">
        <f>RES_hhdet_in_fech!O175/RES_summary!O$21</f>
        <v>9.5829484850939011</v>
      </c>
      <c r="P175" s="178">
        <f>RES_hhdet_in_fech!P175/RES_summary!P$21</f>
        <v>9.8515008195733564</v>
      </c>
      <c r="Q175" s="178">
        <f>RES_hhdet_in_fech!Q175/RES_summary!Q$21</f>
        <v>10.31910178009881</v>
      </c>
    </row>
    <row r="176" spans="1:17" ht="12" customHeight="1" x14ac:dyDescent="0.25">
      <c r="A176" s="23" t="s">
        <v>57</v>
      </c>
      <c r="B176" s="156"/>
      <c r="C176" s="177">
        <f>RES_hhdet_in_fech!C176/RES_summary!C$21</f>
        <v>0</v>
      </c>
      <c r="D176" s="177">
        <f>RES_hhdet_in_fech!D176/RES_summary!D$21</f>
        <v>0</v>
      </c>
      <c r="E176" s="177">
        <f>RES_hhdet_in_fech!E176/RES_summary!E$21</f>
        <v>0</v>
      </c>
      <c r="F176" s="177">
        <f>RES_hhdet_in_fech!F176/RES_summary!F$21</f>
        <v>0</v>
      </c>
      <c r="G176" s="177">
        <f>RES_hhdet_in_fech!G176/RES_summary!G$21</f>
        <v>0</v>
      </c>
      <c r="H176" s="177">
        <f>RES_hhdet_in_fech!H176/RES_summary!H$21</f>
        <v>0</v>
      </c>
      <c r="I176" s="177">
        <f>RES_hhdet_in_fech!I176/RES_summary!I$21</f>
        <v>0</v>
      </c>
      <c r="J176" s="177">
        <f>RES_hhdet_in_fech!J176/RES_summary!J$21</f>
        <v>0</v>
      </c>
      <c r="K176" s="177">
        <f>RES_hhdet_in_fech!K176/RES_summary!K$21</f>
        <v>0</v>
      </c>
      <c r="L176" s="177">
        <f>RES_hhdet_in_fech!L176/RES_summary!L$21</f>
        <v>0</v>
      </c>
      <c r="M176" s="177">
        <f>RES_hhdet_in_fech!M176/RES_summary!M$21</f>
        <v>0</v>
      </c>
      <c r="N176" s="177">
        <f>RES_hhdet_in_fech!N176/RES_summary!N$21</f>
        <v>0</v>
      </c>
      <c r="O176" s="177">
        <f>RES_hhdet_in_fech!O176/RES_summary!O$21</f>
        <v>0</v>
      </c>
      <c r="P176" s="177">
        <f>RES_hhdet_in_fech!P176/RES_summary!P$21</f>
        <v>0</v>
      </c>
      <c r="Q176" s="177">
        <f>RES_hhdet_in_fech!Q176/RES_summary!Q$21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RES_hhdet_in_fech!C177/RES_summary!C$21</f>
        <v>10.120982616846911</v>
      </c>
      <c r="D177" s="176">
        <f>RES_hhdet_in_fech!D177/RES_summary!D$21</f>
        <v>9.6188121261562518</v>
      </c>
      <c r="E177" s="176">
        <f>RES_hhdet_in_fech!E177/RES_summary!E$21</f>
        <v>9.7957071915385754</v>
      </c>
      <c r="F177" s="176">
        <f>RES_hhdet_in_fech!F177/RES_summary!F$21</f>
        <v>10.007520629974033</v>
      </c>
      <c r="G177" s="176">
        <f>RES_hhdet_in_fech!G177/RES_summary!G$21</f>
        <v>9.7658112322462198</v>
      </c>
      <c r="H177" s="176">
        <f>RES_hhdet_in_fech!H177/RES_summary!H$21</f>
        <v>9.9575309004513031</v>
      </c>
      <c r="I177" s="176">
        <f>RES_hhdet_in_fech!I177/RES_summary!I$21</f>
        <v>10.1540980099825</v>
      </c>
      <c r="J177" s="176">
        <f>RES_hhdet_in_fech!J177/RES_summary!J$21</f>
        <v>9.870252772776249</v>
      </c>
      <c r="K177" s="176">
        <f>RES_hhdet_in_fech!K177/RES_summary!K$21</f>
        <v>9.4220065695384445</v>
      </c>
      <c r="L177" s="176">
        <f>RES_hhdet_in_fech!L177/RES_summary!L$21</f>
        <v>9.5283307312837646</v>
      </c>
      <c r="M177" s="176">
        <f>RES_hhdet_in_fech!M177/RES_summary!M$21</f>
        <v>9.2473257686334751</v>
      </c>
      <c r="N177" s="176">
        <f>RES_hhdet_in_fech!N177/RES_summary!N$21</f>
        <v>9.3073167063405364</v>
      </c>
      <c r="O177" s="176">
        <f>RES_hhdet_in_fech!O177/RES_summary!O$21</f>
        <v>9.5829484850939011</v>
      </c>
      <c r="P177" s="176">
        <f>RES_hhdet_in_fech!P177/RES_summary!P$21</f>
        <v>9.8515008195733564</v>
      </c>
      <c r="Q177" s="176">
        <f>RES_hhdet_in_fech!Q177/RES_summary!Q$21</f>
        <v>10.31910178009881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182</v>
      </c>
    </row>
    <row r="3" spans="1:17" ht="12" customHeight="1" x14ac:dyDescent="0.25">
      <c r="A3" s="152" t="s">
        <v>172</v>
      </c>
      <c r="B3" s="168"/>
      <c r="C3" s="184">
        <f>RES_hhdet_in_tesh!C3/RES_summary!C$21</f>
        <v>0</v>
      </c>
      <c r="D3" s="184">
        <f>RES_hhdet_in_tesh!D3/RES_summary!D$21</f>
        <v>159.36092100895263</v>
      </c>
      <c r="E3" s="184">
        <f>RES_hhdet_in_tesh!E3/RES_summary!E$21</f>
        <v>0</v>
      </c>
      <c r="F3" s="184">
        <f>RES_hhdet_in_tesh!F3/RES_summary!F$21</f>
        <v>163.434184726143</v>
      </c>
      <c r="G3" s="184">
        <f>RES_hhdet_in_tesh!G3/RES_summary!G$21</f>
        <v>167.62431873276202</v>
      </c>
      <c r="H3" s="184">
        <f>RES_hhdet_in_tesh!H3/RES_summary!H$21</f>
        <v>169.13184753784114</v>
      </c>
      <c r="I3" s="184">
        <f>RES_hhdet_in_tesh!I3/RES_summary!I$21</f>
        <v>155.43209189419881</v>
      </c>
      <c r="J3" s="184">
        <f>RES_hhdet_in_tesh!J3/RES_summary!J$21</f>
        <v>160.66643922652858</v>
      </c>
      <c r="K3" s="184">
        <f>RES_hhdet_in_tesh!K3/RES_summary!K$21</f>
        <v>156.70190239982506</v>
      </c>
      <c r="L3" s="184">
        <f>RES_hhdet_in_tesh!L3/RES_summary!L$21</f>
        <v>149.72158479403006</v>
      </c>
      <c r="M3" s="184">
        <f>RES_hhdet_in_tesh!M3/RES_summary!M$21</f>
        <v>131.10155002529686</v>
      </c>
      <c r="N3" s="184">
        <f>RES_hhdet_in_tesh!N3/RES_summary!N$21</f>
        <v>126.75661843476674</v>
      </c>
      <c r="O3" s="184">
        <f>RES_hhdet_in_tesh!O3/RES_summary!O$21</f>
        <v>131.32206024418417</v>
      </c>
      <c r="P3" s="184">
        <f>RES_hhdet_in_tesh!P3/RES_summary!P$21</f>
        <v>0</v>
      </c>
      <c r="Q3" s="184">
        <f>RES_hhdet_in_tesh!Q3/RES_summary!Q$21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RES_hhdet_in_tesh!C4/RES_summary!C$21</f>
        <v>0</v>
      </c>
      <c r="D4" s="178">
        <f>RES_hhdet_in_tesh!D4/RES_summary!D$21</f>
        <v>112.95368273923346</v>
      </c>
      <c r="E4" s="178">
        <f>RES_hhdet_in_tesh!E4/RES_summary!E$21</f>
        <v>0</v>
      </c>
      <c r="F4" s="178">
        <f>RES_hhdet_in_tesh!F4/RES_summary!F$21</f>
        <v>115.91145984171575</v>
      </c>
      <c r="G4" s="178">
        <f>RES_hhdet_in_tesh!G4/RES_summary!G$21</f>
        <v>121.34435632681159</v>
      </c>
      <c r="H4" s="178">
        <f>RES_hhdet_in_tesh!H4/RES_summary!H$21</f>
        <v>120.1366774121594</v>
      </c>
      <c r="I4" s="178">
        <f>RES_hhdet_in_tesh!I4/RES_summary!I$21</f>
        <v>107.5495925982044</v>
      </c>
      <c r="J4" s="178">
        <f>RES_hhdet_in_tesh!J4/RES_summary!J$21</f>
        <v>113.01525363311973</v>
      </c>
      <c r="K4" s="178">
        <f>RES_hhdet_in_tesh!K4/RES_summary!K$21</f>
        <v>113.08070635449029</v>
      </c>
      <c r="L4" s="178">
        <f>RES_hhdet_in_tesh!L4/RES_summary!L$21</f>
        <v>103.16857810019876</v>
      </c>
      <c r="M4" s="178">
        <f>RES_hhdet_in_tesh!M4/RES_summary!M$21</f>
        <v>86.005287855794023</v>
      </c>
      <c r="N4" s="178">
        <f>RES_hhdet_in_tesh!N4/RES_summary!N$21</f>
        <v>83.399589650361065</v>
      </c>
      <c r="O4" s="178">
        <f>RES_hhdet_in_tesh!O4/RES_summary!O$21</f>
        <v>85.341180442615524</v>
      </c>
      <c r="P4" s="178">
        <f>RES_hhdet_in_tesh!P4/RES_summary!P$21</f>
        <v>0</v>
      </c>
      <c r="Q4" s="178">
        <f>RES_hhdet_in_tesh!Q4/RES_summary!Q$21</f>
        <v>0</v>
      </c>
    </row>
    <row r="5" spans="1:17" ht="12" customHeight="1" x14ac:dyDescent="0.25">
      <c r="A5" s="23" t="s">
        <v>58</v>
      </c>
      <c r="B5" s="156"/>
      <c r="C5" s="177">
        <f>RES_hhdet_in_tesh!C5/RES_summary!C$21</f>
        <v>0</v>
      </c>
      <c r="D5" s="177">
        <f>RES_hhdet_in_tesh!D5/RES_summary!D$21</f>
        <v>112.07067224278084</v>
      </c>
      <c r="E5" s="177">
        <f>RES_hhdet_in_tesh!E5/RES_summary!E$21</f>
        <v>0</v>
      </c>
      <c r="F5" s="177">
        <f>RES_hhdet_in_tesh!F5/RES_summary!F$21</f>
        <v>114.5321216570909</v>
      </c>
      <c r="G5" s="177">
        <f>RES_hhdet_in_tesh!G5/RES_summary!G$21</f>
        <v>120.0624730538529</v>
      </c>
      <c r="H5" s="177">
        <f>RES_hhdet_in_tesh!H5/RES_summary!H$21</f>
        <v>118.32674698391938</v>
      </c>
      <c r="I5" s="177">
        <f>RES_hhdet_in_tesh!I5/RES_summary!I$21</f>
        <v>106.19051663971132</v>
      </c>
      <c r="J5" s="177">
        <f>RES_hhdet_in_tesh!J5/RES_summary!J$21</f>
        <v>111.56932703626879</v>
      </c>
      <c r="K5" s="177">
        <f>RES_hhdet_in_tesh!K5/RES_summary!K$21</f>
        <v>112.58582698545327</v>
      </c>
      <c r="L5" s="177">
        <f>RES_hhdet_in_tesh!L5/RES_summary!L$21</f>
        <v>102.29435240938032</v>
      </c>
      <c r="M5" s="177">
        <f>RES_hhdet_in_tesh!M5/RES_summary!M$21</f>
        <v>85.191583744030837</v>
      </c>
      <c r="N5" s="177">
        <f>RES_hhdet_in_tesh!N5/RES_summary!N$21</f>
        <v>82.710759549577929</v>
      </c>
      <c r="O5" s="177">
        <f>RES_hhdet_in_tesh!O5/RES_summary!O$21</f>
        <v>84.385296094806336</v>
      </c>
      <c r="P5" s="177">
        <f>RES_hhdet_in_tesh!P5/RES_summary!P$21</f>
        <v>0</v>
      </c>
      <c r="Q5" s="177">
        <f>RES_hhdet_in_tesh!Q5/RES_summary!Q$21</f>
        <v>0</v>
      </c>
    </row>
    <row r="6" spans="1:17" ht="12" customHeight="1" x14ac:dyDescent="0.25">
      <c r="A6" s="23" t="s">
        <v>60</v>
      </c>
      <c r="B6" s="156"/>
      <c r="C6" s="177">
        <f>RES_hhdet_in_tesh!C6/RES_summary!C$21</f>
        <v>0</v>
      </c>
      <c r="D6" s="177">
        <f>RES_hhdet_in_tesh!D6/RES_summary!D$21</f>
        <v>0.88301049645261065</v>
      </c>
      <c r="E6" s="177">
        <f>RES_hhdet_in_tesh!E6/RES_summary!E$21</f>
        <v>0</v>
      </c>
      <c r="F6" s="177">
        <f>RES_hhdet_in_tesh!F6/RES_summary!F$21</f>
        <v>1.37933818462486</v>
      </c>
      <c r="G6" s="177">
        <f>RES_hhdet_in_tesh!G6/RES_summary!G$21</f>
        <v>1.2818832729587029</v>
      </c>
      <c r="H6" s="177">
        <f>RES_hhdet_in_tesh!H6/RES_summary!H$21</f>
        <v>1.8099304282400333</v>
      </c>
      <c r="I6" s="177">
        <f>RES_hhdet_in_tesh!I6/RES_summary!I$21</f>
        <v>1.3590759584930685</v>
      </c>
      <c r="J6" s="177">
        <f>RES_hhdet_in_tesh!J6/RES_summary!J$21</f>
        <v>1.4459265968509343</v>
      </c>
      <c r="K6" s="177">
        <f>RES_hhdet_in_tesh!K6/RES_summary!K$21</f>
        <v>0.49487936903702329</v>
      </c>
      <c r="L6" s="177">
        <f>RES_hhdet_in_tesh!L6/RES_summary!L$21</f>
        <v>0.87422569081842127</v>
      </c>
      <c r="M6" s="177">
        <f>RES_hhdet_in_tesh!M6/RES_summary!M$21</f>
        <v>0.81370411176319302</v>
      </c>
      <c r="N6" s="177">
        <f>RES_hhdet_in_tesh!N6/RES_summary!N$21</f>
        <v>0.68883010078313911</v>
      </c>
      <c r="O6" s="177">
        <f>RES_hhdet_in_tesh!O6/RES_summary!O$21</f>
        <v>0.95588434780919818</v>
      </c>
      <c r="P6" s="177">
        <f>RES_hhdet_in_tesh!P6/RES_summary!P$21</f>
        <v>0</v>
      </c>
      <c r="Q6" s="177">
        <f>RES_hhdet_in_tesh!Q6/RES_summary!Q$21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RES_hhdet_in_tesh!C7/RES_summary!C$21</f>
        <v>0</v>
      </c>
      <c r="D7" s="178">
        <f>RES_hhdet_in_tesh!D7/RES_summary!D$21</f>
        <v>11.671405842171339</v>
      </c>
      <c r="E7" s="178">
        <f>RES_hhdet_in_tesh!E7/RES_summary!E$21</f>
        <v>0</v>
      </c>
      <c r="F7" s="178">
        <f>RES_hhdet_in_tesh!F7/RES_summary!F$21</f>
        <v>11.822340167140862</v>
      </c>
      <c r="G7" s="178">
        <f>RES_hhdet_in_tesh!G7/RES_summary!G$21</f>
        <v>11.617881953453512</v>
      </c>
      <c r="H7" s="178">
        <f>RES_hhdet_in_tesh!H7/RES_summary!H$21</f>
        <v>11.541336496943389</v>
      </c>
      <c r="I7" s="178">
        <f>RES_hhdet_in_tesh!I7/RES_summary!I$21</f>
        <v>11.514139063180473</v>
      </c>
      <c r="J7" s="178">
        <f>RES_hhdet_in_tesh!J7/RES_summary!J$21</f>
        <v>10.632193181358621</v>
      </c>
      <c r="K7" s="178">
        <f>RES_hhdet_in_tesh!K7/RES_summary!K$21</f>
        <v>10.787849298330558</v>
      </c>
      <c r="L7" s="178">
        <f>RES_hhdet_in_tesh!L7/RES_summary!L$21</f>
        <v>11.718038650279192</v>
      </c>
      <c r="M7" s="178">
        <f>RES_hhdet_in_tesh!M7/RES_summary!M$21</f>
        <v>11.627336456365375</v>
      </c>
      <c r="N7" s="178">
        <f>RES_hhdet_in_tesh!N7/RES_summary!N$21</f>
        <v>11.748548217965714</v>
      </c>
      <c r="O7" s="178">
        <f>RES_hhdet_in_tesh!O7/RES_summary!O$21</f>
        <v>11.944746604755391</v>
      </c>
      <c r="P7" s="178">
        <f>RES_hhdet_in_tesh!P7/RES_summary!P$21</f>
        <v>0</v>
      </c>
      <c r="Q7" s="178">
        <f>RES_hhdet_in_tesh!Q7/RES_summary!Q$21</f>
        <v>0</v>
      </c>
    </row>
    <row r="8" spans="1:17" ht="12" customHeight="1" x14ac:dyDescent="0.25">
      <c r="A8" s="23" t="s">
        <v>60</v>
      </c>
      <c r="B8" s="156"/>
      <c r="C8" s="177">
        <f>RES_hhdet_in_tesh!C8/RES_summary!C$21</f>
        <v>0</v>
      </c>
      <c r="D8" s="177">
        <f>RES_hhdet_in_tesh!D8/RES_summary!D$21</f>
        <v>11.671405842171339</v>
      </c>
      <c r="E8" s="177">
        <f>RES_hhdet_in_tesh!E8/RES_summary!E$21</f>
        <v>0</v>
      </c>
      <c r="F8" s="177">
        <f>RES_hhdet_in_tesh!F8/RES_summary!F$21</f>
        <v>11.822340167140862</v>
      </c>
      <c r="G8" s="177">
        <f>RES_hhdet_in_tesh!G8/RES_summary!G$21</f>
        <v>11.617881953453512</v>
      </c>
      <c r="H8" s="177">
        <f>RES_hhdet_in_tesh!H8/RES_summary!H$21</f>
        <v>11.541336496943389</v>
      </c>
      <c r="I8" s="177">
        <f>RES_hhdet_in_tesh!I8/RES_summary!I$21</f>
        <v>11.514139063180473</v>
      </c>
      <c r="J8" s="177">
        <f>RES_hhdet_in_tesh!J8/RES_summary!J$21</f>
        <v>10.632193181358621</v>
      </c>
      <c r="K8" s="177">
        <f>RES_hhdet_in_tesh!K8/RES_summary!K$21</f>
        <v>10.787849298330558</v>
      </c>
      <c r="L8" s="177">
        <f>RES_hhdet_in_tesh!L8/RES_summary!L$21</f>
        <v>11.718038650279192</v>
      </c>
      <c r="M8" s="177">
        <f>RES_hhdet_in_tesh!M8/RES_summary!M$21</f>
        <v>11.627336456365375</v>
      </c>
      <c r="N8" s="177">
        <f>RES_hhdet_in_tesh!N8/RES_summary!N$21</f>
        <v>11.748548217965714</v>
      </c>
      <c r="O8" s="177">
        <f>RES_hhdet_in_tesh!O8/RES_summary!O$21</f>
        <v>11.944746604755391</v>
      </c>
      <c r="P8" s="177">
        <f>RES_hhdet_in_tesh!P8/RES_summary!P$21</f>
        <v>0</v>
      </c>
      <c r="Q8" s="177">
        <f>RES_hhdet_in_tesh!Q8/RES_summary!Q$21</f>
        <v>0</v>
      </c>
    </row>
    <row r="9" spans="1:17" ht="12" customHeight="1" x14ac:dyDescent="0.25">
      <c r="A9" s="158" t="s">
        <v>63</v>
      </c>
      <c r="B9" s="157"/>
      <c r="C9" s="178">
        <f>RES_hhdet_in_tesh!C9/RES_summary!C$21</f>
        <v>0</v>
      </c>
      <c r="D9" s="178">
        <f>RES_hhdet_in_tesh!D9/RES_summary!D$21</f>
        <v>26.796734885538328</v>
      </c>
      <c r="E9" s="178">
        <f>RES_hhdet_in_tesh!E9/RES_summary!E$21</f>
        <v>0</v>
      </c>
      <c r="F9" s="178">
        <f>RES_hhdet_in_tesh!F9/RES_summary!F$21</f>
        <v>27.352811786445173</v>
      </c>
      <c r="G9" s="178">
        <f>RES_hhdet_in_tesh!G9/RES_summary!G$21</f>
        <v>26.46562177751597</v>
      </c>
      <c r="H9" s="178">
        <f>RES_hhdet_in_tesh!H9/RES_summary!H$21</f>
        <v>29.068569097495619</v>
      </c>
      <c r="I9" s="178">
        <f>RES_hhdet_in_tesh!I9/RES_summary!I$21</f>
        <v>27.7713853480731</v>
      </c>
      <c r="J9" s="178">
        <f>RES_hhdet_in_tesh!J9/RES_summary!J$21</f>
        <v>28.592300797579295</v>
      </c>
      <c r="K9" s="178">
        <f>RES_hhdet_in_tesh!K9/RES_summary!K$21</f>
        <v>24.794111735428164</v>
      </c>
      <c r="L9" s="178">
        <f>RES_hhdet_in_tesh!L9/RES_summary!L$21</f>
        <v>26.680709245620886</v>
      </c>
      <c r="M9" s="178">
        <f>RES_hhdet_in_tesh!M9/RES_summary!M$21</f>
        <v>25.546861348218115</v>
      </c>
      <c r="N9" s="178">
        <f>RES_hhdet_in_tesh!N9/RES_summary!N$21</f>
        <v>23.632872152512039</v>
      </c>
      <c r="O9" s="178">
        <f>RES_hhdet_in_tesh!O9/RES_summary!O$21</f>
        <v>25.827733303279221</v>
      </c>
      <c r="P9" s="178">
        <f>RES_hhdet_in_tesh!P9/RES_summary!P$21</f>
        <v>0</v>
      </c>
      <c r="Q9" s="178">
        <f>RES_hhdet_in_tesh!Q9/RES_summary!Q$21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RES_hhdet_in_tesh!C10/RES_summary!C$21</f>
        <v>0</v>
      </c>
      <c r="D10" s="183">
        <f>RES_hhdet_in_tesh!D10/RES_summary!D$21</f>
        <v>25.720477112471691</v>
      </c>
      <c r="E10" s="183">
        <f>RES_hhdet_in_tesh!E10/RES_summary!E$21</f>
        <v>0</v>
      </c>
      <c r="F10" s="183">
        <f>RES_hhdet_in_tesh!F10/RES_summary!F$21</f>
        <v>25.274280848010456</v>
      </c>
      <c r="G10" s="183">
        <f>RES_hhdet_in_tesh!G10/RES_summary!G$21</f>
        <v>25.220214974388327</v>
      </c>
      <c r="H10" s="183">
        <f>RES_hhdet_in_tesh!H10/RES_summary!H$21</f>
        <v>25.257421289026766</v>
      </c>
      <c r="I10" s="183">
        <f>RES_hhdet_in_tesh!I10/RES_summary!I$21</f>
        <v>25.049613332479701</v>
      </c>
      <c r="J10" s="183">
        <f>RES_hhdet_in_tesh!J10/RES_summary!J$21</f>
        <v>24.593251671354643</v>
      </c>
      <c r="K10" s="183">
        <f>RES_hhdet_in_tesh!K10/RES_summary!K$21</f>
        <v>24.380759532464463</v>
      </c>
      <c r="L10" s="183">
        <f>RES_hhdet_in_tesh!L10/RES_summary!L$21</f>
        <v>24.099116527392088</v>
      </c>
      <c r="M10" s="183">
        <f>RES_hhdet_in_tesh!M10/RES_summary!M$21</f>
        <v>23.684423404430763</v>
      </c>
      <c r="N10" s="183">
        <f>RES_hhdet_in_tesh!N10/RES_summary!N$21</f>
        <v>23.632872152512039</v>
      </c>
      <c r="O10" s="183">
        <f>RES_hhdet_in_tesh!O10/RES_summary!O$21</f>
        <v>23.524659050161905</v>
      </c>
      <c r="P10" s="183">
        <f>RES_hhdet_in_tesh!P10/RES_summary!P$21</f>
        <v>0</v>
      </c>
      <c r="Q10" s="183">
        <f>RES_hhdet_in_tesh!Q10/RES_summary!Q$21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RES_hhdet_in_tesh!C11/RES_summary!C$21</f>
        <v>0</v>
      </c>
      <c r="D11" s="183">
        <f>RES_hhdet_in_tesh!D11/RES_summary!D$21</f>
        <v>0</v>
      </c>
      <c r="E11" s="183">
        <f>RES_hhdet_in_tesh!E11/RES_summary!E$21</f>
        <v>0</v>
      </c>
      <c r="F11" s="183">
        <f>RES_hhdet_in_tesh!F11/RES_summary!F$21</f>
        <v>0</v>
      </c>
      <c r="G11" s="183">
        <f>RES_hhdet_in_tesh!G11/RES_summary!G$21</f>
        <v>0</v>
      </c>
      <c r="H11" s="183">
        <f>RES_hhdet_in_tesh!H11/RES_summary!H$21</f>
        <v>0</v>
      </c>
      <c r="I11" s="183">
        <f>RES_hhdet_in_tesh!I11/RES_summary!I$21</f>
        <v>0</v>
      </c>
      <c r="J11" s="183">
        <f>RES_hhdet_in_tesh!J11/RES_summary!J$21</f>
        <v>0</v>
      </c>
      <c r="K11" s="183">
        <f>RES_hhdet_in_tesh!K11/RES_summary!K$21</f>
        <v>0</v>
      </c>
      <c r="L11" s="183">
        <f>RES_hhdet_in_tesh!L11/RES_summary!L$21</f>
        <v>0</v>
      </c>
      <c r="M11" s="183">
        <f>RES_hhdet_in_tesh!M11/RES_summary!M$21</f>
        <v>0</v>
      </c>
      <c r="N11" s="183">
        <f>RES_hhdet_in_tesh!N11/RES_summary!N$21</f>
        <v>0</v>
      </c>
      <c r="O11" s="183">
        <f>RES_hhdet_in_tesh!O11/RES_summary!O$21</f>
        <v>0</v>
      </c>
      <c r="P11" s="183">
        <f>RES_hhdet_in_tesh!P11/RES_summary!P$21</f>
        <v>0</v>
      </c>
      <c r="Q11" s="183">
        <f>RES_hhdet_in_tesh!Q11/RES_summary!Q$21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RES_hhdet_in_tesh!C12/RES_summary!C$21</f>
        <v>0</v>
      </c>
      <c r="D12" s="183">
        <f>RES_hhdet_in_tesh!D12/RES_summary!D$21</f>
        <v>0</v>
      </c>
      <c r="E12" s="183">
        <f>RES_hhdet_in_tesh!E12/RES_summary!E$21</f>
        <v>0</v>
      </c>
      <c r="F12" s="183">
        <f>RES_hhdet_in_tesh!F12/RES_summary!F$21</f>
        <v>0</v>
      </c>
      <c r="G12" s="183">
        <f>RES_hhdet_in_tesh!G12/RES_summary!G$21</f>
        <v>0</v>
      </c>
      <c r="H12" s="183">
        <f>RES_hhdet_in_tesh!H12/RES_summary!H$21</f>
        <v>0</v>
      </c>
      <c r="I12" s="183">
        <f>RES_hhdet_in_tesh!I12/RES_summary!I$21</f>
        <v>0</v>
      </c>
      <c r="J12" s="183">
        <f>RES_hhdet_in_tesh!J12/RES_summary!J$21</f>
        <v>0</v>
      </c>
      <c r="K12" s="183">
        <f>RES_hhdet_in_tesh!K12/RES_summary!K$21</f>
        <v>0</v>
      </c>
      <c r="L12" s="183">
        <f>RES_hhdet_in_tesh!L12/RES_summary!L$21</f>
        <v>0</v>
      </c>
      <c r="M12" s="183">
        <f>RES_hhdet_in_tesh!M12/RES_summary!M$21</f>
        <v>0</v>
      </c>
      <c r="N12" s="183">
        <f>RES_hhdet_in_tesh!N12/RES_summary!N$21</f>
        <v>0</v>
      </c>
      <c r="O12" s="183">
        <f>RES_hhdet_in_tesh!O12/RES_summary!O$21</f>
        <v>0</v>
      </c>
      <c r="P12" s="183">
        <f>RES_hhdet_in_tesh!P12/RES_summary!P$21</f>
        <v>0</v>
      </c>
      <c r="Q12" s="183">
        <f>RES_hhdet_in_tesh!Q12/RES_summary!Q$21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RES_hhdet_in_tesh!C13/RES_summary!C$21</f>
        <v>0</v>
      </c>
      <c r="D13" s="182">
        <f>RES_hhdet_in_tesh!D13/RES_summary!D$21</f>
        <v>0</v>
      </c>
      <c r="E13" s="182">
        <f>RES_hhdet_in_tesh!E13/RES_summary!E$21</f>
        <v>0</v>
      </c>
      <c r="F13" s="182">
        <f>RES_hhdet_in_tesh!F13/RES_summary!F$21</f>
        <v>0</v>
      </c>
      <c r="G13" s="182">
        <f>RES_hhdet_in_tesh!G13/RES_summary!G$21</f>
        <v>0</v>
      </c>
      <c r="H13" s="182">
        <f>RES_hhdet_in_tesh!H13/RES_summary!H$21</f>
        <v>0</v>
      </c>
      <c r="I13" s="182">
        <f>RES_hhdet_in_tesh!I13/RES_summary!I$21</f>
        <v>0</v>
      </c>
      <c r="J13" s="182">
        <f>RES_hhdet_in_tesh!J13/RES_summary!J$21</f>
        <v>0</v>
      </c>
      <c r="K13" s="182">
        <f>RES_hhdet_in_tesh!K13/RES_summary!K$21</f>
        <v>0</v>
      </c>
      <c r="L13" s="182">
        <f>RES_hhdet_in_tesh!L13/RES_summary!L$21</f>
        <v>0</v>
      </c>
      <c r="M13" s="182">
        <f>RES_hhdet_in_tesh!M13/RES_summary!M$21</f>
        <v>0</v>
      </c>
      <c r="N13" s="182">
        <f>RES_hhdet_in_tesh!N13/RES_summary!N$21</f>
        <v>0</v>
      </c>
      <c r="O13" s="182">
        <f>RES_hhdet_in_tesh!O13/RES_summary!O$21</f>
        <v>0</v>
      </c>
      <c r="P13" s="182">
        <f>RES_hhdet_in_tesh!P13/RES_summary!P$21</f>
        <v>0</v>
      </c>
      <c r="Q13" s="182">
        <f>RES_hhdet_in_tesh!Q13/RES_summary!Q$21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RES_hhdet_in_tesh!C14/RES_summary!C$21</f>
        <v>0</v>
      </c>
      <c r="D14" s="181">
        <f>RES_hhdet_in_tesh!D14/RES_summary!D$21</f>
        <v>0</v>
      </c>
      <c r="E14" s="181">
        <f>RES_hhdet_in_tesh!E14/RES_summary!E$21</f>
        <v>0</v>
      </c>
      <c r="F14" s="181">
        <f>RES_hhdet_in_tesh!F14/RES_summary!F$21</f>
        <v>0</v>
      </c>
      <c r="G14" s="181">
        <f>RES_hhdet_in_tesh!G14/RES_summary!G$21</f>
        <v>0</v>
      </c>
      <c r="H14" s="181">
        <f>RES_hhdet_in_tesh!H14/RES_summary!H$21</f>
        <v>0</v>
      </c>
      <c r="I14" s="181">
        <f>RES_hhdet_in_tesh!I14/RES_summary!I$21</f>
        <v>0</v>
      </c>
      <c r="J14" s="181">
        <f>RES_hhdet_in_tesh!J14/RES_summary!J$21</f>
        <v>0</v>
      </c>
      <c r="K14" s="181">
        <f>RES_hhdet_in_tesh!K14/RES_summary!K$21</f>
        <v>0</v>
      </c>
      <c r="L14" s="181">
        <f>RES_hhdet_in_tesh!L14/RES_summary!L$21</f>
        <v>0</v>
      </c>
      <c r="M14" s="181">
        <f>RES_hhdet_in_tesh!M14/RES_summary!M$21</f>
        <v>0</v>
      </c>
      <c r="N14" s="181">
        <f>RES_hhdet_in_tesh!N14/RES_summary!N$21</f>
        <v>0</v>
      </c>
      <c r="O14" s="181">
        <f>RES_hhdet_in_tesh!O14/RES_summary!O$21</f>
        <v>0</v>
      </c>
      <c r="P14" s="181">
        <f>RES_hhdet_in_tesh!P14/RES_summary!P$21</f>
        <v>0</v>
      </c>
      <c r="Q14" s="181">
        <f>RES_hhdet_in_tesh!Q14/RES_summary!Q$21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RES_hhdet_in_tesh!C15/RES_summary!C$21</f>
        <v>0</v>
      </c>
      <c r="D15" s="180">
        <f>RES_hhdet_in_tesh!D15/RES_summary!D$21</f>
        <v>27.963687251379959</v>
      </c>
      <c r="E15" s="180">
        <f>RES_hhdet_in_tesh!E15/RES_summary!E$21</f>
        <v>0</v>
      </c>
      <c r="F15" s="180">
        <f>RES_hhdet_in_tesh!F15/RES_summary!F$21</f>
        <v>29.264329576530326</v>
      </c>
      <c r="G15" s="180">
        <f>RES_hhdet_in_tesh!G15/RES_summary!G$21</f>
        <v>28.93486832477787</v>
      </c>
      <c r="H15" s="180">
        <f>RES_hhdet_in_tesh!H15/RES_summary!H$21</f>
        <v>31.281469069794085</v>
      </c>
      <c r="I15" s="180">
        <f>RES_hhdet_in_tesh!I15/RES_summary!I$21</f>
        <v>30.175263392896085</v>
      </c>
      <c r="J15" s="180">
        <f>RES_hhdet_in_tesh!J15/RES_summary!J$21</f>
        <v>30.663644391100195</v>
      </c>
      <c r="K15" s="180">
        <f>RES_hhdet_in_tesh!K15/RES_summary!K$21</f>
        <v>27.025722976416127</v>
      </c>
      <c r="L15" s="180">
        <f>RES_hhdet_in_tesh!L15/RES_summary!L$21</f>
        <v>28.38238342000351</v>
      </c>
      <c r="M15" s="180">
        <f>RES_hhdet_in_tesh!M15/RES_summary!M$21</f>
        <v>27.761974310323524</v>
      </c>
      <c r="N15" s="180">
        <f>RES_hhdet_in_tesh!N15/RES_summary!N$21</f>
        <v>0</v>
      </c>
      <c r="O15" s="180">
        <f>RES_hhdet_in_tesh!O15/RES_summary!O$21</f>
        <v>28.56579538492517</v>
      </c>
      <c r="P15" s="180">
        <f>RES_hhdet_in_tesh!P15/RES_summary!P$21</f>
        <v>0</v>
      </c>
      <c r="Q15" s="180">
        <f>RES_hhdet_in_tesh!Q15/RES_summary!Q$21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RES_hhdet_in_tesh!C16/RES_summary!C$21</f>
        <v>0</v>
      </c>
      <c r="D16" s="179">
        <f>RES_hhdet_in_tesh!D16/RES_summary!D$21</f>
        <v>27.685781006365158</v>
      </c>
      <c r="E16" s="179">
        <f>RES_hhdet_in_tesh!E16/RES_summary!E$21</f>
        <v>0</v>
      </c>
      <c r="F16" s="179">
        <f>RES_hhdet_in_tesh!F16/RES_summary!F$21</f>
        <v>28.78288764924746</v>
      </c>
      <c r="G16" s="179">
        <f>RES_hhdet_in_tesh!G16/RES_summary!G$21</f>
        <v>28.678111962351075</v>
      </c>
      <c r="H16" s="179">
        <f>RES_hhdet_in_tesh!H16/RES_summary!H$21</f>
        <v>30.238302731005177</v>
      </c>
      <c r="I16" s="179">
        <f>RES_hhdet_in_tesh!I16/RES_summary!I$21</f>
        <v>29.342184181918768</v>
      </c>
      <c r="J16" s="179">
        <f>RES_hhdet_in_tesh!J16/RES_summary!J$21</f>
        <v>29.308500677538387</v>
      </c>
      <c r="K16" s="179">
        <f>RES_hhdet_in_tesh!K16/RES_summary!K$21</f>
        <v>26.769917317606382</v>
      </c>
      <c r="L16" s="179">
        <f>RES_hhdet_in_tesh!L16/RES_summary!L$21</f>
        <v>27.618037405507756</v>
      </c>
      <c r="M16" s="179">
        <f>RES_hhdet_in_tesh!M16/RES_summary!M$21</f>
        <v>27.010755358519077</v>
      </c>
      <c r="N16" s="179">
        <f>RES_hhdet_in_tesh!N16/RES_summary!N$21</f>
        <v>0</v>
      </c>
      <c r="O16" s="179">
        <f>RES_hhdet_in_tesh!O16/RES_summary!O$21</f>
        <v>27.255416247483179</v>
      </c>
      <c r="P16" s="179">
        <f>RES_hhdet_in_tesh!P16/RES_summary!P$21</f>
        <v>0</v>
      </c>
      <c r="Q16" s="179">
        <f>RES_hhdet_in_tesh!Q16/RES_summary!Q$21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RES_hhdet_in_tesh!C17/RES_summary!C$21</f>
        <v>0</v>
      </c>
      <c r="D17" s="177">
        <f>RES_hhdet_in_tesh!D17/RES_summary!D$21</f>
        <v>18.575574818524593</v>
      </c>
      <c r="E17" s="177">
        <f>RES_hhdet_in_tesh!E17/RES_summary!E$21</f>
        <v>0</v>
      </c>
      <c r="F17" s="177">
        <f>RES_hhdet_in_tesh!F17/RES_summary!F$21</f>
        <v>19.721079068141645</v>
      </c>
      <c r="G17" s="177">
        <f>RES_hhdet_in_tesh!G17/RES_summary!G$21</f>
        <v>19.599616996934945</v>
      </c>
      <c r="H17" s="177">
        <f>RES_hhdet_in_tesh!H17/RES_summary!H$21</f>
        <v>21.092253808890163</v>
      </c>
      <c r="I17" s="177">
        <f>RES_hhdet_in_tesh!I17/RES_summary!I$21</f>
        <v>20.242315550972187</v>
      </c>
      <c r="J17" s="177">
        <f>RES_hhdet_in_tesh!J17/RES_summary!J$21</f>
        <v>20.304220102691708</v>
      </c>
      <c r="K17" s="177">
        <f>RES_hhdet_in_tesh!K17/RES_summary!K$21</f>
        <v>17.839272068248885</v>
      </c>
      <c r="L17" s="177">
        <f>RES_hhdet_in_tesh!L17/RES_summary!L$21</f>
        <v>18.75272348858746</v>
      </c>
      <c r="M17" s="177">
        <f>RES_hhdet_in_tesh!M17/RES_summary!M$21</f>
        <v>18.398715186829172</v>
      </c>
      <c r="N17" s="177">
        <f>RES_hhdet_in_tesh!N17/RES_summary!N$21</f>
        <v>0</v>
      </c>
      <c r="O17" s="177">
        <f>RES_hhdet_in_tesh!O17/RES_summary!O$21</f>
        <v>18.798994952168577</v>
      </c>
      <c r="P17" s="177">
        <f>RES_hhdet_in_tesh!P17/RES_summary!P$21</f>
        <v>0</v>
      </c>
      <c r="Q17" s="177">
        <f>RES_hhdet_in_tesh!Q17/RES_summary!Q$21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RES_hhdet_in_tesh!C18/RES_summary!C$21</f>
        <v>0</v>
      </c>
      <c r="D18" s="177">
        <f>RES_hhdet_in_tesh!D18/RES_summary!D$21</f>
        <v>9.110206187840566</v>
      </c>
      <c r="E18" s="177">
        <f>RES_hhdet_in_tesh!E18/RES_summary!E$21</f>
        <v>0</v>
      </c>
      <c r="F18" s="177">
        <f>RES_hhdet_in_tesh!F18/RES_summary!F$21</f>
        <v>9.0618085811058098</v>
      </c>
      <c r="G18" s="177">
        <f>RES_hhdet_in_tesh!G18/RES_summary!G$21</f>
        <v>9.0784949654161338</v>
      </c>
      <c r="H18" s="177">
        <f>RES_hhdet_in_tesh!H18/RES_summary!H$21</f>
        <v>9.1460489221150088</v>
      </c>
      <c r="I18" s="177">
        <f>RES_hhdet_in_tesh!I18/RES_summary!I$21</f>
        <v>9.0998686309465775</v>
      </c>
      <c r="J18" s="177">
        <f>RES_hhdet_in_tesh!J18/RES_summary!J$21</f>
        <v>9.0042805748466801</v>
      </c>
      <c r="K18" s="177">
        <f>RES_hhdet_in_tesh!K18/RES_summary!K$21</f>
        <v>8.9306452493574913</v>
      </c>
      <c r="L18" s="177">
        <f>RES_hhdet_in_tesh!L18/RES_summary!L$21</f>
        <v>8.8653139169202984</v>
      </c>
      <c r="M18" s="177">
        <f>RES_hhdet_in_tesh!M18/RES_summary!M$21</f>
        <v>8.6120401716899053</v>
      </c>
      <c r="N18" s="177">
        <f>RES_hhdet_in_tesh!N18/RES_summary!N$21</f>
        <v>0</v>
      </c>
      <c r="O18" s="177">
        <f>RES_hhdet_in_tesh!O18/RES_summary!O$21</f>
        <v>8.4564212953146054</v>
      </c>
      <c r="P18" s="177">
        <f>RES_hhdet_in_tesh!P18/RES_summary!P$21</f>
        <v>0</v>
      </c>
      <c r="Q18" s="177">
        <f>RES_hhdet_in_tesh!Q18/RES_summary!Q$21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RES_hhdet_in_tesh!C19/RES_summary!C$21</f>
        <v>0</v>
      </c>
      <c r="D19" s="178">
        <f>RES_hhdet_in_tesh!D19/RES_summary!D$21</f>
        <v>7.9390975420095264</v>
      </c>
      <c r="E19" s="178">
        <f>RES_hhdet_in_tesh!E19/RES_summary!E$21</f>
        <v>0</v>
      </c>
      <c r="F19" s="178">
        <f>RES_hhdet_in_tesh!F19/RES_summary!F$21</f>
        <v>8.3475729308412099</v>
      </c>
      <c r="G19" s="178">
        <f>RES_hhdet_in_tesh!G19/RES_summary!G$21</f>
        <v>8.1964586749809438</v>
      </c>
      <c r="H19" s="178">
        <f>RES_hhdet_in_tesh!H19/RES_summary!H$21</f>
        <v>8.3852645312427327</v>
      </c>
      <c r="I19" s="178">
        <f>RES_hhdet_in_tesh!I19/RES_summary!I$21</f>
        <v>8.5969748847408241</v>
      </c>
      <c r="J19" s="178">
        <f>RES_hhdet_in_tesh!J19/RES_summary!J$21</f>
        <v>8.4266916144709381</v>
      </c>
      <c r="K19" s="178">
        <f>RES_hhdet_in_tesh!K19/RES_summary!K$21</f>
        <v>8.0392350115760447</v>
      </c>
      <c r="L19" s="178">
        <f>RES_hhdet_in_tesh!L19/RES_summary!L$21</f>
        <v>8.1542587979312415</v>
      </c>
      <c r="M19" s="178">
        <f>RES_hhdet_in_tesh!M19/RES_summary!M$21</f>
        <v>7.9220643649193461</v>
      </c>
      <c r="N19" s="178">
        <f>RES_hhdet_in_tesh!N19/RES_summary!N$21</f>
        <v>7.9756084139278922</v>
      </c>
      <c r="O19" s="178">
        <f>RES_hhdet_in_tesh!O19/RES_summary!O$21</f>
        <v>8.208399893534045</v>
      </c>
      <c r="P19" s="178">
        <f>RES_hhdet_in_tesh!P19/RES_summary!P$21</f>
        <v>0</v>
      </c>
      <c r="Q19" s="178">
        <f>RES_hhdet_in_tesh!Q19/RES_summary!Q$21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RES_hhdet_in_tesh!C20/RES_summary!C$21</f>
        <v>0</v>
      </c>
      <c r="D20" s="177">
        <f>RES_hhdet_in_tesh!D20/RES_summary!D$21</f>
        <v>0</v>
      </c>
      <c r="E20" s="177">
        <f>RES_hhdet_in_tesh!E20/RES_summary!E$21</f>
        <v>0</v>
      </c>
      <c r="F20" s="177">
        <f>RES_hhdet_in_tesh!F20/RES_summary!F$21</f>
        <v>0</v>
      </c>
      <c r="G20" s="177">
        <f>RES_hhdet_in_tesh!G20/RES_summary!G$21</f>
        <v>0</v>
      </c>
      <c r="H20" s="177">
        <f>RES_hhdet_in_tesh!H20/RES_summary!H$21</f>
        <v>0</v>
      </c>
      <c r="I20" s="177">
        <f>RES_hhdet_in_tesh!I20/RES_summary!I$21</f>
        <v>0</v>
      </c>
      <c r="J20" s="177">
        <f>RES_hhdet_in_tesh!J20/RES_summary!J$21</f>
        <v>0</v>
      </c>
      <c r="K20" s="177">
        <f>RES_hhdet_in_tesh!K20/RES_summary!K$21</f>
        <v>0</v>
      </c>
      <c r="L20" s="177">
        <f>RES_hhdet_in_tesh!L20/RES_summary!L$21</f>
        <v>0</v>
      </c>
      <c r="M20" s="177">
        <f>RES_hhdet_in_tesh!M20/RES_summary!M$21</f>
        <v>0</v>
      </c>
      <c r="N20" s="177">
        <f>RES_hhdet_in_tesh!N20/RES_summary!N$21</f>
        <v>0</v>
      </c>
      <c r="O20" s="177">
        <f>RES_hhdet_in_tesh!O20/RES_summary!O$21</f>
        <v>0</v>
      </c>
      <c r="P20" s="177">
        <f>RES_hhdet_in_tesh!P20/RES_summary!P$21</f>
        <v>0</v>
      </c>
      <c r="Q20" s="177">
        <f>RES_hhdet_in_tesh!Q20/RES_summary!Q$21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RES_hhdet_in_tesh!C21/RES_summary!C$21</f>
        <v>0</v>
      </c>
      <c r="D21" s="177">
        <f>RES_hhdet_in_tesh!D21/RES_summary!D$21</f>
        <v>0</v>
      </c>
      <c r="E21" s="177">
        <f>RES_hhdet_in_tesh!E21/RES_summary!E$21</f>
        <v>0</v>
      </c>
      <c r="F21" s="177">
        <f>RES_hhdet_in_tesh!F21/RES_summary!F$21</f>
        <v>0</v>
      </c>
      <c r="G21" s="177">
        <f>RES_hhdet_in_tesh!G21/RES_summary!G$21</f>
        <v>0</v>
      </c>
      <c r="H21" s="177">
        <f>RES_hhdet_in_tesh!H21/RES_summary!H$21</f>
        <v>0</v>
      </c>
      <c r="I21" s="177">
        <f>RES_hhdet_in_tesh!I21/RES_summary!I$21</f>
        <v>0</v>
      </c>
      <c r="J21" s="177">
        <f>RES_hhdet_in_tesh!J21/RES_summary!J$21</f>
        <v>0</v>
      </c>
      <c r="K21" s="177">
        <f>RES_hhdet_in_tesh!K21/RES_summary!K$21</f>
        <v>0</v>
      </c>
      <c r="L21" s="177">
        <f>RES_hhdet_in_tesh!L21/RES_summary!L$21</f>
        <v>0</v>
      </c>
      <c r="M21" s="177">
        <f>RES_hhdet_in_tesh!M21/RES_summary!M$21</f>
        <v>0</v>
      </c>
      <c r="N21" s="177">
        <f>RES_hhdet_in_tesh!N21/RES_summary!N$21</f>
        <v>0</v>
      </c>
      <c r="O21" s="177">
        <f>RES_hhdet_in_tesh!O21/RES_summary!O$21</f>
        <v>0</v>
      </c>
      <c r="P21" s="177">
        <f>RES_hhdet_in_tesh!P21/RES_summary!P$21</f>
        <v>0</v>
      </c>
      <c r="Q21" s="177">
        <f>RES_hhdet_in_tesh!Q21/RES_summary!Q$21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RES_hhdet_in_tesh!C22/RES_summary!C$21</f>
        <v>0</v>
      </c>
      <c r="D22" s="176">
        <f>RES_hhdet_in_tesh!D22/RES_summary!D$21</f>
        <v>7.9390975420095264</v>
      </c>
      <c r="E22" s="176">
        <f>RES_hhdet_in_tesh!E22/RES_summary!E$21</f>
        <v>0</v>
      </c>
      <c r="F22" s="176">
        <f>RES_hhdet_in_tesh!F22/RES_summary!F$21</f>
        <v>8.3475729308412099</v>
      </c>
      <c r="G22" s="176">
        <f>RES_hhdet_in_tesh!G22/RES_summary!G$21</f>
        <v>8.1964586749809438</v>
      </c>
      <c r="H22" s="176">
        <f>RES_hhdet_in_tesh!H22/RES_summary!H$21</f>
        <v>8.3852645312427327</v>
      </c>
      <c r="I22" s="176">
        <f>RES_hhdet_in_tesh!I22/RES_summary!I$21</f>
        <v>8.5969748847408241</v>
      </c>
      <c r="J22" s="176">
        <f>RES_hhdet_in_tesh!J22/RES_summary!J$21</f>
        <v>8.4266916144709381</v>
      </c>
      <c r="K22" s="176">
        <f>RES_hhdet_in_tesh!K22/RES_summary!K$21</f>
        <v>8.0392350115760447</v>
      </c>
      <c r="L22" s="176">
        <f>RES_hhdet_in_tesh!L22/RES_summary!L$21</f>
        <v>8.1542587979312415</v>
      </c>
      <c r="M22" s="176">
        <f>RES_hhdet_in_tesh!M22/RES_summary!M$21</f>
        <v>7.9220643649193461</v>
      </c>
      <c r="N22" s="176">
        <f>RES_hhdet_in_tesh!N22/RES_summary!N$21</f>
        <v>7.9756084139278922</v>
      </c>
      <c r="O22" s="176">
        <f>RES_hhdet_in_tesh!O22/RES_summary!O$21</f>
        <v>8.208399893534045</v>
      </c>
      <c r="P22" s="176">
        <f>RES_hhdet_in_tesh!P22/RES_summary!P$21</f>
        <v>0</v>
      </c>
      <c r="Q22" s="176">
        <f>RES_hhdet_in_tesh!Q22/RES_summary!Q$21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RES_hhdet_in_tesh!C24/RES_summary!C$21</f>
        <v>162.06123162931578</v>
      </c>
      <c r="D24" s="184">
        <f>RES_hhdet_in_tesh!D24/RES_summary!D$21</f>
        <v>161.96066005361686</v>
      </c>
      <c r="E24" s="184">
        <f>RES_hhdet_in_tesh!E24/RES_summary!E$21</f>
        <v>162.28086407672663</v>
      </c>
      <c r="F24" s="184">
        <f>RES_hhdet_in_tesh!F24/RES_summary!F$21</f>
        <v>164.58908319285439</v>
      </c>
      <c r="G24" s="184">
        <f>RES_hhdet_in_tesh!G24/RES_summary!G$21</f>
        <v>164.22167273176285</v>
      </c>
      <c r="H24" s="184">
        <f>RES_hhdet_in_tesh!H24/RES_summary!H$21</f>
        <v>167.68756283490276</v>
      </c>
      <c r="I24" s="184">
        <f>RES_hhdet_in_tesh!I24/RES_summary!I$21</f>
        <v>155.9366254976066</v>
      </c>
      <c r="J24" s="184">
        <f>RES_hhdet_in_tesh!J24/RES_summary!J$21</f>
        <v>161.85389911209492</v>
      </c>
      <c r="K24" s="184">
        <f>RES_hhdet_in_tesh!K24/RES_summary!K$21</f>
        <v>158.48399451886365</v>
      </c>
      <c r="L24" s="184">
        <f>RES_hhdet_in_tesh!L24/RES_summary!L$21</f>
        <v>165.54981424226483</v>
      </c>
      <c r="M24" s="184">
        <f>RES_hhdet_in_tesh!M24/RES_summary!M$21</f>
        <v>0</v>
      </c>
      <c r="N24" s="184">
        <f>RES_hhdet_in_tesh!N24/RES_summary!N$21</f>
        <v>0</v>
      </c>
      <c r="O24" s="184">
        <f>RES_hhdet_in_tesh!O24/RES_summary!O$21</f>
        <v>132.11667598944649</v>
      </c>
      <c r="P24" s="184">
        <f>RES_hhdet_in_tesh!P24/RES_summary!P$21</f>
        <v>124.7257957380709</v>
      </c>
      <c r="Q24" s="184">
        <f>RES_hhdet_in_tesh!Q24/RES_summary!Q$21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RES_hhdet_in_tesh!C25/RES_summary!C$21</f>
        <v>117.70760307591101</v>
      </c>
      <c r="D25" s="178">
        <f>RES_hhdet_in_tesh!D25/RES_summary!D$21</f>
        <v>117.95436487408681</v>
      </c>
      <c r="E25" s="178">
        <f>RES_hhdet_in_tesh!E25/RES_summary!E$21</f>
        <v>119.18018501009823</v>
      </c>
      <c r="F25" s="178">
        <f>RES_hhdet_in_tesh!F25/RES_summary!F$21</f>
        <v>121.55728687013273</v>
      </c>
      <c r="G25" s="178">
        <f>RES_hhdet_in_tesh!G25/RES_summary!G$21</f>
        <v>120.90644876594077</v>
      </c>
      <c r="H25" s="178">
        <f>RES_hhdet_in_tesh!H25/RES_summary!H$21</f>
        <v>124.1150191623223</v>
      </c>
      <c r="I25" s="178">
        <f>RES_hhdet_in_tesh!I25/RES_summary!I$21</f>
        <v>110.59325912060947</v>
      </c>
      <c r="J25" s="178">
        <f>RES_hhdet_in_tesh!J25/RES_summary!J$21</f>
        <v>116.50565632153233</v>
      </c>
      <c r="K25" s="178">
        <f>RES_hhdet_in_tesh!K25/RES_summary!K$21</f>
        <v>111.93057217675062</v>
      </c>
      <c r="L25" s="178">
        <f>RES_hhdet_in_tesh!L25/RES_summary!L$21</f>
        <v>118.38123377505558</v>
      </c>
      <c r="M25" s="178">
        <f>RES_hhdet_in_tesh!M25/RES_summary!M$21</f>
        <v>0</v>
      </c>
      <c r="N25" s="178">
        <f>RES_hhdet_in_tesh!N25/RES_summary!N$21</f>
        <v>0</v>
      </c>
      <c r="O25" s="178">
        <f>RES_hhdet_in_tesh!O25/RES_summary!O$21</f>
        <v>87.863291867618315</v>
      </c>
      <c r="P25" s="178">
        <f>RES_hhdet_in_tesh!P25/RES_summary!P$21</f>
        <v>79.375220184977564</v>
      </c>
      <c r="Q25" s="178">
        <f>RES_hhdet_in_tesh!Q25/RES_summary!Q$21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RES_hhdet_in_tesh!C26/RES_summary!C$21</f>
        <v>113.81734612664694</v>
      </c>
      <c r="D26" s="177">
        <f>RES_hhdet_in_tesh!D26/RES_summary!D$21</f>
        <v>115.67582566739632</v>
      </c>
      <c r="E26" s="177">
        <f>RES_hhdet_in_tesh!E26/RES_summary!E$21</f>
        <v>116.43529605679478</v>
      </c>
      <c r="F26" s="177">
        <f>RES_hhdet_in_tesh!F26/RES_summary!F$21</f>
        <v>118.00439774589432</v>
      </c>
      <c r="G26" s="177">
        <f>RES_hhdet_in_tesh!G26/RES_summary!G$21</f>
        <v>117.76311505960629</v>
      </c>
      <c r="H26" s="177">
        <f>RES_hhdet_in_tesh!H26/RES_summary!H$21</f>
        <v>119.54365828760663</v>
      </c>
      <c r="I26" s="177">
        <f>RES_hhdet_in_tesh!I26/RES_summary!I$21</f>
        <v>107.16440841684063</v>
      </c>
      <c r="J26" s="177">
        <f>RES_hhdet_in_tesh!J26/RES_summary!J$21</f>
        <v>112.84936687928483</v>
      </c>
      <c r="K26" s="177">
        <f>RES_hhdet_in_tesh!K26/RES_summary!K$21</f>
        <v>110.71394375872607</v>
      </c>
      <c r="L26" s="177">
        <f>RES_hhdet_in_tesh!L26/RES_summary!L$21</f>
        <v>115.90487470029984</v>
      </c>
      <c r="M26" s="177">
        <f>RES_hhdet_in_tesh!M26/RES_summary!M$21</f>
        <v>0</v>
      </c>
      <c r="N26" s="177">
        <f>RES_hhdet_in_tesh!N26/RES_summary!N$21</f>
        <v>0</v>
      </c>
      <c r="O26" s="177">
        <f>RES_hhdet_in_tesh!O26/RES_summary!O$21</f>
        <v>85.443610545156076</v>
      </c>
      <c r="P26" s="177">
        <f>RES_hhdet_in_tesh!P26/RES_summary!P$21</f>
        <v>77.039291607303923</v>
      </c>
      <c r="Q26" s="177">
        <f>RES_hhdet_in_tesh!Q26/RES_summary!Q$21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RES_hhdet_in_tesh!C27/RES_summary!C$21</f>
        <v>3.8902569492640646</v>
      </c>
      <c r="D27" s="177">
        <f>RES_hhdet_in_tesh!D27/RES_summary!D$21</f>
        <v>2.2785392066904682</v>
      </c>
      <c r="E27" s="177">
        <f>RES_hhdet_in_tesh!E27/RES_summary!E$21</f>
        <v>2.7448889533034548</v>
      </c>
      <c r="F27" s="177">
        <f>RES_hhdet_in_tesh!F27/RES_summary!F$21</f>
        <v>3.5528891242384173</v>
      </c>
      <c r="G27" s="177">
        <f>RES_hhdet_in_tesh!G27/RES_summary!G$21</f>
        <v>3.1433337063344804</v>
      </c>
      <c r="H27" s="177">
        <f>RES_hhdet_in_tesh!H27/RES_summary!H$21</f>
        <v>4.5713608747156771</v>
      </c>
      <c r="I27" s="177">
        <f>RES_hhdet_in_tesh!I27/RES_summary!I$21</f>
        <v>3.4288507037688398</v>
      </c>
      <c r="J27" s="177">
        <f>RES_hhdet_in_tesh!J27/RES_summary!J$21</f>
        <v>3.6562894422474912</v>
      </c>
      <c r="K27" s="177">
        <f>RES_hhdet_in_tesh!K27/RES_summary!K$21</f>
        <v>1.2166284180245446</v>
      </c>
      <c r="L27" s="177">
        <f>RES_hhdet_in_tesh!L27/RES_summary!L$21</f>
        <v>2.4763590747557376</v>
      </c>
      <c r="M27" s="177">
        <f>RES_hhdet_in_tesh!M27/RES_summary!M$21</f>
        <v>0</v>
      </c>
      <c r="N27" s="177">
        <f>RES_hhdet_in_tesh!N27/RES_summary!N$21</f>
        <v>0</v>
      </c>
      <c r="O27" s="177">
        <f>RES_hhdet_in_tesh!O27/RES_summary!O$21</f>
        <v>2.4196813224622455</v>
      </c>
      <c r="P27" s="177">
        <f>RES_hhdet_in_tesh!P27/RES_summary!P$21</f>
        <v>2.335928577673644</v>
      </c>
      <c r="Q27" s="177">
        <f>RES_hhdet_in_tesh!Q27/RES_summary!Q$21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RES_hhdet_in_tesh!C28/RES_summary!C$21</f>
        <v>10.623199832252075</v>
      </c>
      <c r="D28" s="178">
        <f>RES_hhdet_in_tesh!D28/RES_summary!D$21</f>
        <v>10.171438951046245</v>
      </c>
      <c r="E28" s="178">
        <f>RES_hhdet_in_tesh!E28/RES_summary!E$21</f>
        <v>9.9558148675870477</v>
      </c>
      <c r="F28" s="178">
        <f>RES_hhdet_in_tesh!F28/RES_summary!F$21</f>
        <v>9.8328549329295143</v>
      </c>
      <c r="G28" s="178">
        <f>RES_hhdet_in_tesh!G28/RES_summary!G$21</f>
        <v>9.9964505515582065</v>
      </c>
      <c r="H28" s="178">
        <f>RES_hhdet_in_tesh!H28/RES_summary!H$21</f>
        <v>10.131093225296885</v>
      </c>
      <c r="I28" s="178">
        <f>RES_hhdet_in_tesh!I28/RES_summary!I$21</f>
        <v>10.368796271117446</v>
      </c>
      <c r="J28" s="178">
        <f>RES_hhdet_in_tesh!J28/RES_summary!J$21</f>
        <v>11.731708911925423</v>
      </c>
      <c r="K28" s="178">
        <f>RES_hhdet_in_tesh!K28/RES_summary!K$21</f>
        <v>11.82927605771788</v>
      </c>
      <c r="L28" s="178">
        <f>RES_hhdet_in_tesh!L28/RES_summary!L$21</f>
        <v>11.747561065458816</v>
      </c>
      <c r="M28" s="178">
        <f>RES_hhdet_in_tesh!M28/RES_summary!M$21</f>
        <v>0</v>
      </c>
      <c r="N28" s="178">
        <f>RES_hhdet_in_tesh!N28/RES_summary!N$21</f>
        <v>0</v>
      </c>
      <c r="O28" s="178">
        <f>RES_hhdet_in_tesh!O28/RES_summary!O$21</f>
        <v>12.179488732912768</v>
      </c>
      <c r="P28" s="178">
        <f>RES_hhdet_in_tesh!P28/RES_summary!P$21</f>
        <v>12.28250128124327</v>
      </c>
      <c r="Q28" s="178">
        <f>RES_hhdet_in_tesh!Q28/RES_summary!Q$21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RES_hhdet_in_tesh!C29/RES_summary!C$21</f>
        <v>10.623199832252075</v>
      </c>
      <c r="D29" s="177">
        <f>RES_hhdet_in_tesh!D29/RES_summary!D$21</f>
        <v>10.171438951046245</v>
      </c>
      <c r="E29" s="177">
        <f>RES_hhdet_in_tesh!E29/RES_summary!E$21</f>
        <v>9.9558148675870477</v>
      </c>
      <c r="F29" s="177">
        <f>RES_hhdet_in_tesh!F29/RES_summary!F$21</f>
        <v>9.8328549329295143</v>
      </c>
      <c r="G29" s="177">
        <f>RES_hhdet_in_tesh!G29/RES_summary!G$21</f>
        <v>9.9964505515582065</v>
      </c>
      <c r="H29" s="177">
        <f>RES_hhdet_in_tesh!H29/RES_summary!H$21</f>
        <v>10.131093225296885</v>
      </c>
      <c r="I29" s="177">
        <f>RES_hhdet_in_tesh!I29/RES_summary!I$21</f>
        <v>10.368796271117446</v>
      </c>
      <c r="J29" s="177">
        <f>RES_hhdet_in_tesh!J29/RES_summary!J$21</f>
        <v>11.731708911925423</v>
      </c>
      <c r="K29" s="177">
        <f>RES_hhdet_in_tesh!K29/RES_summary!K$21</f>
        <v>11.82927605771788</v>
      </c>
      <c r="L29" s="177">
        <f>RES_hhdet_in_tesh!L29/RES_summary!L$21</f>
        <v>11.747561065458816</v>
      </c>
      <c r="M29" s="177">
        <f>RES_hhdet_in_tesh!M29/RES_summary!M$21</f>
        <v>0</v>
      </c>
      <c r="N29" s="177">
        <f>RES_hhdet_in_tesh!N29/RES_summary!N$21</f>
        <v>0</v>
      </c>
      <c r="O29" s="177">
        <f>RES_hhdet_in_tesh!O29/RES_summary!O$21</f>
        <v>12.179488732912768</v>
      </c>
      <c r="P29" s="177">
        <f>RES_hhdet_in_tesh!P29/RES_summary!P$21</f>
        <v>12.28250128124327</v>
      </c>
      <c r="Q29" s="177">
        <f>RES_hhdet_in_tesh!Q29/RES_summary!Q$21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RES_hhdet_in_tesh!C30/RES_summary!C$21</f>
        <v>26.386801992183031</v>
      </c>
      <c r="D30" s="178">
        <f>RES_hhdet_in_tesh!D30/RES_summary!D$21</f>
        <v>25.895757564452591</v>
      </c>
      <c r="E30" s="178">
        <f>RES_hhdet_in_tesh!E30/RES_summary!E$21</f>
        <v>25.752423867597781</v>
      </c>
      <c r="F30" s="178">
        <f>RES_hhdet_in_tesh!F30/RES_summary!F$21</f>
        <v>25.798308176212178</v>
      </c>
      <c r="G30" s="178">
        <f>RES_hhdet_in_tesh!G30/RES_summary!G$21</f>
        <v>25.928541847096099</v>
      </c>
      <c r="H30" s="178">
        <f>RES_hhdet_in_tesh!H30/RES_summary!H$21</f>
        <v>26.26710056045318</v>
      </c>
      <c r="I30" s="178">
        <f>RES_hhdet_in_tesh!I30/RES_summary!I$21</f>
        <v>26.377810681329194</v>
      </c>
      <c r="J30" s="178">
        <f>RES_hhdet_in_tesh!J30/RES_summary!J$21</f>
        <v>26.234793083435758</v>
      </c>
      <c r="K30" s="178">
        <f>RES_hhdet_in_tesh!K30/RES_summary!K$21</f>
        <v>26.685177540296753</v>
      </c>
      <c r="L30" s="178">
        <f>RES_hhdet_in_tesh!L30/RES_summary!L$21</f>
        <v>28.007585574728633</v>
      </c>
      <c r="M30" s="178">
        <f>RES_hhdet_in_tesh!M30/RES_summary!M$21</f>
        <v>0</v>
      </c>
      <c r="N30" s="178">
        <f>RES_hhdet_in_tesh!N30/RES_summary!N$21</f>
        <v>0</v>
      </c>
      <c r="O30" s="178">
        <f>RES_hhdet_in_tesh!O30/RES_summary!O$21</f>
        <v>24.851280972177204</v>
      </c>
      <c r="P30" s="178">
        <f>RES_hhdet_in_tesh!P30/RES_summary!P$21</f>
        <v>24.637671649003121</v>
      </c>
      <c r="Q30" s="178">
        <f>RES_hhdet_in_tesh!Q30/RES_summary!Q$21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RES_hhdet_in_tesh!C31/RES_summary!C$21</f>
        <v>26.386744658559124</v>
      </c>
      <c r="D31" s="183">
        <f>RES_hhdet_in_tesh!D31/RES_summary!D$21</f>
        <v>25.888717017363991</v>
      </c>
      <c r="E31" s="183">
        <f>RES_hhdet_in_tesh!E31/RES_summary!E$21</f>
        <v>25.750898335637505</v>
      </c>
      <c r="F31" s="183">
        <f>RES_hhdet_in_tesh!F31/RES_summary!F$21</f>
        <v>25.783268444270899</v>
      </c>
      <c r="G31" s="183">
        <f>RES_hhdet_in_tesh!G31/RES_summary!G$21</f>
        <v>25.910250139127779</v>
      </c>
      <c r="H31" s="183">
        <f>RES_hhdet_in_tesh!H31/RES_summary!H$21</f>
        <v>26.251809024927468</v>
      </c>
      <c r="I31" s="183">
        <f>RES_hhdet_in_tesh!I31/RES_summary!I$21</f>
        <v>26.340032717282799</v>
      </c>
      <c r="J31" s="183">
        <f>RES_hhdet_in_tesh!J31/RES_summary!J$21</f>
        <v>26.173985876797182</v>
      </c>
      <c r="K31" s="183">
        <f>RES_hhdet_in_tesh!K31/RES_summary!K$21</f>
        <v>25.683147018336324</v>
      </c>
      <c r="L31" s="183">
        <f>RES_hhdet_in_tesh!L31/RES_summary!L$21</f>
        <v>0</v>
      </c>
      <c r="M31" s="183">
        <f>RES_hhdet_in_tesh!M31/RES_summary!M$21</f>
        <v>0</v>
      </c>
      <c r="N31" s="183">
        <f>RES_hhdet_in_tesh!N31/RES_summary!N$21</f>
        <v>0</v>
      </c>
      <c r="O31" s="183">
        <f>RES_hhdet_in_tesh!O31/RES_summary!O$21</f>
        <v>24.824277400606359</v>
      </c>
      <c r="P31" s="183">
        <f>RES_hhdet_in_tesh!P31/RES_summary!P$21</f>
        <v>24.621219934564486</v>
      </c>
      <c r="Q31" s="183">
        <f>RES_hhdet_in_tesh!Q31/RES_summary!Q$21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RES_hhdet_in_tesh!C32/RES_summary!C$21</f>
        <v>26.424111847941262</v>
      </c>
      <c r="D32" s="183">
        <f>RES_hhdet_in_tesh!D32/RES_summary!D$21</f>
        <v>26.535687288067674</v>
      </c>
      <c r="E32" s="183">
        <f>RES_hhdet_in_tesh!E32/RES_summary!E$21</f>
        <v>26.374371512943952</v>
      </c>
      <c r="F32" s="183">
        <f>RES_hhdet_in_tesh!F32/RES_summary!F$21</f>
        <v>26.65928441452192</v>
      </c>
      <c r="G32" s="183">
        <f>RES_hhdet_in_tesh!G32/RES_summary!G$21</f>
        <v>26.907752933839685</v>
      </c>
      <c r="H32" s="183">
        <f>RES_hhdet_in_tesh!H32/RES_summary!H$21</f>
        <v>27.064050978593354</v>
      </c>
      <c r="I32" s="183">
        <f>RES_hhdet_in_tesh!I32/RES_summary!I$21</f>
        <v>26.940772318130055</v>
      </c>
      <c r="J32" s="183">
        <f>RES_hhdet_in_tesh!J32/RES_summary!J$21</f>
        <v>26.584206722858699</v>
      </c>
      <c r="K32" s="183">
        <f>RES_hhdet_in_tesh!K32/RES_summary!K$21</f>
        <v>26.24339144327628</v>
      </c>
      <c r="L32" s="183">
        <f>RES_hhdet_in_tesh!L32/RES_summary!L$21</f>
        <v>0</v>
      </c>
      <c r="M32" s="183">
        <f>RES_hhdet_in_tesh!M32/RES_summary!M$21</f>
        <v>0</v>
      </c>
      <c r="N32" s="183">
        <f>RES_hhdet_in_tesh!N32/RES_summary!N$21</f>
        <v>0</v>
      </c>
      <c r="O32" s="183">
        <f>RES_hhdet_in_tesh!O32/RES_summary!O$21</f>
        <v>24.968432775955929</v>
      </c>
      <c r="P32" s="183">
        <f>RES_hhdet_in_tesh!P32/RES_summary!P$21</f>
        <v>24.690475283877614</v>
      </c>
      <c r="Q32" s="183">
        <f>RES_hhdet_in_tesh!Q32/RES_summary!Q$21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RES_hhdet_in_tesh!C33/RES_summary!C$21</f>
        <v>18.734588707567852</v>
      </c>
      <c r="D33" s="182">
        <f>RES_hhdet_in_tesh!D33/RES_summary!D$21</f>
        <v>17.424947827315535</v>
      </c>
      <c r="E33" s="182">
        <f>RES_hhdet_in_tesh!E33/RES_summary!E$21</f>
        <v>17.434344114235977</v>
      </c>
      <c r="F33" s="182">
        <f>RES_hhdet_in_tesh!F33/RES_summary!F$21</f>
        <v>17.596337735012053</v>
      </c>
      <c r="G33" s="182">
        <f>RES_hhdet_in_tesh!G33/RES_summary!G$21</f>
        <v>17.827425024803709</v>
      </c>
      <c r="H33" s="182">
        <f>RES_hhdet_in_tesh!H33/RES_summary!H$21</f>
        <v>17.916442199322862</v>
      </c>
      <c r="I33" s="182">
        <f>RES_hhdet_in_tesh!I33/RES_summary!I$21</f>
        <v>17.840595421967269</v>
      </c>
      <c r="J33" s="182">
        <f>RES_hhdet_in_tesh!J33/RES_summary!J$21</f>
        <v>17.579814098929436</v>
      </c>
      <c r="K33" s="182">
        <f>RES_hhdet_in_tesh!K33/RES_summary!K$21</f>
        <v>17.312164181807866</v>
      </c>
      <c r="L33" s="182">
        <f>RES_hhdet_in_tesh!L33/RES_summary!L$21</f>
        <v>0</v>
      </c>
      <c r="M33" s="182">
        <f>RES_hhdet_in_tesh!M33/RES_summary!M$21</f>
        <v>0</v>
      </c>
      <c r="N33" s="182">
        <f>RES_hhdet_in_tesh!N33/RES_summary!N$21</f>
        <v>0</v>
      </c>
      <c r="O33" s="182">
        <f>RES_hhdet_in_tesh!O33/RES_summary!O$21</f>
        <v>16.513672883505333</v>
      </c>
      <c r="P33" s="182">
        <f>RES_hhdet_in_tesh!P33/RES_summary!P$21</f>
        <v>16.336021252828203</v>
      </c>
      <c r="Q33" s="182">
        <f>RES_hhdet_in_tesh!Q33/RES_summary!Q$21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RES_hhdet_in_tesh!C34/RES_summary!C$21</f>
        <v>7.6895231403734119</v>
      </c>
      <c r="D34" s="181">
        <f>RES_hhdet_in_tesh!D34/RES_summary!D$21</f>
        <v>9.110739460752141</v>
      </c>
      <c r="E34" s="181">
        <f>RES_hhdet_in_tesh!E34/RES_summary!E$21</f>
        <v>8.9400273987079739</v>
      </c>
      <c r="F34" s="181">
        <f>RES_hhdet_in_tesh!F34/RES_summary!F$21</f>
        <v>9.062946679509869</v>
      </c>
      <c r="G34" s="181">
        <f>RES_hhdet_in_tesh!G34/RES_summary!G$21</f>
        <v>9.0803279090359794</v>
      </c>
      <c r="H34" s="181">
        <f>RES_hhdet_in_tesh!H34/RES_summary!H$21</f>
        <v>9.1476087792704952</v>
      </c>
      <c r="I34" s="181">
        <f>RES_hhdet_in_tesh!I34/RES_summary!I$21</f>
        <v>9.100176896162786</v>
      </c>
      <c r="J34" s="181">
        <f>RES_hhdet_in_tesh!J34/RES_summary!J$21</f>
        <v>9.0043926239292631</v>
      </c>
      <c r="K34" s="181">
        <f>RES_hhdet_in_tesh!K34/RES_summary!K$21</f>
        <v>8.9312272614684129</v>
      </c>
      <c r="L34" s="181">
        <f>RES_hhdet_in_tesh!L34/RES_summary!L$21</f>
        <v>0</v>
      </c>
      <c r="M34" s="181">
        <f>RES_hhdet_in_tesh!M34/RES_summary!M$21</f>
        <v>0</v>
      </c>
      <c r="N34" s="181">
        <f>RES_hhdet_in_tesh!N34/RES_summary!N$21</f>
        <v>0</v>
      </c>
      <c r="O34" s="181">
        <f>RES_hhdet_in_tesh!O34/RES_summary!O$21</f>
        <v>8.454759892450598</v>
      </c>
      <c r="P34" s="181">
        <f>RES_hhdet_in_tesh!P34/RES_summary!P$21</f>
        <v>8.3544540310494106</v>
      </c>
      <c r="Q34" s="181">
        <f>RES_hhdet_in_tesh!Q34/RES_summary!Q$21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RES_hhdet_in_tesh!C35/RES_summary!C$21</f>
        <v>0</v>
      </c>
      <c r="D35" s="180">
        <f>RES_hhdet_in_tesh!D35/RES_summary!D$21</f>
        <v>0</v>
      </c>
      <c r="E35" s="180">
        <f>RES_hhdet_in_tesh!E35/RES_summary!E$21</f>
        <v>0</v>
      </c>
      <c r="F35" s="180">
        <f>RES_hhdet_in_tesh!F35/RES_summary!F$21</f>
        <v>0</v>
      </c>
      <c r="G35" s="180">
        <f>RES_hhdet_in_tesh!G35/RES_summary!G$21</f>
        <v>0</v>
      </c>
      <c r="H35" s="180">
        <f>RES_hhdet_in_tesh!H35/RES_summary!H$21</f>
        <v>0</v>
      </c>
      <c r="I35" s="180">
        <f>RES_hhdet_in_tesh!I35/RES_summary!I$21</f>
        <v>0</v>
      </c>
      <c r="J35" s="180">
        <f>RES_hhdet_in_tesh!J35/RES_summary!J$21</f>
        <v>0</v>
      </c>
      <c r="K35" s="180">
        <f>RES_hhdet_in_tesh!K35/RES_summary!K$21</f>
        <v>26.785359395340436</v>
      </c>
      <c r="L35" s="180">
        <f>RES_hhdet_in_tesh!L35/RES_summary!L$21</f>
        <v>28.195681654997252</v>
      </c>
      <c r="M35" s="180">
        <f>RES_hhdet_in_tesh!M35/RES_summary!M$21</f>
        <v>0</v>
      </c>
      <c r="N35" s="180">
        <f>RES_hhdet_in_tesh!N35/RES_summary!N$21</f>
        <v>0</v>
      </c>
      <c r="O35" s="180">
        <f>RES_hhdet_in_tesh!O35/RES_summary!O$21</f>
        <v>0</v>
      </c>
      <c r="P35" s="180">
        <f>RES_hhdet_in_tesh!P35/RES_summary!P$21</f>
        <v>0</v>
      </c>
      <c r="Q35" s="180">
        <f>RES_hhdet_in_tesh!Q35/RES_summary!Q$21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RES_hhdet_in_tesh!C36/RES_summary!C$21</f>
        <v>0</v>
      </c>
      <c r="D36" s="179">
        <f>RES_hhdet_in_tesh!D36/RES_summary!D$21</f>
        <v>0</v>
      </c>
      <c r="E36" s="179">
        <f>RES_hhdet_in_tesh!E36/RES_summary!E$21</f>
        <v>0</v>
      </c>
      <c r="F36" s="179">
        <f>RES_hhdet_in_tesh!F36/RES_summary!F$21</f>
        <v>0</v>
      </c>
      <c r="G36" s="179">
        <f>RES_hhdet_in_tesh!G36/RES_summary!G$21</f>
        <v>0</v>
      </c>
      <c r="H36" s="179">
        <f>RES_hhdet_in_tesh!H36/RES_summary!H$21</f>
        <v>0</v>
      </c>
      <c r="I36" s="179">
        <f>RES_hhdet_in_tesh!I36/RES_summary!I$21</f>
        <v>0</v>
      </c>
      <c r="J36" s="179">
        <f>RES_hhdet_in_tesh!J36/RES_summary!J$21</f>
        <v>0</v>
      </c>
      <c r="K36" s="179">
        <f>RES_hhdet_in_tesh!K36/RES_summary!K$21</f>
        <v>26.779330435507529</v>
      </c>
      <c r="L36" s="179">
        <f>RES_hhdet_in_tesh!L36/RES_summary!L$21</f>
        <v>27.63608571111493</v>
      </c>
      <c r="M36" s="179">
        <f>RES_hhdet_in_tesh!M36/RES_summary!M$21</f>
        <v>0</v>
      </c>
      <c r="N36" s="179">
        <f>RES_hhdet_in_tesh!N36/RES_summary!N$21</f>
        <v>0</v>
      </c>
      <c r="O36" s="179">
        <f>RES_hhdet_in_tesh!O36/RES_summary!O$21</f>
        <v>0</v>
      </c>
      <c r="P36" s="179">
        <f>RES_hhdet_in_tesh!P36/RES_summary!P$21</f>
        <v>0</v>
      </c>
      <c r="Q36" s="179">
        <f>RES_hhdet_in_tesh!Q36/RES_summary!Q$21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RES_hhdet_in_tesh!C37/RES_summary!C$21</f>
        <v>0</v>
      </c>
      <c r="D37" s="177">
        <f>RES_hhdet_in_tesh!D37/RES_summary!D$21</f>
        <v>0</v>
      </c>
      <c r="E37" s="177">
        <f>RES_hhdet_in_tesh!E37/RES_summary!E$21</f>
        <v>0</v>
      </c>
      <c r="F37" s="177">
        <f>RES_hhdet_in_tesh!F37/RES_summary!F$21</f>
        <v>0</v>
      </c>
      <c r="G37" s="177">
        <f>RES_hhdet_in_tesh!G37/RES_summary!G$21</f>
        <v>0</v>
      </c>
      <c r="H37" s="177">
        <f>RES_hhdet_in_tesh!H37/RES_summary!H$21</f>
        <v>0</v>
      </c>
      <c r="I37" s="177">
        <f>RES_hhdet_in_tesh!I37/RES_summary!I$21</f>
        <v>0</v>
      </c>
      <c r="J37" s="177">
        <f>RES_hhdet_in_tesh!J37/RES_summary!J$21</f>
        <v>0</v>
      </c>
      <c r="K37" s="177">
        <f>RES_hhdet_in_tesh!K37/RES_summary!K$21</f>
        <v>17.853245819379442</v>
      </c>
      <c r="L37" s="177">
        <f>RES_hhdet_in_tesh!L37/RES_summary!L$21</f>
        <v>18.773686034316729</v>
      </c>
      <c r="M37" s="177">
        <f>RES_hhdet_in_tesh!M37/RES_summary!M$21</f>
        <v>0</v>
      </c>
      <c r="N37" s="177">
        <f>RES_hhdet_in_tesh!N37/RES_summary!N$21</f>
        <v>0</v>
      </c>
      <c r="O37" s="177">
        <f>RES_hhdet_in_tesh!O37/RES_summary!O$21</f>
        <v>0</v>
      </c>
      <c r="P37" s="177">
        <f>RES_hhdet_in_tesh!P37/RES_summary!P$21</f>
        <v>0</v>
      </c>
      <c r="Q37" s="177">
        <f>RES_hhdet_in_tesh!Q37/RES_summary!Q$21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RES_hhdet_in_tesh!C38/RES_summary!C$21</f>
        <v>0</v>
      </c>
      <c r="D38" s="177">
        <f>RES_hhdet_in_tesh!D38/RES_summary!D$21</f>
        <v>0</v>
      </c>
      <c r="E38" s="177">
        <f>RES_hhdet_in_tesh!E38/RES_summary!E$21</f>
        <v>0</v>
      </c>
      <c r="F38" s="177">
        <f>RES_hhdet_in_tesh!F38/RES_summary!F$21</f>
        <v>0</v>
      </c>
      <c r="G38" s="177">
        <f>RES_hhdet_in_tesh!G38/RES_summary!G$21</f>
        <v>0</v>
      </c>
      <c r="H38" s="177">
        <f>RES_hhdet_in_tesh!H38/RES_summary!H$21</f>
        <v>0</v>
      </c>
      <c r="I38" s="177">
        <f>RES_hhdet_in_tesh!I38/RES_summary!I$21</f>
        <v>0</v>
      </c>
      <c r="J38" s="177">
        <f>RES_hhdet_in_tesh!J38/RES_summary!J$21</f>
        <v>0</v>
      </c>
      <c r="K38" s="177">
        <f>RES_hhdet_in_tesh!K38/RES_summary!K$21</f>
        <v>8.9260846161280831</v>
      </c>
      <c r="L38" s="177">
        <f>RES_hhdet_in_tesh!L38/RES_summary!L$21</f>
        <v>8.8623996767981961</v>
      </c>
      <c r="M38" s="177">
        <f>RES_hhdet_in_tesh!M38/RES_summary!M$21</f>
        <v>0</v>
      </c>
      <c r="N38" s="177">
        <f>RES_hhdet_in_tesh!N38/RES_summary!N$21</f>
        <v>0</v>
      </c>
      <c r="O38" s="177">
        <f>RES_hhdet_in_tesh!O38/RES_summary!O$21</f>
        <v>0</v>
      </c>
      <c r="P38" s="177">
        <f>RES_hhdet_in_tesh!P38/RES_summary!P$21</f>
        <v>0</v>
      </c>
      <c r="Q38" s="177">
        <f>RES_hhdet_in_tesh!Q38/RES_summary!Q$21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RES_hhdet_in_tesh!C39/RES_summary!C$21</f>
        <v>7.3436267289696584</v>
      </c>
      <c r="D39" s="178">
        <f>RES_hhdet_in_tesh!D39/RES_summary!D$21</f>
        <v>7.9390986640312615</v>
      </c>
      <c r="E39" s="178">
        <f>RES_hhdet_in_tesh!E39/RES_summary!E$21</f>
        <v>7.3924403314435736</v>
      </c>
      <c r="F39" s="178">
        <f>RES_hhdet_in_tesh!F39/RES_summary!F$21</f>
        <v>7.400633213579952</v>
      </c>
      <c r="G39" s="178">
        <f>RES_hhdet_in_tesh!G39/RES_summary!G$21</f>
        <v>7.3902315671677892</v>
      </c>
      <c r="H39" s="178">
        <f>RES_hhdet_in_tesh!H39/RES_summary!H$21</f>
        <v>7.1743498868303943</v>
      </c>
      <c r="I39" s="178">
        <f>RES_hhdet_in_tesh!I39/RES_summary!I$21</f>
        <v>8.5967594245504735</v>
      </c>
      <c r="J39" s="178">
        <f>RES_hhdet_in_tesh!J39/RES_summary!J$21</f>
        <v>7.3817407952013943</v>
      </c>
      <c r="K39" s="178">
        <f>RES_hhdet_in_tesh!K39/RES_summary!K$21</f>
        <v>8.0389687440983906</v>
      </c>
      <c r="L39" s="178">
        <f>RES_hhdet_in_tesh!L39/RES_summary!L$21</f>
        <v>7.4134338270217928</v>
      </c>
      <c r="M39" s="178">
        <f>RES_hhdet_in_tesh!M39/RES_summary!M$21</f>
        <v>0</v>
      </c>
      <c r="N39" s="178">
        <f>RES_hhdet_in_tesh!N39/RES_summary!N$21</f>
        <v>0</v>
      </c>
      <c r="O39" s="178">
        <f>RES_hhdet_in_tesh!O39/RES_summary!O$21</f>
        <v>7.2226144167382058</v>
      </c>
      <c r="P39" s="178">
        <f>RES_hhdet_in_tesh!P39/RES_summary!P$21</f>
        <v>8.4304026228469517</v>
      </c>
      <c r="Q39" s="178">
        <f>RES_hhdet_in_tesh!Q39/RES_summary!Q$21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RES_hhdet_in_tesh!C40/RES_summary!C$21</f>
        <v>7.3436267289696584</v>
      </c>
      <c r="D40" s="177">
        <f>RES_hhdet_in_tesh!D40/RES_summary!D$21</f>
        <v>0</v>
      </c>
      <c r="E40" s="177">
        <f>RES_hhdet_in_tesh!E40/RES_summary!E$21</f>
        <v>7.3924403314435736</v>
      </c>
      <c r="F40" s="177">
        <f>RES_hhdet_in_tesh!F40/RES_summary!F$21</f>
        <v>7.400633213579952</v>
      </c>
      <c r="G40" s="177">
        <f>RES_hhdet_in_tesh!G40/RES_summary!G$21</f>
        <v>7.3902315671677892</v>
      </c>
      <c r="H40" s="177">
        <f>RES_hhdet_in_tesh!H40/RES_summary!H$21</f>
        <v>7.1743498868303943</v>
      </c>
      <c r="I40" s="177">
        <f>RES_hhdet_in_tesh!I40/RES_summary!I$21</f>
        <v>0</v>
      </c>
      <c r="J40" s="177">
        <f>RES_hhdet_in_tesh!J40/RES_summary!J$21</f>
        <v>7.3817407952013943</v>
      </c>
      <c r="K40" s="177">
        <f>RES_hhdet_in_tesh!K40/RES_summary!K$21</f>
        <v>0</v>
      </c>
      <c r="L40" s="177">
        <f>RES_hhdet_in_tesh!L40/RES_summary!L$21</f>
        <v>7.4134338270217928</v>
      </c>
      <c r="M40" s="177">
        <f>RES_hhdet_in_tesh!M40/RES_summary!M$21</f>
        <v>0</v>
      </c>
      <c r="N40" s="177">
        <f>RES_hhdet_in_tesh!N40/RES_summary!N$21</f>
        <v>0</v>
      </c>
      <c r="O40" s="177">
        <f>RES_hhdet_in_tesh!O40/RES_summary!O$21</f>
        <v>7.2226144167382058</v>
      </c>
      <c r="P40" s="177">
        <f>RES_hhdet_in_tesh!P40/RES_summary!P$21</f>
        <v>0</v>
      </c>
      <c r="Q40" s="177">
        <f>RES_hhdet_in_tesh!Q40/RES_summary!Q$21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RES_hhdet_in_tesh!C41/RES_summary!C$21</f>
        <v>0</v>
      </c>
      <c r="D41" s="176">
        <f>RES_hhdet_in_tesh!D41/RES_summary!D$21</f>
        <v>7.9390986640312615</v>
      </c>
      <c r="E41" s="176">
        <f>RES_hhdet_in_tesh!E41/RES_summary!E$21</f>
        <v>0</v>
      </c>
      <c r="F41" s="176">
        <f>RES_hhdet_in_tesh!F41/RES_summary!F$21</f>
        <v>0</v>
      </c>
      <c r="G41" s="176">
        <f>RES_hhdet_in_tesh!G41/RES_summary!G$21</f>
        <v>0</v>
      </c>
      <c r="H41" s="176">
        <f>RES_hhdet_in_tesh!H41/RES_summary!H$21</f>
        <v>0</v>
      </c>
      <c r="I41" s="176">
        <f>RES_hhdet_in_tesh!I41/RES_summary!I$21</f>
        <v>8.5967594245504735</v>
      </c>
      <c r="J41" s="176">
        <f>RES_hhdet_in_tesh!J41/RES_summary!J$21</f>
        <v>0</v>
      </c>
      <c r="K41" s="176">
        <f>RES_hhdet_in_tesh!K41/RES_summary!K$21</f>
        <v>8.0389687440983906</v>
      </c>
      <c r="L41" s="176">
        <f>RES_hhdet_in_tesh!L41/RES_summary!L$21</f>
        <v>0</v>
      </c>
      <c r="M41" s="176">
        <f>RES_hhdet_in_tesh!M41/RES_summary!M$21</f>
        <v>0</v>
      </c>
      <c r="N41" s="176">
        <f>RES_hhdet_in_tesh!N41/RES_summary!N$21</f>
        <v>0</v>
      </c>
      <c r="O41" s="176">
        <f>RES_hhdet_in_tesh!O41/RES_summary!O$21</f>
        <v>0</v>
      </c>
      <c r="P41" s="176">
        <f>RES_hhdet_in_tesh!P41/RES_summary!P$21</f>
        <v>8.4304026228469517</v>
      </c>
      <c r="Q41" s="176">
        <f>RES_hhdet_in_tesh!Q41/RES_summary!Q$21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RES_hhdet_in_tesh!C43/RES_summary!C$21</f>
        <v>168.93048781149412</v>
      </c>
      <c r="D43" s="184">
        <f>RES_hhdet_in_tesh!D43/RES_summary!D$21</f>
        <v>159.88514854059491</v>
      </c>
      <c r="E43" s="184">
        <f>RES_hhdet_in_tesh!E43/RES_summary!E$21</f>
        <v>164.81177758585753</v>
      </c>
      <c r="F43" s="184">
        <f>RES_hhdet_in_tesh!F43/RES_summary!F$21</f>
        <v>171.0386842275457</v>
      </c>
      <c r="G43" s="184">
        <f>RES_hhdet_in_tesh!G43/RES_summary!G$21</f>
        <v>169.28631686985884</v>
      </c>
      <c r="H43" s="184">
        <f>RES_hhdet_in_tesh!H43/RES_summary!H$21</f>
        <v>175.44531989938503</v>
      </c>
      <c r="I43" s="184">
        <f>RES_hhdet_in_tesh!I43/RES_summary!I$21</f>
        <v>160.6074008296934</v>
      </c>
      <c r="J43" s="184">
        <f>RES_hhdet_in_tesh!J43/RES_summary!J$21</f>
        <v>167.89736041373325</v>
      </c>
      <c r="K43" s="184">
        <f>RES_hhdet_in_tesh!K43/RES_summary!K$21</f>
        <v>155.98079081115159</v>
      </c>
      <c r="L43" s="184">
        <f>RES_hhdet_in_tesh!L43/RES_summary!L$21</f>
        <v>161.13755725383862</v>
      </c>
      <c r="M43" s="184">
        <f>RES_hhdet_in_tesh!M43/RES_summary!M$21</f>
        <v>133.62574585684834</v>
      </c>
      <c r="N43" s="184">
        <f>RES_hhdet_in_tesh!N43/RES_summary!N$21</f>
        <v>130.70682118074373</v>
      </c>
      <c r="O43" s="184">
        <f>RES_hhdet_in_tesh!O43/RES_summary!O$21</f>
        <v>134.839030287762</v>
      </c>
      <c r="P43" s="184">
        <f>RES_hhdet_in_tesh!P43/RES_summary!P$21</f>
        <v>126.35347262065474</v>
      </c>
      <c r="Q43" s="184">
        <f>RES_hhdet_in_tesh!Q43/RES_summary!Q$21</f>
        <v>133.89164355298576</v>
      </c>
    </row>
    <row r="44" spans="1:17" ht="12.95" customHeight="1" x14ac:dyDescent="0.25">
      <c r="A44" s="158" t="s">
        <v>65</v>
      </c>
      <c r="B44" s="157"/>
      <c r="C44" s="178">
        <f>RES_hhdet_in_tesh!C44/RES_summary!C$21</f>
        <v>121.81663159793858</v>
      </c>
      <c r="D44" s="178">
        <f>RES_hhdet_in_tesh!D44/RES_summary!D$21</f>
        <v>114.70717789565165</v>
      </c>
      <c r="E44" s="178">
        <f>RES_hhdet_in_tesh!E44/RES_summary!E$21</f>
        <v>119.82267947038943</v>
      </c>
      <c r="F44" s="178">
        <f>RES_hhdet_in_tesh!F44/RES_summary!F$21</f>
        <v>125.77280044590029</v>
      </c>
      <c r="G44" s="178">
        <f>RES_hhdet_in_tesh!G44/RES_summary!G$21</f>
        <v>123.36560453825439</v>
      </c>
      <c r="H44" s="178">
        <f>RES_hhdet_in_tesh!H44/RES_summary!H$21</f>
        <v>128.84101668737753</v>
      </c>
      <c r="I44" s="178">
        <f>RES_hhdet_in_tesh!I44/RES_summary!I$21</f>
        <v>114.8126054657169</v>
      </c>
      <c r="J44" s="178">
        <f>RES_hhdet_in_tesh!J44/RES_summary!J$21</f>
        <v>120.24771132539421</v>
      </c>
      <c r="K44" s="178">
        <f>RES_hhdet_in_tesh!K44/RES_summary!K$21</f>
        <v>110.84901457870023</v>
      </c>
      <c r="L44" s="178">
        <f>RES_hhdet_in_tesh!L44/RES_summary!L$21</f>
        <v>115.86575322586091</v>
      </c>
      <c r="M44" s="178">
        <f>RES_hhdet_in_tesh!M44/RES_summary!M$21</f>
        <v>87.425234459177801</v>
      </c>
      <c r="N44" s="178">
        <f>RES_hhdet_in_tesh!N44/RES_summary!N$21</f>
        <v>86.3843862972507</v>
      </c>
      <c r="O44" s="178">
        <f>RES_hhdet_in_tesh!O44/RES_summary!O$21</f>
        <v>89.076376953399503</v>
      </c>
      <c r="P44" s="178">
        <f>RES_hhdet_in_tesh!P44/RES_summary!P$21</f>
        <v>81.676095727092587</v>
      </c>
      <c r="Q44" s="178">
        <f>RES_hhdet_in_tesh!Q44/RES_summary!Q$21</f>
        <v>88.615987154198919</v>
      </c>
    </row>
    <row r="45" spans="1:17" ht="12" customHeight="1" x14ac:dyDescent="0.25">
      <c r="A45" s="23" t="s">
        <v>166</v>
      </c>
      <c r="B45" s="156"/>
      <c r="C45" s="177">
        <f>RES_hhdet_in_tesh!C45/RES_summary!C$21</f>
        <v>117.79057053454066</v>
      </c>
      <c r="D45" s="177">
        <f>RES_hhdet_in_tesh!D45/RES_summary!D$21</f>
        <v>112.49136500561522</v>
      </c>
      <c r="E45" s="177">
        <f>RES_hhdet_in_tesh!E45/RES_summary!E$21</f>
        <v>117.0629929570179</v>
      </c>
      <c r="F45" s="177">
        <f>RES_hhdet_in_tesh!F45/RES_summary!F$21</f>
        <v>122.09669984893112</v>
      </c>
      <c r="G45" s="177">
        <f>RES_hhdet_in_tesh!G45/RES_summary!G$21</f>
        <v>120.15833754046078</v>
      </c>
      <c r="H45" s="177">
        <f>RES_hhdet_in_tesh!H45/RES_summary!H$21</f>
        <v>124.09558952861461</v>
      </c>
      <c r="I45" s="177">
        <f>RES_hhdet_in_tesh!I45/RES_summary!I$21</f>
        <v>111.2529374879125</v>
      </c>
      <c r="J45" s="177">
        <f>RES_hhdet_in_tesh!J45/RES_summary!J$21</f>
        <v>116.47398521410491</v>
      </c>
      <c r="K45" s="177">
        <f>RES_hhdet_in_tesh!K45/RES_summary!K$21</f>
        <v>109.64414214194093</v>
      </c>
      <c r="L45" s="177">
        <f>RES_hhdet_in_tesh!L45/RES_summary!L$21</f>
        <v>113.44201425723793</v>
      </c>
      <c r="M45" s="177">
        <f>RES_hhdet_in_tesh!M45/RES_summary!M$21</f>
        <v>85.386324043699958</v>
      </c>
      <c r="N45" s="177">
        <f>RES_hhdet_in_tesh!N45/RES_summary!N$21</f>
        <v>84.622507590374028</v>
      </c>
      <c r="O45" s="177">
        <f>RES_hhdet_in_tesh!O45/RES_summary!O$21</f>
        <v>86.623288285705485</v>
      </c>
      <c r="P45" s="177">
        <f>RES_hhdet_in_tesh!P45/RES_summary!P$21</f>
        <v>79.272454821566853</v>
      </c>
      <c r="Q45" s="177">
        <f>RES_hhdet_in_tesh!Q45/RES_summary!Q$21</f>
        <v>85.667300564036125</v>
      </c>
    </row>
    <row r="46" spans="1:17" ht="12" customHeight="1" x14ac:dyDescent="0.25">
      <c r="A46" s="23" t="s">
        <v>60</v>
      </c>
      <c r="B46" s="156"/>
      <c r="C46" s="177">
        <f>RES_hhdet_in_tesh!C46/RES_summary!C$21</f>
        <v>4.0260610633979068</v>
      </c>
      <c r="D46" s="177">
        <f>RES_hhdet_in_tesh!D46/RES_summary!D$21</f>
        <v>2.2158128900364176</v>
      </c>
      <c r="E46" s="177">
        <f>RES_hhdet_in_tesh!E46/RES_summary!E$21</f>
        <v>2.7596865133715358</v>
      </c>
      <c r="F46" s="177">
        <f>RES_hhdet_in_tesh!F46/RES_summary!F$21</f>
        <v>3.6761005969691709</v>
      </c>
      <c r="G46" s="177">
        <f>RES_hhdet_in_tesh!G46/RES_summary!G$21</f>
        <v>3.2072669977936026</v>
      </c>
      <c r="H46" s="177">
        <f>RES_hhdet_in_tesh!H46/RES_summary!H$21</f>
        <v>4.7454271587629417</v>
      </c>
      <c r="I46" s="177">
        <f>RES_hhdet_in_tesh!I46/RES_summary!I$21</f>
        <v>3.5596679778043963</v>
      </c>
      <c r="J46" s="177">
        <f>RES_hhdet_in_tesh!J46/RES_summary!J$21</f>
        <v>3.7737261112892928</v>
      </c>
      <c r="K46" s="177">
        <f>RES_hhdet_in_tesh!K46/RES_summary!K$21</f>
        <v>1.2048724367592962</v>
      </c>
      <c r="L46" s="177">
        <f>RES_hhdet_in_tesh!L46/RES_summary!L$21</f>
        <v>2.4237389686229842</v>
      </c>
      <c r="M46" s="177">
        <f>RES_hhdet_in_tesh!M46/RES_summary!M$21</f>
        <v>2.0389104154778455</v>
      </c>
      <c r="N46" s="177">
        <f>RES_hhdet_in_tesh!N46/RES_summary!N$21</f>
        <v>1.761878706876679</v>
      </c>
      <c r="O46" s="177">
        <f>RES_hhdet_in_tesh!O46/RES_summary!O$21</f>
        <v>2.453088667694026</v>
      </c>
      <c r="P46" s="177">
        <f>RES_hhdet_in_tesh!P46/RES_summary!P$21</f>
        <v>2.4036409055257306</v>
      </c>
      <c r="Q46" s="177">
        <f>RES_hhdet_in_tesh!Q46/RES_summary!Q$21</f>
        <v>2.948686590162799</v>
      </c>
    </row>
    <row r="47" spans="1:17" ht="12.95" customHeight="1" x14ac:dyDescent="0.25">
      <c r="A47" s="158" t="s">
        <v>112</v>
      </c>
      <c r="B47" s="157"/>
      <c r="C47" s="178">
        <f>RES_hhdet_in_tesh!C47/RES_summary!C$21</f>
        <v>10.696638238248077</v>
      </c>
      <c r="D47" s="178">
        <f>RES_hhdet_in_tesh!D47/RES_summary!D$21</f>
        <v>10.248746305269718</v>
      </c>
      <c r="E47" s="178">
        <f>RES_hhdet_in_tesh!E47/RES_summary!E$21</f>
        <v>10.024274593690532</v>
      </c>
      <c r="F47" s="178">
        <f>RES_hhdet_in_tesh!F47/RES_summary!F$21</f>
        <v>9.8334563846215701</v>
      </c>
      <c r="G47" s="178">
        <f>RES_hhdet_in_tesh!G47/RES_summary!G$21</f>
        <v>9.9939890897025698</v>
      </c>
      <c r="H47" s="178">
        <f>RES_hhdet_in_tesh!H47/RES_summary!H$21</f>
        <v>10.091351084446126</v>
      </c>
      <c r="I47" s="178">
        <f>RES_hhdet_in_tesh!I47/RES_summary!I$21</f>
        <v>10.298277747265498</v>
      </c>
      <c r="J47" s="178">
        <f>RES_hhdet_in_tesh!J47/RES_summary!J$21</f>
        <v>11.742714328746679</v>
      </c>
      <c r="K47" s="178">
        <f>RES_hhdet_in_tesh!K47/RES_summary!K$21</f>
        <v>11.830169692773129</v>
      </c>
      <c r="L47" s="178">
        <f>RES_hhdet_in_tesh!L47/RES_summary!L$21</f>
        <v>11.758093371965145</v>
      </c>
      <c r="M47" s="178">
        <f>RES_hhdet_in_tesh!M47/RES_summary!M$21</f>
        <v>11.649733795775553</v>
      </c>
      <c r="N47" s="178">
        <f>RES_hhdet_in_tesh!N47/RES_summary!N$21</f>
        <v>11.769653355588298</v>
      </c>
      <c r="O47" s="178">
        <f>RES_hhdet_in_tesh!O47/RES_summary!O$21</f>
        <v>11.951506959110105</v>
      </c>
      <c r="P47" s="178">
        <f>RES_hhdet_in_tesh!P47/RES_summary!P$21</f>
        <v>12.039029919435706</v>
      </c>
      <c r="Q47" s="178">
        <f>RES_hhdet_in_tesh!Q47/RES_summary!Q$21</f>
        <v>12.100764246770142</v>
      </c>
    </row>
    <row r="48" spans="1:17" ht="12" customHeight="1" x14ac:dyDescent="0.25">
      <c r="A48" s="23" t="s">
        <v>60</v>
      </c>
      <c r="B48" s="156"/>
      <c r="C48" s="177">
        <f>RES_hhdet_in_tesh!C48/RES_summary!C$21</f>
        <v>10.696638238248077</v>
      </c>
      <c r="D48" s="177">
        <f>RES_hhdet_in_tesh!D48/RES_summary!D$21</f>
        <v>10.248746305269718</v>
      </c>
      <c r="E48" s="177">
        <f>RES_hhdet_in_tesh!E48/RES_summary!E$21</f>
        <v>10.024274593690532</v>
      </c>
      <c r="F48" s="177">
        <f>RES_hhdet_in_tesh!F48/RES_summary!F$21</f>
        <v>9.8334563846215701</v>
      </c>
      <c r="G48" s="177">
        <f>RES_hhdet_in_tesh!G48/RES_summary!G$21</f>
        <v>9.9939890897025698</v>
      </c>
      <c r="H48" s="177">
        <f>RES_hhdet_in_tesh!H48/RES_summary!H$21</f>
        <v>10.091351084446126</v>
      </c>
      <c r="I48" s="177">
        <f>RES_hhdet_in_tesh!I48/RES_summary!I$21</f>
        <v>10.298277747265498</v>
      </c>
      <c r="J48" s="177">
        <f>RES_hhdet_in_tesh!J48/RES_summary!J$21</f>
        <v>11.742714328746679</v>
      </c>
      <c r="K48" s="177">
        <f>RES_hhdet_in_tesh!K48/RES_summary!K$21</f>
        <v>11.830169692773129</v>
      </c>
      <c r="L48" s="177">
        <f>RES_hhdet_in_tesh!L48/RES_summary!L$21</f>
        <v>11.758093371965145</v>
      </c>
      <c r="M48" s="177">
        <f>RES_hhdet_in_tesh!M48/RES_summary!M$21</f>
        <v>11.649733795775553</v>
      </c>
      <c r="N48" s="177">
        <f>RES_hhdet_in_tesh!N48/RES_summary!N$21</f>
        <v>11.769653355588298</v>
      </c>
      <c r="O48" s="177">
        <f>RES_hhdet_in_tesh!O48/RES_summary!O$21</f>
        <v>11.951506959110105</v>
      </c>
      <c r="P48" s="177">
        <f>RES_hhdet_in_tesh!P48/RES_summary!P$21</f>
        <v>12.039029919435706</v>
      </c>
      <c r="Q48" s="177">
        <f>RES_hhdet_in_tesh!Q48/RES_summary!Q$21</f>
        <v>12.100764246770142</v>
      </c>
    </row>
    <row r="49" spans="1:17" ht="12" customHeight="1" x14ac:dyDescent="0.25">
      <c r="A49" s="158" t="s">
        <v>63</v>
      </c>
      <c r="B49" s="157"/>
      <c r="C49" s="178">
        <f>RES_hhdet_in_tesh!C49/RES_summary!C$21</f>
        <v>28.106538386637158</v>
      </c>
      <c r="D49" s="178">
        <f>RES_hhdet_in_tesh!D49/RES_summary!D$21</f>
        <v>26.990031962096772</v>
      </c>
      <c r="E49" s="178">
        <f>RES_hhdet_in_tesh!E49/RES_summary!E$21</f>
        <v>26.836977101466715</v>
      </c>
      <c r="F49" s="178">
        <f>RES_hhdet_in_tesh!F49/RES_summary!F$21</f>
        <v>27.084634522642258</v>
      </c>
      <c r="G49" s="178">
        <f>RES_hhdet_in_tesh!G49/RES_summary!G$21</f>
        <v>27.729982143701331</v>
      </c>
      <c r="H49" s="178">
        <f>RES_hhdet_in_tesh!H49/RES_summary!H$21</f>
        <v>28.127355386737452</v>
      </c>
      <c r="I49" s="178">
        <f>RES_hhdet_in_tesh!I49/RES_summary!I$21</f>
        <v>26.899358337374043</v>
      </c>
      <c r="J49" s="178">
        <f>RES_hhdet_in_tesh!J49/RES_summary!J$21</f>
        <v>27.480076014724624</v>
      </c>
      <c r="K49" s="178">
        <f>RES_hhdet_in_tesh!K49/RES_summary!K$21</f>
        <v>25.262296518443119</v>
      </c>
      <c r="L49" s="178">
        <f>RES_hhdet_in_tesh!L49/RES_summary!L$21</f>
        <v>25.359546529703689</v>
      </c>
      <c r="M49" s="178">
        <f>RES_hhdet_in_tesh!M49/RES_summary!M$21</f>
        <v>26.629185535279799</v>
      </c>
      <c r="N49" s="178">
        <f>RES_hhdet_in_tesh!N49/RES_summary!N$21</f>
        <v>24.577780493076805</v>
      </c>
      <c r="O49" s="178">
        <f>RES_hhdet_in_tesh!O49/RES_summary!O$21</f>
        <v>25.603674536945668</v>
      </c>
      <c r="P49" s="178">
        <f>RES_hhdet_in_tesh!P49/RES_summary!P$21</f>
        <v>24.208334675258929</v>
      </c>
      <c r="Q49" s="178">
        <f>RES_hhdet_in_tesh!Q49/RES_summary!Q$21</f>
        <v>24.320563911598132</v>
      </c>
    </row>
    <row r="50" spans="1:17" ht="12" customHeight="1" x14ac:dyDescent="0.25">
      <c r="A50" s="167" t="s">
        <v>165</v>
      </c>
      <c r="B50" s="132"/>
      <c r="C50" s="183">
        <f>RES_hhdet_in_tesh!C50/RES_summary!C$21</f>
        <v>26.511452656943952</v>
      </c>
      <c r="D50" s="183">
        <f>RES_hhdet_in_tesh!D50/RES_summary!D$21</f>
        <v>25.919609091016966</v>
      </c>
      <c r="E50" s="183">
        <f>RES_hhdet_in_tesh!E50/RES_summary!E$21</f>
        <v>25.648177617672708</v>
      </c>
      <c r="F50" s="183">
        <f>RES_hhdet_in_tesh!F50/RES_summary!F$21</f>
        <v>25.583701648694479</v>
      </c>
      <c r="G50" s="183">
        <f>RES_hhdet_in_tesh!G50/RES_summary!G$21</f>
        <v>25.535867866439716</v>
      </c>
      <c r="H50" s="183">
        <f>RES_hhdet_in_tesh!H50/RES_summary!H$21</f>
        <v>25.674423567338621</v>
      </c>
      <c r="I50" s="183">
        <f>RES_hhdet_in_tesh!I50/RES_summary!I$21</f>
        <v>25.463514890755963</v>
      </c>
      <c r="J50" s="183">
        <f>RES_hhdet_in_tesh!J50/RES_summary!J$21</f>
        <v>25.046492188540377</v>
      </c>
      <c r="K50" s="183">
        <f>RES_hhdet_in_tesh!K50/RES_summary!K$21</f>
        <v>24.78317472963878</v>
      </c>
      <c r="L50" s="183">
        <f>RES_hhdet_in_tesh!L50/RES_summary!L$21</f>
        <v>24.490616592359178</v>
      </c>
      <c r="M50" s="183">
        <f>RES_hhdet_in_tesh!M50/RES_summary!M$21</f>
        <v>0</v>
      </c>
      <c r="N50" s="183">
        <f>RES_hhdet_in_tesh!N50/RES_summary!N$21</f>
        <v>23.712022744648781</v>
      </c>
      <c r="O50" s="183">
        <f>RES_hhdet_in_tesh!O50/RES_summary!O$21</f>
        <v>23.568443725460956</v>
      </c>
      <c r="P50" s="183">
        <f>RES_hhdet_in_tesh!P50/RES_summary!P$21</f>
        <v>23.435695731383934</v>
      </c>
      <c r="Q50" s="183">
        <f>RES_hhdet_in_tesh!Q50/RES_summary!Q$21</f>
        <v>23.152526973360342</v>
      </c>
    </row>
    <row r="51" spans="1:17" ht="12" customHeight="1" x14ac:dyDescent="0.25">
      <c r="A51" s="167" t="s">
        <v>164</v>
      </c>
      <c r="B51" s="132"/>
      <c r="C51" s="183">
        <f>RES_hhdet_in_tesh!C51/RES_summary!C$21</f>
        <v>26.592484320504187</v>
      </c>
      <c r="D51" s="183">
        <f>RES_hhdet_in_tesh!D51/RES_summary!D$21</f>
        <v>26.467515008866201</v>
      </c>
      <c r="E51" s="183">
        <f>RES_hhdet_in_tesh!E51/RES_summary!E$21</f>
        <v>26.238647351879305</v>
      </c>
      <c r="F51" s="183">
        <f>RES_hhdet_in_tesh!F51/RES_summary!F$21</f>
        <v>26.401456604157865</v>
      </c>
      <c r="G51" s="183">
        <f>RES_hhdet_in_tesh!G51/RES_summary!G$21</f>
        <v>26.542250530934059</v>
      </c>
      <c r="H51" s="183">
        <f>RES_hhdet_in_tesh!H51/RES_summary!H$21</f>
        <v>26.684560587236259</v>
      </c>
      <c r="I51" s="183">
        <f>RES_hhdet_in_tesh!I51/RES_summary!I$21</f>
        <v>26.570448760613367</v>
      </c>
      <c r="J51" s="183">
        <f>RES_hhdet_in_tesh!J51/RES_summary!J$21</f>
        <v>26.223955878681064</v>
      </c>
      <c r="K51" s="183">
        <f>RES_hhdet_in_tesh!K51/RES_summary!K$21</f>
        <v>25.943930846105445</v>
      </c>
      <c r="L51" s="183">
        <f>RES_hhdet_in_tesh!L51/RES_summary!L$21</f>
        <v>25.660871163291606</v>
      </c>
      <c r="M51" s="183">
        <f>RES_hhdet_in_tesh!M51/RES_summary!M$21</f>
        <v>24.942493674475568</v>
      </c>
      <c r="N51" s="183">
        <f>RES_hhdet_in_tesh!N51/RES_summary!N$21</f>
        <v>24.720288182636757</v>
      </c>
      <c r="O51" s="183">
        <f>RES_hhdet_in_tesh!O51/RES_summary!O$21</f>
        <v>24.506797377168365</v>
      </c>
      <c r="P51" s="183">
        <f>RES_hhdet_in_tesh!P51/RES_summary!P$21</f>
        <v>24.279478684708</v>
      </c>
      <c r="Q51" s="183">
        <f>RES_hhdet_in_tesh!Q51/RES_summary!Q$21</f>
        <v>23.897358147458373</v>
      </c>
    </row>
    <row r="52" spans="1:17" ht="12" customHeight="1" x14ac:dyDescent="0.25">
      <c r="A52" s="166" t="s">
        <v>163</v>
      </c>
      <c r="B52" s="165"/>
      <c r="C52" s="182">
        <f>RES_hhdet_in_tesh!C52/RES_summary!C$21</f>
        <v>18.902728401822845</v>
      </c>
      <c r="D52" s="182">
        <f>RES_hhdet_in_tesh!D52/RES_summary!D$21</f>
        <v>17.356763386433791</v>
      </c>
      <c r="E52" s="182">
        <f>RES_hhdet_in_tesh!E52/RES_summary!E$21</f>
        <v>17.298964546861036</v>
      </c>
      <c r="F52" s="182">
        <f>RES_hhdet_in_tesh!F52/RES_summary!F$21</f>
        <v>17.339062406968541</v>
      </c>
      <c r="G52" s="182">
        <f>RES_hhdet_in_tesh!G52/RES_summary!G$21</f>
        <v>17.462768946939153</v>
      </c>
      <c r="H52" s="182">
        <f>RES_hhdet_in_tesh!H52/RES_summary!H$21</f>
        <v>17.537740124755249</v>
      </c>
      <c r="I52" s="182">
        <f>RES_hhdet_in_tesh!I52/RES_summary!I$21</f>
        <v>17.470650119375623</v>
      </c>
      <c r="J52" s="182">
        <f>RES_hhdet_in_tesh!J52/RES_summary!J$21</f>
        <v>17.219958841989136</v>
      </c>
      <c r="K52" s="182">
        <f>RES_hhdet_in_tesh!K52/RES_summary!K$21</f>
        <v>17.012041946328534</v>
      </c>
      <c r="L52" s="182">
        <f>RES_hhdet_in_tesh!L52/RES_summary!L$21</f>
        <v>16.795503288759836</v>
      </c>
      <c r="M52" s="182">
        <f>RES_hhdet_in_tesh!M52/RES_summary!M$21</f>
        <v>16.333365633061323</v>
      </c>
      <c r="N52" s="182">
        <f>RES_hhdet_in_tesh!N52/RES_summary!N$21</f>
        <v>16.192115060301678</v>
      </c>
      <c r="O52" s="182">
        <f>RES_hhdet_in_tesh!O52/RES_summary!O$21</f>
        <v>16.053191569162138</v>
      </c>
      <c r="P52" s="182">
        <f>RES_hhdet_in_tesh!P52/RES_summary!P$21</f>
        <v>15.925883643906415</v>
      </c>
      <c r="Q52" s="182">
        <f>RES_hhdet_in_tesh!Q52/RES_summary!Q$21</f>
        <v>15.686299920706059</v>
      </c>
    </row>
    <row r="53" spans="1:17" ht="12" customHeight="1" x14ac:dyDescent="0.25">
      <c r="A53" s="147" t="s">
        <v>59</v>
      </c>
      <c r="B53" s="164"/>
      <c r="C53" s="181">
        <f>RES_hhdet_in_tesh!C53/RES_summary!C$21</f>
        <v>7.6897559186813487</v>
      </c>
      <c r="D53" s="181">
        <f>RES_hhdet_in_tesh!D53/RES_summary!D$21</f>
        <v>9.1107516224324119</v>
      </c>
      <c r="E53" s="181">
        <f>RES_hhdet_in_tesh!E53/RES_summary!E$21</f>
        <v>8.9396828050182666</v>
      </c>
      <c r="F53" s="181">
        <f>RES_hhdet_in_tesh!F53/RES_summary!F$21</f>
        <v>9.0623941971893256</v>
      </c>
      <c r="G53" s="181">
        <f>RES_hhdet_in_tesh!G53/RES_summary!G$21</f>
        <v>9.0794815839949017</v>
      </c>
      <c r="H53" s="181">
        <f>RES_hhdet_in_tesh!H53/RES_summary!H$21</f>
        <v>9.1468204624810063</v>
      </c>
      <c r="I53" s="181">
        <f>RES_hhdet_in_tesh!I53/RES_summary!I$21</f>
        <v>9.0997986412377401</v>
      </c>
      <c r="J53" s="181">
        <f>RES_hhdet_in_tesh!J53/RES_summary!J$21</f>
        <v>9.003997036691926</v>
      </c>
      <c r="K53" s="181">
        <f>RES_hhdet_in_tesh!K53/RES_summary!K$21</f>
        <v>8.9318888997769132</v>
      </c>
      <c r="L53" s="181">
        <f>RES_hhdet_in_tesh!L53/RES_summary!L$21</f>
        <v>8.8653678745317688</v>
      </c>
      <c r="M53" s="181">
        <f>RES_hhdet_in_tesh!M53/RES_summary!M$21</f>
        <v>8.609128041414241</v>
      </c>
      <c r="N53" s="181">
        <f>RES_hhdet_in_tesh!N53/RES_summary!N$21</f>
        <v>8.5281731223350778</v>
      </c>
      <c r="O53" s="181">
        <f>RES_hhdet_in_tesh!O53/RES_summary!O$21</f>
        <v>8.4536058080062304</v>
      </c>
      <c r="P53" s="181">
        <f>RES_hhdet_in_tesh!P53/RES_summary!P$21</f>
        <v>8.35359504080159</v>
      </c>
      <c r="Q53" s="181">
        <f>RES_hhdet_in_tesh!Q53/RES_summary!Q$21</f>
        <v>8.2110582267523142</v>
      </c>
    </row>
    <row r="54" spans="1:17" ht="12" customHeight="1" x14ac:dyDescent="0.25">
      <c r="A54" s="163" t="s">
        <v>142</v>
      </c>
      <c r="B54" s="162"/>
      <c r="C54" s="180">
        <f>RES_hhdet_in_tesh!C54/RES_summary!C$21</f>
        <v>30.715547003595301</v>
      </c>
      <c r="D54" s="180">
        <f>RES_hhdet_in_tesh!D54/RES_summary!D$21</f>
        <v>28.283187065482842</v>
      </c>
      <c r="E54" s="180">
        <f>RES_hhdet_in_tesh!E54/RES_summary!E$21</f>
        <v>28.676639940559028</v>
      </c>
      <c r="F54" s="180">
        <f>RES_hhdet_in_tesh!F54/RES_summary!F$21</f>
        <v>29.727751150244679</v>
      </c>
      <c r="G54" s="180">
        <f>RES_hhdet_in_tesh!G54/RES_summary!G$21</f>
        <v>29.494840533081135</v>
      </c>
      <c r="H54" s="180">
        <f>RES_hhdet_in_tesh!H54/RES_summary!H$21</f>
        <v>31.67285287903292</v>
      </c>
      <c r="I54" s="180">
        <f>RES_hhdet_in_tesh!I54/RES_summary!I$21</f>
        <v>30.217000685427404</v>
      </c>
      <c r="J54" s="180">
        <f>RES_hhdet_in_tesh!J54/RES_summary!J$21</f>
        <v>30.382104210311891</v>
      </c>
      <c r="K54" s="180">
        <f>RES_hhdet_in_tesh!K54/RES_summary!K$21</f>
        <v>0</v>
      </c>
      <c r="L54" s="180">
        <f>RES_hhdet_in_tesh!L54/RES_summary!L$21</f>
        <v>0</v>
      </c>
      <c r="M54" s="180">
        <f>RES_hhdet_in_tesh!M54/RES_summary!M$21</f>
        <v>0</v>
      </c>
      <c r="N54" s="180">
        <f>RES_hhdet_in_tesh!N54/RES_summary!N$21</f>
        <v>0</v>
      </c>
      <c r="O54" s="180">
        <f>RES_hhdet_in_tesh!O54/RES_summary!O$21</f>
        <v>28.470037576940143</v>
      </c>
      <c r="P54" s="180">
        <f>RES_hhdet_in_tesh!P54/RES_summary!P$21</f>
        <v>28.418428149924203</v>
      </c>
      <c r="Q54" s="180">
        <f>RES_hhdet_in_tesh!Q54/RES_summary!Q$21</f>
        <v>29.396365052789392</v>
      </c>
    </row>
    <row r="55" spans="1:17" ht="12" customHeight="1" x14ac:dyDescent="0.25">
      <c r="A55" s="161" t="s">
        <v>141</v>
      </c>
      <c r="B55" s="160"/>
      <c r="C55" s="179">
        <f>RES_hhdet_in_tesh!C55/RES_summary!C$21</f>
        <v>29.538720367453326</v>
      </c>
      <c r="D55" s="179">
        <f>RES_hhdet_in_tesh!D55/RES_summary!D$21</f>
        <v>27.90574111316997</v>
      </c>
      <c r="E55" s="179">
        <f>RES_hhdet_in_tesh!E55/RES_summary!E$21</f>
        <v>28.119129068247641</v>
      </c>
      <c r="F55" s="179">
        <f>RES_hhdet_in_tesh!F55/RES_summary!F$21</f>
        <v>28.954543387441976</v>
      </c>
      <c r="G55" s="179">
        <f>RES_hhdet_in_tesh!G55/RES_summary!G$21</f>
        <v>28.855551983339588</v>
      </c>
      <c r="H55" s="179">
        <f>RES_hhdet_in_tesh!H55/RES_summary!H$21</f>
        <v>30.301285685776097</v>
      </c>
      <c r="I55" s="179">
        <f>RES_hhdet_in_tesh!I55/RES_summary!I$21</f>
        <v>29.298636720044691</v>
      </c>
      <c r="J55" s="179">
        <f>RES_hhdet_in_tesh!J55/RES_summary!J$21</f>
        <v>29.286874551783374</v>
      </c>
      <c r="K55" s="179">
        <f>RES_hhdet_in_tesh!K55/RES_summary!K$21</f>
        <v>26.781083910095841</v>
      </c>
      <c r="L55" s="179">
        <f>RES_hhdet_in_tesh!L55/RES_summary!L$21</f>
        <v>0</v>
      </c>
      <c r="M55" s="179">
        <f>RES_hhdet_in_tesh!M55/RES_summary!M$21</f>
        <v>26.890107096345538</v>
      </c>
      <c r="N55" s="179">
        <f>RES_hhdet_in_tesh!N55/RES_summary!N$21</f>
        <v>0</v>
      </c>
      <c r="O55" s="179">
        <f>RES_hhdet_in_tesh!O55/RES_summary!O$21</f>
        <v>27.210913616081758</v>
      </c>
      <c r="P55" s="179">
        <f>RES_hhdet_in_tesh!P55/RES_summary!P$21</f>
        <v>27.001083804144013</v>
      </c>
      <c r="Q55" s="179">
        <f>RES_hhdet_in_tesh!Q55/RES_summary!Q$21</f>
        <v>27.437892970191506</v>
      </c>
    </row>
    <row r="56" spans="1:17" ht="12" customHeight="1" x14ac:dyDescent="0.25">
      <c r="A56" s="148" t="s">
        <v>60</v>
      </c>
      <c r="B56" s="156"/>
      <c r="C56" s="177">
        <f>RES_hhdet_in_tesh!C56/RES_summary!C$21</f>
        <v>21.848993784478278</v>
      </c>
      <c r="D56" s="177">
        <f>RES_hhdet_in_tesh!D56/RES_summary!D$21</f>
        <v>18.79494451057532</v>
      </c>
      <c r="E56" s="177">
        <f>RES_hhdet_in_tesh!E56/RES_summary!E$21</f>
        <v>19.179371673562837</v>
      </c>
      <c r="F56" s="177">
        <f>RES_hhdet_in_tesh!F56/RES_summary!F$21</f>
        <v>19.892167029994916</v>
      </c>
      <c r="G56" s="177">
        <f>RES_hhdet_in_tesh!G56/RES_summary!G$21</f>
        <v>19.775311578010207</v>
      </c>
      <c r="H56" s="177">
        <f>RES_hhdet_in_tesh!H56/RES_summary!H$21</f>
        <v>21.153926465125764</v>
      </c>
      <c r="I56" s="177">
        <f>RES_hhdet_in_tesh!I56/RES_summary!I$21</f>
        <v>20.198760099086652</v>
      </c>
      <c r="J56" s="177">
        <f>RES_hhdet_in_tesh!J56/RES_summary!J$21</f>
        <v>20.282676290872693</v>
      </c>
      <c r="K56" s="177">
        <f>RES_hhdet_in_tesh!K56/RES_summary!K$21</f>
        <v>17.851475878976025</v>
      </c>
      <c r="L56" s="177">
        <f>RES_hhdet_in_tesh!L56/RES_summary!L$21</f>
        <v>0</v>
      </c>
      <c r="M56" s="177">
        <f>RES_hhdet_in_tesh!M56/RES_summary!M$21</f>
        <v>18.283782875826422</v>
      </c>
      <c r="N56" s="177">
        <f>RES_hhdet_in_tesh!N56/RES_summary!N$21</f>
        <v>0</v>
      </c>
      <c r="O56" s="177">
        <f>RES_hhdet_in_tesh!O56/RES_summary!O$21</f>
        <v>18.760487117276366</v>
      </c>
      <c r="P56" s="177">
        <f>RES_hhdet_in_tesh!P56/RES_summary!P$21</f>
        <v>18.650163132740541</v>
      </c>
      <c r="Q56" s="177">
        <f>RES_hhdet_in_tesh!Q56/RES_summary!Q$21</f>
        <v>19.229292340862791</v>
      </c>
    </row>
    <row r="57" spans="1:17" ht="12" customHeight="1" x14ac:dyDescent="0.25">
      <c r="A57" s="148" t="s">
        <v>59</v>
      </c>
      <c r="B57" s="156"/>
      <c r="C57" s="177">
        <f>RES_hhdet_in_tesh!C57/RES_summary!C$21</f>
        <v>7.6897265829750516</v>
      </c>
      <c r="D57" s="177">
        <f>RES_hhdet_in_tesh!D57/RES_summary!D$21</f>
        <v>9.110796602594645</v>
      </c>
      <c r="E57" s="177">
        <f>RES_hhdet_in_tesh!E57/RES_summary!E$21</f>
        <v>8.9397573946847988</v>
      </c>
      <c r="F57" s="177">
        <f>RES_hhdet_in_tesh!F57/RES_summary!F$21</f>
        <v>9.0623763574470608</v>
      </c>
      <c r="G57" s="177">
        <f>RES_hhdet_in_tesh!G57/RES_summary!G$21</f>
        <v>9.0802404053293788</v>
      </c>
      <c r="H57" s="177">
        <f>RES_hhdet_in_tesh!H57/RES_summary!H$21</f>
        <v>9.1473592206503316</v>
      </c>
      <c r="I57" s="177">
        <f>RES_hhdet_in_tesh!I57/RES_summary!I$21</f>
        <v>9.0998766209580371</v>
      </c>
      <c r="J57" s="177">
        <f>RES_hhdet_in_tesh!J57/RES_summary!J$21</f>
        <v>9.0041982609106821</v>
      </c>
      <c r="K57" s="177">
        <f>RES_hhdet_in_tesh!K57/RES_summary!K$21</f>
        <v>8.9296080311198178</v>
      </c>
      <c r="L57" s="177">
        <f>RES_hhdet_in_tesh!L57/RES_summary!L$21</f>
        <v>0</v>
      </c>
      <c r="M57" s="177">
        <f>RES_hhdet_in_tesh!M57/RES_summary!M$21</f>
        <v>8.6063242205191166</v>
      </c>
      <c r="N57" s="177">
        <f>RES_hhdet_in_tesh!N57/RES_summary!N$21</f>
        <v>0</v>
      </c>
      <c r="O57" s="177">
        <f>RES_hhdet_in_tesh!O57/RES_summary!O$21</f>
        <v>8.4504264988053901</v>
      </c>
      <c r="P57" s="177">
        <f>RES_hhdet_in_tesh!P57/RES_summary!P$21</f>
        <v>8.3509206714034683</v>
      </c>
      <c r="Q57" s="177">
        <f>RES_hhdet_in_tesh!Q57/RES_summary!Q$21</f>
        <v>8.2086006293287195</v>
      </c>
    </row>
    <row r="58" spans="1:17" ht="12" customHeight="1" x14ac:dyDescent="0.25">
      <c r="A58" s="158" t="s">
        <v>62</v>
      </c>
      <c r="B58" s="157"/>
      <c r="C58" s="178">
        <f>RES_hhdet_in_tesh!C58/RES_summary!C$21</f>
        <v>8.3106795886702898</v>
      </c>
      <c r="D58" s="178">
        <f>RES_hhdet_in_tesh!D58/RES_summary!D$21</f>
        <v>7.9391923775767559</v>
      </c>
      <c r="E58" s="178">
        <f>RES_hhdet_in_tesh!E58/RES_summary!E$21</f>
        <v>8.1278464203108456</v>
      </c>
      <c r="F58" s="178">
        <f>RES_hhdet_in_tesh!F58/RES_summary!F$21</f>
        <v>8.3477928743815859</v>
      </c>
      <c r="G58" s="178">
        <f>RES_hhdet_in_tesh!G58/RES_summary!G$21</f>
        <v>8.1967410982005582</v>
      </c>
      <c r="H58" s="178">
        <f>RES_hhdet_in_tesh!H58/RES_summary!H$21</f>
        <v>8.3855967408239245</v>
      </c>
      <c r="I58" s="178">
        <f>RES_hhdet_in_tesh!I58/RES_summary!I$21</f>
        <v>8.597159279336978</v>
      </c>
      <c r="J58" s="178">
        <f>RES_hhdet_in_tesh!J58/RES_summary!J$21</f>
        <v>8.4268587448677348</v>
      </c>
      <c r="K58" s="178">
        <f>RES_hhdet_in_tesh!K58/RES_summary!K$21</f>
        <v>8.0393100212350959</v>
      </c>
      <c r="L58" s="178">
        <f>RES_hhdet_in_tesh!L58/RES_summary!L$21</f>
        <v>8.15416412630886</v>
      </c>
      <c r="M58" s="178">
        <f>RES_hhdet_in_tesh!M58/RES_summary!M$21</f>
        <v>7.9215920666151787</v>
      </c>
      <c r="N58" s="178">
        <f>RES_hhdet_in_tesh!N58/RES_summary!N$21</f>
        <v>7.975001034827927</v>
      </c>
      <c r="O58" s="178">
        <f>RES_hhdet_in_tesh!O58/RES_summary!O$21</f>
        <v>8.2074718383067218</v>
      </c>
      <c r="P58" s="178">
        <f>RES_hhdet_in_tesh!P58/RES_summary!P$21</f>
        <v>8.4300122988675135</v>
      </c>
      <c r="Q58" s="178">
        <f>RES_hhdet_in_tesh!Q58/RES_summary!Q$21</f>
        <v>8.8543282404185799</v>
      </c>
    </row>
    <row r="59" spans="1:17" ht="12" customHeight="1" x14ac:dyDescent="0.25">
      <c r="A59" s="23" t="s">
        <v>57</v>
      </c>
      <c r="B59" s="156"/>
      <c r="C59" s="177">
        <f>RES_hhdet_in_tesh!C59/RES_summary!C$21</f>
        <v>0</v>
      </c>
      <c r="D59" s="177">
        <f>RES_hhdet_in_tesh!D59/RES_summary!D$21</f>
        <v>0</v>
      </c>
      <c r="E59" s="177">
        <f>RES_hhdet_in_tesh!E59/RES_summary!E$21</f>
        <v>0</v>
      </c>
      <c r="F59" s="177">
        <f>RES_hhdet_in_tesh!F59/RES_summary!F$21</f>
        <v>0</v>
      </c>
      <c r="G59" s="177">
        <f>RES_hhdet_in_tesh!G59/RES_summary!G$21</f>
        <v>0</v>
      </c>
      <c r="H59" s="177">
        <f>RES_hhdet_in_tesh!H59/RES_summary!H$21</f>
        <v>0</v>
      </c>
      <c r="I59" s="177">
        <f>RES_hhdet_in_tesh!I59/RES_summary!I$21</f>
        <v>0</v>
      </c>
      <c r="J59" s="177">
        <f>RES_hhdet_in_tesh!J59/RES_summary!J$21</f>
        <v>0</v>
      </c>
      <c r="K59" s="177">
        <f>RES_hhdet_in_tesh!K59/RES_summary!K$21</f>
        <v>0</v>
      </c>
      <c r="L59" s="177">
        <f>RES_hhdet_in_tesh!L59/RES_summary!L$21</f>
        <v>0</v>
      </c>
      <c r="M59" s="177">
        <f>RES_hhdet_in_tesh!M59/RES_summary!M$21</f>
        <v>0</v>
      </c>
      <c r="N59" s="177">
        <f>RES_hhdet_in_tesh!N59/RES_summary!N$21</f>
        <v>0</v>
      </c>
      <c r="O59" s="177">
        <f>RES_hhdet_in_tesh!O59/RES_summary!O$21</f>
        <v>0</v>
      </c>
      <c r="P59" s="177">
        <f>RES_hhdet_in_tesh!P59/RES_summary!P$21</f>
        <v>0</v>
      </c>
      <c r="Q59" s="177">
        <f>RES_hhdet_in_tesh!Q59/RES_summary!Q$21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RES_hhdet_in_tesh!C60/RES_summary!C$21</f>
        <v>8.3106795886702898</v>
      </c>
      <c r="D60" s="176">
        <f>RES_hhdet_in_tesh!D60/RES_summary!D$21</f>
        <v>7.9391923775767559</v>
      </c>
      <c r="E60" s="176">
        <f>RES_hhdet_in_tesh!E60/RES_summary!E$21</f>
        <v>8.1278464203108456</v>
      </c>
      <c r="F60" s="176">
        <f>RES_hhdet_in_tesh!F60/RES_summary!F$21</f>
        <v>8.3477928743815859</v>
      </c>
      <c r="G60" s="176">
        <f>RES_hhdet_in_tesh!G60/RES_summary!G$21</f>
        <v>8.1967410982005582</v>
      </c>
      <c r="H60" s="176">
        <f>RES_hhdet_in_tesh!H60/RES_summary!H$21</f>
        <v>8.3855967408239245</v>
      </c>
      <c r="I60" s="176">
        <f>RES_hhdet_in_tesh!I60/RES_summary!I$21</f>
        <v>8.597159279336978</v>
      </c>
      <c r="J60" s="176">
        <f>RES_hhdet_in_tesh!J60/RES_summary!J$21</f>
        <v>8.4268587448677348</v>
      </c>
      <c r="K60" s="176">
        <f>RES_hhdet_in_tesh!K60/RES_summary!K$21</f>
        <v>8.0393100212350959</v>
      </c>
      <c r="L60" s="176">
        <f>RES_hhdet_in_tesh!L60/RES_summary!L$21</f>
        <v>8.15416412630886</v>
      </c>
      <c r="M60" s="176">
        <f>RES_hhdet_in_tesh!M60/RES_summary!M$21</f>
        <v>7.9215920666151787</v>
      </c>
      <c r="N60" s="176">
        <f>RES_hhdet_in_tesh!N60/RES_summary!N$21</f>
        <v>7.975001034827927</v>
      </c>
      <c r="O60" s="176">
        <f>RES_hhdet_in_tesh!O60/RES_summary!O$21</f>
        <v>8.2074718383067218</v>
      </c>
      <c r="P60" s="176">
        <f>RES_hhdet_in_tesh!P60/RES_summary!P$21</f>
        <v>8.4300122988675135</v>
      </c>
      <c r="Q60" s="176">
        <f>RES_hhdet_in_tesh!Q60/RES_summary!Q$21</f>
        <v>8.8543282404185799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RES_hhdet_in_tesh!C62/RES_summary!C$21</f>
        <v>166.42657226417342</v>
      </c>
      <c r="D62" s="184">
        <f>RES_hhdet_in_tesh!D62/RES_summary!D$21</f>
        <v>159.11549374189963</v>
      </c>
      <c r="E62" s="184">
        <f>RES_hhdet_in_tesh!E62/RES_summary!E$21</f>
        <v>164.18052918315433</v>
      </c>
      <c r="F62" s="184">
        <f>RES_hhdet_in_tesh!F62/RES_summary!F$21</f>
        <v>169.97878932451283</v>
      </c>
      <c r="G62" s="184">
        <f>RES_hhdet_in_tesh!G62/RES_summary!G$21</f>
        <v>168.78482841249493</v>
      </c>
      <c r="H62" s="184">
        <f>RES_hhdet_in_tesh!H62/RES_summary!H$21</f>
        <v>173.29669472524347</v>
      </c>
      <c r="I62" s="184">
        <f>RES_hhdet_in_tesh!I62/RES_summary!I$21</f>
        <v>158.8673612339951</v>
      </c>
      <c r="J62" s="184">
        <f>RES_hhdet_in_tesh!J62/RES_summary!J$21</f>
        <v>168.36594094531014</v>
      </c>
      <c r="K62" s="184">
        <f>RES_hhdet_in_tesh!K62/RES_summary!K$21</f>
        <v>151.8077415907743</v>
      </c>
      <c r="L62" s="184">
        <f>RES_hhdet_in_tesh!L62/RES_summary!L$21</f>
        <v>162.75042063480336</v>
      </c>
      <c r="M62" s="184">
        <f>RES_hhdet_in_tesh!M62/RES_summary!M$21</f>
        <v>130.46866635769638</v>
      </c>
      <c r="N62" s="184">
        <f>RES_hhdet_in_tesh!N62/RES_summary!N$21</f>
        <v>131.29777131164352</v>
      </c>
      <c r="O62" s="184">
        <f>RES_hhdet_in_tesh!O62/RES_summary!O$21</f>
        <v>131.57746687654844</v>
      </c>
      <c r="P62" s="184">
        <f>RES_hhdet_in_tesh!P62/RES_summary!P$21</f>
        <v>0</v>
      </c>
      <c r="Q62" s="184">
        <f>RES_hhdet_in_tesh!Q62/RES_summary!Q$21</f>
        <v>131.43944760806076</v>
      </c>
    </row>
    <row r="63" spans="1:17" ht="12.95" customHeight="1" x14ac:dyDescent="0.25">
      <c r="A63" s="158" t="s">
        <v>65</v>
      </c>
      <c r="B63" s="157"/>
      <c r="C63" s="178">
        <f>RES_hhdet_in_tesh!C63/RES_summary!C$21</f>
        <v>120.87969476360074</v>
      </c>
      <c r="D63" s="178">
        <f>RES_hhdet_in_tesh!D63/RES_summary!D$21</f>
        <v>115.08042849090529</v>
      </c>
      <c r="E63" s="178">
        <f>RES_hhdet_in_tesh!E63/RES_summary!E$21</f>
        <v>119.97538797318819</v>
      </c>
      <c r="F63" s="178">
        <f>RES_hhdet_in_tesh!F63/RES_summary!F$21</f>
        <v>125.19624719362315</v>
      </c>
      <c r="G63" s="178">
        <f>RES_hhdet_in_tesh!G63/RES_summary!G$21</f>
        <v>124.98327225173149</v>
      </c>
      <c r="H63" s="178">
        <f>RES_hhdet_in_tesh!H63/RES_summary!H$21</f>
        <v>128.55036342763469</v>
      </c>
      <c r="I63" s="178">
        <f>RES_hhdet_in_tesh!I63/RES_summary!I$21</f>
        <v>114.51274338565455</v>
      </c>
      <c r="J63" s="178">
        <f>RES_hhdet_in_tesh!J63/RES_summary!J$21</f>
        <v>122.99386630492999</v>
      </c>
      <c r="K63" s="178">
        <f>RES_hhdet_in_tesh!K63/RES_summary!K$21</f>
        <v>107.24093385422529</v>
      </c>
      <c r="L63" s="178">
        <f>RES_hhdet_in_tesh!L63/RES_summary!L$21</f>
        <v>118.58400742670233</v>
      </c>
      <c r="M63" s="178">
        <f>RES_hhdet_in_tesh!M63/RES_summary!M$21</f>
        <v>85.700942472191116</v>
      </c>
      <c r="N63" s="178">
        <f>RES_hhdet_in_tesh!N63/RES_summary!N$21</f>
        <v>88.289692630282872</v>
      </c>
      <c r="O63" s="178">
        <f>RES_hhdet_in_tesh!O63/RES_summary!O$21</f>
        <v>87.582870990606295</v>
      </c>
      <c r="P63" s="178">
        <f>RES_hhdet_in_tesh!P63/RES_summary!P$21</f>
        <v>0</v>
      </c>
      <c r="Q63" s="178">
        <f>RES_hhdet_in_tesh!Q63/RES_summary!Q$21</f>
        <v>87.380211012072309</v>
      </c>
    </row>
    <row r="64" spans="1:17" ht="12" customHeight="1" x14ac:dyDescent="0.25">
      <c r="A64" s="23" t="s">
        <v>161</v>
      </c>
      <c r="B64" s="156"/>
      <c r="C64" s="177">
        <f>RES_hhdet_in_tesh!C64/RES_summary!C$21</f>
        <v>116.88459962708909</v>
      </c>
      <c r="D64" s="177">
        <f>RES_hhdet_in_tesh!D64/RES_summary!D$21</f>
        <v>112.85740547247632</v>
      </c>
      <c r="E64" s="177">
        <f>RES_hhdet_in_tesh!E64/RES_summary!E$21</f>
        <v>117.21218436607853</v>
      </c>
      <c r="F64" s="177">
        <f>RES_hhdet_in_tesh!F64/RES_summary!F$21</f>
        <v>121.53699815555515</v>
      </c>
      <c r="G64" s="177">
        <f>RES_hhdet_in_tesh!G64/RES_summary!G$21</f>
        <v>121.7339490236762</v>
      </c>
      <c r="H64" s="177">
        <f>RES_hhdet_in_tesh!H64/RES_summary!H$21</f>
        <v>123.81564150784011</v>
      </c>
      <c r="I64" s="177">
        <f>RES_hhdet_in_tesh!I64/RES_summary!I$21</f>
        <v>110.96237237868212</v>
      </c>
      <c r="J64" s="177">
        <f>RES_hhdet_in_tesh!J64/RES_summary!J$21</f>
        <v>119.13395779035255</v>
      </c>
      <c r="K64" s="177">
        <f>RES_hhdet_in_tesh!K64/RES_summary!K$21</f>
        <v>106.07527942072063</v>
      </c>
      <c r="L64" s="177">
        <f>RES_hhdet_in_tesh!L64/RES_summary!L$21</f>
        <v>116.10340662919744</v>
      </c>
      <c r="M64" s="177">
        <f>RES_hhdet_in_tesh!M64/RES_summary!M$21</f>
        <v>83.70224558217123</v>
      </c>
      <c r="N64" s="177">
        <f>RES_hhdet_in_tesh!N64/RES_summary!N$21</f>
        <v>86.488953675598282</v>
      </c>
      <c r="O64" s="177">
        <f>RES_hhdet_in_tesh!O64/RES_summary!O$21</f>
        <v>85.170912223765541</v>
      </c>
      <c r="P64" s="177">
        <f>RES_hhdet_in_tesh!P64/RES_summary!P$21</f>
        <v>0</v>
      </c>
      <c r="Q64" s="177">
        <f>RES_hhdet_in_tesh!Q64/RES_summary!Q$21</f>
        <v>84.472644728253243</v>
      </c>
    </row>
    <row r="65" spans="1:17" ht="12" customHeight="1" x14ac:dyDescent="0.25">
      <c r="A65" s="23" t="s">
        <v>60</v>
      </c>
      <c r="B65" s="156"/>
      <c r="C65" s="177">
        <f>RES_hhdet_in_tesh!C65/RES_summary!C$21</f>
        <v>3.9950951365116585</v>
      </c>
      <c r="D65" s="177">
        <f>RES_hhdet_in_tesh!D65/RES_summary!D$21</f>
        <v>2.2230230184289859</v>
      </c>
      <c r="E65" s="177">
        <f>RES_hhdet_in_tesh!E65/RES_summary!E$21</f>
        <v>2.7632036071096633</v>
      </c>
      <c r="F65" s="177">
        <f>RES_hhdet_in_tesh!F65/RES_summary!F$21</f>
        <v>3.6592490380679932</v>
      </c>
      <c r="G65" s="177">
        <f>RES_hhdet_in_tesh!G65/RES_summary!G$21</f>
        <v>3.249323228055276</v>
      </c>
      <c r="H65" s="177">
        <f>RES_hhdet_in_tesh!H65/RES_summary!H$21</f>
        <v>4.7347219197945671</v>
      </c>
      <c r="I65" s="177">
        <f>RES_hhdet_in_tesh!I65/RES_summary!I$21</f>
        <v>3.5503710069724392</v>
      </c>
      <c r="J65" s="177">
        <f>RES_hhdet_in_tesh!J65/RES_summary!J$21</f>
        <v>3.8599085145774339</v>
      </c>
      <c r="K65" s="177">
        <f>RES_hhdet_in_tesh!K65/RES_summary!K$21</f>
        <v>1.1656544335046444</v>
      </c>
      <c r="L65" s="177">
        <f>RES_hhdet_in_tesh!L65/RES_summary!L$21</f>
        <v>2.4806007975048932</v>
      </c>
      <c r="M65" s="177">
        <f>RES_hhdet_in_tesh!M65/RES_summary!M$21</f>
        <v>1.9986968900198874</v>
      </c>
      <c r="N65" s="177">
        <f>RES_hhdet_in_tesh!N65/RES_summary!N$21</f>
        <v>1.8007389546846033</v>
      </c>
      <c r="O65" s="177">
        <f>RES_hhdet_in_tesh!O65/RES_summary!O$21</f>
        <v>2.4119587668407605</v>
      </c>
      <c r="P65" s="177">
        <f>RES_hhdet_in_tesh!P65/RES_summary!P$21</f>
        <v>0</v>
      </c>
      <c r="Q65" s="177">
        <f>RES_hhdet_in_tesh!Q65/RES_summary!Q$21</f>
        <v>2.907566283819079</v>
      </c>
    </row>
    <row r="66" spans="1:17" ht="12.95" customHeight="1" x14ac:dyDescent="0.25">
      <c r="A66" s="158" t="s">
        <v>112</v>
      </c>
      <c r="B66" s="157"/>
      <c r="C66" s="178">
        <f>RES_hhdet_in_tesh!C66/RES_summary!C$21</f>
        <v>10.69485378471183</v>
      </c>
      <c r="D66" s="178">
        <f>RES_hhdet_in_tesh!D66/RES_summary!D$21</f>
        <v>10.233563844564964</v>
      </c>
      <c r="E66" s="178">
        <f>RES_hhdet_in_tesh!E66/RES_summary!E$21</f>
        <v>10.097928680152927</v>
      </c>
      <c r="F66" s="178">
        <f>RES_hhdet_in_tesh!F66/RES_summary!F$21</f>
        <v>9.984812891006527</v>
      </c>
      <c r="G66" s="178">
        <f>RES_hhdet_in_tesh!G66/RES_summary!G$21</f>
        <v>10.018539712700367</v>
      </c>
      <c r="H66" s="178">
        <f>RES_hhdet_in_tesh!H66/RES_summary!H$21</f>
        <v>10.087687141006136</v>
      </c>
      <c r="I66" s="178">
        <f>RES_hhdet_in_tesh!I66/RES_summary!I$21</f>
        <v>10.258837946350701</v>
      </c>
      <c r="J66" s="178">
        <f>RES_hhdet_in_tesh!J66/RES_summary!J$21</f>
        <v>11.748607026234485</v>
      </c>
      <c r="K66" s="178">
        <f>RES_hhdet_in_tesh!K66/RES_summary!K$21</f>
        <v>11.86061147299035</v>
      </c>
      <c r="L66" s="178">
        <f>RES_hhdet_in_tesh!L66/RES_summary!L$21</f>
        <v>11.767349519741835</v>
      </c>
      <c r="M66" s="178">
        <f>RES_hhdet_in_tesh!M66/RES_summary!M$21</f>
        <v>11.639709388139035</v>
      </c>
      <c r="N66" s="178">
        <f>RES_hhdet_in_tesh!N66/RES_summary!N$21</f>
        <v>11.729384888915479</v>
      </c>
      <c r="O66" s="178">
        <f>RES_hhdet_in_tesh!O66/RES_summary!O$21</f>
        <v>11.934460118324511</v>
      </c>
      <c r="P66" s="178">
        <f>RES_hhdet_in_tesh!P66/RES_summary!P$21</f>
        <v>0</v>
      </c>
      <c r="Q66" s="178">
        <f>RES_hhdet_in_tesh!Q66/RES_summary!Q$21</f>
        <v>12.19238316931119</v>
      </c>
    </row>
    <row r="67" spans="1:17" ht="12" customHeight="1" x14ac:dyDescent="0.25">
      <c r="A67" s="23" t="s">
        <v>60</v>
      </c>
      <c r="B67" s="156"/>
      <c r="C67" s="177">
        <f>RES_hhdet_in_tesh!C67/RES_summary!C$21</f>
        <v>10.69485378471183</v>
      </c>
      <c r="D67" s="177">
        <f>RES_hhdet_in_tesh!D67/RES_summary!D$21</f>
        <v>10.233563844564964</v>
      </c>
      <c r="E67" s="177">
        <f>RES_hhdet_in_tesh!E67/RES_summary!E$21</f>
        <v>10.097928680152927</v>
      </c>
      <c r="F67" s="177">
        <f>RES_hhdet_in_tesh!F67/RES_summary!F$21</f>
        <v>9.984812891006527</v>
      </c>
      <c r="G67" s="177">
        <f>RES_hhdet_in_tesh!G67/RES_summary!G$21</f>
        <v>10.018539712700367</v>
      </c>
      <c r="H67" s="177">
        <f>RES_hhdet_in_tesh!H67/RES_summary!H$21</f>
        <v>10.087687141006136</v>
      </c>
      <c r="I67" s="177">
        <f>RES_hhdet_in_tesh!I67/RES_summary!I$21</f>
        <v>10.258837946350701</v>
      </c>
      <c r="J67" s="177">
        <f>RES_hhdet_in_tesh!J67/RES_summary!J$21</f>
        <v>11.748607026234485</v>
      </c>
      <c r="K67" s="177">
        <f>RES_hhdet_in_tesh!K67/RES_summary!K$21</f>
        <v>11.86061147299035</v>
      </c>
      <c r="L67" s="177">
        <f>RES_hhdet_in_tesh!L67/RES_summary!L$21</f>
        <v>11.767349519741835</v>
      </c>
      <c r="M67" s="177">
        <f>RES_hhdet_in_tesh!M67/RES_summary!M$21</f>
        <v>11.639709388139035</v>
      </c>
      <c r="N67" s="177">
        <f>RES_hhdet_in_tesh!N67/RES_summary!N$21</f>
        <v>11.729384888915479</v>
      </c>
      <c r="O67" s="177">
        <f>RES_hhdet_in_tesh!O67/RES_summary!O$21</f>
        <v>11.934460118324511</v>
      </c>
      <c r="P67" s="177">
        <f>RES_hhdet_in_tesh!P67/RES_summary!P$21</f>
        <v>0</v>
      </c>
      <c r="Q67" s="177">
        <f>RES_hhdet_in_tesh!Q67/RES_summary!Q$21</f>
        <v>12.19238316931119</v>
      </c>
    </row>
    <row r="68" spans="1:17" ht="12" customHeight="1" x14ac:dyDescent="0.25">
      <c r="A68" s="158" t="s">
        <v>63</v>
      </c>
      <c r="B68" s="157"/>
      <c r="C68" s="178">
        <f>RES_hhdet_in_tesh!C68/RES_summary!C$21</f>
        <v>27.459557724362419</v>
      </c>
      <c r="D68" s="178">
        <f>RES_hhdet_in_tesh!D68/RES_summary!D$21</f>
        <v>26.270585967428516</v>
      </c>
      <c r="E68" s="178">
        <f>RES_hhdet_in_tesh!E68/RES_summary!E$21</f>
        <v>26.409361956961185</v>
      </c>
      <c r="F68" s="178">
        <f>RES_hhdet_in_tesh!F68/RES_summary!F$21</f>
        <v>27.067476554100317</v>
      </c>
      <c r="G68" s="178">
        <f>RES_hhdet_in_tesh!G68/RES_summary!G$21</f>
        <v>26.355666841931296</v>
      </c>
      <c r="H68" s="178">
        <f>RES_hhdet_in_tesh!H68/RES_summary!H$21</f>
        <v>27.429015308499775</v>
      </c>
      <c r="I68" s="178">
        <f>RES_hhdet_in_tesh!I68/RES_summary!I$21</f>
        <v>26.072347980025658</v>
      </c>
      <c r="J68" s="178">
        <f>RES_hhdet_in_tesh!J68/RES_summary!J$21</f>
        <v>25.735691274129071</v>
      </c>
      <c r="K68" s="178">
        <f>RES_hhdet_in_tesh!K68/RES_summary!K$21</f>
        <v>25.212951591419937</v>
      </c>
      <c r="L68" s="178">
        <f>RES_hhdet_in_tesh!L68/RES_summary!L$21</f>
        <v>24.828970429211207</v>
      </c>
      <c r="M68" s="178">
        <f>RES_hhdet_in_tesh!M68/RES_summary!M$21</f>
        <v>25.873338522761525</v>
      </c>
      <c r="N68" s="178">
        <f>RES_hhdet_in_tesh!N68/RES_summary!N$21</f>
        <v>23.77528625586487</v>
      </c>
      <c r="O68" s="178">
        <f>RES_hhdet_in_tesh!O68/RES_summary!O$21</f>
        <v>24.798505293043192</v>
      </c>
      <c r="P68" s="178">
        <f>RES_hhdet_in_tesh!P68/RES_summary!P$21</f>
        <v>0</v>
      </c>
      <c r="Q68" s="178">
        <f>RES_hhdet_in_tesh!Q68/RES_summary!Q$21</f>
        <v>24.445492441974274</v>
      </c>
    </row>
    <row r="69" spans="1:17" ht="12" customHeight="1" x14ac:dyDescent="0.25">
      <c r="A69" s="167" t="s">
        <v>160</v>
      </c>
      <c r="B69" s="132"/>
      <c r="C69" s="183">
        <f>RES_hhdet_in_tesh!C69/RES_summary!C$21</f>
        <v>26.401243336258464</v>
      </c>
      <c r="D69" s="183">
        <f>RES_hhdet_in_tesh!D69/RES_summary!D$21</f>
        <v>25.727166802795871</v>
      </c>
      <c r="E69" s="183">
        <f>RES_hhdet_in_tesh!E69/RES_summary!E$21</f>
        <v>25.475176322228222</v>
      </c>
      <c r="F69" s="183">
        <f>RES_hhdet_in_tesh!F69/RES_summary!F$21</f>
        <v>25.440094879591168</v>
      </c>
      <c r="G69" s="183">
        <f>RES_hhdet_in_tesh!G69/RES_summary!G$21</f>
        <v>25.294877748690318</v>
      </c>
      <c r="H69" s="183">
        <f>RES_hhdet_in_tesh!H69/RES_summary!H$21</f>
        <v>25.354073695976009</v>
      </c>
      <c r="I69" s="183">
        <f>RES_hhdet_in_tesh!I69/RES_summary!I$21</f>
        <v>25.043028176154284</v>
      </c>
      <c r="J69" s="183">
        <f>RES_hhdet_in_tesh!J69/RES_summary!J$21</f>
        <v>24.638534514448374</v>
      </c>
      <c r="K69" s="183">
        <f>RES_hhdet_in_tesh!K69/RES_summary!K$21</f>
        <v>24.220733295125498</v>
      </c>
      <c r="L69" s="183">
        <f>RES_hhdet_in_tesh!L69/RES_summary!L$21</f>
        <v>24.209867030402119</v>
      </c>
      <c r="M69" s="183">
        <f>RES_hhdet_in_tesh!M69/RES_summary!M$21</f>
        <v>0</v>
      </c>
      <c r="N69" s="183">
        <f>RES_hhdet_in_tesh!N69/RES_summary!N$21</f>
        <v>23.301905503117386</v>
      </c>
      <c r="O69" s="183">
        <f>RES_hhdet_in_tesh!O69/RES_summary!O$21</f>
        <v>23.157631196163987</v>
      </c>
      <c r="P69" s="183">
        <f>RES_hhdet_in_tesh!P69/RES_summary!P$21</f>
        <v>0</v>
      </c>
      <c r="Q69" s="183">
        <f>RES_hhdet_in_tesh!Q69/RES_summary!Q$21</f>
        <v>22.59943861329938</v>
      </c>
    </row>
    <row r="70" spans="1:17" ht="12" customHeight="1" x14ac:dyDescent="0.25">
      <c r="A70" s="167" t="s">
        <v>159</v>
      </c>
      <c r="B70" s="132"/>
      <c r="C70" s="183">
        <f>RES_hhdet_in_tesh!C70/RES_summary!C$21</f>
        <v>26.472616436373499</v>
      </c>
      <c r="D70" s="183">
        <f>RES_hhdet_in_tesh!D70/RES_summary!D$21</f>
        <v>26.142014424707874</v>
      </c>
      <c r="E70" s="183">
        <f>RES_hhdet_in_tesh!E70/RES_summary!E$21</f>
        <v>25.960701593274919</v>
      </c>
      <c r="F70" s="183">
        <f>RES_hhdet_in_tesh!F70/RES_summary!F$21</f>
        <v>26.119959450050402</v>
      </c>
      <c r="G70" s="183">
        <f>RES_hhdet_in_tesh!G70/RES_summary!G$21</f>
        <v>26.090861651413089</v>
      </c>
      <c r="H70" s="183">
        <f>RES_hhdet_in_tesh!H70/RES_summary!H$21</f>
        <v>26.212751664108673</v>
      </c>
      <c r="I70" s="183">
        <f>RES_hhdet_in_tesh!I70/RES_summary!I$21</f>
        <v>26.081627018218143</v>
      </c>
      <c r="J70" s="183">
        <f>RES_hhdet_in_tesh!J70/RES_summary!J$21</f>
        <v>25.775418572053855</v>
      </c>
      <c r="K70" s="183">
        <f>RES_hhdet_in_tesh!K70/RES_summary!K$21</f>
        <v>25.458332233046796</v>
      </c>
      <c r="L70" s="183">
        <f>RES_hhdet_in_tesh!L70/RES_summary!L$21</f>
        <v>25.369149822883472</v>
      </c>
      <c r="M70" s="183">
        <f>RES_hhdet_in_tesh!M70/RES_summary!M$21</f>
        <v>24.414219945979859</v>
      </c>
      <c r="N70" s="183">
        <f>RES_hhdet_in_tesh!N70/RES_summary!N$21</f>
        <v>24.385800725109839</v>
      </c>
      <c r="O70" s="183">
        <f>RES_hhdet_in_tesh!O70/RES_summary!O$21</f>
        <v>24.196223628194424</v>
      </c>
      <c r="P70" s="183">
        <f>RES_hhdet_in_tesh!P70/RES_summary!P$21</f>
        <v>0</v>
      </c>
      <c r="Q70" s="183">
        <f>RES_hhdet_in_tesh!Q70/RES_summary!Q$21</f>
        <v>23.510803087210736</v>
      </c>
    </row>
    <row r="71" spans="1:17" ht="12" customHeight="1" x14ac:dyDescent="0.25">
      <c r="A71" s="166" t="s">
        <v>109</v>
      </c>
      <c r="B71" s="165"/>
      <c r="C71" s="182">
        <f>RES_hhdet_in_tesh!C71/RES_summary!C$21</f>
        <v>18.782896546455046</v>
      </c>
      <c r="D71" s="182">
        <f>RES_hhdet_in_tesh!D71/RES_summary!D$21</f>
        <v>17.031376244556991</v>
      </c>
      <c r="E71" s="182">
        <f>RES_hhdet_in_tesh!E71/RES_summary!E$21</f>
        <v>17.02060071657462</v>
      </c>
      <c r="F71" s="182">
        <f>RES_hhdet_in_tesh!F71/RES_summary!F$21</f>
        <v>17.056960255271331</v>
      </c>
      <c r="G71" s="182">
        <f>RES_hhdet_in_tesh!G71/RES_summary!G$21</f>
        <v>17.011229078458655</v>
      </c>
      <c r="H71" s="182">
        <f>RES_hhdet_in_tesh!H71/RES_summary!H$21</f>
        <v>17.065901065052973</v>
      </c>
      <c r="I71" s="182">
        <f>RES_hhdet_in_tesh!I71/RES_summary!I$21</f>
        <v>16.981957286529951</v>
      </c>
      <c r="J71" s="182">
        <f>RES_hhdet_in_tesh!J71/RES_summary!J$21</f>
        <v>16.771293950522892</v>
      </c>
      <c r="K71" s="182">
        <f>RES_hhdet_in_tesh!K71/RES_summary!K$21</f>
        <v>16.527217218154725</v>
      </c>
      <c r="L71" s="182">
        <f>RES_hhdet_in_tesh!L71/RES_summary!L$21</f>
        <v>16.503588888346901</v>
      </c>
      <c r="M71" s="182">
        <f>RES_hhdet_in_tesh!M71/RES_summary!M$21</f>
        <v>15.803566539150118</v>
      </c>
      <c r="N71" s="182">
        <f>RES_hhdet_in_tesh!N71/RES_summary!N$21</f>
        <v>15.855978452820915</v>
      </c>
      <c r="O71" s="182">
        <f>RES_hhdet_in_tesh!O71/RES_summary!O$21</f>
        <v>15.741245209793119</v>
      </c>
      <c r="P71" s="182">
        <f>RES_hhdet_in_tesh!P71/RES_summary!P$21</f>
        <v>0</v>
      </c>
      <c r="Q71" s="182">
        <f>RES_hhdet_in_tesh!Q71/RES_summary!Q$21</f>
        <v>15.298884411125613</v>
      </c>
    </row>
    <row r="72" spans="1:17" ht="12" customHeight="1" x14ac:dyDescent="0.25">
      <c r="A72" s="147" t="s">
        <v>59</v>
      </c>
      <c r="B72" s="164"/>
      <c r="C72" s="181">
        <f>RES_hhdet_in_tesh!C72/RES_summary!C$21</f>
        <v>7.6897198899184556</v>
      </c>
      <c r="D72" s="181">
        <f>RES_hhdet_in_tesh!D72/RES_summary!D$21</f>
        <v>9.1106381801508878</v>
      </c>
      <c r="E72" s="181">
        <f>RES_hhdet_in_tesh!E72/RES_summary!E$21</f>
        <v>8.9401008767002992</v>
      </c>
      <c r="F72" s="181">
        <f>RES_hhdet_in_tesh!F72/RES_summary!F$21</f>
        <v>9.0629991947790707</v>
      </c>
      <c r="G72" s="181">
        <f>RES_hhdet_in_tesh!G72/RES_summary!G$21</f>
        <v>9.0796325729544378</v>
      </c>
      <c r="H72" s="181">
        <f>RES_hhdet_in_tesh!H72/RES_summary!H$21</f>
        <v>9.1468505990557034</v>
      </c>
      <c r="I72" s="181">
        <f>RES_hhdet_in_tesh!I72/RES_summary!I$21</f>
        <v>9.0996697316881914</v>
      </c>
      <c r="J72" s="181">
        <f>RES_hhdet_in_tesh!J72/RES_summary!J$21</f>
        <v>9.0041246215309645</v>
      </c>
      <c r="K72" s="181">
        <f>RES_hhdet_in_tesh!K72/RES_summary!K$21</f>
        <v>8.9311150148920682</v>
      </c>
      <c r="L72" s="181">
        <f>RES_hhdet_in_tesh!L72/RES_summary!L$21</f>
        <v>8.8655609345365711</v>
      </c>
      <c r="M72" s="181">
        <f>RES_hhdet_in_tesh!M72/RES_summary!M$21</f>
        <v>8.6106534068297371</v>
      </c>
      <c r="N72" s="181">
        <f>RES_hhdet_in_tesh!N72/RES_summary!N$21</f>
        <v>8.5298222722889232</v>
      </c>
      <c r="O72" s="181">
        <f>RES_hhdet_in_tesh!O72/RES_summary!O$21</f>
        <v>8.4549784184013106</v>
      </c>
      <c r="P72" s="181">
        <f>RES_hhdet_in_tesh!P72/RES_summary!P$21</f>
        <v>0</v>
      </c>
      <c r="Q72" s="181">
        <f>RES_hhdet_in_tesh!Q72/RES_summary!Q$21</f>
        <v>8.2119186760851175</v>
      </c>
    </row>
    <row r="73" spans="1:17" ht="12" customHeight="1" x14ac:dyDescent="0.25">
      <c r="A73" s="163" t="s">
        <v>142</v>
      </c>
      <c r="B73" s="162"/>
      <c r="C73" s="180">
        <f>RES_hhdet_in_tesh!C73/RES_summary!C$21</f>
        <v>30.715926350863288</v>
      </c>
      <c r="D73" s="180">
        <f>RES_hhdet_in_tesh!D73/RES_summary!D$21</f>
        <v>28.179334700753159</v>
      </c>
      <c r="E73" s="180">
        <f>RES_hhdet_in_tesh!E73/RES_summary!E$21</f>
        <v>28.701202447029459</v>
      </c>
      <c r="F73" s="180">
        <f>RES_hhdet_in_tesh!F73/RES_summary!F$21</f>
        <v>29.904468481786239</v>
      </c>
      <c r="G73" s="180">
        <f>RES_hhdet_in_tesh!G73/RES_summary!G$21</f>
        <v>29.47851701122795</v>
      </c>
      <c r="H73" s="180">
        <f>RES_hhdet_in_tesh!H73/RES_summary!H$21</f>
        <v>31.665318342400973</v>
      </c>
      <c r="I73" s="180">
        <f>RES_hhdet_in_tesh!I73/RES_summary!I$21</f>
        <v>30.242065027841193</v>
      </c>
      <c r="J73" s="180">
        <f>RES_hhdet_in_tesh!J73/RES_summary!J$21</f>
        <v>30.42029671010588</v>
      </c>
      <c r="K73" s="180">
        <f>RES_hhdet_in_tesh!K73/RES_summary!K$21</f>
        <v>26.693987587238336</v>
      </c>
      <c r="L73" s="180">
        <f>RES_hhdet_in_tesh!L73/RES_summary!L$21</f>
        <v>28.014018737288282</v>
      </c>
      <c r="M73" s="180">
        <f>RES_hhdet_in_tesh!M73/RES_summary!M$21</f>
        <v>27.447055391284628</v>
      </c>
      <c r="N73" s="180">
        <f>RES_hhdet_in_tesh!N73/RES_summary!N$21</f>
        <v>0</v>
      </c>
      <c r="O73" s="180">
        <f>RES_hhdet_in_tesh!O73/RES_summary!O$21</f>
        <v>28.506978502757629</v>
      </c>
      <c r="P73" s="180">
        <f>RES_hhdet_in_tesh!P73/RES_summary!P$21</f>
        <v>0</v>
      </c>
      <c r="Q73" s="180">
        <f>RES_hhdet_in_tesh!Q73/RES_summary!Q$21</f>
        <v>29.443003691019179</v>
      </c>
    </row>
    <row r="74" spans="1:17" ht="12" customHeight="1" x14ac:dyDescent="0.25">
      <c r="A74" s="161" t="s">
        <v>141</v>
      </c>
      <c r="B74" s="160"/>
      <c r="C74" s="179">
        <f>RES_hhdet_in_tesh!C74/RES_summary!C$21</f>
        <v>29.550059225837302</v>
      </c>
      <c r="D74" s="179">
        <f>RES_hhdet_in_tesh!D74/RES_summary!D$21</f>
        <v>27.764512060658497</v>
      </c>
      <c r="E74" s="179">
        <f>RES_hhdet_in_tesh!E74/RES_summary!E$21</f>
        <v>28.125065740886171</v>
      </c>
      <c r="F74" s="179">
        <f>RES_hhdet_in_tesh!F74/RES_summary!F$21</f>
        <v>29.118326449805387</v>
      </c>
      <c r="G74" s="179">
        <f>RES_hhdet_in_tesh!G74/RES_summary!G$21</f>
        <v>28.816079792528807</v>
      </c>
      <c r="H74" s="179">
        <f>RES_hhdet_in_tesh!H74/RES_summary!H$21</f>
        <v>30.270982099436257</v>
      </c>
      <c r="I74" s="179">
        <f>RES_hhdet_in_tesh!I74/RES_summary!I$21</f>
        <v>29.266129383052458</v>
      </c>
      <c r="J74" s="179">
        <f>RES_hhdet_in_tesh!J74/RES_summary!J$21</f>
        <v>29.242583424863813</v>
      </c>
      <c r="K74" s="179">
        <f>RES_hhdet_in_tesh!K74/RES_summary!K$21</f>
        <v>26.730649090628415</v>
      </c>
      <c r="L74" s="179">
        <f>RES_hhdet_in_tesh!L74/RES_summary!L$21</f>
        <v>27.542496402947116</v>
      </c>
      <c r="M74" s="179">
        <f>RES_hhdet_in_tesh!M74/RES_summary!M$21</f>
        <v>26.917530501130294</v>
      </c>
      <c r="N74" s="179">
        <f>RES_hhdet_in_tesh!N74/RES_summary!N$21</f>
        <v>0</v>
      </c>
      <c r="O74" s="179">
        <f>RES_hhdet_in_tesh!O74/RES_summary!O$21</f>
        <v>27.216691338488168</v>
      </c>
      <c r="P74" s="179">
        <f>RES_hhdet_in_tesh!P74/RES_summary!P$21</f>
        <v>0</v>
      </c>
      <c r="Q74" s="179">
        <f>RES_hhdet_in_tesh!Q74/RES_summary!Q$21</f>
        <v>27.442683903808746</v>
      </c>
    </row>
    <row r="75" spans="1:17" ht="12" customHeight="1" x14ac:dyDescent="0.25">
      <c r="A75" s="148" t="s">
        <v>60</v>
      </c>
      <c r="B75" s="156"/>
      <c r="C75" s="177">
        <f>RES_hhdet_in_tesh!C75/RES_summary!C$21</f>
        <v>21.860272077686098</v>
      </c>
      <c r="D75" s="177">
        <f>RES_hhdet_in_tesh!D75/RES_summary!D$21</f>
        <v>18.653982116626217</v>
      </c>
      <c r="E75" s="177">
        <f>RES_hhdet_in_tesh!E75/RES_summary!E$21</f>
        <v>19.184488944913252</v>
      </c>
      <c r="F75" s="177">
        <f>RES_hhdet_in_tesh!F75/RES_summary!F$21</f>
        <v>20.054414039487813</v>
      </c>
      <c r="G75" s="177">
        <f>RES_hhdet_in_tesh!G75/RES_summary!G$21</f>
        <v>19.735906517413742</v>
      </c>
      <c r="H75" s="177">
        <f>RES_hhdet_in_tesh!H75/RES_summary!H$21</f>
        <v>21.123621848875182</v>
      </c>
      <c r="I75" s="177">
        <f>RES_hhdet_in_tesh!I75/RES_summary!I$21</f>
        <v>20.166365114741161</v>
      </c>
      <c r="J75" s="177">
        <f>RES_hhdet_in_tesh!J75/RES_summary!J$21</f>
        <v>20.238647692957926</v>
      </c>
      <c r="K75" s="177">
        <f>RES_hhdet_in_tesh!K75/RES_summary!K$21</f>
        <v>17.800243594477802</v>
      </c>
      <c r="L75" s="177">
        <f>RES_hhdet_in_tesh!L75/RES_summary!L$21</f>
        <v>18.678539347133626</v>
      </c>
      <c r="M75" s="177">
        <f>RES_hhdet_in_tesh!M75/RES_summary!M$21</f>
        <v>18.306254613918608</v>
      </c>
      <c r="N75" s="177">
        <f>RES_hhdet_in_tesh!N75/RES_summary!N$21</f>
        <v>0</v>
      </c>
      <c r="O75" s="177">
        <f>RES_hhdet_in_tesh!O75/RES_summary!O$21</f>
        <v>18.761367530698394</v>
      </c>
      <c r="P75" s="177">
        <f>RES_hhdet_in_tesh!P75/RES_summary!P$21</f>
        <v>0</v>
      </c>
      <c r="Q75" s="177">
        <f>RES_hhdet_in_tesh!Q75/RES_summary!Q$21</f>
        <v>19.229525088138974</v>
      </c>
    </row>
    <row r="76" spans="1:17" ht="12" customHeight="1" x14ac:dyDescent="0.25">
      <c r="A76" s="148" t="s">
        <v>59</v>
      </c>
      <c r="B76" s="156"/>
      <c r="C76" s="177">
        <f>RES_hhdet_in_tesh!C76/RES_summary!C$21</f>
        <v>7.6897871481512139</v>
      </c>
      <c r="D76" s="177">
        <f>RES_hhdet_in_tesh!D76/RES_summary!D$21</f>
        <v>9.1105299440322831</v>
      </c>
      <c r="E76" s="177">
        <f>RES_hhdet_in_tesh!E76/RES_summary!E$21</f>
        <v>8.9405767959729214</v>
      </c>
      <c r="F76" s="177">
        <f>RES_hhdet_in_tesh!F76/RES_summary!F$21</f>
        <v>9.0639124103175757</v>
      </c>
      <c r="G76" s="177">
        <f>RES_hhdet_in_tesh!G76/RES_summary!G$21</f>
        <v>9.0801732751150652</v>
      </c>
      <c r="H76" s="177">
        <f>RES_hhdet_in_tesh!H76/RES_summary!H$21</f>
        <v>9.1473602505610714</v>
      </c>
      <c r="I76" s="177">
        <f>RES_hhdet_in_tesh!I76/RES_summary!I$21</f>
        <v>9.0997642683113007</v>
      </c>
      <c r="J76" s="177">
        <f>RES_hhdet_in_tesh!J76/RES_summary!J$21</f>
        <v>9.003935731905889</v>
      </c>
      <c r="K76" s="177">
        <f>RES_hhdet_in_tesh!K76/RES_summary!K$21</f>
        <v>8.9304054961506161</v>
      </c>
      <c r="L76" s="177">
        <f>RES_hhdet_in_tesh!L76/RES_summary!L$21</f>
        <v>8.8639570558134917</v>
      </c>
      <c r="M76" s="177">
        <f>RES_hhdet_in_tesh!M76/RES_summary!M$21</f>
        <v>8.6112758872116828</v>
      </c>
      <c r="N76" s="177">
        <f>RES_hhdet_in_tesh!N76/RES_summary!N$21</f>
        <v>0</v>
      </c>
      <c r="O76" s="177">
        <f>RES_hhdet_in_tesh!O76/RES_summary!O$21</f>
        <v>8.4553238077897763</v>
      </c>
      <c r="P76" s="177">
        <f>RES_hhdet_in_tesh!P76/RES_summary!P$21</f>
        <v>0</v>
      </c>
      <c r="Q76" s="177">
        <f>RES_hhdet_in_tesh!Q76/RES_summary!Q$21</f>
        <v>8.2131588156697664</v>
      </c>
    </row>
    <row r="77" spans="1:17" ht="12" customHeight="1" x14ac:dyDescent="0.25">
      <c r="A77" s="158" t="s">
        <v>62</v>
      </c>
      <c r="B77" s="157"/>
      <c r="C77" s="178">
        <f>RES_hhdet_in_tesh!C77/RES_summary!C$21</f>
        <v>7.3924659914983986</v>
      </c>
      <c r="D77" s="178">
        <f>RES_hhdet_in_tesh!D77/RES_summary!D$21</f>
        <v>7.5309154390008466</v>
      </c>
      <c r="E77" s="178">
        <f>RES_hhdet_in_tesh!E77/RES_summary!E$21</f>
        <v>7.6978505728520368</v>
      </c>
      <c r="F77" s="178">
        <f>RES_hhdet_in_tesh!F77/RES_summary!F$21</f>
        <v>7.7302526857828209</v>
      </c>
      <c r="G77" s="178">
        <f>RES_hhdet_in_tesh!G77/RES_summary!G$21</f>
        <v>7.4273496061318003</v>
      </c>
      <c r="H77" s="178">
        <f>RES_hhdet_in_tesh!H77/RES_summary!H$21</f>
        <v>7.2296288481028572</v>
      </c>
      <c r="I77" s="178">
        <f>RES_hhdet_in_tesh!I77/RES_summary!I$21</f>
        <v>8.0234319219641819</v>
      </c>
      <c r="J77" s="178">
        <f>RES_hhdet_in_tesh!J77/RES_summary!J$21</f>
        <v>7.8877763400165808</v>
      </c>
      <c r="K77" s="178">
        <f>RES_hhdet_in_tesh!K77/RES_summary!K$21</f>
        <v>7.4932446721387391</v>
      </c>
      <c r="L77" s="178">
        <f>RES_hhdet_in_tesh!L77/RES_summary!L$21</f>
        <v>7.570093259147983</v>
      </c>
      <c r="M77" s="178">
        <f>RES_hhdet_in_tesh!M77/RES_summary!M$21</f>
        <v>7.2546759746046865</v>
      </c>
      <c r="N77" s="178">
        <f>RES_hhdet_in_tesh!N77/RES_summary!N$21</f>
        <v>7.5034075365802764</v>
      </c>
      <c r="O77" s="178">
        <f>RES_hhdet_in_tesh!O77/RES_summary!O$21</f>
        <v>7.2616304745744253</v>
      </c>
      <c r="P77" s="178">
        <f>RES_hhdet_in_tesh!P77/RES_summary!P$21</f>
        <v>0</v>
      </c>
      <c r="Q77" s="178">
        <f>RES_hhdet_in_tesh!Q77/RES_summary!Q$21</f>
        <v>7.4213609847029804</v>
      </c>
    </row>
    <row r="78" spans="1:17" ht="12" customHeight="1" x14ac:dyDescent="0.25">
      <c r="A78" s="23" t="s">
        <v>109</v>
      </c>
      <c r="B78" s="156"/>
      <c r="C78" s="177">
        <f>RES_hhdet_in_tesh!C78/RES_summary!C$21</f>
        <v>7.2763548446673649</v>
      </c>
      <c r="D78" s="177">
        <f>RES_hhdet_in_tesh!D78/RES_summary!D$21</f>
        <v>7.39593279770392</v>
      </c>
      <c r="E78" s="177">
        <f>RES_hhdet_in_tesh!E78/RES_summary!E$21</f>
        <v>7.4805685613657786</v>
      </c>
      <c r="F78" s="177">
        <f>RES_hhdet_in_tesh!F78/RES_summary!F$21</f>
        <v>7.4707620290339767</v>
      </c>
      <c r="G78" s="177">
        <f>RES_hhdet_in_tesh!G78/RES_summary!G$21</f>
        <v>7.4273496061318003</v>
      </c>
      <c r="H78" s="177">
        <f>RES_hhdet_in_tesh!H78/RES_summary!H$21</f>
        <v>7.2296288481028572</v>
      </c>
      <c r="I78" s="177">
        <f>RES_hhdet_in_tesh!I78/RES_summary!I$21</f>
        <v>7.5031845120508693</v>
      </c>
      <c r="J78" s="177">
        <f>RES_hhdet_in_tesh!J78/RES_summary!J$21</f>
        <v>7.6519036046169271</v>
      </c>
      <c r="K78" s="177">
        <f>RES_hhdet_in_tesh!K78/RES_summary!K$21</f>
        <v>7.4932446721387391</v>
      </c>
      <c r="L78" s="177">
        <f>RES_hhdet_in_tesh!L78/RES_summary!L$21</f>
        <v>7.4830411027696817</v>
      </c>
      <c r="M78" s="177">
        <f>RES_hhdet_in_tesh!M78/RES_summary!M$21</f>
        <v>7.1990385179377601</v>
      </c>
      <c r="N78" s="177">
        <f>RES_hhdet_in_tesh!N78/RES_summary!N$21</f>
        <v>7.4597968012897624</v>
      </c>
      <c r="O78" s="177">
        <f>RES_hhdet_in_tesh!O78/RES_summary!O$21</f>
        <v>7.2616304745744253</v>
      </c>
      <c r="P78" s="177">
        <f>RES_hhdet_in_tesh!P78/RES_summary!P$21</f>
        <v>0</v>
      </c>
      <c r="Q78" s="177">
        <f>RES_hhdet_in_tesh!Q78/RES_summary!Q$21</f>
        <v>7.4213609847029804</v>
      </c>
    </row>
    <row r="79" spans="1:17" ht="12" customHeight="1" x14ac:dyDescent="0.25">
      <c r="A79" s="29" t="s">
        <v>140</v>
      </c>
      <c r="B79" s="57"/>
      <c r="C79" s="176">
        <f>RES_hhdet_in_tesh!C79/RES_summary!C$21</f>
        <v>8.3106623058147218</v>
      </c>
      <c r="D79" s="176">
        <f>RES_hhdet_in_tesh!D79/RES_summary!D$21</f>
        <v>7.9391696944509711</v>
      </c>
      <c r="E79" s="176">
        <f>RES_hhdet_in_tesh!E79/RES_summary!E$21</f>
        <v>8.1280230790207426</v>
      </c>
      <c r="F79" s="176">
        <f>RES_hhdet_in_tesh!F79/RES_summary!F$21</f>
        <v>8.3481475304331401</v>
      </c>
      <c r="G79" s="176">
        <f>RES_hhdet_in_tesh!G79/RES_summary!G$21</f>
        <v>0</v>
      </c>
      <c r="H79" s="176">
        <f>RES_hhdet_in_tesh!H79/RES_summary!H$21</f>
        <v>0</v>
      </c>
      <c r="I79" s="176">
        <f>RES_hhdet_in_tesh!I79/RES_summary!I$21</f>
        <v>8.5975354311933145</v>
      </c>
      <c r="J79" s="176">
        <f>RES_hhdet_in_tesh!J79/RES_summary!J$21</f>
        <v>8.4272927223184659</v>
      </c>
      <c r="K79" s="176">
        <f>RES_hhdet_in_tesh!K79/RES_summary!K$21</f>
        <v>0</v>
      </c>
      <c r="L79" s="176">
        <f>RES_hhdet_in_tesh!L79/RES_summary!L$21</f>
        <v>8.1545395792682349</v>
      </c>
      <c r="M79" s="176">
        <f>RES_hhdet_in_tesh!M79/RES_summary!M$21</f>
        <v>7.9219149300228304</v>
      </c>
      <c r="N79" s="176">
        <f>RES_hhdet_in_tesh!N79/RES_summary!N$21</f>
        <v>7.9753200560159652</v>
      </c>
      <c r="O79" s="176">
        <f>RES_hhdet_in_tesh!O79/RES_summary!O$21</f>
        <v>0</v>
      </c>
      <c r="P79" s="176">
        <f>RES_hhdet_in_tesh!P79/RES_summary!P$21</f>
        <v>0</v>
      </c>
      <c r="Q79" s="176">
        <f>RES_hhdet_in_tesh!Q79/RES_summary!Q$21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RES_hhdet_in_tesh!C81/RES_summary!C$21</f>
        <v>0</v>
      </c>
      <c r="D81" s="184">
        <f>RES_hhdet_in_tesh!D81/RES_summary!D$21</f>
        <v>160.38416514593544</v>
      </c>
      <c r="E81" s="184">
        <f>RES_hhdet_in_tesh!E81/RES_summary!E$21</f>
        <v>0</v>
      </c>
      <c r="F81" s="184">
        <f>RES_hhdet_in_tesh!F81/RES_summary!F$21</f>
        <v>165.51223653326045</v>
      </c>
      <c r="G81" s="184">
        <f>RES_hhdet_in_tesh!G81/RES_summary!G$21</f>
        <v>167.93457339697963</v>
      </c>
      <c r="H81" s="184">
        <f>RES_hhdet_in_tesh!H81/RES_summary!H$21</f>
        <v>172.56689508596776</v>
      </c>
      <c r="I81" s="184">
        <f>RES_hhdet_in_tesh!I81/RES_summary!I$21</f>
        <v>175.09852251294143</v>
      </c>
      <c r="J81" s="184">
        <f>RES_hhdet_in_tesh!J81/RES_summary!J$21</f>
        <v>156.33780933774966</v>
      </c>
      <c r="K81" s="184">
        <f>RES_hhdet_in_tesh!K81/RES_summary!K$21</f>
        <v>160.53258949467605</v>
      </c>
      <c r="L81" s="184">
        <f>RES_hhdet_in_tesh!L81/RES_summary!L$21</f>
        <v>159.82165183146759</v>
      </c>
      <c r="M81" s="184">
        <f>RES_hhdet_in_tesh!M81/RES_summary!M$21</f>
        <v>132.52196063701177</v>
      </c>
      <c r="N81" s="184">
        <f>RES_hhdet_in_tesh!N81/RES_summary!N$21</f>
        <v>132.85009377426468</v>
      </c>
      <c r="O81" s="184">
        <f>RES_hhdet_in_tesh!O81/RES_summary!O$21</f>
        <v>129.24439563555057</v>
      </c>
      <c r="P81" s="184">
        <f>RES_hhdet_in_tesh!P81/RES_summary!P$21</f>
        <v>120.74493678482746</v>
      </c>
      <c r="Q81" s="184">
        <f>RES_hhdet_in_tesh!Q81/RES_summary!Q$21</f>
        <v>130.40786309532442</v>
      </c>
    </row>
    <row r="82" spans="1:17" ht="12.95" customHeight="1" x14ac:dyDescent="0.25">
      <c r="A82" s="158" t="s">
        <v>65</v>
      </c>
      <c r="B82" s="157"/>
      <c r="C82" s="178">
        <f>RES_hhdet_in_tesh!C82/RES_summary!C$21</f>
        <v>0</v>
      </c>
      <c r="D82" s="178">
        <f>RES_hhdet_in_tesh!D82/RES_summary!D$21</f>
        <v>113.44639829928209</v>
      </c>
      <c r="E82" s="178">
        <f>RES_hhdet_in_tesh!E82/RES_summary!E$21</f>
        <v>0</v>
      </c>
      <c r="F82" s="178">
        <f>RES_hhdet_in_tesh!F82/RES_summary!F$21</f>
        <v>118.96183945182271</v>
      </c>
      <c r="G82" s="178">
        <f>RES_hhdet_in_tesh!G82/RES_summary!G$21</f>
        <v>119.61919026631229</v>
      </c>
      <c r="H82" s="178">
        <f>RES_hhdet_in_tesh!H82/RES_summary!H$21</f>
        <v>122.54711719272105</v>
      </c>
      <c r="I82" s="178">
        <f>RES_hhdet_in_tesh!I82/RES_summary!I$21</f>
        <v>126.02487337411139</v>
      </c>
      <c r="J82" s="178">
        <f>RES_hhdet_in_tesh!J82/RES_summary!J$21</f>
        <v>107.38160672605949</v>
      </c>
      <c r="K82" s="178">
        <f>RES_hhdet_in_tesh!K82/RES_summary!K$21</f>
        <v>114.7177588229611</v>
      </c>
      <c r="L82" s="178">
        <f>RES_hhdet_in_tesh!L82/RES_summary!L$21</f>
        <v>112.26188994535893</v>
      </c>
      <c r="M82" s="178">
        <f>RES_hhdet_in_tesh!M82/RES_summary!M$21</f>
        <v>86.816095542628801</v>
      </c>
      <c r="N82" s="178">
        <f>RES_hhdet_in_tesh!N82/RES_summary!N$21</f>
        <v>87.725198404149751</v>
      </c>
      <c r="O82" s="178">
        <f>RES_hhdet_in_tesh!O82/RES_summary!O$21</f>
        <v>83.763087782247908</v>
      </c>
      <c r="P82" s="178">
        <f>RES_hhdet_in_tesh!P82/RES_summary!P$21</f>
        <v>74.904498386865811</v>
      </c>
      <c r="Q82" s="178">
        <f>RES_hhdet_in_tesh!Q82/RES_summary!Q$21</f>
        <v>84.323880377364532</v>
      </c>
    </row>
    <row r="83" spans="1:17" ht="12" customHeight="1" x14ac:dyDescent="0.25">
      <c r="A83" s="23" t="s">
        <v>157</v>
      </c>
      <c r="B83" s="156"/>
      <c r="C83" s="177">
        <f>RES_hhdet_in_tesh!C83/RES_summary!C$21</f>
        <v>0</v>
      </c>
      <c r="D83" s="177">
        <f>RES_hhdet_in_tesh!D83/RES_summary!D$21</f>
        <v>112.5595360203932</v>
      </c>
      <c r="E83" s="177">
        <f>RES_hhdet_in_tesh!E83/RES_summary!E$21</f>
        <v>0</v>
      </c>
      <c r="F83" s="177">
        <f>RES_hhdet_in_tesh!F83/RES_summary!F$21</f>
        <v>117.5462019653034</v>
      </c>
      <c r="G83" s="177">
        <f>RES_hhdet_in_tesh!G83/RES_summary!G$21</f>
        <v>118.35553166883891</v>
      </c>
      <c r="H83" s="177">
        <f>RES_hhdet_in_tesh!H83/RES_summary!H$21</f>
        <v>120.70087205694742</v>
      </c>
      <c r="I83" s="177">
        <f>RES_hhdet_in_tesh!I83/RES_summary!I$21</f>
        <v>124.43233014417314</v>
      </c>
      <c r="J83" s="177">
        <f>RES_hhdet_in_tesh!J83/RES_summary!J$21</f>
        <v>106.00775747840098</v>
      </c>
      <c r="K83" s="177">
        <f>RES_hhdet_in_tesh!K83/RES_summary!K$21</f>
        <v>114.21571515933489</v>
      </c>
      <c r="L83" s="177">
        <f>RES_hhdet_in_tesh!L83/RES_summary!L$21</f>
        <v>111.31060971937049</v>
      </c>
      <c r="M83" s="177">
        <f>RES_hhdet_in_tesh!M83/RES_summary!M$21</f>
        <v>85.994720303135267</v>
      </c>
      <c r="N83" s="177">
        <f>RES_hhdet_in_tesh!N83/RES_summary!N$21</f>
        <v>87.00064139480132</v>
      </c>
      <c r="O83" s="177">
        <f>RES_hhdet_in_tesh!O83/RES_summary!O$21</f>
        <v>82.824879239549603</v>
      </c>
      <c r="P83" s="177">
        <f>RES_hhdet_in_tesh!P83/RES_summary!P$21</f>
        <v>74.006905268573661</v>
      </c>
      <c r="Q83" s="177">
        <f>RES_hhdet_in_tesh!Q83/RES_summary!Q$21</f>
        <v>83.178669425195807</v>
      </c>
    </row>
    <row r="84" spans="1:17" ht="12" customHeight="1" x14ac:dyDescent="0.25">
      <c r="A84" s="23" t="s">
        <v>60</v>
      </c>
      <c r="B84" s="156"/>
      <c r="C84" s="177">
        <f>RES_hhdet_in_tesh!C84/RES_summary!C$21</f>
        <v>0</v>
      </c>
      <c r="D84" s="177">
        <f>RES_hhdet_in_tesh!D84/RES_summary!D$21</f>
        <v>0.88686227888889391</v>
      </c>
      <c r="E84" s="177">
        <f>RES_hhdet_in_tesh!E84/RES_summary!E$21</f>
        <v>0</v>
      </c>
      <c r="F84" s="177">
        <f>RES_hhdet_in_tesh!F84/RES_summary!F$21</f>
        <v>1.4156374865193171</v>
      </c>
      <c r="G84" s="177">
        <f>RES_hhdet_in_tesh!G84/RES_summary!G$21</f>
        <v>1.2636585974733918</v>
      </c>
      <c r="H84" s="177">
        <f>RES_hhdet_in_tesh!H84/RES_summary!H$21</f>
        <v>1.8462451357736147</v>
      </c>
      <c r="I84" s="177">
        <f>RES_hhdet_in_tesh!I84/RES_summary!I$21</f>
        <v>1.5925432299382569</v>
      </c>
      <c r="J84" s="177">
        <f>RES_hhdet_in_tesh!J84/RES_summary!J$21</f>
        <v>1.373849247658504</v>
      </c>
      <c r="K84" s="177">
        <f>RES_hhdet_in_tesh!K84/RES_summary!K$21</f>
        <v>0.50204366362621411</v>
      </c>
      <c r="L84" s="177">
        <f>RES_hhdet_in_tesh!L84/RES_summary!L$21</f>
        <v>0.95128022598843898</v>
      </c>
      <c r="M84" s="177">
        <f>RES_hhdet_in_tesh!M84/RES_summary!M$21</f>
        <v>0.8213752394935353</v>
      </c>
      <c r="N84" s="177">
        <f>RES_hhdet_in_tesh!N84/RES_summary!N$21</f>
        <v>0.72455700934842349</v>
      </c>
      <c r="O84" s="177">
        <f>RES_hhdet_in_tesh!O84/RES_summary!O$21</f>
        <v>0.93820854269829668</v>
      </c>
      <c r="P84" s="177">
        <f>RES_hhdet_in_tesh!P84/RES_summary!P$21</f>
        <v>0.8975931182921596</v>
      </c>
      <c r="Q84" s="177">
        <f>RES_hhdet_in_tesh!Q84/RES_summary!Q$21</f>
        <v>1.1452109521687202</v>
      </c>
    </row>
    <row r="85" spans="1:17" ht="12.95" customHeight="1" x14ac:dyDescent="0.25">
      <c r="A85" s="158" t="s">
        <v>112</v>
      </c>
      <c r="B85" s="157"/>
      <c r="C85" s="178">
        <f>RES_hhdet_in_tesh!C85/RES_summary!C$21</f>
        <v>0</v>
      </c>
      <c r="D85" s="178">
        <f>RES_hhdet_in_tesh!D85/RES_summary!D$21</f>
        <v>11.583036140677068</v>
      </c>
      <c r="E85" s="178">
        <f>RES_hhdet_in_tesh!E85/RES_summary!E$21</f>
        <v>0</v>
      </c>
      <c r="F85" s="178">
        <f>RES_hhdet_in_tesh!F85/RES_summary!F$21</f>
        <v>11.85707084051694</v>
      </c>
      <c r="G85" s="178">
        <f>RES_hhdet_in_tesh!G85/RES_summary!G$21</f>
        <v>11.62214787043531</v>
      </c>
      <c r="H85" s="178">
        <f>RES_hhdet_in_tesh!H85/RES_summary!H$21</f>
        <v>11.455124899259156</v>
      </c>
      <c r="I85" s="178">
        <f>RES_hhdet_in_tesh!I85/RES_summary!I$21</f>
        <v>11.441742217708809</v>
      </c>
      <c r="J85" s="178">
        <f>RES_hhdet_in_tesh!J85/RES_summary!J$21</f>
        <v>10.890921107926939</v>
      </c>
      <c r="K85" s="178">
        <f>RES_hhdet_in_tesh!K85/RES_summary!K$21</f>
        <v>11.135279629787231</v>
      </c>
      <c r="L85" s="178">
        <f>RES_hhdet_in_tesh!L85/RES_summary!L$21</f>
        <v>11.736875577009911</v>
      </c>
      <c r="M85" s="178">
        <f>RES_hhdet_in_tesh!M85/RES_summary!M$21</f>
        <v>11.71063086153584</v>
      </c>
      <c r="N85" s="178">
        <f>RES_hhdet_in_tesh!N85/RES_summary!N$21</f>
        <v>11.753878584239629</v>
      </c>
      <c r="O85" s="178">
        <f>RES_hhdet_in_tesh!O85/RES_summary!O$21</f>
        <v>11.98065769792591</v>
      </c>
      <c r="P85" s="178">
        <f>RES_hhdet_in_tesh!P85/RES_summary!P$21</f>
        <v>12.107854158768594</v>
      </c>
      <c r="Q85" s="178">
        <f>RES_hhdet_in_tesh!Q85/RES_summary!Q$21</f>
        <v>12.142992265143663</v>
      </c>
    </row>
    <row r="86" spans="1:17" ht="12" customHeight="1" x14ac:dyDescent="0.25">
      <c r="A86" s="23" t="s">
        <v>60</v>
      </c>
      <c r="B86" s="156"/>
      <c r="C86" s="177">
        <f>RES_hhdet_in_tesh!C86/RES_summary!C$21</f>
        <v>0</v>
      </c>
      <c r="D86" s="177">
        <f>RES_hhdet_in_tesh!D86/RES_summary!D$21</f>
        <v>11.583036140677068</v>
      </c>
      <c r="E86" s="177">
        <f>RES_hhdet_in_tesh!E86/RES_summary!E$21</f>
        <v>0</v>
      </c>
      <c r="F86" s="177">
        <f>RES_hhdet_in_tesh!F86/RES_summary!F$21</f>
        <v>11.85707084051694</v>
      </c>
      <c r="G86" s="177">
        <f>RES_hhdet_in_tesh!G86/RES_summary!G$21</f>
        <v>11.62214787043531</v>
      </c>
      <c r="H86" s="177">
        <f>RES_hhdet_in_tesh!H86/RES_summary!H$21</f>
        <v>11.455124899259156</v>
      </c>
      <c r="I86" s="177">
        <f>RES_hhdet_in_tesh!I86/RES_summary!I$21</f>
        <v>11.441742217708809</v>
      </c>
      <c r="J86" s="177">
        <f>RES_hhdet_in_tesh!J86/RES_summary!J$21</f>
        <v>10.890921107926939</v>
      </c>
      <c r="K86" s="177">
        <f>RES_hhdet_in_tesh!K86/RES_summary!K$21</f>
        <v>11.135279629787231</v>
      </c>
      <c r="L86" s="177">
        <f>RES_hhdet_in_tesh!L86/RES_summary!L$21</f>
        <v>11.736875577009911</v>
      </c>
      <c r="M86" s="177">
        <f>RES_hhdet_in_tesh!M86/RES_summary!M$21</f>
        <v>11.71063086153584</v>
      </c>
      <c r="N86" s="177">
        <f>RES_hhdet_in_tesh!N86/RES_summary!N$21</f>
        <v>11.753878584239629</v>
      </c>
      <c r="O86" s="177">
        <f>RES_hhdet_in_tesh!O86/RES_summary!O$21</f>
        <v>11.98065769792591</v>
      </c>
      <c r="P86" s="177">
        <f>RES_hhdet_in_tesh!P86/RES_summary!P$21</f>
        <v>12.107854158768594</v>
      </c>
      <c r="Q86" s="177">
        <f>RES_hhdet_in_tesh!Q86/RES_summary!Q$21</f>
        <v>12.142992265143663</v>
      </c>
    </row>
    <row r="87" spans="1:17" ht="12" customHeight="1" x14ac:dyDescent="0.25">
      <c r="A87" s="158" t="s">
        <v>63</v>
      </c>
      <c r="B87" s="157"/>
      <c r="C87" s="178">
        <f>RES_hhdet_in_tesh!C87/RES_summary!C$21</f>
        <v>0</v>
      </c>
      <c r="D87" s="178">
        <f>RES_hhdet_in_tesh!D87/RES_summary!D$21</f>
        <v>27.415633674434201</v>
      </c>
      <c r="E87" s="178">
        <f>RES_hhdet_in_tesh!E87/RES_summary!E$21</f>
        <v>0</v>
      </c>
      <c r="F87" s="178">
        <f>RES_hhdet_in_tesh!F87/RES_summary!F$21</f>
        <v>26.345800247174793</v>
      </c>
      <c r="G87" s="178">
        <f>RES_hhdet_in_tesh!G87/RES_summary!G$21</f>
        <v>28.496690671113711</v>
      </c>
      <c r="H87" s="178">
        <f>RES_hhdet_in_tesh!H87/RES_summary!H$21</f>
        <v>30.179212456390751</v>
      </c>
      <c r="I87" s="178">
        <f>RES_hhdet_in_tesh!I87/RES_summary!I$21</f>
        <v>29.034461365129559</v>
      </c>
      <c r="J87" s="178">
        <f>RES_hhdet_in_tesh!J87/RES_summary!J$21</f>
        <v>29.638215560008263</v>
      </c>
      <c r="K87" s="178">
        <f>RES_hhdet_in_tesh!K87/RES_summary!K$21</f>
        <v>26.639648269868211</v>
      </c>
      <c r="L87" s="178">
        <f>RES_hhdet_in_tesh!L87/RES_summary!L$21</f>
        <v>27.668062275701363</v>
      </c>
      <c r="M87" s="178">
        <f>RES_hhdet_in_tesh!M87/RES_summary!M$21</f>
        <v>26.072839140434283</v>
      </c>
      <c r="N87" s="178">
        <f>RES_hhdet_in_tesh!N87/RES_summary!N$21</f>
        <v>25.394929057297404</v>
      </c>
      <c r="O87" s="178">
        <f>RES_hhdet_in_tesh!O87/RES_summary!O$21</f>
        <v>25.291841826041477</v>
      </c>
      <c r="P87" s="178">
        <f>RES_hhdet_in_tesh!P87/RES_summary!P$21</f>
        <v>25.301276880912489</v>
      </c>
      <c r="Q87" s="178">
        <f>RES_hhdet_in_tesh!Q87/RES_summary!Q$21</f>
        <v>25.085533765077496</v>
      </c>
    </row>
    <row r="88" spans="1:17" ht="12" customHeight="1" x14ac:dyDescent="0.25">
      <c r="A88" s="167" t="s">
        <v>156</v>
      </c>
      <c r="B88" s="132"/>
      <c r="C88" s="183">
        <f>RES_hhdet_in_tesh!C88/RES_summary!C$21</f>
        <v>0</v>
      </c>
      <c r="D88" s="183">
        <f>RES_hhdet_in_tesh!D88/RES_summary!D$21</f>
        <v>26.318754414261672</v>
      </c>
      <c r="E88" s="183">
        <f>RES_hhdet_in_tesh!E88/RES_summary!E$21</f>
        <v>0</v>
      </c>
      <c r="F88" s="183">
        <f>RES_hhdet_in_tesh!F88/RES_summary!F$21</f>
        <v>26.275458871259403</v>
      </c>
      <c r="G88" s="183">
        <f>RES_hhdet_in_tesh!G88/RES_summary!G$21</f>
        <v>26.375126027692453</v>
      </c>
      <c r="H88" s="183">
        <f>RES_hhdet_in_tesh!H88/RES_summary!H$21</f>
        <v>26.610669541394209</v>
      </c>
      <c r="I88" s="183">
        <f>RES_hhdet_in_tesh!I88/RES_summary!I$21</f>
        <v>27.111810936169931</v>
      </c>
      <c r="J88" s="183">
        <f>RES_hhdet_in_tesh!J88/RES_summary!J$21</f>
        <v>26.382578160617175</v>
      </c>
      <c r="K88" s="183">
        <f>RES_hhdet_in_tesh!K88/RES_summary!K$21</f>
        <v>26.44732094237952</v>
      </c>
      <c r="L88" s="183">
        <f>RES_hhdet_in_tesh!L88/RES_summary!L$21</f>
        <v>0</v>
      </c>
      <c r="M88" s="183">
        <f>RES_hhdet_in_tesh!M88/RES_summary!M$21</f>
        <v>25.438298512137298</v>
      </c>
      <c r="N88" s="183">
        <f>RES_hhdet_in_tesh!N88/RES_summary!N$21</f>
        <v>25.337966394380707</v>
      </c>
      <c r="O88" s="183">
        <f>RES_hhdet_in_tesh!O88/RES_summary!O$21</f>
        <v>25.096911223144311</v>
      </c>
      <c r="P88" s="183">
        <f>RES_hhdet_in_tesh!P88/RES_summary!P$21</f>
        <v>24.766884448263042</v>
      </c>
      <c r="Q88" s="183">
        <f>RES_hhdet_in_tesh!Q88/RES_summary!Q$21</f>
        <v>24.431692353794389</v>
      </c>
    </row>
    <row r="89" spans="1:17" ht="12" customHeight="1" x14ac:dyDescent="0.25">
      <c r="A89" s="167" t="s">
        <v>155</v>
      </c>
      <c r="B89" s="132"/>
      <c r="C89" s="183">
        <f>RES_hhdet_in_tesh!C89/RES_summary!C$21</f>
        <v>0</v>
      </c>
      <c r="D89" s="183">
        <f>RES_hhdet_in_tesh!D89/RES_summary!D$21</f>
        <v>27.01411140179145</v>
      </c>
      <c r="E89" s="183">
        <f>RES_hhdet_in_tesh!E89/RES_summary!E$21</f>
        <v>0</v>
      </c>
      <c r="F89" s="183">
        <f>RES_hhdet_in_tesh!F89/RES_summary!F$21</f>
        <v>27.303764034238263</v>
      </c>
      <c r="G89" s="183">
        <f>RES_hhdet_in_tesh!G89/RES_summary!G$21</f>
        <v>27.404328553551814</v>
      </c>
      <c r="H89" s="183">
        <f>RES_hhdet_in_tesh!H89/RES_summary!H$21</f>
        <v>27.558198478442005</v>
      </c>
      <c r="I89" s="183">
        <f>RES_hhdet_in_tesh!I89/RES_summary!I$21</f>
        <v>27.538307294029316</v>
      </c>
      <c r="J89" s="183">
        <f>RES_hhdet_in_tesh!J89/RES_summary!J$21</f>
        <v>26.97399352652598</v>
      </c>
      <c r="K89" s="183">
        <f>RES_hhdet_in_tesh!K89/RES_summary!K$21</f>
        <v>26.823045441236825</v>
      </c>
      <c r="L89" s="183">
        <f>RES_hhdet_in_tesh!L89/RES_summary!L$21</f>
        <v>26.490425252804524</v>
      </c>
      <c r="M89" s="183">
        <f>RES_hhdet_in_tesh!M89/RES_summary!M$21</f>
        <v>25.780674956143496</v>
      </c>
      <c r="N89" s="183">
        <f>RES_hhdet_in_tesh!N89/RES_summary!N$21</f>
        <v>25.565936983495114</v>
      </c>
      <c r="O89" s="183">
        <f>RES_hhdet_in_tesh!O89/RES_summary!O$21</f>
        <v>25.310780369312905</v>
      </c>
      <c r="P89" s="183">
        <f>RES_hhdet_in_tesh!P89/RES_summary!P$21</f>
        <v>24.972557868536093</v>
      </c>
      <c r="Q89" s="183">
        <f>RES_hhdet_in_tesh!Q89/RES_summary!Q$21</f>
        <v>24.542462154296569</v>
      </c>
    </row>
    <row r="90" spans="1:17" ht="12" customHeight="1" x14ac:dyDescent="0.25">
      <c r="A90" s="166" t="s">
        <v>55</v>
      </c>
      <c r="B90" s="165"/>
      <c r="C90" s="182">
        <f>RES_hhdet_in_tesh!C90/RES_summary!C$21</f>
        <v>0</v>
      </c>
      <c r="D90" s="182">
        <f>RES_hhdet_in_tesh!D90/RES_summary!D$21</f>
        <v>17.903537675760269</v>
      </c>
      <c r="E90" s="182">
        <f>RES_hhdet_in_tesh!E90/RES_summary!E$21</f>
        <v>0</v>
      </c>
      <c r="F90" s="182">
        <f>RES_hhdet_in_tesh!F90/RES_summary!F$21</f>
        <v>18.241683751567145</v>
      </c>
      <c r="G90" s="182">
        <f>RES_hhdet_in_tesh!G90/RES_summary!G$21</f>
        <v>18.324838015948359</v>
      </c>
      <c r="H90" s="182">
        <f>RES_hhdet_in_tesh!H90/RES_summary!H$21</f>
        <v>18.411256509595315</v>
      </c>
      <c r="I90" s="182">
        <f>RES_hhdet_in_tesh!I90/RES_summary!I$21</f>
        <v>18.438083787566953</v>
      </c>
      <c r="J90" s="182">
        <f>RES_hhdet_in_tesh!J90/RES_summary!J$21</f>
        <v>17.970115741966357</v>
      </c>
      <c r="K90" s="182">
        <f>RES_hhdet_in_tesh!K90/RES_summary!K$21</f>
        <v>17.889095185078158</v>
      </c>
      <c r="L90" s="182">
        <f>RES_hhdet_in_tesh!L90/RES_summary!L$21</f>
        <v>17.625079275102703</v>
      </c>
      <c r="M90" s="182">
        <f>RES_hhdet_in_tesh!M90/RES_summary!M$21</f>
        <v>17.16889242300239</v>
      </c>
      <c r="N90" s="182">
        <f>RES_hhdet_in_tesh!N90/RES_summary!N$21</f>
        <v>17.034851033805889</v>
      </c>
      <c r="O90" s="182">
        <f>RES_hhdet_in_tesh!O90/RES_summary!O$21</f>
        <v>16.854802998650591</v>
      </c>
      <c r="P90" s="182">
        <f>RES_hhdet_in_tesh!P90/RES_summary!P$21</f>
        <v>16.617206275042072</v>
      </c>
      <c r="Q90" s="182">
        <f>RES_hhdet_in_tesh!Q90/RES_summary!Q$21</f>
        <v>16.330757393145216</v>
      </c>
    </row>
    <row r="91" spans="1:17" ht="12" customHeight="1" x14ac:dyDescent="0.25">
      <c r="A91" s="147" t="s">
        <v>59</v>
      </c>
      <c r="B91" s="164"/>
      <c r="C91" s="181">
        <f>RES_hhdet_in_tesh!C91/RES_summary!C$21</f>
        <v>0</v>
      </c>
      <c r="D91" s="181">
        <f>RES_hhdet_in_tesh!D91/RES_summary!D$21</f>
        <v>9.1105737260311823</v>
      </c>
      <c r="E91" s="181">
        <f>RES_hhdet_in_tesh!E91/RES_summary!E$21</f>
        <v>0</v>
      </c>
      <c r="F91" s="181">
        <f>RES_hhdet_in_tesh!F91/RES_summary!F$21</f>
        <v>9.0620802826711166</v>
      </c>
      <c r="G91" s="181">
        <f>RES_hhdet_in_tesh!G91/RES_summary!G$21</f>
        <v>9.0794905376034603</v>
      </c>
      <c r="H91" s="181">
        <f>RES_hhdet_in_tesh!H91/RES_summary!H$21</f>
        <v>9.1469419688466918</v>
      </c>
      <c r="I91" s="181">
        <f>RES_hhdet_in_tesh!I91/RES_summary!I$21</f>
        <v>9.1002235064623598</v>
      </c>
      <c r="J91" s="181">
        <f>RES_hhdet_in_tesh!J91/RES_summary!J$21</f>
        <v>9.0038777845596183</v>
      </c>
      <c r="K91" s="181">
        <f>RES_hhdet_in_tesh!K91/RES_summary!K$21</f>
        <v>8.9339502561586599</v>
      </c>
      <c r="L91" s="181">
        <f>RES_hhdet_in_tesh!L91/RES_summary!L$21</f>
        <v>8.8653459777018213</v>
      </c>
      <c r="M91" s="181">
        <f>RES_hhdet_in_tesh!M91/RES_summary!M$21</f>
        <v>8.6117825331411026</v>
      </c>
      <c r="N91" s="181">
        <f>RES_hhdet_in_tesh!N91/RES_summary!N$21</f>
        <v>8.5310859496892206</v>
      </c>
      <c r="O91" s="181">
        <f>RES_hhdet_in_tesh!O91/RES_summary!O$21</f>
        <v>8.4559773706623229</v>
      </c>
      <c r="P91" s="181">
        <f>RES_hhdet_in_tesh!P91/RES_summary!P$21</f>
        <v>8.355351593494019</v>
      </c>
      <c r="Q91" s="181">
        <f>RES_hhdet_in_tesh!Q91/RES_summary!Q$21</f>
        <v>8.211704761151351</v>
      </c>
    </row>
    <row r="92" spans="1:17" ht="12" customHeight="1" x14ac:dyDescent="0.25">
      <c r="A92" s="163" t="s">
        <v>144</v>
      </c>
      <c r="B92" s="162"/>
      <c r="C92" s="180">
        <f>RES_hhdet_in_tesh!C92/RES_summary!C$21</f>
        <v>0</v>
      </c>
      <c r="D92" s="180">
        <f>RES_hhdet_in_tesh!D92/RES_summary!D$21</f>
        <v>0</v>
      </c>
      <c r="E92" s="180">
        <f>RES_hhdet_in_tesh!E92/RES_summary!E$21</f>
        <v>0</v>
      </c>
      <c r="F92" s="180">
        <f>RES_hhdet_in_tesh!F92/RES_summary!F$21</f>
        <v>0</v>
      </c>
      <c r="G92" s="180">
        <f>RES_hhdet_in_tesh!G92/RES_summary!G$21</f>
        <v>0</v>
      </c>
      <c r="H92" s="180">
        <f>RES_hhdet_in_tesh!H92/RES_summary!H$21</f>
        <v>0</v>
      </c>
      <c r="I92" s="180">
        <f>RES_hhdet_in_tesh!I92/RES_summary!I$21</f>
        <v>0</v>
      </c>
      <c r="J92" s="180">
        <f>RES_hhdet_in_tesh!J92/RES_summary!J$21</f>
        <v>0</v>
      </c>
      <c r="K92" s="180">
        <f>RES_hhdet_in_tesh!K92/RES_summary!K$21</f>
        <v>0</v>
      </c>
      <c r="L92" s="180">
        <f>RES_hhdet_in_tesh!L92/RES_summary!L$21</f>
        <v>0</v>
      </c>
      <c r="M92" s="180">
        <f>RES_hhdet_in_tesh!M92/RES_summary!M$21</f>
        <v>0</v>
      </c>
      <c r="N92" s="180">
        <f>RES_hhdet_in_tesh!N92/RES_summary!N$21</f>
        <v>0</v>
      </c>
      <c r="O92" s="180">
        <f>RES_hhdet_in_tesh!O92/RES_summary!O$21</f>
        <v>0</v>
      </c>
      <c r="P92" s="180">
        <f>RES_hhdet_in_tesh!P92/RES_summary!P$21</f>
        <v>0</v>
      </c>
      <c r="Q92" s="180">
        <f>RES_hhdet_in_tesh!Q92/RES_summary!Q$21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RES_hhdet_in_tesh!C93/RES_summary!C$21</f>
        <v>0</v>
      </c>
      <c r="D93" s="179">
        <f>RES_hhdet_in_tesh!D93/RES_summary!D$21</f>
        <v>0</v>
      </c>
      <c r="E93" s="179">
        <f>RES_hhdet_in_tesh!E93/RES_summary!E$21</f>
        <v>0</v>
      </c>
      <c r="F93" s="179">
        <f>RES_hhdet_in_tesh!F93/RES_summary!F$21</f>
        <v>0</v>
      </c>
      <c r="G93" s="179">
        <f>RES_hhdet_in_tesh!G93/RES_summary!G$21</f>
        <v>0</v>
      </c>
      <c r="H93" s="179">
        <f>RES_hhdet_in_tesh!H93/RES_summary!H$21</f>
        <v>0</v>
      </c>
      <c r="I93" s="179">
        <f>RES_hhdet_in_tesh!I93/RES_summary!I$21</f>
        <v>0</v>
      </c>
      <c r="J93" s="179">
        <f>RES_hhdet_in_tesh!J93/RES_summary!J$21</f>
        <v>0</v>
      </c>
      <c r="K93" s="179">
        <f>RES_hhdet_in_tesh!K93/RES_summary!K$21</f>
        <v>0</v>
      </c>
      <c r="L93" s="179">
        <f>RES_hhdet_in_tesh!L93/RES_summary!L$21</f>
        <v>0</v>
      </c>
      <c r="M93" s="179">
        <f>RES_hhdet_in_tesh!M93/RES_summary!M$21</f>
        <v>0</v>
      </c>
      <c r="N93" s="179">
        <f>RES_hhdet_in_tesh!N93/RES_summary!N$21</f>
        <v>0</v>
      </c>
      <c r="O93" s="179">
        <f>RES_hhdet_in_tesh!O93/RES_summary!O$21</f>
        <v>0</v>
      </c>
      <c r="P93" s="179">
        <f>RES_hhdet_in_tesh!P93/RES_summary!P$21</f>
        <v>0</v>
      </c>
      <c r="Q93" s="179">
        <f>RES_hhdet_in_tesh!Q93/RES_summary!Q$21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RES_hhdet_in_tesh!C94/RES_summary!C$21</f>
        <v>0</v>
      </c>
      <c r="D94" s="177">
        <f>RES_hhdet_in_tesh!D94/RES_summary!D$21</f>
        <v>0</v>
      </c>
      <c r="E94" s="177">
        <f>RES_hhdet_in_tesh!E94/RES_summary!E$21</f>
        <v>0</v>
      </c>
      <c r="F94" s="177">
        <f>RES_hhdet_in_tesh!F94/RES_summary!F$21</f>
        <v>0</v>
      </c>
      <c r="G94" s="177">
        <f>RES_hhdet_in_tesh!G94/RES_summary!G$21</f>
        <v>0</v>
      </c>
      <c r="H94" s="177">
        <f>RES_hhdet_in_tesh!H94/RES_summary!H$21</f>
        <v>0</v>
      </c>
      <c r="I94" s="177">
        <f>RES_hhdet_in_tesh!I94/RES_summary!I$21</f>
        <v>0</v>
      </c>
      <c r="J94" s="177">
        <f>RES_hhdet_in_tesh!J94/RES_summary!J$21</f>
        <v>0</v>
      </c>
      <c r="K94" s="177">
        <f>RES_hhdet_in_tesh!K94/RES_summary!K$21</f>
        <v>0</v>
      </c>
      <c r="L94" s="177">
        <f>RES_hhdet_in_tesh!L94/RES_summary!L$21</f>
        <v>0</v>
      </c>
      <c r="M94" s="177">
        <f>RES_hhdet_in_tesh!M94/RES_summary!M$21</f>
        <v>0</v>
      </c>
      <c r="N94" s="177">
        <f>RES_hhdet_in_tesh!N94/RES_summary!N$21</f>
        <v>0</v>
      </c>
      <c r="O94" s="177">
        <f>RES_hhdet_in_tesh!O94/RES_summary!O$21</f>
        <v>0</v>
      </c>
      <c r="P94" s="177">
        <f>RES_hhdet_in_tesh!P94/RES_summary!P$21</f>
        <v>0</v>
      </c>
      <c r="Q94" s="177">
        <f>RES_hhdet_in_tesh!Q94/RES_summary!Q$21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RES_hhdet_in_tesh!C95/RES_summary!C$21</f>
        <v>0</v>
      </c>
      <c r="D95" s="177">
        <f>RES_hhdet_in_tesh!D95/RES_summary!D$21</f>
        <v>0</v>
      </c>
      <c r="E95" s="177">
        <f>RES_hhdet_in_tesh!E95/RES_summary!E$21</f>
        <v>0</v>
      </c>
      <c r="F95" s="177">
        <f>RES_hhdet_in_tesh!F95/RES_summary!F$21</f>
        <v>0</v>
      </c>
      <c r="G95" s="177">
        <f>RES_hhdet_in_tesh!G95/RES_summary!G$21</f>
        <v>0</v>
      </c>
      <c r="H95" s="177">
        <f>RES_hhdet_in_tesh!H95/RES_summary!H$21</f>
        <v>0</v>
      </c>
      <c r="I95" s="177">
        <f>RES_hhdet_in_tesh!I95/RES_summary!I$21</f>
        <v>0</v>
      </c>
      <c r="J95" s="177">
        <f>RES_hhdet_in_tesh!J95/RES_summary!J$21</f>
        <v>0</v>
      </c>
      <c r="K95" s="177">
        <f>RES_hhdet_in_tesh!K95/RES_summary!K$21</f>
        <v>0</v>
      </c>
      <c r="L95" s="177">
        <f>RES_hhdet_in_tesh!L95/RES_summary!L$21</f>
        <v>0</v>
      </c>
      <c r="M95" s="177">
        <f>RES_hhdet_in_tesh!M95/RES_summary!M$21</f>
        <v>0</v>
      </c>
      <c r="N95" s="177">
        <f>RES_hhdet_in_tesh!N95/RES_summary!N$21</f>
        <v>0</v>
      </c>
      <c r="O95" s="177">
        <f>RES_hhdet_in_tesh!O95/RES_summary!O$21</f>
        <v>0</v>
      </c>
      <c r="P95" s="177">
        <f>RES_hhdet_in_tesh!P95/RES_summary!P$21</f>
        <v>0</v>
      </c>
      <c r="Q95" s="177">
        <f>RES_hhdet_in_tesh!Q95/RES_summary!Q$21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RES_hhdet_in_tesh!C96/RES_summary!C$21</f>
        <v>0</v>
      </c>
      <c r="D96" s="180">
        <f>RES_hhdet_in_tesh!D96/RES_summary!D$21</f>
        <v>28.07782204189753</v>
      </c>
      <c r="E96" s="180">
        <f>RES_hhdet_in_tesh!E96/RES_summary!E$21</f>
        <v>0</v>
      </c>
      <c r="F96" s="180">
        <f>RES_hhdet_in_tesh!F96/RES_summary!F$21</f>
        <v>0</v>
      </c>
      <c r="G96" s="180">
        <f>RES_hhdet_in_tesh!G96/RES_summary!G$21</f>
        <v>29.305766392071746</v>
      </c>
      <c r="H96" s="180">
        <f>RES_hhdet_in_tesh!H96/RES_summary!H$21</f>
        <v>31.596152346665026</v>
      </c>
      <c r="I96" s="180">
        <f>RES_hhdet_in_tesh!I96/RES_summary!I$21</f>
        <v>30.607963069182205</v>
      </c>
      <c r="J96" s="180">
        <f>RES_hhdet_in_tesh!J96/RES_summary!J$21</f>
        <v>30.713896281301807</v>
      </c>
      <c r="K96" s="180">
        <f>RES_hhdet_in_tesh!K96/RES_summary!K$21</f>
        <v>27.028692592736263</v>
      </c>
      <c r="L96" s="180">
        <f>RES_hhdet_in_tesh!L96/RES_summary!L$21</f>
        <v>28.516104324237862</v>
      </c>
      <c r="M96" s="180">
        <f>RES_hhdet_in_tesh!M96/RES_summary!M$21</f>
        <v>27.757925766270432</v>
      </c>
      <c r="N96" s="180">
        <f>RES_hhdet_in_tesh!N96/RES_summary!N$21</f>
        <v>0</v>
      </c>
      <c r="O96" s="180">
        <f>RES_hhdet_in_tesh!O96/RES_summary!O$21</f>
        <v>0</v>
      </c>
      <c r="P96" s="180">
        <f>RES_hhdet_in_tesh!P96/RES_summary!P$21</f>
        <v>28.906198392543505</v>
      </c>
      <c r="Q96" s="180">
        <f>RES_hhdet_in_tesh!Q96/RES_summary!Q$21</f>
        <v>29.967183320205407</v>
      </c>
    </row>
    <row r="97" spans="1:17" ht="12" customHeight="1" x14ac:dyDescent="0.25">
      <c r="A97" s="161" t="s">
        <v>141</v>
      </c>
      <c r="B97" s="160"/>
      <c r="C97" s="179">
        <f>RES_hhdet_in_tesh!C97/RES_summary!C$21</f>
        <v>0</v>
      </c>
      <c r="D97" s="179">
        <f>RES_hhdet_in_tesh!D97/RES_summary!D$21</f>
        <v>27.775451052648851</v>
      </c>
      <c r="E97" s="179">
        <f>RES_hhdet_in_tesh!E97/RES_summary!E$21</f>
        <v>0</v>
      </c>
      <c r="F97" s="179">
        <f>RES_hhdet_in_tesh!F97/RES_summary!F$21</f>
        <v>0</v>
      </c>
      <c r="G97" s="179">
        <f>RES_hhdet_in_tesh!G97/RES_summary!G$21</f>
        <v>28.840909169522593</v>
      </c>
      <c r="H97" s="179">
        <f>RES_hhdet_in_tesh!H97/RES_summary!H$21</f>
        <v>30.314522700163003</v>
      </c>
      <c r="I97" s="179">
        <f>RES_hhdet_in_tesh!I97/RES_summary!I$21</f>
        <v>29.399695448281076</v>
      </c>
      <c r="J97" s="179">
        <f>RES_hhdet_in_tesh!J97/RES_summary!J$21</f>
        <v>29.293477832791922</v>
      </c>
      <c r="K97" s="179">
        <f>RES_hhdet_in_tesh!K97/RES_summary!K$21</f>
        <v>26.85969102182726</v>
      </c>
      <c r="L97" s="179">
        <f>RES_hhdet_in_tesh!L97/RES_summary!L$21</f>
        <v>27.709911707169287</v>
      </c>
      <c r="M97" s="179">
        <f>RES_hhdet_in_tesh!M97/RES_summary!M$21</f>
        <v>26.982865324333975</v>
      </c>
      <c r="N97" s="179">
        <f>RES_hhdet_in_tesh!N97/RES_summary!N$21</f>
        <v>0</v>
      </c>
      <c r="O97" s="179">
        <f>RES_hhdet_in_tesh!O97/RES_summary!O$21</f>
        <v>0</v>
      </c>
      <c r="P97" s="179">
        <f>RES_hhdet_in_tesh!P97/RES_summary!P$21</f>
        <v>27.144273218281555</v>
      </c>
      <c r="Q97" s="179">
        <f>RES_hhdet_in_tesh!Q97/RES_summary!Q$21</f>
        <v>27.754121171062238</v>
      </c>
    </row>
    <row r="98" spans="1:17" ht="12" customHeight="1" x14ac:dyDescent="0.25">
      <c r="A98" s="148" t="s">
        <v>60</v>
      </c>
      <c r="B98" s="156"/>
      <c r="C98" s="177">
        <f>RES_hhdet_in_tesh!C98/RES_summary!C$21</f>
        <v>0</v>
      </c>
      <c r="D98" s="177">
        <f>RES_hhdet_in_tesh!D98/RES_summary!D$21</f>
        <v>18.665156619971892</v>
      </c>
      <c r="E98" s="177">
        <f>RES_hhdet_in_tesh!E98/RES_summary!E$21</f>
        <v>0</v>
      </c>
      <c r="F98" s="177">
        <f>RES_hhdet_in_tesh!F98/RES_summary!F$21</f>
        <v>0</v>
      </c>
      <c r="G98" s="177">
        <f>RES_hhdet_in_tesh!G98/RES_summary!G$21</f>
        <v>19.760408223494693</v>
      </c>
      <c r="H98" s="177">
        <f>RES_hhdet_in_tesh!H98/RES_summary!H$21</f>
        <v>21.166626269162034</v>
      </c>
      <c r="I98" s="177">
        <f>RES_hhdet_in_tesh!I98/RES_summary!I$21</f>
        <v>20.299380765843804</v>
      </c>
      <c r="J98" s="177">
        <f>RES_hhdet_in_tesh!J98/RES_summary!J$21</f>
        <v>20.289253526498598</v>
      </c>
      <c r="K98" s="177">
        <f>RES_hhdet_in_tesh!K98/RES_summary!K$21</f>
        <v>17.926968125192513</v>
      </c>
      <c r="L98" s="177">
        <f>RES_hhdet_in_tesh!L98/RES_summary!L$21</f>
        <v>18.843508677693453</v>
      </c>
      <c r="M98" s="177">
        <f>RES_hhdet_in_tesh!M98/RES_summary!M$21</f>
        <v>18.370710537141228</v>
      </c>
      <c r="N98" s="177">
        <f>RES_hhdet_in_tesh!N98/RES_summary!N$21</f>
        <v>0</v>
      </c>
      <c r="O98" s="177">
        <f>RES_hhdet_in_tesh!O98/RES_summary!O$21</f>
        <v>0</v>
      </c>
      <c r="P98" s="177">
        <f>RES_hhdet_in_tesh!P98/RES_summary!P$21</f>
        <v>18.789028955153253</v>
      </c>
      <c r="Q98" s="177">
        <f>RES_hhdet_in_tesh!Q98/RES_summary!Q$21</f>
        <v>19.544475906642329</v>
      </c>
    </row>
    <row r="99" spans="1:17" ht="12" customHeight="1" x14ac:dyDescent="0.25">
      <c r="A99" s="148" t="s">
        <v>59</v>
      </c>
      <c r="B99" s="156"/>
      <c r="C99" s="177">
        <f>RES_hhdet_in_tesh!C99/RES_summary!C$21</f>
        <v>0</v>
      </c>
      <c r="D99" s="177">
        <f>RES_hhdet_in_tesh!D99/RES_summary!D$21</f>
        <v>9.1102944326769588</v>
      </c>
      <c r="E99" s="177">
        <f>RES_hhdet_in_tesh!E99/RES_summary!E$21</f>
        <v>0</v>
      </c>
      <c r="F99" s="177">
        <f>RES_hhdet_in_tesh!F99/RES_summary!F$21</f>
        <v>0</v>
      </c>
      <c r="G99" s="177">
        <f>RES_hhdet_in_tesh!G99/RES_summary!G$21</f>
        <v>9.0805009460279003</v>
      </c>
      <c r="H99" s="177">
        <f>RES_hhdet_in_tesh!H99/RES_summary!H$21</f>
        <v>9.1478964310009694</v>
      </c>
      <c r="I99" s="177">
        <f>RES_hhdet_in_tesh!I99/RES_summary!I$21</f>
        <v>9.1003146824372667</v>
      </c>
      <c r="J99" s="177">
        <f>RES_hhdet_in_tesh!J99/RES_summary!J$21</f>
        <v>9.0042243062933238</v>
      </c>
      <c r="K99" s="177">
        <f>RES_hhdet_in_tesh!K99/RES_summary!K$21</f>
        <v>8.9327228966347452</v>
      </c>
      <c r="L99" s="177">
        <f>RES_hhdet_in_tesh!L99/RES_summary!L$21</f>
        <v>8.8664030294758351</v>
      </c>
      <c r="M99" s="177">
        <f>RES_hhdet_in_tesh!M99/RES_summary!M$21</f>
        <v>8.6121547871927451</v>
      </c>
      <c r="N99" s="177">
        <f>RES_hhdet_in_tesh!N99/RES_summary!N$21</f>
        <v>0</v>
      </c>
      <c r="O99" s="177">
        <f>RES_hhdet_in_tesh!O99/RES_summary!O$21</f>
        <v>0</v>
      </c>
      <c r="P99" s="177">
        <f>RES_hhdet_in_tesh!P99/RES_summary!P$21</f>
        <v>8.3552442631283057</v>
      </c>
      <c r="Q99" s="177">
        <f>RES_hhdet_in_tesh!Q99/RES_summary!Q$21</f>
        <v>8.2096452644199118</v>
      </c>
    </row>
    <row r="100" spans="1:17" ht="12" customHeight="1" x14ac:dyDescent="0.25">
      <c r="A100" s="158" t="s">
        <v>62</v>
      </c>
      <c r="B100" s="157"/>
      <c r="C100" s="178">
        <f>RES_hhdet_in_tesh!C100/RES_summary!C$21</f>
        <v>0</v>
      </c>
      <c r="D100" s="178">
        <f>RES_hhdet_in_tesh!D100/RES_summary!D$21</f>
        <v>7.9390970315420644</v>
      </c>
      <c r="E100" s="178">
        <f>RES_hhdet_in_tesh!E100/RES_summary!E$21</f>
        <v>0</v>
      </c>
      <c r="F100" s="178">
        <f>RES_hhdet_in_tesh!F100/RES_summary!F$21</f>
        <v>8.3475259937460073</v>
      </c>
      <c r="G100" s="178">
        <f>RES_hhdet_in_tesh!G100/RES_summary!G$21</f>
        <v>8.1965445891183251</v>
      </c>
      <c r="H100" s="178">
        <f>RES_hhdet_in_tesh!H100/RES_summary!H$21</f>
        <v>8.385440537596784</v>
      </c>
      <c r="I100" s="178">
        <f>RES_hhdet_in_tesh!I100/RES_summary!I$21</f>
        <v>8.5974455559916692</v>
      </c>
      <c r="J100" s="178">
        <f>RES_hhdet_in_tesh!J100/RES_summary!J$21</f>
        <v>8.4270659437549646</v>
      </c>
      <c r="K100" s="178">
        <f>RES_hhdet_in_tesh!K100/RES_summary!K$21</f>
        <v>8.0399027720594987</v>
      </c>
      <c r="L100" s="178">
        <f>RES_hhdet_in_tesh!L100/RES_summary!L$21</f>
        <v>8.1548240333973911</v>
      </c>
      <c r="M100" s="178">
        <f>RES_hhdet_in_tesh!M100/RES_summary!M$21</f>
        <v>7.922395092412847</v>
      </c>
      <c r="N100" s="178">
        <f>RES_hhdet_in_tesh!N100/RES_summary!N$21</f>
        <v>7.9760877285778999</v>
      </c>
      <c r="O100" s="178">
        <f>RES_hhdet_in_tesh!O100/RES_summary!O$21</f>
        <v>8.2088083293352962</v>
      </c>
      <c r="P100" s="178">
        <f>RES_hhdet_in_tesh!P100/RES_summary!P$21</f>
        <v>8.4313073582805522</v>
      </c>
      <c r="Q100" s="178">
        <f>RES_hhdet_in_tesh!Q100/RES_summary!Q$21</f>
        <v>8.8554566877387177</v>
      </c>
    </row>
    <row r="101" spans="1:17" ht="12" customHeight="1" x14ac:dyDescent="0.25">
      <c r="A101" s="23" t="s">
        <v>55</v>
      </c>
      <c r="B101" s="156"/>
      <c r="C101" s="177">
        <f>RES_hhdet_in_tesh!C101/RES_summary!C$21</f>
        <v>0</v>
      </c>
      <c r="D101" s="177">
        <f>RES_hhdet_in_tesh!D101/RES_summary!D$21</f>
        <v>0</v>
      </c>
      <c r="E101" s="177">
        <f>RES_hhdet_in_tesh!E101/RES_summary!E$21</f>
        <v>0</v>
      </c>
      <c r="F101" s="177">
        <f>RES_hhdet_in_tesh!F101/RES_summary!F$21</f>
        <v>0</v>
      </c>
      <c r="G101" s="177">
        <f>RES_hhdet_in_tesh!G101/RES_summary!G$21</f>
        <v>0</v>
      </c>
      <c r="H101" s="177">
        <f>RES_hhdet_in_tesh!H101/RES_summary!H$21</f>
        <v>0</v>
      </c>
      <c r="I101" s="177">
        <f>RES_hhdet_in_tesh!I101/RES_summary!I$21</f>
        <v>0</v>
      </c>
      <c r="J101" s="177">
        <f>RES_hhdet_in_tesh!J101/RES_summary!J$21</f>
        <v>0</v>
      </c>
      <c r="K101" s="177">
        <f>RES_hhdet_in_tesh!K101/RES_summary!K$21</f>
        <v>0</v>
      </c>
      <c r="L101" s="177">
        <f>RES_hhdet_in_tesh!L101/RES_summary!L$21</f>
        <v>0</v>
      </c>
      <c r="M101" s="177">
        <f>RES_hhdet_in_tesh!M101/RES_summary!M$21</f>
        <v>0</v>
      </c>
      <c r="N101" s="177">
        <f>RES_hhdet_in_tesh!N101/RES_summary!N$21</f>
        <v>0</v>
      </c>
      <c r="O101" s="177">
        <f>RES_hhdet_in_tesh!O101/RES_summary!O$21</f>
        <v>0</v>
      </c>
      <c r="P101" s="177">
        <f>RES_hhdet_in_tesh!P101/RES_summary!P$21</f>
        <v>0</v>
      </c>
      <c r="Q101" s="177">
        <f>RES_hhdet_in_tesh!Q101/RES_summary!Q$21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RES_hhdet_in_tesh!C102/RES_summary!C$21</f>
        <v>0</v>
      </c>
      <c r="D102" s="177">
        <f>RES_hhdet_in_tesh!D102/RES_summary!D$21</f>
        <v>0</v>
      </c>
      <c r="E102" s="177">
        <f>RES_hhdet_in_tesh!E102/RES_summary!E$21</f>
        <v>0</v>
      </c>
      <c r="F102" s="177">
        <f>RES_hhdet_in_tesh!F102/RES_summary!F$21</f>
        <v>0</v>
      </c>
      <c r="G102" s="177">
        <f>RES_hhdet_in_tesh!G102/RES_summary!G$21</f>
        <v>0</v>
      </c>
      <c r="H102" s="177">
        <f>RES_hhdet_in_tesh!H102/RES_summary!H$21</f>
        <v>0</v>
      </c>
      <c r="I102" s="177">
        <f>RES_hhdet_in_tesh!I102/RES_summary!I$21</f>
        <v>0</v>
      </c>
      <c r="J102" s="177">
        <f>RES_hhdet_in_tesh!J102/RES_summary!J$21</f>
        <v>0</v>
      </c>
      <c r="K102" s="177">
        <f>RES_hhdet_in_tesh!K102/RES_summary!K$21</f>
        <v>0</v>
      </c>
      <c r="L102" s="177">
        <f>RES_hhdet_in_tesh!L102/RES_summary!L$21</f>
        <v>0</v>
      </c>
      <c r="M102" s="177">
        <f>RES_hhdet_in_tesh!M102/RES_summary!M$21</f>
        <v>0</v>
      </c>
      <c r="N102" s="177">
        <f>RES_hhdet_in_tesh!N102/RES_summary!N$21</f>
        <v>0</v>
      </c>
      <c r="O102" s="177">
        <f>RES_hhdet_in_tesh!O102/RES_summary!O$21</f>
        <v>0</v>
      </c>
      <c r="P102" s="177">
        <f>RES_hhdet_in_tesh!P102/RES_summary!P$21</f>
        <v>0</v>
      </c>
      <c r="Q102" s="177">
        <f>RES_hhdet_in_tesh!Q102/RES_summary!Q$21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RES_hhdet_in_tesh!C103/RES_summary!C$21</f>
        <v>0</v>
      </c>
      <c r="D103" s="176">
        <f>RES_hhdet_in_tesh!D103/RES_summary!D$21</f>
        <v>7.9390970315420644</v>
      </c>
      <c r="E103" s="176">
        <f>RES_hhdet_in_tesh!E103/RES_summary!E$21</f>
        <v>0</v>
      </c>
      <c r="F103" s="176">
        <f>RES_hhdet_in_tesh!F103/RES_summary!F$21</f>
        <v>8.3475259937460073</v>
      </c>
      <c r="G103" s="176">
        <f>RES_hhdet_in_tesh!G103/RES_summary!G$21</f>
        <v>8.1965445891183251</v>
      </c>
      <c r="H103" s="176">
        <f>RES_hhdet_in_tesh!H103/RES_summary!H$21</f>
        <v>8.385440537596784</v>
      </c>
      <c r="I103" s="176">
        <f>RES_hhdet_in_tesh!I103/RES_summary!I$21</f>
        <v>8.5974455559916692</v>
      </c>
      <c r="J103" s="176">
        <f>RES_hhdet_in_tesh!J103/RES_summary!J$21</f>
        <v>8.4270659437549646</v>
      </c>
      <c r="K103" s="176">
        <f>RES_hhdet_in_tesh!K103/RES_summary!K$21</f>
        <v>8.0399027720594987</v>
      </c>
      <c r="L103" s="176">
        <f>RES_hhdet_in_tesh!L103/RES_summary!L$21</f>
        <v>8.1548240333973911</v>
      </c>
      <c r="M103" s="176">
        <f>RES_hhdet_in_tesh!M103/RES_summary!M$21</f>
        <v>7.922395092412847</v>
      </c>
      <c r="N103" s="176">
        <f>RES_hhdet_in_tesh!N103/RES_summary!N$21</f>
        <v>7.9760877285778999</v>
      </c>
      <c r="O103" s="176">
        <f>RES_hhdet_in_tesh!O103/RES_summary!O$21</f>
        <v>8.2088083293352962</v>
      </c>
      <c r="P103" s="176">
        <f>RES_hhdet_in_tesh!P103/RES_summary!P$21</f>
        <v>8.4313073582805522</v>
      </c>
      <c r="Q103" s="176">
        <f>RES_hhdet_in_tesh!Q103/RES_summary!Q$21</f>
        <v>8.8554566877387177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RES_hhdet_in_tesh!C105/RES_summary!C$21</f>
        <v>0</v>
      </c>
      <c r="D105" s="184">
        <f>RES_hhdet_in_tesh!D105/RES_summary!D$21</f>
        <v>0</v>
      </c>
      <c r="E105" s="184">
        <f>RES_hhdet_in_tesh!E105/RES_summary!E$21</f>
        <v>0</v>
      </c>
      <c r="F105" s="184">
        <f>RES_hhdet_in_tesh!F105/RES_summary!F$21</f>
        <v>0</v>
      </c>
      <c r="G105" s="184">
        <f>RES_hhdet_in_tesh!G105/RES_summary!G$21</f>
        <v>0</v>
      </c>
      <c r="H105" s="184">
        <f>RES_hhdet_in_tesh!H105/RES_summary!H$21</f>
        <v>0</v>
      </c>
      <c r="I105" s="184">
        <f>RES_hhdet_in_tesh!I105/RES_summary!I$21</f>
        <v>0</v>
      </c>
      <c r="J105" s="184">
        <f>RES_hhdet_in_tesh!J105/RES_summary!J$21</f>
        <v>0</v>
      </c>
      <c r="K105" s="184">
        <f>RES_hhdet_in_tesh!K105/RES_summary!K$21</f>
        <v>0</v>
      </c>
      <c r="L105" s="184">
        <f>RES_hhdet_in_tesh!L105/RES_summary!L$21</f>
        <v>0</v>
      </c>
      <c r="M105" s="184">
        <f>RES_hhdet_in_tesh!M105/RES_summary!M$21</f>
        <v>0</v>
      </c>
      <c r="N105" s="184">
        <f>RES_hhdet_in_tesh!N105/RES_summary!N$21</f>
        <v>0</v>
      </c>
      <c r="O105" s="184">
        <f>RES_hhdet_in_tesh!O105/RES_summary!O$21</f>
        <v>0</v>
      </c>
      <c r="P105" s="184">
        <f>RES_hhdet_in_tesh!P105/RES_summary!P$21</f>
        <v>0</v>
      </c>
      <c r="Q105" s="184">
        <f>RES_hhdet_in_tesh!Q105/RES_summary!Q$21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RES_hhdet_in_tesh!C106/RES_summary!C$21</f>
        <v>0</v>
      </c>
      <c r="D106" s="178">
        <f>RES_hhdet_in_tesh!D106/RES_summary!D$21</f>
        <v>0</v>
      </c>
      <c r="E106" s="178">
        <f>RES_hhdet_in_tesh!E106/RES_summary!E$21</f>
        <v>0</v>
      </c>
      <c r="F106" s="178">
        <f>RES_hhdet_in_tesh!F106/RES_summary!F$21</f>
        <v>0</v>
      </c>
      <c r="G106" s="178">
        <f>RES_hhdet_in_tesh!G106/RES_summary!G$21</f>
        <v>0</v>
      </c>
      <c r="H106" s="178">
        <f>RES_hhdet_in_tesh!H106/RES_summary!H$21</f>
        <v>0</v>
      </c>
      <c r="I106" s="178">
        <f>RES_hhdet_in_tesh!I106/RES_summary!I$21</f>
        <v>0</v>
      </c>
      <c r="J106" s="178">
        <f>RES_hhdet_in_tesh!J106/RES_summary!J$21</f>
        <v>0</v>
      </c>
      <c r="K106" s="178">
        <f>RES_hhdet_in_tesh!K106/RES_summary!K$21</f>
        <v>0</v>
      </c>
      <c r="L106" s="178">
        <f>RES_hhdet_in_tesh!L106/RES_summary!L$21</f>
        <v>0</v>
      </c>
      <c r="M106" s="178">
        <f>RES_hhdet_in_tesh!M106/RES_summary!M$21</f>
        <v>0</v>
      </c>
      <c r="N106" s="178">
        <f>RES_hhdet_in_tesh!N106/RES_summary!N$21</f>
        <v>0</v>
      </c>
      <c r="O106" s="178">
        <f>RES_hhdet_in_tesh!O106/RES_summary!O$21</f>
        <v>0</v>
      </c>
      <c r="P106" s="178">
        <f>RES_hhdet_in_tesh!P106/RES_summary!P$21</f>
        <v>0</v>
      </c>
      <c r="Q106" s="178">
        <f>RES_hhdet_in_tesh!Q106/RES_summary!Q$21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RES_hhdet_in_tesh!C107/RES_summary!C$21</f>
        <v>0</v>
      </c>
      <c r="D107" s="177">
        <f>RES_hhdet_in_tesh!D107/RES_summary!D$21</f>
        <v>0</v>
      </c>
      <c r="E107" s="177">
        <f>RES_hhdet_in_tesh!E107/RES_summary!E$21</f>
        <v>0</v>
      </c>
      <c r="F107" s="177">
        <f>RES_hhdet_in_tesh!F107/RES_summary!F$21</f>
        <v>0</v>
      </c>
      <c r="G107" s="177">
        <f>RES_hhdet_in_tesh!G107/RES_summary!G$21</f>
        <v>0</v>
      </c>
      <c r="H107" s="177">
        <f>RES_hhdet_in_tesh!H107/RES_summary!H$21</f>
        <v>0</v>
      </c>
      <c r="I107" s="177">
        <f>RES_hhdet_in_tesh!I107/RES_summary!I$21</f>
        <v>0</v>
      </c>
      <c r="J107" s="177">
        <f>RES_hhdet_in_tesh!J107/RES_summary!J$21</f>
        <v>0</v>
      </c>
      <c r="K107" s="177">
        <f>RES_hhdet_in_tesh!K107/RES_summary!K$21</f>
        <v>0</v>
      </c>
      <c r="L107" s="177">
        <f>RES_hhdet_in_tesh!L107/RES_summary!L$21</f>
        <v>0</v>
      </c>
      <c r="M107" s="177">
        <f>RES_hhdet_in_tesh!M107/RES_summary!M$21</f>
        <v>0</v>
      </c>
      <c r="N107" s="177">
        <f>RES_hhdet_in_tesh!N107/RES_summary!N$21</f>
        <v>0</v>
      </c>
      <c r="O107" s="177">
        <f>RES_hhdet_in_tesh!O107/RES_summary!O$21</f>
        <v>0</v>
      </c>
      <c r="P107" s="177">
        <f>RES_hhdet_in_tesh!P107/RES_summary!P$21</f>
        <v>0</v>
      </c>
      <c r="Q107" s="177">
        <f>RES_hhdet_in_tesh!Q107/RES_summary!Q$21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RES_hhdet_in_tesh!C108/RES_summary!C$21</f>
        <v>0</v>
      </c>
      <c r="D108" s="177">
        <f>RES_hhdet_in_tesh!D108/RES_summary!D$21</f>
        <v>0</v>
      </c>
      <c r="E108" s="177">
        <f>RES_hhdet_in_tesh!E108/RES_summary!E$21</f>
        <v>0</v>
      </c>
      <c r="F108" s="177">
        <f>RES_hhdet_in_tesh!F108/RES_summary!F$21</f>
        <v>0</v>
      </c>
      <c r="G108" s="177">
        <f>RES_hhdet_in_tesh!G108/RES_summary!G$21</f>
        <v>0</v>
      </c>
      <c r="H108" s="177">
        <f>RES_hhdet_in_tesh!H108/RES_summary!H$21</f>
        <v>0</v>
      </c>
      <c r="I108" s="177">
        <f>RES_hhdet_in_tesh!I108/RES_summary!I$21</f>
        <v>0</v>
      </c>
      <c r="J108" s="177">
        <f>RES_hhdet_in_tesh!J108/RES_summary!J$21</f>
        <v>0</v>
      </c>
      <c r="K108" s="177">
        <f>RES_hhdet_in_tesh!K108/RES_summary!K$21</f>
        <v>0</v>
      </c>
      <c r="L108" s="177">
        <f>RES_hhdet_in_tesh!L108/RES_summary!L$21</f>
        <v>0</v>
      </c>
      <c r="M108" s="177">
        <f>RES_hhdet_in_tesh!M108/RES_summary!M$21</f>
        <v>0</v>
      </c>
      <c r="N108" s="177">
        <f>RES_hhdet_in_tesh!N108/RES_summary!N$21</f>
        <v>0</v>
      </c>
      <c r="O108" s="177">
        <f>RES_hhdet_in_tesh!O108/RES_summary!O$21</f>
        <v>0</v>
      </c>
      <c r="P108" s="177">
        <f>RES_hhdet_in_tesh!P108/RES_summary!P$21</f>
        <v>0</v>
      </c>
      <c r="Q108" s="177">
        <f>RES_hhdet_in_tesh!Q108/RES_summary!Q$21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RES_hhdet_in_tesh!C109/RES_summary!C$21</f>
        <v>0</v>
      </c>
      <c r="D109" s="178">
        <f>RES_hhdet_in_tesh!D109/RES_summary!D$21</f>
        <v>0</v>
      </c>
      <c r="E109" s="178">
        <f>RES_hhdet_in_tesh!E109/RES_summary!E$21</f>
        <v>0</v>
      </c>
      <c r="F109" s="178">
        <f>RES_hhdet_in_tesh!F109/RES_summary!F$21</f>
        <v>0</v>
      </c>
      <c r="G109" s="178">
        <f>RES_hhdet_in_tesh!G109/RES_summary!G$21</f>
        <v>0</v>
      </c>
      <c r="H109" s="178">
        <f>RES_hhdet_in_tesh!H109/RES_summary!H$21</f>
        <v>0</v>
      </c>
      <c r="I109" s="178">
        <f>RES_hhdet_in_tesh!I109/RES_summary!I$21</f>
        <v>0</v>
      </c>
      <c r="J109" s="178">
        <f>RES_hhdet_in_tesh!J109/RES_summary!J$21</f>
        <v>0</v>
      </c>
      <c r="K109" s="178">
        <f>RES_hhdet_in_tesh!K109/RES_summary!K$21</f>
        <v>0</v>
      </c>
      <c r="L109" s="178">
        <f>RES_hhdet_in_tesh!L109/RES_summary!L$21</f>
        <v>0</v>
      </c>
      <c r="M109" s="178">
        <f>RES_hhdet_in_tesh!M109/RES_summary!M$21</f>
        <v>0</v>
      </c>
      <c r="N109" s="178">
        <f>RES_hhdet_in_tesh!N109/RES_summary!N$21</f>
        <v>0</v>
      </c>
      <c r="O109" s="178">
        <f>RES_hhdet_in_tesh!O109/RES_summary!O$21</f>
        <v>0</v>
      </c>
      <c r="P109" s="178">
        <f>RES_hhdet_in_tesh!P109/RES_summary!P$21</f>
        <v>0</v>
      </c>
      <c r="Q109" s="178">
        <f>RES_hhdet_in_tesh!Q109/RES_summary!Q$21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RES_hhdet_in_tesh!C110/RES_summary!C$21</f>
        <v>0</v>
      </c>
      <c r="D110" s="177">
        <f>RES_hhdet_in_tesh!D110/RES_summary!D$21</f>
        <v>0</v>
      </c>
      <c r="E110" s="177">
        <f>RES_hhdet_in_tesh!E110/RES_summary!E$21</f>
        <v>0</v>
      </c>
      <c r="F110" s="177">
        <f>RES_hhdet_in_tesh!F110/RES_summary!F$21</f>
        <v>0</v>
      </c>
      <c r="G110" s="177">
        <f>RES_hhdet_in_tesh!G110/RES_summary!G$21</f>
        <v>0</v>
      </c>
      <c r="H110" s="177">
        <f>RES_hhdet_in_tesh!H110/RES_summary!H$21</f>
        <v>0</v>
      </c>
      <c r="I110" s="177">
        <f>RES_hhdet_in_tesh!I110/RES_summary!I$21</f>
        <v>0</v>
      </c>
      <c r="J110" s="177">
        <f>RES_hhdet_in_tesh!J110/RES_summary!J$21</f>
        <v>0</v>
      </c>
      <c r="K110" s="177">
        <f>RES_hhdet_in_tesh!K110/RES_summary!K$21</f>
        <v>0</v>
      </c>
      <c r="L110" s="177">
        <f>RES_hhdet_in_tesh!L110/RES_summary!L$21</f>
        <v>0</v>
      </c>
      <c r="M110" s="177">
        <f>RES_hhdet_in_tesh!M110/RES_summary!M$21</f>
        <v>0</v>
      </c>
      <c r="N110" s="177">
        <f>RES_hhdet_in_tesh!N110/RES_summary!N$21</f>
        <v>0</v>
      </c>
      <c r="O110" s="177">
        <f>RES_hhdet_in_tesh!O110/RES_summary!O$21</f>
        <v>0</v>
      </c>
      <c r="P110" s="177">
        <f>RES_hhdet_in_tesh!P110/RES_summary!P$21</f>
        <v>0</v>
      </c>
      <c r="Q110" s="177">
        <f>RES_hhdet_in_tesh!Q110/RES_summary!Q$21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RES_hhdet_in_tesh!C111/RES_summary!C$21</f>
        <v>0</v>
      </c>
      <c r="D111" s="178">
        <f>RES_hhdet_in_tesh!D111/RES_summary!D$21</f>
        <v>0</v>
      </c>
      <c r="E111" s="178">
        <f>RES_hhdet_in_tesh!E111/RES_summary!E$21</f>
        <v>0</v>
      </c>
      <c r="F111" s="178">
        <f>RES_hhdet_in_tesh!F111/RES_summary!F$21</f>
        <v>0</v>
      </c>
      <c r="G111" s="178">
        <f>RES_hhdet_in_tesh!G111/RES_summary!G$21</f>
        <v>0</v>
      </c>
      <c r="H111" s="178">
        <f>RES_hhdet_in_tesh!H111/RES_summary!H$21</f>
        <v>0</v>
      </c>
      <c r="I111" s="178">
        <f>RES_hhdet_in_tesh!I111/RES_summary!I$21</f>
        <v>0</v>
      </c>
      <c r="J111" s="178">
        <f>RES_hhdet_in_tesh!J111/RES_summary!J$21</f>
        <v>0</v>
      </c>
      <c r="K111" s="178">
        <f>RES_hhdet_in_tesh!K111/RES_summary!K$21</f>
        <v>0</v>
      </c>
      <c r="L111" s="178">
        <f>RES_hhdet_in_tesh!L111/RES_summary!L$21</f>
        <v>0</v>
      </c>
      <c r="M111" s="178">
        <f>RES_hhdet_in_tesh!M111/RES_summary!M$21</f>
        <v>0</v>
      </c>
      <c r="N111" s="178">
        <f>RES_hhdet_in_tesh!N111/RES_summary!N$21</f>
        <v>0</v>
      </c>
      <c r="O111" s="178">
        <f>RES_hhdet_in_tesh!O111/RES_summary!O$21</f>
        <v>0</v>
      </c>
      <c r="P111" s="178">
        <f>RES_hhdet_in_tesh!P111/RES_summary!P$21</f>
        <v>0</v>
      </c>
      <c r="Q111" s="178">
        <f>RES_hhdet_in_tesh!Q111/RES_summary!Q$21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RES_hhdet_in_tesh!C112/RES_summary!C$21</f>
        <v>0</v>
      </c>
      <c r="D112" s="183">
        <f>RES_hhdet_in_tesh!D112/RES_summary!D$21</f>
        <v>0</v>
      </c>
      <c r="E112" s="183">
        <f>RES_hhdet_in_tesh!E112/RES_summary!E$21</f>
        <v>0</v>
      </c>
      <c r="F112" s="183">
        <f>RES_hhdet_in_tesh!F112/RES_summary!F$21</f>
        <v>0</v>
      </c>
      <c r="G112" s="183">
        <f>RES_hhdet_in_tesh!G112/RES_summary!G$21</f>
        <v>0</v>
      </c>
      <c r="H112" s="183">
        <f>RES_hhdet_in_tesh!H112/RES_summary!H$21</f>
        <v>0</v>
      </c>
      <c r="I112" s="183">
        <f>RES_hhdet_in_tesh!I112/RES_summary!I$21</f>
        <v>0</v>
      </c>
      <c r="J112" s="183">
        <f>RES_hhdet_in_tesh!J112/RES_summary!J$21</f>
        <v>0</v>
      </c>
      <c r="K112" s="183">
        <f>RES_hhdet_in_tesh!K112/RES_summary!K$21</f>
        <v>0</v>
      </c>
      <c r="L112" s="183">
        <f>RES_hhdet_in_tesh!L112/RES_summary!L$21</f>
        <v>0</v>
      </c>
      <c r="M112" s="183">
        <f>RES_hhdet_in_tesh!M112/RES_summary!M$21</f>
        <v>0</v>
      </c>
      <c r="N112" s="183">
        <f>RES_hhdet_in_tesh!N112/RES_summary!N$21</f>
        <v>0</v>
      </c>
      <c r="O112" s="183">
        <f>RES_hhdet_in_tesh!O112/RES_summary!O$21</f>
        <v>0</v>
      </c>
      <c r="P112" s="183">
        <f>RES_hhdet_in_tesh!P112/RES_summary!P$21</f>
        <v>0</v>
      </c>
      <c r="Q112" s="183">
        <f>RES_hhdet_in_tesh!Q112/RES_summary!Q$21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RES_hhdet_in_tesh!C113/RES_summary!C$21</f>
        <v>0</v>
      </c>
      <c r="D113" s="183">
        <f>RES_hhdet_in_tesh!D113/RES_summary!D$21</f>
        <v>0</v>
      </c>
      <c r="E113" s="183">
        <f>RES_hhdet_in_tesh!E113/RES_summary!E$21</f>
        <v>0</v>
      </c>
      <c r="F113" s="183">
        <f>RES_hhdet_in_tesh!F113/RES_summary!F$21</f>
        <v>0</v>
      </c>
      <c r="G113" s="183">
        <f>RES_hhdet_in_tesh!G113/RES_summary!G$21</f>
        <v>0</v>
      </c>
      <c r="H113" s="183">
        <f>RES_hhdet_in_tesh!H113/RES_summary!H$21</f>
        <v>0</v>
      </c>
      <c r="I113" s="183">
        <f>RES_hhdet_in_tesh!I113/RES_summary!I$21</f>
        <v>0</v>
      </c>
      <c r="J113" s="183">
        <f>RES_hhdet_in_tesh!J113/RES_summary!J$21</f>
        <v>0</v>
      </c>
      <c r="K113" s="183">
        <f>RES_hhdet_in_tesh!K113/RES_summary!K$21</f>
        <v>0</v>
      </c>
      <c r="L113" s="183">
        <f>RES_hhdet_in_tesh!L113/RES_summary!L$21</f>
        <v>0</v>
      </c>
      <c r="M113" s="183">
        <f>RES_hhdet_in_tesh!M113/RES_summary!M$21</f>
        <v>0</v>
      </c>
      <c r="N113" s="183">
        <f>RES_hhdet_in_tesh!N113/RES_summary!N$21</f>
        <v>0</v>
      </c>
      <c r="O113" s="183">
        <f>RES_hhdet_in_tesh!O113/RES_summary!O$21</f>
        <v>0</v>
      </c>
      <c r="P113" s="183">
        <f>RES_hhdet_in_tesh!P113/RES_summary!P$21</f>
        <v>0</v>
      </c>
      <c r="Q113" s="183">
        <f>RES_hhdet_in_tesh!Q113/RES_summary!Q$21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RES_hhdet_in_tesh!C114/RES_summary!C$21</f>
        <v>0</v>
      </c>
      <c r="D114" s="182">
        <f>RES_hhdet_in_tesh!D114/RES_summary!D$21</f>
        <v>0</v>
      </c>
      <c r="E114" s="182">
        <f>RES_hhdet_in_tesh!E114/RES_summary!E$21</f>
        <v>0</v>
      </c>
      <c r="F114" s="182">
        <f>RES_hhdet_in_tesh!F114/RES_summary!F$21</f>
        <v>0</v>
      </c>
      <c r="G114" s="182">
        <f>RES_hhdet_in_tesh!G114/RES_summary!G$21</f>
        <v>0</v>
      </c>
      <c r="H114" s="182">
        <f>RES_hhdet_in_tesh!H114/RES_summary!H$21</f>
        <v>0</v>
      </c>
      <c r="I114" s="182">
        <f>RES_hhdet_in_tesh!I114/RES_summary!I$21</f>
        <v>0</v>
      </c>
      <c r="J114" s="182">
        <f>RES_hhdet_in_tesh!J114/RES_summary!J$21</f>
        <v>0</v>
      </c>
      <c r="K114" s="182">
        <f>RES_hhdet_in_tesh!K114/RES_summary!K$21</f>
        <v>0</v>
      </c>
      <c r="L114" s="182">
        <f>RES_hhdet_in_tesh!L114/RES_summary!L$21</f>
        <v>0</v>
      </c>
      <c r="M114" s="182">
        <f>RES_hhdet_in_tesh!M114/RES_summary!M$21</f>
        <v>0</v>
      </c>
      <c r="N114" s="182">
        <f>RES_hhdet_in_tesh!N114/RES_summary!N$21</f>
        <v>0</v>
      </c>
      <c r="O114" s="182">
        <f>RES_hhdet_in_tesh!O114/RES_summary!O$21</f>
        <v>0</v>
      </c>
      <c r="P114" s="182">
        <f>RES_hhdet_in_tesh!P114/RES_summary!P$21</f>
        <v>0</v>
      </c>
      <c r="Q114" s="182">
        <f>RES_hhdet_in_tesh!Q114/RES_summary!Q$21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RES_hhdet_in_tesh!C115/RES_summary!C$21</f>
        <v>0</v>
      </c>
      <c r="D115" s="181">
        <f>RES_hhdet_in_tesh!D115/RES_summary!D$21</f>
        <v>0</v>
      </c>
      <c r="E115" s="181">
        <f>RES_hhdet_in_tesh!E115/RES_summary!E$21</f>
        <v>0</v>
      </c>
      <c r="F115" s="181">
        <f>RES_hhdet_in_tesh!F115/RES_summary!F$21</f>
        <v>0</v>
      </c>
      <c r="G115" s="181">
        <f>RES_hhdet_in_tesh!G115/RES_summary!G$21</f>
        <v>0</v>
      </c>
      <c r="H115" s="181">
        <f>RES_hhdet_in_tesh!H115/RES_summary!H$21</f>
        <v>0</v>
      </c>
      <c r="I115" s="181">
        <f>RES_hhdet_in_tesh!I115/RES_summary!I$21</f>
        <v>0</v>
      </c>
      <c r="J115" s="181">
        <f>RES_hhdet_in_tesh!J115/RES_summary!J$21</f>
        <v>0</v>
      </c>
      <c r="K115" s="181">
        <f>RES_hhdet_in_tesh!K115/RES_summary!K$21</f>
        <v>0</v>
      </c>
      <c r="L115" s="181">
        <f>RES_hhdet_in_tesh!L115/RES_summary!L$21</f>
        <v>0</v>
      </c>
      <c r="M115" s="181">
        <f>RES_hhdet_in_tesh!M115/RES_summary!M$21</f>
        <v>0</v>
      </c>
      <c r="N115" s="181">
        <f>RES_hhdet_in_tesh!N115/RES_summary!N$21</f>
        <v>0</v>
      </c>
      <c r="O115" s="181">
        <f>RES_hhdet_in_tesh!O115/RES_summary!O$21</f>
        <v>0</v>
      </c>
      <c r="P115" s="181">
        <f>RES_hhdet_in_tesh!P115/RES_summary!P$21</f>
        <v>0</v>
      </c>
      <c r="Q115" s="181">
        <f>RES_hhdet_in_tesh!Q115/RES_summary!Q$21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RES_hhdet_in_tesh!C116/RES_summary!C$21</f>
        <v>0</v>
      </c>
      <c r="D116" s="180">
        <f>RES_hhdet_in_tesh!D116/RES_summary!D$21</f>
        <v>0</v>
      </c>
      <c r="E116" s="180">
        <f>RES_hhdet_in_tesh!E116/RES_summary!E$21</f>
        <v>0</v>
      </c>
      <c r="F116" s="180">
        <f>RES_hhdet_in_tesh!F116/RES_summary!F$21</f>
        <v>0</v>
      </c>
      <c r="G116" s="180">
        <f>RES_hhdet_in_tesh!G116/RES_summary!G$21</f>
        <v>0</v>
      </c>
      <c r="H116" s="180">
        <f>RES_hhdet_in_tesh!H116/RES_summary!H$21</f>
        <v>0</v>
      </c>
      <c r="I116" s="180">
        <f>RES_hhdet_in_tesh!I116/RES_summary!I$21</f>
        <v>0</v>
      </c>
      <c r="J116" s="180">
        <f>RES_hhdet_in_tesh!J116/RES_summary!J$21</f>
        <v>0</v>
      </c>
      <c r="K116" s="180">
        <f>RES_hhdet_in_tesh!K116/RES_summary!K$21</f>
        <v>0</v>
      </c>
      <c r="L116" s="180">
        <f>RES_hhdet_in_tesh!L116/RES_summary!L$21</f>
        <v>0</v>
      </c>
      <c r="M116" s="180">
        <f>RES_hhdet_in_tesh!M116/RES_summary!M$21</f>
        <v>0</v>
      </c>
      <c r="N116" s="180">
        <f>RES_hhdet_in_tesh!N116/RES_summary!N$21</f>
        <v>0</v>
      </c>
      <c r="O116" s="180">
        <f>RES_hhdet_in_tesh!O116/RES_summary!O$21</f>
        <v>0</v>
      </c>
      <c r="P116" s="180">
        <f>RES_hhdet_in_tesh!P116/RES_summary!P$21</f>
        <v>0</v>
      </c>
      <c r="Q116" s="180">
        <f>RES_hhdet_in_tesh!Q116/RES_summary!Q$21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RES_hhdet_in_tesh!C117/RES_summary!C$21</f>
        <v>0</v>
      </c>
      <c r="D117" s="179">
        <f>RES_hhdet_in_tesh!D117/RES_summary!D$21</f>
        <v>0</v>
      </c>
      <c r="E117" s="179">
        <f>RES_hhdet_in_tesh!E117/RES_summary!E$21</f>
        <v>0</v>
      </c>
      <c r="F117" s="179">
        <f>RES_hhdet_in_tesh!F117/RES_summary!F$21</f>
        <v>0</v>
      </c>
      <c r="G117" s="179">
        <f>RES_hhdet_in_tesh!G117/RES_summary!G$21</f>
        <v>0</v>
      </c>
      <c r="H117" s="179">
        <f>RES_hhdet_in_tesh!H117/RES_summary!H$21</f>
        <v>0</v>
      </c>
      <c r="I117" s="179">
        <f>RES_hhdet_in_tesh!I117/RES_summary!I$21</f>
        <v>0</v>
      </c>
      <c r="J117" s="179">
        <f>RES_hhdet_in_tesh!J117/RES_summary!J$21</f>
        <v>0</v>
      </c>
      <c r="K117" s="179">
        <f>RES_hhdet_in_tesh!K117/RES_summary!K$21</f>
        <v>0</v>
      </c>
      <c r="L117" s="179">
        <f>RES_hhdet_in_tesh!L117/RES_summary!L$21</f>
        <v>0</v>
      </c>
      <c r="M117" s="179">
        <f>RES_hhdet_in_tesh!M117/RES_summary!M$21</f>
        <v>0</v>
      </c>
      <c r="N117" s="179">
        <f>RES_hhdet_in_tesh!N117/RES_summary!N$21</f>
        <v>0</v>
      </c>
      <c r="O117" s="179">
        <f>RES_hhdet_in_tesh!O117/RES_summary!O$21</f>
        <v>0</v>
      </c>
      <c r="P117" s="179">
        <f>RES_hhdet_in_tesh!P117/RES_summary!P$21</f>
        <v>0</v>
      </c>
      <c r="Q117" s="179">
        <f>RES_hhdet_in_tesh!Q117/RES_summary!Q$21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RES_hhdet_in_tesh!C118/RES_summary!C$21</f>
        <v>0</v>
      </c>
      <c r="D118" s="177">
        <f>RES_hhdet_in_tesh!D118/RES_summary!D$21</f>
        <v>0</v>
      </c>
      <c r="E118" s="177">
        <f>RES_hhdet_in_tesh!E118/RES_summary!E$21</f>
        <v>0</v>
      </c>
      <c r="F118" s="177">
        <f>RES_hhdet_in_tesh!F118/RES_summary!F$21</f>
        <v>0</v>
      </c>
      <c r="G118" s="177">
        <f>RES_hhdet_in_tesh!G118/RES_summary!G$21</f>
        <v>0</v>
      </c>
      <c r="H118" s="177">
        <f>RES_hhdet_in_tesh!H118/RES_summary!H$21</f>
        <v>0</v>
      </c>
      <c r="I118" s="177">
        <f>RES_hhdet_in_tesh!I118/RES_summary!I$21</f>
        <v>0</v>
      </c>
      <c r="J118" s="177">
        <f>RES_hhdet_in_tesh!J118/RES_summary!J$21</f>
        <v>0</v>
      </c>
      <c r="K118" s="177">
        <f>RES_hhdet_in_tesh!K118/RES_summary!K$21</f>
        <v>0</v>
      </c>
      <c r="L118" s="177">
        <f>RES_hhdet_in_tesh!L118/RES_summary!L$21</f>
        <v>0</v>
      </c>
      <c r="M118" s="177">
        <f>RES_hhdet_in_tesh!M118/RES_summary!M$21</f>
        <v>0</v>
      </c>
      <c r="N118" s="177">
        <f>RES_hhdet_in_tesh!N118/RES_summary!N$21</f>
        <v>0</v>
      </c>
      <c r="O118" s="177">
        <f>RES_hhdet_in_tesh!O118/RES_summary!O$21</f>
        <v>0</v>
      </c>
      <c r="P118" s="177">
        <f>RES_hhdet_in_tesh!P118/RES_summary!P$21</f>
        <v>0</v>
      </c>
      <c r="Q118" s="177">
        <f>RES_hhdet_in_tesh!Q118/RES_summary!Q$21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RES_hhdet_in_tesh!C119/RES_summary!C$21</f>
        <v>0</v>
      </c>
      <c r="D119" s="177">
        <f>RES_hhdet_in_tesh!D119/RES_summary!D$21</f>
        <v>0</v>
      </c>
      <c r="E119" s="177">
        <f>RES_hhdet_in_tesh!E119/RES_summary!E$21</f>
        <v>0</v>
      </c>
      <c r="F119" s="177">
        <f>RES_hhdet_in_tesh!F119/RES_summary!F$21</f>
        <v>0</v>
      </c>
      <c r="G119" s="177">
        <f>RES_hhdet_in_tesh!G119/RES_summary!G$21</f>
        <v>0</v>
      </c>
      <c r="H119" s="177">
        <f>RES_hhdet_in_tesh!H119/RES_summary!H$21</f>
        <v>0</v>
      </c>
      <c r="I119" s="177">
        <f>RES_hhdet_in_tesh!I119/RES_summary!I$21</f>
        <v>0</v>
      </c>
      <c r="J119" s="177">
        <f>RES_hhdet_in_tesh!J119/RES_summary!J$21</f>
        <v>0</v>
      </c>
      <c r="K119" s="177">
        <f>RES_hhdet_in_tesh!K119/RES_summary!K$21</f>
        <v>0</v>
      </c>
      <c r="L119" s="177">
        <f>RES_hhdet_in_tesh!L119/RES_summary!L$21</f>
        <v>0</v>
      </c>
      <c r="M119" s="177">
        <f>RES_hhdet_in_tesh!M119/RES_summary!M$21</f>
        <v>0</v>
      </c>
      <c r="N119" s="177">
        <f>RES_hhdet_in_tesh!N119/RES_summary!N$21</f>
        <v>0</v>
      </c>
      <c r="O119" s="177">
        <f>RES_hhdet_in_tesh!O119/RES_summary!O$21</f>
        <v>0</v>
      </c>
      <c r="P119" s="177">
        <f>RES_hhdet_in_tesh!P119/RES_summary!P$21</f>
        <v>0</v>
      </c>
      <c r="Q119" s="177">
        <f>RES_hhdet_in_tesh!Q119/RES_summary!Q$21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RES_hhdet_in_tesh!C120/RES_summary!C$21</f>
        <v>0</v>
      </c>
      <c r="D120" s="178">
        <f>RES_hhdet_in_tesh!D120/RES_summary!D$21</f>
        <v>0</v>
      </c>
      <c r="E120" s="178">
        <f>RES_hhdet_in_tesh!E120/RES_summary!E$21</f>
        <v>0</v>
      </c>
      <c r="F120" s="178">
        <f>RES_hhdet_in_tesh!F120/RES_summary!F$21</f>
        <v>0</v>
      </c>
      <c r="G120" s="178">
        <f>RES_hhdet_in_tesh!G120/RES_summary!G$21</f>
        <v>0</v>
      </c>
      <c r="H120" s="178">
        <f>RES_hhdet_in_tesh!H120/RES_summary!H$21</f>
        <v>0</v>
      </c>
      <c r="I120" s="178">
        <f>RES_hhdet_in_tesh!I120/RES_summary!I$21</f>
        <v>0</v>
      </c>
      <c r="J120" s="178">
        <f>RES_hhdet_in_tesh!J120/RES_summary!J$21</f>
        <v>0</v>
      </c>
      <c r="K120" s="178">
        <f>RES_hhdet_in_tesh!K120/RES_summary!K$21</f>
        <v>0</v>
      </c>
      <c r="L120" s="178">
        <f>RES_hhdet_in_tesh!L120/RES_summary!L$21</f>
        <v>0</v>
      </c>
      <c r="M120" s="178">
        <f>RES_hhdet_in_tesh!M120/RES_summary!M$21</f>
        <v>0</v>
      </c>
      <c r="N120" s="178">
        <f>RES_hhdet_in_tesh!N120/RES_summary!N$21</f>
        <v>0</v>
      </c>
      <c r="O120" s="178">
        <f>RES_hhdet_in_tesh!O120/RES_summary!O$21</f>
        <v>0</v>
      </c>
      <c r="P120" s="178">
        <f>RES_hhdet_in_tesh!P120/RES_summary!P$21</f>
        <v>0</v>
      </c>
      <c r="Q120" s="178">
        <f>RES_hhdet_in_tesh!Q120/RES_summary!Q$21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RES_hhdet_in_tesh!C121/RES_summary!C$21</f>
        <v>0</v>
      </c>
      <c r="D121" s="177">
        <f>RES_hhdet_in_tesh!D121/RES_summary!D$21</f>
        <v>0</v>
      </c>
      <c r="E121" s="177">
        <f>RES_hhdet_in_tesh!E121/RES_summary!E$21</f>
        <v>0</v>
      </c>
      <c r="F121" s="177">
        <f>RES_hhdet_in_tesh!F121/RES_summary!F$21</f>
        <v>0</v>
      </c>
      <c r="G121" s="177">
        <f>RES_hhdet_in_tesh!G121/RES_summary!G$21</f>
        <v>0</v>
      </c>
      <c r="H121" s="177">
        <f>RES_hhdet_in_tesh!H121/RES_summary!H$21</f>
        <v>0</v>
      </c>
      <c r="I121" s="177">
        <f>RES_hhdet_in_tesh!I121/RES_summary!I$21</f>
        <v>0</v>
      </c>
      <c r="J121" s="177">
        <f>RES_hhdet_in_tesh!J121/RES_summary!J$21</f>
        <v>0</v>
      </c>
      <c r="K121" s="177">
        <f>RES_hhdet_in_tesh!K121/RES_summary!K$21</f>
        <v>0</v>
      </c>
      <c r="L121" s="177">
        <f>RES_hhdet_in_tesh!L121/RES_summary!L$21</f>
        <v>0</v>
      </c>
      <c r="M121" s="177">
        <f>RES_hhdet_in_tesh!M121/RES_summary!M$21</f>
        <v>0</v>
      </c>
      <c r="N121" s="177">
        <f>RES_hhdet_in_tesh!N121/RES_summary!N$21</f>
        <v>0</v>
      </c>
      <c r="O121" s="177">
        <f>RES_hhdet_in_tesh!O121/RES_summary!O$21</f>
        <v>0</v>
      </c>
      <c r="P121" s="177">
        <f>RES_hhdet_in_tesh!P121/RES_summary!P$21</f>
        <v>0</v>
      </c>
      <c r="Q121" s="177">
        <f>RES_hhdet_in_tesh!Q121/RES_summary!Q$21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RES_hhdet_in_tesh!C122/RES_summary!C$21</f>
        <v>0</v>
      </c>
      <c r="D122" s="176">
        <f>RES_hhdet_in_tesh!D122/RES_summary!D$21</f>
        <v>0</v>
      </c>
      <c r="E122" s="176">
        <f>RES_hhdet_in_tesh!E122/RES_summary!E$21</f>
        <v>0</v>
      </c>
      <c r="F122" s="176">
        <f>RES_hhdet_in_tesh!F122/RES_summary!F$21</f>
        <v>0</v>
      </c>
      <c r="G122" s="176">
        <f>RES_hhdet_in_tesh!G122/RES_summary!G$21</f>
        <v>0</v>
      </c>
      <c r="H122" s="176">
        <f>RES_hhdet_in_tesh!H122/RES_summary!H$21</f>
        <v>0</v>
      </c>
      <c r="I122" s="176">
        <f>RES_hhdet_in_tesh!I122/RES_summary!I$21</f>
        <v>0</v>
      </c>
      <c r="J122" s="176">
        <f>RES_hhdet_in_tesh!J122/RES_summary!J$21</f>
        <v>0</v>
      </c>
      <c r="K122" s="176">
        <f>RES_hhdet_in_tesh!K122/RES_summary!K$21</f>
        <v>0</v>
      </c>
      <c r="L122" s="176">
        <f>RES_hhdet_in_tesh!L122/RES_summary!L$21</f>
        <v>0</v>
      </c>
      <c r="M122" s="176">
        <f>RES_hhdet_in_tesh!M122/RES_summary!M$21</f>
        <v>0</v>
      </c>
      <c r="N122" s="176">
        <f>RES_hhdet_in_tesh!N122/RES_summary!N$21</f>
        <v>0</v>
      </c>
      <c r="O122" s="176">
        <f>RES_hhdet_in_tesh!O122/RES_summary!O$21</f>
        <v>0</v>
      </c>
      <c r="P122" s="176">
        <f>RES_hhdet_in_tesh!P122/RES_summary!P$21</f>
        <v>0</v>
      </c>
      <c r="Q122" s="176">
        <f>RES_hhdet_in_tesh!Q122/RES_summary!Q$21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RES_hhdet_in_tesh!C124/RES_summary!C$21</f>
        <v>0</v>
      </c>
      <c r="D124" s="184">
        <f>RES_hhdet_in_tesh!D124/RES_summary!D$21</f>
        <v>0</v>
      </c>
      <c r="E124" s="184">
        <f>RES_hhdet_in_tesh!E124/RES_summary!E$21</f>
        <v>0</v>
      </c>
      <c r="F124" s="184">
        <f>RES_hhdet_in_tesh!F124/RES_summary!F$21</f>
        <v>0</v>
      </c>
      <c r="G124" s="184">
        <f>RES_hhdet_in_tesh!G124/RES_summary!G$21</f>
        <v>0</v>
      </c>
      <c r="H124" s="184">
        <f>RES_hhdet_in_tesh!H124/RES_summary!H$21</f>
        <v>0</v>
      </c>
      <c r="I124" s="184">
        <f>RES_hhdet_in_tesh!I124/RES_summary!I$21</f>
        <v>0</v>
      </c>
      <c r="J124" s="184">
        <f>RES_hhdet_in_tesh!J124/RES_summary!J$21</f>
        <v>0</v>
      </c>
      <c r="K124" s="184">
        <f>RES_hhdet_in_tesh!K124/RES_summary!K$21</f>
        <v>0</v>
      </c>
      <c r="L124" s="184">
        <f>RES_hhdet_in_tesh!L124/RES_summary!L$21</f>
        <v>0</v>
      </c>
      <c r="M124" s="184">
        <f>RES_hhdet_in_tesh!M124/RES_summary!M$21</f>
        <v>0</v>
      </c>
      <c r="N124" s="184">
        <f>RES_hhdet_in_tesh!N124/RES_summary!N$21</f>
        <v>0</v>
      </c>
      <c r="O124" s="184">
        <f>RES_hhdet_in_tesh!O124/RES_summary!O$21</f>
        <v>0</v>
      </c>
      <c r="P124" s="184">
        <f>RES_hhdet_in_tesh!P124/RES_summary!P$21</f>
        <v>0</v>
      </c>
      <c r="Q124" s="184">
        <f>RES_hhdet_in_tesh!Q124/RES_summary!Q$21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RES_hhdet_in_tesh!C125/RES_summary!C$21</f>
        <v>0</v>
      </c>
      <c r="D125" s="178">
        <f>RES_hhdet_in_tesh!D125/RES_summary!D$21</f>
        <v>0</v>
      </c>
      <c r="E125" s="178">
        <f>RES_hhdet_in_tesh!E125/RES_summary!E$21</f>
        <v>0</v>
      </c>
      <c r="F125" s="178">
        <f>RES_hhdet_in_tesh!F125/RES_summary!F$21</f>
        <v>0</v>
      </c>
      <c r="G125" s="178">
        <f>RES_hhdet_in_tesh!G125/RES_summary!G$21</f>
        <v>0</v>
      </c>
      <c r="H125" s="178">
        <f>RES_hhdet_in_tesh!H125/RES_summary!H$21</f>
        <v>0</v>
      </c>
      <c r="I125" s="178">
        <f>RES_hhdet_in_tesh!I125/RES_summary!I$21</f>
        <v>0</v>
      </c>
      <c r="J125" s="178">
        <f>RES_hhdet_in_tesh!J125/RES_summary!J$21</f>
        <v>0</v>
      </c>
      <c r="K125" s="178">
        <f>RES_hhdet_in_tesh!K125/RES_summary!K$21</f>
        <v>0</v>
      </c>
      <c r="L125" s="178">
        <f>RES_hhdet_in_tesh!L125/RES_summary!L$21</f>
        <v>0</v>
      </c>
      <c r="M125" s="178">
        <f>RES_hhdet_in_tesh!M125/RES_summary!M$21</f>
        <v>0</v>
      </c>
      <c r="N125" s="178">
        <f>RES_hhdet_in_tesh!N125/RES_summary!N$21</f>
        <v>0</v>
      </c>
      <c r="O125" s="178">
        <f>RES_hhdet_in_tesh!O125/RES_summary!O$21</f>
        <v>0</v>
      </c>
      <c r="P125" s="178">
        <f>RES_hhdet_in_tesh!P125/RES_summary!P$21</f>
        <v>0</v>
      </c>
      <c r="Q125" s="178">
        <f>RES_hhdet_in_tesh!Q125/RES_summary!Q$21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RES_hhdet_in_tesh!C126/RES_summary!C$21</f>
        <v>0</v>
      </c>
      <c r="D126" s="177">
        <f>RES_hhdet_in_tesh!D126/RES_summary!D$21</f>
        <v>0</v>
      </c>
      <c r="E126" s="177">
        <f>RES_hhdet_in_tesh!E126/RES_summary!E$21</f>
        <v>0</v>
      </c>
      <c r="F126" s="177">
        <f>RES_hhdet_in_tesh!F126/RES_summary!F$21</f>
        <v>0</v>
      </c>
      <c r="G126" s="177">
        <f>RES_hhdet_in_tesh!G126/RES_summary!G$21</f>
        <v>0</v>
      </c>
      <c r="H126" s="177">
        <f>RES_hhdet_in_tesh!H126/RES_summary!H$21</f>
        <v>0</v>
      </c>
      <c r="I126" s="177">
        <f>RES_hhdet_in_tesh!I126/RES_summary!I$21</f>
        <v>0</v>
      </c>
      <c r="J126" s="177">
        <f>RES_hhdet_in_tesh!J126/RES_summary!J$21</f>
        <v>0</v>
      </c>
      <c r="K126" s="177">
        <f>RES_hhdet_in_tesh!K126/RES_summary!K$21</f>
        <v>0</v>
      </c>
      <c r="L126" s="177">
        <f>RES_hhdet_in_tesh!L126/RES_summary!L$21</f>
        <v>0</v>
      </c>
      <c r="M126" s="177">
        <f>RES_hhdet_in_tesh!M126/RES_summary!M$21</f>
        <v>0</v>
      </c>
      <c r="N126" s="177">
        <f>RES_hhdet_in_tesh!N126/RES_summary!N$21</f>
        <v>0</v>
      </c>
      <c r="O126" s="177">
        <f>RES_hhdet_in_tesh!O126/RES_summary!O$21</f>
        <v>0</v>
      </c>
      <c r="P126" s="177">
        <f>RES_hhdet_in_tesh!P126/RES_summary!P$21</f>
        <v>0</v>
      </c>
      <c r="Q126" s="177">
        <f>RES_hhdet_in_tesh!Q126/RES_summary!Q$21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RES_hhdet_in_tesh!C127/RES_summary!C$21</f>
        <v>0</v>
      </c>
      <c r="D127" s="177">
        <f>RES_hhdet_in_tesh!D127/RES_summary!D$21</f>
        <v>0</v>
      </c>
      <c r="E127" s="177">
        <f>RES_hhdet_in_tesh!E127/RES_summary!E$21</f>
        <v>0</v>
      </c>
      <c r="F127" s="177">
        <f>RES_hhdet_in_tesh!F127/RES_summary!F$21</f>
        <v>0</v>
      </c>
      <c r="G127" s="177">
        <f>RES_hhdet_in_tesh!G127/RES_summary!G$21</f>
        <v>0</v>
      </c>
      <c r="H127" s="177">
        <f>RES_hhdet_in_tesh!H127/RES_summary!H$21</f>
        <v>0</v>
      </c>
      <c r="I127" s="177">
        <f>RES_hhdet_in_tesh!I127/RES_summary!I$21</f>
        <v>0</v>
      </c>
      <c r="J127" s="177">
        <f>RES_hhdet_in_tesh!J127/RES_summary!J$21</f>
        <v>0</v>
      </c>
      <c r="K127" s="177">
        <f>RES_hhdet_in_tesh!K127/RES_summary!K$21</f>
        <v>0</v>
      </c>
      <c r="L127" s="177">
        <f>RES_hhdet_in_tesh!L127/RES_summary!L$21</f>
        <v>0</v>
      </c>
      <c r="M127" s="177">
        <f>RES_hhdet_in_tesh!M127/RES_summary!M$21</f>
        <v>0</v>
      </c>
      <c r="N127" s="177">
        <f>RES_hhdet_in_tesh!N127/RES_summary!N$21</f>
        <v>0</v>
      </c>
      <c r="O127" s="177">
        <f>RES_hhdet_in_tesh!O127/RES_summary!O$21</f>
        <v>0</v>
      </c>
      <c r="P127" s="177">
        <f>RES_hhdet_in_tesh!P127/RES_summary!P$21</f>
        <v>0</v>
      </c>
      <c r="Q127" s="177">
        <f>RES_hhdet_in_tesh!Q127/RES_summary!Q$21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RES_hhdet_in_tesh!C128/RES_summary!C$21</f>
        <v>0</v>
      </c>
      <c r="D128" s="178">
        <f>RES_hhdet_in_tesh!D128/RES_summary!D$21</f>
        <v>0</v>
      </c>
      <c r="E128" s="178">
        <f>RES_hhdet_in_tesh!E128/RES_summary!E$21</f>
        <v>0</v>
      </c>
      <c r="F128" s="178">
        <f>RES_hhdet_in_tesh!F128/RES_summary!F$21</f>
        <v>0</v>
      </c>
      <c r="G128" s="178">
        <f>RES_hhdet_in_tesh!G128/RES_summary!G$21</f>
        <v>0</v>
      </c>
      <c r="H128" s="178">
        <f>RES_hhdet_in_tesh!H128/RES_summary!H$21</f>
        <v>0</v>
      </c>
      <c r="I128" s="178">
        <f>RES_hhdet_in_tesh!I128/RES_summary!I$21</f>
        <v>0</v>
      </c>
      <c r="J128" s="178">
        <f>RES_hhdet_in_tesh!J128/RES_summary!J$21</f>
        <v>0</v>
      </c>
      <c r="K128" s="178">
        <f>RES_hhdet_in_tesh!K128/RES_summary!K$21</f>
        <v>0</v>
      </c>
      <c r="L128" s="178">
        <f>RES_hhdet_in_tesh!L128/RES_summary!L$21</f>
        <v>0</v>
      </c>
      <c r="M128" s="178">
        <f>RES_hhdet_in_tesh!M128/RES_summary!M$21</f>
        <v>0</v>
      </c>
      <c r="N128" s="178">
        <f>RES_hhdet_in_tesh!N128/RES_summary!N$21</f>
        <v>0</v>
      </c>
      <c r="O128" s="178">
        <f>RES_hhdet_in_tesh!O128/RES_summary!O$21</f>
        <v>0</v>
      </c>
      <c r="P128" s="178">
        <f>RES_hhdet_in_tesh!P128/RES_summary!P$21</f>
        <v>0</v>
      </c>
      <c r="Q128" s="178">
        <f>RES_hhdet_in_tesh!Q128/RES_summary!Q$21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RES_hhdet_in_tesh!C129/RES_summary!C$21</f>
        <v>0</v>
      </c>
      <c r="D129" s="177">
        <f>RES_hhdet_in_tesh!D129/RES_summary!D$21</f>
        <v>0</v>
      </c>
      <c r="E129" s="177">
        <f>RES_hhdet_in_tesh!E129/RES_summary!E$21</f>
        <v>0</v>
      </c>
      <c r="F129" s="177">
        <f>RES_hhdet_in_tesh!F129/RES_summary!F$21</f>
        <v>0</v>
      </c>
      <c r="G129" s="177">
        <f>RES_hhdet_in_tesh!G129/RES_summary!G$21</f>
        <v>0</v>
      </c>
      <c r="H129" s="177">
        <f>RES_hhdet_in_tesh!H129/RES_summary!H$21</f>
        <v>0</v>
      </c>
      <c r="I129" s="177">
        <f>RES_hhdet_in_tesh!I129/RES_summary!I$21</f>
        <v>0</v>
      </c>
      <c r="J129" s="177">
        <f>RES_hhdet_in_tesh!J129/RES_summary!J$21</f>
        <v>0</v>
      </c>
      <c r="K129" s="177">
        <f>RES_hhdet_in_tesh!K129/RES_summary!K$21</f>
        <v>0</v>
      </c>
      <c r="L129" s="177">
        <f>RES_hhdet_in_tesh!L129/RES_summary!L$21</f>
        <v>0</v>
      </c>
      <c r="M129" s="177">
        <f>RES_hhdet_in_tesh!M129/RES_summary!M$21</f>
        <v>0</v>
      </c>
      <c r="N129" s="177">
        <f>RES_hhdet_in_tesh!N129/RES_summary!N$21</f>
        <v>0</v>
      </c>
      <c r="O129" s="177">
        <f>RES_hhdet_in_tesh!O129/RES_summary!O$21</f>
        <v>0</v>
      </c>
      <c r="P129" s="177">
        <f>RES_hhdet_in_tesh!P129/RES_summary!P$21</f>
        <v>0</v>
      </c>
      <c r="Q129" s="177">
        <f>RES_hhdet_in_tesh!Q129/RES_summary!Q$21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RES_hhdet_in_tesh!C130/RES_summary!C$21</f>
        <v>0</v>
      </c>
      <c r="D130" s="178">
        <f>RES_hhdet_in_tesh!D130/RES_summary!D$21</f>
        <v>0</v>
      </c>
      <c r="E130" s="178">
        <f>RES_hhdet_in_tesh!E130/RES_summary!E$21</f>
        <v>0</v>
      </c>
      <c r="F130" s="178">
        <f>RES_hhdet_in_tesh!F130/RES_summary!F$21</f>
        <v>0</v>
      </c>
      <c r="G130" s="178">
        <f>RES_hhdet_in_tesh!G130/RES_summary!G$21</f>
        <v>0</v>
      </c>
      <c r="H130" s="178">
        <f>RES_hhdet_in_tesh!H130/RES_summary!H$21</f>
        <v>0</v>
      </c>
      <c r="I130" s="178">
        <f>RES_hhdet_in_tesh!I130/RES_summary!I$21</f>
        <v>0</v>
      </c>
      <c r="J130" s="178">
        <f>RES_hhdet_in_tesh!J130/RES_summary!J$21</f>
        <v>0</v>
      </c>
      <c r="K130" s="178">
        <f>RES_hhdet_in_tesh!K130/RES_summary!K$21</f>
        <v>0</v>
      </c>
      <c r="L130" s="178">
        <f>RES_hhdet_in_tesh!L130/RES_summary!L$21</f>
        <v>0</v>
      </c>
      <c r="M130" s="178">
        <f>RES_hhdet_in_tesh!M130/RES_summary!M$21</f>
        <v>0</v>
      </c>
      <c r="N130" s="178">
        <f>RES_hhdet_in_tesh!N130/RES_summary!N$21</f>
        <v>0</v>
      </c>
      <c r="O130" s="178">
        <f>RES_hhdet_in_tesh!O130/RES_summary!O$21</f>
        <v>0</v>
      </c>
      <c r="P130" s="178">
        <f>RES_hhdet_in_tesh!P130/RES_summary!P$21</f>
        <v>0</v>
      </c>
      <c r="Q130" s="178">
        <f>RES_hhdet_in_tesh!Q130/RES_summary!Q$21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RES_hhdet_in_tesh!C131/RES_summary!C$21</f>
        <v>0</v>
      </c>
      <c r="D131" s="183">
        <f>RES_hhdet_in_tesh!D131/RES_summary!D$21</f>
        <v>0</v>
      </c>
      <c r="E131" s="183">
        <f>RES_hhdet_in_tesh!E131/RES_summary!E$21</f>
        <v>0</v>
      </c>
      <c r="F131" s="183">
        <f>RES_hhdet_in_tesh!F131/RES_summary!F$21</f>
        <v>0</v>
      </c>
      <c r="G131" s="183">
        <f>RES_hhdet_in_tesh!G131/RES_summary!G$21</f>
        <v>0</v>
      </c>
      <c r="H131" s="183">
        <f>RES_hhdet_in_tesh!H131/RES_summary!H$21</f>
        <v>0</v>
      </c>
      <c r="I131" s="183">
        <f>RES_hhdet_in_tesh!I131/RES_summary!I$21</f>
        <v>0</v>
      </c>
      <c r="J131" s="183">
        <f>RES_hhdet_in_tesh!J131/RES_summary!J$21</f>
        <v>0</v>
      </c>
      <c r="K131" s="183">
        <f>RES_hhdet_in_tesh!K131/RES_summary!K$21</f>
        <v>0</v>
      </c>
      <c r="L131" s="183">
        <f>RES_hhdet_in_tesh!L131/RES_summary!L$21</f>
        <v>0</v>
      </c>
      <c r="M131" s="183">
        <f>RES_hhdet_in_tesh!M131/RES_summary!M$21</f>
        <v>0</v>
      </c>
      <c r="N131" s="183">
        <f>RES_hhdet_in_tesh!N131/RES_summary!N$21</f>
        <v>0</v>
      </c>
      <c r="O131" s="183">
        <f>RES_hhdet_in_tesh!O131/RES_summary!O$21</f>
        <v>0</v>
      </c>
      <c r="P131" s="183">
        <f>RES_hhdet_in_tesh!P131/RES_summary!P$21</f>
        <v>0</v>
      </c>
      <c r="Q131" s="183">
        <f>RES_hhdet_in_tesh!Q131/RES_summary!Q$21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RES_hhdet_in_tesh!C132/RES_summary!C$21</f>
        <v>0</v>
      </c>
      <c r="D132" s="183">
        <f>RES_hhdet_in_tesh!D132/RES_summary!D$21</f>
        <v>0</v>
      </c>
      <c r="E132" s="183">
        <f>RES_hhdet_in_tesh!E132/RES_summary!E$21</f>
        <v>0</v>
      </c>
      <c r="F132" s="183">
        <f>RES_hhdet_in_tesh!F132/RES_summary!F$21</f>
        <v>0</v>
      </c>
      <c r="G132" s="183">
        <f>RES_hhdet_in_tesh!G132/RES_summary!G$21</f>
        <v>0</v>
      </c>
      <c r="H132" s="183">
        <f>RES_hhdet_in_tesh!H132/RES_summary!H$21</f>
        <v>0</v>
      </c>
      <c r="I132" s="183">
        <f>RES_hhdet_in_tesh!I132/RES_summary!I$21</f>
        <v>0</v>
      </c>
      <c r="J132" s="183">
        <f>RES_hhdet_in_tesh!J132/RES_summary!J$21</f>
        <v>0</v>
      </c>
      <c r="K132" s="183">
        <f>RES_hhdet_in_tesh!K132/RES_summary!K$21</f>
        <v>0</v>
      </c>
      <c r="L132" s="183">
        <f>RES_hhdet_in_tesh!L132/RES_summary!L$21</f>
        <v>0</v>
      </c>
      <c r="M132" s="183">
        <f>RES_hhdet_in_tesh!M132/RES_summary!M$21</f>
        <v>0</v>
      </c>
      <c r="N132" s="183">
        <f>RES_hhdet_in_tesh!N132/RES_summary!N$21</f>
        <v>0</v>
      </c>
      <c r="O132" s="183">
        <f>RES_hhdet_in_tesh!O132/RES_summary!O$21</f>
        <v>0</v>
      </c>
      <c r="P132" s="183">
        <f>RES_hhdet_in_tesh!P132/RES_summary!P$21</f>
        <v>0</v>
      </c>
      <c r="Q132" s="183">
        <f>RES_hhdet_in_tesh!Q132/RES_summary!Q$21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RES_hhdet_in_tesh!C133/RES_summary!C$21</f>
        <v>0</v>
      </c>
      <c r="D133" s="182">
        <f>RES_hhdet_in_tesh!D133/RES_summary!D$21</f>
        <v>0</v>
      </c>
      <c r="E133" s="182">
        <f>RES_hhdet_in_tesh!E133/RES_summary!E$21</f>
        <v>0</v>
      </c>
      <c r="F133" s="182">
        <f>RES_hhdet_in_tesh!F133/RES_summary!F$21</f>
        <v>0</v>
      </c>
      <c r="G133" s="182">
        <f>RES_hhdet_in_tesh!G133/RES_summary!G$21</f>
        <v>0</v>
      </c>
      <c r="H133" s="182">
        <f>RES_hhdet_in_tesh!H133/RES_summary!H$21</f>
        <v>0</v>
      </c>
      <c r="I133" s="182">
        <f>RES_hhdet_in_tesh!I133/RES_summary!I$21</f>
        <v>0</v>
      </c>
      <c r="J133" s="182">
        <f>RES_hhdet_in_tesh!J133/RES_summary!J$21</f>
        <v>0</v>
      </c>
      <c r="K133" s="182">
        <f>RES_hhdet_in_tesh!K133/RES_summary!K$21</f>
        <v>0</v>
      </c>
      <c r="L133" s="182">
        <f>RES_hhdet_in_tesh!L133/RES_summary!L$21</f>
        <v>0</v>
      </c>
      <c r="M133" s="182">
        <f>RES_hhdet_in_tesh!M133/RES_summary!M$21</f>
        <v>0</v>
      </c>
      <c r="N133" s="182">
        <f>RES_hhdet_in_tesh!N133/RES_summary!N$21</f>
        <v>0</v>
      </c>
      <c r="O133" s="182">
        <f>RES_hhdet_in_tesh!O133/RES_summary!O$21</f>
        <v>0</v>
      </c>
      <c r="P133" s="182">
        <f>RES_hhdet_in_tesh!P133/RES_summary!P$21</f>
        <v>0</v>
      </c>
      <c r="Q133" s="182">
        <f>RES_hhdet_in_tesh!Q133/RES_summary!Q$21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RES_hhdet_in_tesh!C134/RES_summary!C$21</f>
        <v>0</v>
      </c>
      <c r="D134" s="181">
        <f>RES_hhdet_in_tesh!D134/RES_summary!D$21</f>
        <v>0</v>
      </c>
      <c r="E134" s="181">
        <f>RES_hhdet_in_tesh!E134/RES_summary!E$21</f>
        <v>0</v>
      </c>
      <c r="F134" s="181">
        <f>RES_hhdet_in_tesh!F134/RES_summary!F$21</f>
        <v>0</v>
      </c>
      <c r="G134" s="181">
        <f>RES_hhdet_in_tesh!G134/RES_summary!G$21</f>
        <v>0</v>
      </c>
      <c r="H134" s="181">
        <f>RES_hhdet_in_tesh!H134/RES_summary!H$21</f>
        <v>0</v>
      </c>
      <c r="I134" s="181">
        <f>RES_hhdet_in_tesh!I134/RES_summary!I$21</f>
        <v>0</v>
      </c>
      <c r="J134" s="181">
        <f>RES_hhdet_in_tesh!J134/RES_summary!J$21</f>
        <v>0</v>
      </c>
      <c r="K134" s="181">
        <f>RES_hhdet_in_tesh!K134/RES_summary!K$21</f>
        <v>0</v>
      </c>
      <c r="L134" s="181">
        <f>RES_hhdet_in_tesh!L134/RES_summary!L$21</f>
        <v>0</v>
      </c>
      <c r="M134" s="181">
        <f>RES_hhdet_in_tesh!M134/RES_summary!M$21</f>
        <v>0</v>
      </c>
      <c r="N134" s="181">
        <f>RES_hhdet_in_tesh!N134/RES_summary!N$21</f>
        <v>0</v>
      </c>
      <c r="O134" s="181">
        <f>RES_hhdet_in_tesh!O134/RES_summary!O$21</f>
        <v>0</v>
      </c>
      <c r="P134" s="181">
        <f>RES_hhdet_in_tesh!P134/RES_summary!P$21</f>
        <v>0</v>
      </c>
      <c r="Q134" s="181">
        <f>RES_hhdet_in_tesh!Q134/RES_summary!Q$21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RES_hhdet_in_tesh!C135/RES_summary!C$21</f>
        <v>0</v>
      </c>
      <c r="D135" s="180">
        <f>RES_hhdet_in_tesh!D135/RES_summary!D$21</f>
        <v>0</v>
      </c>
      <c r="E135" s="180">
        <f>RES_hhdet_in_tesh!E135/RES_summary!E$21</f>
        <v>0</v>
      </c>
      <c r="F135" s="180">
        <f>RES_hhdet_in_tesh!F135/RES_summary!F$21</f>
        <v>0</v>
      </c>
      <c r="G135" s="180">
        <f>RES_hhdet_in_tesh!G135/RES_summary!G$21</f>
        <v>0</v>
      </c>
      <c r="H135" s="180">
        <f>RES_hhdet_in_tesh!H135/RES_summary!H$21</f>
        <v>0</v>
      </c>
      <c r="I135" s="180">
        <f>RES_hhdet_in_tesh!I135/RES_summary!I$21</f>
        <v>0</v>
      </c>
      <c r="J135" s="180">
        <f>RES_hhdet_in_tesh!J135/RES_summary!J$21</f>
        <v>0</v>
      </c>
      <c r="K135" s="180">
        <f>RES_hhdet_in_tesh!K135/RES_summary!K$21</f>
        <v>0</v>
      </c>
      <c r="L135" s="180">
        <f>RES_hhdet_in_tesh!L135/RES_summary!L$21</f>
        <v>0</v>
      </c>
      <c r="M135" s="180">
        <f>RES_hhdet_in_tesh!M135/RES_summary!M$21</f>
        <v>0</v>
      </c>
      <c r="N135" s="180">
        <f>RES_hhdet_in_tesh!N135/RES_summary!N$21</f>
        <v>0</v>
      </c>
      <c r="O135" s="180">
        <f>RES_hhdet_in_tesh!O135/RES_summary!O$21</f>
        <v>0</v>
      </c>
      <c r="P135" s="180">
        <f>RES_hhdet_in_tesh!P135/RES_summary!P$21</f>
        <v>0</v>
      </c>
      <c r="Q135" s="180">
        <f>RES_hhdet_in_tesh!Q135/RES_summary!Q$21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RES_hhdet_in_tesh!C136/RES_summary!C$21</f>
        <v>0</v>
      </c>
      <c r="D136" s="179">
        <f>RES_hhdet_in_tesh!D136/RES_summary!D$21</f>
        <v>0</v>
      </c>
      <c r="E136" s="179">
        <f>RES_hhdet_in_tesh!E136/RES_summary!E$21</f>
        <v>0</v>
      </c>
      <c r="F136" s="179">
        <f>RES_hhdet_in_tesh!F136/RES_summary!F$21</f>
        <v>0</v>
      </c>
      <c r="G136" s="179">
        <f>RES_hhdet_in_tesh!G136/RES_summary!G$21</f>
        <v>0</v>
      </c>
      <c r="H136" s="179">
        <f>RES_hhdet_in_tesh!H136/RES_summary!H$21</f>
        <v>0</v>
      </c>
      <c r="I136" s="179">
        <f>RES_hhdet_in_tesh!I136/RES_summary!I$21</f>
        <v>0</v>
      </c>
      <c r="J136" s="179">
        <f>RES_hhdet_in_tesh!J136/RES_summary!J$21</f>
        <v>0</v>
      </c>
      <c r="K136" s="179">
        <f>RES_hhdet_in_tesh!K136/RES_summary!K$21</f>
        <v>0</v>
      </c>
      <c r="L136" s="179">
        <f>RES_hhdet_in_tesh!L136/RES_summary!L$21</f>
        <v>0</v>
      </c>
      <c r="M136" s="179">
        <f>RES_hhdet_in_tesh!M136/RES_summary!M$21</f>
        <v>0</v>
      </c>
      <c r="N136" s="179">
        <f>RES_hhdet_in_tesh!N136/RES_summary!N$21</f>
        <v>0</v>
      </c>
      <c r="O136" s="179">
        <f>RES_hhdet_in_tesh!O136/RES_summary!O$21</f>
        <v>0</v>
      </c>
      <c r="P136" s="179">
        <f>RES_hhdet_in_tesh!P136/RES_summary!P$21</f>
        <v>0</v>
      </c>
      <c r="Q136" s="179">
        <f>RES_hhdet_in_tesh!Q136/RES_summary!Q$21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RES_hhdet_in_tesh!C137/RES_summary!C$21</f>
        <v>0</v>
      </c>
      <c r="D137" s="177">
        <f>RES_hhdet_in_tesh!D137/RES_summary!D$21</f>
        <v>0</v>
      </c>
      <c r="E137" s="177">
        <f>RES_hhdet_in_tesh!E137/RES_summary!E$21</f>
        <v>0</v>
      </c>
      <c r="F137" s="177">
        <f>RES_hhdet_in_tesh!F137/RES_summary!F$21</f>
        <v>0</v>
      </c>
      <c r="G137" s="177">
        <f>RES_hhdet_in_tesh!G137/RES_summary!G$21</f>
        <v>0</v>
      </c>
      <c r="H137" s="177">
        <f>RES_hhdet_in_tesh!H137/RES_summary!H$21</f>
        <v>0</v>
      </c>
      <c r="I137" s="177">
        <f>RES_hhdet_in_tesh!I137/RES_summary!I$21</f>
        <v>0</v>
      </c>
      <c r="J137" s="177">
        <f>RES_hhdet_in_tesh!J137/RES_summary!J$21</f>
        <v>0</v>
      </c>
      <c r="K137" s="177">
        <f>RES_hhdet_in_tesh!K137/RES_summary!K$21</f>
        <v>0</v>
      </c>
      <c r="L137" s="177">
        <f>RES_hhdet_in_tesh!L137/RES_summary!L$21</f>
        <v>0</v>
      </c>
      <c r="M137" s="177">
        <f>RES_hhdet_in_tesh!M137/RES_summary!M$21</f>
        <v>0</v>
      </c>
      <c r="N137" s="177">
        <f>RES_hhdet_in_tesh!N137/RES_summary!N$21</f>
        <v>0</v>
      </c>
      <c r="O137" s="177">
        <f>RES_hhdet_in_tesh!O137/RES_summary!O$21</f>
        <v>0</v>
      </c>
      <c r="P137" s="177">
        <f>RES_hhdet_in_tesh!P137/RES_summary!P$21</f>
        <v>0</v>
      </c>
      <c r="Q137" s="177">
        <f>RES_hhdet_in_tesh!Q137/RES_summary!Q$21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RES_hhdet_in_tesh!C138/RES_summary!C$21</f>
        <v>0</v>
      </c>
      <c r="D138" s="177">
        <f>RES_hhdet_in_tesh!D138/RES_summary!D$21</f>
        <v>0</v>
      </c>
      <c r="E138" s="177">
        <f>RES_hhdet_in_tesh!E138/RES_summary!E$21</f>
        <v>0</v>
      </c>
      <c r="F138" s="177">
        <f>RES_hhdet_in_tesh!F138/RES_summary!F$21</f>
        <v>0</v>
      </c>
      <c r="G138" s="177">
        <f>RES_hhdet_in_tesh!G138/RES_summary!G$21</f>
        <v>0</v>
      </c>
      <c r="H138" s="177">
        <f>RES_hhdet_in_tesh!H138/RES_summary!H$21</f>
        <v>0</v>
      </c>
      <c r="I138" s="177">
        <f>RES_hhdet_in_tesh!I138/RES_summary!I$21</f>
        <v>0</v>
      </c>
      <c r="J138" s="177">
        <f>RES_hhdet_in_tesh!J138/RES_summary!J$21</f>
        <v>0</v>
      </c>
      <c r="K138" s="177">
        <f>RES_hhdet_in_tesh!K138/RES_summary!K$21</f>
        <v>0</v>
      </c>
      <c r="L138" s="177">
        <f>RES_hhdet_in_tesh!L138/RES_summary!L$21</f>
        <v>0</v>
      </c>
      <c r="M138" s="177">
        <f>RES_hhdet_in_tesh!M138/RES_summary!M$21</f>
        <v>0</v>
      </c>
      <c r="N138" s="177">
        <f>RES_hhdet_in_tesh!N138/RES_summary!N$21</f>
        <v>0</v>
      </c>
      <c r="O138" s="177">
        <f>RES_hhdet_in_tesh!O138/RES_summary!O$21</f>
        <v>0</v>
      </c>
      <c r="P138" s="177">
        <f>RES_hhdet_in_tesh!P138/RES_summary!P$21</f>
        <v>0</v>
      </c>
      <c r="Q138" s="177">
        <f>RES_hhdet_in_tesh!Q138/RES_summary!Q$21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RES_hhdet_in_tesh!C139/RES_summary!C$21</f>
        <v>0</v>
      </c>
      <c r="D139" s="178">
        <f>RES_hhdet_in_tesh!D139/RES_summary!D$21</f>
        <v>0</v>
      </c>
      <c r="E139" s="178">
        <f>RES_hhdet_in_tesh!E139/RES_summary!E$21</f>
        <v>0</v>
      </c>
      <c r="F139" s="178">
        <f>RES_hhdet_in_tesh!F139/RES_summary!F$21</f>
        <v>0</v>
      </c>
      <c r="G139" s="178">
        <f>RES_hhdet_in_tesh!G139/RES_summary!G$21</f>
        <v>0</v>
      </c>
      <c r="H139" s="178">
        <f>RES_hhdet_in_tesh!H139/RES_summary!H$21</f>
        <v>0</v>
      </c>
      <c r="I139" s="178">
        <f>RES_hhdet_in_tesh!I139/RES_summary!I$21</f>
        <v>0</v>
      </c>
      <c r="J139" s="178">
        <f>RES_hhdet_in_tesh!J139/RES_summary!J$21</f>
        <v>0</v>
      </c>
      <c r="K139" s="178">
        <f>RES_hhdet_in_tesh!K139/RES_summary!K$21</f>
        <v>0</v>
      </c>
      <c r="L139" s="178">
        <f>RES_hhdet_in_tesh!L139/RES_summary!L$21</f>
        <v>0</v>
      </c>
      <c r="M139" s="178">
        <f>RES_hhdet_in_tesh!M139/RES_summary!M$21</f>
        <v>0</v>
      </c>
      <c r="N139" s="178">
        <f>RES_hhdet_in_tesh!N139/RES_summary!N$21</f>
        <v>0</v>
      </c>
      <c r="O139" s="178">
        <f>RES_hhdet_in_tesh!O139/RES_summary!O$21</f>
        <v>0</v>
      </c>
      <c r="P139" s="178">
        <f>RES_hhdet_in_tesh!P139/RES_summary!P$21</f>
        <v>0</v>
      </c>
      <c r="Q139" s="178">
        <f>RES_hhdet_in_tesh!Q139/RES_summary!Q$21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RES_hhdet_in_tesh!C140/RES_summary!C$21</f>
        <v>0</v>
      </c>
      <c r="D140" s="177">
        <f>RES_hhdet_in_tesh!D140/RES_summary!D$21</f>
        <v>0</v>
      </c>
      <c r="E140" s="177">
        <f>RES_hhdet_in_tesh!E140/RES_summary!E$21</f>
        <v>0</v>
      </c>
      <c r="F140" s="177">
        <f>RES_hhdet_in_tesh!F140/RES_summary!F$21</f>
        <v>0</v>
      </c>
      <c r="G140" s="177">
        <f>RES_hhdet_in_tesh!G140/RES_summary!G$21</f>
        <v>0</v>
      </c>
      <c r="H140" s="177">
        <f>RES_hhdet_in_tesh!H140/RES_summary!H$21</f>
        <v>0</v>
      </c>
      <c r="I140" s="177">
        <f>RES_hhdet_in_tesh!I140/RES_summary!I$21</f>
        <v>0</v>
      </c>
      <c r="J140" s="177">
        <f>RES_hhdet_in_tesh!J140/RES_summary!J$21</f>
        <v>0</v>
      </c>
      <c r="K140" s="177">
        <f>RES_hhdet_in_tesh!K140/RES_summary!K$21</f>
        <v>0</v>
      </c>
      <c r="L140" s="177">
        <f>RES_hhdet_in_tesh!L140/RES_summary!L$21</f>
        <v>0</v>
      </c>
      <c r="M140" s="177">
        <f>RES_hhdet_in_tesh!M140/RES_summary!M$21</f>
        <v>0</v>
      </c>
      <c r="N140" s="177">
        <f>RES_hhdet_in_tesh!N140/RES_summary!N$21</f>
        <v>0</v>
      </c>
      <c r="O140" s="177">
        <f>RES_hhdet_in_tesh!O140/RES_summary!O$21</f>
        <v>0</v>
      </c>
      <c r="P140" s="177">
        <f>RES_hhdet_in_tesh!P140/RES_summary!P$21</f>
        <v>0</v>
      </c>
      <c r="Q140" s="177">
        <f>RES_hhdet_in_tesh!Q140/RES_summary!Q$21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RES_hhdet_in_tesh!C141/RES_summary!C$21</f>
        <v>0</v>
      </c>
      <c r="D141" s="176">
        <f>RES_hhdet_in_tesh!D141/RES_summary!D$21</f>
        <v>0</v>
      </c>
      <c r="E141" s="176">
        <f>RES_hhdet_in_tesh!E141/RES_summary!E$21</f>
        <v>0</v>
      </c>
      <c r="F141" s="176">
        <f>RES_hhdet_in_tesh!F141/RES_summary!F$21</f>
        <v>0</v>
      </c>
      <c r="G141" s="176">
        <f>RES_hhdet_in_tesh!G141/RES_summary!G$21</f>
        <v>0</v>
      </c>
      <c r="H141" s="176">
        <f>RES_hhdet_in_tesh!H141/RES_summary!H$21</f>
        <v>0</v>
      </c>
      <c r="I141" s="176">
        <f>RES_hhdet_in_tesh!I141/RES_summary!I$21</f>
        <v>0</v>
      </c>
      <c r="J141" s="176">
        <f>RES_hhdet_in_tesh!J141/RES_summary!J$21</f>
        <v>0</v>
      </c>
      <c r="K141" s="176">
        <f>RES_hhdet_in_tesh!K141/RES_summary!K$21</f>
        <v>0</v>
      </c>
      <c r="L141" s="176">
        <f>RES_hhdet_in_tesh!L141/RES_summary!L$21</f>
        <v>0</v>
      </c>
      <c r="M141" s="176">
        <f>RES_hhdet_in_tesh!M141/RES_summary!M$21</f>
        <v>0</v>
      </c>
      <c r="N141" s="176">
        <f>RES_hhdet_in_tesh!N141/RES_summary!N$21</f>
        <v>0</v>
      </c>
      <c r="O141" s="176">
        <f>RES_hhdet_in_tesh!O141/RES_summary!O$21</f>
        <v>0</v>
      </c>
      <c r="P141" s="176">
        <f>RES_hhdet_in_tesh!P141/RES_summary!P$21</f>
        <v>0</v>
      </c>
      <c r="Q141" s="176">
        <f>RES_hhdet_in_tesh!Q141/RES_summary!Q$21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RES_hhdet_in_tesh!C143/RES_summary!C$21</f>
        <v>181.92728522271975</v>
      </c>
      <c r="D143" s="184">
        <f>RES_hhdet_in_tesh!D143/RES_summary!D$21</f>
        <v>172.80540711935859</v>
      </c>
      <c r="E143" s="184">
        <f>RES_hhdet_in_tesh!E143/RES_summary!E$21</f>
        <v>177.40435280094397</v>
      </c>
      <c r="F143" s="184">
        <f>RES_hhdet_in_tesh!F143/RES_summary!F$21</f>
        <v>183.70068293308518</v>
      </c>
      <c r="G143" s="184">
        <f>RES_hhdet_in_tesh!G143/RES_summary!G$21</f>
        <v>183.16621183524731</v>
      </c>
      <c r="H143" s="184">
        <f>RES_hhdet_in_tesh!H143/RES_summary!H$21</f>
        <v>189.42621332363018</v>
      </c>
      <c r="I143" s="184">
        <f>RES_hhdet_in_tesh!I143/RES_summary!I$21</f>
        <v>173.02124660218834</v>
      </c>
      <c r="J143" s="184">
        <f>RES_hhdet_in_tesh!J143/RES_summary!J$21</f>
        <v>181.31040016933287</v>
      </c>
      <c r="K143" s="184">
        <f>RES_hhdet_in_tesh!K143/RES_summary!K$21</f>
        <v>166.92101756865895</v>
      </c>
      <c r="L143" s="184">
        <f>RES_hhdet_in_tesh!L143/RES_summary!L$21</f>
        <v>175.78100011311767</v>
      </c>
      <c r="M143" s="184">
        <f>RES_hhdet_in_tesh!M143/RES_summary!M$21</f>
        <v>143.37850398626716</v>
      </c>
      <c r="N143" s="184">
        <f>RES_hhdet_in_tesh!N143/RES_summary!N$21</f>
        <v>141.87786499139133</v>
      </c>
      <c r="O143" s="184">
        <f>RES_hhdet_in_tesh!O143/RES_summary!O$21</f>
        <v>145.15459996365257</v>
      </c>
      <c r="P143" s="184">
        <f>RES_hhdet_in_tesh!P143/RES_summary!P$21</f>
        <v>136.43983148390902</v>
      </c>
      <c r="Q143" s="184">
        <f>RES_hhdet_in_tesh!Q143/RES_summary!Q$21</f>
        <v>144.49645211040809</v>
      </c>
    </row>
    <row r="144" spans="1:17" ht="12.95" customHeight="1" x14ac:dyDescent="0.25">
      <c r="A144" s="158" t="s">
        <v>65</v>
      </c>
      <c r="B144" s="157"/>
      <c r="C144" s="178">
        <f>RES_hhdet_in_tesh!C144/RES_summary!C$21</f>
        <v>131.84079604094481</v>
      </c>
      <c r="D144" s="178">
        <f>RES_hhdet_in_tesh!D144/RES_summary!D$21</f>
        <v>125.61699854341829</v>
      </c>
      <c r="E144" s="178">
        <f>RES_hhdet_in_tesh!E144/RES_summary!E$21</f>
        <v>129.71181738834511</v>
      </c>
      <c r="F144" s="178">
        <f>RES_hhdet_in_tesh!F144/RES_summary!F$21</f>
        <v>134.71827064934104</v>
      </c>
      <c r="G144" s="178">
        <f>RES_hhdet_in_tesh!G144/RES_summary!G$21</f>
        <v>134.69205031686374</v>
      </c>
      <c r="H144" s="178">
        <f>RES_hhdet_in_tesh!H144/RES_summary!H$21</f>
        <v>138.64051985531015</v>
      </c>
      <c r="I144" s="178">
        <f>RES_hhdet_in_tesh!I144/RES_summary!I$21</f>
        <v>123.72597585999469</v>
      </c>
      <c r="J144" s="178">
        <f>RES_hhdet_in_tesh!J144/RES_summary!J$21</f>
        <v>131.21423505829594</v>
      </c>
      <c r="K144" s="178">
        <f>RES_hhdet_in_tesh!K144/RES_summary!K$21</f>
        <v>120.40054975154683</v>
      </c>
      <c r="L144" s="178">
        <f>RES_hhdet_in_tesh!L144/RES_summary!L$21</f>
        <v>127.47334339780751</v>
      </c>
      <c r="M144" s="178">
        <f>RES_hhdet_in_tesh!M144/RES_summary!M$21</f>
        <v>96.282627415097352</v>
      </c>
      <c r="N144" s="178">
        <f>RES_hhdet_in_tesh!N144/RES_summary!N$21</f>
        <v>94.895603222629873</v>
      </c>
      <c r="O144" s="178">
        <f>RES_hhdet_in_tesh!O144/RES_summary!O$21</f>
        <v>96.742584721417941</v>
      </c>
      <c r="P144" s="178">
        <f>RES_hhdet_in_tesh!P144/RES_summary!P$21</f>
        <v>87.783920449822119</v>
      </c>
      <c r="Q144" s="178">
        <f>RES_hhdet_in_tesh!Q144/RES_summary!Q$21</f>
        <v>94.551378337951974</v>
      </c>
    </row>
    <row r="145" spans="1:17" ht="12" customHeight="1" x14ac:dyDescent="0.25">
      <c r="A145" s="23" t="s">
        <v>60</v>
      </c>
      <c r="B145" s="156"/>
      <c r="C145" s="177">
        <f>RES_hhdet_in_tesh!C145/RES_summary!C$21</f>
        <v>131.84079604094481</v>
      </c>
      <c r="D145" s="177">
        <f>RES_hhdet_in_tesh!D145/RES_summary!D$21</f>
        <v>125.61699854341829</v>
      </c>
      <c r="E145" s="177">
        <f>RES_hhdet_in_tesh!E145/RES_summary!E$21</f>
        <v>129.71181738834511</v>
      </c>
      <c r="F145" s="177">
        <f>RES_hhdet_in_tesh!F145/RES_summary!F$21</f>
        <v>134.71827064934104</v>
      </c>
      <c r="G145" s="177">
        <f>RES_hhdet_in_tesh!G145/RES_summary!G$21</f>
        <v>134.69205031686374</v>
      </c>
      <c r="H145" s="177">
        <f>RES_hhdet_in_tesh!H145/RES_summary!H$21</f>
        <v>138.64051985531015</v>
      </c>
      <c r="I145" s="177">
        <f>RES_hhdet_in_tesh!I145/RES_summary!I$21</f>
        <v>123.72597585999469</v>
      </c>
      <c r="J145" s="177">
        <f>RES_hhdet_in_tesh!J145/RES_summary!J$21</f>
        <v>131.21423505829594</v>
      </c>
      <c r="K145" s="177">
        <f>RES_hhdet_in_tesh!K145/RES_summary!K$21</f>
        <v>120.40054975154683</v>
      </c>
      <c r="L145" s="177">
        <f>RES_hhdet_in_tesh!L145/RES_summary!L$21</f>
        <v>127.47334339780751</v>
      </c>
      <c r="M145" s="177">
        <f>RES_hhdet_in_tesh!M145/RES_summary!M$21</f>
        <v>96.282627415097352</v>
      </c>
      <c r="N145" s="177">
        <f>RES_hhdet_in_tesh!N145/RES_summary!N$21</f>
        <v>94.895603222629873</v>
      </c>
      <c r="O145" s="177">
        <f>RES_hhdet_in_tesh!O145/RES_summary!O$21</f>
        <v>96.742584721417941</v>
      </c>
      <c r="P145" s="177">
        <f>RES_hhdet_in_tesh!P145/RES_summary!P$21</f>
        <v>87.783920449822119</v>
      </c>
      <c r="Q145" s="177">
        <f>RES_hhdet_in_tesh!Q145/RES_summary!Q$21</f>
        <v>94.551378337951974</v>
      </c>
    </row>
    <row r="146" spans="1:17" ht="12.95" customHeight="1" x14ac:dyDescent="0.25">
      <c r="A146" s="158" t="s">
        <v>112</v>
      </c>
      <c r="B146" s="157"/>
      <c r="C146" s="178">
        <f>RES_hhdet_in_tesh!C146/RES_summary!C$21</f>
        <v>10.677825311057148</v>
      </c>
      <c r="D146" s="178">
        <f>RES_hhdet_in_tesh!D146/RES_summary!D$21</f>
        <v>10.6143402478331</v>
      </c>
      <c r="E146" s="178">
        <f>RES_hhdet_in_tesh!E146/RES_summary!E$21</f>
        <v>10.35147697644644</v>
      </c>
      <c r="F146" s="178">
        <f>RES_hhdet_in_tesh!F146/RES_summary!F$21</f>
        <v>10.239410821602736</v>
      </c>
      <c r="G146" s="178">
        <f>RES_hhdet_in_tesh!G146/RES_summary!G$21</f>
        <v>10.355616169399818</v>
      </c>
      <c r="H146" s="178">
        <f>RES_hhdet_in_tesh!H146/RES_summary!H$21</f>
        <v>10.275753484527494</v>
      </c>
      <c r="I146" s="178">
        <f>RES_hhdet_in_tesh!I146/RES_summary!I$21</f>
        <v>10.415060303074085</v>
      </c>
      <c r="J146" s="178">
        <f>RES_hhdet_in_tesh!J146/RES_summary!J$21</f>
        <v>11.506935332633661</v>
      </c>
      <c r="K146" s="178">
        <f>RES_hhdet_in_tesh!K146/RES_summary!K$21</f>
        <v>11.613836529659768</v>
      </c>
      <c r="L146" s="178">
        <f>RES_hhdet_in_tesh!L146/RES_summary!L$21</f>
        <v>11.982197653620741</v>
      </c>
      <c r="M146" s="178">
        <f>RES_hhdet_in_tesh!M146/RES_summary!M$21</f>
        <v>11.642114433527141</v>
      </c>
      <c r="N146" s="178">
        <f>RES_hhdet_in_tesh!N146/RES_summary!N$21</f>
        <v>11.93434709040246</v>
      </c>
      <c r="O146" s="178">
        <f>RES_hhdet_in_tesh!O146/RES_summary!O$21</f>
        <v>12.002256630283624</v>
      </c>
      <c r="P146" s="178">
        <f>RES_hhdet_in_tesh!P146/RES_summary!P$21</f>
        <v>12.070626177363717</v>
      </c>
      <c r="Q146" s="178">
        <f>RES_hhdet_in_tesh!Q146/RES_summary!Q$21</f>
        <v>12.106631825991853</v>
      </c>
    </row>
    <row r="147" spans="1:17" ht="12" customHeight="1" x14ac:dyDescent="0.25">
      <c r="A147" s="23" t="s">
        <v>60</v>
      </c>
      <c r="B147" s="156"/>
      <c r="C147" s="177">
        <f>RES_hhdet_in_tesh!C147/RES_summary!C$21</f>
        <v>10.677825311057148</v>
      </c>
      <c r="D147" s="177">
        <f>RES_hhdet_in_tesh!D147/RES_summary!D$21</f>
        <v>10.6143402478331</v>
      </c>
      <c r="E147" s="177">
        <f>RES_hhdet_in_tesh!E147/RES_summary!E$21</f>
        <v>10.35147697644644</v>
      </c>
      <c r="F147" s="177">
        <f>RES_hhdet_in_tesh!F147/RES_summary!F$21</f>
        <v>10.239410821602736</v>
      </c>
      <c r="G147" s="177">
        <f>RES_hhdet_in_tesh!G147/RES_summary!G$21</f>
        <v>10.355616169399818</v>
      </c>
      <c r="H147" s="177">
        <f>RES_hhdet_in_tesh!H147/RES_summary!H$21</f>
        <v>10.275753484527494</v>
      </c>
      <c r="I147" s="177">
        <f>RES_hhdet_in_tesh!I147/RES_summary!I$21</f>
        <v>10.415060303074085</v>
      </c>
      <c r="J147" s="177">
        <f>RES_hhdet_in_tesh!J147/RES_summary!J$21</f>
        <v>11.506935332633661</v>
      </c>
      <c r="K147" s="177">
        <f>RES_hhdet_in_tesh!K147/RES_summary!K$21</f>
        <v>11.613836529659768</v>
      </c>
      <c r="L147" s="177">
        <f>RES_hhdet_in_tesh!L147/RES_summary!L$21</f>
        <v>11.982197653620741</v>
      </c>
      <c r="M147" s="177">
        <f>RES_hhdet_in_tesh!M147/RES_summary!M$21</f>
        <v>11.642114433527141</v>
      </c>
      <c r="N147" s="177">
        <f>RES_hhdet_in_tesh!N147/RES_summary!N$21</f>
        <v>11.93434709040246</v>
      </c>
      <c r="O147" s="177">
        <f>RES_hhdet_in_tesh!O147/RES_summary!O$21</f>
        <v>12.002256630283624</v>
      </c>
      <c r="P147" s="177">
        <f>RES_hhdet_in_tesh!P147/RES_summary!P$21</f>
        <v>12.070626177363717</v>
      </c>
      <c r="Q147" s="177">
        <f>RES_hhdet_in_tesh!Q147/RES_summary!Q$21</f>
        <v>12.106631825991853</v>
      </c>
    </row>
    <row r="148" spans="1:17" ht="12" customHeight="1" x14ac:dyDescent="0.25">
      <c r="A148" s="158" t="s">
        <v>63</v>
      </c>
      <c r="B148" s="157"/>
      <c r="C148" s="178">
        <f>RES_hhdet_in_tesh!C148/RES_summary!C$21</f>
        <v>31.097868815361</v>
      </c>
      <c r="D148" s="178">
        <f>RES_hhdet_in_tesh!D148/RES_summary!D$21</f>
        <v>28.634776539390849</v>
      </c>
      <c r="E148" s="178">
        <f>RES_hhdet_in_tesh!E148/RES_summary!E$21</f>
        <v>29.212883944331566</v>
      </c>
      <c r="F148" s="178">
        <f>RES_hhdet_in_tesh!F148/RES_summary!F$21</f>
        <v>30.394727245838368</v>
      </c>
      <c r="G148" s="178">
        <f>RES_hhdet_in_tesh!G148/RES_summary!G$21</f>
        <v>29.921372002209619</v>
      </c>
      <c r="H148" s="178">
        <f>RES_hhdet_in_tesh!H148/RES_summary!H$21</f>
        <v>32.123831758980074</v>
      </c>
      <c r="I148" s="178">
        <f>RES_hhdet_in_tesh!I148/RES_summary!I$21</f>
        <v>30.282655630424575</v>
      </c>
      <c r="J148" s="178">
        <f>RES_hhdet_in_tesh!J148/RES_summary!J$21</f>
        <v>30.162002659555572</v>
      </c>
      <c r="K148" s="178">
        <f>RES_hhdet_in_tesh!K148/RES_summary!K$21</f>
        <v>26.867039842283038</v>
      </c>
      <c r="L148" s="178">
        <f>RES_hhdet_in_tesh!L148/RES_summary!L$21</f>
        <v>28.170501417843923</v>
      </c>
      <c r="M148" s="178">
        <f>RES_hhdet_in_tesh!M148/RES_summary!M$21</f>
        <v>27.531161137049146</v>
      </c>
      <c r="N148" s="178">
        <f>RES_hhdet_in_tesh!N148/RES_summary!N$21</f>
        <v>27.071677342995361</v>
      </c>
      <c r="O148" s="178">
        <f>RES_hhdet_in_tesh!O148/RES_summary!O$21</f>
        <v>28.200953067188589</v>
      </c>
      <c r="P148" s="178">
        <f>RES_hhdet_in_tesh!P148/RES_summary!P$21</f>
        <v>28.154157016239918</v>
      </c>
      <c r="Q148" s="178">
        <f>RES_hhdet_in_tesh!Q148/RES_summary!Q$21</f>
        <v>28.98313373562997</v>
      </c>
    </row>
    <row r="149" spans="1:17" ht="12" customHeight="1" x14ac:dyDescent="0.25">
      <c r="A149" s="167" t="s">
        <v>144</v>
      </c>
      <c r="B149" s="132"/>
      <c r="C149" s="183">
        <f>RES_hhdet_in_tesh!C149/RES_summary!C$21</f>
        <v>0</v>
      </c>
      <c r="D149" s="183">
        <f>RES_hhdet_in_tesh!D149/RES_summary!D$21</f>
        <v>0</v>
      </c>
      <c r="E149" s="183">
        <f>RES_hhdet_in_tesh!E149/RES_summary!E$21</f>
        <v>0</v>
      </c>
      <c r="F149" s="183">
        <f>RES_hhdet_in_tesh!F149/RES_summary!F$21</f>
        <v>0</v>
      </c>
      <c r="G149" s="183">
        <f>RES_hhdet_in_tesh!G149/RES_summary!G$21</f>
        <v>0</v>
      </c>
      <c r="H149" s="183">
        <f>RES_hhdet_in_tesh!H149/RES_summary!H$21</f>
        <v>0</v>
      </c>
      <c r="I149" s="183">
        <f>RES_hhdet_in_tesh!I149/RES_summary!I$21</f>
        <v>0</v>
      </c>
      <c r="J149" s="183">
        <f>RES_hhdet_in_tesh!J149/RES_summary!J$21</f>
        <v>0</v>
      </c>
      <c r="K149" s="183">
        <f>RES_hhdet_in_tesh!K149/RES_summary!K$21</f>
        <v>0</v>
      </c>
      <c r="L149" s="183">
        <f>RES_hhdet_in_tesh!L149/RES_summary!L$21</f>
        <v>0</v>
      </c>
      <c r="M149" s="183">
        <f>RES_hhdet_in_tesh!M149/RES_summary!M$21</f>
        <v>0</v>
      </c>
      <c r="N149" s="183">
        <f>RES_hhdet_in_tesh!N149/RES_summary!N$21</f>
        <v>0</v>
      </c>
      <c r="O149" s="183">
        <f>RES_hhdet_in_tesh!O149/RES_summary!O$21</f>
        <v>0</v>
      </c>
      <c r="P149" s="183">
        <f>RES_hhdet_in_tesh!P149/RES_summary!P$21</f>
        <v>0</v>
      </c>
      <c r="Q149" s="183">
        <f>RES_hhdet_in_tesh!Q149/RES_summary!Q$21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RES_hhdet_in_tesh!C150/RES_summary!C$21</f>
        <v>0</v>
      </c>
      <c r="D150" s="183">
        <f>RES_hhdet_in_tesh!D150/RES_summary!D$21</f>
        <v>0</v>
      </c>
      <c r="E150" s="183">
        <f>RES_hhdet_in_tesh!E150/RES_summary!E$21</f>
        <v>0</v>
      </c>
      <c r="F150" s="183">
        <f>RES_hhdet_in_tesh!F150/RES_summary!F$21</f>
        <v>0</v>
      </c>
      <c r="G150" s="183">
        <f>RES_hhdet_in_tesh!G150/RES_summary!G$21</f>
        <v>0</v>
      </c>
      <c r="H150" s="183">
        <f>RES_hhdet_in_tesh!H150/RES_summary!H$21</f>
        <v>0</v>
      </c>
      <c r="I150" s="183">
        <f>RES_hhdet_in_tesh!I150/RES_summary!I$21</f>
        <v>0</v>
      </c>
      <c r="J150" s="183">
        <f>RES_hhdet_in_tesh!J150/RES_summary!J$21</f>
        <v>0</v>
      </c>
      <c r="K150" s="183">
        <f>RES_hhdet_in_tesh!K150/RES_summary!K$21</f>
        <v>0</v>
      </c>
      <c r="L150" s="183">
        <f>RES_hhdet_in_tesh!L150/RES_summary!L$21</f>
        <v>0</v>
      </c>
      <c r="M150" s="183">
        <f>RES_hhdet_in_tesh!M150/RES_summary!M$21</f>
        <v>0</v>
      </c>
      <c r="N150" s="183">
        <f>RES_hhdet_in_tesh!N150/RES_summary!N$21</f>
        <v>0</v>
      </c>
      <c r="O150" s="183">
        <f>RES_hhdet_in_tesh!O150/RES_summary!O$21</f>
        <v>0</v>
      </c>
      <c r="P150" s="183">
        <f>RES_hhdet_in_tesh!P150/RES_summary!P$21</f>
        <v>0</v>
      </c>
      <c r="Q150" s="183">
        <f>RES_hhdet_in_tesh!Q150/RES_summary!Q$21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RES_hhdet_in_tesh!C151/RES_summary!C$21</f>
        <v>0</v>
      </c>
      <c r="D151" s="182">
        <f>RES_hhdet_in_tesh!D151/RES_summary!D$21</f>
        <v>0</v>
      </c>
      <c r="E151" s="182">
        <f>RES_hhdet_in_tesh!E151/RES_summary!E$21</f>
        <v>0</v>
      </c>
      <c r="F151" s="182">
        <f>RES_hhdet_in_tesh!F151/RES_summary!F$21</f>
        <v>0</v>
      </c>
      <c r="G151" s="182">
        <f>RES_hhdet_in_tesh!G151/RES_summary!G$21</f>
        <v>0</v>
      </c>
      <c r="H151" s="182">
        <f>RES_hhdet_in_tesh!H151/RES_summary!H$21</f>
        <v>0</v>
      </c>
      <c r="I151" s="182">
        <f>RES_hhdet_in_tesh!I151/RES_summary!I$21</f>
        <v>0</v>
      </c>
      <c r="J151" s="182">
        <f>RES_hhdet_in_tesh!J151/RES_summary!J$21</f>
        <v>0</v>
      </c>
      <c r="K151" s="182">
        <f>RES_hhdet_in_tesh!K151/RES_summary!K$21</f>
        <v>0</v>
      </c>
      <c r="L151" s="182">
        <f>RES_hhdet_in_tesh!L151/RES_summary!L$21</f>
        <v>0</v>
      </c>
      <c r="M151" s="182">
        <f>RES_hhdet_in_tesh!M151/RES_summary!M$21</f>
        <v>0</v>
      </c>
      <c r="N151" s="182">
        <f>RES_hhdet_in_tesh!N151/RES_summary!N$21</f>
        <v>0</v>
      </c>
      <c r="O151" s="182">
        <f>RES_hhdet_in_tesh!O151/RES_summary!O$21</f>
        <v>0</v>
      </c>
      <c r="P151" s="182">
        <f>RES_hhdet_in_tesh!P151/RES_summary!P$21</f>
        <v>0</v>
      </c>
      <c r="Q151" s="182">
        <f>RES_hhdet_in_tesh!Q151/RES_summary!Q$21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RES_hhdet_in_tesh!C152/RES_summary!C$21</f>
        <v>0</v>
      </c>
      <c r="D152" s="181">
        <f>RES_hhdet_in_tesh!D152/RES_summary!D$21</f>
        <v>0</v>
      </c>
      <c r="E152" s="181">
        <f>RES_hhdet_in_tesh!E152/RES_summary!E$21</f>
        <v>0</v>
      </c>
      <c r="F152" s="181">
        <f>RES_hhdet_in_tesh!F152/RES_summary!F$21</f>
        <v>0</v>
      </c>
      <c r="G152" s="181">
        <f>RES_hhdet_in_tesh!G152/RES_summary!G$21</f>
        <v>0</v>
      </c>
      <c r="H152" s="181">
        <f>RES_hhdet_in_tesh!H152/RES_summary!H$21</f>
        <v>0</v>
      </c>
      <c r="I152" s="181">
        <f>RES_hhdet_in_tesh!I152/RES_summary!I$21</f>
        <v>0</v>
      </c>
      <c r="J152" s="181">
        <f>RES_hhdet_in_tesh!J152/RES_summary!J$21</f>
        <v>0</v>
      </c>
      <c r="K152" s="181">
        <f>RES_hhdet_in_tesh!K152/RES_summary!K$21</f>
        <v>0</v>
      </c>
      <c r="L152" s="181">
        <f>RES_hhdet_in_tesh!L152/RES_summary!L$21</f>
        <v>0</v>
      </c>
      <c r="M152" s="181">
        <f>RES_hhdet_in_tesh!M152/RES_summary!M$21</f>
        <v>0</v>
      </c>
      <c r="N152" s="181">
        <f>RES_hhdet_in_tesh!N152/RES_summary!N$21</f>
        <v>0</v>
      </c>
      <c r="O152" s="181">
        <f>RES_hhdet_in_tesh!O152/RES_summary!O$21</f>
        <v>0</v>
      </c>
      <c r="P152" s="181">
        <f>RES_hhdet_in_tesh!P152/RES_summary!P$21</f>
        <v>0</v>
      </c>
      <c r="Q152" s="181">
        <f>RES_hhdet_in_tesh!Q152/RES_summary!Q$21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RES_hhdet_in_tesh!C153/RES_summary!C$21</f>
        <v>31.099789058518333</v>
      </c>
      <c r="D153" s="180">
        <f>RES_hhdet_in_tesh!D153/RES_summary!D$21</f>
        <v>28.645811225891453</v>
      </c>
      <c r="E153" s="180">
        <f>RES_hhdet_in_tesh!E153/RES_summary!E$21</f>
        <v>29.216682268956667</v>
      </c>
      <c r="F153" s="180">
        <f>RES_hhdet_in_tesh!F153/RES_summary!F$21</f>
        <v>30.415230503269697</v>
      </c>
      <c r="G153" s="180">
        <f>RES_hhdet_in_tesh!G153/RES_summary!G$21</f>
        <v>29.952880254179629</v>
      </c>
      <c r="H153" s="180">
        <f>RES_hhdet_in_tesh!H153/RES_summary!H$21</f>
        <v>32.164166125220241</v>
      </c>
      <c r="I153" s="180">
        <f>RES_hhdet_in_tesh!I153/RES_summary!I$21</f>
        <v>30.517639510504001</v>
      </c>
      <c r="J153" s="180">
        <f>RES_hhdet_in_tesh!J153/RES_summary!J$21</f>
        <v>30.466838427376349</v>
      </c>
      <c r="K153" s="180">
        <f>RES_hhdet_in_tesh!K153/RES_summary!K$21</f>
        <v>26.891238663416612</v>
      </c>
      <c r="L153" s="180">
        <f>RES_hhdet_in_tesh!L153/RES_summary!L$21</f>
        <v>28.34482517969731</v>
      </c>
      <c r="M153" s="180">
        <f>RES_hhdet_in_tesh!M153/RES_summary!M$21</f>
        <v>27.832707273926136</v>
      </c>
      <c r="N153" s="180">
        <f>RES_hhdet_in_tesh!N153/RES_summary!N$21</f>
        <v>27.325818240489752</v>
      </c>
      <c r="O153" s="180">
        <f>RES_hhdet_in_tesh!O153/RES_summary!O$21</f>
        <v>28.721117073393295</v>
      </c>
      <c r="P153" s="180">
        <f>RES_hhdet_in_tesh!P153/RES_summary!P$21</f>
        <v>28.719426033399458</v>
      </c>
      <c r="Q153" s="180">
        <f>RES_hhdet_in_tesh!Q153/RES_summary!Q$21</f>
        <v>29.720767220554883</v>
      </c>
    </row>
    <row r="154" spans="1:17" ht="12" customHeight="1" x14ac:dyDescent="0.25">
      <c r="A154" s="161" t="s">
        <v>141</v>
      </c>
      <c r="B154" s="160"/>
      <c r="C154" s="179">
        <f>RES_hhdet_in_tesh!C154/RES_summary!C$21</f>
        <v>29.770980793643801</v>
      </c>
      <c r="D154" s="179">
        <f>RES_hhdet_in_tesh!D154/RES_summary!D$21</f>
        <v>28.143770843886355</v>
      </c>
      <c r="E154" s="179">
        <f>RES_hhdet_in_tesh!E154/RES_summary!E$21</f>
        <v>28.442949738395182</v>
      </c>
      <c r="F154" s="179">
        <f>RES_hhdet_in_tesh!F154/RES_summary!F$21</f>
        <v>29.202093077792981</v>
      </c>
      <c r="G154" s="179">
        <f>RES_hhdet_in_tesh!G154/RES_summary!G$21</f>
        <v>28.898244826385103</v>
      </c>
      <c r="H154" s="179">
        <f>RES_hhdet_in_tesh!H154/RES_summary!H$21</f>
        <v>30.398394024093346</v>
      </c>
      <c r="I154" s="179">
        <f>RES_hhdet_in_tesh!I154/RES_summary!I$21</f>
        <v>29.337738221620885</v>
      </c>
      <c r="J154" s="179">
        <f>RES_hhdet_in_tesh!J154/RES_summary!J$21</f>
        <v>29.292957086604648</v>
      </c>
      <c r="K154" s="179">
        <f>RES_hhdet_in_tesh!K154/RES_summary!K$21</f>
        <v>26.840835028421481</v>
      </c>
      <c r="L154" s="179">
        <f>RES_hhdet_in_tesh!L154/RES_summary!L$21</f>
        <v>27.728710654595698</v>
      </c>
      <c r="M154" s="179">
        <f>RES_hhdet_in_tesh!M154/RES_summary!M$21</f>
        <v>27.063307656211794</v>
      </c>
      <c r="N154" s="179">
        <f>RES_hhdet_in_tesh!N154/RES_summary!N$21</f>
        <v>26.575687206335289</v>
      </c>
      <c r="O154" s="179">
        <f>RES_hhdet_in_tesh!O154/RES_summary!O$21</f>
        <v>27.400121114536073</v>
      </c>
      <c r="P154" s="179">
        <f>RES_hhdet_in_tesh!P154/RES_summary!P$21</f>
        <v>27.25275412122296</v>
      </c>
      <c r="Q154" s="179">
        <f>RES_hhdet_in_tesh!Q154/RES_summary!Q$21</f>
        <v>27.732793712044128</v>
      </c>
    </row>
    <row r="155" spans="1:17" ht="12" customHeight="1" x14ac:dyDescent="0.25">
      <c r="A155" s="148" t="s">
        <v>60</v>
      </c>
      <c r="B155" s="156"/>
      <c r="C155" s="177">
        <f>RES_hhdet_in_tesh!C155/RES_summary!C$21</f>
        <v>22.080850231540051</v>
      </c>
      <c r="D155" s="177">
        <f>RES_hhdet_in_tesh!D155/RES_summary!D$21</f>
        <v>19.03236552201437</v>
      </c>
      <c r="E155" s="177">
        <f>RES_hhdet_in_tesh!E155/RES_summary!E$21</f>
        <v>19.501266866127189</v>
      </c>
      <c r="F155" s="177">
        <f>RES_hhdet_in_tesh!F155/RES_summary!F$21</f>
        <v>20.13788915549619</v>
      </c>
      <c r="G155" s="177">
        <f>RES_hhdet_in_tesh!G155/RES_summary!G$21</f>
        <v>19.817492415043553</v>
      </c>
      <c r="H155" s="177">
        <f>RES_hhdet_in_tesh!H155/RES_summary!H$21</f>
        <v>21.250566810057865</v>
      </c>
      <c r="I155" s="177">
        <f>RES_hhdet_in_tesh!I155/RES_summary!I$21</f>
        <v>20.237691897917067</v>
      </c>
      <c r="J155" s="177">
        <f>RES_hhdet_in_tesh!J155/RES_summary!J$21</f>
        <v>20.288745789148852</v>
      </c>
      <c r="K155" s="177">
        <f>RES_hhdet_in_tesh!K155/RES_summary!K$21</f>
        <v>17.909101517696104</v>
      </c>
      <c r="L155" s="177">
        <f>RES_hhdet_in_tesh!L155/RES_summary!L$21</f>
        <v>18.861621259228343</v>
      </c>
      <c r="M155" s="177">
        <f>RES_hhdet_in_tesh!M155/RES_summary!M$21</f>
        <v>18.450398246416952</v>
      </c>
      <c r="N155" s="177">
        <f>RES_hhdet_in_tesh!N155/RES_summary!N$21</f>
        <v>18.044385901512541</v>
      </c>
      <c r="O155" s="177">
        <f>RES_hhdet_in_tesh!O155/RES_summary!O$21</f>
        <v>18.944186859852255</v>
      </c>
      <c r="P155" s="177">
        <f>RES_hhdet_in_tesh!P155/RES_summary!P$21</f>
        <v>18.898854356744014</v>
      </c>
      <c r="Q155" s="177">
        <f>RES_hhdet_in_tesh!Q155/RES_summary!Q$21</f>
        <v>19.522619731069284</v>
      </c>
    </row>
    <row r="156" spans="1:17" ht="12" customHeight="1" x14ac:dyDescent="0.25">
      <c r="A156" s="148" t="s">
        <v>59</v>
      </c>
      <c r="B156" s="156"/>
      <c r="C156" s="177">
        <f>RES_hhdet_in_tesh!C156/RES_summary!C$21</f>
        <v>7.6901305621037501</v>
      </c>
      <c r="D156" s="177">
        <f>RES_hhdet_in_tesh!D156/RES_summary!D$21</f>
        <v>9.1114053218719864</v>
      </c>
      <c r="E156" s="177">
        <f>RES_hhdet_in_tesh!E156/RES_summary!E$21</f>
        <v>8.9416828722679984</v>
      </c>
      <c r="F156" s="177">
        <f>RES_hhdet_in_tesh!F156/RES_summary!F$21</f>
        <v>9.0642039222967892</v>
      </c>
      <c r="G156" s="177">
        <f>RES_hhdet_in_tesh!G156/RES_summary!G$21</f>
        <v>9.0807524113415514</v>
      </c>
      <c r="H156" s="177">
        <f>RES_hhdet_in_tesh!H156/RES_summary!H$21</f>
        <v>9.1478272140354822</v>
      </c>
      <c r="I156" s="177">
        <f>RES_hhdet_in_tesh!I156/RES_summary!I$21</f>
        <v>9.1000463237038201</v>
      </c>
      <c r="J156" s="177">
        <f>RES_hhdet_in_tesh!J156/RES_summary!J$21</f>
        <v>9.0042112974557948</v>
      </c>
      <c r="K156" s="177">
        <f>RES_hhdet_in_tesh!K156/RES_summary!K$21</f>
        <v>8.9317335107253761</v>
      </c>
      <c r="L156" s="177">
        <f>RES_hhdet_in_tesh!L156/RES_summary!L$21</f>
        <v>8.8670893953673584</v>
      </c>
      <c r="M156" s="177">
        <f>RES_hhdet_in_tesh!M156/RES_summary!M$21</f>
        <v>8.6129094097948382</v>
      </c>
      <c r="N156" s="177">
        <f>RES_hhdet_in_tesh!N156/RES_summary!N$21</f>
        <v>8.5313013048227528</v>
      </c>
      <c r="O156" s="177">
        <f>RES_hhdet_in_tesh!O156/RES_summary!O$21</f>
        <v>8.4559342546838199</v>
      </c>
      <c r="P156" s="177">
        <f>RES_hhdet_in_tesh!P156/RES_summary!P$21</f>
        <v>8.3538997644789426</v>
      </c>
      <c r="Q156" s="177">
        <f>RES_hhdet_in_tesh!Q156/RES_summary!Q$21</f>
        <v>8.210173980974842</v>
      </c>
    </row>
    <row r="157" spans="1:17" ht="12" customHeight="1" x14ac:dyDescent="0.25">
      <c r="A157" s="158" t="s">
        <v>62</v>
      </c>
      <c r="B157" s="157"/>
      <c r="C157" s="178">
        <f>RES_hhdet_in_tesh!C157/RES_summary!C$21</f>
        <v>8.3107950553568166</v>
      </c>
      <c r="D157" s="178">
        <f>RES_hhdet_in_tesh!D157/RES_summary!D$21</f>
        <v>7.9392917887163561</v>
      </c>
      <c r="E157" s="178">
        <f>RES_hhdet_in_tesh!E157/RES_summary!E$21</f>
        <v>8.1281744918208467</v>
      </c>
      <c r="F157" s="178">
        <f>RES_hhdet_in_tesh!F157/RES_summary!F$21</f>
        <v>8.3482742163030323</v>
      </c>
      <c r="G157" s="178">
        <f>RES_hhdet_in_tesh!G157/RES_summary!G$21</f>
        <v>8.1971733467741412</v>
      </c>
      <c r="H157" s="178">
        <f>RES_hhdet_in_tesh!H157/RES_summary!H$21</f>
        <v>8.3861082248124799</v>
      </c>
      <c r="I157" s="178">
        <f>RES_hhdet_in_tesh!I157/RES_summary!I$21</f>
        <v>8.597554808695012</v>
      </c>
      <c r="J157" s="178">
        <f>RES_hhdet_in_tesh!J157/RES_summary!J$21</f>
        <v>8.4272271188476875</v>
      </c>
      <c r="K157" s="178">
        <f>RES_hhdet_in_tesh!K157/RES_summary!K$21</f>
        <v>8.0395914451693216</v>
      </c>
      <c r="L157" s="178">
        <f>RES_hhdet_in_tesh!L157/RES_summary!L$21</f>
        <v>8.1549576438454778</v>
      </c>
      <c r="M157" s="178">
        <f>RES_hhdet_in_tesh!M157/RES_summary!M$21</f>
        <v>7.922601000593537</v>
      </c>
      <c r="N157" s="178">
        <f>RES_hhdet_in_tesh!N157/RES_summary!N$21</f>
        <v>7.9762373353636002</v>
      </c>
      <c r="O157" s="178">
        <f>RES_hhdet_in_tesh!O157/RES_summary!O$21</f>
        <v>8.2088055447624289</v>
      </c>
      <c r="P157" s="178">
        <f>RES_hhdet_in_tesh!P157/RES_summary!P$21</f>
        <v>8.431127840483267</v>
      </c>
      <c r="Q157" s="178">
        <f>RES_hhdet_in_tesh!Q157/RES_summary!Q$21</f>
        <v>8.8553082108342824</v>
      </c>
    </row>
    <row r="158" spans="1:17" ht="12" customHeight="1" x14ac:dyDescent="0.25">
      <c r="A158" s="23" t="s">
        <v>57</v>
      </c>
      <c r="B158" s="156"/>
      <c r="C158" s="177">
        <f>RES_hhdet_in_tesh!C158/RES_summary!C$21</f>
        <v>0</v>
      </c>
      <c r="D158" s="177">
        <f>RES_hhdet_in_tesh!D158/RES_summary!D$21</f>
        <v>0</v>
      </c>
      <c r="E158" s="177">
        <f>RES_hhdet_in_tesh!E158/RES_summary!E$21</f>
        <v>0</v>
      </c>
      <c r="F158" s="177">
        <f>RES_hhdet_in_tesh!F158/RES_summary!F$21</f>
        <v>0</v>
      </c>
      <c r="G158" s="177">
        <f>RES_hhdet_in_tesh!G158/RES_summary!G$21</f>
        <v>0</v>
      </c>
      <c r="H158" s="177">
        <f>RES_hhdet_in_tesh!H158/RES_summary!H$21</f>
        <v>0</v>
      </c>
      <c r="I158" s="177">
        <f>RES_hhdet_in_tesh!I158/RES_summary!I$21</f>
        <v>0</v>
      </c>
      <c r="J158" s="177">
        <f>RES_hhdet_in_tesh!J158/RES_summary!J$21</f>
        <v>0</v>
      </c>
      <c r="K158" s="177">
        <f>RES_hhdet_in_tesh!K158/RES_summary!K$21</f>
        <v>0</v>
      </c>
      <c r="L158" s="177">
        <f>RES_hhdet_in_tesh!L158/RES_summary!L$21</f>
        <v>0</v>
      </c>
      <c r="M158" s="177">
        <f>RES_hhdet_in_tesh!M158/RES_summary!M$21</f>
        <v>0</v>
      </c>
      <c r="N158" s="177">
        <f>RES_hhdet_in_tesh!N158/RES_summary!N$21</f>
        <v>0</v>
      </c>
      <c r="O158" s="177">
        <f>RES_hhdet_in_tesh!O158/RES_summary!O$21</f>
        <v>0</v>
      </c>
      <c r="P158" s="177">
        <f>RES_hhdet_in_tesh!P158/RES_summary!P$21</f>
        <v>0</v>
      </c>
      <c r="Q158" s="177">
        <f>RES_hhdet_in_tesh!Q158/RES_summary!Q$21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RES_hhdet_in_tesh!C159/RES_summary!C$21</f>
        <v>8.3107950553568166</v>
      </c>
      <c r="D159" s="176">
        <f>RES_hhdet_in_tesh!D159/RES_summary!D$21</f>
        <v>7.9392917887163561</v>
      </c>
      <c r="E159" s="176">
        <f>RES_hhdet_in_tesh!E159/RES_summary!E$21</f>
        <v>8.1281744918208467</v>
      </c>
      <c r="F159" s="176">
        <f>RES_hhdet_in_tesh!F159/RES_summary!F$21</f>
        <v>8.3482742163030323</v>
      </c>
      <c r="G159" s="176">
        <f>RES_hhdet_in_tesh!G159/RES_summary!G$21</f>
        <v>8.1971733467741412</v>
      </c>
      <c r="H159" s="176">
        <f>RES_hhdet_in_tesh!H159/RES_summary!H$21</f>
        <v>8.3861082248124799</v>
      </c>
      <c r="I159" s="176">
        <f>RES_hhdet_in_tesh!I159/RES_summary!I$21</f>
        <v>8.597554808695012</v>
      </c>
      <c r="J159" s="176">
        <f>RES_hhdet_in_tesh!J159/RES_summary!J$21</f>
        <v>8.4272271188476875</v>
      </c>
      <c r="K159" s="176">
        <f>RES_hhdet_in_tesh!K159/RES_summary!K$21</f>
        <v>8.0395914451693216</v>
      </c>
      <c r="L159" s="176">
        <f>RES_hhdet_in_tesh!L159/RES_summary!L$21</f>
        <v>8.1549576438454778</v>
      </c>
      <c r="M159" s="176">
        <f>RES_hhdet_in_tesh!M159/RES_summary!M$21</f>
        <v>7.922601000593537</v>
      </c>
      <c r="N159" s="176">
        <f>RES_hhdet_in_tesh!N159/RES_summary!N$21</f>
        <v>7.9762373353636002</v>
      </c>
      <c r="O159" s="176">
        <f>RES_hhdet_in_tesh!O159/RES_summary!O$21</f>
        <v>8.2088055447624289</v>
      </c>
      <c r="P159" s="176">
        <f>RES_hhdet_in_tesh!P159/RES_summary!P$21</f>
        <v>8.431127840483267</v>
      </c>
      <c r="Q159" s="176">
        <f>RES_hhdet_in_tesh!Q159/RES_summary!Q$21</f>
        <v>8.8553082108342824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RES_hhdet_in_tesh!C161/RES_summary!C$21</f>
        <v>191.55024753426517</v>
      </c>
      <c r="D161" s="184">
        <f>RES_hhdet_in_tesh!D161/RES_summary!D$21</f>
        <v>172.04383149425041</v>
      </c>
      <c r="E161" s="184">
        <f>RES_hhdet_in_tesh!E161/RES_summary!E$21</f>
        <v>179.81017102292139</v>
      </c>
      <c r="F161" s="184">
        <f>RES_hhdet_in_tesh!F161/RES_summary!F$21</f>
        <v>191.60186090410411</v>
      </c>
      <c r="G161" s="184">
        <f>RES_hhdet_in_tesh!G161/RES_summary!G$21</f>
        <v>188.34878290591482</v>
      </c>
      <c r="H161" s="184">
        <f>RES_hhdet_in_tesh!H161/RES_summary!H$21</f>
        <v>205.05489597766766</v>
      </c>
      <c r="I161" s="184">
        <f>RES_hhdet_in_tesh!I161/RES_summary!I$21</f>
        <v>180.86353345564916</v>
      </c>
      <c r="J161" s="184">
        <f>RES_hhdet_in_tesh!J161/RES_summary!J$21</f>
        <v>190.44929748102319</v>
      </c>
      <c r="K161" s="184">
        <f>RES_hhdet_in_tesh!K161/RES_summary!K$21</f>
        <v>159.84044279133292</v>
      </c>
      <c r="L161" s="184">
        <f>RES_hhdet_in_tesh!L161/RES_summary!L$21</f>
        <v>173.89426082628947</v>
      </c>
      <c r="M161" s="184">
        <f>RES_hhdet_in_tesh!M161/RES_summary!M$21</f>
        <v>139.33881363180944</v>
      </c>
      <c r="N161" s="184">
        <f>RES_hhdet_in_tesh!N161/RES_summary!N$21</f>
        <v>139.84747400847718</v>
      </c>
      <c r="O161" s="184">
        <f>RES_hhdet_in_tesh!O161/RES_summary!O$21</f>
        <v>152.61294288617853</v>
      </c>
      <c r="P161" s="184">
        <f>RES_hhdet_in_tesh!P161/RES_summary!P$21</f>
        <v>142.4888193392203</v>
      </c>
      <c r="Q161" s="184">
        <f>RES_hhdet_in_tesh!Q161/RES_summary!Q$21</f>
        <v>154.77699759171119</v>
      </c>
    </row>
    <row r="162" spans="1:17" ht="12.95" customHeight="1" x14ac:dyDescent="0.25">
      <c r="A162" s="158" t="s">
        <v>65</v>
      </c>
      <c r="B162" s="157"/>
      <c r="C162" s="178">
        <f>RES_hhdet_in_tesh!C162/RES_summary!C$21</f>
        <v>141.97113932769921</v>
      </c>
      <c r="D162" s="178">
        <f>RES_hhdet_in_tesh!D162/RES_summary!D$21</f>
        <v>125.57783452093702</v>
      </c>
      <c r="E162" s="178">
        <f>RES_hhdet_in_tesh!E162/RES_summary!E$21</f>
        <v>132.95466510759823</v>
      </c>
      <c r="F162" s="178">
        <f>RES_hhdet_in_tesh!F162/RES_summary!F$21</f>
        <v>143.56783886810115</v>
      </c>
      <c r="G162" s="178">
        <f>RES_hhdet_in_tesh!G162/RES_summary!G$21</f>
        <v>140.71429685572397</v>
      </c>
      <c r="H162" s="178">
        <f>RES_hhdet_in_tesh!H162/RES_summary!H$21</f>
        <v>154.97636067931933</v>
      </c>
      <c r="I162" s="178">
        <f>RES_hhdet_in_tesh!I162/RES_summary!I$21</f>
        <v>131.86512279579719</v>
      </c>
      <c r="J162" s="178">
        <f>RES_hhdet_in_tesh!J162/RES_summary!J$21</f>
        <v>140.23643524938933</v>
      </c>
      <c r="K162" s="178">
        <f>RES_hhdet_in_tesh!K162/RES_summary!K$21</f>
        <v>113.08693552249611</v>
      </c>
      <c r="L162" s="178">
        <f>RES_hhdet_in_tesh!L162/RES_summary!L$21</f>
        <v>126.00143549400542</v>
      </c>
      <c r="M162" s="178">
        <f>RES_hhdet_in_tesh!M162/RES_summary!M$21</f>
        <v>92.657102229705259</v>
      </c>
      <c r="N162" s="178">
        <f>RES_hhdet_in_tesh!N162/RES_summary!N$21</f>
        <v>93.29768288219806</v>
      </c>
      <c r="O162" s="178">
        <f>RES_hhdet_in_tesh!O162/RES_summary!O$21</f>
        <v>103.83397952750171</v>
      </c>
      <c r="P162" s="178">
        <f>RES_hhdet_in_tesh!P162/RES_summary!P$21</f>
        <v>93.709909262998792</v>
      </c>
      <c r="Q162" s="178">
        <f>RES_hhdet_in_tesh!Q162/RES_summary!Q$21</f>
        <v>104.50092133863598</v>
      </c>
    </row>
    <row r="163" spans="1:17" ht="12" customHeight="1" x14ac:dyDescent="0.25">
      <c r="A163" s="23" t="s">
        <v>60</v>
      </c>
      <c r="B163" s="57"/>
      <c r="C163" s="176">
        <f>RES_hhdet_in_tesh!C163/RES_summary!C$21</f>
        <v>141.97113932769921</v>
      </c>
      <c r="D163" s="176">
        <f>RES_hhdet_in_tesh!D163/RES_summary!D$21</f>
        <v>125.57783452093702</v>
      </c>
      <c r="E163" s="176">
        <f>RES_hhdet_in_tesh!E163/RES_summary!E$21</f>
        <v>132.95466510759823</v>
      </c>
      <c r="F163" s="176">
        <f>RES_hhdet_in_tesh!F163/RES_summary!F$21</f>
        <v>143.56783886810115</v>
      </c>
      <c r="G163" s="176">
        <f>RES_hhdet_in_tesh!G163/RES_summary!G$21</f>
        <v>140.71429685572397</v>
      </c>
      <c r="H163" s="176">
        <f>RES_hhdet_in_tesh!H163/RES_summary!H$21</f>
        <v>154.97636067931933</v>
      </c>
      <c r="I163" s="176">
        <f>RES_hhdet_in_tesh!I163/RES_summary!I$21</f>
        <v>131.86512279579719</v>
      </c>
      <c r="J163" s="176">
        <f>RES_hhdet_in_tesh!J163/RES_summary!J$21</f>
        <v>140.23643524938933</v>
      </c>
      <c r="K163" s="176">
        <f>RES_hhdet_in_tesh!K163/RES_summary!K$21</f>
        <v>113.08693552249611</v>
      </c>
      <c r="L163" s="176">
        <f>RES_hhdet_in_tesh!L163/RES_summary!L$21</f>
        <v>126.00143549400542</v>
      </c>
      <c r="M163" s="176">
        <f>RES_hhdet_in_tesh!M163/RES_summary!M$21</f>
        <v>92.657102229705259</v>
      </c>
      <c r="N163" s="176">
        <f>RES_hhdet_in_tesh!N163/RES_summary!N$21</f>
        <v>93.29768288219806</v>
      </c>
      <c r="O163" s="176">
        <f>RES_hhdet_in_tesh!O163/RES_summary!O$21</f>
        <v>103.83397952750171</v>
      </c>
      <c r="P163" s="176">
        <f>RES_hhdet_in_tesh!P163/RES_summary!P$21</f>
        <v>93.709909262998792</v>
      </c>
      <c r="Q163" s="176">
        <f>RES_hhdet_in_tesh!Q163/RES_summary!Q$21</f>
        <v>104.50092133863598</v>
      </c>
    </row>
    <row r="164" spans="1:17" ht="12.95" customHeight="1" x14ac:dyDescent="0.25">
      <c r="A164" s="158" t="s">
        <v>112</v>
      </c>
      <c r="B164" s="157"/>
      <c r="C164" s="178">
        <f>RES_hhdet_in_tesh!C164/RES_summary!C$21</f>
        <v>10.680731128877119</v>
      </c>
      <c r="D164" s="178">
        <f>RES_hhdet_in_tesh!D164/RES_summary!D$21</f>
        <v>10.246290200367325</v>
      </c>
      <c r="E164" s="178">
        <f>RES_hhdet_in_tesh!E164/RES_summary!E$21</f>
        <v>10.052620717098629</v>
      </c>
      <c r="F164" s="178">
        <f>RES_hhdet_in_tesh!F164/RES_summary!F$21</f>
        <v>9.9056275063045902</v>
      </c>
      <c r="G164" s="178">
        <f>RES_hhdet_in_tesh!G164/RES_summary!G$21</f>
        <v>9.9850785919693354</v>
      </c>
      <c r="H164" s="178">
        <f>RES_hhdet_in_tesh!H164/RES_summary!H$21</f>
        <v>10.076979783238359</v>
      </c>
      <c r="I164" s="178">
        <f>RES_hhdet_in_tesh!I164/RES_summary!I$21</f>
        <v>10.26858399645052</v>
      </c>
      <c r="J164" s="178">
        <f>RES_hhdet_in_tesh!J164/RES_summary!J$21</f>
        <v>11.76593349499627</v>
      </c>
      <c r="K164" s="178">
        <f>RES_hhdet_in_tesh!K164/RES_summary!K$21</f>
        <v>11.858393676225978</v>
      </c>
      <c r="L164" s="178">
        <f>RES_hhdet_in_tesh!L164/RES_summary!L$21</f>
        <v>11.771790299796045</v>
      </c>
      <c r="M164" s="178">
        <f>RES_hhdet_in_tesh!M164/RES_summary!M$21</f>
        <v>11.646586124535483</v>
      </c>
      <c r="N164" s="178">
        <f>RES_hhdet_in_tesh!N164/RES_summary!N$21</f>
        <v>11.748539238806954</v>
      </c>
      <c r="O164" s="178">
        <f>RES_hhdet_in_tesh!O164/RES_summary!O$21</f>
        <v>11.936851220908723</v>
      </c>
      <c r="P164" s="178">
        <f>RES_hhdet_in_tesh!P164/RES_summary!P$21</f>
        <v>12.032259713004834</v>
      </c>
      <c r="Q164" s="178">
        <f>RES_hhdet_in_tesh!Q164/RES_summary!Q$21</f>
        <v>12.116517745175017</v>
      </c>
    </row>
    <row r="165" spans="1:17" ht="12" customHeight="1" x14ac:dyDescent="0.25">
      <c r="A165" s="23" t="s">
        <v>60</v>
      </c>
      <c r="B165" s="156"/>
      <c r="C165" s="177">
        <f>RES_hhdet_in_tesh!C165/RES_summary!C$21</f>
        <v>10.680731128877119</v>
      </c>
      <c r="D165" s="177">
        <f>RES_hhdet_in_tesh!D165/RES_summary!D$21</f>
        <v>10.246290200367325</v>
      </c>
      <c r="E165" s="177">
        <f>RES_hhdet_in_tesh!E165/RES_summary!E$21</f>
        <v>10.052620717098629</v>
      </c>
      <c r="F165" s="177">
        <f>RES_hhdet_in_tesh!F165/RES_summary!F$21</f>
        <v>9.9056275063045902</v>
      </c>
      <c r="G165" s="177">
        <f>RES_hhdet_in_tesh!G165/RES_summary!G$21</f>
        <v>9.9850785919693354</v>
      </c>
      <c r="H165" s="177">
        <f>RES_hhdet_in_tesh!H165/RES_summary!H$21</f>
        <v>10.076979783238359</v>
      </c>
      <c r="I165" s="177">
        <f>RES_hhdet_in_tesh!I165/RES_summary!I$21</f>
        <v>10.26858399645052</v>
      </c>
      <c r="J165" s="177">
        <f>RES_hhdet_in_tesh!J165/RES_summary!J$21</f>
        <v>11.76593349499627</v>
      </c>
      <c r="K165" s="177">
        <f>RES_hhdet_in_tesh!K165/RES_summary!K$21</f>
        <v>11.858393676225978</v>
      </c>
      <c r="L165" s="177">
        <f>RES_hhdet_in_tesh!L165/RES_summary!L$21</f>
        <v>11.771790299796045</v>
      </c>
      <c r="M165" s="177">
        <f>RES_hhdet_in_tesh!M165/RES_summary!M$21</f>
        <v>11.646586124535483</v>
      </c>
      <c r="N165" s="177">
        <f>RES_hhdet_in_tesh!N165/RES_summary!N$21</f>
        <v>11.748539238806954</v>
      </c>
      <c r="O165" s="177">
        <f>RES_hhdet_in_tesh!O165/RES_summary!O$21</f>
        <v>11.936851220908723</v>
      </c>
      <c r="P165" s="177">
        <f>RES_hhdet_in_tesh!P165/RES_summary!P$21</f>
        <v>12.032259713004834</v>
      </c>
      <c r="Q165" s="177">
        <f>RES_hhdet_in_tesh!Q165/RES_summary!Q$21</f>
        <v>12.116517745175017</v>
      </c>
    </row>
    <row r="166" spans="1:17" ht="12" customHeight="1" x14ac:dyDescent="0.25">
      <c r="A166" s="158" t="s">
        <v>63</v>
      </c>
      <c r="B166" s="157"/>
      <c r="C166" s="178">
        <f>RES_hhdet_in_tesh!C166/RES_summary!C$21</f>
        <v>30.587713380940752</v>
      </c>
      <c r="D166" s="178">
        <f>RES_hhdet_in_tesh!D166/RES_summary!D$21</f>
        <v>28.280533640461815</v>
      </c>
      <c r="E166" s="178">
        <f>RES_hhdet_in_tesh!E166/RES_summary!E$21</f>
        <v>28.675032702156017</v>
      </c>
      <c r="F166" s="178">
        <f>RES_hhdet_in_tesh!F166/RES_summary!F$21</f>
        <v>29.780564837578922</v>
      </c>
      <c r="G166" s="178">
        <f>RES_hhdet_in_tesh!G166/RES_summary!G$21</f>
        <v>29.452713666438974</v>
      </c>
      <c r="H166" s="178">
        <f>RES_hhdet_in_tesh!H166/RES_summary!H$21</f>
        <v>31.61602566716477</v>
      </c>
      <c r="I166" s="178">
        <f>RES_hhdet_in_tesh!I166/RES_summary!I$21</f>
        <v>30.132758036589205</v>
      </c>
      <c r="J166" s="178">
        <f>RES_hhdet_in_tesh!J166/RES_summary!J$21</f>
        <v>30.020233467249803</v>
      </c>
      <c r="K166" s="178">
        <f>RES_hhdet_in_tesh!K166/RES_summary!K$21</f>
        <v>26.85600990421085</v>
      </c>
      <c r="L166" s="178">
        <f>RES_hhdet_in_tesh!L166/RES_summary!L$21</f>
        <v>27.966998887130838</v>
      </c>
      <c r="M166" s="178">
        <f>RES_hhdet_in_tesh!M166/RES_summary!M$21</f>
        <v>27.113508708388355</v>
      </c>
      <c r="N166" s="178">
        <f>RES_hhdet_in_tesh!N166/RES_summary!N$21</f>
        <v>26.826133557269561</v>
      </c>
      <c r="O166" s="178">
        <f>RES_hhdet_in_tesh!O166/RES_summary!O$21</f>
        <v>28.634345831711865</v>
      </c>
      <c r="P166" s="178">
        <f>RES_hhdet_in_tesh!P166/RES_summary!P$21</f>
        <v>28.316381026425582</v>
      </c>
      <c r="Q166" s="178">
        <f>RES_hhdet_in_tesh!Q166/RES_summary!Q$21</f>
        <v>29.305013578485283</v>
      </c>
    </row>
    <row r="167" spans="1:17" ht="12" customHeight="1" x14ac:dyDescent="0.25">
      <c r="A167" s="167" t="s">
        <v>144</v>
      </c>
      <c r="B167" s="132"/>
      <c r="C167" s="183">
        <f>RES_hhdet_in_tesh!C167/RES_summary!C$21</f>
        <v>0</v>
      </c>
      <c r="D167" s="183">
        <f>RES_hhdet_in_tesh!D167/RES_summary!D$21</f>
        <v>0</v>
      </c>
      <c r="E167" s="183">
        <f>RES_hhdet_in_tesh!E167/RES_summary!E$21</f>
        <v>0</v>
      </c>
      <c r="F167" s="183">
        <f>RES_hhdet_in_tesh!F167/RES_summary!F$21</f>
        <v>0</v>
      </c>
      <c r="G167" s="183">
        <f>RES_hhdet_in_tesh!G167/RES_summary!G$21</f>
        <v>0</v>
      </c>
      <c r="H167" s="183">
        <f>RES_hhdet_in_tesh!H167/RES_summary!H$21</f>
        <v>0</v>
      </c>
      <c r="I167" s="183">
        <f>RES_hhdet_in_tesh!I167/RES_summary!I$21</f>
        <v>0</v>
      </c>
      <c r="J167" s="183">
        <f>RES_hhdet_in_tesh!J167/RES_summary!J$21</f>
        <v>0</v>
      </c>
      <c r="K167" s="183">
        <f>RES_hhdet_in_tesh!K167/RES_summary!K$21</f>
        <v>0</v>
      </c>
      <c r="L167" s="183">
        <f>RES_hhdet_in_tesh!L167/RES_summary!L$21</f>
        <v>0</v>
      </c>
      <c r="M167" s="183">
        <f>RES_hhdet_in_tesh!M167/RES_summary!M$21</f>
        <v>0</v>
      </c>
      <c r="N167" s="183">
        <f>RES_hhdet_in_tesh!N167/RES_summary!N$21</f>
        <v>0</v>
      </c>
      <c r="O167" s="183">
        <f>RES_hhdet_in_tesh!O167/RES_summary!O$21</f>
        <v>0</v>
      </c>
      <c r="P167" s="183">
        <f>RES_hhdet_in_tesh!P167/RES_summary!P$21</f>
        <v>0</v>
      </c>
      <c r="Q167" s="183">
        <f>RES_hhdet_in_tesh!Q167/RES_summary!Q$21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RES_hhdet_in_tesh!C168/RES_summary!C$21</f>
        <v>0</v>
      </c>
      <c r="D168" s="183">
        <f>RES_hhdet_in_tesh!D168/RES_summary!D$21</f>
        <v>0</v>
      </c>
      <c r="E168" s="183">
        <f>RES_hhdet_in_tesh!E168/RES_summary!E$21</f>
        <v>0</v>
      </c>
      <c r="F168" s="183">
        <f>RES_hhdet_in_tesh!F168/RES_summary!F$21</f>
        <v>0</v>
      </c>
      <c r="G168" s="183">
        <f>RES_hhdet_in_tesh!G168/RES_summary!G$21</f>
        <v>0</v>
      </c>
      <c r="H168" s="183">
        <f>RES_hhdet_in_tesh!H168/RES_summary!H$21</f>
        <v>0</v>
      </c>
      <c r="I168" s="183">
        <f>RES_hhdet_in_tesh!I168/RES_summary!I$21</f>
        <v>0</v>
      </c>
      <c r="J168" s="183">
        <f>RES_hhdet_in_tesh!J168/RES_summary!J$21</f>
        <v>0</v>
      </c>
      <c r="K168" s="183">
        <f>RES_hhdet_in_tesh!K168/RES_summary!K$21</f>
        <v>0</v>
      </c>
      <c r="L168" s="183">
        <f>RES_hhdet_in_tesh!L168/RES_summary!L$21</f>
        <v>0</v>
      </c>
      <c r="M168" s="183">
        <f>RES_hhdet_in_tesh!M168/RES_summary!M$21</f>
        <v>0</v>
      </c>
      <c r="N168" s="183">
        <f>RES_hhdet_in_tesh!N168/RES_summary!N$21</f>
        <v>0</v>
      </c>
      <c r="O168" s="183">
        <f>RES_hhdet_in_tesh!O168/RES_summary!O$21</f>
        <v>0</v>
      </c>
      <c r="P168" s="183">
        <f>RES_hhdet_in_tesh!P168/RES_summary!P$21</f>
        <v>0</v>
      </c>
      <c r="Q168" s="183">
        <f>RES_hhdet_in_tesh!Q168/RES_summary!Q$21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RES_hhdet_in_tesh!C169/RES_summary!C$21</f>
        <v>0</v>
      </c>
      <c r="D169" s="182">
        <f>RES_hhdet_in_tesh!D169/RES_summary!D$21</f>
        <v>0</v>
      </c>
      <c r="E169" s="182">
        <f>RES_hhdet_in_tesh!E169/RES_summary!E$21</f>
        <v>0</v>
      </c>
      <c r="F169" s="182">
        <f>RES_hhdet_in_tesh!F169/RES_summary!F$21</f>
        <v>0</v>
      </c>
      <c r="G169" s="182">
        <f>RES_hhdet_in_tesh!G169/RES_summary!G$21</f>
        <v>0</v>
      </c>
      <c r="H169" s="182">
        <f>RES_hhdet_in_tesh!H169/RES_summary!H$21</f>
        <v>0</v>
      </c>
      <c r="I169" s="182">
        <f>RES_hhdet_in_tesh!I169/RES_summary!I$21</f>
        <v>0</v>
      </c>
      <c r="J169" s="182">
        <f>RES_hhdet_in_tesh!J169/RES_summary!J$21</f>
        <v>0</v>
      </c>
      <c r="K169" s="182">
        <f>RES_hhdet_in_tesh!K169/RES_summary!K$21</f>
        <v>0</v>
      </c>
      <c r="L169" s="182">
        <f>RES_hhdet_in_tesh!L169/RES_summary!L$21</f>
        <v>0</v>
      </c>
      <c r="M169" s="182">
        <f>RES_hhdet_in_tesh!M169/RES_summary!M$21</f>
        <v>0</v>
      </c>
      <c r="N169" s="182">
        <f>RES_hhdet_in_tesh!N169/RES_summary!N$21</f>
        <v>0</v>
      </c>
      <c r="O169" s="182">
        <f>RES_hhdet_in_tesh!O169/RES_summary!O$21</f>
        <v>0</v>
      </c>
      <c r="P169" s="182">
        <f>RES_hhdet_in_tesh!P169/RES_summary!P$21</f>
        <v>0</v>
      </c>
      <c r="Q169" s="182">
        <f>RES_hhdet_in_tesh!Q169/RES_summary!Q$21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RES_hhdet_in_tesh!C170/RES_summary!C$21</f>
        <v>0</v>
      </c>
      <c r="D170" s="181">
        <f>RES_hhdet_in_tesh!D170/RES_summary!D$21</f>
        <v>0</v>
      </c>
      <c r="E170" s="181">
        <f>RES_hhdet_in_tesh!E170/RES_summary!E$21</f>
        <v>0</v>
      </c>
      <c r="F170" s="181">
        <f>RES_hhdet_in_tesh!F170/RES_summary!F$21</f>
        <v>0</v>
      </c>
      <c r="G170" s="181">
        <f>RES_hhdet_in_tesh!G170/RES_summary!G$21</f>
        <v>0</v>
      </c>
      <c r="H170" s="181">
        <f>RES_hhdet_in_tesh!H170/RES_summary!H$21</f>
        <v>0</v>
      </c>
      <c r="I170" s="181">
        <f>RES_hhdet_in_tesh!I170/RES_summary!I$21</f>
        <v>0</v>
      </c>
      <c r="J170" s="181">
        <f>RES_hhdet_in_tesh!J170/RES_summary!J$21</f>
        <v>0</v>
      </c>
      <c r="K170" s="181">
        <f>RES_hhdet_in_tesh!K170/RES_summary!K$21</f>
        <v>0</v>
      </c>
      <c r="L170" s="181">
        <f>RES_hhdet_in_tesh!L170/RES_summary!L$21</f>
        <v>0</v>
      </c>
      <c r="M170" s="181">
        <f>RES_hhdet_in_tesh!M170/RES_summary!M$21</f>
        <v>0</v>
      </c>
      <c r="N170" s="181">
        <f>RES_hhdet_in_tesh!N170/RES_summary!N$21</f>
        <v>0</v>
      </c>
      <c r="O170" s="181">
        <f>RES_hhdet_in_tesh!O170/RES_summary!O$21</f>
        <v>0</v>
      </c>
      <c r="P170" s="181">
        <f>RES_hhdet_in_tesh!P170/RES_summary!P$21</f>
        <v>0</v>
      </c>
      <c r="Q170" s="181">
        <f>RES_hhdet_in_tesh!Q170/RES_summary!Q$21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RES_hhdet_in_tesh!C171/RES_summary!C$21</f>
        <v>30.589574958632152</v>
      </c>
      <c r="D171" s="180">
        <f>RES_hhdet_in_tesh!D171/RES_summary!D$21</f>
        <v>28.286473179109901</v>
      </c>
      <c r="E171" s="180">
        <f>RES_hhdet_in_tesh!E171/RES_summary!E$21</f>
        <v>28.676272556916867</v>
      </c>
      <c r="F171" s="180">
        <f>RES_hhdet_in_tesh!F171/RES_summary!F$21</f>
        <v>29.797206335863521</v>
      </c>
      <c r="G171" s="180">
        <f>RES_hhdet_in_tesh!G171/RES_summary!G$21</f>
        <v>29.4756485391589</v>
      </c>
      <c r="H171" s="180">
        <f>RES_hhdet_in_tesh!H171/RES_summary!H$21</f>
        <v>31.661202716522176</v>
      </c>
      <c r="I171" s="180">
        <f>RES_hhdet_in_tesh!I171/RES_summary!I$21</f>
        <v>30.28684914447242</v>
      </c>
      <c r="J171" s="180">
        <f>RES_hhdet_in_tesh!J171/RES_summary!J$21</f>
        <v>30.42856003932075</v>
      </c>
      <c r="K171" s="180">
        <f>RES_hhdet_in_tesh!K171/RES_summary!K$21</f>
        <v>26.859920168700167</v>
      </c>
      <c r="L171" s="180">
        <f>RES_hhdet_in_tesh!L171/RES_summary!L$21</f>
        <v>28.367604683734235</v>
      </c>
      <c r="M171" s="180">
        <f>RES_hhdet_in_tesh!M171/RES_summary!M$21</f>
        <v>27.779997976880566</v>
      </c>
      <c r="N171" s="180">
        <f>RES_hhdet_in_tesh!N171/RES_summary!N$21</f>
        <v>27.156629342397768</v>
      </c>
      <c r="O171" s="180">
        <f>RES_hhdet_in_tesh!O171/RES_summary!O$21</f>
        <v>28.804716773802486</v>
      </c>
      <c r="P171" s="180">
        <f>RES_hhdet_in_tesh!P171/RES_summary!P$21</f>
        <v>28.65088463372814</v>
      </c>
      <c r="Q171" s="180">
        <f>RES_hhdet_in_tesh!Q171/RES_summary!Q$21</f>
        <v>29.578387027143272</v>
      </c>
    </row>
    <row r="172" spans="1:17" ht="12" customHeight="1" x14ac:dyDescent="0.25">
      <c r="A172" s="161" t="s">
        <v>141</v>
      </c>
      <c r="B172" s="160"/>
      <c r="C172" s="179">
        <f>RES_hhdet_in_tesh!C172/RES_summary!C$21</f>
        <v>29.408235698589223</v>
      </c>
      <c r="D172" s="179">
        <f>RES_hhdet_in_tesh!D172/RES_summary!D$21</f>
        <v>27.970352550280765</v>
      </c>
      <c r="E172" s="179">
        <f>RES_hhdet_in_tesh!E172/RES_summary!E$21</f>
        <v>28.18437915791819</v>
      </c>
      <c r="F172" s="179">
        <f>RES_hhdet_in_tesh!F172/RES_summary!F$21</f>
        <v>29.072270379256377</v>
      </c>
      <c r="G172" s="179">
        <f>RES_hhdet_in_tesh!G172/RES_summary!G$21</f>
        <v>28.830109425522771</v>
      </c>
      <c r="H172" s="179">
        <f>RES_hhdet_in_tesh!H172/RES_summary!H$21</f>
        <v>30.28258848813714</v>
      </c>
      <c r="I172" s="179">
        <f>RES_hhdet_in_tesh!I172/RES_summary!I$21</f>
        <v>29.333623107529768</v>
      </c>
      <c r="J172" s="179">
        <f>RES_hhdet_in_tesh!J172/RES_summary!J$21</f>
        <v>29.290976503571834</v>
      </c>
      <c r="K172" s="179">
        <f>RES_hhdet_in_tesh!K172/RES_summary!K$21</f>
        <v>26.851633083805577</v>
      </c>
      <c r="L172" s="179">
        <f>RES_hhdet_in_tesh!L172/RES_summary!L$21</f>
        <v>27.702790254743061</v>
      </c>
      <c r="M172" s="179">
        <f>RES_hhdet_in_tesh!M172/RES_summary!M$21</f>
        <v>27.018641831072784</v>
      </c>
      <c r="N172" s="179">
        <f>RES_hhdet_in_tesh!N172/RES_summary!N$21</f>
        <v>26.482000361218049</v>
      </c>
      <c r="O172" s="179">
        <f>RES_hhdet_in_tesh!O172/RES_summary!O$21</f>
        <v>27.297989463079595</v>
      </c>
      <c r="P172" s="179">
        <f>RES_hhdet_in_tesh!P172/RES_summary!P$21</f>
        <v>27.087719474810157</v>
      </c>
      <c r="Q172" s="179">
        <f>RES_hhdet_in_tesh!Q172/RES_summary!Q$21</f>
        <v>27.511438968794458</v>
      </c>
    </row>
    <row r="173" spans="1:17" ht="12" customHeight="1" x14ac:dyDescent="0.25">
      <c r="A173" s="148" t="s">
        <v>60</v>
      </c>
      <c r="B173" s="156"/>
      <c r="C173" s="177">
        <f>RES_hhdet_in_tesh!C173/RES_summary!C$21</f>
        <v>21.718598220620994</v>
      </c>
      <c r="D173" s="177">
        <f>RES_hhdet_in_tesh!D173/RES_summary!D$21</f>
        <v>18.859449519860867</v>
      </c>
      <c r="E173" s="177">
        <f>RES_hhdet_in_tesh!E173/RES_summary!E$21</f>
        <v>19.244339475355407</v>
      </c>
      <c r="F173" s="177">
        <f>RES_hhdet_in_tesh!F173/RES_summary!F$21</f>
        <v>20.009420301677878</v>
      </c>
      <c r="G173" s="177">
        <f>RES_hhdet_in_tesh!G173/RES_summary!G$21</f>
        <v>19.750291687603443</v>
      </c>
      <c r="H173" s="177">
        <f>RES_hhdet_in_tesh!H173/RES_summary!H$21</f>
        <v>21.135526057186063</v>
      </c>
      <c r="I173" s="177">
        <f>RES_hhdet_in_tesh!I173/RES_summary!I$21</f>
        <v>20.233801649489052</v>
      </c>
      <c r="J173" s="177">
        <f>RES_hhdet_in_tesh!J173/RES_summary!J$21</f>
        <v>20.286994636493091</v>
      </c>
      <c r="K173" s="177">
        <f>RES_hhdet_in_tesh!K173/RES_summary!K$21</f>
        <v>17.91975807439071</v>
      </c>
      <c r="L173" s="177">
        <f>RES_hhdet_in_tesh!L173/RES_summary!L$21</f>
        <v>18.837112641423694</v>
      </c>
      <c r="M173" s="177">
        <f>RES_hhdet_in_tesh!M173/RES_summary!M$21</f>
        <v>18.406978701925045</v>
      </c>
      <c r="N173" s="177">
        <f>RES_hhdet_in_tesh!N173/RES_summary!N$21</f>
        <v>17.951628401781957</v>
      </c>
      <c r="O173" s="177">
        <f>RES_hhdet_in_tesh!O173/RES_summary!O$21</f>
        <v>18.841451472268627</v>
      </c>
      <c r="P173" s="177">
        <f>RES_hhdet_in_tesh!P173/RES_summary!P$21</f>
        <v>18.731737877342024</v>
      </c>
      <c r="Q173" s="177">
        <f>RES_hhdet_in_tesh!Q173/RES_summary!Q$21</f>
        <v>19.298597194124682</v>
      </c>
    </row>
    <row r="174" spans="1:17" ht="12" customHeight="1" x14ac:dyDescent="0.25">
      <c r="A174" s="159" t="s">
        <v>59</v>
      </c>
      <c r="B174" s="57"/>
      <c r="C174" s="176">
        <f>RES_hhdet_in_tesh!C174/RES_summary!C$21</f>
        <v>7.6896374779682262</v>
      </c>
      <c r="D174" s="176">
        <f>RES_hhdet_in_tesh!D174/RES_summary!D$21</f>
        <v>9.1109030304198964</v>
      </c>
      <c r="E174" s="176">
        <f>RES_hhdet_in_tesh!E174/RES_summary!E$21</f>
        <v>8.9400396825627801</v>
      </c>
      <c r="F174" s="176">
        <f>RES_hhdet_in_tesh!F174/RES_summary!F$21</f>
        <v>9.0628500775785028</v>
      </c>
      <c r="G174" s="176">
        <f>RES_hhdet_in_tesh!G174/RES_summary!G$21</f>
        <v>9.0798177379193348</v>
      </c>
      <c r="H174" s="176">
        <f>RES_hhdet_in_tesh!H174/RES_summary!H$21</f>
        <v>9.1470624309510775</v>
      </c>
      <c r="I174" s="176">
        <f>RES_hhdet_in_tesh!I174/RES_summary!I$21</f>
        <v>9.0998214580407222</v>
      </c>
      <c r="J174" s="176">
        <f>RES_hhdet_in_tesh!J174/RES_summary!J$21</f>
        <v>9.0039818670787373</v>
      </c>
      <c r="K174" s="176">
        <f>RES_hhdet_in_tesh!K174/RES_summary!K$21</f>
        <v>8.9318750094148687</v>
      </c>
      <c r="L174" s="176">
        <f>RES_hhdet_in_tesh!L174/RES_summary!L$21</f>
        <v>8.8656776133193649</v>
      </c>
      <c r="M174" s="176">
        <f>RES_hhdet_in_tesh!M174/RES_summary!M$21</f>
        <v>8.6116631291477415</v>
      </c>
      <c r="N174" s="176">
        <f>RES_hhdet_in_tesh!N174/RES_summary!N$21</f>
        <v>8.5303719594360885</v>
      </c>
      <c r="O174" s="176">
        <f>RES_hhdet_in_tesh!O174/RES_summary!O$21</f>
        <v>8.4565379908109701</v>
      </c>
      <c r="P174" s="176">
        <f>RES_hhdet_in_tesh!P174/RES_summary!P$21</f>
        <v>8.3559815974681282</v>
      </c>
      <c r="Q174" s="176">
        <f>RES_hhdet_in_tesh!Q174/RES_summary!Q$21</f>
        <v>8.2128417746697817</v>
      </c>
    </row>
    <row r="175" spans="1:17" ht="12" customHeight="1" x14ac:dyDescent="0.25">
      <c r="A175" s="158" t="s">
        <v>62</v>
      </c>
      <c r="B175" s="157"/>
      <c r="C175" s="178">
        <f>RES_hhdet_in_tesh!C175/RES_summary!C$21</f>
        <v>8.3106636967481009</v>
      </c>
      <c r="D175" s="178">
        <f>RES_hhdet_in_tesh!D175/RES_summary!D$21</f>
        <v>7.9391731324842461</v>
      </c>
      <c r="E175" s="178">
        <f>RES_hhdet_in_tesh!E175/RES_summary!E$21</f>
        <v>8.1278524960685079</v>
      </c>
      <c r="F175" s="178">
        <f>RES_hhdet_in_tesh!F175/RES_summary!F$21</f>
        <v>8.3478296921194648</v>
      </c>
      <c r="G175" s="178">
        <f>RES_hhdet_in_tesh!G175/RES_summary!G$21</f>
        <v>8.1966937917825167</v>
      </c>
      <c r="H175" s="178">
        <f>RES_hhdet_in_tesh!H175/RES_summary!H$21</f>
        <v>8.3855298479452021</v>
      </c>
      <c r="I175" s="178">
        <f>RES_hhdet_in_tesh!I175/RES_summary!I$21</f>
        <v>8.5970686268122467</v>
      </c>
      <c r="J175" s="178">
        <f>RES_hhdet_in_tesh!J175/RES_summary!J$21</f>
        <v>8.4266952693877855</v>
      </c>
      <c r="K175" s="178">
        <f>RES_hhdet_in_tesh!K175/RES_summary!K$21</f>
        <v>8.039103688400008</v>
      </c>
      <c r="L175" s="178">
        <f>RES_hhdet_in_tesh!L175/RES_summary!L$21</f>
        <v>8.1540361453571517</v>
      </c>
      <c r="M175" s="178">
        <f>RES_hhdet_in_tesh!M175/RES_summary!M$21</f>
        <v>7.9216165691803626</v>
      </c>
      <c r="N175" s="178">
        <f>RES_hhdet_in_tesh!N175/RES_summary!N$21</f>
        <v>7.9751183302026183</v>
      </c>
      <c r="O175" s="178">
        <f>RES_hhdet_in_tesh!O175/RES_summary!O$21</f>
        <v>8.2077663060562376</v>
      </c>
      <c r="P175" s="178">
        <f>RES_hhdet_in_tesh!P175/RES_summary!P$21</f>
        <v>8.4302693367910937</v>
      </c>
      <c r="Q175" s="178">
        <f>RES_hhdet_in_tesh!Q175/RES_summary!Q$21</f>
        <v>8.8545449294149172</v>
      </c>
    </row>
    <row r="176" spans="1:17" ht="12" customHeight="1" x14ac:dyDescent="0.25">
      <c r="A176" s="23" t="s">
        <v>57</v>
      </c>
      <c r="B176" s="156"/>
      <c r="C176" s="177">
        <f>RES_hhdet_in_tesh!C176/RES_summary!C$21</f>
        <v>0</v>
      </c>
      <c r="D176" s="177">
        <f>RES_hhdet_in_tesh!D176/RES_summary!D$21</f>
        <v>0</v>
      </c>
      <c r="E176" s="177">
        <f>RES_hhdet_in_tesh!E176/RES_summary!E$21</f>
        <v>0</v>
      </c>
      <c r="F176" s="177">
        <f>RES_hhdet_in_tesh!F176/RES_summary!F$21</f>
        <v>0</v>
      </c>
      <c r="G176" s="177">
        <f>RES_hhdet_in_tesh!G176/RES_summary!G$21</f>
        <v>0</v>
      </c>
      <c r="H176" s="177">
        <f>RES_hhdet_in_tesh!H176/RES_summary!H$21</f>
        <v>0</v>
      </c>
      <c r="I176" s="177">
        <f>RES_hhdet_in_tesh!I176/RES_summary!I$21</f>
        <v>0</v>
      </c>
      <c r="J176" s="177">
        <f>RES_hhdet_in_tesh!J176/RES_summary!J$21</f>
        <v>0</v>
      </c>
      <c r="K176" s="177">
        <f>RES_hhdet_in_tesh!K176/RES_summary!K$21</f>
        <v>0</v>
      </c>
      <c r="L176" s="177">
        <f>RES_hhdet_in_tesh!L176/RES_summary!L$21</f>
        <v>0</v>
      </c>
      <c r="M176" s="177">
        <f>RES_hhdet_in_tesh!M176/RES_summary!M$21</f>
        <v>0</v>
      </c>
      <c r="N176" s="177">
        <f>RES_hhdet_in_tesh!N176/RES_summary!N$21</f>
        <v>0</v>
      </c>
      <c r="O176" s="177">
        <f>RES_hhdet_in_tesh!O176/RES_summary!O$21</f>
        <v>0</v>
      </c>
      <c r="P176" s="177">
        <f>RES_hhdet_in_tesh!P176/RES_summary!P$21</f>
        <v>0</v>
      </c>
      <c r="Q176" s="177">
        <f>RES_hhdet_in_tesh!Q176/RES_summary!Q$21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RES_hhdet_in_tesh!C177/RES_summary!C$21</f>
        <v>8.3106636967481009</v>
      </c>
      <c r="D177" s="176">
        <f>RES_hhdet_in_tesh!D177/RES_summary!D$21</f>
        <v>7.9391731324842461</v>
      </c>
      <c r="E177" s="176">
        <f>RES_hhdet_in_tesh!E177/RES_summary!E$21</f>
        <v>8.1278524960685079</v>
      </c>
      <c r="F177" s="176">
        <f>RES_hhdet_in_tesh!F177/RES_summary!F$21</f>
        <v>8.3478296921194648</v>
      </c>
      <c r="G177" s="176">
        <f>RES_hhdet_in_tesh!G177/RES_summary!G$21</f>
        <v>8.1966937917825167</v>
      </c>
      <c r="H177" s="176">
        <f>RES_hhdet_in_tesh!H177/RES_summary!H$21</f>
        <v>8.3855298479452021</v>
      </c>
      <c r="I177" s="176">
        <f>RES_hhdet_in_tesh!I177/RES_summary!I$21</f>
        <v>8.5970686268122467</v>
      </c>
      <c r="J177" s="176">
        <f>RES_hhdet_in_tesh!J177/RES_summary!J$21</f>
        <v>8.4266952693877855</v>
      </c>
      <c r="K177" s="176">
        <f>RES_hhdet_in_tesh!K177/RES_summary!K$21</f>
        <v>8.039103688400008</v>
      </c>
      <c r="L177" s="176">
        <f>RES_hhdet_in_tesh!L177/RES_summary!L$21</f>
        <v>8.1540361453571517</v>
      </c>
      <c r="M177" s="176">
        <f>RES_hhdet_in_tesh!M177/RES_summary!M$21</f>
        <v>7.9216165691803626</v>
      </c>
      <c r="N177" s="176">
        <f>RES_hhdet_in_tesh!N177/RES_summary!N$21</f>
        <v>7.9751183302026183</v>
      </c>
      <c r="O177" s="176">
        <f>RES_hhdet_in_tesh!O177/RES_summary!O$21</f>
        <v>8.2077663060562376</v>
      </c>
      <c r="P177" s="176">
        <f>RES_hhdet_in_tesh!P177/RES_summary!P$21</f>
        <v>8.4302693367910937</v>
      </c>
      <c r="Q177" s="176">
        <f>RES_hhdet_in_tesh!Q177/RES_summary!Q$21</f>
        <v>8.8545449294149172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6" tint="0.79998168889431442"/>
    <pageSetUpPr fitToPage="1"/>
  </sheetPr>
  <dimension ref="A1:Q177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279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A2" s="28" t="s">
        <v>183</v>
      </c>
    </row>
    <row r="3" spans="1:17" ht="12" customHeight="1" x14ac:dyDescent="0.25">
      <c r="A3" s="152" t="s">
        <v>172</v>
      </c>
      <c r="B3" s="168"/>
      <c r="C3" s="184">
        <f>RES_hhdet_in_emih!C3/RES_summary!C$21</f>
        <v>0</v>
      </c>
      <c r="D3" s="184">
        <f>RES_hhdet_in_emih!D3/RES_summary!D$21</f>
        <v>89.89332322317297</v>
      </c>
      <c r="E3" s="184">
        <f>RES_hhdet_in_emih!E3/RES_summary!E$21</f>
        <v>0</v>
      </c>
      <c r="F3" s="184">
        <f>RES_hhdet_in_emih!F3/RES_summary!F$21</f>
        <v>89.244511206420825</v>
      </c>
      <c r="G3" s="184">
        <f>RES_hhdet_in_emih!G3/RES_summary!G$21</f>
        <v>95.803151217321471</v>
      </c>
      <c r="H3" s="184">
        <f>RES_hhdet_in_emih!H3/RES_summary!H$21</f>
        <v>88.666469606341508</v>
      </c>
      <c r="I3" s="184">
        <f>RES_hhdet_in_emih!I3/RES_summary!I$21</f>
        <v>81.546221315339821</v>
      </c>
      <c r="J3" s="184">
        <f>RES_hhdet_in_emih!J3/RES_summary!J$21</f>
        <v>81.936983760334115</v>
      </c>
      <c r="K3" s="184">
        <f>RES_hhdet_in_emih!K3/RES_summary!K$21</f>
        <v>90.055442473496612</v>
      </c>
      <c r="L3" s="184">
        <f>RES_hhdet_in_emih!L3/RES_summary!L$21</f>
        <v>75.123802692218661</v>
      </c>
      <c r="M3" s="184">
        <f>RES_hhdet_in_emih!M3/RES_summary!M$21</f>
        <v>65.334602752026356</v>
      </c>
      <c r="N3" s="184">
        <f>RES_hhdet_in_emih!N3/RES_summary!N$21</f>
        <v>70.784859497395161</v>
      </c>
      <c r="O3" s="184">
        <f>RES_hhdet_in_emih!O3/RES_summary!O$21</f>
        <v>64.314798063420128</v>
      </c>
      <c r="P3" s="184">
        <f>RES_hhdet_in_emih!P3/RES_summary!P$21</f>
        <v>0</v>
      </c>
      <c r="Q3" s="184">
        <f>RES_hhdet_in_emih!Q3/RES_summary!Q$21</f>
        <v>0</v>
      </c>
    </row>
    <row r="4" spans="1:17" ht="12.95" customHeight="1" x14ac:dyDescent="0.25">
      <c r="A4" s="158" t="s">
        <v>65</v>
      </c>
      <c r="B4" s="157"/>
      <c r="C4" s="178">
        <f>RES_hhdet_in_emih!C4/RES_summary!C$21</f>
        <v>0</v>
      </c>
      <c r="D4" s="178">
        <f>RES_hhdet_in_emih!D4/RES_summary!D$21</f>
        <v>79.526432047608239</v>
      </c>
      <c r="E4" s="178">
        <f>RES_hhdet_in_emih!E4/RES_summary!E$21</f>
        <v>0</v>
      </c>
      <c r="F4" s="178">
        <f>RES_hhdet_in_emih!F4/RES_summary!F$21</f>
        <v>80.034979917803781</v>
      </c>
      <c r="G4" s="178">
        <f>RES_hhdet_in_emih!G4/RES_summary!G$21</f>
        <v>83.14379834496053</v>
      </c>
      <c r="H4" s="178">
        <f>RES_hhdet_in_emih!H4/RES_summary!H$21</f>
        <v>81.739524494024366</v>
      </c>
      <c r="I4" s="178">
        <f>RES_hhdet_in_emih!I4/RES_summary!I$21</f>
        <v>72.910840201147892</v>
      </c>
      <c r="J4" s="178">
        <f>RES_hhdet_in_emih!J4/RES_summary!J$21</f>
        <v>76.2043977484837</v>
      </c>
      <c r="K4" s="178">
        <f>RES_hhdet_in_emih!K4/RES_summary!K$21</f>
        <v>75.204708656308853</v>
      </c>
      <c r="L4" s="178">
        <f>RES_hhdet_in_emih!L4/RES_summary!L$21</f>
        <v>68.646043264789526</v>
      </c>
      <c r="M4" s="178">
        <f>RES_hhdet_in_emih!M4/RES_summary!M$21</f>
        <v>56.602678733785417</v>
      </c>
      <c r="N4" s="178">
        <f>RES_hhdet_in_emih!N4/RES_summary!N$21</f>
        <v>53.854338777692384</v>
      </c>
      <c r="O4" s="178">
        <f>RES_hhdet_in_emih!O4/RES_summary!O$21</f>
        <v>55.474419877010028</v>
      </c>
      <c r="P4" s="178">
        <f>RES_hhdet_in_emih!P4/RES_summary!P$21</f>
        <v>0</v>
      </c>
      <c r="Q4" s="178">
        <f>RES_hhdet_in_emih!Q4/RES_summary!Q$21</f>
        <v>0</v>
      </c>
    </row>
    <row r="5" spans="1:17" ht="12" customHeight="1" x14ac:dyDescent="0.25">
      <c r="A5" s="23" t="s">
        <v>58</v>
      </c>
      <c r="B5" s="156"/>
      <c r="C5" s="177">
        <f>RES_hhdet_in_emih!C5/RES_summary!C$21</f>
        <v>0</v>
      </c>
      <c r="D5" s="177">
        <f>RES_hhdet_in_emih!D5/RES_summary!D$21</f>
        <v>79.526432047608239</v>
      </c>
      <c r="E5" s="177">
        <f>RES_hhdet_in_emih!E5/RES_summary!E$21</f>
        <v>0</v>
      </c>
      <c r="F5" s="177">
        <f>RES_hhdet_in_emih!F5/RES_summary!F$21</f>
        <v>80.034979917803781</v>
      </c>
      <c r="G5" s="177">
        <f>RES_hhdet_in_emih!G5/RES_summary!G$21</f>
        <v>83.14379834496053</v>
      </c>
      <c r="H5" s="177">
        <f>RES_hhdet_in_emih!H5/RES_summary!H$21</f>
        <v>81.739524494024366</v>
      </c>
      <c r="I5" s="177">
        <f>RES_hhdet_in_emih!I5/RES_summary!I$21</f>
        <v>72.910840201147892</v>
      </c>
      <c r="J5" s="177">
        <f>RES_hhdet_in_emih!J5/RES_summary!J$21</f>
        <v>76.2043977484837</v>
      </c>
      <c r="K5" s="177">
        <f>RES_hhdet_in_emih!K5/RES_summary!K$21</f>
        <v>75.204708656308853</v>
      </c>
      <c r="L5" s="177">
        <f>RES_hhdet_in_emih!L5/RES_summary!L$21</f>
        <v>68.646043264789526</v>
      </c>
      <c r="M5" s="177">
        <f>RES_hhdet_in_emih!M5/RES_summary!M$21</f>
        <v>56.602678733785417</v>
      </c>
      <c r="N5" s="177">
        <f>RES_hhdet_in_emih!N5/RES_summary!N$21</f>
        <v>53.854338777692384</v>
      </c>
      <c r="O5" s="177">
        <f>RES_hhdet_in_emih!O5/RES_summary!O$21</f>
        <v>55.474419877010028</v>
      </c>
      <c r="P5" s="177">
        <f>RES_hhdet_in_emih!P5/RES_summary!P$21</f>
        <v>0</v>
      </c>
      <c r="Q5" s="177">
        <f>RES_hhdet_in_emih!Q5/RES_summary!Q$21</f>
        <v>0</v>
      </c>
    </row>
    <row r="6" spans="1:17" ht="12" customHeight="1" x14ac:dyDescent="0.25">
      <c r="A6" s="23" t="s">
        <v>60</v>
      </c>
      <c r="B6" s="156"/>
      <c r="C6" s="177">
        <f>RES_hhdet_in_emih!C6/RES_summary!C$21</f>
        <v>0</v>
      </c>
      <c r="D6" s="177">
        <f>RES_hhdet_in_emih!D6/RES_summary!D$21</f>
        <v>0</v>
      </c>
      <c r="E6" s="177">
        <f>RES_hhdet_in_emih!E6/RES_summary!E$21</f>
        <v>0</v>
      </c>
      <c r="F6" s="177">
        <f>RES_hhdet_in_emih!F6/RES_summary!F$21</f>
        <v>0</v>
      </c>
      <c r="G6" s="177">
        <f>RES_hhdet_in_emih!G6/RES_summary!G$21</f>
        <v>0</v>
      </c>
      <c r="H6" s="177">
        <f>RES_hhdet_in_emih!H6/RES_summary!H$21</f>
        <v>0</v>
      </c>
      <c r="I6" s="177">
        <f>RES_hhdet_in_emih!I6/RES_summary!I$21</f>
        <v>0</v>
      </c>
      <c r="J6" s="177">
        <f>RES_hhdet_in_emih!J6/RES_summary!J$21</f>
        <v>0</v>
      </c>
      <c r="K6" s="177">
        <f>RES_hhdet_in_emih!K6/RES_summary!K$21</f>
        <v>0</v>
      </c>
      <c r="L6" s="177">
        <f>RES_hhdet_in_emih!L6/RES_summary!L$21</f>
        <v>0</v>
      </c>
      <c r="M6" s="177">
        <f>RES_hhdet_in_emih!M6/RES_summary!M$21</f>
        <v>0</v>
      </c>
      <c r="N6" s="177">
        <f>RES_hhdet_in_emih!N6/RES_summary!N$21</f>
        <v>0</v>
      </c>
      <c r="O6" s="177">
        <f>RES_hhdet_in_emih!O6/RES_summary!O$21</f>
        <v>0</v>
      </c>
      <c r="P6" s="177">
        <f>RES_hhdet_in_emih!P6/RES_summary!P$21</f>
        <v>0</v>
      </c>
      <c r="Q6" s="177">
        <f>RES_hhdet_in_emih!Q6/RES_summary!Q$21</f>
        <v>0</v>
      </c>
    </row>
    <row r="7" spans="1:17" ht="12.95" customHeight="1" x14ac:dyDescent="0.25">
      <c r="A7" s="158" t="s">
        <v>112</v>
      </c>
      <c r="B7" s="157"/>
      <c r="C7" s="178">
        <f>RES_hhdet_in_emih!C7/RES_summary!C$21</f>
        <v>0</v>
      </c>
      <c r="D7" s="178">
        <f>RES_hhdet_in_emih!D7/RES_summary!D$21</f>
        <v>0</v>
      </c>
      <c r="E7" s="178">
        <f>RES_hhdet_in_emih!E7/RES_summary!E$21</f>
        <v>0</v>
      </c>
      <c r="F7" s="178">
        <f>RES_hhdet_in_emih!F7/RES_summary!F$21</f>
        <v>0</v>
      </c>
      <c r="G7" s="178">
        <f>RES_hhdet_in_emih!G7/RES_summary!G$21</f>
        <v>0</v>
      </c>
      <c r="H7" s="178">
        <f>RES_hhdet_in_emih!H7/RES_summary!H$21</f>
        <v>0</v>
      </c>
      <c r="I7" s="178">
        <f>RES_hhdet_in_emih!I7/RES_summary!I$21</f>
        <v>0</v>
      </c>
      <c r="J7" s="178">
        <f>RES_hhdet_in_emih!J7/RES_summary!J$21</f>
        <v>0</v>
      </c>
      <c r="K7" s="178">
        <f>RES_hhdet_in_emih!K7/RES_summary!K$21</f>
        <v>0</v>
      </c>
      <c r="L7" s="178">
        <f>RES_hhdet_in_emih!L7/RES_summary!L$21</f>
        <v>0</v>
      </c>
      <c r="M7" s="178">
        <f>RES_hhdet_in_emih!M7/RES_summary!M$21</f>
        <v>0</v>
      </c>
      <c r="N7" s="178">
        <f>RES_hhdet_in_emih!N7/RES_summary!N$21</f>
        <v>0</v>
      </c>
      <c r="O7" s="178">
        <f>RES_hhdet_in_emih!O7/RES_summary!O$21</f>
        <v>0</v>
      </c>
      <c r="P7" s="178">
        <f>RES_hhdet_in_emih!P7/RES_summary!P$21</f>
        <v>0</v>
      </c>
      <c r="Q7" s="178">
        <f>RES_hhdet_in_emih!Q7/RES_summary!Q$21</f>
        <v>0</v>
      </c>
    </row>
    <row r="8" spans="1:17" ht="12" customHeight="1" x14ac:dyDescent="0.25">
      <c r="A8" s="23" t="s">
        <v>60</v>
      </c>
      <c r="B8" s="156"/>
      <c r="C8" s="177">
        <f>RES_hhdet_in_emih!C8/RES_summary!C$21</f>
        <v>0</v>
      </c>
      <c r="D8" s="177">
        <f>RES_hhdet_in_emih!D8/RES_summary!D$21</f>
        <v>0</v>
      </c>
      <c r="E8" s="177">
        <f>RES_hhdet_in_emih!E8/RES_summary!E$21</f>
        <v>0</v>
      </c>
      <c r="F8" s="177">
        <f>RES_hhdet_in_emih!F8/RES_summary!F$21</f>
        <v>0</v>
      </c>
      <c r="G8" s="177">
        <f>RES_hhdet_in_emih!G8/RES_summary!G$21</f>
        <v>0</v>
      </c>
      <c r="H8" s="177">
        <f>RES_hhdet_in_emih!H8/RES_summary!H$21</f>
        <v>0</v>
      </c>
      <c r="I8" s="177">
        <f>RES_hhdet_in_emih!I8/RES_summary!I$21</f>
        <v>0</v>
      </c>
      <c r="J8" s="177">
        <f>RES_hhdet_in_emih!J8/RES_summary!J$21</f>
        <v>0</v>
      </c>
      <c r="K8" s="177">
        <f>RES_hhdet_in_emih!K8/RES_summary!K$21</f>
        <v>0</v>
      </c>
      <c r="L8" s="177">
        <f>RES_hhdet_in_emih!L8/RES_summary!L$21</f>
        <v>0</v>
      </c>
      <c r="M8" s="177">
        <f>RES_hhdet_in_emih!M8/RES_summary!M$21</f>
        <v>0</v>
      </c>
      <c r="N8" s="177">
        <f>RES_hhdet_in_emih!N8/RES_summary!N$21</f>
        <v>0</v>
      </c>
      <c r="O8" s="177">
        <f>RES_hhdet_in_emih!O8/RES_summary!O$21</f>
        <v>0</v>
      </c>
      <c r="P8" s="177">
        <f>RES_hhdet_in_emih!P8/RES_summary!P$21</f>
        <v>0</v>
      </c>
      <c r="Q8" s="177">
        <f>RES_hhdet_in_emih!Q8/RES_summary!Q$21</f>
        <v>0</v>
      </c>
    </row>
    <row r="9" spans="1:17" ht="12" customHeight="1" x14ac:dyDescent="0.25">
      <c r="A9" s="158" t="s">
        <v>63</v>
      </c>
      <c r="B9" s="157"/>
      <c r="C9" s="178">
        <f>RES_hhdet_in_emih!C9/RES_summary!C$21</f>
        <v>0</v>
      </c>
      <c r="D9" s="178">
        <f>RES_hhdet_in_emih!D9/RES_summary!D$21</f>
        <v>10.366891175564742</v>
      </c>
      <c r="E9" s="178">
        <f>RES_hhdet_in_emih!E9/RES_summary!E$21</f>
        <v>0</v>
      </c>
      <c r="F9" s="178">
        <f>RES_hhdet_in_emih!F9/RES_summary!F$21</f>
        <v>9.2095312886170397</v>
      </c>
      <c r="G9" s="178">
        <f>RES_hhdet_in_emih!G9/RES_summary!G$21</f>
        <v>12.659352872360941</v>
      </c>
      <c r="H9" s="178">
        <f>RES_hhdet_in_emih!H9/RES_summary!H$21</f>
        <v>6.9269451123171493</v>
      </c>
      <c r="I9" s="178">
        <f>RES_hhdet_in_emih!I9/RES_summary!I$21</f>
        <v>8.6353811141919294</v>
      </c>
      <c r="J9" s="178">
        <f>RES_hhdet_in_emih!J9/RES_summary!J$21</f>
        <v>5.7325860118504082</v>
      </c>
      <c r="K9" s="178">
        <f>RES_hhdet_in_emih!K9/RES_summary!K$21</f>
        <v>14.850733817187761</v>
      </c>
      <c r="L9" s="178">
        <f>RES_hhdet_in_emih!L9/RES_summary!L$21</f>
        <v>6.4777594274291337</v>
      </c>
      <c r="M9" s="178">
        <f>RES_hhdet_in_emih!M9/RES_summary!M$21</f>
        <v>8.7319240182409423</v>
      </c>
      <c r="N9" s="178">
        <f>RES_hhdet_in_emih!N9/RES_summary!N$21</f>
        <v>16.93052071970278</v>
      </c>
      <c r="O9" s="178">
        <f>RES_hhdet_in_emih!O9/RES_summary!O$21</f>
        <v>8.840378186410101</v>
      </c>
      <c r="P9" s="178">
        <f>RES_hhdet_in_emih!P9/RES_summary!P$21</f>
        <v>0</v>
      </c>
      <c r="Q9" s="178">
        <f>RES_hhdet_in_emih!Q9/RES_summary!Q$21</f>
        <v>0</v>
      </c>
    </row>
    <row r="10" spans="1:17" ht="12" customHeight="1" x14ac:dyDescent="0.25">
      <c r="A10" s="167" t="s">
        <v>171</v>
      </c>
      <c r="B10" s="132"/>
      <c r="C10" s="183">
        <f>RES_hhdet_in_emih!C10/RES_summary!C$21</f>
        <v>0</v>
      </c>
      <c r="D10" s="183">
        <f>RES_hhdet_in_emih!D10/RES_summary!D$21</f>
        <v>19.982831237435285</v>
      </c>
      <c r="E10" s="183">
        <f>RES_hhdet_in_emih!E10/RES_summary!E$21</f>
        <v>0</v>
      </c>
      <c r="F10" s="183">
        <f>RES_hhdet_in_emih!F10/RES_summary!F$21</f>
        <v>19.302398797343653</v>
      </c>
      <c r="G10" s="183">
        <f>RES_hhdet_in_emih!G10/RES_summary!G$21</f>
        <v>19.067296106483415</v>
      </c>
      <c r="H10" s="183">
        <f>RES_hhdet_in_emih!H10/RES_summary!H$21</f>
        <v>19.007820559797842</v>
      </c>
      <c r="I10" s="183">
        <f>RES_hhdet_in_emih!I10/RES_summary!I$21</f>
        <v>18.682592792602595</v>
      </c>
      <c r="J10" s="183">
        <f>RES_hhdet_in_emih!J10/RES_summary!J$21</f>
        <v>18.130444678104862</v>
      </c>
      <c r="K10" s="183">
        <f>RES_hhdet_in_emih!K10/RES_summary!K$21</f>
        <v>17.731985805366779</v>
      </c>
      <c r="L10" s="183">
        <f>RES_hhdet_in_emih!L10/RES_summary!L$21</f>
        <v>17.414347973401544</v>
      </c>
      <c r="M10" s="183">
        <f>RES_hhdet_in_emih!M10/RES_summary!M$21</f>
        <v>17.081190116737794</v>
      </c>
      <c r="N10" s="183">
        <f>RES_hhdet_in_emih!N10/RES_summary!N$21</f>
        <v>16.93052071970278</v>
      </c>
      <c r="O10" s="183">
        <f>RES_hhdet_in_emih!O10/RES_summary!O$21</f>
        <v>16.897984232262953</v>
      </c>
      <c r="P10" s="183">
        <f>RES_hhdet_in_emih!P10/RES_summary!P$21</f>
        <v>0</v>
      </c>
      <c r="Q10" s="183">
        <f>RES_hhdet_in_emih!Q10/RES_summary!Q$21</f>
        <v>0</v>
      </c>
    </row>
    <row r="11" spans="1:17" ht="12" customHeight="1" x14ac:dyDescent="0.25">
      <c r="A11" s="167" t="s">
        <v>144</v>
      </c>
      <c r="B11" s="132"/>
      <c r="C11" s="183">
        <f>RES_hhdet_in_emih!C11/RES_summary!C$21</f>
        <v>0</v>
      </c>
      <c r="D11" s="183">
        <f>RES_hhdet_in_emih!D11/RES_summary!D$21</f>
        <v>0</v>
      </c>
      <c r="E11" s="183">
        <f>RES_hhdet_in_emih!E11/RES_summary!E$21</f>
        <v>0</v>
      </c>
      <c r="F11" s="183">
        <f>RES_hhdet_in_emih!F11/RES_summary!F$21</f>
        <v>0</v>
      </c>
      <c r="G11" s="183">
        <f>RES_hhdet_in_emih!G11/RES_summary!G$21</f>
        <v>0</v>
      </c>
      <c r="H11" s="183">
        <f>RES_hhdet_in_emih!H11/RES_summary!H$21</f>
        <v>0</v>
      </c>
      <c r="I11" s="183">
        <f>RES_hhdet_in_emih!I11/RES_summary!I$21</f>
        <v>0</v>
      </c>
      <c r="J11" s="183">
        <f>RES_hhdet_in_emih!J11/RES_summary!J$21</f>
        <v>0</v>
      </c>
      <c r="K11" s="183">
        <f>RES_hhdet_in_emih!K11/RES_summary!K$21</f>
        <v>0</v>
      </c>
      <c r="L11" s="183">
        <f>RES_hhdet_in_emih!L11/RES_summary!L$21</f>
        <v>0</v>
      </c>
      <c r="M11" s="183">
        <f>RES_hhdet_in_emih!M11/RES_summary!M$21</f>
        <v>0</v>
      </c>
      <c r="N11" s="183">
        <f>RES_hhdet_in_emih!N11/RES_summary!N$21</f>
        <v>0</v>
      </c>
      <c r="O11" s="183">
        <f>RES_hhdet_in_emih!O11/RES_summary!O$21</f>
        <v>0</v>
      </c>
      <c r="P11" s="183">
        <f>RES_hhdet_in_emih!P11/RES_summary!P$21</f>
        <v>0</v>
      </c>
      <c r="Q11" s="183">
        <f>RES_hhdet_in_emih!Q11/RES_summary!Q$21</f>
        <v>0</v>
      </c>
    </row>
    <row r="12" spans="1:17" ht="12" customHeight="1" x14ac:dyDescent="0.25">
      <c r="A12" s="167" t="s">
        <v>143</v>
      </c>
      <c r="B12" s="132"/>
      <c r="C12" s="183">
        <f>RES_hhdet_in_emih!C12/RES_summary!C$21</f>
        <v>0</v>
      </c>
      <c r="D12" s="183">
        <f>RES_hhdet_in_emih!D12/RES_summary!D$21</f>
        <v>0</v>
      </c>
      <c r="E12" s="183">
        <f>RES_hhdet_in_emih!E12/RES_summary!E$21</f>
        <v>0</v>
      </c>
      <c r="F12" s="183">
        <f>RES_hhdet_in_emih!F12/RES_summary!F$21</f>
        <v>0</v>
      </c>
      <c r="G12" s="183">
        <f>RES_hhdet_in_emih!G12/RES_summary!G$21</f>
        <v>0</v>
      </c>
      <c r="H12" s="183">
        <f>RES_hhdet_in_emih!H12/RES_summary!H$21</f>
        <v>0</v>
      </c>
      <c r="I12" s="183">
        <f>RES_hhdet_in_emih!I12/RES_summary!I$21</f>
        <v>0</v>
      </c>
      <c r="J12" s="183">
        <f>RES_hhdet_in_emih!J12/RES_summary!J$21</f>
        <v>0</v>
      </c>
      <c r="K12" s="183">
        <f>RES_hhdet_in_emih!K12/RES_summary!K$21</f>
        <v>0</v>
      </c>
      <c r="L12" s="183">
        <f>RES_hhdet_in_emih!L12/RES_summary!L$21</f>
        <v>0</v>
      </c>
      <c r="M12" s="183">
        <f>RES_hhdet_in_emih!M12/RES_summary!M$21</f>
        <v>0</v>
      </c>
      <c r="N12" s="183">
        <f>RES_hhdet_in_emih!N12/RES_summary!N$21</f>
        <v>0</v>
      </c>
      <c r="O12" s="183">
        <f>RES_hhdet_in_emih!O12/RES_summary!O$21</f>
        <v>0</v>
      </c>
      <c r="P12" s="183">
        <f>RES_hhdet_in_emih!P12/RES_summary!P$21</f>
        <v>0</v>
      </c>
      <c r="Q12" s="183">
        <f>RES_hhdet_in_emih!Q12/RES_summary!Q$21</f>
        <v>0</v>
      </c>
    </row>
    <row r="13" spans="1:17" ht="12" customHeight="1" x14ac:dyDescent="0.25">
      <c r="A13" s="166" t="s">
        <v>57</v>
      </c>
      <c r="B13" s="165"/>
      <c r="C13" s="182">
        <f>RES_hhdet_in_emih!C13/RES_summary!C$21</f>
        <v>0</v>
      </c>
      <c r="D13" s="182">
        <f>RES_hhdet_in_emih!D13/RES_summary!D$21</f>
        <v>0</v>
      </c>
      <c r="E13" s="182">
        <f>RES_hhdet_in_emih!E13/RES_summary!E$21</f>
        <v>0</v>
      </c>
      <c r="F13" s="182">
        <f>RES_hhdet_in_emih!F13/RES_summary!F$21</f>
        <v>0</v>
      </c>
      <c r="G13" s="182">
        <f>RES_hhdet_in_emih!G13/RES_summary!G$21</f>
        <v>0</v>
      </c>
      <c r="H13" s="182">
        <f>RES_hhdet_in_emih!H13/RES_summary!H$21</f>
        <v>0</v>
      </c>
      <c r="I13" s="182">
        <f>RES_hhdet_in_emih!I13/RES_summary!I$21</f>
        <v>0</v>
      </c>
      <c r="J13" s="182">
        <f>RES_hhdet_in_emih!J13/RES_summary!J$21</f>
        <v>0</v>
      </c>
      <c r="K13" s="182">
        <f>RES_hhdet_in_emih!K13/RES_summary!K$21</f>
        <v>0</v>
      </c>
      <c r="L13" s="182">
        <f>RES_hhdet_in_emih!L13/RES_summary!L$21</f>
        <v>0</v>
      </c>
      <c r="M13" s="182">
        <f>RES_hhdet_in_emih!M13/RES_summary!M$21</f>
        <v>0</v>
      </c>
      <c r="N13" s="182">
        <f>RES_hhdet_in_emih!N13/RES_summary!N$21</f>
        <v>0</v>
      </c>
      <c r="O13" s="182">
        <f>RES_hhdet_in_emih!O13/RES_summary!O$21</f>
        <v>0</v>
      </c>
      <c r="P13" s="182">
        <f>RES_hhdet_in_emih!P13/RES_summary!P$21</f>
        <v>0</v>
      </c>
      <c r="Q13" s="182">
        <f>RES_hhdet_in_emih!Q13/RES_summary!Q$21</f>
        <v>0</v>
      </c>
    </row>
    <row r="14" spans="1:17" ht="12" customHeight="1" x14ac:dyDescent="0.25">
      <c r="A14" s="147" t="s">
        <v>59</v>
      </c>
      <c r="B14" s="164"/>
      <c r="C14" s="181">
        <f>RES_hhdet_in_emih!C14/RES_summary!C$21</f>
        <v>0</v>
      </c>
      <c r="D14" s="181">
        <f>RES_hhdet_in_emih!D14/RES_summary!D$21</f>
        <v>0</v>
      </c>
      <c r="E14" s="181">
        <f>RES_hhdet_in_emih!E14/RES_summary!E$21</f>
        <v>0</v>
      </c>
      <c r="F14" s="181">
        <f>RES_hhdet_in_emih!F14/RES_summary!F$21</f>
        <v>0</v>
      </c>
      <c r="G14" s="181">
        <f>RES_hhdet_in_emih!G14/RES_summary!G$21</f>
        <v>0</v>
      </c>
      <c r="H14" s="181">
        <f>RES_hhdet_in_emih!H14/RES_summary!H$21</f>
        <v>0</v>
      </c>
      <c r="I14" s="181">
        <f>RES_hhdet_in_emih!I14/RES_summary!I$21</f>
        <v>0</v>
      </c>
      <c r="J14" s="181">
        <f>RES_hhdet_in_emih!J14/RES_summary!J$21</f>
        <v>0</v>
      </c>
      <c r="K14" s="181">
        <f>RES_hhdet_in_emih!K14/RES_summary!K$21</f>
        <v>0</v>
      </c>
      <c r="L14" s="181">
        <f>RES_hhdet_in_emih!L14/RES_summary!L$21</f>
        <v>0</v>
      </c>
      <c r="M14" s="181">
        <f>RES_hhdet_in_emih!M14/RES_summary!M$21</f>
        <v>0</v>
      </c>
      <c r="N14" s="181">
        <f>RES_hhdet_in_emih!N14/RES_summary!N$21</f>
        <v>0</v>
      </c>
      <c r="O14" s="181">
        <f>RES_hhdet_in_emih!O14/RES_summary!O$21</f>
        <v>0</v>
      </c>
      <c r="P14" s="181">
        <f>RES_hhdet_in_emih!P14/RES_summary!P$21</f>
        <v>0</v>
      </c>
      <c r="Q14" s="181">
        <f>RES_hhdet_in_emih!Q14/RES_summary!Q$21</f>
        <v>0</v>
      </c>
    </row>
    <row r="15" spans="1:17" ht="12" customHeight="1" x14ac:dyDescent="0.25">
      <c r="A15" s="163" t="s">
        <v>142</v>
      </c>
      <c r="B15" s="162"/>
      <c r="C15" s="180">
        <f>RES_hhdet_in_emih!C15/RES_summary!C$21</f>
        <v>0</v>
      </c>
      <c r="D15" s="180">
        <f>RES_hhdet_in_emih!D15/RES_summary!D$21</f>
        <v>0</v>
      </c>
      <c r="E15" s="180">
        <f>RES_hhdet_in_emih!E15/RES_summary!E$21</f>
        <v>0</v>
      </c>
      <c r="F15" s="180">
        <f>RES_hhdet_in_emih!F15/RES_summary!F$21</f>
        <v>0</v>
      </c>
      <c r="G15" s="180">
        <f>RES_hhdet_in_emih!G15/RES_summary!G$21</f>
        <v>0</v>
      </c>
      <c r="H15" s="180">
        <f>RES_hhdet_in_emih!H15/RES_summary!H$21</f>
        <v>0</v>
      </c>
      <c r="I15" s="180">
        <f>RES_hhdet_in_emih!I15/RES_summary!I$21</f>
        <v>0</v>
      </c>
      <c r="J15" s="180">
        <f>RES_hhdet_in_emih!J15/RES_summary!J$21</f>
        <v>0</v>
      </c>
      <c r="K15" s="180">
        <f>RES_hhdet_in_emih!K15/RES_summary!K$21</f>
        <v>0</v>
      </c>
      <c r="L15" s="180">
        <f>RES_hhdet_in_emih!L15/RES_summary!L$21</f>
        <v>0</v>
      </c>
      <c r="M15" s="180">
        <f>RES_hhdet_in_emih!M15/RES_summary!M$21</f>
        <v>0</v>
      </c>
      <c r="N15" s="180">
        <f>RES_hhdet_in_emih!N15/RES_summary!N$21</f>
        <v>0</v>
      </c>
      <c r="O15" s="180">
        <f>RES_hhdet_in_emih!O15/RES_summary!O$21</f>
        <v>0</v>
      </c>
      <c r="P15" s="180">
        <f>RES_hhdet_in_emih!P15/RES_summary!P$21</f>
        <v>0</v>
      </c>
      <c r="Q15" s="180">
        <f>RES_hhdet_in_emih!Q15/RES_summary!Q$21</f>
        <v>0</v>
      </c>
    </row>
    <row r="16" spans="1:17" ht="12" customHeight="1" x14ac:dyDescent="0.25">
      <c r="A16" s="161" t="s">
        <v>141</v>
      </c>
      <c r="B16" s="160"/>
      <c r="C16" s="179">
        <f>RES_hhdet_in_emih!C16/RES_summary!C$21</f>
        <v>0</v>
      </c>
      <c r="D16" s="179">
        <f>RES_hhdet_in_emih!D16/RES_summary!D$21</f>
        <v>0</v>
      </c>
      <c r="E16" s="179">
        <f>RES_hhdet_in_emih!E16/RES_summary!E$21</f>
        <v>0</v>
      </c>
      <c r="F16" s="179">
        <f>RES_hhdet_in_emih!F16/RES_summary!F$21</f>
        <v>0</v>
      </c>
      <c r="G16" s="179">
        <f>RES_hhdet_in_emih!G16/RES_summary!G$21</f>
        <v>0</v>
      </c>
      <c r="H16" s="179">
        <f>RES_hhdet_in_emih!H16/RES_summary!H$21</f>
        <v>0</v>
      </c>
      <c r="I16" s="179">
        <f>RES_hhdet_in_emih!I16/RES_summary!I$21</f>
        <v>0</v>
      </c>
      <c r="J16" s="179">
        <f>RES_hhdet_in_emih!J16/RES_summary!J$21</f>
        <v>0</v>
      </c>
      <c r="K16" s="179">
        <f>RES_hhdet_in_emih!K16/RES_summary!K$21</f>
        <v>0</v>
      </c>
      <c r="L16" s="179">
        <f>RES_hhdet_in_emih!L16/RES_summary!L$21</f>
        <v>0</v>
      </c>
      <c r="M16" s="179">
        <f>RES_hhdet_in_emih!M16/RES_summary!M$21</f>
        <v>0</v>
      </c>
      <c r="N16" s="179">
        <f>RES_hhdet_in_emih!N16/RES_summary!N$21</f>
        <v>0</v>
      </c>
      <c r="O16" s="179">
        <f>RES_hhdet_in_emih!O16/RES_summary!O$21</f>
        <v>0</v>
      </c>
      <c r="P16" s="179">
        <f>RES_hhdet_in_emih!P16/RES_summary!P$21</f>
        <v>0</v>
      </c>
      <c r="Q16" s="179">
        <f>RES_hhdet_in_emih!Q16/RES_summary!Q$21</f>
        <v>0</v>
      </c>
    </row>
    <row r="17" spans="1:17" ht="12" customHeight="1" x14ac:dyDescent="0.25">
      <c r="A17" s="148" t="s">
        <v>60</v>
      </c>
      <c r="B17" s="156"/>
      <c r="C17" s="177">
        <f>RES_hhdet_in_emih!C17/RES_summary!C$21</f>
        <v>0</v>
      </c>
      <c r="D17" s="177">
        <f>RES_hhdet_in_emih!D17/RES_summary!D$21</f>
        <v>0</v>
      </c>
      <c r="E17" s="177">
        <f>RES_hhdet_in_emih!E17/RES_summary!E$21</f>
        <v>0</v>
      </c>
      <c r="F17" s="177">
        <f>RES_hhdet_in_emih!F17/RES_summary!F$21</f>
        <v>0</v>
      </c>
      <c r="G17" s="177">
        <f>RES_hhdet_in_emih!G17/RES_summary!G$21</f>
        <v>0</v>
      </c>
      <c r="H17" s="177">
        <f>RES_hhdet_in_emih!H17/RES_summary!H$21</f>
        <v>0</v>
      </c>
      <c r="I17" s="177">
        <f>RES_hhdet_in_emih!I17/RES_summary!I$21</f>
        <v>0</v>
      </c>
      <c r="J17" s="177">
        <f>RES_hhdet_in_emih!J17/RES_summary!J$21</f>
        <v>0</v>
      </c>
      <c r="K17" s="177">
        <f>RES_hhdet_in_emih!K17/RES_summary!K$21</f>
        <v>0</v>
      </c>
      <c r="L17" s="177">
        <f>RES_hhdet_in_emih!L17/RES_summary!L$21</f>
        <v>0</v>
      </c>
      <c r="M17" s="177">
        <f>RES_hhdet_in_emih!M17/RES_summary!M$21</f>
        <v>0</v>
      </c>
      <c r="N17" s="177">
        <f>RES_hhdet_in_emih!N17/RES_summary!N$21</f>
        <v>0</v>
      </c>
      <c r="O17" s="177">
        <f>RES_hhdet_in_emih!O17/RES_summary!O$21</f>
        <v>0</v>
      </c>
      <c r="P17" s="177">
        <f>RES_hhdet_in_emih!P17/RES_summary!P$21</f>
        <v>0</v>
      </c>
      <c r="Q17" s="177">
        <f>RES_hhdet_in_emih!Q17/RES_summary!Q$21</f>
        <v>0</v>
      </c>
    </row>
    <row r="18" spans="1:17" ht="12" customHeight="1" x14ac:dyDescent="0.25">
      <c r="A18" s="148" t="s">
        <v>59</v>
      </c>
      <c r="B18" s="156"/>
      <c r="C18" s="177">
        <f>RES_hhdet_in_emih!C18/RES_summary!C$21</f>
        <v>0</v>
      </c>
      <c r="D18" s="177">
        <f>RES_hhdet_in_emih!D18/RES_summary!D$21</f>
        <v>0</v>
      </c>
      <c r="E18" s="177">
        <f>RES_hhdet_in_emih!E18/RES_summary!E$21</f>
        <v>0</v>
      </c>
      <c r="F18" s="177">
        <f>RES_hhdet_in_emih!F18/RES_summary!F$21</f>
        <v>0</v>
      </c>
      <c r="G18" s="177">
        <f>RES_hhdet_in_emih!G18/RES_summary!G$21</f>
        <v>0</v>
      </c>
      <c r="H18" s="177">
        <f>RES_hhdet_in_emih!H18/RES_summary!H$21</f>
        <v>0</v>
      </c>
      <c r="I18" s="177">
        <f>RES_hhdet_in_emih!I18/RES_summary!I$21</f>
        <v>0</v>
      </c>
      <c r="J18" s="177">
        <f>RES_hhdet_in_emih!J18/RES_summary!J$21</f>
        <v>0</v>
      </c>
      <c r="K18" s="177">
        <f>RES_hhdet_in_emih!K18/RES_summary!K$21</f>
        <v>0</v>
      </c>
      <c r="L18" s="177">
        <f>RES_hhdet_in_emih!L18/RES_summary!L$21</f>
        <v>0</v>
      </c>
      <c r="M18" s="177">
        <f>RES_hhdet_in_emih!M18/RES_summary!M$21</f>
        <v>0</v>
      </c>
      <c r="N18" s="177">
        <f>RES_hhdet_in_emih!N18/RES_summary!N$21</f>
        <v>0</v>
      </c>
      <c r="O18" s="177">
        <f>RES_hhdet_in_emih!O18/RES_summary!O$21</f>
        <v>0</v>
      </c>
      <c r="P18" s="177">
        <f>RES_hhdet_in_emih!P18/RES_summary!P$21</f>
        <v>0</v>
      </c>
      <c r="Q18" s="177">
        <f>RES_hhdet_in_emih!Q18/RES_summary!Q$21</f>
        <v>0</v>
      </c>
    </row>
    <row r="19" spans="1:17" ht="12" customHeight="1" x14ac:dyDescent="0.25">
      <c r="A19" s="158" t="s">
        <v>62</v>
      </c>
      <c r="B19" s="157"/>
      <c r="C19" s="178">
        <f>RES_hhdet_in_emih!C19/RES_summary!C$21</f>
        <v>0</v>
      </c>
      <c r="D19" s="178">
        <f>RES_hhdet_in_emih!D19/RES_summary!D$21</f>
        <v>0</v>
      </c>
      <c r="E19" s="178">
        <f>RES_hhdet_in_emih!E19/RES_summary!E$21</f>
        <v>0</v>
      </c>
      <c r="F19" s="178">
        <f>RES_hhdet_in_emih!F19/RES_summary!F$21</f>
        <v>0</v>
      </c>
      <c r="G19" s="178">
        <f>RES_hhdet_in_emih!G19/RES_summary!G$21</f>
        <v>0</v>
      </c>
      <c r="H19" s="178">
        <f>RES_hhdet_in_emih!H19/RES_summary!H$21</f>
        <v>0</v>
      </c>
      <c r="I19" s="178">
        <f>RES_hhdet_in_emih!I19/RES_summary!I$21</f>
        <v>0</v>
      </c>
      <c r="J19" s="178">
        <f>RES_hhdet_in_emih!J19/RES_summary!J$21</f>
        <v>0</v>
      </c>
      <c r="K19" s="178">
        <f>RES_hhdet_in_emih!K19/RES_summary!K$21</f>
        <v>0</v>
      </c>
      <c r="L19" s="178">
        <f>RES_hhdet_in_emih!L19/RES_summary!L$21</f>
        <v>0</v>
      </c>
      <c r="M19" s="178">
        <f>RES_hhdet_in_emih!M19/RES_summary!M$21</f>
        <v>0</v>
      </c>
      <c r="N19" s="178">
        <f>RES_hhdet_in_emih!N19/RES_summary!N$21</f>
        <v>0</v>
      </c>
      <c r="O19" s="178">
        <f>RES_hhdet_in_emih!O19/RES_summary!O$21</f>
        <v>0</v>
      </c>
      <c r="P19" s="178">
        <f>RES_hhdet_in_emih!P19/RES_summary!P$21</f>
        <v>0</v>
      </c>
      <c r="Q19" s="178">
        <f>RES_hhdet_in_emih!Q19/RES_summary!Q$21</f>
        <v>0</v>
      </c>
    </row>
    <row r="20" spans="1:17" ht="12" customHeight="1" x14ac:dyDescent="0.25">
      <c r="A20" s="23" t="s">
        <v>58</v>
      </c>
      <c r="B20" s="156"/>
      <c r="C20" s="177">
        <f>RES_hhdet_in_emih!C20/RES_summary!C$21</f>
        <v>0</v>
      </c>
      <c r="D20" s="177">
        <f>RES_hhdet_in_emih!D20/RES_summary!D$21</f>
        <v>0</v>
      </c>
      <c r="E20" s="177">
        <f>RES_hhdet_in_emih!E20/RES_summary!E$21</f>
        <v>0</v>
      </c>
      <c r="F20" s="177">
        <f>RES_hhdet_in_emih!F20/RES_summary!F$21</f>
        <v>0</v>
      </c>
      <c r="G20" s="177">
        <f>RES_hhdet_in_emih!G20/RES_summary!G$21</f>
        <v>0</v>
      </c>
      <c r="H20" s="177">
        <f>RES_hhdet_in_emih!H20/RES_summary!H$21</f>
        <v>0</v>
      </c>
      <c r="I20" s="177">
        <f>RES_hhdet_in_emih!I20/RES_summary!I$21</f>
        <v>0</v>
      </c>
      <c r="J20" s="177">
        <f>RES_hhdet_in_emih!J20/RES_summary!J$21</f>
        <v>0</v>
      </c>
      <c r="K20" s="177">
        <f>RES_hhdet_in_emih!K20/RES_summary!K$21</f>
        <v>0</v>
      </c>
      <c r="L20" s="177">
        <f>RES_hhdet_in_emih!L20/RES_summary!L$21</f>
        <v>0</v>
      </c>
      <c r="M20" s="177">
        <f>RES_hhdet_in_emih!M20/RES_summary!M$21</f>
        <v>0</v>
      </c>
      <c r="N20" s="177">
        <f>RES_hhdet_in_emih!N20/RES_summary!N$21</f>
        <v>0</v>
      </c>
      <c r="O20" s="177">
        <f>RES_hhdet_in_emih!O20/RES_summary!O$21</f>
        <v>0</v>
      </c>
      <c r="P20" s="177">
        <f>RES_hhdet_in_emih!P20/RES_summary!P$21</f>
        <v>0</v>
      </c>
      <c r="Q20" s="177">
        <f>RES_hhdet_in_emih!Q20/RES_summary!Q$21</f>
        <v>0</v>
      </c>
    </row>
    <row r="21" spans="1:17" ht="12" customHeight="1" x14ac:dyDescent="0.25">
      <c r="A21" s="23" t="s">
        <v>57</v>
      </c>
      <c r="B21" s="156"/>
      <c r="C21" s="177">
        <f>RES_hhdet_in_emih!C21/RES_summary!C$21</f>
        <v>0</v>
      </c>
      <c r="D21" s="177">
        <f>RES_hhdet_in_emih!D21/RES_summary!D$21</f>
        <v>0</v>
      </c>
      <c r="E21" s="177">
        <f>RES_hhdet_in_emih!E21/RES_summary!E$21</f>
        <v>0</v>
      </c>
      <c r="F21" s="177">
        <f>RES_hhdet_in_emih!F21/RES_summary!F$21</f>
        <v>0</v>
      </c>
      <c r="G21" s="177">
        <f>RES_hhdet_in_emih!G21/RES_summary!G$21</f>
        <v>0</v>
      </c>
      <c r="H21" s="177">
        <f>RES_hhdet_in_emih!H21/RES_summary!H$21</f>
        <v>0</v>
      </c>
      <c r="I21" s="177">
        <f>RES_hhdet_in_emih!I21/RES_summary!I$21</f>
        <v>0</v>
      </c>
      <c r="J21" s="177">
        <f>RES_hhdet_in_emih!J21/RES_summary!J$21</f>
        <v>0</v>
      </c>
      <c r="K21" s="177">
        <f>RES_hhdet_in_emih!K21/RES_summary!K$21</f>
        <v>0</v>
      </c>
      <c r="L21" s="177">
        <f>RES_hhdet_in_emih!L21/RES_summary!L$21</f>
        <v>0</v>
      </c>
      <c r="M21" s="177">
        <f>RES_hhdet_in_emih!M21/RES_summary!M$21</f>
        <v>0</v>
      </c>
      <c r="N21" s="177">
        <f>RES_hhdet_in_emih!N21/RES_summary!N$21</f>
        <v>0</v>
      </c>
      <c r="O21" s="177">
        <f>RES_hhdet_in_emih!O21/RES_summary!O$21</f>
        <v>0</v>
      </c>
      <c r="P21" s="177">
        <f>RES_hhdet_in_emih!P21/RES_summary!P$21</f>
        <v>0</v>
      </c>
      <c r="Q21" s="177">
        <f>RES_hhdet_in_emih!Q21/RES_summary!Q$21</f>
        <v>0</v>
      </c>
    </row>
    <row r="22" spans="1:17" ht="12" customHeight="1" x14ac:dyDescent="0.25">
      <c r="A22" s="29" t="s">
        <v>140</v>
      </c>
      <c r="B22" s="57"/>
      <c r="C22" s="176">
        <f>RES_hhdet_in_emih!C22/RES_summary!C$21</f>
        <v>0</v>
      </c>
      <c r="D22" s="176">
        <f>RES_hhdet_in_emih!D22/RES_summary!D$21</f>
        <v>0</v>
      </c>
      <c r="E22" s="176">
        <f>RES_hhdet_in_emih!E22/RES_summary!E$21</f>
        <v>0</v>
      </c>
      <c r="F22" s="176">
        <f>RES_hhdet_in_emih!F22/RES_summary!F$21</f>
        <v>0</v>
      </c>
      <c r="G22" s="176">
        <f>RES_hhdet_in_emih!G22/RES_summary!G$21</f>
        <v>0</v>
      </c>
      <c r="H22" s="176">
        <f>RES_hhdet_in_emih!H22/RES_summary!H$21</f>
        <v>0</v>
      </c>
      <c r="I22" s="176">
        <f>RES_hhdet_in_emih!I22/RES_summary!I$21</f>
        <v>0</v>
      </c>
      <c r="J22" s="176">
        <f>RES_hhdet_in_emih!J22/RES_summary!J$21</f>
        <v>0</v>
      </c>
      <c r="K22" s="176">
        <f>RES_hhdet_in_emih!K22/RES_summary!K$21</f>
        <v>0</v>
      </c>
      <c r="L22" s="176">
        <f>RES_hhdet_in_emih!L22/RES_summary!L$21</f>
        <v>0</v>
      </c>
      <c r="M22" s="176">
        <f>RES_hhdet_in_emih!M22/RES_summary!M$21</f>
        <v>0</v>
      </c>
      <c r="N22" s="176">
        <f>RES_hhdet_in_emih!N22/RES_summary!N$21</f>
        <v>0</v>
      </c>
      <c r="O22" s="176">
        <f>RES_hhdet_in_emih!O22/RES_summary!O$21</f>
        <v>0</v>
      </c>
      <c r="P22" s="176">
        <f>RES_hhdet_in_emih!P22/RES_summary!P$21</f>
        <v>0</v>
      </c>
      <c r="Q22" s="176">
        <f>RES_hhdet_in_emih!Q22/RES_summary!Q$21</f>
        <v>0</v>
      </c>
    </row>
    <row r="23" spans="1:17" s="28" customFormat="1" ht="12" customHeight="1" x14ac:dyDescent="0.25"/>
    <row r="24" spans="1:17" ht="12" customHeight="1" x14ac:dyDescent="0.25">
      <c r="A24" s="152" t="s">
        <v>170</v>
      </c>
      <c r="B24" s="168"/>
      <c r="C24" s="184">
        <f>RES_hhdet_in_emih!C24/RES_summary!C$21</f>
        <v>54.306806376873929</v>
      </c>
      <c r="D24" s="184">
        <f>RES_hhdet_in_emih!D24/RES_summary!D$21</f>
        <v>50.912484344850448</v>
      </c>
      <c r="E24" s="184">
        <f>RES_hhdet_in_emih!E24/RES_summary!E$21</f>
        <v>54.794342764070059</v>
      </c>
      <c r="F24" s="184">
        <f>RES_hhdet_in_emih!F24/RES_summary!F$21</f>
        <v>55.198198301136586</v>
      </c>
      <c r="G24" s="184">
        <f>RES_hhdet_in_emih!G24/RES_summary!G$21</f>
        <v>55.083164159392886</v>
      </c>
      <c r="H24" s="184">
        <f>RES_hhdet_in_emih!H24/RES_summary!H$21</f>
        <v>55.725569952750504</v>
      </c>
      <c r="I24" s="184">
        <f>RES_hhdet_in_emih!I24/RES_summary!I$21</f>
        <v>47.791547800354671</v>
      </c>
      <c r="J24" s="184">
        <f>RES_hhdet_in_emih!J24/RES_summary!J$21</f>
        <v>52.998062829296323</v>
      </c>
      <c r="K24" s="184">
        <f>RES_hhdet_in_emih!K24/RES_summary!K$21</f>
        <v>37.257090151540652</v>
      </c>
      <c r="L24" s="184">
        <f>RES_hhdet_in_emih!L24/RES_summary!L$21</f>
        <v>40.830757890309101</v>
      </c>
      <c r="M24" s="184">
        <f>RES_hhdet_in_emih!M24/RES_summary!M$21</f>
        <v>0</v>
      </c>
      <c r="N24" s="184">
        <f>RES_hhdet_in_emih!N24/RES_summary!N$21</f>
        <v>0</v>
      </c>
      <c r="O24" s="184">
        <f>RES_hhdet_in_emih!O24/RES_summary!O$21</f>
        <v>39.861819975822435</v>
      </c>
      <c r="P24" s="184">
        <f>RES_hhdet_in_emih!P24/RES_summary!P$21</f>
        <v>33.187356131578426</v>
      </c>
      <c r="Q24" s="184">
        <f>RES_hhdet_in_emih!Q24/RES_summary!Q$21</f>
        <v>0</v>
      </c>
    </row>
    <row r="25" spans="1:17" ht="12.95" customHeight="1" x14ac:dyDescent="0.25">
      <c r="A25" s="158" t="s">
        <v>65</v>
      </c>
      <c r="B25" s="157"/>
      <c r="C25" s="178">
        <f>RES_hhdet_in_emih!C25/RES_summary!C$21</f>
        <v>39.975401488028844</v>
      </c>
      <c r="D25" s="178">
        <f>RES_hhdet_in_emih!D25/RES_summary!D$21</f>
        <v>40.631944632340314</v>
      </c>
      <c r="E25" s="178">
        <f>RES_hhdet_in_emih!E25/RES_summary!E$21</f>
        <v>40.897717342512124</v>
      </c>
      <c r="F25" s="178">
        <f>RES_hhdet_in_emih!F25/RES_summary!F$21</f>
        <v>41.4049354506447</v>
      </c>
      <c r="G25" s="178">
        <f>RES_hhdet_in_emih!G25/RES_summary!G$21</f>
        <v>41.349486220264197</v>
      </c>
      <c r="H25" s="178">
        <f>RES_hhdet_in_emih!H25/RES_summary!H$21</f>
        <v>42.026603906081242</v>
      </c>
      <c r="I25" s="178">
        <f>RES_hhdet_in_emih!I25/RES_summary!I$21</f>
        <v>37.817750471609919</v>
      </c>
      <c r="J25" s="178">
        <f>RES_hhdet_in_emih!J25/RES_summary!J$21</f>
        <v>39.8658480242743</v>
      </c>
      <c r="K25" s="178">
        <f>RES_hhdet_in_emih!K25/RES_summary!K$21</f>
        <v>36.135813177736502</v>
      </c>
      <c r="L25" s="178">
        <f>RES_hhdet_in_emih!L25/RES_summary!L$21</f>
        <v>37.270267509150436</v>
      </c>
      <c r="M25" s="178">
        <f>RES_hhdet_in_emih!M25/RES_summary!M$21</f>
        <v>0</v>
      </c>
      <c r="N25" s="178">
        <f>RES_hhdet_in_emih!N25/RES_summary!N$21</f>
        <v>0</v>
      </c>
      <c r="O25" s="178">
        <f>RES_hhdet_in_emih!O25/RES_summary!O$21</f>
        <v>27.888162115904276</v>
      </c>
      <c r="P25" s="178">
        <f>RES_hhdet_in_emih!P25/RES_summary!P$21</f>
        <v>24.889303132513202</v>
      </c>
      <c r="Q25" s="178">
        <f>RES_hhdet_in_emih!Q25/RES_summary!Q$21</f>
        <v>0</v>
      </c>
    </row>
    <row r="26" spans="1:17" ht="12" customHeight="1" x14ac:dyDescent="0.25">
      <c r="A26" s="23" t="s">
        <v>84</v>
      </c>
      <c r="B26" s="156"/>
      <c r="C26" s="177">
        <f>RES_hhdet_in_emih!C26/RES_summary!C$21</f>
        <v>39.975401488028844</v>
      </c>
      <c r="D26" s="177">
        <f>RES_hhdet_in_emih!D26/RES_summary!D$21</f>
        <v>40.631944632340314</v>
      </c>
      <c r="E26" s="177">
        <f>RES_hhdet_in_emih!E26/RES_summary!E$21</f>
        <v>40.897717342512124</v>
      </c>
      <c r="F26" s="177">
        <f>RES_hhdet_in_emih!F26/RES_summary!F$21</f>
        <v>41.4049354506447</v>
      </c>
      <c r="G26" s="177">
        <f>RES_hhdet_in_emih!G26/RES_summary!G$21</f>
        <v>41.349486220264197</v>
      </c>
      <c r="H26" s="177">
        <f>RES_hhdet_in_emih!H26/RES_summary!H$21</f>
        <v>42.026603906081242</v>
      </c>
      <c r="I26" s="177">
        <f>RES_hhdet_in_emih!I26/RES_summary!I$21</f>
        <v>37.817750471609919</v>
      </c>
      <c r="J26" s="177">
        <f>RES_hhdet_in_emih!J26/RES_summary!J$21</f>
        <v>39.8658480242743</v>
      </c>
      <c r="K26" s="177">
        <f>RES_hhdet_in_emih!K26/RES_summary!K$21</f>
        <v>36.135813177736502</v>
      </c>
      <c r="L26" s="177">
        <f>RES_hhdet_in_emih!L26/RES_summary!L$21</f>
        <v>37.270267509150436</v>
      </c>
      <c r="M26" s="177">
        <f>RES_hhdet_in_emih!M26/RES_summary!M$21</f>
        <v>0</v>
      </c>
      <c r="N26" s="177">
        <f>RES_hhdet_in_emih!N26/RES_summary!N$21</f>
        <v>0</v>
      </c>
      <c r="O26" s="177">
        <f>RES_hhdet_in_emih!O26/RES_summary!O$21</f>
        <v>27.888162115904276</v>
      </c>
      <c r="P26" s="177">
        <f>RES_hhdet_in_emih!P26/RES_summary!P$21</f>
        <v>24.889303132513202</v>
      </c>
      <c r="Q26" s="177">
        <f>RES_hhdet_in_emih!Q26/RES_summary!Q$21</f>
        <v>0</v>
      </c>
    </row>
    <row r="27" spans="1:17" ht="12" customHeight="1" x14ac:dyDescent="0.25">
      <c r="A27" s="23" t="s">
        <v>60</v>
      </c>
      <c r="B27" s="156"/>
      <c r="C27" s="177">
        <f>RES_hhdet_in_emih!C27/RES_summary!C$21</f>
        <v>0</v>
      </c>
      <c r="D27" s="177">
        <f>RES_hhdet_in_emih!D27/RES_summary!D$21</f>
        <v>0</v>
      </c>
      <c r="E27" s="177">
        <f>RES_hhdet_in_emih!E27/RES_summary!E$21</f>
        <v>0</v>
      </c>
      <c r="F27" s="177">
        <f>RES_hhdet_in_emih!F27/RES_summary!F$21</f>
        <v>0</v>
      </c>
      <c r="G27" s="177">
        <f>RES_hhdet_in_emih!G27/RES_summary!G$21</f>
        <v>0</v>
      </c>
      <c r="H27" s="177">
        <f>RES_hhdet_in_emih!H27/RES_summary!H$21</f>
        <v>0</v>
      </c>
      <c r="I27" s="177">
        <f>RES_hhdet_in_emih!I27/RES_summary!I$21</f>
        <v>0</v>
      </c>
      <c r="J27" s="177">
        <f>RES_hhdet_in_emih!J27/RES_summary!J$21</f>
        <v>0</v>
      </c>
      <c r="K27" s="177">
        <f>RES_hhdet_in_emih!K27/RES_summary!K$21</f>
        <v>0</v>
      </c>
      <c r="L27" s="177">
        <f>RES_hhdet_in_emih!L27/RES_summary!L$21</f>
        <v>0</v>
      </c>
      <c r="M27" s="177">
        <f>RES_hhdet_in_emih!M27/RES_summary!M$21</f>
        <v>0</v>
      </c>
      <c r="N27" s="177">
        <f>RES_hhdet_in_emih!N27/RES_summary!N$21</f>
        <v>0</v>
      </c>
      <c r="O27" s="177">
        <f>RES_hhdet_in_emih!O27/RES_summary!O$21</f>
        <v>0</v>
      </c>
      <c r="P27" s="177">
        <f>RES_hhdet_in_emih!P27/RES_summary!P$21</f>
        <v>0</v>
      </c>
      <c r="Q27" s="177">
        <f>RES_hhdet_in_emih!Q27/RES_summary!Q$21</f>
        <v>0</v>
      </c>
    </row>
    <row r="28" spans="1:17" ht="12.95" customHeight="1" x14ac:dyDescent="0.25">
      <c r="A28" s="158" t="s">
        <v>112</v>
      </c>
      <c r="B28" s="157"/>
      <c r="C28" s="178">
        <f>RES_hhdet_in_emih!C28/RES_summary!C$21</f>
        <v>0</v>
      </c>
      <c r="D28" s="178">
        <f>RES_hhdet_in_emih!D28/RES_summary!D$21</f>
        <v>0</v>
      </c>
      <c r="E28" s="178">
        <f>RES_hhdet_in_emih!E28/RES_summary!E$21</f>
        <v>0</v>
      </c>
      <c r="F28" s="178">
        <f>RES_hhdet_in_emih!F28/RES_summary!F$21</f>
        <v>0</v>
      </c>
      <c r="G28" s="178">
        <f>RES_hhdet_in_emih!G28/RES_summary!G$21</f>
        <v>0</v>
      </c>
      <c r="H28" s="178">
        <f>RES_hhdet_in_emih!H28/RES_summary!H$21</f>
        <v>0</v>
      </c>
      <c r="I28" s="178">
        <f>RES_hhdet_in_emih!I28/RES_summary!I$21</f>
        <v>0</v>
      </c>
      <c r="J28" s="178">
        <f>RES_hhdet_in_emih!J28/RES_summary!J$21</f>
        <v>0</v>
      </c>
      <c r="K28" s="178">
        <f>RES_hhdet_in_emih!K28/RES_summary!K$21</f>
        <v>0</v>
      </c>
      <c r="L28" s="178">
        <f>RES_hhdet_in_emih!L28/RES_summary!L$21</f>
        <v>0</v>
      </c>
      <c r="M28" s="178">
        <f>RES_hhdet_in_emih!M28/RES_summary!M$21</f>
        <v>0</v>
      </c>
      <c r="N28" s="178">
        <f>RES_hhdet_in_emih!N28/RES_summary!N$21</f>
        <v>0</v>
      </c>
      <c r="O28" s="178">
        <f>RES_hhdet_in_emih!O28/RES_summary!O$21</f>
        <v>0</v>
      </c>
      <c r="P28" s="178">
        <f>RES_hhdet_in_emih!P28/RES_summary!P$21</f>
        <v>0</v>
      </c>
      <c r="Q28" s="178">
        <f>RES_hhdet_in_emih!Q28/RES_summary!Q$21</f>
        <v>0</v>
      </c>
    </row>
    <row r="29" spans="1:17" ht="12" customHeight="1" x14ac:dyDescent="0.25">
      <c r="A29" s="23" t="s">
        <v>60</v>
      </c>
      <c r="B29" s="156"/>
      <c r="C29" s="177">
        <f>RES_hhdet_in_emih!C29/RES_summary!C$21</f>
        <v>0</v>
      </c>
      <c r="D29" s="177">
        <f>RES_hhdet_in_emih!D29/RES_summary!D$21</f>
        <v>0</v>
      </c>
      <c r="E29" s="177">
        <f>RES_hhdet_in_emih!E29/RES_summary!E$21</f>
        <v>0</v>
      </c>
      <c r="F29" s="177">
        <f>RES_hhdet_in_emih!F29/RES_summary!F$21</f>
        <v>0</v>
      </c>
      <c r="G29" s="177">
        <f>RES_hhdet_in_emih!G29/RES_summary!G$21</f>
        <v>0</v>
      </c>
      <c r="H29" s="177">
        <f>RES_hhdet_in_emih!H29/RES_summary!H$21</f>
        <v>0</v>
      </c>
      <c r="I29" s="177">
        <f>RES_hhdet_in_emih!I29/RES_summary!I$21</f>
        <v>0</v>
      </c>
      <c r="J29" s="177">
        <f>RES_hhdet_in_emih!J29/RES_summary!J$21</f>
        <v>0</v>
      </c>
      <c r="K29" s="177">
        <f>RES_hhdet_in_emih!K29/RES_summary!K$21</f>
        <v>0</v>
      </c>
      <c r="L29" s="177">
        <f>RES_hhdet_in_emih!L29/RES_summary!L$21</f>
        <v>0</v>
      </c>
      <c r="M29" s="177">
        <f>RES_hhdet_in_emih!M29/RES_summary!M$21</f>
        <v>0</v>
      </c>
      <c r="N29" s="177">
        <f>RES_hhdet_in_emih!N29/RES_summary!N$21</f>
        <v>0</v>
      </c>
      <c r="O29" s="177">
        <f>RES_hhdet_in_emih!O29/RES_summary!O$21</f>
        <v>0</v>
      </c>
      <c r="P29" s="177">
        <f>RES_hhdet_in_emih!P29/RES_summary!P$21</f>
        <v>0</v>
      </c>
      <c r="Q29" s="177">
        <f>RES_hhdet_in_emih!Q29/RES_summary!Q$21</f>
        <v>0</v>
      </c>
    </row>
    <row r="30" spans="1:17" ht="12" customHeight="1" x14ac:dyDescent="0.25">
      <c r="A30" s="158" t="s">
        <v>63</v>
      </c>
      <c r="B30" s="157"/>
      <c r="C30" s="178">
        <f>RES_hhdet_in_emih!C30/RES_summary!C$21</f>
        <v>10.571184899525051</v>
      </c>
      <c r="D30" s="178">
        <f>RES_hhdet_in_emih!D30/RES_summary!D$21</f>
        <v>10.280539712510132</v>
      </c>
      <c r="E30" s="178">
        <f>RES_hhdet_in_emih!E30/RES_summary!E$21</f>
        <v>10.197306468785143</v>
      </c>
      <c r="F30" s="178">
        <f>RES_hhdet_in_emih!F30/RES_summary!F$21</f>
        <v>10.10594475454398</v>
      </c>
      <c r="G30" s="178">
        <f>RES_hhdet_in_emih!G30/RES_summary!G$21</f>
        <v>10.084217612243201</v>
      </c>
      <c r="H30" s="178">
        <f>RES_hhdet_in_emih!H30/RES_summary!H$21</f>
        <v>10.161744352770546</v>
      </c>
      <c r="I30" s="178">
        <f>RES_hhdet_in_emih!I30/RES_summary!I$21</f>
        <v>9.9737973287447517</v>
      </c>
      <c r="J30" s="178">
        <f>RES_hhdet_in_emih!J30/RES_summary!J$21</f>
        <v>9.5424635437982026</v>
      </c>
      <c r="K30" s="178">
        <f>RES_hhdet_in_emih!K30/RES_summary!K$21</f>
        <v>1.1212769738041448</v>
      </c>
      <c r="L30" s="178">
        <f>RES_hhdet_in_emih!L30/RES_summary!L$21</f>
        <v>0</v>
      </c>
      <c r="M30" s="178">
        <f>RES_hhdet_in_emih!M30/RES_summary!M$21</f>
        <v>0</v>
      </c>
      <c r="N30" s="178">
        <f>RES_hhdet_in_emih!N30/RES_summary!N$21</f>
        <v>0</v>
      </c>
      <c r="O30" s="178">
        <f>RES_hhdet_in_emih!O30/RES_summary!O$21</f>
        <v>8.5585392684751653</v>
      </c>
      <c r="P30" s="178">
        <f>RES_hhdet_in_emih!P30/RES_summary!P$21</f>
        <v>8.2980529990652219</v>
      </c>
      <c r="Q30" s="178">
        <f>RES_hhdet_in_emih!Q30/RES_summary!Q$21</f>
        <v>0</v>
      </c>
    </row>
    <row r="31" spans="1:17" ht="12" customHeight="1" x14ac:dyDescent="0.25">
      <c r="A31" s="167" t="s">
        <v>169</v>
      </c>
      <c r="B31" s="132"/>
      <c r="C31" s="183">
        <f>RES_hhdet_in_emih!C31/RES_summary!C$21</f>
        <v>10.575347540512652</v>
      </c>
      <c r="D31" s="183">
        <f>RES_hhdet_in_emih!D31/RES_summary!D$21</f>
        <v>10.31662450308434</v>
      </c>
      <c r="E31" s="183">
        <f>RES_hhdet_in_emih!E31/RES_summary!E$21</f>
        <v>10.205234605072141</v>
      </c>
      <c r="F31" s="183">
        <f>RES_hhdet_in_emih!F31/RES_summary!F$21</f>
        <v>10.161152589548855</v>
      </c>
      <c r="G31" s="183">
        <f>RES_hhdet_in_emih!G31/RES_summary!G$21</f>
        <v>10.142709067043</v>
      </c>
      <c r="H31" s="183">
        <f>RES_hhdet_in_emih!H31/RES_summary!H$21</f>
        <v>10.223675074667005</v>
      </c>
      <c r="I31" s="183">
        <f>RES_hhdet_in_emih!I31/RES_summary!I$21</f>
        <v>10.184225017809776</v>
      </c>
      <c r="J31" s="183">
        <f>RES_hhdet_in_emih!J31/RES_summary!J$21</f>
        <v>10.041075842480012</v>
      </c>
      <c r="K31" s="183">
        <f>RES_hhdet_in_emih!K31/RES_summary!K$21</f>
        <v>9.7582140806569768</v>
      </c>
      <c r="L31" s="183">
        <f>RES_hhdet_in_emih!L31/RES_summary!L$21</f>
        <v>0</v>
      </c>
      <c r="M31" s="183">
        <f>RES_hhdet_in_emih!M31/RES_summary!M$21</f>
        <v>0</v>
      </c>
      <c r="N31" s="183">
        <f>RES_hhdet_in_emih!N31/RES_summary!N$21</f>
        <v>0</v>
      </c>
      <c r="O31" s="183">
        <f>RES_hhdet_in_emih!O31/RES_summary!O$21</f>
        <v>9.1319005856863225</v>
      </c>
      <c r="P31" s="183">
        <f>RES_hhdet_in_emih!P31/RES_summary!P$21</f>
        <v>9.0176294957963403</v>
      </c>
      <c r="Q31" s="183">
        <f>RES_hhdet_in_emih!Q31/RES_summary!Q$21</f>
        <v>0</v>
      </c>
    </row>
    <row r="32" spans="1:17" ht="12" customHeight="1" x14ac:dyDescent="0.25">
      <c r="A32" s="167" t="s">
        <v>168</v>
      </c>
      <c r="B32" s="132"/>
      <c r="C32" s="183">
        <f>RES_hhdet_in_emih!C32/RES_summary!C$21</f>
        <v>7.8623462768437111</v>
      </c>
      <c r="D32" s="183">
        <f>RES_hhdet_in_emih!D32/RES_summary!D$21</f>
        <v>7.0007192996554339</v>
      </c>
      <c r="E32" s="183">
        <f>RES_hhdet_in_emih!E32/RES_summary!E$21</f>
        <v>6.9650662902407046</v>
      </c>
      <c r="F32" s="183">
        <f>RES_hhdet_in_emih!F32/RES_summary!F$21</f>
        <v>6.9454739234589233</v>
      </c>
      <c r="G32" s="183">
        <f>RES_hhdet_in_emih!G32/RES_summary!G$21</f>
        <v>6.9529910958942684</v>
      </c>
      <c r="H32" s="183">
        <f>RES_hhdet_in_emih!H32/RES_summary!H$21</f>
        <v>6.9340950020497818</v>
      </c>
      <c r="I32" s="183">
        <f>RES_hhdet_in_emih!I32/RES_summary!I$21</f>
        <v>6.8380350065940441</v>
      </c>
      <c r="J32" s="183">
        <f>RES_hhdet_in_emih!J32/RES_summary!J$21</f>
        <v>6.677310750660129</v>
      </c>
      <c r="K32" s="183">
        <f>RES_hhdet_in_emih!K32/RES_summary!K$21</f>
        <v>6.5228317111073961</v>
      </c>
      <c r="L32" s="183">
        <f>RES_hhdet_in_emih!L32/RES_summary!L$21</f>
        <v>0</v>
      </c>
      <c r="M32" s="183">
        <f>RES_hhdet_in_emih!M32/RES_summary!M$21</f>
        <v>0</v>
      </c>
      <c r="N32" s="183">
        <f>RES_hhdet_in_emih!N32/RES_summary!N$21</f>
        <v>0</v>
      </c>
      <c r="O32" s="183">
        <f>RES_hhdet_in_emih!O32/RES_summary!O$21</f>
        <v>6.071078957827285</v>
      </c>
      <c r="P32" s="183">
        <f>RES_hhdet_in_emih!P32/RES_summary!P$21</f>
        <v>5.9884909932694717</v>
      </c>
      <c r="Q32" s="183">
        <f>RES_hhdet_in_emih!Q32/RES_summary!Q$21</f>
        <v>0</v>
      </c>
    </row>
    <row r="33" spans="1:17" ht="12" customHeight="1" x14ac:dyDescent="0.25">
      <c r="A33" s="166" t="s">
        <v>57</v>
      </c>
      <c r="B33" s="165"/>
      <c r="C33" s="182">
        <f>RES_hhdet_in_emih!C33/RES_summary!C$21</f>
        <v>7.8623462768437111</v>
      </c>
      <c r="D33" s="182">
        <f>RES_hhdet_in_emih!D33/RES_summary!D$21</f>
        <v>7.0007192996554339</v>
      </c>
      <c r="E33" s="182">
        <f>RES_hhdet_in_emih!E33/RES_summary!E$21</f>
        <v>6.9650662902407046</v>
      </c>
      <c r="F33" s="182">
        <f>RES_hhdet_in_emih!F33/RES_summary!F$21</f>
        <v>6.9454739234589233</v>
      </c>
      <c r="G33" s="182">
        <f>RES_hhdet_in_emih!G33/RES_summary!G$21</f>
        <v>6.9529910958942684</v>
      </c>
      <c r="H33" s="182">
        <f>RES_hhdet_in_emih!H33/RES_summary!H$21</f>
        <v>6.9340950020497818</v>
      </c>
      <c r="I33" s="182">
        <f>RES_hhdet_in_emih!I33/RES_summary!I$21</f>
        <v>6.8380350065940441</v>
      </c>
      <c r="J33" s="182">
        <f>RES_hhdet_in_emih!J33/RES_summary!J$21</f>
        <v>6.677310750660129</v>
      </c>
      <c r="K33" s="182">
        <f>RES_hhdet_in_emih!K33/RES_summary!K$21</f>
        <v>6.5228317111073961</v>
      </c>
      <c r="L33" s="182">
        <f>RES_hhdet_in_emih!L33/RES_summary!L$21</f>
        <v>0</v>
      </c>
      <c r="M33" s="182">
        <f>RES_hhdet_in_emih!M33/RES_summary!M$21</f>
        <v>0</v>
      </c>
      <c r="N33" s="182">
        <f>RES_hhdet_in_emih!N33/RES_summary!N$21</f>
        <v>0</v>
      </c>
      <c r="O33" s="182">
        <f>RES_hhdet_in_emih!O33/RES_summary!O$21</f>
        <v>6.071078957827285</v>
      </c>
      <c r="P33" s="182">
        <f>RES_hhdet_in_emih!P33/RES_summary!P$21</f>
        <v>5.9884909932694717</v>
      </c>
      <c r="Q33" s="182">
        <f>RES_hhdet_in_emih!Q33/RES_summary!Q$21</f>
        <v>0</v>
      </c>
    </row>
    <row r="34" spans="1:17" ht="12" customHeight="1" x14ac:dyDescent="0.25">
      <c r="A34" s="147" t="s">
        <v>59</v>
      </c>
      <c r="B34" s="164"/>
      <c r="C34" s="181">
        <f>RES_hhdet_in_emih!C34/RES_summary!C$21</f>
        <v>0</v>
      </c>
      <c r="D34" s="181">
        <f>RES_hhdet_in_emih!D34/RES_summary!D$21</f>
        <v>0</v>
      </c>
      <c r="E34" s="181">
        <f>RES_hhdet_in_emih!E34/RES_summary!E$21</f>
        <v>0</v>
      </c>
      <c r="F34" s="181">
        <f>RES_hhdet_in_emih!F34/RES_summary!F$21</f>
        <v>0</v>
      </c>
      <c r="G34" s="181">
        <f>RES_hhdet_in_emih!G34/RES_summary!G$21</f>
        <v>0</v>
      </c>
      <c r="H34" s="181">
        <f>RES_hhdet_in_emih!H34/RES_summary!H$21</f>
        <v>0</v>
      </c>
      <c r="I34" s="181">
        <f>RES_hhdet_in_emih!I34/RES_summary!I$21</f>
        <v>0</v>
      </c>
      <c r="J34" s="181">
        <f>RES_hhdet_in_emih!J34/RES_summary!J$21</f>
        <v>0</v>
      </c>
      <c r="K34" s="181">
        <f>RES_hhdet_in_emih!K34/RES_summary!K$21</f>
        <v>0</v>
      </c>
      <c r="L34" s="181">
        <f>RES_hhdet_in_emih!L34/RES_summary!L$21</f>
        <v>0</v>
      </c>
      <c r="M34" s="181">
        <f>RES_hhdet_in_emih!M34/RES_summary!M$21</f>
        <v>0</v>
      </c>
      <c r="N34" s="181">
        <f>RES_hhdet_in_emih!N34/RES_summary!N$21</f>
        <v>0</v>
      </c>
      <c r="O34" s="181">
        <f>RES_hhdet_in_emih!O34/RES_summary!O$21</f>
        <v>0</v>
      </c>
      <c r="P34" s="181">
        <f>RES_hhdet_in_emih!P34/RES_summary!P$21</f>
        <v>0</v>
      </c>
      <c r="Q34" s="181">
        <f>RES_hhdet_in_emih!Q34/RES_summary!Q$21</f>
        <v>0</v>
      </c>
    </row>
    <row r="35" spans="1:17" ht="12" customHeight="1" x14ac:dyDescent="0.25">
      <c r="A35" s="163" t="s">
        <v>142</v>
      </c>
      <c r="B35" s="162"/>
      <c r="C35" s="180">
        <f>RES_hhdet_in_emih!C35/RES_summary!C$21</f>
        <v>0</v>
      </c>
      <c r="D35" s="180">
        <f>RES_hhdet_in_emih!D35/RES_summary!D$21</f>
        <v>0</v>
      </c>
      <c r="E35" s="180">
        <f>RES_hhdet_in_emih!E35/RES_summary!E$21</f>
        <v>0</v>
      </c>
      <c r="F35" s="180">
        <f>RES_hhdet_in_emih!F35/RES_summary!F$21</f>
        <v>0</v>
      </c>
      <c r="G35" s="180">
        <f>RES_hhdet_in_emih!G35/RES_summary!G$21</f>
        <v>0</v>
      </c>
      <c r="H35" s="180">
        <f>RES_hhdet_in_emih!H35/RES_summary!H$21</f>
        <v>0</v>
      </c>
      <c r="I35" s="180">
        <f>RES_hhdet_in_emih!I35/RES_summary!I$21</f>
        <v>0</v>
      </c>
      <c r="J35" s="180">
        <f>RES_hhdet_in_emih!J35/RES_summary!J$21</f>
        <v>0</v>
      </c>
      <c r="K35" s="180">
        <f>RES_hhdet_in_emih!K35/RES_summary!K$21</f>
        <v>0</v>
      </c>
      <c r="L35" s="180">
        <f>RES_hhdet_in_emih!L35/RES_summary!L$21</f>
        <v>0</v>
      </c>
      <c r="M35" s="180">
        <f>RES_hhdet_in_emih!M35/RES_summary!M$21</f>
        <v>0</v>
      </c>
      <c r="N35" s="180">
        <f>RES_hhdet_in_emih!N35/RES_summary!N$21</f>
        <v>0</v>
      </c>
      <c r="O35" s="180">
        <f>RES_hhdet_in_emih!O35/RES_summary!O$21</f>
        <v>0</v>
      </c>
      <c r="P35" s="180">
        <f>RES_hhdet_in_emih!P35/RES_summary!P$21</f>
        <v>0</v>
      </c>
      <c r="Q35" s="180">
        <f>RES_hhdet_in_emih!Q35/RES_summary!Q$21</f>
        <v>0</v>
      </c>
    </row>
    <row r="36" spans="1:17" ht="12" customHeight="1" x14ac:dyDescent="0.25">
      <c r="A36" s="161" t="s">
        <v>141</v>
      </c>
      <c r="B36" s="160"/>
      <c r="C36" s="179">
        <f>RES_hhdet_in_emih!C36/RES_summary!C$21</f>
        <v>0</v>
      </c>
      <c r="D36" s="179">
        <f>RES_hhdet_in_emih!D36/RES_summary!D$21</f>
        <v>0</v>
      </c>
      <c r="E36" s="179">
        <f>RES_hhdet_in_emih!E36/RES_summary!E$21</f>
        <v>0</v>
      </c>
      <c r="F36" s="179">
        <f>RES_hhdet_in_emih!F36/RES_summary!F$21</f>
        <v>0</v>
      </c>
      <c r="G36" s="179">
        <f>RES_hhdet_in_emih!G36/RES_summary!G$21</f>
        <v>0</v>
      </c>
      <c r="H36" s="179">
        <f>RES_hhdet_in_emih!H36/RES_summary!H$21</f>
        <v>0</v>
      </c>
      <c r="I36" s="179">
        <f>RES_hhdet_in_emih!I36/RES_summary!I$21</f>
        <v>0</v>
      </c>
      <c r="J36" s="179">
        <f>RES_hhdet_in_emih!J36/RES_summary!J$21</f>
        <v>0</v>
      </c>
      <c r="K36" s="179">
        <f>RES_hhdet_in_emih!K36/RES_summary!K$21</f>
        <v>0</v>
      </c>
      <c r="L36" s="179">
        <f>RES_hhdet_in_emih!L36/RES_summary!L$21</f>
        <v>0</v>
      </c>
      <c r="M36" s="179">
        <f>RES_hhdet_in_emih!M36/RES_summary!M$21</f>
        <v>0</v>
      </c>
      <c r="N36" s="179">
        <f>RES_hhdet_in_emih!N36/RES_summary!N$21</f>
        <v>0</v>
      </c>
      <c r="O36" s="179">
        <f>RES_hhdet_in_emih!O36/RES_summary!O$21</f>
        <v>0</v>
      </c>
      <c r="P36" s="179">
        <f>RES_hhdet_in_emih!P36/RES_summary!P$21</f>
        <v>0</v>
      </c>
      <c r="Q36" s="179">
        <f>RES_hhdet_in_emih!Q36/RES_summary!Q$21</f>
        <v>0</v>
      </c>
    </row>
    <row r="37" spans="1:17" ht="12" customHeight="1" x14ac:dyDescent="0.25">
      <c r="A37" s="148" t="s">
        <v>60</v>
      </c>
      <c r="B37" s="156"/>
      <c r="C37" s="177">
        <f>RES_hhdet_in_emih!C37/RES_summary!C$21</f>
        <v>0</v>
      </c>
      <c r="D37" s="177">
        <f>RES_hhdet_in_emih!D37/RES_summary!D$21</f>
        <v>0</v>
      </c>
      <c r="E37" s="177">
        <f>RES_hhdet_in_emih!E37/RES_summary!E$21</f>
        <v>0</v>
      </c>
      <c r="F37" s="177">
        <f>RES_hhdet_in_emih!F37/RES_summary!F$21</f>
        <v>0</v>
      </c>
      <c r="G37" s="177">
        <f>RES_hhdet_in_emih!G37/RES_summary!G$21</f>
        <v>0</v>
      </c>
      <c r="H37" s="177">
        <f>RES_hhdet_in_emih!H37/RES_summary!H$21</f>
        <v>0</v>
      </c>
      <c r="I37" s="177">
        <f>RES_hhdet_in_emih!I37/RES_summary!I$21</f>
        <v>0</v>
      </c>
      <c r="J37" s="177">
        <f>RES_hhdet_in_emih!J37/RES_summary!J$21</f>
        <v>0</v>
      </c>
      <c r="K37" s="177">
        <f>RES_hhdet_in_emih!K37/RES_summary!K$21</f>
        <v>0</v>
      </c>
      <c r="L37" s="177">
        <f>RES_hhdet_in_emih!L37/RES_summary!L$21</f>
        <v>0</v>
      </c>
      <c r="M37" s="177">
        <f>RES_hhdet_in_emih!M37/RES_summary!M$21</f>
        <v>0</v>
      </c>
      <c r="N37" s="177">
        <f>RES_hhdet_in_emih!N37/RES_summary!N$21</f>
        <v>0</v>
      </c>
      <c r="O37" s="177">
        <f>RES_hhdet_in_emih!O37/RES_summary!O$21</f>
        <v>0</v>
      </c>
      <c r="P37" s="177">
        <f>RES_hhdet_in_emih!P37/RES_summary!P$21</f>
        <v>0</v>
      </c>
      <c r="Q37" s="177">
        <f>RES_hhdet_in_emih!Q37/RES_summary!Q$21</f>
        <v>0</v>
      </c>
    </row>
    <row r="38" spans="1:17" ht="12" customHeight="1" x14ac:dyDescent="0.25">
      <c r="A38" s="148" t="s">
        <v>59</v>
      </c>
      <c r="B38" s="156"/>
      <c r="C38" s="177">
        <f>RES_hhdet_in_emih!C38/RES_summary!C$21</f>
        <v>0</v>
      </c>
      <c r="D38" s="177">
        <f>RES_hhdet_in_emih!D38/RES_summary!D$21</f>
        <v>0</v>
      </c>
      <c r="E38" s="177">
        <f>RES_hhdet_in_emih!E38/RES_summary!E$21</f>
        <v>0</v>
      </c>
      <c r="F38" s="177">
        <f>RES_hhdet_in_emih!F38/RES_summary!F$21</f>
        <v>0</v>
      </c>
      <c r="G38" s="177">
        <f>RES_hhdet_in_emih!G38/RES_summary!G$21</f>
        <v>0</v>
      </c>
      <c r="H38" s="177">
        <f>RES_hhdet_in_emih!H38/RES_summary!H$21</f>
        <v>0</v>
      </c>
      <c r="I38" s="177">
        <f>RES_hhdet_in_emih!I38/RES_summary!I$21</f>
        <v>0</v>
      </c>
      <c r="J38" s="177">
        <f>RES_hhdet_in_emih!J38/RES_summary!J$21</f>
        <v>0</v>
      </c>
      <c r="K38" s="177">
        <f>RES_hhdet_in_emih!K38/RES_summary!K$21</f>
        <v>0</v>
      </c>
      <c r="L38" s="177">
        <f>RES_hhdet_in_emih!L38/RES_summary!L$21</f>
        <v>0</v>
      </c>
      <c r="M38" s="177">
        <f>RES_hhdet_in_emih!M38/RES_summary!M$21</f>
        <v>0</v>
      </c>
      <c r="N38" s="177">
        <f>RES_hhdet_in_emih!N38/RES_summary!N$21</f>
        <v>0</v>
      </c>
      <c r="O38" s="177">
        <f>RES_hhdet_in_emih!O38/RES_summary!O$21</f>
        <v>0</v>
      </c>
      <c r="P38" s="177">
        <f>RES_hhdet_in_emih!P38/RES_summary!P$21</f>
        <v>0</v>
      </c>
      <c r="Q38" s="177">
        <f>RES_hhdet_in_emih!Q38/RES_summary!Q$21</f>
        <v>0</v>
      </c>
    </row>
    <row r="39" spans="1:17" ht="12" customHeight="1" x14ac:dyDescent="0.25">
      <c r="A39" s="158" t="s">
        <v>62</v>
      </c>
      <c r="B39" s="157"/>
      <c r="C39" s="178">
        <f>RES_hhdet_in_emih!C39/RES_summary!C$21</f>
        <v>3.7602199893200363</v>
      </c>
      <c r="D39" s="178">
        <f>RES_hhdet_in_emih!D39/RES_summary!D$21</f>
        <v>0</v>
      </c>
      <c r="E39" s="178">
        <f>RES_hhdet_in_emih!E39/RES_summary!E$21</f>
        <v>3.6993189527727979</v>
      </c>
      <c r="F39" s="178">
        <f>RES_hhdet_in_emih!F39/RES_summary!F$21</f>
        <v>3.6873180959479073</v>
      </c>
      <c r="G39" s="178">
        <f>RES_hhdet_in_emih!G39/RES_summary!G$21</f>
        <v>3.6494603268854897</v>
      </c>
      <c r="H39" s="178">
        <f>RES_hhdet_in_emih!H39/RES_summary!H$21</f>
        <v>3.5372216938987142</v>
      </c>
      <c r="I39" s="178">
        <f>RES_hhdet_in_emih!I39/RES_summary!I$21</f>
        <v>0</v>
      </c>
      <c r="J39" s="178">
        <f>RES_hhdet_in_emih!J39/RES_summary!J$21</f>
        <v>3.5897512612238156</v>
      </c>
      <c r="K39" s="178">
        <f>RES_hhdet_in_emih!K39/RES_summary!K$21</f>
        <v>0</v>
      </c>
      <c r="L39" s="178">
        <f>RES_hhdet_in_emih!L39/RES_summary!L$21</f>
        <v>3.5604903811586617</v>
      </c>
      <c r="M39" s="178">
        <f>RES_hhdet_in_emih!M39/RES_summary!M$21</f>
        <v>0</v>
      </c>
      <c r="N39" s="178">
        <f>RES_hhdet_in_emih!N39/RES_summary!N$21</f>
        <v>0</v>
      </c>
      <c r="O39" s="178">
        <f>RES_hhdet_in_emih!O39/RES_summary!O$21</f>
        <v>3.4151185914429965</v>
      </c>
      <c r="P39" s="178">
        <f>RES_hhdet_in_emih!P39/RES_summary!P$21</f>
        <v>0</v>
      </c>
      <c r="Q39" s="178">
        <f>RES_hhdet_in_emih!Q39/RES_summary!Q$21</f>
        <v>0</v>
      </c>
    </row>
    <row r="40" spans="1:17" ht="12" customHeight="1" x14ac:dyDescent="0.25">
      <c r="A40" s="23" t="s">
        <v>57</v>
      </c>
      <c r="B40" s="156"/>
      <c r="C40" s="177">
        <f>RES_hhdet_in_emih!C40/RES_summary!C$21</f>
        <v>3.7602199893200363</v>
      </c>
      <c r="D40" s="177">
        <f>RES_hhdet_in_emih!D40/RES_summary!D$21</f>
        <v>0</v>
      </c>
      <c r="E40" s="177">
        <f>RES_hhdet_in_emih!E40/RES_summary!E$21</f>
        <v>3.6993189527727979</v>
      </c>
      <c r="F40" s="177">
        <f>RES_hhdet_in_emih!F40/RES_summary!F$21</f>
        <v>3.6873180959479073</v>
      </c>
      <c r="G40" s="177">
        <f>RES_hhdet_in_emih!G40/RES_summary!G$21</f>
        <v>3.6494603268854897</v>
      </c>
      <c r="H40" s="177">
        <f>RES_hhdet_in_emih!H40/RES_summary!H$21</f>
        <v>3.5372216938987142</v>
      </c>
      <c r="I40" s="177">
        <f>RES_hhdet_in_emih!I40/RES_summary!I$21</f>
        <v>0</v>
      </c>
      <c r="J40" s="177">
        <f>RES_hhdet_in_emih!J40/RES_summary!J$21</f>
        <v>3.5897512612238156</v>
      </c>
      <c r="K40" s="177">
        <f>RES_hhdet_in_emih!K40/RES_summary!K$21</f>
        <v>0</v>
      </c>
      <c r="L40" s="177">
        <f>RES_hhdet_in_emih!L40/RES_summary!L$21</f>
        <v>3.5604903811586617</v>
      </c>
      <c r="M40" s="177">
        <f>RES_hhdet_in_emih!M40/RES_summary!M$21</f>
        <v>0</v>
      </c>
      <c r="N40" s="177">
        <f>RES_hhdet_in_emih!N40/RES_summary!N$21</f>
        <v>0</v>
      </c>
      <c r="O40" s="177">
        <f>RES_hhdet_in_emih!O40/RES_summary!O$21</f>
        <v>3.4151185914429965</v>
      </c>
      <c r="P40" s="177">
        <f>RES_hhdet_in_emih!P40/RES_summary!P$21</f>
        <v>0</v>
      </c>
      <c r="Q40" s="177">
        <f>RES_hhdet_in_emih!Q40/RES_summary!Q$21</f>
        <v>0</v>
      </c>
    </row>
    <row r="41" spans="1:17" ht="12" customHeight="1" x14ac:dyDescent="0.25">
      <c r="A41" s="29" t="s">
        <v>140</v>
      </c>
      <c r="B41" s="57"/>
      <c r="C41" s="176">
        <f>RES_hhdet_in_emih!C41/RES_summary!C$21</f>
        <v>0</v>
      </c>
      <c r="D41" s="176">
        <f>RES_hhdet_in_emih!D41/RES_summary!D$21</f>
        <v>0</v>
      </c>
      <c r="E41" s="176">
        <f>RES_hhdet_in_emih!E41/RES_summary!E$21</f>
        <v>0</v>
      </c>
      <c r="F41" s="176">
        <f>RES_hhdet_in_emih!F41/RES_summary!F$21</f>
        <v>0</v>
      </c>
      <c r="G41" s="176">
        <f>RES_hhdet_in_emih!G41/RES_summary!G$21</f>
        <v>0</v>
      </c>
      <c r="H41" s="176">
        <f>RES_hhdet_in_emih!H41/RES_summary!H$21</f>
        <v>0</v>
      </c>
      <c r="I41" s="176">
        <f>RES_hhdet_in_emih!I41/RES_summary!I$21</f>
        <v>0</v>
      </c>
      <c r="J41" s="176">
        <f>RES_hhdet_in_emih!J41/RES_summary!J$21</f>
        <v>0</v>
      </c>
      <c r="K41" s="176">
        <f>RES_hhdet_in_emih!K41/RES_summary!K$21</f>
        <v>0</v>
      </c>
      <c r="L41" s="176">
        <f>RES_hhdet_in_emih!L41/RES_summary!L$21</f>
        <v>0</v>
      </c>
      <c r="M41" s="176">
        <f>RES_hhdet_in_emih!M41/RES_summary!M$21</f>
        <v>0</v>
      </c>
      <c r="N41" s="176">
        <f>RES_hhdet_in_emih!N41/RES_summary!N$21</f>
        <v>0</v>
      </c>
      <c r="O41" s="176">
        <f>RES_hhdet_in_emih!O41/RES_summary!O$21</f>
        <v>0</v>
      </c>
      <c r="P41" s="176">
        <f>RES_hhdet_in_emih!P41/RES_summary!P$21</f>
        <v>0</v>
      </c>
      <c r="Q41" s="176">
        <f>RES_hhdet_in_emih!Q41/RES_summary!Q$21</f>
        <v>0</v>
      </c>
    </row>
    <row r="42" spans="1:17" s="28" customFormat="1" ht="12" customHeight="1" x14ac:dyDescent="0.25"/>
    <row r="43" spans="1:17" ht="12" customHeight="1" x14ac:dyDescent="0.25">
      <c r="A43" s="152" t="s">
        <v>167</v>
      </c>
      <c r="B43" s="168"/>
      <c r="C43" s="184">
        <f>RES_hhdet_in_emih!C43/RES_summary!C$21</f>
        <v>58.144511520084663</v>
      </c>
      <c r="D43" s="184">
        <f>RES_hhdet_in_emih!D43/RES_summary!D$21</f>
        <v>53.858681557418628</v>
      </c>
      <c r="E43" s="184">
        <f>RES_hhdet_in_emih!E43/RES_summary!E$21</f>
        <v>56.010307747798464</v>
      </c>
      <c r="F43" s="184">
        <f>RES_hhdet_in_emih!F43/RES_summary!F$21</f>
        <v>57.527505378584529</v>
      </c>
      <c r="G43" s="184">
        <f>RES_hhdet_in_emih!G43/RES_summary!G$21</f>
        <v>54.269988681556313</v>
      </c>
      <c r="H43" s="184">
        <f>RES_hhdet_in_emih!H43/RES_summary!H$21</f>
        <v>56.80188343118941</v>
      </c>
      <c r="I43" s="184">
        <f>RES_hhdet_in_emih!I43/RES_summary!I$21</f>
        <v>52.629190465479461</v>
      </c>
      <c r="J43" s="184">
        <f>RES_hhdet_in_emih!J43/RES_summary!J$21</f>
        <v>52.416328228015615</v>
      </c>
      <c r="K43" s="184">
        <f>RES_hhdet_in_emih!K43/RES_summary!K$21</f>
        <v>52.630517421626941</v>
      </c>
      <c r="L43" s="184">
        <f>RES_hhdet_in_emih!L43/RES_summary!L$21</f>
        <v>53.986702813945101</v>
      </c>
      <c r="M43" s="184">
        <f>RES_hhdet_in_emih!M43/RES_summary!M$21</f>
        <v>35.528617991129202</v>
      </c>
      <c r="N43" s="184">
        <f>RES_hhdet_in_emih!N43/RES_summary!N$21</f>
        <v>41.459708402348923</v>
      </c>
      <c r="O43" s="184">
        <f>RES_hhdet_in_emih!O43/RES_summary!O$21</f>
        <v>39.149377767476992</v>
      </c>
      <c r="P43" s="184">
        <f>RES_hhdet_in_emih!P43/RES_summary!P$21</f>
        <v>38.418785306852428</v>
      </c>
      <c r="Q43" s="184">
        <f>RES_hhdet_in_emih!Q43/RES_summary!Q$21</f>
        <v>39.885038579953658</v>
      </c>
    </row>
    <row r="44" spans="1:17" ht="12.95" customHeight="1" x14ac:dyDescent="0.25">
      <c r="A44" s="158" t="s">
        <v>65</v>
      </c>
      <c r="B44" s="157"/>
      <c r="C44" s="178">
        <f>RES_hhdet_in_emih!C44/RES_summary!C$21</f>
        <v>49.990417161720522</v>
      </c>
      <c r="D44" s="178">
        <f>RES_hhdet_in_emih!D44/RES_summary!D$21</f>
        <v>46.973521924847169</v>
      </c>
      <c r="E44" s="178">
        <f>RES_hhdet_in_emih!E44/RES_summary!E$21</f>
        <v>48.470866864125426</v>
      </c>
      <c r="F44" s="178">
        <f>RES_hhdet_in_emih!F44/RES_summary!F$21</f>
        <v>49.83563707331637</v>
      </c>
      <c r="G44" s="178">
        <f>RES_hhdet_in_emih!G44/RES_summary!G$21</f>
        <v>48.910617562657229</v>
      </c>
      <c r="H44" s="178">
        <f>RES_hhdet_in_emih!H44/RES_summary!H$21</f>
        <v>49.787158884367841</v>
      </c>
      <c r="I44" s="178">
        <f>RES_hhdet_in_emih!I44/RES_summary!I$21</f>
        <v>44.595028699294275</v>
      </c>
      <c r="J44" s="178">
        <f>RES_hhdet_in_emih!J44/RES_summary!J$21</f>
        <v>46.614565591632854</v>
      </c>
      <c r="K44" s="178">
        <f>RES_hhdet_in_emih!K44/RES_summary!K$21</f>
        <v>43.136286881965063</v>
      </c>
      <c r="L44" s="178">
        <f>RES_hhdet_in_emih!L44/RES_summary!L$21</f>
        <v>45.490909541429986</v>
      </c>
      <c r="M44" s="178">
        <f>RES_hhdet_in_emih!M44/RES_summary!M$21</f>
        <v>34.539177821005673</v>
      </c>
      <c r="N44" s="178">
        <f>RES_hhdet_in_emih!N44/RES_summary!N$21</f>
        <v>33.703942321042199</v>
      </c>
      <c r="O44" s="178">
        <f>RES_hhdet_in_emih!O44/RES_summary!O$21</f>
        <v>33.962539097202857</v>
      </c>
      <c r="P44" s="178">
        <f>RES_hhdet_in_emih!P44/RES_summary!P$21</f>
        <v>30.390171566120095</v>
      </c>
      <c r="Q44" s="178">
        <f>RES_hhdet_in_emih!Q44/RES_summary!Q$21</f>
        <v>32.355399731595639</v>
      </c>
    </row>
    <row r="45" spans="1:17" ht="12" customHeight="1" x14ac:dyDescent="0.25">
      <c r="A45" s="23" t="s">
        <v>166</v>
      </c>
      <c r="B45" s="156"/>
      <c r="C45" s="177">
        <f>RES_hhdet_in_emih!C45/RES_summary!C$21</f>
        <v>49.990417161720522</v>
      </c>
      <c r="D45" s="177">
        <f>RES_hhdet_in_emih!D45/RES_summary!D$21</f>
        <v>46.973521924847169</v>
      </c>
      <c r="E45" s="177">
        <f>RES_hhdet_in_emih!E45/RES_summary!E$21</f>
        <v>48.470866864125426</v>
      </c>
      <c r="F45" s="177">
        <f>RES_hhdet_in_emih!F45/RES_summary!F$21</f>
        <v>49.83563707331637</v>
      </c>
      <c r="G45" s="177">
        <f>RES_hhdet_in_emih!G45/RES_summary!G$21</f>
        <v>48.910617562657229</v>
      </c>
      <c r="H45" s="177">
        <f>RES_hhdet_in_emih!H45/RES_summary!H$21</f>
        <v>49.787158884367841</v>
      </c>
      <c r="I45" s="177">
        <f>RES_hhdet_in_emih!I45/RES_summary!I$21</f>
        <v>44.595028699294275</v>
      </c>
      <c r="J45" s="177">
        <f>RES_hhdet_in_emih!J45/RES_summary!J$21</f>
        <v>46.614565591632854</v>
      </c>
      <c r="K45" s="177">
        <f>RES_hhdet_in_emih!K45/RES_summary!K$21</f>
        <v>43.136286881965063</v>
      </c>
      <c r="L45" s="177">
        <f>RES_hhdet_in_emih!L45/RES_summary!L$21</f>
        <v>45.490909541429986</v>
      </c>
      <c r="M45" s="177">
        <f>RES_hhdet_in_emih!M45/RES_summary!M$21</f>
        <v>34.539177821005673</v>
      </c>
      <c r="N45" s="177">
        <f>RES_hhdet_in_emih!N45/RES_summary!N$21</f>
        <v>33.703942321042199</v>
      </c>
      <c r="O45" s="177">
        <f>RES_hhdet_in_emih!O45/RES_summary!O$21</f>
        <v>33.962539097202857</v>
      </c>
      <c r="P45" s="177">
        <f>RES_hhdet_in_emih!P45/RES_summary!P$21</f>
        <v>30.390171566120095</v>
      </c>
      <c r="Q45" s="177">
        <f>RES_hhdet_in_emih!Q45/RES_summary!Q$21</f>
        <v>32.355399731595639</v>
      </c>
    </row>
    <row r="46" spans="1:17" ht="12" customHeight="1" x14ac:dyDescent="0.25">
      <c r="A46" s="23" t="s">
        <v>60</v>
      </c>
      <c r="B46" s="156"/>
      <c r="C46" s="177">
        <f>RES_hhdet_in_emih!C46/RES_summary!C$21</f>
        <v>0</v>
      </c>
      <c r="D46" s="177">
        <f>RES_hhdet_in_emih!D46/RES_summary!D$21</f>
        <v>0</v>
      </c>
      <c r="E46" s="177">
        <f>RES_hhdet_in_emih!E46/RES_summary!E$21</f>
        <v>0</v>
      </c>
      <c r="F46" s="177">
        <f>RES_hhdet_in_emih!F46/RES_summary!F$21</f>
        <v>0</v>
      </c>
      <c r="G46" s="177">
        <f>RES_hhdet_in_emih!G46/RES_summary!G$21</f>
        <v>0</v>
      </c>
      <c r="H46" s="177">
        <f>RES_hhdet_in_emih!H46/RES_summary!H$21</f>
        <v>0</v>
      </c>
      <c r="I46" s="177">
        <f>RES_hhdet_in_emih!I46/RES_summary!I$21</f>
        <v>0</v>
      </c>
      <c r="J46" s="177">
        <f>RES_hhdet_in_emih!J46/RES_summary!J$21</f>
        <v>0</v>
      </c>
      <c r="K46" s="177">
        <f>RES_hhdet_in_emih!K46/RES_summary!K$21</f>
        <v>0</v>
      </c>
      <c r="L46" s="177">
        <f>RES_hhdet_in_emih!L46/RES_summary!L$21</f>
        <v>0</v>
      </c>
      <c r="M46" s="177">
        <f>RES_hhdet_in_emih!M46/RES_summary!M$21</f>
        <v>0</v>
      </c>
      <c r="N46" s="177">
        <f>RES_hhdet_in_emih!N46/RES_summary!N$21</f>
        <v>0</v>
      </c>
      <c r="O46" s="177">
        <f>RES_hhdet_in_emih!O46/RES_summary!O$21</f>
        <v>0</v>
      </c>
      <c r="P46" s="177">
        <f>RES_hhdet_in_emih!P46/RES_summary!P$21</f>
        <v>0</v>
      </c>
      <c r="Q46" s="177">
        <f>RES_hhdet_in_emih!Q46/RES_summary!Q$21</f>
        <v>0</v>
      </c>
    </row>
    <row r="47" spans="1:17" ht="12.95" customHeight="1" x14ac:dyDescent="0.25">
      <c r="A47" s="158" t="s">
        <v>112</v>
      </c>
      <c r="B47" s="157"/>
      <c r="C47" s="178">
        <f>RES_hhdet_in_emih!C47/RES_summary!C$21</f>
        <v>0</v>
      </c>
      <c r="D47" s="178">
        <f>RES_hhdet_in_emih!D47/RES_summary!D$21</f>
        <v>0</v>
      </c>
      <c r="E47" s="178">
        <f>RES_hhdet_in_emih!E47/RES_summary!E$21</f>
        <v>0</v>
      </c>
      <c r="F47" s="178">
        <f>RES_hhdet_in_emih!F47/RES_summary!F$21</f>
        <v>0</v>
      </c>
      <c r="G47" s="178">
        <f>RES_hhdet_in_emih!G47/RES_summary!G$21</f>
        <v>0</v>
      </c>
      <c r="H47" s="178">
        <f>RES_hhdet_in_emih!H47/RES_summary!H$21</f>
        <v>0</v>
      </c>
      <c r="I47" s="178">
        <f>RES_hhdet_in_emih!I47/RES_summary!I$21</f>
        <v>0</v>
      </c>
      <c r="J47" s="178">
        <f>RES_hhdet_in_emih!J47/RES_summary!J$21</f>
        <v>0</v>
      </c>
      <c r="K47" s="178">
        <f>RES_hhdet_in_emih!K47/RES_summary!K$21</f>
        <v>0</v>
      </c>
      <c r="L47" s="178">
        <f>RES_hhdet_in_emih!L47/RES_summary!L$21</f>
        <v>0</v>
      </c>
      <c r="M47" s="178">
        <f>RES_hhdet_in_emih!M47/RES_summary!M$21</f>
        <v>0</v>
      </c>
      <c r="N47" s="178">
        <f>RES_hhdet_in_emih!N47/RES_summary!N$21</f>
        <v>0</v>
      </c>
      <c r="O47" s="178">
        <f>RES_hhdet_in_emih!O47/RES_summary!O$21</f>
        <v>0</v>
      </c>
      <c r="P47" s="178">
        <f>RES_hhdet_in_emih!P47/RES_summary!P$21</f>
        <v>0</v>
      </c>
      <c r="Q47" s="178">
        <f>RES_hhdet_in_emih!Q47/RES_summary!Q$21</f>
        <v>0</v>
      </c>
    </row>
    <row r="48" spans="1:17" ht="12" customHeight="1" x14ac:dyDescent="0.25">
      <c r="A48" s="23" t="s">
        <v>60</v>
      </c>
      <c r="B48" s="156"/>
      <c r="C48" s="177">
        <f>RES_hhdet_in_emih!C48/RES_summary!C$21</f>
        <v>0</v>
      </c>
      <c r="D48" s="177">
        <f>RES_hhdet_in_emih!D48/RES_summary!D$21</f>
        <v>0</v>
      </c>
      <c r="E48" s="177">
        <f>RES_hhdet_in_emih!E48/RES_summary!E$21</f>
        <v>0</v>
      </c>
      <c r="F48" s="177">
        <f>RES_hhdet_in_emih!F48/RES_summary!F$21</f>
        <v>0</v>
      </c>
      <c r="G48" s="177">
        <f>RES_hhdet_in_emih!G48/RES_summary!G$21</f>
        <v>0</v>
      </c>
      <c r="H48" s="177">
        <f>RES_hhdet_in_emih!H48/RES_summary!H$21</f>
        <v>0</v>
      </c>
      <c r="I48" s="177">
        <f>RES_hhdet_in_emih!I48/RES_summary!I$21</f>
        <v>0</v>
      </c>
      <c r="J48" s="177">
        <f>RES_hhdet_in_emih!J48/RES_summary!J$21</f>
        <v>0</v>
      </c>
      <c r="K48" s="177">
        <f>RES_hhdet_in_emih!K48/RES_summary!K$21</f>
        <v>0</v>
      </c>
      <c r="L48" s="177">
        <f>RES_hhdet_in_emih!L48/RES_summary!L$21</f>
        <v>0</v>
      </c>
      <c r="M48" s="177">
        <f>RES_hhdet_in_emih!M48/RES_summary!M$21</f>
        <v>0</v>
      </c>
      <c r="N48" s="177">
        <f>RES_hhdet_in_emih!N48/RES_summary!N$21</f>
        <v>0</v>
      </c>
      <c r="O48" s="177">
        <f>RES_hhdet_in_emih!O48/RES_summary!O$21</f>
        <v>0</v>
      </c>
      <c r="P48" s="177">
        <f>RES_hhdet_in_emih!P48/RES_summary!P$21</f>
        <v>0</v>
      </c>
      <c r="Q48" s="177">
        <f>RES_hhdet_in_emih!Q48/RES_summary!Q$21</f>
        <v>0</v>
      </c>
    </row>
    <row r="49" spans="1:17" ht="12" customHeight="1" x14ac:dyDescent="0.25">
      <c r="A49" s="158" t="s">
        <v>63</v>
      </c>
      <c r="B49" s="157"/>
      <c r="C49" s="178">
        <f>RES_hhdet_in_emih!C49/RES_summary!C$21</f>
        <v>8.1540943583641461</v>
      </c>
      <c r="D49" s="178">
        <f>RES_hhdet_in_emih!D49/RES_summary!D$21</f>
        <v>6.8851596325714546</v>
      </c>
      <c r="E49" s="178">
        <f>RES_hhdet_in_emih!E49/RES_summary!E$21</f>
        <v>7.5394408836730396</v>
      </c>
      <c r="F49" s="178">
        <f>RES_hhdet_in_emih!F49/RES_summary!F$21</f>
        <v>7.6918683052681587</v>
      </c>
      <c r="G49" s="178">
        <f>RES_hhdet_in_emih!G49/RES_summary!G$21</f>
        <v>5.3593711188990882</v>
      </c>
      <c r="H49" s="178">
        <f>RES_hhdet_in_emih!H49/RES_summary!H$21</f>
        <v>7.0147245468215651</v>
      </c>
      <c r="I49" s="178">
        <f>RES_hhdet_in_emih!I49/RES_summary!I$21</f>
        <v>8.034161766185191</v>
      </c>
      <c r="J49" s="178">
        <f>RES_hhdet_in_emih!J49/RES_summary!J$21</f>
        <v>5.8017626363827626</v>
      </c>
      <c r="K49" s="178">
        <f>RES_hhdet_in_emih!K49/RES_summary!K$21</f>
        <v>9.4942305396618831</v>
      </c>
      <c r="L49" s="178">
        <f>RES_hhdet_in_emih!L49/RES_summary!L$21</f>
        <v>8.4957932725151082</v>
      </c>
      <c r="M49" s="178">
        <f>RES_hhdet_in_emih!M49/RES_summary!M$21</f>
        <v>0.98944017012352825</v>
      </c>
      <c r="N49" s="178">
        <f>RES_hhdet_in_emih!N49/RES_summary!N$21</f>
        <v>7.7557660813067253</v>
      </c>
      <c r="O49" s="178">
        <f>RES_hhdet_in_emih!O49/RES_summary!O$21</f>
        <v>5.1868386702741347</v>
      </c>
      <c r="P49" s="178">
        <f>RES_hhdet_in_emih!P49/RES_summary!P$21</f>
        <v>8.028613740732327</v>
      </c>
      <c r="Q49" s="178">
        <f>RES_hhdet_in_emih!Q49/RES_summary!Q$21</f>
        <v>7.5296388483580214</v>
      </c>
    </row>
    <row r="50" spans="1:17" ht="12" customHeight="1" x14ac:dyDescent="0.25">
      <c r="A50" s="167" t="s">
        <v>165</v>
      </c>
      <c r="B50" s="132"/>
      <c r="C50" s="183">
        <f>RES_hhdet_in_emih!C50/RES_summary!C$21</f>
        <v>13.155296456465278</v>
      </c>
      <c r="D50" s="183">
        <f>RES_hhdet_in_emih!D50/RES_summary!D$21</f>
        <v>12.645190445172608</v>
      </c>
      <c r="E50" s="183">
        <f>RES_hhdet_in_emih!E50/RES_summary!E$21</f>
        <v>12.421147751335727</v>
      </c>
      <c r="F50" s="183">
        <f>RES_hhdet_in_emih!F50/RES_summary!F$21</f>
        <v>12.182714781125075</v>
      </c>
      <c r="G50" s="183">
        <f>RES_hhdet_in_emih!G50/RES_summary!G$21</f>
        <v>12.11145672119077</v>
      </c>
      <c r="H50" s="183">
        <f>RES_hhdet_in_emih!H50/RES_summary!H$21</f>
        <v>12.012794485266495</v>
      </c>
      <c r="I50" s="183">
        <f>RES_hhdet_in_emih!I50/RES_summary!I$21</f>
        <v>11.822505382296068</v>
      </c>
      <c r="J50" s="183">
        <f>RES_hhdet_in_emih!J50/RES_summary!J$21</f>
        <v>11.467036035106871</v>
      </c>
      <c r="K50" s="183">
        <f>RES_hhdet_in_emih!K50/RES_summary!K$21</f>
        <v>11.219728814486004</v>
      </c>
      <c r="L50" s="183">
        <f>RES_hhdet_in_emih!L50/RES_summary!L$21</f>
        <v>11.009689308982914</v>
      </c>
      <c r="M50" s="183">
        <f>RES_hhdet_in_emih!M50/RES_summary!M$21</f>
        <v>0</v>
      </c>
      <c r="N50" s="183">
        <f>RES_hhdet_in_emih!N50/RES_summary!N$21</f>
        <v>10.570375276842489</v>
      </c>
      <c r="O50" s="183">
        <f>RES_hhdet_in_emih!O50/RES_summary!O$21</f>
        <v>10.523914619694105</v>
      </c>
      <c r="P50" s="183">
        <f>RES_hhdet_in_emih!P50/RES_summary!P$21</f>
        <v>10.434635114088087</v>
      </c>
      <c r="Q50" s="183">
        <f>RES_hhdet_in_emih!Q50/RES_summary!Q$21</f>
        <v>10.289784161251756</v>
      </c>
    </row>
    <row r="51" spans="1:17" ht="12" customHeight="1" x14ac:dyDescent="0.25">
      <c r="A51" s="167" t="s">
        <v>164</v>
      </c>
      <c r="B51" s="132"/>
      <c r="C51" s="183">
        <f>RES_hhdet_in_emih!C51/RES_summary!C$21</f>
        <v>9.7484862174657945</v>
      </c>
      <c r="D51" s="183">
        <f>RES_hhdet_in_emih!D51/RES_summary!D$21</f>
        <v>8.4960413162474673</v>
      </c>
      <c r="E51" s="183">
        <f>RES_hhdet_in_emih!E51/RES_summary!E$21</f>
        <v>8.4119808657595119</v>
      </c>
      <c r="F51" s="183">
        <f>RES_hhdet_in_emih!F51/RES_summary!F$21</f>
        <v>8.2714516781238796</v>
      </c>
      <c r="G51" s="183">
        <f>RES_hhdet_in_emih!G51/RES_summary!G$21</f>
        <v>8.2867130147412098</v>
      </c>
      <c r="H51" s="183">
        <f>RES_hhdet_in_emih!H51/RES_summary!H$21</f>
        <v>8.2391270710346216</v>
      </c>
      <c r="I51" s="183">
        <f>RES_hhdet_in_emih!I51/RES_summary!I$21</f>
        <v>8.1669003677520902</v>
      </c>
      <c r="J51" s="183">
        <f>RES_hhdet_in_emih!J51/RES_summary!J$21</f>
        <v>7.946942728883144</v>
      </c>
      <c r="K51" s="183">
        <f>RES_hhdet_in_emih!K51/RES_summary!K$21</f>
        <v>7.7678910914428432</v>
      </c>
      <c r="L51" s="183">
        <f>RES_hhdet_in_emih!L51/RES_summary!L$21</f>
        <v>7.6240327662748273</v>
      </c>
      <c r="M51" s="183">
        <f>RES_hhdet_in_emih!M51/RES_summary!M$21</f>
        <v>7.3855412622815075</v>
      </c>
      <c r="N51" s="183">
        <f>RES_hhdet_in_emih!N51/RES_summary!N$21</f>
        <v>7.2924685200682662</v>
      </c>
      <c r="O51" s="183">
        <f>RES_hhdet_in_emih!O51/RES_summary!O$21</f>
        <v>7.2175631578756505</v>
      </c>
      <c r="P51" s="183">
        <f>RES_hhdet_in_emih!P51/RES_summary!P$21</f>
        <v>7.0942932990169076</v>
      </c>
      <c r="Q51" s="183">
        <f>RES_hhdet_in_emih!Q51/RES_summary!Q$21</f>
        <v>6.9302140338188423</v>
      </c>
    </row>
    <row r="52" spans="1:17" ht="12" customHeight="1" x14ac:dyDescent="0.25">
      <c r="A52" s="166" t="s">
        <v>163</v>
      </c>
      <c r="B52" s="165"/>
      <c r="C52" s="182">
        <f>RES_hhdet_in_emih!C52/RES_summary!C$21</f>
        <v>9.7484862174657945</v>
      </c>
      <c r="D52" s="182">
        <f>RES_hhdet_in_emih!D52/RES_summary!D$21</f>
        <v>8.4960413162474673</v>
      </c>
      <c r="E52" s="182">
        <f>RES_hhdet_in_emih!E52/RES_summary!E$21</f>
        <v>8.4119808657595119</v>
      </c>
      <c r="F52" s="182">
        <f>RES_hhdet_in_emih!F52/RES_summary!F$21</f>
        <v>8.2714516781238796</v>
      </c>
      <c r="G52" s="182">
        <f>RES_hhdet_in_emih!G52/RES_summary!G$21</f>
        <v>8.2867130147412098</v>
      </c>
      <c r="H52" s="182">
        <f>RES_hhdet_in_emih!H52/RES_summary!H$21</f>
        <v>8.2391270710346216</v>
      </c>
      <c r="I52" s="182">
        <f>RES_hhdet_in_emih!I52/RES_summary!I$21</f>
        <v>8.1669003677520902</v>
      </c>
      <c r="J52" s="182">
        <f>RES_hhdet_in_emih!J52/RES_summary!J$21</f>
        <v>7.946942728883144</v>
      </c>
      <c r="K52" s="182">
        <f>RES_hhdet_in_emih!K52/RES_summary!K$21</f>
        <v>7.7678910914428432</v>
      </c>
      <c r="L52" s="182">
        <f>RES_hhdet_in_emih!L52/RES_summary!L$21</f>
        <v>7.6240327662748273</v>
      </c>
      <c r="M52" s="182">
        <f>RES_hhdet_in_emih!M52/RES_summary!M$21</f>
        <v>7.3855412622815075</v>
      </c>
      <c r="N52" s="182">
        <f>RES_hhdet_in_emih!N52/RES_summary!N$21</f>
        <v>7.2924685200682662</v>
      </c>
      <c r="O52" s="182">
        <f>RES_hhdet_in_emih!O52/RES_summary!O$21</f>
        <v>7.2175631578756505</v>
      </c>
      <c r="P52" s="182">
        <f>RES_hhdet_in_emih!P52/RES_summary!P$21</f>
        <v>7.0942932990169076</v>
      </c>
      <c r="Q52" s="182">
        <f>RES_hhdet_in_emih!Q52/RES_summary!Q$21</f>
        <v>6.9302140338188423</v>
      </c>
    </row>
    <row r="53" spans="1:17" ht="12" customHeight="1" x14ac:dyDescent="0.25">
      <c r="A53" s="147" t="s">
        <v>59</v>
      </c>
      <c r="B53" s="164"/>
      <c r="C53" s="181">
        <f>RES_hhdet_in_emih!C53/RES_summary!C$21</f>
        <v>0</v>
      </c>
      <c r="D53" s="181">
        <f>RES_hhdet_in_emih!D53/RES_summary!D$21</f>
        <v>0</v>
      </c>
      <c r="E53" s="181">
        <f>RES_hhdet_in_emih!E53/RES_summary!E$21</f>
        <v>0</v>
      </c>
      <c r="F53" s="181">
        <f>RES_hhdet_in_emih!F53/RES_summary!F$21</f>
        <v>0</v>
      </c>
      <c r="G53" s="181">
        <f>RES_hhdet_in_emih!G53/RES_summary!G$21</f>
        <v>0</v>
      </c>
      <c r="H53" s="181">
        <f>RES_hhdet_in_emih!H53/RES_summary!H$21</f>
        <v>0</v>
      </c>
      <c r="I53" s="181">
        <f>RES_hhdet_in_emih!I53/RES_summary!I$21</f>
        <v>0</v>
      </c>
      <c r="J53" s="181">
        <f>RES_hhdet_in_emih!J53/RES_summary!J$21</f>
        <v>0</v>
      </c>
      <c r="K53" s="181">
        <f>RES_hhdet_in_emih!K53/RES_summary!K$21</f>
        <v>0</v>
      </c>
      <c r="L53" s="181">
        <f>RES_hhdet_in_emih!L53/RES_summary!L$21</f>
        <v>0</v>
      </c>
      <c r="M53" s="181">
        <f>RES_hhdet_in_emih!M53/RES_summary!M$21</f>
        <v>0</v>
      </c>
      <c r="N53" s="181">
        <f>RES_hhdet_in_emih!N53/RES_summary!N$21</f>
        <v>0</v>
      </c>
      <c r="O53" s="181">
        <f>RES_hhdet_in_emih!O53/RES_summary!O$21</f>
        <v>0</v>
      </c>
      <c r="P53" s="181">
        <f>RES_hhdet_in_emih!P53/RES_summary!P$21</f>
        <v>0</v>
      </c>
      <c r="Q53" s="181">
        <f>RES_hhdet_in_emih!Q53/RES_summary!Q$21</f>
        <v>0</v>
      </c>
    </row>
    <row r="54" spans="1:17" ht="12" customHeight="1" x14ac:dyDescent="0.25">
      <c r="A54" s="163" t="s">
        <v>142</v>
      </c>
      <c r="B54" s="162"/>
      <c r="C54" s="180">
        <f>RES_hhdet_in_emih!C54/RES_summary!C$21</f>
        <v>0</v>
      </c>
      <c r="D54" s="180">
        <f>RES_hhdet_in_emih!D54/RES_summary!D$21</f>
        <v>0</v>
      </c>
      <c r="E54" s="180">
        <f>RES_hhdet_in_emih!E54/RES_summary!E$21</f>
        <v>0</v>
      </c>
      <c r="F54" s="180">
        <f>RES_hhdet_in_emih!F54/RES_summary!F$21</f>
        <v>0</v>
      </c>
      <c r="G54" s="180">
        <f>RES_hhdet_in_emih!G54/RES_summary!G$21</f>
        <v>0</v>
      </c>
      <c r="H54" s="180">
        <f>RES_hhdet_in_emih!H54/RES_summary!H$21</f>
        <v>0</v>
      </c>
      <c r="I54" s="180">
        <f>RES_hhdet_in_emih!I54/RES_summary!I$21</f>
        <v>0</v>
      </c>
      <c r="J54" s="180">
        <f>RES_hhdet_in_emih!J54/RES_summary!J$21</f>
        <v>0</v>
      </c>
      <c r="K54" s="180">
        <f>RES_hhdet_in_emih!K54/RES_summary!K$21</f>
        <v>0</v>
      </c>
      <c r="L54" s="180">
        <f>RES_hhdet_in_emih!L54/RES_summary!L$21</f>
        <v>0</v>
      </c>
      <c r="M54" s="180">
        <f>RES_hhdet_in_emih!M54/RES_summary!M$21</f>
        <v>0</v>
      </c>
      <c r="N54" s="180">
        <f>RES_hhdet_in_emih!N54/RES_summary!N$21</f>
        <v>0</v>
      </c>
      <c r="O54" s="180">
        <f>RES_hhdet_in_emih!O54/RES_summary!O$21</f>
        <v>0</v>
      </c>
      <c r="P54" s="180">
        <f>RES_hhdet_in_emih!P54/RES_summary!P$21</f>
        <v>0</v>
      </c>
      <c r="Q54" s="180">
        <f>RES_hhdet_in_emih!Q54/RES_summary!Q$21</f>
        <v>0</v>
      </c>
    </row>
    <row r="55" spans="1:17" ht="12" customHeight="1" x14ac:dyDescent="0.25">
      <c r="A55" s="161" t="s">
        <v>141</v>
      </c>
      <c r="B55" s="160"/>
      <c r="C55" s="179">
        <f>RES_hhdet_in_emih!C55/RES_summary!C$21</f>
        <v>0</v>
      </c>
      <c r="D55" s="179">
        <f>RES_hhdet_in_emih!D55/RES_summary!D$21</f>
        <v>0</v>
      </c>
      <c r="E55" s="179">
        <f>RES_hhdet_in_emih!E55/RES_summary!E$21</f>
        <v>0</v>
      </c>
      <c r="F55" s="179">
        <f>RES_hhdet_in_emih!F55/RES_summary!F$21</f>
        <v>0</v>
      </c>
      <c r="G55" s="179">
        <f>RES_hhdet_in_emih!G55/RES_summary!G$21</f>
        <v>0</v>
      </c>
      <c r="H55" s="179">
        <f>RES_hhdet_in_emih!H55/RES_summary!H$21</f>
        <v>0</v>
      </c>
      <c r="I55" s="179">
        <f>RES_hhdet_in_emih!I55/RES_summary!I$21</f>
        <v>0</v>
      </c>
      <c r="J55" s="179">
        <f>RES_hhdet_in_emih!J55/RES_summary!J$21</f>
        <v>0</v>
      </c>
      <c r="K55" s="179">
        <f>RES_hhdet_in_emih!K55/RES_summary!K$21</f>
        <v>0</v>
      </c>
      <c r="L55" s="179">
        <f>RES_hhdet_in_emih!L55/RES_summary!L$21</f>
        <v>0</v>
      </c>
      <c r="M55" s="179">
        <f>RES_hhdet_in_emih!M55/RES_summary!M$21</f>
        <v>0</v>
      </c>
      <c r="N55" s="179">
        <f>RES_hhdet_in_emih!N55/RES_summary!N$21</f>
        <v>0</v>
      </c>
      <c r="O55" s="179">
        <f>RES_hhdet_in_emih!O55/RES_summary!O$21</f>
        <v>0</v>
      </c>
      <c r="P55" s="179">
        <f>RES_hhdet_in_emih!P55/RES_summary!P$21</f>
        <v>0</v>
      </c>
      <c r="Q55" s="179">
        <f>RES_hhdet_in_emih!Q55/RES_summary!Q$21</f>
        <v>0</v>
      </c>
    </row>
    <row r="56" spans="1:17" ht="12" customHeight="1" x14ac:dyDescent="0.25">
      <c r="A56" s="148" t="s">
        <v>60</v>
      </c>
      <c r="B56" s="156"/>
      <c r="C56" s="177">
        <f>RES_hhdet_in_emih!C56/RES_summary!C$21</f>
        <v>0</v>
      </c>
      <c r="D56" s="177">
        <f>RES_hhdet_in_emih!D56/RES_summary!D$21</f>
        <v>0</v>
      </c>
      <c r="E56" s="177">
        <f>RES_hhdet_in_emih!E56/RES_summary!E$21</f>
        <v>0</v>
      </c>
      <c r="F56" s="177">
        <f>RES_hhdet_in_emih!F56/RES_summary!F$21</f>
        <v>0</v>
      </c>
      <c r="G56" s="177">
        <f>RES_hhdet_in_emih!G56/RES_summary!G$21</f>
        <v>0</v>
      </c>
      <c r="H56" s="177">
        <f>RES_hhdet_in_emih!H56/RES_summary!H$21</f>
        <v>0</v>
      </c>
      <c r="I56" s="177">
        <f>RES_hhdet_in_emih!I56/RES_summary!I$21</f>
        <v>0</v>
      </c>
      <c r="J56" s="177">
        <f>RES_hhdet_in_emih!J56/RES_summary!J$21</f>
        <v>0</v>
      </c>
      <c r="K56" s="177">
        <f>RES_hhdet_in_emih!K56/RES_summary!K$21</f>
        <v>0</v>
      </c>
      <c r="L56" s="177">
        <f>RES_hhdet_in_emih!L56/RES_summary!L$21</f>
        <v>0</v>
      </c>
      <c r="M56" s="177">
        <f>RES_hhdet_in_emih!M56/RES_summary!M$21</f>
        <v>0</v>
      </c>
      <c r="N56" s="177">
        <f>RES_hhdet_in_emih!N56/RES_summary!N$21</f>
        <v>0</v>
      </c>
      <c r="O56" s="177">
        <f>RES_hhdet_in_emih!O56/RES_summary!O$21</f>
        <v>0</v>
      </c>
      <c r="P56" s="177">
        <f>RES_hhdet_in_emih!P56/RES_summary!P$21</f>
        <v>0</v>
      </c>
      <c r="Q56" s="177">
        <f>RES_hhdet_in_emih!Q56/RES_summary!Q$21</f>
        <v>0</v>
      </c>
    </row>
    <row r="57" spans="1:17" ht="12" customHeight="1" x14ac:dyDescent="0.25">
      <c r="A57" s="148" t="s">
        <v>59</v>
      </c>
      <c r="B57" s="156"/>
      <c r="C57" s="177">
        <f>RES_hhdet_in_emih!C57/RES_summary!C$21</f>
        <v>0</v>
      </c>
      <c r="D57" s="177">
        <f>RES_hhdet_in_emih!D57/RES_summary!D$21</f>
        <v>0</v>
      </c>
      <c r="E57" s="177">
        <f>RES_hhdet_in_emih!E57/RES_summary!E$21</f>
        <v>0</v>
      </c>
      <c r="F57" s="177">
        <f>RES_hhdet_in_emih!F57/RES_summary!F$21</f>
        <v>0</v>
      </c>
      <c r="G57" s="177">
        <f>RES_hhdet_in_emih!G57/RES_summary!G$21</f>
        <v>0</v>
      </c>
      <c r="H57" s="177">
        <f>RES_hhdet_in_emih!H57/RES_summary!H$21</f>
        <v>0</v>
      </c>
      <c r="I57" s="177">
        <f>RES_hhdet_in_emih!I57/RES_summary!I$21</f>
        <v>0</v>
      </c>
      <c r="J57" s="177">
        <f>RES_hhdet_in_emih!J57/RES_summary!J$21</f>
        <v>0</v>
      </c>
      <c r="K57" s="177">
        <f>RES_hhdet_in_emih!K57/RES_summary!K$21</f>
        <v>0</v>
      </c>
      <c r="L57" s="177">
        <f>RES_hhdet_in_emih!L57/RES_summary!L$21</f>
        <v>0</v>
      </c>
      <c r="M57" s="177">
        <f>RES_hhdet_in_emih!M57/RES_summary!M$21</f>
        <v>0</v>
      </c>
      <c r="N57" s="177">
        <f>RES_hhdet_in_emih!N57/RES_summary!N$21</f>
        <v>0</v>
      </c>
      <c r="O57" s="177">
        <f>RES_hhdet_in_emih!O57/RES_summary!O$21</f>
        <v>0</v>
      </c>
      <c r="P57" s="177">
        <f>RES_hhdet_in_emih!P57/RES_summary!P$21</f>
        <v>0</v>
      </c>
      <c r="Q57" s="177">
        <f>RES_hhdet_in_emih!Q57/RES_summary!Q$21</f>
        <v>0</v>
      </c>
    </row>
    <row r="58" spans="1:17" ht="12" customHeight="1" x14ac:dyDescent="0.25">
      <c r="A58" s="158" t="s">
        <v>62</v>
      </c>
      <c r="B58" s="157"/>
      <c r="C58" s="178">
        <f>RES_hhdet_in_emih!C58/RES_summary!C$21</f>
        <v>0</v>
      </c>
      <c r="D58" s="178">
        <f>RES_hhdet_in_emih!D58/RES_summary!D$21</f>
        <v>0</v>
      </c>
      <c r="E58" s="178">
        <f>RES_hhdet_in_emih!E58/RES_summary!E$21</f>
        <v>0</v>
      </c>
      <c r="F58" s="178">
        <f>RES_hhdet_in_emih!F58/RES_summary!F$21</f>
        <v>0</v>
      </c>
      <c r="G58" s="178">
        <f>RES_hhdet_in_emih!G58/RES_summary!G$21</f>
        <v>0</v>
      </c>
      <c r="H58" s="178">
        <f>RES_hhdet_in_emih!H58/RES_summary!H$21</f>
        <v>0</v>
      </c>
      <c r="I58" s="178">
        <f>RES_hhdet_in_emih!I58/RES_summary!I$21</f>
        <v>0</v>
      </c>
      <c r="J58" s="178">
        <f>RES_hhdet_in_emih!J58/RES_summary!J$21</f>
        <v>0</v>
      </c>
      <c r="K58" s="178">
        <f>RES_hhdet_in_emih!K58/RES_summary!K$21</f>
        <v>0</v>
      </c>
      <c r="L58" s="178">
        <f>RES_hhdet_in_emih!L58/RES_summary!L$21</f>
        <v>0</v>
      </c>
      <c r="M58" s="178">
        <f>RES_hhdet_in_emih!M58/RES_summary!M$21</f>
        <v>0</v>
      </c>
      <c r="N58" s="178">
        <f>RES_hhdet_in_emih!N58/RES_summary!N$21</f>
        <v>0</v>
      </c>
      <c r="O58" s="178">
        <f>RES_hhdet_in_emih!O58/RES_summary!O$21</f>
        <v>0</v>
      </c>
      <c r="P58" s="178">
        <f>RES_hhdet_in_emih!P58/RES_summary!P$21</f>
        <v>0</v>
      </c>
      <c r="Q58" s="178">
        <f>RES_hhdet_in_emih!Q58/RES_summary!Q$21</f>
        <v>0</v>
      </c>
    </row>
    <row r="59" spans="1:17" ht="12" customHeight="1" x14ac:dyDescent="0.25">
      <c r="A59" s="23" t="s">
        <v>57</v>
      </c>
      <c r="B59" s="156"/>
      <c r="C59" s="177">
        <f>RES_hhdet_in_emih!C59/RES_summary!C$21</f>
        <v>0</v>
      </c>
      <c r="D59" s="177">
        <f>RES_hhdet_in_emih!D59/RES_summary!D$21</f>
        <v>0</v>
      </c>
      <c r="E59" s="177">
        <f>RES_hhdet_in_emih!E59/RES_summary!E$21</f>
        <v>0</v>
      </c>
      <c r="F59" s="177">
        <f>RES_hhdet_in_emih!F59/RES_summary!F$21</f>
        <v>0</v>
      </c>
      <c r="G59" s="177">
        <f>RES_hhdet_in_emih!G59/RES_summary!G$21</f>
        <v>0</v>
      </c>
      <c r="H59" s="177">
        <f>RES_hhdet_in_emih!H59/RES_summary!H$21</f>
        <v>0</v>
      </c>
      <c r="I59" s="177">
        <f>RES_hhdet_in_emih!I59/RES_summary!I$21</f>
        <v>0</v>
      </c>
      <c r="J59" s="177">
        <f>RES_hhdet_in_emih!J59/RES_summary!J$21</f>
        <v>0</v>
      </c>
      <c r="K59" s="177">
        <f>RES_hhdet_in_emih!K59/RES_summary!K$21</f>
        <v>0</v>
      </c>
      <c r="L59" s="177">
        <f>RES_hhdet_in_emih!L59/RES_summary!L$21</f>
        <v>0</v>
      </c>
      <c r="M59" s="177">
        <f>RES_hhdet_in_emih!M59/RES_summary!M$21</f>
        <v>0</v>
      </c>
      <c r="N59" s="177">
        <f>RES_hhdet_in_emih!N59/RES_summary!N$21</f>
        <v>0</v>
      </c>
      <c r="O59" s="177">
        <f>RES_hhdet_in_emih!O59/RES_summary!O$21</f>
        <v>0</v>
      </c>
      <c r="P59" s="177">
        <f>RES_hhdet_in_emih!P59/RES_summary!P$21</f>
        <v>0</v>
      </c>
      <c r="Q59" s="177">
        <f>RES_hhdet_in_emih!Q59/RES_summary!Q$21</f>
        <v>0</v>
      </c>
    </row>
    <row r="60" spans="1:17" ht="12" customHeight="1" x14ac:dyDescent="0.25">
      <c r="A60" s="29" t="s">
        <v>140</v>
      </c>
      <c r="B60" s="57"/>
      <c r="C60" s="176">
        <f>RES_hhdet_in_emih!C60/RES_summary!C$21</f>
        <v>0</v>
      </c>
      <c r="D60" s="176">
        <f>RES_hhdet_in_emih!D60/RES_summary!D$21</f>
        <v>0</v>
      </c>
      <c r="E60" s="176">
        <f>RES_hhdet_in_emih!E60/RES_summary!E$21</f>
        <v>0</v>
      </c>
      <c r="F60" s="176">
        <f>RES_hhdet_in_emih!F60/RES_summary!F$21</f>
        <v>0</v>
      </c>
      <c r="G60" s="176">
        <f>RES_hhdet_in_emih!G60/RES_summary!G$21</f>
        <v>0</v>
      </c>
      <c r="H60" s="176">
        <f>RES_hhdet_in_emih!H60/RES_summary!H$21</f>
        <v>0</v>
      </c>
      <c r="I60" s="176">
        <f>RES_hhdet_in_emih!I60/RES_summary!I$21</f>
        <v>0</v>
      </c>
      <c r="J60" s="176">
        <f>RES_hhdet_in_emih!J60/RES_summary!J$21</f>
        <v>0</v>
      </c>
      <c r="K60" s="176">
        <f>RES_hhdet_in_emih!K60/RES_summary!K$21</f>
        <v>0</v>
      </c>
      <c r="L60" s="176">
        <f>RES_hhdet_in_emih!L60/RES_summary!L$21</f>
        <v>0</v>
      </c>
      <c r="M60" s="176">
        <f>RES_hhdet_in_emih!M60/RES_summary!M$21</f>
        <v>0</v>
      </c>
      <c r="N60" s="176">
        <f>RES_hhdet_in_emih!N60/RES_summary!N$21</f>
        <v>0</v>
      </c>
      <c r="O60" s="176">
        <f>RES_hhdet_in_emih!O60/RES_summary!O$21</f>
        <v>0</v>
      </c>
      <c r="P60" s="176">
        <f>RES_hhdet_in_emih!P60/RES_summary!P$21</f>
        <v>0</v>
      </c>
      <c r="Q60" s="176">
        <f>RES_hhdet_in_emih!Q60/RES_summary!Q$21</f>
        <v>0</v>
      </c>
    </row>
    <row r="61" spans="1:17" s="28" customFormat="1" ht="12" customHeight="1" x14ac:dyDescent="0.25"/>
    <row r="62" spans="1:17" ht="12" customHeight="1" x14ac:dyDescent="0.25">
      <c r="A62" s="152" t="s">
        <v>162</v>
      </c>
      <c r="B62" s="168"/>
      <c r="C62" s="184">
        <f>RES_hhdet_in_emih!C62/RES_summary!C$21</f>
        <v>44.928619336794569</v>
      </c>
      <c r="D62" s="184">
        <f>RES_hhdet_in_emih!D62/RES_summary!D$21</f>
        <v>43.015464089053644</v>
      </c>
      <c r="E62" s="184">
        <f>RES_hhdet_in_emih!E62/RES_summary!E$21</f>
        <v>43.071009078965204</v>
      </c>
      <c r="F62" s="184">
        <f>RES_hhdet_in_emih!F62/RES_summary!F$21</f>
        <v>43.554203008733829</v>
      </c>
      <c r="G62" s="184">
        <f>RES_hhdet_in_emih!G62/RES_summary!G$21</f>
        <v>44.979826245897392</v>
      </c>
      <c r="H62" s="184">
        <f>RES_hhdet_in_emih!H62/RES_summary!H$21</f>
        <v>44.64666045518225</v>
      </c>
      <c r="I62" s="184">
        <f>RES_hhdet_in_emih!I62/RES_summary!I$21</f>
        <v>40.299562850674171</v>
      </c>
      <c r="J62" s="184">
        <f>RES_hhdet_in_emih!J62/RES_summary!J$21</f>
        <v>42.776872179619019</v>
      </c>
      <c r="K62" s="184">
        <f>RES_hhdet_in_emih!K62/RES_summary!K$21</f>
        <v>39.843389991851524</v>
      </c>
      <c r="L62" s="184">
        <f>RES_hhdet_in_emih!L62/RES_summary!L$21</f>
        <v>42.077781875882081</v>
      </c>
      <c r="M62" s="184">
        <f>RES_hhdet_in_emih!M62/RES_summary!M$21</f>
        <v>29.324154737721184</v>
      </c>
      <c r="N62" s="184">
        <f>RES_hhdet_in_emih!N62/RES_summary!N$21</f>
        <v>33.310584290486901</v>
      </c>
      <c r="O62" s="184">
        <f>RES_hhdet_in_emih!O62/RES_summary!O$21</f>
        <v>31.279247918039847</v>
      </c>
      <c r="P62" s="184">
        <f>RES_hhdet_in_emih!P62/RES_summary!P$21</f>
        <v>0</v>
      </c>
      <c r="Q62" s="184">
        <f>RES_hhdet_in_emih!Q62/RES_summary!Q$21</f>
        <v>30.506042224342149</v>
      </c>
    </row>
    <row r="63" spans="1:17" ht="12.95" customHeight="1" x14ac:dyDescent="0.25">
      <c r="A63" s="158" t="s">
        <v>65</v>
      </c>
      <c r="B63" s="157"/>
      <c r="C63" s="178">
        <f>RES_hhdet_in_emih!C63/RES_summary!C$21</f>
        <v>35.108792059202962</v>
      </c>
      <c r="D63" s="178">
        <f>RES_hhdet_in_emih!D63/RES_summary!D$21</f>
        <v>33.653845064816707</v>
      </c>
      <c r="E63" s="178">
        <f>RES_hhdet_in_emih!E63/RES_summary!E$21</f>
        <v>34.675658390516062</v>
      </c>
      <c r="F63" s="178">
        <f>RES_hhdet_in_emih!F63/RES_summary!F$21</f>
        <v>35.815748127859273</v>
      </c>
      <c r="G63" s="178">
        <f>RES_hhdet_in_emih!G63/RES_summary!G$21</f>
        <v>35.540421292314164</v>
      </c>
      <c r="H63" s="178">
        <f>RES_hhdet_in_emih!H63/RES_summary!H$21</f>
        <v>36.014523147325924</v>
      </c>
      <c r="I63" s="178">
        <f>RES_hhdet_in_emih!I63/RES_summary!I$21</f>
        <v>32.164783802131062</v>
      </c>
      <c r="J63" s="178">
        <f>RES_hhdet_in_emih!J63/RES_summary!J$21</f>
        <v>34.274182080842586</v>
      </c>
      <c r="K63" s="178">
        <f>RES_hhdet_in_emih!K63/RES_summary!K$21</f>
        <v>31.06435172533774</v>
      </c>
      <c r="L63" s="178">
        <f>RES_hhdet_in_emih!L63/RES_summary!L$21</f>
        <v>32.867051805159953</v>
      </c>
      <c r="M63" s="178">
        <f>RES_hhdet_in_emih!M63/RES_summary!M$21</f>
        <v>24.161613449987136</v>
      </c>
      <c r="N63" s="178">
        <f>RES_hhdet_in_emih!N63/RES_summary!N$21</f>
        <v>24.087490548136437</v>
      </c>
      <c r="O63" s="178">
        <f>RES_hhdet_in_emih!O63/RES_summary!O$21</f>
        <v>23.936893886199734</v>
      </c>
      <c r="P63" s="178">
        <f>RES_hhdet_in_emih!P63/RES_summary!P$21</f>
        <v>0</v>
      </c>
      <c r="Q63" s="178">
        <f>RES_hhdet_in_emih!Q63/RES_summary!Q$21</f>
        <v>23.028032349411859</v>
      </c>
    </row>
    <row r="64" spans="1:17" ht="12" customHeight="1" x14ac:dyDescent="0.25">
      <c r="A64" s="23" t="s">
        <v>161</v>
      </c>
      <c r="B64" s="156"/>
      <c r="C64" s="177">
        <f>RES_hhdet_in_emih!C64/RES_summary!C$21</f>
        <v>35.108792059202962</v>
      </c>
      <c r="D64" s="177">
        <f>RES_hhdet_in_emih!D64/RES_summary!D$21</f>
        <v>33.653845064816707</v>
      </c>
      <c r="E64" s="177">
        <f>RES_hhdet_in_emih!E64/RES_summary!E$21</f>
        <v>34.675658390516062</v>
      </c>
      <c r="F64" s="177">
        <f>RES_hhdet_in_emih!F64/RES_summary!F$21</f>
        <v>35.815748127859273</v>
      </c>
      <c r="G64" s="177">
        <f>RES_hhdet_in_emih!G64/RES_summary!G$21</f>
        <v>35.540421292314164</v>
      </c>
      <c r="H64" s="177">
        <f>RES_hhdet_in_emih!H64/RES_summary!H$21</f>
        <v>36.014523147325924</v>
      </c>
      <c r="I64" s="177">
        <f>RES_hhdet_in_emih!I64/RES_summary!I$21</f>
        <v>32.164783802131062</v>
      </c>
      <c r="J64" s="177">
        <f>RES_hhdet_in_emih!J64/RES_summary!J$21</f>
        <v>34.274182080842586</v>
      </c>
      <c r="K64" s="177">
        <f>RES_hhdet_in_emih!K64/RES_summary!K$21</f>
        <v>31.06435172533774</v>
      </c>
      <c r="L64" s="177">
        <f>RES_hhdet_in_emih!L64/RES_summary!L$21</f>
        <v>32.867051805159953</v>
      </c>
      <c r="M64" s="177">
        <f>RES_hhdet_in_emih!M64/RES_summary!M$21</f>
        <v>24.161613449987136</v>
      </c>
      <c r="N64" s="177">
        <f>RES_hhdet_in_emih!N64/RES_summary!N$21</f>
        <v>24.087490548136437</v>
      </c>
      <c r="O64" s="177">
        <f>RES_hhdet_in_emih!O64/RES_summary!O$21</f>
        <v>23.936893886199734</v>
      </c>
      <c r="P64" s="177">
        <f>RES_hhdet_in_emih!P64/RES_summary!P$21</f>
        <v>0</v>
      </c>
      <c r="Q64" s="177">
        <f>RES_hhdet_in_emih!Q64/RES_summary!Q$21</f>
        <v>23.028032349411859</v>
      </c>
    </row>
    <row r="65" spans="1:17" ht="12" customHeight="1" x14ac:dyDescent="0.25">
      <c r="A65" s="23" t="s">
        <v>60</v>
      </c>
      <c r="B65" s="156"/>
      <c r="C65" s="177">
        <f>RES_hhdet_in_emih!C65/RES_summary!C$21</f>
        <v>0</v>
      </c>
      <c r="D65" s="177">
        <f>RES_hhdet_in_emih!D65/RES_summary!D$21</f>
        <v>0</v>
      </c>
      <c r="E65" s="177">
        <f>RES_hhdet_in_emih!E65/RES_summary!E$21</f>
        <v>0</v>
      </c>
      <c r="F65" s="177">
        <f>RES_hhdet_in_emih!F65/RES_summary!F$21</f>
        <v>0</v>
      </c>
      <c r="G65" s="177">
        <f>RES_hhdet_in_emih!G65/RES_summary!G$21</f>
        <v>0</v>
      </c>
      <c r="H65" s="177">
        <f>RES_hhdet_in_emih!H65/RES_summary!H$21</f>
        <v>0</v>
      </c>
      <c r="I65" s="177">
        <f>RES_hhdet_in_emih!I65/RES_summary!I$21</f>
        <v>0</v>
      </c>
      <c r="J65" s="177">
        <f>RES_hhdet_in_emih!J65/RES_summary!J$21</f>
        <v>0</v>
      </c>
      <c r="K65" s="177">
        <f>RES_hhdet_in_emih!K65/RES_summary!K$21</f>
        <v>0</v>
      </c>
      <c r="L65" s="177">
        <f>RES_hhdet_in_emih!L65/RES_summary!L$21</f>
        <v>0</v>
      </c>
      <c r="M65" s="177">
        <f>RES_hhdet_in_emih!M65/RES_summary!M$21</f>
        <v>0</v>
      </c>
      <c r="N65" s="177">
        <f>RES_hhdet_in_emih!N65/RES_summary!N$21</f>
        <v>0</v>
      </c>
      <c r="O65" s="177">
        <f>RES_hhdet_in_emih!O65/RES_summary!O$21</f>
        <v>0</v>
      </c>
      <c r="P65" s="177">
        <f>RES_hhdet_in_emih!P65/RES_summary!P$21</f>
        <v>0</v>
      </c>
      <c r="Q65" s="177">
        <f>RES_hhdet_in_emih!Q65/RES_summary!Q$21</f>
        <v>0</v>
      </c>
    </row>
    <row r="66" spans="1:17" ht="12.95" customHeight="1" x14ac:dyDescent="0.25">
      <c r="A66" s="158" t="s">
        <v>112</v>
      </c>
      <c r="B66" s="157"/>
      <c r="C66" s="178">
        <f>RES_hhdet_in_emih!C66/RES_summary!C$21</f>
        <v>0</v>
      </c>
      <c r="D66" s="178">
        <f>RES_hhdet_in_emih!D66/RES_summary!D$21</f>
        <v>0</v>
      </c>
      <c r="E66" s="178">
        <f>RES_hhdet_in_emih!E66/RES_summary!E$21</f>
        <v>0</v>
      </c>
      <c r="F66" s="178">
        <f>RES_hhdet_in_emih!F66/RES_summary!F$21</f>
        <v>0</v>
      </c>
      <c r="G66" s="178">
        <f>RES_hhdet_in_emih!G66/RES_summary!G$21</f>
        <v>0</v>
      </c>
      <c r="H66" s="178">
        <f>RES_hhdet_in_emih!H66/RES_summary!H$21</f>
        <v>0</v>
      </c>
      <c r="I66" s="178">
        <f>RES_hhdet_in_emih!I66/RES_summary!I$21</f>
        <v>0</v>
      </c>
      <c r="J66" s="178">
        <f>RES_hhdet_in_emih!J66/RES_summary!J$21</f>
        <v>0</v>
      </c>
      <c r="K66" s="178">
        <f>RES_hhdet_in_emih!K66/RES_summary!K$21</f>
        <v>0</v>
      </c>
      <c r="L66" s="178">
        <f>RES_hhdet_in_emih!L66/RES_summary!L$21</f>
        <v>0</v>
      </c>
      <c r="M66" s="178">
        <f>RES_hhdet_in_emih!M66/RES_summary!M$21</f>
        <v>0</v>
      </c>
      <c r="N66" s="178">
        <f>RES_hhdet_in_emih!N66/RES_summary!N$21</f>
        <v>0</v>
      </c>
      <c r="O66" s="178">
        <f>RES_hhdet_in_emih!O66/RES_summary!O$21</f>
        <v>0</v>
      </c>
      <c r="P66" s="178">
        <f>RES_hhdet_in_emih!P66/RES_summary!P$21</f>
        <v>0</v>
      </c>
      <c r="Q66" s="178">
        <f>RES_hhdet_in_emih!Q66/RES_summary!Q$21</f>
        <v>0</v>
      </c>
    </row>
    <row r="67" spans="1:17" ht="12" customHeight="1" x14ac:dyDescent="0.25">
      <c r="A67" s="23" t="s">
        <v>60</v>
      </c>
      <c r="B67" s="156"/>
      <c r="C67" s="177">
        <f>RES_hhdet_in_emih!C67/RES_summary!C$21</f>
        <v>0</v>
      </c>
      <c r="D67" s="177">
        <f>RES_hhdet_in_emih!D67/RES_summary!D$21</f>
        <v>0</v>
      </c>
      <c r="E67" s="177">
        <f>RES_hhdet_in_emih!E67/RES_summary!E$21</f>
        <v>0</v>
      </c>
      <c r="F67" s="177">
        <f>RES_hhdet_in_emih!F67/RES_summary!F$21</f>
        <v>0</v>
      </c>
      <c r="G67" s="177">
        <f>RES_hhdet_in_emih!G67/RES_summary!G$21</f>
        <v>0</v>
      </c>
      <c r="H67" s="177">
        <f>RES_hhdet_in_emih!H67/RES_summary!H$21</f>
        <v>0</v>
      </c>
      <c r="I67" s="177">
        <f>RES_hhdet_in_emih!I67/RES_summary!I$21</f>
        <v>0</v>
      </c>
      <c r="J67" s="177">
        <f>RES_hhdet_in_emih!J67/RES_summary!J$21</f>
        <v>0</v>
      </c>
      <c r="K67" s="177">
        <f>RES_hhdet_in_emih!K67/RES_summary!K$21</f>
        <v>0</v>
      </c>
      <c r="L67" s="177">
        <f>RES_hhdet_in_emih!L67/RES_summary!L$21</f>
        <v>0</v>
      </c>
      <c r="M67" s="177">
        <f>RES_hhdet_in_emih!M67/RES_summary!M$21</f>
        <v>0</v>
      </c>
      <c r="N67" s="177">
        <f>RES_hhdet_in_emih!N67/RES_summary!N$21</f>
        <v>0</v>
      </c>
      <c r="O67" s="177">
        <f>RES_hhdet_in_emih!O67/RES_summary!O$21</f>
        <v>0</v>
      </c>
      <c r="P67" s="177">
        <f>RES_hhdet_in_emih!P67/RES_summary!P$21</f>
        <v>0</v>
      </c>
      <c r="Q67" s="177">
        <f>RES_hhdet_in_emih!Q67/RES_summary!Q$21</f>
        <v>0</v>
      </c>
    </row>
    <row r="68" spans="1:17" ht="12" customHeight="1" x14ac:dyDescent="0.25">
      <c r="A68" s="158" t="s">
        <v>63</v>
      </c>
      <c r="B68" s="157"/>
      <c r="C68" s="178">
        <f>RES_hhdet_in_emih!C68/RES_summary!C$21</f>
        <v>7.1255265155337622</v>
      </c>
      <c r="D68" s="178">
        <f>RES_hhdet_in_emih!D68/RES_summary!D$21</f>
        <v>7.070413358623207</v>
      </c>
      <c r="E68" s="178">
        <f>RES_hhdet_in_emih!E68/RES_summary!E$21</f>
        <v>6.3690096608686764</v>
      </c>
      <c r="F68" s="178">
        <f>RES_hhdet_in_emih!F68/RES_summary!F$21</f>
        <v>5.6154824324093653</v>
      </c>
      <c r="G68" s="178">
        <f>RES_hhdet_in_emih!G68/RES_summary!G$21</f>
        <v>6.4790843549952353</v>
      </c>
      <c r="H68" s="178">
        <f>RES_hhdet_in_emih!H68/RES_summary!H$21</f>
        <v>5.7802065424832332</v>
      </c>
      <c r="I68" s="178">
        <f>RES_hhdet_in_emih!I68/RES_summary!I$21</f>
        <v>6.6032370590959806</v>
      </c>
      <c r="J68" s="178">
        <f>RES_hhdet_in_emih!J68/RES_summary!J$21</f>
        <v>6.4575367276358264</v>
      </c>
      <c r="K68" s="178">
        <f>RES_hhdet_in_emih!K68/RES_summary!K$21</f>
        <v>5.9141016774470234</v>
      </c>
      <c r="L68" s="178">
        <f>RES_hhdet_in_emih!L68/RES_summary!L$21</f>
        <v>6.7181453468265815</v>
      </c>
      <c r="M68" s="178">
        <f>RES_hhdet_in_emih!M68/RES_summary!M$21</f>
        <v>2.6264697795757437</v>
      </c>
      <c r="N68" s="178">
        <f>RES_hhdet_in_emih!N68/RES_summary!N$21</f>
        <v>6.6234478393360181</v>
      </c>
      <c r="O68" s="178">
        <f>RES_hhdet_in_emih!O68/RES_summary!O$21</f>
        <v>4.5835230362740926</v>
      </c>
      <c r="P68" s="178">
        <f>RES_hhdet_in_emih!P68/RES_summary!P$21</f>
        <v>0</v>
      </c>
      <c r="Q68" s="178">
        <f>RES_hhdet_in_emih!Q68/RES_summary!Q$21</f>
        <v>4.6707714350528438</v>
      </c>
    </row>
    <row r="69" spans="1:17" ht="12" customHeight="1" x14ac:dyDescent="0.25">
      <c r="A69" s="167" t="s">
        <v>160</v>
      </c>
      <c r="B69" s="132"/>
      <c r="C69" s="183">
        <f>RES_hhdet_in_emih!C69/RES_summary!C$21</f>
        <v>9.4507087373965284</v>
      </c>
      <c r="D69" s="183">
        <f>RES_hhdet_in_emih!D69/RES_summary!D$21</f>
        <v>9.1368607882178097</v>
      </c>
      <c r="E69" s="183">
        <f>RES_hhdet_in_emih!E69/RES_summary!E$21</f>
        <v>8.9766857169178973</v>
      </c>
      <c r="F69" s="183">
        <f>RES_hhdet_in_emih!F69/RES_summary!F$21</f>
        <v>8.8950395981942325</v>
      </c>
      <c r="G69" s="183">
        <f>RES_hhdet_in_emih!G69/RES_summary!G$21</f>
        <v>8.7677008035986681</v>
      </c>
      <c r="H69" s="183">
        <f>RES_hhdet_in_emih!H69/RES_summary!H$21</f>
        <v>8.724178343014783</v>
      </c>
      <c r="I69" s="183">
        <f>RES_hhdet_in_emih!I69/RES_summary!I$21</f>
        <v>8.5371282413346226</v>
      </c>
      <c r="J69" s="183">
        <f>RES_hhdet_in_emih!J69/RES_summary!J$21</f>
        <v>8.3326755063499274</v>
      </c>
      <c r="K69" s="183">
        <f>RES_hhdet_in_emih!K69/RES_summary!K$21</f>
        <v>8.129058996608876</v>
      </c>
      <c r="L69" s="183">
        <f>RES_hhdet_in_emih!L69/RES_summary!L$21</f>
        <v>8.0853962150144252</v>
      </c>
      <c r="M69" s="183">
        <f>RES_hhdet_in_emih!M69/RES_summary!M$21</f>
        <v>0</v>
      </c>
      <c r="N69" s="183">
        <f>RES_hhdet_in_emih!N69/RES_summary!N$21</f>
        <v>7.7002463510415184</v>
      </c>
      <c r="O69" s="183">
        <f>RES_hhdet_in_emih!O69/RES_summary!O$21</f>
        <v>7.6104393850193448</v>
      </c>
      <c r="P69" s="183">
        <f>RES_hhdet_in_emih!P69/RES_summary!P$21</f>
        <v>0</v>
      </c>
      <c r="Q69" s="183">
        <f>RES_hhdet_in_emih!Q69/RES_summary!Q$21</f>
        <v>7.3484101149982761</v>
      </c>
    </row>
    <row r="70" spans="1:17" ht="12" customHeight="1" x14ac:dyDescent="0.25">
      <c r="A70" s="167" t="s">
        <v>159</v>
      </c>
      <c r="B70" s="132"/>
      <c r="C70" s="183">
        <f>RES_hhdet_in_emih!C70/RES_summary!C$21</f>
        <v>6.9469049198112538</v>
      </c>
      <c r="D70" s="183">
        <f>RES_hhdet_in_emih!D70/RES_summary!D$21</f>
        <v>6.0571935089654554</v>
      </c>
      <c r="E70" s="183">
        <f>RES_hhdet_in_emih!E70/RES_summary!E$21</f>
        <v>6.0050385443339627</v>
      </c>
      <c r="F70" s="183">
        <f>RES_hhdet_in_emih!F70/RES_summary!F$21</f>
        <v>5.9496056600012954</v>
      </c>
      <c r="G70" s="183">
        <f>RES_hhdet_in_emih!G70/RES_summary!G$21</f>
        <v>5.8995051626814607</v>
      </c>
      <c r="H70" s="183">
        <f>RES_hhdet_in_emih!H70/RES_summary!H$21</f>
        <v>5.8859113529383622</v>
      </c>
      <c r="I70" s="183">
        <f>RES_hhdet_in_emih!I70/RES_summary!I$21</f>
        <v>5.8142883411714195</v>
      </c>
      <c r="J70" s="183">
        <f>RES_hhdet_in_emih!J70/RES_summary!J$21</f>
        <v>5.6898353421649883</v>
      </c>
      <c r="K70" s="183">
        <f>RES_hhdet_in_emih!K70/RES_summary!K$21</f>
        <v>5.5633276742031281</v>
      </c>
      <c r="L70" s="183">
        <f>RES_hhdet_in_emih!L70/RES_summary!L$21</f>
        <v>5.5215008194260431</v>
      </c>
      <c r="M70" s="183">
        <f>RES_hhdet_in_emih!M70/RES_summary!M$21</f>
        <v>5.2504832802608759</v>
      </c>
      <c r="N70" s="183">
        <f>RES_hhdet_in_emih!N70/RES_summary!N$21</f>
        <v>5.2347114616059915</v>
      </c>
      <c r="O70" s="183">
        <f>RES_hhdet_in_emih!O70/RES_summary!O$21</f>
        <v>5.1652898220698651</v>
      </c>
      <c r="P70" s="183">
        <f>RES_hhdet_in_emih!P70/RES_summary!P$21</f>
        <v>0</v>
      </c>
      <c r="Q70" s="183">
        <f>RES_hhdet_in_emih!Q70/RES_summary!Q$21</f>
        <v>4.9633977501806505</v>
      </c>
    </row>
    <row r="71" spans="1:17" ht="12" customHeight="1" x14ac:dyDescent="0.25">
      <c r="A71" s="166" t="s">
        <v>109</v>
      </c>
      <c r="B71" s="165"/>
      <c r="C71" s="182">
        <f>RES_hhdet_in_emih!C71/RES_summary!C$21</f>
        <v>6.9469049198112538</v>
      </c>
      <c r="D71" s="182">
        <f>RES_hhdet_in_emih!D71/RES_summary!D$21</f>
        <v>6.0571935089654554</v>
      </c>
      <c r="E71" s="182">
        <f>RES_hhdet_in_emih!E71/RES_summary!E$21</f>
        <v>6.0050385443339627</v>
      </c>
      <c r="F71" s="182">
        <f>RES_hhdet_in_emih!F71/RES_summary!F$21</f>
        <v>5.9496056600012954</v>
      </c>
      <c r="G71" s="182">
        <f>RES_hhdet_in_emih!G71/RES_summary!G$21</f>
        <v>5.8995051626814607</v>
      </c>
      <c r="H71" s="182">
        <f>RES_hhdet_in_emih!H71/RES_summary!H$21</f>
        <v>5.8859113529383622</v>
      </c>
      <c r="I71" s="182">
        <f>RES_hhdet_in_emih!I71/RES_summary!I$21</f>
        <v>5.8142883411714195</v>
      </c>
      <c r="J71" s="182">
        <f>RES_hhdet_in_emih!J71/RES_summary!J$21</f>
        <v>5.6898353421649883</v>
      </c>
      <c r="K71" s="182">
        <f>RES_hhdet_in_emih!K71/RES_summary!K$21</f>
        <v>5.5633276742031281</v>
      </c>
      <c r="L71" s="182">
        <f>RES_hhdet_in_emih!L71/RES_summary!L$21</f>
        <v>5.5215008194260431</v>
      </c>
      <c r="M71" s="182">
        <f>RES_hhdet_in_emih!M71/RES_summary!M$21</f>
        <v>5.2504832802608759</v>
      </c>
      <c r="N71" s="182">
        <f>RES_hhdet_in_emih!N71/RES_summary!N$21</f>
        <v>5.2347114616059915</v>
      </c>
      <c r="O71" s="182">
        <f>RES_hhdet_in_emih!O71/RES_summary!O$21</f>
        <v>5.1652898220698651</v>
      </c>
      <c r="P71" s="182">
        <f>RES_hhdet_in_emih!P71/RES_summary!P$21</f>
        <v>0</v>
      </c>
      <c r="Q71" s="182">
        <f>RES_hhdet_in_emih!Q71/RES_summary!Q$21</f>
        <v>4.9633977501806505</v>
      </c>
    </row>
    <row r="72" spans="1:17" ht="12" customHeight="1" x14ac:dyDescent="0.25">
      <c r="A72" s="147" t="s">
        <v>59</v>
      </c>
      <c r="B72" s="164"/>
      <c r="C72" s="181">
        <f>RES_hhdet_in_emih!C72/RES_summary!C$21</f>
        <v>0</v>
      </c>
      <c r="D72" s="181">
        <f>RES_hhdet_in_emih!D72/RES_summary!D$21</f>
        <v>0</v>
      </c>
      <c r="E72" s="181">
        <f>RES_hhdet_in_emih!E72/RES_summary!E$21</f>
        <v>0</v>
      </c>
      <c r="F72" s="181">
        <f>RES_hhdet_in_emih!F72/RES_summary!F$21</f>
        <v>0</v>
      </c>
      <c r="G72" s="181">
        <f>RES_hhdet_in_emih!G72/RES_summary!G$21</f>
        <v>0</v>
      </c>
      <c r="H72" s="181">
        <f>RES_hhdet_in_emih!H72/RES_summary!H$21</f>
        <v>0</v>
      </c>
      <c r="I72" s="181">
        <f>RES_hhdet_in_emih!I72/RES_summary!I$21</f>
        <v>0</v>
      </c>
      <c r="J72" s="181">
        <f>RES_hhdet_in_emih!J72/RES_summary!J$21</f>
        <v>0</v>
      </c>
      <c r="K72" s="181">
        <f>RES_hhdet_in_emih!K72/RES_summary!K$21</f>
        <v>0</v>
      </c>
      <c r="L72" s="181">
        <f>RES_hhdet_in_emih!L72/RES_summary!L$21</f>
        <v>0</v>
      </c>
      <c r="M72" s="181">
        <f>RES_hhdet_in_emih!M72/RES_summary!M$21</f>
        <v>0</v>
      </c>
      <c r="N72" s="181">
        <f>RES_hhdet_in_emih!N72/RES_summary!N$21</f>
        <v>0</v>
      </c>
      <c r="O72" s="181">
        <f>RES_hhdet_in_emih!O72/RES_summary!O$21</f>
        <v>0</v>
      </c>
      <c r="P72" s="181">
        <f>RES_hhdet_in_emih!P72/RES_summary!P$21</f>
        <v>0</v>
      </c>
      <c r="Q72" s="181">
        <f>RES_hhdet_in_emih!Q72/RES_summary!Q$21</f>
        <v>0</v>
      </c>
    </row>
    <row r="73" spans="1:17" ht="12" customHeight="1" x14ac:dyDescent="0.25">
      <c r="A73" s="163" t="s">
        <v>142</v>
      </c>
      <c r="B73" s="162"/>
      <c r="C73" s="180">
        <f>RES_hhdet_in_emih!C73/RES_summary!C$21</f>
        <v>0</v>
      </c>
      <c r="D73" s="180">
        <f>RES_hhdet_in_emih!D73/RES_summary!D$21</f>
        <v>0</v>
      </c>
      <c r="E73" s="180">
        <f>RES_hhdet_in_emih!E73/RES_summary!E$21</f>
        <v>0</v>
      </c>
      <c r="F73" s="180">
        <f>RES_hhdet_in_emih!F73/RES_summary!F$21</f>
        <v>0</v>
      </c>
      <c r="G73" s="180">
        <f>RES_hhdet_in_emih!G73/RES_summary!G$21</f>
        <v>0</v>
      </c>
      <c r="H73" s="180">
        <f>RES_hhdet_in_emih!H73/RES_summary!H$21</f>
        <v>0</v>
      </c>
      <c r="I73" s="180">
        <f>RES_hhdet_in_emih!I73/RES_summary!I$21</f>
        <v>0</v>
      </c>
      <c r="J73" s="180">
        <f>RES_hhdet_in_emih!J73/RES_summary!J$21</f>
        <v>0</v>
      </c>
      <c r="K73" s="180">
        <f>RES_hhdet_in_emih!K73/RES_summary!K$21</f>
        <v>0</v>
      </c>
      <c r="L73" s="180">
        <f>RES_hhdet_in_emih!L73/RES_summary!L$21</f>
        <v>0</v>
      </c>
      <c r="M73" s="180">
        <f>RES_hhdet_in_emih!M73/RES_summary!M$21</f>
        <v>0</v>
      </c>
      <c r="N73" s="180">
        <f>RES_hhdet_in_emih!N73/RES_summary!N$21</f>
        <v>0</v>
      </c>
      <c r="O73" s="180">
        <f>RES_hhdet_in_emih!O73/RES_summary!O$21</f>
        <v>0</v>
      </c>
      <c r="P73" s="180">
        <f>RES_hhdet_in_emih!P73/RES_summary!P$21</f>
        <v>0</v>
      </c>
      <c r="Q73" s="180">
        <f>RES_hhdet_in_emih!Q73/RES_summary!Q$21</f>
        <v>0</v>
      </c>
    </row>
    <row r="74" spans="1:17" ht="12" customHeight="1" x14ac:dyDescent="0.25">
      <c r="A74" s="161" t="s">
        <v>141</v>
      </c>
      <c r="B74" s="160"/>
      <c r="C74" s="179">
        <f>RES_hhdet_in_emih!C74/RES_summary!C$21</f>
        <v>0</v>
      </c>
      <c r="D74" s="179">
        <f>RES_hhdet_in_emih!D74/RES_summary!D$21</f>
        <v>0</v>
      </c>
      <c r="E74" s="179">
        <f>RES_hhdet_in_emih!E74/RES_summary!E$21</f>
        <v>0</v>
      </c>
      <c r="F74" s="179">
        <f>RES_hhdet_in_emih!F74/RES_summary!F$21</f>
        <v>0</v>
      </c>
      <c r="G74" s="179">
        <f>RES_hhdet_in_emih!G74/RES_summary!G$21</f>
        <v>0</v>
      </c>
      <c r="H74" s="179">
        <f>RES_hhdet_in_emih!H74/RES_summary!H$21</f>
        <v>0</v>
      </c>
      <c r="I74" s="179">
        <f>RES_hhdet_in_emih!I74/RES_summary!I$21</f>
        <v>0</v>
      </c>
      <c r="J74" s="179">
        <f>RES_hhdet_in_emih!J74/RES_summary!J$21</f>
        <v>0</v>
      </c>
      <c r="K74" s="179">
        <f>RES_hhdet_in_emih!K74/RES_summary!K$21</f>
        <v>0</v>
      </c>
      <c r="L74" s="179">
        <f>RES_hhdet_in_emih!L74/RES_summary!L$21</f>
        <v>0</v>
      </c>
      <c r="M74" s="179">
        <f>RES_hhdet_in_emih!M74/RES_summary!M$21</f>
        <v>0</v>
      </c>
      <c r="N74" s="179">
        <f>RES_hhdet_in_emih!N74/RES_summary!N$21</f>
        <v>0</v>
      </c>
      <c r="O74" s="179">
        <f>RES_hhdet_in_emih!O74/RES_summary!O$21</f>
        <v>0</v>
      </c>
      <c r="P74" s="179">
        <f>RES_hhdet_in_emih!P74/RES_summary!P$21</f>
        <v>0</v>
      </c>
      <c r="Q74" s="179">
        <f>RES_hhdet_in_emih!Q74/RES_summary!Q$21</f>
        <v>0</v>
      </c>
    </row>
    <row r="75" spans="1:17" ht="12" customHeight="1" x14ac:dyDescent="0.25">
      <c r="A75" s="148" t="s">
        <v>60</v>
      </c>
      <c r="B75" s="156"/>
      <c r="C75" s="177">
        <f>RES_hhdet_in_emih!C75/RES_summary!C$21</f>
        <v>0</v>
      </c>
      <c r="D75" s="177">
        <f>RES_hhdet_in_emih!D75/RES_summary!D$21</f>
        <v>0</v>
      </c>
      <c r="E75" s="177">
        <f>RES_hhdet_in_emih!E75/RES_summary!E$21</f>
        <v>0</v>
      </c>
      <c r="F75" s="177">
        <f>RES_hhdet_in_emih!F75/RES_summary!F$21</f>
        <v>0</v>
      </c>
      <c r="G75" s="177">
        <f>RES_hhdet_in_emih!G75/RES_summary!G$21</f>
        <v>0</v>
      </c>
      <c r="H75" s="177">
        <f>RES_hhdet_in_emih!H75/RES_summary!H$21</f>
        <v>0</v>
      </c>
      <c r="I75" s="177">
        <f>RES_hhdet_in_emih!I75/RES_summary!I$21</f>
        <v>0</v>
      </c>
      <c r="J75" s="177">
        <f>RES_hhdet_in_emih!J75/RES_summary!J$21</f>
        <v>0</v>
      </c>
      <c r="K75" s="177">
        <f>RES_hhdet_in_emih!K75/RES_summary!K$21</f>
        <v>0</v>
      </c>
      <c r="L75" s="177">
        <f>RES_hhdet_in_emih!L75/RES_summary!L$21</f>
        <v>0</v>
      </c>
      <c r="M75" s="177">
        <f>RES_hhdet_in_emih!M75/RES_summary!M$21</f>
        <v>0</v>
      </c>
      <c r="N75" s="177">
        <f>RES_hhdet_in_emih!N75/RES_summary!N$21</f>
        <v>0</v>
      </c>
      <c r="O75" s="177">
        <f>RES_hhdet_in_emih!O75/RES_summary!O$21</f>
        <v>0</v>
      </c>
      <c r="P75" s="177">
        <f>RES_hhdet_in_emih!P75/RES_summary!P$21</f>
        <v>0</v>
      </c>
      <c r="Q75" s="177">
        <f>RES_hhdet_in_emih!Q75/RES_summary!Q$21</f>
        <v>0</v>
      </c>
    </row>
    <row r="76" spans="1:17" ht="12" customHeight="1" x14ac:dyDescent="0.25">
      <c r="A76" s="148" t="s">
        <v>59</v>
      </c>
      <c r="B76" s="156"/>
      <c r="C76" s="177">
        <f>RES_hhdet_in_emih!C76/RES_summary!C$21</f>
        <v>0</v>
      </c>
      <c r="D76" s="177">
        <f>RES_hhdet_in_emih!D76/RES_summary!D$21</f>
        <v>0</v>
      </c>
      <c r="E76" s="177">
        <f>RES_hhdet_in_emih!E76/RES_summary!E$21</f>
        <v>0</v>
      </c>
      <c r="F76" s="177">
        <f>RES_hhdet_in_emih!F76/RES_summary!F$21</f>
        <v>0</v>
      </c>
      <c r="G76" s="177">
        <f>RES_hhdet_in_emih!G76/RES_summary!G$21</f>
        <v>0</v>
      </c>
      <c r="H76" s="177">
        <f>RES_hhdet_in_emih!H76/RES_summary!H$21</f>
        <v>0</v>
      </c>
      <c r="I76" s="177">
        <f>RES_hhdet_in_emih!I76/RES_summary!I$21</f>
        <v>0</v>
      </c>
      <c r="J76" s="177">
        <f>RES_hhdet_in_emih!J76/RES_summary!J$21</f>
        <v>0</v>
      </c>
      <c r="K76" s="177">
        <f>RES_hhdet_in_emih!K76/RES_summary!K$21</f>
        <v>0</v>
      </c>
      <c r="L76" s="177">
        <f>RES_hhdet_in_emih!L76/RES_summary!L$21</f>
        <v>0</v>
      </c>
      <c r="M76" s="177">
        <f>RES_hhdet_in_emih!M76/RES_summary!M$21</f>
        <v>0</v>
      </c>
      <c r="N76" s="177">
        <f>RES_hhdet_in_emih!N76/RES_summary!N$21</f>
        <v>0</v>
      </c>
      <c r="O76" s="177">
        <f>RES_hhdet_in_emih!O76/RES_summary!O$21</f>
        <v>0</v>
      </c>
      <c r="P76" s="177">
        <f>RES_hhdet_in_emih!P76/RES_summary!P$21</f>
        <v>0</v>
      </c>
      <c r="Q76" s="177">
        <f>RES_hhdet_in_emih!Q76/RES_summary!Q$21</f>
        <v>0</v>
      </c>
    </row>
    <row r="77" spans="1:17" ht="12" customHeight="1" x14ac:dyDescent="0.25">
      <c r="A77" s="158" t="s">
        <v>62</v>
      </c>
      <c r="B77" s="157"/>
      <c r="C77" s="178">
        <f>RES_hhdet_in_emih!C77/RES_summary!C$21</f>
        <v>2.6943007620578361</v>
      </c>
      <c r="D77" s="178">
        <f>RES_hhdet_in_emih!D77/RES_summary!D$21</f>
        <v>2.291205665613731</v>
      </c>
      <c r="E77" s="178">
        <f>RES_hhdet_in_emih!E77/RES_summary!E$21</f>
        <v>2.0263410275804579</v>
      </c>
      <c r="F77" s="178">
        <f>RES_hhdet_in_emih!F77/RES_summary!F$21</f>
        <v>2.1229724484651942</v>
      </c>
      <c r="G77" s="178">
        <f>RES_hhdet_in_emih!G77/RES_summary!G$21</f>
        <v>2.960320598587991</v>
      </c>
      <c r="H77" s="178">
        <f>RES_hhdet_in_emih!H77/RES_summary!H$21</f>
        <v>2.851930765373091</v>
      </c>
      <c r="I77" s="178">
        <f>RES_hhdet_in_emih!I77/RES_summary!I$21</f>
        <v>1.5315419894471314</v>
      </c>
      <c r="J77" s="178">
        <f>RES_hhdet_in_emih!J77/RES_summary!J$21</f>
        <v>2.0451533711406102</v>
      </c>
      <c r="K77" s="178">
        <f>RES_hhdet_in_emih!K77/RES_summary!K$21</f>
        <v>2.8649365890667586</v>
      </c>
      <c r="L77" s="178">
        <f>RES_hhdet_in_emih!L77/RES_summary!L$21</f>
        <v>2.4925847238955376</v>
      </c>
      <c r="M77" s="178">
        <f>RES_hhdet_in_emih!M77/RES_summary!M$21</f>
        <v>2.5360715081583041</v>
      </c>
      <c r="N77" s="178">
        <f>RES_hhdet_in_emih!N77/RES_summary!N$21</f>
        <v>2.5996459030144483</v>
      </c>
      <c r="O77" s="178">
        <f>RES_hhdet_in_emih!O77/RES_summary!O$21</f>
        <v>2.75883099556602</v>
      </c>
      <c r="P77" s="178">
        <f>RES_hhdet_in_emih!P77/RES_summary!P$21</f>
        <v>0</v>
      </c>
      <c r="Q77" s="178">
        <f>RES_hhdet_in_emih!Q77/RES_summary!Q$21</f>
        <v>2.807238439877449</v>
      </c>
    </row>
    <row r="78" spans="1:17" ht="12" customHeight="1" x14ac:dyDescent="0.25">
      <c r="A78" s="23" t="s">
        <v>109</v>
      </c>
      <c r="B78" s="156"/>
      <c r="C78" s="177">
        <f>RES_hhdet_in_emih!C78/RES_summary!C$21</f>
        <v>3.0350104191459248</v>
      </c>
      <c r="D78" s="177">
        <f>RES_hhdet_in_emih!D78/RES_summary!D$21</f>
        <v>3.0487556197667596</v>
      </c>
      <c r="E78" s="177">
        <f>RES_hhdet_in_emih!E78/RES_summary!E$21</f>
        <v>3.0498547299116296</v>
      </c>
      <c r="F78" s="177">
        <f>RES_hhdet_in_emih!F78/RES_summary!F$21</f>
        <v>3.0145343698528002</v>
      </c>
      <c r="G78" s="177">
        <f>RES_hhdet_in_emih!G78/RES_summary!G$21</f>
        <v>2.960320598587991</v>
      </c>
      <c r="H78" s="177">
        <f>RES_hhdet_in_emih!H78/RES_summary!H$21</f>
        <v>2.851930765373091</v>
      </c>
      <c r="I78" s="177">
        <f>RES_hhdet_in_emih!I78/RES_summary!I$21</f>
        <v>2.9194114944658649</v>
      </c>
      <c r="J78" s="177">
        <f>RES_hhdet_in_emih!J78/RES_summary!J$21</f>
        <v>2.9392799181503166</v>
      </c>
      <c r="K78" s="177">
        <f>RES_hhdet_in_emih!K78/RES_summary!K$21</f>
        <v>2.8649365890667586</v>
      </c>
      <c r="L78" s="177">
        <f>RES_hhdet_in_emih!L78/RES_summary!L$21</f>
        <v>2.863850429060868</v>
      </c>
      <c r="M78" s="177">
        <f>RES_hhdet_in_emih!M78/RES_summary!M$21</f>
        <v>2.747540828847117</v>
      </c>
      <c r="N78" s="177">
        <f>RES_hhdet_in_emih!N78/RES_summary!N$21</f>
        <v>2.8398863388075148</v>
      </c>
      <c r="O78" s="177">
        <f>RES_hhdet_in_emih!O78/RES_summary!O$21</f>
        <v>2.75883099556602</v>
      </c>
      <c r="P78" s="177">
        <f>RES_hhdet_in_emih!P78/RES_summary!P$21</f>
        <v>0</v>
      </c>
      <c r="Q78" s="177">
        <f>RES_hhdet_in_emih!Q78/RES_summary!Q$21</f>
        <v>2.807238439877449</v>
      </c>
    </row>
    <row r="79" spans="1:17" ht="12" customHeight="1" x14ac:dyDescent="0.25">
      <c r="A79" s="29" t="s">
        <v>140</v>
      </c>
      <c r="B79" s="57"/>
      <c r="C79" s="176">
        <f>RES_hhdet_in_emih!C79/RES_summary!C$21</f>
        <v>0</v>
      </c>
      <c r="D79" s="176">
        <f>RES_hhdet_in_emih!D79/RES_summary!D$21</f>
        <v>0</v>
      </c>
      <c r="E79" s="176">
        <f>RES_hhdet_in_emih!E79/RES_summary!E$21</f>
        <v>0</v>
      </c>
      <c r="F79" s="176">
        <f>RES_hhdet_in_emih!F79/RES_summary!F$21</f>
        <v>0</v>
      </c>
      <c r="G79" s="176">
        <f>RES_hhdet_in_emih!G79/RES_summary!G$21</f>
        <v>0</v>
      </c>
      <c r="H79" s="176">
        <f>RES_hhdet_in_emih!H79/RES_summary!H$21</f>
        <v>0</v>
      </c>
      <c r="I79" s="176">
        <f>RES_hhdet_in_emih!I79/RES_summary!I$21</f>
        <v>0</v>
      </c>
      <c r="J79" s="176">
        <f>RES_hhdet_in_emih!J79/RES_summary!J$21</f>
        <v>0</v>
      </c>
      <c r="K79" s="176">
        <f>RES_hhdet_in_emih!K79/RES_summary!K$21</f>
        <v>0</v>
      </c>
      <c r="L79" s="176">
        <f>RES_hhdet_in_emih!L79/RES_summary!L$21</f>
        <v>0</v>
      </c>
      <c r="M79" s="176">
        <f>RES_hhdet_in_emih!M79/RES_summary!M$21</f>
        <v>0</v>
      </c>
      <c r="N79" s="176">
        <f>RES_hhdet_in_emih!N79/RES_summary!N$21</f>
        <v>0</v>
      </c>
      <c r="O79" s="176">
        <f>RES_hhdet_in_emih!O79/RES_summary!O$21</f>
        <v>0</v>
      </c>
      <c r="P79" s="176">
        <f>RES_hhdet_in_emih!P79/RES_summary!P$21</f>
        <v>0</v>
      </c>
      <c r="Q79" s="176">
        <f>RES_hhdet_in_emih!Q79/RES_summary!Q$21</f>
        <v>0</v>
      </c>
    </row>
    <row r="80" spans="1:17" s="28" customFormat="1" ht="12" customHeight="1" x14ac:dyDescent="0.25"/>
    <row r="81" spans="1:17" ht="12" customHeight="1" x14ac:dyDescent="0.25">
      <c r="A81" s="152" t="s">
        <v>158</v>
      </c>
      <c r="B81" s="168"/>
      <c r="C81" s="184">
        <f>RES_hhdet_in_emih!C81/RES_summary!C$21</f>
        <v>0</v>
      </c>
      <c r="D81" s="184">
        <f>RES_hhdet_in_emih!D81/RES_summary!D$21</f>
        <v>0</v>
      </c>
      <c r="E81" s="184">
        <f>RES_hhdet_in_emih!E81/RES_summary!E$21</f>
        <v>0</v>
      </c>
      <c r="F81" s="184">
        <f>RES_hhdet_in_emih!F81/RES_summary!F$21</f>
        <v>0</v>
      </c>
      <c r="G81" s="184">
        <f>RES_hhdet_in_emih!G81/RES_summary!G$21</f>
        <v>0</v>
      </c>
      <c r="H81" s="184">
        <f>RES_hhdet_in_emih!H81/RES_summary!H$21</f>
        <v>0</v>
      </c>
      <c r="I81" s="184">
        <f>RES_hhdet_in_emih!I81/RES_summary!I$21</f>
        <v>0</v>
      </c>
      <c r="J81" s="184">
        <f>RES_hhdet_in_emih!J81/RES_summary!J$21</f>
        <v>0</v>
      </c>
      <c r="K81" s="184">
        <f>RES_hhdet_in_emih!K81/RES_summary!K$21</f>
        <v>0</v>
      </c>
      <c r="L81" s="184">
        <f>RES_hhdet_in_emih!L81/RES_summary!L$21</f>
        <v>0</v>
      </c>
      <c r="M81" s="184">
        <f>RES_hhdet_in_emih!M81/RES_summary!M$21</f>
        <v>0</v>
      </c>
      <c r="N81" s="184">
        <f>RES_hhdet_in_emih!N81/RES_summary!N$21</f>
        <v>0</v>
      </c>
      <c r="O81" s="184">
        <f>RES_hhdet_in_emih!O81/RES_summary!O$21</f>
        <v>0</v>
      </c>
      <c r="P81" s="184">
        <f>RES_hhdet_in_emih!P81/RES_summary!P$21</f>
        <v>0</v>
      </c>
      <c r="Q81" s="184">
        <f>RES_hhdet_in_emih!Q81/RES_summary!Q$21</f>
        <v>0</v>
      </c>
    </row>
    <row r="82" spans="1:17" ht="12.95" customHeight="1" x14ac:dyDescent="0.25">
      <c r="A82" s="158" t="s">
        <v>65</v>
      </c>
      <c r="B82" s="157"/>
      <c r="C82" s="178">
        <f>RES_hhdet_in_emih!C82/RES_summary!C$21</f>
        <v>0</v>
      </c>
      <c r="D82" s="178">
        <f>RES_hhdet_in_emih!D82/RES_summary!D$21</f>
        <v>0</v>
      </c>
      <c r="E82" s="178">
        <f>RES_hhdet_in_emih!E82/RES_summary!E$21</f>
        <v>0</v>
      </c>
      <c r="F82" s="178">
        <f>RES_hhdet_in_emih!F82/RES_summary!F$21</f>
        <v>0</v>
      </c>
      <c r="G82" s="178">
        <f>RES_hhdet_in_emih!G82/RES_summary!G$21</f>
        <v>0</v>
      </c>
      <c r="H82" s="178">
        <f>RES_hhdet_in_emih!H82/RES_summary!H$21</f>
        <v>0</v>
      </c>
      <c r="I82" s="178">
        <f>RES_hhdet_in_emih!I82/RES_summary!I$21</f>
        <v>0</v>
      </c>
      <c r="J82" s="178">
        <f>RES_hhdet_in_emih!J82/RES_summary!J$21</f>
        <v>0</v>
      </c>
      <c r="K82" s="178">
        <f>RES_hhdet_in_emih!K82/RES_summary!K$21</f>
        <v>0</v>
      </c>
      <c r="L82" s="178">
        <f>RES_hhdet_in_emih!L82/RES_summary!L$21</f>
        <v>0</v>
      </c>
      <c r="M82" s="178">
        <f>RES_hhdet_in_emih!M82/RES_summary!M$21</f>
        <v>0</v>
      </c>
      <c r="N82" s="178">
        <f>RES_hhdet_in_emih!N82/RES_summary!N$21</f>
        <v>0</v>
      </c>
      <c r="O82" s="178">
        <f>RES_hhdet_in_emih!O82/RES_summary!O$21</f>
        <v>0</v>
      </c>
      <c r="P82" s="178">
        <f>RES_hhdet_in_emih!P82/RES_summary!P$21</f>
        <v>0</v>
      </c>
      <c r="Q82" s="178">
        <f>RES_hhdet_in_emih!Q82/RES_summary!Q$21</f>
        <v>0</v>
      </c>
    </row>
    <row r="83" spans="1:17" ht="12" customHeight="1" x14ac:dyDescent="0.25">
      <c r="A83" s="23" t="s">
        <v>157</v>
      </c>
      <c r="B83" s="156"/>
      <c r="C83" s="177">
        <f>RES_hhdet_in_emih!C83/RES_summary!C$21</f>
        <v>0</v>
      </c>
      <c r="D83" s="177">
        <f>RES_hhdet_in_emih!D83/RES_summary!D$21</f>
        <v>0</v>
      </c>
      <c r="E83" s="177">
        <f>RES_hhdet_in_emih!E83/RES_summary!E$21</f>
        <v>0</v>
      </c>
      <c r="F83" s="177">
        <f>RES_hhdet_in_emih!F83/RES_summary!F$21</f>
        <v>0</v>
      </c>
      <c r="G83" s="177">
        <f>RES_hhdet_in_emih!G83/RES_summary!G$21</f>
        <v>0</v>
      </c>
      <c r="H83" s="177">
        <f>RES_hhdet_in_emih!H83/RES_summary!H$21</f>
        <v>0</v>
      </c>
      <c r="I83" s="177">
        <f>RES_hhdet_in_emih!I83/RES_summary!I$21</f>
        <v>0</v>
      </c>
      <c r="J83" s="177">
        <f>RES_hhdet_in_emih!J83/RES_summary!J$21</f>
        <v>0</v>
      </c>
      <c r="K83" s="177">
        <f>RES_hhdet_in_emih!K83/RES_summary!K$21</f>
        <v>0</v>
      </c>
      <c r="L83" s="177">
        <f>RES_hhdet_in_emih!L83/RES_summary!L$21</f>
        <v>0</v>
      </c>
      <c r="M83" s="177">
        <f>RES_hhdet_in_emih!M83/RES_summary!M$21</f>
        <v>0</v>
      </c>
      <c r="N83" s="177">
        <f>RES_hhdet_in_emih!N83/RES_summary!N$21</f>
        <v>0</v>
      </c>
      <c r="O83" s="177">
        <f>RES_hhdet_in_emih!O83/RES_summary!O$21</f>
        <v>0</v>
      </c>
      <c r="P83" s="177">
        <f>RES_hhdet_in_emih!P83/RES_summary!P$21</f>
        <v>0</v>
      </c>
      <c r="Q83" s="177">
        <f>RES_hhdet_in_emih!Q83/RES_summary!Q$21</f>
        <v>0</v>
      </c>
    </row>
    <row r="84" spans="1:17" ht="12" customHeight="1" x14ac:dyDescent="0.25">
      <c r="A84" s="23" t="s">
        <v>60</v>
      </c>
      <c r="B84" s="156"/>
      <c r="C84" s="177">
        <f>RES_hhdet_in_emih!C84/RES_summary!C$21</f>
        <v>0</v>
      </c>
      <c r="D84" s="177">
        <f>RES_hhdet_in_emih!D84/RES_summary!D$21</f>
        <v>0</v>
      </c>
      <c r="E84" s="177">
        <f>RES_hhdet_in_emih!E84/RES_summary!E$21</f>
        <v>0</v>
      </c>
      <c r="F84" s="177">
        <f>RES_hhdet_in_emih!F84/RES_summary!F$21</f>
        <v>0</v>
      </c>
      <c r="G84" s="177">
        <f>RES_hhdet_in_emih!G84/RES_summary!G$21</f>
        <v>0</v>
      </c>
      <c r="H84" s="177">
        <f>RES_hhdet_in_emih!H84/RES_summary!H$21</f>
        <v>0</v>
      </c>
      <c r="I84" s="177">
        <f>RES_hhdet_in_emih!I84/RES_summary!I$21</f>
        <v>0</v>
      </c>
      <c r="J84" s="177">
        <f>RES_hhdet_in_emih!J84/RES_summary!J$21</f>
        <v>0</v>
      </c>
      <c r="K84" s="177">
        <f>RES_hhdet_in_emih!K84/RES_summary!K$21</f>
        <v>0</v>
      </c>
      <c r="L84" s="177">
        <f>RES_hhdet_in_emih!L84/RES_summary!L$21</f>
        <v>0</v>
      </c>
      <c r="M84" s="177">
        <f>RES_hhdet_in_emih!M84/RES_summary!M$21</f>
        <v>0</v>
      </c>
      <c r="N84" s="177">
        <f>RES_hhdet_in_emih!N84/RES_summary!N$21</f>
        <v>0</v>
      </c>
      <c r="O84" s="177">
        <f>RES_hhdet_in_emih!O84/RES_summary!O$21</f>
        <v>0</v>
      </c>
      <c r="P84" s="177">
        <f>RES_hhdet_in_emih!P84/RES_summary!P$21</f>
        <v>0</v>
      </c>
      <c r="Q84" s="177">
        <f>RES_hhdet_in_emih!Q84/RES_summary!Q$21</f>
        <v>0</v>
      </c>
    </row>
    <row r="85" spans="1:17" ht="12.95" customHeight="1" x14ac:dyDescent="0.25">
      <c r="A85" s="158" t="s">
        <v>112</v>
      </c>
      <c r="B85" s="157"/>
      <c r="C85" s="178">
        <f>RES_hhdet_in_emih!C85/RES_summary!C$21</f>
        <v>0</v>
      </c>
      <c r="D85" s="178">
        <f>RES_hhdet_in_emih!D85/RES_summary!D$21</f>
        <v>0</v>
      </c>
      <c r="E85" s="178">
        <f>RES_hhdet_in_emih!E85/RES_summary!E$21</f>
        <v>0</v>
      </c>
      <c r="F85" s="178">
        <f>RES_hhdet_in_emih!F85/RES_summary!F$21</f>
        <v>0</v>
      </c>
      <c r="G85" s="178">
        <f>RES_hhdet_in_emih!G85/RES_summary!G$21</f>
        <v>0</v>
      </c>
      <c r="H85" s="178">
        <f>RES_hhdet_in_emih!H85/RES_summary!H$21</f>
        <v>0</v>
      </c>
      <c r="I85" s="178">
        <f>RES_hhdet_in_emih!I85/RES_summary!I$21</f>
        <v>0</v>
      </c>
      <c r="J85" s="178">
        <f>RES_hhdet_in_emih!J85/RES_summary!J$21</f>
        <v>0</v>
      </c>
      <c r="K85" s="178">
        <f>RES_hhdet_in_emih!K85/RES_summary!K$21</f>
        <v>0</v>
      </c>
      <c r="L85" s="178">
        <f>RES_hhdet_in_emih!L85/RES_summary!L$21</f>
        <v>0</v>
      </c>
      <c r="M85" s="178">
        <f>RES_hhdet_in_emih!M85/RES_summary!M$21</f>
        <v>0</v>
      </c>
      <c r="N85" s="178">
        <f>RES_hhdet_in_emih!N85/RES_summary!N$21</f>
        <v>0</v>
      </c>
      <c r="O85" s="178">
        <f>RES_hhdet_in_emih!O85/RES_summary!O$21</f>
        <v>0</v>
      </c>
      <c r="P85" s="178">
        <f>RES_hhdet_in_emih!P85/RES_summary!P$21</f>
        <v>0</v>
      </c>
      <c r="Q85" s="178">
        <f>RES_hhdet_in_emih!Q85/RES_summary!Q$21</f>
        <v>0</v>
      </c>
    </row>
    <row r="86" spans="1:17" ht="12" customHeight="1" x14ac:dyDescent="0.25">
      <c r="A86" s="23" t="s">
        <v>60</v>
      </c>
      <c r="B86" s="156"/>
      <c r="C86" s="177">
        <f>RES_hhdet_in_emih!C86/RES_summary!C$21</f>
        <v>0</v>
      </c>
      <c r="D86" s="177">
        <f>RES_hhdet_in_emih!D86/RES_summary!D$21</f>
        <v>0</v>
      </c>
      <c r="E86" s="177">
        <f>RES_hhdet_in_emih!E86/RES_summary!E$21</f>
        <v>0</v>
      </c>
      <c r="F86" s="177">
        <f>RES_hhdet_in_emih!F86/RES_summary!F$21</f>
        <v>0</v>
      </c>
      <c r="G86" s="177">
        <f>RES_hhdet_in_emih!G86/RES_summary!G$21</f>
        <v>0</v>
      </c>
      <c r="H86" s="177">
        <f>RES_hhdet_in_emih!H86/RES_summary!H$21</f>
        <v>0</v>
      </c>
      <c r="I86" s="177">
        <f>RES_hhdet_in_emih!I86/RES_summary!I$21</f>
        <v>0</v>
      </c>
      <c r="J86" s="177">
        <f>RES_hhdet_in_emih!J86/RES_summary!J$21</f>
        <v>0</v>
      </c>
      <c r="K86" s="177">
        <f>RES_hhdet_in_emih!K86/RES_summary!K$21</f>
        <v>0</v>
      </c>
      <c r="L86" s="177">
        <f>RES_hhdet_in_emih!L86/RES_summary!L$21</f>
        <v>0</v>
      </c>
      <c r="M86" s="177">
        <f>RES_hhdet_in_emih!M86/RES_summary!M$21</f>
        <v>0</v>
      </c>
      <c r="N86" s="177">
        <f>RES_hhdet_in_emih!N86/RES_summary!N$21</f>
        <v>0</v>
      </c>
      <c r="O86" s="177">
        <f>RES_hhdet_in_emih!O86/RES_summary!O$21</f>
        <v>0</v>
      </c>
      <c r="P86" s="177">
        <f>RES_hhdet_in_emih!P86/RES_summary!P$21</f>
        <v>0</v>
      </c>
      <c r="Q86" s="177">
        <f>RES_hhdet_in_emih!Q86/RES_summary!Q$21</f>
        <v>0</v>
      </c>
    </row>
    <row r="87" spans="1:17" ht="12" customHeight="1" x14ac:dyDescent="0.25">
      <c r="A87" s="158" t="s">
        <v>63</v>
      </c>
      <c r="B87" s="157"/>
      <c r="C87" s="178">
        <f>RES_hhdet_in_emih!C87/RES_summary!C$21</f>
        <v>0</v>
      </c>
      <c r="D87" s="178">
        <f>RES_hhdet_in_emih!D87/RES_summary!D$21</f>
        <v>0</v>
      </c>
      <c r="E87" s="178">
        <f>RES_hhdet_in_emih!E87/RES_summary!E$21</f>
        <v>0</v>
      </c>
      <c r="F87" s="178">
        <f>RES_hhdet_in_emih!F87/RES_summary!F$21</f>
        <v>0</v>
      </c>
      <c r="G87" s="178">
        <f>RES_hhdet_in_emih!G87/RES_summary!G$21</f>
        <v>0</v>
      </c>
      <c r="H87" s="178">
        <f>RES_hhdet_in_emih!H87/RES_summary!H$21</f>
        <v>0</v>
      </c>
      <c r="I87" s="178">
        <f>RES_hhdet_in_emih!I87/RES_summary!I$21</f>
        <v>0</v>
      </c>
      <c r="J87" s="178">
        <f>RES_hhdet_in_emih!J87/RES_summary!J$21</f>
        <v>0</v>
      </c>
      <c r="K87" s="178">
        <f>RES_hhdet_in_emih!K87/RES_summary!K$21</f>
        <v>0</v>
      </c>
      <c r="L87" s="178">
        <f>RES_hhdet_in_emih!L87/RES_summary!L$21</f>
        <v>0</v>
      </c>
      <c r="M87" s="178">
        <f>RES_hhdet_in_emih!M87/RES_summary!M$21</f>
        <v>0</v>
      </c>
      <c r="N87" s="178">
        <f>RES_hhdet_in_emih!N87/RES_summary!N$21</f>
        <v>0</v>
      </c>
      <c r="O87" s="178">
        <f>RES_hhdet_in_emih!O87/RES_summary!O$21</f>
        <v>0</v>
      </c>
      <c r="P87" s="178">
        <f>RES_hhdet_in_emih!P87/RES_summary!P$21</f>
        <v>0</v>
      </c>
      <c r="Q87" s="178">
        <f>RES_hhdet_in_emih!Q87/RES_summary!Q$21</f>
        <v>0</v>
      </c>
    </row>
    <row r="88" spans="1:17" ht="12" customHeight="1" x14ac:dyDescent="0.25">
      <c r="A88" s="167" t="s">
        <v>156</v>
      </c>
      <c r="B88" s="132"/>
      <c r="C88" s="183">
        <f>RES_hhdet_in_emih!C88/RES_summary!C$21</f>
        <v>0</v>
      </c>
      <c r="D88" s="183">
        <f>RES_hhdet_in_emih!D88/RES_summary!D$21</f>
        <v>0</v>
      </c>
      <c r="E88" s="183">
        <f>RES_hhdet_in_emih!E88/RES_summary!E$21</f>
        <v>0</v>
      </c>
      <c r="F88" s="183">
        <f>RES_hhdet_in_emih!F88/RES_summary!F$21</f>
        <v>0</v>
      </c>
      <c r="G88" s="183">
        <f>RES_hhdet_in_emih!G88/RES_summary!G$21</f>
        <v>0</v>
      </c>
      <c r="H88" s="183">
        <f>RES_hhdet_in_emih!H88/RES_summary!H$21</f>
        <v>0</v>
      </c>
      <c r="I88" s="183">
        <f>RES_hhdet_in_emih!I88/RES_summary!I$21</f>
        <v>0</v>
      </c>
      <c r="J88" s="183">
        <f>RES_hhdet_in_emih!J88/RES_summary!J$21</f>
        <v>0</v>
      </c>
      <c r="K88" s="183">
        <f>RES_hhdet_in_emih!K88/RES_summary!K$21</f>
        <v>0</v>
      </c>
      <c r="L88" s="183">
        <f>RES_hhdet_in_emih!L88/RES_summary!L$21</f>
        <v>0</v>
      </c>
      <c r="M88" s="183">
        <f>RES_hhdet_in_emih!M88/RES_summary!M$21</f>
        <v>0</v>
      </c>
      <c r="N88" s="183">
        <f>RES_hhdet_in_emih!N88/RES_summary!N$21</f>
        <v>0</v>
      </c>
      <c r="O88" s="183">
        <f>RES_hhdet_in_emih!O88/RES_summary!O$21</f>
        <v>0</v>
      </c>
      <c r="P88" s="183">
        <f>RES_hhdet_in_emih!P88/RES_summary!P$21</f>
        <v>0</v>
      </c>
      <c r="Q88" s="183">
        <f>RES_hhdet_in_emih!Q88/RES_summary!Q$21</f>
        <v>0</v>
      </c>
    </row>
    <row r="89" spans="1:17" ht="12" customHeight="1" x14ac:dyDescent="0.25">
      <c r="A89" s="167" t="s">
        <v>155</v>
      </c>
      <c r="B89" s="132"/>
      <c r="C89" s="183">
        <f>RES_hhdet_in_emih!C89/RES_summary!C$21</f>
        <v>0</v>
      </c>
      <c r="D89" s="183">
        <f>RES_hhdet_in_emih!D89/RES_summary!D$21</f>
        <v>0</v>
      </c>
      <c r="E89" s="183">
        <f>RES_hhdet_in_emih!E89/RES_summary!E$21</f>
        <v>0</v>
      </c>
      <c r="F89" s="183">
        <f>RES_hhdet_in_emih!F89/RES_summary!F$21</f>
        <v>0</v>
      </c>
      <c r="G89" s="183">
        <f>RES_hhdet_in_emih!G89/RES_summary!G$21</f>
        <v>0</v>
      </c>
      <c r="H89" s="183">
        <f>RES_hhdet_in_emih!H89/RES_summary!H$21</f>
        <v>0</v>
      </c>
      <c r="I89" s="183">
        <f>RES_hhdet_in_emih!I89/RES_summary!I$21</f>
        <v>0</v>
      </c>
      <c r="J89" s="183">
        <f>RES_hhdet_in_emih!J89/RES_summary!J$21</f>
        <v>0</v>
      </c>
      <c r="K89" s="183">
        <f>RES_hhdet_in_emih!K89/RES_summary!K$21</f>
        <v>0</v>
      </c>
      <c r="L89" s="183">
        <f>RES_hhdet_in_emih!L89/RES_summary!L$21</f>
        <v>0</v>
      </c>
      <c r="M89" s="183">
        <f>RES_hhdet_in_emih!M89/RES_summary!M$21</f>
        <v>0</v>
      </c>
      <c r="N89" s="183">
        <f>RES_hhdet_in_emih!N89/RES_summary!N$21</f>
        <v>0</v>
      </c>
      <c r="O89" s="183">
        <f>RES_hhdet_in_emih!O89/RES_summary!O$21</f>
        <v>0</v>
      </c>
      <c r="P89" s="183">
        <f>RES_hhdet_in_emih!P89/RES_summary!P$21</f>
        <v>0</v>
      </c>
      <c r="Q89" s="183">
        <f>RES_hhdet_in_emih!Q89/RES_summary!Q$21</f>
        <v>0</v>
      </c>
    </row>
    <row r="90" spans="1:17" ht="12" customHeight="1" x14ac:dyDescent="0.25">
      <c r="A90" s="166" t="s">
        <v>55</v>
      </c>
      <c r="B90" s="165"/>
      <c r="C90" s="182">
        <f>RES_hhdet_in_emih!C90/RES_summary!C$21</f>
        <v>0</v>
      </c>
      <c r="D90" s="182">
        <f>RES_hhdet_in_emih!D90/RES_summary!D$21</f>
        <v>0</v>
      </c>
      <c r="E90" s="182">
        <f>RES_hhdet_in_emih!E90/RES_summary!E$21</f>
        <v>0</v>
      </c>
      <c r="F90" s="182">
        <f>RES_hhdet_in_emih!F90/RES_summary!F$21</f>
        <v>0</v>
      </c>
      <c r="G90" s="182">
        <f>RES_hhdet_in_emih!G90/RES_summary!G$21</f>
        <v>0</v>
      </c>
      <c r="H90" s="182">
        <f>RES_hhdet_in_emih!H90/RES_summary!H$21</f>
        <v>0</v>
      </c>
      <c r="I90" s="182">
        <f>RES_hhdet_in_emih!I90/RES_summary!I$21</f>
        <v>0</v>
      </c>
      <c r="J90" s="182">
        <f>RES_hhdet_in_emih!J90/RES_summary!J$21</f>
        <v>0</v>
      </c>
      <c r="K90" s="182">
        <f>RES_hhdet_in_emih!K90/RES_summary!K$21</f>
        <v>0</v>
      </c>
      <c r="L90" s="182">
        <f>RES_hhdet_in_emih!L90/RES_summary!L$21</f>
        <v>0</v>
      </c>
      <c r="M90" s="182">
        <f>RES_hhdet_in_emih!M90/RES_summary!M$21</f>
        <v>0</v>
      </c>
      <c r="N90" s="182">
        <f>RES_hhdet_in_emih!N90/RES_summary!N$21</f>
        <v>0</v>
      </c>
      <c r="O90" s="182">
        <f>RES_hhdet_in_emih!O90/RES_summary!O$21</f>
        <v>0</v>
      </c>
      <c r="P90" s="182">
        <f>RES_hhdet_in_emih!P90/RES_summary!P$21</f>
        <v>0</v>
      </c>
      <c r="Q90" s="182">
        <f>RES_hhdet_in_emih!Q90/RES_summary!Q$21</f>
        <v>0</v>
      </c>
    </row>
    <row r="91" spans="1:17" ht="12" customHeight="1" x14ac:dyDescent="0.25">
      <c r="A91" s="147" t="s">
        <v>59</v>
      </c>
      <c r="B91" s="164"/>
      <c r="C91" s="181">
        <f>RES_hhdet_in_emih!C91/RES_summary!C$21</f>
        <v>0</v>
      </c>
      <c r="D91" s="181">
        <f>RES_hhdet_in_emih!D91/RES_summary!D$21</f>
        <v>0</v>
      </c>
      <c r="E91" s="181">
        <f>RES_hhdet_in_emih!E91/RES_summary!E$21</f>
        <v>0</v>
      </c>
      <c r="F91" s="181">
        <f>RES_hhdet_in_emih!F91/RES_summary!F$21</f>
        <v>0</v>
      </c>
      <c r="G91" s="181">
        <f>RES_hhdet_in_emih!G91/RES_summary!G$21</f>
        <v>0</v>
      </c>
      <c r="H91" s="181">
        <f>RES_hhdet_in_emih!H91/RES_summary!H$21</f>
        <v>0</v>
      </c>
      <c r="I91" s="181">
        <f>RES_hhdet_in_emih!I91/RES_summary!I$21</f>
        <v>0</v>
      </c>
      <c r="J91" s="181">
        <f>RES_hhdet_in_emih!J91/RES_summary!J$21</f>
        <v>0</v>
      </c>
      <c r="K91" s="181">
        <f>RES_hhdet_in_emih!K91/RES_summary!K$21</f>
        <v>0</v>
      </c>
      <c r="L91" s="181">
        <f>RES_hhdet_in_emih!L91/RES_summary!L$21</f>
        <v>0</v>
      </c>
      <c r="M91" s="181">
        <f>RES_hhdet_in_emih!M91/RES_summary!M$21</f>
        <v>0</v>
      </c>
      <c r="N91" s="181">
        <f>RES_hhdet_in_emih!N91/RES_summary!N$21</f>
        <v>0</v>
      </c>
      <c r="O91" s="181">
        <f>RES_hhdet_in_emih!O91/RES_summary!O$21</f>
        <v>0</v>
      </c>
      <c r="P91" s="181">
        <f>RES_hhdet_in_emih!P91/RES_summary!P$21</f>
        <v>0</v>
      </c>
      <c r="Q91" s="181">
        <f>RES_hhdet_in_emih!Q91/RES_summary!Q$21</f>
        <v>0</v>
      </c>
    </row>
    <row r="92" spans="1:17" ht="12" customHeight="1" x14ac:dyDescent="0.25">
      <c r="A92" s="163" t="s">
        <v>144</v>
      </c>
      <c r="B92" s="162"/>
      <c r="C92" s="180">
        <f>RES_hhdet_in_emih!C92/RES_summary!C$21</f>
        <v>0</v>
      </c>
      <c r="D92" s="180">
        <f>RES_hhdet_in_emih!D92/RES_summary!D$21</f>
        <v>0</v>
      </c>
      <c r="E92" s="180">
        <f>RES_hhdet_in_emih!E92/RES_summary!E$21</f>
        <v>0</v>
      </c>
      <c r="F92" s="180">
        <f>RES_hhdet_in_emih!F92/RES_summary!F$21</f>
        <v>0</v>
      </c>
      <c r="G92" s="180">
        <f>RES_hhdet_in_emih!G92/RES_summary!G$21</f>
        <v>0</v>
      </c>
      <c r="H92" s="180">
        <f>RES_hhdet_in_emih!H92/RES_summary!H$21</f>
        <v>0</v>
      </c>
      <c r="I92" s="180">
        <f>RES_hhdet_in_emih!I92/RES_summary!I$21</f>
        <v>0</v>
      </c>
      <c r="J92" s="180">
        <f>RES_hhdet_in_emih!J92/RES_summary!J$21</f>
        <v>0</v>
      </c>
      <c r="K92" s="180">
        <f>RES_hhdet_in_emih!K92/RES_summary!K$21</f>
        <v>0</v>
      </c>
      <c r="L92" s="180">
        <f>RES_hhdet_in_emih!L92/RES_summary!L$21</f>
        <v>0</v>
      </c>
      <c r="M92" s="180">
        <f>RES_hhdet_in_emih!M92/RES_summary!M$21</f>
        <v>0</v>
      </c>
      <c r="N92" s="180">
        <f>RES_hhdet_in_emih!N92/RES_summary!N$21</f>
        <v>0</v>
      </c>
      <c r="O92" s="180">
        <f>RES_hhdet_in_emih!O92/RES_summary!O$21</f>
        <v>0</v>
      </c>
      <c r="P92" s="180">
        <f>RES_hhdet_in_emih!P92/RES_summary!P$21</f>
        <v>0</v>
      </c>
      <c r="Q92" s="180">
        <f>RES_hhdet_in_emih!Q92/RES_summary!Q$21</f>
        <v>0</v>
      </c>
    </row>
    <row r="93" spans="1:17" ht="12" customHeight="1" x14ac:dyDescent="0.25">
      <c r="A93" s="161" t="s">
        <v>143</v>
      </c>
      <c r="B93" s="160"/>
      <c r="C93" s="179">
        <f>RES_hhdet_in_emih!C93/RES_summary!C$21</f>
        <v>0</v>
      </c>
      <c r="D93" s="179">
        <f>RES_hhdet_in_emih!D93/RES_summary!D$21</f>
        <v>0</v>
      </c>
      <c r="E93" s="179">
        <f>RES_hhdet_in_emih!E93/RES_summary!E$21</f>
        <v>0</v>
      </c>
      <c r="F93" s="179">
        <f>RES_hhdet_in_emih!F93/RES_summary!F$21</f>
        <v>0</v>
      </c>
      <c r="G93" s="179">
        <f>RES_hhdet_in_emih!G93/RES_summary!G$21</f>
        <v>0</v>
      </c>
      <c r="H93" s="179">
        <f>RES_hhdet_in_emih!H93/RES_summary!H$21</f>
        <v>0</v>
      </c>
      <c r="I93" s="179">
        <f>RES_hhdet_in_emih!I93/RES_summary!I$21</f>
        <v>0</v>
      </c>
      <c r="J93" s="179">
        <f>RES_hhdet_in_emih!J93/RES_summary!J$21</f>
        <v>0</v>
      </c>
      <c r="K93" s="179">
        <f>RES_hhdet_in_emih!K93/RES_summary!K$21</f>
        <v>0</v>
      </c>
      <c r="L93" s="179">
        <f>RES_hhdet_in_emih!L93/RES_summary!L$21</f>
        <v>0</v>
      </c>
      <c r="M93" s="179">
        <f>RES_hhdet_in_emih!M93/RES_summary!M$21</f>
        <v>0</v>
      </c>
      <c r="N93" s="179">
        <f>RES_hhdet_in_emih!N93/RES_summary!N$21</f>
        <v>0</v>
      </c>
      <c r="O93" s="179">
        <f>RES_hhdet_in_emih!O93/RES_summary!O$21</f>
        <v>0</v>
      </c>
      <c r="P93" s="179">
        <f>RES_hhdet_in_emih!P93/RES_summary!P$21</f>
        <v>0</v>
      </c>
      <c r="Q93" s="179">
        <f>RES_hhdet_in_emih!Q93/RES_summary!Q$21</f>
        <v>0</v>
      </c>
    </row>
    <row r="94" spans="1:17" ht="12" customHeight="1" x14ac:dyDescent="0.25">
      <c r="A94" s="148" t="s">
        <v>57</v>
      </c>
      <c r="B94" s="156"/>
      <c r="C94" s="177">
        <f>RES_hhdet_in_emih!C94/RES_summary!C$21</f>
        <v>0</v>
      </c>
      <c r="D94" s="177">
        <f>RES_hhdet_in_emih!D94/RES_summary!D$21</f>
        <v>0</v>
      </c>
      <c r="E94" s="177">
        <f>RES_hhdet_in_emih!E94/RES_summary!E$21</f>
        <v>0</v>
      </c>
      <c r="F94" s="177">
        <f>RES_hhdet_in_emih!F94/RES_summary!F$21</f>
        <v>0</v>
      </c>
      <c r="G94" s="177">
        <f>RES_hhdet_in_emih!G94/RES_summary!G$21</f>
        <v>0</v>
      </c>
      <c r="H94" s="177">
        <f>RES_hhdet_in_emih!H94/RES_summary!H$21</f>
        <v>0</v>
      </c>
      <c r="I94" s="177">
        <f>RES_hhdet_in_emih!I94/RES_summary!I$21</f>
        <v>0</v>
      </c>
      <c r="J94" s="177">
        <f>RES_hhdet_in_emih!J94/RES_summary!J$21</f>
        <v>0</v>
      </c>
      <c r="K94" s="177">
        <f>RES_hhdet_in_emih!K94/RES_summary!K$21</f>
        <v>0</v>
      </c>
      <c r="L94" s="177">
        <f>RES_hhdet_in_emih!L94/RES_summary!L$21</f>
        <v>0</v>
      </c>
      <c r="M94" s="177">
        <f>RES_hhdet_in_emih!M94/RES_summary!M$21</f>
        <v>0</v>
      </c>
      <c r="N94" s="177">
        <f>RES_hhdet_in_emih!N94/RES_summary!N$21</f>
        <v>0</v>
      </c>
      <c r="O94" s="177">
        <f>RES_hhdet_in_emih!O94/RES_summary!O$21</f>
        <v>0</v>
      </c>
      <c r="P94" s="177">
        <f>RES_hhdet_in_emih!P94/RES_summary!P$21</f>
        <v>0</v>
      </c>
      <c r="Q94" s="177">
        <f>RES_hhdet_in_emih!Q94/RES_summary!Q$21</f>
        <v>0</v>
      </c>
    </row>
    <row r="95" spans="1:17" ht="12" customHeight="1" x14ac:dyDescent="0.25">
      <c r="A95" s="148" t="s">
        <v>59</v>
      </c>
      <c r="B95" s="156"/>
      <c r="C95" s="177">
        <f>RES_hhdet_in_emih!C95/RES_summary!C$21</f>
        <v>0</v>
      </c>
      <c r="D95" s="177">
        <f>RES_hhdet_in_emih!D95/RES_summary!D$21</f>
        <v>0</v>
      </c>
      <c r="E95" s="177">
        <f>RES_hhdet_in_emih!E95/RES_summary!E$21</f>
        <v>0</v>
      </c>
      <c r="F95" s="177">
        <f>RES_hhdet_in_emih!F95/RES_summary!F$21</f>
        <v>0</v>
      </c>
      <c r="G95" s="177">
        <f>RES_hhdet_in_emih!G95/RES_summary!G$21</f>
        <v>0</v>
      </c>
      <c r="H95" s="177">
        <f>RES_hhdet_in_emih!H95/RES_summary!H$21</f>
        <v>0</v>
      </c>
      <c r="I95" s="177">
        <f>RES_hhdet_in_emih!I95/RES_summary!I$21</f>
        <v>0</v>
      </c>
      <c r="J95" s="177">
        <f>RES_hhdet_in_emih!J95/RES_summary!J$21</f>
        <v>0</v>
      </c>
      <c r="K95" s="177">
        <f>RES_hhdet_in_emih!K95/RES_summary!K$21</f>
        <v>0</v>
      </c>
      <c r="L95" s="177">
        <f>RES_hhdet_in_emih!L95/RES_summary!L$21</f>
        <v>0</v>
      </c>
      <c r="M95" s="177">
        <f>RES_hhdet_in_emih!M95/RES_summary!M$21</f>
        <v>0</v>
      </c>
      <c r="N95" s="177">
        <f>RES_hhdet_in_emih!N95/RES_summary!N$21</f>
        <v>0</v>
      </c>
      <c r="O95" s="177">
        <f>RES_hhdet_in_emih!O95/RES_summary!O$21</f>
        <v>0</v>
      </c>
      <c r="P95" s="177">
        <f>RES_hhdet_in_emih!P95/RES_summary!P$21</f>
        <v>0</v>
      </c>
      <c r="Q95" s="177">
        <f>RES_hhdet_in_emih!Q95/RES_summary!Q$21</f>
        <v>0</v>
      </c>
    </row>
    <row r="96" spans="1:17" ht="12" customHeight="1" x14ac:dyDescent="0.25">
      <c r="A96" s="163" t="s">
        <v>142</v>
      </c>
      <c r="B96" s="162"/>
      <c r="C96" s="180">
        <f>RES_hhdet_in_emih!C96/RES_summary!C$21</f>
        <v>0</v>
      </c>
      <c r="D96" s="180">
        <f>RES_hhdet_in_emih!D96/RES_summary!D$21</f>
        <v>0</v>
      </c>
      <c r="E96" s="180">
        <f>RES_hhdet_in_emih!E96/RES_summary!E$21</f>
        <v>0</v>
      </c>
      <c r="F96" s="180">
        <f>RES_hhdet_in_emih!F96/RES_summary!F$21</f>
        <v>0</v>
      </c>
      <c r="G96" s="180">
        <f>RES_hhdet_in_emih!G96/RES_summary!G$21</f>
        <v>0</v>
      </c>
      <c r="H96" s="180">
        <f>RES_hhdet_in_emih!H96/RES_summary!H$21</f>
        <v>0</v>
      </c>
      <c r="I96" s="180">
        <f>RES_hhdet_in_emih!I96/RES_summary!I$21</f>
        <v>0</v>
      </c>
      <c r="J96" s="180">
        <f>RES_hhdet_in_emih!J96/RES_summary!J$21</f>
        <v>0</v>
      </c>
      <c r="K96" s="180">
        <f>RES_hhdet_in_emih!K96/RES_summary!K$21</f>
        <v>0</v>
      </c>
      <c r="L96" s="180">
        <f>RES_hhdet_in_emih!L96/RES_summary!L$21</f>
        <v>0</v>
      </c>
      <c r="M96" s="180">
        <f>RES_hhdet_in_emih!M96/RES_summary!M$21</f>
        <v>0</v>
      </c>
      <c r="N96" s="180">
        <f>RES_hhdet_in_emih!N96/RES_summary!N$21</f>
        <v>0</v>
      </c>
      <c r="O96" s="180">
        <f>RES_hhdet_in_emih!O96/RES_summary!O$21</f>
        <v>0</v>
      </c>
      <c r="P96" s="180">
        <f>RES_hhdet_in_emih!P96/RES_summary!P$21</f>
        <v>0</v>
      </c>
      <c r="Q96" s="180">
        <f>RES_hhdet_in_emih!Q96/RES_summary!Q$21</f>
        <v>0</v>
      </c>
    </row>
    <row r="97" spans="1:17" ht="12" customHeight="1" x14ac:dyDescent="0.25">
      <c r="A97" s="161" t="s">
        <v>141</v>
      </c>
      <c r="B97" s="160"/>
      <c r="C97" s="179">
        <f>RES_hhdet_in_emih!C97/RES_summary!C$21</f>
        <v>0</v>
      </c>
      <c r="D97" s="179">
        <f>RES_hhdet_in_emih!D97/RES_summary!D$21</f>
        <v>0</v>
      </c>
      <c r="E97" s="179">
        <f>RES_hhdet_in_emih!E97/RES_summary!E$21</f>
        <v>0</v>
      </c>
      <c r="F97" s="179">
        <f>RES_hhdet_in_emih!F97/RES_summary!F$21</f>
        <v>0</v>
      </c>
      <c r="G97" s="179">
        <f>RES_hhdet_in_emih!G97/RES_summary!G$21</f>
        <v>0</v>
      </c>
      <c r="H97" s="179">
        <f>RES_hhdet_in_emih!H97/RES_summary!H$21</f>
        <v>0</v>
      </c>
      <c r="I97" s="179">
        <f>RES_hhdet_in_emih!I97/RES_summary!I$21</f>
        <v>0</v>
      </c>
      <c r="J97" s="179">
        <f>RES_hhdet_in_emih!J97/RES_summary!J$21</f>
        <v>0</v>
      </c>
      <c r="K97" s="179">
        <f>RES_hhdet_in_emih!K97/RES_summary!K$21</f>
        <v>0</v>
      </c>
      <c r="L97" s="179">
        <f>RES_hhdet_in_emih!L97/RES_summary!L$21</f>
        <v>0</v>
      </c>
      <c r="M97" s="179">
        <f>RES_hhdet_in_emih!M97/RES_summary!M$21</f>
        <v>0</v>
      </c>
      <c r="N97" s="179">
        <f>RES_hhdet_in_emih!N97/RES_summary!N$21</f>
        <v>0</v>
      </c>
      <c r="O97" s="179">
        <f>RES_hhdet_in_emih!O97/RES_summary!O$21</f>
        <v>0</v>
      </c>
      <c r="P97" s="179">
        <f>RES_hhdet_in_emih!P97/RES_summary!P$21</f>
        <v>0</v>
      </c>
      <c r="Q97" s="179">
        <f>RES_hhdet_in_emih!Q97/RES_summary!Q$21</f>
        <v>0</v>
      </c>
    </row>
    <row r="98" spans="1:17" ht="12" customHeight="1" x14ac:dyDescent="0.25">
      <c r="A98" s="148" t="s">
        <v>60</v>
      </c>
      <c r="B98" s="156"/>
      <c r="C98" s="177">
        <f>RES_hhdet_in_emih!C98/RES_summary!C$21</f>
        <v>0</v>
      </c>
      <c r="D98" s="177">
        <f>RES_hhdet_in_emih!D98/RES_summary!D$21</f>
        <v>0</v>
      </c>
      <c r="E98" s="177">
        <f>RES_hhdet_in_emih!E98/RES_summary!E$21</f>
        <v>0</v>
      </c>
      <c r="F98" s="177">
        <f>RES_hhdet_in_emih!F98/RES_summary!F$21</f>
        <v>0</v>
      </c>
      <c r="G98" s="177">
        <f>RES_hhdet_in_emih!G98/RES_summary!G$21</f>
        <v>0</v>
      </c>
      <c r="H98" s="177">
        <f>RES_hhdet_in_emih!H98/RES_summary!H$21</f>
        <v>0</v>
      </c>
      <c r="I98" s="177">
        <f>RES_hhdet_in_emih!I98/RES_summary!I$21</f>
        <v>0</v>
      </c>
      <c r="J98" s="177">
        <f>RES_hhdet_in_emih!J98/RES_summary!J$21</f>
        <v>0</v>
      </c>
      <c r="K98" s="177">
        <f>RES_hhdet_in_emih!K98/RES_summary!K$21</f>
        <v>0</v>
      </c>
      <c r="L98" s="177">
        <f>RES_hhdet_in_emih!L98/RES_summary!L$21</f>
        <v>0</v>
      </c>
      <c r="M98" s="177">
        <f>RES_hhdet_in_emih!M98/RES_summary!M$21</f>
        <v>0</v>
      </c>
      <c r="N98" s="177">
        <f>RES_hhdet_in_emih!N98/RES_summary!N$21</f>
        <v>0</v>
      </c>
      <c r="O98" s="177">
        <f>RES_hhdet_in_emih!O98/RES_summary!O$21</f>
        <v>0</v>
      </c>
      <c r="P98" s="177">
        <f>RES_hhdet_in_emih!P98/RES_summary!P$21</f>
        <v>0</v>
      </c>
      <c r="Q98" s="177">
        <f>RES_hhdet_in_emih!Q98/RES_summary!Q$21</f>
        <v>0</v>
      </c>
    </row>
    <row r="99" spans="1:17" ht="12" customHeight="1" x14ac:dyDescent="0.25">
      <c r="A99" s="148" t="s">
        <v>59</v>
      </c>
      <c r="B99" s="156"/>
      <c r="C99" s="177">
        <f>RES_hhdet_in_emih!C99/RES_summary!C$21</f>
        <v>0</v>
      </c>
      <c r="D99" s="177">
        <f>RES_hhdet_in_emih!D99/RES_summary!D$21</f>
        <v>0</v>
      </c>
      <c r="E99" s="177">
        <f>RES_hhdet_in_emih!E99/RES_summary!E$21</f>
        <v>0</v>
      </c>
      <c r="F99" s="177">
        <f>RES_hhdet_in_emih!F99/RES_summary!F$21</f>
        <v>0</v>
      </c>
      <c r="G99" s="177">
        <f>RES_hhdet_in_emih!G99/RES_summary!G$21</f>
        <v>0</v>
      </c>
      <c r="H99" s="177">
        <f>RES_hhdet_in_emih!H99/RES_summary!H$21</f>
        <v>0</v>
      </c>
      <c r="I99" s="177">
        <f>RES_hhdet_in_emih!I99/RES_summary!I$21</f>
        <v>0</v>
      </c>
      <c r="J99" s="177">
        <f>RES_hhdet_in_emih!J99/RES_summary!J$21</f>
        <v>0</v>
      </c>
      <c r="K99" s="177">
        <f>RES_hhdet_in_emih!K99/RES_summary!K$21</f>
        <v>0</v>
      </c>
      <c r="L99" s="177">
        <f>RES_hhdet_in_emih!L99/RES_summary!L$21</f>
        <v>0</v>
      </c>
      <c r="M99" s="177">
        <f>RES_hhdet_in_emih!M99/RES_summary!M$21</f>
        <v>0</v>
      </c>
      <c r="N99" s="177">
        <f>RES_hhdet_in_emih!N99/RES_summary!N$21</f>
        <v>0</v>
      </c>
      <c r="O99" s="177">
        <f>RES_hhdet_in_emih!O99/RES_summary!O$21</f>
        <v>0</v>
      </c>
      <c r="P99" s="177">
        <f>RES_hhdet_in_emih!P99/RES_summary!P$21</f>
        <v>0</v>
      </c>
      <c r="Q99" s="177">
        <f>RES_hhdet_in_emih!Q99/RES_summary!Q$21</f>
        <v>0</v>
      </c>
    </row>
    <row r="100" spans="1:17" ht="12" customHeight="1" x14ac:dyDescent="0.25">
      <c r="A100" s="158" t="s">
        <v>62</v>
      </c>
      <c r="B100" s="157"/>
      <c r="C100" s="178">
        <f>RES_hhdet_in_emih!C100/RES_summary!C$21</f>
        <v>0</v>
      </c>
      <c r="D100" s="178">
        <f>RES_hhdet_in_emih!D100/RES_summary!D$21</f>
        <v>0</v>
      </c>
      <c r="E100" s="178">
        <f>RES_hhdet_in_emih!E100/RES_summary!E$21</f>
        <v>0</v>
      </c>
      <c r="F100" s="178">
        <f>RES_hhdet_in_emih!F100/RES_summary!F$21</f>
        <v>0</v>
      </c>
      <c r="G100" s="178">
        <f>RES_hhdet_in_emih!G100/RES_summary!G$21</f>
        <v>0</v>
      </c>
      <c r="H100" s="178">
        <f>RES_hhdet_in_emih!H100/RES_summary!H$21</f>
        <v>0</v>
      </c>
      <c r="I100" s="178">
        <f>RES_hhdet_in_emih!I100/RES_summary!I$21</f>
        <v>0</v>
      </c>
      <c r="J100" s="178">
        <f>RES_hhdet_in_emih!J100/RES_summary!J$21</f>
        <v>0</v>
      </c>
      <c r="K100" s="178">
        <f>RES_hhdet_in_emih!K100/RES_summary!K$21</f>
        <v>0</v>
      </c>
      <c r="L100" s="178">
        <f>RES_hhdet_in_emih!L100/RES_summary!L$21</f>
        <v>0</v>
      </c>
      <c r="M100" s="178">
        <f>RES_hhdet_in_emih!M100/RES_summary!M$21</f>
        <v>0</v>
      </c>
      <c r="N100" s="178">
        <f>RES_hhdet_in_emih!N100/RES_summary!N$21</f>
        <v>0</v>
      </c>
      <c r="O100" s="178">
        <f>RES_hhdet_in_emih!O100/RES_summary!O$21</f>
        <v>0</v>
      </c>
      <c r="P100" s="178">
        <f>RES_hhdet_in_emih!P100/RES_summary!P$21</f>
        <v>0</v>
      </c>
      <c r="Q100" s="178">
        <f>RES_hhdet_in_emih!Q100/RES_summary!Q$21</f>
        <v>0</v>
      </c>
    </row>
    <row r="101" spans="1:17" ht="12" customHeight="1" x14ac:dyDescent="0.25">
      <c r="A101" s="23" t="s">
        <v>55</v>
      </c>
      <c r="B101" s="156"/>
      <c r="C101" s="177">
        <f>RES_hhdet_in_emih!C101/RES_summary!C$21</f>
        <v>0</v>
      </c>
      <c r="D101" s="177">
        <f>RES_hhdet_in_emih!D101/RES_summary!D$21</f>
        <v>0</v>
      </c>
      <c r="E101" s="177">
        <f>RES_hhdet_in_emih!E101/RES_summary!E$21</f>
        <v>0</v>
      </c>
      <c r="F101" s="177">
        <f>RES_hhdet_in_emih!F101/RES_summary!F$21</f>
        <v>0</v>
      </c>
      <c r="G101" s="177">
        <f>RES_hhdet_in_emih!G101/RES_summary!G$21</f>
        <v>0</v>
      </c>
      <c r="H101" s="177">
        <f>RES_hhdet_in_emih!H101/RES_summary!H$21</f>
        <v>0</v>
      </c>
      <c r="I101" s="177">
        <f>RES_hhdet_in_emih!I101/RES_summary!I$21</f>
        <v>0</v>
      </c>
      <c r="J101" s="177">
        <f>RES_hhdet_in_emih!J101/RES_summary!J$21</f>
        <v>0</v>
      </c>
      <c r="K101" s="177">
        <f>RES_hhdet_in_emih!K101/RES_summary!K$21</f>
        <v>0</v>
      </c>
      <c r="L101" s="177">
        <f>RES_hhdet_in_emih!L101/RES_summary!L$21</f>
        <v>0</v>
      </c>
      <c r="M101" s="177">
        <f>RES_hhdet_in_emih!M101/RES_summary!M$21</f>
        <v>0</v>
      </c>
      <c r="N101" s="177">
        <f>RES_hhdet_in_emih!N101/RES_summary!N$21</f>
        <v>0</v>
      </c>
      <c r="O101" s="177">
        <f>RES_hhdet_in_emih!O101/RES_summary!O$21</f>
        <v>0</v>
      </c>
      <c r="P101" s="177">
        <f>RES_hhdet_in_emih!P101/RES_summary!P$21</f>
        <v>0</v>
      </c>
      <c r="Q101" s="177">
        <f>RES_hhdet_in_emih!Q101/RES_summary!Q$21</f>
        <v>0</v>
      </c>
    </row>
    <row r="102" spans="1:17" ht="12" customHeight="1" x14ac:dyDescent="0.25">
      <c r="A102" s="23" t="s">
        <v>57</v>
      </c>
      <c r="B102" s="156"/>
      <c r="C102" s="177">
        <f>RES_hhdet_in_emih!C102/RES_summary!C$21</f>
        <v>0</v>
      </c>
      <c r="D102" s="177">
        <f>RES_hhdet_in_emih!D102/RES_summary!D$21</f>
        <v>0</v>
      </c>
      <c r="E102" s="177">
        <f>RES_hhdet_in_emih!E102/RES_summary!E$21</f>
        <v>0</v>
      </c>
      <c r="F102" s="177">
        <f>RES_hhdet_in_emih!F102/RES_summary!F$21</f>
        <v>0</v>
      </c>
      <c r="G102" s="177">
        <f>RES_hhdet_in_emih!G102/RES_summary!G$21</f>
        <v>0</v>
      </c>
      <c r="H102" s="177">
        <f>RES_hhdet_in_emih!H102/RES_summary!H$21</f>
        <v>0</v>
      </c>
      <c r="I102" s="177">
        <f>RES_hhdet_in_emih!I102/RES_summary!I$21</f>
        <v>0</v>
      </c>
      <c r="J102" s="177">
        <f>RES_hhdet_in_emih!J102/RES_summary!J$21</f>
        <v>0</v>
      </c>
      <c r="K102" s="177">
        <f>RES_hhdet_in_emih!K102/RES_summary!K$21</f>
        <v>0</v>
      </c>
      <c r="L102" s="177">
        <f>RES_hhdet_in_emih!L102/RES_summary!L$21</f>
        <v>0</v>
      </c>
      <c r="M102" s="177">
        <f>RES_hhdet_in_emih!M102/RES_summary!M$21</f>
        <v>0</v>
      </c>
      <c r="N102" s="177">
        <f>RES_hhdet_in_emih!N102/RES_summary!N$21</f>
        <v>0</v>
      </c>
      <c r="O102" s="177">
        <f>RES_hhdet_in_emih!O102/RES_summary!O$21</f>
        <v>0</v>
      </c>
      <c r="P102" s="177">
        <f>RES_hhdet_in_emih!P102/RES_summary!P$21</f>
        <v>0</v>
      </c>
      <c r="Q102" s="177">
        <f>RES_hhdet_in_emih!Q102/RES_summary!Q$21</f>
        <v>0</v>
      </c>
    </row>
    <row r="103" spans="1:17" ht="12" customHeight="1" x14ac:dyDescent="0.25">
      <c r="A103" s="29" t="s">
        <v>140</v>
      </c>
      <c r="B103" s="57"/>
      <c r="C103" s="176">
        <f>RES_hhdet_in_emih!C103/RES_summary!C$21</f>
        <v>0</v>
      </c>
      <c r="D103" s="176">
        <f>RES_hhdet_in_emih!D103/RES_summary!D$21</f>
        <v>0</v>
      </c>
      <c r="E103" s="176">
        <f>RES_hhdet_in_emih!E103/RES_summary!E$21</f>
        <v>0</v>
      </c>
      <c r="F103" s="176">
        <f>RES_hhdet_in_emih!F103/RES_summary!F$21</f>
        <v>0</v>
      </c>
      <c r="G103" s="176">
        <f>RES_hhdet_in_emih!G103/RES_summary!G$21</f>
        <v>0</v>
      </c>
      <c r="H103" s="176">
        <f>RES_hhdet_in_emih!H103/RES_summary!H$21</f>
        <v>0</v>
      </c>
      <c r="I103" s="176">
        <f>RES_hhdet_in_emih!I103/RES_summary!I$21</f>
        <v>0</v>
      </c>
      <c r="J103" s="176">
        <f>RES_hhdet_in_emih!J103/RES_summary!J$21</f>
        <v>0</v>
      </c>
      <c r="K103" s="176">
        <f>RES_hhdet_in_emih!K103/RES_summary!K$21</f>
        <v>0</v>
      </c>
      <c r="L103" s="176">
        <f>RES_hhdet_in_emih!L103/RES_summary!L$21</f>
        <v>0</v>
      </c>
      <c r="M103" s="176">
        <f>RES_hhdet_in_emih!M103/RES_summary!M$21</f>
        <v>0</v>
      </c>
      <c r="N103" s="176">
        <f>RES_hhdet_in_emih!N103/RES_summary!N$21</f>
        <v>0</v>
      </c>
      <c r="O103" s="176">
        <f>RES_hhdet_in_emih!O103/RES_summary!O$21</f>
        <v>0</v>
      </c>
      <c r="P103" s="176">
        <f>RES_hhdet_in_emih!P103/RES_summary!P$21</f>
        <v>0</v>
      </c>
      <c r="Q103" s="176">
        <f>RES_hhdet_in_emih!Q103/RES_summary!Q$21</f>
        <v>0</v>
      </c>
    </row>
    <row r="104" spans="1:17" s="28" customFormat="1" ht="12" customHeight="1" x14ac:dyDescent="0.25"/>
    <row r="105" spans="1:17" ht="12" customHeight="1" x14ac:dyDescent="0.25">
      <c r="A105" s="152" t="s">
        <v>154</v>
      </c>
      <c r="B105" s="168"/>
      <c r="C105" s="184">
        <f>RES_hhdet_in_emih!C105/RES_summary!C$21</f>
        <v>0</v>
      </c>
      <c r="D105" s="184">
        <f>RES_hhdet_in_emih!D105/RES_summary!D$21</f>
        <v>0</v>
      </c>
      <c r="E105" s="184">
        <f>RES_hhdet_in_emih!E105/RES_summary!E$21</f>
        <v>0</v>
      </c>
      <c r="F105" s="184">
        <f>RES_hhdet_in_emih!F105/RES_summary!F$21</f>
        <v>0</v>
      </c>
      <c r="G105" s="184">
        <f>RES_hhdet_in_emih!G105/RES_summary!G$21</f>
        <v>0</v>
      </c>
      <c r="H105" s="184">
        <f>RES_hhdet_in_emih!H105/RES_summary!H$21</f>
        <v>0</v>
      </c>
      <c r="I105" s="184">
        <f>RES_hhdet_in_emih!I105/RES_summary!I$21</f>
        <v>0</v>
      </c>
      <c r="J105" s="184">
        <f>RES_hhdet_in_emih!J105/RES_summary!J$21</f>
        <v>0</v>
      </c>
      <c r="K105" s="184">
        <f>RES_hhdet_in_emih!K105/RES_summary!K$21</f>
        <v>0</v>
      </c>
      <c r="L105" s="184">
        <f>RES_hhdet_in_emih!L105/RES_summary!L$21</f>
        <v>0</v>
      </c>
      <c r="M105" s="184">
        <f>RES_hhdet_in_emih!M105/RES_summary!M$21</f>
        <v>0</v>
      </c>
      <c r="N105" s="184">
        <f>RES_hhdet_in_emih!N105/RES_summary!N$21</f>
        <v>0</v>
      </c>
      <c r="O105" s="184">
        <f>RES_hhdet_in_emih!O105/RES_summary!O$21</f>
        <v>0</v>
      </c>
      <c r="P105" s="184">
        <f>RES_hhdet_in_emih!P105/RES_summary!P$21</f>
        <v>0</v>
      </c>
      <c r="Q105" s="184">
        <f>RES_hhdet_in_emih!Q105/RES_summary!Q$21</f>
        <v>0</v>
      </c>
    </row>
    <row r="106" spans="1:17" ht="12.95" customHeight="1" x14ac:dyDescent="0.25">
      <c r="A106" s="158" t="s">
        <v>65</v>
      </c>
      <c r="B106" s="157"/>
      <c r="C106" s="178">
        <f>RES_hhdet_in_emih!C106/RES_summary!C$21</f>
        <v>0</v>
      </c>
      <c r="D106" s="178">
        <f>RES_hhdet_in_emih!D106/RES_summary!D$21</f>
        <v>0</v>
      </c>
      <c r="E106" s="178">
        <f>RES_hhdet_in_emih!E106/RES_summary!E$21</f>
        <v>0</v>
      </c>
      <c r="F106" s="178">
        <f>RES_hhdet_in_emih!F106/RES_summary!F$21</f>
        <v>0</v>
      </c>
      <c r="G106" s="178">
        <f>RES_hhdet_in_emih!G106/RES_summary!G$21</f>
        <v>0</v>
      </c>
      <c r="H106" s="178">
        <f>RES_hhdet_in_emih!H106/RES_summary!H$21</f>
        <v>0</v>
      </c>
      <c r="I106" s="178">
        <f>RES_hhdet_in_emih!I106/RES_summary!I$21</f>
        <v>0</v>
      </c>
      <c r="J106" s="178">
        <f>RES_hhdet_in_emih!J106/RES_summary!J$21</f>
        <v>0</v>
      </c>
      <c r="K106" s="178">
        <f>RES_hhdet_in_emih!K106/RES_summary!K$21</f>
        <v>0</v>
      </c>
      <c r="L106" s="178">
        <f>RES_hhdet_in_emih!L106/RES_summary!L$21</f>
        <v>0</v>
      </c>
      <c r="M106" s="178">
        <f>RES_hhdet_in_emih!M106/RES_summary!M$21</f>
        <v>0</v>
      </c>
      <c r="N106" s="178">
        <f>RES_hhdet_in_emih!N106/RES_summary!N$21</f>
        <v>0</v>
      </c>
      <c r="O106" s="178">
        <f>RES_hhdet_in_emih!O106/RES_summary!O$21</f>
        <v>0</v>
      </c>
      <c r="P106" s="178">
        <f>RES_hhdet_in_emih!P106/RES_summary!P$21</f>
        <v>0</v>
      </c>
      <c r="Q106" s="178">
        <f>RES_hhdet_in_emih!Q106/RES_summary!Q$21</f>
        <v>0</v>
      </c>
    </row>
    <row r="107" spans="1:17" ht="12" customHeight="1" x14ac:dyDescent="0.25">
      <c r="A107" s="23" t="s">
        <v>153</v>
      </c>
      <c r="B107" s="156"/>
      <c r="C107" s="177">
        <f>RES_hhdet_in_emih!C107/RES_summary!C$21</f>
        <v>0</v>
      </c>
      <c r="D107" s="177">
        <f>RES_hhdet_in_emih!D107/RES_summary!D$21</f>
        <v>0</v>
      </c>
      <c r="E107" s="177">
        <f>RES_hhdet_in_emih!E107/RES_summary!E$21</f>
        <v>0</v>
      </c>
      <c r="F107" s="177">
        <f>RES_hhdet_in_emih!F107/RES_summary!F$21</f>
        <v>0</v>
      </c>
      <c r="G107" s="177">
        <f>RES_hhdet_in_emih!G107/RES_summary!G$21</f>
        <v>0</v>
      </c>
      <c r="H107" s="177">
        <f>RES_hhdet_in_emih!H107/RES_summary!H$21</f>
        <v>0</v>
      </c>
      <c r="I107" s="177">
        <f>RES_hhdet_in_emih!I107/RES_summary!I$21</f>
        <v>0</v>
      </c>
      <c r="J107" s="177">
        <f>RES_hhdet_in_emih!J107/RES_summary!J$21</f>
        <v>0</v>
      </c>
      <c r="K107" s="177">
        <f>RES_hhdet_in_emih!K107/RES_summary!K$21</f>
        <v>0</v>
      </c>
      <c r="L107" s="177">
        <f>RES_hhdet_in_emih!L107/RES_summary!L$21</f>
        <v>0</v>
      </c>
      <c r="M107" s="177">
        <f>RES_hhdet_in_emih!M107/RES_summary!M$21</f>
        <v>0</v>
      </c>
      <c r="N107" s="177">
        <f>RES_hhdet_in_emih!N107/RES_summary!N$21</f>
        <v>0</v>
      </c>
      <c r="O107" s="177">
        <f>RES_hhdet_in_emih!O107/RES_summary!O$21</f>
        <v>0</v>
      </c>
      <c r="P107" s="177">
        <f>RES_hhdet_in_emih!P107/RES_summary!P$21</f>
        <v>0</v>
      </c>
      <c r="Q107" s="177">
        <f>RES_hhdet_in_emih!Q107/RES_summary!Q$21</f>
        <v>0</v>
      </c>
    </row>
    <row r="108" spans="1:17" ht="12" customHeight="1" x14ac:dyDescent="0.25">
      <c r="A108" s="23" t="s">
        <v>60</v>
      </c>
      <c r="B108" s="156"/>
      <c r="C108" s="177">
        <f>RES_hhdet_in_emih!C108/RES_summary!C$21</f>
        <v>0</v>
      </c>
      <c r="D108" s="177">
        <f>RES_hhdet_in_emih!D108/RES_summary!D$21</f>
        <v>0</v>
      </c>
      <c r="E108" s="177">
        <f>RES_hhdet_in_emih!E108/RES_summary!E$21</f>
        <v>0</v>
      </c>
      <c r="F108" s="177">
        <f>RES_hhdet_in_emih!F108/RES_summary!F$21</f>
        <v>0</v>
      </c>
      <c r="G108" s="177">
        <f>RES_hhdet_in_emih!G108/RES_summary!G$21</f>
        <v>0</v>
      </c>
      <c r="H108" s="177">
        <f>RES_hhdet_in_emih!H108/RES_summary!H$21</f>
        <v>0</v>
      </c>
      <c r="I108" s="177">
        <f>RES_hhdet_in_emih!I108/RES_summary!I$21</f>
        <v>0</v>
      </c>
      <c r="J108" s="177">
        <f>RES_hhdet_in_emih!J108/RES_summary!J$21</f>
        <v>0</v>
      </c>
      <c r="K108" s="177">
        <f>RES_hhdet_in_emih!K108/RES_summary!K$21</f>
        <v>0</v>
      </c>
      <c r="L108" s="177">
        <f>RES_hhdet_in_emih!L108/RES_summary!L$21</f>
        <v>0</v>
      </c>
      <c r="M108" s="177">
        <f>RES_hhdet_in_emih!M108/RES_summary!M$21</f>
        <v>0</v>
      </c>
      <c r="N108" s="177">
        <f>RES_hhdet_in_emih!N108/RES_summary!N$21</f>
        <v>0</v>
      </c>
      <c r="O108" s="177">
        <f>RES_hhdet_in_emih!O108/RES_summary!O$21</f>
        <v>0</v>
      </c>
      <c r="P108" s="177">
        <f>RES_hhdet_in_emih!P108/RES_summary!P$21</f>
        <v>0</v>
      </c>
      <c r="Q108" s="177">
        <f>RES_hhdet_in_emih!Q108/RES_summary!Q$21</f>
        <v>0</v>
      </c>
    </row>
    <row r="109" spans="1:17" ht="12.95" customHeight="1" x14ac:dyDescent="0.25">
      <c r="A109" s="158" t="s">
        <v>112</v>
      </c>
      <c r="B109" s="157"/>
      <c r="C109" s="178">
        <f>RES_hhdet_in_emih!C109/RES_summary!C$21</f>
        <v>0</v>
      </c>
      <c r="D109" s="178">
        <f>RES_hhdet_in_emih!D109/RES_summary!D$21</f>
        <v>0</v>
      </c>
      <c r="E109" s="178">
        <f>RES_hhdet_in_emih!E109/RES_summary!E$21</f>
        <v>0</v>
      </c>
      <c r="F109" s="178">
        <f>RES_hhdet_in_emih!F109/RES_summary!F$21</f>
        <v>0</v>
      </c>
      <c r="G109" s="178">
        <f>RES_hhdet_in_emih!G109/RES_summary!G$21</f>
        <v>0</v>
      </c>
      <c r="H109" s="178">
        <f>RES_hhdet_in_emih!H109/RES_summary!H$21</f>
        <v>0</v>
      </c>
      <c r="I109" s="178">
        <f>RES_hhdet_in_emih!I109/RES_summary!I$21</f>
        <v>0</v>
      </c>
      <c r="J109" s="178">
        <f>RES_hhdet_in_emih!J109/RES_summary!J$21</f>
        <v>0</v>
      </c>
      <c r="K109" s="178">
        <f>RES_hhdet_in_emih!K109/RES_summary!K$21</f>
        <v>0</v>
      </c>
      <c r="L109" s="178">
        <f>RES_hhdet_in_emih!L109/RES_summary!L$21</f>
        <v>0</v>
      </c>
      <c r="M109" s="178">
        <f>RES_hhdet_in_emih!M109/RES_summary!M$21</f>
        <v>0</v>
      </c>
      <c r="N109" s="178">
        <f>RES_hhdet_in_emih!N109/RES_summary!N$21</f>
        <v>0</v>
      </c>
      <c r="O109" s="178">
        <f>RES_hhdet_in_emih!O109/RES_summary!O$21</f>
        <v>0</v>
      </c>
      <c r="P109" s="178">
        <f>RES_hhdet_in_emih!P109/RES_summary!P$21</f>
        <v>0</v>
      </c>
      <c r="Q109" s="178">
        <f>RES_hhdet_in_emih!Q109/RES_summary!Q$21</f>
        <v>0</v>
      </c>
    </row>
    <row r="110" spans="1:17" ht="12" customHeight="1" x14ac:dyDescent="0.25">
      <c r="A110" s="23" t="s">
        <v>60</v>
      </c>
      <c r="B110" s="156"/>
      <c r="C110" s="177">
        <f>RES_hhdet_in_emih!C110/RES_summary!C$21</f>
        <v>0</v>
      </c>
      <c r="D110" s="177">
        <f>RES_hhdet_in_emih!D110/RES_summary!D$21</f>
        <v>0</v>
      </c>
      <c r="E110" s="177">
        <f>RES_hhdet_in_emih!E110/RES_summary!E$21</f>
        <v>0</v>
      </c>
      <c r="F110" s="177">
        <f>RES_hhdet_in_emih!F110/RES_summary!F$21</f>
        <v>0</v>
      </c>
      <c r="G110" s="177">
        <f>RES_hhdet_in_emih!G110/RES_summary!G$21</f>
        <v>0</v>
      </c>
      <c r="H110" s="177">
        <f>RES_hhdet_in_emih!H110/RES_summary!H$21</f>
        <v>0</v>
      </c>
      <c r="I110" s="177">
        <f>RES_hhdet_in_emih!I110/RES_summary!I$21</f>
        <v>0</v>
      </c>
      <c r="J110" s="177">
        <f>RES_hhdet_in_emih!J110/RES_summary!J$21</f>
        <v>0</v>
      </c>
      <c r="K110" s="177">
        <f>RES_hhdet_in_emih!K110/RES_summary!K$21</f>
        <v>0</v>
      </c>
      <c r="L110" s="177">
        <f>RES_hhdet_in_emih!L110/RES_summary!L$21</f>
        <v>0</v>
      </c>
      <c r="M110" s="177">
        <f>RES_hhdet_in_emih!M110/RES_summary!M$21</f>
        <v>0</v>
      </c>
      <c r="N110" s="177">
        <f>RES_hhdet_in_emih!N110/RES_summary!N$21</f>
        <v>0</v>
      </c>
      <c r="O110" s="177">
        <f>RES_hhdet_in_emih!O110/RES_summary!O$21</f>
        <v>0</v>
      </c>
      <c r="P110" s="177">
        <f>RES_hhdet_in_emih!P110/RES_summary!P$21</f>
        <v>0</v>
      </c>
      <c r="Q110" s="177">
        <f>RES_hhdet_in_emih!Q110/RES_summary!Q$21</f>
        <v>0</v>
      </c>
    </row>
    <row r="111" spans="1:17" ht="12" customHeight="1" x14ac:dyDescent="0.25">
      <c r="A111" s="158" t="s">
        <v>63</v>
      </c>
      <c r="B111" s="157"/>
      <c r="C111" s="178">
        <f>RES_hhdet_in_emih!C111/RES_summary!C$21</f>
        <v>0</v>
      </c>
      <c r="D111" s="178">
        <f>RES_hhdet_in_emih!D111/RES_summary!D$21</f>
        <v>0</v>
      </c>
      <c r="E111" s="178">
        <f>RES_hhdet_in_emih!E111/RES_summary!E$21</f>
        <v>0</v>
      </c>
      <c r="F111" s="178">
        <f>RES_hhdet_in_emih!F111/RES_summary!F$21</f>
        <v>0</v>
      </c>
      <c r="G111" s="178">
        <f>RES_hhdet_in_emih!G111/RES_summary!G$21</f>
        <v>0</v>
      </c>
      <c r="H111" s="178">
        <f>RES_hhdet_in_emih!H111/RES_summary!H$21</f>
        <v>0</v>
      </c>
      <c r="I111" s="178">
        <f>RES_hhdet_in_emih!I111/RES_summary!I$21</f>
        <v>0</v>
      </c>
      <c r="J111" s="178">
        <f>RES_hhdet_in_emih!J111/RES_summary!J$21</f>
        <v>0</v>
      </c>
      <c r="K111" s="178">
        <f>RES_hhdet_in_emih!K111/RES_summary!K$21</f>
        <v>0</v>
      </c>
      <c r="L111" s="178">
        <f>RES_hhdet_in_emih!L111/RES_summary!L$21</f>
        <v>0</v>
      </c>
      <c r="M111" s="178">
        <f>RES_hhdet_in_emih!M111/RES_summary!M$21</f>
        <v>0</v>
      </c>
      <c r="N111" s="178">
        <f>RES_hhdet_in_emih!N111/RES_summary!N$21</f>
        <v>0</v>
      </c>
      <c r="O111" s="178">
        <f>RES_hhdet_in_emih!O111/RES_summary!O$21</f>
        <v>0</v>
      </c>
      <c r="P111" s="178">
        <f>RES_hhdet_in_emih!P111/RES_summary!P$21</f>
        <v>0</v>
      </c>
      <c r="Q111" s="178">
        <f>RES_hhdet_in_emih!Q111/RES_summary!Q$21</f>
        <v>0</v>
      </c>
    </row>
    <row r="112" spans="1:17" ht="12" customHeight="1" x14ac:dyDescent="0.25">
      <c r="A112" s="167" t="s">
        <v>152</v>
      </c>
      <c r="B112" s="132"/>
      <c r="C112" s="183">
        <f>RES_hhdet_in_emih!C112/RES_summary!C$21</f>
        <v>0</v>
      </c>
      <c r="D112" s="183">
        <f>RES_hhdet_in_emih!D112/RES_summary!D$21</f>
        <v>0</v>
      </c>
      <c r="E112" s="183">
        <f>RES_hhdet_in_emih!E112/RES_summary!E$21</f>
        <v>0</v>
      </c>
      <c r="F112" s="183">
        <f>RES_hhdet_in_emih!F112/RES_summary!F$21</f>
        <v>0</v>
      </c>
      <c r="G112" s="183">
        <f>RES_hhdet_in_emih!G112/RES_summary!G$21</f>
        <v>0</v>
      </c>
      <c r="H112" s="183">
        <f>RES_hhdet_in_emih!H112/RES_summary!H$21</f>
        <v>0</v>
      </c>
      <c r="I112" s="183">
        <f>RES_hhdet_in_emih!I112/RES_summary!I$21</f>
        <v>0</v>
      </c>
      <c r="J112" s="183">
        <f>RES_hhdet_in_emih!J112/RES_summary!J$21</f>
        <v>0</v>
      </c>
      <c r="K112" s="183">
        <f>RES_hhdet_in_emih!K112/RES_summary!K$21</f>
        <v>0</v>
      </c>
      <c r="L112" s="183">
        <f>RES_hhdet_in_emih!L112/RES_summary!L$21</f>
        <v>0</v>
      </c>
      <c r="M112" s="183">
        <f>RES_hhdet_in_emih!M112/RES_summary!M$21</f>
        <v>0</v>
      </c>
      <c r="N112" s="183">
        <f>RES_hhdet_in_emih!N112/RES_summary!N$21</f>
        <v>0</v>
      </c>
      <c r="O112" s="183">
        <f>RES_hhdet_in_emih!O112/RES_summary!O$21</f>
        <v>0</v>
      </c>
      <c r="P112" s="183">
        <f>RES_hhdet_in_emih!P112/RES_summary!P$21</f>
        <v>0</v>
      </c>
      <c r="Q112" s="183">
        <f>RES_hhdet_in_emih!Q112/RES_summary!Q$21</f>
        <v>0</v>
      </c>
    </row>
    <row r="113" spans="1:17" ht="12" customHeight="1" x14ac:dyDescent="0.25">
      <c r="A113" s="167" t="s">
        <v>151</v>
      </c>
      <c r="B113" s="132"/>
      <c r="C113" s="183">
        <f>RES_hhdet_in_emih!C113/RES_summary!C$21</f>
        <v>0</v>
      </c>
      <c r="D113" s="183">
        <f>RES_hhdet_in_emih!D113/RES_summary!D$21</f>
        <v>0</v>
      </c>
      <c r="E113" s="183">
        <f>RES_hhdet_in_emih!E113/RES_summary!E$21</f>
        <v>0</v>
      </c>
      <c r="F113" s="183">
        <f>RES_hhdet_in_emih!F113/RES_summary!F$21</f>
        <v>0</v>
      </c>
      <c r="G113" s="183">
        <f>RES_hhdet_in_emih!G113/RES_summary!G$21</f>
        <v>0</v>
      </c>
      <c r="H113" s="183">
        <f>RES_hhdet_in_emih!H113/RES_summary!H$21</f>
        <v>0</v>
      </c>
      <c r="I113" s="183">
        <f>RES_hhdet_in_emih!I113/RES_summary!I$21</f>
        <v>0</v>
      </c>
      <c r="J113" s="183">
        <f>RES_hhdet_in_emih!J113/RES_summary!J$21</f>
        <v>0</v>
      </c>
      <c r="K113" s="183">
        <f>RES_hhdet_in_emih!K113/RES_summary!K$21</f>
        <v>0</v>
      </c>
      <c r="L113" s="183">
        <f>RES_hhdet_in_emih!L113/RES_summary!L$21</f>
        <v>0</v>
      </c>
      <c r="M113" s="183">
        <f>RES_hhdet_in_emih!M113/RES_summary!M$21</f>
        <v>0</v>
      </c>
      <c r="N113" s="183">
        <f>RES_hhdet_in_emih!N113/RES_summary!N$21</f>
        <v>0</v>
      </c>
      <c r="O113" s="183">
        <f>RES_hhdet_in_emih!O113/RES_summary!O$21</f>
        <v>0</v>
      </c>
      <c r="P113" s="183">
        <f>RES_hhdet_in_emih!P113/RES_summary!P$21</f>
        <v>0</v>
      </c>
      <c r="Q113" s="183">
        <f>RES_hhdet_in_emih!Q113/RES_summary!Q$21</f>
        <v>0</v>
      </c>
    </row>
    <row r="114" spans="1:17" ht="12" customHeight="1" x14ac:dyDescent="0.25">
      <c r="A114" s="166" t="s">
        <v>79</v>
      </c>
      <c r="B114" s="165"/>
      <c r="C114" s="182">
        <f>RES_hhdet_in_emih!C114/RES_summary!C$21</f>
        <v>0</v>
      </c>
      <c r="D114" s="182">
        <f>RES_hhdet_in_emih!D114/RES_summary!D$21</f>
        <v>0</v>
      </c>
      <c r="E114" s="182">
        <f>RES_hhdet_in_emih!E114/RES_summary!E$21</f>
        <v>0</v>
      </c>
      <c r="F114" s="182">
        <f>RES_hhdet_in_emih!F114/RES_summary!F$21</f>
        <v>0</v>
      </c>
      <c r="G114" s="182">
        <f>RES_hhdet_in_emih!G114/RES_summary!G$21</f>
        <v>0</v>
      </c>
      <c r="H114" s="182">
        <f>RES_hhdet_in_emih!H114/RES_summary!H$21</f>
        <v>0</v>
      </c>
      <c r="I114" s="182">
        <f>RES_hhdet_in_emih!I114/RES_summary!I$21</f>
        <v>0</v>
      </c>
      <c r="J114" s="182">
        <f>RES_hhdet_in_emih!J114/RES_summary!J$21</f>
        <v>0</v>
      </c>
      <c r="K114" s="182">
        <f>RES_hhdet_in_emih!K114/RES_summary!K$21</f>
        <v>0</v>
      </c>
      <c r="L114" s="182">
        <f>RES_hhdet_in_emih!L114/RES_summary!L$21</f>
        <v>0</v>
      </c>
      <c r="M114" s="182">
        <f>RES_hhdet_in_emih!M114/RES_summary!M$21</f>
        <v>0</v>
      </c>
      <c r="N114" s="182">
        <f>RES_hhdet_in_emih!N114/RES_summary!N$21</f>
        <v>0</v>
      </c>
      <c r="O114" s="182">
        <f>RES_hhdet_in_emih!O114/RES_summary!O$21</f>
        <v>0</v>
      </c>
      <c r="P114" s="182">
        <f>RES_hhdet_in_emih!P114/RES_summary!P$21</f>
        <v>0</v>
      </c>
      <c r="Q114" s="182">
        <f>RES_hhdet_in_emih!Q114/RES_summary!Q$21</f>
        <v>0</v>
      </c>
    </row>
    <row r="115" spans="1:17" ht="12" customHeight="1" x14ac:dyDescent="0.25">
      <c r="A115" s="147" t="s">
        <v>59</v>
      </c>
      <c r="B115" s="164"/>
      <c r="C115" s="181">
        <f>RES_hhdet_in_emih!C115/RES_summary!C$21</f>
        <v>0</v>
      </c>
      <c r="D115" s="181">
        <f>RES_hhdet_in_emih!D115/RES_summary!D$21</f>
        <v>0</v>
      </c>
      <c r="E115" s="181">
        <f>RES_hhdet_in_emih!E115/RES_summary!E$21</f>
        <v>0</v>
      </c>
      <c r="F115" s="181">
        <f>RES_hhdet_in_emih!F115/RES_summary!F$21</f>
        <v>0</v>
      </c>
      <c r="G115" s="181">
        <f>RES_hhdet_in_emih!G115/RES_summary!G$21</f>
        <v>0</v>
      </c>
      <c r="H115" s="181">
        <f>RES_hhdet_in_emih!H115/RES_summary!H$21</f>
        <v>0</v>
      </c>
      <c r="I115" s="181">
        <f>RES_hhdet_in_emih!I115/RES_summary!I$21</f>
        <v>0</v>
      </c>
      <c r="J115" s="181">
        <f>RES_hhdet_in_emih!J115/RES_summary!J$21</f>
        <v>0</v>
      </c>
      <c r="K115" s="181">
        <f>RES_hhdet_in_emih!K115/RES_summary!K$21</f>
        <v>0</v>
      </c>
      <c r="L115" s="181">
        <f>RES_hhdet_in_emih!L115/RES_summary!L$21</f>
        <v>0</v>
      </c>
      <c r="M115" s="181">
        <f>RES_hhdet_in_emih!M115/RES_summary!M$21</f>
        <v>0</v>
      </c>
      <c r="N115" s="181">
        <f>RES_hhdet_in_emih!N115/RES_summary!N$21</f>
        <v>0</v>
      </c>
      <c r="O115" s="181">
        <f>RES_hhdet_in_emih!O115/RES_summary!O$21</f>
        <v>0</v>
      </c>
      <c r="P115" s="181">
        <f>RES_hhdet_in_emih!P115/RES_summary!P$21</f>
        <v>0</v>
      </c>
      <c r="Q115" s="181">
        <f>RES_hhdet_in_emih!Q115/RES_summary!Q$21</f>
        <v>0</v>
      </c>
    </row>
    <row r="116" spans="1:17" ht="12" customHeight="1" x14ac:dyDescent="0.25">
      <c r="A116" s="163" t="s">
        <v>142</v>
      </c>
      <c r="B116" s="162"/>
      <c r="C116" s="180">
        <f>RES_hhdet_in_emih!C116/RES_summary!C$21</f>
        <v>0</v>
      </c>
      <c r="D116" s="180">
        <f>RES_hhdet_in_emih!D116/RES_summary!D$21</f>
        <v>0</v>
      </c>
      <c r="E116" s="180">
        <f>RES_hhdet_in_emih!E116/RES_summary!E$21</f>
        <v>0</v>
      </c>
      <c r="F116" s="180">
        <f>RES_hhdet_in_emih!F116/RES_summary!F$21</f>
        <v>0</v>
      </c>
      <c r="G116" s="180">
        <f>RES_hhdet_in_emih!G116/RES_summary!G$21</f>
        <v>0</v>
      </c>
      <c r="H116" s="180">
        <f>RES_hhdet_in_emih!H116/RES_summary!H$21</f>
        <v>0</v>
      </c>
      <c r="I116" s="180">
        <f>RES_hhdet_in_emih!I116/RES_summary!I$21</f>
        <v>0</v>
      </c>
      <c r="J116" s="180">
        <f>RES_hhdet_in_emih!J116/RES_summary!J$21</f>
        <v>0</v>
      </c>
      <c r="K116" s="180">
        <f>RES_hhdet_in_emih!K116/RES_summary!K$21</f>
        <v>0</v>
      </c>
      <c r="L116" s="180">
        <f>RES_hhdet_in_emih!L116/RES_summary!L$21</f>
        <v>0</v>
      </c>
      <c r="M116" s="180">
        <f>RES_hhdet_in_emih!M116/RES_summary!M$21</f>
        <v>0</v>
      </c>
      <c r="N116" s="180">
        <f>RES_hhdet_in_emih!N116/RES_summary!N$21</f>
        <v>0</v>
      </c>
      <c r="O116" s="180">
        <f>RES_hhdet_in_emih!O116/RES_summary!O$21</f>
        <v>0</v>
      </c>
      <c r="P116" s="180">
        <f>RES_hhdet_in_emih!P116/RES_summary!P$21</f>
        <v>0</v>
      </c>
      <c r="Q116" s="180">
        <f>RES_hhdet_in_emih!Q116/RES_summary!Q$21</f>
        <v>0</v>
      </c>
    </row>
    <row r="117" spans="1:17" ht="12" customHeight="1" x14ac:dyDescent="0.25">
      <c r="A117" s="161" t="s">
        <v>141</v>
      </c>
      <c r="B117" s="160"/>
      <c r="C117" s="179">
        <f>RES_hhdet_in_emih!C117/RES_summary!C$21</f>
        <v>0</v>
      </c>
      <c r="D117" s="179">
        <f>RES_hhdet_in_emih!D117/RES_summary!D$21</f>
        <v>0</v>
      </c>
      <c r="E117" s="179">
        <f>RES_hhdet_in_emih!E117/RES_summary!E$21</f>
        <v>0</v>
      </c>
      <c r="F117" s="179">
        <f>RES_hhdet_in_emih!F117/RES_summary!F$21</f>
        <v>0</v>
      </c>
      <c r="G117" s="179">
        <f>RES_hhdet_in_emih!G117/RES_summary!G$21</f>
        <v>0</v>
      </c>
      <c r="H117" s="179">
        <f>RES_hhdet_in_emih!H117/RES_summary!H$21</f>
        <v>0</v>
      </c>
      <c r="I117" s="179">
        <f>RES_hhdet_in_emih!I117/RES_summary!I$21</f>
        <v>0</v>
      </c>
      <c r="J117" s="179">
        <f>RES_hhdet_in_emih!J117/RES_summary!J$21</f>
        <v>0</v>
      </c>
      <c r="K117" s="179">
        <f>RES_hhdet_in_emih!K117/RES_summary!K$21</f>
        <v>0</v>
      </c>
      <c r="L117" s="179">
        <f>RES_hhdet_in_emih!L117/RES_summary!L$21</f>
        <v>0</v>
      </c>
      <c r="M117" s="179">
        <f>RES_hhdet_in_emih!M117/RES_summary!M$21</f>
        <v>0</v>
      </c>
      <c r="N117" s="179">
        <f>RES_hhdet_in_emih!N117/RES_summary!N$21</f>
        <v>0</v>
      </c>
      <c r="O117" s="179">
        <f>RES_hhdet_in_emih!O117/RES_summary!O$21</f>
        <v>0</v>
      </c>
      <c r="P117" s="179">
        <f>RES_hhdet_in_emih!P117/RES_summary!P$21</f>
        <v>0</v>
      </c>
      <c r="Q117" s="179">
        <f>RES_hhdet_in_emih!Q117/RES_summary!Q$21</f>
        <v>0</v>
      </c>
    </row>
    <row r="118" spans="1:17" ht="12" customHeight="1" x14ac:dyDescent="0.25">
      <c r="A118" s="148" t="s">
        <v>60</v>
      </c>
      <c r="B118" s="156"/>
      <c r="C118" s="177">
        <f>RES_hhdet_in_emih!C118/RES_summary!C$21</f>
        <v>0</v>
      </c>
      <c r="D118" s="177">
        <f>RES_hhdet_in_emih!D118/RES_summary!D$21</f>
        <v>0</v>
      </c>
      <c r="E118" s="177">
        <f>RES_hhdet_in_emih!E118/RES_summary!E$21</f>
        <v>0</v>
      </c>
      <c r="F118" s="177">
        <f>RES_hhdet_in_emih!F118/RES_summary!F$21</f>
        <v>0</v>
      </c>
      <c r="G118" s="177">
        <f>RES_hhdet_in_emih!G118/RES_summary!G$21</f>
        <v>0</v>
      </c>
      <c r="H118" s="177">
        <f>RES_hhdet_in_emih!H118/RES_summary!H$21</f>
        <v>0</v>
      </c>
      <c r="I118" s="177">
        <f>RES_hhdet_in_emih!I118/RES_summary!I$21</f>
        <v>0</v>
      </c>
      <c r="J118" s="177">
        <f>RES_hhdet_in_emih!J118/RES_summary!J$21</f>
        <v>0</v>
      </c>
      <c r="K118" s="177">
        <f>RES_hhdet_in_emih!K118/RES_summary!K$21</f>
        <v>0</v>
      </c>
      <c r="L118" s="177">
        <f>RES_hhdet_in_emih!L118/RES_summary!L$21</f>
        <v>0</v>
      </c>
      <c r="M118" s="177">
        <f>RES_hhdet_in_emih!M118/RES_summary!M$21</f>
        <v>0</v>
      </c>
      <c r="N118" s="177">
        <f>RES_hhdet_in_emih!N118/RES_summary!N$21</f>
        <v>0</v>
      </c>
      <c r="O118" s="177">
        <f>RES_hhdet_in_emih!O118/RES_summary!O$21</f>
        <v>0</v>
      </c>
      <c r="P118" s="177">
        <f>RES_hhdet_in_emih!P118/RES_summary!P$21</f>
        <v>0</v>
      </c>
      <c r="Q118" s="177">
        <f>RES_hhdet_in_emih!Q118/RES_summary!Q$21</f>
        <v>0</v>
      </c>
    </row>
    <row r="119" spans="1:17" ht="12" customHeight="1" x14ac:dyDescent="0.25">
      <c r="A119" s="148" t="s">
        <v>59</v>
      </c>
      <c r="B119" s="156"/>
      <c r="C119" s="177">
        <f>RES_hhdet_in_emih!C119/RES_summary!C$21</f>
        <v>0</v>
      </c>
      <c r="D119" s="177">
        <f>RES_hhdet_in_emih!D119/RES_summary!D$21</f>
        <v>0</v>
      </c>
      <c r="E119" s="177">
        <f>RES_hhdet_in_emih!E119/RES_summary!E$21</f>
        <v>0</v>
      </c>
      <c r="F119" s="177">
        <f>RES_hhdet_in_emih!F119/RES_summary!F$21</f>
        <v>0</v>
      </c>
      <c r="G119" s="177">
        <f>RES_hhdet_in_emih!G119/RES_summary!G$21</f>
        <v>0</v>
      </c>
      <c r="H119" s="177">
        <f>RES_hhdet_in_emih!H119/RES_summary!H$21</f>
        <v>0</v>
      </c>
      <c r="I119" s="177">
        <f>RES_hhdet_in_emih!I119/RES_summary!I$21</f>
        <v>0</v>
      </c>
      <c r="J119" s="177">
        <f>RES_hhdet_in_emih!J119/RES_summary!J$21</f>
        <v>0</v>
      </c>
      <c r="K119" s="177">
        <f>RES_hhdet_in_emih!K119/RES_summary!K$21</f>
        <v>0</v>
      </c>
      <c r="L119" s="177">
        <f>RES_hhdet_in_emih!L119/RES_summary!L$21</f>
        <v>0</v>
      </c>
      <c r="M119" s="177">
        <f>RES_hhdet_in_emih!M119/RES_summary!M$21</f>
        <v>0</v>
      </c>
      <c r="N119" s="177">
        <f>RES_hhdet_in_emih!N119/RES_summary!N$21</f>
        <v>0</v>
      </c>
      <c r="O119" s="177">
        <f>RES_hhdet_in_emih!O119/RES_summary!O$21</f>
        <v>0</v>
      </c>
      <c r="P119" s="177">
        <f>RES_hhdet_in_emih!P119/RES_summary!P$21</f>
        <v>0</v>
      </c>
      <c r="Q119" s="177">
        <f>RES_hhdet_in_emih!Q119/RES_summary!Q$21</f>
        <v>0</v>
      </c>
    </row>
    <row r="120" spans="1:17" ht="12" customHeight="1" x14ac:dyDescent="0.25">
      <c r="A120" s="158" t="s">
        <v>62</v>
      </c>
      <c r="B120" s="157"/>
      <c r="C120" s="178">
        <f>RES_hhdet_in_emih!C120/RES_summary!C$21</f>
        <v>0</v>
      </c>
      <c r="D120" s="178">
        <f>RES_hhdet_in_emih!D120/RES_summary!D$21</f>
        <v>0</v>
      </c>
      <c r="E120" s="178">
        <f>RES_hhdet_in_emih!E120/RES_summary!E$21</f>
        <v>0</v>
      </c>
      <c r="F120" s="178">
        <f>RES_hhdet_in_emih!F120/RES_summary!F$21</f>
        <v>0</v>
      </c>
      <c r="G120" s="178">
        <f>RES_hhdet_in_emih!G120/RES_summary!G$21</f>
        <v>0</v>
      </c>
      <c r="H120" s="178">
        <f>RES_hhdet_in_emih!H120/RES_summary!H$21</f>
        <v>0</v>
      </c>
      <c r="I120" s="178">
        <f>RES_hhdet_in_emih!I120/RES_summary!I$21</f>
        <v>0</v>
      </c>
      <c r="J120" s="178">
        <f>RES_hhdet_in_emih!J120/RES_summary!J$21</f>
        <v>0</v>
      </c>
      <c r="K120" s="178">
        <f>RES_hhdet_in_emih!K120/RES_summary!K$21</f>
        <v>0</v>
      </c>
      <c r="L120" s="178">
        <f>RES_hhdet_in_emih!L120/RES_summary!L$21</f>
        <v>0</v>
      </c>
      <c r="M120" s="178">
        <f>RES_hhdet_in_emih!M120/RES_summary!M$21</f>
        <v>0</v>
      </c>
      <c r="N120" s="178">
        <f>RES_hhdet_in_emih!N120/RES_summary!N$21</f>
        <v>0</v>
      </c>
      <c r="O120" s="178">
        <f>RES_hhdet_in_emih!O120/RES_summary!O$21</f>
        <v>0</v>
      </c>
      <c r="P120" s="178">
        <f>RES_hhdet_in_emih!P120/RES_summary!P$21</f>
        <v>0</v>
      </c>
      <c r="Q120" s="178">
        <f>RES_hhdet_in_emih!Q120/RES_summary!Q$21</f>
        <v>0</v>
      </c>
    </row>
    <row r="121" spans="1:17" ht="12" customHeight="1" x14ac:dyDescent="0.25">
      <c r="A121" s="23" t="s">
        <v>57</v>
      </c>
      <c r="B121" s="156"/>
      <c r="C121" s="177">
        <f>RES_hhdet_in_emih!C121/RES_summary!C$21</f>
        <v>0</v>
      </c>
      <c r="D121" s="177">
        <f>RES_hhdet_in_emih!D121/RES_summary!D$21</f>
        <v>0</v>
      </c>
      <c r="E121" s="177">
        <f>RES_hhdet_in_emih!E121/RES_summary!E$21</f>
        <v>0</v>
      </c>
      <c r="F121" s="177">
        <f>RES_hhdet_in_emih!F121/RES_summary!F$21</f>
        <v>0</v>
      </c>
      <c r="G121" s="177">
        <f>RES_hhdet_in_emih!G121/RES_summary!G$21</f>
        <v>0</v>
      </c>
      <c r="H121" s="177">
        <f>RES_hhdet_in_emih!H121/RES_summary!H$21</f>
        <v>0</v>
      </c>
      <c r="I121" s="177">
        <f>RES_hhdet_in_emih!I121/RES_summary!I$21</f>
        <v>0</v>
      </c>
      <c r="J121" s="177">
        <f>RES_hhdet_in_emih!J121/RES_summary!J$21</f>
        <v>0</v>
      </c>
      <c r="K121" s="177">
        <f>RES_hhdet_in_emih!K121/RES_summary!K$21</f>
        <v>0</v>
      </c>
      <c r="L121" s="177">
        <f>RES_hhdet_in_emih!L121/RES_summary!L$21</f>
        <v>0</v>
      </c>
      <c r="M121" s="177">
        <f>RES_hhdet_in_emih!M121/RES_summary!M$21</f>
        <v>0</v>
      </c>
      <c r="N121" s="177">
        <f>RES_hhdet_in_emih!N121/RES_summary!N$21</f>
        <v>0</v>
      </c>
      <c r="O121" s="177">
        <f>RES_hhdet_in_emih!O121/RES_summary!O$21</f>
        <v>0</v>
      </c>
      <c r="P121" s="177">
        <f>RES_hhdet_in_emih!P121/RES_summary!P$21</f>
        <v>0</v>
      </c>
      <c r="Q121" s="177">
        <f>RES_hhdet_in_emih!Q121/RES_summary!Q$21</f>
        <v>0</v>
      </c>
    </row>
    <row r="122" spans="1:17" ht="12" customHeight="1" x14ac:dyDescent="0.25">
      <c r="A122" s="29" t="s">
        <v>140</v>
      </c>
      <c r="B122" s="57"/>
      <c r="C122" s="176">
        <f>RES_hhdet_in_emih!C122/RES_summary!C$21</f>
        <v>0</v>
      </c>
      <c r="D122" s="176">
        <f>RES_hhdet_in_emih!D122/RES_summary!D$21</f>
        <v>0</v>
      </c>
      <c r="E122" s="176">
        <f>RES_hhdet_in_emih!E122/RES_summary!E$21</f>
        <v>0</v>
      </c>
      <c r="F122" s="176">
        <f>RES_hhdet_in_emih!F122/RES_summary!F$21</f>
        <v>0</v>
      </c>
      <c r="G122" s="176">
        <f>RES_hhdet_in_emih!G122/RES_summary!G$21</f>
        <v>0</v>
      </c>
      <c r="H122" s="176">
        <f>RES_hhdet_in_emih!H122/RES_summary!H$21</f>
        <v>0</v>
      </c>
      <c r="I122" s="176">
        <f>RES_hhdet_in_emih!I122/RES_summary!I$21</f>
        <v>0</v>
      </c>
      <c r="J122" s="176">
        <f>RES_hhdet_in_emih!J122/RES_summary!J$21</f>
        <v>0</v>
      </c>
      <c r="K122" s="176">
        <f>RES_hhdet_in_emih!K122/RES_summary!K$21</f>
        <v>0</v>
      </c>
      <c r="L122" s="176">
        <f>RES_hhdet_in_emih!L122/RES_summary!L$21</f>
        <v>0</v>
      </c>
      <c r="M122" s="176">
        <f>RES_hhdet_in_emih!M122/RES_summary!M$21</f>
        <v>0</v>
      </c>
      <c r="N122" s="176">
        <f>RES_hhdet_in_emih!N122/RES_summary!N$21</f>
        <v>0</v>
      </c>
      <c r="O122" s="176">
        <f>RES_hhdet_in_emih!O122/RES_summary!O$21</f>
        <v>0</v>
      </c>
      <c r="P122" s="176">
        <f>RES_hhdet_in_emih!P122/RES_summary!P$21</f>
        <v>0</v>
      </c>
      <c r="Q122" s="176">
        <f>RES_hhdet_in_emih!Q122/RES_summary!Q$21</f>
        <v>0</v>
      </c>
    </row>
    <row r="123" spans="1:17" s="28" customFormat="1" ht="12" customHeight="1" x14ac:dyDescent="0.25"/>
    <row r="124" spans="1:17" ht="12" customHeight="1" x14ac:dyDescent="0.25">
      <c r="A124" s="152" t="s">
        <v>150</v>
      </c>
      <c r="B124" s="168"/>
      <c r="C124" s="184">
        <f>RES_hhdet_in_emih!C124/RES_summary!C$21</f>
        <v>0</v>
      </c>
      <c r="D124" s="184">
        <f>RES_hhdet_in_emih!D124/RES_summary!D$21</f>
        <v>0</v>
      </c>
      <c r="E124" s="184">
        <f>RES_hhdet_in_emih!E124/RES_summary!E$21</f>
        <v>0</v>
      </c>
      <c r="F124" s="184">
        <f>RES_hhdet_in_emih!F124/RES_summary!F$21</f>
        <v>0</v>
      </c>
      <c r="G124" s="184">
        <f>RES_hhdet_in_emih!G124/RES_summary!G$21</f>
        <v>0</v>
      </c>
      <c r="H124" s="184">
        <f>RES_hhdet_in_emih!H124/RES_summary!H$21</f>
        <v>0</v>
      </c>
      <c r="I124" s="184">
        <f>RES_hhdet_in_emih!I124/RES_summary!I$21</f>
        <v>0</v>
      </c>
      <c r="J124" s="184">
        <f>RES_hhdet_in_emih!J124/RES_summary!J$21</f>
        <v>0</v>
      </c>
      <c r="K124" s="184">
        <f>RES_hhdet_in_emih!K124/RES_summary!K$21</f>
        <v>0</v>
      </c>
      <c r="L124" s="184">
        <f>RES_hhdet_in_emih!L124/RES_summary!L$21</f>
        <v>0</v>
      </c>
      <c r="M124" s="184">
        <f>RES_hhdet_in_emih!M124/RES_summary!M$21</f>
        <v>0</v>
      </c>
      <c r="N124" s="184">
        <f>RES_hhdet_in_emih!N124/RES_summary!N$21</f>
        <v>0</v>
      </c>
      <c r="O124" s="184">
        <f>RES_hhdet_in_emih!O124/RES_summary!O$21</f>
        <v>0</v>
      </c>
      <c r="P124" s="184">
        <f>RES_hhdet_in_emih!P124/RES_summary!P$21</f>
        <v>0</v>
      </c>
      <c r="Q124" s="184">
        <f>RES_hhdet_in_emih!Q124/RES_summary!Q$21</f>
        <v>0</v>
      </c>
    </row>
    <row r="125" spans="1:17" ht="12.95" customHeight="1" x14ac:dyDescent="0.25">
      <c r="A125" s="158" t="s">
        <v>65</v>
      </c>
      <c r="B125" s="157"/>
      <c r="C125" s="178">
        <f>RES_hhdet_in_emih!C125/RES_summary!C$21</f>
        <v>0</v>
      </c>
      <c r="D125" s="178">
        <f>RES_hhdet_in_emih!D125/RES_summary!D$21</f>
        <v>0</v>
      </c>
      <c r="E125" s="178">
        <f>RES_hhdet_in_emih!E125/RES_summary!E$21</f>
        <v>0</v>
      </c>
      <c r="F125" s="178">
        <f>RES_hhdet_in_emih!F125/RES_summary!F$21</f>
        <v>0</v>
      </c>
      <c r="G125" s="178">
        <f>RES_hhdet_in_emih!G125/RES_summary!G$21</f>
        <v>0</v>
      </c>
      <c r="H125" s="178">
        <f>RES_hhdet_in_emih!H125/RES_summary!H$21</f>
        <v>0</v>
      </c>
      <c r="I125" s="178">
        <f>RES_hhdet_in_emih!I125/RES_summary!I$21</f>
        <v>0</v>
      </c>
      <c r="J125" s="178">
        <f>RES_hhdet_in_emih!J125/RES_summary!J$21</f>
        <v>0</v>
      </c>
      <c r="K125" s="178">
        <f>RES_hhdet_in_emih!K125/RES_summary!K$21</f>
        <v>0</v>
      </c>
      <c r="L125" s="178">
        <f>RES_hhdet_in_emih!L125/RES_summary!L$21</f>
        <v>0</v>
      </c>
      <c r="M125" s="178">
        <f>RES_hhdet_in_emih!M125/RES_summary!M$21</f>
        <v>0</v>
      </c>
      <c r="N125" s="178">
        <f>RES_hhdet_in_emih!N125/RES_summary!N$21</f>
        <v>0</v>
      </c>
      <c r="O125" s="178">
        <f>RES_hhdet_in_emih!O125/RES_summary!O$21</f>
        <v>0</v>
      </c>
      <c r="P125" s="178">
        <f>RES_hhdet_in_emih!P125/RES_summary!P$21</f>
        <v>0</v>
      </c>
      <c r="Q125" s="178">
        <f>RES_hhdet_in_emih!Q125/RES_summary!Q$21</f>
        <v>0</v>
      </c>
    </row>
    <row r="126" spans="1:17" ht="12" customHeight="1" x14ac:dyDescent="0.25">
      <c r="A126" s="23" t="s">
        <v>149</v>
      </c>
      <c r="B126" s="156"/>
      <c r="C126" s="177">
        <f>RES_hhdet_in_emih!C126/RES_summary!C$21</f>
        <v>0</v>
      </c>
      <c r="D126" s="177">
        <f>RES_hhdet_in_emih!D126/RES_summary!D$21</f>
        <v>0</v>
      </c>
      <c r="E126" s="177">
        <f>RES_hhdet_in_emih!E126/RES_summary!E$21</f>
        <v>0</v>
      </c>
      <c r="F126" s="177">
        <f>RES_hhdet_in_emih!F126/RES_summary!F$21</f>
        <v>0</v>
      </c>
      <c r="G126" s="177">
        <f>RES_hhdet_in_emih!G126/RES_summary!G$21</f>
        <v>0</v>
      </c>
      <c r="H126" s="177">
        <f>RES_hhdet_in_emih!H126/RES_summary!H$21</f>
        <v>0</v>
      </c>
      <c r="I126" s="177">
        <f>RES_hhdet_in_emih!I126/RES_summary!I$21</f>
        <v>0</v>
      </c>
      <c r="J126" s="177">
        <f>RES_hhdet_in_emih!J126/RES_summary!J$21</f>
        <v>0</v>
      </c>
      <c r="K126" s="177">
        <f>RES_hhdet_in_emih!K126/RES_summary!K$21</f>
        <v>0</v>
      </c>
      <c r="L126" s="177">
        <f>RES_hhdet_in_emih!L126/RES_summary!L$21</f>
        <v>0</v>
      </c>
      <c r="M126" s="177">
        <f>RES_hhdet_in_emih!M126/RES_summary!M$21</f>
        <v>0</v>
      </c>
      <c r="N126" s="177">
        <f>RES_hhdet_in_emih!N126/RES_summary!N$21</f>
        <v>0</v>
      </c>
      <c r="O126" s="177">
        <f>RES_hhdet_in_emih!O126/RES_summary!O$21</f>
        <v>0</v>
      </c>
      <c r="P126" s="177">
        <f>RES_hhdet_in_emih!P126/RES_summary!P$21</f>
        <v>0</v>
      </c>
      <c r="Q126" s="177">
        <f>RES_hhdet_in_emih!Q126/RES_summary!Q$21</f>
        <v>0</v>
      </c>
    </row>
    <row r="127" spans="1:17" ht="12" customHeight="1" x14ac:dyDescent="0.25">
      <c r="A127" s="23" t="s">
        <v>60</v>
      </c>
      <c r="B127" s="156"/>
      <c r="C127" s="177">
        <f>RES_hhdet_in_emih!C127/RES_summary!C$21</f>
        <v>0</v>
      </c>
      <c r="D127" s="177">
        <f>RES_hhdet_in_emih!D127/RES_summary!D$21</f>
        <v>0</v>
      </c>
      <c r="E127" s="177">
        <f>RES_hhdet_in_emih!E127/RES_summary!E$21</f>
        <v>0</v>
      </c>
      <c r="F127" s="177">
        <f>RES_hhdet_in_emih!F127/RES_summary!F$21</f>
        <v>0</v>
      </c>
      <c r="G127" s="177">
        <f>RES_hhdet_in_emih!G127/RES_summary!G$21</f>
        <v>0</v>
      </c>
      <c r="H127" s="177">
        <f>RES_hhdet_in_emih!H127/RES_summary!H$21</f>
        <v>0</v>
      </c>
      <c r="I127" s="177">
        <f>RES_hhdet_in_emih!I127/RES_summary!I$21</f>
        <v>0</v>
      </c>
      <c r="J127" s="177">
        <f>RES_hhdet_in_emih!J127/RES_summary!J$21</f>
        <v>0</v>
      </c>
      <c r="K127" s="177">
        <f>RES_hhdet_in_emih!K127/RES_summary!K$21</f>
        <v>0</v>
      </c>
      <c r="L127" s="177">
        <f>RES_hhdet_in_emih!L127/RES_summary!L$21</f>
        <v>0</v>
      </c>
      <c r="M127" s="177">
        <f>RES_hhdet_in_emih!M127/RES_summary!M$21</f>
        <v>0</v>
      </c>
      <c r="N127" s="177">
        <f>RES_hhdet_in_emih!N127/RES_summary!N$21</f>
        <v>0</v>
      </c>
      <c r="O127" s="177">
        <f>RES_hhdet_in_emih!O127/RES_summary!O$21</f>
        <v>0</v>
      </c>
      <c r="P127" s="177">
        <f>RES_hhdet_in_emih!P127/RES_summary!P$21</f>
        <v>0</v>
      </c>
      <c r="Q127" s="177">
        <f>RES_hhdet_in_emih!Q127/RES_summary!Q$21</f>
        <v>0</v>
      </c>
    </row>
    <row r="128" spans="1:17" ht="12.95" customHeight="1" x14ac:dyDescent="0.25">
      <c r="A128" s="158" t="s">
        <v>112</v>
      </c>
      <c r="B128" s="157"/>
      <c r="C128" s="178">
        <f>RES_hhdet_in_emih!C128/RES_summary!C$21</f>
        <v>0</v>
      </c>
      <c r="D128" s="178">
        <f>RES_hhdet_in_emih!D128/RES_summary!D$21</f>
        <v>0</v>
      </c>
      <c r="E128" s="178">
        <f>RES_hhdet_in_emih!E128/RES_summary!E$21</f>
        <v>0</v>
      </c>
      <c r="F128" s="178">
        <f>RES_hhdet_in_emih!F128/RES_summary!F$21</f>
        <v>0</v>
      </c>
      <c r="G128" s="178">
        <f>RES_hhdet_in_emih!G128/RES_summary!G$21</f>
        <v>0</v>
      </c>
      <c r="H128" s="178">
        <f>RES_hhdet_in_emih!H128/RES_summary!H$21</f>
        <v>0</v>
      </c>
      <c r="I128" s="178">
        <f>RES_hhdet_in_emih!I128/RES_summary!I$21</f>
        <v>0</v>
      </c>
      <c r="J128" s="178">
        <f>RES_hhdet_in_emih!J128/RES_summary!J$21</f>
        <v>0</v>
      </c>
      <c r="K128" s="178">
        <f>RES_hhdet_in_emih!K128/RES_summary!K$21</f>
        <v>0</v>
      </c>
      <c r="L128" s="178">
        <f>RES_hhdet_in_emih!L128/RES_summary!L$21</f>
        <v>0</v>
      </c>
      <c r="M128" s="178">
        <f>RES_hhdet_in_emih!M128/RES_summary!M$21</f>
        <v>0</v>
      </c>
      <c r="N128" s="178">
        <f>RES_hhdet_in_emih!N128/RES_summary!N$21</f>
        <v>0</v>
      </c>
      <c r="O128" s="178">
        <f>RES_hhdet_in_emih!O128/RES_summary!O$21</f>
        <v>0</v>
      </c>
      <c r="P128" s="178">
        <f>RES_hhdet_in_emih!P128/RES_summary!P$21</f>
        <v>0</v>
      </c>
      <c r="Q128" s="178">
        <f>RES_hhdet_in_emih!Q128/RES_summary!Q$21</f>
        <v>0</v>
      </c>
    </row>
    <row r="129" spans="1:17" ht="12" customHeight="1" x14ac:dyDescent="0.25">
      <c r="A129" s="23" t="s">
        <v>60</v>
      </c>
      <c r="B129" s="156"/>
      <c r="C129" s="177">
        <f>RES_hhdet_in_emih!C129/RES_summary!C$21</f>
        <v>0</v>
      </c>
      <c r="D129" s="177">
        <f>RES_hhdet_in_emih!D129/RES_summary!D$21</f>
        <v>0</v>
      </c>
      <c r="E129" s="177">
        <f>RES_hhdet_in_emih!E129/RES_summary!E$21</f>
        <v>0</v>
      </c>
      <c r="F129" s="177">
        <f>RES_hhdet_in_emih!F129/RES_summary!F$21</f>
        <v>0</v>
      </c>
      <c r="G129" s="177">
        <f>RES_hhdet_in_emih!G129/RES_summary!G$21</f>
        <v>0</v>
      </c>
      <c r="H129" s="177">
        <f>RES_hhdet_in_emih!H129/RES_summary!H$21</f>
        <v>0</v>
      </c>
      <c r="I129" s="177">
        <f>RES_hhdet_in_emih!I129/RES_summary!I$21</f>
        <v>0</v>
      </c>
      <c r="J129" s="177">
        <f>RES_hhdet_in_emih!J129/RES_summary!J$21</f>
        <v>0</v>
      </c>
      <c r="K129" s="177">
        <f>RES_hhdet_in_emih!K129/RES_summary!K$21</f>
        <v>0</v>
      </c>
      <c r="L129" s="177">
        <f>RES_hhdet_in_emih!L129/RES_summary!L$21</f>
        <v>0</v>
      </c>
      <c r="M129" s="177">
        <f>RES_hhdet_in_emih!M129/RES_summary!M$21</f>
        <v>0</v>
      </c>
      <c r="N129" s="177">
        <f>RES_hhdet_in_emih!N129/RES_summary!N$21</f>
        <v>0</v>
      </c>
      <c r="O129" s="177">
        <f>RES_hhdet_in_emih!O129/RES_summary!O$21</f>
        <v>0</v>
      </c>
      <c r="P129" s="177">
        <f>RES_hhdet_in_emih!P129/RES_summary!P$21</f>
        <v>0</v>
      </c>
      <c r="Q129" s="177">
        <f>RES_hhdet_in_emih!Q129/RES_summary!Q$21</f>
        <v>0</v>
      </c>
    </row>
    <row r="130" spans="1:17" ht="12" customHeight="1" x14ac:dyDescent="0.25">
      <c r="A130" s="158" t="s">
        <v>63</v>
      </c>
      <c r="B130" s="157"/>
      <c r="C130" s="178">
        <f>RES_hhdet_in_emih!C130/RES_summary!C$21</f>
        <v>0</v>
      </c>
      <c r="D130" s="178">
        <f>RES_hhdet_in_emih!D130/RES_summary!D$21</f>
        <v>0</v>
      </c>
      <c r="E130" s="178">
        <f>RES_hhdet_in_emih!E130/RES_summary!E$21</f>
        <v>0</v>
      </c>
      <c r="F130" s="178">
        <f>RES_hhdet_in_emih!F130/RES_summary!F$21</f>
        <v>0</v>
      </c>
      <c r="G130" s="178">
        <f>RES_hhdet_in_emih!G130/RES_summary!G$21</f>
        <v>0</v>
      </c>
      <c r="H130" s="178">
        <f>RES_hhdet_in_emih!H130/RES_summary!H$21</f>
        <v>0</v>
      </c>
      <c r="I130" s="178">
        <f>RES_hhdet_in_emih!I130/RES_summary!I$21</f>
        <v>0</v>
      </c>
      <c r="J130" s="178">
        <f>RES_hhdet_in_emih!J130/RES_summary!J$21</f>
        <v>0</v>
      </c>
      <c r="K130" s="178">
        <f>RES_hhdet_in_emih!K130/RES_summary!K$21</f>
        <v>0</v>
      </c>
      <c r="L130" s="178">
        <f>RES_hhdet_in_emih!L130/RES_summary!L$21</f>
        <v>0</v>
      </c>
      <c r="M130" s="178">
        <f>RES_hhdet_in_emih!M130/RES_summary!M$21</f>
        <v>0</v>
      </c>
      <c r="N130" s="178">
        <f>RES_hhdet_in_emih!N130/RES_summary!N$21</f>
        <v>0</v>
      </c>
      <c r="O130" s="178">
        <f>RES_hhdet_in_emih!O130/RES_summary!O$21</f>
        <v>0</v>
      </c>
      <c r="P130" s="178">
        <f>RES_hhdet_in_emih!P130/RES_summary!P$21</f>
        <v>0</v>
      </c>
      <c r="Q130" s="178">
        <f>RES_hhdet_in_emih!Q130/RES_summary!Q$21</f>
        <v>0</v>
      </c>
    </row>
    <row r="131" spans="1:17" ht="12" customHeight="1" x14ac:dyDescent="0.25">
      <c r="A131" s="167" t="s">
        <v>148</v>
      </c>
      <c r="B131" s="132"/>
      <c r="C131" s="183">
        <f>RES_hhdet_in_emih!C131/RES_summary!C$21</f>
        <v>0</v>
      </c>
      <c r="D131" s="183">
        <f>RES_hhdet_in_emih!D131/RES_summary!D$21</f>
        <v>0</v>
      </c>
      <c r="E131" s="183">
        <f>RES_hhdet_in_emih!E131/RES_summary!E$21</f>
        <v>0</v>
      </c>
      <c r="F131" s="183">
        <f>RES_hhdet_in_emih!F131/RES_summary!F$21</f>
        <v>0</v>
      </c>
      <c r="G131" s="183">
        <f>RES_hhdet_in_emih!G131/RES_summary!G$21</f>
        <v>0</v>
      </c>
      <c r="H131" s="183">
        <f>RES_hhdet_in_emih!H131/RES_summary!H$21</f>
        <v>0</v>
      </c>
      <c r="I131" s="183">
        <f>RES_hhdet_in_emih!I131/RES_summary!I$21</f>
        <v>0</v>
      </c>
      <c r="J131" s="183">
        <f>RES_hhdet_in_emih!J131/RES_summary!J$21</f>
        <v>0</v>
      </c>
      <c r="K131" s="183">
        <f>RES_hhdet_in_emih!K131/RES_summary!K$21</f>
        <v>0</v>
      </c>
      <c r="L131" s="183">
        <f>RES_hhdet_in_emih!L131/RES_summary!L$21</f>
        <v>0</v>
      </c>
      <c r="M131" s="183">
        <f>RES_hhdet_in_emih!M131/RES_summary!M$21</f>
        <v>0</v>
      </c>
      <c r="N131" s="183">
        <f>RES_hhdet_in_emih!N131/RES_summary!N$21</f>
        <v>0</v>
      </c>
      <c r="O131" s="183">
        <f>RES_hhdet_in_emih!O131/RES_summary!O$21</f>
        <v>0</v>
      </c>
      <c r="P131" s="183">
        <f>RES_hhdet_in_emih!P131/RES_summary!P$21</f>
        <v>0</v>
      </c>
      <c r="Q131" s="183">
        <f>RES_hhdet_in_emih!Q131/RES_summary!Q$21</f>
        <v>0</v>
      </c>
    </row>
    <row r="132" spans="1:17" ht="12" customHeight="1" x14ac:dyDescent="0.25">
      <c r="A132" s="167" t="s">
        <v>147</v>
      </c>
      <c r="B132" s="132"/>
      <c r="C132" s="183">
        <f>RES_hhdet_in_emih!C132/RES_summary!C$21</f>
        <v>0</v>
      </c>
      <c r="D132" s="183">
        <f>RES_hhdet_in_emih!D132/RES_summary!D$21</f>
        <v>0</v>
      </c>
      <c r="E132" s="183">
        <f>RES_hhdet_in_emih!E132/RES_summary!E$21</f>
        <v>0</v>
      </c>
      <c r="F132" s="183">
        <f>RES_hhdet_in_emih!F132/RES_summary!F$21</f>
        <v>0</v>
      </c>
      <c r="G132" s="183">
        <f>RES_hhdet_in_emih!G132/RES_summary!G$21</f>
        <v>0</v>
      </c>
      <c r="H132" s="183">
        <f>RES_hhdet_in_emih!H132/RES_summary!H$21</f>
        <v>0</v>
      </c>
      <c r="I132" s="183">
        <f>RES_hhdet_in_emih!I132/RES_summary!I$21</f>
        <v>0</v>
      </c>
      <c r="J132" s="183">
        <f>RES_hhdet_in_emih!J132/RES_summary!J$21</f>
        <v>0</v>
      </c>
      <c r="K132" s="183">
        <f>RES_hhdet_in_emih!K132/RES_summary!K$21</f>
        <v>0</v>
      </c>
      <c r="L132" s="183">
        <f>RES_hhdet_in_emih!L132/RES_summary!L$21</f>
        <v>0</v>
      </c>
      <c r="M132" s="183">
        <f>RES_hhdet_in_emih!M132/RES_summary!M$21</f>
        <v>0</v>
      </c>
      <c r="N132" s="183">
        <f>RES_hhdet_in_emih!N132/RES_summary!N$21</f>
        <v>0</v>
      </c>
      <c r="O132" s="183">
        <f>RES_hhdet_in_emih!O132/RES_summary!O$21</f>
        <v>0</v>
      </c>
      <c r="P132" s="183">
        <f>RES_hhdet_in_emih!P132/RES_summary!P$21</f>
        <v>0</v>
      </c>
      <c r="Q132" s="183">
        <f>RES_hhdet_in_emih!Q132/RES_summary!Q$21</f>
        <v>0</v>
      </c>
    </row>
    <row r="133" spans="1:17" ht="12" customHeight="1" x14ac:dyDescent="0.25">
      <c r="A133" s="166" t="s">
        <v>61</v>
      </c>
      <c r="B133" s="165"/>
      <c r="C133" s="182">
        <f>RES_hhdet_in_emih!C133/RES_summary!C$21</f>
        <v>0</v>
      </c>
      <c r="D133" s="182">
        <f>RES_hhdet_in_emih!D133/RES_summary!D$21</f>
        <v>0</v>
      </c>
      <c r="E133" s="182">
        <f>RES_hhdet_in_emih!E133/RES_summary!E$21</f>
        <v>0</v>
      </c>
      <c r="F133" s="182">
        <f>RES_hhdet_in_emih!F133/RES_summary!F$21</f>
        <v>0</v>
      </c>
      <c r="G133" s="182">
        <f>RES_hhdet_in_emih!G133/RES_summary!G$21</f>
        <v>0</v>
      </c>
      <c r="H133" s="182">
        <f>RES_hhdet_in_emih!H133/RES_summary!H$21</f>
        <v>0</v>
      </c>
      <c r="I133" s="182">
        <f>RES_hhdet_in_emih!I133/RES_summary!I$21</f>
        <v>0</v>
      </c>
      <c r="J133" s="182">
        <f>RES_hhdet_in_emih!J133/RES_summary!J$21</f>
        <v>0</v>
      </c>
      <c r="K133" s="182">
        <f>RES_hhdet_in_emih!K133/RES_summary!K$21</f>
        <v>0</v>
      </c>
      <c r="L133" s="182">
        <f>RES_hhdet_in_emih!L133/RES_summary!L$21</f>
        <v>0</v>
      </c>
      <c r="M133" s="182">
        <f>RES_hhdet_in_emih!M133/RES_summary!M$21</f>
        <v>0</v>
      </c>
      <c r="N133" s="182">
        <f>RES_hhdet_in_emih!N133/RES_summary!N$21</f>
        <v>0</v>
      </c>
      <c r="O133" s="182">
        <f>RES_hhdet_in_emih!O133/RES_summary!O$21</f>
        <v>0</v>
      </c>
      <c r="P133" s="182">
        <f>RES_hhdet_in_emih!P133/RES_summary!P$21</f>
        <v>0</v>
      </c>
      <c r="Q133" s="182">
        <f>RES_hhdet_in_emih!Q133/RES_summary!Q$21</f>
        <v>0</v>
      </c>
    </row>
    <row r="134" spans="1:17" ht="12" customHeight="1" x14ac:dyDescent="0.25">
      <c r="A134" s="147" t="s">
        <v>59</v>
      </c>
      <c r="B134" s="164"/>
      <c r="C134" s="181">
        <f>RES_hhdet_in_emih!C134/RES_summary!C$21</f>
        <v>0</v>
      </c>
      <c r="D134" s="181">
        <f>RES_hhdet_in_emih!D134/RES_summary!D$21</f>
        <v>0</v>
      </c>
      <c r="E134" s="181">
        <f>RES_hhdet_in_emih!E134/RES_summary!E$21</f>
        <v>0</v>
      </c>
      <c r="F134" s="181">
        <f>RES_hhdet_in_emih!F134/RES_summary!F$21</f>
        <v>0</v>
      </c>
      <c r="G134" s="181">
        <f>RES_hhdet_in_emih!G134/RES_summary!G$21</f>
        <v>0</v>
      </c>
      <c r="H134" s="181">
        <f>RES_hhdet_in_emih!H134/RES_summary!H$21</f>
        <v>0</v>
      </c>
      <c r="I134" s="181">
        <f>RES_hhdet_in_emih!I134/RES_summary!I$21</f>
        <v>0</v>
      </c>
      <c r="J134" s="181">
        <f>RES_hhdet_in_emih!J134/RES_summary!J$21</f>
        <v>0</v>
      </c>
      <c r="K134" s="181">
        <f>RES_hhdet_in_emih!K134/RES_summary!K$21</f>
        <v>0</v>
      </c>
      <c r="L134" s="181">
        <f>RES_hhdet_in_emih!L134/RES_summary!L$21</f>
        <v>0</v>
      </c>
      <c r="M134" s="181">
        <f>RES_hhdet_in_emih!M134/RES_summary!M$21</f>
        <v>0</v>
      </c>
      <c r="N134" s="181">
        <f>RES_hhdet_in_emih!N134/RES_summary!N$21</f>
        <v>0</v>
      </c>
      <c r="O134" s="181">
        <f>RES_hhdet_in_emih!O134/RES_summary!O$21</f>
        <v>0</v>
      </c>
      <c r="P134" s="181">
        <f>RES_hhdet_in_emih!P134/RES_summary!P$21</f>
        <v>0</v>
      </c>
      <c r="Q134" s="181">
        <f>RES_hhdet_in_emih!Q134/RES_summary!Q$21</f>
        <v>0</v>
      </c>
    </row>
    <row r="135" spans="1:17" ht="12" customHeight="1" x14ac:dyDescent="0.25">
      <c r="A135" s="163" t="s">
        <v>142</v>
      </c>
      <c r="B135" s="162"/>
      <c r="C135" s="180">
        <f>RES_hhdet_in_emih!C135/RES_summary!C$21</f>
        <v>0</v>
      </c>
      <c r="D135" s="180">
        <f>RES_hhdet_in_emih!D135/RES_summary!D$21</f>
        <v>0</v>
      </c>
      <c r="E135" s="180">
        <f>RES_hhdet_in_emih!E135/RES_summary!E$21</f>
        <v>0</v>
      </c>
      <c r="F135" s="180">
        <f>RES_hhdet_in_emih!F135/RES_summary!F$21</f>
        <v>0</v>
      </c>
      <c r="G135" s="180">
        <f>RES_hhdet_in_emih!G135/RES_summary!G$21</f>
        <v>0</v>
      </c>
      <c r="H135" s="180">
        <f>RES_hhdet_in_emih!H135/RES_summary!H$21</f>
        <v>0</v>
      </c>
      <c r="I135" s="180">
        <f>RES_hhdet_in_emih!I135/RES_summary!I$21</f>
        <v>0</v>
      </c>
      <c r="J135" s="180">
        <f>RES_hhdet_in_emih!J135/RES_summary!J$21</f>
        <v>0</v>
      </c>
      <c r="K135" s="180">
        <f>RES_hhdet_in_emih!K135/RES_summary!K$21</f>
        <v>0</v>
      </c>
      <c r="L135" s="180">
        <f>RES_hhdet_in_emih!L135/RES_summary!L$21</f>
        <v>0</v>
      </c>
      <c r="M135" s="180">
        <f>RES_hhdet_in_emih!M135/RES_summary!M$21</f>
        <v>0</v>
      </c>
      <c r="N135" s="180">
        <f>RES_hhdet_in_emih!N135/RES_summary!N$21</f>
        <v>0</v>
      </c>
      <c r="O135" s="180">
        <f>RES_hhdet_in_emih!O135/RES_summary!O$21</f>
        <v>0</v>
      </c>
      <c r="P135" s="180">
        <f>RES_hhdet_in_emih!P135/RES_summary!P$21</f>
        <v>0</v>
      </c>
      <c r="Q135" s="180">
        <f>RES_hhdet_in_emih!Q135/RES_summary!Q$21</f>
        <v>0</v>
      </c>
    </row>
    <row r="136" spans="1:17" ht="12" customHeight="1" x14ac:dyDescent="0.25">
      <c r="A136" s="161" t="s">
        <v>141</v>
      </c>
      <c r="B136" s="160"/>
      <c r="C136" s="179">
        <f>RES_hhdet_in_emih!C136/RES_summary!C$21</f>
        <v>0</v>
      </c>
      <c r="D136" s="179">
        <f>RES_hhdet_in_emih!D136/RES_summary!D$21</f>
        <v>0</v>
      </c>
      <c r="E136" s="179">
        <f>RES_hhdet_in_emih!E136/RES_summary!E$21</f>
        <v>0</v>
      </c>
      <c r="F136" s="179">
        <f>RES_hhdet_in_emih!F136/RES_summary!F$21</f>
        <v>0</v>
      </c>
      <c r="G136" s="179">
        <f>RES_hhdet_in_emih!G136/RES_summary!G$21</f>
        <v>0</v>
      </c>
      <c r="H136" s="179">
        <f>RES_hhdet_in_emih!H136/RES_summary!H$21</f>
        <v>0</v>
      </c>
      <c r="I136" s="179">
        <f>RES_hhdet_in_emih!I136/RES_summary!I$21</f>
        <v>0</v>
      </c>
      <c r="J136" s="179">
        <f>RES_hhdet_in_emih!J136/RES_summary!J$21</f>
        <v>0</v>
      </c>
      <c r="K136" s="179">
        <f>RES_hhdet_in_emih!K136/RES_summary!K$21</f>
        <v>0</v>
      </c>
      <c r="L136" s="179">
        <f>RES_hhdet_in_emih!L136/RES_summary!L$21</f>
        <v>0</v>
      </c>
      <c r="M136" s="179">
        <f>RES_hhdet_in_emih!M136/RES_summary!M$21</f>
        <v>0</v>
      </c>
      <c r="N136" s="179">
        <f>RES_hhdet_in_emih!N136/RES_summary!N$21</f>
        <v>0</v>
      </c>
      <c r="O136" s="179">
        <f>RES_hhdet_in_emih!O136/RES_summary!O$21</f>
        <v>0</v>
      </c>
      <c r="P136" s="179">
        <f>RES_hhdet_in_emih!P136/RES_summary!P$21</f>
        <v>0</v>
      </c>
      <c r="Q136" s="179">
        <f>RES_hhdet_in_emih!Q136/RES_summary!Q$21</f>
        <v>0</v>
      </c>
    </row>
    <row r="137" spans="1:17" ht="12" customHeight="1" x14ac:dyDescent="0.25">
      <c r="A137" s="148" t="s">
        <v>60</v>
      </c>
      <c r="B137" s="156"/>
      <c r="C137" s="177">
        <f>RES_hhdet_in_emih!C137/RES_summary!C$21</f>
        <v>0</v>
      </c>
      <c r="D137" s="177">
        <f>RES_hhdet_in_emih!D137/RES_summary!D$21</f>
        <v>0</v>
      </c>
      <c r="E137" s="177">
        <f>RES_hhdet_in_emih!E137/RES_summary!E$21</f>
        <v>0</v>
      </c>
      <c r="F137" s="177">
        <f>RES_hhdet_in_emih!F137/RES_summary!F$21</f>
        <v>0</v>
      </c>
      <c r="G137" s="177">
        <f>RES_hhdet_in_emih!G137/RES_summary!G$21</f>
        <v>0</v>
      </c>
      <c r="H137" s="177">
        <f>RES_hhdet_in_emih!H137/RES_summary!H$21</f>
        <v>0</v>
      </c>
      <c r="I137" s="177">
        <f>RES_hhdet_in_emih!I137/RES_summary!I$21</f>
        <v>0</v>
      </c>
      <c r="J137" s="177">
        <f>RES_hhdet_in_emih!J137/RES_summary!J$21</f>
        <v>0</v>
      </c>
      <c r="K137" s="177">
        <f>RES_hhdet_in_emih!K137/RES_summary!K$21</f>
        <v>0</v>
      </c>
      <c r="L137" s="177">
        <f>RES_hhdet_in_emih!L137/RES_summary!L$21</f>
        <v>0</v>
      </c>
      <c r="M137" s="177">
        <f>RES_hhdet_in_emih!M137/RES_summary!M$21</f>
        <v>0</v>
      </c>
      <c r="N137" s="177">
        <f>RES_hhdet_in_emih!N137/RES_summary!N$21</f>
        <v>0</v>
      </c>
      <c r="O137" s="177">
        <f>RES_hhdet_in_emih!O137/RES_summary!O$21</f>
        <v>0</v>
      </c>
      <c r="P137" s="177">
        <f>RES_hhdet_in_emih!P137/RES_summary!P$21</f>
        <v>0</v>
      </c>
      <c r="Q137" s="177">
        <f>RES_hhdet_in_emih!Q137/RES_summary!Q$21</f>
        <v>0</v>
      </c>
    </row>
    <row r="138" spans="1:17" ht="12" customHeight="1" x14ac:dyDescent="0.25">
      <c r="A138" s="148" t="s">
        <v>59</v>
      </c>
      <c r="B138" s="156"/>
      <c r="C138" s="177">
        <f>RES_hhdet_in_emih!C138/RES_summary!C$21</f>
        <v>0</v>
      </c>
      <c r="D138" s="177">
        <f>RES_hhdet_in_emih!D138/RES_summary!D$21</f>
        <v>0</v>
      </c>
      <c r="E138" s="177">
        <f>RES_hhdet_in_emih!E138/RES_summary!E$21</f>
        <v>0</v>
      </c>
      <c r="F138" s="177">
        <f>RES_hhdet_in_emih!F138/RES_summary!F$21</f>
        <v>0</v>
      </c>
      <c r="G138" s="177">
        <f>RES_hhdet_in_emih!G138/RES_summary!G$21</f>
        <v>0</v>
      </c>
      <c r="H138" s="177">
        <f>RES_hhdet_in_emih!H138/RES_summary!H$21</f>
        <v>0</v>
      </c>
      <c r="I138" s="177">
        <f>RES_hhdet_in_emih!I138/RES_summary!I$21</f>
        <v>0</v>
      </c>
      <c r="J138" s="177">
        <f>RES_hhdet_in_emih!J138/RES_summary!J$21</f>
        <v>0</v>
      </c>
      <c r="K138" s="177">
        <f>RES_hhdet_in_emih!K138/RES_summary!K$21</f>
        <v>0</v>
      </c>
      <c r="L138" s="177">
        <f>RES_hhdet_in_emih!L138/RES_summary!L$21</f>
        <v>0</v>
      </c>
      <c r="M138" s="177">
        <f>RES_hhdet_in_emih!M138/RES_summary!M$21</f>
        <v>0</v>
      </c>
      <c r="N138" s="177">
        <f>RES_hhdet_in_emih!N138/RES_summary!N$21</f>
        <v>0</v>
      </c>
      <c r="O138" s="177">
        <f>RES_hhdet_in_emih!O138/RES_summary!O$21</f>
        <v>0</v>
      </c>
      <c r="P138" s="177">
        <f>RES_hhdet_in_emih!P138/RES_summary!P$21</f>
        <v>0</v>
      </c>
      <c r="Q138" s="177">
        <f>RES_hhdet_in_emih!Q138/RES_summary!Q$21</f>
        <v>0</v>
      </c>
    </row>
    <row r="139" spans="1:17" ht="12" customHeight="1" x14ac:dyDescent="0.25">
      <c r="A139" s="158" t="s">
        <v>62</v>
      </c>
      <c r="B139" s="157"/>
      <c r="C139" s="178">
        <f>RES_hhdet_in_emih!C139/RES_summary!C$21</f>
        <v>0</v>
      </c>
      <c r="D139" s="178">
        <f>RES_hhdet_in_emih!D139/RES_summary!D$21</f>
        <v>0</v>
      </c>
      <c r="E139" s="178">
        <f>RES_hhdet_in_emih!E139/RES_summary!E$21</f>
        <v>0</v>
      </c>
      <c r="F139" s="178">
        <f>RES_hhdet_in_emih!F139/RES_summary!F$21</f>
        <v>0</v>
      </c>
      <c r="G139" s="178">
        <f>RES_hhdet_in_emih!G139/RES_summary!G$21</f>
        <v>0</v>
      </c>
      <c r="H139" s="178">
        <f>RES_hhdet_in_emih!H139/RES_summary!H$21</f>
        <v>0</v>
      </c>
      <c r="I139" s="178">
        <f>RES_hhdet_in_emih!I139/RES_summary!I$21</f>
        <v>0</v>
      </c>
      <c r="J139" s="178">
        <f>RES_hhdet_in_emih!J139/RES_summary!J$21</f>
        <v>0</v>
      </c>
      <c r="K139" s="178">
        <f>RES_hhdet_in_emih!K139/RES_summary!K$21</f>
        <v>0</v>
      </c>
      <c r="L139" s="178">
        <f>RES_hhdet_in_emih!L139/RES_summary!L$21</f>
        <v>0</v>
      </c>
      <c r="M139" s="178">
        <f>RES_hhdet_in_emih!M139/RES_summary!M$21</f>
        <v>0</v>
      </c>
      <c r="N139" s="178">
        <f>RES_hhdet_in_emih!N139/RES_summary!N$21</f>
        <v>0</v>
      </c>
      <c r="O139" s="178">
        <f>RES_hhdet_in_emih!O139/RES_summary!O$21</f>
        <v>0</v>
      </c>
      <c r="P139" s="178">
        <f>RES_hhdet_in_emih!P139/RES_summary!P$21</f>
        <v>0</v>
      </c>
      <c r="Q139" s="178">
        <f>RES_hhdet_in_emih!Q139/RES_summary!Q$21</f>
        <v>0</v>
      </c>
    </row>
    <row r="140" spans="1:17" ht="12" customHeight="1" x14ac:dyDescent="0.25">
      <c r="A140" s="23" t="s">
        <v>57</v>
      </c>
      <c r="B140" s="156"/>
      <c r="C140" s="177">
        <f>RES_hhdet_in_emih!C140/RES_summary!C$21</f>
        <v>0</v>
      </c>
      <c r="D140" s="177">
        <f>RES_hhdet_in_emih!D140/RES_summary!D$21</f>
        <v>0</v>
      </c>
      <c r="E140" s="177">
        <f>RES_hhdet_in_emih!E140/RES_summary!E$21</f>
        <v>0</v>
      </c>
      <c r="F140" s="177">
        <f>RES_hhdet_in_emih!F140/RES_summary!F$21</f>
        <v>0</v>
      </c>
      <c r="G140" s="177">
        <f>RES_hhdet_in_emih!G140/RES_summary!G$21</f>
        <v>0</v>
      </c>
      <c r="H140" s="177">
        <f>RES_hhdet_in_emih!H140/RES_summary!H$21</f>
        <v>0</v>
      </c>
      <c r="I140" s="177">
        <f>RES_hhdet_in_emih!I140/RES_summary!I$21</f>
        <v>0</v>
      </c>
      <c r="J140" s="177">
        <f>RES_hhdet_in_emih!J140/RES_summary!J$21</f>
        <v>0</v>
      </c>
      <c r="K140" s="177">
        <f>RES_hhdet_in_emih!K140/RES_summary!K$21</f>
        <v>0</v>
      </c>
      <c r="L140" s="177">
        <f>RES_hhdet_in_emih!L140/RES_summary!L$21</f>
        <v>0</v>
      </c>
      <c r="M140" s="177">
        <f>RES_hhdet_in_emih!M140/RES_summary!M$21</f>
        <v>0</v>
      </c>
      <c r="N140" s="177">
        <f>RES_hhdet_in_emih!N140/RES_summary!N$21</f>
        <v>0</v>
      </c>
      <c r="O140" s="177">
        <f>RES_hhdet_in_emih!O140/RES_summary!O$21</f>
        <v>0</v>
      </c>
      <c r="P140" s="177">
        <f>RES_hhdet_in_emih!P140/RES_summary!P$21</f>
        <v>0</v>
      </c>
      <c r="Q140" s="177">
        <f>RES_hhdet_in_emih!Q140/RES_summary!Q$21</f>
        <v>0</v>
      </c>
    </row>
    <row r="141" spans="1:17" ht="12" customHeight="1" x14ac:dyDescent="0.25">
      <c r="A141" s="29" t="s">
        <v>140</v>
      </c>
      <c r="B141" s="57"/>
      <c r="C141" s="176">
        <f>RES_hhdet_in_emih!C141/RES_summary!C$21</f>
        <v>0</v>
      </c>
      <c r="D141" s="176">
        <f>RES_hhdet_in_emih!D141/RES_summary!D$21</f>
        <v>0</v>
      </c>
      <c r="E141" s="176">
        <f>RES_hhdet_in_emih!E141/RES_summary!E$21</f>
        <v>0</v>
      </c>
      <c r="F141" s="176">
        <f>RES_hhdet_in_emih!F141/RES_summary!F$21</f>
        <v>0</v>
      </c>
      <c r="G141" s="176">
        <f>RES_hhdet_in_emih!G141/RES_summary!G$21</f>
        <v>0</v>
      </c>
      <c r="H141" s="176">
        <f>RES_hhdet_in_emih!H141/RES_summary!H$21</f>
        <v>0</v>
      </c>
      <c r="I141" s="176">
        <f>RES_hhdet_in_emih!I141/RES_summary!I$21</f>
        <v>0</v>
      </c>
      <c r="J141" s="176">
        <f>RES_hhdet_in_emih!J141/RES_summary!J$21</f>
        <v>0</v>
      </c>
      <c r="K141" s="176">
        <f>RES_hhdet_in_emih!K141/RES_summary!K$21</f>
        <v>0</v>
      </c>
      <c r="L141" s="176">
        <f>RES_hhdet_in_emih!L141/RES_summary!L$21</f>
        <v>0</v>
      </c>
      <c r="M141" s="176">
        <f>RES_hhdet_in_emih!M141/RES_summary!M$21</f>
        <v>0</v>
      </c>
      <c r="N141" s="176">
        <f>RES_hhdet_in_emih!N141/RES_summary!N$21</f>
        <v>0</v>
      </c>
      <c r="O141" s="176">
        <f>RES_hhdet_in_emih!O141/RES_summary!O$21</f>
        <v>0</v>
      </c>
      <c r="P141" s="176">
        <f>RES_hhdet_in_emih!P141/RES_summary!P$21</f>
        <v>0</v>
      </c>
      <c r="Q141" s="176">
        <f>RES_hhdet_in_emih!Q141/RES_summary!Q$21</f>
        <v>0</v>
      </c>
    </row>
    <row r="142" spans="1:17" s="28" customFormat="1" ht="12" customHeight="1" x14ac:dyDescent="0.25"/>
    <row r="143" spans="1:17" ht="12" customHeight="1" x14ac:dyDescent="0.25">
      <c r="A143" s="152" t="s">
        <v>146</v>
      </c>
      <c r="B143" s="168"/>
      <c r="C143" s="184">
        <f>RES_hhdet_in_emih!C143/RES_summary!C$21</f>
        <v>0</v>
      </c>
      <c r="D143" s="184">
        <f>RES_hhdet_in_emih!D143/RES_summary!D$21</f>
        <v>0</v>
      </c>
      <c r="E143" s="184">
        <f>RES_hhdet_in_emih!E143/RES_summary!E$21</f>
        <v>0</v>
      </c>
      <c r="F143" s="184">
        <f>RES_hhdet_in_emih!F143/RES_summary!F$21</f>
        <v>0</v>
      </c>
      <c r="G143" s="184">
        <f>RES_hhdet_in_emih!G143/RES_summary!G$21</f>
        <v>0</v>
      </c>
      <c r="H143" s="184">
        <f>RES_hhdet_in_emih!H143/RES_summary!H$21</f>
        <v>0</v>
      </c>
      <c r="I143" s="184">
        <f>RES_hhdet_in_emih!I143/RES_summary!I$21</f>
        <v>0</v>
      </c>
      <c r="J143" s="184">
        <f>RES_hhdet_in_emih!J143/RES_summary!J$21</f>
        <v>0</v>
      </c>
      <c r="K143" s="184">
        <f>RES_hhdet_in_emih!K143/RES_summary!K$21</f>
        <v>0</v>
      </c>
      <c r="L143" s="184">
        <f>RES_hhdet_in_emih!L143/RES_summary!L$21</f>
        <v>0</v>
      </c>
      <c r="M143" s="184">
        <f>RES_hhdet_in_emih!M143/RES_summary!M$21</f>
        <v>0</v>
      </c>
      <c r="N143" s="184">
        <f>RES_hhdet_in_emih!N143/RES_summary!N$21</f>
        <v>0</v>
      </c>
      <c r="O143" s="184">
        <f>RES_hhdet_in_emih!O143/RES_summary!O$21</f>
        <v>0</v>
      </c>
      <c r="P143" s="184">
        <f>RES_hhdet_in_emih!P143/RES_summary!P$21</f>
        <v>0</v>
      </c>
      <c r="Q143" s="184">
        <f>RES_hhdet_in_emih!Q143/RES_summary!Q$21</f>
        <v>0</v>
      </c>
    </row>
    <row r="144" spans="1:17" ht="12.95" customHeight="1" x14ac:dyDescent="0.25">
      <c r="A144" s="158" t="s">
        <v>65</v>
      </c>
      <c r="B144" s="157"/>
      <c r="C144" s="178">
        <f>RES_hhdet_in_emih!C144/RES_summary!C$21</f>
        <v>0</v>
      </c>
      <c r="D144" s="178">
        <f>RES_hhdet_in_emih!D144/RES_summary!D$21</f>
        <v>0</v>
      </c>
      <c r="E144" s="178">
        <f>RES_hhdet_in_emih!E144/RES_summary!E$21</f>
        <v>0</v>
      </c>
      <c r="F144" s="178">
        <f>RES_hhdet_in_emih!F144/RES_summary!F$21</f>
        <v>0</v>
      </c>
      <c r="G144" s="178">
        <f>RES_hhdet_in_emih!G144/RES_summary!G$21</f>
        <v>0</v>
      </c>
      <c r="H144" s="178">
        <f>RES_hhdet_in_emih!H144/RES_summary!H$21</f>
        <v>0</v>
      </c>
      <c r="I144" s="178">
        <f>RES_hhdet_in_emih!I144/RES_summary!I$21</f>
        <v>0</v>
      </c>
      <c r="J144" s="178">
        <f>RES_hhdet_in_emih!J144/RES_summary!J$21</f>
        <v>0</v>
      </c>
      <c r="K144" s="178">
        <f>RES_hhdet_in_emih!K144/RES_summary!K$21</f>
        <v>0</v>
      </c>
      <c r="L144" s="178">
        <f>RES_hhdet_in_emih!L144/RES_summary!L$21</f>
        <v>0</v>
      </c>
      <c r="M144" s="178">
        <f>RES_hhdet_in_emih!M144/RES_summary!M$21</f>
        <v>0</v>
      </c>
      <c r="N144" s="178">
        <f>RES_hhdet_in_emih!N144/RES_summary!N$21</f>
        <v>0</v>
      </c>
      <c r="O144" s="178">
        <f>RES_hhdet_in_emih!O144/RES_summary!O$21</f>
        <v>0</v>
      </c>
      <c r="P144" s="178">
        <f>RES_hhdet_in_emih!P144/RES_summary!P$21</f>
        <v>0</v>
      </c>
      <c r="Q144" s="178">
        <f>RES_hhdet_in_emih!Q144/RES_summary!Q$21</f>
        <v>0</v>
      </c>
    </row>
    <row r="145" spans="1:17" ht="12" customHeight="1" x14ac:dyDescent="0.25">
      <c r="A145" s="23" t="s">
        <v>60</v>
      </c>
      <c r="B145" s="156"/>
      <c r="C145" s="177">
        <f>RES_hhdet_in_emih!C145/RES_summary!C$21</f>
        <v>0</v>
      </c>
      <c r="D145" s="177">
        <f>RES_hhdet_in_emih!D145/RES_summary!D$21</f>
        <v>0</v>
      </c>
      <c r="E145" s="177">
        <f>RES_hhdet_in_emih!E145/RES_summary!E$21</f>
        <v>0</v>
      </c>
      <c r="F145" s="177">
        <f>RES_hhdet_in_emih!F145/RES_summary!F$21</f>
        <v>0</v>
      </c>
      <c r="G145" s="177">
        <f>RES_hhdet_in_emih!G145/RES_summary!G$21</f>
        <v>0</v>
      </c>
      <c r="H145" s="177">
        <f>RES_hhdet_in_emih!H145/RES_summary!H$21</f>
        <v>0</v>
      </c>
      <c r="I145" s="177">
        <f>RES_hhdet_in_emih!I145/RES_summary!I$21</f>
        <v>0</v>
      </c>
      <c r="J145" s="177">
        <f>RES_hhdet_in_emih!J145/RES_summary!J$21</f>
        <v>0</v>
      </c>
      <c r="K145" s="177">
        <f>RES_hhdet_in_emih!K145/RES_summary!K$21</f>
        <v>0</v>
      </c>
      <c r="L145" s="177">
        <f>RES_hhdet_in_emih!L145/RES_summary!L$21</f>
        <v>0</v>
      </c>
      <c r="M145" s="177">
        <f>RES_hhdet_in_emih!M145/RES_summary!M$21</f>
        <v>0</v>
      </c>
      <c r="N145" s="177">
        <f>RES_hhdet_in_emih!N145/RES_summary!N$21</f>
        <v>0</v>
      </c>
      <c r="O145" s="177">
        <f>RES_hhdet_in_emih!O145/RES_summary!O$21</f>
        <v>0</v>
      </c>
      <c r="P145" s="177">
        <f>RES_hhdet_in_emih!P145/RES_summary!P$21</f>
        <v>0</v>
      </c>
      <c r="Q145" s="177">
        <f>RES_hhdet_in_emih!Q145/RES_summary!Q$21</f>
        <v>0</v>
      </c>
    </row>
    <row r="146" spans="1:17" ht="12.95" customHeight="1" x14ac:dyDescent="0.25">
      <c r="A146" s="158" t="s">
        <v>112</v>
      </c>
      <c r="B146" s="157"/>
      <c r="C146" s="178">
        <f>RES_hhdet_in_emih!C146/RES_summary!C$21</f>
        <v>0</v>
      </c>
      <c r="D146" s="178">
        <f>RES_hhdet_in_emih!D146/RES_summary!D$21</f>
        <v>0</v>
      </c>
      <c r="E146" s="178">
        <f>RES_hhdet_in_emih!E146/RES_summary!E$21</f>
        <v>0</v>
      </c>
      <c r="F146" s="178">
        <f>RES_hhdet_in_emih!F146/RES_summary!F$21</f>
        <v>0</v>
      </c>
      <c r="G146" s="178">
        <f>RES_hhdet_in_emih!G146/RES_summary!G$21</f>
        <v>0</v>
      </c>
      <c r="H146" s="178">
        <f>RES_hhdet_in_emih!H146/RES_summary!H$21</f>
        <v>0</v>
      </c>
      <c r="I146" s="178">
        <f>RES_hhdet_in_emih!I146/RES_summary!I$21</f>
        <v>0</v>
      </c>
      <c r="J146" s="178">
        <f>RES_hhdet_in_emih!J146/RES_summary!J$21</f>
        <v>0</v>
      </c>
      <c r="K146" s="178">
        <f>RES_hhdet_in_emih!K146/RES_summary!K$21</f>
        <v>0</v>
      </c>
      <c r="L146" s="178">
        <f>RES_hhdet_in_emih!L146/RES_summary!L$21</f>
        <v>0</v>
      </c>
      <c r="M146" s="178">
        <f>RES_hhdet_in_emih!M146/RES_summary!M$21</f>
        <v>0</v>
      </c>
      <c r="N146" s="178">
        <f>RES_hhdet_in_emih!N146/RES_summary!N$21</f>
        <v>0</v>
      </c>
      <c r="O146" s="178">
        <f>RES_hhdet_in_emih!O146/RES_summary!O$21</f>
        <v>0</v>
      </c>
      <c r="P146" s="178">
        <f>RES_hhdet_in_emih!P146/RES_summary!P$21</f>
        <v>0</v>
      </c>
      <c r="Q146" s="178">
        <f>RES_hhdet_in_emih!Q146/RES_summary!Q$21</f>
        <v>0</v>
      </c>
    </row>
    <row r="147" spans="1:17" ht="12" customHeight="1" x14ac:dyDescent="0.25">
      <c r="A147" s="23" t="s">
        <v>60</v>
      </c>
      <c r="B147" s="156"/>
      <c r="C147" s="177">
        <f>RES_hhdet_in_emih!C147/RES_summary!C$21</f>
        <v>0</v>
      </c>
      <c r="D147" s="177">
        <f>RES_hhdet_in_emih!D147/RES_summary!D$21</f>
        <v>0</v>
      </c>
      <c r="E147" s="177">
        <f>RES_hhdet_in_emih!E147/RES_summary!E$21</f>
        <v>0</v>
      </c>
      <c r="F147" s="177">
        <f>RES_hhdet_in_emih!F147/RES_summary!F$21</f>
        <v>0</v>
      </c>
      <c r="G147" s="177">
        <f>RES_hhdet_in_emih!G147/RES_summary!G$21</f>
        <v>0</v>
      </c>
      <c r="H147" s="177">
        <f>RES_hhdet_in_emih!H147/RES_summary!H$21</f>
        <v>0</v>
      </c>
      <c r="I147" s="177">
        <f>RES_hhdet_in_emih!I147/RES_summary!I$21</f>
        <v>0</v>
      </c>
      <c r="J147" s="177">
        <f>RES_hhdet_in_emih!J147/RES_summary!J$21</f>
        <v>0</v>
      </c>
      <c r="K147" s="177">
        <f>RES_hhdet_in_emih!K147/RES_summary!K$21</f>
        <v>0</v>
      </c>
      <c r="L147" s="177">
        <f>RES_hhdet_in_emih!L147/RES_summary!L$21</f>
        <v>0</v>
      </c>
      <c r="M147" s="177">
        <f>RES_hhdet_in_emih!M147/RES_summary!M$21</f>
        <v>0</v>
      </c>
      <c r="N147" s="177">
        <f>RES_hhdet_in_emih!N147/RES_summary!N$21</f>
        <v>0</v>
      </c>
      <c r="O147" s="177">
        <f>RES_hhdet_in_emih!O147/RES_summary!O$21</f>
        <v>0</v>
      </c>
      <c r="P147" s="177">
        <f>RES_hhdet_in_emih!P147/RES_summary!P$21</f>
        <v>0</v>
      </c>
      <c r="Q147" s="177">
        <f>RES_hhdet_in_emih!Q147/RES_summary!Q$21</f>
        <v>0</v>
      </c>
    </row>
    <row r="148" spans="1:17" ht="12" customHeight="1" x14ac:dyDescent="0.25">
      <c r="A148" s="158" t="s">
        <v>63</v>
      </c>
      <c r="B148" s="157"/>
      <c r="C148" s="178">
        <f>RES_hhdet_in_emih!C148/RES_summary!C$21</f>
        <v>0</v>
      </c>
      <c r="D148" s="178">
        <f>RES_hhdet_in_emih!D148/RES_summary!D$21</f>
        <v>0</v>
      </c>
      <c r="E148" s="178">
        <f>RES_hhdet_in_emih!E148/RES_summary!E$21</f>
        <v>0</v>
      </c>
      <c r="F148" s="178">
        <f>RES_hhdet_in_emih!F148/RES_summary!F$21</f>
        <v>0</v>
      </c>
      <c r="G148" s="178">
        <f>RES_hhdet_in_emih!G148/RES_summary!G$21</f>
        <v>0</v>
      </c>
      <c r="H148" s="178">
        <f>RES_hhdet_in_emih!H148/RES_summary!H$21</f>
        <v>0</v>
      </c>
      <c r="I148" s="178">
        <f>RES_hhdet_in_emih!I148/RES_summary!I$21</f>
        <v>0</v>
      </c>
      <c r="J148" s="178">
        <f>RES_hhdet_in_emih!J148/RES_summary!J$21</f>
        <v>0</v>
      </c>
      <c r="K148" s="178">
        <f>RES_hhdet_in_emih!K148/RES_summary!K$21</f>
        <v>0</v>
      </c>
      <c r="L148" s="178">
        <f>RES_hhdet_in_emih!L148/RES_summary!L$21</f>
        <v>0</v>
      </c>
      <c r="M148" s="178">
        <f>RES_hhdet_in_emih!M148/RES_summary!M$21</f>
        <v>0</v>
      </c>
      <c r="N148" s="178">
        <f>RES_hhdet_in_emih!N148/RES_summary!N$21</f>
        <v>0</v>
      </c>
      <c r="O148" s="178">
        <f>RES_hhdet_in_emih!O148/RES_summary!O$21</f>
        <v>0</v>
      </c>
      <c r="P148" s="178">
        <f>RES_hhdet_in_emih!P148/RES_summary!P$21</f>
        <v>0</v>
      </c>
      <c r="Q148" s="178">
        <f>RES_hhdet_in_emih!Q148/RES_summary!Q$21</f>
        <v>0</v>
      </c>
    </row>
    <row r="149" spans="1:17" ht="12" customHeight="1" x14ac:dyDescent="0.25">
      <c r="A149" s="167" t="s">
        <v>144</v>
      </c>
      <c r="B149" s="132"/>
      <c r="C149" s="183">
        <f>RES_hhdet_in_emih!C149/RES_summary!C$21</f>
        <v>0</v>
      </c>
      <c r="D149" s="183">
        <f>RES_hhdet_in_emih!D149/RES_summary!D$21</f>
        <v>0</v>
      </c>
      <c r="E149" s="183">
        <f>RES_hhdet_in_emih!E149/RES_summary!E$21</f>
        <v>0</v>
      </c>
      <c r="F149" s="183">
        <f>RES_hhdet_in_emih!F149/RES_summary!F$21</f>
        <v>0</v>
      </c>
      <c r="G149" s="183">
        <f>RES_hhdet_in_emih!G149/RES_summary!G$21</f>
        <v>0</v>
      </c>
      <c r="H149" s="183">
        <f>RES_hhdet_in_emih!H149/RES_summary!H$21</f>
        <v>0</v>
      </c>
      <c r="I149" s="183">
        <f>RES_hhdet_in_emih!I149/RES_summary!I$21</f>
        <v>0</v>
      </c>
      <c r="J149" s="183">
        <f>RES_hhdet_in_emih!J149/RES_summary!J$21</f>
        <v>0</v>
      </c>
      <c r="K149" s="183">
        <f>RES_hhdet_in_emih!K149/RES_summary!K$21</f>
        <v>0</v>
      </c>
      <c r="L149" s="183">
        <f>RES_hhdet_in_emih!L149/RES_summary!L$21</f>
        <v>0</v>
      </c>
      <c r="M149" s="183">
        <f>RES_hhdet_in_emih!M149/RES_summary!M$21</f>
        <v>0</v>
      </c>
      <c r="N149" s="183">
        <f>RES_hhdet_in_emih!N149/RES_summary!N$21</f>
        <v>0</v>
      </c>
      <c r="O149" s="183">
        <f>RES_hhdet_in_emih!O149/RES_summary!O$21</f>
        <v>0</v>
      </c>
      <c r="P149" s="183">
        <f>RES_hhdet_in_emih!P149/RES_summary!P$21</f>
        <v>0</v>
      </c>
      <c r="Q149" s="183">
        <f>RES_hhdet_in_emih!Q149/RES_summary!Q$21</f>
        <v>0</v>
      </c>
    </row>
    <row r="150" spans="1:17" ht="12" customHeight="1" x14ac:dyDescent="0.25">
      <c r="A150" s="167" t="s">
        <v>143</v>
      </c>
      <c r="B150" s="132"/>
      <c r="C150" s="183">
        <f>RES_hhdet_in_emih!C150/RES_summary!C$21</f>
        <v>0</v>
      </c>
      <c r="D150" s="183">
        <f>RES_hhdet_in_emih!D150/RES_summary!D$21</f>
        <v>0</v>
      </c>
      <c r="E150" s="183">
        <f>RES_hhdet_in_emih!E150/RES_summary!E$21</f>
        <v>0</v>
      </c>
      <c r="F150" s="183">
        <f>RES_hhdet_in_emih!F150/RES_summary!F$21</f>
        <v>0</v>
      </c>
      <c r="G150" s="183">
        <f>RES_hhdet_in_emih!G150/RES_summary!G$21</f>
        <v>0</v>
      </c>
      <c r="H150" s="183">
        <f>RES_hhdet_in_emih!H150/RES_summary!H$21</f>
        <v>0</v>
      </c>
      <c r="I150" s="183">
        <f>RES_hhdet_in_emih!I150/RES_summary!I$21</f>
        <v>0</v>
      </c>
      <c r="J150" s="183">
        <f>RES_hhdet_in_emih!J150/RES_summary!J$21</f>
        <v>0</v>
      </c>
      <c r="K150" s="183">
        <f>RES_hhdet_in_emih!K150/RES_summary!K$21</f>
        <v>0</v>
      </c>
      <c r="L150" s="183">
        <f>RES_hhdet_in_emih!L150/RES_summary!L$21</f>
        <v>0</v>
      </c>
      <c r="M150" s="183">
        <f>RES_hhdet_in_emih!M150/RES_summary!M$21</f>
        <v>0</v>
      </c>
      <c r="N150" s="183">
        <f>RES_hhdet_in_emih!N150/RES_summary!N$21</f>
        <v>0</v>
      </c>
      <c r="O150" s="183">
        <f>RES_hhdet_in_emih!O150/RES_summary!O$21</f>
        <v>0</v>
      </c>
      <c r="P150" s="183">
        <f>RES_hhdet_in_emih!P150/RES_summary!P$21</f>
        <v>0</v>
      </c>
      <c r="Q150" s="183">
        <f>RES_hhdet_in_emih!Q150/RES_summary!Q$21</f>
        <v>0</v>
      </c>
    </row>
    <row r="151" spans="1:17" ht="12" customHeight="1" x14ac:dyDescent="0.25">
      <c r="A151" s="166" t="s">
        <v>57</v>
      </c>
      <c r="B151" s="165"/>
      <c r="C151" s="182">
        <f>RES_hhdet_in_emih!C151/RES_summary!C$21</f>
        <v>0</v>
      </c>
      <c r="D151" s="182">
        <f>RES_hhdet_in_emih!D151/RES_summary!D$21</f>
        <v>0</v>
      </c>
      <c r="E151" s="182">
        <f>RES_hhdet_in_emih!E151/RES_summary!E$21</f>
        <v>0</v>
      </c>
      <c r="F151" s="182">
        <f>RES_hhdet_in_emih!F151/RES_summary!F$21</f>
        <v>0</v>
      </c>
      <c r="G151" s="182">
        <f>RES_hhdet_in_emih!G151/RES_summary!G$21</f>
        <v>0</v>
      </c>
      <c r="H151" s="182">
        <f>RES_hhdet_in_emih!H151/RES_summary!H$21</f>
        <v>0</v>
      </c>
      <c r="I151" s="182">
        <f>RES_hhdet_in_emih!I151/RES_summary!I$21</f>
        <v>0</v>
      </c>
      <c r="J151" s="182">
        <f>RES_hhdet_in_emih!J151/RES_summary!J$21</f>
        <v>0</v>
      </c>
      <c r="K151" s="182">
        <f>RES_hhdet_in_emih!K151/RES_summary!K$21</f>
        <v>0</v>
      </c>
      <c r="L151" s="182">
        <f>RES_hhdet_in_emih!L151/RES_summary!L$21</f>
        <v>0</v>
      </c>
      <c r="M151" s="182">
        <f>RES_hhdet_in_emih!M151/RES_summary!M$21</f>
        <v>0</v>
      </c>
      <c r="N151" s="182">
        <f>RES_hhdet_in_emih!N151/RES_summary!N$21</f>
        <v>0</v>
      </c>
      <c r="O151" s="182">
        <f>RES_hhdet_in_emih!O151/RES_summary!O$21</f>
        <v>0</v>
      </c>
      <c r="P151" s="182">
        <f>RES_hhdet_in_emih!P151/RES_summary!P$21</f>
        <v>0</v>
      </c>
      <c r="Q151" s="182">
        <f>RES_hhdet_in_emih!Q151/RES_summary!Q$21</f>
        <v>0</v>
      </c>
    </row>
    <row r="152" spans="1:17" ht="12" customHeight="1" x14ac:dyDescent="0.25">
      <c r="A152" s="147" t="s">
        <v>59</v>
      </c>
      <c r="B152" s="164"/>
      <c r="C152" s="181">
        <f>RES_hhdet_in_emih!C152/RES_summary!C$21</f>
        <v>0</v>
      </c>
      <c r="D152" s="181">
        <f>RES_hhdet_in_emih!D152/RES_summary!D$21</f>
        <v>0</v>
      </c>
      <c r="E152" s="181">
        <f>RES_hhdet_in_emih!E152/RES_summary!E$21</f>
        <v>0</v>
      </c>
      <c r="F152" s="181">
        <f>RES_hhdet_in_emih!F152/RES_summary!F$21</f>
        <v>0</v>
      </c>
      <c r="G152" s="181">
        <f>RES_hhdet_in_emih!G152/RES_summary!G$21</f>
        <v>0</v>
      </c>
      <c r="H152" s="181">
        <f>RES_hhdet_in_emih!H152/RES_summary!H$21</f>
        <v>0</v>
      </c>
      <c r="I152" s="181">
        <f>RES_hhdet_in_emih!I152/RES_summary!I$21</f>
        <v>0</v>
      </c>
      <c r="J152" s="181">
        <f>RES_hhdet_in_emih!J152/RES_summary!J$21</f>
        <v>0</v>
      </c>
      <c r="K152" s="181">
        <f>RES_hhdet_in_emih!K152/RES_summary!K$21</f>
        <v>0</v>
      </c>
      <c r="L152" s="181">
        <f>RES_hhdet_in_emih!L152/RES_summary!L$21</f>
        <v>0</v>
      </c>
      <c r="M152" s="181">
        <f>RES_hhdet_in_emih!M152/RES_summary!M$21</f>
        <v>0</v>
      </c>
      <c r="N152" s="181">
        <f>RES_hhdet_in_emih!N152/RES_summary!N$21</f>
        <v>0</v>
      </c>
      <c r="O152" s="181">
        <f>RES_hhdet_in_emih!O152/RES_summary!O$21</f>
        <v>0</v>
      </c>
      <c r="P152" s="181">
        <f>RES_hhdet_in_emih!P152/RES_summary!P$21</f>
        <v>0</v>
      </c>
      <c r="Q152" s="181">
        <f>RES_hhdet_in_emih!Q152/RES_summary!Q$21</f>
        <v>0</v>
      </c>
    </row>
    <row r="153" spans="1:17" ht="12" customHeight="1" x14ac:dyDescent="0.25">
      <c r="A153" s="163" t="s">
        <v>142</v>
      </c>
      <c r="B153" s="162"/>
      <c r="C153" s="180">
        <f>RES_hhdet_in_emih!C153/RES_summary!C$21</f>
        <v>0</v>
      </c>
      <c r="D153" s="180">
        <f>RES_hhdet_in_emih!D153/RES_summary!D$21</f>
        <v>0</v>
      </c>
      <c r="E153" s="180">
        <f>RES_hhdet_in_emih!E153/RES_summary!E$21</f>
        <v>0</v>
      </c>
      <c r="F153" s="180">
        <f>RES_hhdet_in_emih!F153/RES_summary!F$21</f>
        <v>0</v>
      </c>
      <c r="G153" s="180">
        <f>RES_hhdet_in_emih!G153/RES_summary!G$21</f>
        <v>0</v>
      </c>
      <c r="H153" s="180">
        <f>RES_hhdet_in_emih!H153/RES_summary!H$21</f>
        <v>0</v>
      </c>
      <c r="I153" s="180">
        <f>RES_hhdet_in_emih!I153/RES_summary!I$21</f>
        <v>0</v>
      </c>
      <c r="J153" s="180">
        <f>RES_hhdet_in_emih!J153/RES_summary!J$21</f>
        <v>0</v>
      </c>
      <c r="K153" s="180">
        <f>RES_hhdet_in_emih!K153/RES_summary!K$21</f>
        <v>0</v>
      </c>
      <c r="L153" s="180">
        <f>RES_hhdet_in_emih!L153/RES_summary!L$21</f>
        <v>0</v>
      </c>
      <c r="M153" s="180">
        <f>RES_hhdet_in_emih!M153/RES_summary!M$21</f>
        <v>0</v>
      </c>
      <c r="N153" s="180">
        <f>RES_hhdet_in_emih!N153/RES_summary!N$21</f>
        <v>0</v>
      </c>
      <c r="O153" s="180">
        <f>RES_hhdet_in_emih!O153/RES_summary!O$21</f>
        <v>0</v>
      </c>
      <c r="P153" s="180">
        <f>RES_hhdet_in_emih!P153/RES_summary!P$21</f>
        <v>0</v>
      </c>
      <c r="Q153" s="180">
        <f>RES_hhdet_in_emih!Q153/RES_summary!Q$21</f>
        <v>0</v>
      </c>
    </row>
    <row r="154" spans="1:17" ht="12" customHeight="1" x14ac:dyDescent="0.25">
      <c r="A154" s="161" t="s">
        <v>141</v>
      </c>
      <c r="B154" s="160"/>
      <c r="C154" s="179">
        <f>RES_hhdet_in_emih!C154/RES_summary!C$21</f>
        <v>0</v>
      </c>
      <c r="D154" s="179">
        <f>RES_hhdet_in_emih!D154/RES_summary!D$21</f>
        <v>0</v>
      </c>
      <c r="E154" s="179">
        <f>RES_hhdet_in_emih!E154/RES_summary!E$21</f>
        <v>0</v>
      </c>
      <c r="F154" s="179">
        <f>RES_hhdet_in_emih!F154/RES_summary!F$21</f>
        <v>0</v>
      </c>
      <c r="G154" s="179">
        <f>RES_hhdet_in_emih!G154/RES_summary!G$21</f>
        <v>0</v>
      </c>
      <c r="H154" s="179">
        <f>RES_hhdet_in_emih!H154/RES_summary!H$21</f>
        <v>0</v>
      </c>
      <c r="I154" s="179">
        <f>RES_hhdet_in_emih!I154/RES_summary!I$21</f>
        <v>0</v>
      </c>
      <c r="J154" s="179">
        <f>RES_hhdet_in_emih!J154/RES_summary!J$21</f>
        <v>0</v>
      </c>
      <c r="K154" s="179">
        <f>RES_hhdet_in_emih!K154/RES_summary!K$21</f>
        <v>0</v>
      </c>
      <c r="L154" s="179">
        <f>RES_hhdet_in_emih!L154/RES_summary!L$21</f>
        <v>0</v>
      </c>
      <c r="M154" s="179">
        <f>RES_hhdet_in_emih!M154/RES_summary!M$21</f>
        <v>0</v>
      </c>
      <c r="N154" s="179">
        <f>RES_hhdet_in_emih!N154/RES_summary!N$21</f>
        <v>0</v>
      </c>
      <c r="O154" s="179">
        <f>RES_hhdet_in_emih!O154/RES_summary!O$21</f>
        <v>0</v>
      </c>
      <c r="P154" s="179">
        <f>RES_hhdet_in_emih!P154/RES_summary!P$21</f>
        <v>0</v>
      </c>
      <c r="Q154" s="179">
        <f>RES_hhdet_in_emih!Q154/RES_summary!Q$21</f>
        <v>0</v>
      </c>
    </row>
    <row r="155" spans="1:17" ht="12" customHeight="1" x14ac:dyDescent="0.25">
      <c r="A155" s="148" t="s">
        <v>60</v>
      </c>
      <c r="B155" s="156"/>
      <c r="C155" s="177">
        <f>RES_hhdet_in_emih!C155/RES_summary!C$21</f>
        <v>0</v>
      </c>
      <c r="D155" s="177">
        <f>RES_hhdet_in_emih!D155/RES_summary!D$21</f>
        <v>0</v>
      </c>
      <c r="E155" s="177">
        <f>RES_hhdet_in_emih!E155/RES_summary!E$21</f>
        <v>0</v>
      </c>
      <c r="F155" s="177">
        <f>RES_hhdet_in_emih!F155/RES_summary!F$21</f>
        <v>0</v>
      </c>
      <c r="G155" s="177">
        <f>RES_hhdet_in_emih!G155/RES_summary!G$21</f>
        <v>0</v>
      </c>
      <c r="H155" s="177">
        <f>RES_hhdet_in_emih!H155/RES_summary!H$21</f>
        <v>0</v>
      </c>
      <c r="I155" s="177">
        <f>RES_hhdet_in_emih!I155/RES_summary!I$21</f>
        <v>0</v>
      </c>
      <c r="J155" s="177">
        <f>RES_hhdet_in_emih!J155/RES_summary!J$21</f>
        <v>0</v>
      </c>
      <c r="K155" s="177">
        <f>RES_hhdet_in_emih!K155/RES_summary!K$21</f>
        <v>0</v>
      </c>
      <c r="L155" s="177">
        <f>RES_hhdet_in_emih!L155/RES_summary!L$21</f>
        <v>0</v>
      </c>
      <c r="M155" s="177">
        <f>RES_hhdet_in_emih!M155/RES_summary!M$21</f>
        <v>0</v>
      </c>
      <c r="N155" s="177">
        <f>RES_hhdet_in_emih!N155/RES_summary!N$21</f>
        <v>0</v>
      </c>
      <c r="O155" s="177">
        <f>RES_hhdet_in_emih!O155/RES_summary!O$21</f>
        <v>0</v>
      </c>
      <c r="P155" s="177">
        <f>RES_hhdet_in_emih!P155/RES_summary!P$21</f>
        <v>0</v>
      </c>
      <c r="Q155" s="177">
        <f>RES_hhdet_in_emih!Q155/RES_summary!Q$21</f>
        <v>0</v>
      </c>
    </row>
    <row r="156" spans="1:17" ht="12" customHeight="1" x14ac:dyDescent="0.25">
      <c r="A156" s="148" t="s">
        <v>59</v>
      </c>
      <c r="B156" s="156"/>
      <c r="C156" s="177">
        <f>RES_hhdet_in_emih!C156/RES_summary!C$21</f>
        <v>0</v>
      </c>
      <c r="D156" s="177">
        <f>RES_hhdet_in_emih!D156/RES_summary!D$21</f>
        <v>0</v>
      </c>
      <c r="E156" s="177">
        <f>RES_hhdet_in_emih!E156/RES_summary!E$21</f>
        <v>0</v>
      </c>
      <c r="F156" s="177">
        <f>RES_hhdet_in_emih!F156/RES_summary!F$21</f>
        <v>0</v>
      </c>
      <c r="G156" s="177">
        <f>RES_hhdet_in_emih!G156/RES_summary!G$21</f>
        <v>0</v>
      </c>
      <c r="H156" s="177">
        <f>RES_hhdet_in_emih!H156/RES_summary!H$21</f>
        <v>0</v>
      </c>
      <c r="I156" s="177">
        <f>RES_hhdet_in_emih!I156/RES_summary!I$21</f>
        <v>0</v>
      </c>
      <c r="J156" s="177">
        <f>RES_hhdet_in_emih!J156/RES_summary!J$21</f>
        <v>0</v>
      </c>
      <c r="K156" s="177">
        <f>RES_hhdet_in_emih!K156/RES_summary!K$21</f>
        <v>0</v>
      </c>
      <c r="L156" s="177">
        <f>RES_hhdet_in_emih!L156/RES_summary!L$21</f>
        <v>0</v>
      </c>
      <c r="M156" s="177">
        <f>RES_hhdet_in_emih!M156/RES_summary!M$21</f>
        <v>0</v>
      </c>
      <c r="N156" s="177">
        <f>RES_hhdet_in_emih!N156/RES_summary!N$21</f>
        <v>0</v>
      </c>
      <c r="O156" s="177">
        <f>RES_hhdet_in_emih!O156/RES_summary!O$21</f>
        <v>0</v>
      </c>
      <c r="P156" s="177">
        <f>RES_hhdet_in_emih!P156/RES_summary!P$21</f>
        <v>0</v>
      </c>
      <c r="Q156" s="177">
        <f>RES_hhdet_in_emih!Q156/RES_summary!Q$21</f>
        <v>0</v>
      </c>
    </row>
    <row r="157" spans="1:17" ht="12" customHeight="1" x14ac:dyDescent="0.25">
      <c r="A157" s="158" t="s">
        <v>62</v>
      </c>
      <c r="B157" s="157"/>
      <c r="C157" s="178">
        <f>RES_hhdet_in_emih!C157/RES_summary!C$21</f>
        <v>0</v>
      </c>
      <c r="D157" s="178">
        <f>RES_hhdet_in_emih!D157/RES_summary!D$21</f>
        <v>0</v>
      </c>
      <c r="E157" s="178">
        <f>RES_hhdet_in_emih!E157/RES_summary!E$21</f>
        <v>0</v>
      </c>
      <c r="F157" s="178">
        <f>RES_hhdet_in_emih!F157/RES_summary!F$21</f>
        <v>0</v>
      </c>
      <c r="G157" s="178">
        <f>RES_hhdet_in_emih!G157/RES_summary!G$21</f>
        <v>0</v>
      </c>
      <c r="H157" s="178">
        <f>RES_hhdet_in_emih!H157/RES_summary!H$21</f>
        <v>0</v>
      </c>
      <c r="I157" s="178">
        <f>RES_hhdet_in_emih!I157/RES_summary!I$21</f>
        <v>0</v>
      </c>
      <c r="J157" s="178">
        <f>RES_hhdet_in_emih!J157/RES_summary!J$21</f>
        <v>0</v>
      </c>
      <c r="K157" s="178">
        <f>RES_hhdet_in_emih!K157/RES_summary!K$21</f>
        <v>0</v>
      </c>
      <c r="L157" s="178">
        <f>RES_hhdet_in_emih!L157/RES_summary!L$21</f>
        <v>0</v>
      </c>
      <c r="M157" s="178">
        <f>RES_hhdet_in_emih!M157/RES_summary!M$21</f>
        <v>0</v>
      </c>
      <c r="N157" s="178">
        <f>RES_hhdet_in_emih!N157/RES_summary!N$21</f>
        <v>0</v>
      </c>
      <c r="O157" s="178">
        <f>RES_hhdet_in_emih!O157/RES_summary!O$21</f>
        <v>0</v>
      </c>
      <c r="P157" s="178">
        <f>RES_hhdet_in_emih!P157/RES_summary!P$21</f>
        <v>0</v>
      </c>
      <c r="Q157" s="178">
        <f>RES_hhdet_in_emih!Q157/RES_summary!Q$21</f>
        <v>0</v>
      </c>
    </row>
    <row r="158" spans="1:17" ht="12" customHeight="1" x14ac:dyDescent="0.25">
      <c r="A158" s="23" t="s">
        <v>57</v>
      </c>
      <c r="B158" s="156"/>
      <c r="C158" s="177">
        <f>RES_hhdet_in_emih!C158/RES_summary!C$21</f>
        <v>0</v>
      </c>
      <c r="D158" s="177">
        <f>RES_hhdet_in_emih!D158/RES_summary!D$21</f>
        <v>0</v>
      </c>
      <c r="E158" s="177">
        <f>RES_hhdet_in_emih!E158/RES_summary!E$21</f>
        <v>0</v>
      </c>
      <c r="F158" s="177">
        <f>RES_hhdet_in_emih!F158/RES_summary!F$21</f>
        <v>0</v>
      </c>
      <c r="G158" s="177">
        <f>RES_hhdet_in_emih!G158/RES_summary!G$21</f>
        <v>0</v>
      </c>
      <c r="H158" s="177">
        <f>RES_hhdet_in_emih!H158/RES_summary!H$21</f>
        <v>0</v>
      </c>
      <c r="I158" s="177">
        <f>RES_hhdet_in_emih!I158/RES_summary!I$21</f>
        <v>0</v>
      </c>
      <c r="J158" s="177">
        <f>RES_hhdet_in_emih!J158/RES_summary!J$21</f>
        <v>0</v>
      </c>
      <c r="K158" s="177">
        <f>RES_hhdet_in_emih!K158/RES_summary!K$21</f>
        <v>0</v>
      </c>
      <c r="L158" s="177">
        <f>RES_hhdet_in_emih!L158/RES_summary!L$21</f>
        <v>0</v>
      </c>
      <c r="M158" s="177">
        <f>RES_hhdet_in_emih!M158/RES_summary!M$21</f>
        <v>0</v>
      </c>
      <c r="N158" s="177">
        <f>RES_hhdet_in_emih!N158/RES_summary!N$21</f>
        <v>0</v>
      </c>
      <c r="O158" s="177">
        <f>RES_hhdet_in_emih!O158/RES_summary!O$21</f>
        <v>0</v>
      </c>
      <c r="P158" s="177">
        <f>RES_hhdet_in_emih!P158/RES_summary!P$21</f>
        <v>0</v>
      </c>
      <c r="Q158" s="177">
        <f>RES_hhdet_in_emih!Q158/RES_summary!Q$21</f>
        <v>0</v>
      </c>
    </row>
    <row r="159" spans="1:17" ht="12" customHeight="1" x14ac:dyDescent="0.25">
      <c r="A159" s="29" t="s">
        <v>140</v>
      </c>
      <c r="B159" s="57"/>
      <c r="C159" s="176">
        <f>RES_hhdet_in_emih!C159/RES_summary!C$21</f>
        <v>0</v>
      </c>
      <c r="D159" s="176">
        <f>RES_hhdet_in_emih!D159/RES_summary!D$21</f>
        <v>0</v>
      </c>
      <c r="E159" s="176">
        <f>RES_hhdet_in_emih!E159/RES_summary!E$21</f>
        <v>0</v>
      </c>
      <c r="F159" s="176">
        <f>RES_hhdet_in_emih!F159/RES_summary!F$21</f>
        <v>0</v>
      </c>
      <c r="G159" s="176">
        <f>RES_hhdet_in_emih!G159/RES_summary!G$21</f>
        <v>0</v>
      </c>
      <c r="H159" s="176">
        <f>RES_hhdet_in_emih!H159/RES_summary!H$21</f>
        <v>0</v>
      </c>
      <c r="I159" s="176">
        <f>RES_hhdet_in_emih!I159/RES_summary!I$21</f>
        <v>0</v>
      </c>
      <c r="J159" s="176">
        <f>RES_hhdet_in_emih!J159/RES_summary!J$21</f>
        <v>0</v>
      </c>
      <c r="K159" s="176">
        <f>RES_hhdet_in_emih!K159/RES_summary!K$21</f>
        <v>0</v>
      </c>
      <c r="L159" s="176">
        <f>RES_hhdet_in_emih!L159/RES_summary!L$21</f>
        <v>0</v>
      </c>
      <c r="M159" s="176">
        <f>RES_hhdet_in_emih!M159/RES_summary!M$21</f>
        <v>0</v>
      </c>
      <c r="N159" s="176">
        <f>RES_hhdet_in_emih!N159/RES_summary!N$21</f>
        <v>0</v>
      </c>
      <c r="O159" s="176">
        <f>RES_hhdet_in_emih!O159/RES_summary!O$21</f>
        <v>0</v>
      </c>
      <c r="P159" s="176">
        <f>RES_hhdet_in_emih!P159/RES_summary!P$21</f>
        <v>0</v>
      </c>
      <c r="Q159" s="176">
        <f>RES_hhdet_in_emih!Q159/RES_summary!Q$21</f>
        <v>0</v>
      </c>
    </row>
    <row r="160" spans="1:17" s="28" customFormat="1" ht="12" customHeight="1" x14ac:dyDescent="0.25"/>
    <row r="161" spans="1:17" ht="12" customHeight="1" x14ac:dyDescent="0.25">
      <c r="A161" s="152" t="s">
        <v>145</v>
      </c>
      <c r="B161" s="168"/>
      <c r="C161" s="184">
        <f>RES_hhdet_in_emih!C161/RES_summary!C$21</f>
        <v>0</v>
      </c>
      <c r="D161" s="184">
        <f>RES_hhdet_in_emih!D161/RES_summary!D$21</f>
        <v>0</v>
      </c>
      <c r="E161" s="184">
        <f>RES_hhdet_in_emih!E161/RES_summary!E$21</f>
        <v>0</v>
      </c>
      <c r="F161" s="184">
        <f>RES_hhdet_in_emih!F161/RES_summary!F$21</f>
        <v>0</v>
      </c>
      <c r="G161" s="184">
        <f>RES_hhdet_in_emih!G161/RES_summary!G$21</f>
        <v>0</v>
      </c>
      <c r="H161" s="184">
        <f>RES_hhdet_in_emih!H161/RES_summary!H$21</f>
        <v>0</v>
      </c>
      <c r="I161" s="184">
        <f>RES_hhdet_in_emih!I161/RES_summary!I$21</f>
        <v>0</v>
      </c>
      <c r="J161" s="184">
        <f>RES_hhdet_in_emih!J161/RES_summary!J$21</f>
        <v>0</v>
      </c>
      <c r="K161" s="184">
        <f>RES_hhdet_in_emih!K161/RES_summary!K$21</f>
        <v>0</v>
      </c>
      <c r="L161" s="184">
        <f>RES_hhdet_in_emih!L161/RES_summary!L$21</f>
        <v>0</v>
      </c>
      <c r="M161" s="184">
        <f>RES_hhdet_in_emih!M161/RES_summary!M$21</f>
        <v>0</v>
      </c>
      <c r="N161" s="184">
        <f>RES_hhdet_in_emih!N161/RES_summary!N$21</f>
        <v>0</v>
      </c>
      <c r="O161" s="184">
        <f>RES_hhdet_in_emih!O161/RES_summary!O$21</f>
        <v>0</v>
      </c>
      <c r="P161" s="184">
        <f>RES_hhdet_in_emih!P161/RES_summary!P$21</f>
        <v>0</v>
      </c>
      <c r="Q161" s="184">
        <f>RES_hhdet_in_emih!Q161/RES_summary!Q$21</f>
        <v>0</v>
      </c>
    </row>
    <row r="162" spans="1:17" ht="12.95" customHeight="1" x14ac:dyDescent="0.25">
      <c r="A162" s="158" t="s">
        <v>65</v>
      </c>
      <c r="B162" s="157"/>
      <c r="C162" s="178">
        <f>RES_hhdet_in_emih!C162/RES_summary!C$21</f>
        <v>0</v>
      </c>
      <c r="D162" s="178">
        <f>RES_hhdet_in_emih!D162/RES_summary!D$21</f>
        <v>0</v>
      </c>
      <c r="E162" s="178">
        <f>RES_hhdet_in_emih!E162/RES_summary!E$21</f>
        <v>0</v>
      </c>
      <c r="F162" s="178">
        <f>RES_hhdet_in_emih!F162/RES_summary!F$21</f>
        <v>0</v>
      </c>
      <c r="G162" s="178">
        <f>RES_hhdet_in_emih!G162/RES_summary!G$21</f>
        <v>0</v>
      </c>
      <c r="H162" s="178">
        <f>RES_hhdet_in_emih!H162/RES_summary!H$21</f>
        <v>0</v>
      </c>
      <c r="I162" s="178">
        <f>RES_hhdet_in_emih!I162/RES_summary!I$21</f>
        <v>0</v>
      </c>
      <c r="J162" s="178">
        <f>RES_hhdet_in_emih!J162/RES_summary!J$21</f>
        <v>0</v>
      </c>
      <c r="K162" s="178">
        <f>RES_hhdet_in_emih!K162/RES_summary!K$21</f>
        <v>0</v>
      </c>
      <c r="L162" s="178">
        <f>RES_hhdet_in_emih!L162/RES_summary!L$21</f>
        <v>0</v>
      </c>
      <c r="M162" s="178">
        <f>RES_hhdet_in_emih!M162/RES_summary!M$21</f>
        <v>0</v>
      </c>
      <c r="N162" s="178">
        <f>RES_hhdet_in_emih!N162/RES_summary!N$21</f>
        <v>0</v>
      </c>
      <c r="O162" s="178">
        <f>RES_hhdet_in_emih!O162/RES_summary!O$21</f>
        <v>0</v>
      </c>
      <c r="P162" s="178">
        <f>RES_hhdet_in_emih!P162/RES_summary!P$21</f>
        <v>0</v>
      </c>
      <c r="Q162" s="178">
        <f>RES_hhdet_in_emih!Q162/RES_summary!Q$21</f>
        <v>0</v>
      </c>
    </row>
    <row r="163" spans="1:17" ht="12" customHeight="1" x14ac:dyDescent="0.25">
      <c r="A163" s="23" t="s">
        <v>60</v>
      </c>
      <c r="B163" s="57"/>
      <c r="C163" s="176">
        <f>RES_hhdet_in_emih!C163/RES_summary!C$21</f>
        <v>0</v>
      </c>
      <c r="D163" s="176">
        <f>RES_hhdet_in_emih!D163/RES_summary!D$21</f>
        <v>0</v>
      </c>
      <c r="E163" s="176">
        <f>RES_hhdet_in_emih!E163/RES_summary!E$21</f>
        <v>0</v>
      </c>
      <c r="F163" s="176">
        <f>RES_hhdet_in_emih!F163/RES_summary!F$21</f>
        <v>0</v>
      </c>
      <c r="G163" s="176">
        <f>RES_hhdet_in_emih!G163/RES_summary!G$21</f>
        <v>0</v>
      </c>
      <c r="H163" s="176">
        <f>RES_hhdet_in_emih!H163/RES_summary!H$21</f>
        <v>0</v>
      </c>
      <c r="I163" s="176">
        <f>RES_hhdet_in_emih!I163/RES_summary!I$21</f>
        <v>0</v>
      </c>
      <c r="J163" s="176">
        <f>RES_hhdet_in_emih!J163/RES_summary!J$21</f>
        <v>0</v>
      </c>
      <c r="K163" s="176">
        <f>RES_hhdet_in_emih!K163/RES_summary!K$21</f>
        <v>0</v>
      </c>
      <c r="L163" s="176">
        <f>RES_hhdet_in_emih!L163/RES_summary!L$21</f>
        <v>0</v>
      </c>
      <c r="M163" s="176">
        <f>RES_hhdet_in_emih!M163/RES_summary!M$21</f>
        <v>0</v>
      </c>
      <c r="N163" s="176">
        <f>RES_hhdet_in_emih!N163/RES_summary!N$21</f>
        <v>0</v>
      </c>
      <c r="O163" s="176">
        <f>RES_hhdet_in_emih!O163/RES_summary!O$21</f>
        <v>0</v>
      </c>
      <c r="P163" s="176">
        <f>RES_hhdet_in_emih!P163/RES_summary!P$21</f>
        <v>0</v>
      </c>
      <c r="Q163" s="176">
        <f>RES_hhdet_in_emih!Q163/RES_summary!Q$21</f>
        <v>0</v>
      </c>
    </row>
    <row r="164" spans="1:17" ht="12.95" customHeight="1" x14ac:dyDescent="0.25">
      <c r="A164" s="158" t="s">
        <v>112</v>
      </c>
      <c r="B164" s="157"/>
      <c r="C164" s="178">
        <f>RES_hhdet_in_emih!C164/RES_summary!C$21</f>
        <v>0</v>
      </c>
      <c r="D164" s="178">
        <f>RES_hhdet_in_emih!D164/RES_summary!D$21</f>
        <v>0</v>
      </c>
      <c r="E164" s="178">
        <f>RES_hhdet_in_emih!E164/RES_summary!E$21</f>
        <v>0</v>
      </c>
      <c r="F164" s="178">
        <f>RES_hhdet_in_emih!F164/RES_summary!F$21</f>
        <v>0</v>
      </c>
      <c r="G164" s="178">
        <f>RES_hhdet_in_emih!G164/RES_summary!G$21</f>
        <v>0</v>
      </c>
      <c r="H164" s="178">
        <f>RES_hhdet_in_emih!H164/RES_summary!H$21</f>
        <v>0</v>
      </c>
      <c r="I164" s="178">
        <f>RES_hhdet_in_emih!I164/RES_summary!I$21</f>
        <v>0</v>
      </c>
      <c r="J164" s="178">
        <f>RES_hhdet_in_emih!J164/RES_summary!J$21</f>
        <v>0</v>
      </c>
      <c r="K164" s="178">
        <f>RES_hhdet_in_emih!K164/RES_summary!K$21</f>
        <v>0</v>
      </c>
      <c r="L164" s="178">
        <f>RES_hhdet_in_emih!L164/RES_summary!L$21</f>
        <v>0</v>
      </c>
      <c r="M164" s="178">
        <f>RES_hhdet_in_emih!M164/RES_summary!M$21</f>
        <v>0</v>
      </c>
      <c r="N164" s="178">
        <f>RES_hhdet_in_emih!N164/RES_summary!N$21</f>
        <v>0</v>
      </c>
      <c r="O164" s="178">
        <f>RES_hhdet_in_emih!O164/RES_summary!O$21</f>
        <v>0</v>
      </c>
      <c r="P164" s="178">
        <f>RES_hhdet_in_emih!P164/RES_summary!P$21</f>
        <v>0</v>
      </c>
      <c r="Q164" s="178">
        <f>RES_hhdet_in_emih!Q164/RES_summary!Q$21</f>
        <v>0</v>
      </c>
    </row>
    <row r="165" spans="1:17" ht="12" customHeight="1" x14ac:dyDescent="0.25">
      <c r="A165" s="23" t="s">
        <v>60</v>
      </c>
      <c r="B165" s="156"/>
      <c r="C165" s="177">
        <f>RES_hhdet_in_emih!C165/RES_summary!C$21</f>
        <v>0</v>
      </c>
      <c r="D165" s="177">
        <f>RES_hhdet_in_emih!D165/RES_summary!D$21</f>
        <v>0</v>
      </c>
      <c r="E165" s="177">
        <f>RES_hhdet_in_emih!E165/RES_summary!E$21</f>
        <v>0</v>
      </c>
      <c r="F165" s="177">
        <f>RES_hhdet_in_emih!F165/RES_summary!F$21</f>
        <v>0</v>
      </c>
      <c r="G165" s="177">
        <f>RES_hhdet_in_emih!G165/RES_summary!G$21</f>
        <v>0</v>
      </c>
      <c r="H165" s="177">
        <f>RES_hhdet_in_emih!H165/RES_summary!H$21</f>
        <v>0</v>
      </c>
      <c r="I165" s="177">
        <f>RES_hhdet_in_emih!I165/RES_summary!I$21</f>
        <v>0</v>
      </c>
      <c r="J165" s="177">
        <f>RES_hhdet_in_emih!J165/RES_summary!J$21</f>
        <v>0</v>
      </c>
      <c r="K165" s="177">
        <f>RES_hhdet_in_emih!K165/RES_summary!K$21</f>
        <v>0</v>
      </c>
      <c r="L165" s="177">
        <f>RES_hhdet_in_emih!L165/RES_summary!L$21</f>
        <v>0</v>
      </c>
      <c r="M165" s="177">
        <f>RES_hhdet_in_emih!M165/RES_summary!M$21</f>
        <v>0</v>
      </c>
      <c r="N165" s="177">
        <f>RES_hhdet_in_emih!N165/RES_summary!N$21</f>
        <v>0</v>
      </c>
      <c r="O165" s="177">
        <f>RES_hhdet_in_emih!O165/RES_summary!O$21</f>
        <v>0</v>
      </c>
      <c r="P165" s="177">
        <f>RES_hhdet_in_emih!P165/RES_summary!P$21</f>
        <v>0</v>
      </c>
      <c r="Q165" s="177">
        <f>RES_hhdet_in_emih!Q165/RES_summary!Q$21</f>
        <v>0</v>
      </c>
    </row>
    <row r="166" spans="1:17" ht="12" customHeight="1" x14ac:dyDescent="0.25">
      <c r="A166" s="158" t="s">
        <v>63</v>
      </c>
      <c r="B166" s="157"/>
      <c r="C166" s="178">
        <f>RES_hhdet_in_emih!C166/RES_summary!C$21</f>
        <v>0</v>
      </c>
      <c r="D166" s="178">
        <f>RES_hhdet_in_emih!D166/RES_summary!D$21</f>
        <v>0</v>
      </c>
      <c r="E166" s="178">
        <f>RES_hhdet_in_emih!E166/RES_summary!E$21</f>
        <v>0</v>
      </c>
      <c r="F166" s="178">
        <f>RES_hhdet_in_emih!F166/RES_summary!F$21</f>
        <v>0</v>
      </c>
      <c r="G166" s="178">
        <f>RES_hhdet_in_emih!G166/RES_summary!G$21</f>
        <v>0</v>
      </c>
      <c r="H166" s="178">
        <f>RES_hhdet_in_emih!H166/RES_summary!H$21</f>
        <v>0</v>
      </c>
      <c r="I166" s="178">
        <f>RES_hhdet_in_emih!I166/RES_summary!I$21</f>
        <v>0</v>
      </c>
      <c r="J166" s="178">
        <f>RES_hhdet_in_emih!J166/RES_summary!J$21</f>
        <v>0</v>
      </c>
      <c r="K166" s="178">
        <f>RES_hhdet_in_emih!K166/RES_summary!K$21</f>
        <v>0</v>
      </c>
      <c r="L166" s="178">
        <f>RES_hhdet_in_emih!L166/RES_summary!L$21</f>
        <v>0</v>
      </c>
      <c r="M166" s="178">
        <f>RES_hhdet_in_emih!M166/RES_summary!M$21</f>
        <v>0</v>
      </c>
      <c r="N166" s="178">
        <f>RES_hhdet_in_emih!N166/RES_summary!N$21</f>
        <v>0</v>
      </c>
      <c r="O166" s="178">
        <f>RES_hhdet_in_emih!O166/RES_summary!O$21</f>
        <v>0</v>
      </c>
      <c r="P166" s="178">
        <f>RES_hhdet_in_emih!P166/RES_summary!P$21</f>
        <v>0</v>
      </c>
      <c r="Q166" s="178">
        <f>RES_hhdet_in_emih!Q166/RES_summary!Q$21</f>
        <v>0</v>
      </c>
    </row>
    <row r="167" spans="1:17" ht="12" customHeight="1" x14ac:dyDescent="0.25">
      <c r="A167" s="167" t="s">
        <v>144</v>
      </c>
      <c r="B167" s="132"/>
      <c r="C167" s="183">
        <f>RES_hhdet_in_emih!C167/RES_summary!C$21</f>
        <v>0</v>
      </c>
      <c r="D167" s="183">
        <f>RES_hhdet_in_emih!D167/RES_summary!D$21</f>
        <v>0</v>
      </c>
      <c r="E167" s="183">
        <f>RES_hhdet_in_emih!E167/RES_summary!E$21</f>
        <v>0</v>
      </c>
      <c r="F167" s="183">
        <f>RES_hhdet_in_emih!F167/RES_summary!F$21</f>
        <v>0</v>
      </c>
      <c r="G167" s="183">
        <f>RES_hhdet_in_emih!G167/RES_summary!G$21</f>
        <v>0</v>
      </c>
      <c r="H167" s="183">
        <f>RES_hhdet_in_emih!H167/RES_summary!H$21</f>
        <v>0</v>
      </c>
      <c r="I167" s="183">
        <f>RES_hhdet_in_emih!I167/RES_summary!I$21</f>
        <v>0</v>
      </c>
      <c r="J167" s="183">
        <f>RES_hhdet_in_emih!J167/RES_summary!J$21</f>
        <v>0</v>
      </c>
      <c r="K167" s="183">
        <f>RES_hhdet_in_emih!K167/RES_summary!K$21</f>
        <v>0</v>
      </c>
      <c r="L167" s="183">
        <f>RES_hhdet_in_emih!L167/RES_summary!L$21</f>
        <v>0</v>
      </c>
      <c r="M167" s="183">
        <f>RES_hhdet_in_emih!M167/RES_summary!M$21</f>
        <v>0</v>
      </c>
      <c r="N167" s="183">
        <f>RES_hhdet_in_emih!N167/RES_summary!N$21</f>
        <v>0</v>
      </c>
      <c r="O167" s="183">
        <f>RES_hhdet_in_emih!O167/RES_summary!O$21</f>
        <v>0</v>
      </c>
      <c r="P167" s="183">
        <f>RES_hhdet_in_emih!P167/RES_summary!P$21</f>
        <v>0</v>
      </c>
      <c r="Q167" s="183">
        <f>RES_hhdet_in_emih!Q167/RES_summary!Q$21</f>
        <v>0</v>
      </c>
    </row>
    <row r="168" spans="1:17" ht="12" customHeight="1" x14ac:dyDescent="0.25">
      <c r="A168" s="167" t="s">
        <v>143</v>
      </c>
      <c r="B168" s="132"/>
      <c r="C168" s="183">
        <f>RES_hhdet_in_emih!C168/RES_summary!C$21</f>
        <v>0</v>
      </c>
      <c r="D168" s="183">
        <f>RES_hhdet_in_emih!D168/RES_summary!D$21</f>
        <v>0</v>
      </c>
      <c r="E168" s="183">
        <f>RES_hhdet_in_emih!E168/RES_summary!E$21</f>
        <v>0</v>
      </c>
      <c r="F168" s="183">
        <f>RES_hhdet_in_emih!F168/RES_summary!F$21</f>
        <v>0</v>
      </c>
      <c r="G168" s="183">
        <f>RES_hhdet_in_emih!G168/RES_summary!G$21</f>
        <v>0</v>
      </c>
      <c r="H168" s="183">
        <f>RES_hhdet_in_emih!H168/RES_summary!H$21</f>
        <v>0</v>
      </c>
      <c r="I168" s="183">
        <f>RES_hhdet_in_emih!I168/RES_summary!I$21</f>
        <v>0</v>
      </c>
      <c r="J168" s="183">
        <f>RES_hhdet_in_emih!J168/RES_summary!J$21</f>
        <v>0</v>
      </c>
      <c r="K168" s="183">
        <f>RES_hhdet_in_emih!K168/RES_summary!K$21</f>
        <v>0</v>
      </c>
      <c r="L168" s="183">
        <f>RES_hhdet_in_emih!L168/RES_summary!L$21</f>
        <v>0</v>
      </c>
      <c r="M168" s="183">
        <f>RES_hhdet_in_emih!M168/RES_summary!M$21</f>
        <v>0</v>
      </c>
      <c r="N168" s="183">
        <f>RES_hhdet_in_emih!N168/RES_summary!N$21</f>
        <v>0</v>
      </c>
      <c r="O168" s="183">
        <f>RES_hhdet_in_emih!O168/RES_summary!O$21</f>
        <v>0</v>
      </c>
      <c r="P168" s="183">
        <f>RES_hhdet_in_emih!P168/RES_summary!P$21</f>
        <v>0</v>
      </c>
      <c r="Q168" s="183">
        <f>RES_hhdet_in_emih!Q168/RES_summary!Q$21</f>
        <v>0</v>
      </c>
    </row>
    <row r="169" spans="1:17" ht="12" customHeight="1" x14ac:dyDescent="0.25">
      <c r="A169" s="166" t="s">
        <v>57</v>
      </c>
      <c r="B169" s="165"/>
      <c r="C169" s="182">
        <f>RES_hhdet_in_emih!C169/RES_summary!C$21</f>
        <v>0</v>
      </c>
      <c r="D169" s="182">
        <f>RES_hhdet_in_emih!D169/RES_summary!D$21</f>
        <v>0</v>
      </c>
      <c r="E169" s="182">
        <f>RES_hhdet_in_emih!E169/RES_summary!E$21</f>
        <v>0</v>
      </c>
      <c r="F169" s="182">
        <f>RES_hhdet_in_emih!F169/RES_summary!F$21</f>
        <v>0</v>
      </c>
      <c r="G169" s="182">
        <f>RES_hhdet_in_emih!G169/RES_summary!G$21</f>
        <v>0</v>
      </c>
      <c r="H169" s="182">
        <f>RES_hhdet_in_emih!H169/RES_summary!H$21</f>
        <v>0</v>
      </c>
      <c r="I169" s="182">
        <f>RES_hhdet_in_emih!I169/RES_summary!I$21</f>
        <v>0</v>
      </c>
      <c r="J169" s="182">
        <f>RES_hhdet_in_emih!J169/RES_summary!J$21</f>
        <v>0</v>
      </c>
      <c r="K169" s="182">
        <f>RES_hhdet_in_emih!K169/RES_summary!K$21</f>
        <v>0</v>
      </c>
      <c r="L169" s="182">
        <f>RES_hhdet_in_emih!L169/RES_summary!L$21</f>
        <v>0</v>
      </c>
      <c r="M169" s="182">
        <f>RES_hhdet_in_emih!M169/RES_summary!M$21</f>
        <v>0</v>
      </c>
      <c r="N169" s="182">
        <f>RES_hhdet_in_emih!N169/RES_summary!N$21</f>
        <v>0</v>
      </c>
      <c r="O169" s="182">
        <f>RES_hhdet_in_emih!O169/RES_summary!O$21</f>
        <v>0</v>
      </c>
      <c r="P169" s="182">
        <f>RES_hhdet_in_emih!P169/RES_summary!P$21</f>
        <v>0</v>
      </c>
      <c r="Q169" s="182">
        <f>RES_hhdet_in_emih!Q169/RES_summary!Q$21</f>
        <v>0</v>
      </c>
    </row>
    <row r="170" spans="1:17" ht="12" customHeight="1" x14ac:dyDescent="0.25">
      <c r="A170" s="147" t="s">
        <v>59</v>
      </c>
      <c r="B170" s="164"/>
      <c r="C170" s="181">
        <f>RES_hhdet_in_emih!C170/RES_summary!C$21</f>
        <v>0</v>
      </c>
      <c r="D170" s="181">
        <f>RES_hhdet_in_emih!D170/RES_summary!D$21</f>
        <v>0</v>
      </c>
      <c r="E170" s="181">
        <f>RES_hhdet_in_emih!E170/RES_summary!E$21</f>
        <v>0</v>
      </c>
      <c r="F170" s="181">
        <f>RES_hhdet_in_emih!F170/RES_summary!F$21</f>
        <v>0</v>
      </c>
      <c r="G170" s="181">
        <f>RES_hhdet_in_emih!G170/RES_summary!G$21</f>
        <v>0</v>
      </c>
      <c r="H170" s="181">
        <f>RES_hhdet_in_emih!H170/RES_summary!H$21</f>
        <v>0</v>
      </c>
      <c r="I170" s="181">
        <f>RES_hhdet_in_emih!I170/RES_summary!I$21</f>
        <v>0</v>
      </c>
      <c r="J170" s="181">
        <f>RES_hhdet_in_emih!J170/RES_summary!J$21</f>
        <v>0</v>
      </c>
      <c r="K170" s="181">
        <f>RES_hhdet_in_emih!K170/RES_summary!K$21</f>
        <v>0</v>
      </c>
      <c r="L170" s="181">
        <f>RES_hhdet_in_emih!L170/RES_summary!L$21</f>
        <v>0</v>
      </c>
      <c r="M170" s="181">
        <f>RES_hhdet_in_emih!M170/RES_summary!M$21</f>
        <v>0</v>
      </c>
      <c r="N170" s="181">
        <f>RES_hhdet_in_emih!N170/RES_summary!N$21</f>
        <v>0</v>
      </c>
      <c r="O170" s="181">
        <f>RES_hhdet_in_emih!O170/RES_summary!O$21</f>
        <v>0</v>
      </c>
      <c r="P170" s="181">
        <f>RES_hhdet_in_emih!P170/RES_summary!P$21</f>
        <v>0</v>
      </c>
      <c r="Q170" s="181">
        <f>RES_hhdet_in_emih!Q170/RES_summary!Q$21</f>
        <v>0</v>
      </c>
    </row>
    <row r="171" spans="1:17" ht="12" customHeight="1" x14ac:dyDescent="0.25">
      <c r="A171" s="163" t="s">
        <v>142</v>
      </c>
      <c r="B171" s="162"/>
      <c r="C171" s="180">
        <f>RES_hhdet_in_emih!C171/RES_summary!C$21</f>
        <v>0</v>
      </c>
      <c r="D171" s="180">
        <f>RES_hhdet_in_emih!D171/RES_summary!D$21</f>
        <v>0</v>
      </c>
      <c r="E171" s="180">
        <f>RES_hhdet_in_emih!E171/RES_summary!E$21</f>
        <v>0</v>
      </c>
      <c r="F171" s="180">
        <f>RES_hhdet_in_emih!F171/RES_summary!F$21</f>
        <v>0</v>
      </c>
      <c r="G171" s="180">
        <f>RES_hhdet_in_emih!G171/RES_summary!G$21</f>
        <v>0</v>
      </c>
      <c r="H171" s="180">
        <f>RES_hhdet_in_emih!H171/RES_summary!H$21</f>
        <v>0</v>
      </c>
      <c r="I171" s="180">
        <f>RES_hhdet_in_emih!I171/RES_summary!I$21</f>
        <v>0</v>
      </c>
      <c r="J171" s="180">
        <f>RES_hhdet_in_emih!J171/RES_summary!J$21</f>
        <v>0</v>
      </c>
      <c r="K171" s="180">
        <f>RES_hhdet_in_emih!K171/RES_summary!K$21</f>
        <v>0</v>
      </c>
      <c r="L171" s="180">
        <f>RES_hhdet_in_emih!L171/RES_summary!L$21</f>
        <v>0</v>
      </c>
      <c r="M171" s="180">
        <f>RES_hhdet_in_emih!M171/RES_summary!M$21</f>
        <v>0</v>
      </c>
      <c r="N171" s="180">
        <f>RES_hhdet_in_emih!N171/RES_summary!N$21</f>
        <v>0</v>
      </c>
      <c r="O171" s="180">
        <f>RES_hhdet_in_emih!O171/RES_summary!O$21</f>
        <v>0</v>
      </c>
      <c r="P171" s="180">
        <f>RES_hhdet_in_emih!P171/RES_summary!P$21</f>
        <v>0</v>
      </c>
      <c r="Q171" s="180">
        <f>RES_hhdet_in_emih!Q171/RES_summary!Q$21</f>
        <v>0</v>
      </c>
    </row>
    <row r="172" spans="1:17" ht="12" customHeight="1" x14ac:dyDescent="0.25">
      <c r="A172" s="161" t="s">
        <v>141</v>
      </c>
      <c r="B172" s="160"/>
      <c r="C172" s="179">
        <f>RES_hhdet_in_emih!C172/RES_summary!C$21</f>
        <v>0</v>
      </c>
      <c r="D172" s="179">
        <f>RES_hhdet_in_emih!D172/RES_summary!D$21</f>
        <v>0</v>
      </c>
      <c r="E172" s="179">
        <f>RES_hhdet_in_emih!E172/RES_summary!E$21</f>
        <v>0</v>
      </c>
      <c r="F172" s="179">
        <f>RES_hhdet_in_emih!F172/RES_summary!F$21</f>
        <v>0</v>
      </c>
      <c r="G172" s="179">
        <f>RES_hhdet_in_emih!G172/RES_summary!G$21</f>
        <v>0</v>
      </c>
      <c r="H172" s="179">
        <f>RES_hhdet_in_emih!H172/RES_summary!H$21</f>
        <v>0</v>
      </c>
      <c r="I172" s="179">
        <f>RES_hhdet_in_emih!I172/RES_summary!I$21</f>
        <v>0</v>
      </c>
      <c r="J172" s="179">
        <f>RES_hhdet_in_emih!J172/RES_summary!J$21</f>
        <v>0</v>
      </c>
      <c r="K172" s="179">
        <f>RES_hhdet_in_emih!K172/RES_summary!K$21</f>
        <v>0</v>
      </c>
      <c r="L172" s="179">
        <f>RES_hhdet_in_emih!L172/RES_summary!L$21</f>
        <v>0</v>
      </c>
      <c r="M172" s="179">
        <f>RES_hhdet_in_emih!M172/RES_summary!M$21</f>
        <v>0</v>
      </c>
      <c r="N172" s="179">
        <f>RES_hhdet_in_emih!N172/RES_summary!N$21</f>
        <v>0</v>
      </c>
      <c r="O172" s="179">
        <f>RES_hhdet_in_emih!O172/RES_summary!O$21</f>
        <v>0</v>
      </c>
      <c r="P172" s="179">
        <f>RES_hhdet_in_emih!P172/RES_summary!P$21</f>
        <v>0</v>
      </c>
      <c r="Q172" s="179">
        <f>RES_hhdet_in_emih!Q172/RES_summary!Q$21</f>
        <v>0</v>
      </c>
    </row>
    <row r="173" spans="1:17" ht="12" customHeight="1" x14ac:dyDescent="0.25">
      <c r="A173" s="148" t="s">
        <v>60</v>
      </c>
      <c r="B173" s="156"/>
      <c r="C173" s="177">
        <f>RES_hhdet_in_emih!C173/RES_summary!C$21</f>
        <v>0</v>
      </c>
      <c r="D173" s="177">
        <f>RES_hhdet_in_emih!D173/RES_summary!D$21</f>
        <v>0</v>
      </c>
      <c r="E173" s="177">
        <f>RES_hhdet_in_emih!E173/RES_summary!E$21</f>
        <v>0</v>
      </c>
      <c r="F173" s="177">
        <f>RES_hhdet_in_emih!F173/RES_summary!F$21</f>
        <v>0</v>
      </c>
      <c r="G173" s="177">
        <f>RES_hhdet_in_emih!G173/RES_summary!G$21</f>
        <v>0</v>
      </c>
      <c r="H173" s="177">
        <f>RES_hhdet_in_emih!H173/RES_summary!H$21</f>
        <v>0</v>
      </c>
      <c r="I173" s="177">
        <f>RES_hhdet_in_emih!I173/RES_summary!I$21</f>
        <v>0</v>
      </c>
      <c r="J173" s="177">
        <f>RES_hhdet_in_emih!J173/RES_summary!J$21</f>
        <v>0</v>
      </c>
      <c r="K173" s="177">
        <f>RES_hhdet_in_emih!K173/RES_summary!K$21</f>
        <v>0</v>
      </c>
      <c r="L173" s="177">
        <f>RES_hhdet_in_emih!L173/RES_summary!L$21</f>
        <v>0</v>
      </c>
      <c r="M173" s="177">
        <f>RES_hhdet_in_emih!M173/RES_summary!M$21</f>
        <v>0</v>
      </c>
      <c r="N173" s="177">
        <f>RES_hhdet_in_emih!N173/RES_summary!N$21</f>
        <v>0</v>
      </c>
      <c r="O173" s="177">
        <f>RES_hhdet_in_emih!O173/RES_summary!O$21</f>
        <v>0</v>
      </c>
      <c r="P173" s="177">
        <f>RES_hhdet_in_emih!P173/RES_summary!P$21</f>
        <v>0</v>
      </c>
      <c r="Q173" s="177">
        <f>RES_hhdet_in_emih!Q173/RES_summary!Q$21</f>
        <v>0</v>
      </c>
    </row>
    <row r="174" spans="1:17" ht="12" customHeight="1" x14ac:dyDescent="0.25">
      <c r="A174" s="159" t="s">
        <v>59</v>
      </c>
      <c r="B174" s="57"/>
      <c r="C174" s="176">
        <f>RES_hhdet_in_emih!C174/RES_summary!C$21</f>
        <v>0</v>
      </c>
      <c r="D174" s="176">
        <f>RES_hhdet_in_emih!D174/RES_summary!D$21</f>
        <v>0</v>
      </c>
      <c r="E174" s="176">
        <f>RES_hhdet_in_emih!E174/RES_summary!E$21</f>
        <v>0</v>
      </c>
      <c r="F174" s="176">
        <f>RES_hhdet_in_emih!F174/RES_summary!F$21</f>
        <v>0</v>
      </c>
      <c r="G174" s="176">
        <f>RES_hhdet_in_emih!G174/RES_summary!G$21</f>
        <v>0</v>
      </c>
      <c r="H174" s="176">
        <f>RES_hhdet_in_emih!H174/RES_summary!H$21</f>
        <v>0</v>
      </c>
      <c r="I174" s="176">
        <f>RES_hhdet_in_emih!I174/RES_summary!I$21</f>
        <v>0</v>
      </c>
      <c r="J174" s="176">
        <f>RES_hhdet_in_emih!J174/RES_summary!J$21</f>
        <v>0</v>
      </c>
      <c r="K174" s="176">
        <f>RES_hhdet_in_emih!K174/RES_summary!K$21</f>
        <v>0</v>
      </c>
      <c r="L174" s="176">
        <f>RES_hhdet_in_emih!L174/RES_summary!L$21</f>
        <v>0</v>
      </c>
      <c r="M174" s="176">
        <f>RES_hhdet_in_emih!M174/RES_summary!M$21</f>
        <v>0</v>
      </c>
      <c r="N174" s="176">
        <f>RES_hhdet_in_emih!N174/RES_summary!N$21</f>
        <v>0</v>
      </c>
      <c r="O174" s="176">
        <f>RES_hhdet_in_emih!O174/RES_summary!O$21</f>
        <v>0</v>
      </c>
      <c r="P174" s="176">
        <f>RES_hhdet_in_emih!P174/RES_summary!P$21</f>
        <v>0</v>
      </c>
      <c r="Q174" s="176">
        <f>RES_hhdet_in_emih!Q174/RES_summary!Q$21</f>
        <v>0</v>
      </c>
    </row>
    <row r="175" spans="1:17" ht="12" customHeight="1" x14ac:dyDescent="0.25">
      <c r="A175" s="158" t="s">
        <v>62</v>
      </c>
      <c r="B175" s="157"/>
      <c r="C175" s="178">
        <f>RES_hhdet_in_emih!C175/RES_summary!C$21</f>
        <v>0</v>
      </c>
      <c r="D175" s="178">
        <f>RES_hhdet_in_emih!D175/RES_summary!D$21</f>
        <v>0</v>
      </c>
      <c r="E175" s="178">
        <f>RES_hhdet_in_emih!E175/RES_summary!E$21</f>
        <v>0</v>
      </c>
      <c r="F175" s="178">
        <f>RES_hhdet_in_emih!F175/RES_summary!F$21</f>
        <v>0</v>
      </c>
      <c r="G175" s="178">
        <f>RES_hhdet_in_emih!G175/RES_summary!G$21</f>
        <v>0</v>
      </c>
      <c r="H175" s="178">
        <f>RES_hhdet_in_emih!H175/RES_summary!H$21</f>
        <v>0</v>
      </c>
      <c r="I175" s="178">
        <f>RES_hhdet_in_emih!I175/RES_summary!I$21</f>
        <v>0</v>
      </c>
      <c r="J175" s="178">
        <f>RES_hhdet_in_emih!J175/RES_summary!J$21</f>
        <v>0</v>
      </c>
      <c r="K175" s="178">
        <f>RES_hhdet_in_emih!K175/RES_summary!K$21</f>
        <v>0</v>
      </c>
      <c r="L175" s="178">
        <f>RES_hhdet_in_emih!L175/RES_summary!L$21</f>
        <v>0</v>
      </c>
      <c r="M175" s="178">
        <f>RES_hhdet_in_emih!M175/RES_summary!M$21</f>
        <v>0</v>
      </c>
      <c r="N175" s="178">
        <f>RES_hhdet_in_emih!N175/RES_summary!N$21</f>
        <v>0</v>
      </c>
      <c r="O175" s="178">
        <f>RES_hhdet_in_emih!O175/RES_summary!O$21</f>
        <v>0</v>
      </c>
      <c r="P175" s="178">
        <f>RES_hhdet_in_emih!P175/RES_summary!P$21</f>
        <v>0</v>
      </c>
      <c r="Q175" s="178">
        <f>RES_hhdet_in_emih!Q175/RES_summary!Q$21</f>
        <v>0</v>
      </c>
    </row>
    <row r="176" spans="1:17" ht="12" customHeight="1" x14ac:dyDescent="0.25">
      <c r="A176" s="23" t="s">
        <v>57</v>
      </c>
      <c r="B176" s="156"/>
      <c r="C176" s="177">
        <f>RES_hhdet_in_emih!C176/RES_summary!C$21</f>
        <v>0</v>
      </c>
      <c r="D176" s="177">
        <f>RES_hhdet_in_emih!D176/RES_summary!D$21</f>
        <v>0</v>
      </c>
      <c r="E176" s="177">
        <f>RES_hhdet_in_emih!E176/RES_summary!E$21</f>
        <v>0</v>
      </c>
      <c r="F176" s="177">
        <f>RES_hhdet_in_emih!F176/RES_summary!F$21</f>
        <v>0</v>
      </c>
      <c r="G176" s="177">
        <f>RES_hhdet_in_emih!G176/RES_summary!G$21</f>
        <v>0</v>
      </c>
      <c r="H176" s="177">
        <f>RES_hhdet_in_emih!H176/RES_summary!H$21</f>
        <v>0</v>
      </c>
      <c r="I176" s="177">
        <f>RES_hhdet_in_emih!I176/RES_summary!I$21</f>
        <v>0</v>
      </c>
      <c r="J176" s="177">
        <f>RES_hhdet_in_emih!J176/RES_summary!J$21</f>
        <v>0</v>
      </c>
      <c r="K176" s="177">
        <f>RES_hhdet_in_emih!K176/RES_summary!K$21</f>
        <v>0</v>
      </c>
      <c r="L176" s="177">
        <f>RES_hhdet_in_emih!L176/RES_summary!L$21</f>
        <v>0</v>
      </c>
      <c r="M176" s="177">
        <f>RES_hhdet_in_emih!M176/RES_summary!M$21</f>
        <v>0</v>
      </c>
      <c r="N176" s="177">
        <f>RES_hhdet_in_emih!N176/RES_summary!N$21</f>
        <v>0</v>
      </c>
      <c r="O176" s="177">
        <f>RES_hhdet_in_emih!O176/RES_summary!O$21</f>
        <v>0</v>
      </c>
      <c r="P176" s="177">
        <f>RES_hhdet_in_emih!P176/RES_summary!P$21</f>
        <v>0</v>
      </c>
      <c r="Q176" s="177">
        <f>RES_hhdet_in_emih!Q176/RES_summary!Q$21</f>
        <v>0</v>
      </c>
    </row>
    <row r="177" spans="1:17" ht="12" customHeight="1" x14ac:dyDescent="0.25">
      <c r="A177" s="29" t="s">
        <v>140</v>
      </c>
      <c r="B177" s="57"/>
      <c r="C177" s="176">
        <f>RES_hhdet_in_emih!C177/RES_summary!C$21</f>
        <v>0</v>
      </c>
      <c r="D177" s="176">
        <f>RES_hhdet_in_emih!D177/RES_summary!D$21</f>
        <v>0</v>
      </c>
      <c r="E177" s="176">
        <f>RES_hhdet_in_emih!E177/RES_summary!E$21</f>
        <v>0</v>
      </c>
      <c r="F177" s="176">
        <f>RES_hhdet_in_emih!F177/RES_summary!F$21</f>
        <v>0</v>
      </c>
      <c r="G177" s="176">
        <f>RES_hhdet_in_emih!G177/RES_summary!G$21</f>
        <v>0</v>
      </c>
      <c r="H177" s="176">
        <f>RES_hhdet_in_emih!H177/RES_summary!H$21</f>
        <v>0</v>
      </c>
      <c r="I177" s="176">
        <f>RES_hhdet_in_emih!I177/RES_summary!I$21</f>
        <v>0</v>
      </c>
      <c r="J177" s="176">
        <f>RES_hhdet_in_emih!J177/RES_summary!J$21</f>
        <v>0</v>
      </c>
      <c r="K177" s="176">
        <f>RES_hhdet_in_emih!K177/RES_summary!K$21</f>
        <v>0</v>
      </c>
      <c r="L177" s="176">
        <f>RES_hhdet_in_emih!L177/RES_summary!L$21</f>
        <v>0</v>
      </c>
      <c r="M177" s="176">
        <f>RES_hhdet_in_emih!M177/RES_summary!M$21</f>
        <v>0</v>
      </c>
      <c r="N177" s="176">
        <f>RES_hhdet_in_emih!N177/RES_summary!N$21</f>
        <v>0</v>
      </c>
      <c r="O177" s="176">
        <f>RES_hhdet_in_emih!O177/RES_summary!O$21</f>
        <v>0</v>
      </c>
      <c r="P177" s="176">
        <f>RES_hhdet_in_emih!P177/RES_summary!P$21</f>
        <v>0</v>
      </c>
      <c r="Q177" s="176">
        <f>RES_hhdet_in_emih!Q177/RES_summary!Q$21</f>
        <v>0</v>
      </c>
    </row>
  </sheetData>
  <pageMargins left="0.39370078740157483" right="0.39370078740157483" top="0.39370078740157483" bottom="0.39370078740157483" header="0.31496062992125984" footer="0.31496062992125984"/>
  <pageSetup paperSize="9" scale="37" orientation="portrait" horizontalDpi="1200" verticalDpi="1200" r:id="rId1"/>
  <headerFooter alignWithMargins="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9" tint="0.59999389629810485"/>
    <pageSetUpPr fitToPage="1"/>
  </sheetPr>
  <dimension ref="A1:Q525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280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RES_hhdet_num!B$3</f>
        <v>344756</v>
      </c>
      <c r="C5" s="151">
        <f>RES_hhdet_num!C$3</f>
        <v>314838</v>
      </c>
      <c r="D5" s="151">
        <f>RES_hhdet_num!D$3</f>
        <v>314402</v>
      </c>
      <c r="E5" s="151">
        <f>RES_hhdet_num!E$3</f>
        <v>292340</v>
      </c>
      <c r="F5" s="151">
        <f>RES_hhdet_num!F$3</f>
        <v>284540</v>
      </c>
      <c r="G5" s="151">
        <f>RES_hhdet_num!G$3</f>
        <v>283423</v>
      </c>
      <c r="H5" s="151">
        <f>RES_hhdet_num!H$3</f>
        <v>277116.00000000006</v>
      </c>
      <c r="I5" s="151">
        <f>RES_hhdet_num!I$3</f>
        <v>290181</v>
      </c>
      <c r="J5" s="151">
        <f>RES_hhdet_num!J$3</f>
        <v>293145</v>
      </c>
      <c r="K5" s="151">
        <f>RES_hhdet_num!K$3</f>
        <v>302538.99999999994</v>
      </c>
      <c r="L5" s="151">
        <f>RES_hhdet_num!L$3</f>
        <v>304188.99999999994</v>
      </c>
      <c r="M5" s="151">
        <f>RES_hhdet_num!M$3</f>
        <v>328368</v>
      </c>
      <c r="N5" s="151">
        <f>RES_hhdet_num!N$3</f>
        <v>328762</v>
      </c>
      <c r="O5" s="151">
        <f>RES_hhdet_num!O$3</f>
        <v>335766.99999999994</v>
      </c>
      <c r="P5" s="151">
        <f>RES_hhdet_num!P$3</f>
        <v>305384</v>
      </c>
      <c r="Q5" s="151">
        <f>RES_hhdet_num!Q$3</f>
        <v>280260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58</v>
      </c>
      <c r="B7" s="67">
        <f>RES_hhdet_num!B$5</f>
        <v>344756</v>
      </c>
      <c r="C7" s="67">
        <f>RES_hhdet_num!C$5</f>
        <v>314838</v>
      </c>
      <c r="D7" s="67">
        <f>RES_hhdet_num!D$5</f>
        <v>314402</v>
      </c>
      <c r="E7" s="67">
        <f>RES_hhdet_num!E$5</f>
        <v>292340</v>
      </c>
      <c r="F7" s="67">
        <f>RES_hhdet_num!F$5</f>
        <v>284540</v>
      </c>
      <c r="G7" s="67">
        <f>RES_hhdet_num!G$5</f>
        <v>283423</v>
      </c>
      <c r="H7" s="67">
        <f>RES_hhdet_num!H$5</f>
        <v>277116.00000000006</v>
      </c>
      <c r="I7" s="67">
        <f>RES_hhdet_num!I$5</f>
        <v>290181</v>
      </c>
      <c r="J7" s="67">
        <f>RES_hhdet_num!J$5</f>
        <v>293145</v>
      </c>
      <c r="K7" s="67">
        <f>RES_hhdet_num!K$5</f>
        <v>302538.99999999994</v>
      </c>
      <c r="L7" s="67">
        <f>RES_hhdet_num!L$5</f>
        <v>304188.99999999994</v>
      </c>
      <c r="M7" s="67">
        <f>RES_hhdet_num!M$5</f>
        <v>328368</v>
      </c>
      <c r="N7" s="67">
        <f>RES_hhdet_num!N$5</f>
        <v>328762</v>
      </c>
      <c r="O7" s="67">
        <f>RES_hhdet_num!O$5</f>
        <v>335766.99999999994</v>
      </c>
      <c r="P7" s="67">
        <f>RES_hhdet_num!P$5</f>
        <v>305384</v>
      </c>
      <c r="Q7" s="67">
        <f>RES_hhdet_num!Q$5</f>
        <v>280260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</f>
        <v>1751</v>
      </c>
      <c r="C9" s="67">
        <f>RES_hhdet_num!C$8</f>
        <v>1749</v>
      </c>
      <c r="D9" s="67">
        <f>RES_hhdet_num!D$8</f>
        <v>1881</v>
      </c>
      <c r="E9" s="67">
        <f>RES_hhdet_num!E$8</f>
        <v>1809</v>
      </c>
      <c r="F9" s="67">
        <f>RES_hhdet_num!F$8</f>
        <v>1888</v>
      </c>
      <c r="G9" s="67">
        <f>RES_hhdet_num!G$8</f>
        <v>2303</v>
      </c>
      <c r="H9" s="67">
        <f>RES_hhdet_num!H$8</f>
        <v>2650</v>
      </c>
      <c r="I9" s="67">
        <f>RES_hhdet_num!I$8</f>
        <v>3480</v>
      </c>
      <c r="J9" s="67">
        <f>RES_hhdet_num!J$8</f>
        <v>4076</v>
      </c>
      <c r="K9" s="67">
        <f>RES_hhdet_num!K$8</f>
        <v>5153</v>
      </c>
      <c r="L9" s="67">
        <f>RES_hhdet_num!L$8</f>
        <v>5916</v>
      </c>
      <c r="M9" s="67">
        <f>RES_hhdet_num!M$8</f>
        <v>7162</v>
      </c>
      <c r="N9" s="67">
        <f>RES_hhdet_num!N$8</f>
        <v>7936</v>
      </c>
      <c r="O9" s="67">
        <f>RES_hhdet_num!O$8</f>
        <v>8850</v>
      </c>
      <c r="P9" s="67">
        <f>RES_hhdet_num!P$8</f>
        <v>8695.9999999999982</v>
      </c>
      <c r="Q9" s="67">
        <f>RES_hhdet_num!Q$8</f>
        <v>7444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171</v>
      </c>
      <c r="B11" s="67">
        <f>RES_hhdet_num!B$10</f>
        <v>115312</v>
      </c>
      <c r="C11" s="67">
        <f>RES_hhdet_num!C$10</f>
        <v>117874</v>
      </c>
      <c r="D11" s="67">
        <f>RES_hhdet_num!D$10</f>
        <v>125031.99999999999</v>
      </c>
      <c r="E11" s="67">
        <f>RES_hhdet_num!E$10</f>
        <v>126906.00000000003</v>
      </c>
      <c r="F11" s="67">
        <f>RES_hhdet_num!F$10</f>
        <v>128497</v>
      </c>
      <c r="G11" s="67">
        <f>RES_hhdet_num!G$10</f>
        <v>138638</v>
      </c>
      <c r="H11" s="67">
        <f>RES_hhdet_num!H$10</f>
        <v>138747</v>
      </c>
      <c r="I11" s="67">
        <f>RES_hhdet_num!I$10</f>
        <v>151722</v>
      </c>
      <c r="J11" s="67">
        <f>RES_hhdet_num!J$10</f>
        <v>154161.99999999997</v>
      </c>
      <c r="K11" s="67">
        <f>RES_hhdet_num!K$10</f>
        <v>175898.99999999994</v>
      </c>
      <c r="L11" s="67">
        <f>RES_hhdet_num!L$10</f>
        <v>178366.99999999994</v>
      </c>
      <c r="M11" s="67">
        <f>RES_hhdet_num!M$10</f>
        <v>209384.99999999997</v>
      </c>
      <c r="N11" s="67">
        <f>RES_hhdet_num!N$10</f>
        <v>233774.99999999997</v>
      </c>
      <c r="O11" s="67">
        <f>RES_hhdet_num!O$10</f>
        <v>245326.99999999994</v>
      </c>
      <c r="P11" s="67">
        <f>RES_hhdet_num!P$10</f>
        <v>242363</v>
      </c>
      <c r="Q11" s="67">
        <f>RES_hhdet_num!Q$10</f>
        <v>238831</v>
      </c>
    </row>
    <row r="12" spans="1:17" ht="12" customHeight="1" x14ac:dyDescent="0.25">
      <c r="A12" s="23" t="s">
        <v>144</v>
      </c>
      <c r="B12" s="67">
        <f>RES_hhdet_num!B$11</f>
        <v>65190</v>
      </c>
      <c r="C12" s="67">
        <f>RES_hhdet_num!C$11</f>
        <v>58552</v>
      </c>
      <c r="D12" s="67">
        <f>RES_hhdet_num!D$11</f>
        <v>57440.999999999993</v>
      </c>
      <c r="E12" s="67">
        <f>RES_hhdet_num!E$11</f>
        <v>52514.000000000007</v>
      </c>
      <c r="F12" s="67">
        <f>RES_hhdet_num!F$11</f>
        <v>50187.000000000007</v>
      </c>
      <c r="G12" s="67">
        <f>RES_hhdet_num!G$11</f>
        <v>49049.000000000007</v>
      </c>
      <c r="H12" s="67">
        <f>RES_hhdet_num!H$11</f>
        <v>47058.000000000007</v>
      </c>
      <c r="I12" s="67">
        <f>RES_hhdet_num!I$11</f>
        <v>47998</v>
      </c>
      <c r="J12" s="67">
        <f>RES_hhdet_num!J$11</f>
        <v>46816.999999999993</v>
      </c>
      <c r="K12" s="67">
        <f>RES_hhdet_num!K$11</f>
        <v>46419.999999999985</v>
      </c>
      <c r="L12" s="67">
        <f>RES_hhdet_num!L$11</f>
        <v>44917</v>
      </c>
      <c r="M12" s="67">
        <f>RES_hhdet_num!M$11</f>
        <v>19461</v>
      </c>
      <c r="N12" s="67">
        <f>RES_hhdet_num!N$11</f>
        <v>16540.000000000004</v>
      </c>
      <c r="O12" s="67">
        <f>RES_hhdet_num!O$11</f>
        <v>16207</v>
      </c>
      <c r="P12" s="67">
        <f>RES_hhdet_num!P$11</f>
        <v>14128.999999999998</v>
      </c>
      <c r="Q12" s="67">
        <f>RES_hhdet_num!Q$11</f>
        <v>10314</v>
      </c>
    </row>
    <row r="13" spans="1:17" ht="12" customHeight="1" x14ac:dyDescent="0.25">
      <c r="A13" s="23" t="s">
        <v>143</v>
      </c>
      <c r="B13" s="67">
        <f>RES_hhdet_num!B$12</f>
        <v>105</v>
      </c>
      <c r="C13" s="67">
        <f>RES_hhdet_num!C$12</f>
        <v>93</v>
      </c>
      <c r="D13" s="67">
        <f>RES_hhdet_num!D$12</f>
        <v>146.99999999999983</v>
      </c>
      <c r="E13" s="67">
        <f>RES_hhdet_num!E$12</f>
        <v>132</v>
      </c>
      <c r="F13" s="67">
        <f>RES_hhdet_num!F$12</f>
        <v>183.00000000000017</v>
      </c>
      <c r="G13" s="67">
        <f>RES_hhdet_num!G$12</f>
        <v>262.00000000000017</v>
      </c>
      <c r="H13" s="67">
        <f>RES_hhdet_num!H$12</f>
        <v>320.00000000000023</v>
      </c>
      <c r="I13" s="67">
        <f>RES_hhdet_num!I$12</f>
        <v>744.99999999999989</v>
      </c>
      <c r="J13" s="67">
        <f>RES_hhdet_num!J$12</f>
        <v>1553.0000000000007</v>
      </c>
      <c r="K13" s="67">
        <f>RES_hhdet_num!K$12</f>
        <v>2609</v>
      </c>
      <c r="L13" s="67">
        <f>RES_hhdet_num!L$12</f>
        <v>3490.0000000000005</v>
      </c>
      <c r="M13" s="67">
        <f>RES_hhdet_num!M$12</f>
        <v>1914.0000000000005</v>
      </c>
      <c r="N13" s="67">
        <f>RES_hhdet_num!N$12</f>
        <v>1875.0000000000007</v>
      </c>
      <c r="O13" s="67">
        <f>RES_hhdet_num!O$12</f>
        <v>2066</v>
      </c>
      <c r="P13" s="67">
        <f>RES_hhdet_num!P$12</f>
        <v>2014</v>
      </c>
      <c r="Q13" s="67">
        <f>RES_hhdet_num!Q$12</f>
        <v>1572</v>
      </c>
    </row>
    <row r="14" spans="1:17" ht="12" customHeight="1" x14ac:dyDescent="0.25">
      <c r="A14" s="23" t="s">
        <v>142</v>
      </c>
      <c r="B14" s="67">
        <f>RES_hhdet_num!B$15</f>
        <v>163886</v>
      </c>
      <c r="C14" s="67">
        <f>RES_hhdet_num!C$15</f>
        <v>138100</v>
      </c>
      <c r="D14" s="67">
        <f>RES_hhdet_num!D$15</f>
        <v>131445</v>
      </c>
      <c r="E14" s="67">
        <f>RES_hhdet_num!E$15</f>
        <v>112504</v>
      </c>
      <c r="F14" s="67">
        <f>RES_hhdet_num!F$15</f>
        <v>105288</v>
      </c>
      <c r="G14" s="67">
        <f>RES_hhdet_num!G$15</f>
        <v>94967.000000000015</v>
      </c>
      <c r="H14" s="67">
        <f>RES_hhdet_num!H$15</f>
        <v>90376.000000000044</v>
      </c>
      <c r="I14" s="67">
        <f>RES_hhdet_num!I$15</f>
        <v>88345.000000000015</v>
      </c>
      <c r="J14" s="67">
        <f>RES_hhdet_num!J$15</f>
        <v>87703.000000000015</v>
      </c>
      <c r="K14" s="67">
        <f>RES_hhdet_num!K$15</f>
        <v>73481.000000000015</v>
      </c>
      <c r="L14" s="67">
        <f>RES_hhdet_num!L$15</f>
        <v>71834</v>
      </c>
      <c r="M14" s="67">
        <f>RES_hhdet_num!M$15</f>
        <v>88868.000000000015</v>
      </c>
      <c r="N14" s="67">
        <f>RES_hhdet_num!N$15</f>
        <v>68773</v>
      </c>
      <c r="O14" s="67">
        <f>RES_hhdet_num!O$15</f>
        <v>64006.000000000015</v>
      </c>
      <c r="P14" s="67">
        <f>RES_hhdet_num!P$15</f>
        <v>41028.999999999993</v>
      </c>
      <c r="Q14" s="67">
        <f>RES_hhdet_num!Q$15</f>
        <v>25636</v>
      </c>
    </row>
    <row r="15" spans="1:17" ht="12" customHeight="1" x14ac:dyDescent="0.25">
      <c r="A15" s="23" t="s">
        <v>141</v>
      </c>
      <c r="B15" s="67">
        <f>RES_hhdet_num!B$16</f>
        <v>263</v>
      </c>
      <c r="C15" s="67">
        <f>RES_hhdet_num!C$16</f>
        <v>219</v>
      </c>
      <c r="D15" s="67">
        <f>RES_hhdet_num!D$16</f>
        <v>337</v>
      </c>
      <c r="E15" s="67">
        <f>RES_hhdet_num!E$16</f>
        <v>284</v>
      </c>
      <c r="F15" s="67">
        <f>RES_hhdet_num!F$16</f>
        <v>385.00000000000006</v>
      </c>
      <c r="G15" s="67">
        <f>RES_hhdet_num!G$16</f>
        <v>507</v>
      </c>
      <c r="H15" s="67">
        <f>RES_hhdet_num!H$16</f>
        <v>615</v>
      </c>
      <c r="I15" s="67">
        <f>RES_hhdet_num!I$16</f>
        <v>1371</v>
      </c>
      <c r="J15" s="67">
        <f>RES_hhdet_num!J$16</f>
        <v>2910</v>
      </c>
      <c r="K15" s="67">
        <f>RES_hhdet_num!K$16</f>
        <v>4130</v>
      </c>
      <c r="L15" s="67">
        <f>RES_hhdet_num!L$16</f>
        <v>5581</v>
      </c>
      <c r="M15" s="67">
        <f>RES_hhdet_num!M$16</f>
        <v>8740</v>
      </c>
      <c r="N15" s="67">
        <f>RES_hhdet_num!N$16</f>
        <v>7799</v>
      </c>
      <c r="O15" s="67">
        <f>RES_hhdet_num!O$16</f>
        <v>8161</v>
      </c>
      <c r="P15" s="67">
        <f>RES_hhdet_num!P$16</f>
        <v>5848.9999999999991</v>
      </c>
      <c r="Q15" s="67">
        <f>RES_hhdet_num!Q$16</f>
        <v>3907</v>
      </c>
    </row>
    <row r="16" spans="1:17" ht="12" customHeight="1" x14ac:dyDescent="0.25">
      <c r="A16" s="146" t="s">
        <v>62</v>
      </c>
      <c r="B16" s="145"/>
      <c r="C16" s="145"/>
      <c r="D16" s="145"/>
      <c r="E16" s="145"/>
      <c r="F16" s="145"/>
      <c r="G16" s="145"/>
      <c r="H16" s="145"/>
      <c r="I16" s="145"/>
      <c r="J16" s="145"/>
      <c r="K16" s="145"/>
      <c r="L16" s="145"/>
      <c r="M16" s="145"/>
      <c r="N16" s="145"/>
      <c r="O16" s="145"/>
      <c r="P16" s="145"/>
      <c r="Q16" s="145"/>
    </row>
    <row r="17" spans="1:17" ht="12" customHeight="1" x14ac:dyDescent="0.25">
      <c r="A17" s="23" t="s">
        <v>58</v>
      </c>
      <c r="B17" s="67">
        <f>RES_hhdet_num!B$20</f>
        <v>0</v>
      </c>
      <c r="C17" s="67">
        <f>RES_hhdet_num!C$20</f>
        <v>0</v>
      </c>
      <c r="D17" s="67">
        <f>RES_hhdet_num!D$20</f>
        <v>0</v>
      </c>
      <c r="E17" s="67">
        <f>RES_hhdet_num!E$20</f>
        <v>0</v>
      </c>
      <c r="F17" s="67">
        <f>RES_hhdet_num!F$20</f>
        <v>0</v>
      </c>
      <c r="G17" s="67">
        <f>RES_hhdet_num!G$20</f>
        <v>0</v>
      </c>
      <c r="H17" s="67">
        <f>RES_hhdet_num!H$20</f>
        <v>0</v>
      </c>
      <c r="I17" s="67">
        <f>RES_hhdet_num!I$20</f>
        <v>0</v>
      </c>
      <c r="J17" s="67">
        <f>RES_hhdet_num!J$20</f>
        <v>0</v>
      </c>
      <c r="K17" s="67">
        <f>RES_hhdet_num!K$20</f>
        <v>0</v>
      </c>
      <c r="L17" s="67">
        <f>RES_hhdet_num!L$20</f>
        <v>0</v>
      </c>
      <c r="M17" s="67">
        <f>RES_hhdet_num!M$20</f>
        <v>0</v>
      </c>
      <c r="N17" s="67">
        <f>RES_hhdet_num!N$20</f>
        <v>0</v>
      </c>
      <c r="O17" s="67">
        <f>RES_hhdet_num!O$20</f>
        <v>0</v>
      </c>
      <c r="P17" s="67">
        <f>RES_hhdet_num!P$20</f>
        <v>0</v>
      </c>
      <c r="Q17" s="67">
        <f>RES_hhdet_num!Q$20</f>
        <v>0</v>
      </c>
    </row>
    <row r="18" spans="1:17" ht="12" customHeight="1" x14ac:dyDescent="0.25">
      <c r="A18" s="23" t="s">
        <v>57</v>
      </c>
      <c r="B18" s="67">
        <f>RES_hhdet_num!B$21</f>
        <v>45080</v>
      </c>
      <c r="C18" s="67">
        <f>RES_hhdet_num!C$21</f>
        <v>52418</v>
      </c>
      <c r="D18" s="67">
        <f>RES_hhdet_num!D$21</f>
        <v>42595</v>
      </c>
      <c r="E18" s="67">
        <f>RES_hhdet_num!E$21</f>
        <v>38195</v>
      </c>
      <c r="F18" s="67">
        <f>RES_hhdet_num!F$21</f>
        <v>44232</v>
      </c>
      <c r="G18" s="67">
        <f>RES_hhdet_num!G$21</f>
        <v>49614.999999999978</v>
      </c>
      <c r="H18" s="67">
        <f>RES_hhdet_num!H$21</f>
        <v>65763.999999999971</v>
      </c>
      <c r="I18" s="67">
        <f>RES_hhdet_num!I$21</f>
        <v>40501</v>
      </c>
      <c r="J18" s="67">
        <f>RES_hhdet_num!J$21</f>
        <v>46710</v>
      </c>
      <c r="K18" s="67">
        <f>RES_hhdet_num!K$21</f>
        <v>18658</v>
      </c>
      <c r="L18" s="67">
        <f>RES_hhdet_num!L$21</f>
        <v>35931.000000000022</v>
      </c>
      <c r="M18" s="67">
        <f>RES_hhdet_num!M$21</f>
        <v>29217.000000000004</v>
      </c>
      <c r="N18" s="67">
        <f>RES_hhdet_num!N$21</f>
        <v>12678</v>
      </c>
      <c r="O18" s="67">
        <f>RES_hhdet_num!O$21</f>
        <v>77491.000000000029</v>
      </c>
      <c r="P18" s="67">
        <f>RES_hhdet_num!P$21</f>
        <v>48156.999999999985</v>
      </c>
      <c r="Q18" s="67">
        <f>RES_hhdet_num!Q$21</f>
        <v>41576.999999999993</v>
      </c>
    </row>
    <row r="19" spans="1:17" ht="12" customHeight="1" x14ac:dyDescent="0.25">
      <c r="A19" s="29" t="s">
        <v>140</v>
      </c>
      <c r="B19" s="83">
        <f>RES_hhdet_num!B$22</f>
        <v>299676</v>
      </c>
      <c r="C19" s="83">
        <f>RES_hhdet_num!C$22</f>
        <v>262420</v>
      </c>
      <c r="D19" s="83">
        <f>RES_hhdet_num!D$22</f>
        <v>271807</v>
      </c>
      <c r="E19" s="83">
        <f>RES_hhdet_num!E$22</f>
        <v>254145</v>
      </c>
      <c r="F19" s="83">
        <f>RES_hhdet_num!F$22</f>
        <v>240308.00000000003</v>
      </c>
      <c r="G19" s="83">
        <f>RES_hhdet_num!G$22</f>
        <v>233808.00000000006</v>
      </c>
      <c r="H19" s="83">
        <f>RES_hhdet_num!H$22</f>
        <v>211352.00000000006</v>
      </c>
      <c r="I19" s="83">
        <f>RES_hhdet_num!I$22</f>
        <v>249680</v>
      </c>
      <c r="J19" s="83">
        <f>RES_hhdet_num!J$22</f>
        <v>246435</v>
      </c>
      <c r="K19" s="83">
        <f>RES_hhdet_num!K$22</f>
        <v>283881</v>
      </c>
      <c r="L19" s="83">
        <f>RES_hhdet_num!L$22</f>
        <v>268257.99999999994</v>
      </c>
      <c r="M19" s="83">
        <f>RES_hhdet_num!M$22</f>
        <v>299150.99999999994</v>
      </c>
      <c r="N19" s="83">
        <f>RES_hhdet_num!N$22</f>
        <v>316083.99999999994</v>
      </c>
      <c r="O19" s="83">
        <f>RES_hhdet_num!O$22</f>
        <v>258276</v>
      </c>
      <c r="P19" s="83">
        <f>RES_hhdet_num!P$22</f>
        <v>257226.99999999997</v>
      </c>
      <c r="Q19" s="83">
        <f>RES_hhdet_num!Q$22</f>
        <v>238683.00000000006</v>
      </c>
    </row>
    <row r="20" spans="1:17" s="28" customFormat="1" ht="12" customHeight="1" x14ac:dyDescent="0.25"/>
    <row r="21" spans="1:17" ht="12" customHeight="1" x14ac:dyDescent="0.25">
      <c r="A21" s="152" t="s">
        <v>23</v>
      </c>
      <c r="B21" s="151"/>
      <c r="C21" s="151"/>
      <c r="D21" s="151"/>
      <c r="E21" s="151"/>
      <c r="F21" s="151"/>
      <c r="G21" s="151"/>
      <c r="H21" s="151"/>
      <c r="I21" s="151"/>
      <c r="J21" s="151"/>
      <c r="K21" s="151"/>
      <c r="L21" s="151"/>
      <c r="M21" s="151"/>
      <c r="N21" s="151"/>
      <c r="O21" s="151"/>
      <c r="P21" s="151"/>
      <c r="Q21" s="151"/>
    </row>
    <row r="22" spans="1:17" ht="12" customHeight="1" x14ac:dyDescent="0.25">
      <c r="A22" s="150" t="s">
        <v>65</v>
      </c>
      <c r="B22" s="149"/>
      <c r="C22" s="149"/>
      <c r="D22" s="149"/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P22" s="149"/>
      <c r="Q22" s="149"/>
    </row>
    <row r="23" spans="1:17" ht="12" customHeight="1" x14ac:dyDescent="0.25">
      <c r="A23" s="23" t="s">
        <v>58</v>
      </c>
      <c r="B23" s="67"/>
      <c r="C23" s="67">
        <f>B7+C39-C7</f>
        <v>29918</v>
      </c>
      <c r="D23" s="67">
        <f t="shared" ref="D23:Q23" si="0">C7+D39-D7</f>
        <v>21547.25</v>
      </c>
      <c r="E23" s="67">
        <f t="shared" si="0"/>
        <v>22062</v>
      </c>
      <c r="F23" s="67">
        <f t="shared" si="0"/>
        <v>21547.25</v>
      </c>
      <c r="G23" s="67">
        <f t="shared" si="0"/>
        <v>21547.25</v>
      </c>
      <c r="H23" s="67">
        <f t="shared" si="0"/>
        <v>21547.249999999942</v>
      </c>
      <c r="I23" s="67">
        <f t="shared" si="0"/>
        <v>21547.250000000058</v>
      </c>
      <c r="J23" s="67">
        <f t="shared" si="0"/>
        <v>21547.25</v>
      </c>
      <c r="K23" s="67">
        <f t="shared" si="0"/>
        <v>21547.250000000058</v>
      </c>
      <c r="L23" s="67">
        <f t="shared" si="0"/>
        <v>21547.25</v>
      </c>
      <c r="M23" s="67">
        <f t="shared" si="0"/>
        <v>21547.249999999942</v>
      </c>
      <c r="N23" s="67">
        <f t="shared" si="0"/>
        <v>21547.25</v>
      </c>
      <c r="O23" s="67">
        <f t="shared" si="0"/>
        <v>21547.250000000058</v>
      </c>
      <c r="P23" s="67">
        <f t="shared" si="0"/>
        <v>30382.999999999942</v>
      </c>
      <c r="Q23" s="67">
        <f t="shared" si="0"/>
        <v>25124</v>
      </c>
    </row>
    <row r="24" spans="1:17" ht="12" customHeight="1" x14ac:dyDescent="0.25">
      <c r="A24" s="146" t="s">
        <v>112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60</v>
      </c>
      <c r="B25" s="67"/>
      <c r="C25" s="67">
        <f>B9+C41-C9</f>
        <v>218</v>
      </c>
      <c r="D25" s="67">
        <f t="shared" ref="D25:Q25" si="1">C9+D41-D9</f>
        <v>326.5</v>
      </c>
      <c r="E25" s="67">
        <f t="shared" si="1"/>
        <v>287.75</v>
      </c>
      <c r="F25" s="67">
        <f t="shared" si="1"/>
        <v>380</v>
      </c>
      <c r="G25" s="67">
        <f t="shared" si="1"/>
        <v>379.25</v>
      </c>
      <c r="H25" s="67">
        <f t="shared" si="1"/>
        <v>376.5</v>
      </c>
      <c r="I25" s="67">
        <f t="shared" si="1"/>
        <v>396.75</v>
      </c>
      <c r="J25" s="67">
        <f t="shared" si="1"/>
        <v>457</v>
      </c>
      <c r="K25" s="67">
        <f t="shared" si="1"/>
        <v>274</v>
      </c>
      <c r="L25" s="67">
        <f t="shared" si="1"/>
        <v>335</v>
      </c>
      <c r="M25" s="67">
        <f t="shared" si="1"/>
        <v>215</v>
      </c>
      <c r="N25" s="67">
        <f t="shared" si="1"/>
        <v>291</v>
      </c>
      <c r="O25" s="67">
        <f t="shared" si="1"/>
        <v>582</v>
      </c>
      <c r="P25" s="67">
        <f t="shared" si="1"/>
        <v>537.00000000000182</v>
      </c>
      <c r="Q25" s="67">
        <f t="shared" si="1"/>
        <v>1251.9999999999982</v>
      </c>
    </row>
    <row r="26" spans="1:17" ht="12" customHeight="1" x14ac:dyDescent="0.25">
      <c r="A26" s="146" t="s">
        <v>63</v>
      </c>
      <c r="B26" s="145"/>
      <c r="C26" s="145"/>
      <c r="D26" s="145"/>
      <c r="E26" s="145"/>
      <c r="F26" s="145"/>
      <c r="G26" s="145"/>
      <c r="H26" s="145"/>
      <c r="I26" s="145"/>
      <c r="J26" s="145"/>
      <c r="K26" s="145"/>
      <c r="L26" s="145"/>
      <c r="M26" s="145"/>
      <c r="N26" s="145"/>
      <c r="O26" s="145"/>
      <c r="P26" s="145"/>
      <c r="Q26" s="145"/>
    </row>
    <row r="27" spans="1:17" ht="12" customHeight="1" x14ac:dyDescent="0.25">
      <c r="A27" s="23" t="s">
        <v>171</v>
      </c>
      <c r="B27" s="67"/>
      <c r="C27" s="67">
        <f t="shared" ref="C27:Q31" si="2">B11+C43-C11</f>
        <v>7207</v>
      </c>
      <c r="D27" s="67">
        <f t="shared" si="2"/>
        <v>5405.25</v>
      </c>
      <c r="E27" s="67">
        <f t="shared" si="2"/>
        <v>7206.9999999999709</v>
      </c>
      <c r="F27" s="67">
        <f t="shared" si="2"/>
        <v>5405.25</v>
      </c>
      <c r="G27" s="67">
        <f t="shared" si="2"/>
        <v>5405.25</v>
      </c>
      <c r="H27" s="67">
        <f t="shared" si="2"/>
        <v>6376.8237220637675</v>
      </c>
      <c r="I27" s="67">
        <f t="shared" si="2"/>
        <v>5405.25</v>
      </c>
      <c r="J27" s="67">
        <f t="shared" si="2"/>
        <v>7305.3324615812453</v>
      </c>
      <c r="K27" s="67">
        <f t="shared" si="2"/>
        <v>5405.25</v>
      </c>
      <c r="L27" s="67">
        <f t="shared" si="2"/>
        <v>8957.6481539238885</v>
      </c>
      <c r="M27" s="67">
        <f t="shared" si="2"/>
        <v>5405.2499999999709</v>
      </c>
      <c r="N27" s="67">
        <f t="shared" si="2"/>
        <v>6601.6576612755016</v>
      </c>
      <c r="O27" s="67">
        <f t="shared" si="2"/>
        <v>21436.544531371968</v>
      </c>
      <c r="P27" s="67">
        <f t="shared" si="2"/>
        <v>30117.382522971893</v>
      </c>
      <c r="Q27" s="67">
        <f t="shared" si="2"/>
        <v>24896.979111689318</v>
      </c>
    </row>
    <row r="28" spans="1:17" ht="12" customHeight="1" x14ac:dyDescent="0.25">
      <c r="A28" s="23" t="s">
        <v>144</v>
      </c>
      <c r="B28" s="67"/>
      <c r="C28" s="67">
        <f t="shared" si="2"/>
        <v>8147.4774490578857</v>
      </c>
      <c r="D28" s="67">
        <f t="shared" si="2"/>
        <v>6312.8632161874266</v>
      </c>
      <c r="E28" s="67">
        <f t="shared" si="2"/>
        <v>8138.8017655662188</v>
      </c>
      <c r="F28" s="67">
        <f t="shared" si="2"/>
        <v>6877.0267280240296</v>
      </c>
      <c r="G28" s="67">
        <f t="shared" si="2"/>
        <v>6557.1544075157435</v>
      </c>
      <c r="H28" s="67">
        <f t="shared" si="2"/>
        <v>6788.9051198267698</v>
      </c>
      <c r="I28" s="67">
        <f t="shared" si="2"/>
        <v>6111.75</v>
      </c>
      <c r="J28" s="67">
        <f t="shared" si="2"/>
        <v>6161.5741103122054</v>
      </c>
      <c r="K28" s="67">
        <f t="shared" si="2"/>
        <v>6111.75</v>
      </c>
      <c r="L28" s="67">
        <f t="shared" si="2"/>
        <v>7942.7636136208748</v>
      </c>
      <c r="M28" s="67">
        <f t="shared" si="2"/>
        <v>26502.873598645696</v>
      </c>
      <c r="N28" s="67">
        <f t="shared" si="2"/>
        <v>3818.0073123886323</v>
      </c>
      <c r="O28" s="67">
        <f t="shared" si="2"/>
        <v>1567.4012266226855</v>
      </c>
      <c r="P28" s="67">
        <f t="shared" si="2"/>
        <v>2078.0000000000018</v>
      </c>
      <c r="Q28" s="67">
        <f t="shared" si="2"/>
        <v>3814.9999999999982</v>
      </c>
    </row>
    <row r="29" spans="1:17" ht="12" customHeight="1" x14ac:dyDescent="0.25">
      <c r="A29" s="23" t="s">
        <v>143</v>
      </c>
      <c r="B29" s="67"/>
      <c r="C29" s="67">
        <f t="shared" si="2"/>
        <v>14.397550942109305</v>
      </c>
      <c r="D29" s="67">
        <f t="shared" si="2"/>
        <v>13.312336010507465</v>
      </c>
      <c r="E29" s="67">
        <f t="shared" si="2"/>
        <v>23.073234433764981</v>
      </c>
      <c r="F29" s="67">
        <f t="shared" si="2"/>
        <v>16.539025747221103</v>
      </c>
      <c r="G29" s="67">
        <f t="shared" si="2"/>
        <v>28.701880013302116</v>
      </c>
      <c r="H29" s="67">
        <f t="shared" si="2"/>
        <v>32.194885771100871</v>
      </c>
      <c r="I29" s="67">
        <f t="shared" si="2"/>
        <v>94.19154740438978</v>
      </c>
      <c r="J29" s="67">
        <f t="shared" si="2"/>
        <v>155.27751294292716</v>
      </c>
      <c r="K29" s="67">
        <f t="shared" si="2"/>
        <v>9.7499999999990905</v>
      </c>
      <c r="L29" s="67">
        <f t="shared" si="2"/>
        <v>180.43359312374105</v>
      </c>
      <c r="M29" s="67">
        <f t="shared" si="2"/>
        <v>1810.4624745109863</v>
      </c>
      <c r="N29" s="67">
        <f t="shared" si="2"/>
        <v>122.99713309069125</v>
      </c>
      <c r="O29" s="67">
        <f t="shared" si="2"/>
        <v>119.32295447629576</v>
      </c>
      <c r="P29" s="67">
        <f t="shared" si="2"/>
        <v>275.10185167320287</v>
      </c>
      <c r="Q29" s="67">
        <f t="shared" si="2"/>
        <v>442</v>
      </c>
    </row>
    <row r="30" spans="1:17" ht="12" customHeight="1" x14ac:dyDescent="0.25">
      <c r="A30" s="23" t="s">
        <v>142</v>
      </c>
      <c r="B30" s="67"/>
      <c r="C30" s="67">
        <f t="shared" si="2"/>
        <v>25786</v>
      </c>
      <c r="D30" s="67">
        <f t="shared" si="2"/>
        <v>16053.657474172447</v>
      </c>
      <c r="E30" s="67">
        <f t="shared" si="2"/>
        <v>19704.928715820832</v>
      </c>
      <c r="F30" s="67">
        <f t="shared" si="2"/>
        <v>15364.5</v>
      </c>
      <c r="G30" s="67">
        <f t="shared" si="2"/>
        <v>16913.718323570007</v>
      </c>
      <c r="H30" s="67">
        <f t="shared" si="2"/>
        <v>15364.499999999985</v>
      </c>
      <c r="I30" s="67">
        <f t="shared" si="2"/>
        <v>16076.933845338965</v>
      </c>
      <c r="J30" s="67">
        <f t="shared" si="2"/>
        <v>15364.499999999985</v>
      </c>
      <c r="K30" s="67">
        <f t="shared" si="2"/>
        <v>17402.063112522519</v>
      </c>
      <c r="L30" s="67">
        <f t="shared" si="2"/>
        <v>24763.157474172447</v>
      </c>
      <c r="M30" s="67">
        <f t="shared" si="2"/>
        <v>7237.6930490132363</v>
      </c>
      <c r="N30" s="67">
        <f t="shared" si="2"/>
        <v>20095.000000000015</v>
      </c>
      <c r="O30" s="67">
        <f t="shared" si="2"/>
        <v>10362.47398020183</v>
      </c>
      <c r="P30" s="67">
        <f t="shared" si="2"/>
        <v>22977.000000000022</v>
      </c>
      <c r="Q30" s="67">
        <f t="shared" si="2"/>
        <v>15392.999999999993</v>
      </c>
    </row>
    <row r="31" spans="1:17" ht="12" customHeight="1" x14ac:dyDescent="0.25">
      <c r="A31" s="23" t="s">
        <v>141</v>
      </c>
      <c r="B31" s="67"/>
      <c r="C31" s="67">
        <f t="shared" si="2"/>
        <v>44</v>
      </c>
      <c r="D31" s="67">
        <f t="shared" si="2"/>
        <v>24.75</v>
      </c>
      <c r="E31" s="67">
        <f t="shared" si="2"/>
        <v>54.928427036310836</v>
      </c>
      <c r="F31" s="67">
        <f t="shared" si="2"/>
        <v>24.75</v>
      </c>
      <c r="G31" s="67">
        <f t="shared" si="2"/>
        <v>25.109562003379096</v>
      </c>
      <c r="H31" s="67">
        <f t="shared" si="2"/>
        <v>38.105516777393746</v>
      </c>
      <c r="I31" s="67">
        <f t="shared" si="2"/>
        <v>171.27482202755345</v>
      </c>
      <c r="J31" s="67">
        <f t="shared" si="2"/>
        <v>313.29498450660321</v>
      </c>
      <c r="K31" s="67">
        <f t="shared" si="2"/>
        <v>114.83248404385813</v>
      </c>
      <c r="L31" s="67">
        <f t="shared" si="2"/>
        <v>526.86174087845211</v>
      </c>
      <c r="M31" s="67">
        <f t="shared" si="2"/>
        <v>684.21280956652481</v>
      </c>
      <c r="N31" s="67">
        <f t="shared" si="2"/>
        <v>941</v>
      </c>
      <c r="O31" s="67">
        <f t="shared" si="2"/>
        <v>713.44347643076071</v>
      </c>
      <c r="P31" s="67">
        <f t="shared" si="2"/>
        <v>2312.0000000000009</v>
      </c>
      <c r="Q31" s="67">
        <f t="shared" si="2"/>
        <v>1941.9999999999991</v>
      </c>
    </row>
    <row r="32" spans="1:17" ht="12" customHeight="1" x14ac:dyDescent="0.25">
      <c r="A32" s="146" t="s">
        <v>62</v>
      </c>
      <c r="B32" s="145"/>
      <c r="C32" s="145"/>
      <c r="D32" s="145"/>
      <c r="E32" s="145"/>
      <c r="F32" s="145"/>
      <c r="G32" s="145"/>
      <c r="H32" s="145"/>
      <c r="I32" s="145"/>
      <c r="J32" s="145"/>
      <c r="K32" s="145"/>
      <c r="L32" s="145"/>
      <c r="M32" s="145"/>
      <c r="N32" s="145"/>
      <c r="O32" s="145"/>
      <c r="P32" s="145"/>
      <c r="Q32" s="145"/>
    </row>
    <row r="33" spans="1:17" ht="12" customHeight="1" x14ac:dyDescent="0.25">
      <c r="A33" s="23" t="s">
        <v>58</v>
      </c>
      <c r="B33" s="67"/>
      <c r="C33" s="67">
        <f t="shared" ref="C33:Q35" si="3">B17+C49-C17</f>
        <v>0</v>
      </c>
      <c r="D33" s="67">
        <f t="shared" si="3"/>
        <v>0</v>
      </c>
      <c r="E33" s="67">
        <f t="shared" si="3"/>
        <v>0</v>
      </c>
      <c r="F33" s="67">
        <f t="shared" si="3"/>
        <v>0</v>
      </c>
      <c r="G33" s="67">
        <f t="shared" si="3"/>
        <v>0</v>
      </c>
      <c r="H33" s="67">
        <f t="shared" si="3"/>
        <v>0</v>
      </c>
      <c r="I33" s="67">
        <f t="shared" si="3"/>
        <v>0</v>
      </c>
      <c r="J33" s="67">
        <f t="shared" si="3"/>
        <v>0</v>
      </c>
      <c r="K33" s="67">
        <f t="shared" si="3"/>
        <v>0</v>
      </c>
      <c r="L33" s="67">
        <f t="shared" si="3"/>
        <v>0</v>
      </c>
      <c r="M33" s="67">
        <f t="shared" si="3"/>
        <v>0</v>
      </c>
      <c r="N33" s="67">
        <f t="shared" si="3"/>
        <v>0</v>
      </c>
      <c r="O33" s="67">
        <f t="shared" si="3"/>
        <v>0</v>
      </c>
      <c r="P33" s="67">
        <f t="shared" si="3"/>
        <v>0</v>
      </c>
      <c r="Q33" s="67">
        <f t="shared" si="3"/>
        <v>0</v>
      </c>
    </row>
    <row r="34" spans="1:17" ht="12" customHeight="1" x14ac:dyDescent="0.25">
      <c r="A34" s="23" t="s">
        <v>57</v>
      </c>
      <c r="B34" s="67"/>
      <c r="C34" s="67">
        <f t="shared" si="3"/>
        <v>5635</v>
      </c>
      <c r="D34" s="67">
        <f t="shared" si="3"/>
        <v>11180.77623774275</v>
      </c>
      <c r="E34" s="67">
        <f t="shared" si="3"/>
        <v>5584.0262377427498</v>
      </c>
      <c r="F34" s="67">
        <f t="shared" si="3"/>
        <v>4364.6367659046809</v>
      </c>
      <c r="G34" s="67">
        <f t="shared" si="3"/>
        <v>5493.3697605880225</v>
      </c>
      <c r="H34" s="67">
        <f t="shared" si="3"/>
        <v>6849.0213231769012</v>
      </c>
      <c r="I34" s="67">
        <f t="shared" si="3"/>
        <v>27643.011398399307</v>
      </c>
      <c r="J34" s="67">
        <f t="shared" si="3"/>
        <v>6606.2613983993433</v>
      </c>
      <c r="K34" s="67">
        <f t="shared" si="3"/>
        <v>29145.985385714834</v>
      </c>
      <c r="L34" s="67">
        <f t="shared" si="3"/>
        <v>5320.2353857148337</v>
      </c>
      <c r="M34" s="67">
        <f t="shared" si="3"/>
        <v>19943.279860637249</v>
      </c>
      <c r="N34" s="67">
        <f t="shared" si="3"/>
        <v>17376.285594496785</v>
      </c>
      <c r="O34" s="67">
        <f t="shared" si="3"/>
        <v>5063.5355944967741</v>
      </c>
      <c r="P34" s="67">
        <f t="shared" si="3"/>
        <v>52117.750000000044</v>
      </c>
      <c r="Q34" s="67">
        <f t="shared" si="3"/>
        <v>47907.749999999978</v>
      </c>
    </row>
    <row r="35" spans="1:17" ht="12" customHeight="1" x14ac:dyDescent="0.25">
      <c r="A35" s="29" t="s">
        <v>140</v>
      </c>
      <c r="B35" s="83"/>
      <c r="C35" s="83">
        <f t="shared" si="3"/>
        <v>37459.5</v>
      </c>
      <c r="D35" s="83">
        <f t="shared" si="3"/>
        <v>28095</v>
      </c>
      <c r="E35" s="83">
        <f t="shared" si="3"/>
        <v>37459.5</v>
      </c>
      <c r="F35" s="83">
        <f t="shared" si="3"/>
        <v>28094.999999999971</v>
      </c>
      <c r="G35" s="83">
        <f t="shared" si="3"/>
        <v>28095</v>
      </c>
      <c r="H35" s="83">
        <f t="shared" si="3"/>
        <v>35694.937209281488</v>
      </c>
      <c r="I35" s="83">
        <f t="shared" si="3"/>
        <v>28095</v>
      </c>
      <c r="J35" s="83">
        <f t="shared" si="3"/>
        <v>28095</v>
      </c>
      <c r="K35" s="83">
        <f t="shared" si="3"/>
        <v>28095</v>
      </c>
      <c r="L35" s="83">
        <f t="shared" si="3"/>
        <v>47848.473762257316</v>
      </c>
      <c r="M35" s="83">
        <f t="shared" si="3"/>
        <v>29314.389471838076</v>
      </c>
      <c r="N35" s="83">
        <f t="shared" si="3"/>
        <v>40713.51700531668</v>
      </c>
      <c r="O35" s="83">
        <f t="shared" si="3"/>
        <v>74323.956520827138</v>
      </c>
      <c r="P35" s="83">
        <f t="shared" si="3"/>
        <v>23452.364720362209</v>
      </c>
      <c r="Q35" s="83">
        <f t="shared" si="3"/>
        <v>48903.605562939018</v>
      </c>
    </row>
    <row r="37" spans="1:17" ht="12" customHeight="1" x14ac:dyDescent="0.25">
      <c r="A37" s="152" t="s">
        <v>22</v>
      </c>
      <c r="B37" s="151"/>
      <c r="C37" s="151"/>
      <c r="D37" s="151"/>
      <c r="E37" s="151"/>
      <c r="F37" s="151"/>
      <c r="G37" s="151"/>
      <c r="H37" s="151"/>
      <c r="I37" s="151"/>
      <c r="J37" s="151"/>
      <c r="K37" s="151"/>
      <c r="L37" s="151"/>
      <c r="M37" s="151"/>
      <c r="N37" s="151"/>
      <c r="O37" s="151"/>
      <c r="P37" s="151"/>
      <c r="Q37" s="151"/>
    </row>
    <row r="38" spans="1:17" ht="12" customHeight="1" x14ac:dyDescent="0.25">
      <c r="A38" s="150" t="s">
        <v>65</v>
      </c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49"/>
      <c r="P38" s="149"/>
      <c r="Q38" s="149"/>
    </row>
    <row r="39" spans="1:17" ht="12" customHeight="1" x14ac:dyDescent="0.25">
      <c r="A39" s="23" t="s">
        <v>58</v>
      </c>
      <c r="B39" s="67"/>
      <c r="C39" s="67">
        <f>RES_hhdet_in!C$5</f>
        <v>0</v>
      </c>
      <c r="D39" s="67">
        <f>RES_hhdet_in!D$5</f>
        <v>21111.25</v>
      </c>
      <c r="E39" s="67">
        <f>RES_hhdet_in!E$5</f>
        <v>0</v>
      </c>
      <c r="F39" s="67">
        <f>RES_hhdet_in!F$5</f>
        <v>13747.249999999998</v>
      </c>
      <c r="G39" s="67">
        <f>RES_hhdet_in!G$5</f>
        <v>20430.25</v>
      </c>
      <c r="H39" s="67">
        <f>RES_hhdet_in!H$5</f>
        <v>15240.250000000002</v>
      </c>
      <c r="I39" s="67">
        <f>RES_hhdet_in!I$5</f>
        <v>34612.25</v>
      </c>
      <c r="J39" s="67">
        <f>RES_hhdet_in!J$5</f>
        <v>24511.25</v>
      </c>
      <c r="K39" s="67">
        <f>RES_hhdet_in!K$5</f>
        <v>30941.249999999996</v>
      </c>
      <c r="L39" s="67">
        <f>RES_hhdet_in!L$5</f>
        <v>23197.25</v>
      </c>
      <c r="M39" s="67">
        <f>RES_hhdet_in!M$5</f>
        <v>45726.25</v>
      </c>
      <c r="N39" s="67">
        <f>RES_hhdet_in!N$5</f>
        <v>21941.249999999996</v>
      </c>
      <c r="O39" s="67">
        <f>RES_hhdet_in!O$5</f>
        <v>28552.249999999996</v>
      </c>
      <c r="P39" s="67">
        <f>RES_hhdet_in!P$5</f>
        <v>0</v>
      </c>
      <c r="Q39" s="67">
        <f>RES_hhdet_in!Q$5</f>
        <v>0</v>
      </c>
    </row>
    <row r="40" spans="1:17" ht="12" customHeight="1" x14ac:dyDescent="0.25">
      <c r="A40" s="146" t="s">
        <v>112</v>
      </c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5"/>
      <c r="Q40" s="145"/>
    </row>
    <row r="41" spans="1:17" ht="12" customHeight="1" x14ac:dyDescent="0.25">
      <c r="A41" s="23" t="s">
        <v>60</v>
      </c>
      <c r="B41" s="67"/>
      <c r="C41" s="67">
        <f>RES_hhdet_in!C$8</f>
        <v>216</v>
      </c>
      <c r="D41" s="67">
        <f>RES_hhdet_in!D$8</f>
        <v>458.5</v>
      </c>
      <c r="E41" s="67">
        <f>RES_hhdet_in!E$8</f>
        <v>215.75</v>
      </c>
      <c r="F41" s="67">
        <f>RES_hhdet_in!F$8</f>
        <v>459</v>
      </c>
      <c r="G41" s="67">
        <f>RES_hhdet_in!G$8</f>
        <v>794.25</v>
      </c>
      <c r="H41" s="67">
        <f>RES_hhdet_in!H$8</f>
        <v>723.5</v>
      </c>
      <c r="I41" s="67">
        <f>RES_hhdet_in!I$8</f>
        <v>1226.75</v>
      </c>
      <c r="J41" s="67">
        <f>RES_hhdet_in!J$8</f>
        <v>1053</v>
      </c>
      <c r="K41" s="67">
        <f>RES_hhdet_in!K$8</f>
        <v>1351</v>
      </c>
      <c r="L41" s="67">
        <f>RES_hhdet_in!L$8</f>
        <v>1098</v>
      </c>
      <c r="M41" s="67">
        <f>RES_hhdet_in!M$8</f>
        <v>1461</v>
      </c>
      <c r="N41" s="67">
        <f>RES_hhdet_in!N$8</f>
        <v>1065</v>
      </c>
      <c r="O41" s="67">
        <f>RES_hhdet_in!O$8</f>
        <v>1496</v>
      </c>
      <c r="P41" s="67">
        <f>RES_hhdet_in!P$8</f>
        <v>383</v>
      </c>
      <c r="Q41" s="67">
        <f>RES_hhdet_in!Q$8</f>
        <v>0</v>
      </c>
    </row>
    <row r="42" spans="1:17" ht="12" customHeight="1" x14ac:dyDescent="0.25">
      <c r="A42" s="146" t="s">
        <v>63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171</v>
      </c>
      <c r="B43" s="67"/>
      <c r="C43" s="67">
        <f>RES_hhdet_in!C$10</f>
        <v>9769</v>
      </c>
      <c r="D43" s="67">
        <f>RES_hhdet_in!D$10</f>
        <v>12563.249999999987</v>
      </c>
      <c r="E43" s="67">
        <f>RES_hhdet_in!E$10</f>
        <v>9081</v>
      </c>
      <c r="F43" s="67">
        <f>RES_hhdet_in!F$10</f>
        <v>6996.2499999999673</v>
      </c>
      <c r="G43" s="67">
        <f>RES_hhdet_in!G$10</f>
        <v>15546.250000000005</v>
      </c>
      <c r="H43" s="67">
        <f>RES_hhdet_in!H$10</f>
        <v>6485.8237220637639</v>
      </c>
      <c r="I43" s="67">
        <f>RES_hhdet_in!I$10</f>
        <v>18380.249999999996</v>
      </c>
      <c r="J43" s="67">
        <f>RES_hhdet_in!J$10</f>
        <v>9745.3324615812235</v>
      </c>
      <c r="K43" s="67">
        <f>RES_hhdet_in!K$10</f>
        <v>27142.249999999985</v>
      </c>
      <c r="L43" s="67">
        <f>RES_hhdet_in!L$10</f>
        <v>11425.648153923881</v>
      </c>
      <c r="M43" s="67">
        <f>RES_hhdet_in!M$10</f>
        <v>36423.25</v>
      </c>
      <c r="N43" s="67">
        <f>RES_hhdet_in!N$10</f>
        <v>30991.657661275494</v>
      </c>
      <c r="O43" s="67">
        <f>RES_hhdet_in!O$10</f>
        <v>32988.544531371968</v>
      </c>
      <c r="P43" s="67">
        <f>RES_hhdet_in!P$10</f>
        <v>27153.382522971933</v>
      </c>
      <c r="Q43" s="67">
        <f>RES_hhdet_in!Q$10</f>
        <v>21364.97911168931</v>
      </c>
    </row>
    <row r="44" spans="1:17" ht="12" customHeight="1" x14ac:dyDescent="0.25">
      <c r="A44" s="23" t="s">
        <v>144</v>
      </c>
      <c r="B44" s="67"/>
      <c r="C44" s="67">
        <f>RES_hhdet_in!C$11</f>
        <v>1509.4774490578907</v>
      </c>
      <c r="D44" s="67">
        <f>RES_hhdet_in!D$11</f>
        <v>5201.8632161874175</v>
      </c>
      <c r="E44" s="67">
        <f>RES_hhdet_in!E$11</f>
        <v>3211.8017655662347</v>
      </c>
      <c r="F44" s="67">
        <f>RES_hhdet_in!F$11</f>
        <v>4550.0267280240332</v>
      </c>
      <c r="G44" s="67">
        <f>RES_hhdet_in!G$11</f>
        <v>5419.1544075157426</v>
      </c>
      <c r="H44" s="67">
        <f>RES_hhdet_in!H$11</f>
        <v>4797.9051198267698</v>
      </c>
      <c r="I44" s="67">
        <f>RES_hhdet_in!I$11</f>
        <v>7051.7499999999936</v>
      </c>
      <c r="J44" s="67">
        <f>RES_hhdet_in!J$11</f>
        <v>4980.5741103121973</v>
      </c>
      <c r="K44" s="67">
        <f>RES_hhdet_in!K$11</f>
        <v>5714.7499999999918</v>
      </c>
      <c r="L44" s="67">
        <f>RES_hhdet_in!L$11</f>
        <v>6439.7636136208866</v>
      </c>
      <c r="M44" s="67">
        <f>RES_hhdet_in!M$11</f>
        <v>1046.8735986456982</v>
      </c>
      <c r="N44" s="67">
        <f>RES_hhdet_in!N$11</f>
        <v>897.00731238863489</v>
      </c>
      <c r="O44" s="67">
        <f>RES_hhdet_in!O$11</f>
        <v>1234.4012266226821</v>
      </c>
      <c r="P44" s="67">
        <f>RES_hhdet_in!P$11</f>
        <v>0</v>
      </c>
      <c r="Q44" s="67">
        <f>RES_hhdet_in!Q$11</f>
        <v>0</v>
      </c>
    </row>
    <row r="45" spans="1:17" ht="12" customHeight="1" x14ac:dyDescent="0.25">
      <c r="A45" s="23" t="s">
        <v>143</v>
      </c>
      <c r="B45" s="67"/>
      <c r="C45" s="67">
        <f>RES_hhdet_in!C$12</f>
        <v>2.3975509421093015</v>
      </c>
      <c r="D45" s="67">
        <f>RES_hhdet_in!D$12</f>
        <v>67.312336010507309</v>
      </c>
      <c r="E45" s="67">
        <f>RES_hhdet_in!E$12</f>
        <v>8.0732344337651476</v>
      </c>
      <c r="F45" s="67">
        <f>RES_hhdet_in!F$12</f>
        <v>67.539025747221288</v>
      </c>
      <c r="G45" s="67">
        <f>RES_hhdet_in!G$12</f>
        <v>107.70188001330213</v>
      </c>
      <c r="H45" s="67">
        <f>RES_hhdet_in!H$12</f>
        <v>90.1948857711009</v>
      </c>
      <c r="I45" s="67">
        <f>RES_hhdet_in!I$12</f>
        <v>519.19154740438944</v>
      </c>
      <c r="J45" s="67">
        <f>RES_hhdet_in!J$12</f>
        <v>963.27751294292807</v>
      </c>
      <c r="K45" s="67">
        <f>RES_hhdet_in!K$12</f>
        <v>1065.7499999999984</v>
      </c>
      <c r="L45" s="67">
        <f>RES_hhdet_in!L$12</f>
        <v>1061.4335931237415</v>
      </c>
      <c r="M45" s="67">
        <f>RES_hhdet_in!M$12</f>
        <v>234.46247451098645</v>
      </c>
      <c r="N45" s="67">
        <f>RES_hhdet_in!N$12</f>
        <v>83.997133090691548</v>
      </c>
      <c r="O45" s="67">
        <f>RES_hhdet_in!O$12</f>
        <v>310.32295447629514</v>
      </c>
      <c r="P45" s="67">
        <f>RES_hhdet_in!P$12</f>
        <v>223.10185167320296</v>
      </c>
      <c r="Q45" s="67">
        <f>RES_hhdet_in!Q$12</f>
        <v>0</v>
      </c>
    </row>
    <row r="46" spans="1:17" ht="12" customHeight="1" x14ac:dyDescent="0.25">
      <c r="A46" s="23" t="s">
        <v>142</v>
      </c>
      <c r="B46" s="67"/>
      <c r="C46" s="67">
        <f>RES_hhdet_in!C$15</f>
        <v>0</v>
      </c>
      <c r="D46" s="67">
        <f>RES_hhdet_in!D$15</f>
        <v>9398.657474172438</v>
      </c>
      <c r="E46" s="67">
        <f>RES_hhdet_in!E$15</f>
        <v>763.92871582083046</v>
      </c>
      <c r="F46" s="67">
        <f>RES_hhdet_in!F$15</f>
        <v>8148.5000000000036</v>
      </c>
      <c r="G46" s="67">
        <f>RES_hhdet_in!G$15</f>
        <v>6592.7183235700268</v>
      </c>
      <c r="H46" s="67">
        <f>RES_hhdet_in!H$15</f>
        <v>10773.500000000015</v>
      </c>
      <c r="I46" s="67">
        <f>RES_hhdet_in!I$15</f>
        <v>14045.933845338941</v>
      </c>
      <c r="J46" s="67">
        <f>RES_hhdet_in!J$15</f>
        <v>14722.499999999987</v>
      </c>
      <c r="K46" s="67">
        <f>RES_hhdet_in!K$15</f>
        <v>3180.0631125225236</v>
      </c>
      <c r="L46" s="67">
        <f>RES_hhdet_in!L$15</f>
        <v>23116.157474172433</v>
      </c>
      <c r="M46" s="67">
        <f>RES_hhdet_in!M$15</f>
        <v>24271.693049013251</v>
      </c>
      <c r="N46" s="67">
        <f>RES_hhdet_in!N$15</f>
        <v>0</v>
      </c>
      <c r="O46" s="67">
        <f>RES_hhdet_in!O$15</f>
        <v>5595.4739802018448</v>
      </c>
      <c r="P46" s="67">
        <f>RES_hhdet_in!P$15</f>
        <v>0</v>
      </c>
      <c r="Q46" s="67">
        <f>RES_hhdet_in!Q$15</f>
        <v>0</v>
      </c>
    </row>
    <row r="47" spans="1:17" ht="12" customHeight="1" x14ac:dyDescent="0.25">
      <c r="A47" s="23" t="s">
        <v>141</v>
      </c>
      <c r="B47" s="67"/>
      <c r="C47" s="67">
        <f>RES_hhdet_in!C$16</f>
        <v>0</v>
      </c>
      <c r="D47" s="67">
        <f>RES_hhdet_in!D$16</f>
        <v>142.75</v>
      </c>
      <c r="E47" s="67">
        <f>RES_hhdet_in!E$16</f>
        <v>1.9284270363108498</v>
      </c>
      <c r="F47" s="67">
        <f>RES_hhdet_in!F$16</f>
        <v>125.75000000000004</v>
      </c>
      <c r="G47" s="67">
        <f>RES_hhdet_in!G$16</f>
        <v>147.10956200337907</v>
      </c>
      <c r="H47" s="67">
        <f>RES_hhdet_in!H$16</f>
        <v>146.10551677739377</v>
      </c>
      <c r="I47" s="67">
        <f>RES_hhdet_in!I$16</f>
        <v>927.27482202755345</v>
      </c>
      <c r="J47" s="67">
        <f>RES_hhdet_in!J$16</f>
        <v>1852.2949845066032</v>
      </c>
      <c r="K47" s="67">
        <f>RES_hhdet_in!K$16</f>
        <v>1334.8324840438584</v>
      </c>
      <c r="L47" s="67">
        <f>RES_hhdet_in!L$16</f>
        <v>1977.8617408784519</v>
      </c>
      <c r="M47" s="67">
        <f>RES_hhdet_in!M$16</f>
        <v>3843.2128095665253</v>
      </c>
      <c r="N47" s="67">
        <f>RES_hhdet_in!N$16</f>
        <v>0</v>
      </c>
      <c r="O47" s="67">
        <f>RES_hhdet_in!O$16</f>
        <v>1075.4434764307605</v>
      </c>
      <c r="P47" s="67">
        <f>RES_hhdet_in!P$16</f>
        <v>0</v>
      </c>
      <c r="Q47" s="67">
        <f>RES_hhdet_in!Q$16</f>
        <v>0</v>
      </c>
    </row>
    <row r="48" spans="1:17" ht="12" customHeight="1" x14ac:dyDescent="0.25">
      <c r="A48" s="146" t="s">
        <v>62</v>
      </c>
      <c r="B48" s="145"/>
      <c r="C48" s="145"/>
      <c r="D48" s="145"/>
      <c r="E48" s="145"/>
      <c r="F48" s="145"/>
      <c r="G48" s="145"/>
      <c r="H48" s="145"/>
      <c r="I48" s="145"/>
      <c r="J48" s="145"/>
      <c r="K48" s="145"/>
      <c r="L48" s="145"/>
      <c r="M48" s="145"/>
      <c r="N48" s="145"/>
      <c r="O48" s="145"/>
      <c r="P48" s="145"/>
      <c r="Q48" s="145"/>
    </row>
    <row r="49" spans="1:17" ht="12" customHeight="1" x14ac:dyDescent="0.25">
      <c r="A49" s="23" t="s">
        <v>58</v>
      </c>
      <c r="B49" s="67"/>
      <c r="C49" s="67">
        <f>RES_hhdet_in!C$20</f>
        <v>0</v>
      </c>
      <c r="D49" s="67">
        <f>RES_hhdet_in!D$20</f>
        <v>0</v>
      </c>
      <c r="E49" s="67">
        <f>RES_hhdet_in!E$20</f>
        <v>0</v>
      </c>
      <c r="F49" s="67">
        <f>RES_hhdet_in!F$20</f>
        <v>0</v>
      </c>
      <c r="G49" s="67">
        <f>RES_hhdet_in!G$20</f>
        <v>0</v>
      </c>
      <c r="H49" s="67">
        <f>RES_hhdet_in!H$20</f>
        <v>0</v>
      </c>
      <c r="I49" s="67">
        <f>RES_hhdet_in!I$20</f>
        <v>0</v>
      </c>
      <c r="J49" s="67">
        <f>RES_hhdet_in!J$20</f>
        <v>0</v>
      </c>
      <c r="K49" s="67">
        <f>RES_hhdet_in!K$20</f>
        <v>0</v>
      </c>
      <c r="L49" s="67">
        <f>RES_hhdet_in!L$20</f>
        <v>0</v>
      </c>
      <c r="M49" s="67">
        <f>RES_hhdet_in!M$20</f>
        <v>0</v>
      </c>
      <c r="N49" s="67">
        <f>RES_hhdet_in!N$20</f>
        <v>0</v>
      </c>
      <c r="O49" s="67">
        <f>RES_hhdet_in!O$20</f>
        <v>0</v>
      </c>
      <c r="P49" s="67">
        <f>RES_hhdet_in!P$20</f>
        <v>0</v>
      </c>
      <c r="Q49" s="67">
        <f>RES_hhdet_in!Q$20</f>
        <v>0</v>
      </c>
    </row>
    <row r="50" spans="1:17" ht="12" customHeight="1" x14ac:dyDescent="0.25">
      <c r="A50" s="23" t="s">
        <v>57</v>
      </c>
      <c r="B50" s="67"/>
      <c r="C50" s="67">
        <f>RES_hhdet_in!C$21</f>
        <v>12973</v>
      </c>
      <c r="D50" s="67">
        <f>RES_hhdet_in!D$21</f>
        <v>1357.7762377427487</v>
      </c>
      <c r="E50" s="67">
        <f>RES_hhdet_in!E$21</f>
        <v>1184.0262377427498</v>
      </c>
      <c r="F50" s="67">
        <f>RES_hhdet_in!F$21</f>
        <v>10401.636765904679</v>
      </c>
      <c r="G50" s="67">
        <f>RES_hhdet_in!G$21</f>
        <v>10876.369760588002</v>
      </c>
      <c r="H50" s="67">
        <f>RES_hhdet_in!H$21</f>
        <v>22998.02132317689</v>
      </c>
      <c r="I50" s="67">
        <f>RES_hhdet_in!I$21</f>
        <v>2380.0113983993429</v>
      </c>
      <c r="J50" s="67">
        <f>RES_hhdet_in!J$21</f>
        <v>12815.261398399341</v>
      </c>
      <c r="K50" s="67">
        <f>RES_hhdet_in!K$21</f>
        <v>1093.985385714835</v>
      </c>
      <c r="L50" s="67">
        <f>RES_hhdet_in!L$21</f>
        <v>22593.235385714852</v>
      </c>
      <c r="M50" s="67">
        <f>RES_hhdet_in!M$21</f>
        <v>13229.279860637234</v>
      </c>
      <c r="N50" s="67">
        <f>RES_hhdet_in!N$21</f>
        <v>837.28559449678062</v>
      </c>
      <c r="O50" s="67">
        <f>RES_hhdet_in!O$21</f>
        <v>69876.535594496803</v>
      </c>
      <c r="P50" s="67">
        <f>RES_hhdet_in!P$21</f>
        <v>22783.75</v>
      </c>
      <c r="Q50" s="67">
        <f>RES_hhdet_in!Q$21</f>
        <v>41327.749999999993</v>
      </c>
    </row>
    <row r="51" spans="1:17" ht="12" customHeight="1" x14ac:dyDescent="0.25">
      <c r="A51" s="29" t="s">
        <v>140</v>
      </c>
      <c r="B51" s="83"/>
      <c r="C51" s="83">
        <f>RES_hhdet_in!C$22</f>
        <v>203.5</v>
      </c>
      <c r="D51" s="83">
        <f>RES_hhdet_in!D$22</f>
        <v>37481.999999999993</v>
      </c>
      <c r="E51" s="83">
        <f>RES_hhdet_in!E$22</f>
        <v>19797.5</v>
      </c>
      <c r="F51" s="83">
        <f>RES_hhdet_in!F$22</f>
        <v>14258.000000000002</v>
      </c>
      <c r="G51" s="83">
        <f>RES_hhdet_in!G$22</f>
        <v>21595.000000000029</v>
      </c>
      <c r="H51" s="83">
        <f>RES_hhdet_in!H$22</f>
        <v>13238.937209281487</v>
      </c>
      <c r="I51" s="83">
        <f>RES_hhdet_in!I$22</f>
        <v>66422.999999999971</v>
      </c>
      <c r="J51" s="83">
        <f>RES_hhdet_in!J$22</f>
        <v>24850.000000000004</v>
      </c>
      <c r="K51" s="83">
        <f>RES_hhdet_in!K$22</f>
        <v>65541</v>
      </c>
      <c r="L51" s="83">
        <f>RES_hhdet_in!L$22</f>
        <v>32225.473762257236</v>
      </c>
      <c r="M51" s="83">
        <f>RES_hhdet_in!M$22</f>
        <v>60207.389471838062</v>
      </c>
      <c r="N51" s="83">
        <f>RES_hhdet_in!N$22</f>
        <v>57646.517005316658</v>
      </c>
      <c r="O51" s="83">
        <f>RES_hhdet_in!O$22</f>
        <v>16515.956520827211</v>
      </c>
      <c r="P51" s="83">
        <f>RES_hhdet_in!P$22</f>
        <v>22403.364720362173</v>
      </c>
      <c r="Q51" s="83">
        <f>RES_hhdet_in!Q$22</f>
        <v>30359.605562939076</v>
      </c>
    </row>
    <row r="53" spans="1:17" ht="12" customHeight="1" x14ac:dyDescent="0.25">
      <c r="A53" s="193" t="s">
        <v>21</v>
      </c>
      <c r="B53" s="151"/>
      <c r="C53" s="151"/>
      <c r="D53" s="151"/>
      <c r="E53" s="151"/>
      <c r="F53" s="151"/>
      <c r="G53" s="151"/>
      <c r="H53" s="151"/>
      <c r="I53" s="151"/>
      <c r="J53" s="151"/>
      <c r="K53" s="151"/>
      <c r="L53" s="151"/>
      <c r="M53" s="151"/>
      <c r="N53" s="151"/>
      <c r="O53" s="151"/>
      <c r="P53" s="151"/>
      <c r="Q53" s="151"/>
    </row>
    <row r="54" spans="1:17" ht="12" customHeight="1" x14ac:dyDescent="0.25">
      <c r="A54" s="192" t="s">
        <v>65</v>
      </c>
      <c r="B54" s="149"/>
      <c r="C54" s="149"/>
      <c r="D54" s="149"/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49"/>
      <c r="P54" s="149"/>
      <c r="Q54" s="149"/>
    </row>
    <row r="55" spans="1:17" ht="12" customHeight="1" x14ac:dyDescent="0.25">
      <c r="A55" s="148" t="s">
        <v>58</v>
      </c>
      <c r="B55" s="67"/>
      <c r="C55" s="67">
        <f>RES_hhdet_in_new!C$5</f>
        <v>0</v>
      </c>
      <c r="D55" s="67">
        <f>RES_hhdet_in_new!D$5</f>
        <v>11454.362974927608</v>
      </c>
      <c r="E55" s="67">
        <f>RES_hhdet_in_new!E$5</f>
        <v>0</v>
      </c>
      <c r="F55" s="67">
        <f>RES_hhdet_in_new!F$5</f>
        <v>7047.43589872947</v>
      </c>
      <c r="G55" s="67">
        <f>RES_hhdet_in_new!G$5</f>
        <v>12374.323228466797</v>
      </c>
      <c r="H55" s="67">
        <f>RES_hhdet_in_new!H$5</f>
        <v>8542.826096824152</v>
      </c>
      <c r="I55" s="67">
        <f>RES_hhdet_in_new!I$5</f>
        <v>22246.719862352482</v>
      </c>
      <c r="J55" s="67">
        <f>RES_hhdet_in_new!J$5</f>
        <v>16516.956277838082</v>
      </c>
      <c r="K55" s="67">
        <f>RES_hhdet_in_new!K$5</f>
        <v>20788.692885716919</v>
      </c>
      <c r="L55" s="67">
        <f>RES_hhdet_in_new!L$5</f>
        <v>13947.270761436979</v>
      </c>
      <c r="M55" s="67">
        <f>RES_hhdet_in_new!M$5</f>
        <v>22095.517592576678</v>
      </c>
      <c r="N55" s="67">
        <f>RES_hhdet_in_new!N$5</f>
        <v>11308.933588376925</v>
      </c>
      <c r="O55" s="67">
        <f>RES_hhdet_in_new!O$5</f>
        <v>13989.894437060944</v>
      </c>
      <c r="P55" s="67">
        <f>RES_hhdet_in_new!P$5</f>
        <v>0</v>
      </c>
      <c r="Q55" s="67">
        <f>RES_hhdet_in_new!Q$5</f>
        <v>0</v>
      </c>
    </row>
    <row r="56" spans="1:17" ht="12" customHeight="1" x14ac:dyDescent="0.25">
      <c r="A56" s="191" t="s">
        <v>112</v>
      </c>
      <c r="B56" s="145"/>
      <c r="C56" s="145"/>
      <c r="D56" s="145"/>
      <c r="E56" s="145"/>
      <c r="F56" s="145"/>
      <c r="G56" s="145"/>
      <c r="H56" s="145"/>
      <c r="I56" s="145"/>
      <c r="J56" s="145"/>
      <c r="K56" s="145"/>
      <c r="L56" s="145"/>
      <c r="M56" s="145"/>
      <c r="N56" s="145"/>
      <c r="O56" s="145"/>
      <c r="P56" s="145"/>
      <c r="Q56" s="145"/>
    </row>
    <row r="57" spans="1:17" ht="12" customHeight="1" x14ac:dyDescent="0.25">
      <c r="A57" s="148" t="s">
        <v>60</v>
      </c>
      <c r="B57" s="67"/>
      <c r="C57" s="67">
        <f>RES_hhdet_in_new!C$8</f>
        <v>0</v>
      </c>
      <c r="D57" s="67">
        <f>RES_hhdet_in_new!D$8</f>
        <v>182</v>
      </c>
      <c r="E57" s="67">
        <f>RES_hhdet_in_new!E$8</f>
        <v>0</v>
      </c>
      <c r="F57" s="67">
        <f>RES_hhdet_in_new!F$8</f>
        <v>125</v>
      </c>
      <c r="G57" s="67">
        <f>RES_hhdet_in_new!G$8</f>
        <v>353</v>
      </c>
      <c r="H57" s="67">
        <f>RES_hhdet_in_new!H$8</f>
        <v>275</v>
      </c>
      <c r="I57" s="67">
        <f>RES_hhdet_in_new!I$8</f>
        <v>634</v>
      </c>
      <c r="J57" s="67">
        <f>RES_hhdet_in_new!J$8</f>
        <v>710</v>
      </c>
      <c r="K57" s="67">
        <f>RES_hhdet_in_new!K$8</f>
        <v>908</v>
      </c>
      <c r="L57" s="67">
        <f>RES_hhdet_in_new!L$8</f>
        <v>660</v>
      </c>
      <c r="M57" s="67">
        <f>RES_hhdet_in_new!M$8</f>
        <v>706</v>
      </c>
      <c r="N57" s="67">
        <f>RES_hhdet_in_new!N$8</f>
        <v>549</v>
      </c>
      <c r="O57" s="67">
        <f>RES_hhdet_in_new!O$8</f>
        <v>733</v>
      </c>
      <c r="P57" s="67">
        <f>RES_hhdet_in_new!P$8</f>
        <v>0</v>
      </c>
      <c r="Q57" s="67">
        <f>RES_hhdet_in_new!Q$8</f>
        <v>0</v>
      </c>
    </row>
    <row r="58" spans="1:17" ht="12" customHeight="1" x14ac:dyDescent="0.25">
      <c r="A58" s="191" t="s">
        <v>63</v>
      </c>
      <c r="B58" s="145"/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5"/>
      <c r="O58" s="145"/>
      <c r="P58" s="145"/>
      <c r="Q58" s="145"/>
    </row>
    <row r="59" spans="1:17" ht="12" customHeight="1" x14ac:dyDescent="0.25">
      <c r="A59" s="148" t="s">
        <v>171</v>
      </c>
      <c r="B59" s="67"/>
      <c r="C59" s="67">
        <f>RES_hhdet_in_new!C$10</f>
        <v>0</v>
      </c>
      <c r="D59" s="67">
        <f>RES_hhdet_in_new!D$10</f>
        <v>5942.4079118496884</v>
      </c>
      <c r="E59" s="67">
        <f>RES_hhdet_in_new!E$10</f>
        <v>0</v>
      </c>
      <c r="F59" s="67">
        <f>RES_hhdet_in_new!F$10</f>
        <v>3362.4619455486468</v>
      </c>
      <c r="G59" s="67">
        <f>RES_hhdet_in_new!G$10</f>
        <v>8215.6863475020018</v>
      </c>
      <c r="H59" s="67">
        <f>RES_hhdet_in_new!H$10</f>
        <v>3113.228436190625</v>
      </c>
      <c r="I59" s="67">
        <f>RES_hhdet_in_new!I$10</f>
        <v>10282.775345194217</v>
      </c>
      <c r="J59" s="67">
        <f>RES_hhdet_in_new!J$10</f>
        <v>5222.4241709319494</v>
      </c>
      <c r="K59" s="67">
        <f>RES_hhdet_in_new!K$10</f>
        <v>17410.759733385708</v>
      </c>
      <c r="L59" s="67">
        <f>RES_hhdet_in_new!L$10</f>
        <v>5188.0819655033929</v>
      </c>
      <c r="M59" s="67">
        <f>RES_hhdet_in_new!M$10</f>
        <v>11295.253986607639</v>
      </c>
      <c r="N59" s="67">
        <f>RES_hhdet_in_new!N$10</f>
        <v>11308.933588376925</v>
      </c>
      <c r="O59" s="67">
        <f>RES_hhdet_in_new!O$10</f>
        <v>7318.9769804283387</v>
      </c>
      <c r="P59" s="67">
        <f>RES_hhdet_in_new!P$10</f>
        <v>0</v>
      </c>
      <c r="Q59" s="67">
        <f>RES_hhdet_in_new!Q$10</f>
        <v>0</v>
      </c>
    </row>
    <row r="60" spans="1:17" ht="12" customHeight="1" x14ac:dyDescent="0.25">
      <c r="A60" s="148" t="s">
        <v>144</v>
      </c>
      <c r="B60" s="67"/>
      <c r="C60" s="67">
        <f>RES_hhdet_in_new!C$11</f>
        <v>0</v>
      </c>
      <c r="D60" s="67">
        <f>RES_hhdet_in_new!D$11</f>
        <v>0</v>
      </c>
      <c r="E60" s="67">
        <f>RES_hhdet_in_new!E$11</f>
        <v>0</v>
      </c>
      <c r="F60" s="67">
        <f>RES_hhdet_in_new!F$11</f>
        <v>0</v>
      </c>
      <c r="G60" s="67">
        <f>RES_hhdet_in_new!G$11</f>
        <v>0</v>
      </c>
      <c r="H60" s="67">
        <f>RES_hhdet_in_new!H$11</f>
        <v>0</v>
      </c>
      <c r="I60" s="67">
        <f>RES_hhdet_in_new!I$11</f>
        <v>0</v>
      </c>
      <c r="J60" s="67">
        <f>RES_hhdet_in_new!J$11</f>
        <v>0</v>
      </c>
      <c r="K60" s="67">
        <f>RES_hhdet_in_new!K$11</f>
        <v>0</v>
      </c>
      <c r="L60" s="67">
        <f>RES_hhdet_in_new!L$11</f>
        <v>0</v>
      </c>
      <c r="M60" s="67">
        <f>RES_hhdet_in_new!M$11</f>
        <v>0</v>
      </c>
      <c r="N60" s="67">
        <f>RES_hhdet_in_new!N$11</f>
        <v>0</v>
      </c>
      <c r="O60" s="67">
        <f>RES_hhdet_in_new!O$11</f>
        <v>0</v>
      </c>
      <c r="P60" s="67">
        <f>RES_hhdet_in_new!P$11</f>
        <v>0</v>
      </c>
      <c r="Q60" s="67">
        <f>RES_hhdet_in_new!Q$11</f>
        <v>0</v>
      </c>
    </row>
    <row r="61" spans="1:17" ht="12" customHeight="1" x14ac:dyDescent="0.25">
      <c r="A61" s="148" t="s">
        <v>143</v>
      </c>
      <c r="B61" s="67"/>
      <c r="C61" s="67">
        <f>RES_hhdet_in_new!C$12</f>
        <v>0</v>
      </c>
      <c r="D61" s="67">
        <f>RES_hhdet_in_new!D$12</f>
        <v>0</v>
      </c>
      <c r="E61" s="67">
        <f>RES_hhdet_in_new!E$12</f>
        <v>0</v>
      </c>
      <c r="F61" s="67">
        <f>RES_hhdet_in_new!F$12</f>
        <v>0</v>
      </c>
      <c r="G61" s="67">
        <f>RES_hhdet_in_new!G$12</f>
        <v>0</v>
      </c>
      <c r="H61" s="67">
        <f>RES_hhdet_in_new!H$12</f>
        <v>0</v>
      </c>
      <c r="I61" s="67">
        <f>RES_hhdet_in_new!I$12</f>
        <v>0</v>
      </c>
      <c r="J61" s="67">
        <f>RES_hhdet_in_new!J$12</f>
        <v>0</v>
      </c>
      <c r="K61" s="67">
        <f>RES_hhdet_in_new!K$12</f>
        <v>0</v>
      </c>
      <c r="L61" s="67">
        <f>RES_hhdet_in_new!L$12</f>
        <v>0</v>
      </c>
      <c r="M61" s="67">
        <f>RES_hhdet_in_new!M$12</f>
        <v>0</v>
      </c>
      <c r="N61" s="67">
        <f>RES_hhdet_in_new!N$12</f>
        <v>0</v>
      </c>
      <c r="O61" s="67">
        <f>RES_hhdet_in_new!O$12</f>
        <v>0</v>
      </c>
      <c r="P61" s="67">
        <f>RES_hhdet_in_new!P$12</f>
        <v>0</v>
      </c>
      <c r="Q61" s="67">
        <f>RES_hhdet_in_new!Q$12</f>
        <v>0</v>
      </c>
    </row>
    <row r="62" spans="1:17" ht="12" customHeight="1" x14ac:dyDescent="0.25">
      <c r="A62" s="148" t="s">
        <v>142</v>
      </c>
      <c r="B62" s="67"/>
      <c r="C62" s="67">
        <f>RES_hhdet_in_new!C$15</f>
        <v>0</v>
      </c>
      <c r="D62" s="67">
        <f>RES_hhdet_in_new!D$15</f>
        <v>5380.161351825569</v>
      </c>
      <c r="E62" s="67">
        <f>RES_hhdet_in_new!E$15</f>
        <v>0</v>
      </c>
      <c r="F62" s="67">
        <f>RES_hhdet_in_new!F$15</f>
        <v>3570.9164079992297</v>
      </c>
      <c r="G62" s="67">
        <f>RES_hhdet_in_new!G$15</f>
        <v>4015.200941351402</v>
      </c>
      <c r="H62" s="67">
        <f>RES_hhdet_in_new!H$15</f>
        <v>5285.629459808285</v>
      </c>
      <c r="I62" s="67">
        <f>RES_hhdet_in_new!I$15</f>
        <v>11036.669695130711</v>
      </c>
      <c r="J62" s="67">
        <f>RES_hhdet_in_new!J$15</f>
        <v>9442.2371223995287</v>
      </c>
      <c r="K62" s="67">
        <f>RES_hhdet_in_new!K$15</f>
        <v>2043.1006682873519</v>
      </c>
      <c r="L62" s="67">
        <f>RES_hhdet_in_new!L$15</f>
        <v>6781.3270550551351</v>
      </c>
      <c r="M62" s="67">
        <f>RES_hhdet_in_new!M$15</f>
        <v>6957.0507964025146</v>
      </c>
      <c r="N62" s="67">
        <f>RES_hhdet_in_new!N$15</f>
        <v>0</v>
      </c>
      <c r="O62" s="67">
        <f>RES_hhdet_in_new!O$15</f>
        <v>5595.4739802018448</v>
      </c>
      <c r="P62" s="67">
        <f>RES_hhdet_in_new!P$15</f>
        <v>0</v>
      </c>
      <c r="Q62" s="67">
        <f>RES_hhdet_in_new!Q$15</f>
        <v>0</v>
      </c>
    </row>
    <row r="63" spans="1:17" ht="12" customHeight="1" x14ac:dyDescent="0.25">
      <c r="A63" s="148" t="s">
        <v>141</v>
      </c>
      <c r="B63" s="67"/>
      <c r="C63" s="67">
        <f>RES_hhdet_in_new!C$16</f>
        <v>0</v>
      </c>
      <c r="D63" s="67">
        <f>RES_hhdet_in_new!D$16</f>
        <v>131.79371125235053</v>
      </c>
      <c r="E63" s="67">
        <f>RES_hhdet_in_new!E$16</f>
        <v>0</v>
      </c>
      <c r="F63" s="67">
        <f>RES_hhdet_in_new!F$16</f>
        <v>114.05754518159432</v>
      </c>
      <c r="G63" s="67">
        <f>RES_hhdet_in_new!G$16</f>
        <v>143.43593961339371</v>
      </c>
      <c r="H63" s="67">
        <f>RES_hhdet_in_new!H$16</f>
        <v>143.96820082524226</v>
      </c>
      <c r="I63" s="67">
        <f>RES_hhdet_in_new!I$16</f>
        <v>927.27482202755345</v>
      </c>
      <c r="J63" s="67">
        <f>RES_hhdet_in_new!J$16</f>
        <v>1852.2949845066032</v>
      </c>
      <c r="K63" s="67">
        <f>RES_hhdet_in_new!K$16</f>
        <v>1334.8324840438584</v>
      </c>
      <c r="L63" s="67">
        <f>RES_hhdet_in_new!L$16</f>
        <v>1977.8617408784519</v>
      </c>
      <c r="M63" s="67">
        <f>RES_hhdet_in_new!M$16</f>
        <v>3843.2128095665253</v>
      </c>
      <c r="N63" s="67">
        <f>RES_hhdet_in_new!N$16</f>
        <v>0</v>
      </c>
      <c r="O63" s="67">
        <f>RES_hhdet_in_new!O$16</f>
        <v>1075.4434764307605</v>
      </c>
      <c r="P63" s="67">
        <f>RES_hhdet_in_new!P$16</f>
        <v>0</v>
      </c>
      <c r="Q63" s="67">
        <f>RES_hhdet_in_new!Q$16</f>
        <v>0</v>
      </c>
    </row>
    <row r="64" spans="1:17" ht="12" customHeight="1" x14ac:dyDescent="0.25">
      <c r="A64" s="191" t="s">
        <v>62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58</v>
      </c>
      <c r="B65" s="67"/>
      <c r="C65" s="67">
        <f>RES_hhdet_in_new!C$20</f>
        <v>0</v>
      </c>
      <c r="D65" s="67">
        <f>RES_hhdet_in_new!D$20</f>
        <v>0</v>
      </c>
      <c r="E65" s="67">
        <f>RES_hhdet_in_new!E$20</f>
        <v>0</v>
      </c>
      <c r="F65" s="67">
        <f>RES_hhdet_in_new!F$20</f>
        <v>0</v>
      </c>
      <c r="G65" s="67">
        <f>RES_hhdet_in_new!G$20</f>
        <v>0</v>
      </c>
      <c r="H65" s="67">
        <f>RES_hhdet_in_new!H$20</f>
        <v>0</v>
      </c>
      <c r="I65" s="67">
        <f>RES_hhdet_in_new!I$20</f>
        <v>0</v>
      </c>
      <c r="J65" s="67">
        <f>RES_hhdet_in_new!J$20</f>
        <v>0</v>
      </c>
      <c r="K65" s="67">
        <f>RES_hhdet_in_new!K$20</f>
        <v>0</v>
      </c>
      <c r="L65" s="67">
        <f>RES_hhdet_in_new!L$20</f>
        <v>0</v>
      </c>
      <c r="M65" s="67">
        <f>RES_hhdet_in_new!M$20</f>
        <v>0</v>
      </c>
      <c r="N65" s="67">
        <f>RES_hhdet_in_new!N$20</f>
        <v>0</v>
      </c>
      <c r="O65" s="67">
        <f>RES_hhdet_in_new!O$20</f>
        <v>0</v>
      </c>
      <c r="P65" s="67">
        <f>RES_hhdet_in_new!P$20</f>
        <v>0</v>
      </c>
      <c r="Q65" s="67">
        <f>RES_hhdet_in_new!Q$20</f>
        <v>0</v>
      </c>
    </row>
    <row r="66" spans="1:17" ht="12" customHeight="1" x14ac:dyDescent="0.25">
      <c r="A66" s="148" t="s">
        <v>57</v>
      </c>
      <c r="B66" s="67"/>
      <c r="C66" s="67">
        <f>RES_hhdet_in_new!C$21</f>
        <v>0</v>
      </c>
      <c r="D66" s="67">
        <f>RES_hhdet_in_new!D$21</f>
        <v>0</v>
      </c>
      <c r="E66" s="67">
        <f>RES_hhdet_in_new!E$21</f>
        <v>0</v>
      </c>
      <c r="F66" s="67">
        <f>RES_hhdet_in_new!F$21</f>
        <v>0</v>
      </c>
      <c r="G66" s="67">
        <f>RES_hhdet_in_new!G$21</f>
        <v>0</v>
      </c>
      <c r="H66" s="67">
        <f>RES_hhdet_in_new!H$21</f>
        <v>0</v>
      </c>
      <c r="I66" s="67">
        <f>RES_hhdet_in_new!I$21</f>
        <v>0</v>
      </c>
      <c r="J66" s="67">
        <f>RES_hhdet_in_new!J$21</f>
        <v>0</v>
      </c>
      <c r="K66" s="67">
        <f>RES_hhdet_in_new!K$21</f>
        <v>0</v>
      </c>
      <c r="L66" s="67">
        <f>RES_hhdet_in_new!L$21</f>
        <v>0</v>
      </c>
      <c r="M66" s="67">
        <f>RES_hhdet_in_new!M$21</f>
        <v>0</v>
      </c>
      <c r="N66" s="67">
        <f>RES_hhdet_in_new!N$21</f>
        <v>0</v>
      </c>
      <c r="O66" s="67">
        <f>RES_hhdet_in_new!O$21</f>
        <v>0</v>
      </c>
      <c r="P66" s="67">
        <f>RES_hhdet_in_new!P$21</f>
        <v>0</v>
      </c>
      <c r="Q66" s="67">
        <f>RES_hhdet_in_new!Q$21</f>
        <v>0</v>
      </c>
    </row>
    <row r="67" spans="1:17" ht="12" customHeight="1" x14ac:dyDescent="0.25">
      <c r="A67" s="159" t="s">
        <v>140</v>
      </c>
      <c r="B67" s="83"/>
      <c r="C67" s="83">
        <f>RES_hhdet_in_new!C$22</f>
        <v>0</v>
      </c>
      <c r="D67" s="83">
        <f>RES_hhdet_in_new!D$22</f>
        <v>11454.362974927608</v>
      </c>
      <c r="E67" s="83">
        <f>RES_hhdet_in_new!E$22</f>
        <v>0</v>
      </c>
      <c r="F67" s="83">
        <f>RES_hhdet_in_new!F$22</f>
        <v>7047.4358987294709</v>
      </c>
      <c r="G67" s="83">
        <f>RES_hhdet_in_new!G$22</f>
        <v>12374.323228466797</v>
      </c>
      <c r="H67" s="83">
        <f>RES_hhdet_in_new!H$22</f>
        <v>8542.826096824152</v>
      </c>
      <c r="I67" s="83">
        <f>RES_hhdet_in_new!I$22</f>
        <v>22246.719862352482</v>
      </c>
      <c r="J67" s="83">
        <f>RES_hhdet_in_new!J$22</f>
        <v>16516.956277838082</v>
      </c>
      <c r="K67" s="83">
        <f>RES_hhdet_in_new!K$22</f>
        <v>20788.692885716919</v>
      </c>
      <c r="L67" s="83">
        <f>RES_hhdet_in_new!L$22</f>
        <v>13947.270761436979</v>
      </c>
      <c r="M67" s="83">
        <f>RES_hhdet_in_new!M$22</f>
        <v>22095.517592576678</v>
      </c>
      <c r="N67" s="83">
        <f>RES_hhdet_in_new!N$22</f>
        <v>11308.933588376925</v>
      </c>
      <c r="O67" s="83">
        <f>RES_hhdet_in_new!O$22</f>
        <v>13989.894437060944</v>
      </c>
      <c r="P67" s="83">
        <f>RES_hhdet_in_new!P$22</f>
        <v>0</v>
      </c>
      <c r="Q67" s="83">
        <f>RES_hhdet_in_new!Q$22</f>
        <v>0</v>
      </c>
    </row>
    <row r="69" spans="1:17" ht="12" customHeight="1" x14ac:dyDescent="0.25">
      <c r="A69" s="193" t="s">
        <v>202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1"/>
    </row>
    <row r="70" spans="1:17" ht="12" customHeight="1" x14ac:dyDescent="0.25">
      <c r="A70" s="192" t="s">
        <v>65</v>
      </c>
      <c r="B70" s="149"/>
      <c r="C70" s="149"/>
      <c r="D70" s="14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</row>
    <row r="71" spans="1:17" ht="12" customHeight="1" x14ac:dyDescent="0.25">
      <c r="A71" s="148" t="s">
        <v>58</v>
      </c>
      <c r="B71" s="67"/>
      <c r="C71" s="67">
        <f>C39-C55</f>
        <v>0</v>
      </c>
      <c r="D71" s="67">
        <f t="shared" ref="D71:Q71" si="4">D39-D55</f>
        <v>9656.8870250723921</v>
      </c>
      <c r="E71" s="67">
        <f t="shared" si="4"/>
        <v>0</v>
      </c>
      <c r="F71" s="67">
        <f t="shared" si="4"/>
        <v>6699.8141012705282</v>
      </c>
      <c r="G71" s="67">
        <f t="shared" si="4"/>
        <v>8055.9267715332026</v>
      </c>
      <c r="H71" s="67">
        <f t="shared" si="4"/>
        <v>6697.4239031758498</v>
      </c>
      <c r="I71" s="67">
        <f t="shared" si="4"/>
        <v>12365.530137647518</v>
      </c>
      <c r="J71" s="67">
        <f t="shared" si="4"/>
        <v>7994.2937221619177</v>
      </c>
      <c r="K71" s="67">
        <f t="shared" si="4"/>
        <v>10152.557114283078</v>
      </c>
      <c r="L71" s="67">
        <f t="shared" si="4"/>
        <v>9249.9792385630208</v>
      </c>
      <c r="M71" s="67">
        <f t="shared" si="4"/>
        <v>23630.732407423322</v>
      </c>
      <c r="N71" s="67">
        <f t="shared" si="4"/>
        <v>10632.316411623071</v>
      </c>
      <c r="O71" s="67">
        <f t="shared" si="4"/>
        <v>14562.355562939052</v>
      </c>
      <c r="P71" s="67">
        <f t="shared" si="4"/>
        <v>0</v>
      </c>
      <c r="Q71" s="67">
        <f t="shared" si="4"/>
        <v>0</v>
      </c>
    </row>
    <row r="72" spans="1:17" ht="12" customHeight="1" x14ac:dyDescent="0.25">
      <c r="A72" s="191" t="s">
        <v>112</v>
      </c>
      <c r="B72" s="145"/>
      <c r="C72" s="145"/>
      <c r="D72" s="145"/>
      <c r="E72" s="145"/>
      <c r="F72" s="145"/>
      <c r="G72" s="145"/>
      <c r="H72" s="145"/>
      <c r="I72" s="145"/>
      <c r="J72" s="145"/>
      <c r="K72" s="145"/>
      <c r="L72" s="145"/>
      <c r="M72" s="145"/>
      <c r="N72" s="145"/>
      <c r="O72" s="145"/>
      <c r="P72" s="145"/>
      <c r="Q72" s="145"/>
    </row>
    <row r="73" spans="1:17" ht="12" customHeight="1" x14ac:dyDescent="0.25">
      <c r="A73" s="148" t="s">
        <v>60</v>
      </c>
      <c r="B73" s="67"/>
      <c r="C73" s="67">
        <f>C41-C57</f>
        <v>216</v>
      </c>
      <c r="D73" s="67">
        <f t="shared" ref="D73:Q73" si="5">D41-D57</f>
        <v>276.5</v>
      </c>
      <c r="E73" s="67">
        <f t="shared" si="5"/>
        <v>215.75</v>
      </c>
      <c r="F73" s="67">
        <f t="shared" si="5"/>
        <v>334</v>
      </c>
      <c r="G73" s="67">
        <f t="shared" si="5"/>
        <v>441.25</v>
      </c>
      <c r="H73" s="67">
        <f t="shared" si="5"/>
        <v>448.5</v>
      </c>
      <c r="I73" s="67">
        <f t="shared" si="5"/>
        <v>592.75</v>
      </c>
      <c r="J73" s="67">
        <f t="shared" si="5"/>
        <v>343</v>
      </c>
      <c r="K73" s="67">
        <f t="shared" si="5"/>
        <v>443</v>
      </c>
      <c r="L73" s="67">
        <f t="shared" si="5"/>
        <v>438</v>
      </c>
      <c r="M73" s="67">
        <f t="shared" si="5"/>
        <v>755</v>
      </c>
      <c r="N73" s="67">
        <f t="shared" si="5"/>
        <v>516</v>
      </c>
      <c r="O73" s="67">
        <f t="shared" si="5"/>
        <v>763</v>
      </c>
      <c r="P73" s="67">
        <f t="shared" si="5"/>
        <v>383</v>
      </c>
      <c r="Q73" s="67">
        <f t="shared" si="5"/>
        <v>0</v>
      </c>
    </row>
    <row r="74" spans="1:17" ht="12" customHeight="1" x14ac:dyDescent="0.25">
      <c r="A74" s="191" t="s">
        <v>63</v>
      </c>
      <c r="B74" s="145"/>
      <c r="C74" s="145"/>
      <c r="D74" s="145"/>
      <c r="E74" s="145"/>
      <c r="F74" s="145"/>
      <c r="G74" s="145"/>
      <c r="H74" s="145"/>
      <c r="I74" s="145"/>
      <c r="J74" s="145"/>
      <c r="K74" s="145"/>
      <c r="L74" s="145"/>
      <c r="M74" s="145"/>
      <c r="N74" s="145"/>
      <c r="O74" s="145"/>
      <c r="P74" s="145"/>
      <c r="Q74" s="145"/>
    </row>
    <row r="75" spans="1:17" ht="12" customHeight="1" x14ac:dyDescent="0.25">
      <c r="A75" s="148" t="s">
        <v>171</v>
      </c>
      <c r="B75" s="67"/>
      <c r="C75" s="67">
        <f t="shared" ref="C75:Q79" si="6">C43-C59</f>
        <v>9769</v>
      </c>
      <c r="D75" s="67">
        <f t="shared" si="6"/>
        <v>6620.8420881502989</v>
      </c>
      <c r="E75" s="67">
        <f t="shared" si="6"/>
        <v>9081</v>
      </c>
      <c r="F75" s="67">
        <f t="shared" si="6"/>
        <v>3633.7880544513205</v>
      </c>
      <c r="G75" s="67">
        <f t="shared" si="6"/>
        <v>7330.5636524980036</v>
      </c>
      <c r="H75" s="67">
        <f t="shared" si="6"/>
        <v>3372.5952858731389</v>
      </c>
      <c r="I75" s="67">
        <f t="shared" si="6"/>
        <v>8097.4746548057792</v>
      </c>
      <c r="J75" s="67">
        <f t="shared" si="6"/>
        <v>4522.908290649274</v>
      </c>
      <c r="K75" s="67">
        <f t="shared" si="6"/>
        <v>9731.4902666142771</v>
      </c>
      <c r="L75" s="67">
        <f t="shared" si="6"/>
        <v>6237.5661884204883</v>
      </c>
      <c r="M75" s="67">
        <f t="shared" si="6"/>
        <v>25127.99601339236</v>
      </c>
      <c r="N75" s="67">
        <f t="shared" si="6"/>
        <v>19682.724072898571</v>
      </c>
      <c r="O75" s="67">
        <f t="shared" si="6"/>
        <v>25669.56755094363</v>
      </c>
      <c r="P75" s="67">
        <f t="shared" si="6"/>
        <v>27153.382522971933</v>
      </c>
      <c r="Q75" s="67">
        <f t="shared" si="6"/>
        <v>21364.97911168931</v>
      </c>
    </row>
    <row r="76" spans="1:17" ht="12" customHeight="1" x14ac:dyDescent="0.25">
      <c r="A76" s="148" t="s">
        <v>144</v>
      </c>
      <c r="B76" s="67"/>
      <c r="C76" s="67">
        <f t="shared" si="6"/>
        <v>1509.4774490578907</v>
      </c>
      <c r="D76" s="67">
        <f t="shared" si="6"/>
        <v>5201.8632161874175</v>
      </c>
      <c r="E76" s="67">
        <f t="shared" si="6"/>
        <v>3211.8017655662347</v>
      </c>
      <c r="F76" s="67">
        <f t="shared" si="6"/>
        <v>4550.0267280240332</v>
      </c>
      <c r="G76" s="67">
        <f t="shared" si="6"/>
        <v>5419.1544075157426</v>
      </c>
      <c r="H76" s="67">
        <f t="shared" si="6"/>
        <v>4797.9051198267698</v>
      </c>
      <c r="I76" s="67">
        <f t="shared" si="6"/>
        <v>7051.7499999999936</v>
      </c>
      <c r="J76" s="67">
        <f t="shared" si="6"/>
        <v>4980.5741103121973</v>
      </c>
      <c r="K76" s="67">
        <f t="shared" si="6"/>
        <v>5714.7499999999918</v>
      </c>
      <c r="L76" s="67">
        <f t="shared" si="6"/>
        <v>6439.7636136208866</v>
      </c>
      <c r="M76" s="67">
        <f t="shared" si="6"/>
        <v>1046.8735986456982</v>
      </c>
      <c r="N76" s="67">
        <f t="shared" si="6"/>
        <v>897.00731238863489</v>
      </c>
      <c r="O76" s="67">
        <f t="shared" si="6"/>
        <v>1234.4012266226821</v>
      </c>
      <c r="P76" s="67">
        <f t="shared" si="6"/>
        <v>0</v>
      </c>
      <c r="Q76" s="67">
        <f t="shared" si="6"/>
        <v>0</v>
      </c>
    </row>
    <row r="77" spans="1:17" ht="12" customHeight="1" x14ac:dyDescent="0.25">
      <c r="A77" s="148" t="s">
        <v>143</v>
      </c>
      <c r="B77" s="67"/>
      <c r="C77" s="67">
        <f t="shared" si="6"/>
        <v>2.3975509421093015</v>
      </c>
      <c r="D77" s="67">
        <f t="shared" si="6"/>
        <v>67.312336010507309</v>
      </c>
      <c r="E77" s="67">
        <f t="shared" si="6"/>
        <v>8.0732344337651476</v>
      </c>
      <c r="F77" s="67">
        <f t="shared" si="6"/>
        <v>67.539025747221288</v>
      </c>
      <c r="G77" s="67">
        <f t="shared" si="6"/>
        <v>107.70188001330213</v>
      </c>
      <c r="H77" s="67">
        <f t="shared" si="6"/>
        <v>90.1948857711009</v>
      </c>
      <c r="I77" s="67">
        <f t="shared" si="6"/>
        <v>519.19154740438944</v>
      </c>
      <c r="J77" s="67">
        <f t="shared" si="6"/>
        <v>963.27751294292807</v>
      </c>
      <c r="K77" s="67">
        <f t="shared" si="6"/>
        <v>1065.7499999999984</v>
      </c>
      <c r="L77" s="67">
        <f t="shared" si="6"/>
        <v>1061.4335931237415</v>
      </c>
      <c r="M77" s="67">
        <f t="shared" si="6"/>
        <v>234.46247451098645</v>
      </c>
      <c r="N77" s="67">
        <f t="shared" si="6"/>
        <v>83.997133090691548</v>
      </c>
      <c r="O77" s="67">
        <f t="shared" si="6"/>
        <v>310.32295447629514</v>
      </c>
      <c r="P77" s="67">
        <f t="shared" si="6"/>
        <v>223.10185167320296</v>
      </c>
      <c r="Q77" s="67">
        <f t="shared" si="6"/>
        <v>0</v>
      </c>
    </row>
    <row r="78" spans="1:17" ht="12" customHeight="1" x14ac:dyDescent="0.25">
      <c r="A78" s="148" t="s">
        <v>142</v>
      </c>
      <c r="B78" s="67"/>
      <c r="C78" s="67">
        <f t="shared" si="6"/>
        <v>0</v>
      </c>
      <c r="D78" s="67">
        <f t="shared" si="6"/>
        <v>4018.496122346869</v>
      </c>
      <c r="E78" s="67">
        <f t="shared" si="6"/>
        <v>763.92871582083046</v>
      </c>
      <c r="F78" s="67">
        <f t="shared" si="6"/>
        <v>4577.5835920007739</v>
      </c>
      <c r="G78" s="67">
        <f t="shared" si="6"/>
        <v>2577.5173822186248</v>
      </c>
      <c r="H78" s="67">
        <f t="shared" si="6"/>
        <v>5487.8705401917296</v>
      </c>
      <c r="I78" s="67">
        <f t="shared" si="6"/>
        <v>3009.2641502082297</v>
      </c>
      <c r="J78" s="67">
        <f t="shared" si="6"/>
        <v>5280.2628776004585</v>
      </c>
      <c r="K78" s="67">
        <f t="shared" si="6"/>
        <v>1136.9624442351717</v>
      </c>
      <c r="L78" s="67">
        <f t="shared" si="6"/>
        <v>16334.830419117297</v>
      </c>
      <c r="M78" s="67">
        <f t="shared" si="6"/>
        <v>17314.642252610734</v>
      </c>
      <c r="N78" s="67">
        <f t="shared" si="6"/>
        <v>0</v>
      </c>
      <c r="O78" s="67">
        <f t="shared" si="6"/>
        <v>0</v>
      </c>
      <c r="P78" s="67">
        <f t="shared" si="6"/>
        <v>0</v>
      </c>
      <c r="Q78" s="67">
        <f t="shared" si="6"/>
        <v>0</v>
      </c>
    </row>
    <row r="79" spans="1:17" ht="12" customHeight="1" x14ac:dyDescent="0.25">
      <c r="A79" s="148" t="s">
        <v>141</v>
      </c>
      <c r="B79" s="67"/>
      <c r="C79" s="67">
        <f t="shared" si="6"/>
        <v>0</v>
      </c>
      <c r="D79" s="67">
        <f t="shared" si="6"/>
        <v>10.956288747649467</v>
      </c>
      <c r="E79" s="67">
        <f t="shared" si="6"/>
        <v>1.9284270363108498</v>
      </c>
      <c r="F79" s="67">
        <f t="shared" si="6"/>
        <v>11.692454818405722</v>
      </c>
      <c r="G79" s="67">
        <f t="shared" si="6"/>
        <v>3.6736223899853542</v>
      </c>
      <c r="H79" s="67">
        <f t="shared" si="6"/>
        <v>2.1373159521515106</v>
      </c>
      <c r="I79" s="67">
        <f t="shared" si="6"/>
        <v>0</v>
      </c>
      <c r="J79" s="67">
        <f t="shared" si="6"/>
        <v>0</v>
      </c>
      <c r="K79" s="67">
        <f t="shared" si="6"/>
        <v>0</v>
      </c>
      <c r="L79" s="67">
        <f t="shared" si="6"/>
        <v>0</v>
      </c>
      <c r="M79" s="67">
        <f t="shared" si="6"/>
        <v>0</v>
      </c>
      <c r="N79" s="67">
        <f t="shared" si="6"/>
        <v>0</v>
      </c>
      <c r="O79" s="67">
        <f t="shared" si="6"/>
        <v>0</v>
      </c>
      <c r="P79" s="67">
        <f t="shared" si="6"/>
        <v>0</v>
      </c>
      <c r="Q79" s="67">
        <f t="shared" si="6"/>
        <v>0</v>
      </c>
    </row>
    <row r="80" spans="1:17" ht="12" customHeight="1" x14ac:dyDescent="0.25">
      <c r="A80" s="191" t="s">
        <v>62</v>
      </c>
      <c r="B80" s="145"/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5"/>
      <c r="O80" s="145"/>
      <c r="P80" s="145"/>
      <c r="Q80" s="145"/>
    </row>
    <row r="81" spans="1:17" ht="12" customHeight="1" x14ac:dyDescent="0.25">
      <c r="A81" s="148" t="s">
        <v>58</v>
      </c>
      <c r="B81" s="67"/>
      <c r="C81" s="67">
        <f t="shared" ref="C81:Q83" si="7">C49-C65</f>
        <v>0</v>
      </c>
      <c r="D81" s="67">
        <f t="shared" si="7"/>
        <v>0</v>
      </c>
      <c r="E81" s="67">
        <f t="shared" si="7"/>
        <v>0</v>
      </c>
      <c r="F81" s="67">
        <f t="shared" si="7"/>
        <v>0</v>
      </c>
      <c r="G81" s="67">
        <f t="shared" si="7"/>
        <v>0</v>
      </c>
      <c r="H81" s="67">
        <f t="shared" si="7"/>
        <v>0</v>
      </c>
      <c r="I81" s="67">
        <f t="shared" si="7"/>
        <v>0</v>
      </c>
      <c r="J81" s="67">
        <f t="shared" si="7"/>
        <v>0</v>
      </c>
      <c r="K81" s="67">
        <f t="shared" si="7"/>
        <v>0</v>
      </c>
      <c r="L81" s="67">
        <f t="shared" si="7"/>
        <v>0</v>
      </c>
      <c r="M81" s="67">
        <f t="shared" si="7"/>
        <v>0</v>
      </c>
      <c r="N81" s="67">
        <f t="shared" si="7"/>
        <v>0</v>
      </c>
      <c r="O81" s="67">
        <f t="shared" si="7"/>
        <v>0</v>
      </c>
      <c r="P81" s="67">
        <f t="shared" si="7"/>
        <v>0</v>
      </c>
      <c r="Q81" s="67">
        <f t="shared" si="7"/>
        <v>0</v>
      </c>
    </row>
    <row r="82" spans="1:17" ht="12" customHeight="1" x14ac:dyDescent="0.25">
      <c r="A82" s="148" t="s">
        <v>57</v>
      </c>
      <c r="B82" s="67"/>
      <c r="C82" s="67">
        <f t="shared" si="7"/>
        <v>12973</v>
      </c>
      <c r="D82" s="67">
        <f t="shared" si="7"/>
        <v>1357.7762377427487</v>
      </c>
      <c r="E82" s="67">
        <f t="shared" si="7"/>
        <v>1184.0262377427498</v>
      </c>
      <c r="F82" s="67">
        <f t="shared" si="7"/>
        <v>10401.636765904679</v>
      </c>
      <c r="G82" s="67">
        <f t="shared" si="7"/>
        <v>10876.369760588002</v>
      </c>
      <c r="H82" s="67">
        <f t="shared" si="7"/>
        <v>22998.02132317689</v>
      </c>
      <c r="I82" s="67">
        <f t="shared" si="7"/>
        <v>2380.0113983993429</v>
      </c>
      <c r="J82" s="67">
        <f t="shared" si="7"/>
        <v>12815.261398399341</v>
      </c>
      <c r="K82" s="67">
        <f t="shared" si="7"/>
        <v>1093.985385714835</v>
      </c>
      <c r="L82" s="67">
        <f t="shared" si="7"/>
        <v>22593.235385714852</v>
      </c>
      <c r="M82" s="67">
        <f t="shared" si="7"/>
        <v>13229.279860637234</v>
      </c>
      <c r="N82" s="67">
        <f t="shared" si="7"/>
        <v>837.28559449678062</v>
      </c>
      <c r="O82" s="67">
        <f t="shared" si="7"/>
        <v>69876.535594496803</v>
      </c>
      <c r="P82" s="67">
        <f t="shared" si="7"/>
        <v>22783.75</v>
      </c>
      <c r="Q82" s="67">
        <f t="shared" si="7"/>
        <v>41327.749999999993</v>
      </c>
    </row>
    <row r="83" spans="1:17" ht="12" customHeight="1" x14ac:dyDescent="0.25">
      <c r="A83" s="159" t="s">
        <v>140</v>
      </c>
      <c r="B83" s="83"/>
      <c r="C83" s="83">
        <f t="shared" si="7"/>
        <v>203.5</v>
      </c>
      <c r="D83" s="83">
        <f t="shared" si="7"/>
        <v>26027.637025072385</v>
      </c>
      <c r="E83" s="83">
        <f t="shared" si="7"/>
        <v>19797.5</v>
      </c>
      <c r="F83" s="83">
        <f t="shared" si="7"/>
        <v>7210.564101270531</v>
      </c>
      <c r="G83" s="83">
        <f t="shared" si="7"/>
        <v>9220.6767715332317</v>
      </c>
      <c r="H83" s="83">
        <f t="shared" si="7"/>
        <v>4696.1111124573345</v>
      </c>
      <c r="I83" s="83">
        <f t="shared" si="7"/>
        <v>44176.280137647489</v>
      </c>
      <c r="J83" s="83">
        <f t="shared" si="7"/>
        <v>8333.0437221619213</v>
      </c>
      <c r="K83" s="83">
        <f t="shared" si="7"/>
        <v>44752.307114283081</v>
      </c>
      <c r="L83" s="83">
        <f t="shared" si="7"/>
        <v>18278.203000820256</v>
      </c>
      <c r="M83" s="83">
        <f t="shared" si="7"/>
        <v>38111.87187926138</v>
      </c>
      <c r="N83" s="83">
        <f t="shared" si="7"/>
        <v>46337.583416939735</v>
      </c>
      <c r="O83" s="83">
        <f t="shared" si="7"/>
        <v>2526.0620837662664</v>
      </c>
      <c r="P83" s="83">
        <f t="shared" si="7"/>
        <v>22403.364720362173</v>
      </c>
      <c r="Q83" s="83">
        <f t="shared" si="7"/>
        <v>30359.605562939076</v>
      </c>
    </row>
    <row r="85" spans="1:17" ht="12" customHeight="1" x14ac:dyDescent="0.25">
      <c r="A85" s="190" t="s">
        <v>201</v>
      </c>
      <c r="B85" s="215">
        <v>2015</v>
      </c>
      <c r="C85" s="215"/>
      <c r="D85" s="215"/>
      <c r="E85" s="215"/>
      <c r="F85" s="215"/>
      <c r="G85" s="215"/>
      <c r="H85" s="215"/>
      <c r="I85" s="215"/>
      <c r="J85" s="215"/>
      <c r="K85" s="215"/>
      <c r="L85" s="215"/>
      <c r="M85" s="215"/>
      <c r="N85" s="215"/>
      <c r="O85" s="215"/>
      <c r="P85" s="215"/>
      <c r="Q85" s="215"/>
    </row>
    <row r="86" spans="1:17" s="28" customFormat="1" ht="12" customHeight="1" x14ac:dyDescent="0.25">
      <c r="A86" s="155" t="s">
        <v>174</v>
      </c>
      <c r="B86" s="154" t="s">
        <v>173</v>
      </c>
      <c r="C86" s="154">
        <v>2001</v>
      </c>
      <c r="D86" s="154">
        <v>2002</v>
      </c>
      <c r="E86" s="154">
        <v>2003</v>
      </c>
      <c r="F86" s="154">
        <v>2004</v>
      </c>
      <c r="G86" s="154">
        <v>2005</v>
      </c>
      <c r="H86" s="154">
        <v>2006</v>
      </c>
      <c r="I86" s="154">
        <v>2007</v>
      </c>
      <c r="J86" s="154">
        <v>2008</v>
      </c>
      <c r="K86" s="154">
        <v>2009</v>
      </c>
      <c r="L86" s="154">
        <v>2010</v>
      </c>
      <c r="M86" s="154">
        <v>2011</v>
      </c>
      <c r="N86" s="154">
        <v>2012</v>
      </c>
      <c r="O86" s="154">
        <v>2013</v>
      </c>
      <c r="P86" s="154">
        <v>2014</v>
      </c>
      <c r="Q86" s="154">
        <v>2015</v>
      </c>
    </row>
    <row r="87" spans="1:17" ht="12" customHeight="1" x14ac:dyDescent="0.25">
      <c r="A87" s="152" t="s">
        <v>20</v>
      </c>
      <c r="B87" s="151"/>
      <c r="C87" s="151"/>
      <c r="D87" s="151"/>
      <c r="E87" s="151"/>
      <c r="F87" s="151"/>
      <c r="G87" s="151"/>
      <c r="H87" s="151"/>
      <c r="I87" s="151"/>
      <c r="J87" s="151"/>
      <c r="K87" s="151"/>
      <c r="L87" s="151"/>
      <c r="M87" s="151"/>
      <c r="N87" s="151"/>
      <c r="O87" s="151"/>
      <c r="P87" s="151"/>
      <c r="Q87" s="151"/>
    </row>
    <row r="88" spans="1:17" ht="12.95" customHeight="1" x14ac:dyDescent="0.25">
      <c r="A88" s="150" t="s">
        <v>65</v>
      </c>
      <c r="B88" s="189">
        <f>RES_hhdet_numvin!B4</f>
        <v>0</v>
      </c>
      <c r="C88" s="189">
        <f>RES_hhdet_numvin!C4</f>
        <v>0</v>
      </c>
      <c r="D88" s="189">
        <f>RES_hhdet_numvin!D4</f>
        <v>0</v>
      </c>
      <c r="E88" s="189">
        <f>RES_hhdet_numvin!E4</f>
        <v>0</v>
      </c>
      <c r="F88" s="189">
        <f>RES_hhdet_numvin!F4</f>
        <v>0</v>
      </c>
      <c r="G88" s="189">
        <f>RES_hhdet_numvin!G4</f>
        <v>0</v>
      </c>
      <c r="H88" s="189">
        <f>RES_hhdet_numvin!H4</f>
        <v>0</v>
      </c>
      <c r="I88" s="189">
        <f>RES_hhdet_numvin!I4</f>
        <v>0</v>
      </c>
      <c r="J88" s="189">
        <f>RES_hhdet_numvin!J4</f>
        <v>0</v>
      </c>
      <c r="K88" s="189">
        <f>RES_hhdet_numvin!K4</f>
        <v>0</v>
      </c>
      <c r="L88" s="189">
        <f>RES_hhdet_numvin!L4</f>
        <v>0</v>
      </c>
      <c r="M88" s="189">
        <f>RES_hhdet_numvin!M4</f>
        <v>0</v>
      </c>
      <c r="N88" s="189">
        <f>RES_hhdet_numvin!N4</f>
        <v>0</v>
      </c>
      <c r="O88" s="189">
        <f>RES_hhdet_numvin!O4</f>
        <v>0</v>
      </c>
      <c r="P88" s="189">
        <f>RES_hhdet_numvin!P4</f>
        <v>0</v>
      </c>
      <c r="Q88" s="189">
        <f>RES_hhdet_numvin!Q4</f>
        <v>0</v>
      </c>
    </row>
    <row r="89" spans="1:17" ht="12" customHeight="1" x14ac:dyDescent="0.25">
      <c r="A89" s="23" t="s">
        <v>58</v>
      </c>
      <c r="B89" s="80">
        <f>RES_hhdet_numvin!B5</f>
        <v>249.25</v>
      </c>
      <c r="C89" s="80">
        <f>RES_hhdet_numvin!C5</f>
        <v>0</v>
      </c>
      <c r="D89" s="80">
        <f>RES_hhdet_numvin!D5</f>
        <v>21111.25</v>
      </c>
      <c r="E89" s="80">
        <f>RES_hhdet_numvin!E5</f>
        <v>0</v>
      </c>
      <c r="F89" s="80">
        <f>RES_hhdet_numvin!F5</f>
        <v>13747.249999999998</v>
      </c>
      <c r="G89" s="80">
        <f>RES_hhdet_numvin!G5</f>
        <v>20430.25</v>
      </c>
      <c r="H89" s="80">
        <f>RES_hhdet_numvin!H5</f>
        <v>15240.25</v>
      </c>
      <c r="I89" s="80">
        <f>RES_hhdet_numvin!I5</f>
        <v>34612.25</v>
      </c>
      <c r="J89" s="80">
        <f>RES_hhdet_numvin!J5</f>
        <v>24511.249999999996</v>
      </c>
      <c r="K89" s="80">
        <f>RES_hhdet_numvin!K5</f>
        <v>30941.25</v>
      </c>
      <c r="L89" s="80">
        <f>RES_hhdet_numvin!L5</f>
        <v>23197.25</v>
      </c>
      <c r="M89" s="80">
        <f>RES_hhdet_numvin!M5</f>
        <v>45726.250000000007</v>
      </c>
      <c r="N89" s="80">
        <f>RES_hhdet_numvin!N5</f>
        <v>21941.249999999996</v>
      </c>
      <c r="O89" s="80">
        <f>RES_hhdet_numvin!O5</f>
        <v>28552.249999999996</v>
      </c>
      <c r="P89" s="80">
        <f>RES_hhdet_numvin!P5</f>
        <v>0</v>
      </c>
      <c r="Q89" s="80">
        <f>RES_hhdet_numvin!Q5</f>
        <v>0</v>
      </c>
    </row>
    <row r="90" spans="1:17" ht="12.95" customHeight="1" x14ac:dyDescent="0.25">
      <c r="A90" s="146" t="s">
        <v>112</v>
      </c>
      <c r="B90" s="188">
        <f>RES_hhdet_numvin!B7</f>
        <v>0</v>
      </c>
      <c r="C90" s="188">
        <f>RES_hhdet_numvin!C7</f>
        <v>0</v>
      </c>
      <c r="D90" s="188">
        <f>RES_hhdet_numvin!D7</f>
        <v>0</v>
      </c>
      <c r="E90" s="188">
        <f>RES_hhdet_numvin!E7</f>
        <v>0</v>
      </c>
      <c r="F90" s="188">
        <f>RES_hhdet_numvin!F7</f>
        <v>0</v>
      </c>
      <c r="G90" s="188">
        <f>RES_hhdet_numvin!G7</f>
        <v>0</v>
      </c>
      <c r="H90" s="188">
        <f>RES_hhdet_numvin!H7</f>
        <v>0</v>
      </c>
      <c r="I90" s="188">
        <f>RES_hhdet_numvin!I7</f>
        <v>0</v>
      </c>
      <c r="J90" s="188">
        <f>RES_hhdet_numvin!J7</f>
        <v>0</v>
      </c>
      <c r="K90" s="188">
        <f>RES_hhdet_numvin!K7</f>
        <v>0</v>
      </c>
      <c r="L90" s="188">
        <f>RES_hhdet_numvin!L7</f>
        <v>0</v>
      </c>
      <c r="M90" s="188">
        <f>RES_hhdet_numvin!M7</f>
        <v>0</v>
      </c>
      <c r="N90" s="188">
        <f>RES_hhdet_numvin!N7</f>
        <v>0</v>
      </c>
      <c r="O90" s="188">
        <f>RES_hhdet_numvin!O7</f>
        <v>0</v>
      </c>
      <c r="P90" s="188">
        <f>RES_hhdet_numvin!P7</f>
        <v>0</v>
      </c>
      <c r="Q90" s="188">
        <f>RES_hhdet_numvin!Q7</f>
        <v>0</v>
      </c>
    </row>
    <row r="91" spans="1:17" ht="12" customHeight="1" x14ac:dyDescent="0.25">
      <c r="A91" s="23" t="s">
        <v>60</v>
      </c>
      <c r="B91" s="80">
        <f>RES_hhdet_numvin!B8</f>
        <v>0</v>
      </c>
      <c r="C91" s="80">
        <f>RES_hhdet_numvin!C8</f>
        <v>0</v>
      </c>
      <c r="D91" s="80">
        <f>RES_hhdet_numvin!D8</f>
        <v>0</v>
      </c>
      <c r="E91" s="80">
        <f>RES_hhdet_numvin!E8</f>
        <v>0</v>
      </c>
      <c r="F91" s="80">
        <f>RES_hhdet_numvin!F8</f>
        <v>0</v>
      </c>
      <c r="G91" s="80">
        <f>RES_hhdet_numvin!G8</f>
        <v>0</v>
      </c>
      <c r="H91" s="80">
        <f>RES_hhdet_numvin!H8</f>
        <v>0</v>
      </c>
      <c r="I91" s="80">
        <f>RES_hhdet_numvin!I8</f>
        <v>0</v>
      </c>
      <c r="J91" s="80">
        <f>RES_hhdet_numvin!J8</f>
        <v>973</v>
      </c>
      <c r="K91" s="80">
        <f>RES_hhdet_numvin!K8</f>
        <v>1351</v>
      </c>
      <c r="L91" s="80">
        <f>RES_hhdet_numvin!L8</f>
        <v>1098</v>
      </c>
      <c r="M91" s="80">
        <f>RES_hhdet_numvin!M8</f>
        <v>1461</v>
      </c>
      <c r="N91" s="80">
        <f>RES_hhdet_numvin!N8</f>
        <v>1065</v>
      </c>
      <c r="O91" s="80">
        <f>RES_hhdet_numvin!O8</f>
        <v>1496</v>
      </c>
      <c r="P91" s="80">
        <f>RES_hhdet_numvin!P8</f>
        <v>0</v>
      </c>
      <c r="Q91" s="80">
        <f>RES_hhdet_numvin!Q8</f>
        <v>0</v>
      </c>
    </row>
    <row r="92" spans="1:17" ht="12" customHeight="1" x14ac:dyDescent="0.25">
      <c r="A92" s="146" t="s">
        <v>63</v>
      </c>
      <c r="B92" s="188">
        <f>RES_hhdet_numvin!B9</f>
        <v>0</v>
      </c>
      <c r="C92" s="188">
        <f>RES_hhdet_numvin!C9</f>
        <v>0</v>
      </c>
      <c r="D92" s="188">
        <f>RES_hhdet_numvin!D9</f>
        <v>0</v>
      </c>
      <c r="E92" s="188">
        <f>RES_hhdet_numvin!E9</f>
        <v>0</v>
      </c>
      <c r="F92" s="188">
        <f>RES_hhdet_numvin!F9</f>
        <v>0</v>
      </c>
      <c r="G92" s="188">
        <f>RES_hhdet_numvin!G9</f>
        <v>0</v>
      </c>
      <c r="H92" s="188">
        <f>RES_hhdet_numvin!H9</f>
        <v>0</v>
      </c>
      <c r="I92" s="188">
        <f>RES_hhdet_numvin!I9</f>
        <v>0</v>
      </c>
      <c r="J92" s="188">
        <f>RES_hhdet_numvin!J9</f>
        <v>0</v>
      </c>
      <c r="K92" s="188">
        <f>RES_hhdet_numvin!K9</f>
        <v>0</v>
      </c>
      <c r="L92" s="188">
        <f>RES_hhdet_numvin!L9</f>
        <v>0</v>
      </c>
      <c r="M92" s="188">
        <f>RES_hhdet_numvin!M9</f>
        <v>0</v>
      </c>
      <c r="N92" s="188">
        <f>RES_hhdet_numvin!N9</f>
        <v>0</v>
      </c>
      <c r="O92" s="188">
        <f>RES_hhdet_numvin!O9</f>
        <v>0</v>
      </c>
      <c r="P92" s="188">
        <f>RES_hhdet_numvin!P9</f>
        <v>0</v>
      </c>
      <c r="Q92" s="188">
        <f>RES_hhdet_numvin!Q9</f>
        <v>0</v>
      </c>
    </row>
    <row r="93" spans="1:17" ht="12" customHeight="1" x14ac:dyDescent="0.25">
      <c r="A93" s="23" t="s">
        <v>171</v>
      </c>
      <c r="B93" s="80">
        <f>RES_hhdet_numvin!B10</f>
        <v>249.25</v>
      </c>
      <c r="C93" s="80">
        <f>RES_hhdet_numvin!C10</f>
        <v>0</v>
      </c>
      <c r="D93" s="80">
        <f>RES_hhdet_numvin!D10</f>
        <v>19887.497651187608</v>
      </c>
      <c r="E93" s="80">
        <f>RES_hhdet_numvin!E10</f>
        <v>0</v>
      </c>
      <c r="F93" s="80">
        <f>RES_hhdet_numvin!F10</f>
        <v>13030.834641126887</v>
      </c>
      <c r="G93" s="80">
        <f>RES_hhdet_numvin!G10</f>
        <v>19496.993635897885</v>
      </c>
      <c r="H93" s="80">
        <f>RES_hhdet_numvin!H10</f>
        <v>15093.478089382614</v>
      </c>
      <c r="I93" s="80">
        <f>RES_hhdet_numvin!I10</f>
        <v>34390.005160581328</v>
      </c>
      <c r="J93" s="80">
        <f>RES_hhdet_numvin!J10</f>
        <v>22513.755617997325</v>
      </c>
      <c r="K93" s="80">
        <f>RES_hhdet_numvin!K10</f>
        <v>27196.863685270684</v>
      </c>
      <c r="L93" s="80">
        <f>RES_hhdet_numvin!L10</f>
        <v>13394.973254075978</v>
      </c>
      <c r="M93" s="80">
        <f>RES_hhdet_numvin!M10</f>
        <v>30047.209277426773</v>
      </c>
      <c r="N93" s="80">
        <f>RES_hhdet_numvin!N10</f>
        <v>21866.664127869175</v>
      </c>
      <c r="O93" s="80">
        <f>RES_hhdet_numvin!O10</f>
        <v>21663.474859183734</v>
      </c>
      <c r="P93" s="80">
        <f>RES_hhdet_numvin!P10</f>
        <v>0</v>
      </c>
      <c r="Q93" s="80">
        <f>RES_hhdet_numvin!Q10</f>
        <v>0</v>
      </c>
    </row>
    <row r="94" spans="1:17" ht="12" customHeight="1" x14ac:dyDescent="0.25">
      <c r="A94" s="23" t="s">
        <v>144</v>
      </c>
      <c r="B94" s="80">
        <f>RES_hhdet_numvin!B11</f>
        <v>0</v>
      </c>
      <c r="C94" s="80">
        <f>RES_hhdet_numvin!C11</f>
        <v>0</v>
      </c>
      <c r="D94" s="80">
        <f>RES_hhdet_numvin!D11</f>
        <v>931.8611146129515</v>
      </c>
      <c r="E94" s="80">
        <f>RES_hhdet_numvin!E11</f>
        <v>0</v>
      </c>
      <c r="F94" s="80">
        <f>RES_hhdet_numvin!F11</f>
        <v>697.50302417309365</v>
      </c>
      <c r="G94" s="80">
        <f>RES_hhdet_numvin!G11</f>
        <v>800.39641646085374</v>
      </c>
      <c r="H94" s="80">
        <f>RES_hhdet_numvin!H11</f>
        <v>60.583452184053613</v>
      </c>
      <c r="I94" s="80">
        <f>RES_hhdet_numvin!I11</f>
        <v>103.29482174262512</v>
      </c>
      <c r="J94" s="80">
        <f>RES_hhdet_numvin!J11</f>
        <v>1918.4900988457134</v>
      </c>
      <c r="K94" s="80">
        <f>RES_hhdet_numvin!K11</f>
        <v>2399.0245584634567</v>
      </c>
      <c r="L94" s="80">
        <f>RES_hhdet_numvin!L11</f>
        <v>2266.1376289458226</v>
      </c>
      <c r="M94" s="80">
        <f>RES_hhdet_numvin!M11</f>
        <v>1046.8735986456982</v>
      </c>
      <c r="N94" s="80">
        <f>RES_hhdet_numvin!N11</f>
        <v>0</v>
      </c>
      <c r="O94" s="80">
        <f>RES_hhdet_numvin!O11</f>
        <v>89.835285925731355</v>
      </c>
      <c r="P94" s="80">
        <f>RES_hhdet_numvin!P11</f>
        <v>0</v>
      </c>
      <c r="Q94" s="80">
        <f>RES_hhdet_numvin!Q11</f>
        <v>0</v>
      </c>
    </row>
    <row r="95" spans="1:17" ht="12" customHeight="1" x14ac:dyDescent="0.25">
      <c r="A95" s="23" t="s">
        <v>143</v>
      </c>
      <c r="B95" s="80">
        <f>RES_hhdet_numvin!B12</f>
        <v>0</v>
      </c>
      <c r="C95" s="80">
        <f>RES_hhdet_numvin!C12</f>
        <v>0</v>
      </c>
      <c r="D95" s="80">
        <f>RES_hhdet_numvin!D12</f>
        <v>291.89123419943917</v>
      </c>
      <c r="E95" s="80">
        <f>RES_hhdet_numvin!E12</f>
        <v>0</v>
      </c>
      <c r="F95" s="80">
        <f>RES_hhdet_numvin!F12</f>
        <v>18.912334700019233</v>
      </c>
      <c r="G95" s="80">
        <f>RES_hhdet_numvin!G12</f>
        <v>132.85994764125877</v>
      </c>
      <c r="H95" s="80">
        <f>RES_hhdet_numvin!H12</f>
        <v>86.188458433332059</v>
      </c>
      <c r="I95" s="80">
        <f>RES_hhdet_numvin!I12</f>
        <v>118.95001767604671</v>
      </c>
      <c r="J95" s="80">
        <f>RES_hhdet_numvin!J12</f>
        <v>79.004283156959261</v>
      </c>
      <c r="K95" s="80">
        <f>RES_hhdet_numvin!K12</f>
        <v>175.14148952314054</v>
      </c>
      <c r="L95" s="80">
        <f>RES_hhdet_numvin!L12</f>
        <v>231.98148977006952</v>
      </c>
      <c r="M95" s="80">
        <f>RES_hhdet_numvin!M12</f>
        <v>234.46247451098645</v>
      </c>
      <c r="N95" s="80">
        <f>RES_hhdet_numvin!N12</f>
        <v>74.585872130823006</v>
      </c>
      <c r="O95" s="80">
        <f>RES_hhdet_numvin!O12</f>
        <v>128.0223982579252</v>
      </c>
      <c r="P95" s="80">
        <f>RES_hhdet_numvin!P12</f>
        <v>0</v>
      </c>
      <c r="Q95" s="80">
        <f>RES_hhdet_numvin!Q12</f>
        <v>0</v>
      </c>
    </row>
    <row r="96" spans="1:17" ht="12" customHeight="1" x14ac:dyDescent="0.25">
      <c r="A96" s="23" t="s">
        <v>142</v>
      </c>
      <c r="B96" s="80">
        <f>RES_hhdet_numvin!B15</f>
        <v>0</v>
      </c>
      <c r="C96" s="80">
        <f>RES_hhdet_numvin!C15</f>
        <v>0</v>
      </c>
      <c r="D96" s="80">
        <f>RES_hhdet_numvin!D15</f>
        <v>0</v>
      </c>
      <c r="E96" s="80">
        <f>RES_hhdet_numvin!E15</f>
        <v>0</v>
      </c>
      <c r="F96" s="80">
        <f>RES_hhdet_numvin!F15</f>
        <v>0</v>
      </c>
      <c r="G96" s="80">
        <f>RES_hhdet_numvin!G15</f>
        <v>0</v>
      </c>
      <c r="H96" s="80">
        <f>RES_hhdet_numvin!H15</f>
        <v>0</v>
      </c>
      <c r="I96" s="80">
        <f>RES_hhdet_numvin!I15</f>
        <v>0</v>
      </c>
      <c r="J96" s="80">
        <f>RES_hhdet_numvin!J15</f>
        <v>0</v>
      </c>
      <c r="K96" s="80">
        <f>RES_hhdet_numvin!K15</f>
        <v>1170.2202667427191</v>
      </c>
      <c r="L96" s="80">
        <f>RES_hhdet_numvin!L15</f>
        <v>7304.157627208132</v>
      </c>
      <c r="M96" s="80">
        <f>RES_hhdet_numvin!M15</f>
        <v>11566.148125847303</v>
      </c>
      <c r="N96" s="80">
        <f>RES_hhdet_numvin!N15</f>
        <v>0</v>
      </c>
      <c r="O96" s="80">
        <f>RES_hhdet_numvin!O15</f>
        <v>5595.4739802018448</v>
      </c>
      <c r="P96" s="80">
        <f>RES_hhdet_numvin!P15</f>
        <v>0</v>
      </c>
      <c r="Q96" s="80">
        <f>RES_hhdet_numvin!Q15</f>
        <v>0</v>
      </c>
    </row>
    <row r="97" spans="1:17" ht="12" customHeight="1" x14ac:dyDescent="0.25">
      <c r="A97" s="23" t="s">
        <v>141</v>
      </c>
      <c r="B97" s="80">
        <f>RES_hhdet_numvin!B16</f>
        <v>0</v>
      </c>
      <c r="C97" s="80">
        <f>RES_hhdet_numvin!C16</f>
        <v>0</v>
      </c>
      <c r="D97" s="80">
        <f>RES_hhdet_numvin!D16</f>
        <v>0</v>
      </c>
      <c r="E97" s="80">
        <f>RES_hhdet_numvin!E16</f>
        <v>0</v>
      </c>
      <c r="F97" s="80">
        <f>RES_hhdet_numvin!F16</f>
        <v>0</v>
      </c>
      <c r="G97" s="80">
        <f>RES_hhdet_numvin!G16</f>
        <v>0</v>
      </c>
      <c r="H97" s="80">
        <f>RES_hhdet_numvin!H16</f>
        <v>0</v>
      </c>
      <c r="I97" s="80">
        <f>RES_hhdet_numvin!I16</f>
        <v>0</v>
      </c>
      <c r="J97" s="80">
        <f>RES_hhdet_numvin!J16</f>
        <v>0</v>
      </c>
      <c r="K97" s="80">
        <f>RES_hhdet_numvin!K16</f>
        <v>0</v>
      </c>
      <c r="L97" s="80">
        <f>RES_hhdet_numvin!L16</f>
        <v>0</v>
      </c>
      <c r="M97" s="80">
        <f>RES_hhdet_numvin!M16</f>
        <v>2831.5565235692393</v>
      </c>
      <c r="N97" s="80">
        <f>RES_hhdet_numvin!N16</f>
        <v>0</v>
      </c>
      <c r="O97" s="80">
        <f>RES_hhdet_numvin!O16</f>
        <v>1075.4434764307605</v>
      </c>
      <c r="P97" s="80">
        <f>RES_hhdet_numvin!P16</f>
        <v>0</v>
      </c>
      <c r="Q97" s="80">
        <f>RES_hhdet_numvin!Q16</f>
        <v>0</v>
      </c>
    </row>
    <row r="98" spans="1:17" ht="12" customHeight="1" x14ac:dyDescent="0.25">
      <c r="A98" s="146" t="s">
        <v>62</v>
      </c>
      <c r="B98" s="188">
        <f>RES_hhdet_numvin!B19</f>
        <v>0</v>
      </c>
      <c r="C98" s="188">
        <f>RES_hhdet_numvin!C19</f>
        <v>0</v>
      </c>
      <c r="D98" s="188">
        <f>RES_hhdet_numvin!D19</f>
        <v>0</v>
      </c>
      <c r="E98" s="188">
        <f>RES_hhdet_numvin!E19</f>
        <v>0</v>
      </c>
      <c r="F98" s="188">
        <f>RES_hhdet_numvin!F19</f>
        <v>0</v>
      </c>
      <c r="G98" s="188">
        <f>RES_hhdet_numvin!G19</f>
        <v>0</v>
      </c>
      <c r="H98" s="188">
        <f>RES_hhdet_numvin!H19</f>
        <v>0</v>
      </c>
      <c r="I98" s="188">
        <f>RES_hhdet_numvin!I19</f>
        <v>0</v>
      </c>
      <c r="J98" s="188">
        <f>RES_hhdet_numvin!J19</f>
        <v>0</v>
      </c>
      <c r="K98" s="188">
        <f>RES_hhdet_numvin!K19</f>
        <v>0</v>
      </c>
      <c r="L98" s="188">
        <f>RES_hhdet_numvin!L19</f>
        <v>0</v>
      </c>
      <c r="M98" s="188">
        <f>RES_hhdet_numvin!M19</f>
        <v>0</v>
      </c>
      <c r="N98" s="188">
        <f>RES_hhdet_numvin!N19</f>
        <v>0</v>
      </c>
      <c r="O98" s="188">
        <f>RES_hhdet_numvin!O19</f>
        <v>0</v>
      </c>
      <c r="P98" s="188">
        <f>RES_hhdet_numvin!P19</f>
        <v>0</v>
      </c>
      <c r="Q98" s="188">
        <f>RES_hhdet_numvin!Q19</f>
        <v>0</v>
      </c>
    </row>
    <row r="99" spans="1:17" ht="12" customHeight="1" x14ac:dyDescent="0.25">
      <c r="A99" s="23" t="s">
        <v>58</v>
      </c>
      <c r="B99" s="80">
        <f>RES_hhdet_numvin!B20</f>
        <v>0</v>
      </c>
      <c r="C99" s="80">
        <f>RES_hhdet_numvin!C20</f>
        <v>0</v>
      </c>
      <c r="D99" s="80">
        <f>RES_hhdet_numvin!D20</f>
        <v>0</v>
      </c>
      <c r="E99" s="80">
        <f>RES_hhdet_numvin!E20</f>
        <v>0</v>
      </c>
      <c r="F99" s="80">
        <f>RES_hhdet_numvin!F20</f>
        <v>0</v>
      </c>
      <c r="G99" s="80">
        <f>RES_hhdet_numvin!G20</f>
        <v>0</v>
      </c>
      <c r="H99" s="80">
        <f>RES_hhdet_numvin!H20</f>
        <v>0</v>
      </c>
      <c r="I99" s="80">
        <f>RES_hhdet_numvin!I20</f>
        <v>0</v>
      </c>
      <c r="J99" s="80">
        <f>RES_hhdet_numvin!J20</f>
        <v>0</v>
      </c>
      <c r="K99" s="80">
        <f>RES_hhdet_numvin!K20</f>
        <v>0</v>
      </c>
      <c r="L99" s="80">
        <f>RES_hhdet_numvin!L20</f>
        <v>0</v>
      </c>
      <c r="M99" s="80">
        <f>RES_hhdet_numvin!M20</f>
        <v>0</v>
      </c>
      <c r="N99" s="80">
        <f>RES_hhdet_numvin!N20</f>
        <v>0</v>
      </c>
      <c r="O99" s="80">
        <f>RES_hhdet_numvin!O20</f>
        <v>0</v>
      </c>
      <c r="P99" s="80">
        <f>RES_hhdet_numvin!P20</f>
        <v>0</v>
      </c>
      <c r="Q99" s="80">
        <f>RES_hhdet_numvin!Q20</f>
        <v>0</v>
      </c>
    </row>
    <row r="100" spans="1:17" ht="12" customHeight="1" x14ac:dyDescent="0.25">
      <c r="A100" s="23" t="s">
        <v>57</v>
      </c>
      <c r="B100" s="80">
        <f>RES_hhdet_numvin!B21</f>
        <v>249.25</v>
      </c>
      <c r="C100" s="80">
        <f>RES_hhdet_numvin!C21</f>
        <v>0</v>
      </c>
      <c r="D100" s="80">
        <f>RES_hhdet_numvin!D21</f>
        <v>71.873331549222101</v>
      </c>
      <c r="E100" s="80">
        <f>RES_hhdet_numvin!E21</f>
        <v>0</v>
      </c>
      <c r="F100" s="80">
        <f>RES_hhdet_numvin!F21</f>
        <v>704.34208220436517</v>
      </c>
      <c r="G100" s="80">
        <f>RES_hhdet_numvin!G21</f>
        <v>7705.7721388479204</v>
      </c>
      <c r="H100" s="80">
        <f>RES_hhdet_numvin!H21</f>
        <v>6012.4070301521306</v>
      </c>
      <c r="I100" s="80">
        <f>RES_hhdet_numvin!I21</f>
        <v>22335.417081428033</v>
      </c>
      <c r="J100" s="80">
        <f>RES_hhdet_numvin!J21</f>
        <v>0</v>
      </c>
      <c r="K100" s="80">
        <f>RES_hhdet_numvin!K21</f>
        <v>0</v>
      </c>
      <c r="L100" s="80">
        <f>RES_hhdet_numvin!L21</f>
        <v>0</v>
      </c>
      <c r="M100" s="80">
        <f>RES_hhdet_numvin!M21</f>
        <v>0</v>
      </c>
      <c r="N100" s="80">
        <f>RES_hhdet_numvin!N21</f>
        <v>292.54172067954772</v>
      </c>
      <c r="O100" s="80">
        <f>RES_hhdet_numvin!O21</f>
        <v>4205.396615138774</v>
      </c>
      <c r="P100" s="80">
        <f>RES_hhdet_numvin!P21</f>
        <v>0</v>
      </c>
      <c r="Q100" s="80">
        <f>RES_hhdet_numvin!Q21</f>
        <v>0</v>
      </c>
    </row>
    <row r="101" spans="1:17" ht="12" customHeight="1" x14ac:dyDescent="0.25">
      <c r="A101" s="29" t="s">
        <v>140</v>
      </c>
      <c r="B101" s="78">
        <f>RES_hhdet_numvin!B22</f>
        <v>0</v>
      </c>
      <c r="C101" s="78">
        <f>RES_hhdet_numvin!C22</f>
        <v>0</v>
      </c>
      <c r="D101" s="78">
        <f>RES_hhdet_numvin!D22</f>
        <v>21039.376668450779</v>
      </c>
      <c r="E101" s="78">
        <f>RES_hhdet_numvin!E22</f>
        <v>0</v>
      </c>
      <c r="F101" s="78">
        <f>RES_hhdet_numvin!F22</f>
        <v>13042.907917795636</v>
      </c>
      <c r="G101" s="78">
        <f>RES_hhdet_numvin!G22</f>
        <v>12724.47786115208</v>
      </c>
      <c r="H101" s="78">
        <f>RES_hhdet_numvin!H22</f>
        <v>9227.8429698478685</v>
      </c>
      <c r="I101" s="78">
        <f>RES_hhdet_numvin!I22</f>
        <v>12276.832918571965</v>
      </c>
      <c r="J101" s="78">
        <f>RES_hhdet_numvin!J22</f>
        <v>24511.25</v>
      </c>
      <c r="K101" s="78">
        <f>RES_hhdet_numvin!K22</f>
        <v>30941.25</v>
      </c>
      <c r="L101" s="78">
        <f>RES_hhdet_numvin!L22</f>
        <v>23197.25</v>
      </c>
      <c r="M101" s="78">
        <f>RES_hhdet_numvin!M22</f>
        <v>45726.25</v>
      </c>
      <c r="N101" s="78">
        <f>RES_hhdet_numvin!N22</f>
        <v>21648.708279320454</v>
      </c>
      <c r="O101" s="78">
        <f>RES_hhdet_numvin!O22</f>
        <v>24346.853384861228</v>
      </c>
      <c r="P101" s="78">
        <f>RES_hhdet_numvin!P22</f>
        <v>0</v>
      </c>
      <c r="Q101" s="78">
        <f>RES_hhdet_numvin!Q22</f>
        <v>0</v>
      </c>
    </row>
    <row r="103" spans="1:17" s="28" customFormat="1" ht="12" customHeight="1" x14ac:dyDescent="0.25">
      <c r="A103" s="187" t="s">
        <v>200</v>
      </c>
      <c r="B103" s="186"/>
      <c r="C103" s="185"/>
      <c r="D103" s="185"/>
      <c r="E103" s="185"/>
      <c r="F103" s="185"/>
      <c r="G103" s="185"/>
      <c r="H103" s="185"/>
      <c r="I103" s="185"/>
      <c r="J103" s="185"/>
      <c r="K103" s="185"/>
      <c r="L103" s="185"/>
      <c r="M103" s="185"/>
      <c r="N103" s="185"/>
      <c r="O103" s="185"/>
      <c r="P103" s="185"/>
      <c r="Q103" s="185"/>
    </row>
    <row r="105" spans="1:17" ht="12" customHeight="1" x14ac:dyDescent="0.25">
      <c r="A105" s="152" t="s">
        <v>118</v>
      </c>
      <c r="B105" s="168">
        <f>SUM(B106,B109,B111,B121)</f>
        <v>665.608270716579</v>
      </c>
      <c r="C105" s="168">
        <f t="shared" ref="C105:Q105" si="8">SUM(C106,C109,C111,C121)</f>
        <v>626.26834606256455</v>
      </c>
      <c r="D105" s="168">
        <f t="shared" si="8"/>
        <v>610.59680306306086</v>
      </c>
      <c r="E105" s="168">
        <f t="shared" si="8"/>
        <v>576.07969530901255</v>
      </c>
      <c r="F105" s="168">
        <f t="shared" si="8"/>
        <v>566.25624553291505</v>
      </c>
      <c r="G105" s="168">
        <f t="shared" si="8"/>
        <v>584.4428948635026</v>
      </c>
      <c r="H105" s="168">
        <f t="shared" si="8"/>
        <v>569.25466968728495</v>
      </c>
      <c r="I105" s="168">
        <f t="shared" si="8"/>
        <v>544.89991732594945</v>
      </c>
      <c r="J105" s="168">
        <f t="shared" si="8"/>
        <v>574.52964251366359</v>
      </c>
      <c r="K105" s="168">
        <f t="shared" si="8"/>
        <v>585.76647952468409</v>
      </c>
      <c r="L105" s="168">
        <f t="shared" si="8"/>
        <v>555.03527983665424</v>
      </c>
      <c r="M105" s="168">
        <f t="shared" si="8"/>
        <v>519.89123996118224</v>
      </c>
      <c r="N105" s="168">
        <f t="shared" si="8"/>
        <v>501.60284192428242</v>
      </c>
      <c r="O105" s="168">
        <f t="shared" si="8"/>
        <v>533.33416632444914</v>
      </c>
      <c r="P105" s="168">
        <f t="shared" si="8"/>
        <v>453.93771080638214</v>
      </c>
      <c r="Q105" s="168">
        <f t="shared" si="8"/>
        <v>439.95420505669557</v>
      </c>
    </row>
    <row r="106" spans="1:17" ht="12" customHeight="1" x14ac:dyDescent="0.25">
      <c r="A106" s="158" t="s">
        <v>65</v>
      </c>
      <c r="B106" s="157">
        <f>SUM(B107:B108)</f>
        <v>519.54377533676302</v>
      </c>
      <c r="C106" s="157">
        <f t="shared" ref="C106:Q106" si="9">SUM(C107:C108)</f>
        <v>490.51182652090233</v>
      </c>
      <c r="D106" s="157">
        <f t="shared" si="9"/>
        <v>478.75643385999956</v>
      </c>
      <c r="E106" s="157">
        <f t="shared" si="9"/>
        <v>451.76903409651561</v>
      </c>
      <c r="F106" s="157">
        <f t="shared" si="9"/>
        <v>443.24727339619727</v>
      </c>
      <c r="G106" s="157">
        <f t="shared" si="9"/>
        <v>461.77101233627951</v>
      </c>
      <c r="H106" s="157">
        <f t="shared" si="9"/>
        <v>445.94129225264521</v>
      </c>
      <c r="I106" s="157">
        <f t="shared" si="9"/>
        <v>418.26781431914708</v>
      </c>
      <c r="J106" s="157">
        <f t="shared" si="9"/>
        <v>446.47102446660489</v>
      </c>
      <c r="K106" s="157">
        <f t="shared" si="9"/>
        <v>457.66119728880579</v>
      </c>
      <c r="L106" s="157">
        <f t="shared" si="9"/>
        <v>424.11999903531216</v>
      </c>
      <c r="M106" s="157">
        <f t="shared" si="9"/>
        <v>378.90326654360427</v>
      </c>
      <c r="N106" s="157">
        <f t="shared" si="9"/>
        <v>359.39118601807655</v>
      </c>
      <c r="O106" s="157">
        <f t="shared" si="9"/>
        <v>382.71405646696599</v>
      </c>
      <c r="P106" s="157">
        <f t="shared" si="9"/>
        <v>315.77287741902506</v>
      </c>
      <c r="Q106" s="157">
        <f t="shared" si="9"/>
        <v>311.58905108053517</v>
      </c>
    </row>
    <row r="107" spans="1:17" ht="12" customHeight="1" x14ac:dyDescent="0.25">
      <c r="A107" s="23" t="s">
        <v>58</v>
      </c>
      <c r="B107" s="156">
        <f>RES_hhdet_fec!B$5</f>
        <v>516.49918701620561</v>
      </c>
      <c r="C107" s="156">
        <f>RES_hhdet_fec!C$5</f>
        <v>487.21826418366192</v>
      </c>
      <c r="D107" s="156">
        <f>RES_hhdet_fec!D$5</f>
        <v>476.89270471365791</v>
      </c>
      <c r="E107" s="156">
        <f>RES_hhdet_fec!E$5</f>
        <v>449.6653456959894</v>
      </c>
      <c r="F107" s="156">
        <f>RES_hhdet_fec!F$5</f>
        <v>440.60654760994123</v>
      </c>
      <c r="G107" s="156">
        <f>RES_hhdet_fec!G$5</f>
        <v>459.31807439442747</v>
      </c>
      <c r="H107" s="156">
        <f>RES_hhdet_fec!H$5</f>
        <v>442.54025284683399</v>
      </c>
      <c r="I107" s="156">
        <f>RES_hhdet_fec!I$5</f>
        <v>415.57014453711253</v>
      </c>
      <c r="J107" s="156">
        <f>RES_hhdet_fec!J$5</f>
        <v>443.53324467222387</v>
      </c>
      <c r="K107" s="156">
        <f>RES_hhdet_fec!K$5</f>
        <v>456.62564963310302</v>
      </c>
      <c r="L107" s="156">
        <f>RES_hhdet_fec!L$5</f>
        <v>422.24322256734052</v>
      </c>
      <c r="M107" s="156">
        <f>RES_hhdet_fec!M$5</f>
        <v>377.00825589846107</v>
      </c>
      <c r="N107" s="156">
        <f>RES_hhdet_fec!N$5</f>
        <v>357.81145079231305</v>
      </c>
      <c r="O107" s="156">
        <f>RES_hhdet_fec!O$5</f>
        <v>380.4111994067693</v>
      </c>
      <c r="P107" s="156">
        <f>RES_hhdet_fec!P$5</f>
        <v>313.72430924069454</v>
      </c>
      <c r="Q107" s="156">
        <f>RES_hhdet_fec!Q$5</f>
        <v>309.27971870042126</v>
      </c>
    </row>
    <row r="108" spans="1:17" ht="12" customHeight="1" x14ac:dyDescent="0.25">
      <c r="A108" s="23" t="s">
        <v>60</v>
      </c>
      <c r="B108" s="156">
        <f>RES_hhdet_fec!B$6</f>
        <v>3.0445883205573656</v>
      </c>
      <c r="C108" s="156">
        <f>RES_hhdet_fec!C$6</f>
        <v>3.2935623372403926</v>
      </c>
      <c r="D108" s="156">
        <f>RES_hhdet_fec!D$6</f>
        <v>1.8637291463416585</v>
      </c>
      <c r="E108" s="156">
        <f>RES_hhdet_fec!E$6</f>
        <v>2.1036884005261918</v>
      </c>
      <c r="F108" s="156">
        <f>RES_hhdet_fec!F$6</f>
        <v>2.640725786256052</v>
      </c>
      <c r="G108" s="156">
        <f>RES_hhdet_fec!G$6</f>
        <v>2.4529379418520518</v>
      </c>
      <c r="H108" s="156">
        <f>RES_hhdet_fec!H$6</f>
        <v>3.4010394058112285</v>
      </c>
      <c r="I108" s="156">
        <f>RES_hhdet_fec!I$6</f>
        <v>2.6976697820345676</v>
      </c>
      <c r="J108" s="156">
        <f>RES_hhdet_fec!J$6</f>
        <v>2.9377797943810342</v>
      </c>
      <c r="K108" s="156">
        <f>RES_hhdet_fec!K$6</f>
        <v>1.035547655702777</v>
      </c>
      <c r="L108" s="156">
        <f>RES_hhdet_fec!L$6</f>
        <v>1.8767764679716632</v>
      </c>
      <c r="M108" s="156">
        <f>RES_hhdet_fec!M$6</f>
        <v>1.8950106451431898</v>
      </c>
      <c r="N108" s="156">
        <f>RES_hhdet_fec!N$6</f>
        <v>1.5797352257634982</v>
      </c>
      <c r="O108" s="156">
        <f>RES_hhdet_fec!O$6</f>
        <v>2.3028570601967049</v>
      </c>
      <c r="P108" s="156">
        <f>RES_hhdet_fec!P$6</f>
        <v>2.0485681783305112</v>
      </c>
      <c r="Q108" s="156">
        <f>RES_hhdet_fec!Q$6</f>
        <v>2.3093323801139145</v>
      </c>
    </row>
    <row r="109" spans="1:17" ht="12" customHeight="1" x14ac:dyDescent="0.25">
      <c r="A109" s="158" t="s">
        <v>112</v>
      </c>
      <c r="B109" s="157">
        <f>B110</f>
        <v>8.1596241311178888E-2</v>
      </c>
      <c r="C109" s="157">
        <f t="shared" ref="C109:Q109" si="10">C110</f>
        <v>8.0396377305894523E-2</v>
      </c>
      <c r="D109" s="157">
        <f t="shared" si="10"/>
        <v>8.4021313816707299E-2</v>
      </c>
      <c r="E109" s="157">
        <f t="shared" si="10"/>
        <v>7.9617953502287703E-2</v>
      </c>
      <c r="F109" s="157">
        <f t="shared" si="10"/>
        <v>8.1543098974875147E-2</v>
      </c>
      <c r="G109" s="157">
        <f t="shared" si="10"/>
        <v>9.5718761758173343E-2</v>
      </c>
      <c r="H109" s="157">
        <f t="shared" si="10"/>
        <v>0.10658432382957543</v>
      </c>
      <c r="I109" s="157">
        <f t="shared" si="10"/>
        <v>0.13337988331822939</v>
      </c>
      <c r="J109" s="157">
        <f t="shared" si="10"/>
        <v>0.14565628511234613</v>
      </c>
      <c r="K109" s="157">
        <f t="shared" si="10"/>
        <v>0.17922571248878716</v>
      </c>
      <c r="L109" s="157">
        <f t="shared" si="10"/>
        <v>0.19549191125362</v>
      </c>
      <c r="M109" s="157">
        <f t="shared" si="10"/>
        <v>0.22498508370208781</v>
      </c>
      <c r="N109" s="157">
        <f t="shared" si="10"/>
        <v>0.24456628687037577</v>
      </c>
      <c r="O109" s="157">
        <f t="shared" si="10"/>
        <v>0.26471747274105151</v>
      </c>
      <c r="P109" s="157">
        <f t="shared" si="10"/>
        <v>0.25941305155282951</v>
      </c>
      <c r="Q109" s="157">
        <f t="shared" si="10"/>
        <v>0.21771237077779612</v>
      </c>
    </row>
    <row r="110" spans="1:17" ht="12" customHeight="1" x14ac:dyDescent="0.25">
      <c r="A110" s="23" t="s">
        <v>60</v>
      </c>
      <c r="B110" s="156">
        <f>RES_hhdet_fec!B$8</f>
        <v>8.1596241311178888E-2</v>
      </c>
      <c r="C110" s="156">
        <f>RES_hhdet_fec!C$8</f>
        <v>8.0396377305894523E-2</v>
      </c>
      <c r="D110" s="156">
        <f>RES_hhdet_fec!D$8</f>
        <v>8.4021313816707299E-2</v>
      </c>
      <c r="E110" s="156">
        <f>RES_hhdet_fec!E$8</f>
        <v>7.9617953502287703E-2</v>
      </c>
      <c r="F110" s="156">
        <f>RES_hhdet_fec!F$8</f>
        <v>8.1543098974875147E-2</v>
      </c>
      <c r="G110" s="156">
        <f>RES_hhdet_fec!G$8</f>
        <v>9.5718761758173343E-2</v>
      </c>
      <c r="H110" s="156">
        <f>RES_hhdet_fec!H$8</f>
        <v>0.10658432382957543</v>
      </c>
      <c r="I110" s="156">
        <f>RES_hhdet_fec!I$8</f>
        <v>0.13337988331822939</v>
      </c>
      <c r="J110" s="156">
        <f>RES_hhdet_fec!J$8</f>
        <v>0.14565628511234613</v>
      </c>
      <c r="K110" s="156">
        <f>RES_hhdet_fec!K$8</f>
        <v>0.17922571248878716</v>
      </c>
      <c r="L110" s="156">
        <f>RES_hhdet_fec!L$8</f>
        <v>0.19549191125362</v>
      </c>
      <c r="M110" s="156">
        <f>RES_hhdet_fec!M$8</f>
        <v>0.22498508370208781</v>
      </c>
      <c r="N110" s="156">
        <f>RES_hhdet_fec!N$8</f>
        <v>0.24456628687037577</v>
      </c>
      <c r="O110" s="156">
        <f>RES_hhdet_fec!O$8</f>
        <v>0.26471747274105151</v>
      </c>
      <c r="P110" s="156">
        <f>RES_hhdet_fec!P$8</f>
        <v>0.25941305155282951</v>
      </c>
      <c r="Q110" s="156">
        <f>RES_hhdet_fec!Q$8</f>
        <v>0.21771237077779612</v>
      </c>
    </row>
    <row r="111" spans="1:17" ht="12" customHeight="1" x14ac:dyDescent="0.25">
      <c r="A111" s="158" t="s">
        <v>63</v>
      </c>
      <c r="B111" s="157">
        <f>SUM(B112:B114,B117:B118)</f>
        <v>119.1359461214894</v>
      </c>
      <c r="C111" s="157">
        <f t="shared" ref="C111:Q111" si="11">SUM(C112:C114,C117:C118)</f>
        <v>110.35720839180492</v>
      </c>
      <c r="D111" s="157">
        <f t="shared" si="11"/>
        <v>107.46643528901416</v>
      </c>
      <c r="E111" s="157">
        <f t="shared" si="11"/>
        <v>101.15778125098458</v>
      </c>
      <c r="F111" s="157">
        <f t="shared" si="11"/>
        <v>99.754829745743692</v>
      </c>
      <c r="G111" s="157">
        <f t="shared" si="11"/>
        <v>99.647040831703649</v>
      </c>
      <c r="H111" s="157">
        <f t="shared" si="11"/>
        <v>99.947699122265973</v>
      </c>
      <c r="I111" s="157">
        <f t="shared" si="11"/>
        <v>102.81410221518028</v>
      </c>
      <c r="J111" s="157">
        <f t="shared" si="11"/>
        <v>103.99079305295253</v>
      </c>
      <c r="K111" s="157">
        <f t="shared" si="11"/>
        <v>105.19781449930045</v>
      </c>
      <c r="L111" s="157">
        <f t="shared" si="11"/>
        <v>106.68886228989464</v>
      </c>
      <c r="M111" s="157">
        <f t="shared" si="11"/>
        <v>115.3694693246991</v>
      </c>
      <c r="N111" s="157">
        <f t="shared" si="11"/>
        <v>117.01570779849818</v>
      </c>
      <c r="O111" s="157">
        <f t="shared" si="11"/>
        <v>121.29624828365175</v>
      </c>
      <c r="P111" s="157">
        <f t="shared" si="11"/>
        <v>111.55413372013321</v>
      </c>
      <c r="Q111" s="157">
        <f t="shared" si="11"/>
        <v>103.0239177139492</v>
      </c>
    </row>
    <row r="112" spans="1:17" ht="12" customHeight="1" x14ac:dyDescent="0.25">
      <c r="A112" s="167" t="s">
        <v>171</v>
      </c>
      <c r="B112" s="132">
        <f>RES_hhdet_fec!B$10</f>
        <v>46.43490037318854</v>
      </c>
      <c r="C112" s="132">
        <f>RES_hhdet_fec!C$10</f>
        <v>47.077145816337911</v>
      </c>
      <c r="D112" s="132">
        <f>RES_hhdet_fec!D$10</f>
        <v>49.518995286342566</v>
      </c>
      <c r="E112" s="132">
        <f>RES_hhdet_fec!E$10</f>
        <v>49.964584304010046</v>
      </c>
      <c r="F112" s="132">
        <f>RES_hhdet_fec!F$10</f>
        <v>50.431142390058127</v>
      </c>
      <c r="G112" s="132">
        <f>RES_hhdet_fec!G$10</f>
        <v>54.271661750477833</v>
      </c>
      <c r="H112" s="132">
        <f>RES_hhdet_fec!H$10</f>
        <v>54.564957153166127</v>
      </c>
      <c r="I112" s="132">
        <f>RES_hhdet_fec!I$10</f>
        <v>59.023155462887544</v>
      </c>
      <c r="J112" s="132">
        <f>RES_hhdet_fec!J$10</f>
        <v>59.803105327775192</v>
      </c>
      <c r="K112" s="132">
        <f>RES_hhdet_fec!K$10</f>
        <v>67.744810366896914</v>
      </c>
      <c r="L112" s="132">
        <f>RES_hhdet_fec!L$10</f>
        <v>68.424347470974212</v>
      </c>
      <c r="M112" s="132">
        <f>RES_hhdet_fec!M$10</f>
        <v>80.191688611150411</v>
      </c>
      <c r="N112" s="132">
        <f>RES_hhdet_fec!N$10</f>
        <v>89.366169388814598</v>
      </c>
      <c r="O112" s="132">
        <f>RES_hhdet_fec!O$10</f>
        <v>93.853149915799023</v>
      </c>
      <c r="P112" s="132">
        <f>RES_hhdet_fec!P$10</f>
        <v>92.386541345356576</v>
      </c>
      <c r="Q112" s="132">
        <f>RES_hhdet_fec!Q$10</f>
        <v>90.137531941902708</v>
      </c>
    </row>
    <row r="113" spans="1:17" ht="12" customHeight="1" x14ac:dyDescent="0.25">
      <c r="A113" s="167" t="s">
        <v>144</v>
      </c>
      <c r="B113" s="132">
        <f>RES_hhdet_fec!B$11</f>
        <v>22.605345611078508</v>
      </c>
      <c r="C113" s="132">
        <f>RES_hhdet_fec!C$11</f>
        <v>20.136855986718217</v>
      </c>
      <c r="D113" s="132">
        <f>RES_hhdet_fec!D$11</f>
        <v>19.589830578568986</v>
      </c>
      <c r="E113" s="132">
        <f>RES_hhdet_fec!E$11</f>
        <v>17.803870284690092</v>
      </c>
      <c r="F113" s="132">
        <f>RES_hhdet_fec!F$11</f>
        <v>16.961272635572662</v>
      </c>
      <c r="G113" s="132">
        <f>RES_hhdet_fec!G$11</f>
        <v>16.534190379720808</v>
      </c>
      <c r="H113" s="132">
        <f>RES_hhdet_fec!H$11</f>
        <v>15.936136741787942</v>
      </c>
      <c r="I113" s="132">
        <f>RES_hhdet_fec!I$11</f>
        <v>16.078940205041945</v>
      </c>
      <c r="J113" s="132">
        <f>RES_hhdet_fec!J$11</f>
        <v>15.639051249067135</v>
      </c>
      <c r="K113" s="132">
        <f>RES_hhdet_fec!K$11</f>
        <v>15.394917301223224</v>
      </c>
      <c r="L113" s="132">
        <f>RES_hhdet_fec!L$11</f>
        <v>14.837805739160244</v>
      </c>
      <c r="M113" s="132">
        <f>RES_hhdet_fec!M$11</f>
        <v>6.4118617528036532</v>
      </c>
      <c r="N113" s="132">
        <f>RES_hhdet_fec!N$11</f>
        <v>5.4287259500994303</v>
      </c>
      <c r="O113" s="132">
        <f>RES_hhdet_fec!O$11</f>
        <v>5.3128875144100922</v>
      </c>
      <c r="P113" s="132">
        <f>RES_hhdet_fec!P$11</f>
        <v>4.6080565165041705</v>
      </c>
      <c r="Q113" s="132">
        <f>RES_hhdet_fec!Q$11</f>
        <v>3.3247597669742657</v>
      </c>
    </row>
    <row r="114" spans="1:17" ht="12" customHeight="1" x14ac:dyDescent="0.25">
      <c r="A114" s="167" t="s">
        <v>143</v>
      </c>
      <c r="B114" s="132">
        <f>SUM(B115:B116)</f>
        <v>3.0294028996017186E-2</v>
      </c>
      <c r="C114" s="132">
        <f t="shared" ref="C114:Q114" si="12">SUM(C115:C116)</f>
        <v>2.7582859156917196E-2</v>
      </c>
      <c r="D114" s="132">
        <f t="shared" si="12"/>
        <v>4.1911077643591102E-2</v>
      </c>
      <c r="E114" s="132">
        <f t="shared" si="12"/>
        <v>3.7577588325642897E-2</v>
      </c>
      <c r="F114" s="132">
        <f t="shared" si="12"/>
        <v>5.1933794005069749E-2</v>
      </c>
      <c r="G114" s="132">
        <f t="shared" si="12"/>
        <v>7.4353960243468256E-2</v>
      </c>
      <c r="H114" s="132">
        <f t="shared" si="12"/>
        <v>9.1438628960578833E-2</v>
      </c>
      <c r="I114" s="132">
        <f t="shared" si="12"/>
        <v>0.21116167838421493</v>
      </c>
      <c r="J114" s="132">
        <f t="shared" si="12"/>
        <v>0.44025450404803174</v>
      </c>
      <c r="K114" s="132">
        <f t="shared" si="12"/>
        <v>0.73638036038072718</v>
      </c>
      <c r="L114" s="132">
        <f t="shared" si="12"/>
        <v>0.9833021592783503</v>
      </c>
      <c r="M114" s="132">
        <f t="shared" si="12"/>
        <v>0.53798379605624769</v>
      </c>
      <c r="N114" s="132">
        <f t="shared" si="12"/>
        <v>0.52533874696468574</v>
      </c>
      <c r="O114" s="132">
        <f t="shared" si="12"/>
        <v>0.57853143167461785</v>
      </c>
      <c r="P114" s="132">
        <f t="shared" si="12"/>
        <v>0.56140007607856757</v>
      </c>
      <c r="Q114" s="132">
        <f t="shared" si="12"/>
        <v>0.43338262311822473</v>
      </c>
    </row>
    <row r="115" spans="1:17" ht="12" customHeight="1" x14ac:dyDescent="0.25">
      <c r="A115" s="166" t="s">
        <v>57</v>
      </c>
      <c r="B115" s="165">
        <f>RES_hhdet_fec!B$13</f>
        <v>2.3666434084313303E-2</v>
      </c>
      <c r="C115" s="165">
        <f>RES_hhdet_fec!C$13</f>
        <v>2.2708645320439209E-2</v>
      </c>
      <c r="D115" s="165">
        <f>RES_hhdet_fec!D$13</f>
        <v>3.2586624741593039E-2</v>
      </c>
      <c r="E115" s="165">
        <f>RES_hhdet_fec!E$13</f>
        <v>2.9267862168891243E-2</v>
      </c>
      <c r="F115" s="165">
        <f>RES_hhdet_fec!F$13</f>
        <v>4.0200517663971223E-2</v>
      </c>
      <c r="G115" s="165">
        <f>RES_hhdet_fec!G$13</f>
        <v>5.7407340040907411E-2</v>
      </c>
      <c r="H115" s="165">
        <f>RES_hhdet_fec!H$13</f>
        <v>7.0438957080451961E-2</v>
      </c>
      <c r="I115" s="165">
        <f>RES_hhdet_fec!I$13</f>
        <v>0.16221981737346933</v>
      </c>
      <c r="J115" s="165">
        <f>RES_hhdet_fec!J$13</f>
        <v>0.33720315875367507</v>
      </c>
      <c r="K115" s="165">
        <f>RES_hhdet_fec!K$13</f>
        <v>0.56241858046703064</v>
      </c>
      <c r="L115" s="165">
        <f>RES_hhdet_fec!L$13</f>
        <v>0.74937244961340022</v>
      </c>
      <c r="M115" s="165">
        <f>RES_hhdet_fec!M$13</f>
        <v>0.40989657297482313</v>
      </c>
      <c r="N115" s="165">
        <f>RES_hhdet_fec!N$13</f>
        <v>0.4000157044548775</v>
      </c>
      <c r="O115" s="165">
        <f>RES_hhdet_fec!O$13</f>
        <v>0.4402219191152783</v>
      </c>
      <c r="P115" s="165">
        <f>RES_hhdet_fec!P$13</f>
        <v>0.42695213997845616</v>
      </c>
      <c r="Q115" s="165">
        <f>RES_hhdet_fec!Q$13</f>
        <v>0.32938137772874709</v>
      </c>
    </row>
    <row r="116" spans="1:17" ht="12" customHeight="1" x14ac:dyDescent="0.25">
      <c r="A116" s="147" t="s">
        <v>59</v>
      </c>
      <c r="B116" s="164">
        <f>RES_hhdet_fec!B$14</f>
        <v>6.6275949117038839E-3</v>
      </c>
      <c r="C116" s="164">
        <f>RES_hhdet_fec!C$14</f>
        <v>4.8742138364779863E-3</v>
      </c>
      <c r="D116" s="164">
        <f>RES_hhdet_fec!D$14</f>
        <v>9.3244529019980617E-3</v>
      </c>
      <c r="E116" s="164">
        <f>RES_hhdet_fec!E$14</f>
        <v>8.3097261567516515E-3</v>
      </c>
      <c r="F116" s="164">
        <f>RES_hhdet_fec!F$14</f>
        <v>1.1733276341098525E-2</v>
      </c>
      <c r="G116" s="164">
        <f>RES_hhdet_fec!G$14</f>
        <v>1.6946620202560846E-2</v>
      </c>
      <c r="H116" s="164">
        <f>RES_hhdet_fec!H$14</f>
        <v>2.0999671880126875E-2</v>
      </c>
      <c r="I116" s="164">
        <f>RES_hhdet_fec!I$14</f>
        <v>4.8941861010745602E-2</v>
      </c>
      <c r="J116" s="164">
        <f>RES_hhdet_fec!J$14</f>
        <v>0.10305134529435665</v>
      </c>
      <c r="K116" s="164">
        <f>RES_hhdet_fec!K$14</f>
        <v>0.17396177991369657</v>
      </c>
      <c r="L116" s="164">
        <f>RES_hhdet_fec!L$14</f>
        <v>0.23392970966495005</v>
      </c>
      <c r="M116" s="164">
        <f>RES_hhdet_fec!M$14</f>
        <v>0.12808722308142456</v>
      </c>
      <c r="N116" s="164">
        <f>RES_hhdet_fec!N$14</f>
        <v>0.12532304250980825</v>
      </c>
      <c r="O116" s="164">
        <f>RES_hhdet_fec!O$14</f>
        <v>0.13830951255933951</v>
      </c>
      <c r="P116" s="164">
        <f>RES_hhdet_fec!P$14</f>
        <v>0.13444793610011146</v>
      </c>
      <c r="Q116" s="164">
        <f>RES_hhdet_fec!Q$14</f>
        <v>0.10400124538947761</v>
      </c>
    </row>
    <row r="117" spans="1:17" ht="12" customHeight="1" x14ac:dyDescent="0.25">
      <c r="A117" s="163" t="s">
        <v>142</v>
      </c>
      <c r="B117" s="162">
        <f>RES_hhdet_fec!B$15</f>
        <v>49.996653894670992</v>
      </c>
      <c r="C117" s="162">
        <f>RES_hhdet_fec!C$15</f>
        <v>43.055668364371968</v>
      </c>
      <c r="D117" s="162">
        <f>RES_hhdet_fec!D$15</f>
        <v>38.230611465045271</v>
      </c>
      <c r="E117" s="162">
        <f>RES_hhdet_fec!E$15</f>
        <v>33.278929456875233</v>
      </c>
      <c r="F117" s="162">
        <f>RES_hhdet_fec!F$15</f>
        <v>32.209240787657961</v>
      </c>
      <c r="G117" s="162">
        <f>RES_hhdet_fec!G$15</f>
        <v>28.634674395475081</v>
      </c>
      <c r="H117" s="162">
        <f>RES_hhdet_fec!H$15</f>
        <v>29.185713966661712</v>
      </c>
      <c r="I117" s="162">
        <f>RES_hhdet_fec!I$15</f>
        <v>27.137043056748958</v>
      </c>
      <c r="J117" s="162">
        <f>RES_hhdet_fec!J$15</f>
        <v>27.325943564377862</v>
      </c>
      <c r="K117" s="162">
        <f>RES_hhdet_fec!K$15</f>
        <v>20.304537298823632</v>
      </c>
      <c r="L117" s="162">
        <f>RES_hhdet_fec!L$15</f>
        <v>21.008387262858577</v>
      </c>
      <c r="M117" s="162">
        <f>RES_hhdet_fec!M$15</f>
        <v>25.982104564325919</v>
      </c>
      <c r="N117" s="162">
        <f>RES_hhdet_fec!N$15</f>
        <v>19.720567252897379</v>
      </c>
      <c r="O117" s="162">
        <f>RES_hhdet_fec!O$15</f>
        <v>19.397705617882885</v>
      </c>
      <c r="P117" s="162">
        <f>RES_hhdet_fec!P$15</f>
        <v>12.453686224427283</v>
      </c>
      <c r="Q117" s="162">
        <f>RES_hhdet_fec!Q$15</f>
        <v>8.0703026722841962</v>
      </c>
    </row>
    <row r="118" spans="1:17" ht="12" customHeight="1" x14ac:dyDescent="0.25">
      <c r="A118" s="161" t="s">
        <v>141</v>
      </c>
      <c r="B118" s="160">
        <f>SUM(B119:B120)</f>
        <v>6.8752213555352951E-2</v>
      </c>
      <c r="C118" s="160">
        <f t="shared" ref="C118:Q118" si="13">SUM(C119:C120)</f>
        <v>5.9955365219890394E-2</v>
      </c>
      <c r="D118" s="160">
        <f t="shared" si="13"/>
        <v>8.508688141374339E-2</v>
      </c>
      <c r="E118" s="160">
        <f t="shared" si="13"/>
        <v>7.2819617083566879E-2</v>
      </c>
      <c r="F118" s="160">
        <f t="shared" si="13"/>
        <v>0.10124013844987656</v>
      </c>
      <c r="G118" s="160">
        <f t="shared" si="13"/>
        <v>0.13216034578646133</v>
      </c>
      <c r="H118" s="160">
        <f t="shared" si="13"/>
        <v>0.16945263168961894</v>
      </c>
      <c r="I118" s="160">
        <f t="shared" si="13"/>
        <v>0.36380181211761148</v>
      </c>
      <c r="J118" s="160">
        <f t="shared" si="13"/>
        <v>0.78243840768430761</v>
      </c>
      <c r="K118" s="160">
        <f t="shared" si="13"/>
        <v>1.0171691719759437</v>
      </c>
      <c r="L118" s="160">
        <f t="shared" si="13"/>
        <v>1.4350196576232643</v>
      </c>
      <c r="M118" s="160">
        <f t="shared" si="13"/>
        <v>2.2458306003628472</v>
      </c>
      <c r="N118" s="160">
        <f t="shared" si="13"/>
        <v>1.9749064597220776</v>
      </c>
      <c r="O118" s="160">
        <f t="shared" si="13"/>
        <v>2.1539738038851244</v>
      </c>
      <c r="P118" s="160">
        <f t="shared" si="13"/>
        <v>1.5444495577666157</v>
      </c>
      <c r="Q118" s="160">
        <f t="shared" si="13"/>
        <v>1.0579407096698032</v>
      </c>
    </row>
    <row r="119" spans="1:17" ht="12" customHeight="1" x14ac:dyDescent="0.25">
      <c r="A119" s="148" t="s">
        <v>60</v>
      </c>
      <c r="B119" s="156">
        <f>RES_hhdet_fec!B$17</f>
        <v>5.2151666300323217E-2</v>
      </c>
      <c r="C119" s="156">
        <f>RES_hhdet_fec!C$17</f>
        <v>4.8477377798506749E-2</v>
      </c>
      <c r="D119" s="156">
        <f>RES_hhdet_fec!D$17</f>
        <v>6.371041455678185E-2</v>
      </c>
      <c r="E119" s="156">
        <f>RES_hhdet_fec!E$17</f>
        <v>5.4941115352373927E-2</v>
      </c>
      <c r="F119" s="156">
        <f>RES_hhdet_fec!F$17</f>
        <v>7.6555376748658352E-2</v>
      </c>
      <c r="G119" s="156">
        <f>RES_hhdet_fec!G$17</f>
        <v>9.9366695241811145E-2</v>
      </c>
      <c r="H119" s="156">
        <f>RES_hhdet_fec!H$17</f>
        <v>0.1290938872950001</v>
      </c>
      <c r="I119" s="156">
        <f>RES_hhdet_fec!I$17</f>
        <v>0.2737356491032058</v>
      </c>
      <c r="J119" s="156">
        <f>RES_hhdet_fec!J$17</f>
        <v>0.58934155333364568</v>
      </c>
      <c r="K119" s="156">
        <f>RES_hhdet_fec!K$17</f>
        <v>0.74179080821834809</v>
      </c>
      <c r="L119" s="156">
        <f>RES_hhdet_fec!L$17</f>
        <v>1.0609332078696578</v>
      </c>
      <c r="M119" s="156">
        <f>RES_hhdet_fec!M$17</f>
        <v>1.6609391010255163</v>
      </c>
      <c r="N119" s="156">
        <f>RES_hhdet_fec!N$17</f>
        <v>1.4536294418372804</v>
      </c>
      <c r="O119" s="156">
        <f>RES_hhdet_fec!O$17</f>
        <v>1.607631145609824</v>
      </c>
      <c r="P119" s="156">
        <f>RES_hhdet_fec!P$17</f>
        <v>1.1539897870369475</v>
      </c>
      <c r="Q119" s="156">
        <f>RES_hhdet_fec!Q$17</f>
        <v>0.79945924291618431</v>
      </c>
    </row>
    <row r="120" spans="1:17" ht="12" customHeight="1" x14ac:dyDescent="0.25">
      <c r="A120" s="148" t="s">
        <v>59</v>
      </c>
      <c r="B120" s="156">
        <f>RES_hhdet_fec!B$18</f>
        <v>1.660054725502973E-2</v>
      </c>
      <c r="C120" s="156">
        <f>RES_hhdet_fec!C$18</f>
        <v>1.1477987421383649E-2</v>
      </c>
      <c r="D120" s="156">
        <f>RES_hhdet_fec!D$18</f>
        <v>2.1376466856961544E-2</v>
      </c>
      <c r="E120" s="156">
        <f>RES_hhdet_fec!E$18</f>
        <v>1.7878501731192951E-2</v>
      </c>
      <c r="F120" s="156">
        <f>RES_hhdet_fec!F$18</f>
        <v>2.4684761701218208E-2</v>
      </c>
      <c r="G120" s="156">
        <f>RES_hhdet_fec!G$18</f>
        <v>3.2793650544650173E-2</v>
      </c>
      <c r="H120" s="156">
        <f>RES_hhdet_fec!H$18</f>
        <v>4.0358744394618826E-2</v>
      </c>
      <c r="I120" s="156">
        <f>RES_hhdet_fec!I$18</f>
        <v>9.0066163014405676E-2</v>
      </c>
      <c r="J120" s="156">
        <f>RES_hhdet_fec!J$18</f>
        <v>0.1930968543506619</v>
      </c>
      <c r="K120" s="156">
        <f>RES_hhdet_fec!K$18</f>
        <v>0.27537836375759556</v>
      </c>
      <c r="L120" s="156">
        <f>RES_hhdet_fec!L$18</f>
        <v>0.37408644975360661</v>
      </c>
      <c r="M120" s="156">
        <f>RES_hhdet_fec!M$18</f>
        <v>0.58489149933733076</v>
      </c>
      <c r="N120" s="156">
        <f>RES_hhdet_fec!N$18</f>
        <v>0.52127701788479708</v>
      </c>
      <c r="O120" s="156">
        <f>RES_hhdet_fec!O$18</f>
        <v>0.54634265827530015</v>
      </c>
      <c r="P120" s="156">
        <f>RES_hhdet_fec!P$18</f>
        <v>0.39045977072966831</v>
      </c>
      <c r="Q120" s="156">
        <f>RES_hhdet_fec!Q$18</f>
        <v>0.25848146675361905</v>
      </c>
    </row>
    <row r="121" spans="1:17" ht="12" customHeight="1" x14ac:dyDescent="0.25">
      <c r="A121" s="158" t="s">
        <v>62</v>
      </c>
      <c r="B121" s="157">
        <f>SUM(B122:B124)</f>
        <v>26.846953017015409</v>
      </c>
      <c r="C121" s="157">
        <f t="shared" ref="C121:Q121" si="14">SUM(C122:C124)</f>
        <v>25.318914772551455</v>
      </c>
      <c r="D121" s="157">
        <f t="shared" si="14"/>
        <v>24.289912600230437</v>
      </c>
      <c r="E121" s="157">
        <f t="shared" si="14"/>
        <v>23.073262008009991</v>
      </c>
      <c r="F121" s="157">
        <f t="shared" si="14"/>
        <v>23.172599291999141</v>
      </c>
      <c r="G121" s="157">
        <f t="shared" si="14"/>
        <v>22.929122933761313</v>
      </c>
      <c r="H121" s="157">
        <f t="shared" si="14"/>
        <v>23.25909398854429</v>
      </c>
      <c r="I121" s="157">
        <f t="shared" si="14"/>
        <v>23.684620908303863</v>
      </c>
      <c r="J121" s="157">
        <f t="shared" si="14"/>
        <v>23.922168708993759</v>
      </c>
      <c r="K121" s="157">
        <f t="shared" si="14"/>
        <v>22.728242024088999</v>
      </c>
      <c r="L121" s="157">
        <f t="shared" si="14"/>
        <v>24.030926600193752</v>
      </c>
      <c r="M121" s="157">
        <f t="shared" si="14"/>
        <v>25.393519009176828</v>
      </c>
      <c r="N121" s="157">
        <f t="shared" si="14"/>
        <v>24.951381820837327</v>
      </c>
      <c r="O121" s="157">
        <f t="shared" si="14"/>
        <v>29.059144101090432</v>
      </c>
      <c r="P121" s="157">
        <f t="shared" si="14"/>
        <v>26.351286615671</v>
      </c>
      <c r="Q121" s="157">
        <f t="shared" si="14"/>
        <v>25.123523891433432</v>
      </c>
    </row>
    <row r="122" spans="1:17" ht="12" customHeight="1" x14ac:dyDescent="0.25">
      <c r="A122" s="23" t="s">
        <v>58</v>
      </c>
      <c r="B122" s="156">
        <f>RES_hhdet_fec!B$20</f>
        <v>0</v>
      </c>
      <c r="C122" s="156">
        <f>RES_hhdet_fec!C$20</f>
        <v>0</v>
      </c>
      <c r="D122" s="156">
        <f>RES_hhdet_fec!D$20</f>
        <v>0</v>
      </c>
      <c r="E122" s="156">
        <f>RES_hhdet_fec!E$20</f>
        <v>0</v>
      </c>
      <c r="F122" s="156">
        <f>RES_hhdet_fec!F$20</f>
        <v>0</v>
      </c>
      <c r="G122" s="156">
        <f>RES_hhdet_fec!G$20</f>
        <v>0</v>
      </c>
      <c r="H122" s="156">
        <f>RES_hhdet_fec!H$20</f>
        <v>0</v>
      </c>
      <c r="I122" s="156">
        <f>RES_hhdet_fec!I$20</f>
        <v>0</v>
      </c>
      <c r="J122" s="156">
        <f>RES_hhdet_fec!J$20</f>
        <v>0</v>
      </c>
      <c r="K122" s="156">
        <f>RES_hhdet_fec!K$20</f>
        <v>0</v>
      </c>
      <c r="L122" s="156">
        <f>RES_hhdet_fec!L$20</f>
        <v>0</v>
      </c>
      <c r="M122" s="156">
        <f>RES_hhdet_fec!M$20</f>
        <v>0</v>
      </c>
      <c r="N122" s="156">
        <f>RES_hhdet_fec!N$20</f>
        <v>0</v>
      </c>
      <c r="O122" s="156">
        <f>RES_hhdet_fec!O$20</f>
        <v>0</v>
      </c>
      <c r="P122" s="156">
        <f>RES_hhdet_fec!P$20</f>
        <v>0</v>
      </c>
      <c r="Q122" s="156">
        <f>RES_hhdet_fec!Q$20</f>
        <v>0</v>
      </c>
    </row>
    <row r="123" spans="1:17" ht="12" customHeight="1" x14ac:dyDescent="0.25">
      <c r="A123" s="23" t="s">
        <v>57</v>
      </c>
      <c r="B123" s="156">
        <f>RES_hhdet_fec!B$21</f>
        <v>5.5780498781120329</v>
      </c>
      <c r="C123" s="156">
        <f>RES_hhdet_fec!C$21</f>
        <v>6.3866747705838876</v>
      </c>
      <c r="D123" s="156">
        <f>RES_hhdet_fec!D$21</f>
        <v>5.313299285826143</v>
      </c>
      <c r="E123" s="156">
        <f>RES_hhdet_fec!E$21</f>
        <v>4.7874972165330192</v>
      </c>
      <c r="F123" s="156">
        <f>RES_hhdet_fec!F$21</f>
        <v>5.4385764593472219</v>
      </c>
      <c r="G123" s="156">
        <f>RES_hhdet_fec!G$21</f>
        <v>6.0126216127692791</v>
      </c>
      <c r="H123" s="156">
        <f>RES_hhdet_fec!H$21</f>
        <v>7.6159130723678086</v>
      </c>
      <c r="I123" s="156">
        <f>RES_hhdet_fec!I$21</f>
        <v>4.8979475517649496</v>
      </c>
      <c r="J123" s="156">
        <f>RES_hhdet_fec!J$21</f>
        <v>5.5592939395932071</v>
      </c>
      <c r="K123" s="156">
        <f>RES_hhdet_fec!K$21</f>
        <v>2.3293520136414432</v>
      </c>
      <c r="L123" s="156">
        <f>RES_hhdet_fec!L$21</f>
        <v>4.3154197026830881</v>
      </c>
      <c r="M123" s="156">
        <f>RES_hhdet_fec!M$21</f>
        <v>3.5124023319339504</v>
      </c>
      <c r="N123" s="156">
        <f>RES_hhdet_fec!N$21</f>
        <v>1.5506615674553337</v>
      </c>
      <c r="O123" s="156">
        <f>RES_hhdet_fec!O$21</f>
        <v>9.2467428918188173</v>
      </c>
      <c r="P123" s="156">
        <f>RES_hhdet_fec!P$21</f>
        <v>5.8943403897158753</v>
      </c>
      <c r="Q123" s="156">
        <f>RES_hhdet_fec!Q$21</f>
        <v>5.0987317488908408</v>
      </c>
    </row>
    <row r="124" spans="1:17" ht="12" customHeight="1" x14ac:dyDescent="0.25">
      <c r="A124" s="29" t="s">
        <v>140</v>
      </c>
      <c r="B124" s="57">
        <f>RES_hhdet_fec!B$22</f>
        <v>21.268903138903376</v>
      </c>
      <c r="C124" s="57">
        <f>RES_hhdet_fec!C$22</f>
        <v>18.932240001967568</v>
      </c>
      <c r="D124" s="57">
        <f>RES_hhdet_fec!D$22</f>
        <v>18.976613314404293</v>
      </c>
      <c r="E124" s="57">
        <f>RES_hhdet_fec!E$22</f>
        <v>18.285764791476971</v>
      </c>
      <c r="F124" s="57">
        <f>RES_hhdet_fec!F$22</f>
        <v>17.73402283265192</v>
      </c>
      <c r="G124" s="57">
        <f>RES_hhdet_fec!G$22</f>
        <v>16.916501320992033</v>
      </c>
      <c r="H124" s="57">
        <f>RES_hhdet_fec!H$22</f>
        <v>15.643180916176481</v>
      </c>
      <c r="I124" s="57">
        <f>RES_hhdet_fec!I$22</f>
        <v>18.786673356538913</v>
      </c>
      <c r="J124" s="57">
        <f>RES_hhdet_fec!J$22</f>
        <v>18.362874769400552</v>
      </c>
      <c r="K124" s="57">
        <f>RES_hhdet_fec!K$22</f>
        <v>20.398890010447555</v>
      </c>
      <c r="L124" s="57">
        <f>RES_hhdet_fec!L$22</f>
        <v>19.715506897510664</v>
      </c>
      <c r="M124" s="57">
        <f>RES_hhdet_fec!M$22</f>
        <v>21.881116677242879</v>
      </c>
      <c r="N124" s="57">
        <f>RES_hhdet_fec!N$22</f>
        <v>23.400720253381994</v>
      </c>
      <c r="O124" s="57">
        <f>RES_hhdet_fec!O$22</f>
        <v>19.812401209271613</v>
      </c>
      <c r="P124" s="57">
        <f>RES_hhdet_fec!P$22</f>
        <v>20.456946225955125</v>
      </c>
      <c r="Q124" s="57">
        <f>RES_hhdet_fec!Q$22</f>
        <v>20.024792142542591</v>
      </c>
    </row>
    <row r="126" spans="1:17" ht="12" customHeight="1" x14ac:dyDescent="0.25">
      <c r="A126" s="152" t="s">
        <v>119</v>
      </c>
      <c r="B126" s="168">
        <f>SUM(B127,B130,B132,B142)</f>
        <v>343.41447686247051</v>
      </c>
      <c r="C126" s="168">
        <f t="shared" ref="C126:Q126" si="15">SUM(C127,C130,C132,C142)</f>
        <v>322.21012035296275</v>
      </c>
      <c r="D126" s="168">
        <f t="shared" si="15"/>
        <v>314.19661702486133</v>
      </c>
      <c r="E126" s="168">
        <f t="shared" si="15"/>
        <v>296.41532067577771</v>
      </c>
      <c r="F126" s="168">
        <f t="shared" si="15"/>
        <v>292.62155300461717</v>
      </c>
      <c r="G126" s="168">
        <f t="shared" si="15"/>
        <v>302.38092223354585</v>
      </c>
      <c r="H126" s="168">
        <f t="shared" si="15"/>
        <v>296.614511699486</v>
      </c>
      <c r="I126" s="168">
        <f t="shared" si="15"/>
        <v>287.8276681263726</v>
      </c>
      <c r="J126" s="168">
        <f t="shared" si="15"/>
        <v>305.66201222676858</v>
      </c>
      <c r="K126" s="168">
        <f t="shared" si="15"/>
        <v>312.40110075629855</v>
      </c>
      <c r="L126" s="168">
        <f t="shared" si="15"/>
        <v>299.09604546936788</v>
      </c>
      <c r="M126" s="168">
        <f t="shared" si="15"/>
        <v>284.77131789792355</v>
      </c>
      <c r="N126" s="168">
        <f t="shared" si="15"/>
        <v>275.64266804821881</v>
      </c>
      <c r="O126" s="168">
        <f t="shared" si="15"/>
        <v>293.14707480031143</v>
      </c>
      <c r="P126" s="168">
        <f t="shared" si="15"/>
        <v>250.8260923070105</v>
      </c>
      <c r="Q126" s="168">
        <f t="shared" si="15"/>
        <v>243.64113698155853</v>
      </c>
    </row>
    <row r="127" spans="1:17" ht="12" customHeight="1" x14ac:dyDescent="0.25">
      <c r="A127" s="158" t="s">
        <v>65</v>
      </c>
      <c r="B127" s="157">
        <f>SUM(B128:B129)</f>
        <v>258.42180320812838</v>
      </c>
      <c r="C127" s="157">
        <f t="shared" ref="C127:Q127" si="16">SUM(C128:C129)</f>
        <v>244.19315419986327</v>
      </c>
      <c r="D127" s="157">
        <f t="shared" si="16"/>
        <v>238.40607960319534</v>
      </c>
      <c r="E127" s="157">
        <f t="shared" si="16"/>
        <v>225.19429961789831</v>
      </c>
      <c r="F127" s="157">
        <f t="shared" si="16"/>
        <v>221.91104715182618</v>
      </c>
      <c r="G127" s="157">
        <f t="shared" si="16"/>
        <v>232.19756583346907</v>
      </c>
      <c r="H127" s="157">
        <f t="shared" si="16"/>
        <v>225.74877331572154</v>
      </c>
      <c r="I127" s="157">
        <f t="shared" si="16"/>
        <v>213.47834476006904</v>
      </c>
      <c r="J127" s="157">
        <f t="shared" si="16"/>
        <v>229.6201821747494</v>
      </c>
      <c r="K127" s="157">
        <f t="shared" si="16"/>
        <v>236.62425168070789</v>
      </c>
      <c r="L127" s="157">
        <f t="shared" si="16"/>
        <v>221.4809764184406</v>
      </c>
      <c r="M127" s="157">
        <f t="shared" si="16"/>
        <v>200.29508720580884</v>
      </c>
      <c r="N127" s="157">
        <f t="shared" si="16"/>
        <v>191.26526183322841</v>
      </c>
      <c r="O127" s="157">
        <f t="shared" si="16"/>
        <v>205.59865883171335</v>
      </c>
      <c r="P127" s="157">
        <f t="shared" si="16"/>
        <v>170.95381936651242</v>
      </c>
      <c r="Q127" s="157">
        <f t="shared" si="16"/>
        <v>170.04017207793095</v>
      </c>
    </row>
    <row r="128" spans="1:17" ht="12" customHeight="1" x14ac:dyDescent="0.25">
      <c r="A128" s="23" t="s">
        <v>58</v>
      </c>
      <c r="B128" s="156">
        <f>RES_hhdet_tes!B$5</f>
        <v>255.377214887571</v>
      </c>
      <c r="C128" s="156">
        <f>RES_hhdet_tes!C$5</f>
        <v>240.89959186262288</v>
      </c>
      <c r="D128" s="156">
        <f>RES_hhdet_tes!D$5</f>
        <v>236.54235045685368</v>
      </c>
      <c r="E128" s="156">
        <f>RES_hhdet_tes!E$5</f>
        <v>223.09061121737213</v>
      </c>
      <c r="F128" s="156">
        <f>RES_hhdet_tes!F$5</f>
        <v>219.27032136557014</v>
      </c>
      <c r="G128" s="156">
        <f>RES_hhdet_tes!G$5</f>
        <v>229.74462789161703</v>
      </c>
      <c r="H128" s="156">
        <f>RES_hhdet_tes!H$5</f>
        <v>222.34773390991032</v>
      </c>
      <c r="I128" s="156">
        <f>RES_hhdet_tes!I$5</f>
        <v>210.78067497803445</v>
      </c>
      <c r="J128" s="156">
        <f>RES_hhdet_tes!J$5</f>
        <v>226.68240238036836</v>
      </c>
      <c r="K128" s="156">
        <f>RES_hhdet_tes!K$5</f>
        <v>235.58870402500511</v>
      </c>
      <c r="L128" s="156">
        <f>RES_hhdet_tes!L$5</f>
        <v>219.60419995046894</v>
      </c>
      <c r="M128" s="156">
        <f>RES_hhdet_tes!M$5</f>
        <v>198.40007656066564</v>
      </c>
      <c r="N128" s="156">
        <f>RES_hhdet_tes!N$5</f>
        <v>189.68552660746491</v>
      </c>
      <c r="O128" s="156">
        <f>RES_hhdet_tes!O$5</f>
        <v>203.29580177151664</v>
      </c>
      <c r="P128" s="156">
        <f>RES_hhdet_tes!P$5</f>
        <v>168.90525118818192</v>
      </c>
      <c r="Q128" s="156">
        <f>RES_hhdet_tes!Q$5</f>
        <v>167.73083969781703</v>
      </c>
    </row>
    <row r="129" spans="1:17" ht="12" customHeight="1" x14ac:dyDescent="0.25">
      <c r="A129" s="23" t="s">
        <v>60</v>
      </c>
      <c r="B129" s="156">
        <f>RES_hhdet_tes!B$6</f>
        <v>3.0445883205573656</v>
      </c>
      <c r="C129" s="156">
        <f>RES_hhdet_tes!C$6</f>
        <v>3.2935623372403935</v>
      </c>
      <c r="D129" s="156">
        <f>RES_hhdet_tes!D$6</f>
        <v>1.8637291463416592</v>
      </c>
      <c r="E129" s="156">
        <f>RES_hhdet_tes!E$6</f>
        <v>2.1036884005261918</v>
      </c>
      <c r="F129" s="156">
        <f>RES_hhdet_tes!F$6</f>
        <v>2.640725786256052</v>
      </c>
      <c r="G129" s="156">
        <f>RES_hhdet_tes!G$6</f>
        <v>2.4529379418520518</v>
      </c>
      <c r="H129" s="156">
        <f>RES_hhdet_tes!H$6</f>
        <v>3.4010394058112294</v>
      </c>
      <c r="I129" s="156">
        <f>RES_hhdet_tes!I$6</f>
        <v>2.6976697820345663</v>
      </c>
      <c r="J129" s="156">
        <f>RES_hhdet_tes!J$6</f>
        <v>2.9377797943810346</v>
      </c>
      <c r="K129" s="156">
        <f>RES_hhdet_tes!K$6</f>
        <v>1.035547655702777</v>
      </c>
      <c r="L129" s="156">
        <f>RES_hhdet_tes!L$6</f>
        <v>1.8767764679716632</v>
      </c>
      <c r="M129" s="156">
        <f>RES_hhdet_tes!M$6</f>
        <v>1.8950106451431892</v>
      </c>
      <c r="N129" s="156">
        <f>RES_hhdet_tes!N$6</f>
        <v>1.5797352257634976</v>
      </c>
      <c r="O129" s="156">
        <f>RES_hhdet_tes!O$6</f>
        <v>2.3028570601967049</v>
      </c>
      <c r="P129" s="156">
        <f>RES_hhdet_tes!P$6</f>
        <v>2.0485681783305121</v>
      </c>
      <c r="Q129" s="156">
        <f>RES_hhdet_tes!Q$6</f>
        <v>2.309332380113915</v>
      </c>
    </row>
    <row r="130" spans="1:17" ht="12" customHeight="1" x14ac:dyDescent="0.25">
      <c r="A130" s="158" t="s">
        <v>112</v>
      </c>
      <c r="B130" s="157">
        <f>B131</f>
        <v>0.13116075448857681</v>
      </c>
      <c r="C130" s="157">
        <f t="shared" ref="C130:Q130" si="17">C131</f>
        <v>0.13201938979435818</v>
      </c>
      <c r="D130" s="157">
        <f t="shared" si="17"/>
        <v>0.14268159111552567</v>
      </c>
      <c r="E130" s="157">
        <f t="shared" si="17"/>
        <v>0.13836068737941046</v>
      </c>
      <c r="F130" s="157">
        <f t="shared" si="17"/>
        <v>0.14605378478597619</v>
      </c>
      <c r="G130" s="157">
        <f t="shared" si="17"/>
        <v>0.18128456122979036</v>
      </c>
      <c r="H130" s="157">
        <f t="shared" si="17"/>
        <v>0.21045798663318821</v>
      </c>
      <c r="I130" s="157">
        <f t="shared" si="17"/>
        <v>0.2803301090686055</v>
      </c>
      <c r="J130" s="157">
        <f t="shared" si="17"/>
        <v>0.32956551855121663</v>
      </c>
      <c r="K130" s="157">
        <f t="shared" si="17"/>
        <v>0.42879259321534452</v>
      </c>
      <c r="L130" s="157">
        <f t="shared" si="17"/>
        <v>0.49082869488493536</v>
      </c>
      <c r="M130" s="157">
        <f t="shared" si="17"/>
        <v>0.59393537073790315</v>
      </c>
      <c r="N130" s="157">
        <f t="shared" si="17"/>
        <v>0.66959050522821839</v>
      </c>
      <c r="O130" s="157">
        <f t="shared" si="17"/>
        <v>0.76203476659835034</v>
      </c>
      <c r="P130" s="157">
        <f t="shared" si="17"/>
        <v>0.76279292664831977</v>
      </c>
      <c r="Q130" s="157">
        <f t="shared" si="17"/>
        <v>0.65927461166437562</v>
      </c>
    </row>
    <row r="131" spans="1:17" ht="12" customHeight="1" x14ac:dyDescent="0.25">
      <c r="A131" s="23" t="s">
        <v>60</v>
      </c>
      <c r="B131" s="156">
        <f>RES_hhdet_tes!B$8</f>
        <v>0.13116075448857681</v>
      </c>
      <c r="C131" s="156">
        <f>RES_hhdet_tes!C$8</f>
        <v>0.13201938979435818</v>
      </c>
      <c r="D131" s="156">
        <f>RES_hhdet_tes!D$8</f>
        <v>0.14268159111552567</v>
      </c>
      <c r="E131" s="156">
        <f>RES_hhdet_tes!E$8</f>
        <v>0.13836068737941046</v>
      </c>
      <c r="F131" s="156">
        <f>RES_hhdet_tes!F$8</f>
        <v>0.14605378478597619</v>
      </c>
      <c r="G131" s="156">
        <f>RES_hhdet_tes!G$8</f>
        <v>0.18128456122979036</v>
      </c>
      <c r="H131" s="156">
        <f>RES_hhdet_tes!H$8</f>
        <v>0.21045798663318821</v>
      </c>
      <c r="I131" s="156">
        <f>RES_hhdet_tes!I$8</f>
        <v>0.2803301090686055</v>
      </c>
      <c r="J131" s="156">
        <f>RES_hhdet_tes!J$8</f>
        <v>0.32956551855121663</v>
      </c>
      <c r="K131" s="156">
        <f>RES_hhdet_tes!K$8</f>
        <v>0.42879259321534452</v>
      </c>
      <c r="L131" s="156">
        <f>RES_hhdet_tes!L$8</f>
        <v>0.49082869488493536</v>
      </c>
      <c r="M131" s="156">
        <f>RES_hhdet_tes!M$8</f>
        <v>0.59393537073790315</v>
      </c>
      <c r="N131" s="156">
        <f>RES_hhdet_tes!N$8</f>
        <v>0.66959050522821839</v>
      </c>
      <c r="O131" s="156">
        <f>RES_hhdet_tes!O$8</f>
        <v>0.76203476659835034</v>
      </c>
      <c r="P131" s="156">
        <f>RES_hhdet_tes!P$8</f>
        <v>0.76279292664831977</v>
      </c>
      <c r="Q131" s="156">
        <f>RES_hhdet_tes!Q$8</f>
        <v>0.65927461166437562</v>
      </c>
    </row>
    <row r="132" spans="1:17" ht="12" customHeight="1" x14ac:dyDescent="0.25">
      <c r="A132" s="158" t="s">
        <v>63</v>
      </c>
      <c r="B132" s="157">
        <f>SUM(B133:B135,B138:B139)</f>
        <v>65.931795500435925</v>
      </c>
      <c r="C132" s="157">
        <f t="shared" ref="C132:Q132" si="18">SUM(C133:C135,C138:C139)</f>
        <v>60.399860225481461</v>
      </c>
      <c r="D132" s="157">
        <f t="shared" si="18"/>
        <v>58.430796840396262</v>
      </c>
      <c r="E132" s="157">
        <f t="shared" si="18"/>
        <v>54.552314289817495</v>
      </c>
      <c r="F132" s="157">
        <f t="shared" si="18"/>
        <v>54.057444124868162</v>
      </c>
      <c r="G132" s="157">
        <f t="shared" si="18"/>
        <v>53.739718269281376</v>
      </c>
      <c r="H132" s="157">
        <f t="shared" si="18"/>
        <v>54.554641462479616</v>
      </c>
      <c r="I132" s="157">
        <f t="shared" si="18"/>
        <v>56.339463120553923</v>
      </c>
      <c r="J132" s="157">
        <f t="shared" si="18"/>
        <v>57.866707730455452</v>
      </c>
      <c r="K132" s="157">
        <f t="shared" si="18"/>
        <v>57.238781714920819</v>
      </c>
      <c r="L132" s="157">
        <f t="shared" si="18"/>
        <v>58.572969253446544</v>
      </c>
      <c r="M132" s="157">
        <f t="shared" si="18"/>
        <v>63.817410114522673</v>
      </c>
      <c r="N132" s="157">
        <f t="shared" si="18"/>
        <v>63.218510814311891</v>
      </c>
      <c r="O132" s="157">
        <f t="shared" si="18"/>
        <v>65.567238983705238</v>
      </c>
      <c r="P132" s="157">
        <f t="shared" si="18"/>
        <v>58.94296473679136</v>
      </c>
      <c r="Q132" s="157">
        <f t="shared" si="18"/>
        <v>53.458941129273256</v>
      </c>
    </row>
    <row r="133" spans="1:17" ht="12" customHeight="1" x14ac:dyDescent="0.25">
      <c r="A133" s="167" t="s">
        <v>171</v>
      </c>
      <c r="B133" s="132">
        <f>RES_hhdet_tes!B$10</f>
        <v>20.82231279672148</v>
      </c>
      <c r="C133" s="132">
        <f>RES_hhdet_tes!C$10</f>
        <v>21.17992820791881</v>
      </c>
      <c r="D133" s="132">
        <f>RES_hhdet_tes!D$10</f>
        <v>22.394864231479772</v>
      </c>
      <c r="E133" s="132">
        <f>RES_hhdet_tes!E$10</f>
        <v>22.681188774955455</v>
      </c>
      <c r="F133" s="132">
        <f>RES_hhdet_tes!F$10</f>
        <v>22.985685839755448</v>
      </c>
      <c r="G133" s="132">
        <f>RES_hhdet_tes!G$10</f>
        <v>24.922045727860514</v>
      </c>
      <c r="H133" s="132">
        <f>RES_hhdet_tes!H$10</f>
        <v>25.156754129617998</v>
      </c>
      <c r="I133" s="132">
        <f>RES_hhdet_tes!I$10</f>
        <v>27.45490316295292</v>
      </c>
      <c r="J133" s="132">
        <f>RES_hhdet_tes!J$10</f>
        <v>27.964382588684881</v>
      </c>
      <c r="K133" s="132">
        <f>RES_hhdet_tes!K$10</f>
        <v>32.047947384580887</v>
      </c>
      <c r="L133" s="132">
        <f>RES_hhdet_tes!L$10</f>
        <v>32.534638182297982</v>
      </c>
      <c r="M133" s="132">
        <f>RES_hhdet_tes!M$10</f>
        <v>38.575648729836672</v>
      </c>
      <c r="N133" s="132">
        <f>RES_hhdet_tes!N$10</f>
        <v>43.327656289405816</v>
      </c>
      <c r="O133" s="132">
        <f>RES_hhdet_tes!O$10</f>
        <v>45.727018898052499</v>
      </c>
      <c r="P133" s="132">
        <f>RES_hhdet_tes!P$10</f>
        <v>45.143359246019926</v>
      </c>
      <c r="Q133" s="132">
        <f>RES_hhdet_tes!Q$10</f>
        <v>44.172821925462713</v>
      </c>
    </row>
    <row r="134" spans="1:17" ht="12" customHeight="1" x14ac:dyDescent="0.25">
      <c r="A134" s="167" t="s">
        <v>144</v>
      </c>
      <c r="B134" s="132">
        <f>RES_hhdet_tes!B$11</f>
        <v>11.771624667683065</v>
      </c>
      <c r="C134" s="132">
        <f>RES_hhdet_tes!C$11</f>
        <v>10.510374514105623</v>
      </c>
      <c r="D134" s="132">
        <f>RES_hhdet_tes!D$11</f>
        <v>10.346899623069975</v>
      </c>
      <c r="E134" s="132">
        <f>RES_hhdet_tes!E$11</f>
        <v>9.4756126467939819</v>
      </c>
      <c r="F134" s="132">
        <f>RES_hhdet_tes!F$11</f>
        <v>9.1517127750862581</v>
      </c>
      <c r="G134" s="132">
        <f>RES_hhdet_tes!G$11</f>
        <v>9.0779536932791611</v>
      </c>
      <c r="H134" s="132">
        <f>RES_hhdet_tes!H$11</f>
        <v>8.9085949106030213</v>
      </c>
      <c r="I134" s="132">
        <f>RES_hhdet_tes!I$11</f>
        <v>9.1937676032801807</v>
      </c>
      <c r="J134" s="132">
        <f>RES_hhdet_tes!J$11</f>
        <v>9.1378821464414806</v>
      </c>
      <c r="K134" s="132">
        <f>RES_hhdet_tes!K$11</f>
        <v>9.0165389541606498</v>
      </c>
      <c r="L134" s="132">
        <f>RES_hhdet_tes!L$11</f>
        <v>8.759835342947218</v>
      </c>
      <c r="M134" s="132">
        <f>RES_hhdet_tes!M$11</f>
        <v>3.8432731088821659</v>
      </c>
      <c r="N134" s="132">
        <f>RES_hhdet_tes!N$11</f>
        <v>3.25997260093706</v>
      </c>
      <c r="O134" s="132">
        <f>RES_hhdet_tes!O$11</f>
        <v>3.1912138290755223</v>
      </c>
      <c r="P134" s="132">
        <f>RES_hhdet_tes!P$11</f>
        <v>2.7729392120076657</v>
      </c>
      <c r="Q134" s="132">
        <f>RES_hhdet_tes!Q$11</f>
        <v>2.0066394267457035</v>
      </c>
    </row>
    <row r="135" spans="1:17" ht="12" customHeight="1" x14ac:dyDescent="0.25">
      <c r="A135" s="167" t="s">
        <v>143</v>
      </c>
      <c r="B135" s="132">
        <f>SUM(B136:B137)</f>
        <v>1.8951776282612194E-2</v>
      </c>
      <c r="C135" s="132">
        <f t="shared" ref="C135:Q135" si="19">SUM(C136:C137)</f>
        <v>1.6726926453742248E-2</v>
      </c>
      <c r="D135" s="132">
        <f t="shared" si="19"/>
        <v>2.7127642576433568E-2</v>
      </c>
      <c r="E135" s="132">
        <f t="shared" si="19"/>
        <v>2.4482848739382911E-2</v>
      </c>
      <c r="F135" s="132">
        <f t="shared" si="19"/>
        <v>3.4523432469570715E-2</v>
      </c>
      <c r="G135" s="132">
        <f t="shared" si="19"/>
        <v>5.0212140117279175E-2</v>
      </c>
      <c r="H135" s="132">
        <f t="shared" si="19"/>
        <v>6.2080869208393452E-2</v>
      </c>
      <c r="I135" s="132">
        <f t="shared" si="19"/>
        <v>0.14489610845704237</v>
      </c>
      <c r="J135" s="132">
        <f t="shared" si="19"/>
        <v>0.30426280417607043</v>
      </c>
      <c r="K135" s="132">
        <f t="shared" si="19"/>
        <v>0.51125784960894127</v>
      </c>
      <c r="L135" s="132">
        <f t="shared" si="19"/>
        <v>0.68605545911851218</v>
      </c>
      <c r="M135" s="132">
        <f t="shared" si="19"/>
        <v>0.37656435401914773</v>
      </c>
      <c r="N135" s="132">
        <f t="shared" si="19"/>
        <v>0.36783223158599598</v>
      </c>
      <c r="O135" s="132">
        <f t="shared" si="19"/>
        <v>0.40563518099815504</v>
      </c>
      <c r="P135" s="132">
        <f t="shared" si="19"/>
        <v>0.39375602697176348</v>
      </c>
      <c r="Q135" s="132">
        <f t="shared" si="19"/>
        <v>0.30439926581940391</v>
      </c>
    </row>
    <row r="136" spans="1:17" ht="12" customHeight="1" x14ac:dyDescent="0.25">
      <c r="A136" s="166" t="s">
        <v>57</v>
      </c>
      <c r="B136" s="165">
        <f>RES_hhdet_tes!B$13</f>
        <v>1.2324181370908311E-2</v>
      </c>
      <c r="C136" s="165">
        <f>RES_hhdet_tes!C$13</f>
        <v>1.1852712617264258E-2</v>
      </c>
      <c r="D136" s="165">
        <f>RES_hhdet_tes!D$13</f>
        <v>1.7803189674435508E-2</v>
      </c>
      <c r="E136" s="165">
        <f>RES_hhdet_tes!E$13</f>
        <v>1.6173122582631261E-2</v>
      </c>
      <c r="F136" s="165">
        <f>RES_hhdet_tes!F$13</f>
        <v>2.2790156128472194E-2</v>
      </c>
      <c r="G136" s="165">
        <f>RES_hhdet_tes!G$13</f>
        <v>3.3265519914718336E-2</v>
      </c>
      <c r="H136" s="165">
        <f>RES_hhdet_tes!H$13</f>
        <v>4.1081197328266587E-2</v>
      </c>
      <c r="I136" s="165">
        <f>RES_hhdet_tes!I$13</f>
        <v>9.595424744629677E-2</v>
      </c>
      <c r="J136" s="165">
        <f>RES_hhdet_tes!J$13</f>
        <v>0.20121145888171377</v>
      </c>
      <c r="K136" s="165">
        <f>RES_hhdet_tes!K$13</f>
        <v>0.33729606969524473</v>
      </c>
      <c r="L136" s="165">
        <f>RES_hhdet_tes!L$13</f>
        <v>0.45212574945356193</v>
      </c>
      <c r="M136" s="165">
        <f>RES_hhdet_tes!M$13</f>
        <v>0.24847713093772308</v>
      </c>
      <c r="N136" s="165">
        <f>RES_hhdet_tes!N$13</f>
        <v>0.24250918907618774</v>
      </c>
      <c r="O136" s="165">
        <f>RES_hhdet_tes!O$13</f>
        <v>0.2673256684388155</v>
      </c>
      <c r="P136" s="165">
        <f>RES_hhdet_tes!P$13</f>
        <v>0.25930809087165202</v>
      </c>
      <c r="Q136" s="165">
        <f>RES_hhdet_tes!Q$13</f>
        <v>0.2003980204299263</v>
      </c>
    </row>
    <row r="137" spans="1:17" ht="12" customHeight="1" x14ac:dyDescent="0.25">
      <c r="A137" s="147" t="s">
        <v>59</v>
      </c>
      <c r="B137" s="164">
        <f>RES_hhdet_tes!B$14</f>
        <v>6.6275949117038831E-3</v>
      </c>
      <c r="C137" s="164">
        <f>RES_hhdet_tes!C$14</f>
        <v>4.8742138364779881E-3</v>
      </c>
      <c r="D137" s="164">
        <f>RES_hhdet_tes!D$14</f>
        <v>9.3244529019980617E-3</v>
      </c>
      <c r="E137" s="164">
        <f>RES_hhdet_tes!E$14</f>
        <v>8.3097261567516515E-3</v>
      </c>
      <c r="F137" s="164">
        <f>RES_hhdet_tes!F$14</f>
        <v>1.1733276341098522E-2</v>
      </c>
      <c r="G137" s="164">
        <f>RES_hhdet_tes!G$14</f>
        <v>1.6946620202560842E-2</v>
      </c>
      <c r="H137" s="164">
        <f>RES_hhdet_tes!H$14</f>
        <v>2.0999671880126865E-2</v>
      </c>
      <c r="I137" s="164">
        <f>RES_hhdet_tes!I$14</f>
        <v>4.8941861010745588E-2</v>
      </c>
      <c r="J137" s="164">
        <f>RES_hhdet_tes!J$14</f>
        <v>0.10305134529435664</v>
      </c>
      <c r="K137" s="164">
        <f>RES_hhdet_tes!K$14</f>
        <v>0.17396177991369649</v>
      </c>
      <c r="L137" s="164">
        <f>RES_hhdet_tes!L$14</f>
        <v>0.23392970966495025</v>
      </c>
      <c r="M137" s="164">
        <f>RES_hhdet_tes!M$14</f>
        <v>0.12808722308142464</v>
      </c>
      <c r="N137" s="164">
        <f>RES_hhdet_tes!N$14</f>
        <v>0.12532304250980822</v>
      </c>
      <c r="O137" s="164">
        <f>RES_hhdet_tes!O$14</f>
        <v>0.13830951255933954</v>
      </c>
      <c r="P137" s="164">
        <f>RES_hhdet_tes!P$14</f>
        <v>0.13444793610011149</v>
      </c>
      <c r="Q137" s="164">
        <f>RES_hhdet_tes!Q$14</f>
        <v>0.10400124538947761</v>
      </c>
    </row>
    <row r="138" spans="1:17" ht="12" customHeight="1" x14ac:dyDescent="0.25">
      <c r="A138" s="163" t="s">
        <v>142</v>
      </c>
      <c r="B138" s="162">
        <f>RES_hhdet_tes!B$15</f>
        <v>33.267604170367349</v>
      </c>
      <c r="C138" s="162">
        <f>RES_hhdet_tes!C$15</f>
        <v>28.649095906580364</v>
      </c>
      <c r="D138" s="162">
        <f>RES_hhdet_tes!D$15</f>
        <v>25.596942578664216</v>
      </c>
      <c r="E138" s="162">
        <f>RES_hhdet_tes!E$15</f>
        <v>22.315355071134309</v>
      </c>
      <c r="F138" s="162">
        <f>RES_hhdet_tes!F$15</f>
        <v>21.8071162365666</v>
      </c>
      <c r="G138" s="162">
        <f>RES_hhdet_tes!G$15</f>
        <v>19.585914649477669</v>
      </c>
      <c r="H138" s="162">
        <f>RES_hhdet_tes!H$15</f>
        <v>20.293779079504503</v>
      </c>
      <c r="I138" s="162">
        <f>RES_hhdet_tes!I$15</f>
        <v>19.255481290340132</v>
      </c>
      <c r="J138" s="162">
        <f>RES_hhdet_tes!J$15</f>
        <v>19.831659207213857</v>
      </c>
      <c r="K138" s="162">
        <f>RES_hhdet_tes!K$15</f>
        <v>14.83758137832854</v>
      </c>
      <c r="L138" s="162">
        <f>RES_hhdet_tes!L$15</f>
        <v>15.427051918595886</v>
      </c>
      <c r="M138" s="162">
        <f>RES_hhdet_tes!M$15</f>
        <v>19.187473444903318</v>
      </c>
      <c r="N138" s="162">
        <f>RES_hhdet_tes!N$15</f>
        <v>14.64634492535092</v>
      </c>
      <c r="O138" s="162">
        <f>RES_hhdet_tes!O$15</f>
        <v>14.482484756764714</v>
      </c>
      <c r="P138" s="162">
        <f>RES_hhdet_tes!P$15</f>
        <v>9.3684778580292747</v>
      </c>
      <c r="Q138" s="162">
        <f>RES_hhdet_tes!Q$15</f>
        <v>6.1105259151255416</v>
      </c>
    </row>
    <row r="139" spans="1:17" ht="12" customHeight="1" x14ac:dyDescent="0.25">
      <c r="A139" s="161" t="s">
        <v>141</v>
      </c>
      <c r="B139" s="160">
        <f>SUM(B140:B141)</f>
        <v>5.1302089381415172E-2</v>
      </c>
      <c r="C139" s="160">
        <f t="shared" ref="C139:Q139" si="20">SUM(C140:C141)</f>
        <v>4.3734670422922929E-2</v>
      </c>
      <c r="D139" s="160">
        <f t="shared" si="20"/>
        <v>6.4962764605873635E-2</v>
      </c>
      <c r="E139" s="160">
        <f t="shared" si="20"/>
        <v>5.5674948194373658E-2</v>
      </c>
      <c r="F139" s="160">
        <f t="shared" si="20"/>
        <v>7.8405840990288064E-2</v>
      </c>
      <c r="G139" s="160">
        <f t="shared" si="20"/>
        <v>0.10359205854674229</v>
      </c>
      <c r="H139" s="160">
        <f t="shared" si="20"/>
        <v>0.13343247354569487</v>
      </c>
      <c r="I139" s="160">
        <f t="shared" si="20"/>
        <v>0.29041495552365049</v>
      </c>
      <c r="J139" s="160">
        <f t="shared" si="20"/>
        <v>0.62852098393916045</v>
      </c>
      <c r="K139" s="160">
        <f t="shared" si="20"/>
        <v>0.82545614824180014</v>
      </c>
      <c r="L139" s="160">
        <f t="shared" si="20"/>
        <v>1.1653883504869449</v>
      </c>
      <c r="M139" s="160">
        <f t="shared" si="20"/>
        <v>1.8344504768813699</v>
      </c>
      <c r="N139" s="160">
        <f t="shared" si="20"/>
        <v>1.6167047670320986</v>
      </c>
      <c r="O139" s="160">
        <f t="shared" si="20"/>
        <v>1.760886318814344</v>
      </c>
      <c r="P139" s="160">
        <f t="shared" si="20"/>
        <v>1.2644323937627342</v>
      </c>
      <c r="Q139" s="160">
        <f t="shared" si="20"/>
        <v>0.86455459611988439</v>
      </c>
    </row>
    <row r="140" spans="1:17" ht="12" customHeight="1" x14ac:dyDescent="0.25">
      <c r="A140" s="148" t="s">
        <v>60</v>
      </c>
      <c r="B140" s="156">
        <f>RES_hhdet_tes!B$17</f>
        <v>3.4701542126385453E-2</v>
      </c>
      <c r="C140" s="156">
        <f>RES_hhdet_tes!C$17</f>
        <v>3.2256683001539284E-2</v>
      </c>
      <c r="D140" s="156">
        <f>RES_hhdet_tes!D$17</f>
        <v>4.3586297748912095E-2</v>
      </c>
      <c r="E140" s="156">
        <f>RES_hhdet_tes!E$17</f>
        <v>3.7796446463180713E-2</v>
      </c>
      <c r="F140" s="156">
        <f>RES_hhdet_tes!F$17</f>
        <v>5.3721079289069863E-2</v>
      </c>
      <c r="G140" s="156">
        <f>RES_hhdet_tes!G$17</f>
        <v>7.0798408002092111E-2</v>
      </c>
      <c r="H140" s="156">
        <f>RES_hhdet_tes!H$17</f>
        <v>9.3073729151076048E-2</v>
      </c>
      <c r="I140" s="156">
        <f>RES_hhdet_tes!I$17</f>
        <v>0.20034879250924476</v>
      </c>
      <c r="J140" s="156">
        <f>RES_hhdet_tes!J$17</f>
        <v>0.43542412958849858</v>
      </c>
      <c r="K140" s="156">
        <f>RES_hhdet_tes!K$17</f>
        <v>0.55007778448420463</v>
      </c>
      <c r="L140" s="156">
        <f>RES_hhdet_tes!L$17</f>
        <v>0.79130190073333839</v>
      </c>
      <c r="M140" s="156">
        <f>RES_hhdet_tes!M$17</f>
        <v>1.2495589775440392</v>
      </c>
      <c r="N140" s="156">
        <f>RES_hhdet_tes!N$17</f>
        <v>1.0954277491473015</v>
      </c>
      <c r="O140" s="156">
        <f>RES_hhdet_tes!O$17</f>
        <v>1.2145436605390441</v>
      </c>
      <c r="P140" s="156">
        <f>RES_hhdet_tes!P$17</f>
        <v>0.87397262303306589</v>
      </c>
      <c r="Q140" s="156">
        <f>RES_hhdet_tes!Q$17</f>
        <v>0.60607312936626534</v>
      </c>
    </row>
    <row r="141" spans="1:17" ht="12" customHeight="1" x14ac:dyDescent="0.25">
      <c r="A141" s="148" t="s">
        <v>59</v>
      </c>
      <c r="B141" s="156">
        <f>RES_hhdet_tes!B$18</f>
        <v>1.6600547255029723E-2</v>
      </c>
      <c r="C141" s="156">
        <f>RES_hhdet_tes!C$18</f>
        <v>1.1477987421383645E-2</v>
      </c>
      <c r="D141" s="156">
        <f>RES_hhdet_tes!D$18</f>
        <v>2.1376466856961544E-2</v>
      </c>
      <c r="E141" s="156">
        <f>RES_hhdet_tes!E$18</f>
        <v>1.7878501731192948E-2</v>
      </c>
      <c r="F141" s="156">
        <f>RES_hhdet_tes!F$18</f>
        <v>2.4684761701218201E-2</v>
      </c>
      <c r="G141" s="156">
        <f>RES_hhdet_tes!G$18</f>
        <v>3.279365054465018E-2</v>
      </c>
      <c r="H141" s="156">
        <f>RES_hhdet_tes!H$18</f>
        <v>4.0358744394618833E-2</v>
      </c>
      <c r="I141" s="156">
        <f>RES_hhdet_tes!I$18</f>
        <v>9.0066163014405703E-2</v>
      </c>
      <c r="J141" s="156">
        <f>RES_hhdet_tes!J$18</f>
        <v>0.19309685435066187</v>
      </c>
      <c r="K141" s="156">
        <f>RES_hhdet_tes!K$18</f>
        <v>0.27537836375759556</v>
      </c>
      <c r="L141" s="156">
        <f>RES_hhdet_tes!L$18</f>
        <v>0.3740864497536065</v>
      </c>
      <c r="M141" s="156">
        <f>RES_hhdet_tes!M$18</f>
        <v>0.58489149933733076</v>
      </c>
      <c r="N141" s="156">
        <f>RES_hhdet_tes!N$18</f>
        <v>0.52127701788479708</v>
      </c>
      <c r="O141" s="156">
        <f>RES_hhdet_tes!O$18</f>
        <v>0.54634265827530004</v>
      </c>
      <c r="P141" s="156">
        <f>RES_hhdet_tes!P$18</f>
        <v>0.39045977072966825</v>
      </c>
      <c r="Q141" s="156">
        <f>RES_hhdet_tes!Q$18</f>
        <v>0.25848146675361899</v>
      </c>
    </row>
    <row r="142" spans="1:17" ht="12" customHeight="1" x14ac:dyDescent="0.25">
      <c r="A142" s="158" t="s">
        <v>62</v>
      </c>
      <c r="B142" s="157">
        <f>SUM(B143:B145)</f>
        <v>18.929717399417587</v>
      </c>
      <c r="C142" s="157">
        <f t="shared" ref="C142:Q142" si="21">SUM(C143:C145)</f>
        <v>17.485086537823655</v>
      </c>
      <c r="D142" s="157">
        <f t="shared" si="21"/>
        <v>17.217058990154211</v>
      </c>
      <c r="E142" s="157">
        <f t="shared" si="21"/>
        <v>16.530346080682492</v>
      </c>
      <c r="F142" s="157">
        <f t="shared" si="21"/>
        <v>16.507007943136859</v>
      </c>
      <c r="G142" s="157">
        <f t="shared" si="21"/>
        <v>16.262353569565644</v>
      </c>
      <c r="H142" s="157">
        <f t="shared" si="21"/>
        <v>16.100638934651691</v>
      </c>
      <c r="I142" s="157">
        <f t="shared" si="21"/>
        <v>17.729530136681049</v>
      </c>
      <c r="J142" s="157">
        <f t="shared" si="21"/>
        <v>17.845556803012535</v>
      </c>
      <c r="K142" s="157">
        <f t="shared" si="21"/>
        <v>18.109274767454515</v>
      </c>
      <c r="L142" s="157">
        <f t="shared" si="21"/>
        <v>18.551271102595802</v>
      </c>
      <c r="M142" s="157">
        <f t="shared" si="21"/>
        <v>20.064885206854104</v>
      </c>
      <c r="N142" s="157">
        <f t="shared" si="21"/>
        <v>20.489304895450303</v>
      </c>
      <c r="O142" s="157">
        <f t="shared" si="21"/>
        <v>21.219142218294444</v>
      </c>
      <c r="P142" s="157">
        <f t="shared" si="21"/>
        <v>20.166515277058391</v>
      </c>
      <c r="Q142" s="157">
        <f t="shared" si="21"/>
        <v>19.482749162689927</v>
      </c>
    </row>
    <row r="143" spans="1:17" ht="12" customHeight="1" x14ac:dyDescent="0.25">
      <c r="A143" s="23" t="s">
        <v>58</v>
      </c>
      <c r="B143" s="156">
        <f>RES_hhdet_tes!B$20</f>
        <v>0</v>
      </c>
      <c r="C143" s="156">
        <f>RES_hhdet_tes!C$20</f>
        <v>0</v>
      </c>
      <c r="D143" s="156">
        <f>RES_hhdet_tes!D$20</f>
        <v>0</v>
      </c>
      <c r="E143" s="156">
        <f>RES_hhdet_tes!E$20</f>
        <v>0</v>
      </c>
      <c r="F143" s="156">
        <f>RES_hhdet_tes!F$20</f>
        <v>0</v>
      </c>
      <c r="G143" s="156">
        <f>RES_hhdet_tes!G$20</f>
        <v>0</v>
      </c>
      <c r="H143" s="156">
        <f>RES_hhdet_tes!H$20</f>
        <v>0</v>
      </c>
      <c r="I143" s="156">
        <f>RES_hhdet_tes!I$20</f>
        <v>0</v>
      </c>
      <c r="J143" s="156">
        <f>RES_hhdet_tes!J$20</f>
        <v>0</v>
      </c>
      <c r="K143" s="156">
        <f>RES_hhdet_tes!K$20</f>
        <v>0</v>
      </c>
      <c r="L143" s="156">
        <f>RES_hhdet_tes!L$20</f>
        <v>0</v>
      </c>
      <c r="M143" s="156">
        <f>RES_hhdet_tes!M$20</f>
        <v>0</v>
      </c>
      <c r="N143" s="156">
        <f>RES_hhdet_tes!N$20</f>
        <v>0</v>
      </c>
      <c r="O143" s="156">
        <f>RES_hhdet_tes!O$20</f>
        <v>0</v>
      </c>
      <c r="P143" s="156">
        <f>RES_hhdet_tes!P$20</f>
        <v>0</v>
      </c>
      <c r="Q143" s="156">
        <f>RES_hhdet_tes!Q$20</f>
        <v>0</v>
      </c>
    </row>
    <row r="144" spans="1:17" ht="12" customHeight="1" x14ac:dyDescent="0.25">
      <c r="A144" s="23" t="s">
        <v>57</v>
      </c>
      <c r="B144" s="156">
        <f>RES_hhdet_tes!B$21</f>
        <v>2.2341321492617361</v>
      </c>
      <c r="C144" s="156">
        <f>RES_hhdet_tes!C$21</f>
        <v>2.6232062026876721</v>
      </c>
      <c r="D144" s="156">
        <f>RES_hhdet_tes!D$21</f>
        <v>2.1948468373129222</v>
      </c>
      <c r="E144" s="156">
        <f>RES_hhdet_tes!E$21</f>
        <v>1.9877761729026704</v>
      </c>
      <c r="F144" s="156">
        <f>RES_hhdet_tes!F$21</f>
        <v>2.3156572473787214</v>
      </c>
      <c r="G144" s="156">
        <f>RES_hhdet_tes!G$21</f>
        <v>2.6115820001355039</v>
      </c>
      <c r="H144" s="156">
        <f>RES_hhdet_tes!H$21</f>
        <v>3.3849577106571589</v>
      </c>
      <c r="I144" s="156">
        <f>RES_hhdet_tes!I$21</f>
        <v>2.2318347696673002</v>
      </c>
      <c r="J144" s="156">
        <f>RES_hhdet_tes!J$21</f>
        <v>2.5408338564218838</v>
      </c>
      <c r="K144" s="156">
        <f>RES_hhdet_tes!K$21</f>
        <v>1.0729873009659008</v>
      </c>
      <c r="L144" s="156">
        <f>RES_hhdet_tes!L$21</f>
        <v>2.0134941056725961</v>
      </c>
      <c r="M144" s="156">
        <f>RES_hhdet_tes!M$21</f>
        <v>1.6457824460530206</v>
      </c>
      <c r="N144" s="156">
        <f>RES_hhdet_tes!N$21</f>
        <v>0.73346522548370385</v>
      </c>
      <c r="O144" s="156">
        <f>RES_hhdet_tes!O$21</f>
        <v>4.4316554980073368</v>
      </c>
      <c r="P144" s="156">
        <f>RES_hhdet_tes!P$21</f>
        <v>2.8321844225024759</v>
      </c>
      <c r="Q144" s="156">
        <f>RES_hhdet_tes!Q$21</f>
        <v>2.449900697781644</v>
      </c>
    </row>
    <row r="145" spans="1:17" ht="12" customHeight="1" x14ac:dyDescent="0.25">
      <c r="A145" s="29" t="s">
        <v>140</v>
      </c>
      <c r="B145" s="57">
        <f>RES_hhdet_tes!B$22</f>
        <v>16.695585250155851</v>
      </c>
      <c r="C145" s="57">
        <f>RES_hhdet_tes!C$22</f>
        <v>14.861880335135984</v>
      </c>
      <c r="D145" s="57">
        <f>RES_hhdet_tes!D$22</f>
        <v>15.022212152841288</v>
      </c>
      <c r="E145" s="57">
        <f>RES_hhdet_tes!E$22</f>
        <v>14.54256990777982</v>
      </c>
      <c r="F145" s="57">
        <f>RES_hhdet_tes!F$22</f>
        <v>14.191350695758139</v>
      </c>
      <c r="G145" s="57">
        <f>RES_hhdet_tes!G$22</f>
        <v>13.650771569430139</v>
      </c>
      <c r="H145" s="57">
        <f>RES_hhdet_tes!H$22</f>
        <v>12.715681223994531</v>
      </c>
      <c r="I145" s="57">
        <f>RES_hhdet_tes!I$22</f>
        <v>15.497695367013748</v>
      </c>
      <c r="J145" s="57">
        <f>RES_hhdet_tes!J$22</f>
        <v>15.304722946590651</v>
      </c>
      <c r="K145" s="57">
        <f>RES_hhdet_tes!K$22</f>
        <v>17.036287466488613</v>
      </c>
      <c r="L145" s="57">
        <f>RES_hhdet_tes!L$22</f>
        <v>16.537776996923206</v>
      </c>
      <c r="M145" s="57">
        <f>RES_hhdet_tes!M$22</f>
        <v>18.419102760801085</v>
      </c>
      <c r="N145" s="57">
        <f>RES_hhdet_tes!N$22</f>
        <v>19.755839669966598</v>
      </c>
      <c r="O145" s="57">
        <f>RES_hhdet_tes!O$22</f>
        <v>16.787486720287106</v>
      </c>
      <c r="P145" s="57">
        <f>RES_hhdet_tes!P$22</f>
        <v>17.334330854555915</v>
      </c>
      <c r="Q145" s="57">
        <f>RES_hhdet_tes!Q$22</f>
        <v>17.032848464908284</v>
      </c>
    </row>
    <row r="147" spans="1:17" ht="12" customHeight="1" x14ac:dyDescent="0.25">
      <c r="A147" s="152" t="s">
        <v>199</v>
      </c>
      <c r="B147" s="175">
        <f t="shared" ref="B147:Q162" si="22">IF(B126=0,"",B126/B105)</f>
        <v>0.51594081980495543</v>
      </c>
      <c r="C147" s="175">
        <f t="shared" si="22"/>
        <v>0.51449210610554119</v>
      </c>
      <c r="D147" s="175">
        <f t="shared" si="22"/>
        <v>0.51457298080941949</v>
      </c>
      <c r="E147" s="175">
        <f t="shared" si="22"/>
        <v>0.5145387401942344</v>
      </c>
      <c r="F147" s="175">
        <f t="shared" si="22"/>
        <v>0.51676525479948598</v>
      </c>
      <c r="G147" s="175">
        <f t="shared" si="22"/>
        <v>0.51738317787945276</v>
      </c>
      <c r="H147" s="175">
        <f t="shared" si="22"/>
        <v>0.5210576697814856</v>
      </c>
      <c r="I147" s="175">
        <f t="shared" si="22"/>
        <v>0.52822116314288081</v>
      </c>
      <c r="J147" s="175">
        <f t="shared" si="22"/>
        <v>0.53202130857764973</v>
      </c>
      <c r="K147" s="175">
        <f t="shared" si="22"/>
        <v>0.53332020809690939</v>
      </c>
      <c r="L147" s="175">
        <f t="shared" si="22"/>
        <v>0.53887753866275179</v>
      </c>
      <c r="M147" s="175">
        <f t="shared" si="22"/>
        <v>0.54775171422235547</v>
      </c>
      <c r="N147" s="175">
        <f t="shared" si="22"/>
        <v>0.54952373672920185</v>
      </c>
      <c r="O147" s="175">
        <f t="shared" si="22"/>
        <v>0.5496499067752918</v>
      </c>
      <c r="P147" s="175">
        <f t="shared" si="22"/>
        <v>0.55255619071929285</v>
      </c>
      <c r="Q147" s="175">
        <f t="shared" si="22"/>
        <v>0.55378749465563404</v>
      </c>
    </row>
    <row r="148" spans="1:17" ht="12" customHeight="1" x14ac:dyDescent="0.25">
      <c r="A148" s="158" t="s">
        <v>65</v>
      </c>
      <c r="B148" s="169">
        <f t="shared" si="22"/>
        <v>0.4974014038386313</v>
      </c>
      <c r="C148" s="169">
        <f t="shared" si="22"/>
        <v>0.49783336710120563</v>
      </c>
      <c r="D148" s="169">
        <f t="shared" si="22"/>
        <v>0.4979694532374917</v>
      </c>
      <c r="E148" s="169">
        <f t="shared" si="22"/>
        <v>0.4984721895963059</v>
      </c>
      <c r="F148" s="169">
        <f t="shared" si="22"/>
        <v>0.50064842012794664</v>
      </c>
      <c r="G148" s="169">
        <f t="shared" si="22"/>
        <v>0.5028413642915589</v>
      </c>
      <c r="H148" s="169">
        <f t="shared" si="22"/>
        <v>0.5062298047695144</v>
      </c>
      <c r="I148" s="169">
        <f t="shared" si="22"/>
        <v>0.5103867365639102</v>
      </c>
      <c r="J148" s="169">
        <f t="shared" si="22"/>
        <v>0.51430030078452382</v>
      </c>
      <c r="K148" s="169">
        <f t="shared" si="22"/>
        <v>0.51702930701242478</v>
      </c>
      <c r="L148" s="169">
        <f t="shared" si="22"/>
        <v>0.52221299849621128</v>
      </c>
      <c r="M148" s="169">
        <f t="shared" si="22"/>
        <v>0.52861800066524056</v>
      </c>
      <c r="N148" s="169">
        <f t="shared" si="22"/>
        <v>0.53219241115058458</v>
      </c>
      <c r="O148" s="169">
        <f t="shared" si="22"/>
        <v>0.53721219630578065</v>
      </c>
      <c r="P148" s="169">
        <f t="shared" si="22"/>
        <v>0.54138221358276983</v>
      </c>
      <c r="Q148" s="169">
        <f t="shared" si="22"/>
        <v>0.54571934247452536</v>
      </c>
    </row>
    <row r="149" spans="1:17" ht="12" customHeight="1" x14ac:dyDescent="0.25">
      <c r="A149" s="23" t="s">
        <v>58</v>
      </c>
      <c r="B149" s="73">
        <f t="shared" si="22"/>
        <v>0.49443875480787219</v>
      </c>
      <c r="C149" s="73">
        <f t="shared" si="22"/>
        <v>0.49443875480787253</v>
      </c>
      <c r="D149" s="73">
        <f t="shared" si="22"/>
        <v>0.49600748369359415</v>
      </c>
      <c r="E149" s="73">
        <f t="shared" si="22"/>
        <v>0.49612587083417287</v>
      </c>
      <c r="F149" s="73">
        <f t="shared" si="22"/>
        <v>0.4976556125981248</v>
      </c>
      <c r="G149" s="73">
        <f t="shared" si="22"/>
        <v>0.50018634297053544</v>
      </c>
      <c r="H149" s="73">
        <f t="shared" si="22"/>
        <v>0.50243504964703467</v>
      </c>
      <c r="I149" s="73">
        <f t="shared" si="22"/>
        <v>0.50720841655459847</v>
      </c>
      <c r="J149" s="73">
        <f t="shared" si="22"/>
        <v>0.51108322792779437</v>
      </c>
      <c r="K149" s="73">
        <f t="shared" si="22"/>
        <v>0.51593401337463141</v>
      </c>
      <c r="L149" s="73">
        <f t="shared" si="22"/>
        <v>0.52008934238238924</v>
      </c>
      <c r="M149" s="73">
        <f t="shared" si="22"/>
        <v>0.5262486257438892</v>
      </c>
      <c r="N149" s="73">
        <f t="shared" si="22"/>
        <v>0.53012704369141439</v>
      </c>
      <c r="O149" s="73">
        <f t="shared" si="22"/>
        <v>0.53441066427209671</v>
      </c>
      <c r="P149" s="73">
        <f t="shared" si="22"/>
        <v>0.53838751481191405</v>
      </c>
      <c r="Q149" s="73">
        <f t="shared" si="22"/>
        <v>0.54232731587643079</v>
      </c>
    </row>
    <row r="150" spans="1:17" ht="12" customHeight="1" x14ac:dyDescent="0.25">
      <c r="A150" s="23" t="s">
        <v>60</v>
      </c>
      <c r="B150" s="73">
        <f t="shared" si="22"/>
        <v>1</v>
      </c>
      <c r="C150" s="73">
        <f t="shared" si="22"/>
        <v>1.0000000000000002</v>
      </c>
      <c r="D150" s="73">
        <f t="shared" si="22"/>
        <v>1.0000000000000004</v>
      </c>
      <c r="E150" s="73">
        <f t="shared" si="22"/>
        <v>1</v>
      </c>
      <c r="F150" s="73">
        <f t="shared" si="22"/>
        <v>1</v>
      </c>
      <c r="G150" s="73">
        <f t="shared" si="22"/>
        <v>1</v>
      </c>
      <c r="H150" s="73">
        <f t="shared" si="22"/>
        <v>1.0000000000000002</v>
      </c>
      <c r="I150" s="73">
        <f t="shared" si="22"/>
        <v>0.99999999999999956</v>
      </c>
      <c r="J150" s="73">
        <f t="shared" si="22"/>
        <v>1.0000000000000002</v>
      </c>
      <c r="K150" s="73">
        <f t="shared" si="22"/>
        <v>1</v>
      </c>
      <c r="L150" s="73">
        <f t="shared" si="22"/>
        <v>1</v>
      </c>
      <c r="M150" s="73">
        <f t="shared" si="22"/>
        <v>0.99999999999999967</v>
      </c>
      <c r="N150" s="73">
        <f t="shared" si="22"/>
        <v>0.99999999999999956</v>
      </c>
      <c r="O150" s="73">
        <f t="shared" si="22"/>
        <v>1</v>
      </c>
      <c r="P150" s="73">
        <f t="shared" si="22"/>
        <v>1.0000000000000004</v>
      </c>
      <c r="Q150" s="73">
        <f t="shared" si="22"/>
        <v>1.0000000000000002</v>
      </c>
    </row>
    <row r="151" spans="1:17" ht="12" customHeight="1" x14ac:dyDescent="0.25">
      <c r="A151" s="158" t="s">
        <v>112</v>
      </c>
      <c r="B151" s="169">
        <f t="shared" si="22"/>
        <v>1.6074362296711264</v>
      </c>
      <c r="C151" s="169">
        <f t="shared" si="22"/>
        <v>1.6421062020250847</v>
      </c>
      <c r="D151" s="169">
        <f t="shared" si="22"/>
        <v>1.6981594863749203</v>
      </c>
      <c r="E151" s="169">
        <f t="shared" si="22"/>
        <v>1.7378076337447541</v>
      </c>
      <c r="F151" s="169">
        <f t="shared" si="22"/>
        <v>1.7911237937005302</v>
      </c>
      <c r="G151" s="169">
        <f t="shared" si="22"/>
        <v>1.8939292349789578</v>
      </c>
      <c r="H151" s="169">
        <f t="shared" si="22"/>
        <v>1.9745679202290864</v>
      </c>
      <c r="I151" s="169">
        <f t="shared" si="22"/>
        <v>2.1017420475602711</v>
      </c>
      <c r="J151" s="169">
        <f t="shared" si="22"/>
        <v>2.2626247696556279</v>
      </c>
      <c r="K151" s="169">
        <f t="shared" si="22"/>
        <v>2.3924725267428966</v>
      </c>
      <c r="L151" s="169">
        <f t="shared" si="22"/>
        <v>2.5107365912861854</v>
      </c>
      <c r="M151" s="169">
        <f t="shared" si="22"/>
        <v>2.6398877692903318</v>
      </c>
      <c r="N151" s="169">
        <f t="shared" si="22"/>
        <v>2.7378692042828967</v>
      </c>
      <c r="O151" s="169">
        <f t="shared" si="22"/>
        <v>2.8786719618760417</v>
      </c>
      <c r="P151" s="169">
        <f t="shared" si="22"/>
        <v>2.9404570127921144</v>
      </c>
      <c r="Q151" s="169">
        <f t="shared" si="22"/>
        <v>3.0281908616816788</v>
      </c>
    </row>
    <row r="152" spans="1:17" ht="12" customHeight="1" x14ac:dyDescent="0.25">
      <c r="A152" s="23" t="s">
        <v>60</v>
      </c>
      <c r="B152" s="73">
        <f t="shared" si="22"/>
        <v>1.6074362296711264</v>
      </c>
      <c r="C152" s="73">
        <f t="shared" si="22"/>
        <v>1.6421062020250847</v>
      </c>
      <c r="D152" s="73">
        <f t="shared" si="22"/>
        <v>1.6981594863749203</v>
      </c>
      <c r="E152" s="73">
        <f t="shared" si="22"/>
        <v>1.7378076337447541</v>
      </c>
      <c r="F152" s="73">
        <f t="shared" si="22"/>
        <v>1.7911237937005302</v>
      </c>
      <c r="G152" s="73">
        <f t="shared" si="22"/>
        <v>1.8939292349789578</v>
      </c>
      <c r="H152" s="73">
        <f t="shared" si="22"/>
        <v>1.9745679202290864</v>
      </c>
      <c r="I152" s="73">
        <f t="shared" si="22"/>
        <v>2.1017420475602711</v>
      </c>
      <c r="J152" s="73">
        <f t="shared" si="22"/>
        <v>2.2626247696556279</v>
      </c>
      <c r="K152" s="73">
        <f t="shared" si="22"/>
        <v>2.3924725267428966</v>
      </c>
      <c r="L152" s="73">
        <f t="shared" si="22"/>
        <v>2.5107365912861854</v>
      </c>
      <c r="M152" s="73">
        <f t="shared" si="22"/>
        <v>2.6398877692903318</v>
      </c>
      <c r="N152" s="73">
        <f t="shared" si="22"/>
        <v>2.7378692042828967</v>
      </c>
      <c r="O152" s="73">
        <f t="shared" si="22"/>
        <v>2.8786719618760417</v>
      </c>
      <c r="P152" s="73">
        <f t="shared" si="22"/>
        <v>2.9404570127921144</v>
      </c>
      <c r="Q152" s="73">
        <f t="shared" si="22"/>
        <v>3.0281908616816788</v>
      </c>
    </row>
    <row r="153" spans="1:17" ht="12" customHeight="1" x14ac:dyDescent="0.25">
      <c r="A153" s="158" t="s">
        <v>63</v>
      </c>
      <c r="B153" s="169">
        <f t="shared" si="22"/>
        <v>0.55341647627662005</v>
      </c>
      <c r="C153" s="169">
        <f t="shared" si="22"/>
        <v>0.54731232427556342</v>
      </c>
      <c r="D153" s="169">
        <f t="shared" si="22"/>
        <v>0.54371205933513822</v>
      </c>
      <c r="E153" s="169">
        <f t="shared" si="22"/>
        <v>0.53927946634640656</v>
      </c>
      <c r="F153" s="169">
        <f t="shared" si="22"/>
        <v>0.54190302627602516</v>
      </c>
      <c r="G153" s="169">
        <f t="shared" si="22"/>
        <v>0.5393006939367494</v>
      </c>
      <c r="H153" s="169">
        <f t="shared" si="22"/>
        <v>0.54583188949395367</v>
      </c>
      <c r="I153" s="169">
        <f t="shared" si="22"/>
        <v>0.54797408046846241</v>
      </c>
      <c r="J153" s="169">
        <f t="shared" si="22"/>
        <v>0.5564599137251458</v>
      </c>
      <c r="K153" s="169">
        <f t="shared" si="22"/>
        <v>0.54410618687616796</v>
      </c>
      <c r="L153" s="169">
        <f t="shared" si="22"/>
        <v>0.54900734712394117</v>
      </c>
      <c r="M153" s="169">
        <f t="shared" si="22"/>
        <v>0.5531568315956551</v>
      </c>
      <c r="N153" s="169">
        <f t="shared" si="22"/>
        <v>0.54025662027507093</v>
      </c>
      <c r="O153" s="169">
        <f t="shared" si="22"/>
        <v>0.54055455062695756</v>
      </c>
      <c r="P153" s="169">
        <f t="shared" si="22"/>
        <v>0.52837992435732906</v>
      </c>
      <c r="Q153" s="169">
        <f t="shared" si="22"/>
        <v>0.51889835210600843</v>
      </c>
    </row>
    <row r="154" spans="1:17" ht="12" customHeight="1" x14ac:dyDescent="0.25">
      <c r="A154" s="167" t="s">
        <v>171</v>
      </c>
      <c r="B154" s="174">
        <f t="shared" si="22"/>
        <v>0.44841945668832017</v>
      </c>
      <c r="C154" s="174">
        <f t="shared" si="22"/>
        <v>0.44989830714351442</v>
      </c>
      <c r="D154" s="174">
        <f t="shared" si="22"/>
        <v>0.45224795256813943</v>
      </c>
      <c r="E154" s="174">
        <f t="shared" si="22"/>
        <v>0.45394531128191762</v>
      </c>
      <c r="F154" s="174">
        <f t="shared" si="22"/>
        <v>0.45578356448825535</v>
      </c>
      <c r="G154" s="174">
        <f t="shared" si="22"/>
        <v>0.45920918807394151</v>
      </c>
      <c r="H154" s="174">
        <f t="shared" si="22"/>
        <v>0.46104231437407589</v>
      </c>
      <c r="I154" s="174">
        <f t="shared" si="22"/>
        <v>0.46515478455258052</v>
      </c>
      <c r="J154" s="174">
        <f t="shared" si="22"/>
        <v>0.46760753367930863</v>
      </c>
      <c r="K154" s="174">
        <f t="shared" si="22"/>
        <v>0.47306867066294012</v>
      </c>
      <c r="L154" s="174">
        <f t="shared" si="22"/>
        <v>0.47548335329173963</v>
      </c>
      <c r="M154" s="174">
        <f t="shared" si="22"/>
        <v>0.48104297836762155</v>
      </c>
      <c r="N154" s="174">
        <f t="shared" si="22"/>
        <v>0.48483286892264249</v>
      </c>
      <c r="O154" s="174">
        <f t="shared" si="22"/>
        <v>0.48721879808058438</v>
      </c>
      <c r="P154" s="174">
        <f t="shared" si="22"/>
        <v>0.48863566693406546</v>
      </c>
      <c r="Q154" s="174">
        <f t="shared" si="22"/>
        <v>0.49006025540985398</v>
      </c>
    </row>
    <row r="155" spans="1:17" ht="12" customHeight="1" x14ac:dyDescent="0.25">
      <c r="A155" s="167" t="s">
        <v>144</v>
      </c>
      <c r="B155" s="174">
        <f t="shared" si="22"/>
        <v>0.520745175509017</v>
      </c>
      <c r="C155" s="174">
        <f t="shared" si="22"/>
        <v>0.5219471461204277</v>
      </c>
      <c r="D155" s="174">
        <f t="shared" si="22"/>
        <v>0.52817708563489796</v>
      </c>
      <c r="E155" s="174">
        <f t="shared" si="22"/>
        <v>0.53222206718402421</v>
      </c>
      <c r="F155" s="174">
        <f t="shared" si="22"/>
        <v>0.53956521846671379</v>
      </c>
      <c r="G155" s="174">
        <f t="shared" si="22"/>
        <v>0.54904131891533525</v>
      </c>
      <c r="H155" s="174">
        <f t="shared" si="22"/>
        <v>0.55901847825155704</v>
      </c>
      <c r="I155" s="174">
        <f t="shared" si="22"/>
        <v>0.57178940191575867</v>
      </c>
      <c r="J155" s="174">
        <f t="shared" si="22"/>
        <v>0.58429900899433096</v>
      </c>
      <c r="K155" s="174">
        <f t="shared" si="22"/>
        <v>0.58568284439204021</v>
      </c>
      <c r="L155" s="174">
        <f t="shared" si="22"/>
        <v>0.59037269370821321</v>
      </c>
      <c r="M155" s="174">
        <f t="shared" si="22"/>
        <v>0.59940049505927895</v>
      </c>
      <c r="N155" s="174">
        <f t="shared" si="22"/>
        <v>0.6005041755473679</v>
      </c>
      <c r="O155" s="174">
        <f t="shared" si="22"/>
        <v>0.60065525957777666</v>
      </c>
      <c r="P155" s="174">
        <f t="shared" si="22"/>
        <v>0.60175894155727772</v>
      </c>
      <c r="Q155" s="174">
        <f t="shared" si="22"/>
        <v>0.60354418586214664</v>
      </c>
    </row>
    <row r="156" spans="1:17" ht="12" customHeight="1" x14ac:dyDescent="0.25">
      <c r="A156" s="167" t="s">
        <v>143</v>
      </c>
      <c r="B156" s="174">
        <f t="shared" si="22"/>
        <v>0.62559444585940749</v>
      </c>
      <c r="C156" s="174">
        <f t="shared" si="22"/>
        <v>0.60642467695548852</v>
      </c>
      <c r="D156" s="174">
        <f t="shared" si="22"/>
        <v>0.64726664408692036</v>
      </c>
      <c r="E156" s="174">
        <f t="shared" si="22"/>
        <v>0.65152794072939069</v>
      </c>
      <c r="F156" s="174">
        <f t="shared" si="22"/>
        <v>0.66475852825619786</v>
      </c>
      <c r="G156" s="174">
        <f t="shared" si="22"/>
        <v>0.6753122490431186</v>
      </c>
      <c r="H156" s="174">
        <f t="shared" si="22"/>
        <v>0.67893482124669491</v>
      </c>
      <c r="I156" s="174">
        <f t="shared" si="22"/>
        <v>0.68618562594203103</v>
      </c>
      <c r="J156" s="174">
        <f t="shared" si="22"/>
        <v>0.69110662441485293</v>
      </c>
      <c r="K156" s="174">
        <f t="shared" si="22"/>
        <v>0.69428501507645868</v>
      </c>
      <c r="L156" s="174">
        <f t="shared" si="22"/>
        <v>0.69770563671090813</v>
      </c>
      <c r="M156" s="174">
        <f t="shared" si="22"/>
        <v>0.6999548253675969</v>
      </c>
      <c r="N156" s="174">
        <f t="shared" si="22"/>
        <v>0.70018104263442493</v>
      </c>
      <c r="O156" s="174">
        <f t="shared" si="22"/>
        <v>0.7011463142529748</v>
      </c>
      <c r="P156" s="174">
        <f t="shared" si="22"/>
        <v>0.7013822116345021</v>
      </c>
      <c r="Q156" s="174">
        <f t="shared" si="22"/>
        <v>0.7023799515292638</v>
      </c>
    </row>
    <row r="157" spans="1:17" ht="12" customHeight="1" x14ac:dyDescent="0.25">
      <c r="A157" s="166" t="s">
        <v>57</v>
      </c>
      <c r="B157" s="173">
        <f t="shared" si="22"/>
        <v>0.52074517550901689</v>
      </c>
      <c r="C157" s="173">
        <f t="shared" si="22"/>
        <v>0.52194714612042803</v>
      </c>
      <c r="D157" s="173">
        <f t="shared" si="22"/>
        <v>0.54633426492041093</v>
      </c>
      <c r="E157" s="173">
        <f t="shared" si="22"/>
        <v>0.55258981641035754</v>
      </c>
      <c r="F157" s="173">
        <f t="shared" si="22"/>
        <v>0.56691200643163209</v>
      </c>
      <c r="G157" s="173">
        <f t="shared" si="22"/>
        <v>0.57946457527929252</v>
      </c>
      <c r="H157" s="173">
        <f t="shared" si="22"/>
        <v>0.58321700137248822</v>
      </c>
      <c r="I157" s="173">
        <f t="shared" si="22"/>
        <v>0.59150755437843228</v>
      </c>
      <c r="J157" s="173">
        <f t="shared" si="22"/>
        <v>0.59670692180169504</v>
      </c>
      <c r="K157" s="173">
        <f t="shared" si="22"/>
        <v>0.59972426482630625</v>
      </c>
      <c r="L157" s="173">
        <f t="shared" si="22"/>
        <v>0.60333916690800782</v>
      </c>
      <c r="M157" s="173">
        <f t="shared" si="22"/>
        <v>0.60619470207911486</v>
      </c>
      <c r="N157" s="173">
        <f t="shared" si="22"/>
        <v>0.60624917065860651</v>
      </c>
      <c r="O157" s="173">
        <f t="shared" si="22"/>
        <v>0.60725206272342047</v>
      </c>
      <c r="P157" s="173">
        <f t="shared" si="22"/>
        <v>0.60734697543555261</v>
      </c>
      <c r="Q157" s="173">
        <f t="shared" si="22"/>
        <v>0.60840725669366325</v>
      </c>
    </row>
    <row r="158" spans="1:17" ht="12" customHeight="1" x14ac:dyDescent="0.25">
      <c r="A158" s="147" t="s">
        <v>59</v>
      </c>
      <c r="B158" s="172">
        <f t="shared" si="22"/>
        <v>0.99999999999999989</v>
      </c>
      <c r="C158" s="172">
        <f t="shared" si="22"/>
        <v>1.0000000000000004</v>
      </c>
      <c r="D158" s="172">
        <f t="shared" si="22"/>
        <v>1</v>
      </c>
      <c r="E158" s="172">
        <f t="shared" si="22"/>
        <v>1</v>
      </c>
      <c r="F158" s="172">
        <f t="shared" si="22"/>
        <v>0.99999999999999967</v>
      </c>
      <c r="G158" s="172">
        <f t="shared" si="22"/>
        <v>0.99999999999999978</v>
      </c>
      <c r="H158" s="172">
        <f t="shared" si="22"/>
        <v>0.99999999999999956</v>
      </c>
      <c r="I158" s="172">
        <f t="shared" si="22"/>
        <v>0.99999999999999967</v>
      </c>
      <c r="J158" s="172">
        <f t="shared" si="22"/>
        <v>0.99999999999999989</v>
      </c>
      <c r="K158" s="172">
        <f t="shared" si="22"/>
        <v>0.99999999999999956</v>
      </c>
      <c r="L158" s="172">
        <f t="shared" si="22"/>
        <v>1.0000000000000009</v>
      </c>
      <c r="M158" s="172">
        <f t="shared" si="22"/>
        <v>1.0000000000000007</v>
      </c>
      <c r="N158" s="172">
        <f t="shared" si="22"/>
        <v>0.99999999999999978</v>
      </c>
      <c r="O158" s="172">
        <f t="shared" si="22"/>
        <v>1.0000000000000002</v>
      </c>
      <c r="P158" s="172">
        <f t="shared" si="22"/>
        <v>1.0000000000000002</v>
      </c>
      <c r="Q158" s="172">
        <f t="shared" si="22"/>
        <v>1</v>
      </c>
    </row>
    <row r="159" spans="1:17" ht="12" customHeight="1" x14ac:dyDescent="0.25">
      <c r="A159" s="163" t="s">
        <v>142</v>
      </c>
      <c r="B159" s="171">
        <f t="shared" si="22"/>
        <v>0.66539661315041032</v>
      </c>
      <c r="C159" s="171">
        <f t="shared" si="22"/>
        <v>0.6653966131504101</v>
      </c>
      <c r="D159" s="171">
        <f t="shared" si="22"/>
        <v>0.6695404964178463</v>
      </c>
      <c r="E159" s="171">
        <f t="shared" si="22"/>
        <v>0.67055507599941999</v>
      </c>
      <c r="F159" s="171">
        <f t="shared" si="22"/>
        <v>0.67704533553993984</v>
      </c>
      <c r="G159" s="171">
        <f t="shared" si="22"/>
        <v>0.68399292336890272</v>
      </c>
      <c r="H159" s="171">
        <f t="shared" si="22"/>
        <v>0.69533262412856178</v>
      </c>
      <c r="I159" s="171">
        <f t="shared" si="22"/>
        <v>0.70956445954974123</v>
      </c>
      <c r="J159" s="171">
        <f t="shared" si="22"/>
        <v>0.72574471803661467</v>
      </c>
      <c r="K159" s="171">
        <f t="shared" si="22"/>
        <v>0.73075200680333519</v>
      </c>
      <c r="L159" s="171">
        <f t="shared" si="22"/>
        <v>0.73432823403202785</v>
      </c>
      <c r="M159" s="171">
        <f t="shared" si="22"/>
        <v>0.73848803884994751</v>
      </c>
      <c r="N159" s="171">
        <f t="shared" si="22"/>
        <v>0.74269389604901226</v>
      </c>
      <c r="O159" s="171">
        <f t="shared" si="22"/>
        <v>0.7466081320160467</v>
      </c>
      <c r="P159" s="171">
        <f t="shared" si="22"/>
        <v>0.75226544889604441</v>
      </c>
      <c r="Q159" s="171">
        <f t="shared" si="22"/>
        <v>0.75716192604657728</v>
      </c>
    </row>
    <row r="160" spans="1:17" ht="12" customHeight="1" x14ac:dyDescent="0.25">
      <c r="A160" s="161" t="s">
        <v>141</v>
      </c>
      <c r="B160" s="170">
        <f t="shared" si="22"/>
        <v>0.7461881840373249</v>
      </c>
      <c r="C160" s="170">
        <f t="shared" si="22"/>
        <v>0.72945382389921298</v>
      </c>
      <c r="D160" s="170">
        <f t="shared" si="22"/>
        <v>0.76348743221632198</v>
      </c>
      <c r="E160" s="170">
        <f t="shared" si="22"/>
        <v>0.76455974947632288</v>
      </c>
      <c r="F160" s="170">
        <f t="shared" si="22"/>
        <v>0.77445410674844517</v>
      </c>
      <c r="G160" s="170">
        <f t="shared" si="22"/>
        <v>0.78383616454909721</v>
      </c>
      <c r="H160" s="170">
        <f t="shared" si="22"/>
        <v>0.78743228839372026</v>
      </c>
      <c r="I160" s="170">
        <f t="shared" si="22"/>
        <v>0.79827792454690638</v>
      </c>
      <c r="J160" s="170">
        <f t="shared" si="22"/>
        <v>0.80328493305859217</v>
      </c>
      <c r="K160" s="170">
        <f t="shared" si="22"/>
        <v>0.81152297079381241</v>
      </c>
      <c r="L160" s="170">
        <f t="shared" si="22"/>
        <v>0.81210619261976291</v>
      </c>
      <c r="M160" s="170">
        <f t="shared" si="22"/>
        <v>0.81682495402145971</v>
      </c>
      <c r="N160" s="170">
        <f t="shared" si="22"/>
        <v>0.81862346394857222</v>
      </c>
      <c r="O160" s="170">
        <f t="shared" si="22"/>
        <v>0.81750591192809863</v>
      </c>
      <c r="P160" s="170">
        <f t="shared" si="22"/>
        <v>0.81869452285071298</v>
      </c>
      <c r="Q160" s="170">
        <f t="shared" si="22"/>
        <v>0.81720514979494729</v>
      </c>
    </row>
    <row r="161" spans="1:17" ht="12" customHeight="1" x14ac:dyDescent="0.25">
      <c r="A161" s="148" t="s">
        <v>60</v>
      </c>
      <c r="B161" s="73">
        <f t="shared" si="22"/>
        <v>0.66539661315041021</v>
      </c>
      <c r="C161" s="73">
        <f t="shared" si="22"/>
        <v>0.66539661315041032</v>
      </c>
      <c r="D161" s="73">
        <f t="shared" si="22"/>
        <v>0.68413144149400951</v>
      </c>
      <c r="E161" s="73">
        <f t="shared" si="22"/>
        <v>0.68794465166509555</v>
      </c>
      <c r="F161" s="73">
        <f t="shared" si="22"/>
        <v>0.70172836410228145</v>
      </c>
      <c r="G161" s="73">
        <f t="shared" si="22"/>
        <v>0.71249635332847239</v>
      </c>
      <c r="H161" s="73">
        <f t="shared" si="22"/>
        <v>0.72097704315300193</v>
      </c>
      <c r="I161" s="73">
        <f t="shared" si="22"/>
        <v>0.73190610417610535</v>
      </c>
      <c r="J161" s="73">
        <f t="shared" si="22"/>
        <v>0.73883154365324488</v>
      </c>
      <c r="K161" s="73">
        <f t="shared" si="22"/>
        <v>0.74155378900608837</v>
      </c>
      <c r="L161" s="73">
        <f t="shared" si="22"/>
        <v>0.74585458807747551</v>
      </c>
      <c r="M161" s="73">
        <f t="shared" si="22"/>
        <v>0.75232076647031909</v>
      </c>
      <c r="N161" s="73">
        <f t="shared" si="22"/>
        <v>0.7535811518530896</v>
      </c>
      <c r="O161" s="73">
        <f t="shared" si="22"/>
        <v>0.75548652055899934</v>
      </c>
      <c r="P161" s="73">
        <f t="shared" si="22"/>
        <v>0.75734866361090569</v>
      </c>
      <c r="Q161" s="73">
        <f t="shared" si="22"/>
        <v>0.75810384924126317</v>
      </c>
    </row>
    <row r="162" spans="1:17" ht="12" customHeight="1" x14ac:dyDescent="0.25">
      <c r="A162" s="148" t="s">
        <v>59</v>
      </c>
      <c r="B162" s="73">
        <f t="shared" si="22"/>
        <v>0.99999999999999956</v>
      </c>
      <c r="C162" s="73">
        <f t="shared" si="22"/>
        <v>0.99999999999999967</v>
      </c>
      <c r="D162" s="73">
        <f t="shared" si="22"/>
        <v>1</v>
      </c>
      <c r="E162" s="73">
        <f t="shared" si="22"/>
        <v>0.99999999999999978</v>
      </c>
      <c r="F162" s="73">
        <f t="shared" si="22"/>
        <v>0.99999999999999967</v>
      </c>
      <c r="G162" s="73">
        <f t="shared" si="22"/>
        <v>1.0000000000000002</v>
      </c>
      <c r="H162" s="73">
        <f t="shared" si="22"/>
        <v>1.0000000000000002</v>
      </c>
      <c r="I162" s="73">
        <f t="shared" si="22"/>
        <v>1.0000000000000002</v>
      </c>
      <c r="J162" s="73">
        <f t="shared" si="22"/>
        <v>0.99999999999999989</v>
      </c>
      <c r="K162" s="73">
        <f t="shared" si="22"/>
        <v>1</v>
      </c>
      <c r="L162" s="73">
        <f t="shared" si="22"/>
        <v>0.99999999999999967</v>
      </c>
      <c r="M162" s="73">
        <f t="shared" si="22"/>
        <v>1</v>
      </c>
      <c r="N162" s="73">
        <f t="shared" si="22"/>
        <v>1</v>
      </c>
      <c r="O162" s="73">
        <f t="shared" si="22"/>
        <v>0.99999999999999978</v>
      </c>
      <c r="P162" s="73">
        <f t="shared" si="22"/>
        <v>0.99999999999999989</v>
      </c>
      <c r="Q162" s="73">
        <f t="shared" ref="Q162" si="23">IF(Q141=0,"",Q141/Q120)</f>
        <v>0.99999999999999978</v>
      </c>
    </row>
    <row r="163" spans="1:17" ht="12" customHeight="1" x14ac:dyDescent="0.25">
      <c r="A163" s="158" t="s">
        <v>62</v>
      </c>
      <c r="B163" s="169">
        <f t="shared" ref="B163:Q166" si="24">IF(B142=0,"",B142/B121)</f>
        <v>0.70509742343647219</v>
      </c>
      <c r="C163" s="169">
        <f t="shared" si="24"/>
        <v>0.69059383843652933</v>
      </c>
      <c r="D163" s="169">
        <f t="shared" si="24"/>
        <v>0.70881518898470119</v>
      </c>
      <c r="E163" s="169">
        <f t="shared" si="24"/>
        <v>0.71642865559901781</v>
      </c>
      <c r="F163" s="169">
        <f t="shared" si="24"/>
        <v>0.71235029506751424</v>
      </c>
      <c r="G163" s="169">
        <f t="shared" si="24"/>
        <v>0.70924446680952713</v>
      </c>
      <c r="H163" s="169">
        <f t="shared" si="24"/>
        <v>0.6922298410497707</v>
      </c>
      <c r="I163" s="169">
        <f t="shared" si="24"/>
        <v>0.74856719072354039</v>
      </c>
      <c r="J163" s="169">
        <f t="shared" si="24"/>
        <v>0.74598407109733889</v>
      </c>
      <c r="K163" s="169">
        <f t="shared" si="24"/>
        <v>0.79677410810132276</v>
      </c>
      <c r="L163" s="169">
        <f t="shared" si="24"/>
        <v>0.77197485603598115</v>
      </c>
      <c r="M163" s="169">
        <f t="shared" si="24"/>
        <v>0.79015772487471947</v>
      </c>
      <c r="N163" s="169">
        <f t="shared" si="24"/>
        <v>0.82116914576407685</v>
      </c>
      <c r="O163" s="169">
        <f t="shared" si="24"/>
        <v>0.73020534068304521</v>
      </c>
      <c r="P163" s="169">
        <f t="shared" si="24"/>
        <v>0.76529528030959404</v>
      </c>
      <c r="Q163" s="169">
        <f t="shared" si="24"/>
        <v>0.77547836230621747</v>
      </c>
    </row>
    <row r="164" spans="1:17" ht="12" customHeight="1" x14ac:dyDescent="0.25">
      <c r="A164" s="23" t="s">
        <v>58</v>
      </c>
      <c r="B164" s="73" t="str">
        <f t="shared" si="24"/>
        <v/>
      </c>
      <c r="C164" s="73" t="str">
        <f t="shared" si="24"/>
        <v/>
      </c>
      <c r="D164" s="73" t="str">
        <f t="shared" si="24"/>
        <v/>
      </c>
      <c r="E164" s="73" t="str">
        <f t="shared" si="24"/>
        <v/>
      </c>
      <c r="F164" s="73" t="str">
        <f t="shared" si="24"/>
        <v/>
      </c>
      <c r="G164" s="73" t="str">
        <f t="shared" si="24"/>
        <v/>
      </c>
      <c r="H164" s="73" t="str">
        <f t="shared" si="24"/>
        <v/>
      </c>
      <c r="I164" s="73" t="str">
        <f t="shared" si="24"/>
        <v/>
      </c>
      <c r="J164" s="73" t="str">
        <f t="shared" si="24"/>
        <v/>
      </c>
      <c r="K164" s="73" t="str">
        <f t="shared" si="24"/>
        <v/>
      </c>
      <c r="L164" s="73" t="str">
        <f t="shared" si="24"/>
        <v/>
      </c>
      <c r="M164" s="73" t="str">
        <f t="shared" si="24"/>
        <v/>
      </c>
      <c r="N164" s="73" t="str">
        <f t="shared" si="24"/>
        <v/>
      </c>
      <c r="O164" s="73" t="str">
        <f t="shared" si="24"/>
        <v/>
      </c>
      <c r="P164" s="73" t="str">
        <f t="shared" si="24"/>
        <v/>
      </c>
      <c r="Q164" s="73" t="str">
        <f t="shared" si="24"/>
        <v/>
      </c>
    </row>
    <row r="165" spans="1:17" ht="12" customHeight="1" x14ac:dyDescent="0.25">
      <c r="A165" s="23" t="s">
        <v>57</v>
      </c>
      <c r="B165" s="73">
        <f t="shared" si="24"/>
        <v>0.40052208174551296</v>
      </c>
      <c r="C165" s="73">
        <f t="shared" si="24"/>
        <v>0.41073113895978947</v>
      </c>
      <c r="D165" s="73">
        <f t="shared" si="24"/>
        <v>0.41308548968207698</v>
      </c>
      <c r="E165" s="73">
        <f t="shared" si="24"/>
        <v>0.41520153077857375</v>
      </c>
      <c r="F165" s="73">
        <f t="shared" si="24"/>
        <v>0.42578370731532633</v>
      </c>
      <c r="G165" s="73">
        <f t="shared" si="24"/>
        <v>0.43434996717391428</v>
      </c>
      <c r="H165" s="73">
        <f t="shared" si="24"/>
        <v>0.44445855388482869</v>
      </c>
      <c r="I165" s="73">
        <f t="shared" si="24"/>
        <v>0.45566734761442479</v>
      </c>
      <c r="J165" s="73">
        <f t="shared" si="24"/>
        <v>0.45704254605537287</v>
      </c>
      <c r="K165" s="73">
        <f t="shared" si="24"/>
        <v>0.46063767720899979</v>
      </c>
      <c r="L165" s="73">
        <f t="shared" si="24"/>
        <v>0.46658129322177339</v>
      </c>
      <c r="M165" s="73">
        <f t="shared" si="24"/>
        <v>0.46856319137757851</v>
      </c>
      <c r="N165" s="73">
        <f t="shared" si="24"/>
        <v>0.47300148586730939</v>
      </c>
      <c r="O165" s="73">
        <f t="shared" si="24"/>
        <v>0.47926665095536558</v>
      </c>
      <c r="P165" s="73">
        <f t="shared" si="24"/>
        <v>0.48049217304177366</v>
      </c>
      <c r="Q165" s="73">
        <f t="shared" si="24"/>
        <v>0.48049217304177383</v>
      </c>
    </row>
    <row r="166" spans="1:17" ht="12" customHeight="1" x14ac:dyDescent="0.25">
      <c r="A166" s="29" t="s">
        <v>140</v>
      </c>
      <c r="B166" s="65">
        <f t="shared" si="24"/>
        <v>0.78497631688479608</v>
      </c>
      <c r="C166" s="65">
        <f t="shared" si="24"/>
        <v>0.78500379952881627</v>
      </c>
      <c r="D166" s="65">
        <f t="shared" si="24"/>
        <v>0.79161712914488291</v>
      </c>
      <c r="E166" s="65">
        <f t="shared" si="24"/>
        <v>0.79529459520107892</v>
      </c>
      <c r="F166" s="65">
        <f t="shared" si="24"/>
        <v>0.80023302268614394</v>
      </c>
      <c r="G166" s="65">
        <f t="shared" si="24"/>
        <v>0.80695004897322453</v>
      </c>
      <c r="H166" s="65">
        <f t="shared" si="24"/>
        <v>0.81285777439582974</v>
      </c>
      <c r="I166" s="65">
        <f t="shared" si="24"/>
        <v>0.82493026162184269</v>
      </c>
      <c r="J166" s="65">
        <f t="shared" si="24"/>
        <v>0.83346007304335967</v>
      </c>
      <c r="K166" s="65">
        <f t="shared" si="24"/>
        <v>0.83515757267984958</v>
      </c>
      <c r="L166" s="65">
        <f t="shared" si="24"/>
        <v>0.83882078624168233</v>
      </c>
      <c r="M166" s="65">
        <f t="shared" si="24"/>
        <v>0.84178074787003865</v>
      </c>
      <c r="N166" s="65">
        <f t="shared" si="24"/>
        <v>0.84424066678509102</v>
      </c>
      <c r="O166" s="65">
        <f t="shared" si="24"/>
        <v>0.84732216670592475</v>
      </c>
      <c r="P166" s="65">
        <f t="shared" si="24"/>
        <v>0.84735671996647599</v>
      </c>
      <c r="Q166" s="65">
        <f t="shared" si="24"/>
        <v>0.85058802826332791</v>
      </c>
    </row>
    <row r="168" spans="1:17" ht="12" customHeight="1" x14ac:dyDescent="0.25">
      <c r="A168" s="152" t="s">
        <v>121</v>
      </c>
      <c r="B168" s="168">
        <f>SUM(B169,B172,B174,B184)</f>
        <v>2459.0423734993228</v>
      </c>
      <c r="C168" s="168">
        <f t="shared" ref="C168:Q168" si="25">SUM(C169,C172,C174,C184)</f>
        <v>2336.3499834931417</v>
      </c>
      <c r="D168" s="168">
        <f t="shared" si="25"/>
        <v>2301.5745731733955</v>
      </c>
      <c r="E168" s="168">
        <f t="shared" si="25"/>
        <v>2177.813752796199</v>
      </c>
      <c r="F168" s="168">
        <f t="shared" si="25"/>
        <v>2141.7914820339829</v>
      </c>
      <c r="G168" s="168">
        <f t="shared" si="25"/>
        <v>2236.1197235675295</v>
      </c>
      <c r="H168" s="168">
        <f t="shared" si="25"/>
        <v>2175.6144002552214</v>
      </c>
      <c r="I168" s="168">
        <f t="shared" si="25"/>
        <v>2074.8129469529226</v>
      </c>
      <c r="J168" s="168">
        <f t="shared" si="25"/>
        <v>2193.6152566788619</v>
      </c>
      <c r="K168" s="168">
        <f t="shared" si="25"/>
        <v>2265.1897773054347</v>
      </c>
      <c r="L168" s="168">
        <f t="shared" si="25"/>
        <v>2126.1935572867524</v>
      </c>
      <c r="M168" s="168">
        <f t="shared" si="25"/>
        <v>1963.006480044359</v>
      </c>
      <c r="N168" s="168">
        <f t="shared" si="25"/>
        <v>1903.5742167881415</v>
      </c>
      <c r="O168" s="168">
        <f t="shared" si="25"/>
        <v>2034.5726206813229</v>
      </c>
      <c r="P168" s="168">
        <f t="shared" si="25"/>
        <v>1743.7567565846541</v>
      </c>
      <c r="Q168" s="168">
        <f t="shared" si="25"/>
        <v>1712.1091606792031</v>
      </c>
    </row>
    <row r="169" spans="1:17" ht="12" customHeight="1" x14ac:dyDescent="0.25">
      <c r="A169" s="158" t="s">
        <v>65</v>
      </c>
      <c r="B169" s="157">
        <f>SUM(B170:B171)</f>
        <v>2187.8301527313542</v>
      </c>
      <c r="C169" s="157">
        <f t="shared" ref="C169:Q169" si="26">SUM(C170:C171)</f>
        <v>2066.5401587950882</v>
      </c>
      <c r="D169" s="157">
        <f t="shared" si="26"/>
        <v>2025.3879057028148</v>
      </c>
      <c r="E169" s="157">
        <f t="shared" si="26"/>
        <v>1906.240915151729</v>
      </c>
      <c r="F169" s="157">
        <f t="shared" si="26"/>
        <v>1868.6275568866488</v>
      </c>
      <c r="G169" s="157">
        <f t="shared" si="26"/>
        <v>1946.4191778157351</v>
      </c>
      <c r="H169" s="157">
        <f t="shared" si="26"/>
        <v>1881.2498222262775</v>
      </c>
      <c r="I169" s="157">
        <f t="shared" si="26"/>
        <v>1767.8758996997724</v>
      </c>
      <c r="J169" s="157">
        <f t="shared" si="26"/>
        <v>1882.8500096667237</v>
      </c>
      <c r="K169" s="157">
        <f t="shared" si="26"/>
        <v>1930.4742707126386</v>
      </c>
      <c r="L169" s="157">
        <f t="shared" si="26"/>
        <v>1784.4448773803304</v>
      </c>
      <c r="M169" s="157">
        <f t="shared" si="26"/>
        <v>1596.187315217165</v>
      </c>
      <c r="N169" s="157">
        <f t="shared" si="26"/>
        <v>1507.5552391747112</v>
      </c>
      <c r="O169" s="157">
        <f t="shared" si="26"/>
        <v>1600.161179761016</v>
      </c>
      <c r="P169" s="157">
        <f t="shared" si="26"/>
        <v>1324.7625125409434</v>
      </c>
      <c r="Q169" s="157">
        <f t="shared" si="26"/>
        <v>1307.8275090208274</v>
      </c>
    </row>
    <row r="170" spans="1:17" ht="12" customHeight="1" x14ac:dyDescent="0.25">
      <c r="A170" s="23" t="s">
        <v>58</v>
      </c>
      <c r="B170" s="156">
        <f>RES_hhdet_emi!B$5</f>
        <v>2187.8301527313542</v>
      </c>
      <c r="C170" s="156">
        <f>RES_hhdet_emi!C$5</f>
        <v>2066.5401587950882</v>
      </c>
      <c r="D170" s="156">
        <f>RES_hhdet_emi!D$5</f>
        <v>2025.3879057028148</v>
      </c>
      <c r="E170" s="156">
        <f>RES_hhdet_emi!E$5</f>
        <v>1906.240915151729</v>
      </c>
      <c r="F170" s="156">
        <f>RES_hhdet_emi!F$5</f>
        <v>1868.6275568866488</v>
      </c>
      <c r="G170" s="156">
        <f>RES_hhdet_emi!G$5</f>
        <v>1946.4191778157351</v>
      </c>
      <c r="H170" s="156">
        <f>RES_hhdet_emi!H$5</f>
        <v>1881.2498222262775</v>
      </c>
      <c r="I170" s="156">
        <f>RES_hhdet_emi!I$5</f>
        <v>1767.8758996997724</v>
      </c>
      <c r="J170" s="156">
        <f>RES_hhdet_emi!J$5</f>
        <v>1882.8500096667237</v>
      </c>
      <c r="K170" s="156">
        <f>RES_hhdet_emi!K$5</f>
        <v>1930.4742707126386</v>
      </c>
      <c r="L170" s="156">
        <f>RES_hhdet_emi!L$5</f>
        <v>1784.4448773803304</v>
      </c>
      <c r="M170" s="156">
        <f>RES_hhdet_emi!M$5</f>
        <v>1596.187315217165</v>
      </c>
      <c r="N170" s="156">
        <f>RES_hhdet_emi!N$5</f>
        <v>1507.5552391747112</v>
      </c>
      <c r="O170" s="156">
        <f>RES_hhdet_emi!O$5</f>
        <v>1600.161179761016</v>
      </c>
      <c r="P170" s="156">
        <f>RES_hhdet_emi!P$5</f>
        <v>1324.7625125409434</v>
      </c>
      <c r="Q170" s="156">
        <f>RES_hhdet_emi!Q$5</f>
        <v>1307.8275090208274</v>
      </c>
    </row>
    <row r="171" spans="1:17" ht="12" customHeight="1" x14ac:dyDescent="0.25">
      <c r="A171" s="23" t="s">
        <v>60</v>
      </c>
      <c r="B171" s="156">
        <f>RES_hhdet_emi!B$6</f>
        <v>0</v>
      </c>
      <c r="C171" s="156">
        <f>RES_hhdet_emi!C$6</f>
        <v>0</v>
      </c>
      <c r="D171" s="156">
        <f>RES_hhdet_emi!D$6</f>
        <v>0</v>
      </c>
      <c r="E171" s="156">
        <f>RES_hhdet_emi!E$6</f>
        <v>0</v>
      </c>
      <c r="F171" s="156">
        <f>RES_hhdet_emi!F$6</f>
        <v>0</v>
      </c>
      <c r="G171" s="156">
        <f>RES_hhdet_emi!G$6</f>
        <v>0</v>
      </c>
      <c r="H171" s="156">
        <f>RES_hhdet_emi!H$6</f>
        <v>0</v>
      </c>
      <c r="I171" s="156">
        <f>RES_hhdet_emi!I$6</f>
        <v>0</v>
      </c>
      <c r="J171" s="156">
        <f>RES_hhdet_emi!J$6</f>
        <v>0</v>
      </c>
      <c r="K171" s="156">
        <f>RES_hhdet_emi!K$6</f>
        <v>0</v>
      </c>
      <c r="L171" s="156">
        <f>RES_hhdet_emi!L$6</f>
        <v>0</v>
      </c>
      <c r="M171" s="156">
        <f>RES_hhdet_emi!M$6</f>
        <v>0</v>
      </c>
      <c r="N171" s="156">
        <f>RES_hhdet_emi!N$6</f>
        <v>0</v>
      </c>
      <c r="O171" s="156">
        <f>RES_hhdet_emi!O$6</f>
        <v>0</v>
      </c>
      <c r="P171" s="156">
        <f>RES_hhdet_emi!P$6</f>
        <v>0</v>
      </c>
      <c r="Q171" s="156">
        <f>RES_hhdet_emi!Q$6</f>
        <v>0</v>
      </c>
    </row>
    <row r="172" spans="1:17" ht="12" customHeight="1" x14ac:dyDescent="0.25">
      <c r="A172" s="158" t="s">
        <v>112</v>
      </c>
      <c r="B172" s="157">
        <f>B173</f>
        <v>0</v>
      </c>
      <c r="C172" s="157">
        <f t="shared" ref="C172:Q172" si="27">C173</f>
        <v>0</v>
      </c>
      <c r="D172" s="157">
        <f t="shared" si="27"/>
        <v>0</v>
      </c>
      <c r="E172" s="157">
        <f t="shared" si="27"/>
        <v>0</v>
      </c>
      <c r="F172" s="157">
        <f t="shared" si="27"/>
        <v>0</v>
      </c>
      <c r="G172" s="157">
        <f t="shared" si="27"/>
        <v>0</v>
      </c>
      <c r="H172" s="157">
        <f t="shared" si="27"/>
        <v>0</v>
      </c>
      <c r="I172" s="157">
        <f t="shared" si="27"/>
        <v>0</v>
      </c>
      <c r="J172" s="157">
        <f t="shared" si="27"/>
        <v>0</v>
      </c>
      <c r="K172" s="157">
        <f t="shared" si="27"/>
        <v>0</v>
      </c>
      <c r="L172" s="157">
        <f t="shared" si="27"/>
        <v>0</v>
      </c>
      <c r="M172" s="157">
        <f t="shared" si="27"/>
        <v>0</v>
      </c>
      <c r="N172" s="157">
        <f t="shared" si="27"/>
        <v>0</v>
      </c>
      <c r="O172" s="157">
        <f t="shared" si="27"/>
        <v>0</v>
      </c>
      <c r="P172" s="157">
        <f t="shared" si="27"/>
        <v>0</v>
      </c>
      <c r="Q172" s="157">
        <f t="shared" si="27"/>
        <v>0</v>
      </c>
    </row>
    <row r="173" spans="1:17" ht="12" customHeight="1" x14ac:dyDescent="0.25">
      <c r="A173" s="23" t="s">
        <v>60</v>
      </c>
      <c r="B173" s="156">
        <f>RES_hhdet_emi!B$8</f>
        <v>0</v>
      </c>
      <c r="C173" s="156">
        <f>RES_hhdet_emi!C$8</f>
        <v>0</v>
      </c>
      <c r="D173" s="156">
        <f>RES_hhdet_emi!D$8</f>
        <v>0</v>
      </c>
      <c r="E173" s="156">
        <f>RES_hhdet_emi!E$8</f>
        <v>0</v>
      </c>
      <c r="F173" s="156">
        <f>RES_hhdet_emi!F$8</f>
        <v>0</v>
      </c>
      <c r="G173" s="156">
        <f>RES_hhdet_emi!G$8</f>
        <v>0</v>
      </c>
      <c r="H173" s="156">
        <f>RES_hhdet_emi!H$8</f>
        <v>0</v>
      </c>
      <c r="I173" s="156">
        <f>RES_hhdet_emi!I$8</f>
        <v>0</v>
      </c>
      <c r="J173" s="156">
        <f>RES_hhdet_emi!J$8</f>
        <v>0</v>
      </c>
      <c r="K173" s="156">
        <f>RES_hhdet_emi!K$8</f>
        <v>0</v>
      </c>
      <c r="L173" s="156">
        <f>RES_hhdet_emi!L$8</f>
        <v>0</v>
      </c>
      <c r="M173" s="156">
        <f>RES_hhdet_emi!M$8</f>
        <v>0</v>
      </c>
      <c r="N173" s="156">
        <f>RES_hhdet_emi!N$8</f>
        <v>0</v>
      </c>
      <c r="O173" s="156">
        <f>RES_hhdet_emi!O$8</f>
        <v>0</v>
      </c>
      <c r="P173" s="156">
        <f>RES_hhdet_emi!P$8</f>
        <v>0</v>
      </c>
      <c r="Q173" s="156">
        <f>RES_hhdet_emi!Q$8</f>
        <v>0</v>
      </c>
    </row>
    <row r="174" spans="1:17" ht="12" customHeight="1" x14ac:dyDescent="0.25">
      <c r="A174" s="158" t="s">
        <v>63</v>
      </c>
      <c r="B174" s="157">
        <f>SUM(B175:B177,B180:B181)</f>
        <v>256.47573367404095</v>
      </c>
      <c r="C174" s="157">
        <f t="shared" ref="C174:Q174" si="28">SUM(C175:C177,C180:C181)</f>
        <v>252.93705511255129</v>
      </c>
      <c r="D174" s="157">
        <f t="shared" si="28"/>
        <v>262.14961723569547</v>
      </c>
      <c r="E174" s="157">
        <f t="shared" si="28"/>
        <v>258.92488854303002</v>
      </c>
      <c r="F174" s="157">
        <f t="shared" si="28"/>
        <v>258.79590880581713</v>
      </c>
      <c r="G174" s="157">
        <f t="shared" si="28"/>
        <v>273.81597628157039</v>
      </c>
      <c r="H174" s="157">
        <f t="shared" si="28"/>
        <v>274.24431966771721</v>
      </c>
      <c r="I174" s="157">
        <f t="shared" si="28"/>
        <v>293.99730263621109</v>
      </c>
      <c r="J174" s="157">
        <f t="shared" si="28"/>
        <v>296.07831068450986</v>
      </c>
      <c r="K174" s="157">
        <f t="shared" si="28"/>
        <v>328.5616595250354</v>
      </c>
      <c r="L174" s="157">
        <f t="shared" si="28"/>
        <v>330.34789860415873</v>
      </c>
      <c r="M174" s="157">
        <f t="shared" si="28"/>
        <v>357.53985166860593</v>
      </c>
      <c r="N174" s="157">
        <f t="shared" si="28"/>
        <v>391.92233009768785</v>
      </c>
      <c r="O174" s="157">
        <f t="shared" si="28"/>
        <v>409.98274087930321</v>
      </c>
      <c r="P174" s="157">
        <f t="shared" si="28"/>
        <v>403.42215828285981</v>
      </c>
      <c r="Q174" s="157">
        <f t="shared" si="28"/>
        <v>390.81146113394806</v>
      </c>
    </row>
    <row r="175" spans="1:17" ht="12" customHeight="1" x14ac:dyDescent="0.25">
      <c r="A175" s="167" t="s">
        <v>171</v>
      </c>
      <c r="B175" s="132">
        <f>RES_hhdet_emi!B$10</f>
        <v>196.69280751907704</v>
      </c>
      <c r="C175" s="132">
        <f>RES_hhdet_emi!C$10</f>
        <v>199.6780899704556</v>
      </c>
      <c r="D175" s="132">
        <f>RES_hhdet_emi!D$10</f>
        <v>210.30972620085154</v>
      </c>
      <c r="E175" s="132">
        <f>RES_hhdet_emi!E$10</f>
        <v>211.8120416004771</v>
      </c>
      <c r="F175" s="132">
        <f>RES_hhdet_emi!F$10</f>
        <v>213.88021332529735</v>
      </c>
      <c r="G175" s="132">
        <f>RES_hhdet_emi!G$10</f>
        <v>229.98311874038535</v>
      </c>
      <c r="H175" s="132">
        <f>RES_hhdet_emi!H$10</f>
        <v>231.95701472088723</v>
      </c>
      <c r="I175" s="132">
        <f>RES_hhdet_emi!I$10</f>
        <v>251.09025621486447</v>
      </c>
      <c r="J175" s="132">
        <f>RES_hhdet_emi!J$10</f>
        <v>253.87111067111672</v>
      </c>
      <c r="K175" s="132">
        <f>RES_hhdet_emi!K$10</f>
        <v>286.40443981340565</v>
      </c>
      <c r="L175" s="132">
        <f>RES_hhdet_emi!L$10</f>
        <v>289.16858769284079</v>
      </c>
      <c r="M175" s="132">
        <f>RES_hhdet_emi!M$10</f>
        <v>339.51764754307487</v>
      </c>
      <c r="N175" s="132">
        <f>RES_hhdet_emi!N$10</f>
        <v>376.52354771977713</v>
      </c>
      <c r="O175" s="132">
        <f>RES_hhdet_emi!O$10</f>
        <v>394.78376905766794</v>
      </c>
      <c r="P175" s="132">
        <f>RES_hhdet_emi!P$10</f>
        <v>390.12031593555116</v>
      </c>
      <c r="Q175" s="132">
        <f>RES_hhdet_emi!Q$10</f>
        <v>381.15769234467859</v>
      </c>
    </row>
    <row r="176" spans="1:17" ht="12" customHeight="1" x14ac:dyDescent="0.25">
      <c r="A176" s="167" t="s">
        <v>144</v>
      </c>
      <c r="B176" s="132">
        <f>RES_hhdet_emi!B$11</f>
        <v>59.720402493816486</v>
      </c>
      <c r="C176" s="132">
        <f>RES_hhdet_emi!C$11</f>
        <v>53.198971835116062</v>
      </c>
      <c r="D176" s="132">
        <f>RES_hhdet_emi!D$11</f>
        <v>51.753801382468517</v>
      </c>
      <c r="E176" s="132">
        <f>RES_hhdet_emi!E$11</f>
        <v>47.035525032110456</v>
      </c>
      <c r="F176" s="132">
        <f>RES_hhdet_emi!F$11</f>
        <v>44.809490906758477</v>
      </c>
      <c r="G176" s="132">
        <f>RES_hhdet_emi!G$11</f>
        <v>43.681194765825325</v>
      </c>
      <c r="H176" s="132">
        <f>RES_hhdet_emi!H$11</f>
        <v>42.101214322936713</v>
      </c>
      <c r="I176" s="132">
        <f>RES_hhdet_emi!I$11</f>
        <v>42.478482622646339</v>
      </c>
      <c r="J176" s="132">
        <f>RES_hhdet_emi!J$11</f>
        <v>41.316352834614008</v>
      </c>
      <c r="K176" s="132">
        <f>RES_hhdet_emi!K$11</f>
        <v>40.67138248651645</v>
      </c>
      <c r="L176" s="132">
        <f>RES_hhdet_emi!L$11</f>
        <v>39.199565718359878</v>
      </c>
      <c r="M176" s="132">
        <f>RES_hhdet_emi!M$11</f>
        <v>16.939310338368795</v>
      </c>
      <c r="N176" s="132">
        <f>RES_hhdet_emi!N$11</f>
        <v>14.341992568769948</v>
      </c>
      <c r="O176" s="132">
        <f>RES_hhdet_emi!O$11</f>
        <v>14.035962388004606</v>
      </c>
      <c r="P176" s="132">
        <f>RES_hhdet_emi!P$11</f>
        <v>12.173889955702091</v>
      </c>
      <c r="Q176" s="132">
        <f>RES_hhdet_emi!Q$11</f>
        <v>8.7835857453841175</v>
      </c>
    </row>
    <row r="177" spans="1:17" ht="12" customHeight="1" x14ac:dyDescent="0.25">
      <c r="A177" s="167" t="s">
        <v>143</v>
      </c>
      <c r="B177" s="132">
        <f>SUM(B178:B179)</f>
        <v>6.252366114747207E-2</v>
      </c>
      <c r="C177" s="132">
        <f t="shared" ref="C177:Q177" si="29">SUM(C178:C179)</f>
        <v>5.9993306979625002E-2</v>
      </c>
      <c r="D177" s="132">
        <f t="shared" si="29"/>
        <v>8.6089652375372222E-2</v>
      </c>
      <c r="E177" s="132">
        <f t="shared" si="29"/>
        <v>7.7321910442418471E-2</v>
      </c>
      <c r="F177" s="132">
        <f t="shared" si="29"/>
        <v>0.10620457376132982</v>
      </c>
      <c r="G177" s="132">
        <f t="shared" si="29"/>
        <v>0.15166277535974412</v>
      </c>
      <c r="H177" s="132">
        <f t="shared" si="29"/>
        <v>0.18609062389329933</v>
      </c>
      <c r="I177" s="132">
        <f t="shared" si="29"/>
        <v>0.42856379870030148</v>
      </c>
      <c r="J177" s="132">
        <f t="shared" si="29"/>
        <v>0.89084717877909891</v>
      </c>
      <c r="K177" s="132">
        <f t="shared" si="29"/>
        <v>1.485837225113299</v>
      </c>
      <c r="L177" s="132">
        <f t="shared" si="29"/>
        <v>1.979745192958114</v>
      </c>
      <c r="M177" s="132">
        <f t="shared" si="29"/>
        <v>1.0828937871622548</v>
      </c>
      <c r="N177" s="132">
        <f t="shared" si="29"/>
        <v>1.056789809140771</v>
      </c>
      <c r="O177" s="132">
        <f t="shared" si="29"/>
        <v>1.1630094336306158</v>
      </c>
      <c r="P177" s="132">
        <f t="shared" si="29"/>
        <v>1.1279523916065963</v>
      </c>
      <c r="Q177" s="132">
        <f t="shared" si="29"/>
        <v>0.87018304388534751</v>
      </c>
    </row>
    <row r="178" spans="1:17" ht="12" customHeight="1" x14ac:dyDescent="0.25">
      <c r="A178" s="166" t="s">
        <v>57</v>
      </c>
      <c r="B178" s="165">
        <f>RES_hhdet_emi!B$13</f>
        <v>6.252366114747207E-2</v>
      </c>
      <c r="C178" s="165">
        <f>RES_hhdet_emi!C$13</f>
        <v>5.9993306979625002E-2</v>
      </c>
      <c r="D178" s="165">
        <f>RES_hhdet_emi!D$13</f>
        <v>8.6089652375372222E-2</v>
      </c>
      <c r="E178" s="165">
        <f>RES_hhdet_emi!E$13</f>
        <v>7.7321910442418471E-2</v>
      </c>
      <c r="F178" s="165">
        <f>RES_hhdet_emi!F$13</f>
        <v>0.10620457376132982</v>
      </c>
      <c r="G178" s="165">
        <f>RES_hhdet_emi!G$13</f>
        <v>0.15166277535974412</v>
      </c>
      <c r="H178" s="165">
        <f>RES_hhdet_emi!H$13</f>
        <v>0.18609062389329933</v>
      </c>
      <c r="I178" s="165">
        <f>RES_hhdet_emi!I$13</f>
        <v>0.42856379870030148</v>
      </c>
      <c r="J178" s="165">
        <f>RES_hhdet_emi!J$13</f>
        <v>0.89084717877909891</v>
      </c>
      <c r="K178" s="165">
        <f>RES_hhdet_emi!K$13</f>
        <v>1.485837225113299</v>
      </c>
      <c r="L178" s="165">
        <f>RES_hhdet_emi!L$13</f>
        <v>1.979745192958114</v>
      </c>
      <c r="M178" s="165">
        <f>RES_hhdet_emi!M$13</f>
        <v>1.0828937871622548</v>
      </c>
      <c r="N178" s="165">
        <f>RES_hhdet_emi!N$13</f>
        <v>1.056789809140771</v>
      </c>
      <c r="O178" s="165">
        <f>RES_hhdet_emi!O$13</f>
        <v>1.1630094336306158</v>
      </c>
      <c r="P178" s="165">
        <f>RES_hhdet_emi!P$13</f>
        <v>1.1279523916065963</v>
      </c>
      <c r="Q178" s="165">
        <f>RES_hhdet_emi!Q$13</f>
        <v>0.87018304388534751</v>
      </c>
    </row>
    <row r="179" spans="1:17" ht="12" customHeight="1" x14ac:dyDescent="0.25">
      <c r="A179" s="147" t="s">
        <v>59</v>
      </c>
      <c r="B179" s="164">
        <f>RES_hhdet_emi!B$14</f>
        <v>0</v>
      </c>
      <c r="C179" s="164">
        <f>RES_hhdet_emi!C$14</f>
        <v>0</v>
      </c>
      <c r="D179" s="164">
        <f>RES_hhdet_emi!D$14</f>
        <v>0</v>
      </c>
      <c r="E179" s="164">
        <f>RES_hhdet_emi!E$14</f>
        <v>0</v>
      </c>
      <c r="F179" s="164">
        <f>RES_hhdet_emi!F$14</f>
        <v>0</v>
      </c>
      <c r="G179" s="164">
        <f>RES_hhdet_emi!G$14</f>
        <v>0</v>
      </c>
      <c r="H179" s="164">
        <f>RES_hhdet_emi!H$14</f>
        <v>0</v>
      </c>
      <c r="I179" s="164">
        <f>RES_hhdet_emi!I$14</f>
        <v>0</v>
      </c>
      <c r="J179" s="164">
        <f>RES_hhdet_emi!J$14</f>
        <v>0</v>
      </c>
      <c r="K179" s="164">
        <f>RES_hhdet_emi!K$14</f>
        <v>0</v>
      </c>
      <c r="L179" s="164">
        <f>RES_hhdet_emi!L$14</f>
        <v>0</v>
      </c>
      <c r="M179" s="164">
        <f>RES_hhdet_emi!M$14</f>
        <v>0</v>
      </c>
      <c r="N179" s="164">
        <f>RES_hhdet_emi!N$14</f>
        <v>0</v>
      </c>
      <c r="O179" s="164">
        <f>RES_hhdet_emi!O$14</f>
        <v>0</v>
      </c>
      <c r="P179" s="164">
        <f>RES_hhdet_emi!P$14</f>
        <v>0</v>
      </c>
      <c r="Q179" s="164">
        <f>RES_hhdet_emi!Q$14</f>
        <v>0</v>
      </c>
    </row>
    <row r="180" spans="1:17" ht="12" customHeight="1" x14ac:dyDescent="0.25">
      <c r="A180" s="163" t="s">
        <v>142</v>
      </c>
      <c r="B180" s="162">
        <f>RES_hhdet_emi!B$15</f>
        <v>0</v>
      </c>
      <c r="C180" s="162">
        <f>RES_hhdet_emi!C$15</f>
        <v>0</v>
      </c>
      <c r="D180" s="162">
        <f>RES_hhdet_emi!D$15</f>
        <v>0</v>
      </c>
      <c r="E180" s="162">
        <f>RES_hhdet_emi!E$15</f>
        <v>0</v>
      </c>
      <c r="F180" s="162">
        <f>RES_hhdet_emi!F$15</f>
        <v>0</v>
      </c>
      <c r="G180" s="162">
        <f>RES_hhdet_emi!G$15</f>
        <v>0</v>
      </c>
      <c r="H180" s="162">
        <f>RES_hhdet_emi!H$15</f>
        <v>0</v>
      </c>
      <c r="I180" s="162">
        <f>RES_hhdet_emi!I$15</f>
        <v>0</v>
      </c>
      <c r="J180" s="162">
        <f>RES_hhdet_emi!J$15</f>
        <v>0</v>
      </c>
      <c r="K180" s="162">
        <f>RES_hhdet_emi!K$15</f>
        <v>0</v>
      </c>
      <c r="L180" s="162">
        <f>RES_hhdet_emi!L$15</f>
        <v>0</v>
      </c>
      <c r="M180" s="162">
        <f>RES_hhdet_emi!M$15</f>
        <v>0</v>
      </c>
      <c r="N180" s="162">
        <f>RES_hhdet_emi!N$15</f>
        <v>0</v>
      </c>
      <c r="O180" s="162">
        <f>RES_hhdet_emi!O$15</f>
        <v>0</v>
      </c>
      <c r="P180" s="162">
        <f>RES_hhdet_emi!P$15</f>
        <v>0</v>
      </c>
      <c r="Q180" s="162">
        <f>RES_hhdet_emi!Q$15</f>
        <v>0</v>
      </c>
    </row>
    <row r="181" spans="1:17" ht="12" customHeight="1" x14ac:dyDescent="0.25">
      <c r="A181" s="161" t="s">
        <v>141</v>
      </c>
      <c r="B181" s="160">
        <f>SUM(B182:B183)</f>
        <v>0</v>
      </c>
      <c r="C181" s="160">
        <f t="shared" ref="C181:Q181" si="30">SUM(C182:C183)</f>
        <v>0</v>
      </c>
      <c r="D181" s="160">
        <f t="shared" si="30"/>
        <v>0</v>
      </c>
      <c r="E181" s="160">
        <f t="shared" si="30"/>
        <v>0</v>
      </c>
      <c r="F181" s="160">
        <f t="shared" si="30"/>
        <v>0</v>
      </c>
      <c r="G181" s="160">
        <f t="shared" si="30"/>
        <v>0</v>
      </c>
      <c r="H181" s="160">
        <f t="shared" si="30"/>
        <v>0</v>
      </c>
      <c r="I181" s="160">
        <f t="shared" si="30"/>
        <v>0</v>
      </c>
      <c r="J181" s="160">
        <f t="shared" si="30"/>
        <v>0</v>
      </c>
      <c r="K181" s="160">
        <f t="shared" si="30"/>
        <v>0</v>
      </c>
      <c r="L181" s="160">
        <f t="shared" si="30"/>
        <v>0</v>
      </c>
      <c r="M181" s="160">
        <f t="shared" si="30"/>
        <v>0</v>
      </c>
      <c r="N181" s="160">
        <f t="shared" si="30"/>
        <v>0</v>
      </c>
      <c r="O181" s="160">
        <f t="shared" si="30"/>
        <v>0</v>
      </c>
      <c r="P181" s="160">
        <f t="shared" si="30"/>
        <v>0</v>
      </c>
      <c r="Q181" s="160">
        <f t="shared" si="30"/>
        <v>0</v>
      </c>
    </row>
    <row r="182" spans="1:17" ht="12" customHeight="1" x14ac:dyDescent="0.25">
      <c r="A182" s="148" t="s">
        <v>60</v>
      </c>
      <c r="B182" s="156">
        <f>RES_hhdet_emi!B$17</f>
        <v>0</v>
      </c>
      <c r="C182" s="156">
        <f>RES_hhdet_emi!C$17</f>
        <v>0</v>
      </c>
      <c r="D182" s="156">
        <f>RES_hhdet_emi!D$17</f>
        <v>0</v>
      </c>
      <c r="E182" s="156">
        <f>RES_hhdet_emi!E$17</f>
        <v>0</v>
      </c>
      <c r="F182" s="156">
        <f>RES_hhdet_emi!F$17</f>
        <v>0</v>
      </c>
      <c r="G182" s="156">
        <f>RES_hhdet_emi!G$17</f>
        <v>0</v>
      </c>
      <c r="H182" s="156">
        <f>RES_hhdet_emi!H$17</f>
        <v>0</v>
      </c>
      <c r="I182" s="156">
        <f>RES_hhdet_emi!I$17</f>
        <v>0</v>
      </c>
      <c r="J182" s="156">
        <f>RES_hhdet_emi!J$17</f>
        <v>0</v>
      </c>
      <c r="K182" s="156">
        <f>RES_hhdet_emi!K$17</f>
        <v>0</v>
      </c>
      <c r="L182" s="156">
        <f>RES_hhdet_emi!L$17</f>
        <v>0</v>
      </c>
      <c r="M182" s="156">
        <f>RES_hhdet_emi!M$17</f>
        <v>0</v>
      </c>
      <c r="N182" s="156">
        <f>RES_hhdet_emi!N$17</f>
        <v>0</v>
      </c>
      <c r="O182" s="156">
        <f>RES_hhdet_emi!O$17</f>
        <v>0</v>
      </c>
      <c r="P182" s="156">
        <f>RES_hhdet_emi!P$17</f>
        <v>0</v>
      </c>
      <c r="Q182" s="156">
        <f>RES_hhdet_emi!Q$17</f>
        <v>0</v>
      </c>
    </row>
    <row r="183" spans="1:17" ht="12" customHeight="1" x14ac:dyDescent="0.25">
      <c r="A183" s="148" t="s">
        <v>59</v>
      </c>
      <c r="B183" s="156">
        <f>RES_hhdet_emi!B$18</f>
        <v>0</v>
      </c>
      <c r="C183" s="156">
        <f>RES_hhdet_emi!C$18</f>
        <v>0</v>
      </c>
      <c r="D183" s="156">
        <f>RES_hhdet_emi!D$18</f>
        <v>0</v>
      </c>
      <c r="E183" s="156">
        <f>RES_hhdet_emi!E$18</f>
        <v>0</v>
      </c>
      <c r="F183" s="156">
        <f>RES_hhdet_emi!F$18</f>
        <v>0</v>
      </c>
      <c r="G183" s="156">
        <f>RES_hhdet_emi!G$18</f>
        <v>0</v>
      </c>
      <c r="H183" s="156">
        <f>RES_hhdet_emi!H$18</f>
        <v>0</v>
      </c>
      <c r="I183" s="156">
        <f>RES_hhdet_emi!I$18</f>
        <v>0</v>
      </c>
      <c r="J183" s="156">
        <f>RES_hhdet_emi!J$18</f>
        <v>0</v>
      </c>
      <c r="K183" s="156">
        <f>RES_hhdet_emi!K$18</f>
        <v>0</v>
      </c>
      <c r="L183" s="156">
        <f>RES_hhdet_emi!L$18</f>
        <v>0</v>
      </c>
      <c r="M183" s="156">
        <f>RES_hhdet_emi!M$18</f>
        <v>0</v>
      </c>
      <c r="N183" s="156">
        <f>RES_hhdet_emi!N$18</f>
        <v>0</v>
      </c>
      <c r="O183" s="156">
        <f>RES_hhdet_emi!O$18</f>
        <v>0</v>
      </c>
      <c r="P183" s="156">
        <f>RES_hhdet_emi!P$18</f>
        <v>0</v>
      </c>
      <c r="Q183" s="156">
        <f>RES_hhdet_emi!Q$18</f>
        <v>0</v>
      </c>
    </row>
    <row r="184" spans="1:17" ht="12" customHeight="1" x14ac:dyDescent="0.25">
      <c r="A184" s="158" t="s">
        <v>62</v>
      </c>
      <c r="B184" s="157">
        <f>SUM(B185:B187)</f>
        <v>14.736487093927742</v>
      </c>
      <c r="C184" s="157">
        <f t="shared" ref="C184:Q184" si="31">SUM(C185:C187)</f>
        <v>16.872769585502276</v>
      </c>
      <c r="D184" s="157">
        <f t="shared" si="31"/>
        <v>14.037050234884946</v>
      </c>
      <c r="E184" s="157">
        <f t="shared" si="31"/>
        <v>12.647949101439865</v>
      </c>
      <c r="F184" s="157">
        <f t="shared" si="31"/>
        <v>14.368016341516816</v>
      </c>
      <c r="G184" s="157">
        <f t="shared" si="31"/>
        <v>15.884569470224069</v>
      </c>
      <c r="H184" s="157">
        <f t="shared" si="31"/>
        <v>20.120258361226806</v>
      </c>
      <c r="I184" s="157">
        <f t="shared" si="31"/>
        <v>12.939744616939313</v>
      </c>
      <c r="J184" s="157">
        <f t="shared" si="31"/>
        <v>14.686936327628262</v>
      </c>
      <c r="K184" s="157">
        <f t="shared" si="31"/>
        <v>6.1538470677605321</v>
      </c>
      <c r="L184" s="157">
        <f t="shared" si="31"/>
        <v>11.400781302263136</v>
      </c>
      <c r="M184" s="157">
        <f t="shared" si="31"/>
        <v>9.2793131585882147</v>
      </c>
      <c r="N184" s="157">
        <f t="shared" si="31"/>
        <v>4.096647515742478</v>
      </c>
      <c r="O184" s="157">
        <f t="shared" si="31"/>
        <v>24.428700041003701</v>
      </c>
      <c r="P184" s="157">
        <f t="shared" si="31"/>
        <v>15.572085760850996</v>
      </c>
      <c r="Q184" s="157">
        <f t="shared" si="31"/>
        <v>13.47019052442765</v>
      </c>
    </row>
    <row r="185" spans="1:17" ht="12" customHeight="1" x14ac:dyDescent="0.25">
      <c r="A185" s="23" t="s">
        <v>58</v>
      </c>
      <c r="B185" s="156">
        <f>RES_hhdet_emi!B$20</f>
        <v>0</v>
      </c>
      <c r="C185" s="156">
        <f>RES_hhdet_emi!C$20</f>
        <v>0</v>
      </c>
      <c r="D185" s="156">
        <f>RES_hhdet_emi!D$20</f>
        <v>0</v>
      </c>
      <c r="E185" s="156">
        <f>RES_hhdet_emi!E$20</f>
        <v>0</v>
      </c>
      <c r="F185" s="156">
        <f>RES_hhdet_emi!F$20</f>
        <v>0</v>
      </c>
      <c r="G185" s="156">
        <f>RES_hhdet_emi!G$20</f>
        <v>0</v>
      </c>
      <c r="H185" s="156">
        <f>RES_hhdet_emi!H$20</f>
        <v>0</v>
      </c>
      <c r="I185" s="156">
        <f>RES_hhdet_emi!I$20</f>
        <v>0</v>
      </c>
      <c r="J185" s="156">
        <f>RES_hhdet_emi!J$20</f>
        <v>0</v>
      </c>
      <c r="K185" s="156">
        <f>RES_hhdet_emi!K$20</f>
        <v>0</v>
      </c>
      <c r="L185" s="156">
        <f>RES_hhdet_emi!L$20</f>
        <v>0</v>
      </c>
      <c r="M185" s="156">
        <f>RES_hhdet_emi!M$20</f>
        <v>0</v>
      </c>
      <c r="N185" s="156">
        <f>RES_hhdet_emi!N$20</f>
        <v>0</v>
      </c>
      <c r="O185" s="156">
        <f>RES_hhdet_emi!O$20</f>
        <v>0</v>
      </c>
      <c r="P185" s="156">
        <f>RES_hhdet_emi!P$20</f>
        <v>0</v>
      </c>
      <c r="Q185" s="156">
        <f>RES_hhdet_emi!Q$20</f>
        <v>0</v>
      </c>
    </row>
    <row r="186" spans="1:17" ht="12" customHeight="1" x14ac:dyDescent="0.25">
      <c r="A186" s="23" t="s">
        <v>57</v>
      </c>
      <c r="B186" s="156">
        <f>RES_hhdet_emi!B$21</f>
        <v>14.736487093927742</v>
      </c>
      <c r="C186" s="156">
        <f>RES_hhdet_emi!C$21</f>
        <v>16.872769585502276</v>
      </c>
      <c r="D186" s="156">
        <f>RES_hhdet_emi!D$21</f>
        <v>14.037050234884946</v>
      </c>
      <c r="E186" s="156">
        <f>RES_hhdet_emi!E$21</f>
        <v>12.647949101439865</v>
      </c>
      <c r="F186" s="156">
        <f>RES_hhdet_emi!F$21</f>
        <v>14.368016341516816</v>
      </c>
      <c r="G186" s="156">
        <f>RES_hhdet_emi!G$21</f>
        <v>15.884569470224069</v>
      </c>
      <c r="H186" s="156">
        <f>RES_hhdet_emi!H$21</f>
        <v>20.120258361226806</v>
      </c>
      <c r="I186" s="156">
        <f>RES_hhdet_emi!I$21</f>
        <v>12.939744616939313</v>
      </c>
      <c r="J186" s="156">
        <f>RES_hhdet_emi!J$21</f>
        <v>14.686936327628262</v>
      </c>
      <c r="K186" s="156">
        <f>RES_hhdet_emi!K$21</f>
        <v>6.1538470677605321</v>
      </c>
      <c r="L186" s="156">
        <f>RES_hhdet_emi!L$21</f>
        <v>11.400781302263136</v>
      </c>
      <c r="M186" s="156">
        <f>RES_hhdet_emi!M$21</f>
        <v>9.2793131585882147</v>
      </c>
      <c r="N186" s="156">
        <f>RES_hhdet_emi!N$21</f>
        <v>4.096647515742478</v>
      </c>
      <c r="O186" s="156">
        <f>RES_hhdet_emi!O$21</f>
        <v>24.428700041003701</v>
      </c>
      <c r="P186" s="156">
        <f>RES_hhdet_emi!P$21</f>
        <v>15.572085760850996</v>
      </c>
      <c r="Q186" s="156">
        <f>RES_hhdet_emi!Q$21</f>
        <v>13.47019052442765</v>
      </c>
    </row>
    <row r="187" spans="1:17" ht="12" customHeight="1" x14ac:dyDescent="0.25">
      <c r="A187" s="29" t="s">
        <v>140</v>
      </c>
      <c r="B187" s="57">
        <f>RES_hhdet_emi!B$22</f>
        <v>0</v>
      </c>
      <c r="C187" s="57">
        <f>RES_hhdet_emi!C$22</f>
        <v>0</v>
      </c>
      <c r="D187" s="57">
        <f>RES_hhdet_emi!D$22</f>
        <v>0</v>
      </c>
      <c r="E187" s="57">
        <f>RES_hhdet_emi!E$22</f>
        <v>0</v>
      </c>
      <c r="F187" s="57">
        <f>RES_hhdet_emi!F$22</f>
        <v>0</v>
      </c>
      <c r="G187" s="57">
        <f>RES_hhdet_emi!G$22</f>
        <v>0</v>
      </c>
      <c r="H187" s="57">
        <f>RES_hhdet_emi!H$22</f>
        <v>0</v>
      </c>
      <c r="I187" s="57">
        <f>RES_hhdet_emi!I$22</f>
        <v>0</v>
      </c>
      <c r="J187" s="57">
        <f>RES_hhdet_emi!J$22</f>
        <v>0</v>
      </c>
      <c r="K187" s="57">
        <f>RES_hhdet_emi!K$22</f>
        <v>0</v>
      </c>
      <c r="L187" s="57">
        <f>RES_hhdet_emi!L$22</f>
        <v>0</v>
      </c>
      <c r="M187" s="57">
        <f>RES_hhdet_emi!M$22</f>
        <v>0</v>
      </c>
      <c r="N187" s="57">
        <f>RES_hhdet_emi!N$22</f>
        <v>0</v>
      </c>
      <c r="O187" s="57">
        <f>RES_hhdet_emi!O$22</f>
        <v>0</v>
      </c>
      <c r="P187" s="57">
        <f>RES_hhdet_emi!P$22</f>
        <v>0</v>
      </c>
      <c r="Q187" s="57">
        <f>RES_hhdet_emi!Q$22</f>
        <v>0</v>
      </c>
    </row>
    <row r="189" spans="1:17" ht="12" customHeight="1" x14ac:dyDescent="0.25">
      <c r="A189" s="152" t="s">
        <v>198</v>
      </c>
      <c r="B189" s="168">
        <f>SUM(B190,B193,B195,B205)</f>
        <v>22449.590594054753</v>
      </c>
      <c r="C189" s="168">
        <f t="shared" ref="C189:Q189" si="32">SUM(C190,C193,C195,C205)</f>
        <v>23129.95912340613</v>
      </c>
      <c r="D189" s="168">
        <f t="shared" si="32"/>
        <v>22582.435309936522</v>
      </c>
      <c r="E189" s="168">
        <f t="shared" si="32"/>
        <v>22913.734378615078</v>
      </c>
      <c r="F189" s="168">
        <f t="shared" si="32"/>
        <v>23140.41944210709</v>
      </c>
      <c r="G189" s="168">
        <f t="shared" si="32"/>
        <v>23977.756267811335</v>
      </c>
      <c r="H189" s="168">
        <f t="shared" si="32"/>
        <v>23886.17165808177</v>
      </c>
      <c r="I189" s="168">
        <f t="shared" si="32"/>
        <v>21834.805002056437</v>
      </c>
      <c r="J189" s="168">
        <f t="shared" si="32"/>
        <v>22789.32691511359</v>
      </c>
      <c r="K189" s="168">
        <f t="shared" si="32"/>
        <v>22513.587121025575</v>
      </c>
      <c r="L189" s="168">
        <f t="shared" si="32"/>
        <v>21216.7389443793</v>
      </c>
      <c r="M189" s="168">
        <f t="shared" si="32"/>
        <v>18409.97593033675</v>
      </c>
      <c r="N189" s="168">
        <f t="shared" si="32"/>
        <v>17741.074653293494</v>
      </c>
      <c r="O189" s="168">
        <f t="shared" si="32"/>
        <v>18469.831977353668</v>
      </c>
      <c r="P189" s="168">
        <f t="shared" si="32"/>
        <v>17284.289532172006</v>
      </c>
      <c r="Q189" s="168">
        <f t="shared" si="32"/>
        <v>18253.573718785032</v>
      </c>
    </row>
    <row r="190" spans="1:17" ht="12" customHeight="1" x14ac:dyDescent="0.25">
      <c r="A190" s="158" t="s">
        <v>65</v>
      </c>
      <c r="B190" s="157">
        <f>SUM(B191:B192)</f>
        <v>17523.137204174433</v>
      </c>
      <c r="C190" s="157">
        <f t="shared" ref="C190:Q190" si="33">SUM(C191:C192)</f>
        <v>18116.065690221432</v>
      </c>
      <c r="D190" s="157">
        <f t="shared" si="33"/>
        <v>17706.424505702431</v>
      </c>
      <c r="E190" s="157">
        <f t="shared" si="33"/>
        <v>17969.242332379614</v>
      </c>
      <c r="F190" s="157">
        <f t="shared" si="33"/>
        <v>18113.580033550574</v>
      </c>
      <c r="G190" s="157">
        <f t="shared" si="33"/>
        <v>18944.935224040571</v>
      </c>
      <c r="H190" s="157">
        <f t="shared" si="33"/>
        <v>18711.88911287277</v>
      </c>
      <c r="I190" s="157">
        <f t="shared" si="33"/>
        <v>16760.502018633724</v>
      </c>
      <c r="J190" s="157">
        <f t="shared" si="33"/>
        <v>17709.746167628171</v>
      </c>
      <c r="K190" s="157">
        <f t="shared" si="33"/>
        <v>17589.936599709803</v>
      </c>
      <c r="L190" s="157">
        <f t="shared" si="33"/>
        <v>16212.380775634378</v>
      </c>
      <c r="M190" s="157">
        <f t="shared" si="33"/>
        <v>13417.421723656196</v>
      </c>
      <c r="N190" s="157">
        <f t="shared" si="33"/>
        <v>12711.22355771032</v>
      </c>
      <c r="O190" s="157">
        <f t="shared" si="33"/>
        <v>13253.724896402278</v>
      </c>
      <c r="P190" s="157">
        <f t="shared" si="33"/>
        <v>12023.477472320974</v>
      </c>
      <c r="Q190" s="157">
        <f t="shared" si="33"/>
        <v>12927.740315908284</v>
      </c>
    </row>
    <row r="191" spans="1:17" ht="12" customHeight="1" x14ac:dyDescent="0.25">
      <c r="A191" s="23" t="s">
        <v>58</v>
      </c>
      <c r="B191" s="156">
        <f>IF(B107=0,0,B107/0.086*1000000/B$7)</f>
        <v>17420.449535870117</v>
      </c>
      <c r="C191" s="156">
        <f t="shared" ref="C191:Q192" si="34">IF(C107=0,0,C107/0.086*1000000/C$7)</f>
        <v>17994.424603441756</v>
      </c>
      <c r="D191" s="156">
        <f t="shared" si="34"/>
        <v>17637.495971076354</v>
      </c>
      <c r="E191" s="156">
        <f t="shared" si="34"/>
        <v>17885.567525547245</v>
      </c>
      <c r="F191" s="156">
        <f t="shared" si="34"/>
        <v>18005.665104916025</v>
      </c>
      <c r="G191" s="156">
        <f t="shared" si="34"/>
        <v>18844.299304557742</v>
      </c>
      <c r="H191" s="156">
        <f t="shared" si="34"/>
        <v>18569.180031350901</v>
      </c>
      <c r="I191" s="156">
        <f t="shared" si="34"/>
        <v>16652.403096652368</v>
      </c>
      <c r="J191" s="156">
        <f t="shared" si="34"/>
        <v>17593.216019860953</v>
      </c>
      <c r="K191" s="156">
        <f t="shared" si="34"/>
        <v>17550.135939925454</v>
      </c>
      <c r="L191" s="156">
        <f t="shared" si="34"/>
        <v>16140.639252483583</v>
      </c>
      <c r="M191" s="156">
        <f t="shared" si="34"/>
        <v>13350.317110838672</v>
      </c>
      <c r="N191" s="156">
        <f t="shared" si="34"/>
        <v>12655.350268665163</v>
      </c>
      <c r="O191" s="156">
        <f t="shared" si="34"/>
        <v>13173.974927892252</v>
      </c>
      <c r="P191" s="156">
        <f t="shared" si="34"/>
        <v>11945.475480687013</v>
      </c>
      <c r="Q191" s="156">
        <f t="shared" si="34"/>
        <v>12831.926778142111</v>
      </c>
    </row>
    <row r="192" spans="1:17" ht="12" customHeight="1" x14ac:dyDescent="0.25">
      <c r="A192" s="23" t="s">
        <v>60</v>
      </c>
      <c r="B192" s="156">
        <f>IF(B108=0,0,B108/0.086*1000000/B$7)</f>
        <v>102.68766830431625</v>
      </c>
      <c r="C192" s="156">
        <f t="shared" si="34"/>
        <v>121.6410867796754</v>
      </c>
      <c r="D192" s="156">
        <f t="shared" si="34"/>
        <v>68.928534626076356</v>
      </c>
      <c r="E192" s="156">
        <f t="shared" si="34"/>
        <v>83.674806832367537</v>
      </c>
      <c r="F192" s="156">
        <f t="shared" si="34"/>
        <v>107.91492863455061</v>
      </c>
      <c r="G192" s="156">
        <f t="shared" si="34"/>
        <v>100.63591948282955</v>
      </c>
      <c r="H192" s="156">
        <f t="shared" si="34"/>
        <v>142.70908152186911</v>
      </c>
      <c r="I192" s="156">
        <f t="shared" si="34"/>
        <v>108.0989219813555</v>
      </c>
      <c r="J192" s="156">
        <f t="shared" si="34"/>
        <v>116.53014776721871</v>
      </c>
      <c r="K192" s="156">
        <f t="shared" si="34"/>
        <v>39.800659784349818</v>
      </c>
      <c r="L192" s="156">
        <f t="shared" si="34"/>
        <v>71.741523150794478</v>
      </c>
      <c r="M192" s="156">
        <f t="shared" si="34"/>
        <v>67.104612817524853</v>
      </c>
      <c r="N192" s="156">
        <f t="shared" si="34"/>
        <v>55.873289045157094</v>
      </c>
      <c r="O192" s="156">
        <f t="shared" si="34"/>
        <v>79.749968510025937</v>
      </c>
      <c r="P192" s="156">
        <f t="shared" si="34"/>
        <v>78.001991633960785</v>
      </c>
      <c r="Q192" s="156">
        <f t="shared" si="34"/>
        <v>95.81353776617371</v>
      </c>
    </row>
    <row r="193" spans="1:17" ht="12" customHeight="1" x14ac:dyDescent="0.25">
      <c r="A193" s="158" t="s">
        <v>112</v>
      </c>
      <c r="B193" s="157">
        <f>B194</f>
        <v>2.7520724907423197</v>
      </c>
      <c r="C193" s="157">
        <f t="shared" ref="C193:Q193" si="35">C194</f>
        <v>2.969278157592695</v>
      </c>
      <c r="D193" s="157">
        <f t="shared" si="35"/>
        <v>3.1074612156554462</v>
      </c>
      <c r="E193" s="157">
        <f t="shared" si="35"/>
        <v>3.1668268352033433</v>
      </c>
      <c r="F193" s="157">
        <f t="shared" si="35"/>
        <v>3.3323102884490492</v>
      </c>
      <c r="G193" s="157">
        <f t="shared" si="35"/>
        <v>3.9270237689008249</v>
      </c>
      <c r="H193" s="157">
        <f t="shared" si="35"/>
        <v>4.4723242348672816</v>
      </c>
      <c r="I193" s="157">
        <f t="shared" si="35"/>
        <v>5.3446947794423663</v>
      </c>
      <c r="J193" s="157">
        <f t="shared" si="35"/>
        <v>5.7776108542342186</v>
      </c>
      <c r="K193" s="157">
        <f t="shared" si="35"/>
        <v>6.8884339297092811</v>
      </c>
      <c r="L193" s="157">
        <f t="shared" si="35"/>
        <v>7.4728598297868238</v>
      </c>
      <c r="M193" s="157">
        <f t="shared" si="35"/>
        <v>7.9669932040968714</v>
      </c>
      <c r="N193" s="157">
        <f t="shared" si="35"/>
        <v>8.6500083141496358</v>
      </c>
      <c r="O193" s="157">
        <f t="shared" si="35"/>
        <v>9.1673992624402132</v>
      </c>
      <c r="P193" s="157">
        <f t="shared" si="35"/>
        <v>9.8775012181700603</v>
      </c>
      <c r="Q193" s="157">
        <f t="shared" si="35"/>
        <v>9.0328237889483081</v>
      </c>
    </row>
    <row r="194" spans="1:17" ht="12" customHeight="1" x14ac:dyDescent="0.25">
      <c r="A194" s="23" t="s">
        <v>60</v>
      </c>
      <c r="B194" s="156">
        <f>IF(B110=0,0,B110/0.086*1000000/B$5)</f>
        <v>2.7520724907423197</v>
      </c>
      <c r="C194" s="156">
        <f t="shared" ref="C194:Q195" si="36">IF(C110=0,0,C110/0.086*1000000/C$5)</f>
        <v>2.969278157592695</v>
      </c>
      <c r="D194" s="156">
        <f t="shared" si="36"/>
        <v>3.1074612156554462</v>
      </c>
      <c r="E194" s="156">
        <f t="shared" si="36"/>
        <v>3.1668268352033433</v>
      </c>
      <c r="F194" s="156">
        <f t="shared" si="36"/>
        <v>3.3323102884490492</v>
      </c>
      <c r="G194" s="156">
        <f t="shared" si="36"/>
        <v>3.9270237689008249</v>
      </c>
      <c r="H194" s="156">
        <f t="shared" si="36"/>
        <v>4.4723242348672816</v>
      </c>
      <c r="I194" s="156">
        <f t="shared" si="36"/>
        <v>5.3446947794423663</v>
      </c>
      <c r="J194" s="156">
        <f t="shared" si="36"/>
        <v>5.7776108542342186</v>
      </c>
      <c r="K194" s="156">
        <f t="shared" si="36"/>
        <v>6.8884339297092811</v>
      </c>
      <c r="L194" s="156">
        <f t="shared" si="36"/>
        <v>7.4728598297868238</v>
      </c>
      <c r="M194" s="156">
        <f t="shared" si="36"/>
        <v>7.9669932040968714</v>
      </c>
      <c r="N194" s="156">
        <f t="shared" si="36"/>
        <v>8.6500083141496358</v>
      </c>
      <c r="O194" s="156">
        <f t="shared" si="36"/>
        <v>9.1673992624402132</v>
      </c>
      <c r="P194" s="156">
        <f t="shared" si="36"/>
        <v>9.8775012181700603</v>
      </c>
      <c r="Q194" s="156">
        <f t="shared" si="36"/>
        <v>9.0328237889483081</v>
      </c>
    </row>
    <row r="195" spans="1:17" ht="12" customHeight="1" x14ac:dyDescent="0.25">
      <c r="A195" s="158" t="s">
        <v>63</v>
      </c>
      <c r="B195" s="157">
        <f>IF(B111=0,0,B111/0.086*1000000/B$5)</f>
        <v>4018.2091075632793</v>
      </c>
      <c r="C195" s="157">
        <f t="shared" si="36"/>
        <v>4075.8210679558392</v>
      </c>
      <c r="D195" s="157">
        <f t="shared" si="36"/>
        <v>3974.5603166104397</v>
      </c>
      <c r="E195" s="157">
        <f t="shared" si="36"/>
        <v>4023.5796345361086</v>
      </c>
      <c r="F195" s="157">
        <f t="shared" si="36"/>
        <v>4076.5441792523425</v>
      </c>
      <c r="G195" s="157">
        <f t="shared" si="36"/>
        <v>4088.1880486018422</v>
      </c>
      <c r="H195" s="157">
        <f t="shared" si="36"/>
        <v>4193.8485974585556</v>
      </c>
      <c r="I195" s="157">
        <f t="shared" si="36"/>
        <v>4119.8866102728462</v>
      </c>
      <c r="J195" s="157">
        <f t="shared" si="36"/>
        <v>4124.9049721386609</v>
      </c>
      <c r="K195" s="157">
        <f t="shared" si="36"/>
        <v>4043.2155892452101</v>
      </c>
      <c r="L195" s="157">
        <f t="shared" si="36"/>
        <v>4078.280825939024</v>
      </c>
      <c r="M195" s="157">
        <f t="shared" si="36"/>
        <v>4085.3720742092501</v>
      </c>
      <c r="N195" s="157">
        <f t="shared" si="36"/>
        <v>4138.7014469397809</v>
      </c>
      <c r="O195" s="157">
        <f t="shared" si="36"/>
        <v>4200.5959241687524</v>
      </c>
      <c r="P195" s="157">
        <f t="shared" si="36"/>
        <v>4247.5738407021681</v>
      </c>
      <c r="Q195" s="157">
        <f t="shared" si="36"/>
        <v>4274.4327822648575</v>
      </c>
    </row>
    <row r="196" spans="1:17" ht="12" customHeight="1" x14ac:dyDescent="0.25">
      <c r="A196" s="167" t="s">
        <v>171</v>
      </c>
      <c r="B196" s="132">
        <f>IF(B112=0,0,B112/0.086*1000000/B$11)</f>
        <v>4682.4328952218357</v>
      </c>
      <c r="C196" s="132">
        <f t="shared" ref="C196:Q196" si="37">IF(C112=0,0,C112/0.086*1000000/C$11)</f>
        <v>4644.0154086821431</v>
      </c>
      <c r="D196" s="132">
        <f t="shared" si="37"/>
        <v>4605.2392249298209</v>
      </c>
      <c r="E196" s="132">
        <f t="shared" si="37"/>
        <v>4578.0620177038236</v>
      </c>
      <c r="F196" s="132">
        <f t="shared" si="37"/>
        <v>4563.5978461951354</v>
      </c>
      <c r="G196" s="132">
        <f t="shared" si="37"/>
        <v>4551.8965529499983</v>
      </c>
      <c r="H196" s="132">
        <f t="shared" si="37"/>
        <v>4572.9006462629686</v>
      </c>
      <c r="I196" s="132">
        <f t="shared" si="37"/>
        <v>4523.5085300507953</v>
      </c>
      <c r="J196" s="132">
        <f t="shared" si="37"/>
        <v>4510.7415943734823</v>
      </c>
      <c r="K196" s="132">
        <f t="shared" si="37"/>
        <v>4478.310582228738</v>
      </c>
      <c r="L196" s="132">
        <f t="shared" si="37"/>
        <v>4460.6454520001444</v>
      </c>
      <c r="M196" s="132">
        <f t="shared" si="37"/>
        <v>4453.3347445064992</v>
      </c>
      <c r="N196" s="132">
        <f t="shared" si="37"/>
        <v>4445.0497466414299</v>
      </c>
      <c r="O196" s="132">
        <f t="shared" si="37"/>
        <v>4448.412513483383</v>
      </c>
      <c r="P196" s="132">
        <f t="shared" si="37"/>
        <v>4432.4509461713915</v>
      </c>
      <c r="Q196" s="132">
        <f t="shared" si="37"/>
        <v>4388.5041578930395</v>
      </c>
    </row>
    <row r="197" spans="1:17" ht="12" customHeight="1" x14ac:dyDescent="0.25">
      <c r="A197" s="167" t="s">
        <v>144</v>
      </c>
      <c r="B197" s="132">
        <f>IF(B113=0,0,B113/0.086*1000000/B$12)</f>
        <v>4032.1039414445986</v>
      </c>
      <c r="C197" s="132">
        <f t="shared" ref="C197:Q197" si="38">IF(C113=0,0,C113/0.086*1000000/C$12)</f>
        <v>3999.0006868707078</v>
      </c>
      <c r="D197" s="132">
        <f t="shared" si="38"/>
        <v>3965.612152604916</v>
      </c>
      <c r="E197" s="132">
        <f t="shared" si="38"/>
        <v>3942.2201221844921</v>
      </c>
      <c r="F197" s="132">
        <f t="shared" si="38"/>
        <v>3929.7846138170357</v>
      </c>
      <c r="G197" s="132">
        <f t="shared" si="38"/>
        <v>3919.7135042747491</v>
      </c>
      <c r="H197" s="132">
        <f t="shared" si="38"/>
        <v>3937.7771176459978</v>
      </c>
      <c r="I197" s="132">
        <f t="shared" si="38"/>
        <v>3895.2544062015049</v>
      </c>
      <c r="J197" s="132">
        <f t="shared" si="38"/>
        <v>3884.260698649799</v>
      </c>
      <c r="K197" s="132">
        <f t="shared" si="38"/>
        <v>3856.3262880933516</v>
      </c>
      <c r="L197" s="132">
        <f t="shared" si="38"/>
        <v>3841.1431055937915</v>
      </c>
      <c r="M197" s="132">
        <f t="shared" si="38"/>
        <v>3831.0740460071324</v>
      </c>
      <c r="N197" s="132">
        <f t="shared" si="38"/>
        <v>3816.4885338569147</v>
      </c>
      <c r="O197" s="132">
        <f t="shared" si="38"/>
        <v>3811.7950142201635</v>
      </c>
      <c r="P197" s="132">
        <f t="shared" si="38"/>
        <v>3792.3457086481963</v>
      </c>
      <c r="Q197" s="132">
        <f t="shared" si="38"/>
        <v>3748.3030143880592</v>
      </c>
    </row>
    <row r="198" spans="1:17" ht="12" customHeight="1" x14ac:dyDescent="0.25">
      <c r="A198" s="167" t="s">
        <v>143</v>
      </c>
      <c r="B198" s="132">
        <f>IF(B114=0,0,B114/0.086*1000000/B$13)</f>
        <v>3354.8204868236089</v>
      </c>
      <c r="C198" s="132">
        <f t="shared" ref="C198:Q200" si="39">IF(C114=0,0,C114/0.086*1000000/C$13)</f>
        <v>3448.7195745082772</v>
      </c>
      <c r="D198" s="132">
        <f t="shared" si="39"/>
        <v>3315.2252526175566</v>
      </c>
      <c r="E198" s="132">
        <f t="shared" si="39"/>
        <v>3310.2174353103328</v>
      </c>
      <c r="F198" s="132">
        <f t="shared" si="39"/>
        <v>3299.897954318827</v>
      </c>
      <c r="G198" s="132">
        <f t="shared" si="39"/>
        <v>3299.927225433526</v>
      </c>
      <c r="H198" s="132">
        <f t="shared" si="39"/>
        <v>3322.6245988582405</v>
      </c>
      <c r="I198" s="132">
        <f t="shared" si="39"/>
        <v>3295.796447389027</v>
      </c>
      <c r="J198" s="132">
        <f t="shared" si="39"/>
        <v>3296.3544231572168</v>
      </c>
      <c r="K198" s="132">
        <f t="shared" si="39"/>
        <v>3281.9326676920109</v>
      </c>
      <c r="L198" s="132">
        <f t="shared" si="39"/>
        <v>3276.1449965960887</v>
      </c>
      <c r="M198" s="132">
        <f t="shared" si="39"/>
        <v>3268.3518994450174</v>
      </c>
      <c r="N198" s="132">
        <f t="shared" si="39"/>
        <v>3257.9147098585154</v>
      </c>
      <c r="O198" s="132">
        <f t="shared" si="39"/>
        <v>3256.103422379038</v>
      </c>
      <c r="P198" s="132">
        <f t="shared" si="39"/>
        <v>3241.2650751632041</v>
      </c>
      <c r="Q198" s="132">
        <f t="shared" si="39"/>
        <v>3205.6824598957392</v>
      </c>
    </row>
    <row r="199" spans="1:17" ht="12" customHeight="1" x14ac:dyDescent="0.25">
      <c r="A199" s="166" t="s">
        <v>57</v>
      </c>
      <c r="B199" s="165">
        <f>IF(B115=0,0,B115/0.086*1000000/B$13)</f>
        <v>2620.867561939458</v>
      </c>
      <c r="C199" s="165">
        <f t="shared" si="39"/>
        <v>2839.2904876768202</v>
      </c>
      <c r="D199" s="165">
        <f t="shared" si="39"/>
        <v>2577.6478991926183</v>
      </c>
      <c r="E199" s="165">
        <f t="shared" si="39"/>
        <v>2578.2119599093771</v>
      </c>
      <c r="F199" s="165">
        <f t="shared" si="39"/>
        <v>2554.3599989815216</v>
      </c>
      <c r="G199" s="165">
        <f t="shared" si="39"/>
        <v>2547.8137777785983</v>
      </c>
      <c r="H199" s="165">
        <f t="shared" si="39"/>
        <v>2559.5551264699097</v>
      </c>
      <c r="I199" s="165">
        <f t="shared" si="39"/>
        <v>2531.9153640310501</v>
      </c>
      <c r="J199" s="165">
        <f t="shared" si="39"/>
        <v>2524.7694541223659</v>
      </c>
      <c r="K199" s="165">
        <f t="shared" si="39"/>
        <v>2506.612087260693</v>
      </c>
      <c r="L199" s="165">
        <f t="shared" si="39"/>
        <v>2496.7430186359707</v>
      </c>
      <c r="M199" s="165">
        <f t="shared" si="39"/>
        <v>2490.1981299046383</v>
      </c>
      <c r="N199" s="165">
        <f t="shared" si="39"/>
        <v>2480.7175470069915</v>
      </c>
      <c r="O199" s="165">
        <f t="shared" si="39"/>
        <v>2477.6667592431068</v>
      </c>
      <c r="P199" s="165">
        <f t="shared" si="39"/>
        <v>2465.024710621326</v>
      </c>
      <c r="Q199" s="165">
        <f t="shared" si="39"/>
        <v>2436.3969593522334</v>
      </c>
    </row>
    <row r="200" spans="1:17" ht="12" customHeight="1" x14ac:dyDescent="0.25">
      <c r="A200" s="147" t="s">
        <v>59</v>
      </c>
      <c r="B200" s="164">
        <f>IF(B116=0,0,B116/0.086*1000000/B$13)</f>
        <v>733.95292488415112</v>
      </c>
      <c r="C200" s="164">
        <f t="shared" si="39"/>
        <v>609.42908683145617</v>
      </c>
      <c r="D200" s="164">
        <f t="shared" si="39"/>
        <v>737.57735342493856</v>
      </c>
      <c r="E200" s="164">
        <f t="shared" si="39"/>
        <v>732.00547540095602</v>
      </c>
      <c r="F200" s="164">
        <f t="shared" si="39"/>
        <v>745.53795533730556</v>
      </c>
      <c r="G200" s="164">
        <f t="shared" si="39"/>
        <v>752.11344765492788</v>
      </c>
      <c r="H200" s="164">
        <f t="shared" si="39"/>
        <v>763.06947238833072</v>
      </c>
      <c r="I200" s="164">
        <f t="shared" si="39"/>
        <v>763.88108335797745</v>
      </c>
      <c r="J200" s="164">
        <f t="shared" si="39"/>
        <v>771.58496903485081</v>
      </c>
      <c r="K200" s="164">
        <f t="shared" si="39"/>
        <v>775.32058043131815</v>
      </c>
      <c r="L200" s="164">
        <f t="shared" si="39"/>
        <v>779.40197796011876</v>
      </c>
      <c r="M200" s="164">
        <f t="shared" si="39"/>
        <v>778.15376954037902</v>
      </c>
      <c r="N200" s="164">
        <f t="shared" si="39"/>
        <v>777.19716285152379</v>
      </c>
      <c r="O200" s="164">
        <f t="shared" si="39"/>
        <v>778.43666313593019</v>
      </c>
      <c r="P200" s="164">
        <f t="shared" si="39"/>
        <v>776.24036454187819</v>
      </c>
      <c r="Q200" s="164">
        <f t="shared" si="39"/>
        <v>769.28550054350569</v>
      </c>
    </row>
    <row r="201" spans="1:17" ht="12" customHeight="1" x14ac:dyDescent="0.25">
      <c r="A201" s="163" t="s">
        <v>142</v>
      </c>
      <c r="B201" s="162">
        <f>IF(B117=0,0,B117/0.086*1000000/B$14)</f>
        <v>3547.3221668459128</v>
      </c>
      <c r="C201" s="162">
        <f t="shared" ref="C201:Q201" si="40">IF(C117=0,0,C117/0.086*1000000/C$14)</f>
        <v>3625.2520388303024</v>
      </c>
      <c r="D201" s="162">
        <f t="shared" si="40"/>
        <v>3381.9619900307825</v>
      </c>
      <c r="E201" s="162">
        <f t="shared" si="40"/>
        <v>3439.5603357229716</v>
      </c>
      <c r="F201" s="162">
        <f t="shared" si="40"/>
        <v>3557.1580395718547</v>
      </c>
      <c r="G201" s="162">
        <f t="shared" si="40"/>
        <v>3506.0740065490413</v>
      </c>
      <c r="H201" s="162">
        <f t="shared" si="40"/>
        <v>3755.0762044592134</v>
      </c>
      <c r="I201" s="162">
        <f t="shared" si="40"/>
        <v>3571.7585860861232</v>
      </c>
      <c r="J201" s="162">
        <f t="shared" si="40"/>
        <v>3622.9493839246916</v>
      </c>
      <c r="K201" s="162">
        <f t="shared" si="40"/>
        <v>3213.0655668343361</v>
      </c>
      <c r="L201" s="162">
        <f t="shared" si="40"/>
        <v>3400.6678289380652</v>
      </c>
      <c r="M201" s="162">
        <f t="shared" si="40"/>
        <v>3399.620728879037</v>
      </c>
      <c r="N201" s="162">
        <f t="shared" si="40"/>
        <v>3334.2870246363891</v>
      </c>
      <c r="O201" s="162">
        <f t="shared" si="40"/>
        <v>3523.9620736651291</v>
      </c>
      <c r="P201" s="162">
        <f t="shared" si="40"/>
        <v>3529.4622080772383</v>
      </c>
      <c r="Q201" s="162">
        <f t="shared" si="40"/>
        <v>3660.5058803046754</v>
      </c>
    </row>
    <row r="202" spans="1:17" ht="12" customHeight="1" x14ac:dyDescent="0.25">
      <c r="A202" s="161" t="s">
        <v>141</v>
      </c>
      <c r="B202" s="160">
        <f>IF(B118=0,0,B118/0.086*1000000/B$15)</f>
        <v>3039.712333334201</v>
      </c>
      <c r="C202" s="160">
        <f t="shared" ref="C202:Q204" si="41">IF(C118=0,0,C118/0.086*1000000/C$15)</f>
        <v>3183.3580344000425</v>
      </c>
      <c r="D202" s="160">
        <f t="shared" si="41"/>
        <v>2935.8526469444273</v>
      </c>
      <c r="E202" s="160">
        <f t="shared" si="41"/>
        <v>2981.4779349642522</v>
      </c>
      <c r="F202" s="160">
        <f t="shared" si="41"/>
        <v>3057.6906810593946</v>
      </c>
      <c r="G202" s="160">
        <f t="shared" si="41"/>
        <v>3031.0615519118696</v>
      </c>
      <c r="H202" s="160">
        <f t="shared" si="41"/>
        <v>3203.8690052868019</v>
      </c>
      <c r="I202" s="160">
        <f t="shared" si="41"/>
        <v>3085.524164314043</v>
      </c>
      <c r="J202" s="160">
        <f t="shared" si="41"/>
        <v>3126.5020685859013</v>
      </c>
      <c r="K202" s="160">
        <f t="shared" si="41"/>
        <v>2863.8131988736523</v>
      </c>
      <c r="L202" s="160">
        <f t="shared" si="41"/>
        <v>2989.8360667698639</v>
      </c>
      <c r="M202" s="160">
        <f t="shared" si="41"/>
        <v>2987.9072433117549</v>
      </c>
      <c r="N202" s="160">
        <f t="shared" si="41"/>
        <v>2944.4837288651761</v>
      </c>
      <c r="O202" s="160">
        <f t="shared" si="41"/>
        <v>3069.0120110182643</v>
      </c>
      <c r="P202" s="160">
        <f t="shared" si="41"/>
        <v>3070.3907997920855</v>
      </c>
      <c r="Q202" s="160">
        <f t="shared" si="41"/>
        <v>3148.6143227415409</v>
      </c>
    </row>
    <row r="203" spans="1:17" ht="12" customHeight="1" x14ac:dyDescent="0.25">
      <c r="A203" s="148" t="s">
        <v>60</v>
      </c>
      <c r="B203" s="156">
        <f>IF(B119=0,0,B119/0.086*1000000/B$15)</f>
        <v>2305.7594084500492</v>
      </c>
      <c r="C203" s="156">
        <f t="shared" si="41"/>
        <v>2573.928947568586</v>
      </c>
      <c r="D203" s="156">
        <f t="shared" si="41"/>
        <v>2198.2752935194899</v>
      </c>
      <c r="E203" s="156">
        <f t="shared" si="41"/>
        <v>2249.4724595632956</v>
      </c>
      <c r="F203" s="156">
        <f t="shared" si="41"/>
        <v>2312.1527257220882</v>
      </c>
      <c r="G203" s="156">
        <f t="shared" si="41"/>
        <v>2278.9481042569414</v>
      </c>
      <c r="H203" s="156">
        <f t="shared" si="41"/>
        <v>2440.7995328984703</v>
      </c>
      <c r="I203" s="156">
        <f t="shared" si="41"/>
        <v>2321.6430809560652</v>
      </c>
      <c r="J203" s="156">
        <f t="shared" si="41"/>
        <v>2354.9170995510499</v>
      </c>
      <c r="K203" s="156">
        <f t="shared" si="41"/>
        <v>2088.4926184423339</v>
      </c>
      <c r="L203" s="156">
        <f t="shared" si="41"/>
        <v>2210.4340888097445</v>
      </c>
      <c r="M203" s="156">
        <f t="shared" si="41"/>
        <v>2209.753473771375</v>
      </c>
      <c r="N203" s="156">
        <f t="shared" si="41"/>
        <v>2167.2865660136517</v>
      </c>
      <c r="O203" s="156">
        <f t="shared" si="41"/>
        <v>2290.5753478823335</v>
      </c>
      <c r="P203" s="156">
        <f t="shared" si="41"/>
        <v>2294.1504352502075</v>
      </c>
      <c r="Q203" s="156">
        <f t="shared" si="41"/>
        <v>2379.3288221980356</v>
      </c>
    </row>
    <row r="204" spans="1:17" ht="12" customHeight="1" x14ac:dyDescent="0.25">
      <c r="A204" s="148" t="s">
        <v>59</v>
      </c>
      <c r="B204" s="156">
        <f>IF(B120=0,0,B120/0.086*1000000/B$15)</f>
        <v>733.95292488415112</v>
      </c>
      <c r="C204" s="156">
        <f t="shared" si="41"/>
        <v>609.4290868314564</v>
      </c>
      <c r="D204" s="156">
        <f t="shared" si="41"/>
        <v>737.57735342493777</v>
      </c>
      <c r="E204" s="156">
        <f t="shared" si="41"/>
        <v>732.00547540095613</v>
      </c>
      <c r="F204" s="156">
        <f t="shared" si="41"/>
        <v>745.53795533730613</v>
      </c>
      <c r="G204" s="156">
        <f t="shared" si="41"/>
        <v>752.11344765492811</v>
      </c>
      <c r="H204" s="156">
        <f t="shared" si="41"/>
        <v>763.06947238833106</v>
      </c>
      <c r="I204" s="156">
        <f t="shared" si="41"/>
        <v>763.88108335797745</v>
      </c>
      <c r="J204" s="156">
        <f t="shared" si="41"/>
        <v>771.58496903485127</v>
      </c>
      <c r="K204" s="156">
        <f t="shared" si="41"/>
        <v>775.32058043131826</v>
      </c>
      <c r="L204" s="156">
        <f t="shared" si="41"/>
        <v>779.40197796011944</v>
      </c>
      <c r="M204" s="156">
        <f t="shared" si="41"/>
        <v>778.15376954037936</v>
      </c>
      <c r="N204" s="156">
        <f t="shared" si="41"/>
        <v>777.19716285152401</v>
      </c>
      <c r="O204" s="156">
        <f t="shared" si="41"/>
        <v>778.4366631359303</v>
      </c>
      <c r="P204" s="156">
        <f t="shared" si="41"/>
        <v>776.24036454187842</v>
      </c>
      <c r="Q204" s="156">
        <f t="shared" si="41"/>
        <v>769.28550054350592</v>
      </c>
    </row>
    <row r="205" spans="1:17" ht="12" customHeight="1" x14ac:dyDescent="0.25">
      <c r="A205" s="158" t="s">
        <v>62</v>
      </c>
      <c r="B205" s="157">
        <f>IF(B121=0,0,B121/0.086*1000000/B$5)</f>
        <v>905.49220982630288</v>
      </c>
      <c r="C205" s="157">
        <f t="shared" ref="C205:Q205" si="42">IF(C121=0,0,C121/0.086*1000000/C$5)</f>
        <v>935.10308707126364</v>
      </c>
      <c r="D205" s="157">
        <f t="shared" si="42"/>
        <v>898.34302640799365</v>
      </c>
      <c r="E205" s="157">
        <f t="shared" si="42"/>
        <v>917.74558486415117</v>
      </c>
      <c r="F205" s="157">
        <f t="shared" si="42"/>
        <v>946.96291901572442</v>
      </c>
      <c r="G205" s="157">
        <f t="shared" si="42"/>
        <v>940.70597140002167</v>
      </c>
      <c r="H205" s="157">
        <f t="shared" si="42"/>
        <v>975.96162351557791</v>
      </c>
      <c r="I205" s="157">
        <f t="shared" si="42"/>
        <v>949.07167837042289</v>
      </c>
      <c r="J205" s="157">
        <f t="shared" si="42"/>
        <v>948.89816449252089</v>
      </c>
      <c r="K205" s="157">
        <f t="shared" si="42"/>
        <v>873.5464981408511</v>
      </c>
      <c r="L205" s="157">
        <f t="shared" si="42"/>
        <v>918.60448297611163</v>
      </c>
      <c r="M205" s="157">
        <f t="shared" si="42"/>
        <v>899.21513926720445</v>
      </c>
      <c r="N205" s="157">
        <f t="shared" si="42"/>
        <v>882.49964032924265</v>
      </c>
      <c r="O205" s="157">
        <f t="shared" si="42"/>
        <v>1006.3437575201976</v>
      </c>
      <c r="P205" s="157">
        <f t="shared" si="42"/>
        <v>1003.3607179306923</v>
      </c>
      <c r="Q205" s="157">
        <f t="shared" si="42"/>
        <v>1042.3677968229431</v>
      </c>
    </row>
    <row r="206" spans="1:17" ht="12" customHeight="1" x14ac:dyDescent="0.25">
      <c r="A206" s="23" t="s">
        <v>58</v>
      </c>
      <c r="B206" s="156">
        <f>IF(B122=0,0,B122/0.086*1000000/B$17)</f>
        <v>0</v>
      </c>
      <c r="C206" s="156">
        <f t="shared" ref="C206:Q206" si="43">IF(C122=0,0,C122/0.086*1000000/C$17)</f>
        <v>0</v>
      </c>
      <c r="D206" s="156">
        <f t="shared" si="43"/>
        <v>0</v>
      </c>
      <c r="E206" s="156">
        <f t="shared" si="43"/>
        <v>0</v>
      </c>
      <c r="F206" s="156">
        <f t="shared" si="43"/>
        <v>0</v>
      </c>
      <c r="G206" s="156">
        <f t="shared" si="43"/>
        <v>0</v>
      </c>
      <c r="H206" s="156">
        <f t="shared" si="43"/>
        <v>0</v>
      </c>
      <c r="I206" s="156">
        <f t="shared" si="43"/>
        <v>0</v>
      </c>
      <c r="J206" s="156">
        <f t="shared" si="43"/>
        <v>0</v>
      </c>
      <c r="K206" s="156">
        <f t="shared" si="43"/>
        <v>0</v>
      </c>
      <c r="L206" s="156">
        <f t="shared" si="43"/>
        <v>0</v>
      </c>
      <c r="M206" s="156">
        <f t="shared" si="43"/>
        <v>0</v>
      </c>
      <c r="N206" s="156">
        <f t="shared" si="43"/>
        <v>0</v>
      </c>
      <c r="O206" s="156">
        <f t="shared" si="43"/>
        <v>0</v>
      </c>
      <c r="P206" s="156">
        <f t="shared" si="43"/>
        <v>0</v>
      </c>
      <c r="Q206" s="156">
        <f t="shared" si="43"/>
        <v>0</v>
      </c>
    </row>
    <row r="207" spans="1:17" ht="12" customHeight="1" x14ac:dyDescent="0.25">
      <c r="A207" s="23" t="s">
        <v>57</v>
      </c>
      <c r="B207" s="156">
        <f>IF(B123=0,0,B123/0.086*1000000/B$18)</f>
        <v>1438.7986933080297</v>
      </c>
      <c r="C207" s="156">
        <f t="shared" ref="C207:Q207" si="44">IF(C123=0,0,C123/0.086*1000000/C$18)</f>
        <v>1416.7587493431354</v>
      </c>
      <c r="D207" s="156">
        <f t="shared" si="44"/>
        <v>1450.464839422179</v>
      </c>
      <c r="E207" s="156">
        <f t="shared" si="44"/>
        <v>1457.483238258088</v>
      </c>
      <c r="F207" s="156">
        <f t="shared" si="44"/>
        <v>1429.7174252848674</v>
      </c>
      <c r="G207" s="156">
        <f t="shared" si="44"/>
        <v>1409.1344311124219</v>
      </c>
      <c r="H207" s="156">
        <f t="shared" si="44"/>
        <v>1346.5897565303653</v>
      </c>
      <c r="I207" s="156">
        <f t="shared" si="44"/>
        <v>1406.2091925852392</v>
      </c>
      <c r="J207" s="156">
        <f t="shared" si="44"/>
        <v>1383.9210615707027</v>
      </c>
      <c r="K207" s="156">
        <f t="shared" si="44"/>
        <v>1451.682309503401</v>
      </c>
      <c r="L207" s="156">
        <f t="shared" si="44"/>
        <v>1396.5461264203047</v>
      </c>
      <c r="M207" s="156">
        <f t="shared" si="44"/>
        <v>1397.8809453615133</v>
      </c>
      <c r="N207" s="156">
        <f t="shared" si="44"/>
        <v>1422.2234152692026</v>
      </c>
      <c r="O207" s="156">
        <f t="shared" si="44"/>
        <v>1387.5194046268559</v>
      </c>
      <c r="P207" s="156">
        <f t="shared" si="44"/>
        <v>1423.2373640567789</v>
      </c>
      <c r="Q207" s="156">
        <f t="shared" si="44"/>
        <v>1425.9705720825193</v>
      </c>
    </row>
    <row r="208" spans="1:17" ht="12" customHeight="1" x14ac:dyDescent="0.25">
      <c r="A208" s="29" t="s">
        <v>140</v>
      </c>
      <c r="B208" s="57">
        <f>IF(B124=0,0,B124/0.086*1000000/B$19)</f>
        <v>825.26737942494867</v>
      </c>
      <c r="C208" s="57">
        <f t="shared" ref="C208:Q208" si="45">IF(C124=0,0,C124/0.086*1000000/C$19)</f>
        <v>838.89309353050089</v>
      </c>
      <c r="D208" s="57">
        <f t="shared" si="45"/>
        <v>811.81976311698486</v>
      </c>
      <c r="E208" s="57">
        <f t="shared" si="45"/>
        <v>836.62937297180076</v>
      </c>
      <c r="F208" s="57">
        <f t="shared" si="45"/>
        <v>858.10529745798704</v>
      </c>
      <c r="G208" s="57">
        <f t="shared" si="45"/>
        <v>841.30356417430323</v>
      </c>
      <c r="H208" s="57">
        <f t="shared" si="45"/>
        <v>860.63747924637562</v>
      </c>
      <c r="I208" s="57">
        <f t="shared" si="45"/>
        <v>874.91865664976353</v>
      </c>
      <c r="J208" s="57">
        <f t="shared" si="45"/>
        <v>866.44267106617349</v>
      </c>
      <c r="K208" s="57">
        <f t="shared" si="45"/>
        <v>835.54868226588053</v>
      </c>
      <c r="L208" s="57">
        <f t="shared" si="45"/>
        <v>854.58804659548809</v>
      </c>
      <c r="M208" s="57">
        <f t="shared" si="45"/>
        <v>850.51224722720667</v>
      </c>
      <c r="N208" s="57">
        <f t="shared" si="45"/>
        <v>860.85154039793076</v>
      </c>
      <c r="O208" s="57">
        <f t="shared" si="45"/>
        <v>891.97896144955143</v>
      </c>
      <c r="P208" s="57">
        <f t="shared" si="45"/>
        <v>924.75310812498026</v>
      </c>
      <c r="Q208" s="57">
        <f t="shared" si="45"/>
        <v>975.54673044214758</v>
      </c>
    </row>
    <row r="210" spans="1:17" ht="12" customHeight="1" x14ac:dyDescent="0.25">
      <c r="A210" s="152" t="s">
        <v>74</v>
      </c>
      <c r="B210" s="168">
        <f t="shared" ref="B210:Q210" si="46">SUM(B211,B214,B216,B226)</f>
        <v>11582.660175382229</v>
      </c>
      <c r="C210" s="168">
        <f t="shared" si="46"/>
        <v>11900.181383536292</v>
      </c>
      <c r="D210" s="168">
        <f t="shared" si="46"/>
        <v>11620.311051369925</v>
      </c>
      <c r="E210" s="168">
        <f t="shared" si="46"/>
        <v>11790.00402031792</v>
      </c>
      <c r="F210" s="168">
        <f t="shared" si="46"/>
        <v>11958.164749167454</v>
      </c>
      <c r="G210" s="168">
        <f t="shared" si="46"/>
        <v>12405.687736259193</v>
      </c>
      <c r="H210" s="168">
        <f t="shared" si="46"/>
        <v>12446.072944160653</v>
      </c>
      <c r="I210" s="168">
        <f t="shared" si="46"/>
        <v>11533.606095184241</v>
      </c>
      <c r="J210" s="168">
        <f t="shared" si="46"/>
        <v>12124.407526982584</v>
      </c>
      <c r="K210" s="168">
        <f t="shared" si="46"/>
        <v>12006.950968393261</v>
      </c>
      <c r="L210" s="168">
        <f t="shared" si="46"/>
        <v>11433.224060797267</v>
      </c>
      <c r="M210" s="168">
        <f t="shared" si="46"/>
        <v>10084.095874634257</v>
      </c>
      <c r="N210" s="168">
        <f t="shared" si="46"/>
        <v>9749.1416370695679</v>
      </c>
      <c r="O210" s="168">
        <f t="shared" si="46"/>
        <v>10151.941424507742</v>
      </c>
      <c r="P210" s="168">
        <f t="shared" si="46"/>
        <v>9550.5411831863112</v>
      </c>
      <c r="Q210" s="168">
        <f t="shared" si="46"/>
        <v>10108.600858237887</v>
      </c>
    </row>
    <row r="211" spans="1:17" ht="12" customHeight="1" x14ac:dyDescent="0.25">
      <c r="A211" s="158" t="s">
        <v>65</v>
      </c>
      <c r="B211" s="157">
        <f t="shared" ref="B211:Q211" si="47">SUM(B212:B213)</f>
        <v>8716.0330450133115</v>
      </c>
      <c r="C211" s="157">
        <f t="shared" si="47"/>
        <v>9018.7819811895606</v>
      </c>
      <c r="D211" s="157">
        <f t="shared" si="47"/>
        <v>8817.2585298955655</v>
      </c>
      <c r="E211" s="157">
        <f t="shared" si="47"/>
        <v>8957.1675708078965</v>
      </c>
      <c r="F211" s="157">
        <f t="shared" si="47"/>
        <v>9068.535226658214</v>
      </c>
      <c r="G211" s="157">
        <f t="shared" si="47"/>
        <v>9526.2970744717713</v>
      </c>
      <c r="H211" s="157">
        <f t="shared" si="47"/>
        <v>9472.5159724783844</v>
      </c>
      <c r="I211" s="157">
        <f t="shared" si="47"/>
        <v>8554.3379284632938</v>
      </c>
      <c r="J211" s="157">
        <f t="shared" si="47"/>
        <v>9108.1277808287359</v>
      </c>
      <c r="K211" s="157">
        <f t="shared" si="47"/>
        <v>9094.5127305404476</v>
      </c>
      <c r="L211" s="157">
        <f t="shared" si="47"/>
        <v>8466.3159776063585</v>
      </c>
      <c r="M211" s="157">
        <f t="shared" si="47"/>
        <v>7092.6906456415045</v>
      </c>
      <c r="N211" s="157">
        <f t="shared" si="47"/>
        <v>6764.8167138519675</v>
      </c>
      <c r="O211" s="157">
        <f t="shared" si="47"/>
        <v>7120.0626608288721</v>
      </c>
      <c r="P211" s="157">
        <f t="shared" si="47"/>
        <v>6509.2968489276955</v>
      </c>
      <c r="Q211" s="157">
        <f t="shared" si="47"/>
        <v>7054.9179448788818</v>
      </c>
    </row>
    <row r="212" spans="1:17" ht="12" customHeight="1" x14ac:dyDescent="0.25">
      <c r="A212" s="23" t="s">
        <v>58</v>
      </c>
      <c r="B212" s="156">
        <f t="shared" ref="B212:Q213" si="48">IF(B128=0,0,B128/0.086*1000000/B$7)</f>
        <v>8613.3453767089959</v>
      </c>
      <c r="C212" s="156">
        <f t="shared" si="48"/>
        <v>8897.1408944098857</v>
      </c>
      <c r="D212" s="156">
        <f t="shared" si="48"/>
        <v>8748.3299952694888</v>
      </c>
      <c r="E212" s="156">
        <f t="shared" si="48"/>
        <v>8873.4927639755297</v>
      </c>
      <c r="F212" s="156">
        <f t="shared" si="48"/>
        <v>8960.6202980236631</v>
      </c>
      <c r="G212" s="156">
        <f t="shared" si="48"/>
        <v>9425.6611549889421</v>
      </c>
      <c r="H212" s="156">
        <f t="shared" si="48"/>
        <v>9329.8068909565154</v>
      </c>
      <c r="I212" s="156">
        <f t="shared" si="48"/>
        <v>8446.2390064819392</v>
      </c>
      <c r="J212" s="156">
        <f t="shared" si="48"/>
        <v>8991.5976330615176</v>
      </c>
      <c r="K212" s="156">
        <f t="shared" si="48"/>
        <v>9054.7120707560971</v>
      </c>
      <c r="L212" s="156">
        <f t="shared" si="48"/>
        <v>8394.5744544555637</v>
      </c>
      <c r="M212" s="156">
        <f t="shared" si="48"/>
        <v>7025.5860328239796</v>
      </c>
      <c r="N212" s="156">
        <f t="shared" si="48"/>
        <v>6708.9434248068101</v>
      </c>
      <c r="O212" s="156">
        <f t="shared" si="48"/>
        <v>7040.3126923188465</v>
      </c>
      <c r="P212" s="156">
        <f t="shared" si="48"/>
        <v>6431.2948572937348</v>
      </c>
      <c r="Q212" s="156">
        <f t="shared" si="48"/>
        <v>6959.104407112708</v>
      </c>
    </row>
    <row r="213" spans="1:17" ht="12" customHeight="1" x14ac:dyDescent="0.25">
      <c r="A213" s="23" t="s">
        <v>60</v>
      </c>
      <c r="B213" s="156">
        <f t="shared" si="48"/>
        <v>102.68766830431625</v>
      </c>
      <c r="C213" s="156">
        <f t="shared" si="48"/>
        <v>121.64108677967546</v>
      </c>
      <c r="D213" s="156">
        <f t="shared" si="48"/>
        <v>68.928534626076384</v>
      </c>
      <c r="E213" s="156">
        <f t="shared" si="48"/>
        <v>83.674806832367537</v>
      </c>
      <c r="F213" s="156">
        <f t="shared" si="48"/>
        <v>107.91492863455061</v>
      </c>
      <c r="G213" s="156">
        <f t="shared" si="48"/>
        <v>100.63591948282955</v>
      </c>
      <c r="H213" s="156">
        <f t="shared" si="48"/>
        <v>142.70908152186914</v>
      </c>
      <c r="I213" s="156">
        <f t="shared" si="48"/>
        <v>108.09892198135545</v>
      </c>
      <c r="J213" s="156">
        <f t="shared" si="48"/>
        <v>116.53014776721874</v>
      </c>
      <c r="K213" s="156">
        <f t="shared" si="48"/>
        <v>39.800659784349818</v>
      </c>
      <c r="L213" s="156">
        <f t="shared" si="48"/>
        <v>71.741523150794478</v>
      </c>
      <c r="M213" s="156">
        <f t="shared" si="48"/>
        <v>67.104612817524824</v>
      </c>
      <c r="N213" s="156">
        <f t="shared" si="48"/>
        <v>55.873289045157073</v>
      </c>
      <c r="O213" s="156">
        <f t="shared" si="48"/>
        <v>79.749968510025937</v>
      </c>
      <c r="P213" s="156">
        <f t="shared" si="48"/>
        <v>78.001991633960813</v>
      </c>
      <c r="Q213" s="156">
        <f t="shared" si="48"/>
        <v>95.813537766173724</v>
      </c>
    </row>
    <row r="214" spans="1:17" ht="12" customHeight="1" x14ac:dyDescent="0.25">
      <c r="A214" s="158" t="s">
        <v>112</v>
      </c>
      <c r="B214" s="157">
        <f t="shared" ref="B214:Q214" si="49">B215</f>
        <v>4.4237810283004606</v>
      </c>
      <c r="C214" s="157">
        <f t="shared" si="49"/>
        <v>4.8758700781205819</v>
      </c>
      <c r="D214" s="157">
        <f t="shared" si="49"/>
        <v>5.2769647419074373</v>
      </c>
      <c r="E214" s="157">
        <f t="shared" si="49"/>
        <v>5.5033358489641113</v>
      </c>
      <c r="F214" s="157">
        <f t="shared" si="49"/>
        <v>5.9685802456341692</v>
      </c>
      <c r="G214" s="157">
        <f t="shared" si="49"/>
        <v>7.4375051223785231</v>
      </c>
      <c r="H214" s="157">
        <f t="shared" si="49"/>
        <v>8.8309079630320291</v>
      </c>
      <c r="I214" s="157">
        <f t="shared" si="49"/>
        <v>11.233169749329889</v>
      </c>
      <c r="J214" s="157">
        <f t="shared" si="49"/>
        <v>13.072565428221553</v>
      </c>
      <c r="K214" s="157">
        <f t="shared" si="49"/>
        <v>16.480388929113065</v>
      </c>
      <c r="L214" s="157">
        <f t="shared" si="49"/>
        <v>18.76238261619843</v>
      </c>
      <c r="M214" s="157">
        <f t="shared" si="49"/>
        <v>21.031967917514525</v>
      </c>
      <c r="N214" s="157">
        <f t="shared" si="49"/>
        <v>23.682591380101307</v>
      </c>
      <c r="O214" s="157">
        <f t="shared" si="49"/>
        <v>26.389935220109741</v>
      </c>
      <c r="P214" s="157">
        <f t="shared" si="49"/>
        <v>29.044367725830806</v>
      </c>
      <c r="Q214" s="157">
        <f t="shared" si="49"/>
        <v>27.353114452874141</v>
      </c>
    </row>
    <row r="215" spans="1:17" ht="12" customHeight="1" x14ac:dyDescent="0.25">
      <c r="A215" s="23" t="s">
        <v>60</v>
      </c>
      <c r="B215" s="156">
        <f t="shared" ref="B215:Q216" si="50">IF(B131=0,0,B131/0.086*1000000/B$5)</f>
        <v>4.4237810283004606</v>
      </c>
      <c r="C215" s="156">
        <f t="shared" si="50"/>
        <v>4.8758700781205819</v>
      </c>
      <c r="D215" s="156">
        <f t="shared" si="50"/>
        <v>5.2769647419074373</v>
      </c>
      <c r="E215" s="156">
        <f t="shared" si="50"/>
        <v>5.5033358489641113</v>
      </c>
      <c r="F215" s="156">
        <f t="shared" si="50"/>
        <v>5.9685802456341692</v>
      </c>
      <c r="G215" s="156">
        <f t="shared" si="50"/>
        <v>7.4375051223785231</v>
      </c>
      <c r="H215" s="156">
        <f t="shared" si="50"/>
        <v>8.8309079630320291</v>
      </c>
      <c r="I215" s="156">
        <f t="shared" si="50"/>
        <v>11.233169749329889</v>
      </c>
      <c r="J215" s="156">
        <f t="shared" si="50"/>
        <v>13.072565428221553</v>
      </c>
      <c r="K215" s="156">
        <f t="shared" si="50"/>
        <v>16.480388929113065</v>
      </c>
      <c r="L215" s="156">
        <f t="shared" si="50"/>
        <v>18.76238261619843</v>
      </c>
      <c r="M215" s="156">
        <f t="shared" si="50"/>
        <v>21.031967917514525</v>
      </c>
      <c r="N215" s="156">
        <f t="shared" si="50"/>
        <v>23.682591380101307</v>
      </c>
      <c r="O215" s="156">
        <f t="shared" si="50"/>
        <v>26.389935220109741</v>
      </c>
      <c r="P215" s="156">
        <f t="shared" si="50"/>
        <v>29.044367725830806</v>
      </c>
      <c r="Q215" s="156">
        <f t="shared" si="50"/>
        <v>27.353114452874141</v>
      </c>
    </row>
    <row r="216" spans="1:17" ht="12" customHeight="1" x14ac:dyDescent="0.25">
      <c r="A216" s="158" t="s">
        <v>63</v>
      </c>
      <c r="B216" s="157">
        <f t="shared" si="50"/>
        <v>2223.7431252502925</v>
      </c>
      <c r="C216" s="157">
        <f t="shared" si="50"/>
        <v>2230.7471020342196</v>
      </c>
      <c r="D216" s="157">
        <f t="shared" si="50"/>
        <v>2161.0163746959811</v>
      </c>
      <c r="E216" s="157">
        <f t="shared" si="50"/>
        <v>2169.8338781149023</v>
      </c>
      <c r="F216" s="157">
        <f t="shared" si="50"/>
        <v>2209.09162748476</v>
      </c>
      <c r="G216" s="157">
        <f t="shared" si="50"/>
        <v>2204.7626515548982</v>
      </c>
      <c r="H216" s="157">
        <f t="shared" si="50"/>
        <v>2289.1363042023713</v>
      </c>
      <c r="I216" s="157">
        <f t="shared" si="50"/>
        <v>2257.5910768985937</v>
      </c>
      <c r="J216" s="157">
        <f t="shared" si="50"/>
        <v>2295.3442649207041</v>
      </c>
      <c r="K216" s="157">
        <f t="shared" si="50"/>
        <v>2199.9386169824897</v>
      </c>
      <c r="L216" s="157">
        <f t="shared" si="50"/>
        <v>2239.0061370752196</v>
      </c>
      <c r="M216" s="157">
        <f t="shared" si="50"/>
        <v>2259.8514724589586</v>
      </c>
      <c r="N216" s="157">
        <f t="shared" si="50"/>
        <v>2235.9608560512315</v>
      </c>
      <c r="O216" s="157">
        <f t="shared" si="50"/>
        <v>2270.6512421544694</v>
      </c>
      <c r="P216" s="157">
        <f t="shared" si="50"/>
        <v>2244.3327446523817</v>
      </c>
      <c r="Q216" s="157">
        <f t="shared" si="50"/>
        <v>2217.9961269051355</v>
      </c>
    </row>
    <row r="217" spans="1:17" ht="12" customHeight="1" x14ac:dyDescent="0.25">
      <c r="A217" s="167" t="s">
        <v>171</v>
      </c>
      <c r="B217" s="132">
        <f t="shared" ref="B217:Q217" si="51">IF(B133=0,0,B133/0.086*1000000/B$11)</f>
        <v>2099.6940148548933</v>
      </c>
      <c r="C217" s="132">
        <f t="shared" si="51"/>
        <v>2089.3346707144929</v>
      </c>
      <c r="D217" s="132">
        <f t="shared" si="51"/>
        <v>2082.7100105609966</v>
      </c>
      <c r="E217" s="132">
        <f t="shared" si="51"/>
        <v>2078.1897876944859</v>
      </c>
      <c r="F217" s="132">
        <f t="shared" si="51"/>
        <v>2080.0128932297439</v>
      </c>
      <c r="G217" s="132">
        <f t="shared" si="51"/>
        <v>2090.2727202767419</v>
      </c>
      <c r="H217" s="132">
        <f t="shared" si="51"/>
        <v>2108.3006973557863</v>
      </c>
      <c r="I217" s="132">
        <f t="shared" si="51"/>
        <v>2104.1316357175378</v>
      </c>
      <c r="J217" s="132">
        <f t="shared" si="51"/>
        <v>2109.2567520096563</v>
      </c>
      <c r="K217" s="132">
        <f t="shared" si="51"/>
        <v>2118.5484339507266</v>
      </c>
      <c r="L217" s="132">
        <f t="shared" si="51"/>
        <v>2120.962657362576</v>
      </c>
      <c r="M217" s="132">
        <f t="shared" si="51"/>
        <v>2142.2454091654176</v>
      </c>
      <c r="N217" s="132">
        <f t="shared" si="51"/>
        <v>2155.1062211680296</v>
      </c>
      <c r="O217" s="132">
        <f t="shared" si="51"/>
        <v>2167.3501981860049</v>
      </c>
      <c r="P217" s="132">
        <f t="shared" si="51"/>
        <v>2165.8536242349878</v>
      </c>
      <c r="Q217" s="132">
        <f t="shared" si="51"/>
        <v>2150.6314684842691</v>
      </c>
    </row>
    <row r="218" spans="1:17" ht="12" customHeight="1" x14ac:dyDescent="0.25">
      <c r="A218" s="167" t="s">
        <v>144</v>
      </c>
      <c r="B218" s="132">
        <f t="shared" ref="B218:Q218" si="52">IF(B134=0,0,B134/0.086*1000000/B$12)</f>
        <v>2099.6986746581665</v>
      </c>
      <c r="C218" s="132">
        <f t="shared" si="52"/>
        <v>2087.2669958457964</v>
      </c>
      <c r="D218" s="132">
        <f t="shared" si="52"/>
        <v>2094.5454695211984</v>
      </c>
      <c r="E218" s="132">
        <f t="shared" si="52"/>
        <v>2098.1365427234864</v>
      </c>
      <c r="F218" s="132">
        <f t="shared" si="52"/>
        <v>2120.3750936813194</v>
      </c>
      <c r="G218" s="132">
        <f t="shared" si="52"/>
        <v>2152.0846721572589</v>
      </c>
      <c r="H218" s="132">
        <f t="shared" si="52"/>
        <v>2201.2901720002683</v>
      </c>
      <c r="I218" s="132">
        <f t="shared" si="52"/>
        <v>2227.2651872316824</v>
      </c>
      <c r="J218" s="132">
        <f t="shared" si="52"/>
        <v>2269.5696768967055</v>
      </c>
      <c r="K218" s="132">
        <f t="shared" si="52"/>
        <v>2258.5841493143125</v>
      </c>
      <c r="L218" s="132">
        <f t="shared" si="52"/>
        <v>2267.7060021681382</v>
      </c>
      <c r="M218" s="132">
        <f t="shared" si="52"/>
        <v>2296.34767978543</v>
      </c>
      <c r="N218" s="132">
        <f t="shared" si="52"/>
        <v>2291.8173005097292</v>
      </c>
      <c r="O218" s="132">
        <f t="shared" si="52"/>
        <v>2289.5747237236874</v>
      </c>
      <c r="P218" s="132">
        <f t="shared" si="52"/>
        <v>2282.0779396554231</v>
      </c>
      <c r="Q218" s="132">
        <f t="shared" si="52"/>
        <v>2262.2664911834713</v>
      </c>
    </row>
    <row r="219" spans="1:17" ht="12" customHeight="1" x14ac:dyDescent="0.25">
      <c r="A219" s="167" t="s">
        <v>143</v>
      </c>
      <c r="B219" s="132">
        <f t="shared" ref="B219:Q221" si="53">IF(B135=0,0,B135/0.086*1000000/B$13)</f>
        <v>2098.7570634122035</v>
      </c>
      <c r="C219" s="132">
        <f t="shared" si="53"/>
        <v>2091.3886538812517</v>
      </c>
      <c r="D219" s="132">
        <f t="shared" si="53"/>
        <v>2145.8347236539789</v>
      </c>
      <c r="E219" s="132">
        <f t="shared" si="53"/>
        <v>2156.6991489942666</v>
      </c>
      <c r="F219" s="132">
        <f t="shared" si="53"/>
        <v>2193.6353075086217</v>
      </c>
      <c r="G219" s="132">
        <f t="shared" si="53"/>
        <v>2228.4812762861329</v>
      </c>
      <c r="H219" s="132">
        <f t="shared" si="53"/>
        <v>2255.8455380956907</v>
      </c>
      <c r="I219" s="132">
        <f t="shared" si="53"/>
        <v>2261.5281482291616</v>
      </c>
      <c r="J219" s="132">
        <f t="shared" si="53"/>
        <v>2278.1323782631539</v>
      </c>
      <c r="K219" s="132">
        <f t="shared" si="53"/>
        <v>2278.5966716684698</v>
      </c>
      <c r="L219" s="132">
        <f t="shared" si="53"/>
        <v>2285.7848308073303</v>
      </c>
      <c r="M219" s="132">
        <f t="shared" si="53"/>
        <v>2287.6986830158908</v>
      </c>
      <c r="N219" s="132">
        <f t="shared" si="53"/>
        <v>2281.1301183627652</v>
      </c>
      <c r="O219" s="132">
        <f t="shared" si="53"/>
        <v>2283.0049134275596</v>
      </c>
      <c r="P219" s="132">
        <f t="shared" si="53"/>
        <v>2273.365666911639</v>
      </c>
      <c r="Q219" s="132">
        <f t="shared" si="53"/>
        <v>2251.6070907997805</v>
      </c>
    </row>
    <row r="220" spans="1:17" ht="12" customHeight="1" x14ac:dyDescent="0.25">
      <c r="A220" s="166" t="s">
        <v>57</v>
      </c>
      <c r="B220" s="165">
        <f t="shared" si="53"/>
        <v>1364.8041385280524</v>
      </c>
      <c r="C220" s="165">
        <f t="shared" si="53"/>
        <v>1481.9595670497949</v>
      </c>
      <c r="D220" s="165">
        <f t="shared" si="53"/>
        <v>1408.2573702290406</v>
      </c>
      <c r="E220" s="165">
        <f t="shared" si="53"/>
        <v>1424.6936735933105</v>
      </c>
      <c r="F220" s="165">
        <f t="shared" si="53"/>
        <v>1448.0973521713163</v>
      </c>
      <c r="G220" s="165">
        <f t="shared" si="53"/>
        <v>1476.3678286312054</v>
      </c>
      <c r="H220" s="165">
        <f t="shared" si="53"/>
        <v>1492.7760657073604</v>
      </c>
      <c r="I220" s="165">
        <f t="shared" si="53"/>
        <v>1497.6470648711847</v>
      </c>
      <c r="J220" s="165">
        <f t="shared" si="53"/>
        <v>1506.5474092283027</v>
      </c>
      <c r="K220" s="165">
        <f t="shared" si="53"/>
        <v>1503.2760912371521</v>
      </c>
      <c r="L220" s="165">
        <f t="shared" si="53"/>
        <v>1506.3828528472109</v>
      </c>
      <c r="M220" s="165">
        <f t="shared" si="53"/>
        <v>1509.5449134755113</v>
      </c>
      <c r="N220" s="165">
        <f t="shared" si="53"/>
        <v>1503.9329555112413</v>
      </c>
      <c r="O220" s="165">
        <f t="shared" si="53"/>
        <v>1504.5682502916293</v>
      </c>
      <c r="P220" s="165">
        <f t="shared" si="53"/>
        <v>1497.1253023697607</v>
      </c>
      <c r="Q220" s="165">
        <f t="shared" si="53"/>
        <v>1482.3215902562749</v>
      </c>
    </row>
    <row r="221" spans="1:17" ht="12" customHeight="1" x14ac:dyDescent="0.25">
      <c r="A221" s="147" t="s">
        <v>59</v>
      </c>
      <c r="B221" s="164">
        <f t="shared" si="53"/>
        <v>733.952924884151</v>
      </c>
      <c r="C221" s="164">
        <f t="shared" si="53"/>
        <v>609.4290868314564</v>
      </c>
      <c r="D221" s="164">
        <f t="shared" si="53"/>
        <v>737.57735342493856</v>
      </c>
      <c r="E221" s="164">
        <f t="shared" si="53"/>
        <v>732.00547540095602</v>
      </c>
      <c r="F221" s="164">
        <f t="shared" si="53"/>
        <v>745.53795533730533</v>
      </c>
      <c r="G221" s="164">
        <f t="shared" si="53"/>
        <v>752.11344765492777</v>
      </c>
      <c r="H221" s="164">
        <f t="shared" si="53"/>
        <v>763.06947238833038</v>
      </c>
      <c r="I221" s="164">
        <f t="shared" si="53"/>
        <v>763.88108335797722</v>
      </c>
      <c r="J221" s="164">
        <f t="shared" si="53"/>
        <v>771.58496903485081</v>
      </c>
      <c r="K221" s="164">
        <f t="shared" si="53"/>
        <v>775.32058043131792</v>
      </c>
      <c r="L221" s="164">
        <f t="shared" si="53"/>
        <v>779.40197796011944</v>
      </c>
      <c r="M221" s="164">
        <f t="shared" si="53"/>
        <v>778.15376954037936</v>
      </c>
      <c r="N221" s="164">
        <f t="shared" si="53"/>
        <v>777.19716285152356</v>
      </c>
      <c r="O221" s="164">
        <f t="shared" si="53"/>
        <v>778.43666313593042</v>
      </c>
      <c r="P221" s="164">
        <f t="shared" si="53"/>
        <v>776.24036454187842</v>
      </c>
      <c r="Q221" s="164">
        <f t="shared" si="53"/>
        <v>769.28550054350569</v>
      </c>
    </row>
    <row r="222" spans="1:17" ht="12" customHeight="1" x14ac:dyDescent="0.25">
      <c r="A222" s="163" t="s">
        <v>142</v>
      </c>
      <c r="B222" s="162">
        <f t="shared" ref="B222:Q222" si="54">IF(B138=0,0,B138/0.086*1000000/B$14)</f>
        <v>2360.3761555726451</v>
      </c>
      <c r="C222" s="162">
        <f t="shared" si="54"/>
        <v>2412.2304284543025</v>
      </c>
      <c r="D222" s="162">
        <f t="shared" si="54"/>
        <v>2264.3605096714969</v>
      </c>
      <c r="E222" s="162">
        <f t="shared" si="54"/>
        <v>2306.4146423253078</v>
      </c>
      <c r="F222" s="162">
        <f t="shared" si="54"/>
        <v>2408.3572584705207</v>
      </c>
      <c r="G222" s="162">
        <f t="shared" si="54"/>
        <v>2398.1298092871998</v>
      </c>
      <c r="H222" s="162">
        <f t="shared" si="54"/>
        <v>2611.0269910493439</v>
      </c>
      <c r="I222" s="162">
        <f t="shared" si="54"/>
        <v>2534.3929507783482</v>
      </c>
      <c r="J222" s="162">
        <f t="shared" si="54"/>
        <v>2629.3363790973522</v>
      </c>
      <c r="K222" s="162">
        <f t="shared" si="54"/>
        <v>2347.9541109548868</v>
      </c>
      <c r="L222" s="162">
        <f t="shared" si="54"/>
        <v>2497.2064013536196</v>
      </c>
      <c r="M222" s="162">
        <f t="shared" si="54"/>
        <v>2510.5792449035093</v>
      </c>
      <c r="N222" s="162">
        <f t="shared" si="54"/>
        <v>2476.3546208728685</v>
      </c>
      <c r="O222" s="162">
        <f t="shared" si="54"/>
        <v>2631.0187411145162</v>
      </c>
      <c r="P222" s="162">
        <f t="shared" si="54"/>
        <v>2655.0924723208477</v>
      </c>
      <c r="Q222" s="162">
        <f t="shared" si="54"/>
        <v>2771.5956826363094</v>
      </c>
    </row>
    <row r="223" spans="1:17" ht="12" customHeight="1" x14ac:dyDescent="0.25">
      <c r="A223" s="161" t="s">
        <v>141</v>
      </c>
      <c r="B223" s="160">
        <f t="shared" ref="B223:Q225" si="55">IF(B139=0,0,B139/0.086*1000000/B$15)</f>
        <v>2268.1974260065067</v>
      </c>
      <c r="C223" s="160">
        <f t="shared" si="55"/>
        <v>2322.1126910333933</v>
      </c>
      <c r="D223" s="160">
        <f t="shared" si="55"/>
        <v>2241.4865987810931</v>
      </c>
      <c r="E223" s="160">
        <f t="shared" si="55"/>
        <v>2279.5180230254527</v>
      </c>
      <c r="F223" s="160">
        <f t="shared" si="55"/>
        <v>2368.0411051128981</v>
      </c>
      <c r="G223" s="160">
        <f t="shared" si="55"/>
        <v>2375.8556613628343</v>
      </c>
      <c r="H223" s="160">
        <f t="shared" si="55"/>
        <v>2522.8299025466986</v>
      </c>
      <c r="I223" s="160">
        <f t="shared" si="55"/>
        <v>2463.1058260279415</v>
      </c>
      <c r="J223" s="160">
        <f t="shared" si="55"/>
        <v>2511.4720048715753</v>
      </c>
      <c r="K223" s="160">
        <f t="shared" si="55"/>
        <v>2324.0501949484774</v>
      </c>
      <c r="L223" s="160">
        <f t="shared" si="55"/>
        <v>2428.0643847417214</v>
      </c>
      <c r="M223" s="160">
        <f t="shared" si="55"/>
        <v>2440.5971966385105</v>
      </c>
      <c r="N223" s="160">
        <f t="shared" si="55"/>
        <v>2410.4234696638191</v>
      </c>
      <c r="O223" s="160">
        <f t="shared" si="55"/>
        <v>2508.9354627857738</v>
      </c>
      <c r="P223" s="160">
        <f t="shared" si="55"/>
        <v>2513.7121308010005</v>
      </c>
      <c r="Q223" s="160">
        <f t="shared" si="55"/>
        <v>2573.0638392625178</v>
      </c>
    </row>
    <row r="224" spans="1:17" ht="12" customHeight="1" x14ac:dyDescent="0.25">
      <c r="A224" s="148" t="s">
        <v>60</v>
      </c>
      <c r="B224" s="156">
        <f t="shared" si="55"/>
        <v>1534.2445011223563</v>
      </c>
      <c r="C224" s="156">
        <f t="shared" si="55"/>
        <v>1712.6836042019374</v>
      </c>
      <c r="D224" s="156">
        <f t="shared" si="55"/>
        <v>1503.9092453561552</v>
      </c>
      <c r="E224" s="156">
        <f t="shared" si="55"/>
        <v>1547.5125476244971</v>
      </c>
      <c r="F224" s="156">
        <f t="shared" si="55"/>
        <v>1622.5031497755924</v>
      </c>
      <c r="G224" s="156">
        <f t="shared" si="55"/>
        <v>1623.7422137079059</v>
      </c>
      <c r="H224" s="156">
        <f t="shared" si="55"/>
        <v>1759.7604301583674</v>
      </c>
      <c r="I224" s="156">
        <f t="shared" si="55"/>
        <v>1699.2247426699641</v>
      </c>
      <c r="J224" s="156">
        <f t="shared" si="55"/>
        <v>1739.8870358367242</v>
      </c>
      <c r="K224" s="156">
        <f t="shared" si="55"/>
        <v>1548.7296145171595</v>
      </c>
      <c r="L224" s="156">
        <f t="shared" si="55"/>
        <v>1648.6624067816022</v>
      </c>
      <c r="M224" s="156">
        <f t="shared" si="55"/>
        <v>1662.4434270981312</v>
      </c>
      <c r="N224" s="156">
        <f t="shared" si="55"/>
        <v>1633.2263068122948</v>
      </c>
      <c r="O224" s="156">
        <f t="shared" si="55"/>
        <v>1730.4987996498435</v>
      </c>
      <c r="P224" s="156">
        <f t="shared" si="55"/>
        <v>1737.4717662591222</v>
      </c>
      <c r="Q224" s="156">
        <f t="shared" si="55"/>
        <v>1803.7783387190118</v>
      </c>
    </row>
    <row r="225" spans="1:17" ht="12" customHeight="1" x14ac:dyDescent="0.25">
      <c r="A225" s="148" t="s">
        <v>59</v>
      </c>
      <c r="B225" s="156">
        <f t="shared" si="55"/>
        <v>733.952924884151</v>
      </c>
      <c r="C225" s="156">
        <f t="shared" si="55"/>
        <v>609.42908683145606</v>
      </c>
      <c r="D225" s="156">
        <f t="shared" si="55"/>
        <v>737.57735342493777</v>
      </c>
      <c r="E225" s="156">
        <f t="shared" si="55"/>
        <v>732.0054754009559</v>
      </c>
      <c r="F225" s="156">
        <f t="shared" si="55"/>
        <v>745.53795533730602</v>
      </c>
      <c r="G225" s="156">
        <f t="shared" si="55"/>
        <v>752.11344765492822</v>
      </c>
      <c r="H225" s="156">
        <f t="shared" si="55"/>
        <v>763.06947238833129</v>
      </c>
      <c r="I225" s="156">
        <f t="shared" si="55"/>
        <v>763.88108335797767</v>
      </c>
      <c r="J225" s="156">
        <f t="shared" si="55"/>
        <v>771.58496903485127</v>
      </c>
      <c r="K225" s="156">
        <f t="shared" si="55"/>
        <v>775.32058043131826</v>
      </c>
      <c r="L225" s="156">
        <f t="shared" si="55"/>
        <v>779.4019779601191</v>
      </c>
      <c r="M225" s="156">
        <f t="shared" si="55"/>
        <v>778.15376954037936</v>
      </c>
      <c r="N225" s="156">
        <f t="shared" si="55"/>
        <v>777.19716285152401</v>
      </c>
      <c r="O225" s="156">
        <f t="shared" si="55"/>
        <v>778.43666313593019</v>
      </c>
      <c r="P225" s="156">
        <f t="shared" si="55"/>
        <v>776.24036454187842</v>
      </c>
      <c r="Q225" s="156">
        <f t="shared" si="55"/>
        <v>769.28550054350569</v>
      </c>
    </row>
    <row r="226" spans="1:17" ht="12" customHeight="1" x14ac:dyDescent="0.25">
      <c r="A226" s="158" t="s">
        <v>62</v>
      </c>
      <c r="B226" s="157">
        <f t="shared" ref="B226:Q226" si="56">IF(B142=0,0,B142/0.086*1000000/B$5)</f>
        <v>638.46022409032355</v>
      </c>
      <c r="C226" s="157">
        <f t="shared" si="56"/>
        <v>645.77643023439202</v>
      </c>
      <c r="D226" s="157">
        <f t="shared" si="56"/>
        <v>636.75918203647041</v>
      </c>
      <c r="E226" s="157">
        <f t="shared" si="56"/>
        <v>657.49923554615816</v>
      </c>
      <c r="F226" s="157">
        <f t="shared" si="56"/>
        <v>674.56931477884575</v>
      </c>
      <c r="G226" s="157">
        <f t="shared" si="56"/>
        <v>667.19050511014655</v>
      </c>
      <c r="H226" s="157">
        <f t="shared" si="56"/>
        <v>675.58975951686466</v>
      </c>
      <c r="I226" s="157">
        <f t="shared" si="56"/>
        <v>710.44392007302292</v>
      </c>
      <c r="J226" s="157">
        <f t="shared" si="56"/>
        <v>707.86291580492298</v>
      </c>
      <c r="K226" s="157">
        <f t="shared" si="56"/>
        <v>696.01923194121048</v>
      </c>
      <c r="L226" s="157">
        <f t="shared" si="56"/>
        <v>709.13956349949069</v>
      </c>
      <c r="M226" s="157">
        <f t="shared" si="56"/>
        <v>710.52178861627829</v>
      </c>
      <c r="N226" s="157">
        <f t="shared" si="56"/>
        <v>724.68147578626906</v>
      </c>
      <c r="O226" s="157">
        <f t="shared" si="56"/>
        <v>734.83758630429179</v>
      </c>
      <c r="P226" s="157">
        <f t="shared" si="56"/>
        <v>767.86722188040471</v>
      </c>
      <c r="Q226" s="157">
        <f t="shared" si="56"/>
        <v>808.33367200099622</v>
      </c>
    </row>
    <row r="227" spans="1:17" ht="12" customHeight="1" x14ac:dyDescent="0.25">
      <c r="A227" s="23" t="s">
        <v>58</v>
      </c>
      <c r="B227" s="156">
        <f t="shared" ref="B227:Q227" si="57">IF(B143=0,0,B143/0.086*1000000/B$17)</f>
        <v>0</v>
      </c>
      <c r="C227" s="156">
        <f t="shared" si="57"/>
        <v>0</v>
      </c>
      <c r="D227" s="156">
        <f t="shared" si="57"/>
        <v>0</v>
      </c>
      <c r="E227" s="156">
        <f t="shared" si="57"/>
        <v>0</v>
      </c>
      <c r="F227" s="156">
        <f t="shared" si="57"/>
        <v>0</v>
      </c>
      <c r="G227" s="156">
        <f t="shared" si="57"/>
        <v>0</v>
      </c>
      <c r="H227" s="156">
        <f t="shared" si="57"/>
        <v>0</v>
      </c>
      <c r="I227" s="156">
        <f t="shared" si="57"/>
        <v>0</v>
      </c>
      <c r="J227" s="156">
        <f t="shared" si="57"/>
        <v>0</v>
      </c>
      <c r="K227" s="156">
        <f t="shared" si="57"/>
        <v>0</v>
      </c>
      <c r="L227" s="156">
        <f t="shared" si="57"/>
        <v>0</v>
      </c>
      <c r="M227" s="156">
        <f t="shared" si="57"/>
        <v>0</v>
      </c>
      <c r="N227" s="156">
        <f t="shared" si="57"/>
        <v>0</v>
      </c>
      <c r="O227" s="156">
        <f t="shared" si="57"/>
        <v>0</v>
      </c>
      <c r="P227" s="156">
        <f t="shared" si="57"/>
        <v>0</v>
      </c>
      <c r="Q227" s="156">
        <f t="shared" si="57"/>
        <v>0</v>
      </c>
    </row>
    <row r="228" spans="1:17" ht="12" customHeight="1" x14ac:dyDescent="0.25">
      <c r="A228" s="23" t="s">
        <v>57</v>
      </c>
      <c r="B228" s="156">
        <f t="shared" ref="B228:Q228" si="58">IF(B144=0,0,B144/0.086*1000000/B$18)</f>
        <v>576.27064785645575</v>
      </c>
      <c r="C228" s="156">
        <f t="shared" si="58"/>
        <v>581.90693474895284</v>
      </c>
      <c r="D228" s="156">
        <f t="shared" si="58"/>
        <v>599.16597845934598</v>
      </c>
      <c r="E228" s="156">
        <f t="shared" si="58"/>
        <v>605.14927160887078</v>
      </c>
      <c r="F228" s="156">
        <f t="shared" si="58"/>
        <v>608.7503857511141</v>
      </c>
      <c r="G228" s="156">
        <f t="shared" si="58"/>
        <v>612.05749389731284</v>
      </c>
      <c r="H228" s="156">
        <f t="shared" si="58"/>
        <v>598.50333586360955</v>
      </c>
      <c r="I228" s="156">
        <f t="shared" si="58"/>
        <v>640.76361297633775</v>
      </c>
      <c r="J228" s="156">
        <f t="shared" si="58"/>
        <v>632.51080551992845</v>
      </c>
      <c r="K228" s="156">
        <f t="shared" si="58"/>
        <v>668.69956709504299</v>
      </c>
      <c r="L228" s="156">
        <f t="shared" si="58"/>
        <v>651.60229770904414</v>
      </c>
      <c r="M228" s="156">
        <f t="shared" si="58"/>
        <v>654.99555692449701</v>
      </c>
      <c r="N228" s="156">
        <f t="shared" si="58"/>
        <v>672.71378865761221</v>
      </c>
      <c r="O228" s="156">
        <f t="shared" si="58"/>
        <v>664.99177819109616</v>
      </c>
      <c r="P228" s="156">
        <f t="shared" si="58"/>
        <v>683.85441380988755</v>
      </c>
      <c r="Q228" s="156">
        <f t="shared" si="58"/>
        <v>685.1676988735511</v>
      </c>
    </row>
    <row r="229" spans="1:17" ht="12" customHeight="1" x14ac:dyDescent="0.25">
      <c r="A229" s="29" t="s">
        <v>140</v>
      </c>
      <c r="B229" s="57">
        <f t="shared" ref="B229:Q229" si="59">IF(B145=0,0,B145/0.086*1000000/B$19)</f>
        <v>647.81534794616368</v>
      </c>
      <c r="C229" s="57">
        <f t="shared" si="59"/>
        <v>658.53426581992596</v>
      </c>
      <c r="D229" s="57">
        <f t="shared" si="59"/>
        <v>642.65043026174646</v>
      </c>
      <c r="E229" s="57">
        <f t="shared" si="59"/>
        <v>665.36681851094079</v>
      </c>
      <c r="F229" s="57">
        <f t="shared" si="59"/>
        <v>686.68419596779768</v>
      </c>
      <c r="G229" s="57">
        <f t="shared" si="59"/>
        <v>678.88995231180229</v>
      </c>
      <c r="H229" s="57">
        <f t="shared" si="59"/>
        <v>699.57586594184602</v>
      </c>
      <c r="I229" s="57">
        <f t="shared" si="59"/>
        <v>721.74687632792063</v>
      </c>
      <c r="J229" s="57">
        <f t="shared" si="59"/>
        <v>722.14537191469674</v>
      </c>
      <c r="K229" s="57">
        <f t="shared" si="59"/>
        <v>697.81480933701971</v>
      </c>
      <c r="L229" s="57">
        <f t="shared" si="59"/>
        <v>716.84621715797084</v>
      </c>
      <c r="M229" s="57">
        <f t="shared" si="59"/>
        <v>715.9448355435452</v>
      </c>
      <c r="N229" s="57">
        <f t="shared" si="59"/>
        <v>726.76587846852181</v>
      </c>
      <c r="O229" s="57">
        <f t="shared" si="59"/>
        <v>755.79354627153441</v>
      </c>
      <c r="P229" s="57">
        <f t="shared" si="59"/>
        <v>783.59576047958717</v>
      </c>
      <c r="Q229" s="57">
        <f t="shared" si="59"/>
        <v>829.7883699255226</v>
      </c>
    </row>
    <row r="231" spans="1:17" ht="12" customHeight="1" x14ac:dyDescent="0.25">
      <c r="A231" s="152" t="s">
        <v>197</v>
      </c>
      <c r="B231" s="168">
        <f t="shared" ref="B231:Q231" si="60">SUM(B232,B235,B237,B247)</f>
        <v>7132.7036324221272</v>
      </c>
      <c r="C231" s="168">
        <f t="shared" si="60"/>
        <v>7420.8004862600501</v>
      </c>
      <c r="D231" s="168">
        <f t="shared" si="60"/>
        <v>7320.4832449329051</v>
      </c>
      <c r="E231" s="168">
        <f t="shared" si="60"/>
        <v>7449.5920941239619</v>
      </c>
      <c r="F231" s="168">
        <f t="shared" si="60"/>
        <v>7527.2070079214973</v>
      </c>
      <c r="G231" s="168">
        <f t="shared" si="60"/>
        <v>7889.6904046867394</v>
      </c>
      <c r="H231" s="168">
        <f t="shared" si="60"/>
        <v>7850.915862870499</v>
      </c>
      <c r="I231" s="168">
        <f t="shared" si="60"/>
        <v>7150.0647766494803</v>
      </c>
      <c r="J231" s="168">
        <f t="shared" si="60"/>
        <v>7483.0382803010871</v>
      </c>
      <c r="K231" s="168">
        <f t="shared" si="60"/>
        <v>7487.2653684498027</v>
      </c>
      <c r="L231" s="168">
        <f t="shared" si="60"/>
        <v>6989.7121765966313</v>
      </c>
      <c r="M231" s="168">
        <f t="shared" si="60"/>
        <v>5978.068752266845</v>
      </c>
      <c r="N231" s="168">
        <f t="shared" si="60"/>
        <v>5790.1284722326227</v>
      </c>
      <c r="O231" s="168">
        <f t="shared" si="60"/>
        <v>6059.477615969774</v>
      </c>
      <c r="P231" s="168">
        <f t="shared" si="60"/>
        <v>5710.046225685217</v>
      </c>
      <c r="Q231" s="168">
        <f t="shared" si="60"/>
        <v>6109.0029282780379</v>
      </c>
    </row>
    <row r="232" spans="1:17" ht="12" customHeight="1" x14ac:dyDescent="0.25">
      <c r="A232" s="158" t="s">
        <v>65</v>
      </c>
      <c r="B232" s="157">
        <f t="shared" ref="B232:Q232" si="61">SUM(B233:B234)</f>
        <v>6346.0248776855351</v>
      </c>
      <c r="C232" s="157">
        <f t="shared" si="61"/>
        <v>6563.820627735814</v>
      </c>
      <c r="D232" s="157">
        <f t="shared" si="61"/>
        <v>6442.0325115705846</v>
      </c>
      <c r="E232" s="157">
        <f t="shared" si="61"/>
        <v>6520.6297980150821</v>
      </c>
      <c r="F232" s="157">
        <f t="shared" si="61"/>
        <v>6567.187590098576</v>
      </c>
      <c r="G232" s="157">
        <f t="shared" si="61"/>
        <v>6867.5413703747936</v>
      </c>
      <c r="H232" s="157">
        <f t="shared" si="61"/>
        <v>6788.6726938404036</v>
      </c>
      <c r="I232" s="157">
        <f t="shared" si="61"/>
        <v>6092.3213432298198</v>
      </c>
      <c r="J232" s="157">
        <f t="shared" si="61"/>
        <v>6422.9306645746092</v>
      </c>
      <c r="K232" s="157">
        <f t="shared" si="61"/>
        <v>6380.9104634861587</v>
      </c>
      <c r="L232" s="157">
        <f t="shared" si="61"/>
        <v>5866.2373635480926</v>
      </c>
      <c r="M232" s="157">
        <f t="shared" si="61"/>
        <v>4860.97096920883</v>
      </c>
      <c r="N232" s="157">
        <f t="shared" si="61"/>
        <v>4585.5519773413935</v>
      </c>
      <c r="O232" s="157">
        <f t="shared" si="61"/>
        <v>4765.6892421262846</v>
      </c>
      <c r="P232" s="157">
        <f t="shared" si="61"/>
        <v>4338.0220068534809</v>
      </c>
      <c r="Q232" s="157">
        <f t="shared" si="61"/>
        <v>4666.4793727996403</v>
      </c>
    </row>
    <row r="233" spans="1:17" ht="12" customHeight="1" x14ac:dyDescent="0.25">
      <c r="A233" s="23" t="s">
        <v>58</v>
      </c>
      <c r="B233" s="156">
        <f>IF(B170=0,0,B170*1000000/B$7)</f>
        <v>6346.0248776855351</v>
      </c>
      <c r="C233" s="156">
        <f t="shared" ref="C233:Q234" si="62">IF(C170=0,0,C170*1000000/C$7)</f>
        <v>6563.820627735814</v>
      </c>
      <c r="D233" s="156">
        <f t="shared" si="62"/>
        <v>6442.0325115705846</v>
      </c>
      <c r="E233" s="156">
        <f t="shared" si="62"/>
        <v>6520.6297980150821</v>
      </c>
      <c r="F233" s="156">
        <f t="shared" si="62"/>
        <v>6567.187590098576</v>
      </c>
      <c r="G233" s="156">
        <f t="shared" si="62"/>
        <v>6867.5413703747936</v>
      </c>
      <c r="H233" s="156">
        <f t="shared" si="62"/>
        <v>6788.6726938404036</v>
      </c>
      <c r="I233" s="156">
        <f t="shared" si="62"/>
        <v>6092.3213432298198</v>
      </c>
      <c r="J233" s="156">
        <f t="shared" si="62"/>
        <v>6422.9306645746092</v>
      </c>
      <c r="K233" s="156">
        <f t="shared" si="62"/>
        <v>6380.9104634861587</v>
      </c>
      <c r="L233" s="156">
        <f t="shared" si="62"/>
        <v>5866.2373635480926</v>
      </c>
      <c r="M233" s="156">
        <f t="shared" si="62"/>
        <v>4860.97096920883</v>
      </c>
      <c r="N233" s="156">
        <f t="shared" si="62"/>
        <v>4585.5519773413935</v>
      </c>
      <c r="O233" s="156">
        <f t="shared" si="62"/>
        <v>4765.6892421262846</v>
      </c>
      <c r="P233" s="156">
        <f t="shared" si="62"/>
        <v>4338.0220068534809</v>
      </c>
      <c r="Q233" s="156">
        <f t="shared" si="62"/>
        <v>4666.4793727996403</v>
      </c>
    </row>
    <row r="234" spans="1:17" ht="12" customHeight="1" x14ac:dyDescent="0.25">
      <c r="A234" s="23" t="s">
        <v>60</v>
      </c>
      <c r="B234" s="156">
        <f>IF(B171=0,0,B171*1000000/B$7)</f>
        <v>0</v>
      </c>
      <c r="C234" s="156">
        <f t="shared" si="62"/>
        <v>0</v>
      </c>
      <c r="D234" s="156">
        <f t="shared" si="62"/>
        <v>0</v>
      </c>
      <c r="E234" s="156">
        <f t="shared" si="62"/>
        <v>0</v>
      </c>
      <c r="F234" s="156">
        <f t="shared" si="62"/>
        <v>0</v>
      </c>
      <c r="G234" s="156">
        <f t="shared" si="62"/>
        <v>0</v>
      </c>
      <c r="H234" s="156">
        <f t="shared" si="62"/>
        <v>0</v>
      </c>
      <c r="I234" s="156">
        <f t="shared" si="62"/>
        <v>0</v>
      </c>
      <c r="J234" s="156">
        <f t="shared" si="62"/>
        <v>0</v>
      </c>
      <c r="K234" s="156">
        <f t="shared" si="62"/>
        <v>0</v>
      </c>
      <c r="L234" s="156">
        <f t="shared" si="62"/>
        <v>0</v>
      </c>
      <c r="M234" s="156">
        <f t="shared" si="62"/>
        <v>0</v>
      </c>
      <c r="N234" s="156">
        <f t="shared" si="62"/>
        <v>0</v>
      </c>
      <c r="O234" s="156">
        <f t="shared" si="62"/>
        <v>0</v>
      </c>
      <c r="P234" s="156">
        <f t="shared" si="62"/>
        <v>0</v>
      </c>
      <c r="Q234" s="156">
        <f t="shared" si="62"/>
        <v>0</v>
      </c>
    </row>
    <row r="235" spans="1:17" ht="12" customHeight="1" x14ac:dyDescent="0.25">
      <c r="A235" s="158" t="s">
        <v>112</v>
      </c>
      <c r="B235" s="157">
        <f t="shared" ref="B235:Q235" si="63">B236</f>
        <v>0</v>
      </c>
      <c r="C235" s="157">
        <f t="shared" si="63"/>
        <v>0</v>
      </c>
      <c r="D235" s="157">
        <f t="shared" si="63"/>
        <v>0</v>
      </c>
      <c r="E235" s="157">
        <f t="shared" si="63"/>
        <v>0</v>
      </c>
      <c r="F235" s="157">
        <f t="shared" si="63"/>
        <v>0</v>
      </c>
      <c r="G235" s="157">
        <f t="shared" si="63"/>
        <v>0</v>
      </c>
      <c r="H235" s="157">
        <f t="shared" si="63"/>
        <v>0</v>
      </c>
      <c r="I235" s="157">
        <f t="shared" si="63"/>
        <v>0</v>
      </c>
      <c r="J235" s="157">
        <f t="shared" si="63"/>
        <v>0</v>
      </c>
      <c r="K235" s="157">
        <f t="shared" si="63"/>
        <v>0</v>
      </c>
      <c r="L235" s="157">
        <f t="shared" si="63"/>
        <v>0</v>
      </c>
      <c r="M235" s="157">
        <f t="shared" si="63"/>
        <v>0</v>
      </c>
      <c r="N235" s="157">
        <f t="shared" si="63"/>
        <v>0</v>
      </c>
      <c r="O235" s="157">
        <f t="shared" si="63"/>
        <v>0</v>
      </c>
      <c r="P235" s="157">
        <f t="shared" si="63"/>
        <v>0</v>
      </c>
      <c r="Q235" s="157">
        <f t="shared" si="63"/>
        <v>0</v>
      </c>
    </row>
    <row r="236" spans="1:17" ht="12" customHeight="1" x14ac:dyDescent="0.25">
      <c r="A236" s="23" t="s">
        <v>60</v>
      </c>
      <c r="B236" s="156">
        <f>IF(B173=0,0,B173*1000000/B$5)</f>
        <v>0</v>
      </c>
      <c r="C236" s="156">
        <f t="shared" ref="C236:Q237" si="64">IF(C173=0,0,C173*1000000/C$5)</f>
        <v>0</v>
      </c>
      <c r="D236" s="156">
        <f t="shared" si="64"/>
        <v>0</v>
      </c>
      <c r="E236" s="156">
        <f t="shared" si="64"/>
        <v>0</v>
      </c>
      <c r="F236" s="156">
        <f t="shared" si="64"/>
        <v>0</v>
      </c>
      <c r="G236" s="156">
        <f t="shared" si="64"/>
        <v>0</v>
      </c>
      <c r="H236" s="156">
        <f t="shared" si="64"/>
        <v>0</v>
      </c>
      <c r="I236" s="156">
        <f t="shared" si="64"/>
        <v>0</v>
      </c>
      <c r="J236" s="156">
        <f t="shared" si="64"/>
        <v>0</v>
      </c>
      <c r="K236" s="156">
        <f t="shared" si="64"/>
        <v>0</v>
      </c>
      <c r="L236" s="156">
        <f t="shared" si="64"/>
        <v>0</v>
      </c>
      <c r="M236" s="156">
        <f t="shared" si="64"/>
        <v>0</v>
      </c>
      <c r="N236" s="156">
        <f t="shared" si="64"/>
        <v>0</v>
      </c>
      <c r="O236" s="156">
        <f t="shared" si="64"/>
        <v>0</v>
      </c>
      <c r="P236" s="156">
        <f t="shared" si="64"/>
        <v>0</v>
      </c>
      <c r="Q236" s="156">
        <f t="shared" si="64"/>
        <v>0</v>
      </c>
    </row>
    <row r="237" spans="1:17" ht="12" customHeight="1" x14ac:dyDescent="0.25">
      <c r="A237" s="158" t="s">
        <v>63</v>
      </c>
      <c r="B237" s="157">
        <f>IF(B174=0,0,B174*1000000/B$5)</f>
        <v>743.93406836731174</v>
      </c>
      <c r="C237" s="157">
        <f t="shared" si="64"/>
        <v>803.3879490803248</v>
      </c>
      <c r="D237" s="157">
        <f t="shared" si="64"/>
        <v>833.80391103013176</v>
      </c>
      <c r="E237" s="157">
        <f t="shared" si="64"/>
        <v>885.69777841906694</v>
      </c>
      <c r="F237" s="157">
        <f t="shared" si="64"/>
        <v>909.52382373591456</v>
      </c>
      <c r="G237" s="157">
        <f t="shared" si="64"/>
        <v>966.10358468286051</v>
      </c>
      <c r="H237" s="157">
        <f t="shared" si="64"/>
        <v>989.63726261824343</v>
      </c>
      <c r="I237" s="157">
        <f t="shared" si="64"/>
        <v>1013.1514559402963</v>
      </c>
      <c r="J237" s="157">
        <f t="shared" si="64"/>
        <v>1010.0063473179139</v>
      </c>
      <c r="K237" s="157">
        <f t="shared" si="64"/>
        <v>1086.0142313058332</v>
      </c>
      <c r="L237" s="157">
        <f t="shared" si="64"/>
        <v>1085.9955442312469</v>
      </c>
      <c r="M237" s="157">
        <f t="shared" si="64"/>
        <v>1088.8388992490313</v>
      </c>
      <c r="N237" s="157">
        <f t="shared" si="64"/>
        <v>1192.1156645162391</v>
      </c>
      <c r="O237" s="157">
        <f t="shared" si="64"/>
        <v>1221.033457365683</v>
      </c>
      <c r="P237" s="157">
        <f t="shared" si="64"/>
        <v>1321.0323994801947</v>
      </c>
      <c r="Q237" s="157">
        <f t="shared" si="64"/>
        <v>1394.4603622848356</v>
      </c>
    </row>
    <row r="238" spans="1:17" ht="12" customHeight="1" x14ac:dyDescent="0.25">
      <c r="A238" s="167" t="s">
        <v>171</v>
      </c>
      <c r="B238" s="132">
        <f>IF(B175=0,0,B175*1000000/B$11)</f>
        <v>1705.7444803583064</v>
      </c>
      <c r="C238" s="132">
        <f t="shared" ref="C238:Q238" si="65">IF(C175=0,0,C175*1000000/C$11)</f>
        <v>1693.9960463754146</v>
      </c>
      <c r="D238" s="132">
        <f t="shared" si="65"/>
        <v>1682.0472055221987</v>
      </c>
      <c r="E238" s="132">
        <f t="shared" si="65"/>
        <v>1669.0467085912176</v>
      </c>
      <c r="F238" s="132">
        <f t="shared" si="65"/>
        <v>1664.4763171536872</v>
      </c>
      <c r="G238" s="132">
        <f t="shared" si="65"/>
        <v>1658.8750468153419</v>
      </c>
      <c r="H238" s="132">
        <f t="shared" si="65"/>
        <v>1671.7984152514091</v>
      </c>
      <c r="I238" s="132">
        <f t="shared" si="65"/>
        <v>1654.9363718832105</v>
      </c>
      <c r="J238" s="132">
        <f t="shared" si="65"/>
        <v>1646.7813771948781</v>
      </c>
      <c r="K238" s="132">
        <f t="shared" si="65"/>
        <v>1628.2323368149093</v>
      </c>
      <c r="L238" s="132">
        <f t="shared" si="65"/>
        <v>1621.2000408867161</v>
      </c>
      <c r="M238" s="132">
        <f t="shared" si="65"/>
        <v>1621.4993793398519</v>
      </c>
      <c r="N238" s="132">
        <f t="shared" si="65"/>
        <v>1610.6236668582062</v>
      </c>
      <c r="O238" s="132">
        <f t="shared" si="65"/>
        <v>1609.2145139249574</v>
      </c>
      <c r="P238" s="132">
        <f t="shared" si="65"/>
        <v>1609.6529418085729</v>
      </c>
      <c r="Q238" s="132">
        <f t="shared" si="65"/>
        <v>1595.930563221184</v>
      </c>
    </row>
    <row r="239" spans="1:17" ht="12" customHeight="1" x14ac:dyDescent="0.25">
      <c r="A239" s="167" t="s">
        <v>144</v>
      </c>
      <c r="B239" s="132">
        <f>IF(B176=0,0,B176*1000000/B$12)</f>
        <v>916.09759923019612</v>
      </c>
      <c r="C239" s="132">
        <f t="shared" ref="C239:Q239" si="66">IF(C176=0,0,C176*1000000/C$12)</f>
        <v>908.57651036883556</v>
      </c>
      <c r="D239" s="132">
        <f t="shared" si="66"/>
        <v>900.99060570791801</v>
      </c>
      <c r="E239" s="132">
        <f t="shared" si="66"/>
        <v>895.67591560556127</v>
      </c>
      <c r="F239" s="132">
        <f t="shared" si="66"/>
        <v>892.8505570517957</v>
      </c>
      <c r="G239" s="132">
        <f t="shared" si="66"/>
        <v>890.56239201258575</v>
      </c>
      <c r="H239" s="132">
        <f t="shared" si="66"/>
        <v>894.66646102547293</v>
      </c>
      <c r="I239" s="132">
        <f t="shared" si="66"/>
        <v>885.00526319109838</v>
      </c>
      <c r="J239" s="132">
        <f t="shared" si="66"/>
        <v>882.50748306414368</v>
      </c>
      <c r="K239" s="132">
        <f t="shared" si="66"/>
        <v>876.1607601576145</v>
      </c>
      <c r="L239" s="132">
        <f t="shared" si="66"/>
        <v>872.71112759890195</v>
      </c>
      <c r="M239" s="132">
        <f t="shared" si="66"/>
        <v>870.42342831143287</v>
      </c>
      <c r="N239" s="132">
        <f t="shared" si="66"/>
        <v>867.10958698730019</v>
      </c>
      <c r="O239" s="132">
        <f t="shared" si="66"/>
        <v>866.0432151542301</v>
      </c>
      <c r="P239" s="132">
        <f t="shared" si="66"/>
        <v>861.6243156417363</v>
      </c>
      <c r="Q239" s="132">
        <f t="shared" si="66"/>
        <v>851.61777636068621</v>
      </c>
    </row>
    <row r="240" spans="1:17" ht="12" customHeight="1" x14ac:dyDescent="0.25">
      <c r="A240" s="167" t="s">
        <v>143</v>
      </c>
      <c r="B240" s="132">
        <f>IF(B177=0,0,B177*1000000/B$13)</f>
        <v>595.46343949973402</v>
      </c>
      <c r="C240" s="132">
        <f t="shared" ref="C240:Q242" si="67">IF(C177=0,0,C177*1000000/C$13)</f>
        <v>645.0893223615592</v>
      </c>
      <c r="D240" s="132">
        <f t="shared" si="67"/>
        <v>585.64389371001585</v>
      </c>
      <c r="E240" s="132">
        <f t="shared" si="67"/>
        <v>585.77204880620059</v>
      </c>
      <c r="F240" s="132">
        <f t="shared" si="67"/>
        <v>580.35286208376897</v>
      </c>
      <c r="G240" s="132">
        <f t="shared" si="67"/>
        <v>578.86555480818333</v>
      </c>
      <c r="H240" s="132">
        <f t="shared" si="67"/>
        <v>581.53319966655999</v>
      </c>
      <c r="I240" s="132">
        <f t="shared" si="67"/>
        <v>575.25342107423035</v>
      </c>
      <c r="J240" s="132">
        <f t="shared" si="67"/>
        <v>573.62986399169256</v>
      </c>
      <c r="K240" s="132">
        <f t="shared" si="67"/>
        <v>569.50449410245267</v>
      </c>
      <c r="L240" s="132">
        <f t="shared" si="67"/>
        <v>567.26223293928763</v>
      </c>
      <c r="M240" s="132">
        <f t="shared" si="67"/>
        <v>565.77522840243182</v>
      </c>
      <c r="N240" s="132">
        <f t="shared" si="67"/>
        <v>563.62123154174424</v>
      </c>
      <c r="O240" s="132">
        <f t="shared" si="67"/>
        <v>562.92808985024965</v>
      </c>
      <c r="P240" s="132">
        <f t="shared" si="67"/>
        <v>560.05580516712826</v>
      </c>
      <c r="Q240" s="132">
        <f t="shared" si="67"/>
        <v>553.55155463444498</v>
      </c>
    </row>
    <row r="241" spans="1:17" ht="12" customHeight="1" x14ac:dyDescent="0.25">
      <c r="A241" s="166" t="s">
        <v>57</v>
      </c>
      <c r="B241" s="165">
        <f>IF(B178=0,0,B178*1000000/B$13)</f>
        <v>595.46343949973402</v>
      </c>
      <c r="C241" s="165">
        <f t="shared" si="67"/>
        <v>645.0893223615592</v>
      </c>
      <c r="D241" s="165">
        <f t="shared" si="67"/>
        <v>585.64389371001585</v>
      </c>
      <c r="E241" s="165">
        <f t="shared" si="67"/>
        <v>585.77204880620059</v>
      </c>
      <c r="F241" s="165">
        <f t="shared" si="67"/>
        <v>580.35286208376897</v>
      </c>
      <c r="G241" s="165">
        <f t="shared" si="67"/>
        <v>578.86555480818333</v>
      </c>
      <c r="H241" s="165">
        <f t="shared" si="67"/>
        <v>581.53319966655999</v>
      </c>
      <c r="I241" s="165">
        <f t="shared" si="67"/>
        <v>575.25342107423035</v>
      </c>
      <c r="J241" s="165">
        <f t="shared" si="67"/>
        <v>573.62986399169256</v>
      </c>
      <c r="K241" s="165">
        <f t="shared" si="67"/>
        <v>569.50449410245267</v>
      </c>
      <c r="L241" s="165">
        <f t="shared" si="67"/>
        <v>567.26223293928763</v>
      </c>
      <c r="M241" s="165">
        <f t="shared" si="67"/>
        <v>565.77522840243182</v>
      </c>
      <c r="N241" s="165">
        <f t="shared" si="67"/>
        <v>563.62123154174424</v>
      </c>
      <c r="O241" s="165">
        <f t="shared" si="67"/>
        <v>562.92808985024965</v>
      </c>
      <c r="P241" s="165">
        <f t="shared" si="67"/>
        <v>560.05580516712826</v>
      </c>
      <c r="Q241" s="165">
        <f t="shared" si="67"/>
        <v>553.55155463444498</v>
      </c>
    </row>
    <row r="242" spans="1:17" ht="12" customHeight="1" x14ac:dyDescent="0.25">
      <c r="A242" s="147" t="s">
        <v>59</v>
      </c>
      <c r="B242" s="164">
        <f>IF(B179=0,0,B179*1000000/B$13)</f>
        <v>0</v>
      </c>
      <c r="C242" s="164">
        <f t="shared" si="67"/>
        <v>0</v>
      </c>
      <c r="D242" s="164">
        <f t="shared" si="67"/>
        <v>0</v>
      </c>
      <c r="E242" s="164">
        <f t="shared" si="67"/>
        <v>0</v>
      </c>
      <c r="F242" s="164">
        <f t="shared" si="67"/>
        <v>0</v>
      </c>
      <c r="G242" s="164">
        <f t="shared" si="67"/>
        <v>0</v>
      </c>
      <c r="H242" s="164">
        <f t="shared" si="67"/>
        <v>0</v>
      </c>
      <c r="I242" s="164">
        <f t="shared" si="67"/>
        <v>0</v>
      </c>
      <c r="J242" s="164">
        <f t="shared" si="67"/>
        <v>0</v>
      </c>
      <c r="K242" s="164">
        <f t="shared" si="67"/>
        <v>0</v>
      </c>
      <c r="L242" s="164">
        <f t="shared" si="67"/>
        <v>0</v>
      </c>
      <c r="M242" s="164">
        <f t="shared" si="67"/>
        <v>0</v>
      </c>
      <c r="N242" s="164">
        <f t="shared" si="67"/>
        <v>0</v>
      </c>
      <c r="O242" s="164">
        <f t="shared" si="67"/>
        <v>0</v>
      </c>
      <c r="P242" s="164">
        <f t="shared" si="67"/>
        <v>0</v>
      </c>
      <c r="Q242" s="164">
        <f t="shared" si="67"/>
        <v>0</v>
      </c>
    </row>
    <row r="243" spans="1:17" ht="12" customHeight="1" x14ac:dyDescent="0.25">
      <c r="A243" s="163" t="s">
        <v>142</v>
      </c>
      <c r="B243" s="162">
        <f>IF(B180=0,0,B180*1000000/B$14)</f>
        <v>0</v>
      </c>
      <c r="C243" s="162">
        <f t="shared" ref="C243:Q243" si="68">IF(C180=0,0,C180*1000000/C$14)</f>
        <v>0</v>
      </c>
      <c r="D243" s="162">
        <f t="shared" si="68"/>
        <v>0</v>
      </c>
      <c r="E243" s="162">
        <f t="shared" si="68"/>
        <v>0</v>
      </c>
      <c r="F243" s="162">
        <f t="shared" si="68"/>
        <v>0</v>
      </c>
      <c r="G243" s="162">
        <f t="shared" si="68"/>
        <v>0</v>
      </c>
      <c r="H243" s="162">
        <f t="shared" si="68"/>
        <v>0</v>
      </c>
      <c r="I243" s="162">
        <f t="shared" si="68"/>
        <v>0</v>
      </c>
      <c r="J243" s="162">
        <f t="shared" si="68"/>
        <v>0</v>
      </c>
      <c r="K243" s="162">
        <f t="shared" si="68"/>
        <v>0</v>
      </c>
      <c r="L243" s="162">
        <f t="shared" si="68"/>
        <v>0</v>
      </c>
      <c r="M243" s="162">
        <f t="shared" si="68"/>
        <v>0</v>
      </c>
      <c r="N243" s="162">
        <f t="shared" si="68"/>
        <v>0</v>
      </c>
      <c r="O243" s="162">
        <f t="shared" si="68"/>
        <v>0</v>
      </c>
      <c r="P243" s="162">
        <f t="shared" si="68"/>
        <v>0</v>
      </c>
      <c r="Q243" s="162">
        <f t="shared" si="68"/>
        <v>0</v>
      </c>
    </row>
    <row r="244" spans="1:17" ht="12" customHeight="1" x14ac:dyDescent="0.25">
      <c r="A244" s="161" t="s">
        <v>141</v>
      </c>
      <c r="B244" s="160">
        <f>IF(B181=0,0,B181*1000000/B$15)</f>
        <v>0</v>
      </c>
      <c r="C244" s="160">
        <f t="shared" ref="C244:Q246" si="69">IF(C181=0,0,C181*1000000/C$15)</f>
        <v>0</v>
      </c>
      <c r="D244" s="160">
        <f t="shared" si="69"/>
        <v>0</v>
      </c>
      <c r="E244" s="160">
        <f t="shared" si="69"/>
        <v>0</v>
      </c>
      <c r="F244" s="160">
        <f t="shared" si="69"/>
        <v>0</v>
      </c>
      <c r="G244" s="160">
        <f t="shared" si="69"/>
        <v>0</v>
      </c>
      <c r="H244" s="160">
        <f t="shared" si="69"/>
        <v>0</v>
      </c>
      <c r="I244" s="160">
        <f t="shared" si="69"/>
        <v>0</v>
      </c>
      <c r="J244" s="160">
        <f t="shared" si="69"/>
        <v>0</v>
      </c>
      <c r="K244" s="160">
        <f t="shared" si="69"/>
        <v>0</v>
      </c>
      <c r="L244" s="160">
        <f t="shared" si="69"/>
        <v>0</v>
      </c>
      <c r="M244" s="160">
        <f t="shared" si="69"/>
        <v>0</v>
      </c>
      <c r="N244" s="160">
        <f t="shared" si="69"/>
        <v>0</v>
      </c>
      <c r="O244" s="160">
        <f t="shared" si="69"/>
        <v>0</v>
      </c>
      <c r="P244" s="160">
        <f t="shared" si="69"/>
        <v>0</v>
      </c>
      <c r="Q244" s="160">
        <f t="shared" si="69"/>
        <v>0</v>
      </c>
    </row>
    <row r="245" spans="1:17" ht="12" customHeight="1" x14ac:dyDescent="0.25">
      <c r="A245" s="148" t="s">
        <v>60</v>
      </c>
      <c r="B245" s="156">
        <f>IF(B182=0,0,B182*1000000/B$15)</f>
        <v>0</v>
      </c>
      <c r="C245" s="156">
        <f t="shared" si="69"/>
        <v>0</v>
      </c>
      <c r="D245" s="156">
        <f t="shared" si="69"/>
        <v>0</v>
      </c>
      <c r="E245" s="156">
        <f t="shared" si="69"/>
        <v>0</v>
      </c>
      <c r="F245" s="156">
        <f t="shared" si="69"/>
        <v>0</v>
      </c>
      <c r="G245" s="156">
        <f t="shared" si="69"/>
        <v>0</v>
      </c>
      <c r="H245" s="156">
        <f t="shared" si="69"/>
        <v>0</v>
      </c>
      <c r="I245" s="156">
        <f t="shared" si="69"/>
        <v>0</v>
      </c>
      <c r="J245" s="156">
        <f t="shared" si="69"/>
        <v>0</v>
      </c>
      <c r="K245" s="156">
        <f t="shared" si="69"/>
        <v>0</v>
      </c>
      <c r="L245" s="156">
        <f t="shared" si="69"/>
        <v>0</v>
      </c>
      <c r="M245" s="156">
        <f t="shared" si="69"/>
        <v>0</v>
      </c>
      <c r="N245" s="156">
        <f t="shared" si="69"/>
        <v>0</v>
      </c>
      <c r="O245" s="156">
        <f t="shared" si="69"/>
        <v>0</v>
      </c>
      <c r="P245" s="156">
        <f t="shared" si="69"/>
        <v>0</v>
      </c>
      <c r="Q245" s="156">
        <f t="shared" si="69"/>
        <v>0</v>
      </c>
    </row>
    <row r="246" spans="1:17" ht="12" customHeight="1" x14ac:dyDescent="0.25">
      <c r="A246" s="148" t="s">
        <v>59</v>
      </c>
      <c r="B246" s="156">
        <f>IF(B183=0,0,B183*1000000/B$15)</f>
        <v>0</v>
      </c>
      <c r="C246" s="156">
        <f t="shared" si="69"/>
        <v>0</v>
      </c>
      <c r="D246" s="156">
        <f t="shared" si="69"/>
        <v>0</v>
      </c>
      <c r="E246" s="156">
        <f t="shared" si="69"/>
        <v>0</v>
      </c>
      <c r="F246" s="156">
        <f t="shared" si="69"/>
        <v>0</v>
      </c>
      <c r="G246" s="156">
        <f t="shared" si="69"/>
        <v>0</v>
      </c>
      <c r="H246" s="156">
        <f t="shared" si="69"/>
        <v>0</v>
      </c>
      <c r="I246" s="156">
        <f t="shared" si="69"/>
        <v>0</v>
      </c>
      <c r="J246" s="156">
        <f t="shared" si="69"/>
        <v>0</v>
      </c>
      <c r="K246" s="156">
        <f t="shared" si="69"/>
        <v>0</v>
      </c>
      <c r="L246" s="156">
        <f t="shared" si="69"/>
        <v>0</v>
      </c>
      <c r="M246" s="156">
        <f t="shared" si="69"/>
        <v>0</v>
      </c>
      <c r="N246" s="156">
        <f t="shared" si="69"/>
        <v>0</v>
      </c>
      <c r="O246" s="156">
        <f t="shared" si="69"/>
        <v>0</v>
      </c>
      <c r="P246" s="156">
        <f t="shared" si="69"/>
        <v>0</v>
      </c>
      <c r="Q246" s="156">
        <f t="shared" si="69"/>
        <v>0</v>
      </c>
    </row>
    <row r="247" spans="1:17" ht="12" customHeight="1" x14ac:dyDescent="0.25">
      <c r="A247" s="158" t="s">
        <v>62</v>
      </c>
      <c r="B247" s="157">
        <f>IF(B184=0,0,B184*1000000/B$5)</f>
        <v>42.744686369280714</v>
      </c>
      <c r="C247" s="157">
        <f t="shared" ref="C247:Q247" si="70">IF(C184=0,0,C184*1000000/C$5)</f>
        <v>53.59190944391171</v>
      </c>
      <c r="D247" s="157">
        <f t="shared" si="70"/>
        <v>44.646822332189188</v>
      </c>
      <c r="E247" s="157">
        <f t="shared" si="70"/>
        <v>43.26451768981277</v>
      </c>
      <c r="F247" s="157">
        <f t="shared" si="70"/>
        <v>50.495594087006452</v>
      </c>
      <c r="G247" s="157">
        <f t="shared" si="70"/>
        <v>56.045449629084686</v>
      </c>
      <c r="H247" s="157">
        <f t="shared" si="70"/>
        <v>72.605906411852089</v>
      </c>
      <c r="I247" s="157">
        <f t="shared" si="70"/>
        <v>44.591977479363962</v>
      </c>
      <c r="J247" s="157">
        <f t="shared" si="70"/>
        <v>50.101268408563207</v>
      </c>
      <c r="K247" s="157">
        <f t="shared" si="70"/>
        <v>20.34067365781117</v>
      </c>
      <c r="L247" s="157">
        <f t="shared" si="70"/>
        <v>37.479268817291675</v>
      </c>
      <c r="M247" s="157">
        <f t="shared" si="70"/>
        <v>28.258883808983256</v>
      </c>
      <c r="N247" s="157">
        <f t="shared" si="70"/>
        <v>12.460830374990048</v>
      </c>
      <c r="O247" s="157">
        <f t="shared" si="70"/>
        <v>72.754916477806646</v>
      </c>
      <c r="P247" s="157">
        <f t="shared" si="70"/>
        <v>50.991819351540997</v>
      </c>
      <c r="Q247" s="157">
        <f t="shared" si="70"/>
        <v>48.063193193561872</v>
      </c>
    </row>
    <row r="248" spans="1:17" ht="12" customHeight="1" x14ac:dyDescent="0.25">
      <c r="A248" s="23" t="s">
        <v>58</v>
      </c>
      <c r="B248" s="156">
        <f>IF(B185=0,0,B185*1000000/B$17)</f>
        <v>0</v>
      </c>
      <c r="C248" s="156">
        <f t="shared" ref="C248:Q248" si="71">IF(C185=0,0,C185*1000000/C$17)</f>
        <v>0</v>
      </c>
      <c r="D248" s="156">
        <f t="shared" si="71"/>
        <v>0</v>
      </c>
      <c r="E248" s="156">
        <f t="shared" si="71"/>
        <v>0</v>
      </c>
      <c r="F248" s="156">
        <f t="shared" si="71"/>
        <v>0</v>
      </c>
      <c r="G248" s="156">
        <f t="shared" si="71"/>
        <v>0</v>
      </c>
      <c r="H248" s="156">
        <f t="shared" si="71"/>
        <v>0</v>
      </c>
      <c r="I248" s="156">
        <f t="shared" si="71"/>
        <v>0</v>
      </c>
      <c r="J248" s="156">
        <f t="shared" si="71"/>
        <v>0</v>
      </c>
      <c r="K248" s="156">
        <f t="shared" si="71"/>
        <v>0</v>
      </c>
      <c r="L248" s="156">
        <f t="shared" si="71"/>
        <v>0</v>
      </c>
      <c r="M248" s="156">
        <f t="shared" si="71"/>
        <v>0</v>
      </c>
      <c r="N248" s="156">
        <f t="shared" si="71"/>
        <v>0</v>
      </c>
      <c r="O248" s="156">
        <f t="shared" si="71"/>
        <v>0</v>
      </c>
      <c r="P248" s="156">
        <f t="shared" si="71"/>
        <v>0</v>
      </c>
      <c r="Q248" s="156">
        <f t="shared" si="71"/>
        <v>0</v>
      </c>
    </row>
    <row r="249" spans="1:17" ht="12" customHeight="1" x14ac:dyDescent="0.25">
      <c r="A249" s="23" t="s">
        <v>57</v>
      </c>
      <c r="B249" s="156">
        <f>IF(B186=0,0,B186*1000000/B$18)</f>
        <v>326.89634192386296</v>
      </c>
      <c r="C249" s="156">
        <f t="shared" ref="C249:Q249" si="72">IF(C186=0,0,C186*1000000/C$18)</f>
        <v>321.88884706593677</v>
      </c>
      <c r="D249" s="156">
        <f t="shared" si="72"/>
        <v>329.54690068986844</v>
      </c>
      <c r="E249" s="156">
        <f t="shared" si="72"/>
        <v>331.14148714333982</v>
      </c>
      <c r="F249" s="156">
        <f t="shared" si="72"/>
        <v>324.83306975756955</v>
      </c>
      <c r="G249" s="156">
        <f t="shared" si="72"/>
        <v>320.15659518742467</v>
      </c>
      <c r="H249" s="156">
        <f t="shared" si="72"/>
        <v>305.94638953267469</v>
      </c>
      <c r="I249" s="156">
        <f t="shared" si="72"/>
        <v>319.4919783940968</v>
      </c>
      <c r="J249" s="156">
        <f t="shared" si="72"/>
        <v>314.42809521790326</v>
      </c>
      <c r="K249" s="156">
        <f t="shared" si="72"/>
        <v>329.82351097440949</v>
      </c>
      <c r="L249" s="156">
        <f t="shared" si="72"/>
        <v>317.29652117289049</v>
      </c>
      <c r="M249" s="156">
        <f t="shared" si="72"/>
        <v>317.59979322272011</v>
      </c>
      <c r="N249" s="156">
        <f t="shared" si="72"/>
        <v>323.13042402133442</v>
      </c>
      <c r="O249" s="156">
        <f t="shared" si="72"/>
        <v>315.24564195846864</v>
      </c>
      <c r="P249" s="156">
        <f t="shared" si="72"/>
        <v>323.36079408706939</v>
      </c>
      <c r="Q249" s="156">
        <f t="shared" si="72"/>
        <v>323.98178137979301</v>
      </c>
    </row>
    <row r="250" spans="1:17" ht="12" customHeight="1" x14ac:dyDescent="0.25">
      <c r="A250" s="29" t="s">
        <v>140</v>
      </c>
      <c r="B250" s="57">
        <f>IF(B187=0,0,B187*1000000/B$19)</f>
        <v>0</v>
      </c>
      <c r="C250" s="57">
        <f t="shared" ref="C250:Q250" si="73">IF(C187=0,0,C187*1000000/C$19)</f>
        <v>0</v>
      </c>
      <c r="D250" s="57">
        <f t="shared" si="73"/>
        <v>0</v>
      </c>
      <c r="E250" s="57">
        <f t="shared" si="73"/>
        <v>0</v>
      </c>
      <c r="F250" s="57">
        <f t="shared" si="73"/>
        <v>0</v>
      </c>
      <c r="G250" s="57">
        <f t="shared" si="73"/>
        <v>0</v>
      </c>
      <c r="H250" s="57">
        <f t="shared" si="73"/>
        <v>0</v>
      </c>
      <c r="I250" s="57">
        <f t="shared" si="73"/>
        <v>0</v>
      </c>
      <c r="J250" s="57">
        <f t="shared" si="73"/>
        <v>0</v>
      </c>
      <c r="K250" s="57">
        <f t="shared" si="73"/>
        <v>0</v>
      </c>
      <c r="L250" s="57">
        <f t="shared" si="73"/>
        <v>0</v>
      </c>
      <c r="M250" s="57">
        <f t="shared" si="73"/>
        <v>0</v>
      </c>
      <c r="N250" s="57">
        <f t="shared" si="73"/>
        <v>0</v>
      </c>
      <c r="O250" s="57">
        <f t="shared" si="73"/>
        <v>0</v>
      </c>
      <c r="P250" s="57">
        <f t="shared" si="73"/>
        <v>0</v>
      </c>
      <c r="Q250" s="57">
        <f t="shared" si="73"/>
        <v>0</v>
      </c>
    </row>
    <row r="252" spans="1:17" ht="12" customHeight="1" x14ac:dyDescent="0.25">
      <c r="A252" s="152" t="s">
        <v>196</v>
      </c>
      <c r="B252" s="184">
        <f>B189/RES_summary!B$19</f>
        <v>288.0251078052525</v>
      </c>
      <c r="C252" s="184">
        <f>C189/RES_summary!C$19</f>
        <v>296.54338370360182</v>
      </c>
      <c r="D252" s="184">
        <f>D189/RES_summary!D$19</f>
        <v>289.02691182195809</v>
      </c>
      <c r="E252" s="184">
        <f>E189/RES_summary!E$19</f>
        <v>292.64326370842815</v>
      </c>
      <c r="F252" s="184">
        <f>F189/RES_summary!F$19</f>
        <v>294.97614676747435</v>
      </c>
      <c r="G252" s="184">
        <f>G189/RES_summary!G$19</f>
        <v>304.75398327056337</v>
      </c>
      <c r="H252" s="184">
        <f>H189/RES_summary!H$19</f>
        <v>302.8218530839261</v>
      </c>
      <c r="I252" s="184">
        <f>I189/RES_summary!I$19</f>
        <v>275.81482325741894</v>
      </c>
      <c r="J252" s="184">
        <f>J189/RES_summary!J$19</f>
        <v>286.4397190277848</v>
      </c>
      <c r="K252" s="184">
        <f>K189/RES_summary!K$19</f>
        <v>281.5349043161666</v>
      </c>
      <c r="L252" s="184">
        <f>L189/RES_summary!L$19</f>
        <v>264.28128036128817</v>
      </c>
      <c r="M252" s="184">
        <f>M189/RES_summary!M$19</f>
        <v>228.69407527473356</v>
      </c>
      <c r="N252" s="184">
        <f>N189/RES_summary!N$19</f>
        <v>219.56775561006799</v>
      </c>
      <c r="O252" s="184">
        <f>O189/RES_summary!O$19</f>
        <v>227.80514293529404</v>
      </c>
      <c r="P252" s="184">
        <f>P189/RES_summary!P$19</f>
        <v>212.49682617947852</v>
      </c>
      <c r="Q252" s="184">
        <f>Q189/RES_summary!Q$19</f>
        <v>223.34345290027525</v>
      </c>
    </row>
    <row r="253" spans="1:17" ht="12.95" customHeight="1" x14ac:dyDescent="0.25">
      <c r="A253" s="158" t="s">
        <v>65</v>
      </c>
      <c r="B253" s="178">
        <f>B190/RES_summary!B$19</f>
        <v>224.81939976469678</v>
      </c>
      <c r="C253" s="178">
        <f>C190/RES_summary!C$19</f>
        <v>232.26151808191688</v>
      </c>
      <c r="D253" s="178">
        <f>D190/RES_summary!D$19</f>
        <v>226.62007547255095</v>
      </c>
      <c r="E253" s="178">
        <f>E190/RES_summary!E$19</f>
        <v>229.49457454752297</v>
      </c>
      <c r="F253" s="178">
        <f>F190/RES_summary!F$19</f>
        <v>230.89789084542559</v>
      </c>
      <c r="G253" s="178">
        <f>G190/RES_summary!G$19</f>
        <v>240.78752022681104</v>
      </c>
      <c r="H253" s="178">
        <f>H190/RES_summary!H$19</f>
        <v>237.2238220913851</v>
      </c>
      <c r="I253" s="178">
        <f>I190/RES_summary!I$19</f>
        <v>211.71679351107974</v>
      </c>
      <c r="J253" s="178">
        <f>J190/RES_summary!J$19</f>
        <v>222.5943194901734</v>
      </c>
      <c r="K253" s="178">
        <f>K190/RES_summary!K$19</f>
        <v>219.9641083806616</v>
      </c>
      <c r="L253" s="178">
        <f>L190/RES_summary!L$19</f>
        <v>201.94567884922125</v>
      </c>
      <c r="M253" s="178">
        <f>M190/RES_summary!M$19</f>
        <v>166.67511490910175</v>
      </c>
      <c r="N253" s="178">
        <f>N190/RES_summary!N$19</f>
        <v>157.31712323898913</v>
      </c>
      <c r="O253" s="178">
        <f>O190/RES_summary!O$19</f>
        <v>163.47017656424737</v>
      </c>
      <c r="P253" s="178">
        <f>P190/RES_summary!P$19</f>
        <v>147.81925503810982</v>
      </c>
      <c r="Q253" s="178">
        <f>Q190/RES_summary!Q$19</f>
        <v>158.17867804054501</v>
      </c>
    </row>
    <row r="254" spans="1:17" ht="12" customHeight="1" x14ac:dyDescent="0.25">
      <c r="A254" s="23" t="s">
        <v>58</v>
      </c>
      <c r="B254" s="177">
        <f>B191/RES_summary!B$19</f>
        <v>223.50193134095397</v>
      </c>
      <c r="C254" s="177">
        <f>C191/RES_summary!C$19</f>
        <v>230.70198832751595</v>
      </c>
      <c r="D254" s="177">
        <f>D191/RES_summary!D$19</f>
        <v>225.73787648798788</v>
      </c>
      <c r="E254" s="177">
        <f>E191/RES_summary!E$19</f>
        <v>228.4259199076032</v>
      </c>
      <c r="F254" s="177">
        <f>F191/RES_summary!F$19</f>
        <v>229.52227490609724</v>
      </c>
      <c r="G254" s="177">
        <f>G191/RES_summary!G$19</f>
        <v>239.50845153581517</v>
      </c>
      <c r="H254" s="177">
        <f>H191/RES_summary!H$19</f>
        <v>235.41459836407691</v>
      </c>
      <c r="I254" s="177">
        <f>I191/RES_summary!I$19</f>
        <v>210.35129997643187</v>
      </c>
      <c r="J254" s="177">
        <f>J191/RES_summary!J$19</f>
        <v>221.12964864188382</v>
      </c>
      <c r="K254" s="177">
        <f>K191/RES_summary!K$19</f>
        <v>219.4663967150851</v>
      </c>
      <c r="L254" s="177">
        <f>L191/RES_summary!L$19</f>
        <v>201.05204756860527</v>
      </c>
      <c r="M254" s="177">
        <f>M191/RES_summary!M$19</f>
        <v>165.84152189230241</v>
      </c>
      <c r="N254" s="177">
        <f>N191/RES_summary!N$19</f>
        <v>156.62562213694508</v>
      </c>
      <c r="O254" s="177">
        <f>O191/RES_summary!O$19</f>
        <v>162.48654807224011</v>
      </c>
      <c r="P254" s="177">
        <f>P191/RES_summary!P$19</f>
        <v>146.86028153636173</v>
      </c>
      <c r="Q254" s="177">
        <f>Q191/RES_summary!Q$19</f>
        <v>157.00634177976855</v>
      </c>
    </row>
    <row r="255" spans="1:17" ht="12" customHeight="1" x14ac:dyDescent="0.25">
      <c r="A255" s="23" t="s">
        <v>60</v>
      </c>
      <c r="B255" s="177">
        <f>B192/RES_summary!B$19</f>
        <v>1.3174684237428087</v>
      </c>
      <c r="C255" s="177">
        <f>C192/RES_summary!C$19</f>
        <v>1.5595297544008997</v>
      </c>
      <c r="D255" s="177">
        <f>D192/RES_summary!D$19</f>
        <v>0.88219898456309387</v>
      </c>
      <c r="E255" s="177">
        <f>E192/RES_summary!E$19</f>
        <v>1.0686546399197774</v>
      </c>
      <c r="F255" s="177">
        <f>F192/RES_summary!F$19</f>
        <v>1.3756159393283742</v>
      </c>
      <c r="G255" s="177">
        <f>G192/RES_summary!G$19</f>
        <v>1.2790686909958924</v>
      </c>
      <c r="H255" s="177">
        <f>H192/RES_summary!H$19</f>
        <v>1.8092237273081704</v>
      </c>
      <c r="I255" s="177">
        <f>I192/RES_summary!I$19</f>
        <v>1.3654935346478723</v>
      </c>
      <c r="J255" s="177">
        <f>J192/RES_summary!J$19</f>
        <v>1.4646708482895974</v>
      </c>
      <c r="K255" s="177">
        <f>K192/RES_summary!K$19</f>
        <v>0.49771166557649771</v>
      </c>
      <c r="L255" s="177">
        <f>L192/RES_summary!L$19</f>
        <v>0.89363128061599661</v>
      </c>
      <c r="M255" s="177">
        <f>M192/RES_summary!M$19</f>
        <v>0.8335930167993526</v>
      </c>
      <c r="N255" s="177">
        <f>N192/RES_summary!N$19</f>
        <v>0.69150110204402349</v>
      </c>
      <c r="O255" s="177">
        <f>O192/RES_summary!O$19</f>
        <v>0.98362849200724922</v>
      </c>
      <c r="P255" s="177">
        <f>P192/RES_summary!P$19</f>
        <v>0.95897350174809337</v>
      </c>
      <c r="Q255" s="177">
        <f>Q192/RES_summary!Q$19</f>
        <v>1.172336260776474</v>
      </c>
    </row>
    <row r="256" spans="1:17" ht="12.95" customHeight="1" x14ac:dyDescent="0.25">
      <c r="A256" s="158" t="s">
        <v>112</v>
      </c>
      <c r="B256" s="178">
        <f>B193/RES_summary!B$19</f>
        <v>3.5308705186091249E-2</v>
      </c>
      <c r="C256" s="178">
        <f>C193/RES_summary!C$19</f>
        <v>3.80683678389514E-2</v>
      </c>
      <c r="D256" s="178">
        <f>D193/RES_summary!D$19</f>
        <v>3.9771614816591985E-2</v>
      </c>
      <c r="E256" s="178">
        <f>E193/RES_summary!E$19</f>
        <v>4.0445198732785188E-2</v>
      </c>
      <c r="F256" s="178">
        <f>F193/RES_summary!F$19</f>
        <v>4.2477710967144297E-2</v>
      </c>
      <c r="G256" s="178">
        <f>G193/RES_summary!G$19</f>
        <v>4.9911931817294565E-2</v>
      </c>
      <c r="H256" s="178">
        <f>H193/RES_summary!H$19</f>
        <v>5.6698810164350279E-2</v>
      </c>
      <c r="I256" s="178">
        <f>I193/RES_summary!I$19</f>
        <v>6.7513588778004133E-2</v>
      </c>
      <c r="J256" s="178">
        <f>J193/RES_summary!J$19</f>
        <v>7.2618960441573913E-2</v>
      </c>
      <c r="K256" s="178">
        <f>K193/RES_summary!K$19</f>
        <v>8.6140630405262333E-2</v>
      </c>
      <c r="L256" s="178">
        <f>L193/RES_summary!L$19</f>
        <v>9.3083907425825049E-2</v>
      </c>
      <c r="M256" s="178">
        <f>M193/RES_summary!M$19</f>
        <v>9.8968306662945926E-2</v>
      </c>
      <c r="N256" s="178">
        <f>N193/RES_summary!N$19</f>
        <v>0.10705455834343609</v>
      </c>
      <c r="O256" s="178">
        <f>O193/RES_summary!O$19</f>
        <v>0.11306982661703252</v>
      </c>
      <c r="P256" s="178">
        <f>P193/RES_summary!P$19</f>
        <v>0.12143615481204628</v>
      </c>
      <c r="Q256" s="178">
        <f>Q193/RES_summary!Q$19</f>
        <v>0.11052203176999266</v>
      </c>
    </row>
    <row r="257" spans="1:17" ht="12" customHeight="1" x14ac:dyDescent="0.25">
      <c r="A257" s="23" t="s">
        <v>60</v>
      </c>
      <c r="B257" s="177">
        <f>B194/RES_summary!B$19</f>
        <v>3.5308705186091249E-2</v>
      </c>
      <c r="C257" s="177">
        <f>C194/RES_summary!C$19</f>
        <v>3.80683678389514E-2</v>
      </c>
      <c r="D257" s="177">
        <f>D194/RES_summary!D$19</f>
        <v>3.9771614816591985E-2</v>
      </c>
      <c r="E257" s="177">
        <f>E194/RES_summary!E$19</f>
        <v>4.0445198732785188E-2</v>
      </c>
      <c r="F257" s="177">
        <f>F194/RES_summary!F$19</f>
        <v>4.2477710967144297E-2</v>
      </c>
      <c r="G257" s="177">
        <f>G194/RES_summary!G$19</f>
        <v>4.9911931817294565E-2</v>
      </c>
      <c r="H257" s="177">
        <f>H194/RES_summary!H$19</f>
        <v>5.6698810164350279E-2</v>
      </c>
      <c r="I257" s="177">
        <f>I194/RES_summary!I$19</f>
        <v>6.7513588778004133E-2</v>
      </c>
      <c r="J257" s="177">
        <f>J194/RES_summary!J$19</f>
        <v>7.2618960441573913E-2</v>
      </c>
      <c r="K257" s="177">
        <f>K194/RES_summary!K$19</f>
        <v>8.6140630405262333E-2</v>
      </c>
      <c r="L257" s="177">
        <f>L194/RES_summary!L$19</f>
        <v>9.3083907425825049E-2</v>
      </c>
      <c r="M257" s="177">
        <f>M194/RES_summary!M$19</f>
        <v>9.8968306662945926E-2</v>
      </c>
      <c r="N257" s="177">
        <f>N194/RES_summary!N$19</f>
        <v>0.10705455834343609</v>
      </c>
      <c r="O257" s="177">
        <f>O194/RES_summary!O$19</f>
        <v>0.11306982661703252</v>
      </c>
      <c r="P257" s="177">
        <f>P194/RES_summary!P$19</f>
        <v>0.12143615481204628</v>
      </c>
      <c r="Q257" s="177">
        <f>Q194/RES_summary!Q$19</f>
        <v>0.11052203176999266</v>
      </c>
    </row>
    <row r="258" spans="1:17" ht="12" customHeight="1" x14ac:dyDescent="0.25">
      <c r="A258" s="158" t="s">
        <v>63</v>
      </c>
      <c r="B258" s="178">
        <f>B195/RES_summary!B$19</f>
        <v>51.553060914013138</v>
      </c>
      <c r="C258" s="178">
        <f>C195/RES_summary!C$19</f>
        <v>52.255075956401654</v>
      </c>
      <c r="D258" s="178">
        <f>D195/RES_summary!D$19</f>
        <v>50.869398202352187</v>
      </c>
      <c r="E258" s="178">
        <f>E195/RES_summary!E$19</f>
        <v>51.38723599503377</v>
      </c>
      <c r="F258" s="178">
        <f>F195/RES_summary!F$19</f>
        <v>51.964628261454628</v>
      </c>
      <c r="G258" s="178">
        <f>G195/RES_summary!G$19</f>
        <v>51.960307639086977</v>
      </c>
      <c r="H258" s="178">
        <f>H195/RES_summary!H$19</f>
        <v>53.168378006114253</v>
      </c>
      <c r="I258" s="178">
        <f>I195/RES_summary!I$19</f>
        <v>52.041948492143206</v>
      </c>
      <c r="J258" s="178">
        <f>J195/RES_summary!J$19</f>
        <v>51.846051690632891</v>
      </c>
      <c r="K258" s="178">
        <f>K195/RES_summary!K$19</f>
        <v>50.560859445837146</v>
      </c>
      <c r="L258" s="178">
        <f>L195/RES_summary!L$19</f>
        <v>50.800138568778003</v>
      </c>
      <c r="M258" s="178">
        <f>M195/RES_summary!M$19</f>
        <v>50.749680075622706</v>
      </c>
      <c r="N258" s="178">
        <f>N195/RES_summary!N$19</f>
        <v>51.221552561135901</v>
      </c>
      <c r="O258" s="178">
        <f>O195/RES_summary!O$19</f>
        <v>51.809748788834519</v>
      </c>
      <c r="P258" s="178">
        <f>P195/RES_summary!P$19</f>
        <v>52.220599431185597</v>
      </c>
      <c r="Q258" s="178">
        <f>Q195/RES_summary!Q$19</f>
        <v>52.30025591091249</v>
      </c>
    </row>
    <row r="259" spans="1:17" ht="12" customHeight="1" x14ac:dyDescent="0.25">
      <c r="A259" s="167" t="s">
        <v>171</v>
      </c>
      <c r="B259" s="183">
        <f>B196/RES_summary!B$19</f>
        <v>60.074959219714692</v>
      </c>
      <c r="C259" s="183">
        <f>C196/RES_summary!C$19</f>
        <v>59.539752574342984</v>
      </c>
      <c r="D259" s="183">
        <f>D196/RES_summary!D$19</f>
        <v>58.941298983690324</v>
      </c>
      <c r="E259" s="183">
        <f>E196/RES_summary!E$19</f>
        <v>58.468819974224282</v>
      </c>
      <c r="F259" s="183">
        <f>F196/RES_summary!F$19</f>
        <v>58.17321122613194</v>
      </c>
      <c r="G259" s="183">
        <f>G196/RES_summary!G$19</f>
        <v>57.853978931686001</v>
      </c>
      <c r="H259" s="183">
        <f>H196/RES_summary!H$19</f>
        <v>57.973888302083935</v>
      </c>
      <c r="I259" s="183">
        <f>I196/RES_summary!I$19</f>
        <v>57.140455598384385</v>
      </c>
      <c r="J259" s="183">
        <f>J196/RES_summary!J$19</f>
        <v>56.695643522600385</v>
      </c>
      <c r="K259" s="183">
        <f>K196/RES_summary!K$19</f>
        <v>56.001770596937646</v>
      </c>
      <c r="L259" s="183">
        <f>L196/RES_summary!L$19</f>
        <v>55.562972914113082</v>
      </c>
      <c r="M259" s="183">
        <f>M196/RES_summary!M$19</f>
        <v>55.320619382533131</v>
      </c>
      <c r="N259" s="183">
        <f>N196/RES_summary!N$19</f>
        <v>55.012991913879084</v>
      </c>
      <c r="O259" s="183">
        <f>O196/RES_summary!O$19</f>
        <v>54.866294924163526</v>
      </c>
      <c r="P259" s="183">
        <f>P196/RES_summary!P$19</f>
        <v>54.493518897868583</v>
      </c>
      <c r="Q259" s="183">
        <f>Q196/RES_summary!Q$19</f>
        <v>53.695987798946206</v>
      </c>
    </row>
    <row r="260" spans="1:17" ht="12" customHeight="1" x14ac:dyDescent="0.25">
      <c r="A260" s="167" t="s">
        <v>144</v>
      </c>
      <c r="B260" s="183">
        <f>B197/RES_summary!B$19</f>
        <v>51.731329689554322</v>
      </c>
      <c r="C260" s="183">
        <f>C197/RES_summary!C$19</f>
        <v>51.270181187550442</v>
      </c>
      <c r="D260" s="183">
        <f>D197/RES_summary!D$19</f>
        <v>50.754872901006365</v>
      </c>
      <c r="E260" s="183">
        <f>E197/RES_summary!E$19</f>
        <v>50.348151189611393</v>
      </c>
      <c r="F260" s="183">
        <f>F197/RES_summary!F$19</f>
        <v>50.093850974047172</v>
      </c>
      <c r="G260" s="183">
        <f>G197/RES_summary!G$19</f>
        <v>49.819019359653595</v>
      </c>
      <c r="H260" s="183">
        <f>H197/RES_summary!H$19</f>
        <v>49.921979162934818</v>
      </c>
      <c r="I260" s="183">
        <f>I197/RES_summary!I$19</f>
        <v>49.204419525979951</v>
      </c>
      <c r="J260" s="183">
        <f>J197/RES_summary!J$19</f>
        <v>48.821386752499883</v>
      </c>
      <c r="K260" s="183">
        <f>K197/RES_summary!K$19</f>
        <v>48.223788003838216</v>
      </c>
      <c r="L260" s="183">
        <f>L197/RES_summary!L$19</f>
        <v>47.846288756180016</v>
      </c>
      <c r="M260" s="183">
        <f>M197/RES_summary!M$19</f>
        <v>47.590716010491114</v>
      </c>
      <c r="N260" s="183">
        <f>N197/RES_summary!N$19</f>
        <v>47.233768983377658</v>
      </c>
      <c r="O260" s="183">
        <f>O197/RES_summary!O$19</f>
        <v>47.014315512949295</v>
      </c>
      <c r="P260" s="183">
        <f>P197/RES_summary!P$19</f>
        <v>46.623925464979159</v>
      </c>
      <c r="Q260" s="183">
        <f>Q197/RES_summary!Q$19</f>
        <v>45.862741764830751</v>
      </c>
    </row>
    <row r="261" spans="1:17" ht="12" customHeight="1" x14ac:dyDescent="0.25">
      <c r="A261" s="167" t="s">
        <v>143</v>
      </c>
      <c r="B261" s="183">
        <f>B198/RES_summary!B$19</f>
        <v>43.041877683084977</v>
      </c>
      <c r="C261" s="183">
        <f>C198/RES_summary!C$19</f>
        <v>44.215165561387636</v>
      </c>
      <c r="D261" s="183">
        <f>D198/RES_summary!D$19</f>
        <v>42.430734489322738</v>
      </c>
      <c r="E261" s="183">
        <f>E198/RES_summary!E$19</f>
        <v>42.276514942838759</v>
      </c>
      <c r="F261" s="183">
        <f>F198/RES_summary!F$19</f>
        <v>42.064543632239577</v>
      </c>
      <c r="G261" s="183">
        <f>G198/RES_summary!G$19</f>
        <v>41.941621026646693</v>
      </c>
      <c r="H261" s="183">
        <f>H198/RES_summary!H$19</f>
        <v>42.12325660768073</v>
      </c>
      <c r="I261" s="183">
        <f>I198/RES_summary!I$19</f>
        <v>41.632133400935793</v>
      </c>
      <c r="J261" s="183">
        <f>J198/RES_summary!J$19</f>
        <v>41.431975516528446</v>
      </c>
      <c r="K261" s="183">
        <f>K198/RES_summary!K$19</f>
        <v>41.040932064880167</v>
      </c>
      <c r="L261" s="183">
        <f>L198/RES_summary!L$19</f>
        <v>40.808523714197605</v>
      </c>
      <c r="M261" s="183">
        <f>M198/RES_summary!M$19</f>
        <v>40.600417846517253</v>
      </c>
      <c r="N261" s="183">
        <f>N198/RES_summary!N$19</f>
        <v>40.320726607159848</v>
      </c>
      <c r="O261" s="183">
        <f>O198/RES_summary!O$19</f>
        <v>40.160468511930382</v>
      </c>
      <c r="P261" s="183">
        <f>P198/RES_summary!P$19</f>
        <v>39.848819935384284</v>
      </c>
      <c r="Q261" s="183">
        <f>Q198/RES_summary!Q$19</f>
        <v>39.223452926269921</v>
      </c>
    </row>
    <row r="262" spans="1:17" ht="12" customHeight="1" x14ac:dyDescent="0.25">
      <c r="A262" s="166" t="s">
        <v>57</v>
      </c>
      <c r="B262" s="182">
        <f>B199/RES_summary!B$19</f>
        <v>33.625364298216326</v>
      </c>
      <c r="C262" s="182">
        <f>C199/RES_summary!C$19</f>
        <v>36.401828643143091</v>
      </c>
      <c r="D262" s="182">
        <f>D199/RES_summary!D$19</f>
        <v>32.990667385646752</v>
      </c>
      <c r="E262" s="182">
        <f>E199/RES_summary!E$19</f>
        <v>32.927690878015042</v>
      </c>
      <c r="F262" s="182">
        <f>F199/RES_summary!F$19</f>
        <v>32.561003133136374</v>
      </c>
      <c r="G262" s="182">
        <f>G199/RES_summary!G$19</f>
        <v>32.382362583774984</v>
      </c>
      <c r="H262" s="182">
        <f>H199/RES_summary!H$19</f>
        <v>32.449286455907774</v>
      </c>
      <c r="I262" s="182">
        <f>I199/RES_summary!I$19</f>
        <v>31.982872691887874</v>
      </c>
      <c r="J262" s="182">
        <f>J199/RES_summary!J$19</f>
        <v>31.733901389124881</v>
      </c>
      <c r="K262" s="182">
        <f>K199/RES_summary!K$19</f>
        <v>31.345462202495021</v>
      </c>
      <c r="L262" s="182">
        <f>L199/RES_summary!L$19</f>
        <v>31.100087691517089</v>
      </c>
      <c r="M262" s="182">
        <f>M199/RES_summary!M$19</f>
        <v>30.933965406819251</v>
      </c>
      <c r="N262" s="182">
        <f>N199/RES_summary!N$19</f>
        <v>30.701949839195439</v>
      </c>
      <c r="O262" s="182">
        <f>O199/RES_summary!O$19</f>
        <v>30.559305083417051</v>
      </c>
      <c r="P262" s="182">
        <f>P199/RES_summary!P$19</f>
        <v>30.305551552236434</v>
      </c>
      <c r="Q262" s="182">
        <f>Q199/RES_summary!Q$19</f>
        <v>29.810782147139925</v>
      </c>
    </row>
    <row r="263" spans="1:17" ht="12" customHeight="1" x14ac:dyDescent="0.25">
      <c r="A263" s="147" t="s">
        <v>59</v>
      </c>
      <c r="B263" s="181">
        <f>B200/RES_summary!B$19</f>
        <v>9.4165133848686544</v>
      </c>
      <c r="C263" s="181">
        <f>C200/RES_summary!C$19</f>
        <v>7.8133369182445387</v>
      </c>
      <c r="D263" s="181">
        <f>D200/RES_summary!D$19</f>
        <v>9.4400671036759931</v>
      </c>
      <c r="E263" s="181">
        <f>E200/RES_summary!E$19</f>
        <v>9.3488240648237237</v>
      </c>
      <c r="F263" s="181">
        <f>F200/RES_summary!F$19</f>
        <v>9.5035404991031989</v>
      </c>
      <c r="G263" s="181">
        <f>G200/RES_summary!G$19</f>
        <v>9.5592584428717124</v>
      </c>
      <c r="H263" s="181">
        <f>H200/RES_summary!H$19</f>
        <v>9.6739701517729522</v>
      </c>
      <c r="I263" s="181">
        <f>I200/RES_summary!I$19</f>
        <v>9.6492607090479243</v>
      </c>
      <c r="J263" s="181">
        <f>J200/RES_summary!J$19</f>
        <v>9.6980741274035616</v>
      </c>
      <c r="K263" s="181">
        <f>K200/RES_summary!K$19</f>
        <v>9.6954698623851492</v>
      </c>
      <c r="L263" s="181">
        <f>L200/RES_summary!L$19</f>
        <v>9.7084360226805213</v>
      </c>
      <c r="M263" s="181">
        <f>M200/RES_summary!M$19</f>
        <v>9.6664524396979985</v>
      </c>
      <c r="N263" s="181">
        <f>N200/RES_summary!N$19</f>
        <v>9.6187767679644036</v>
      </c>
      <c r="O263" s="181">
        <f>O200/RES_summary!O$19</f>
        <v>9.6011634285133223</v>
      </c>
      <c r="P263" s="181">
        <f>P200/RES_summary!P$19</f>
        <v>9.5432683831478542</v>
      </c>
      <c r="Q263" s="181">
        <f>Q200/RES_summary!Q$19</f>
        <v>9.4126707791299964</v>
      </c>
    </row>
    <row r="264" spans="1:17" ht="12" customHeight="1" x14ac:dyDescent="0.25">
      <c r="A264" s="163" t="s">
        <v>142</v>
      </c>
      <c r="B264" s="180">
        <f>B201/RES_summary!B$19</f>
        <v>45.511647316915166</v>
      </c>
      <c r="C264" s="180">
        <f>C201/RES_summary!C$19</f>
        <v>46.478443850133687</v>
      </c>
      <c r="D264" s="180">
        <f>D201/RES_summary!D$19</f>
        <v>43.284881212423521</v>
      </c>
      <c r="E264" s="180">
        <f>E201/RES_summary!E$19</f>
        <v>43.928420646589721</v>
      </c>
      <c r="F264" s="180">
        <f>F201/RES_summary!F$19</f>
        <v>45.343895973058693</v>
      </c>
      <c r="G264" s="180">
        <f>G201/RES_summary!G$19</f>
        <v>44.561718252661777</v>
      </c>
      <c r="H264" s="180">
        <f>H201/RES_summary!H$19</f>
        <v>47.605750765881147</v>
      </c>
      <c r="I264" s="180">
        <f>I201/RES_summary!I$19</f>
        <v>45.118056380477412</v>
      </c>
      <c r="J264" s="180">
        <f>J201/RES_summary!J$19</f>
        <v>45.536957166341224</v>
      </c>
      <c r="K264" s="180">
        <f>K201/RES_summary!K$19</f>
        <v>40.179741329424679</v>
      </c>
      <c r="L264" s="180">
        <f>L201/RES_summary!L$19</f>
        <v>42.359612863751842</v>
      </c>
      <c r="M264" s="180">
        <f>M201/RES_summary!M$19</f>
        <v>42.231077423336195</v>
      </c>
      <c r="N264" s="180">
        <f>N201/RES_summary!N$19</f>
        <v>41.265928522727592</v>
      </c>
      <c r="O264" s="180">
        <f>O201/RES_summary!O$19</f>
        <v>43.464211524725556</v>
      </c>
      <c r="P264" s="180">
        <f>P201/RES_summary!P$19</f>
        <v>43.391978359354624</v>
      </c>
      <c r="Q264" s="180">
        <f>Q201/RES_summary!Q$19</f>
        <v>44.788491024508517</v>
      </c>
    </row>
    <row r="265" spans="1:17" ht="12" customHeight="1" x14ac:dyDescent="0.25">
      <c r="A265" s="161" t="s">
        <v>141</v>
      </c>
      <c r="B265" s="179">
        <f>B202/RES_summary!B$19</f>
        <v>38.999084140866167</v>
      </c>
      <c r="C265" s="179">
        <f>C202/RES_summary!C$19</f>
        <v>40.813032051827555</v>
      </c>
      <c r="D265" s="179">
        <f>D202/RES_summary!D$19</f>
        <v>37.57523989174463</v>
      </c>
      <c r="E265" s="179">
        <f>E202/RES_summary!E$19</f>
        <v>38.078011167699437</v>
      </c>
      <c r="F265" s="179">
        <f>F202/RES_summary!F$19</f>
        <v>38.977072881596236</v>
      </c>
      <c r="G265" s="179">
        <f>G202/RES_summary!G$19</f>
        <v>38.524375307102694</v>
      </c>
      <c r="H265" s="179">
        <f>H202/RES_summary!H$19</f>
        <v>40.617708149595479</v>
      </c>
      <c r="I265" s="179">
        <f>I202/RES_summary!I$19</f>
        <v>38.975997356359322</v>
      </c>
      <c r="J265" s="179">
        <f>J202/RES_summary!J$19</f>
        <v>39.29709628552537</v>
      </c>
      <c r="K265" s="179">
        <f>K202/RES_summary!K$19</f>
        <v>35.812301726511386</v>
      </c>
      <c r="L265" s="179">
        <f>L202/RES_summary!L$19</f>
        <v>37.242184384119255</v>
      </c>
      <c r="M265" s="179">
        <f>M202/RES_summary!M$19</f>
        <v>37.116652764866544</v>
      </c>
      <c r="N265" s="179">
        <f>N202/RES_summary!N$19</f>
        <v>36.441630307737327</v>
      </c>
      <c r="O265" s="179">
        <f>O202/RES_summary!O$19</f>
        <v>37.85290091958494</v>
      </c>
      <c r="P265" s="179">
        <f>P202/RES_summary!P$19</f>
        <v>37.748054316728393</v>
      </c>
      <c r="Q265" s="179">
        <f>Q202/RES_summary!Q$19</f>
        <v>38.525189945060482</v>
      </c>
    </row>
    <row r="266" spans="1:17" ht="12" customHeight="1" x14ac:dyDescent="0.25">
      <c r="A266" s="148" t="s">
        <v>60</v>
      </c>
      <c r="B266" s="177">
        <f>B203/RES_summary!B$19</f>
        <v>29.582570755997502</v>
      </c>
      <c r="C266" s="177">
        <f>C203/RES_summary!C$19</f>
        <v>32.99969513358301</v>
      </c>
      <c r="D266" s="177">
        <f>D203/RES_summary!D$19</f>
        <v>28.135172788068648</v>
      </c>
      <c r="E266" s="177">
        <f>E203/RES_summary!E$19</f>
        <v>28.729187102875709</v>
      </c>
      <c r="F266" s="177">
        <f>F203/RES_summary!F$19</f>
        <v>29.473532382493026</v>
      </c>
      <c r="G266" s="177">
        <f>G203/RES_summary!G$19</f>
        <v>28.965116864230975</v>
      </c>
      <c r="H266" s="177">
        <f>H203/RES_summary!H$19</f>
        <v>30.943737997822513</v>
      </c>
      <c r="I266" s="177">
        <f>I203/RES_summary!I$19</f>
        <v>29.326736647311396</v>
      </c>
      <c r="J266" s="177">
        <f>J203/RES_summary!J$19</f>
        <v>29.599022158121802</v>
      </c>
      <c r="K266" s="177">
        <f>K203/RES_summary!K$19</f>
        <v>26.116831864126233</v>
      </c>
      <c r="L266" s="177">
        <f>L203/RES_summary!L$19</f>
        <v>27.533748361438722</v>
      </c>
      <c r="M266" s="177">
        <f>M203/RES_summary!M$19</f>
        <v>27.450200325168538</v>
      </c>
      <c r="N266" s="177">
        <f>N203/RES_summary!N$19</f>
        <v>26.822853539772918</v>
      </c>
      <c r="O266" s="177">
        <f>O203/RES_summary!O$19</f>
        <v>28.251737491071609</v>
      </c>
      <c r="P266" s="177">
        <f>P203/RES_summary!P$19</f>
        <v>28.204785933580538</v>
      </c>
      <c r="Q266" s="177">
        <f>Q203/RES_summary!Q$19</f>
        <v>29.112519165930493</v>
      </c>
    </row>
    <row r="267" spans="1:17" ht="12" customHeight="1" x14ac:dyDescent="0.25">
      <c r="A267" s="148" t="s">
        <v>59</v>
      </c>
      <c r="B267" s="177">
        <f>B204/RES_summary!B$19</f>
        <v>9.4165133848686544</v>
      </c>
      <c r="C267" s="177">
        <f>C204/RES_summary!C$19</f>
        <v>7.8133369182445414</v>
      </c>
      <c r="D267" s="177">
        <f>D204/RES_summary!D$19</f>
        <v>9.4400671036759825</v>
      </c>
      <c r="E267" s="177">
        <f>E204/RES_summary!E$19</f>
        <v>9.3488240648237255</v>
      </c>
      <c r="F267" s="177">
        <f>F204/RES_summary!F$19</f>
        <v>9.503540499103206</v>
      </c>
      <c r="G267" s="177">
        <f>G204/RES_summary!G$19</f>
        <v>9.559258442871716</v>
      </c>
      <c r="H267" s="177">
        <f>H204/RES_summary!H$19</f>
        <v>9.6739701517729575</v>
      </c>
      <c r="I267" s="177">
        <f>I204/RES_summary!I$19</f>
        <v>9.6492607090479243</v>
      </c>
      <c r="J267" s="177">
        <f>J204/RES_summary!J$19</f>
        <v>9.6980741274035669</v>
      </c>
      <c r="K267" s="177">
        <f>K204/RES_summary!K$19</f>
        <v>9.695469862385151</v>
      </c>
      <c r="L267" s="177">
        <f>L204/RES_summary!L$19</f>
        <v>9.7084360226805302</v>
      </c>
      <c r="M267" s="177">
        <f>M204/RES_summary!M$19</f>
        <v>9.6664524396980021</v>
      </c>
      <c r="N267" s="177">
        <f>N204/RES_summary!N$19</f>
        <v>9.6187767679644072</v>
      </c>
      <c r="O267" s="177">
        <f>O204/RES_summary!O$19</f>
        <v>9.6011634285133223</v>
      </c>
      <c r="P267" s="177">
        <f>P204/RES_summary!P$19</f>
        <v>9.5432683831478577</v>
      </c>
      <c r="Q267" s="177">
        <f>Q204/RES_summary!Q$19</f>
        <v>9.4126707791299999</v>
      </c>
    </row>
    <row r="268" spans="1:17" ht="12" customHeight="1" x14ac:dyDescent="0.25">
      <c r="A268" s="158" t="s">
        <v>62</v>
      </c>
      <c r="B268" s="178">
        <f>B205/RES_summary!B$19</f>
        <v>11.617338421356564</v>
      </c>
      <c r="C268" s="178">
        <f>C205/RES_summary!C$19</f>
        <v>11.988721297444352</v>
      </c>
      <c r="D268" s="178">
        <f>D205/RES_summary!D$19</f>
        <v>11.497666532238325</v>
      </c>
      <c r="E268" s="178">
        <f>E205/RES_summary!E$19</f>
        <v>11.72100796713862</v>
      </c>
      <c r="F268" s="178">
        <f>F205/RES_summary!F$19</f>
        <v>12.071149949626982</v>
      </c>
      <c r="G268" s="178">
        <f>G205/RES_summary!G$19</f>
        <v>11.956243472848074</v>
      </c>
      <c r="H268" s="178">
        <f>H205/RES_summary!H$19</f>
        <v>12.372954176262439</v>
      </c>
      <c r="I268" s="178">
        <f>I205/RES_summary!I$19</f>
        <v>11.98856766541796</v>
      </c>
      <c r="J268" s="178">
        <f>J205/RES_summary!J$19</f>
        <v>11.926728886536914</v>
      </c>
      <c r="K268" s="178">
        <f>K205/RES_summary!K$19</f>
        <v>10.923795859262597</v>
      </c>
      <c r="L268" s="178">
        <f>L205/RES_summary!L$19</f>
        <v>11.442379035863102</v>
      </c>
      <c r="M268" s="178">
        <f>M205/RES_summary!M$19</f>
        <v>11.170311983346112</v>
      </c>
      <c r="N268" s="178">
        <f>N205/RES_summary!N$19</f>
        <v>10.922025251599537</v>
      </c>
      <c r="O268" s="178">
        <f>O205/RES_summary!O$19</f>
        <v>12.412147755595132</v>
      </c>
      <c r="P268" s="178">
        <f>P205/RES_summary!P$19</f>
        <v>12.335535555371031</v>
      </c>
      <c r="Q268" s="178">
        <f>Q205/RES_summary!Q$19</f>
        <v>12.753996917047781</v>
      </c>
    </row>
    <row r="269" spans="1:17" ht="12" customHeight="1" x14ac:dyDescent="0.25">
      <c r="A269" s="23" t="s">
        <v>58</v>
      </c>
      <c r="B269" s="177">
        <f>B206/RES_summary!B$19</f>
        <v>0</v>
      </c>
      <c r="C269" s="177">
        <f>C206/RES_summary!C$19</f>
        <v>0</v>
      </c>
      <c r="D269" s="177">
        <f>D206/RES_summary!D$19</f>
        <v>0</v>
      </c>
      <c r="E269" s="177">
        <f>E206/RES_summary!E$19</f>
        <v>0</v>
      </c>
      <c r="F269" s="177">
        <f>F206/RES_summary!F$19</f>
        <v>0</v>
      </c>
      <c r="G269" s="177">
        <f>G206/RES_summary!G$19</f>
        <v>0</v>
      </c>
      <c r="H269" s="177">
        <f>H206/RES_summary!H$19</f>
        <v>0</v>
      </c>
      <c r="I269" s="177">
        <f>I206/RES_summary!I$19</f>
        <v>0</v>
      </c>
      <c r="J269" s="177">
        <f>J206/RES_summary!J$19</f>
        <v>0</v>
      </c>
      <c r="K269" s="177">
        <f>K206/RES_summary!K$19</f>
        <v>0</v>
      </c>
      <c r="L269" s="177">
        <f>L206/RES_summary!L$19</f>
        <v>0</v>
      </c>
      <c r="M269" s="177">
        <f>M206/RES_summary!M$19</f>
        <v>0</v>
      </c>
      <c r="N269" s="177">
        <f>N206/RES_summary!N$19</f>
        <v>0</v>
      </c>
      <c r="O269" s="177">
        <f>O206/RES_summary!O$19</f>
        <v>0</v>
      </c>
      <c r="P269" s="177">
        <f>P206/RES_summary!P$19</f>
        <v>0</v>
      </c>
      <c r="Q269" s="177">
        <f>Q206/RES_summary!Q$19</f>
        <v>0</v>
      </c>
    </row>
    <row r="270" spans="1:17" ht="12" customHeight="1" x14ac:dyDescent="0.25">
      <c r="A270" s="23" t="s">
        <v>57</v>
      </c>
      <c r="B270" s="177">
        <f>B207/RES_summary!B$19</f>
        <v>18.459586022911637</v>
      </c>
      <c r="C270" s="177">
        <f>C207/RES_summary!C$19</f>
        <v>18.163907302229067</v>
      </c>
      <c r="D270" s="177">
        <f>D207/RES_summary!D$19</f>
        <v>18.564134801708555</v>
      </c>
      <c r="E270" s="177">
        <f>E207/RES_summary!E$19</f>
        <v>18.614279305002349</v>
      </c>
      <c r="F270" s="177">
        <f>F207/RES_summary!F$19</f>
        <v>18.224930543369744</v>
      </c>
      <c r="G270" s="177">
        <f>G207/RES_summary!G$19</f>
        <v>17.909904748748563</v>
      </c>
      <c r="H270" s="177">
        <f>H207/RES_summary!H$19</f>
        <v>17.07166854753758</v>
      </c>
      <c r="I270" s="177">
        <f>I207/RES_summary!I$19</f>
        <v>17.763077796175732</v>
      </c>
      <c r="J270" s="177">
        <f>J207/RES_summary!J$19</f>
        <v>17.39454445098384</v>
      </c>
      <c r="K270" s="177">
        <f>K207/RES_summary!K$19</f>
        <v>18.153448311301094</v>
      </c>
      <c r="L270" s="177">
        <f>L207/RES_summary!L$19</f>
        <v>17.395745846782539</v>
      </c>
      <c r="M270" s="177">
        <f>M207/RES_summary!M$19</f>
        <v>17.36488365619357</v>
      </c>
      <c r="N270" s="177">
        <f>N207/RES_summary!N$19</f>
        <v>17.601774941450529</v>
      </c>
      <c r="O270" s="177">
        <f>O207/RES_summary!O$19</f>
        <v>17.113531768132692</v>
      </c>
      <c r="P270" s="177">
        <f>P207/RES_summary!P$19</f>
        <v>17.497590641442333</v>
      </c>
      <c r="Q270" s="177">
        <f>Q207/RES_summary!Q$19</f>
        <v>17.447607586854996</v>
      </c>
    </row>
    <row r="271" spans="1:17" ht="12" customHeight="1" x14ac:dyDescent="0.25">
      <c r="A271" s="29" t="s">
        <v>140</v>
      </c>
      <c r="B271" s="176">
        <f>B208/RES_summary!B$19</f>
        <v>10.588065066539688</v>
      </c>
      <c r="C271" s="176">
        <f>C208/RES_summary!C$19</f>
        <v>10.755237188006026</v>
      </c>
      <c r="D271" s="176">
        <f>D208/RES_summary!D$19</f>
        <v>10.390277039185959</v>
      </c>
      <c r="E271" s="176">
        <f>E208/RES_summary!E$19</f>
        <v>10.685030478894882</v>
      </c>
      <c r="F271" s="176">
        <f>F208/RES_summary!F$19</f>
        <v>10.938461802655469</v>
      </c>
      <c r="G271" s="176">
        <f>G208/RES_summary!G$19</f>
        <v>10.692852552931718</v>
      </c>
      <c r="H271" s="176">
        <f>H208/RES_summary!H$19</f>
        <v>10.910908622340367</v>
      </c>
      <c r="I271" s="176">
        <f>I208/RES_summary!I$19</f>
        <v>11.051874959531146</v>
      </c>
      <c r="J271" s="176">
        <f>J208/RES_summary!J$19</f>
        <v>10.890343368995508</v>
      </c>
      <c r="K271" s="176">
        <f>K208/RES_summary!K$19</f>
        <v>10.448628956757199</v>
      </c>
      <c r="L271" s="176">
        <f>L208/RES_summary!L$19</f>
        <v>10.644973467778845</v>
      </c>
      <c r="M271" s="176">
        <f>M208/RES_summary!M$19</f>
        <v>10.565310493912401</v>
      </c>
      <c r="N271" s="176">
        <f>N208/RES_summary!N$19</f>
        <v>10.654103222746668</v>
      </c>
      <c r="O271" s="176">
        <f>O208/RES_summary!O$19</f>
        <v>11.001583287678834</v>
      </c>
      <c r="P271" s="176">
        <f>P208/RES_summary!P$19</f>
        <v>11.369116451700208</v>
      </c>
      <c r="Q271" s="176">
        <f>Q208/RES_summary!Q$19</f>
        <v>11.936400980937647</v>
      </c>
    </row>
    <row r="272" spans="1:17" s="28" customFormat="1" ht="12" customHeight="1" x14ac:dyDescent="0.25"/>
    <row r="273" spans="1:17" ht="12" customHeight="1" x14ac:dyDescent="0.25">
      <c r="A273" s="152" t="s">
        <v>71</v>
      </c>
      <c r="B273" s="184">
        <f>B210/RES_summary!B$19</f>
        <v>148.60391024545268</v>
      </c>
      <c r="C273" s="184">
        <f>C210/RES_summary!C$19</f>
        <v>152.56923003332966</v>
      </c>
      <c r="D273" s="184">
        <f>D210/RES_summary!D$19</f>
        <v>148.72543955036625</v>
      </c>
      <c r="E273" s="184">
        <f>E210/RES_summary!E$19</f>
        <v>150.57629623486375</v>
      </c>
      <c r="F273" s="184">
        <f>F210/RES_summary!F$19</f>
        <v>152.4334236440645</v>
      </c>
      <c r="G273" s="184">
        <f>G210/RES_summary!G$19</f>
        <v>157.67458433594564</v>
      </c>
      <c r="H273" s="184">
        <f>H210/RES_summary!H$19</f>
        <v>157.78764912682195</v>
      </c>
      <c r="I273" s="184">
        <f>I210/RES_summary!I$19</f>
        <v>145.69122675308191</v>
      </c>
      <c r="J273" s="184">
        <f>J210/RES_summary!J$19</f>
        <v>152.39203414577639</v>
      </c>
      <c r="K273" s="184">
        <f>K210/RES_summary!K$19</f>
        <v>150.14825375644148</v>
      </c>
      <c r="L273" s="184">
        <f>L210/RES_summary!L$19</f>
        <v>142.41524587573161</v>
      </c>
      <c r="M273" s="184">
        <f>M210/RES_summary!M$19</f>
        <v>125.26757176423169</v>
      </c>
      <c r="N273" s="184">
        <f>N210/RES_summary!N$19</f>
        <v>120.65769352808871</v>
      </c>
      <c r="O273" s="184">
        <f>O210/RES_summary!O$19</f>
        <v>125.21307557731635</v>
      </c>
      <c r="P273" s="184">
        <f>P210/RES_summary!P$19</f>
        <v>117.41643681367235</v>
      </c>
      <c r="Q273" s="184">
        <f>Q210/RES_summary!Q$19</f>
        <v>123.68481122938203</v>
      </c>
    </row>
    <row r="274" spans="1:17" ht="12" customHeight="1" x14ac:dyDescent="0.25">
      <c r="A274" s="158" t="s">
        <v>65</v>
      </c>
      <c r="B274" s="178">
        <f>B211/RES_summary!B$19</f>
        <v>111.82548505311863</v>
      </c>
      <c r="C274" s="178">
        <f>C211/RES_summary!C$19</f>
        <v>115.62753359475821</v>
      </c>
      <c r="D274" s="178">
        <f>D211/RES_summary!D$19</f>
        <v>112.84987507570533</v>
      </c>
      <c r="E274" s="178">
        <f>E211/RES_summary!E$19</f>
        <v>114.39666307517643</v>
      </c>
      <c r="F274" s="178">
        <f>F211/RES_summary!F$19</f>
        <v>115.5986642626374</v>
      </c>
      <c r="G274" s="178">
        <f>G211/RES_summary!G$19</f>
        <v>121.077925175231</v>
      </c>
      <c r="H274" s="178">
        <f>H211/RES_summary!H$19</f>
        <v>120.08976914399989</v>
      </c>
      <c r="I274" s="178">
        <f>I211/RES_summary!I$19</f>
        <v>108.05744331589521</v>
      </c>
      <c r="J274" s="178">
        <f>J211/RES_summary!J$19</f>
        <v>114.48032546672258</v>
      </c>
      <c r="K274" s="178">
        <f>K211/RES_summary!K$19</f>
        <v>113.72789052365937</v>
      </c>
      <c r="L274" s="178">
        <f>L211/RES_summary!L$19</f>
        <v>105.45865848520474</v>
      </c>
      <c r="M274" s="178">
        <f>M211/RES_summary!M$19</f>
        <v>88.107466003898608</v>
      </c>
      <c r="N274" s="178">
        <f>N211/RES_summary!N$19</f>
        <v>83.722979131831281</v>
      </c>
      <c r="O274" s="178">
        <f>O211/RES_summary!O$19</f>
        <v>87.818172582573069</v>
      </c>
      <c r="P274" s="178">
        <f>P211/RES_summary!P$19</f>
        <v>80.026715502687907</v>
      </c>
      <c r="Q274" s="178">
        <f>Q211/RES_summary!Q$19</f>
        <v>86.32116417377587</v>
      </c>
    </row>
    <row r="275" spans="1:17" ht="12" customHeight="1" x14ac:dyDescent="0.25">
      <c r="A275" s="23" t="s">
        <v>58</v>
      </c>
      <c r="B275" s="177">
        <f>B212/RES_summary!B$19</f>
        <v>110.50801662937583</v>
      </c>
      <c r="C275" s="177">
        <f>C212/RES_summary!C$19</f>
        <v>114.06800384035731</v>
      </c>
      <c r="D275" s="177">
        <f>D212/RES_summary!D$19</f>
        <v>111.96767609114222</v>
      </c>
      <c r="E275" s="177">
        <f>E212/RES_summary!E$19</f>
        <v>113.32800843525666</v>
      </c>
      <c r="F275" s="177">
        <f>F212/RES_summary!F$19</f>
        <v>114.22304832330902</v>
      </c>
      <c r="G275" s="177">
        <f>G212/RES_summary!G$19</f>
        <v>119.79885648423512</v>
      </c>
      <c r="H275" s="177">
        <f>H212/RES_summary!H$19</f>
        <v>118.28054541669172</v>
      </c>
      <c r="I275" s="177">
        <f>I212/RES_summary!I$19</f>
        <v>106.69194978124735</v>
      </c>
      <c r="J275" s="177">
        <f>J212/RES_summary!J$19</f>
        <v>113.01565461843298</v>
      </c>
      <c r="K275" s="177">
        <f>K212/RES_summary!K$19</f>
        <v>113.23017885808287</v>
      </c>
      <c r="L275" s="177">
        <f>L212/RES_summary!L$19</f>
        <v>104.56502720458873</v>
      </c>
      <c r="M275" s="177">
        <f>M212/RES_summary!M$19</f>
        <v>87.273872987099253</v>
      </c>
      <c r="N275" s="177">
        <f>N212/RES_summary!N$19</f>
        <v>83.031478029787252</v>
      </c>
      <c r="O275" s="177">
        <f>O212/RES_summary!O$19</f>
        <v>86.834544090565828</v>
      </c>
      <c r="P275" s="177">
        <f>P212/RES_summary!P$19</f>
        <v>79.067742000939816</v>
      </c>
      <c r="Q275" s="177">
        <f>Q212/RES_summary!Q$19</f>
        <v>85.148827912999394</v>
      </c>
    </row>
    <row r="276" spans="1:17" ht="12" customHeight="1" x14ac:dyDescent="0.25">
      <c r="A276" s="23" t="s">
        <v>60</v>
      </c>
      <c r="B276" s="177">
        <f>B213/RES_summary!B$19</f>
        <v>1.3174684237428087</v>
      </c>
      <c r="C276" s="177">
        <f>C213/RES_summary!C$19</f>
        <v>1.5595297544009006</v>
      </c>
      <c r="D276" s="177">
        <f>D213/RES_summary!D$19</f>
        <v>0.8821989845630942</v>
      </c>
      <c r="E276" s="177">
        <f>E213/RES_summary!E$19</f>
        <v>1.0686546399197774</v>
      </c>
      <c r="F276" s="177">
        <f>F213/RES_summary!F$19</f>
        <v>1.3756159393283742</v>
      </c>
      <c r="G276" s="177">
        <f>G213/RES_summary!G$19</f>
        <v>1.2790686909958924</v>
      </c>
      <c r="H276" s="177">
        <f>H213/RES_summary!H$19</f>
        <v>1.8092237273081708</v>
      </c>
      <c r="I276" s="177">
        <f>I213/RES_summary!I$19</f>
        <v>1.3654935346478716</v>
      </c>
      <c r="J276" s="177">
        <f>J213/RES_summary!J$19</f>
        <v>1.4646708482895976</v>
      </c>
      <c r="K276" s="177">
        <f>K213/RES_summary!K$19</f>
        <v>0.49771166557649771</v>
      </c>
      <c r="L276" s="177">
        <f>L213/RES_summary!L$19</f>
        <v>0.89363128061599661</v>
      </c>
      <c r="M276" s="177">
        <f>M213/RES_summary!M$19</f>
        <v>0.83359301679935216</v>
      </c>
      <c r="N276" s="177">
        <f>N213/RES_summary!N$19</f>
        <v>0.69150110204402315</v>
      </c>
      <c r="O276" s="177">
        <f>O213/RES_summary!O$19</f>
        <v>0.98362849200724922</v>
      </c>
      <c r="P276" s="177">
        <f>P213/RES_summary!P$19</f>
        <v>0.9589735017480937</v>
      </c>
      <c r="Q276" s="177">
        <f>Q213/RES_summary!Q$19</f>
        <v>1.1723362607764742</v>
      </c>
    </row>
    <row r="277" spans="1:17" ht="12" customHeight="1" x14ac:dyDescent="0.25">
      <c r="A277" s="158" t="s">
        <v>112</v>
      </c>
      <c r="B277" s="178">
        <f>B214/RES_summary!B$19</f>
        <v>5.6756491938899874E-2</v>
      </c>
      <c r="C277" s="178">
        <f>C214/RES_summary!C$19</f>
        <v>6.2512302929314381E-2</v>
      </c>
      <c r="D277" s="178">
        <f>D214/RES_summary!D$19</f>
        <v>6.7538544989244997E-2</v>
      </c>
      <c r="E277" s="178">
        <f>E214/RES_summary!E$19</f>
        <v>7.0285975106157778E-2</v>
      </c>
      <c r="F277" s="178">
        <f>F214/RES_summary!F$19</f>
        <v>7.6082838815186113E-2</v>
      </c>
      <c r="G277" s="178">
        <f>G214/RES_summary!G$19</f>
        <v>9.45296668430506E-2</v>
      </c>
      <c r="H277" s="178">
        <f>H214/RES_summary!H$19</f>
        <v>0.11195565166568493</v>
      </c>
      <c r="I277" s="178">
        <f>I214/RES_summary!I$19</f>
        <v>0.14189614831642453</v>
      </c>
      <c r="J277" s="178">
        <f>J214/RES_summary!J$19</f>
        <v>0.16430945864174731</v>
      </c>
      <c r="K277" s="178">
        <f>K214/RES_summary!K$19</f>
        <v>0.20608909168090397</v>
      </c>
      <c r="L277" s="178">
        <f>L214/RES_summary!L$19</f>
        <v>0.23370917243391479</v>
      </c>
      <c r="M277" s="178">
        <f>M214/RES_summary!M$19</f>
        <v>0.26126522230688581</v>
      </c>
      <c r="N277" s="178">
        <f>N214/RES_summary!N$19</f>
        <v>0.29310137846660034</v>
      </c>
      <c r="O277" s="178">
        <f>O214/RES_summary!O$19</f>
        <v>0.32549093961663683</v>
      </c>
      <c r="P277" s="178">
        <f>P214/RES_summary!P$19</f>
        <v>0.35707779302359033</v>
      </c>
      <c r="Q277" s="178">
        <f>Q214/RES_summary!Q$19</f>
        <v>0.33468180662038394</v>
      </c>
    </row>
    <row r="278" spans="1:17" ht="12" customHeight="1" x14ac:dyDescent="0.25">
      <c r="A278" s="23" t="s">
        <v>60</v>
      </c>
      <c r="B278" s="177">
        <f>B215/RES_summary!B$19</f>
        <v>5.6756491938899874E-2</v>
      </c>
      <c r="C278" s="177">
        <f>C215/RES_summary!C$19</f>
        <v>6.2512302929314381E-2</v>
      </c>
      <c r="D278" s="177">
        <f>D215/RES_summary!D$19</f>
        <v>6.7538544989244997E-2</v>
      </c>
      <c r="E278" s="177">
        <f>E215/RES_summary!E$19</f>
        <v>7.0285975106157778E-2</v>
      </c>
      <c r="F278" s="177">
        <f>F215/RES_summary!F$19</f>
        <v>7.6082838815186113E-2</v>
      </c>
      <c r="G278" s="177">
        <f>G215/RES_summary!G$19</f>
        <v>9.45296668430506E-2</v>
      </c>
      <c r="H278" s="177">
        <f>H215/RES_summary!H$19</f>
        <v>0.11195565166568493</v>
      </c>
      <c r="I278" s="177">
        <f>I215/RES_summary!I$19</f>
        <v>0.14189614831642453</v>
      </c>
      <c r="J278" s="177">
        <f>J215/RES_summary!J$19</f>
        <v>0.16430945864174731</v>
      </c>
      <c r="K278" s="177">
        <f>K215/RES_summary!K$19</f>
        <v>0.20608909168090397</v>
      </c>
      <c r="L278" s="177">
        <f>L215/RES_summary!L$19</f>
        <v>0.23370917243391479</v>
      </c>
      <c r="M278" s="177">
        <f>M215/RES_summary!M$19</f>
        <v>0.26126522230688581</v>
      </c>
      <c r="N278" s="177">
        <f>N215/RES_summary!N$19</f>
        <v>0.29310137846660034</v>
      </c>
      <c r="O278" s="177">
        <f>O215/RES_summary!O$19</f>
        <v>0.32549093961663683</v>
      </c>
      <c r="P278" s="177">
        <f>P215/RES_summary!P$19</f>
        <v>0.35707779302359033</v>
      </c>
      <c r="Q278" s="177">
        <f>Q215/RES_summary!Q$19</f>
        <v>0.33468180662038394</v>
      </c>
    </row>
    <row r="279" spans="1:17" ht="12" customHeight="1" x14ac:dyDescent="0.25">
      <c r="A279" s="158" t="s">
        <v>63</v>
      </c>
      <c r="B279" s="178">
        <f>B216/RES_summary!B$19</f>
        <v>28.530313312307104</v>
      </c>
      <c r="C279" s="178">
        <f>C216/RES_summary!C$19</f>
        <v>28.599847076894299</v>
      </c>
      <c r="D279" s="178">
        <f>D216/RES_summary!D$19</f>
        <v>27.658305253740082</v>
      </c>
      <c r="E279" s="178">
        <f>E216/RES_summary!E$19</f>
        <v>27.712081204418666</v>
      </c>
      <c r="F279" s="178">
        <f>F216/RES_summary!F$19</f>
        <v>28.159789314190931</v>
      </c>
      <c r="G279" s="178">
        <f>G216/RES_summary!G$19</f>
        <v>28.022229966926577</v>
      </c>
      <c r="H279" s="178">
        <f>H216/RES_summary!H$19</f>
        <v>29.020996228406116</v>
      </c>
      <c r="I279" s="178">
        <f>I216/RES_summary!I$19</f>
        <v>28.517638870769257</v>
      </c>
      <c r="J279" s="178">
        <f>J216/RES_summary!J$19</f>
        <v>28.850249450759026</v>
      </c>
      <c r="K279" s="178">
        <f>K216/RES_summary!K$19</f>
        <v>27.510476438256326</v>
      </c>
      <c r="L279" s="178">
        <f>L216/RES_summary!L$19</f>
        <v>27.889649309173421</v>
      </c>
      <c r="M279" s="178">
        <f>M216/RES_summary!M$19</f>
        <v>28.072532235124608</v>
      </c>
      <c r="N279" s="178">
        <f>N216/RES_summary!N$19</f>
        <v>27.672782871921182</v>
      </c>
      <c r="O279" s="178">
        <f>O216/RES_summary!O$19</f>
        <v>28.005995474644003</v>
      </c>
      <c r="P279" s="178">
        <f>P216/RES_summary!P$19</f>
        <v>27.592316377344233</v>
      </c>
      <c r="Q279" s="178">
        <f>Q216/RES_summary!Q$19</f>
        <v>27.138516606895021</v>
      </c>
    </row>
    <row r="280" spans="1:17" ht="12" customHeight="1" x14ac:dyDescent="0.25">
      <c r="A280" s="167" t="s">
        <v>171</v>
      </c>
      <c r="B280" s="183">
        <f>B217/RES_summary!B$19</f>
        <v>26.938780573877452</v>
      </c>
      <c r="C280" s="183">
        <f>C217/RES_summary!C$19</f>
        <v>26.786833890940617</v>
      </c>
      <c r="D280" s="183">
        <f>D217/RES_summary!D$19</f>
        <v>26.656081787080502</v>
      </c>
      <c r="E280" s="183">
        <f>E217/RES_summary!E$19</f>
        <v>26.541646683485641</v>
      </c>
      <c r="F280" s="183">
        <f>F217/RES_summary!F$19</f>
        <v>26.514393570374612</v>
      </c>
      <c r="G280" s="183">
        <f>G217/RES_summary!G$19</f>
        <v>26.567078692066445</v>
      </c>
      <c r="H280" s="183">
        <f>H217/RES_summary!H$19</f>
        <v>26.72841563605694</v>
      </c>
      <c r="I280" s="183">
        <f>I217/RES_summary!I$19</f>
        <v>26.579156313102779</v>
      </c>
      <c r="J280" s="183">
        <f>J217/RES_summary!J$19</f>
        <v>26.511310037964435</v>
      </c>
      <c r="K280" s="183">
        <f>K217/RES_summary!K$19</f>
        <v>26.492683171064222</v>
      </c>
      <c r="L280" s="183">
        <f>L217/RES_summary!L$19</f>
        <v>26.419268680060586</v>
      </c>
      <c r="M280" s="183">
        <f>M217/RES_summary!M$19</f>
        <v>26.611595512915315</v>
      </c>
      <c r="N280" s="183">
        <f>N217/RES_summary!N$19</f>
        <v>26.67210669762413</v>
      </c>
      <c r="O280" s="183">
        <f>O217/RES_summary!O$19</f>
        <v>26.731890268085817</v>
      </c>
      <c r="P280" s="183">
        <f>P217/RES_summary!P$19</f>
        <v>26.62747695024412</v>
      </c>
      <c r="Q280" s="183">
        <f>Q217/RES_summary!Q$19</f>
        <v>26.31426949523598</v>
      </c>
    </row>
    <row r="281" spans="1:17" ht="12" customHeight="1" x14ac:dyDescent="0.25">
      <c r="A281" s="167" t="s">
        <v>144</v>
      </c>
      <c r="B281" s="183">
        <f>B218/RES_summary!B$19</f>
        <v>26.938840358501785</v>
      </c>
      <c r="C281" s="183">
        <f>C218/RES_summary!C$19</f>
        <v>26.760324751919196</v>
      </c>
      <c r="D281" s="183">
        <f>D218/RES_summary!D$19</f>
        <v>26.807560850623197</v>
      </c>
      <c r="E281" s="183">
        <f>E218/RES_summary!E$19</f>
        <v>26.79639710502876</v>
      </c>
      <c r="F281" s="183">
        <f>F218/RES_summary!F$19</f>
        <v>27.028899644650767</v>
      </c>
      <c r="G281" s="183">
        <f>G218/RES_summary!G$19</f>
        <v>27.352700096292832</v>
      </c>
      <c r="H281" s="183">
        <f>H218/RES_summary!H$19</f>
        <v>27.907308822969764</v>
      </c>
      <c r="I281" s="183">
        <f>I218/RES_summary!I$19</f>
        <v>28.134565612372157</v>
      </c>
      <c r="J281" s="183">
        <f>J218/RES_summary!J$19</f>
        <v>28.526287897214644</v>
      </c>
      <c r="K281" s="183">
        <f>K218/RES_summary!K$19</f>
        <v>28.243845325446713</v>
      </c>
      <c r="L281" s="183">
        <f>L218/RES_summary!L$19</f>
        <v>28.247142376926991</v>
      </c>
      <c r="M281" s="183">
        <f>M218/RES_summary!M$19</f>
        <v>28.525898736913927</v>
      </c>
      <c r="N281" s="183">
        <f>N218/RES_summary!N$19</f>
        <v>28.364075501358034</v>
      </c>
      <c r="O281" s="183">
        <f>O218/RES_summary!O$19</f>
        <v>28.239395888302056</v>
      </c>
      <c r="P281" s="183">
        <f>P218/RES_summary!P$19</f>
        <v>28.056364039051267</v>
      </c>
      <c r="Q281" s="183">
        <f>Q218/RES_summary!Q$19</f>
        <v>27.680191139860646</v>
      </c>
    </row>
    <row r="282" spans="1:17" ht="12" customHeight="1" x14ac:dyDescent="0.25">
      <c r="A282" s="167" t="s">
        <v>143</v>
      </c>
      <c r="B282" s="183">
        <f>B219/RES_summary!B$19</f>
        <v>26.926759617897947</v>
      </c>
      <c r="C282" s="183">
        <f>C219/RES_summary!C$19</f>
        <v>26.813167492097939</v>
      </c>
      <c r="D282" s="183">
        <f>D219/RES_summary!D$19</f>
        <v>27.463999119047084</v>
      </c>
      <c r="E282" s="183">
        <f>E219/RES_summary!E$19</f>
        <v>27.544330721923057</v>
      </c>
      <c r="F282" s="183">
        <f>F219/RES_summary!F$19</f>
        <v>27.962764116736203</v>
      </c>
      <c r="G282" s="183">
        <f>G219/RES_summary!G$19</f>
        <v>28.323690424018935</v>
      </c>
      <c r="H282" s="183">
        <f>H219/RES_summary!H$19</f>
        <v>28.598945695264373</v>
      </c>
      <c r="I282" s="183">
        <f>I219/RES_summary!I$19</f>
        <v>28.567371517023265</v>
      </c>
      <c r="J282" s="183">
        <f>J219/RES_summary!J$19</f>
        <v>28.633912742066805</v>
      </c>
      <c r="K282" s="183">
        <f>K219/RES_summary!K$19</f>
        <v>28.494104137417242</v>
      </c>
      <c r="L282" s="183">
        <f>L219/RES_summary!L$19</f>
        <v>28.472337021246435</v>
      </c>
      <c r="M282" s="183">
        <f>M219/RES_summary!M$19</f>
        <v>28.418458383610446</v>
      </c>
      <c r="N282" s="183">
        <f>N219/RES_summary!N$19</f>
        <v>28.231808395578778</v>
      </c>
      <c r="O282" s="183">
        <f>O219/RES_summary!O$19</f>
        <v>28.15836447581264</v>
      </c>
      <c r="P282" s="183">
        <f>P219/RES_summary!P$19</f>
        <v>27.94925345730487</v>
      </c>
      <c r="Q282" s="183">
        <f>Q219/RES_summary!Q$19</f>
        <v>27.54976696516383</v>
      </c>
    </row>
    <row r="283" spans="1:17" ht="12" customHeight="1" x14ac:dyDescent="0.25">
      <c r="A283" s="166" t="s">
        <v>57</v>
      </c>
      <c r="B283" s="182">
        <f>B220/RES_summary!B$19</f>
        <v>17.510246233029292</v>
      </c>
      <c r="C283" s="182">
        <f>C220/RES_summary!C$19</f>
        <v>18.999830573853394</v>
      </c>
      <c r="D283" s="182">
        <f>D220/RES_summary!D$19</f>
        <v>18.023932015371091</v>
      </c>
      <c r="E283" s="182">
        <f>E220/RES_summary!E$19</f>
        <v>18.19550665709933</v>
      </c>
      <c r="F283" s="182">
        <f>F220/RES_summary!F$19</f>
        <v>18.459223617633004</v>
      </c>
      <c r="G283" s="182">
        <f>G220/RES_summary!G$19</f>
        <v>18.764431981147226</v>
      </c>
      <c r="H283" s="182">
        <f>H220/RES_summary!H$19</f>
        <v>18.924975543491424</v>
      </c>
      <c r="I283" s="182">
        <f>I220/RES_summary!I$19</f>
        <v>18.918110807975346</v>
      </c>
      <c r="J283" s="182">
        <f>J220/RES_summary!J$19</f>
        <v>18.93583861466324</v>
      </c>
      <c r="K283" s="182">
        <f>K220/RES_summary!K$19</f>
        <v>18.798634275032096</v>
      </c>
      <c r="L283" s="182">
        <f>L220/RES_summary!L$19</f>
        <v>18.763900998565905</v>
      </c>
      <c r="M283" s="182">
        <f>M220/RES_summary!M$19</f>
        <v>18.752005943912444</v>
      </c>
      <c r="N283" s="182">
        <f>N220/RES_summary!N$19</f>
        <v>18.613031627614372</v>
      </c>
      <c r="O283" s="182">
        <f>O220/RES_summary!O$19</f>
        <v>18.557201047299316</v>
      </c>
      <c r="P283" s="182">
        <f>P220/RES_summary!P$19</f>
        <v>18.405985074157012</v>
      </c>
      <c r="Q283" s="182">
        <f>Q220/RES_summary!Q$19</f>
        <v>18.137096186033837</v>
      </c>
    </row>
    <row r="284" spans="1:17" ht="12" customHeight="1" x14ac:dyDescent="0.25">
      <c r="A284" s="147" t="s">
        <v>59</v>
      </c>
      <c r="B284" s="181">
        <f>B221/RES_summary!B$19</f>
        <v>9.4165133848686526</v>
      </c>
      <c r="C284" s="181">
        <f>C221/RES_summary!C$19</f>
        <v>7.8133369182445414</v>
      </c>
      <c r="D284" s="181">
        <f>D221/RES_summary!D$19</f>
        <v>9.4400671036759931</v>
      </c>
      <c r="E284" s="181">
        <f>E221/RES_summary!E$19</f>
        <v>9.3488240648237237</v>
      </c>
      <c r="F284" s="181">
        <f>F221/RES_summary!F$19</f>
        <v>9.5035404991031953</v>
      </c>
      <c r="G284" s="181">
        <f>G221/RES_summary!G$19</f>
        <v>9.5592584428717107</v>
      </c>
      <c r="H284" s="181">
        <f>H221/RES_summary!H$19</f>
        <v>9.6739701517729486</v>
      </c>
      <c r="I284" s="181">
        <f>I221/RES_summary!I$19</f>
        <v>9.6492607090479208</v>
      </c>
      <c r="J284" s="181">
        <f>J221/RES_summary!J$19</f>
        <v>9.6980741274035616</v>
      </c>
      <c r="K284" s="181">
        <f>K221/RES_summary!K$19</f>
        <v>9.6954698623851474</v>
      </c>
      <c r="L284" s="181">
        <f>L221/RES_summary!L$19</f>
        <v>9.7084360226805302</v>
      </c>
      <c r="M284" s="181">
        <f>M221/RES_summary!M$19</f>
        <v>9.6664524396980021</v>
      </c>
      <c r="N284" s="181">
        <f>N221/RES_summary!N$19</f>
        <v>9.6187767679644001</v>
      </c>
      <c r="O284" s="181">
        <f>O221/RES_summary!O$19</f>
        <v>9.601163428513324</v>
      </c>
      <c r="P284" s="181">
        <f>P221/RES_summary!P$19</f>
        <v>9.5432683831478577</v>
      </c>
      <c r="Q284" s="181">
        <f>Q221/RES_summary!Q$19</f>
        <v>9.4126707791299964</v>
      </c>
    </row>
    <row r="285" spans="1:17" ht="12" customHeight="1" x14ac:dyDescent="0.25">
      <c r="A285" s="163" t="s">
        <v>142</v>
      </c>
      <c r="B285" s="180">
        <f>B222/RES_summary!B$19</f>
        <v>30.28329598357131</v>
      </c>
      <c r="C285" s="180">
        <f>C222/RES_summary!C$19</f>
        <v>30.926599122380466</v>
      </c>
      <c r="D285" s="180">
        <f>D222/RES_summary!D$19</f>
        <v>28.980980854353543</v>
      </c>
      <c r="E285" s="180">
        <f>E222/RES_summary!E$19</f>
        <v>29.456425445208463</v>
      </c>
      <c r="F285" s="180">
        <f>F222/RES_summary!F$19</f>
        <v>30.699873263767646</v>
      </c>
      <c r="G285" s="180">
        <f>G222/RES_summary!G$19</f>
        <v>30.479899937979514</v>
      </c>
      <c r="H285" s="180">
        <f>H222/RES_summary!H$19</f>
        <v>33.101831603650417</v>
      </c>
      <c r="I285" s="180">
        <f>I222/RES_summary!I$19</f>
        <v>32.014169291548214</v>
      </c>
      <c r="J285" s="180">
        <f>J222/RES_summary!J$19</f>
        <v>33.048206138931711</v>
      </c>
      <c r="K285" s="180">
        <f>K222/RES_summary!K$19</f>
        <v>29.361426609315991</v>
      </c>
      <c r="L285" s="180">
        <f>L222/RES_summary!L$19</f>
        <v>31.105859708519262</v>
      </c>
      <c r="M285" s="180">
        <f>M222/RES_summary!M$19</f>
        <v>31.18714554487984</v>
      </c>
      <c r="N285" s="180">
        <f>N222/RES_summary!N$19</f>
        <v>30.647953228624612</v>
      </c>
      <c r="O285" s="180">
        <f>O222/RES_summary!O$19</f>
        <v>32.450733776025679</v>
      </c>
      <c r="P285" s="180">
        <f>P222/RES_summary!P$19</f>
        <v>32.642286078987354</v>
      </c>
      <c r="Q285" s="180">
        <f>Q222/RES_summary!Q$19</f>
        <v>33.912140128836697</v>
      </c>
    </row>
    <row r="286" spans="1:17" ht="12" customHeight="1" x14ac:dyDescent="0.25">
      <c r="A286" s="161" t="s">
        <v>141</v>
      </c>
      <c r="B286" s="179">
        <f>B223/RES_summary!B$19</f>
        <v>29.100655774191754</v>
      </c>
      <c r="C286" s="179">
        <f>C223/RES_summary!C$19</f>
        <v>29.771222295126751</v>
      </c>
      <c r="D286" s="179">
        <f>D223/RES_summary!D$19</f>
        <v>28.688223419860417</v>
      </c>
      <c r="E286" s="179">
        <f>E223/RES_summary!E$19</f>
        <v>29.112914678932903</v>
      </c>
      <c r="F286" s="179">
        <f>F223/RES_summary!F$19</f>
        <v>30.185954162185656</v>
      </c>
      <c r="G286" s="179">
        <f>G223/RES_summary!G$19</f>
        <v>30.196798582369325</v>
      </c>
      <c r="H286" s="179">
        <f>H223/RES_summary!H$19</f>
        <v>31.983694877544227</v>
      </c>
      <c r="I286" s="179">
        <f>I223/RES_summary!I$19</f>
        <v>31.113678276780224</v>
      </c>
      <c r="J286" s="179">
        <f>J223/RES_summary!J$19</f>
        <v>31.566765359115294</v>
      </c>
      <c r="K286" s="179">
        <f>K223/RES_summary!K$19</f>
        <v>29.062505488062897</v>
      </c>
      <c r="L286" s="179">
        <f>L223/RES_summary!L$19</f>
        <v>30.244608565030276</v>
      </c>
      <c r="M286" s="179">
        <f>M223/RES_summary!M$19</f>
        <v>30.317808188092599</v>
      </c>
      <c r="N286" s="179">
        <f>N223/RES_summary!N$19</f>
        <v>29.831973634453206</v>
      </c>
      <c r="O286" s="179">
        <f>O223/RES_summary!O$19</f>
        <v>30.944970285389246</v>
      </c>
      <c r="P286" s="179">
        <f>P223/RES_summary!P$19</f>
        <v>30.904125317376746</v>
      </c>
      <c r="Q286" s="179">
        <f>Q223/RES_summary!Q$19</f>
        <v>31.482983619931954</v>
      </c>
    </row>
    <row r="287" spans="1:17" ht="12" customHeight="1" x14ac:dyDescent="0.25">
      <c r="A287" s="148" t="s">
        <v>60</v>
      </c>
      <c r="B287" s="177">
        <f>B224/RES_summary!B$19</f>
        <v>19.68414238932311</v>
      </c>
      <c r="C287" s="177">
        <f>C224/RES_summary!C$19</f>
        <v>21.957885376882217</v>
      </c>
      <c r="D287" s="177">
        <f>D224/RES_summary!D$19</f>
        <v>19.248156316184431</v>
      </c>
      <c r="E287" s="177">
        <f>E224/RES_summary!E$19</f>
        <v>19.764090614109186</v>
      </c>
      <c r="F287" s="177">
        <f>F224/RES_summary!F$19</f>
        <v>20.682413663082453</v>
      </c>
      <c r="G287" s="177">
        <f>G224/RES_summary!G$19</f>
        <v>20.637540139497606</v>
      </c>
      <c r="H287" s="177">
        <f>H224/RES_summary!H$19</f>
        <v>22.309724725771268</v>
      </c>
      <c r="I287" s="177">
        <f>I224/RES_summary!I$19</f>
        <v>21.464417567732301</v>
      </c>
      <c r="J287" s="177">
        <f>J224/RES_summary!J$19</f>
        <v>21.868691231711729</v>
      </c>
      <c r="K287" s="177">
        <f>K224/RES_summary!K$19</f>
        <v>19.367035625677751</v>
      </c>
      <c r="L287" s="177">
        <f>L224/RES_summary!L$19</f>
        <v>20.53617254234975</v>
      </c>
      <c r="M287" s="177">
        <f>M224/RES_summary!M$19</f>
        <v>20.6513557483946</v>
      </c>
      <c r="N287" s="177">
        <f>N224/RES_summary!N$19</f>
        <v>20.213196866488797</v>
      </c>
      <c r="O287" s="177">
        <f>O224/RES_summary!O$19</f>
        <v>21.343806856875922</v>
      </c>
      <c r="P287" s="177">
        <f>P224/RES_summary!P$19</f>
        <v>21.360856934228892</v>
      </c>
      <c r="Q287" s="177">
        <f>Q224/RES_summary!Q$19</f>
        <v>22.070312840801954</v>
      </c>
    </row>
    <row r="288" spans="1:17" ht="12" customHeight="1" x14ac:dyDescent="0.25">
      <c r="A288" s="148" t="s">
        <v>59</v>
      </c>
      <c r="B288" s="177">
        <f>B225/RES_summary!B$19</f>
        <v>9.4165133848686526</v>
      </c>
      <c r="C288" s="177">
        <f>C225/RES_summary!C$19</f>
        <v>7.8133369182445369</v>
      </c>
      <c r="D288" s="177">
        <f>D225/RES_summary!D$19</f>
        <v>9.4400671036759825</v>
      </c>
      <c r="E288" s="177">
        <f>E225/RES_summary!E$19</f>
        <v>9.348824064823722</v>
      </c>
      <c r="F288" s="177">
        <f>F225/RES_summary!F$19</f>
        <v>9.5035404991032042</v>
      </c>
      <c r="G288" s="177">
        <f>G225/RES_summary!G$19</f>
        <v>9.5592584428717178</v>
      </c>
      <c r="H288" s="177">
        <f>H225/RES_summary!H$19</f>
        <v>9.6739701517729593</v>
      </c>
      <c r="I288" s="177">
        <f>I225/RES_summary!I$19</f>
        <v>9.6492607090479261</v>
      </c>
      <c r="J288" s="177">
        <f>J225/RES_summary!J$19</f>
        <v>9.6980741274035669</v>
      </c>
      <c r="K288" s="177">
        <f>K225/RES_summary!K$19</f>
        <v>9.695469862385151</v>
      </c>
      <c r="L288" s="177">
        <f>L225/RES_summary!L$19</f>
        <v>9.7084360226805266</v>
      </c>
      <c r="M288" s="177">
        <f>M225/RES_summary!M$19</f>
        <v>9.6664524396980021</v>
      </c>
      <c r="N288" s="177">
        <f>N225/RES_summary!N$19</f>
        <v>9.6187767679644072</v>
      </c>
      <c r="O288" s="177">
        <f>O225/RES_summary!O$19</f>
        <v>9.6011634285133223</v>
      </c>
      <c r="P288" s="177">
        <f>P225/RES_summary!P$19</f>
        <v>9.5432683831478577</v>
      </c>
      <c r="Q288" s="177">
        <f>Q225/RES_summary!Q$19</f>
        <v>9.4126707791299964</v>
      </c>
    </row>
    <row r="289" spans="1:17" ht="12" customHeight="1" x14ac:dyDescent="0.25">
      <c r="A289" s="158" t="s">
        <v>62</v>
      </c>
      <c r="B289" s="178">
        <f>B226/RES_summary!B$19</f>
        <v>8.1913553880880468</v>
      </c>
      <c r="C289" s="178">
        <f>C226/RES_summary!C$19</f>
        <v>8.2793370587478616</v>
      </c>
      <c r="D289" s="178">
        <f>D226/RES_summary!D$19</f>
        <v>8.1497206759315812</v>
      </c>
      <c r="E289" s="178">
        <f>E226/RES_summary!E$19</f>
        <v>8.3972659801624996</v>
      </c>
      <c r="F289" s="178">
        <f>F226/RES_summary!F$19</f>
        <v>8.5988872284209883</v>
      </c>
      <c r="G289" s="178">
        <f>G226/RES_summary!G$19</f>
        <v>8.4798995269450206</v>
      </c>
      <c r="H289" s="178">
        <f>H226/RES_summary!H$19</f>
        <v>8.5649281027502457</v>
      </c>
      <c r="I289" s="178">
        <f>I226/RES_summary!I$19</f>
        <v>8.9742484181009949</v>
      </c>
      <c r="J289" s="178">
        <f>J226/RES_summary!J$19</f>
        <v>8.8971497696530371</v>
      </c>
      <c r="K289" s="178">
        <f>K226/RES_summary!K$19</f>
        <v>8.703797702844879</v>
      </c>
      <c r="L289" s="178">
        <f>L226/RES_summary!L$19</f>
        <v>8.8332289089195477</v>
      </c>
      <c r="M289" s="178">
        <f>M226/RES_summary!M$19</f>
        <v>8.8263083029015785</v>
      </c>
      <c r="N289" s="178">
        <f>N226/RES_summary!N$19</f>
        <v>8.9688301458696671</v>
      </c>
      <c r="O289" s="178">
        <f>O226/RES_summary!O$19</f>
        <v>9.0634165804826381</v>
      </c>
      <c r="P289" s="178">
        <f>P226/RES_summary!P$19</f>
        <v>9.4403271406166365</v>
      </c>
      <c r="Q289" s="178">
        <f>Q226/RES_summary!Q$19</f>
        <v>9.890448642090762</v>
      </c>
    </row>
    <row r="290" spans="1:17" ht="12" customHeight="1" x14ac:dyDescent="0.25">
      <c r="A290" s="23" t="s">
        <v>58</v>
      </c>
      <c r="B290" s="177">
        <f>B227/RES_summary!B$19</f>
        <v>0</v>
      </c>
      <c r="C290" s="177">
        <f>C227/RES_summary!C$19</f>
        <v>0</v>
      </c>
      <c r="D290" s="177">
        <f>D227/RES_summary!D$19</f>
        <v>0</v>
      </c>
      <c r="E290" s="177">
        <f>E227/RES_summary!E$19</f>
        <v>0</v>
      </c>
      <c r="F290" s="177">
        <f>F227/RES_summary!F$19</f>
        <v>0</v>
      </c>
      <c r="G290" s="177">
        <f>G227/RES_summary!G$19</f>
        <v>0</v>
      </c>
      <c r="H290" s="177">
        <f>H227/RES_summary!H$19</f>
        <v>0</v>
      </c>
      <c r="I290" s="177">
        <f>I227/RES_summary!I$19</f>
        <v>0</v>
      </c>
      <c r="J290" s="177">
        <f>J227/RES_summary!J$19</f>
        <v>0</v>
      </c>
      <c r="K290" s="177">
        <f>K227/RES_summary!K$19</f>
        <v>0</v>
      </c>
      <c r="L290" s="177">
        <f>L227/RES_summary!L$19</f>
        <v>0</v>
      </c>
      <c r="M290" s="177">
        <f>M227/RES_summary!M$19</f>
        <v>0</v>
      </c>
      <c r="N290" s="177">
        <f>N227/RES_summary!N$19</f>
        <v>0</v>
      </c>
      <c r="O290" s="177">
        <f>O227/RES_summary!O$19</f>
        <v>0</v>
      </c>
      <c r="P290" s="177">
        <f>P227/RES_summary!P$19</f>
        <v>0</v>
      </c>
      <c r="Q290" s="177">
        <f>Q227/RES_summary!Q$19</f>
        <v>0</v>
      </c>
    </row>
    <row r="291" spans="1:17" ht="12" customHeight="1" x14ac:dyDescent="0.25">
      <c r="A291" s="23" t="s">
        <v>57</v>
      </c>
      <c r="B291" s="177">
        <f>B228/RES_summary!B$19</f>
        <v>7.3934718220569415</v>
      </c>
      <c r="C291" s="177">
        <f>C228/RES_summary!C$19</f>
        <v>7.4604823342045812</v>
      </c>
      <c r="D291" s="177">
        <f>D228/RES_summary!D$19</f>
        <v>7.6685747150878658</v>
      </c>
      <c r="E291" s="177">
        <f>E228/RES_summary!E$19</f>
        <v>7.7286772617769</v>
      </c>
      <c r="F291" s="177">
        <f>F228/RES_summary!F$19</f>
        <v>7.759878492320297</v>
      </c>
      <c r="G291" s="177">
        <f>G228/RES_summary!G$19</f>
        <v>7.7791665397068703</v>
      </c>
      <c r="H291" s="177">
        <f>H228/RES_summary!H$19</f>
        <v>7.5876491150396648</v>
      </c>
      <c r="I291" s="177">
        <f>I228/RES_summary!I$19</f>
        <v>8.094054544852078</v>
      </c>
      <c r="J291" s="177">
        <f>J228/RES_summary!J$19</f>
        <v>7.9500468833510132</v>
      </c>
      <c r="K291" s="177">
        <f>K228/RES_summary!K$19</f>
        <v>8.3621622634513759</v>
      </c>
      <c r="L291" s="177">
        <f>L228/RES_summary!L$19</f>
        <v>8.1165295937490924</v>
      </c>
      <c r="M291" s="177">
        <f>M228/RES_summary!M$19</f>
        <v>8.1365453038464111</v>
      </c>
      <c r="N291" s="177">
        <f>N228/RES_summary!N$19</f>
        <v>8.3256657012080719</v>
      </c>
      <c r="O291" s="177">
        <f>O228/RES_summary!O$19</f>
        <v>8.201945056531212</v>
      </c>
      <c r="P291" s="177">
        <f>P228/RES_summary!P$19</f>
        <v>8.4074553503020262</v>
      </c>
      <c r="Q291" s="177">
        <f>Q228/RES_summary!Q$19</f>
        <v>8.3834388837880969</v>
      </c>
    </row>
    <row r="292" spans="1:17" ht="12" customHeight="1" x14ac:dyDescent="0.25">
      <c r="A292" s="29" t="s">
        <v>140</v>
      </c>
      <c r="B292" s="176">
        <f>B229/RES_summary!B$19</f>
        <v>8.3113803188688955</v>
      </c>
      <c r="C292" s="176">
        <f>C229/RES_summary!C$19</f>
        <v>8.4429020574183546</v>
      </c>
      <c r="D292" s="176">
        <f>D229/RES_summary!D$19</f>
        <v>8.2251212807803817</v>
      </c>
      <c r="E292" s="176">
        <f>E229/RES_summary!E$19</f>
        <v>8.4977469894238968</v>
      </c>
      <c r="F292" s="176">
        <f>F229/RES_summary!F$19</f>
        <v>8.7533183518759135</v>
      </c>
      <c r="G292" s="176">
        <f>G229/RES_summary!G$19</f>
        <v>8.6285978912517187</v>
      </c>
      <c r="H292" s="176">
        <f>H229/RES_summary!H$19</f>
        <v>8.869016899391859</v>
      </c>
      <c r="I292" s="176">
        <f>I229/RES_summary!I$19</f>
        <v>9.1170261017779204</v>
      </c>
      <c r="J292" s="176">
        <f>J229/RES_summary!J$19</f>
        <v>9.0766663797902645</v>
      </c>
      <c r="K292" s="176">
        <f>K229/RES_summary!K$19</f>
        <v>8.7262515973577326</v>
      </c>
      <c r="L292" s="176">
        <f>L229/RES_summary!L$19</f>
        <v>8.9292250137640998</v>
      </c>
      <c r="M292" s="176">
        <f>M229/RES_summary!M$19</f>
        <v>8.8936749690447492</v>
      </c>
      <c r="N292" s="176">
        <f>N229/RES_summary!N$19</f>
        <v>8.9946272087688346</v>
      </c>
      <c r="O292" s="176">
        <f>O229/RES_summary!O$19</f>
        <v>9.3218853885117188</v>
      </c>
      <c r="P292" s="176">
        <f>P229/RES_summary!P$19</f>
        <v>9.6336972254295876</v>
      </c>
      <c r="Q292" s="176">
        <f>Q229/RES_summary!Q$19</f>
        <v>10.152959774936207</v>
      </c>
    </row>
    <row r="294" spans="1:17" ht="12" customHeight="1" x14ac:dyDescent="0.25">
      <c r="A294" s="152" t="s">
        <v>195</v>
      </c>
      <c r="B294" s="184">
        <f>B231/RES_summary!B$19</f>
        <v>91.511590114046825</v>
      </c>
      <c r="C294" s="184">
        <f>C231/RES_summary!C$19</f>
        <v>95.140215088319152</v>
      </c>
      <c r="D294" s="184">
        <f>D231/RES_summary!D$19</f>
        <v>93.693024524966162</v>
      </c>
      <c r="E294" s="184">
        <f>E231/RES_summary!E$19</f>
        <v>95.142629642925343</v>
      </c>
      <c r="F294" s="184">
        <f>F231/RES_summary!F$19</f>
        <v>95.951005757380329</v>
      </c>
      <c r="G294" s="184">
        <f>G231/RES_summary!G$19</f>
        <v>100.27687956890303</v>
      </c>
      <c r="H294" s="184">
        <f>H231/RES_summary!H$19</f>
        <v>99.531600292926967</v>
      </c>
      <c r="I294" s="184">
        <f>I231/RES_summary!I$19</f>
        <v>90.318821370968877</v>
      </c>
      <c r="J294" s="184">
        <f>J231/RES_summary!J$19</f>
        <v>94.054527826449316</v>
      </c>
      <c r="K294" s="184">
        <f>K231/RES_summary!K$19</f>
        <v>93.629083973369035</v>
      </c>
      <c r="L294" s="184">
        <f>L231/RES_summary!L$19</f>
        <v>87.065693188312252</v>
      </c>
      <c r="M294" s="184">
        <f>M231/RES_summary!M$19</f>
        <v>74.261308673174284</v>
      </c>
      <c r="N294" s="184">
        <f>N231/RES_summary!N$19</f>
        <v>71.660005844463157</v>
      </c>
      <c r="O294" s="184">
        <f>O231/RES_summary!O$19</f>
        <v>74.737017971345296</v>
      </c>
      <c r="P294" s="184">
        <f>P231/RES_summary!P$19</f>
        <v>70.200553979249548</v>
      </c>
      <c r="Q294" s="184">
        <f>Q231/RES_summary!Q$19</f>
        <v>74.747325033419543</v>
      </c>
    </row>
    <row r="295" spans="1:17" ht="12" customHeight="1" x14ac:dyDescent="0.25">
      <c r="A295" s="158" t="s">
        <v>65</v>
      </c>
      <c r="B295" s="178">
        <f>B232/RES_summary!B$19</f>
        <v>81.418611705740616</v>
      </c>
      <c r="C295" s="178">
        <f>C232/RES_summary!C$19</f>
        <v>84.153092039085365</v>
      </c>
      <c r="D295" s="178">
        <f>D232/RES_summary!D$19</f>
        <v>82.449954450069114</v>
      </c>
      <c r="E295" s="178">
        <f>E232/RES_summary!E$19</f>
        <v>83.278367200872495</v>
      </c>
      <c r="F295" s="178">
        <f>F232/RES_summary!F$19</f>
        <v>83.713421672103536</v>
      </c>
      <c r="G295" s="178">
        <f>G232/RES_summary!G$19</f>
        <v>87.285505971495155</v>
      </c>
      <c r="H295" s="178">
        <f>H232/RES_summary!H$19</f>
        <v>86.064794080697467</v>
      </c>
      <c r="I295" s="178">
        <f>I232/RES_summary!I$19</f>
        <v>76.95752420743284</v>
      </c>
      <c r="J295" s="178">
        <f>J232/RES_summary!J$19</f>
        <v>80.730004082550337</v>
      </c>
      <c r="K295" s="178">
        <f>K232/RES_summary!K$19</f>
        <v>79.7939931620176</v>
      </c>
      <c r="L295" s="178">
        <f>L232/RES_summary!L$19</f>
        <v>73.071395439515925</v>
      </c>
      <c r="M295" s="178">
        <f>M232/RES_summary!M$19</f>
        <v>60.384395120727582</v>
      </c>
      <c r="N295" s="178">
        <f>N232/RES_summary!N$19</f>
        <v>56.751880907690513</v>
      </c>
      <c r="O295" s="178">
        <f>O232/RES_summary!O$19</f>
        <v>58.779555781498864</v>
      </c>
      <c r="P295" s="178">
        <f>P232/RES_summary!P$19</f>
        <v>53.332588917657297</v>
      </c>
      <c r="Q295" s="178">
        <f>Q232/RES_summary!Q$19</f>
        <v>57.097181739070095</v>
      </c>
    </row>
    <row r="296" spans="1:17" ht="12" customHeight="1" x14ac:dyDescent="0.25">
      <c r="A296" s="23" t="s">
        <v>58</v>
      </c>
      <c r="B296" s="177">
        <f>B233/RES_summary!B$19</f>
        <v>81.418611705740616</v>
      </c>
      <c r="C296" s="177">
        <f>C233/RES_summary!C$19</f>
        <v>84.153092039085365</v>
      </c>
      <c r="D296" s="177">
        <f>D233/RES_summary!D$19</f>
        <v>82.449954450069114</v>
      </c>
      <c r="E296" s="177">
        <f>E233/RES_summary!E$19</f>
        <v>83.278367200872495</v>
      </c>
      <c r="F296" s="177">
        <f>F233/RES_summary!F$19</f>
        <v>83.713421672103536</v>
      </c>
      <c r="G296" s="177">
        <f>G233/RES_summary!G$19</f>
        <v>87.285505971495155</v>
      </c>
      <c r="H296" s="177">
        <f>H233/RES_summary!H$19</f>
        <v>86.064794080697467</v>
      </c>
      <c r="I296" s="177">
        <f>I233/RES_summary!I$19</f>
        <v>76.95752420743284</v>
      </c>
      <c r="J296" s="177">
        <f>J233/RES_summary!J$19</f>
        <v>80.730004082550337</v>
      </c>
      <c r="K296" s="177">
        <f>K233/RES_summary!K$19</f>
        <v>79.7939931620176</v>
      </c>
      <c r="L296" s="177">
        <f>L233/RES_summary!L$19</f>
        <v>73.071395439515925</v>
      </c>
      <c r="M296" s="177">
        <f>M233/RES_summary!M$19</f>
        <v>60.384395120727582</v>
      </c>
      <c r="N296" s="177">
        <f>N233/RES_summary!N$19</f>
        <v>56.751880907690513</v>
      </c>
      <c r="O296" s="177">
        <f>O233/RES_summary!O$19</f>
        <v>58.779555781498864</v>
      </c>
      <c r="P296" s="177">
        <f>P233/RES_summary!P$19</f>
        <v>53.332588917657297</v>
      </c>
      <c r="Q296" s="177">
        <f>Q233/RES_summary!Q$19</f>
        <v>57.097181739070095</v>
      </c>
    </row>
    <row r="297" spans="1:17" ht="12" customHeight="1" x14ac:dyDescent="0.25">
      <c r="A297" s="23" t="s">
        <v>60</v>
      </c>
      <c r="B297" s="177">
        <f>B234/RES_summary!B$19</f>
        <v>0</v>
      </c>
      <c r="C297" s="177">
        <f>C234/RES_summary!C$19</f>
        <v>0</v>
      </c>
      <c r="D297" s="177">
        <f>D234/RES_summary!D$19</f>
        <v>0</v>
      </c>
      <c r="E297" s="177">
        <f>E234/RES_summary!E$19</f>
        <v>0</v>
      </c>
      <c r="F297" s="177">
        <f>F234/RES_summary!F$19</f>
        <v>0</v>
      </c>
      <c r="G297" s="177">
        <f>G234/RES_summary!G$19</f>
        <v>0</v>
      </c>
      <c r="H297" s="177">
        <f>H234/RES_summary!H$19</f>
        <v>0</v>
      </c>
      <c r="I297" s="177">
        <f>I234/RES_summary!I$19</f>
        <v>0</v>
      </c>
      <c r="J297" s="177">
        <f>J234/RES_summary!J$19</f>
        <v>0</v>
      </c>
      <c r="K297" s="177">
        <f>K234/RES_summary!K$19</f>
        <v>0</v>
      </c>
      <c r="L297" s="177">
        <f>L234/RES_summary!L$19</f>
        <v>0</v>
      </c>
      <c r="M297" s="177">
        <f>M234/RES_summary!M$19</f>
        <v>0</v>
      </c>
      <c r="N297" s="177">
        <f>N234/RES_summary!N$19</f>
        <v>0</v>
      </c>
      <c r="O297" s="177">
        <f>O234/RES_summary!O$19</f>
        <v>0</v>
      </c>
      <c r="P297" s="177">
        <f>P234/RES_summary!P$19</f>
        <v>0</v>
      </c>
      <c r="Q297" s="177">
        <f>Q234/RES_summary!Q$19</f>
        <v>0</v>
      </c>
    </row>
    <row r="298" spans="1:17" ht="12" customHeight="1" x14ac:dyDescent="0.25">
      <c r="A298" s="158" t="s">
        <v>112</v>
      </c>
      <c r="B298" s="178">
        <f>B235/RES_summary!B$19</f>
        <v>0</v>
      </c>
      <c r="C298" s="178">
        <f>C235/RES_summary!C$19</f>
        <v>0</v>
      </c>
      <c r="D298" s="178">
        <f>D235/RES_summary!D$19</f>
        <v>0</v>
      </c>
      <c r="E298" s="178">
        <f>E235/RES_summary!E$19</f>
        <v>0</v>
      </c>
      <c r="F298" s="178">
        <f>F235/RES_summary!F$19</f>
        <v>0</v>
      </c>
      <c r="G298" s="178">
        <f>G235/RES_summary!G$19</f>
        <v>0</v>
      </c>
      <c r="H298" s="178">
        <f>H235/RES_summary!H$19</f>
        <v>0</v>
      </c>
      <c r="I298" s="178">
        <f>I235/RES_summary!I$19</f>
        <v>0</v>
      </c>
      <c r="J298" s="178">
        <f>J235/RES_summary!J$19</f>
        <v>0</v>
      </c>
      <c r="K298" s="178">
        <f>K235/RES_summary!K$19</f>
        <v>0</v>
      </c>
      <c r="L298" s="178">
        <f>L235/RES_summary!L$19</f>
        <v>0</v>
      </c>
      <c r="M298" s="178">
        <f>M235/RES_summary!M$19</f>
        <v>0</v>
      </c>
      <c r="N298" s="178">
        <f>N235/RES_summary!N$19</f>
        <v>0</v>
      </c>
      <c r="O298" s="178">
        <f>O235/RES_summary!O$19</f>
        <v>0</v>
      </c>
      <c r="P298" s="178">
        <f>P235/RES_summary!P$19</f>
        <v>0</v>
      </c>
      <c r="Q298" s="178">
        <f>Q235/RES_summary!Q$19</f>
        <v>0</v>
      </c>
    </row>
    <row r="299" spans="1:17" ht="12" customHeight="1" x14ac:dyDescent="0.25">
      <c r="A299" s="23" t="s">
        <v>60</v>
      </c>
      <c r="B299" s="177">
        <f>B236/RES_summary!B$19</f>
        <v>0</v>
      </c>
      <c r="C299" s="177">
        <f>C236/RES_summary!C$19</f>
        <v>0</v>
      </c>
      <c r="D299" s="177">
        <f>D236/RES_summary!D$19</f>
        <v>0</v>
      </c>
      <c r="E299" s="177">
        <f>E236/RES_summary!E$19</f>
        <v>0</v>
      </c>
      <c r="F299" s="177">
        <f>F236/RES_summary!F$19</f>
        <v>0</v>
      </c>
      <c r="G299" s="177">
        <f>G236/RES_summary!G$19</f>
        <v>0</v>
      </c>
      <c r="H299" s="177">
        <f>H236/RES_summary!H$19</f>
        <v>0</v>
      </c>
      <c r="I299" s="177">
        <f>I236/RES_summary!I$19</f>
        <v>0</v>
      </c>
      <c r="J299" s="177">
        <f>J236/RES_summary!J$19</f>
        <v>0</v>
      </c>
      <c r="K299" s="177">
        <f>K236/RES_summary!K$19</f>
        <v>0</v>
      </c>
      <c r="L299" s="177">
        <f>L236/RES_summary!L$19</f>
        <v>0</v>
      </c>
      <c r="M299" s="177">
        <f>M236/RES_summary!M$19</f>
        <v>0</v>
      </c>
      <c r="N299" s="177">
        <f>N236/RES_summary!N$19</f>
        <v>0</v>
      </c>
      <c r="O299" s="177">
        <f>O236/RES_summary!O$19</f>
        <v>0</v>
      </c>
      <c r="P299" s="177">
        <f>P236/RES_summary!P$19</f>
        <v>0</v>
      </c>
      <c r="Q299" s="177">
        <f>Q236/RES_summary!Q$19</f>
        <v>0</v>
      </c>
    </row>
    <row r="300" spans="1:17" ht="12" customHeight="1" x14ac:dyDescent="0.25">
      <c r="A300" s="158" t="s">
        <v>63</v>
      </c>
      <c r="B300" s="178">
        <f>B237/RES_summary!B$19</f>
        <v>9.5445700599208205</v>
      </c>
      <c r="C300" s="178">
        <f>C237/RES_summary!C$19</f>
        <v>10.300034668279745</v>
      </c>
      <c r="D300" s="178">
        <f>D237/RES_summary!D$19</f>
        <v>10.671646621038725</v>
      </c>
      <c r="E300" s="178">
        <f>E237/RES_summary!E$19</f>
        <v>11.311708700689138</v>
      </c>
      <c r="F300" s="178">
        <f>F237/RES_summary!F$19</f>
        <v>11.593905356384941</v>
      </c>
      <c r="G300" s="178">
        <f>G237/RES_summary!G$19</f>
        <v>12.279043643433718</v>
      </c>
      <c r="H300" s="178">
        <f>H237/RES_summary!H$19</f>
        <v>12.546329903208409</v>
      </c>
      <c r="I300" s="178">
        <f>I237/RES_summary!I$19</f>
        <v>12.798016273873349</v>
      </c>
      <c r="J300" s="178">
        <f>J237/RES_summary!J$19</f>
        <v>12.69479943043682</v>
      </c>
      <c r="K300" s="178">
        <f>K237/RES_summary!K$19</f>
        <v>13.580728430927845</v>
      </c>
      <c r="L300" s="178">
        <f>L237/RES_summary!L$19</f>
        <v>13.527446119240754</v>
      </c>
      <c r="M300" s="178">
        <f>M237/RES_summary!M$19</f>
        <v>13.525873479094829</v>
      </c>
      <c r="N300" s="178">
        <f>N237/RES_summary!N$19</f>
        <v>14.753906739062366</v>
      </c>
      <c r="O300" s="178">
        <f>O237/RES_summary!O$19</f>
        <v>15.06011000127245</v>
      </c>
      <c r="P300" s="178">
        <f>P237/RES_summary!P$19</f>
        <v>16.241060510314576</v>
      </c>
      <c r="Q300" s="178">
        <f>Q237/RES_summary!Q$19</f>
        <v>17.062061218442533</v>
      </c>
    </row>
    <row r="301" spans="1:17" ht="12" customHeight="1" x14ac:dyDescent="0.25">
      <c r="A301" s="167" t="s">
        <v>171</v>
      </c>
      <c r="B301" s="183">
        <f>B238/RES_summary!B$19</f>
        <v>21.884463139097253</v>
      </c>
      <c r="C301" s="183">
        <f>C238/RES_summary!C$19</f>
        <v>21.718296901975403</v>
      </c>
      <c r="D301" s="183">
        <f>D238/RES_summary!D$19</f>
        <v>21.528099280635207</v>
      </c>
      <c r="E301" s="183">
        <f>E238/RES_summary!E$19</f>
        <v>21.316266829897028</v>
      </c>
      <c r="F301" s="183">
        <f>F238/RES_summary!F$19</f>
        <v>21.217455096181443</v>
      </c>
      <c r="G301" s="183">
        <f>G238/RES_summary!G$19</f>
        <v>21.084073614668689</v>
      </c>
      <c r="H301" s="183">
        <f>H238/RES_summary!H$19</f>
        <v>21.194568193514304</v>
      </c>
      <c r="I301" s="183">
        <f>I238/RES_summary!I$19</f>
        <v>20.904971803973154</v>
      </c>
      <c r="J301" s="183">
        <f>J238/RES_summary!J$19</f>
        <v>20.698443474917273</v>
      </c>
      <c r="K301" s="183">
        <f>K238/RES_summary!K$19</f>
        <v>20.361225987020408</v>
      </c>
      <c r="L301" s="183">
        <f>L238/RES_summary!L$19</f>
        <v>20.194094090073115</v>
      </c>
      <c r="M301" s="183">
        <f>M238/RES_summary!M$19</f>
        <v>20.142736879173029</v>
      </c>
      <c r="N301" s="183">
        <f>N238/RES_summary!N$19</f>
        <v>19.933461223492653</v>
      </c>
      <c r="O301" s="183">
        <f>O238/RES_summary!O$19</f>
        <v>19.847898064676862</v>
      </c>
      <c r="P301" s="183">
        <f>P238/RES_summary!P$19</f>
        <v>19.789424421994152</v>
      </c>
      <c r="Q301" s="183">
        <f>Q238/RES_summary!Q$19</f>
        <v>19.527170299374404</v>
      </c>
    </row>
    <row r="302" spans="1:17" ht="12" customHeight="1" x14ac:dyDescent="0.25">
      <c r="A302" s="167" t="s">
        <v>144</v>
      </c>
      <c r="B302" s="183">
        <f>B239/RES_summary!B$19</f>
        <v>11.753404084272573</v>
      </c>
      <c r="C302" s="183">
        <f>C239/RES_summary!C$19</f>
        <v>11.648630734748503</v>
      </c>
      <c r="D302" s="183">
        <f>D239/RES_summary!D$19</f>
        <v>11.53155223403968</v>
      </c>
      <c r="E302" s="183">
        <f>E239/RES_summary!E$19</f>
        <v>11.439144699716488</v>
      </c>
      <c r="F302" s="183">
        <f>F239/RES_summary!F$19</f>
        <v>11.381367464718268</v>
      </c>
      <c r="G302" s="183">
        <f>G239/RES_summary!G$19</f>
        <v>11.318925477657706</v>
      </c>
      <c r="H302" s="183">
        <f>H239/RES_summary!H$19</f>
        <v>11.342318036473872</v>
      </c>
      <c r="I302" s="183">
        <f>I239/RES_summary!I$19</f>
        <v>11.179287849190722</v>
      </c>
      <c r="J302" s="183">
        <f>J239/RES_summary!J$19</f>
        <v>11.092262462616524</v>
      </c>
      <c r="K302" s="183">
        <f>K239/RES_summary!K$19</f>
        <v>10.956487495774823</v>
      </c>
      <c r="L302" s="183">
        <f>L239/RES_summary!L$19</f>
        <v>10.870719331185549</v>
      </c>
      <c r="M302" s="183">
        <f>M239/RES_summary!M$19</f>
        <v>10.812652976211975</v>
      </c>
      <c r="N302" s="183">
        <f>N239/RES_summary!N$19</f>
        <v>10.731554294397281</v>
      </c>
      <c r="O302" s="183">
        <f>O239/RES_summary!O$19</f>
        <v>10.681694270865712</v>
      </c>
      <c r="P302" s="183">
        <f>P239/RES_summary!P$19</f>
        <v>10.59299730498822</v>
      </c>
      <c r="Q302" s="183">
        <f>Q239/RES_summary!Q$19</f>
        <v>10.420055691774428</v>
      </c>
    </row>
    <row r="303" spans="1:17" ht="12" customHeight="1" x14ac:dyDescent="0.25">
      <c r="A303" s="167" t="s">
        <v>143</v>
      </c>
      <c r="B303" s="183">
        <f>B240/RES_summary!B$19</f>
        <v>7.6397126547785392</v>
      </c>
      <c r="C303" s="183">
        <f>C240/RES_summary!C$19</f>
        <v>8.270527821667411</v>
      </c>
      <c r="D303" s="183">
        <f>D240/RES_summary!D$19</f>
        <v>7.4955089521241165</v>
      </c>
      <c r="E303" s="183">
        <f>E240/RES_summary!E$19</f>
        <v>7.4812006336166705</v>
      </c>
      <c r="F303" s="183">
        <f>F240/RES_summary!F$19</f>
        <v>7.3978888520681716</v>
      </c>
      <c r="G303" s="183">
        <f>G240/RES_summary!G$19</f>
        <v>7.3573015604775414</v>
      </c>
      <c r="H303" s="183">
        <f>H240/RES_summary!H$19</f>
        <v>7.3725067237080495</v>
      </c>
      <c r="I303" s="183">
        <f>I240/RES_summary!I$19</f>
        <v>7.2665371019741762</v>
      </c>
      <c r="J303" s="183">
        <f>J240/RES_summary!J$19</f>
        <v>7.2099706007007303</v>
      </c>
      <c r="K303" s="183">
        <f>K240/RES_summary!K$19</f>
        <v>7.1217168722536757</v>
      </c>
      <c r="L303" s="183">
        <f>L240/RES_summary!L$19</f>
        <v>7.0659675652706246</v>
      </c>
      <c r="M303" s="183">
        <f>M240/RES_summary!M$19</f>
        <v>7.0282244345377887</v>
      </c>
      <c r="N303" s="183">
        <f>N240/RES_summary!N$19</f>
        <v>6.975510291358221</v>
      </c>
      <c r="O303" s="183">
        <f>O240/RES_summary!O$19</f>
        <v>6.9431012760627144</v>
      </c>
      <c r="P303" s="183">
        <f>P240/RES_summary!P$19</f>
        <v>6.8854482482423389</v>
      </c>
      <c r="Q303" s="183">
        <f>Q240/RES_summary!Q$19</f>
        <v>6.7730361996533643</v>
      </c>
    </row>
    <row r="304" spans="1:17" ht="12" customHeight="1" x14ac:dyDescent="0.25">
      <c r="A304" s="166" t="s">
        <v>57</v>
      </c>
      <c r="B304" s="182">
        <f>B241/RES_summary!B$19</f>
        <v>7.6397126547785392</v>
      </c>
      <c r="C304" s="182">
        <f>C241/RES_summary!C$19</f>
        <v>8.270527821667411</v>
      </c>
      <c r="D304" s="182">
        <f>D241/RES_summary!D$19</f>
        <v>7.4955089521241165</v>
      </c>
      <c r="E304" s="182">
        <f>E241/RES_summary!E$19</f>
        <v>7.4812006336166705</v>
      </c>
      <c r="F304" s="182">
        <f>F241/RES_summary!F$19</f>
        <v>7.3978888520681716</v>
      </c>
      <c r="G304" s="182">
        <f>G241/RES_summary!G$19</f>
        <v>7.3573015604775414</v>
      </c>
      <c r="H304" s="182">
        <f>H241/RES_summary!H$19</f>
        <v>7.3725067237080495</v>
      </c>
      <c r="I304" s="182">
        <f>I241/RES_summary!I$19</f>
        <v>7.2665371019741762</v>
      </c>
      <c r="J304" s="182">
        <f>J241/RES_summary!J$19</f>
        <v>7.2099706007007303</v>
      </c>
      <c r="K304" s="182">
        <f>K241/RES_summary!K$19</f>
        <v>7.1217168722536757</v>
      </c>
      <c r="L304" s="182">
        <f>L241/RES_summary!L$19</f>
        <v>7.0659675652706246</v>
      </c>
      <c r="M304" s="182">
        <f>M241/RES_summary!M$19</f>
        <v>7.0282244345377887</v>
      </c>
      <c r="N304" s="182">
        <f>N241/RES_summary!N$19</f>
        <v>6.975510291358221</v>
      </c>
      <c r="O304" s="182">
        <f>O241/RES_summary!O$19</f>
        <v>6.9431012760627144</v>
      </c>
      <c r="P304" s="182">
        <f>P241/RES_summary!P$19</f>
        <v>6.8854482482423389</v>
      </c>
      <c r="Q304" s="182">
        <f>Q241/RES_summary!Q$19</f>
        <v>6.7730361996533643</v>
      </c>
    </row>
    <row r="305" spans="1:17" ht="12" customHeight="1" x14ac:dyDescent="0.25">
      <c r="A305" s="147" t="s">
        <v>59</v>
      </c>
      <c r="B305" s="181">
        <f>B242/RES_summary!B$19</f>
        <v>0</v>
      </c>
      <c r="C305" s="181">
        <f>C242/RES_summary!C$19</f>
        <v>0</v>
      </c>
      <c r="D305" s="181">
        <f>D242/RES_summary!D$19</f>
        <v>0</v>
      </c>
      <c r="E305" s="181">
        <f>E242/RES_summary!E$19</f>
        <v>0</v>
      </c>
      <c r="F305" s="181">
        <f>F242/RES_summary!F$19</f>
        <v>0</v>
      </c>
      <c r="G305" s="181">
        <f>G242/RES_summary!G$19</f>
        <v>0</v>
      </c>
      <c r="H305" s="181">
        <f>H242/RES_summary!H$19</f>
        <v>0</v>
      </c>
      <c r="I305" s="181">
        <f>I242/RES_summary!I$19</f>
        <v>0</v>
      </c>
      <c r="J305" s="181">
        <f>J242/RES_summary!J$19</f>
        <v>0</v>
      </c>
      <c r="K305" s="181">
        <f>K242/RES_summary!K$19</f>
        <v>0</v>
      </c>
      <c r="L305" s="181">
        <f>L242/RES_summary!L$19</f>
        <v>0</v>
      </c>
      <c r="M305" s="181">
        <f>M242/RES_summary!M$19</f>
        <v>0</v>
      </c>
      <c r="N305" s="181">
        <f>N242/RES_summary!N$19</f>
        <v>0</v>
      </c>
      <c r="O305" s="181">
        <f>O242/RES_summary!O$19</f>
        <v>0</v>
      </c>
      <c r="P305" s="181">
        <f>P242/RES_summary!P$19</f>
        <v>0</v>
      </c>
      <c r="Q305" s="181">
        <f>Q242/RES_summary!Q$19</f>
        <v>0</v>
      </c>
    </row>
    <row r="306" spans="1:17" ht="12" customHeight="1" x14ac:dyDescent="0.25">
      <c r="A306" s="163" t="s">
        <v>142</v>
      </c>
      <c r="B306" s="180">
        <f>B243/RES_summary!B$19</f>
        <v>0</v>
      </c>
      <c r="C306" s="180">
        <f>C243/RES_summary!C$19</f>
        <v>0</v>
      </c>
      <c r="D306" s="180">
        <f>D243/RES_summary!D$19</f>
        <v>0</v>
      </c>
      <c r="E306" s="180">
        <f>E243/RES_summary!E$19</f>
        <v>0</v>
      </c>
      <c r="F306" s="180">
        <f>F243/RES_summary!F$19</f>
        <v>0</v>
      </c>
      <c r="G306" s="180">
        <f>G243/RES_summary!G$19</f>
        <v>0</v>
      </c>
      <c r="H306" s="180">
        <f>H243/RES_summary!H$19</f>
        <v>0</v>
      </c>
      <c r="I306" s="180">
        <f>I243/RES_summary!I$19</f>
        <v>0</v>
      </c>
      <c r="J306" s="180">
        <f>J243/RES_summary!J$19</f>
        <v>0</v>
      </c>
      <c r="K306" s="180">
        <f>K243/RES_summary!K$19</f>
        <v>0</v>
      </c>
      <c r="L306" s="180">
        <f>L243/RES_summary!L$19</f>
        <v>0</v>
      </c>
      <c r="M306" s="180">
        <f>M243/RES_summary!M$19</f>
        <v>0</v>
      </c>
      <c r="N306" s="180">
        <f>N243/RES_summary!N$19</f>
        <v>0</v>
      </c>
      <c r="O306" s="180">
        <f>O243/RES_summary!O$19</f>
        <v>0</v>
      </c>
      <c r="P306" s="180">
        <f>P243/RES_summary!P$19</f>
        <v>0</v>
      </c>
      <c r="Q306" s="180">
        <f>Q243/RES_summary!Q$19</f>
        <v>0</v>
      </c>
    </row>
    <row r="307" spans="1:17" ht="12" customHeight="1" x14ac:dyDescent="0.25">
      <c r="A307" s="161" t="s">
        <v>141</v>
      </c>
      <c r="B307" s="179">
        <f>B244/RES_summary!B$19</f>
        <v>0</v>
      </c>
      <c r="C307" s="179">
        <f>C244/RES_summary!C$19</f>
        <v>0</v>
      </c>
      <c r="D307" s="179">
        <f>D244/RES_summary!D$19</f>
        <v>0</v>
      </c>
      <c r="E307" s="179">
        <f>E244/RES_summary!E$19</f>
        <v>0</v>
      </c>
      <c r="F307" s="179">
        <f>F244/RES_summary!F$19</f>
        <v>0</v>
      </c>
      <c r="G307" s="179">
        <f>G244/RES_summary!G$19</f>
        <v>0</v>
      </c>
      <c r="H307" s="179">
        <f>H244/RES_summary!H$19</f>
        <v>0</v>
      </c>
      <c r="I307" s="179">
        <f>I244/RES_summary!I$19</f>
        <v>0</v>
      </c>
      <c r="J307" s="179">
        <f>J244/RES_summary!J$19</f>
        <v>0</v>
      </c>
      <c r="K307" s="179">
        <f>K244/RES_summary!K$19</f>
        <v>0</v>
      </c>
      <c r="L307" s="179">
        <f>L244/RES_summary!L$19</f>
        <v>0</v>
      </c>
      <c r="M307" s="179">
        <f>M244/RES_summary!M$19</f>
        <v>0</v>
      </c>
      <c r="N307" s="179">
        <f>N244/RES_summary!N$19</f>
        <v>0</v>
      </c>
      <c r="O307" s="179">
        <f>O244/RES_summary!O$19</f>
        <v>0</v>
      </c>
      <c r="P307" s="179">
        <f>P244/RES_summary!P$19</f>
        <v>0</v>
      </c>
      <c r="Q307" s="179">
        <f>Q244/RES_summary!Q$19</f>
        <v>0</v>
      </c>
    </row>
    <row r="308" spans="1:17" ht="12" customHeight="1" x14ac:dyDescent="0.25">
      <c r="A308" s="148" t="s">
        <v>60</v>
      </c>
      <c r="B308" s="177">
        <f>B245/RES_summary!B$19</f>
        <v>0</v>
      </c>
      <c r="C308" s="177">
        <f>C245/RES_summary!C$19</f>
        <v>0</v>
      </c>
      <c r="D308" s="177">
        <f>D245/RES_summary!D$19</f>
        <v>0</v>
      </c>
      <c r="E308" s="177">
        <f>E245/RES_summary!E$19</f>
        <v>0</v>
      </c>
      <c r="F308" s="177">
        <f>F245/RES_summary!F$19</f>
        <v>0</v>
      </c>
      <c r="G308" s="177">
        <f>G245/RES_summary!G$19</f>
        <v>0</v>
      </c>
      <c r="H308" s="177">
        <f>H245/RES_summary!H$19</f>
        <v>0</v>
      </c>
      <c r="I308" s="177">
        <f>I245/RES_summary!I$19</f>
        <v>0</v>
      </c>
      <c r="J308" s="177">
        <f>J245/RES_summary!J$19</f>
        <v>0</v>
      </c>
      <c r="K308" s="177">
        <f>K245/RES_summary!K$19</f>
        <v>0</v>
      </c>
      <c r="L308" s="177">
        <f>L245/RES_summary!L$19</f>
        <v>0</v>
      </c>
      <c r="M308" s="177">
        <f>M245/RES_summary!M$19</f>
        <v>0</v>
      </c>
      <c r="N308" s="177">
        <f>N245/RES_summary!N$19</f>
        <v>0</v>
      </c>
      <c r="O308" s="177">
        <f>O245/RES_summary!O$19</f>
        <v>0</v>
      </c>
      <c r="P308" s="177">
        <f>P245/RES_summary!P$19</f>
        <v>0</v>
      </c>
      <c r="Q308" s="177">
        <f>Q245/RES_summary!Q$19</f>
        <v>0</v>
      </c>
    </row>
    <row r="309" spans="1:17" ht="12" customHeight="1" x14ac:dyDescent="0.25">
      <c r="A309" s="148" t="s">
        <v>59</v>
      </c>
      <c r="B309" s="177">
        <f>B246/RES_summary!B$19</f>
        <v>0</v>
      </c>
      <c r="C309" s="177">
        <f>C246/RES_summary!C$19</f>
        <v>0</v>
      </c>
      <c r="D309" s="177">
        <f>D246/RES_summary!D$19</f>
        <v>0</v>
      </c>
      <c r="E309" s="177">
        <f>E246/RES_summary!E$19</f>
        <v>0</v>
      </c>
      <c r="F309" s="177">
        <f>F246/RES_summary!F$19</f>
        <v>0</v>
      </c>
      <c r="G309" s="177">
        <f>G246/RES_summary!G$19</f>
        <v>0</v>
      </c>
      <c r="H309" s="177">
        <f>H246/RES_summary!H$19</f>
        <v>0</v>
      </c>
      <c r="I309" s="177">
        <f>I246/RES_summary!I$19</f>
        <v>0</v>
      </c>
      <c r="J309" s="177">
        <f>J246/RES_summary!J$19</f>
        <v>0</v>
      </c>
      <c r="K309" s="177">
        <f>K246/RES_summary!K$19</f>
        <v>0</v>
      </c>
      <c r="L309" s="177">
        <f>L246/RES_summary!L$19</f>
        <v>0</v>
      </c>
      <c r="M309" s="177">
        <f>M246/RES_summary!M$19</f>
        <v>0</v>
      </c>
      <c r="N309" s="177">
        <f>N246/RES_summary!N$19</f>
        <v>0</v>
      </c>
      <c r="O309" s="177">
        <f>O246/RES_summary!O$19</f>
        <v>0</v>
      </c>
      <c r="P309" s="177">
        <f>P246/RES_summary!P$19</f>
        <v>0</v>
      </c>
      <c r="Q309" s="177">
        <f>Q246/RES_summary!Q$19</f>
        <v>0</v>
      </c>
    </row>
    <row r="310" spans="1:17" ht="12" customHeight="1" x14ac:dyDescent="0.25">
      <c r="A310" s="158" t="s">
        <v>62</v>
      </c>
      <c r="B310" s="178">
        <f>B247/RES_summary!B$19</f>
        <v>0.54840834838539143</v>
      </c>
      <c r="C310" s="178">
        <f>C247/RES_summary!C$19</f>
        <v>0.68708838095405511</v>
      </c>
      <c r="D310" s="178">
        <f>D247/RES_summary!D$19</f>
        <v>0.57142345385833171</v>
      </c>
      <c r="E310" s="178">
        <f>E247/RES_summary!E$19</f>
        <v>0.55255374136370161</v>
      </c>
      <c r="F310" s="178">
        <f>F247/RES_summary!F$19</f>
        <v>0.64367872889184485</v>
      </c>
      <c r="G310" s="178">
        <f>G247/RES_summary!G$19</f>
        <v>0.71232995397414345</v>
      </c>
      <c r="H310" s="178">
        <f>H247/RES_summary!H$19</f>
        <v>0.92047630902108524</v>
      </c>
      <c r="I310" s="178">
        <f>I247/RES_summary!I$19</f>
        <v>0.56328088966268419</v>
      </c>
      <c r="J310" s="178">
        <f>J247/RES_summary!J$19</f>
        <v>0.6297243134621533</v>
      </c>
      <c r="K310" s="178">
        <f>K247/RES_summary!K$19</f>
        <v>0.2543623804236031</v>
      </c>
      <c r="L310" s="178">
        <f>L247/RES_summary!L$19</f>
        <v>0.46685162955557696</v>
      </c>
      <c r="M310" s="178">
        <f>M247/RES_summary!M$19</f>
        <v>0.3510400733518696</v>
      </c>
      <c r="N310" s="178">
        <f>N247/RES_summary!N$19</f>
        <v>0.15421819771027287</v>
      </c>
      <c r="O310" s="178">
        <f>O247/RES_summary!O$19</f>
        <v>0.89735218857398702</v>
      </c>
      <c r="P310" s="178">
        <f>P247/RES_summary!P$19</f>
        <v>0.62690455127767908</v>
      </c>
      <c r="Q310" s="178">
        <f>Q247/RES_summary!Q$19</f>
        <v>0.58808207590692096</v>
      </c>
    </row>
    <row r="311" spans="1:17" ht="12" customHeight="1" x14ac:dyDescent="0.25">
      <c r="A311" s="23" t="s">
        <v>58</v>
      </c>
      <c r="B311" s="177">
        <f>B248/RES_summary!B$19</f>
        <v>0</v>
      </c>
      <c r="C311" s="177">
        <f>C248/RES_summary!C$19</f>
        <v>0</v>
      </c>
      <c r="D311" s="177">
        <f>D248/RES_summary!D$19</f>
        <v>0</v>
      </c>
      <c r="E311" s="177">
        <f>E248/RES_summary!E$19</f>
        <v>0</v>
      </c>
      <c r="F311" s="177">
        <f>F248/RES_summary!F$19</f>
        <v>0</v>
      </c>
      <c r="G311" s="177">
        <f>G248/RES_summary!G$19</f>
        <v>0</v>
      </c>
      <c r="H311" s="177">
        <f>H248/RES_summary!H$19</f>
        <v>0</v>
      </c>
      <c r="I311" s="177">
        <f>I248/RES_summary!I$19</f>
        <v>0</v>
      </c>
      <c r="J311" s="177">
        <f>J248/RES_summary!J$19</f>
        <v>0</v>
      </c>
      <c r="K311" s="177">
        <f>K248/RES_summary!K$19</f>
        <v>0</v>
      </c>
      <c r="L311" s="177">
        <f>L248/RES_summary!L$19</f>
        <v>0</v>
      </c>
      <c r="M311" s="177">
        <f>M248/RES_summary!M$19</f>
        <v>0</v>
      </c>
      <c r="N311" s="177">
        <f>N248/RES_summary!N$19</f>
        <v>0</v>
      </c>
      <c r="O311" s="177">
        <f>O248/RES_summary!O$19</f>
        <v>0</v>
      </c>
      <c r="P311" s="177">
        <f>P248/RES_summary!P$19</f>
        <v>0</v>
      </c>
      <c r="Q311" s="177">
        <f>Q248/RES_summary!Q$19</f>
        <v>0</v>
      </c>
    </row>
    <row r="312" spans="1:17" ht="12" customHeight="1" x14ac:dyDescent="0.25">
      <c r="A312" s="23" t="s">
        <v>57</v>
      </c>
      <c r="B312" s="177">
        <f>B249/RES_summary!B$19</f>
        <v>4.1940343512855813</v>
      </c>
      <c r="C312" s="177">
        <f>C249/RES_summary!C$19</f>
        <v>4.1268558831472548</v>
      </c>
      <c r="D312" s="177">
        <f>D249/RES_summary!D$19</f>
        <v>4.2177879267511971</v>
      </c>
      <c r="E312" s="177">
        <f>E249/RES_summary!E$19</f>
        <v>4.2291808024679804</v>
      </c>
      <c r="F312" s="177">
        <f>F249/RES_summary!F$19</f>
        <v>4.1407204177718739</v>
      </c>
      <c r="G312" s="177">
        <f>G249/RES_summary!G$19</f>
        <v>4.0691462772390148</v>
      </c>
      <c r="H312" s="177">
        <f>H249/RES_summary!H$19</f>
        <v>3.8786982672995443</v>
      </c>
      <c r="I312" s="177">
        <f>I249/RES_summary!I$19</f>
        <v>4.0357870631146726</v>
      </c>
      <c r="J312" s="177">
        <f>J249/RES_summary!J$19</f>
        <v>3.9520559595346376</v>
      </c>
      <c r="K312" s="177">
        <f>K249/RES_summary!K$19</f>
        <v>4.1244795911124683</v>
      </c>
      <c r="L312" s="177">
        <f>L249/RES_summary!L$19</f>
        <v>3.9523289177279031</v>
      </c>
      <c r="M312" s="177">
        <f>M249/RES_summary!M$19</f>
        <v>3.9453170005957729</v>
      </c>
      <c r="N312" s="177">
        <f>N249/RES_summary!N$19</f>
        <v>3.999138911155129</v>
      </c>
      <c r="O312" s="177">
        <f>O249/RES_summary!O$19</f>
        <v>3.8882096282267846</v>
      </c>
      <c r="P312" s="177">
        <f>P249/RES_summary!P$19</f>
        <v>3.9754681455942604</v>
      </c>
      <c r="Q312" s="177">
        <f>Q249/RES_summary!Q$19</f>
        <v>3.9641119511670806</v>
      </c>
    </row>
    <row r="313" spans="1:17" ht="12" customHeight="1" x14ac:dyDescent="0.25">
      <c r="A313" s="29" t="s">
        <v>140</v>
      </c>
      <c r="B313" s="176">
        <f>B250/RES_summary!B$19</f>
        <v>0</v>
      </c>
      <c r="C313" s="176">
        <f>C250/RES_summary!C$19</f>
        <v>0</v>
      </c>
      <c r="D313" s="176">
        <f>D250/RES_summary!D$19</f>
        <v>0</v>
      </c>
      <c r="E313" s="176">
        <f>E250/RES_summary!E$19</f>
        <v>0</v>
      </c>
      <c r="F313" s="176">
        <f>F250/RES_summary!F$19</f>
        <v>0</v>
      </c>
      <c r="G313" s="176">
        <f>G250/RES_summary!G$19</f>
        <v>0</v>
      </c>
      <c r="H313" s="176">
        <f>H250/RES_summary!H$19</f>
        <v>0</v>
      </c>
      <c r="I313" s="176">
        <f>I250/RES_summary!I$19</f>
        <v>0</v>
      </c>
      <c r="J313" s="176">
        <f>J250/RES_summary!J$19</f>
        <v>0</v>
      </c>
      <c r="K313" s="176">
        <f>K250/RES_summary!K$19</f>
        <v>0</v>
      </c>
      <c r="L313" s="176">
        <f>L250/RES_summary!L$19</f>
        <v>0</v>
      </c>
      <c r="M313" s="176">
        <f>M250/RES_summary!M$19</f>
        <v>0</v>
      </c>
      <c r="N313" s="176">
        <f>N250/RES_summary!N$19</f>
        <v>0</v>
      </c>
      <c r="O313" s="176">
        <f>O250/RES_summary!O$19</f>
        <v>0</v>
      </c>
      <c r="P313" s="176">
        <f>P250/RES_summary!P$19</f>
        <v>0</v>
      </c>
      <c r="Q313" s="176">
        <f>Q250/RES_summary!Q$19</f>
        <v>0</v>
      </c>
    </row>
    <row r="315" spans="1:17" s="28" customFormat="1" ht="12" customHeight="1" x14ac:dyDescent="0.25">
      <c r="A315" s="187" t="s">
        <v>194</v>
      </c>
      <c r="B315" s="186"/>
      <c r="C315" s="185"/>
      <c r="D315" s="185"/>
      <c r="E315" s="185"/>
      <c r="F315" s="185"/>
      <c r="G315" s="185"/>
      <c r="H315" s="185"/>
      <c r="I315" s="185"/>
      <c r="J315" s="185"/>
      <c r="K315" s="185"/>
      <c r="L315" s="185"/>
      <c r="M315" s="185"/>
      <c r="N315" s="185"/>
      <c r="O315" s="185"/>
      <c r="P315" s="185"/>
      <c r="Q315" s="185"/>
    </row>
    <row r="317" spans="1:17" ht="12" customHeight="1" x14ac:dyDescent="0.25">
      <c r="A317" s="152" t="s">
        <v>193</v>
      </c>
      <c r="B317" s="168"/>
      <c r="C317" s="168">
        <f>SUM(C318,C321,C323,C333)</f>
        <v>0</v>
      </c>
      <c r="D317" s="168">
        <f t="shared" ref="D317:Q317" si="74">SUM(D318,D321,D323,D333)</f>
        <v>21.976312204624193</v>
      </c>
      <c r="E317" s="168">
        <f t="shared" si="74"/>
        <v>0</v>
      </c>
      <c r="F317" s="168">
        <f t="shared" si="74"/>
        <v>13.821243279290336</v>
      </c>
      <c r="G317" s="168">
        <f t="shared" si="74"/>
        <v>25.317335215449528</v>
      </c>
      <c r="H317" s="168">
        <f t="shared" si="74"/>
        <v>17.231060538090293</v>
      </c>
      <c r="I317" s="168">
        <f t="shared" si="74"/>
        <v>41.102741359538889</v>
      </c>
      <c r="J317" s="168">
        <f t="shared" si="74"/>
        <v>32.001064505160961</v>
      </c>
      <c r="K317" s="168">
        <f t="shared" si="74"/>
        <v>40.84724814487015</v>
      </c>
      <c r="L317" s="168">
        <f t="shared" si="74"/>
        <v>25.347546724085309</v>
      </c>
      <c r="M317" s="168">
        <f t="shared" si="74"/>
        <v>35.525286962762308</v>
      </c>
      <c r="N317" s="168">
        <f t="shared" si="74"/>
        <v>18.208083218359036</v>
      </c>
      <c r="O317" s="168">
        <f t="shared" si="74"/>
        <v>22.812714458744377</v>
      </c>
      <c r="P317" s="168">
        <f t="shared" si="74"/>
        <v>0</v>
      </c>
      <c r="Q317" s="168">
        <f t="shared" si="74"/>
        <v>0</v>
      </c>
    </row>
    <row r="318" spans="1:17" ht="12" customHeight="1" x14ac:dyDescent="0.25">
      <c r="A318" s="158" t="s">
        <v>65</v>
      </c>
      <c r="B318" s="157"/>
      <c r="C318" s="157">
        <f>SUM(C319:C320)</f>
        <v>0</v>
      </c>
      <c r="D318" s="157">
        <f t="shared" ref="D318:Q318" si="75">SUM(D319:D320)</f>
        <v>17.427832673454809</v>
      </c>
      <c r="E318" s="157">
        <f t="shared" si="75"/>
        <v>0</v>
      </c>
      <c r="F318" s="157">
        <f t="shared" si="75"/>
        <v>11.004458490982842</v>
      </c>
      <c r="G318" s="157">
        <f t="shared" si="75"/>
        <v>20.212598005515513</v>
      </c>
      <c r="H318" s="157">
        <f t="shared" si="75"/>
        <v>13.807446565984687</v>
      </c>
      <c r="I318" s="157">
        <f t="shared" si="75"/>
        <v>32.212920866581456</v>
      </c>
      <c r="J318" s="157">
        <f t="shared" si="75"/>
        <v>25.571407425104262</v>
      </c>
      <c r="K318" s="157">
        <f t="shared" si="75"/>
        <v>32.160901810012398</v>
      </c>
      <c r="L318" s="157">
        <f t="shared" si="75"/>
        <v>19.997796487286674</v>
      </c>
      <c r="M318" s="157">
        <f t="shared" si="75"/>
        <v>26.824150399605486</v>
      </c>
      <c r="N318" s="157">
        <f t="shared" si="75"/>
        <v>13.227596758854325</v>
      </c>
      <c r="O318" s="157">
        <f t="shared" si="75"/>
        <v>17.089040153667373</v>
      </c>
      <c r="P318" s="157">
        <f t="shared" si="75"/>
        <v>0</v>
      </c>
      <c r="Q318" s="157">
        <f t="shared" si="75"/>
        <v>0</v>
      </c>
    </row>
    <row r="319" spans="1:17" ht="12" customHeight="1" x14ac:dyDescent="0.25">
      <c r="A319" s="23" t="s">
        <v>58</v>
      </c>
      <c r="B319" s="156"/>
      <c r="C319" s="156">
        <f>RES_hhdet_in_fec!C$5</f>
        <v>0</v>
      </c>
      <c r="D319" s="156">
        <f>RES_hhdet_in_fec!D$5</f>
        <v>17.359988656301439</v>
      </c>
      <c r="E319" s="156">
        <f>RES_hhdet_in_fec!E$5</f>
        <v>0</v>
      </c>
      <c r="F319" s="156">
        <f>RES_hhdet_in_fec!F$5</f>
        <v>10.938897439522187</v>
      </c>
      <c r="G319" s="156">
        <f>RES_hhdet_in_fec!G$5</f>
        <v>20.105228232994961</v>
      </c>
      <c r="H319" s="156">
        <f>RES_hhdet_in_fec!H$5</f>
        <v>13.702141964952267</v>
      </c>
      <c r="I319" s="156">
        <f>RES_hhdet_in_fec!I$5</f>
        <v>32.00515966613073</v>
      </c>
      <c r="J319" s="156">
        <f>RES_hhdet_in_fec!J$5</f>
        <v>25.403147538279342</v>
      </c>
      <c r="K319" s="156">
        <f>RES_hhdet_in_fec!K$5</f>
        <v>32.088131501600976</v>
      </c>
      <c r="L319" s="156">
        <f>RES_hhdet_in_fec!L$5</f>
        <v>19.909304093756557</v>
      </c>
      <c r="M319" s="156">
        <f>RES_hhdet_in_fec!M$5</f>
        <v>26.689994653158987</v>
      </c>
      <c r="N319" s="156">
        <f>RES_hhdet_in_fec!N$5</f>
        <v>13.169453706478226</v>
      </c>
      <c r="O319" s="156">
        <f>RES_hhdet_in_fec!O$5</f>
        <v>16.986212426007846</v>
      </c>
      <c r="P319" s="156">
        <f>RES_hhdet_in_fec!P$5</f>
        <v>0</v>
      </c>
      <c r="Q319" s="156">
        <f>RES_hhdet_in_fec!Q$5</f>
        <v>0</v>
      </c>
    </row>
    <row r="320" spans="1:17" ht="12" customHeight="1" x14ac:dyDescent="0.25">
      <c r="A320" s="23" t="s">
        <v>60</v>
      </c>
      <c r="B320" s="156"/>
      <c r="C320" s="156">
        <f>RES_hhdet_in_fec!C$6</f>
        <v>0</v>
      </c>
      <c r="D320" s="156">
        <f>RES_hhdet_in_fec!D$6</f>
        <v>6.78440171533682E-2</v>
      </c>
      <c r="E320" s="156">
        <f>RES_hhdet_in_fec!E$6</f>
        <v>0</v>
      </c>
      <c r="F320" s="156">
        <f>RES_hhdet_in_fec!F$6</f>
        <v>6.5561051460654177E-2</v>
      </c>
      <c r="G320" s="156">
        <f>RES_hhdet_in_fec!G$6</f>
        <v>0.10736977252055369</v>
      </c>
      <c r="H320" s="156">
        <f>RES_hhdet_in_fec!H$6</f>
        <v>0.10530460103242054</v>
      </c>
      <c r="I320" s="156">
        <f>RES_hhdet_in_fec!I$6</f>
        <v>0.20776120045072646</v>
      </c>
      <c r="J320" s="156">
        <f>RES_hhdet_in_fec!J$6</f>
        <v>0.16825988682491877</v>
      </c>
      <c r="K320" s="156">
        <f>RES_hhdet_in_fec!K$6</f>
        <v>7.2770308411418697E-2</v>
      </c>
      <c r="L320" s="156">
        <f>RES_hhdet_in_fec!L$6</f>
        <v>8.8492393530117758E-2</v>
      </c>
      <c r="M320" s="156">
        <f>RES_hhdet_in_fec!M$6</f>
        <v>0.13415574644649994</v>
      </c>
      <c r="N320" s="156">
        <f>RES_hhdet_in_fec!N$6</f>
        <v>5.8143052376098681E-2</v>
      </c>
      <c r="O320" s="156">
        <f>RES_hhdet_in_fec!O$6</f>
        <v>0.10282772765952666</v>
      </c>
      <c r="P320" s="156">
        <f>RES_hhdet_in_fec!P$6</f>
        <v>0</v>
      </c>
      <c r="Q320" s="156">
        <f>RES_hhdet_in_fec!Q$6</f>
        <v>0</v>
      </c>
    </row>
    <row r="321" spans="1:17" ht="12" customHeight="1" x14ac:dyDescent="0.25">
      <c r="A321" s="158" t="s">
        <v>112</v>
      </c>
      <c r="B321" s="157"/>
      <c r="C321" s="157">
        <f>C322</f>
        <v>0</v>
      </c>
      <c r="D321" s="157">
        <f t="shared" ref="D321:Q321" si="76">D322</f>
        <v>7.6632928838357844E-3</v>
      </c>
      <c r="E321" s="157">
        <f t="shared" si="76"/>
        <v>0</v>
      </c>
      <c r="F321" s="157">
        <f t="shared" si="76"/>
        <v>5.1503799378856937E-3</v>
      </c>
      <c r="G321" s="157">
        <f t="shared" si="76"/>
        <v>1.3896374308196728E-2</v>
      </c>
      <c r="H321" s="157">
        <f t="shared" si="76"/>
        <v>1.0415196491399119E-2</v>
      </c>
      <c r="I321" s="157">
        <f t="shared" si="76"/>
        <v>2.2815707459421745E-2</v>
      </c>
      <c r="J321" s="157">
        <f t="shared" si="76"/>
        <v>2.1872693821453026E-2</v>
      </c>
      <c r="K321" s="157">
        <f t="shared" si="76"/>
        <v>2.656716917246835E-2</v>
      </c>
      <c r="L321" s="157">
        <f t="shared" si="76"/>
        <v>1.9955005168399171E-2</v>
      </c>
      <c r="M321" s="157">
        <f t="shared" si="76"/>
        <v>2.0453004079523579E-2</v>
      </c>
      <c r="N321" s="157">
        <f t="shared" si="76"/>
        <v>1.5409788170924336E-2</v>
      </c>
      <c r="O321" s="157">
        <f t="shared" si="76"/>
        <v>2.0344892770056983E-2</v>
      </c>
      <c r="P321" s="157">
        <f t="shared" si="76"/>
        <v>0</v>
      </c>
      <c r="Q321" s="157">
        <f t="shared" si="76"/>
        <v>0</v>
      </c>
    </row>
    <row r="322" spans="1:17" ht="12" customHeight="1" x14ac:dyDescent="0.25">
      <c r="A322" s="23" t="s">
        <v>60</v>
      </c>
      <c r="B322" s="156"/>
      <c r="C322" s="156">
        <f>RES_hhdet_in_fec!C$8</f>
        <v>0</v>
      </c>
      <c r="D322" s="156">
        <f>RES_hhdet_in_fec!D$8</f>
        <v>7.6632928838357844E-3</v>
      </c>
      <c r="E322" s="156">
        <f>RES_hhdet_in_fec!E$8</f>
        <v>0</v>
      </c>
      <c r="F322" s="156">
        <f>RES_hhdet_in_fec!F$8</f>
        <v>5.1503799378856937E-3</v>
      </c>
      <c r="G322" s="156">
        <f>RES_hhdet_in_fec!G$8</f>
        <v>1.3896374308196728E-2</v>
      </c>
      <c r="H322" s="156">
        <f>RES_hhdet_in_fec!H$8</f>
        <v>1.0415196491399119E-2</v>
      </c>
      <c r="I322" s="156">
        <f>RES_hhdet_in_fec!I$8</f>
        <v>2.2815707459421745E-2</v>
      </c>
      <c r="J322" s="156">
        <f>RES_hhdet_in_fec!J$8</f>
        <v>2.1872693821453026E-2</v>
      </c>
      <c r="K322" s="156">
        <f>RES_hhdet_in_fec!K$8</f>
        <v>2.656716917246835E-2</v>
      </c>
      <c r="L322" s="156">
        <f>RES_hhdet_in_fec!L$8</f>
        <v>1.9955005168399171E-2</v>
      </c>
      <c r="M322" s="156">
        <f>RES_hhdet_in_fec!M$8</f>
        <v>2.0453004079523579E-2</v>
      </c>
      <c r="N322" s="156">
        <f>RES_hhdet_in_fec!N$8</f>
        <v>1.5409788170924336E-2</v>
      </c>
      <c r="O322" s="156">
        <f>RES_hhdet_in_fec!O$8</f>
        <v>2.0344892770056983E-2</v>
      </c>
      <c r="P322" s="156">
        <f>RES_hhdet_in_fec!P$8</f>
        <v>0</v>
      </c>
      <c r="Q322" s="156">
        <f>RES_hhdet_in_fec!Q$8</f>
        <v>0</v>
      </c>
    </row>
    <row r="323" spans="1:17" ht="12" customHeight="1" x14ac:dyDescent="0.25">
      <c r="A323" s="158" t="s">
        <v>63</v>
      </c>
      <c r="B323" s="157"/>
      <c r="C323" s="157">
        <f>SUM(C324:C326,C329:C330)</f>
        <v>0</v>
      </c>
      <c r="D323" s="157">
        <f t="shared" ref="D323:Q323" si="77">SUM(D324:D326,D329:D330)</f>
        <v>3.773519533420747</v>
      </c>
      <c r="E323" s="157">
        <f t="shared" si="77"/>
        <v>0</v>
      </c>
      <c r="F323" s="157">
        <f t="shared" si="77"/>
        <v>2.3127379030824713</v>
      </c>
      <c r="G323" s="157">
        <f t="shared" si="77"/>
        <v>4.231355881500483</v>
      </c>
      <c r="H323" s="157">
        <f t="shared" si="77"/>
        <v>2.8055379416002197</v>
      </c>
      <c r="I323" s="157">
        <f t="shared" si="77"/>
        <v>7.2439370040153284</v>
      </c>
      <c r="J323" s="157">
        <f t="shared" si="77"/>
        <v>5.2134759001016286</v>
      </c>
      <c r="K323" s="157">
        <f t="shared" si="77"/>
        <v>7.2021807671481026</v>
      </c>
      <c r="L323" s="157">
        <f t="shared" si="77"/>
        <v>4.3275644560730324</v>
      </c>
      <c r="M323" s="157">
        <f t="shared" si="77"/>
        <v>7.0940053601782251</v>
      </c>
      <c r="N323" s="157">
        <f t="shared" si="77"/>
        <v>4.1401624066927241</v>
      </c>
      <c r="O323" s="157">
        <f t="shared" si="77"/>
        <v>4.641847143677964</v>
      </c>
      <c r="P323" s="157">
        <f t="shared" si="77"/>
        <v>0</v>
      </c>
      <c r="Q323" s="157">
        <f t="shared" si="77"/>
        <v>0</v>
      </c>
    </row>
    <row r="324" spans="1:17" ht="12" customHeight="1" x14ac:dyDescent="0.25">
      <c r="A324" s="167" t="s">
        <v>171</v>
      </c>
      <c r="B324" s="132"/>
      <c r="C324" s="132">
        <f>RES_hhdet_in_fec!C$10</f>
        <v>0</v>
      </c>
      <c r="D324" s="132">
        <f>RES_hhdet_in_fec!D$10</f>
        <v>2.2630100279260303</v>
      </c>
      <c r="E324" s="132">
        <f>RES_hhdet_in_fec!E$10</f>
        <v>0</v>
      </c>
      <c r="F324" s="132">
        <f>RES_hhdet_in_fec!F$10</f>
        <v>1.2587261012086832</v>
      </c>
      <c r="G324" s="132">
        <f>RES_hhdet_in_fec!G$10</f>
        <v>3.0611925825765915</v>
      </c>
      <c r="H324" s="132">
        <f>RES_hhdet_in_fec!H$10</f>
        <v>1.1611761372472942</v>
      </c>
      <c r="I324" s="132">
        <f>RES_hhdet_in_fec!I$10</f>
        <v>3.7906126246128675</v>
      </c>
      <c r="J324" s="132">
        <f>RES_hhdet_in_fec!J$10</f>
        <v>1.9109885064055885</v>
      </c>
      <c r="K324" s="132">
        <f>RES_hhdet_in_fec!K$10</f>
        <v>6.3364689277500164</v>
      </c>
      <c r="L324" s="132">
        <f>RES_hhdet_in_fec!L$10</f>
        <v>1.8787343909890888</v>
      </c>
      <c r="M324" s="132">
        <f>RES_hhdet_in_fec!M$10</f>
        <v>4.1173847346474384</v>
      </c>
      <c r="N324" s="132">
        <f>RES_hhdet_in_fec!N$10</f>
        <v>4.1401624066927241</v>
      </c>
      <c r="O324" s="132">
        <f>RES_hhdet_in_fec!O$10</f>
        <v>2.7069150454124871</v>
      </c>
      <c r="P324" s="132">
        <f>RES_hhdet_in_fec!P$10</f>
        <v>0</v>
      </c>
      <c r="Q324" s="132">
        <f>RES_hhdet_in_fec!Q$10</f>
        <v>0</v>
      </c>
    </row>
    <row r="325" spans="1:17" ht="12" customHeight="1" x14ac:dyDescent="0.25">
      <c r="A325" s="167" t="s">
        <v>144</v>
      </c>
      <c r="B325" s="132"/>
      <c r="C325" s="132">
        <f>RES_hhdet_in_fec!C$11</f>
        <v>0</v>
      </c>
      <c r="D325" s="132">
        <f>RES_hhdet_in_fec!D$11</f>
        <v>0</v>
      </c>
      <c r="E325" s="132">
        <f>RES_hhdet_in_fec!E$11</f>
        <v>0</v>
      </c>
      <c r="F325" s="132">
        <f>RES_hhdet_in_fec!F$11</f>
        <v>0</v>
      </c>
      <c r="G325" s="132">
        <f>RES_hhdet_in_fec!G$11</f>
        <v>0</v>
      </c>
      <c r="H325" s="132">
        <f>RES_hhdet_in_fec!H$11</f>
        <v>0</v>
      </c>
      <c r="I325" s="132">
        <f>RES_hhdet_in_fec!I$11</f>
        <v>0</v>
      </c>
      <c r="J325" s="132">
        <f>RES_hhdet_in_fec!J$11</f>
        <v>0</v>
      </c>
      <c r="K325" s="132">
        <f>RES_hhdet_in_fec!K$11</f>
        <v>0</v>
      </c>
      <c r="L325" s="132">
        <f>RES_hhdet_in_fec!L$11</f>
        <v>0</v>
      </c>
      <c r="M325" s="132">
        <f>RES_hhdet_in_fec!M$11</f>
        <v>0</v>
      </c>
      <c r="N325" s="132">
        <f>RES_hhdet_in_fec!N$11</f>
        <v>0</v>
      </c>
      <c r="O325" s="132">
        <f>RES_hhdet_in_fec!O$11</f>
        <v>0</v>
      </c>
      <c r="P325" s="132">
        <f>RES_hhdet_in_fec!P$11</f>
        <v>0</v>
      </c>
      <c r="Q325" s="132">
        <f>RES_hhdet_in_fec!Q$11</f>
        <v>0</v>
      </c>
    </row>
    <row r="326" spans="1:17" ht="12" customHeight="1" x14ac:dyDescent="0.25">
      <c r="A326" s="167" t="s">
        <v>143</v>
      </c>
      <c r="B326" s="132"/>
      <c r="C326" s="132">
        <f>SUM(C327:C328)</f>
        <v>0</v>
      </c>
      <c r="D326" s="132">
        <f t="shared" ref="D326:Q326" si="78">SUM(D327:D328)</f>
        <v>0</v>
      </c>
      <c r="E326" s="132">
        <f t="shared" si="78"/>
        <v>0</v>
      </c>
      <c r="F326" s="132">
        <f t="shared" si="78"/>
        <v>0</v>
      </c>
      <c r="G326" s="132">
        <f t="shared" si="78"/>
        <v>0</v>
      </c>
      <c r="H326" s="132">
        <f t="shared" si="78"/>
        <v>0</v>
      </c>
      <c r="I326" s="132">
        <f t="shared" si="78"/>
        <v>0</v>
      </c>
      <c r="J326" s="132">
        <f t="shared" si="78"/>
        <v>0</v>
      </c>
      <c r="K326" s="132">
        <f t="shared" si="78"/>
        <v>0</v>
      </c>
      <c r="L326" s="132">
        <f t="shared" si="78"/>
        <v>0</v>
      </c>
      <c r="M326" s="132">
        <f t="shared" si="78"/>
        <v>0</v>
      </c>
      <c r="N326" s="132">
        <f t="shared" si="78"/>
        <v>0</v>
      </c>
      <c r="O326" s="132">
        <f t="shared" si="78"/>
        <v>0</v>
      </c>
      <c r="P326" s="132">
        <f t="shared" si="78"/>
        <v>0</v>
      </c>
      <c r="Q326" s="132">
        <f t="shared" si="78"/>
        <v>0</v>
      </c>
    </row>
    <row r="327" spans="1:17" ht="12" customHeight="1" x14ac:dyDescent="0.25">
      <c r="A327" s="166" t="s">
        <v>57</v>
      </c>
      <c r="B327" s="165"/>
      <c r="C327" s="165">
        <f>RES_hhdet_in_fec!C$13</f>
        <v>0</v>
      </c>
      <c r="D327" s="165">
        <f>RES_hhdet_in_fec!D$13</f>
        <v>0</v>
      </c>
      <c r="E327" s="165">
        <f>RES_hhdet_in_fec!E$13</f>
        <v>0</v>
      </c>
      <c r="F327" s="165">
        <f>RES_hhdet_in_fec!F$13</f>
        <v>0</v>
      </c>
      <c r="G327" s="165">
        <f>RES_hhdet_in_fec!G$13</f>
        <v>0</v>
      </c>
      <c r="H327" s="165">
        <f>RES_hhdet_in_fec!H$13</f>
        <v>0</v>
      </c>
      <c r="I327" s="165">
        <f>RES_hhdet_in_fec!I$13</f>
        <v>0</v>
      </c>
      <c r="J327" s="165">
        <f>RES_hhdet_in_fec!J$13</f>
        <v>0</v>
      </c>
      <c r="K327" s="165">
        <f>RES_hhdet_in_fec!K$13</f>
        <v>0</v>
      </c>
      <c r="L327" s="165">
        <f>RES_hhdet_in_fec!L$13</f>
        <v>0</v>
      </c>
      <c r="M327" s="165">
        <f>RES_hhdet_in_fec!M$13</f>
        <v>0</v>
      </c>
      <c r="N327" s="165">
        <f>RES_hhdet_in_fec!N$13</f>
        <v>0</v>
      </c>
      <c r="O327" s="165">
        <f>RES_hhdet_in_fec!O$13</f>
        <v>0</v>
      </c>
      <c r="P327" s="165">
        <f>RES_hhdet_in_fec!P$13</f>
        <v>0</v>
      </c>
      <c r="Q327" s="165">
        <f>RES_hhdet_in_fec!Q$13</f>
        <v>0</v>
      </c>
    </row>
    <row r="328" spans="1:17" ht="12" customHeight="1" x14ac:dyDescent="0.25">
      <c r="A328" s="147" t="s">
        <v>59</v>
      </c>
      <c r="B328" s="164"/>
      <c r="C328" s="164">
        <f>RES_hhdet_in_fec!C$14</f>
        <v>0</v>
      </c>
      <c r="D328" s="164">
        <f>RES_hhdet_in_fec!D$14</f>
        <v>0</v>
      </c>
      <c r="E328" s="164">
        <f>RES_hhdet_in_fec!E$14</f>
        <v>0</v>
      </c>
      <c r="F328" s="164">
        <f>RES_hhdet_in_fec!F$14</f>
        <v>0</v>
      </c>
      <c r="G328" s="164">
        <f>RES_hhdet_in_fec!G$14</f>
        <v>0</v>
      </c>
      <c r="H328" s="164">
        <f>RES_hhdet_in_fec!H$14</f>
        <v>0</v>
      </c>
      <c r="I328" s="164">
        <f>RES_hhdet_in_fec!I$14</f>
        <v>0</v>
      </c>
      <c r="J328" s="164">
        <f>RES_hhdet_in_fec!J$14</f>
        <v>0</v>
      </c>
      <c r="K328" s="164">
        <f>RES_hhdet_in_fec!K$14</f>
        <v>0</v>
      </c>
      <c r="L328" s="164">
        <f>RES_hhdet_in_fec!L$14</f>
        <v>0</v>
      </c>
      <c r="M328" s="164">
        <f>RES_hhdet_in_fec!M$14</f>
        <v>0</v>
      </c>
      <c r="N328" s="164">
        <f>RES_hhdet_in_fec!N$14</f>
        <v>0</v>
      </c>
      <c r="O328" s="164">
        <f>RES_hhdet_in_fec!O$14</f>
        <v>0</v>
      </c>
      <c r="P328" s="164">
        <f>RES_hhdet_in_fec!P$14</f>
        <v>0</v>
      </c>
      <c r="Q328" s="164">
        <f>RES_hhdet_in_fec!Q$14</f>
        <v>0</v>
      </c>
    </row>
    <row r="329" spans="1:17" ht="12" customHeight="1" x14ac:dyDescent="0.25">
      <c r="A329" s="163" t="s">
        <v>142</v>
      </c>
      <c r="B329" s="162"/>
      <c r="C329" s="162">
        <f>RES_hhdet_in_fec!C$15</f>
        <v>0</v>
      </c>
      <c r="D329" s="162">
        <f>RES_hhdet_in_fec!D$15</f>
        <v>1.4781510153287125</v>
      </c>
      <c r="E329" s="162">
        <f>RES_hhdet_in_fec!E$15</f>
        <v>0</v>
      </c>
      <c r="F329" s="162">
        <f>RES_hhdet_in_fec!F$15</f>
        <v>1.0245831573444204</v>
      </c>
      <c r="G329" s="162">
        <f>RES_hhdet_in_fec!G$15</f>
        <v>1.1334008599513199</v>
      </c>
      <c r="H329" s="162">
        <f>RES_hhdet_in_fec!H$15</f>
        <v>1.6051267119039487</v>
      </c>
      <c r="I329" s="162">
        <f>RES_hhdet_in_fec!I$15</f>
        <v>3.2082283559087506</v>
      </c>
      <c r="J329" s="162">
        <f>RES_hhdet_in_fec!J$15</f>
        <v>2.8057891680699769</v>
      </c>
      <c r="K329" s="162">
        <f>RES_hhdet_in_fec!K$15</f>
        <v>0.54060305175965195</v>
      </c>
      <c r="L329" s="162">
        <f>RES_hhdet_in_fec!L$15</f>
        <v>1.9439382979888504</v>
      </c>
      <c r="M329" s="162">
        <f>RES_hhdet_in_fec!M$15</f>
        <v>1.9940304350652691</v>
      </c>
      <c r="N329" s="162">
        <f>RES_hhdet_in_fec!N$15</f>
        <v>0</v>
      </c>
      <c r="O329" s="162">
        <f>RES_hhdet_in_fec!O$15</f>
        <v>1.6527763687592245</v>
      </c>
      <c r="P329" s="162">
        <f>RES_hhdet_in_fec!P$15</f>
        <v>0</v>
      </c>
      <c r="Q329" s="162">
        <f>RES_hhdet_in_fec!Q$15</f>
        <v>0</v>
      </c>
    </row>
    <row r="330" spans="1:17" ht="12" customHeight="1" x14ac:dyDescent="0.25">
      <c r="A330" s="161" t="s">
        <v>141</v>
      </c>
      <c r="B330" s="160"/>
      <c r="C330" s="160">
        <f>SUM(C331:C332)</f>
        <v>0</v>
      </c>
      <c r="D330" s="160">
        <f t="shared" ref="D330:Q330" si="79">SUM(D331:D332)</f>
        <v>3.2358490166004138E-2</v>
      </c>
      <c r="E330" s="160">
        <f t="shared" si="79"/>
        <v>0</v>
      </c>
      <c r="F330" s="160">
        <f t="shared" si="79"/>
        <v>2.9428644529367984E-2</v>
      </c>
      <c r="G330" s="160">
        <f t="shared" si="79"/>
        <v>3.6762438972571407E-2</v>
      </c>
      <c r="H330" s="160">
        <f t="shared" si="79"/>
        <v>3.9235092448976591E-2</v>
      </c>
      <c r="I330" s="160">
        <f t="shared" si="79"/>
        <v>0.24509602349370987</v>
      </c>
      <c r="J330" s="160">
        <f t="shared" si="79"/>
        <v>0.49669822562606281</v>
      </c>
      <c r="K330" s="160">
        <f t="shared" si="79"/>
        <v>0.3251087876384347</v>
      </c>
      <c r="L330" s="160">
        <f t="shared" si="79"/>
        <v>0.5048917670950932</v>
      </c>
      <c r="M330" s="160">
        <f t="shared" si="79"/>
        <v>0.98259019046551832</v>
      </c>
      <c r="N330" s="160">
        <f t="shared" si="79"/>
        <v>0</v>
      </c>
      <c r="O330" s="160">
        <f t="shared" si="79"/>
        <v>0.28215572950625267</v>
      </c>
      <c r="P330" s="160">
        <f t="shared" si="79"/>
        <v>0</v>
      </c>
      <c r="Q330" s="160">
        <f t="shared" si="79"/>
        <v>0</v>
      </c>
    </row>
    <row r="331" spans="1:17" ht="12" customHeight="1" x14ac:dyDescent="0.25">
      <c r="A331" s="148" t="s">
        <v>60</v>
      </c>
      <c r="B331" s="156"/>
      <c r="C331" s="156">
        <f>RES_hhdet_in_fec!C$17</f>
        <v>0</v>
      </c>
      <c r="D331" s="156">
        <f>RES_hhdet_in_fec!D$17</f>
        <v>2.4229032591793678E-2</v>
      </c>
      <c r="E331" s="156">
        <f>RES_hhdet_in_fec!E$17</f>
        <v>0</v>
      </c>
      <c r="F331" s="156">
        <f>RES_hhdet_in_fec!F$17</f>
        <v>2.2253238721749856E-2</v>
      </c>
      <c r="G331" s="156">
        <f>RES_hhdet_in_fec!G$17</f>
        <v>2.7640379177241818E-2</v>
      </c>
      <c r="H331" s="156">
        <f>RES_hhdet_in_fec!H$17</f>
        <v>2.9890421601090948E-2</v>
      </c>
      <c r="I331" s="156">
        <f>RES_hhdet_in_fec!I$17</f>
        <v>0.18441777046997118</v>
      </c>
      <c r="J331" s="156">
        <f>RES_hhdet_in_fec!J$17</f>
        <v>0.37411878168771578</v>
      </c>
      <c r="K331" s="156">
        <f>RES_hhdet_in_fec!K$17</f>
        <v>0.23709203639422269</v>
      </c>
      <c r="L331" s="156">
        <f>RES_hhdet_in_fec!L$17</f>
        <v>0.37327463721183612</v>
      </c>
      <c r="M331" s="156">
        <f>RES_hhdet_in_fec!M$17</f>
        <v>0.72668992370333341</v>
      </c>
      <c r="N331" s="156">
        <f>RES_hhdet_in_fec!N$17</f>
        <v>0</v>
      </c>
      <c r="O331" s="156">
        <f>RES_hhdet_in_fec!O$17</f>
        <v>0.21058860504633334</v>
      </c>
      <c r="P331" s="156">
        <f>RES_hhdet_in_fec!P$17</f>
        <v>0</v>
      </c>
      <c r="Q331" s="156">
        <f>RES_hhdet_in_fec!Q$17</f>
        <v>0</v>
      </c>
    </row>
    <row r="332" spans="1:17" ht="12" customHeight="1" x14ac:dyDescent="0.25">
      <c r="A332" s="148" t="s">
        <v>59</v>
      </c>
      <c r="B332" s="156"/>
      <c r="C332" s="156">
        <f>RES_hhdet_in_fec!C$18</f>
        <v>0</v>
      </c>
      <c r="D332" s="156">
        <f>RES_hhdet_in_fec!D$18</f>
        <v>8.1294575742104618E-3</v>
      </c>
      <c r="E332" s="156">
        <f>RES_hhdet_in_fec!E$18</f>
        <v>0</v>
      </c>
      <c r="F332" s="156">
        <f>RES_hhdet_in_fec!F$18</f>
        <v>7.175405807618127E-3</v>
      </c>
      <c r="G332" s="156">
        <f>RES_hhdet_in_fec!G$18</f>
        <v>9.1220597953295887E-3</v>
      </c>
      <c r="H332" s="156">
        <f>RES_hhdet_in_fec!H$18</f>
        <v>9.3446708478856465E-3</v>
      </c>
      <c r="I332" s="156">
        <f>RES_hhdet_in_fec!I$18</f>
        <v>6.0678253023738693E-2</v>
      </c>
      <c r="J332" s="156">
        <f>RES_hhdet_in_fec!J$18</f>
        <v>0.12257944393834699</v>
      </c>
      <c r="K332" s="156">
        <f>RES_hhdet_in_fec!K$18</f>
        <v>8.801675124421203E-2</v>
      </c>
      <c r="L332" s="156">
        <f>RES_hhdet_in_fec!L$18</f>
        <v>0.13161712988325702</v>
      </c>
      <c r="M332" s="156">
        <f>RES_hhdet_in_fec!M$18</f>
        <v>0.25590026676218486</v>
      </c>
      <c r="N332" s="156">
        <f>RES_hhdet_in_fec!N$18</f>
        <v>0</v>
      </c>
      <c r="O332" s="156">
        <f>RES_hhdet_in_fec!O$18</f>
        <v>7.1567124459919348E-2</v>
      </c>
      <c r="P332" s="156">
        <f>RES_hhdet_in_fec!P$18</f>
        <v>0</v>
      </c>
      <c r="Q332" s="156">
        <f>RES_hhdet_in_fec!Q$18</f>
        <v>0</v>
      </c>
    </row>
    <row r="333" spans="1:17" ht="12" customHeight="1" x14ac:dyDescent="0.25">
      <c r="A333" s="158" t="s">
        <v>62</v>
      </c>
      <c r="B333" s="157"/>
      <c r="C333" s="157">
        <f>SUM(C334:C336)</f>
        <v>0</v>
      </c>
      <c r="D333" s="157">
        <f t="shared" ref="D333:Q333" si="80">SUM(D334:D336)</f>
        <v>0.76729670486480139</v>
      </c>
      <c r="E333" s="157">
        <f t="shared" si="80"/>
        <v>0</v>
      </c>
      <c r="F333" s="157">
        <f t="shared" si="80"/>
        <v>0.49889650528713669</v>
      </c>
      <c r="G333" s="157">
        <f t="shared" si="80"/>
        <v>0.85948495412533521</v>
      </c>
      <c r="H333" s="157">
        <f t="shared" si="80"/>
        <v>0.6076608340139894</v>
      </c>
      <c r="I333" s="157">
        <f t="shared" si="80"/>
        <v>1.6230677814826839</v>
      </c>
      <c r="J333" s="157">
        <f t="shared" si="80"/>
        <v>1.1943084861336191</v>
      </c>
      <c r="K333" s="157">
        <f t="shared" si="80"/>
        <v>1.4575983985371865</v>
      </c>
      <c r="L333" s="157">
        <f t="shared" si="80"/>
        <v>1.0022307755572042</v>
      </c>
      <c r="M333" s="157">
        <f t="shared" si="80"/>
        <v>1.5866781988990752</v>
      </c>
      <c r="N333" s="157">
        <f t="shared" si="80"/>
        <v>0.82491426464106332</v>
      </c>
      <c r="O333" s="157">
        <f t="shared" si="80"/>
        <v>1.0614822686289824</v>
      </c>
      <c r="P333" s="157">
        <f t="shared" si="80"/>
        <v>0</v>
      </c>
      <c r="Q333" s="157">
        <f t="shared" si="80"/>
        <v>0</v>
      </c>
    </row>
    <row r="334" spans="1:17" ht="12" customHeight="1" x14ac:dyDescent="0.25">
      <c r="A334" s="23" t="s">
        <v>58</v>
      </c>
      <c r="B334" s="156"/>
      <c r="C334" s="156">
        <f>RES_hhdet_in_fec!C$20</f>
        <v>0</v>
      </c>
      <c r="D334" s="156">
        <f>RES_hhdet_in_fec!D$20</f>
        <v>0</v>
      </c>
      <c r="E334" s="156">
        <f>RES_hhdet_in_fec!E$20</f>
        <v>0</v>
      </c>
      <c r="F334" s="156">
        <f>RES_hhdet_in_fec!F$20</f>
        <v>0</v>
      </c>
      <c r="G334" s="156">
        <f>RES_hhdet_in_fec!G$20</f>
        <v>0</v>
      </c>
      <c r="H334" s="156">
        <f>RES_hhdet_in_fec!H$20</f>
        <v>0</v>
      </c>
      <c r="I334" s="156">
        <f>RES_hhdet_in_fec!I$20</f>
        <v>0</v>
      </c>
      <c r="J334" s="156">
        <f>RES_hhdet_in_fec!J$20</f>
        <v>0</v>
      </c>
      <c r="K334" s="156">
        <f>RES_hhdet_in_fec!K$20</f>
        <v>0</v>
      </c>
      <c r="L334" s="156">
        <f>RES_hhdet_in_fec!L$20</f>
        <v>0</v>
      </c>
      <c r="M334" s="156">
        <f>RES_hhdet_in_fec!M$20</f>
        <v>0</v>
      </c>
      <c r="N334" s="156">
        <f>RES_hhdet_in_fec!N$20</f>
        <v>0</v>
      </c>
      <c r="O334" s="156">
        <f>RES_hhdet_in_fec!O$20</f>
        <v>0</v>
      </c>
      <c r="P334" s="156">
        <f>RES_hhdet_in_fec!P$20</f>
        <v>0</v>
      </c>
      <c r="Q334" s="156">
        <f>RES_hhdet_in_fec!Q$20</f>
        <v>0</v>
      </c>
    </row>
    <row r="335" spans="1:17" ht="12" customHeight="1" x14ac:dyDescent="0.25">
      <c r="A335" s="23" t="s">
        <v>57</v>
      </c>
      <c r="B335" s="156"/>
      <c r="C335" s="156">
        <f>RES_hhdet_in_fec!C$21</f>
        <v>0</v>
      </c>
      <c r="D335" s="156">
        <f>RES_hhdet_in_fec!D$21</f>
        <v>0</v>
      </c>
      <c r="E335" s="156">
        <f>RES_hhdet_in_fec!E$21</f>
        <v>0</v>
      </c>
      <c r="F335" s="156">
        <f>RES_hhdet_in_fec!F$21</f>
        <v>0</v>
      </c>
      <c r="G335" s="156">
        <f>RES_hhdet_in_fec!G$21</f>
        <v>0</v>
      </c>
      <c r="H335" s="156">
        <f>RES_hhdet_in_fec!H$21</f>
        <v>0</v>
      </c>
      <c r="I335" s="156">
        <f>RES_hhdet_in_fec!I$21</f>
        <v>0</v>
      </c>
      <c r="J335" s="156">
        <f>RES_hhdet_in_fec!J$21</f>
        <v>0</v>
      </c>
      <c r="K335" s="156">
        <f>RES_hhdet_in_fec!K$21</f>
        <v>0</v>
      </c>
      <c r="L335" s="156">
        <f>RES_hhdet_in_fec!L$21</f>
        <v>0</v>
      </c>
      <c r="M335" s="156">
        <f>RES_hhdet_in_fec!M$21</f>
        <v>0</v>
      </c>
      <c r="N335" s="156">
        <f>RES_hhdet_in_fec!N$21</f>
        <v>0</v>
      </c>
      <c r="O335" s="156">
        <f>RES_hhdet_in_fec!O$21</f>
        <v>0</v>
      </c>
      <c r="P335" s="156">
        <f>RES_hhdet_in_fec!P$21</f>
        <v>0</v>
      </c>
      <c r="Q335" s="156">
        <f>RES_hhdet_in_fec!Q$21</f>
        <v>0</v>
      </c>
    </row>
    <row r="336" spans="1:17" ht="12" customHeight="1" x14ac:dyDescent="0.25">
      <c r="A336" s="29" t="s">
        <v>140</v>
      </c>
      <c r="B336" s="57"/>
      <c r="C336" s="57">
        <f>RES_hhdet_in_fec!C$22</f>
        <v>0</v>
      </c>
      <c r="D336" s="57">
        <f>RES_hhdet_in_fec!D$22</f>
        <v>0.76729670486480139</v>
      </c>
      <c r="E336" s="57">
        <f>RES_hhdet_in_fec!E$22</f>
        <v>0</v>
      </c>
      <c r="F336" s="57">
        <f>RES_hhdet_in_fec!F$22</f>
        <v>0.49889650528713669</v>
      </c>
      <c r="G336" s="57">
        <f>RES_hhdet_in_fec!G$22</f>
        <v>0.85948495412533521</v>
      </c>
      <c r="H336" s="57">
        <f>RES_hhdet_in_fec!H$22</f>
        <v>0.6076608340139894</v>
      </c>
      <c r="I336" s="57">
        <f>RES_hhdet_in_fec!I$22</f>
        <v>1.6230677814826839</v>
      </c>
      <c r="J336" s="57">
        <f>RES_hhdet_in_fec!J$22</f>
        <v>1.1943084861336191</v>
      </c>
      <c r="K336" s="57">
        <f>RES_hhdet_in_fec!K$22</f>
        <v>1.4575983985371865</v>
      </c>
      <c r="L336" s="57">
        <f>RES_hhdet_in_fec!L$22</f>
        <v>1.0022307755572042</v>
      </c>
      <c r="M336" s="57">
        <f>RES_hhdet_in_fec!M$22</f>
        <v>1.5866781988990752</v>
      </c>
      <c r="N336" s="57">
        <f>RES_hhdet_in_fec!N$22</f>
        <v>0.82491426464106332</v>
      </c>
      <c r="O336" s="57">
        <f>RES_hhdet_in_fec!O$22</f>
        <v>1.0614822686289824</v>
      </c>
      <c r="P336" s="57">
        <f>RES_hhdet_in_fec!P$22</f>
        <v>0</v>
      </c>
      <c r="Q336" s="57">
        <f>RES_hhdet_in_fec!Q$22</f>
        <v>0</v>
      </c>
    </row>
    <row r="338" spans="1:17" ht="12" customHeight="1" x14ac:dyDescent="0.25">
      <c r="A338" s="152" t="s">
        <v>192</v>
      </c>
      <c r="B338" s="168"/>
      <c r="C338" s="168">
        <f>SUM(C339,C342,C344,C354)</f>
        <v>0</v>
      </c>
      <c r="D338" s="168">
        <f t="shared" ref="D338:Q338" si="81">SUM(D339,D342,D344,D354)</f>
        <v>11.790129486239582</v>
      </c>
      <c r="E338" s="168">
        <f t="shared" si="81"/>
        <v>0</v>
      </c>
      <c r="F338" s="168">
        <f t="shared" si="81"/>
        <v>7.5682827191452464</v>
      </c>
      <c r="G338" s="168">
        <f t="shared" si="81"/>
        <v>13.777315203479416</v>
      </c>
      <c r="H338" s="168">
        <f t="shared" si="81"/>
        <v>9.680576479798054</v>
      </c>
      <c r="I338" s="168">
        <f t="shared" si="81"/>
        <v>23.165294766028378</v>
      </c>
      <c r="J338" s="168">
        <f t="shared" si="81"/>
        <v>18.31499642964955</v>
      </c>
      <c r="K338" s="168">
        <f t="shared" si="81"/>
        <v>22.709043995248901</v>
      </c>
      <c r="L338" s="168">
        <f t="shared" si="81"/>
        <v>14.605325959177353</v>
      </c>
      <c r="M338" s="168">
        <f t="shared" si="81"/>
        <v>20.576216523731539</v>
      </c>
      <c r="N338" s="168">
        <f t="shared" si="81"/>
        <v>10.240973312066904</v>
      </c>
      <c r="O338" s="168">
        <f t="shared" si="81"/>
        <v>13.29245946555471</v>
      </c>
      <c r="P338" s="168">
        <f t="shared" si="81"/>
        <v>0</v>
      </c>
      <c r="Q338" s="168">
        <f t="shared" si="81"/>
        <v>0</v>
      </c>
    </row>
    <row r="339" spans="1:17" ht="12" customHeight="1" x14ac:dyDescent="0.25">
      <c r="A339" s="158" t="s">
        <v>65</v>
      </c>
      <c r="B339" s="157"/>
      <c r="C339" s="157">
        <f>SUM(C340:C341)</f>
        <v>0</v>
      </c>
      <c r="D339" s="157">
        <f t="shared" ref="D339:Q339" si="82">SUM(D340:D341)</f>
        <v>9.0058419038323727</v>
      </c>
      <c r="E339" s="157">
        <f t="shared" si="82"/>
        <v>0</v>
      </c>
      <c r="F339" s="157">
        <f t="shared" si="82"/>
        <v>5.7781703245007936</v>
      </c>
      <c r="G339" s="157">
        <f t="shared" si="82"/>
        <v>10.693503592231163</v>
      </c>
      <c r="H339" s="157">
        <f t="shared" si="82"/>
        <v>7.362479795625684</v>
      </c>
      <c r="I339" s="157">
        <f t="shared" si="82"/>
        <v>17.271996928574236</v>
      </c>
      <c r="J339" s="157">
        <f t="shared" si="82"/>
        <v>13.754112048158296</v>
      </c>
      <c r="K339" s="157">
        <f t="shared" si="82"/>
        <v>17.542443004098995</v>
      </c>
      <c r="L339" s="157">
        <f t="shared" si="82"/>
        <v>10.87494116476911</v>
      </c>
      <c r="M339" s="157">
        <f t="shared" si="82"/>
        <v>14.7661780737323</v>
      </c>
      <c r="N339" s="157">
        <f t="shared" si="82"/>
        <v>7.3897275445083155</v>
      </c>
      <c r="O339" s="157">
        <f t="shared" si="82"/>
        <v>9.4530360604027202</v>
      </c>
      <c r="P339" s="157">
        <f t="shared" si="82"/>
        <v>0</v>
      </c>
      <c r="Q339" s="157">
        <f t="shared" si="82"/>
        <v>0</v>
      </c>
    </row>
    <row r="340" spans="1:17" ht="12" customHeight="1" x14ac:dyDescent="0.25">
      <c r="A340" s="23" t="s">
        <v>58</v>
      </c>
      <c r="B340" s="156"/>
      <c r="C340" s="156">
        <f>RES_hhdet_in_tes!C$5</f>
        <v>0</v>
      </c>
      <c r="D340" s="156">
        <f>RES_hhdet_in_tes!D$5</f>
        <v>8.9354391268920637</v>
      </c>
      <c r="E340" s="156">
        <f>RES_hhdet_in_tes!E$5</f>
        <v>0</v>
      </c>
      <c r="F340" s="156">
        <f>RES_hhdet_in_tes!F$5</f>
        <v>5.7094105057845619</v>
      </c>
      <c r="G340" s="156">
        <f>RES_hhdet_in_tes!G$5</f>
        <v>10.580537288736288</v>
      </c>
      <c r="H340" s="156">
        <f>RES_hhdet_in_tes!H$5</f>
        <v>7.25155966285317</v>
      </c>
      <c r="I340" s="156">
        <f>RES_hhdet_in_tes!I$5</f>
        <v>17.053735239118211</v>
      </c>
      <c r="J340" s="156">
        <f>RES_hhdet_in_tes!J$5</f>
        <v>13.578140789525719</v>
      </c>
      <c r="K340" s="156">
        <f>RES_hhdet_in_tes!K$5</f>
        <v>17.465671347773984</v>
      </c>
      <c r="L340" s="156">
        <f>RES_hhdet_in_tes!L$5</f>
        <v>10.782789531709415</v>
      </c>
      <c r="M340" s="156">
        <f>RES_hhdet_in_tes!M$5</f>
        <v>14.626473875151282</v>
      </c>
      <c r="N340" s="156">
        <f>RES_hhdet_in_tes!N$5</f>
        <v>7.3286928704699452</v>
      </c>
      <c r="O340" s="156">
        <f>RES_hhdet_in_tes!O$5</f>
        <v>9.3471550641175707</v>
      </c>
      <c r="P340" s="156">
        <f>RES_hhdet_in_tes!P$5</f>
        <v>0</v>
      </c>
      <c r="Q340" s="156">
        <f>RES_hhdet_in_tes!Q$5</f>
        <v>0</v>
      </c>
    </row>
    <row r="341" spans="1:17" ht="12" customHeight="1" x14ac:dyDescent="0.25">
      <c r="A341" s="23" t="s">
        <v>60</v>
      </c>
      <c r="B341" s="156"/>
      <c r="C341" s="156">
        <f>RES_hhdet_in_tes!C$6</f>
        <v>0</v>
      </c>
      <c r="D341" s="156">
        <f>RES_hhdet_in_tes!D$6</f>
        <v>7.0402776940309567E-2</v>
      </c>
      <c r="E341" s="156">
        <f>RES_hhdet_in_tes!E$6</f>
        <v>0</v>
      </c>
      <c r="F341" s="156">
        <f>RES_hhdet_in_tes!F$6</f>
        <v>6.8759818716231852E-2</v>
      </c>
      <c r="G341" s="156">
        <f>RES_hhdet_in_tes!G$6</f>
        <v>0.11296630349487562</v>
      </c>
      <c r="H341" s="156">
        <f>RES_hhdet_in_tes!H$6</f>
        <v>0.11092013277251384</v>
      </c>
      <c r="I341" s="156">
        <f>RES_hhdet_in_tes!I$6</f>
        <v>0.21826168945602567</v>
      </c>
      <c r="J341" s="156">
        <f>RES_hhdet_in_tes!J$6</f>
        <v>0.17597125863257665</v>
      </c>
      <c r="K341" s="156">
        <f>RES_hhdet_in_tes!K$6</f>
        <v>7.6771656325011331E-2</v>
      </c>
      <c r="L341" s="156">
        <f>RES_hhdet_in_tes!L$6</f>
        <v>9.2151633059694621E-2</v>
      </c>
      <c r="M341" s="156">
        <f>RES_hhdet_in_tes!M$6</f>
        <v>0.13970419858101815</v>
      </c>
      <c r="N341" s="156">
        <f>RES_hhdet_in_tes!N$6</f>
        <v>6.1034674038369978E-2</v>
      </c>
      <c r="O341" s="156">
        <f>RES_hhdet_in_tes!O$6</f>
        <v>0.10588099628514996</v>
      </c>
      <c r="P341" s="156">
        <f>RES_hhdet_in_tes!P$6</f>
        <v>0</v>
      </c>
      <c r="Q341" s="156">
        <f>RES_hhdet_in_tes!Q$6</f>
        <v>0</v>
      </c>
    </row>
    <row r="342" spans="1:17" ht="12" customHeight="1" x14ac:dyDescent="0.25">
      <c r="A342" s="158" t="s">
        <v>112</v>
      </c>
      <c r="B342" s="157"/>
      <c r="C342" s="157">
        <f>C343</f>
        <v>0</v>
      </c>
      <c r="D342" s="157">
        <f t="shared" ref="D342:Q342" si="83">D343</f>
        <v>1.478589238526402E-2</v>
      </c>
      <c r="E342" s="157">
        <f t="shared" si="83"/>
        <v>0</v>
      </c>
      <c r="F342" s="157">
        <f t="shared" si="83"/>
        <v>1.0453128611759326E-2</v>
      </c>
      <c r="G342" s="157">
        <f t="shared" si="83"/>
        <v>2.9206576015292439E-2</v>
      </c>
      <c r="H342" s="157">
        <f t="shared" si="83"/>
        <v>2.2768568727068589E-2</v>
      </c>
      <c r="I342" s="157">
        <f t="shared" si="83"/>
        <v>5.2697319466401049E-2</v>
      </c>
      <c r="J342" s="157">
        <f t="shared" si="83"/>
        <v>5.5622010465195972E-2</v>
      </c>
      <c r="K342" s="157">
        <f t="shared" si="83"/>
        <v>7.3096250053377873E-2</v>
      </c>
      <c r="L342" s="157">
        <f t="shared" si="83"/>
        <v>5.8450617101677101E-2</v>
      </c>
      <c r="M342" s="157">
        <f t="shared" si="83"/>
        <v>6.3785756265458279E-2</v>
      </c>
      <c r="N342" s="157">
        <f t="shared" si="83"/>
        <v>5.0535830481988696E-2</v>
      </c>
      <c r="O342" s="157">
        <f t="shared" si="83"/>
        <v>6.9323287044400911E-2</v>
      </c>
      <c r="P342" s="157">
        <f t="shared" si="83"/>
        <v>0</v>
      </c>
      <c r="Q342" s="157">
        <f t="shared" si="83"/>
        <v>0</v>
      </c>
    </row>
    <row r="343" spans="1:17" ht="12" customHeight="1" x14ac:dyDescent="0.25">
      <c r="A343" s="23" t="s">
        <v>60</v>
      </c>
      <c r="B343" s="156"/>
      <c r="C343" s="156">
        <f>RES_hhdet_in_tes!C$8</f>
        <v>0</v>
      </c>
      <c r="D343" s="156">
        <f>RES_hhdet_in_tes!D$8</f>
        <v>1.478589238526402E-2</v>
      </c>
      <c r="E343" s="156">
        <f>RES_hhdet_in_tes!E$8</f>
        <v>0</v>
      </c>
      <c r="F343" s="156">
        <f>RES_hhdet_in_tes!F$8</f>
        <v>1.0453128611759326E-2</v>
      </c>
      <c r="G343" s="156">
        <f>RES_hhdet_in_tes!G$8</f>
        <v>2.9206576015292439E-2</v>
      </c>
      <c r="H343" s="156">
        <f>RES_hhdet_in_tes!H$8</f>
        <v>2.2768568727068589E-2</v>
      </c>
      <c r="I343" s="156">
        <f>RES_hhdet_in_tes!I$8</f>
        <v>5.2697319466401049E-2</v>
      </c>
      <c r="J343" s="156">
        <f>RES_hhdet_in_tes!J$8</f>
        <v>5.5622010465195972E-2</v>
      </c>
      <c r="K343" s="156">
        <f>RES_hhdet_in_tes!K$8</f>
        <v>7.3096250053377873E-2</v>
      </c>
      <c r="L343" s="156">
        <f>RES_hhdet_in_tes!L$8</f>
        <v>5.8450617101677101E-2</v>
      </c>
      <c r="M343" s="156">
        <f>RES_hhdet_in_tes!M$8</f>
        <v>6.3785756265458279E-2</v>
      </c>
      <c r="N343" s="156">
        <f>RES_hhdet_in_tes!N$8</f>
        <v>5.0535830481988696E-2</v>
      </c>
      <c r="O343" s="156">
        <f>RES_hhdet_in_tes!O$8</f>
        <v>6.9323287044400911E-2</v>
      </c>
      <c r="P343" s="156">
        <f>RES_hhdet_in_tes!P$8</f>
        <v>0</v>
      </c>
      <c r="Q343" s="156">
        <f>RES_hhdet_in_tes!Q$8</f>
        <v>0</v>
      </c>
    </row>
    <row r="344" spans="1:17" ht="12" customHeight="1" x14ac:dyDescent="0.25">
      <c r="A344" s="158" t="s">
        <v>63</v>
      </c>
      <c r="B344" s="157"/>
      <c r="C344" s="157">
        <f>SUM(C345:C347,C350:C351)</f>
        <v>0</v>
      </c>
      <c r="D344" s="157">
        <f t="shared" ref="D344:Q344" si="84">SUM(D345:D347,D350:D351)</f>
        <v>2.1365142956445191</v>
      </c>
      <c r="E344" s="157">
        <f t="shared" si="84"/>
        <v>0</v>
      </c>
      <c r="F344" s="157">
        <f t="shared" si="84"/>
        <v>1.3635339039980945</v>
      </c>
      <c r="G344" s="157">
        <f t="shared" si="84"/>
        <v>2.3322899400964223</v>
      </c>
      <c r="H344" s="157">
        <f t="shared" si="84"/>
        <v>1.7814439127013788</v>
      </c>
      <c r="I344" s="157">
        <f t="shared" si="84"/>
        <v>4.4599637325095589</v>
      </c>
      <c r="J344" s="157">
        <f t="shared" si="84"/>
        <v>3.4797223935911599</v>
      </c>
      <c r="K344" s="157">
        <f t="shared" si="84"/>
        <v>3.8463616471629809</v>
      </c>
      <c r="L344" s="157">
        <f t="shared" si="84"/>
        <v>2.8123983932262746</v>
      </c>
      <c r="M344" s="157">
        <f t="shared" si="84"/>
        <v>4.3861198921308437</v>
      </c>
      <c r="N344" s="157">
        <f t="shared" si="84"/>
        <v>2.0940209302397408</v>
      </c>
      <c r="O344" s="157">
        <f t="shared" si="84"/>
        <v>2.8608755234939895</v>
      </c>
      <c r="P344" s="157">
        <f t="shared" si="84"/>
        <v>0</v>
      </c>
      <c r="Q344" s="157">
        <f t="shared" si="84"/>
        <v>0</v>
      </c>
    </row>
    <row r="345" spans="1:17" ht="12" customHeight="1" x14ac:dyDescent="0.25">
      <c r="A345" s="167" t="s">
        <v>171</v>
      </c>
      <c r="B345" s="132"/>
      <c r="C345" s="132">
        <f>RES_hhdet_in_tes!C$10</f>
        <v>0</v>
      </c>
      <c r="D345" s="132">
        <f>RES_hhdet_in_tes!D$10</f>
        <v>1.063884454414034</v>
      </c>
      <c r="E345" s="132">
        <f>RES_hhdet_in_tes!E$10</f>
        <v>0</v>
      </c>
      <c r="F345" s="132">
        <f>RES_hhdet_in_tes!F$10</f>
        <v>0.60113084733110811</v>
      </c>
      <c r="G345" s="132">
        <f>RES_hhdet_in_tes!G$10</f>
        <v>1.4756100900946421</v>
      </c>
      <c r="H345" s="132">
        <f>RES_hhdet_in_tes!H$10</f>
        <v>0.56408809043648922</v>
      </c>
      <c r="I345" s="132">
        <f>RES_hhdet_in_tes!I$10</f>
        <v>1.8594271608635724</v>
      </c>
      <c r="J345" s="132">
        <f>RES_hhdet_in_tes!J$10</f>
        <v>0.94635389013677784</v>
      </c>
      <c r="K345" s="132">
        <f>RES_hhdet_in_tes!K$10</f>
        <v>3.1676656235183129</v>
      </c>
      <c r="L345" s="132">
        <f>RES_hhdet_in_tes!L$10</f>
        <v>0.94492684963574491</v>
      </c>
      <c r="M345" s="132">
        <f>RES_hhdet_in_tes!M$10</f>
        <v>2.0787276154338818</v>
      </c>
      <c r="N345" s="132">
        <f>RES_hhdet_in_tes!N$10</f>
        <v>2.0940209302397408</v>
      </c>
      <c r="O345" s="132">
        <f>RES_hhdet_in_tes!O$10</f>
        <v>1.3632388378731941</v>
      </c>
      <c r="P345" s="132">
        <f>RES_hhdet_in_tes!P$10</f>
        <v>0</v>
      </c>
      <c r="Q345" s="132">
        <f>RES_hhdet_in_tes!Q$10</f>
        <v>0</v>
      </c>
    </row>
    <row r="346" spans="1:17" ht="12" customHeight="1" x14ac:dyDescent="0.25">
      <c r="A346" s="167" t="s">
        <v>144</v>
      </c>
      <c r="B346" s="132"/>
      <c r="C346" s="132">
        <f>RES_hhdet_in_tes!C$11</f>
        <v>0</v>
      </c>
      <c r="D346" s="132">
        <f>RES_hhdet_in_tes!D$11</f>
        <v>0</v>
      </c>
      <c r="E346" s="132">
        <f>RES_hhdet_in_tes!E$11</f>
        <v>0</v>
      </c>
      <c r="F346" s="132">
        <f>RES_hhdet_in_tes!F$11</f>
        <v>0</v>
      </c>
      <c r="G346" s="132">
        <f>RES_hhdet_in_tes!G$11</f>
        <v>0</v>
      </c>
      <c r="H346" s="132">
        <f>RES_hhdet_in_tes!H$11</f>
        <v>0</v>
      </c>
      <c r="I346" s="132">
        <f>RES_hhdet_in_tes!I$11</f>
        <v>0</v>
      </c>
      <c r="J346" s="132">
        <f>RES_hhdet_in_tes!J$11</f>
        <v>0</v>
      </c>
      <c r="K346" s="132">
        <f>RES_hhdet_in_tes!K$11</f>
        <v>0</v>
      </c>
      <c r="L346" s="132">
        <f>RES_hhdet_in_tes!L$11</f>
        <v>0</v>
      </c>
      <c r="M346" s="132">
        <f>RES_hhdet_in_tes!M$11</f>
        <v>0</v>
      </c>
      <c r="N346" s="132">
        <f>RES_hhdet_in_tes!N$11</f>
        <v>0</v>
      </c>
      <c r="O346" s="132">
        <f>RES_hhdet_in_tes!O$11</f>
        <v>0</v>
      </c>
      <c r="P346" s="132">
        <f>RES_hhdet_in_tes!P$11</f>
        <v>0</v>
      </c>
      <c r="Q346" s="132">
        <f>RES_hhdet_in_tes!Q$11</f>
        <v>0</v>
      </c>
    </row>
    <row r="347" spans="1:17" ht="12" customHeight="1" x14ac:dyDescent="0.25">
      <c r="A347" s="167" t="s">
        <v>143</v>
      </c>
      <c r="B347" s="132"/>
      <c r="C347" s="132">
        <f>SUM(C348:C349)</f>
        <v>0</v>
      </c>
      <c r="D347" s="132">
        <f t="shared" ref="D347:Q347" si="85">SUM(D348:D349)</f>
        <v>0</v>
      </c>
      <c r="E347" s="132">
        <f t="shared" si="85"/>
        <v>0</v>
      </c>
      <c r="F347" s="132">
        <f t="shared" si="85"/>
        <v>0</v>
      </c>
      <c r="G347" s="132">
        <f t="shared" si="85"/>
        <v>0</v>
      </c>
      <c r="H347" s="132">
        <f t="shared" si="85"/>
        <v>0</v>
      </c>
      <c r="I347" s="132">
        <f t="shared" si="85"/>
        <v>0</v>
      </c>
      <c r="J347" s="132">
        <f t="shared" si="85"/>
        <v>0</v>
      </c>
      <c r="K347" s="132">
        <f t="shared" si="85"/>
        <v>0</v>
      </c>
      <c r="L347" s="132">
        <f t="shared" si="85"/>
        <v>0</v>
      </c>
      <c r="M347" s="132">
        <f t="shared" si="85"/>
        <v>0</v>
      </c>
      <c r="N347" s="132">
        <f t="shared" si="85"/>
        <v>0</v>
      </c>
      <c r="O347" s="132">
        <f t="shared" si="85"/>
        <v>0</v>
      </c>
      <c r="P347" s="132">
        <f t="shared" si="85"/>
        <v>0</v>
      </c>
      <c r="Q347" s="132">
        <f t="shared" si="85"/>
        <v>0</v>
      </c>
    </row>
    <row r="348" spans="1:17" ht="12" customHeight="1" x14ac:dyDescent="0.25">
      <c r="A348" s="166" t="s">
        <v>57</v>
      </c>
      <c r="B348" s="165"/>
      <c r="C348" s="165">
        <f>RES_hhdet_in_tes!C$13</f>
        <v>0</v>
      </c>
      <c r="D348" s="165">
        <f>RES_hhdet_in_tes!D$13</f>
        <v>0</v>
      </c>
      <c r="E348" s="165">
        <f>RES_hhdet_in_tes!E$13</f>
        <v>0</v>
      </c>
      <c r="F348" s="165">
        <f>RES_hhdet_in_tes!F$13</f>
        <v>0</v>
      </c>
      <c r="G348" s="165">
        <f>RES_hhdet_in_tes!G$13</f>
        <v>0</v>
      </c>
      <c r="H348" s="165">
        <f>RES_hhdet_in_tes!H$13</f>
        <v>0</v>
      </c>
      <c r="I348" s="165">
        <f>RES_hhdet_in_tes!I$13</f>
        <v>0</v>
      </c>
      <c r="J348" s="165">
        <f>RES_hhdet_in_tes!J$13</f>
        <v>0</v>
      </c>
      <c r="K348" s="165">
        <f>RES_hhdet_in_tes!K$13</f>
        <v>0</v>
      </c>
      <c r="L348" s="165">
        <f>RES_hhdet_in_tes!L$13</f>
        <v>0</v>
      </c>
      <c r="M348" s="165">
        <f>RES_hhdet_in_tes!M$13</f>
        <v>0</v>
      </c>
      <c r="N348" s="165">
        <f>RES_hhdet_in_tes!N$13</f>
        <v>0</v>
      </c>
      <c r="O348" s="165">
        <f>RES_hhdet_in_tes!O$13</f>
        <v>0</v>
      </c>
      <c r="P348" s="165">
        <f>RES_hhdet_in_tes!P$13</f>
        <v>0</v>
      </c>
      <c r="Q348" s="165">
        <f>RES_hhdet_in_tes!Q$13</f>
        <v>0</v>
      </c>
    </row>
    <row r="349" spans="1:17" ht="12" customHeight="1" x14ac:dyDescent="0.25">
      <c r="A349" s="147" t="s">
        <v>59</v>
      </c>
      <c r="B349" s="164"/>
      <c r="C349" s="164">
        <f>RES_hhdet_in_tes!C$14</f>
        <v>0</v>
      </c>
      <c r="D349" s="164">
        <f>RES_hhdet_in_tes!D$14</f>
        <v>0</v>
      </c>
      <c r="E349" s="164">
        <f>RES_hhdet_in_tes!E$14</f>
        <v>0</v>
      </c>
      <c r="F349" s="164">
        <f>RES_hhdet_in_tes!F$14</f>
        <v>0</v>
      </c>
      <c r="G349" s="164">
        <f>RES_hhdet_in_tes!G$14</f>
        <v>0</v>
      </c>
      <c r="H349" s="164">
        <f>RES_hhdet_in_tes!H$14</f>
        <v>0</v>
      </c>
      <c r="I349" s="164">
        <f>RES_hhdet_in_tes!I$14</f>
        <v>0</v>
      </c>
      <c r="J349" s="164">
        <f>RES_hhdet_in_tes!J$14</f>
        <v>0</v>
      </c>
      <c r="K349" s="164">
        <f>RES_hhdet_in_tes!K$14</f>
        <v>0</v>
      </c>
      <c r="L349" s="164">
        <f>RES_hhdet_in_tes!L$14</f>
        <v>0</v>
      </c>
      <c r="M349" s="164">
        <f>RES_hhdet_in_tes!M$14</f>
        <v>0</v>
      </c>
      <c r="N349" s="164">
        <f>RES_hhdet_in_tes!N$14</f>
        <v>0</v>
      </c>
      <c r="O349" s="164">
        <f>RES_hhdet_in_tes!O$14</f>
        <v>0</v>
      </c>
      <c r="P349" s="164">
        <f>RES_hhdet_in_tes!P$14</f>
        <v>0</v>
      </c>
      <c r="Q349" s="164">
        <f>RES_hhdet_in_tes!Q$14</f>
        <v>0</v>
      </c>
    </row>
    <row r="350" spans="1:17" ht="12" customHeight="1" x14ac:dyDescent="0.25">
      <c r="A350" s="163" t="s">
        <v>142</v>
      </c>
      <c r="B350" s="162"/>
      <c r="C350" s="162">
        <f>RES_hhdet_in_tes!C$15</f>
        <v>0</v>
      </c>
      <c r="D350" s="162">
        <f>RES_hhdet_in_tes!D$15</f>
        <v>1.0472315528937459</v>
      </c>
      <c r="E350" s="162">
        <f>RES_hhdet_in_tes!E$15</f>
        <v>0</v>
      </c>
      <c r="F350" s="162">
        <f>RES_hhdet_in_tes!F$15</f>
        <v>0.7391815062696484</v>
      </c>
      <c r="G350" s="162">
        <f>RES_hhdet_in_tes!G$15</f>
        <v>0.82738525353112258</v>
      </c>
      <c r="H350" s="162">
        <f>RES_hhdet_in_tes!H$15</f>
        <v>1.1861258986740346</v>
      </c>
      <c r="I350" s="162">
        <f>RES_hhdet_in_tes!I$15</f>
        <v>2.4041242618418952</v>
      </c>
      <c r="J350" s="162">
        <f>RES_hhdet_in_tes!J$15</f>
        <v>2.1333599964540806</v>
      </c>
      <c r="K350" s="162">
        <f>RES_hhdet_in_tes!K$15</f>
        <v>0.41204197936471576</v>
      </c>
      <c r="L350" s="162">
        <f>RES_hhdet_in_tes!L$15</f>
        <v>1.454634193116471</v>
      </c>
      <c r="M350" s="162">
        <f>RES_hhdet_in_tes!M$15</f>
        <v>1.5007705216614131</v>
      </c>
      <c r="N350" s="162">
        <f>RES_hhdet_in_tes!N$15</f>
        <v>0</v>
      </c>
      <c r="O350" s="162">
        <f>RES_hhdet_in_tes!O$15</f>
        <v>1.2655561917949163</v>
      </c>
      <c r="P350" s="162">
        <f>RES_hhdet_in_tes!P$15</f>
        <v>0</v>
      </c>
      <c r="Q350" s="162">
        <f>RES_hhdet_in_tes!Q$15</f>
        <v>0</v>
      </c>
    </row>
    <row r="351" spans="1:17" ht="12" customHeight="1" x14ac:dyDescent="0.25">
      <c r="A351" s="161" t="s">
        <v>141</v>
      </c>
      <c r="B351" s="160"/>
      <c r="C351" s="160">
        <f>SUM(C352:C353)</f>
        <v>0</v>
      </c>
      <c r="D351" s="160">
        <f t="shared" ref="D351:Q351" si="86">SUM(D352:D353)</f>
        <v>2.5398288336738753E-2</v>
      </c>
      <c r="E351" s="160">
        <f t="shared" si="86"/>
        <v>0</v>
      </c>
      <c r="F351" s="160">
        <f t="shared" si="86"/>
        <v>2.3221550397337754E-2</v>
      </c>
      <c r="G351" s="160">
        <f t="shared" si="86"/>
        <v>2.9294596470657727E-2</v>
      </c>
      <c r="H351" s="160">
        <f t="shared" si="86"/>
        <v>3.122992359085501E-2</v>
      </c>
      <c r="I351" s="160">
        <f t="shared" si="86"/>
        <v>0.19641230980409119</v>
      </c>
      <c r="J351" s="160">
        <f t="shared" si="86"/>
        <v>0.40000850700030161</v>
      </c>
      <c r="K351" s="160">
        <f t="shared" si="86"/>
        <v>0.26665404427995232</v>
      </c>
      <c r="L351" s="160">
        <f t="shared" si="86"/>
        <v>0.41283735047405901</v>
      </c>
      <c r="M351" s="160">
        <f t="shared" si="86"/>
        <v>0.80662175503554867</v>
      </c>
      <c r="N351" s="160">
        <f t="shared" si="86"/>
        <v>0</v>
      </c>
      <c r="O351" s="160">
        <f t="shared" si="86"/>
        <v>0.23208049382587931</v>
      </c>
      <c r="P351" s="160">
        <f t="shared" si="86"/>
        <v>0</v>
      </c>
      <c r="Q351" s="160">
        <f t="shared" si="86"/>
        <v>0</v>
      </c>
    </row>
    <row r="352" spans="1:17" ht="12" customHeight="1" x14ac:dyDescent="0.25">
      <c r="A352" s="148" t="s">
        <v>60</v>
      </c>
      <c r="B352" s="156"/>
      <c r="C352" s="156">
        <f>RES_hhdet_in_tes!C$17</f>
        <v>0</v>
      </c>
      <c r="D352" s="156">
        <f>RES_hhdet_in_tes!D$17</f>
        <v>1.7040798132192257E-2</v>
      </c>
      <c r="E352" s="156">
        <f>RES_hhdet_in_tes!E$17</f>
        <v>0</v>
      </c>
      <c r="F352" s="156">
        <f>RES_hhdet_in_tes!F$17</f>
        <v>1.5910635411270396E-2</v>
      </c>
      <c r="G352" s="156">
        <f>RES_hhdet_in_tes!G$17</f>
        <v>2.0020943905178296E-2</v>
      </c>
      <c r="H352" s="156">
        <f>RES_hhdet_in_tes!H$17</f>
        <v>2.1783943386979369E-2</v>
      </c>
      <c r="I352" s="156">
        <f>RES_hhdet_in_tes!I$17</f>
        <v>0.13549911378443713</v>
      </c>
      <c r="J352" s="156">
        <f>RES_hhdet_in_tes!J$17</f>
        <v>0.2771162147952419</v>
      </c>
      <c r="K352" s="156">
        <f>RES_hhdet_in_tes!K$17</f>
        <v>0.17769625462684441</v>
      </c>
      <c r="L352" s="156">
        <f>RES_hhdet_in_tes!L$17</f>
        <v>0.28031769837697362</v>
      </c>
      <c r="M352" s="156">
        <f>RES_hhdet_in_tes!M$17</f>
        <v>0.54944053720136421</v>
      </c>
      <c r="N352" s="156">
        <f>RES_hhdet_in_tes!N$17</f>
        <v>0</v>
      </c>
      <c r="O352" s="156">
        <f>RES_hhdet_in_tes!O$17</f>
        <v>0.16007387274198656</v>
      </c>
      <c r="P352" s="156">
        <f>RES_hhdet_in_tes!P$17</f>
        <v>0</v>
      </c>
      <c r="Q352" s="156">
        <f>RES_hhdet_in_tes!Q$17</f>
        <v>0</v>
      </c>
    </row>
    <row r="353" spans="1:17" ht="12" customHeight="1" x14ac:dyDescent="0.25">
      <c r="A353" s="148" t="s">
        <v>59</v>
      </c>
      <c r="B353" s="156"/>
      <c r="C353" s="156">
        <f>RES_hhdet_in_tes!C$18</f>
        <v>0</v>
      </c>
      <c r="D353" s="156">
        <f>RES_hhdet_in_tes!D$18</f>
        <v>8.3574902045464965E-3</v>
      </c>
      <c r="E353" s="156">
        <f>RES_hhdet_in_tes!E$18</f>
        <v>0</v>
      </c>
      <c r="F353" s="156">
        <f>RES_hhdet_in_tes!F$18</f>
        <v>7.3109149860673562E-3</v>
      </c>
      <c r="G353" s="156">
        <f>RES_hhdet_in_tes!G$18</f>
        <v>9.2736525654794309E-3</v>
      </c>
      <c r="H353" s="156">
        <f>RES_hhdet_in_tes!H$18</f>
        <v>9.44598020387564E-3</v>
      </c>
      <c r="I353" s="156">
        <f>RES_hhdet_in_tes!I$18</f>
        <v>6.0913196019654045E-2</v>
      </c>
      <c r="J353" s="156">
        <f>RES_hhdet_in_tes!J$18</f>
        <v>0.12289229220505972</v>
      </c>
      <c r="K353" s="156">
        <f>RES_hhdet_in_tes!K$18</f>
        <v>8.8957789653107883E-2</v>
      </c>
      <c r="L353" s="156">
        <f>RES_hhdet_in_tes!L$18</f>
        <v>0.13251965209708536</v>
      </c>
      <c r="M353" s="156">
        <f>RES_hhdet_in_tes!M$18</f>
        <v>0.25718121783418446</v>
      </c>
      <c r="N353" s="156">
        <f>RES_hhdet_in_tes!N$18</f>
        <v>0</v>
      </c>
      <c r="O353" s="156">
        <f>RES_hhdet_in_tes!O$18</f>
        <v>7.2006621083892761E-2</v>
      </c>
      <c r="P353" s="156">
        <f>RES_hhdet_in_tes!P$18</f>
        <v>0</v>
      </c>
      <c r="Q353" s="156">
        <f>RES_hhdet_in_tes!Q$18</f>
        <v>0</v>
      </c>
    </row>
    <row r="354" spans="1:17" ht="12" customHeight="1" x14ac:dyDescent="0.25">
      <c r="A354" s="158" t="s">
        <v>62</v>
      </c>
      <c r="B354" s="157"/>
      <c r="C354" s="157">
        <f>SUM(C355:C357)</f>
        <v>0</v>
      </c>
      <c r="D354" s="157">
        <f t="shared" ref="D354:Q354" si="87">SUM(D355:D357)</f>
        <v>0.63298739437742746</v>
      </c>
      <c r="E354" s="157">
        <f t="shared" si="87"/>
        <v>0</v>
      </c>
      <c r="F354" s="157">
        <f t="shared" si="87"/>
        <v>0.41612536203459854</v>
      </c>
      <c r="G354" s="157">
        <f t="shared" si="87"/>
        <v>0.72231509513653902</v>
      </c>
      <c r="H354" s="157">
        <f t="shared" si="87"/>
        <v>0.5138842027439221</v>
      </c>
      <c r="I354" s="157">
        <f t="shared" si="87"/>
        <v>1.3806367854781854</v>
      </c>
      <c r="J354" s="157">
        <f t="shared" si="87"/>
        <v>1.025539977434901</v>
      </c>
      <c r="K354" s="157">
        <f t="shared" si="87"/>
        <v>1.2471430939335468</v>
      </c>
      <c r="L354" s="157">
        <f t="shared" si="87"/>
        <v>0.85953578408029163</v>
      </c>
      <c r="M354" s="157">
        <f t="shared" si="87"/>
        <v>1.3601328016029355</v>
      </c>
      <c r="N354" s="157">
        <f t="shared" si="87"/>
        <v>0.70668900683685865</v>
      </c>
      <c r="O354" s="157">
        <f t="shared" si="87"/>
        <v>0.90922459461359983</v>
      </c>
      <c r="P354" s="157">
        <f t="shared" si="87"/>
        <v>0</v>
      </c>
      <c r="Q354" s="157">
        <f t="shared" si="87"/>
        <v>0</v>
      </c>
    </row>
    <row r="355" spans="1:17" ht="12" customHeight="1" x14ac:dyDescent="0.25">
      <c r="A355" s="23" t="s">
        <v>58</v>
      </c>
      <c r="B355" s="156"/>
      <c r="C355" s="156">
        <f>RES_hhdet_in_tes!C$20</f>
        <v>0</v>
      </c>
      <c r="D355" s="156">
        <f>RES_hhdet_in_tes!D$20</f>
        <v>0</v>
      </c>
      <c r="E355" s="156">
        <f>RES_hhdet_in_tes!E$20</f>
        <v>0</v>
      </c>
      <c r="F355" s="156">
        <f>RES_hhdet_in_tes!F$20</f>
        <v>0</v>
      </c>
      <c r="G355" s="156">
        <f>RES_hhdet_in_tes!G$20</f>
        <v>0</v>
      </c>
      <c r="H355" s="156">
        <f>RES_hhdet_in_tes!H$20</f>
        <v>0</v>
      </c>
      <c r="I355" s="156">
        <f>RES_hhdet_in_tes!I$20</f>
        <v>0</v>
      </c>
      <c r="J355" s="156">
        <f>RES_hhdet_in_tes!J$20</f>
        <v>0</v>
      </c>
      <c r="K355" s="156">
        <f>RES_hhdet_in_tes!K$20</f>
        <v>0</v>
      </c>
      <c r="L355" s="156">
        <f>RES_hhdet_in_tes!L$20</f>
        <v>0</v>
      </c>
      <c r="M355" s="156">
        <f>RES_hhdet_in_tes!M$20</f>
        <v>0</v>
      </c>
      <c r="N355" s="156">
        <f>RES_hhdet_in_tes!N$20</f>
        <v>0</v>
      </c>
      <c r="O355" s="156">
        <f>RES_hhdet_in_tes!O$20</f>
        <v>0</v>
      </c>
      <c r="P355" s="156">
        <f>RES_hhdet_in_tes!P$20</f>
        <v>0</v>
      </c>
      <c r="Q355" s="156">
        <f>RES_hhdet_in_tes!Q$20</f>
        <v>0</v>
      </c>
    </row>
    <row r="356" spans="1:17" ht="12" customHeight="1" x14ac:dyDescent="0.25">
      <c r="A356" s="23" t="s">
        <v>57</v>
      </c>
      <c r="B356" s="156"/>
      <c r="C356" s="156">
        <f>RES_hhdet_in_tes!C$21</f>
        <v>0</v>
      </c>
      <c r="D356" s="156">
        <f>RES_hhdet_in_tes!D$21</f>
        <v>0</v>
      </c>
      <c r="E356" s="156">
        <f>RES_hhdet_in_tes!E$21</f>
        <v>0</v>
      </c>
      <c r="F356" s="156">
        <f>RES_hhdet_in_tes!F$21</f>
        <v>0</v>
      </c>
      <c r="G356" s="156">
        <f>RES_hhdet_in_tes!G$21</f>
        <v>0</v>
      </c>
      <c r="H356" s="156">
        <f>RES_hhdet_in_tes!H$21</f>
        <v>0</v>
      </c>
      <c r="I356" s="156">
        <f>RES_hhdet_in_tes!I$21</f>
        <v>0</v>
      </c>
      <c r="J356" s="156">
        <f>RES_hhdet_in_tes!J$21</f>
        <v>0</v>
      </c>
      <c r="K356" s="156">
        <f>RES_hhdet_in_tes!K$21</f>
        <v>0</v>
      </c>
      <c r="L356" s="156">
        <f>RES_hhdet_in_tes!L$21</f>
        <v>0</v>
      </c>
      <c r="M356" s="156">
        <f>RES_hhdet_in_tes!M$21</f>
        <v>0</v>
      </c>
      <c r="N356" s="156">
        <f>RES_hhdet_in_tes!N$21</f>
        <v>0</v>
      </c>
      <c r="O356" s="156">
        <f>RES_hhdet_in_tes!O$21</f>
        <v>0</v>
      </c>
      <c r="P356" s="156">
        <f>RES_hhdet_in_tes!P$21</f>
        <v>0</v>
      </c>
      <c r="Q356" s="156">
        <f>RES_hhdet_in_tes!Q$21</f>
        <v>0</v>
      </c>
    </row>
    <row r="357" spans="1:17" ht="12" customHeight="1" x14ac:dyDescent="0.25">
      <c r="A357" s="29" t="s">
        <v>140</v>
      </c>
      <c r="B357" s="57"/>
      <c r="C357" s="57">
        <f>RES_hhdet_in_tes!C$22</f>
        <v>0</v>
      </c>
      <c r="D357" s="57">
        <f>RES_hhdet_in_tes!D$22</f>
        <v>0.63298739437742746</v>
      </c>
      <c r="E357" s="57">
        <f>RES_hhdet_in_tes!E$22</f>
        <v>0</v>
      </c>
      <c r="F357" s="57">
        <f>RES_hhdet_in_tes!F$22</f>
        <v>0.41612536203459854</v>
      </c>
      <c r="G357" s="57">
        <f>RES_hhdet_in_tes!G$22</f>
        <v>0.72231509513653902</v>
      </c>
      <c r="H357" s="57">
        <f>RES_hhdet_in_tes!H$22</f>
        <v>0.5138842027439221</v>
      </c>
      <c r="I357" s="57">
        <f>RES_hhdet_in_tes!I$22</f>
        <v>1.3806367854781854</v>
      </c>
      <c r="J357" s="57">
        <f>RES_hhdet_in_tes!J$22</f>
        <v>1.025539977434901</v>
      </c>
      <c r="K357" s="57">
        <f>RES_hhdet_in_tes!K$22</f>
        <v>1.2471430939335468</v>
      </c>
      <c r="L357" s="57">
        <f>RES_hhdet_in_tes!L$22</f>
        <v>0.85953578408029163</v>
      </c>
      <c r="M357" s="57">
        <f>RES_hhdet_in_tes!M$22</f>
        <v>1.3601328016029355</v>
      </c>
      <c r="N357" s="57">
        <f>RES_hhdet_in_tes!N$22</f>
        <v>0.70668900683685865</v>
      </c>
      <c r="O357" s="57">
        <f>RES_hhdet_in_tes!O$22</f>
        <v>0.90922459461359983</v>
      </c>
      <c r="P357" s="57">
        <f>RES_hhdet_in_tes!P$22</f>
        <v>0</v>
      </c>
      <c r="Q357" s="57">
        <f>RES_hhdet_in_tes!Q$22</f>
        <v>0</v>
      </c>
    </row>
    <row r="359" spans="1:17" ht="12" customHeight="1" x14ac:dyDescent="0.25">
      <c r="A359" s="152" t="s">
        <v>191</v>
      </c>
      <c r="B359" s="175"/>
      <c r="C359" s="175" t="str">
        <f t="shared" ref="C359:Q374" si="88">IF(C338=0,"",C338/C317)</f>
        <v/>
      </c>
      <c r="D359" s="175">
        <f t="shared" si="88"/>
        <v>0.53649262790136087</v>
      </c>
      <c r="E359" s="175" t="str">
        <f t="shared" si="88"/>
        <v/>
      </c>
      <c r="F359" s="175">
        <f t="shared" si="88"/>
        <v>0.54758335167180749</v>
      </c>
      <c r="G359" s="175">
        <f t="shared" si="88"/>
        <v>0.54418504499920728</v>
      </c>
      <c r="H359" s="175">
        <f t="shared" si="88"/>
        <v>0.56180967261989234</v>
      </c>
      <c r="I359" s="175">
        <f t="shared" si="88"/>
        <v>0.56359488442374439</v>
      </c>
      <c r="J359" s="175">
        <f t="shared" si="88"/>
        <v>0.57232459959873538</v>
      </c>
      <c r="K359" s="175">
        <f t="shared" si="88"/>
        <v>0.55595040122919137</v>
      </c>
      <c r="L359" s="175">
        <f t="shared" si="88"/>
        <v>0.5762027433329211</v>
      </c>
      <c r="M359" s="175">
        <f t="shared" si="88"/>
        <v>0.5791991643951977</v>
      </c>
      <c r="N359" s="175">
        <f t="shared" si="88"/>
        <v>0.56244104276396478</v>
      </c>
      <c r="O359" s="175">
        <f t="shared" si="88"/>
        <v>0.58267767694166517</v>
      </c>
      <c r="P359" s="175" t="str">
        <f t="shared" si="88"/>
        <v/>
      </c>
      <c r="Q359" s="175" t="str">
        <f t="shared" si="88"/>
        <v/>
      </c>
    </row>
    <row r="360" spans="1:17" ht="12" customHeight="1" x14ac:dyDescent="0.25">
      <c r="A360" s="158" t="s">
        <v>65</v>
      </c>
      <c r="B360" s="169"/>
      <c r="C360" s="169" t="str">
        <f t="shared" si="88"/>
        <v/>
      </c>
      <c r="D360" s="169">
        <f t="shared" si="88"/>
        <v>0.51675053763567602</v>
      </c>
      <c r="E360" s="169" t="str">
        <f t="shared" si="88"/>
        <v/>
      </c>
      <c r="F360" s="169">
        <f t="shared" si="88"/>
        <v>0.52507538914663376</v>
      </c>
      <c r="G360" s="169">
        <f t="shared" si="88"/>
        <v>0.52905141582062698</v>
      </c>
      <c r="H360" s="169">
        <f t="shared" si="88"/>
        <v>0.53322529697587306</v>
      </c>
      <c r="I360" s="169">
        <f t="shared" si="88"/>
        <v>0.53618226674044533</v>
      </c>
      <c r="J360" s="169">
        <f t="shared" si="88"/>
        <v>0.53787074835213988</v>
      </c>
      <c r="K360" s="169">
        <f t="shared" si="88"/>
        <v>0.54545867860700492</v>
      </c>
      <c r="L360" s="169">
        <f t="shared" si="88"/>
        <v>0.54380697251733234</v>
      </c>
      <c r="M360" s="169">
        <f t="shared" si="88"/>
        <v>0.55048073671513087</v>
      </c>
      <c r="N360" s="169">
        <f t="shared" si="88"/>
        <v>0.55865987444482379</v>
      </c>
      <c r="O360" s="169">
        <f t="shared" si="88"/>
        <v>0.55316366369319248</v>
      </c>
      <c r="P360" s="169" t="str">
        <f t="shared" si="88"/>
        <v/>
      </c>
      <c r="Q360" s="169" t="str">
        <f t="shared" si="88"/>
        <v/>
      </c>
    </row>
    <row r="361" spans="1:17" ht="12" customHeight="1" x14ac:dyDescent="0.25">
      <c r="A361" s="23" t="s">
        <v>58</v>
      </c>
      <c r="B361" s="73"/>
      <c r="C361" s="73" t="str">
        <f t="shared" si="88"/>
        <v/>
      </c>
      <c r="D361" s="73">
        <f t="shared" si="88"/>
        <v>0.51471457175455126</v>
      </c>
      <c r="E361" s="73" t="str">
        <f t="shared" si="88"/>
        <v/>
      </c>
      <c r="F361" s="73">
        <f t="shared" si="88"/>
        <v>0.52193656054919102</v>
      </c>
      <c r="G361" s="73">
        <f t="shared" si="88"/>
        <v>0.52625800444147286</v>
      </c>
      <c r="H361" s="73">
        <f t="shared" si="88"/>
        <v>0.529228180630548</v>
      </c>
      <c r="I361" s="73">
        <f t="shared" si="88"/>
        <v>0.53284331079795311</v>
      </c>
      <c r="J361" s="73">
        <f t="shared" si="88"/>
        <v>0.53450623664115526</v>
      </c>
      <c r="K361" s="73">
        <f t="shared" si="88"/>
        <v>0.54430315915722816</v>
      </c>
      <c r="L361" s="73">
        <f t="shared" si="88"/>
        <v>0.54159550132597734</v>
      </c>
      <c r="M361" s="73">
        <f t="shared" si="88"/>
        <v>0.54801336850099802</v>
      </c>
      <c r="N361" s="73">
        <f t="shared" si="88"/>
        <v>0.55649179030599161</v>
      </c>
      <c r="O361" s="73">
        <f t="shared" si="88"/>
        <v>0.55027894563510815</v>
      </c>
      <c r="P361" s="73" t="str">
        <f t="shared" si="88"/>
        <v/>
      </c>
      <c r="Q361" s="73" t="str">
        <f t="shared" si="88"/>
        <v/>
      </c>
    </row>
    <row r="362" spans="1:17" ht="12" customHeight="1" x14ac:dyDescent="0.25">
      <c r="A362" s="23" t="s">
        <v>60</v>
      </c>
      <c r="B362" s="73"/>
      <c r="C362" s="73" t="str">
        <f t="shared" si="88"/>
        <v/>
      </c>
      <c r="D362" s="73">
        <f t="shared" si="88"/>
        <v>1.0377153342962731</v>
      </c>
      <c r="E362" s="73" t="str">
        <f t="shared" si="88"/>
        <v/>
      </c>
      <c r="F362" s="73">
        <f t="shared" si="88"/>
        <v>1.0487906643397473</v>
      </c>
      <c r="G362" s="73">
        <f t="shared" si="88"/>
        <v>1.0521238970982321</v>
      </c>
      <c r="H362" s="73">
        <f t="shared" si="88"/>
        <v>1.0533265563426277</v>
      </c>
      <c r="I362" s="73">
        <f t="shared" si="88"/>
        <v>1.0505411452307696</v>
      </c>
      <c r="J362" s="73">
        <f t="shared" si="88"/>
        <v>1.0458301259627132</v>
      </c>
      <c r="K362" s="73">
        <f t="shared" si="88"/>
        <v>1.0549859963622852</v>
      </c>
      <c r="L362" s="73">
        <f t="shared" si="88"/>
        <v>1.0413508933774231</v>
      </c>
      <c r="M362" s="73">
        <f t="shared" si="88"/>
        <v>1.0413582890147079</v>
      </c>
      <c r="N362" s="73">
        <f t="shared" si="88"/>
        <v>1.0497328837083892</v>
      </c>
      <c r="O362" s="73">
        <f t="shared" si="88"/>
        <v>1.0296930477325434</v>
      </c>
      <c r="P362" s="73" t="str">
        <f t="shared" si="88"/>
        <v/>
      </c>
      <c r="Q362" s="73" t="str">
        <f t="shared" si="88"/>
        <v/>
      </c>
    </row>
    <row r="363" spans="1:17" ht="12" customHeight="1" x14ac:dyDescent="0.25">
      <c r="A363" s="158" t="s">
        <v>112</v>
      </c>
      <c r="B363" s="169"/>
      <c r="C363" s="169" t="str">
        <f t="shared" si="88"/>
        <v/>
      </c>
      <c r="D363" s="169">
        <f t="shared" si="88"/>
        <v>1.9294437273110054</v>
      </c>
      <c r="E363" s="169" t="str">
        <f t="shared" si="88"/>
        <v/>
      </c>
      <c r="F363" s="169">
        <f t="shared" si="88"/>
        <v>2.0295839797889723</v>
      </c>
      <c r="G363" s="169">
        <f t="shared" si="88"/>
        <v>2.1017407395298098</v>
      </c>
      <c r="H363" s="169">
        <f t="shared" si="88"/>
        <v>2.1860911357621431</v>
      </c>
      <c r="I363" s="169">
        <f t="shared" si="88"/>
        <v>2.3096947381589823</v>
      </c>
      <c r="J363" s="169">
        <f t="shared" si="88"/>
        <v>2.54298857375497</v>
      </c>
      <c r="K363" s="169">
        <f t="shared" si="88"/>
        <v>2.7513751871286223</v>
      </c>
      <c r="L363" s="169">
        <f t="shared" si="88"/>
        <v>2.9291206195345789</v>
      </c>
      <c r="M363" s="169">
        <f t="shared" si="88"/>
        <v>3.1186497600769103</v>
      </c>
      <c r="N363" s="169">
        <f t="shared" si="88"/>
        <v>3.2794630219084557</v>
      </c>
      <c r="O363" s="169">
        <f t="shared" si="88"/>
        <v>3.4074048867157902</v>
      </c>
      <c r="P363" s="169" t="str">
        <f t="shared" si="88"/>
        <v/>
      </c>
      <c r="Q363" s="169" t="str">
        <f t="shared" si="88"/>
        <v/>
      </c>
    </row>
    <row r="364" spans="1:17" ht="12" customHeight="1" x14ac:dyDescent="0.25">
      <c r="A364" s="23" t="s">
        <v>60</v>
      </c>
      <c r="B364" s="73"/>
      <c r="C364" s="73" t="str">
        <f t="shared" si="88"/>
        <v/>
      </c>
      <c r="D364" s="73">
        <f t="shared" si="88"/>
        <v>1.9294437273110054</v>
      </c>
      <c r="E364" s="73" t="str">
        <f t="shared" si="88"/>
        <v/>
      </c>
      <c r="F364" s="73">
        <f t="shared" si="88"/>
        <v>2.0295839797889723</v>
      </c>
      <c r="G364" s="73">
        <f t="shared" si="88"/>
        <v>2.1017407395298098</v>
      </c>
      <c r="H364" s="73">
        <f t="shared" si="88"/>
        <v>2.1860911357621431</v>
      </c>
      <c r="I364" s="73">
        <f t="shared" si="88"/>
        <v>2.3096947381589823</v>
      </c>
      <c r="J364" s="73">
        <f t="shared" si="88"/>
        <v>2.54298857375497</v>
      </c>
      <c r="K364" s="73">
        <f t="shared" si="88"/>
        <v>2.7513751871286223</v>
      </c>
      <c r="L364" s="73">
        <f t="shared" si="88"/>
        <v>2.9291206195345789</v>
      </c>
      <c r="M364" s="73">
        <f t="shared" si="88"/>
        <v>3.1186497600769103</v>
      </c>
      <c r="N364" s="73">
        <f t="shared" si="88"/>
        <v>3.2794630219084557</v>
      </c>
      <c r="O364" s="73">
        <f t="shared" si="88"/>
        <v>3.4074048867157902</v>
      </c>
      <c r="P364" s="73" t="str">
        <f t="shared" si="88"/>
        <v/>
      </c>
      <c r="Q364" s="73" t="str">
        <f t="shared" si="88"/>
        <v/>
      </c>
    </row>
    <row r="365" spans="1:17" ht="12" customHeight="1" x14ac:dyDescent="0.25">
      <c r="A365" s="158" t="s">
        <v>63</v>
      </c>
      <c r="B365" s="169"/>
      <c r="C365" s="169" t="str">
        <f t="shared" si="88"/>
        <v/>
      </c>
      <c r="D365" s="169">
        <f t="shared" si="88"/>
        <v>0.56618609675189346</v>
      </c>
      <c r="E365" s="169" t="str">
        <f t="shared" si="88"/>
        <v/>
      </c>
      <c r="F365" s="169">
        <f t="shared" si="88"/>
        <v>0.58957562903290706</v>
      </c>
      <c r="G365" s="169">
        <f t="shared" si="88"/>
        <v>0.55119210140021779</v>
      </c>
      <c r="H365" s="169">
        <f t="shared" si="88"/>
        <v>0.63497409401823335</v>
      </c>
      <c r="I365" s="169">
        <f t="shared" si="88"/>
        <v>0.61568229127853991</v>
      </c>
      <c r="J365" s="169">
        <f t="shared" si="88"/>
        <v>0.66744767987195031</v>
      </c>
      <c r="K365" s="169">
        <f t="shared" si="88"/>
        <v>0.5340551385085619</v>
      </c>
      <c r="L365" s="169">
        <f t="shared" si="88"/>
        <v>0.64988018590445973</v>
      </c>
      <c r="M365" s="169">
        <f t="shared" si="88"/>
        <v>0.61828539300971852</v>
      </c>
      <c r="N365" s="169">
        <f t="shared" si="88"/>
        <v>0.50578231589530864</v>
      </c>
      <c r="O365" s="169">
        <f t="shared" si="88"/>
        <v>0.61632264806272297</v>
      </c>
      <c r="P365" s="169" t="str">
        <f t="shared" si="88"/>
        <v/>
      </c>
      <c r="Q365" s="169" t="str">
        <f t="shared" si="88"/>
        <v/>
      </c>
    </row>
    <row r="366" spans="1:17" ht="12" customHeight="1" x14ac:dyDescent="0.25">
      <c r="A366" s="167" t="s">
        <v>171</v>
      </c>
      <c r="B366" s="174"/>
      <c r="C366" s="174" t="str">
        <f t="shared" si="88"/>
        <v/>
      </c>
      <c r="D366" s="174">
        <f t="shared" si="88"/>
        <v>0.47011919579916617</v>
      </c>
      <c r="E366" s="174" t="str">
        <f t="shared" si="88"/>
        <v/>
      </c>
      <c r="F366" s="174">
        <f t="shared" si="88"/>
        <v>0.47757081286697423</v>
      </c>
      <c r="G366" s="174">
        <f t="shared" si="88"/>
        <v>0.48203765372142249</v>
      </c>
      <c r="H366" s="174">
        <f t="shared" si="88"/>
        <v>0.48579028826214682</v>
      </c>
      <c r="I366" s="174">
        <f t="shared" si="88"/>
        <v>0.49053473541192416</v>
      </c>
      <c r="J366" s="174">
        <f t="shared" si="88"/>
        <v>0.49521694503374664</v>
      </c>
      <c r="K366" s="174">
        <f t="shared" si="88"/>
        <v>0.49991022754736408</v>
      </c>
      <c r="L366" s="174">
        <f t="shared" si="88"/>
        <v>0.50295925500052918</v>
      </c>
      <c r="M366" s="174">
        <f t="shared" si="88"/>
        <v>0.50486601311302481</v>
      </c>
      <c r="N366" s="174">
        <f t="shared" si="88"/>
        <v>0.50578231589530864</v>
      </c>
      <c r="O366" s="174">
        <f t="shared" si="88"/>
        <v>0.503613454801076</v>
      </c>
      <c r="P366" s="174" t="str">
        <f t="shared" si="88"/>
        <v/>
      </c>
      <c r="Q366" s="174" t="str">
        <f t="shared" si="88"/>
        <v/>
      </c>
    </row>
    <row r="367" spans="1:17" ht="12" customHeight="1" x14ac:dyDescent="0.25">
      <c r="A367" s="167" t="s">
        <v>144</v>
      </c>
      <c r="B367" s="174"/>
      <c r="C367" s="174" t="str">
        <f t="shared" si="88"/>
        <v/>
      </c>
      <c r="D367" s="174" t="str">
        <f t="shared" si="88"/>
        <v/>
      </c>
      <c r="E367" s="174" t="str">
        <f t="shared" si="88"/>
        <v/>
      </c>
      <c r="F367" s="174" t="str">
        <f t="shared" si="88"/>
        <v/>
      </c>
      <c r="G367" s="174" t="str">
        <f t="shared" si="88"/>
        <v/>
      </c>
      <c r="H367" s="174" t="str">
        <f t="shared" si="88"/>
        <v/>
      </c>
      <c r="I367" s="174" t="str">
        <f t="shared" si="88"/>
        <v/>
      </c>
      <c r="J367" s="174" t="str">
        <f t="shared" si="88"/>
        <v/>
      </c>
      <c r="K367" s="174" t="str">
        <f t="shared" si="88"/>
        <v/>
      </c>
      <c r="L367" s="174" t="str">
        <f t="shared" si="88"/>
        <v/>
      </c>
      <c r="M367" s="174" t="str">
        <f t="shared" si="88"/>
        <v/>
      </c>
      <c r="N367" s="174" t="str">
        <f t="shared" si="88"/>
        <v/>
      </c>
      <c r="O367" s="174" t="str">
        <f t="shared" si="88"/>
        <v/>
      </c>
      <c r="P367" s="174" t="str">
        <f t="shared" si="88"/>
        <v/>
      </c>
      <c r="Q367" s="174" t="str">
        <f t="shared" si="88"/>
        <v/>
      </c>
    </row>
    <row r="368" spans="1:17" ht="12" customHeight="1" x14ac:dyDescent="0.25">
      <c r="A368" s="167" t="s">
        <v>143</v>
      </c>
      <c r="B368" s="174"/>
      <c r="C368" s="174" t="str">
        <f t="shared" si="88"/>
        <v/>
      </c>
      <c r="D368" s="174" t="str">
        <f t="shared" si="88"/>
        <v/>
      </c>
      <c r="E368" s="174" t="str">
        <f t="shared" si="88"/>
        <v/>
      </c>
      <c r="F368" s="174" t="str">
        <f t="shared" si="88"/>
        <v/>
      </c>
      <c r="G368" s="174" t="str">
        <f t="shared" si="88"/>
        <v/>
      </c>
      <c r="H368" s="174" t="str">
        <f t="shared" si="88"/>
        <v/>
      </c>
      <c r="I368" s="174" t="str">
        <f t="shared" si="88"/>
        <v/>
      </c>
      <c r="J368" s="174" t="str">
        <f t="shared" si="88"/>
        <v/>
      </c>
      <c r="K368" s="174" t="str">
        <f t="shared" si="88"/>
        <v/>
      </c>
      <c r="L368" s="174" t="str">
        <f t="shared" si="88"/>
        <v/>
      </c>
      <c r="M368" s="174" t="str">
        <f t="shared" si="88"/>
        <v/>
      </c>
      <c r="N368" s="174" t="str">
        <f t="shared" si="88"/>
        <v/>
      </c>
      <c r="O368" s="174" t="str">
        <f t="shared" si="88"/>
        <v/>
      </c>
      <c r="P368" s="174" t="str">
        <f t="shared" si="88"/>
        <v/>
      </c>
      <c r="Q368" s="174" t="str">
        <f t="shared" si="88"/>
        <v/>
      </c>
    </row>
    <row r="369" spans="1:17" ht="12" customHeight="1" x14ac:dyDescent="0.25">
      <c r="A369" s="166" t="s">
        <v>57</v>
      </c>
      <c r="B369" s="173"/>
      <c r="C369" s="173" t="str">
        <f t="shared" si="88"/>
        <v/>
      </c>
      <c r="D369" s="173" t="str">
        <f t="shared" si="88"/>
        <v/>
      </c>
      <c r="E369" s="173" t="str">
        <f t="shared" si="88"/>
        <v/>
      </c>
      <c r="F369" s="173" t="str">
        <f t="shared" si="88"/>
        <v/>
      </c>
      <c r="G369" s="173" t="str">
        <f t="shared" si="88"/>
        <v/>
      </c>
      <c r="H369" s="173" t="str">
        <f t="shared" si="88"/>
        <v/>
      </c>
      <c r="I369" s="173" t="str">
        <f t="shared" si="88"/>
        <v/>
      </c>
      <c r="J369" s="173" t="str">
        <f t="shared" si="88"/>
        <v/>
      </c>
      <c r="K369" s="173" t="str">
        <f t="shared" si="88"/>
        <v/>
      </c>
      <c r="L369" s="173" t="str">
        <f t="shared" si="88"/>
        <v/>
      </c>
      <c r="M369" s="173" t="str">
        <f t="shared" si="88"/>
        <v/>
      </c>
      <c r="N369" s="173" t="str">
        <f t="shared" si="88"/>
        <v/>
      </c>
      <c r="O369" s="173" t="str">
        <f t="shared" si="88"/>
        <v/>
      </c>
      <c r="P369" s="173" t="str">
        <f t="shared" si="88"/>
        <v/>
      </c>
      <c r="Q369" s="173" t="str">
        <f t="shared" si="88"/>
        <v/>
      </c>
    </row>
    <row r="370" spans="1:17" ht="12" customHeight="1" x14ac:dyDescent="0.25">
      <c r="A370" s="147" t="s">
        <v>59</v>
      </c>
      <c r="B370" s="172"/>
      <c r="C370" s="172" t="str">
        <f t="shared" si="88"/>
        <v/>
      </c>
      <c r="D370" s="172" t="str">
        <f t="shared" si="88"/>
        <v/>
      </c>
      <c r="E370" s="172" t="str">
        <f t="shared" si="88"/>
        <v/>
      </c>
      <c r="F370" s="172" t="str">
        <f t="shared" si="88"/>
        <v/>
      </c>
      <c r="G370" s="172" t="str">
        <f t="shared" si="88"/>
        <v/>
      </c>
      <c r="H370" s="172" t="str">
        <f t="shared" si="88"/>
        <v/>
      </c>
      <c r="I370" s="172" t="str">
        <f t="shared" si="88"/>
        <v/>
      </c>
      <c r="J370" s="172" t="str">
        <f t="shared" si="88"/>
        <v/>
      </c>
      <c r="K370" s="172" t="str">
        <f t="shared" si="88"/>
        <v/>
      </c>
      <c r="L370" s="172" t="str">
        <f t="shared" si="88"/>
        <v/>
      </c>
      <c r="M370" s="172" t="str">
        <f t="shared" si="88"/>
        <v/>
      </c>
      <c r="N370" s="172" t="str">
        <f t="shared" si="88"/>
        <v/>
      </c>
      <c r="O370" s="172" t="str">
        <f t="shared" si="88"/>
        <v/>
      </c>
      <c r="P370" s="172" t="str">
        <f t="shared" si="88"/>
        <v/>
      </c>
      <c r="Q370" s="172" t="str">
        <f t="shared" si="88"/>
        <v/>
      </c>
    </row>
    <row r="371" spans="1:17" ht="12" customHeight="1" x14ac:dyDescent="0.25">
      <c r="A371" s="163" t="s">
        <v>142</v>
      </c>
      <c r="B371" s="171"/>
      <c r="C371" s="171" t="str">
        <f t="shared" si="88"/>
        <v/>
      </c>
      <c r="D371" s="171">
        <f t="shared" si="88"/>
        <v>0.70847399354582297</v>
      </c>
      <c r="E371" s="171" t="str">
        <f t="shared" si="88"/>
        <v/>
      </c>
      <c r="F371" s="171">
        <f t="shared" si="88"/>
        <v>0.72144608367905039</v>
      </c>
      <c r="G371" s="171">
        <f t="shared" si="88"/>
        <v>0.73000231671489924</v>
      </c>
      <c r="H371" s="171">
        <f t="shared" si="88"/>
        <v>0.73896091185666635</v>
      </c>
      <c r="I371" s="171">
        <f t="shared" si="88"/>
        <v>0.74936195156248853</v>
      </c>
      <c r="J371" s="171">
        <f t="shared" si="88"/>
        <v>0.76034223124525024</v>
      </c>
      <c r="K371" s="171">
        <f t="shared" si="88"/>
        <v>0.76218951784220879</v>
      </c>
      <c r="L371" s="171">
        <f t="shared" si="88"/>
        <v>0.74829236844677571</v>
      </c>
      <c r="M371" s="171">
        <f t="shared" si="88"/>
        <v>0.75263170274143254</v>
      </c>
      <c r="N371" s="171" t="str">
        <f t="shared" si="88"/>
        <v/>
      </c>
      <c r="O371" s="171">
        <f t="shared" si="88"/>
        <v>0.76571532344995774</v>
      </c>
      <c r="P371" s="171" t="str">
        <f t="shared" si="88"/>
        <v/>
      </c>
      <c r="Q371" s="171" t="str">
        <f t="shared" si="88"/>
        <v/>
      </c>
    </row>
    <row r="372" spans="1:17" ht="12" customHeight="1" x14ac:dyDescent="0.25">
      <c r="A372" s="161" t="s">
        <v>141</v>
      </c>
      <c r="B372" s="170"/>
      <c r="C372" s="170" t="str">
        <f t="shared" si="88"/>
        <v/>
      </c>
      <c r="D372" s="170">
        <f t="shared" si="88"/>
        <v>0.78490338104285906</v>
      </c>
      <c r="E372" s="170" t="str">
        <f t="shared" si="88"/>
        <v/>
      </c>
      <c r="F372" s="170">
        <f t="shared" si="88"/>
        <v>0.78907984953789057</v>
      </c>
      <c r="G372" s="170">
        <f t="shared" si="88"/>
        <v>0.79686215847959752</v>
      </c>
      <c r="H372" s="170">
        <f t="shared" si="88"/>
        <v>0.79596916029873177</v>
      </c>
      <c r="I372" s="170">
        <f t="shared" si="88"/>
        <v>0.80136881457455345</v>
      </c>
      <c r="J372" s="170">
        <f t="shared" si="88"/>
        <v>0.80533508348275507</v>
      </c>
      <c r="K372" s="170">
        <f t="shared" si="88"/>
        <v>0.82019943606233114</v>
      </c>
      <c r="L372" s="170">
        <f t="shared" si="88"/>
        <v>0.81767495011718749</v>
      </c>
      <c r="M372" s="170">
        <f t="shared" si="88"/>
        <v>0.82091370630659188</v>
      </c>
      <c r="N372" s="170" t="str">
        <f t="shared" si="88"/>
        <v/>
      </c>
      <c r="O372" s="170">
        <f t="shared" si="88"/>
        <v>0.82252624900440419</v>
      </c>
      <c r="P372" s="170" t="str">
        <f t="shared" si="88"/>
        <v/>
      </c>
      <c r="Q372" s="170" t="str">
        <f t="shared" si="88"/>
        <v/>
      </c>
    </row>
    <row r="373" spans="1:17" ht="12" customHeight="1" x14ac:dyDescent="0.25">
      <c r="A373" s="148" t="s">
        <v>60</v>
      </c>
      <c r="B373" s="73"/>
      <c r="C373" s="73" t="str">
        <f t="shared" si="88"/>
        <v/>
      </c>
      <c r="D373" s="73">
        <f t="shared" si="88"/>
        <v>0.70332144164781629</v>
      </c>
      <c r="E373" s="73" t="str">
        <f t="shared" si="88"/>
        <v/>
      </c>
      <c r="F373" s="73">
        <f t="shared" si="88"/>
        <v>0.71498066462207455</v>
      </c>
      <c r="G373" s="73">
        <f t="shared" si="88"/>
        <v>0.72433680365944053</v>
      </c>
      <c r="H373" s="73">
        <f t="shared" si="88"/>
        <v>0.72879344686741698</v>
      </c>
      <c r="I373" s="73">
        <f t="shared" si="88"/>
        <v>0.73474000601531242</v>
      </c>
      <c r="J373" s="73">
        <f t="shared" si="88"/>
        <v>0.7407171956059565</v>
      </c>
      <c r="K373" s="73">
        <f t="shared" si="88"/>
        <v>0.74948217295405706</v>
      </c>
      <c r="L373" s="73">
        <f t="shared" si="88"/>
        <v>0.75096904646615792</v>
      </c>
      <c r="M373" s="73">
        <f t="shared" si="88"/>
        <v>0.75608663238554807</v>
      </c>
      <c r="N373" s="73" t="str">
        <f t="shared" si="88"/>
        <v/>
      </c>
      <c r="O373" s="73">
        <f t="shared" si="88"/>
        <v>0.76012599402881931</v>
      </c>
      <c r="P373" s="73" t="str">
        <f t="shared" si="88"/>
        <v/>
      </c>
      <c r="Q373" s="73" t="str">
        <f t="shared" si="88"/>
        <v/>
      </c>
    </row>
    <row r="374" spans="1:17" ht="12" customHeight="1" x14ac:dyDescent="0.25">
      <c r="A374" s="148" t="s">
        <v>59</v>
      </c>
      <c r="B374" s="73"/>
      <c r="C374" s="73" t="str">
        <f t="shared" si="88"/>
        <v/>
      </c>
      <c r="D374" s="73">
        <f t="shared" si="88"/>
        <v>1.0280501654943666</v>
      </c>
      <c r="E374" s="73" t="str">
        <f t="shared" si="88"/>
        <v/>
      </c>
      <c r="F374" s="73">
        <f t="shared" si="88"/>
        <v>1.0188852285267767</v>
      </c>
      <c r="G374" s="73">
        <f t="shared" si="88"/>
        <v>1.0166182609576246</v>
      </c>
      <c r="H374" s="73">
        <f t="shared" si="88"/>
        <v>1.010841404436724</v>
      </c>
      <c r="I374" s="73">
        <f t="shared" si="88"/>
        <v>1.0038719472662379</v>
      </c>
      <c r="J374" s="73">
        <f t="shared" si="88"/>
        <v>1.0025522082386837</v>
      </c>
      <c r="K374" s="73">
        <f t="shared" si="88"/>
        <v>1.0106915830860974</v>
      </c>
      <c r="L374" s="73">
        <f t="shared" si="88"/>
        <v>1.0068571789601313</v>
      </c>
      <c r="M374" s="73">
        <f t="shared" si="88"/>
        <v>1.0050056652468833</v>
      </c>
      <c r="N374" s="73" t="str">
        <f t="shared" si="88"/>
        <v/>
      </c>
      <c r="O374" s="73">
        <f t="shared" si="88"/>
        <v>1.0061410406983664</v>
      </c>
      <c r="P374" s="73" t="str">
        <f t="shared" si="88"/>
        <v/>
      </c>
      <c r="Q374" s="73" t="str">
        <f t="shared" si="88"/>
        <v/>
      </c>
    </row>
    <row r="375" spans="1:17" ht="12" customHeight="1" x14ac:dyDescent="0.25">
      <c r="A375" s="158" t="s">
        <v>62</v>
      </c>
      <c r="B375" s="169"/>
      <c r="C375" s="169" t="str">
        <f t="shared" ref="C375:Q378" si="89">IF(C354=0,"",C354/C333)</f>
        <v/>
      </c>
      <c r="D375" s="169">
        <f t="shared" si="89"/>
        <v>0.82495779059674268</v>
      </c>
      <c r="E375" s="169" t="str">
        <f t="shared" si="89"/>
        <v/>
      </c>
      <c r="F375" s="169">
        <f t="shared" si="89"/>
        <v>0.83409155531185819</v>
      </c>
      <c r="G375" s="169">
        <f t="shared" si="89"/>
        <v>0.84040458377960936</v>
      </c>
      <c r="H375" s="169">
        <f t="shared" si="89"/>
        <v>0.84567603172544048</v>
      </c>
      <c r="I375" s="169">
        <f t="shared" si="89"/>
        <v>0.85063409010371938</v>
      </c>
      <c r="J375" s="169">
        <f t="shared" si="89"/>
        <v>0.85868934981356548</v>
      </c>
      <c r="K375" s="169">
        <f t="shared" si="89"/>
        <v>0.85561502755844954</v>
      </c>
      <c r="L375" s="169">
        <f t="shared" si="89"/>
        <v>0.85762262050117222</v>
      </c>
      <c r="M375" s="169">
        <f t="shared" si="89"/>
        <v>0.85722032517158842</v>
      </c>
      <c r="N375" s="169">
        <f t="shared" si="89"/>
        <v>0.85668176333979773</v>
      </c>
      <c r="O375" s="169">
        <f t="shared" si="89"/>
        <v>0.85656126483201678</v>
      </c>
      <c r="P375" s="169" t="str">
        <f t="shared" si="89"/>
        <v/>
      </c>
      <c r="Q375" s="169" t="str">
        <f t="shared" si="89"/>
        <v/>
      </c>
    </row>
    <row r="376" spans="1:17" ht="12" customHeight="1" x14ac:dyDescent="0.25">
      <c r="A376" s="23" t="s">
        <v>58</v>
      </c>
      <c r="B376" s="73"/>
      <c r="C376" s="73" t="str">
        <f t="shared" si="89"/>
        <v/>
      </c>
      <c r="D376" s="73" t="str">
        <f t="shared" si="89"/>
        <v/>
      </c>
      <c r="E376" s="73" t="str">
        <f t="shared" si="89"/>
        <v/>
      </c>
      <c r="F376" s="73" t="str">
        <f t="shared" si="89"/>
        <v/>
      </c>
      <c r="G376" s="73" t="str">
        <f t="shared" si="89"/>
        <v/>
      </c>
      <c r="H376" s="73" t="str">
        <f t="shared" si="89"/>
        <v/>
      </c>
      <c r="I376" s="73" t="str">
        <f t="shared" si="89"/>
        <v/>
      </c>
      <c r="J376" s="73" t="str">
        <f t="shared" si="89"/>
        <v/>
      </c>
      <c r="K376" s="73" t="str">
        <f t="shared" si="89"/>
        <v/>
      </c>
      <c r="L376" s="73" t="str">
        <f t="shared" si="89"/>
        <v/>
      </c>
      <c r="M376" s="73" t="str">
        <f t="shared" si="89"/>
        <v/>
      </c>
      <c r="N376" s="73" t="str">
        <f t="shared" si="89"/>
        <v/>
      </c>
      <c r="O376" s="73" t="str">
        <f t="shared" si="89"/>
        <v/>
      </c>
      <c r="P376" s="73" t="str">
        <f t="shared" si="89"/>
        <v/>
      </c>
      <c r="Q376" s="73" t="str">
        <f t="shared" si="89"/>
        <v/>
      </c>
    </row>
    <row r="377" spans="1:17" ht="12" customHeight="1" x14ac:dyDescent="0.25">
      <c r="A377" s="23" t="s">
        <v>57</v>
      </c>
      <c r="B377" s="73"/>
      <c r="C377" s="73" t="str">
        <f t="shared" si="89"/>
        <v/>
      </c>
      <c r="D377" s="73" t="str">
        <f t="shared" si="89"/>
        <v/>
      </c>
      <c r="E377" s="73" t="str">
        <f t="shared" si="89"/>
        <v/>
      </c>
      <c r="F377" s="73" t="str">
        <f t="shared" si="89"/>
        <v/>
      </c>
      <c r="G377" s="73" t="str">
        <f t="shared" si="89"/>
        <v/>
      </c>
      <c r="H377" s="73" t="str">
        <f t="shared" si="89"/>
        <v/>
      </c>
      <c r="I377" s="73" t="str">
        <f t="shared" si="89"/>
        <v/>
      </c>
      <c r="J377" s="73" t="str">
        <f t="shared" si="89"/>
        <v/>
      </c>
      <c r="K377" s="73" t="str">
        <f t="shared" si="89"/>
        <v/>
      </c>
      <c r="L377" s="73" t="str">
        <f t="shared" si="89"/>
        <v/>
      </c>
      <c r="M377" s="73" t="str">
        <f t="shared" si="89"/>
        <v/>
      </c>
      <c r="N377" s="73" t="str">
        <f t="shared" si="89"/>
        <v/>
      </c>
      <c r="O377" s="73" t="str">
        <f t="shared" si="89"/>
        <v/>
      </c>
      <c r="P377" s="73" t="str">
        <f t="shared" si="89"/>
        <v/>
      </c>
      <c r="Q377" s="73" t="str">
        <f t="shared" si="89"/>
        <v/>
      </c>
    </row>
    <row r="378" spans="1:17" ht="12" customHeight="1" x14ac:dyDescent="0.25">
      <c r="A378" s="29" t="s">
        <v>140</v>
      </c>
      <c r="B378" s="65"/>
      <c r="C378" s="65" t="str">
        <f t="shared" si="89"/>
        <v/>
      </c>
      <c r="D378" s="65">
        <f t="shared" si="89"/>
        <v>0.82495779059674268</v>
      </c>
      <c r="E378" s="65" t="str">
        <f t="shared" si="89"/>
        <v/>
      </c>
      <c r="F378" s="65">
        <f t="shared" si="89"/>
        <v>0.83409155531185819</v>
      </c>
      <c r="G378" s="65">
        <f t="shared" si="89"/>
        <v>0.84040458377960936</v>
      </c>
      <c r="H378" s="65">
        <f t="shared" si="89"/>
        <v>0.84567603172544048</v>
      </c>
      <c r="I378" s="65">
        <f t="shared" si="89"/>
        <v>0.85063409010371938</v>
      </c>
      <c r="J378" s="65">
        <f t="shared" si="89"/>
        <v>0.85868934981356548</v>
      </c>
      <c r="K378" s="65">
        <f t="shared" si="89"/>
        <v>0.85561502755844954</v>
      </c>
      <c r="L378" s="65">
        <f t="shared" si="89"/>
        <v>0.85762262050117222</v>
      </c>
      <c r="M378" s="65">
        <f t="shared" si="89"/>
        <v>0.85722032517158842</v>
      </c>
      <c r="N378" s="65">
        <f t="shared" si="89"/>
        <v>0.85668176333979773</v>
      </c>
      <c r="O378" s="65">
        <f t="shared" si="89"/>
        <v>0.85656126483201678</v>
      </c>
      <c r="P378" s="65" t="str">
        <f t="shared" si="89"/>
        <v/>
      </c>
      <c r="Q378" s="65" t="str">
        <f t="shared" si="89"/>
        <v/>
      </c>
    </row>
    <row r="380" spans="1:17" ht="12" customHeight="1" x14ac:dyDescent="0.25">
      <c r="A380" s="152" t="s">
        <v>190</v>
      </c>
      <c r="B380" s="168"/>
      <c r="C380" s="168">
        <f>SUM(C381,C384,C386,C396)</f>
        <v>0</v>
      </c>
      <c r="D380" s="168">
        <f t="shared" ref="D380:Q380" si="90">SUM(D381,D384,D386,D396)</f>
        <v>83.339887181793429</v>
      </c>
      <c r="E380" s="168">
        <f t="shared" si="90"/>
        <v>0</v>
      </c>
      <c r="F380" s="168">
        <f t="shared" si="90"/>
        <v>51.730541909506407</v>
      </c>
      <c r="G380" s="168">
        <f t="shared" si="90"/>
        <v>98.170675770222175</v>
      </c>
      <c r="H380" s="168">
        <f t="shared" si="90"/>
        <v>63.184341667408127</v>
      </c>
      <c r="I380" s="168">
        <f t="shared" si="90"/>
        <v>152.2787042712956</v>
      </c>
      <c r="J380" s="168">
        <f t="shared" si="90"/>
        <v>115.95167201903755</v>
      </c>
      <c r="K380" s="168">
        <f t="shared" si="90"/>
        <v>162.44751592661825</v>
      </c>
      <c r="L380" s="168">
        <f t="shared" si="90"/>
        <v>92.078573637897151</v>
      </c>
      <c r="M380" s="168">
        <f t="shared" si="90"/>
        <v>130.43308050830433</v>
      </c>
      <c r="N380" s="168">
        <f t="shared" si="90"/>
        <v>72.930037319181508</v>
      </c>
      <c r="O380" s="168">
        <f t="shared" si="90"/>
        <v>82.837146059299982</v>
      </c>
      <c r="P380" s="168">
        <f t="shared" si="90"/>
        <v>0</v>
      </c>
      <c r="Q380" s="168">
        <f t="shared" si="90"/>
        <v>0</v>
      </c>
    </row>
    <row r="381" spans="1:17" ht="12" customHeight="1" x14ac:dyDescent="0.25">
      <c r="A381" s="158" t="s">
        <v>65</v>
      </c>
      <c r="B381" s="157"/>
      <c r="C381" s="157">
        <f>SUM(C382:C383)</f>
        <v>0</v>
      </c>
      <c r="D381" s="157">
        <f t="shared" ref="D381:Q381" si="91">SUM(D382:D383)</f>
        <v>73.728766911464191</v>
      </c>
      <c r="E381" s="157">
        <f t="shared" si="91"/>
        <v>0</v>
      </c>
      <c r="F381" s="157">
        <f t="shared" si="91"/>
        <v>46.392241123805668</v>
      </c>
      <c r="G381" s="157">
        <f t="shared" si="91"/>
        <v>85.198480069955068</v>
      </c>
      <c r="H381" s="157">
        <f t="shared" si="91"/>
        <v>58.248152501072731</v>
      </c>
      <c r="I381" s="157">
        <f t="shared" si="91"/>
        <v>136.15306870232288</v>
      </c>
      <c r="J381" s="157">
        <f t="shared" si="91"/>
        <v>107.83930440966522</v>
      </c>
      <c r="K381" s="157">
        <f t="shared" si="91"/>
        <v>135.65885383104788</v>
      </c>
      <c r="L381" s="157">
        <f t="shared" si="91"/>
        <v>84.13884179430535</v>
      </c>
      <c r="M381" s="157">
        <f t="shared" si="91"/>
        <v>113.00079041255881</v>
      </c>
      <c r="N381" s="157">
        <f t="shared" si="91"/>
        <v>55.48642696679341</v>
      </c>
      <c r="O381" s="157">
        <f t="shared" si="91"/>
        <v>71.45078209489823</v>
      </c>
      <c r="P381" s="157">
        <f t="shared" si="91"/>
        <v>0</v>
      </c>
      <c r="Q381" s="157">
        <f t="shared" si="91"/>
        <v>0</v>
      </c>
    </row>
    <row r="382" spans="1:17" ht="12" customHeight="1" x14ac:dyDescent="0.25">
      <c r="A382" s="23" t="s">
        <v>58</v>
      </c>
      <c r="B382" s="156"/>
      <c r="C382" s="156">
        <f>RES_hhdet_in_emi!C$5</f>
        <v>0</v>
      </c>
      <c r="D382" s="156">
        <f>RES_hhdet_in_emi!D$5</f>
        <v>73.728766911464191</v>
      </c>
      <c r="E382" s="156">
        <f>RES_hhdet_in_emi!E$5</f>
        <v>0</v>
      </c>
      <c r="F382" s="156">
        <f>RES_hhdet_in_emi!F$5</f>
        <v>46.392241123805668</v>
      </c>
      <c r="G382" s="156">
        <f>RES_hhdet_in_emi!G$5</f>
        <v>85.198480069955068</v>
      </c>
      <c r="H382" s="156">
        <f>RES_hhdet_in_emi!H$5</f>
        <v>58.248152501072731</v>
      </c>
      <c r="I382" s="156">
        <f>RES_hhdet_in_emi!I$5</f>
        <v>136.15306870232288</v>
      </c>
      <c r="J382" s="156">
        <f>RES_hhdet_in_emi!J$5</f>
        <v>107.83930440966522</v>
      </c>
      <c r="K382" s="156">
        <f>RES_hhdet_in_emi!K$5</f>
        <v>135.65885383104788</v>
      </c>
      <c r="L382" s="156">
        <f>RES_hhdet_in_emi!L$5</f>
        <v>84.13884179430535</v>
      </c>
      <c r="M382" s="156">
        <f>RES_hhdet_in_emi!M$5</f>
        <v>113.00079041255881</v>
      </c>
      <c r="N382" s="156">
        <f>RES_hhdet_in_emi!N$5</f>
        <v>55.48642696679341</v>
      </c>
      <c r="O382" s="156">
        <f>RES_hhdet_in_emi!O$5</f>
        <v>71.45078209489823</v>
      </c>
      <c r="P382" s="156">
        <f>RES_hhdet_in_emi!P$5</f>
        <v>0</v>
      </c>
      <c r="Q382" s="156">
        <f>RES_hhdet_in_emi!Q$5</f>
        <v>0</v>
      </c>
    </row>
    <row r="383" spans="1:17" ht="12" customHeight="1" x14ac:dyDescent="0.25">
      <c r="A383" s="23" t="s">
        <v>60</v>
      </c>
      <c r="B383" s="156"/>
      <c r="C383" s="156">
        <f>RES_hhdet_in_emi!C$6</f>
        <v>0</v>
      </c>
      <c r="D383" s="156">
        <f>RES_hhdet_in_emi!D$6</f>
        <v>0</v>
      </c>
      <c r="E383" s="156">
        <f>RES_hhdet_in_emi!E$6</f>
        <v>0</v>
      </c>
      <c r="F383" s="156">
        <f>RES_hhdet_in_emi!F$6</f>
        <v>0</v>
      </c>
      <c r="G383" s="156">
        <f>RES_hhdet_in_emi!G$6</f>
        <v>0</v>
      </c>
      <c r="H383" s="156">
        <f>RES_hhdet_in_emi!H$6</f>
        <v>0</v>
      </c>
      <c r="I383" s="156">
        <f>RES_hhdet_in_emi!I$6</f>
        <v>0</v>
      </c>
      <c r="J383" s="156">
        <f>RES_hhdet_in_emi!J$6</f>
        <v>0</v>
      </c>
      <c r="K383" s="156">
        <f>RES_hhdet_in_emi!K$6</f>
        <v>0</v>
      </c>
      <c r="L383" s="156">
        <f>RES_hhdet_in_emi!L$6</f>
        <v>0</v>
      </c>
      <c r="M383" s="156">
        <f>RES_hhdet_in_emi!M$6</f>
        <v>0</v>
      </c>
      <c r="N383" s="156">
        <f>RES_hhdet_in_emi!N$6</f>
        <v>0</v>
      </c>
      <c r="O383" s="156">
        <f>RES_hhdet_in_emi!O$6</f>
        <v>0</v>
      </c>
      <c r="P383" s="156">
        <f>RES_hhdet_in_emi!P$6</f>
        <v>0</v>
      </c>
      <c r="Q383" s="156">
        <f>RES_hhdet_in_emi!Q$6</f>
        <v>0</v>
      </c>
    </row>
    <row r="384" spans="1:17" ht="12" customHeight="1" x14ac:dyDescent="0.25">
      <c r="A384" s="158" t="s">
        <v>112</v>
      </c>
      <c r="B384" s="157"/>
      <c r="C384" s="157">
        <f>C385</f>
        <v>0</v>
      </c>
      <c r="D384" s="157">
        <f t="shared" ref="D384:Q384" si="92">D385</f>
        <v>0</v>
      </c>
      <c r="E384" s="157">
        <f t="shared" si="92"/>
        <v>0</v>
      </c>
      <c r="F384" s="157">
        <f t="shared" si="92"/>
        <v>0</v>
      </c>
      <c r="G384" s="157">
        <f t="shared" si="92"/>
        <v>0</v>
      </c>
      <c r="H384" s="157">
        <f t="shared" si="92"/>
        <v>0</v>
      </c>
      <c r="I384" s="157">
        <f t="shared" si="92"/>
        <v>0</v>
      </c>
      <c r="J384" s="157">
        <f t="shared" si="92"/>
        <v>0</v>
      </c>
      <c r="K384" s="157">
        <f t="shared" si="92"/>
        <v>0</v>
      </c>
      <c r="L384" s="157">
        <f t="shared" si="92"/>
        <v>0</v>
      </c>
      <c r="M384" s="157">
        <f t="shared" si="92"/>
        <v>0</v>
      </c>
      <c r="N384" s="157">
        <f t="shared" si="92"/>
        <v>0</v>
      </c>
      <c r="O384" s="157">
        <f t="shared" si="92"/>
        <v>0</v>
      </c>
      <c r="P384" s="157">
        <f t="shared" si="92"/>
        <v>0</v>
      </c>
      <c r="Q384" s="157">
        <f t="shared" si="92"/>
        <v>0</v>
      </c>
    </row>
    <row r="385" spans="1:17" ht="12" customHeight="1" x14ac:dyDescent="0.25">
      <c r="A385" s="23" t="s">
        <v>60</v>
      </c>
      <c r="B385" s="156"/>
      <c r="C385" s="156">
        <f>RES_hhdet_in_emi!C$8</f>
        <v>0</v>
      </c>
      <c r="D385" s="156">
        <f>RES_hhdet_in_emi!D$8</f>
        <v>0</v>
      </c>
      <c r="E385" s="156">
        <f>RES_hhdet_in_emi!E$8</f>
        <v>0</v>
      </c>
      <c r="F385" s="156">
        <f>RES_hhdet_in_emi!F$8</f>
        <v>0</v>
      </c>
      <c r="G385" s="156">
        <f>RES_hhdet_in_emi!G$8</f>
        <v>0</v>
      </c>
      <c r="H385" s="156">
        <f>RES_hhdet_in_emi!H$8</f>
        <v>0</v>
      </c>
      <c r="I385" s="156">
        <f>RES_hhdet_in_emi!I$8</f>
        <v>0</v>
      </c>
      <c r="J385" s="156">
        <f>RES_hhdet_in_emi!J$8</f>
        <v>0</v>
      </c>
      <c r="K385" s="156">
        <f>RES_hhdet_in_emi!K$8</f>
        <v>0</v>
      </c>
      <c r="L385" s="156">
        <f>RES_hhdet_in_emi!L$8</f>
        <v>0</v>
      </c>
      <c r="M385" s="156">
        <f>RES_hhdet_in_emi!M$8</f>
        <v>0</v>
      </c>
      <c r="N385" s="156">
        <f>RES_hhdet_in_emi!N$8</f>
        <v>0</v>
      </c>
      <c r="O385" s="156">
        <f>RES_hhdet_in_emi!O$8</f>
        <v>0</v>
      </c>
      <c r="P385" s="156">
        <f>RES_hhdet_in_emi!P$8</f>
        <v>0</v>
      </c>
      <c r="Q385" s="156">
        <f>RES_hhdet_in_emi!Q$8</f>
        <v>0</v>
      </c>
    </row>
    <row r="386" spans="1:17" ht="12" customHeight="1" x14ac:dyDescent="0.25">
      <c r="A386" s="158" t="s">
        <v>63</v>
      </c>
      <c r="B386" s="157"/>
      <c r="C386" s="157">
        <f>SUM(C387:C389,C392:C393)</f>
        <v>0</v>
      </c>
      <c r="D386" s="157">
        <f t="shared" ref="D386:Q386" si="93">SUM(D387:D389,D392:D393)</f>
        <v>9.6111202703292324</v>
      </c>
      <c r="E386" s="157">
        <f t="shared" si="93"/>
        <v>0</v>
      </c>
      <c r="F386" s="157">
        <f t="shared" si="93"/>
        <v>5.3383007857007359</v>
      </c>
      <c r="G386" s="157">
        <f t="shared" si="93"/>
        <v>12.972195700267102</v>
      </c>
      <c r="H386" s="157">
        <f t="shared" si="93"/>
        <v>4.936189166335395</v>
      </c>
      <c r="I386" s="157">
        <f t="shared" si="93"/>
        <v>16.125635568972701</v>
      </c>
      <c r="J386" s="157">
        <f t="shared" si="93"/>
        <v>8.1123676093723276</v>
      </c>
      <c r="K386" s="157">
        <f t="shared" si="93"/>
        <v>26.788662095570377</v>
      </c>
      <c r="L386" s="157">
        <f t="shared" si="93"/>
        <v>7.9397318435918018</v>
      </c>
      <c r="M386" s="157">
        <f t="shared" si="93"/>
        <v>17.432290095745518</v>
      </c>
      <c r="N386" s="157">
        <f t="shared" si="93"/>
        <v>17.443610352388102</v>
      </c>
      <c r="O386" s="157">
        <f t="shared" si="93"/>
        <v>11.38636396440176</v>
      </c>
      <c r="P386" s="157">
        <f t="shared" si="93"/>
        <v>0</v>
      </c>
      <c r="Q386" s="157">
        <f t="shared" si="93"/>
        <v>0</v>
      </c>
    </row>
    <row r="387" spans="1:17" ht="12" customHeight="1" x14ac:dyDescent="0.25">
      <c r="A387" s="167" t="s">
        <v>171</v>
      </c>
      <c r="B387" s="132"/>
      <c r="C387" s="132">
        <f>RES_hhdet_in_emi!C$10</f>
        <v>0</v>
      </c>
      <c r="D387" s="132">
        <f>RES_hhdet_in_emi!D$10</f>
        <v>9.6111202703292324</v>
      </c>
      <c r="E387" s="132">
        <f>RES_hhdet_in_emi!E$10</f>
        <v>0</v>
      </c>
      <c r="F387" s="132">
        <f>RES_hhdet_in_emi!F$10</f>
        <v>5.3383007857007359</v>
      </c>
      <c r="G387" s="132">
        <f>RES_hhdet_in_emi!G$10</f>
        <v>12.972195700267102</v>
      </c>
      <c r="H387" s="132">
        <f>RES_hhdet_in_emi!H$10</f>
        <v>4.936189166335395</v>
      </c>
      <c r="I387" s="132">
        <f>RES_hhdet_in_emi!I$10</f>
        <v>16.125635568972701</v>
      </c>
      <c r="J387" s="132">
        <f>RES_hhdet_in_emi!J$10</f>
        <v>8.1123676093723276</v>
      </c>
      <c r="K387" s="132">
        <f>RES_hhdet_in_emi!K$10</f>
        <v>26.788662095570377</v>
      </c>
      <c r="L387" s="132">
        <f>RES_hhdet_in_emi!L$10</f>
        <v>7.9397318435918018</v>
      </c>
      <c r="M387" s="132">
        <f>RES_hhdet_in_emi!M$10</f>
        <v>17.432290095745518</v>
      </c>
      <c r="N387" s="132">
        <f>RES_hhdet_in_emi!N$10</f>
        <v>17.443610352388102</v>
      </c>
      <c r="O387" s="132">
        <f>RES_hhdet_in_emi!O$10</f>
        <v>11.38636396440176</v>
      </c>
      <c r="P387" s="132">
        <f>RES_hhdet_in_emi!P$10</f>
        <v>0</v>
      </c>
      <c r="Q387" s="132">
        <f>RES_hhdet_in_emi!Q$10</f>
        <v>0</v>
      </c>
    </row>
    <row r="388" spans="1:17" ht="12" customHeight="1" x14ac:dyDescent="0.25">
      <c r="A388" s="167" t="s">
        <v>144</v>
      </c>
      <c r="B388" s="132"/>
      <c r="C388" s="132">
        <f>RES_hhdet_in_emi!C$11</f>
        <v>0</v>
      </c>
      <c r="D388" s="132">
        <f>RES_hhdet_in_emi!D$11</f>
        <v>0</v>
      </c>
      <c r="E388" s="132">
        <f>RES_hhdet_in_emi!E$11</f>
        <v>0</v>
      </c>
      <c r="F388" s="132">
        <f>RES_hhdet_in_emi!F$11</f>
        <v>0</v>
      </c>
      <c r="G388" s="132">
        <f>RES_hhdet_in_emi!G$11</f>
        <v>0</v>
      </c>
      <c r="H388" s="132">
        <f>RES_hhdet_in_emi!H$11</f>
        <v>0</v>
      </c>
      <c r="I388" s="132">
        <f>RES_hhdet_in_emi!I$11</f>
        <v>0</v>
      </c>
      <c r="J388" s="132">
        <f>RES_hhdet_in_emi!J$11</f>
        <v>0</v>
      </c>
      <c r="K388" s="132">
        <f>RES_hhdet_in_emi!K$11</f>
        <v>0</v>
      </c>
      <c r="L388" s="132">
        <f>RES_hhdet_in_emi!L$11</f>
        <v>0</v>
      </c>
      <c r="M388" s="132">
        <f>RES_hhdet_in_emi!M$11</f>
        <v>0</v>
      </c>
      <c r="N388" s="132">
        <f>RES_hhdet_in_emi!N$11</f>
        <v>0</v>
      </c>
      <c r="O388" s="132">
        <f>RES_hhdet_in_emi!O$11</f>
        <v>0</v>
      </c>
      <c r="P388" s="132">
        <f>RES_hhdet_in_emi!P$11</f>
        <v>0</v>
      </c>
      <c r="Q388" s="132">
        <f>RES_hhdet_in_emi!Q$11</f>
        <v>0</v>
      </c>
    </row>
    <row r="389" spans="1:17" ht="12" customHeight="1" x14ac:dyDescent="0.25">
      <c r="A389" s="167" t="s">
        <v>143</v>
      </c>
      <c r="B389" s="132"/>
      <c r="C389" s="132">
        <f>SUM(C390:C391)</f>
        <v>0</v>
      </c>
      <c r="D389" s="132">
        <f t="shared" ref="D389:Q389" si="94">SUM(D390:D391)</f>
        <v>0</v>
      </c>
      <c r="E389" s="132">
        <f t="shared" si="94"/>
        <v>0</v>
      </c>
      <c r="F389" s="132">
        <f t="shared" si="94"/>
        <v>0</v>
      </c>
      <c r="G389" s="132">
        <f t="shared" si="94"/>
        <v>0</v>
      </c>
      <c r="H389" s="132">
        <f t="shared" si="94"/>
        <v>0</v>
      </c>
      <c r="I389" s="132">
        <f t="shared" si="94"/>
        <v>0</v>
      </c>
      <c r="J389" s="132">
        <f t="shared" si="94"/>
        <v>0</v>
      </c>
      <c r="K389" s="132">
        <f t="shared" si="94"/>
        <v>0</v>
      </c>
      <c r="L389" s="132">
        <f t="shared" si="94"/>
        <v>0</v>
      </c>
      <c r="M389" s="132">
        <f t="shared" si="94"/>
        <v>0</v>
      </c>
      <c r="N389" s="132">
        <f t="shared" si="94"/>
        <v>0</v>
      </c>
      <c r="O389" s="132">
        <f t="shared" si="94"/>
        <v>0</v>
      </c>
      <c r="P389" s="132">
        <f t="shared" si="94"/>
        <v>0</v>
      </c>
      <c r="Q389" s="132">
        <f t="shared" si="94"/>
        <v>0</v>
      </c>
    </row>
    <row r="390" spans="1:17" ht="12" customHeight="1" x14ac:dyDescent="0.25">
      <c r="A390" s="166" t="s">
        <v>57</v>
      </c>
      <c r="B390" s="165"/>
      <c r="C390" s="165">
        <f>RES_hhdet_in_emi!C$13</f>
        <v>0</v>
      </c>
      <c r="D390" s="165">
        <f>RES_hhdet_in_emi!D$13</f>
        <v>0</v>
      </c>
      <c r="E390" s="165">
        <f>RES_hhdet_in_emi!E$13</f>
        <v>0</v>
      </c>
      <c r="F390" s="165">
        <f>RES_hhdet_in_emi!F$13</f>
        <v>0</v>
      </c>
      <c r="G390" s="165">
        <f>RES_hhdet_in_emi!G$13</f>
        <v>0</v>
      </c>
      <c r="H390" s="165">
        <f>RES_hhdet_in_emi!H$13</f>
        <v>0</v>
      </c>
      <c r="I390" s="165">
        <f>RES_hhdet_in_emi!I$13</f>
        <v>0</v>
      </c>
      <c r="J390" s="165">
        <f>RES_hhdet_in_emi!J$13</f>
        <v>0</v>
      </c>
      <c r="K390" s="165">
        <f>RES_hhdet_in_emi!K$13</f>
        <v>0</v>
      </c>
      <c r="L390" s="165">
        <f>RES_hhdet_in_emi!L$13</f>
        <v>0</v>
      </c>
      <c r="M390" s="165">
        <f>RES_hhdet_in_emi!M$13</f>
        <v>0</v>
      </c>
      <c r="N390" s="165">
        <f>RES_hhdet_in_emi!N$13</f>
        <v>0</v>
      </c>
      <c r="O390" s="165">
        <f>RES_hhdet_in_emi!O$13</f>
        <v>0</v>
      </c>
      <c r="P390" s="165">
        <f>RES_hhdet_in_emi!P$13</f>
        <v>0</v>
      </c>
      <c r="Q390" s="165">
        <f>RES_hhdet_in_emi!Q$13</f>
        <v>0</v>
      </c>
    </row>
    <row r="391" spans="1:17" ht="12" customHeight="1" x14ac:dyDescent="0.25">
      <c r="A391" s="147" t="s">
        <v>59</v>
      </c>
      <c r="B391" s="164"/>
      <c r="C391" s="164">
        <f>RES_hhdet_in_emi!C$14</f>
        <v>0</v>
      </c>
      <c r="D391" s="164">
        <f>RES_hhdet_in_emi!D$14</f>
        <v>0</v>
      </c>
      <c r="E391" s="164">
        <f>RES_hhdet_in_emi!E$14</f>
        <v>0</v>
      </c>
      <c r="F391" s="164">
        <f>RES_hhdet_in_emi!F$14</f>
        <v>0</v>
      </c>
      <c r="G391" s="164">
        <f>RES_hhdet_in_emi!G$14</f>
        <v>0</v>
      </c>
      <c r="H391" s="164">
        <f>RES_hhdet_in_emi!H$14</f>
        <v>0</v>
      </c>
      <c r="I391" s="164">
        <f>RES_hhdet_in_emi!I$14</f>
        <v>0</v>
      </c>
      <c r="J391" s="164">
        <f>RES_hhdet_in_emi!J$14</f>
        <v>0</v>
      </c>
      <c r="K391" s="164">
        <f>RES_hhdet_in_emi!K$14</f>
        <v>0</v>
      </c>
      <c r="L391" s="164">
        <f>RES_hhdet_in_emi!L$14</f>
        <v>0</v>
      </c>
      <c r="M391" s="164">
        <f>RES_hhdet_in_emi!M$14</f>
        <v>0</v>
      </c>
      <c r="N391" s="164">
        <f>RES_hhdet_in_emi!N$14</f>
        <v>0</v>
      </c>
      <c r="O391" s="164">
        <f>RES_hhdet_in_emi!O$14</f>
        <v>0</v>
      </c>
      <c r="P391" s="164">
        <f>RES_hhdet_in_emi!P$14</f>
        <v>0</v>
      </c>
      <c r="Q391" s="164">
        <f>RES_hhdet_in_emi!Q$14</f>
        <v>0</v>
      </c>
    </row>
    <row r="392" spans="1:17" ht="12" customHeight="1" x14ac:dyDescent="0.25">
      <c r="A392" s="163" t="s">
        <v>142</v>
      </c>
      <c r="B392" s="162"/>
      <c r="C392" s="162">
        <f>RES_hhdet_in_emi!C$15</f>
        <v>0</v>
      </c>
      <c r="D392" s="162">
        <f>RES_hhdet_in_emi!D$15</f>
        <v>0</v>
      </c>
      <c r="E392" s="162">
        <f>RES_hhdet_in_emi!E$15</f>
        <v>0</v>
      </c>
      <c r="F392" s="162">
        <f>RES_hhdet_in_emi!F$15</f>
        <v>0</v>
      </c>
      <c r="G392" s="162">
        <f>RES_hhdet_in_emi!G$15</f>
        <v>0</v>
      </c>
      <c r="H392" s="162">
        <f>RES_hhdet_in_emi!H$15</f>
        <v>0</v>
      </c>
      <c r="I392" s="162">
        <f>RES_hhdet_in_emi!I$15</f>
        <v>0</v>
      </c>
      <c r="J392" s="162">
        <f>RES_hhdet_in_emi!J$15</f>
        <v>0</v>
      </c>
      <c r="K392" s="162">
        <f>RES_hhdet_in_emi!K$15</f>
        <v>0</v>
      </c>
      <c r="L392" s="162">
        <f>RES_hhdet_in_emi!L$15</f>
        <v>0</v>
      </c>
      <c r="M392" s="162">
        <f>RES_hhdet_in_emi!M$15</f>
        <v>0</v>
      </c>
      <c r="N392" s="162">
        <f>RES_hhdet_in_emi!N$15</f>
        <v>0</v>
      </c>
      <c r="O392" s="162">
        <f>RES_hhdet_in_emi!O$15</f>
        <v>0</v>
      </c>
      <c r="P392" s="162">
        <f>RES_hhdet_in_emi!P$15</f>
        <v>0</v>
      </c>
      <c r="Q392" s="162">
        <f>RES_hhdet_in_emi!Q$15</f>
        <v>0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5">SUM(D394:D395)</f>
        <v>0</v>
      </c>
      <c r="E393" s="160">
        <f t="shared" si="95"/>
        <v>0</v>
      </c>
      <c r="F393" s="160">
        <f t="shared" si="95"/>
        <v>0</v>
      </c>
      <c r="G393" s="160">
        <f t="shared" si="95"/>
        <v>0</v>
      </c>
      <c r="H393" s="160">
        <f t="shared" si="95"/>
        <v>0</v>
      </c>
      <c r="I393" s="160">
        <f t="shared" si="95"/>
        <v>0</v>
      </c>
      <c r="J393" s="160">
        <f t="shared" si="95"/>
        <v>0</v>
      </c>
      <c r="K393" s="160">
        <f t="shared" si="95"/>
        <v>0</v>
      </c>
      <c r="L393" s="160">
        <f t="shared" si="95"/>
        <v>0</v>
      </c>
      <c r="M393" s="160">
        <f t="shared" si="95"/>
        <v>0</v>
      </c>
      <c r="N393" s="160">
        <f t="shared" si="95"/>
        <v>0</v>
      </c>
      <c r="O393" s="160">
        <f t="shared" si="95"/>
        <v>0</v>
      </c>
      <c r="P393" s="160">
        <f t="shared" si="95"/>
        <v>0</v>
      </c>
      <c r="Q393" s="160">
        <f t="shared" si="95"/>
        <v>0</v>
      </c>
    </row>
    <row r="394" spans="1:17" ht="12" customHeight="1" x14ac:dyDescent="0.25">
      <c r="A394" s="148" t="s">
        <v>60</v>
      </c>
      <c r="B394" s="156"/>
      <c r="C394" s="156">
        <f>RES_hhdet_in_emi!C$17</f>
        <v>0</v>
      </c>
      <c r="D394" s="156">
        <f>RES_hhdet_in_emi!D$17</f>
        <v>0</v>
      </c>
      <c r="E394" s="156">
        <f>RES_hhdet_in_emi!E$17</f>
        <v>0</v>
      </c>
      <c r="F394" s="156">
        <f>RES_hhdet_in_emi!F$17</f>
        <v>0</v>
      </c>
      <c r="G394" s="156">
        <f>RES_hhdet_in_emi!G$17</f>
        <v>0</v>
      </c>
      <c r="H394" s="156">
        <f>RES_hhdet_in_emi!H$17</f>
        <v>0</v>
      </c>
      <c r="I394" s="156">
        <f>RES_hhdet_in_emi!I$17</f>
        <v>0</v>
      </c>
      <c r="J394" s="156">
        <f>RES_hhdet_in_emi!J$17</f>
        <v>0</v>
      </c>
      <c r="K394" s="156">
        <f>RES_hhdet_in_emi!K$17</f>
        <v>0</v>
      </c>
      <c r="L394" s="156">
        <f>RES_hhdet_in_emi!L$17</f>
        <v>0</v>
      </c>
      <c r="M394" s="156">
        <f>RES_hhdet_in_emi!M$17</f>
        <v>0</v>
      </c>
      <c r="N394" s="156">
        <f>RES_hhdet_in_emi!N$17</f>
        <v>0</v>
      </c>
      <c r="O394" s="156">
        <f>RES_hhdet_in_emi!O$17</f>
        <v>0</v>
      </c>
      <c r="P394" s="156">
        <f>RES_hhdet_in_emi!P$17</f>
        <v>0</v>
      </c>
      <c r="Q394" s="156">
        <f>RES_hhdet_in_emi!Q$17</f>
        <v>0</v>
      </c>
    </row>
    <row r="395" spans="1:17" ht="12" customHeight="1" x14ac:dyDescent="0.25">
      <c r="A395" s="148" t="s">
        <v>59</v>
      </c>
      <c r="B395" s="156"/>
      <c r="C395" s="156">
        <f>RES_hhdet_in_emi!C$18</f>
        <v>0</v>
      </c>
      <c r="D395" s="156">
        <f>RES_hhdet_in_emi!D$18</f>
        <v>0</v>
      </c>
      <c r="E395" s="156">
        <f>RES_hhdet_in_emi!E$18</f>
        <v>0</v>
      </c>
      <c r="F395" s="156">
        <f>RES_hhdet_in_emi!F$18</f>
        <v>0</v>
      </c>
      <c r="G395" s="156">
        <f>RES_hhdet_in_emi!G$18</f>
        <v>0</v>
      </c>
      <c r="H395" s="156">
        <f>RES_hhdet_in_emi!H$18</f>
        <v>0</v>
      </c>
      <c r="I395" s="156">
        <f>RES_hhdet_in_emi!I$18</f>
        <v>0</v>
      </c>
      <c r="J395" s="156">
        <f>RES_hhdet_in_emi!J$18</f>
        <v>0</v>
      </c>
      <c r="K395" s="156">
        <f>RES_hhdet_in_emi!K$18</f>
        <v>0</v>
      </c>
      <c r="L395" s="156">
        <f>RES_hhdet_in_emi!L$18</f>
        <v>0</v>
      </c>
      <c r="M395" s="156">
        <f>RES_hhdet_in_emi!M$18</f>
        <v>0</v>
      </c>
      <c r="N395" s="156">
        <f>RES_hhdet_in_emi!N$18</f>
        <v>0</v>
      </c>
      <c r="O395" s="156">
        <f>RES_hhdet_in_emi!O$18</f>
        <v>0</v>
      </c>
      <c r="P395" s="156">
        <f>RES_hhdet_in_emi!P$18</f>
        <v>0</v>
      </c>
      <c r="Q395" s="156">
        <f>RES_hhdet_in_emi!Q$18</f>
        <v>0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96">SUM(D397:D399)</f>
        <v>0</v>
      </c>
      <c r="E396" s="157">
        <f t="shared" si="96"/>
        <v>0</v>
      </c>
      <c r="F396" s="157">
        <f t="shared" si="96"/>
        <v>0</v>
      </c>
      <c r="G396" s="157">
        <f t="shared" si="96"/>
        <v>0</v>
      </c>
      <c r="H396" s="157">
        <f t="shared" si="96"/>
        <v>0</v>
      </c>
      <c r="I396" s="157">
        <f t="shared" si="96"/>
        <v>0</v>
      </c>
      <c r="J396" s="157">
        <f t="shared" si="96"/>
        <v>0</v>
      </c>
      <c r="K396" s="157">
        <f t="shared" si="96"/>
        <v>0</v>
      </c>
      <c r="L396" s="157">
        <f t="shared" si="96"/>
        <v>0</v>
      </c>
      <c r="M396" s="157">
        <f t="shared" si="96"/>
        <v>0</v>
      </c>
      <c r="N396" s="157">
        <f t="shared" si="96"/>
        <v>0</v>
      </c>
      <c r="O396" s="157">
        <f t="shared" si="96"/>
        <v>0</v>
      </c>
      <c r="P396" s="157">
        <f t="shared" si="96"/>
        <v>0</v>
      </c>
      <c r="Q396" s="157">
        <f t="shared" si="96"/>
        <v>0</v>
      </c>
    </row>
    <row r="397" spans="1:17" ht="12" customHeight="1" x14ac:dyDescent="0.25">
      <c r="A397" s="23" t="s">
        <v>58</v>
      </c>
      <c r="B397" s="156"/>
      <c r="C397" s="156">
        <f>RES_hhdet_in_emi!C$20</f>
        <v>0</v>
      </c>
      <c r="D397" s="156">
        <f>RES_hhdet_in_emi!D$20</f>
        <v>0</v>
      </c>
      <c r="E397" s="156">
        <f>RES_hhdet_in_emi!E$20</f>
        <v>0</v>
      </c>
      <c r="F397" s="156">
        <f>RES_hhdet_in_emi!F$20</f>
        <v>0</v>
      </c>
      <c r="G397" s="156">
        <f>RES_hhdet_in_emi!G$20</f>
        <v>0</v>
      </c>
      <c r="H397" s="156">
        <f>RES_hhdet_in_emi!H$20</f>
        <v>0</v>
      </c>
      <c r="I397" s="156">
        <f>RES_hhdet_in_emi!I$20</f>
        <v>0</v>
      </c>
      <c r="J397" s="156">
        <f>RES_hhdet_in_emi!J$20</f>
        <v>0</v>
      </c>
      <c r="K397" s="156">
        <f>RES_hhdet_in_emi!K$20</f>
        <v>0</v>
      </c>
      <c r="L397" s="156">
        <f>RES_hhdet_in_emi!L$20</f>
        <v>0</v>
      </c>
      <c r="M397" s="156">
        <f>RES_hhdet_in_emi!M$20</f>
        <v>0</v>
      </c>
      <c r="N397" s="156">
        <f>RES_hhdet_in_emi!N$20</f>
        <v>0</v>
      </c>
      <c r="O397" s="156">
        <f>RES_hhdet_in_emi!O$20</f>
        <v>0</v>
      </c>
      <c r="P397" s="156">
        <f>RES_hhdet_in_emi!P$20</f>
        <v>0</v>
      </c>
      <c r="Q397" s="156">
        <f>RES_hhdet_in_emi!Q$20</f>
        <v>0</v>
      </c>
    </row>
    <row r="398" spans="1:17" ht="12" customHeight="1" x14ac:dyDescent="0.25">
      <c r="A398" s="23" t="s">
        <v>57</v>
      </c>
      <c r="B398" s="156"/>
      <c r="C398" s="156">
        <f>RES_hhdet_in_emi!C$21</f>
        <v>0</v>
      </c>
      <c r="D398" s="156">
        <f>RES_hhdet_in_emi!D$21</f>
        <v>0</v>
      </c>
      <c r="E398" s="156">
        <f>RES_hhdet_in_emi!E$21</f>
        <v>0</v>
      </c>
      <c r="F398" s="156">
        <f>RES_hhdet_in_emi!F$21</f>
        <v>0</v>
      </c>
      <c r="G398" s="156">
        <f>RES_hhdet_in_emi!G$21</f>
        <v>0</v>
      </c>
      <c r="H398" s="156">
        <f>RES_hhdet_in_emi!H$21</f>
        <v>0</v>
      </c>
      <c r="I398" s="156">
        <f>RES_hhdet_in_emi!I$21</f>
        <v>0</v>
      </c>
      <c r="J398" s="156">
        <f>RES_hhdet_in_emi!J$21</f>
        <v>0</v>
      </c>
      <c r="K398" s="156">
        <f>RES_hhdet_in_emi!K$21</f>
        <v>0</v>
      </c>
      <c r="L398" s="156">
        <f>RES_hhdet_in_emi!L$21</f>
        <v>0</v>
      </c>
      <c r="M398" s="156">
        <f>RES_hhdet_in_emi!M$21</f>
        <v>0</v>
      </c>
      <c r="N398" s="156">
        <f>RES_hhdet_in_emi!N$21</f>
        <v>0</v>
      </c>
      <c r="O398" s="156">
        <f>RES_hhdet_in_emi!O$21</f>
        <v>0</v>
      </c>
      <c r="P398" s="156">
        <f>RES_hhdet_in_emi!P$21</f>
        <v>0</v>
      </c>
      <c r="Q398" s="156">
        <f>RES_hhdet_in_emi!Q$21</f>
        <v>0</v>
      </c>
    </row>
    <row r="399" spans="1:17" ht="12" customHeight="1" x14ac:dyDescent="0.25">
      <c r="A399" s="29" t="s">
        <v>140</v>
      </c>
      <c r="B399" s="57"/>
      <c r="C399" s="57">
        <f>RES_hhdet_in_emi!C$22</f>
        <v>0</v>
      </c>
      <c r="D399" s="57">
        <f>RES_hhdet_in_emi!D$22</f>
        <v>0</v>
      </c>
      <c r="E399" s="57">
        <f>RES_hhdet_in_emi!E$22</f>
        <v>0</v>
      </c>
      <c r="F399" s="57">
        <f>RES_hhdet_in_emi!F$22</f>
        <v>0</v>
      </c>
      <c r="G399" s="57">
        <f>RES_hhdet_in_emi!G$22</f>
        <v>0</v>
      </c>
      <c r="H399" s="57">
        <f>RES_hhdet_in_emi!H$22</f>
        <v>0</v>
      </c>
      <c r="I399" s="57">
        <f>RES_hhdet_in_emi!I$22</f>
        <v>0</v>
      </c>
      <c r="J399" s="57">
        <f>RES_hhdet_in_emi!J$22</f>
        <v>0</v>
      </c>
      <c r="K399" s="57">
        <f>RES_hhdet_in_emi!K$22</f>
        <v>0</v>
      </c>
      <c r="L399" s="57">
        <f>RES_hhdet_in_emi!L$22</f>
        <v>0</v>
      </c>
      <c r="M399" s="57">
        <f>RES_hhdet_in_emi!M$22</f>
        <v>0</v>
      </c>
      <c r="N399" s="57">
        <f>RES_hhdet_in_emi!N$22</f>
        <v>0</v>
      </c>
      <c r="O399" s="57">
        <f>RES_hhdet_in_emi!O$22</f>
        <v>0</v>
      </c>
      <c r="P399" s="57">
        <f>RES_hhdet_in_emi!P$22</f>
        <v>0</v>
      </c>
      <c r="Q399" s="57">
        <f>RES_hhdet_in_emi!Q$22</f>
        <v>0</v>
      </c>
    </row>
    <row r="401" spans="1:17" ht="12" customHeight="1" x14ac:dyDescent="0.25">
      <c r="A401" s="152" t="s">
        <v>189</v>
      </c>
      <c r="B401" s="168"/>
      <c r="C401" s="168">
        <f>SUM(C402,C405,C407,C417)</f>
        <v>0</v>
      </c>
      <c r="D401" s="168">
        <f t="shared" ref="D401:Q401" si="97">SUM(D402,D405,D407,D417)</f>
        <v>22309.273293207571</v>
      </c>
      <c r="E401" s="168">
        <f t="shared" si="97"/>
        <v>0</v>
      </c>
      <c r="F401" s="168">
        <f t="shared" si="97"/>
        <v>22804.340963713115</v>
      </c>
      <c r="G401" s="168">
        <f t="shared" si="97"/>
        <v>23790.199540534555</v>
      </c>
      <c r="H401" s="168">
        <f t="shared" si="97"/>
        <v>23453.733785128446</v>
      </c>
      <c r="I401" s="168">
        <f t="shared" si="97"/>
        <v>21483.565036780863</v>
      </c>
      <c r="J401" s="168">
        <f t="shared" si="97"/>
        <v>22528.690817089646</v>
      </c>
      <c r="K401" s="168">
        <f t="shared" si="97"/>
        <v>22847.420195950283</v>
      </c>
      <c r="L401" s="168">
        <f t="shared" si="97"/>
        <v>21132.372091841</v>
      </c>
      <c r="M401" s="168">
        <f t="shared" si="97"/>
        <v>18695.408713300531</v>
      </c>
      <c r="N401" s="168">
        <f t="shared" si="97"/>
        <v>18721.650121413655</v>
      </c>
      <c r="O401" s="168">
        <f t="shared" si="97"/>
        <v>18961.123888868638</v>
      </c>
      <c r="P401" s="168">
        <f t="shared" si="97"/>
        <v>0</v>
      </c>
      <c r="Q401" s="168">
        <f t="shared" si="97"/>
        <v>0</v>
      </c>
    </row>
    <row r="402" spans="1:17" ht="12" customHeight="1" x14ac:dyDescent="0.25">
      <c r="A402" s="158" t="s">
        <v>65</v>
      </c>
      <c r="B402" s="157"/>
      <c r="C402" s="157">
        <f>SUM(C403:C404)</f>
        <v>0</v>
      </c>
      <c r="D402" s="157">
        <f t="shared" ref="D402:Q402" si="98">SUM(D403:D404)</f>
        <v>17691.880166253963</v>
      </c>
      <c r="E402" s="157">
        <f t="shared" si="98"/>
        <v>0</v>
      </c>
      <c r="F402" s="157">
        <f t="shared" si="98"/>
        <v>18156.790852919989</v>
      </c>
      <c r="G402" s="157">
        <f t="shared" si="98"/>
        <v>18993.378872290876</v>
      </c>
      <c r="H402" s="157">
        <f t="shared" si="98"/>
        <v>18793.74605498782</v>
      </c>
      <c r="I402" s="157">
        <f t="shared" si="98"/>
        <v>16837.037082473609</v>
      </c>
      <c r="J402" s="157">
        <f t="shared" si="98"/>
        <v>18002.224005551299</v>
      </c>
      <c r="K402" s="157">
        <f t="shared" si="98"/>
        <v>17988.816160344722</v>
      </c>
      <c r="L402" s="157">
        <f t="shared" si="98"/>
        <v>16672.259488714004</v>
      </c>
      <c r="M402" s="157">
        <f t="shared" si="98"/>
        <v>14116.380133208486</v>
      </c>
      <c r="N402" s="157">
        <f t="shared" si="98"/>
        <v>13600.686876074929</v>
      </c>
      <c r="O402" s="157">
        <f t="shared" si="98"/>
        <v>14203.807621470243</v>
      </c>
      <c r="P402" s="157">
        <f t="shared" si="98"/>
        <v>0</v>
      </c>
      <c r="Q402" s="157">
        <f t="shared" si="98"/>
        <v>0</v>
      </c>
    </row>
    <row r="403" spans="1:17" ht="12" customHeight="1" x14ac:dyDescent="0.25">
      <c r="A403" s="23" t="s">
        <v>58</v>
      </c>
      <c r="B403" s="156"/>
      <c r="C403" s="156">
        <f t="shared" ref="C403:Q406" si="99">IF(C319=0,0,C319/0.086*1000000/C$55)</f>
        <v>0</v>
      </c>
      <c r="D403" s="156">
        <f t="shared" si="99"/>
        <v>17623.008250625411</v>
      </c>
      <c r="E403" s="156">
        <f t="shared" si="99"/>
        <v>0</v>
      </c>
      <c r="F403" s="156">
        <f t="shared" si="99"/>
        <v>18048.618488014978</v>
      </c>
      <c r="G403" s="156">
        <f t="shared" si="99"/>
        <v>18892.485619065432</v>
      </c>
      <c r="H403" s="156">
        <f t="shared" si="99"/>
        <v>18650.412678989058</v>
      </c>
      <c r="I403" s="156">
        <f t="shared" si="99"/>
        <v>16728.444538172011</v>
      </c>
      <c r="J403" s="156">
        <f t="shared" si="99"/>
        <v>17883.769353313535</v>
      </c>
      <c r="K403" s="156">
        <f t="shared" si="99"/>
        <v>17948.11295781397</v>
      </c>
      <c r="L403" s="156">
        <f t="shared" si="99"/>
        <v>16598.482952951705</v>
      </c>
      <c r="M403" s="156">
        <f t="shared" si="99"/>
        <v>14045.779816490869</v>
      </c>
      <c r="N403" s="156">
        <f t="shared" si="99"/>
        <v>13540.903873629137</v>
      </c>
      <c r="O403" s="156">
        <f t="shared" si="99"/>
        <v>14118.340839913444</v>
      </c>
      <c r="P403" s="156">
        <f t="shared" si="99"/>
        <v>0</v>
      </c>
      <c r="Q403" s="156">
        <f t="shared" si="99"/>
        <v>0</v>
      </c>
    </row>
    <row r="404" spans="1:17" ht="12" customHeight="1" x14ac:dyDescent="0.25">
      <c r="A404" s="23" t="s">
        <v>60</v>
      </c>
      <c r="B404" s="156"/>
      <c r="C404" s="156">
        <f t="shared" si="99"/>
        <v>0</v>
      </c>
      <c r="D404" s="156">
        <f t="shared" si="99"/>
        <v>68.871915628550113</v>
      </c>
      <c r="E404" s="156">
        <f t="shared" si="99"/>
        <v>0</v>
      </c>
      <c r="F404" s="156">
        <f t="shared" si="99"/>
        <v>108.17236490500916</v>
      </c>
      <c r="G404" s="156">
        <f t="shared" si="99"/>
        <v>100.89325322544303</v>
      </c>
      <c r="H404" s="156">
        <f t="shared" si="99"/>
        <v>143.33337599876356</v>
      </c>
      <c r="I404" s="156">
        <f t="shared" si="99"/>
        <v>108.5925443015979</v>
      </c>
      <c r="J404" s="156">
        <f t="shared" si="99"/>
        <v>118.45465223776384</v>
      </c>
      <c r="K404" s="156">
        <f t="shared" si="99"/>
        <v>40.703202530753089</v>
      </c>
      <c r="L404" s="156">
        <f t="shared" si="99"/>
        <v>73.776535762300867</v>
      </c>
      <c r="M404" s="156">
        <f t="shared" si="99"/>
        <v>70.600316717616508</v>
      </c>
      <c r="N404" s="156">
        <f t="shared" si="99"/>
        <v>59.783002445792306</v>
      </c>
      <c r="O404" s="156">
        <f t="shared" si="99"/>
        <v>85.466781556798722</v>
      </c>
      <c r="P404" s="156">
        <f t="shared" si="99"/>
        <v>0</v>
      </c>
      <c r="Q404" s="156">
        <f t="shared" si="99"/>
        <v>0</v>
      </c>
    </row>
    <row r="405" spans="1:17" ht="12" customHeight="1" x14ac:dyDescent="0.25">
      <c r="A405" s="158" t="s">
        <v>112</v>
      </c>
      <c r="B405" s="157"/>
      <c r="C405" s="157">
        <f>C406</f>
        <v>0</v>
      </c>
      <c r="D405" s="157">
        <f t="shared" ref="D405:Q405" si="100">D406</f>
        <v>7.7793987307575572</v>
      </c>
      <c r="E405" s="157">
        <f t="shared" si="100"/>
        <v>0</v>
      </c>
      <c r="F405" s="157">
        <f t="shared" si="100"/>
        <v>8.4978621548613358</v>
      </c>
      <c r="G405" s="157">
        <f t="shared" si="100"/>
        <v>13.058148295173488</v>
      </c>
      <c r="H405" s="157">
        <f t="shared" si="100"/>
        <v>14.176448703728575</v>
      </c>
      <c r="I405" s="157">
        <f t="shared" si="100"/>
        <v>11.925305195024396</v>
      </c>
      <c r="J405" s="157">
        <f t="shared" si="100"/>
        <v>15.398336400994157</v>
      </c>
      <c r="K405" s="157">
        <f t="shared" si="100"/>
        <v>14.860028644953182</v>
      </c>
      <c r="L405" s="157">
        <f t="shared" si="100"/>
        <v>16.6365841595441</v>
      </c>
      <c r="M405" s="157">
        <f t="shared" si="100"/>
        <v>10.763523770611766</v>
      </c>
      <c r="N405" s="157">
        <f t="shared" si="100"/>
        <v>15.844427945620099</v>
      </c>
      <c r="O405" s="157">
        <f t="shared" si="100"/>
        <v>16.909957515859375</v>
      </c>
      <c r="P405" s="157">
        <f t="shared" si="100"/>
        <v>0</v>
      </c>
      <c r="Q405" s="157">
        <f t="shared" si="100"/>
        <v>0</v>
      </c>
    </row>
    <row r="406" spans="1:17" ht="12" customHeight="1" x14ac:dyDescent="0.25">
      <c r="A406" s="23" t="s">
        <v>60</v>
      </c>
      <c r="B406" s="156"/>
      <c r="C406" s="156">
        <f t="shared" si="99"/>
        <v>0</v>
      </c>
      <c r="D406" s="156">
        <f t="shared" si="99"/>
        <v>7.7793987307575572</v>
      </c>
      <c r="E406" s="156">
        <f t="shared" si="99"/>
        <v>0</v>
      </c>
      <c r="F406" s="156">
        <f t="shared" si="99"/>
        <v>8.4978621548613358</v>
      </c>
      <c r="G406" s="156">
        <f t="shared" si="99"/>
        <v>13.058148295173488</v>
      </c>
      <c r="H406" s="156">
        <f t="shared" si="99"/>
        <v>14.176448703728575</v>
      </c>
      <c r="I406" s="156">
        <f t="shared" si="99"/>
        <v>11.925305195024396</v>
      </c>
      <c r="J406" s="156">
        <f t="shared" si="99"/>
        <v>15.398336400994157</v>
      </c>
      <c r="K406" s="156">
        <f t="shared" si="99"/>
        <v>14.860028644953182</v>
      </c>
      <c r="L406" s="156">
        <f t="shared" si="99"/>
        <v>16.6365841595441</v>
      </c>
      <c r="M406" s="156">
        <f t="shared" si="99"/>
        <v>10.763523770611766</v>
      </c>
      <c r="N406" s="156">
        <f t="shared" si="99"/>
        <v>15.844427945620099</v>
      </c>
      <c r="O406" s="156">
        <f t="shared" si="99"/>
        <v>16.909957515859375</v>
      </c>
      <c r="P406" s="156">
        <f t="shared" si="99"/>
        <v>0</v>
      </c>
      <c r="Q406" s="156">
        <f t="shared" si="99"/>
        <v>0</v>
      </c>
    </row>
    <row r="407" spans="1:17" ht="12" customHeight="1" x14ac:dyDescent="0.25">
      <c r="A407" s="158" t="s">
        <v>63</v>
      </c>
      <c r="B407" s="157"/>
      <c r="C407" s="157">
        <f>IF(C323=0,0,C323/0.086*1000000/SUM(C$59:C$63))</f>
        <v>0</v>
      </c>
      <c r="D407" s="157">
        <f t="shared" ref="D407:Q407" si="101">IF(D323=0,0,D323/0.086*1000000/SUM(D$59:D$63))</f>
        <v>3830.6917814275821</v>
      </c>
      <c r="E407" s="157">
        <f t="shared" si="101"/>
        <v>0</v>
      </c>
      <c r="F407" s="157">
        <f t="shared" si="101"/>
        <v>3815.8986594658641</v>
      </c>
      <c r="G407" s="157">
        <f t="shared" si="101"/>
        <v>3976.1214950648427</v>
      </c>
      <c r="H407" s="157">
        <f t="shared" si="101"/>
        <v>3818.7051726104251</v>
      </c>
      <c r="I407" s="157">
        <f t="shared" si="101"/>
        <v>3786.2582056705105</v>
      </c>
      <c r="J407" s="157">
        <f t="shared" si="101"/>
        <v>3670.2774877003094</v>
      </c>
      <c r="K407" s="157">
        <f t="shared" si="101"/>
        <v>4028.4537585156663</v>
      </c>
      <c r="L407" s="157">
        <f t="shared" si="101"/>
        <v>3607.911382219218</v>
      </c>
      <c r="M407" s="157">
        <f t="shared" si="101"/>
        <v>3733.2655401740972</v>
      </c>
      <c r="N407" s="157">
        <f t="shared" si="101"/>
        <v>4256.9374872901399</v>
      </c>
      <c r="O407" s="157">
        <f t="shared" si="101"/>
        <v>3858.139675733848</v>
      </c>
      <c r="P407" s="157">
        <f t="shared" si="101"/>
        <v>0</v>
      </c>
      <c r="Q407" s="157">
        <f t="shared" si="101"/>
        <v>0</v>
      </c>
    </row>
    <row r="408" spans="1:17" ht="12" customHeight="1" x14ac:dyDescent="0.25">
      <c r="A408" s="167" t="s">
        <v>171</v>
      </c>
      <c r="B408" s="132"/>
      <c r="C408" s="132">
        <f>IF(C324=0,0,C324/0.086*1000000/C$59)</f>
        <v>0</v>
      </c>
      <c r="D408" s="132">
        <f t="shared" ref="D408:Q408" si="102">IF(D324=0,0,D324/0.086*1000000/D$59)</f>
        <v>4428.1830669501087</v>
      </c>
      <c r="E408" s="132">
        <f t="shared" si="102"/>
        <v>0</v>
      </c>
      <c r="F408" s="132">
        <f t="shared" si="102"/>
        <v>4352.8671107878572</v>
      </c>
      <c r="G408" s="132">
        <f t="shared" si="102"/>
        <v>4332.5975557626689</v>
      </c>
      <c r="H408" s="132">
        <f t="shared" si="102"/>
        <v>4336.9924129460633</v>
      </c>
      <c r="I408" s="132">
        <f t="shared" si="102"/>
        <v>4286.4780668839994</v>
      </c>
      <c r="J408" s="132">
        <f t="shared" si="102"/>
        <v>4254.8816141347943</v>
      </c>
      <c r="K408" s="132">
        <f t="shared" si="102"/>
        <v>4231.858481834287</v>
      </c>
      <c r="L408" s="132">
        <f t="shared" si="102"/>
        <v>4210.7562828976243</v>
      </c>
      <c r="M408" s="132">
        <f t="shared" si="102"/>
        <v>4238.6445438688161</v>
      </c>
      <c r="N408" s="132">
        <f t="shared" si="102"/>
        <v>4256.9374872901399</v>
      </c>
      <c r="O408" s="132">
        <f t="shared" si="102"/>
        <v>4300.5677468551849</v>
      </c>
      <c r="P408" s="132">
        <f t="shared" si="102"/>
        <v>0</v>
      </c>
      <c r="Q408" s="132">
        <f t="shared" si="102"/>
        <v>0</v>
      </c>
    </row>
    <row r="409" spans="1:17" ht="12" customHeight="1" x14ac:dyDescent="0.25">
      <c r="A409" s="167" t="s">
        <v>144</v>
      </c>
      <c r="B409" s="132"/>
      <c r="C409" s="132">
        <f>IF(C325=0,0,C325/0.086*1000000/C$60)</f>
        <v>0</v>
      </c>
      <c r="D409" s="132">
        <f t="shared" ref="D409:Q409" si="103">IF(D325=0,0,D325/0.086*1000000/D$60)</f>
        <v>0</v>
      </c>
      <c r="E409" s="132">
        <f t="shared" si="103"/>
        <v>0</v>
      </c>
      <c r="F409" s="132">
        <f t="shared" si="103"/>
        <v>0</v>
      </c>
      <c r="G409" s="132">
        <f t="shared" si="103"/>
        <v>0</v>
      </c>
      <c r="H409" s="132">
        <f t="shared" si="103"/>
        <v>0</v>
      </c>
      <c r="I409" s="132">
        <f t="shared" si="103"/>
        <v>0</v>
      </c>
      <c r="J409" s="132">
        <f t="shared" si="103"/>
        <v>0</v>
      </c>
      <c r="K409" s="132">
        <f t="shared" si="103"/>
        <v>0</v>
      </c>
      <c r="L409" s="132">
        <f t="shared" si="103"/>
        <v>0</v>
      </c>
      <c r="M409" s="132">
        <f t="shared" si="103"/>
        <v>0</v>
      </c>
      <c r="N409" s="132">
        <f t="shared" si="103"/>
        <v>0</v>
      </c>
      <c r="O409" s="132">
        <f t="shared" si="103"/>
        <v>0</v>
      </c>
      <c r="P409" s="132">
        <f t="shared" si="103"/>
        <v>0</v>
      </c>
      <c r="Q409" s="132">
        <f t="shared" si="103"/>
        <v>0</v>
      </c>
    </row>
    <row r="410" spans="1:17" ht="12" customHeight="1" x14ac:dyDescent="0.25">
      <c r="A410" s="167" t="s">
        <v>143</v>
      </c>
      <c r="B410" s="132"/>
      <c r="C410" s="132">
        <f>IF(C326=0,0,C326/0.086*1000000/C$61)</f>
        <v>0</v>
      </c>
      <c r="D410" s="132">
        <f t="shared" ref="D410:Q410" si="104">IF(D326=0,0,D326/0.086*1000000/D$61)</f>
        <v>0</v>
      </c>
      <c r="E410" s="132">
        <f t="shared" si="104"/>
        <v>0</v>
      </c>
      <c r="F410" s="132">
        <f t="shared" si="104"/>
        <v>0</v>
      </c>
      <c r="G410" s="132">
        <f t="shared" si="104"/>
        <v>0</v>
      </c>
      <c r="H410" s="132">
        <f t="shared" si="104"/>
        <v>0</v>
      </c>
      <c r="I410" s="132">
        <f t="shared" si="104"/>
        <v>0</v>
      </c>
      <c r="J410" s="132">
        <f t="shared" si="104"/>
        <v>0</v>
      </c>
      <c r="K410" s="132">
        <f t="shared" si="104"/>
        <v>0</v>
      </c>
      <c r="L410" s="132">
        <f t="shared" si="104"/>
        <v>0</v>
      </c>
      <c r="M410" s="132">
        <f t="shared" si="104"/>
        <v>0</v>
      </c>
      <c r="N410" s="132">
        <f t="shared" si="104"/>
        <v>0</v>
      </c>
      <c r="O410" s="132">
        <f t="shared" si="104"/>
        <v>0</v>
      </c>
      <c r="P410" s="132">
        <f t="shared" si="104"/>
        <v>0</v>
      </c>
      <c r="Q410" s="132">
        <f t="shared" si="104"/>
        <v>0</v>
      </c>
    </row>
    <row r="411" spans="1:17" ht="12" customHeight="1" x14ac:dyDescent="0.25">
      <c r="A411" s="166" t="s">
        <v>57</v>
      </c>
      <c r="B411" s="165"/>
      <c r="C411" s="165">
        <f t="shared" ref="C411:Q412" si="105">IF(C327=0,0,C327/0.086*1000000/C$61)</f>
        <v>0</v>
      </c>
      <c r="D411" s="165">
        <f t="shared" si="105"/>
        <v>0</v>
      </c>
      <c r="E411" s="165">
        <f t="shared" si="105"/>
        <v>0</v>
      </c>
      <c r="F411" s="165">
        <f t="shared" si="105"/>
        <v>0</v>
      </c>
      <c r="G411" s="165">
        <f t="shared" si="105"/>
        <v>0</v>
      </c>
      <c r="H411" s="165">
        <f t="shared" si="105"/>
        <v>0</v>
      </c>
      <c r="I411" s="165">
        <f t="shared" si="105"/>
        <v>0</v>
      </c>
      <c r="J411" s="165">
        <f t="shared" si="105"/>
        <v>0</v>
      </c>
      <c r="K411" s="165">
        <f t="shared" si="105"/>
        <v>0</v>
      </c>
      <c r="L411" s="165">
        <f t="shared" si="105"/>
        <v>0</v>
      </c>
      <c r="M411" s="165">
        <f t="shared" si="105"/>
        <v>0</v>
      </c>
      <c r="N411" s="165">
        <f t="shared" si="105"/>
        <v>0</v>
      </c>
      <c r="O411" s="165">
        <f t="shared" si="105"/>
        <v>0</v>
      </c>
      <c r="P411" s="165">
        <f t="shared" si="105"/>
        <v>0</v>
      </c>
      <c r="Q411" s="165">
        <f t="shared" si="105"/>
        <v>0</v>
      </c>
    </row>
    <row r="412" spans="1:17" ht="12" customHeight="1" x14ac:dyDescent="0.25">
      <c r="A412" s="147" t="s">
        <v>59</v>
      </c>
      <c r="B412" s="164"/>
      <c r="C412" s="164">
        <f t="shared" si="105"/>
        <v>0</v>
      </c>
      <c r="D412" s="164">
        <f t="shared" si="105"/>
        <v>0</v>
      </c>
      <c r="E412" s="164">
        <f t="shared" si="105"/>
        <v>0</v>
      </c>
      <c r="F412" s="164">
        <f t="shared" si="105"/>
        <v>0</v>
      </c>
      <c r="G412" s="164">
        <f t="shared" si="105"/>
        <v>0</v>
      </c>
      <c r="H412" s="164">
        <f t="shared" si="105"/>
        <v>0</v>
      </c>
      <c r="I412" s="164">
        <f t="shared" si="105"/>
        <v>0</v>
      </c>
      <c r="J412" s="164">
        <f t="shared" si="105"/>
        <v>0</v>
      </c>
      <c r="K412" s="164">
        <f t="shared" si="105"/>
        <v>0</v>
      </c>
      <c r="L412" s="164">
        <f t="shared" si="105"/>
        <v>0</v>
      </c>
      <c r="M412" s="164">
        <f t="shared" si="105"/>
        <v>0</v>
      </c>
      <c r="N412" s="164">
        <f t="shared" si="105"/>
        <v>0</v>
      </c>
      <c r="O412" s="164">
        <f t="shared" si="105"/>
        <v>0</v>
      </c>
      <c r="P412" s="164">
        <f t="shared" si="105"/>
        <v>0</v>
      </c>
      <c r="Q412" s="164">
        <f t="shared" si="105"/>
        <v>0</v>
      </c>
    </row>
    <row r="413" spans="1:17" ht="12" customHeight="1" x14ac:dyDescent="0.25">
      <c r="A413" s="163" t="s">
        <v>142</v>
      </c>
      <c r="B413" s="162"/>
      <c r="C413" s="162">
        <f>IF(C329=0,0,C329/0.086*1000000/C$62)</f>
        <v>0</v>
      </c>
      <c r="D413" s="162">
        <f t="shared" ref="D413:Q413" si="106">IF(D329=0,0,D329/0.086*1000000/D$62)</f>
        <v>3194.6630184223309</v>
      </c>
      <c r="E413" s="162">
        <f t="shared" si="106"/>
        <v>0</v>
      </c>
      <c r="F413" s="162">
        <f t="shared" si="106"/>
        <v>3336.3305892156136</v>
      </c>
      <c r="G413" s="162">
        <f t="shared" si="106"/>
        <v>3282.2964427877705</v>
      </c>
      <c r="H413" s="162">
        <f t="shared" si="106"/>
        <v>3531.1336585034387</v>
      </c>
      <c r="I413" s="162">
        <f t="shared" si="106"/>
        <v>3380.0939878737645</v>
      </c>
      <c r="J413" s="162">
        <f t="shared" si="106"/>
        <v>3455.2675409175849</v>
      </c>
      <c r="K413" s="162">
        <f t="shared" si="106"/>
        <v>3076.7363031967593</v>
      </c>
      <c r="L413" s="162">
        <f t="shared" si="106"/>
        <v>3333.2611027357384</v>
      </c>
      <c r="M413" s="162">
        <f t="shared" si="106"/>
        <v>3332.7915932028782</v>
      </c>
      <c r="N413" s="162">
        <f t="shared" si="106"/>
        <v>0</v>
      </c>
      <c r="O413" s="162">
        <f t="shared" si="106"/>
        <v>3434.6205410466496</v>
      </c>
      <c r="P413" s="162">
        <f t="shared" si="106"/>
        <v>0</v>
      </c>
      <c r="Q413" s="162">
        <f t="shared" si="106"/>
        <v>0</v>
      </c>
    </row>
    <row r="414" spans="1:17" ht="12" customHeight="1" x14ac:dyDescent="0.25">
      <c r="A414" s="161" t="s">
        <v>141</v>
      </c>
      <c r="B414" s="160"/>
      <c r="C414" s="160">
        <f>IF(C330=0,0,C330/0.086*1000000/C$63)</f>
        <v>0</v>
      </c>
      <c r="D414" s="160">
        <f t="shared" ref="D414:Q414" si="107">IF(D330=0,0,D330/0.086*1000000/D$63)</f>
        <v>2854.9276743390669</v>
      </c>
      <c r="E414" s="160">
        <f t="shared" si="107"/>
        <v>0</v>
      </c>
      <c r="F414" s="160">
        <f t="shared" si="107"/>
        <v>3000.1832890085998</v>
      </c>
      <c r="G414" s="160">
        <f t="shared" si="107"/>
        <v>2980.2169648936388</v>
      </c>
      <c r="H414" s="160">
        <f t="shared" si="107"/>
        <v>3168.9081519775973</v>
      </c>
      <c r="I414" s="160">
        <f t="shared" si="107"/>
        <v>3073.4726036485449</v>
      </c>
      <c r="J414" s="160">
        <f t="shared" si="107"/>
        <v>3118.0566871923984</v>
      </c>
      <c r="K414" s="160">
        <f t="shared" si="107"/>
        <v>2832.0667837879719</v>
      </c>
      <c r="L414" s="160">
        <f t="shared" si="107"/>
        <v>2968.2734539868543</v>
      </c>
      <c r="M414" s="160">
        <f t="shared" si="107"/>
        <v>2972.8947880674541</v>
      </c>
      <c r="N414" s="160">
        <f t="shared" si="107"/>
        <v>0</v>
      </c>
      <c r="O414" s="160">
        <f t="shared" si="107"/>
        <v>3050.7233969588656</v>
      </c>
      <c r="P414" s="160">
        <f t="shared" si="107"/>
        <v>0</v>
      </c>
      <c r="Q414" s="160">
        <f t="shared" si="107"/>
        <v>0</v>
      </c>
    </row>
    <row r="415" spans="1:17" ht="12" customHeight="1" x14ac:dyDescent="0.25">
      <c r="A415" s="148" t="s">
        <v>60</v>
      </c>
      <c r="B415" s="156"/>
      <c r="C415" s="156">
        <f t="shared" ref="C415:Q416" si="108">IF(C331=0,0,C331/0.086*1000000/C$63)</f>
        <v>0</v>
      </c>
      <c r="D415" s="156">
        <f t="shared" si="108"/>
        <v>2137.6811870365727</v>
      </c>
      <c r="E415" s="156">
        <f t="shared" si="108"/>
        <v>0</v>
      </c>
      <c r="F415" s="156">
        <f t="shared" si="108"/>
        <v>2268.6670081826851</v>
      </c>
      <c r="G415" s="156">
        <f t="shared" si="108"/>
        <v>2240.7198554363799</v>
      </c>
      <c r="H415" s="156">
        <f t="shared" si="108"/>
        <v>2414.1653495763599</v>
      </c>
      <c r="I415" s="156">
        <f t="shared" si="108"/>
        <v>2312.5751168294601</v>
      </c>
      <c r="J415" s="156">
        <f t="shared" si="108"/>
        <v>2348.5559417396985</v>
      </c>
      <c r="K415" s="156">
        <f t="shared" si="108"/>
        <v>2065.3409151138744</v>
      </c>
      <c r="L415" s="156">
        <f t="shared" si="108"/>
        <v>2194.4925009517647</v>
      </c>
      <c r="M415" s="156">
        <f t="shared" si="108"/>
        <v>2198.6507779965355</v>
      </c>
      <c r="N415" s="156">
        <f t="shared" si="108"/>
        <v>0</v>
      </c>
      <c r="O415" s="156">
        <f t="shared" si="108"/>
        <v>2276.9255321237133</v>
      </c>
      <c r="P415" s="156">
        <f t="shared" si="108"/>
        <v>0</v>
      </c>
      <c r="Q415" s="156">
        <f t="shared" si="108"/>
        <v>0</v>
      </c>
    </row>
    <row r="416" spans="1:17" ht="12" customHeight="1" x14ac:dyDescent="0.25">
      <c r="A416" s="148" t="s">
        <v>59</v>
      </c>
      <c r="B416" s="156"/>
      <c r="C416" s="156">
        <f t="shared" si="108"/>
        <v>0</v>
      </c>
      <c r="D416" s="156">
        <f t="shared" si="108"/>
        <v>717.24648730249487</v>
      </c>
      <c r="E416" s="156">
        <f t="shared" si="108"/>
        <v>0</v>
      </c>
      <c r="F416" s="156">
        <f t="shared" si="108"/>
        <v>731.51628082591446</v>
      </c>
      <c r="G416" s="156">
        <f t="shared" si="108"/>
        <v>739.49710945725883</v>
      </c>
      <c r="H416" s="156">
        <f t="shared" si="108"/>
        <v>754.74280240123767</v>
      </c>
      <c r="I416" s="156">
        <f t="shared" si="108"/>
        <v>760.89748681908554</v>
      </c>
      <c r="J416" s="156">
        <f t="shared" si="108"/>
        <v>769.50074545269968</v>
      </c>
      <c r="K416" s="156">
        <f t="shared" si="108"/>
        <v>766.72586867409757</v>
      </c>
      <c r="L416" s="156">
        <f t="shared" si="108"/>
        <v>773.78095303508962</v>
      </c>
      <c r="M416" s="156">
        <f t="shared" si="108"/>
        <v>774.24401007091865</v>
      </c>
      <c r="N416" s="156">
        <f t="shared" si="108"/>
        <v>0</v>
      </c>
      <c r="O416" s="156">
        <f t="shared" si="108"/>
        <v>773.79786483515215</v>
      </c>
      <c r="P416" s="156">
        <f t="shared" si="108"/>
        <v>0</v>
      </c>
      <c r="Q416" s="156">
        <f t="shared" si="108"/>
        <v>0</v>
      </c>
    </row>
    <row r="417" spans="1:17" ht="12" customHeight="1" x14ac:dyDescent="0.25">
      <c r="A417" s="158" t="s">
        <v>62</v>
      </c>
      <c r="B417" s="157"/>
      <c r="C417" s="157">
        <f>IF(C333=0,0,C333/0.086*1000000/SUM(C$65:C$67))</f>
        <v>0</v>
      </c>
      <c r="D417" s="157">
        <f t="shared" ref="D417:Q417" si="109">IF(D333=0,0,D333/0.086*1000000/SUM(D$65:D$67))</f>
        <v>778.9219467952679</v>
      </c>
      <c r="E417" s="157">
        <f t="shared" si="109"/>
        <v>0</v>
      </c>
      <c r="F417" s="157">
        <f t="shared" si="109"/>
        <v>823.1535891724011</v>
      </c>
      <c r="G417" s="157">
        <f t="shared" si="109"/>
        <v>807.64102488366314</v>
      </c>
      <c r="H417" s="157">
        <f t="shared" si="109"/>
        <v>827.10610882647154</v>
      </c>
      <c r="I417" s="157">
        <f t="shared" si="109"/>
        <v>848.34444344171709</v>
      </c>
      <c r="J417" s="157">
        <f t="shared" si="109"/>
        <v>840.79098743704003</v>
      </c>
      <c r="K417" s="157">
        <f t="shared" si="109"/>
        <v>815.29024844494029</v>
      </c>
      <c r="L417" s="157">
        <f t="shared" si="109"/>
        <v>835.56463674823374</v>
      </c>
      <c r="M417" s="157">
        <f t="shared" si="109"/>
        <v>834.99951614733504</v>
      </c>
      <c r="N417" s="157">
        <f t="shared" si="109"/>
        <v>848.18133010296356</v>
      </c>
      <c r="O417" s="157">
        <f t="shared" si="109"/>
        <v>882.26663414868653</v>
      </c>
      <c r="P417" s="157">
        <f t="shared" si="109"/>
        <v>0</v>
      </c>
      <c r="Q417" s="157">
        <f t="shared" si="109"/>
        <v>0</v>
      </c>
    </row>
    <row r="418" spans="1:17" ht="12" customHeight="1" x14ac:dyDescent="0.25">
      <c r="A418" s="23" t="s">
        <v>58</v>
      </c>
      <c r="B418" s="156"/>
      <c r="C418" s="156">
        <f>IF(C334=0,0,C334/0.086*1000000/C$65)</f>
        <v>0</v>
      </c>
      <c r="D418" s="156">
        <f t="shared" ref="D418:Q418" si="110">IF(D334=0,0,D334/0.086*1000000/D$65)</f>
        <v>0</v>
      </c>
      <c r="E418" s="156">
        <f t="shared" si="110"/>
        <v>0</v>
      </c>
      <c r="F418" s="156">
        <f t="shared" si="110"/>
        <v>0</v>
      </c>
      <c r="G418" s="156">
        <f t="shared" si="110"/>
        <v>0</v>
      </c>
      <c r="H418" s="156">
        <f t="shared" si="110"/>
        <v>0</v>
      </c>
      <c r="I418" s="156">
        <f t="shared" si="110"/>
        <v>0</v>
      </c>
      <c r="J418" s="156">
        <f t="shared" si="110"/>
        <v>0</v>
      </c>
      <c r="K418" s="156">
        <f t="shared" si="110"/>
        <v>0</v>
      </c>
      <c r="L418" s="156">
        <f t="shared" si="110"/>
        <v>0</v>
      </c>
      <c r="M418" s="156">
        <f t="shared" si="110"/>
        <v>0</v>
      </c>
      <c r="N418" s="156">
        <f t="shared" si="110"/>
        <v>0</v>
      </c>
      <c r="O418" s="156">
        <f t="shared" si="110"/>
        <v>0</v>
      </c>
      <c r="P418" s="156">
        <f t="shared" si="110"/>
        <v>0</v>
      </c>
      <c r="Q418" s="156">
        <f t="shared" si="110"/>
        <v>0</v>
      </c>
    </row>
    <row r="419" spans="1:17" ht="12" customHeight="1" x14ac:dyDescent="0.25">
      <c r="A419" s="23" t="s">
        <v>57</v>
      </c>
      <c r="B419" s="156"/>
      <c r="C419" s="156">
        <f>IF(C335=0,0,C335/0.086*1000000/C$66)</f>
        <v>0</v>
      </c>
      <c r="D419" s="156">
        <f t="shared" ref="D419:Q419" si="111">IF(D335=0,0,D335/0.086*1000000/D$66)</f>
        <v>0</v>
      </c>
      <c r="E419" s="156">
        <f t="shared" si="111"/>
        <v>0</v>
      </c>
      <c r="F419" s="156">
        <f t="shared" si="111"/>
        <v>0</v>
      </c>
      <c r="G419" s="156">
        <f t="shared" si="111"/>
        <v>0</v>
      </c>
      <c r="H419" s="156">
        <f t="shared" si="111"/>
        <v>0</v>
      </c>
      <c r="I419" s="156">
        <f t="shared" si="111"/>
        <v>0</v>
      </c>
      <c r="J419" s="156">
        <f t="shared" si="111"/>
        <v>0</v>
      </c>
      <c r="K419" s="156">
        <f t="shared" si="111"/>
        <v>0</v>
      </c>
      <c r="L419" s="156">
        <f t="shared" si="111"/>
        <v>0</v>
      </c>
      <c r="M419" s="156">
        <f t="shared" si="111"/>
        <v>0</v>
      </c>
      <c r="N419" s="156">
        <f t="shared" si="111"/>
        <v>0</v>
      </c>
      <c r="O419" s="156">
        <f t="shared" si="111"/>
        <v>0</v>
      </c>
      <c r="P419" s="156">
        <f t="shared" si="111"/>
        <v>0</v>
      </c>
      <c r="Q419" s="156">
        <f t="shared" si="111"/>
        <v>0</v>
      </c>
    </row>
    <row r="420" spans="1:17" ht="12" customHeight="1" x14ac:dyDescent="0.25">
      <c r="A420" s="29" t="s">
        <v>140</v>
      </c>
      <c r="B420" s="57"/>
      <c r="C420" s="57">
        <f>IF(C336=0,0,C336/0.086*1000000/C$67)</f>
        <v>0</v>
      </c>
      <c r="D420" s="57">
        <f t="shared" ref="D420:Q420" si="112">IF(D336=0,0,D336/0.086*1000000/D$67)</f>
        <v>778.9219467952679</v>
      </c>
      <c r="E420" s="57">
        <f t="shared" si="112"/>
        <v>0</v>
      </c>
      <c r="F420" s="57">
        <f t="shared" si="112"/>
        <v>823.1535891724011</v>
      </c>
      <c r="G420" s="57">
        <f t="shared" si="112"/>
        <v>807.64102488366314</v>
      </c>
      <c r="H420" s="57">
        <f t="shared" si="112"/>
        <v>827.10610882647154</v>
      </c>
      <c r="I420" s="57">
        <f t="shared" si="112"/>
        <v>848.34444344171709</v>
      </c>
      <c r="J420" s="57">
        <f t="shared" si="112"/>
        <v>840.79098743704003</v>
      </c>
      <c r="K420" s="57">
        <f t="shared" si="112"/>
        <v>815.29024844494029</v>
      </c>
      <c r="L420" s="57">
        <f t="shared" si="112"/>
        <v>835.56463674823374</v>
      </c>
      <c r="M420" s="57">
        <f t="shared" si="112"/>
        <v>834.99951614733504</v>
      </c>
      <c r="N420" s="57">
        <f t="shared" si="112"/>
        <v>848.18133010296356</v>
      </c>
      <c r="O420" s="57">
        <f t="shared" si="112"/>
        <v>882.26663414868653</v>
      </c>
      <c r="P420" s="57">
        <f t="shared" si="112"/>
        <v>0</v>
      </c>
      <c r="Q420" s="57">
        <f t="shared" si="112"/>
        <v>0</v>
      </c>
    </row>
    <row r="422" spans="1:17" ht="12" customHeight="1" x14ac:dyDescent="0.25">
      <c r="A422" s="152" t="s">
        <v>188</v>
      </c>
      <c r="B422" s="168"/>
      <c r="C422" s="168">
        <f t="shared" ref="C422:Q422" si="113">SUM(C423,C426,C428,C438)</f>
        <v>0</v>
      </c>
      <c r="D422" s="168">
        <f t="shared" si="113"/>
        <v>11968.760655642574</v>
      </c>
      <c r="E422" s="168">
        <f t="shared" si="113"/>
        <v>0</v>
      </c>
      <c r="F422" s="168">
        <f t="shared" si="113"/>
        <v>12487.277457576723</v>
      </c>
      <c r="G422" s="168">
        <f t="shared" si="113"/>
        <v>12946.270807505918</v>
      </c>
      <c r="H422" s="168">
        <f t="shared" si="113"/>
        <v>13176.534499537118</v>
      </c>
      <c r="I422" s="168">
        <f t="shared" si="113"/>
        <v>12108.027353914509</v>
      </c>
      <c r="J422" s="168">
        <f t="shared" si="113"/>
        <v>12893.723951374539</v>
      </c>
      <c r="K422" s="168">
        <f t="shared" si="113"/>
        <v>12702.032424990488</v>
      </c>
      <c r="L422" s="168">
        <f t="shared" si="113"/>
        <v>12176.530772450846</v>
      </c>
      <c r="M422" s="168">
        <f t="shared" si="113"/>
        <v>10828.365104770364</v>
      </c>
      <c r="N422" s="168">
        <f t="shared" si="113"/>
        <v>10529.82441655</v>
      </c>
      <c r="O422" s="168">
        <f t="shared" si="113"/>
        <v>11048.223619769091</v>
      </c>
      <c r="P422" s="168">
        <f t="shared" si="113"/>
        <v>0</v>
      </c>
      <c r="Q422" s="168">
        <f t="shared" si="113"/>
        <v>0</v>
      </c>
    </row>
    <row r="423" spans="1:17" ht="12" customHeight="1" x14ac:dyDescent="0.25">
      <c r="A423" s="158" t="s">
        <v>65</v>
      </c>
      <c r="B423" s="157"/>
      <c r="C423" s="157">
        <f t="shared" ref="C423:Q423" si="114">SUM(C424:C425)</f>
        <v>0</v>
      </c>
      <c r="D423" s="157">
        <f t="shared" si="114"/>
        <v>9142.288587697687</v>
      </c>
      <c r="E423" s="157">
        <f t="shared" si="114"/>
        <v>0</v>
      </c>
      <c r="F423" s="157">
        <f t="shared" si="114"/>
        <v>9533.6840227510038</v>
      </c>
      <c r="G423" s="157">
        <f t="shared" si="114"/>
        <v>10048.473983603071</v>
      </c>
      <c r="H423" s="157">
        <f t="shared" si="114"/>
        <v>10021.300821460023</v>
      </c>
      <c r="I423" s="157">
        <f t="shared" si="114"/>
        <v>9027.7207080736353</v>
      </c>
      <c r="J423" s="157">
        <f t="shared" si="114"/>
        <v>9682.8696978687349</v>
      </c>
      <c r="K423" s="157">
        <f t="shared" si="114"/>
        <v>9812.1558925259687</v>
      </c>
      <c r="L423" s="157">
        <f t="shared" si="114"/>
        <v>9066.4909575809324</v>
      </c>
      <c r="M423" s="157">
        <f t="shared" si="114"/>
        <v>7770.7953354794445</v>
      </c>
      <c r="N423" s="157">
        <f t="shared" si="114"/>
        <v>7598.1580225513826</v>
      </c>
      <c r="O423" s="157">
        <f t="shared" si="114"/>
        <v>7857.0302622857689</v>
      </c>
      <c r="P423" s="157">
        <f t="shared" si="114"/>
        <v>0</v>
      </c>
      <c r="Q423" s="157">
        <f t="shared" si="114"/>
        <v>0</v>
      </c>
    </row>
    <row r="424" spans="1:17" ht="12" customHeight="1" x14ac:dyDescent="0.25">
      <c r="A424" s="23" t="s">
        <v>58</v>
      </c>
      <c r="B424" s="156"/>
      <c r="C424" s="156">
        <f t="shared" ref="C424:Q425" si="115">IF(C340=0,0,C340/0.086*1000000/C$55)</f>
        <v>0</v>
      </c>
      <c r="D424" s="156">
        <f t="shared" si="115"/>
        <v>9070.819144747582</v>
      </c>
      <c r="E424" s="156">
        <f t="shared" si="115"/>
        <v>0</v>
      </c>
      <c r="F424" s="156">
        <f t="shared" si="115"/>
        <v>9420.2338562990772</v>
      </c>
      <c r="G424" s="156">
        <f t="shared" si="115"/>
        <v>9942.321780828599</v>
      </c>
      <c r="H424" s="156">
        <f t="shared" si="115"/>
        <v>9870.323970110283</v>
      </c>
      <c r="I424" s="156">
        <f t="shared" si="115"/>
        <v>8913.6397722195106</v>
      </c>
      <c r="J424" s="156">
        <f t="shared" si="115"/>
        <v>9558.986253998044</v>
      </c>
      <c r="K424" s="156">
        <f t="shared" si="115"/>
        <v>9769.2145838489268</v>
      </c>
      <c r="L424" s="156">
        <f t="shared" si="115"/>
        <v>8989.6636961545682</v>
      </c>
      <c r="M424" s="156">
        <f t="shared" si="115"/>
        <v>7697.2751104584913</v>
      </c>
      <c r="N424" s="156">
        <f t="shared" si="115"/>
        <v>7535.4018389972152</v>
      </c>
      <c r="O424" s="156">
        <f t="shared" si="115"/>
        <v>7769.025711504657</v>
      </c>
      <c r="P424" s="156">
        <f t="shared" si="115"/>
        <v>0</v>
      </c>
      <c r="Q424" s="156">
        <f t="shared" si="115"/>
        <v>0</v>
      </c>
    </row>
    <row r="425" spans="1:17" ht="12" customHeight="1" x14ac:dyDescent="0.25">
      <c r="A425" s="23" t="s">
        <v>60</v>
      </c>
      <c r="B425" s="156"/>
      <c r="C425" s="156">
        <f t="shared" si="115"/>
        <v>0</v>
      </c>
      <c r="D425" s="156">
        <f t="shared" si="115"/>
        <v>71.469442950105588</v>
      </c>
      <c r="E425" s="156">
        <f t="shared" si="115"/>
        <v>0</v>
      </c>
      <c r="F425" s="156">
        <f t="shared" si="115"/>
        <v>113.45016645192612</v>
      </c>
      <c r="G425" s="156">
        <f t="shared" si="115"/>
        <v>106.15220277447192</v>
      </c>
      <c r="H425" s="156">
        <f t="shared" si="115"/>
        <v>150.97685134974066</v>
      </c>
      <c r="I425" s="156">
        <f t="shared" si="115"/>
        <v>114.08093585412375</v>
      </c>
      <c r="J425" s="156">
        <f t="shared" si="115"/>
        <v>123.88344387068993</v>
      </c>
      <c r="K425" s="156">
        <f t="shared" si="115"/>
        <v>42.941308677042436</v>
      </c>
      <c r="L425" s="156">
        <f t="shared" si="115"/>
        <v>76.827261426363407</v>
      </c>
      <c r="M425" s="156">
        <f t="shared" si="115"/>
        <v>73.520225020953603</v>
      </c>
      <c r="N425" s="156">
        <f t="shared" si="115"/>
        <v>62.756183554167244</v>
      </c>
      <c r="O425" s="156">
        <f t="shared" si="115"/>
        <v>88.00455078111159</v>
      </c>
      <c r="P425" s="156">
        <f t="shared" si="115"/>
        <v>0</v>
      </c>
      <c r="Q425" s="156">
        <f t="shared" si="115"/>
        <v>0</v>
      </c>
    </row>
    <row r="426" spans="1:17" ht="12" customHeight="1" x14ac:dyDescent="0.25">
      <c r="A426" s="158" t="s">
        <v>112</v>
      </c>
      <c r="B426" s="157"/>
      <c r="C426" s="157">
        <f t="shared" ref="C426:Q426" si="116">C427</f>
        <v>0</v>
      </c>
      <c r="D426" s="157">
        <f t="shared" si="116"/>
        <v>15.009912083311368</v>
      </c>
      <c r="E426" s="157">
        <f t="shared" si="116"/>
        <v>0</v>
      </c>
      <c r="F426" s="157">
        <f t="shared" si="116"/>
        <v>17.247124891961562</v>
      </c>
      <c r="G426" s="157">
        <f t="shared" si="116"/>
        <v>27.444842254787851</v>
      </c>
      <c r="H426" s="157">
        <f t="shared" si="116"/>
        <v>30.991008847807763</v>
      </c>
      <c r="I426" s="157">
        <f t="shared" si="116"/>
        <v>27.543814659887829</v>
      </c>
      <c r="J426" s="157">
        <f t="shared" si="116"/>
        <v>39.157793522563367</v>
      </c>
      <c r="K426" s="157">
        <f t="shared" si="116"/>
        <v>40.885514093744746</v>
      </c>
      <c r="L426" s="157">
        <f t="shared" si="116"/>
        <v>48.730561700342975</v>
      </c>
      <c r="M426" s="157">
        <f t="shared" si="116"/>
        <v>33.567660824800512</v>
      </c>
      <c r="N426" s="157">
        <f t="shared" si="116"/>
        <v>51.961215550954073</v>
      </c>
      <c r="O426" s="157">
        <f t="shared" si="116"/>
        <v>57.619071873695638</v>
      </c>
      <c r="P426" s="157">
        <f t="shared" si="116"/>
        <v>0</v>
      </c>
      <c r="Q426" s="157">
        <f t="shared" si="116"/>
        <v>0</v>
      </c>
    </row>
    <row r="427" spans="1:17" ht="12" customHeight="1" x14ac:dyDescent="0.25">
      <c r="A427" s="23" t="s">
        <v>60</v>
      </c>
      <c r="B427" s="156"/>
      <c r="C427" s="156">
        <f t="shared" ref="C427:Q427" si="117">IF(C343=0,0,C343/0.086*1000000/C$55)</f>
        <v>0</v>
      </c>
      <c r="D427" s="156">
        <f t="shared" si="117"/>
        <v>15.009912083311368</v>
      </c>
      <c r="E427" s="156">
        <f t="shared" si="117"/>
        <v>0</v>
      </c>
      <c r="F427" s="156">
        <f t="shared" si="117"/>
        <v>17.247124891961562</v>
      </c>
      <c r="G427" s="156">
        <f t="shared" si="117"/>
        <v>27.444842254787851</v>
      </c>
      <c r="H427" s="156">
        <f t="shared" si="117"/>
        <v>30.991008847807763</v>
      </c>
      <c r="I427" s="156">
        <f t="shared" si="117"/>
        <v>27.543814659887829</v>
      </c>
      <c r="J427" s="156">
        <f t="shared" si="117"/>
        <v>39.157793522563367</v>
      </c>
      <c r="K427" s="156">
        <f t="shared" si="117"/>
        <v>40.885514093744746</v>
      </c>
      <c r="L427" s="156">
        <f t="shared" si="117"/>
        <v>48.730561700342975</v>
      </c>
      <c r="M427" s="156">
        <f t="shared" si="117"/>
        <v>33.567660824800512</v>
      </c>
      <c r="N427" s="156">
        <f t="shared" si="117"/>
        <v>51.961215550954073</v>
      </c>
      <c r="O427" s="156">
        <f t="shared" si="117"/>
        <v>57.619071873695638</v>
      </c>
      <c r="P427" s="156">
        <f t="shared" si="117"/>
        <v>0</v>
      </c>
      <c r="Q427" s="156">
        <f t="shared" si="117"/>
        <v>0</v>
      </c>
    </row>
    <row r="428" spans="1:17" ht="12" customHeight="1" x14ac:dyDescent="0.25">
      <c r="A428" s="158" t="s">
        <v>63</v>
      </c>
      <c r="B428" s="157"/>
      <c r="C428" s="157">
        <f t="shared" ref="C428:Q428" si="118">IF(C344=0,0,C344/0.086*1000000/SUM(C$59:C$63))</f>
        <v>0</v>
      </c>
      <c r="D428" s="157">
        <f t="shared" si="118"/>
        <v>2168.8844275860401</v>
      </c>
      <c r="E428" s="157">
        <f t="shared" si="118"/>
        <v>0</v>
      </c>
      <c r="F428" s="157">
        <f t="shared" si="118"/>
        <v>2249.7608524804136</v>
      </c>
      <c r="G428" s="157">
        <f t="shared" si="118"/>
        <v>2191.6067622873666</v>
      </c>
      <c r="H428" s="157">
        <f t="shared" si="118"/>
        <v>2424.7788573010462</v>
      </c>
      <c r="I428" s="157">
        <f t="shared" si="118"/>
        <v>2331.1321274393936</v>
      </c>
      <c r="J428" s="157">
        <f t="shared" si="118"/>
        <v>2449.7181936518223</v>
      </c>
      <c r="K428" s="157">
        <f t="shared" si="118"/>
        <v>2151.4164299794211</v>
      </c>
      <c r="L428" s="157">
        <f t="shared" si="118"/>
        <v>2344.7101198034416</v>
      </c>
      <c r="M428" s="157">
        <f t="shared" si="118"/>
        <v>2308.2235517161812</v>
      </c>
      <c r="N428" s="157">
        <f t="shared" si="118"/>
        <v>2153.083700943163</v>
      </c>
      <c r="O428" s="157">
        <f t="shared" si="118"/>
        <v>2377.8588615441404</v>
      </c>
      <c r="P428" s="157">
        <f t="shared" si="118"/>
        <v>0</v>
      </c>
      <c r="Q428" s="157">
        <f t="shared" si="118"/>
        <v>0</v>
      </c>
    </row>
    <row r="429" spans="1:17" ht="12" customHeight="1" x14ac:dyDescent="0.25">
      <c r="A429" s="167" t="s">
        <v>171</v>
      </c>
      <c r="B429" s="132"/>
      <c r="C429" s="132">
        <f t="shared" ref="C429:Q429" si="119">IF(C345=0,0,C345/0.086*1000000/C$59)</f>
        <v>0</v>
      </c>
      <c r="D429" s="132">
        <f t="shared" si="119"/>
        <v>2081.7738622860707</v>
      </c>
      <c r="E429" s="132">
        <f t="shared" si="119"/>
        <v>0</v>
      </c>
      <c r="F429" s="132">
        <f t="shared" si="119"/>
        <v>2078.8022844008747</v>
      </c>
      <c r="G429" s="132">
        <f t="shared" si="119"/>
        <v>2088.4751602990073</v>
      </c>
      <c r="H429" s="132">
        <f t="shared" si="119"/>
        <v>2106.8687944758121</v>
      </c>
      <c r="I429" s="132">
        <f t="shared" si="119"/>
        <v>2102.6663843879587</v>
      </c>
      <c r="J429" s="132">
        <f t="shared" si="119"/>
        <v>2107.089474432089</v>
      </c>
      <c r="K429" s="132">
        <f t="shared" si="119"/>
        <v>2115.549336602021</v>
      </c>
      <c r="L429" s="132">
        <f t="shared" si="119"/>
        <v>2117.8388430349864</v>
      </c>
      <c r="M429" s="132">
        <f t="shared" si="119"/>
        <v>2139.9475718663252</v>
      </c>
      <c r="N429" s="132">
        <f t="shared" si="119"/>
        <v>2153.083700943163</v>
      </c>
      <c r="O429" s="132">
        <f t="shared" si="119"/>
        <v>2165.8237805998187</v>
      </c>
      <c r="P429" s="132">
        <f t="shared" si="119"/>
        <v>0</v>
      </c>
      <c r="Q429" s="132">
        <f t="shared" si="119"/>
        <v>0</v>
      </c>
    </row>
    <row r="430" spans="1:17" ht="12" customHeight="1" x14ac:dyDescent="0.25">
      <c r="A430" s="167" t="s">
        <v>144</v>
      </c>
      <c r="B430" s="132"/>
      <c r="C430" s="132">
        <f t="shared" ref="C430:Q430" si="120">IF(C346=0,0,C346/0.086*1000000/C$60)</f>
        <v>0</v>
      </c>
      <c r="D430" s="132">
        <f t="shared" si="120"/>
        <v>0</v>
      </c>
      <c r="E430" s="132">
        <f t="shared" si="120"/>
        <v>0</v>
      </c>
      <c r="F430" s="132">
        <f t="shared" si="120"/>
        <v>0</v>
      </c>
      <c r="G430" s="132">
        <f t="shared" si="120"/>
        <v>0</v>
      </c>
      <c r="H430" s="132">
        <f t="shared" si="120"/>
        <v>0</v>
      </c>
      <c r="I430" s="132">
        <f t="shared" si="120"/>
        <v>0</v>
      </c>
      <c r="J430" s="132">
        <f t="shared" si="120"/>
        <v>0</v>
      </c>
      <c r="K430" s="132">
        <f t="shared" si="120"/>
        <v>0</v>
      </c>
      <c r="L430" s="132">
        <f t="shared" si="120"/>
        <v>0</v>
      </c>
      <c r="M430" s="132">
        <f t="shared" si="120"/>
        <v>0</v>
      </c>
      <c r="N430" s="132">
        <f t="shared" si="120"/>
        <v>0</v>
      </c>
      <c r="O430" s="132">
        <f t="shared" si="120"/>
        <v>0</v>
      </c>
      <c r="P430" s="132">
        <f t="shared" si="120"/>
        <v>0</v>
      </c>
      <c r="Q430" s="132">
        <f t="shared" si="120"/>
        <v>0</v>
      </c>
    </row>
    <row r="431" spans="1:17" ht="12" customHeight="1" x14ac:dyDescent="0.25">
      <c r="A431" s="167" t="s">
        <v>143</v>
      </c>
      <c r="B431" s="132"/>
      <c r="C431" s="132">
        <f t="shared" ref="C431:Q433" si="121">IF(C347=0,0,C347/0.086*1000000/C$61)</f>
        <v>0</v>
      </c>
      <c r="D431" s="132">
        <f t="shared" si="121"/>
        <v>0</v>
      </c>
      <c r="E431" s="132">
        <f t="shared" si="121"/>
        <v>0</v>
      </c>
      <c r="F431" s="132">
        <f t="shared" si="121"/>
        <v>0</v>
      </c>
      <c r="G431" s="132">
        <f t="shared" si="121"/>
        <v>0</v>
      </c>
      <c r="H431" s="132">
        <f t="shared" si="121"/>
        <v>0</v>
      </c>
      <c r="I431" s="132">
        <f t="shared" si="121"/>
        <v>0</v>
      </c>
      <c r="J431" s="132">
        <f t="shared" si="121"/>
        <v>0</v>
      </c>
      <c r="K431" s="132">
        <f t="shared" si="121"/>
        <v>0</v>
      </c>
      <c r="L431" s="132">
        <f t="shared" si="121"/>
        <v>0</v>
      </c>
      <c r="M431" s="132">
        <f t="shared" si="121"/>
        <v>0</v>
      </c>
      <c r="N431" s="132">
        <f t="shared" si="121"/>
        <v>0</v>
      </c>
      <c r="O431" s="132">
        <f t="shared" si="121"/>
        <v>0</v>
      </c>
      <c r="P431" s="132">
        <f t="shared" si="121"/>
        <v>0</v>
      </c>
      <c r="Q431" s="132">
        <f t="shared" si="121"/>
        <v>0</v>
      </c>
    </row>
    <row r="432" spans="1:17" ht="12" customHeight="1" x14ac:dyDescent="0.25">
      <c r="A432" s="166" t="s">
        <v>57</v>
      </c>
      <c r="B432" s="165"/>
      <c r="C432" s="165">
        <f t="shared" si="121"/>
        <v>0</v>
      </c>
      <c r="D432" s="165">
        <f t="shared" si="121"/>
        <v>0</v>
      </c>
      <c r="E432" s="165">
        <f t="shared" si="121"/>
        <v>0</v>
      </c>
      <c r="F432" s="165">
        <f t="shared" si="121"/>
        <v>0</v>
      </c>
      <c r="G432" s="165">
        <f t="shared" si="121"/>
        <v>0</v>
      </c>
      <c r="H432" s="165">
        <f t="shared" si="121"/>
        <v>0</v>
      </c>
      <c r="I432" s="165">
        <f t="shared" si="121"/>
        <v>0</v>
      </c>
      <c r="J432" s="165">
        <f t="shared" si="121"/>
        <v>0</v>
      </c>
      <c r="K432" s="165">
        <f t="shared" si="121"/>
        <v>0</v>
      </c>
      <c r="L432" s="165">
        <f t="shared" si="121"/>
        <v>0</v>
      </c>
      <c r="M432" s="165">
        <f t="shared" si="121"/>
        <v>0</v>
      </c>
      <c r="N432" s="165">
        <f t="shared" si="121"/>
        <v>0</v>
      </c>
      <c r="O432" s="165">
        <f t="shared" si="121"/>
        <v>0</v>
      </c>
      <c r="P432" s="165">
        <f t="shared" si="121"/>
        <v>0</v>
      </c>
      <c r="Q432" s="165">
        <f t="shared" si="121"/>
        <v>0</v>
      </c>
    </row>
    <row r="433" spans="1:17" ht="12" customHeight="1" x14ac:dyDescent="0.25">
      <c r="A433" s="147" t="s">
        <v>59</v>
      </c>
      <c r="B433" s="164"/>
      <c r="C433" s="164">
        <f t="shared" si="121"/>
        <v>0</v>
      </c>
      <c r="D433" s="164">
        <f t="shared" si="121"/>
        <v>0</v>
      </c>
      <c r="E433" s="164">
        <f t="shared" si="121"/>
        <v>0</v>
      </c>
      <c r="F433" s="164">
        <f t="shared" si="121"/>
        <v>0</v>
      </c>
      <c r="G433" s="164">
        <f t="shared" si="121"/>
        <v>0</v>
      </c>
      <c r="H433" s="164">
        <f t="shared" si="121"/>
        <v>0</v>
      </c>
      <c r="I433" s="164">
        <f t="shared" si="121"/>
        <v>0</v>
      </c>
      <c r="J433" s="164">
        <f t="shared" si="121"/>
        <v>0</v>
      </c>
      <c r="K433" s="164">
        <f t="shared" si="121"/>
        <v>0</v>
      </c>
      <c r="L433" s="164">
        <f t="shared" si="121"/>
        <v>0</v>
      </c>
      <c r="M433" s="164">
        <f t="shared" si="121"/>
        <v>0</v>
      </c>
      <c r="N433" s="164">
        <f t="shared" si="121"/>
        <v>0</v>
      </c>
      <c r="O433" s="164">
        <f t="shared" si="121"/>
        <v>0</v>
      </c>
      <c r="P433" s="164">
        <f t="shared" si="121"/>
        <v>0</v>
      </c>
      <c r="Q433" s="164">
        <f t="shared" si="121"/>
        <v>0</v>
      </c>
    </row>
    <row r="434" spans="1:17" ht="12" customHeight="1" x14ac:dyDescent="0.25">
      <c r="A434" s="163" t="s">
        <v>142</v>
      </c>
      <c r="B434" s="162"/>
      <c r="C434" s="162">
        <f t="shared" ref="C434:Q434" si="122">IF(C350=0,0,C350/0.086*1000000/C$62)</f>
        <v>0</v>
      </c>
      <c r="D434" s="162">
        <f t="shared" si="122"/>
        <v>2263.3356666948216</v>
      </c>
      <c r="E434" s="162">
        <f t="shared" si="122"/>
        <v>0</v>
      </c>
      <c r="F434" s="162">
        <f t="shared" si="122"/>
        <v>2406.9826374482232</v>
      </c>
      <c r="G434" s="162">
        <f t="shared" si="122"/>
        <v>2396.0840073801451</v>
      </c>
      <c r="H434" s="162">
        <f t="shared" si="122"/>
        <v>2609.3697481754675</v>
      </c>
      <c r="I434" s="162">
        <f t="shared" si="122"/>
        <v>2532.9138272177183</v>
      </c>
      <c r="J434" s="162">
        <f t="shared" si="122"/>
        <v>2627.1858316105659</v>
      </c>
      <c r="K434" s="162">
        <f t="shared" si="122"/>
        <v>2345.0561594611581</v>
      </c>
      <c r="L434" s="162">
        <f t="shared" si="122"/>
        <v>2494.2538452176368</v>
      </c>
      <c r="M434" s="162">
        <f t="shared" si="122"/>
        <v>2508.3646116746145</v>
      </c>
      <c r="N434" s="162">
        <f t="shared" si="122"/>
        <v>0</v>
      </c>
      <c r="O434" s="162">
        <f t="shared" si="122"/>
        <v>2629.9415785154042</v>
      </c>
      <c r="P434" s="162">
        <f t="shared" si="122"/>
        <v>0</v>
      </c>
      <c r="Q434" s="162">
        <f t="shared" si="122"/>
        <v>0</v>
      </c>
    </row>
    <row r="435" spans="1:17" ht="12" customHeight="1" x14ac:dyDescent="0.25">
      <c r="A435" s="161" t="s">
        <v>141</v>
      </c>
      <c r="B435" s="160"/>
      <c r="C435" s="160">
        <f t="shared" ref="C435:Q437" si="123">IF(C351=0,0,C351/0.086*1000000/C$63)</f>
        <v>0</v>
      </c>
      <c r="D435" s="160">
        <f t="shared" si="123"/>
        <v>2240.8423842215602</v>
      </c>
      <c r="E435" s="160">
        <f t="shared" si="123"/>
        <v>0</v>
      </c>
      <c r="F435" s="160">
        <f t="shared" si="123"/>
        <v>2367.3841782769996</v>
      </c>
      <c r="G435" s="160">
        <f t="shared" si="123"/>
        <v>2374.8221233826598</v>
      </c>
      <c r="H435" s="160">
        <f t="shared" si="123"/>
        <v>2522.3531607934142</v>
      </c>
      <c r="I435" s="160">
        <f t="shared" si="123"/>
        <v>2462.9850970132011</v>
      </c>
      <c r="J435" s="160">
        <f t="shared" si="123"/>
        <v>2511.0804424840526</v>
      </c>
      <c r="K435" s="160">
        <f t="shared" si="123"/>
        <v>2322.8595789537544</v>
      </c>
      <c r="L435" s="160">
        <f t="shared" si="123"/>
        <v>2427.0828484228732</v>
      </c>
      <c r="M435" s="160">
        <f t="shared" si="123"/>
        <v>2440.4900789320036</v>
      </c>
      <c r="N435" s="160">
        <f t="shared" si="123"/>
        <v>0</v>
      </c>
      <c r="O435" s="160">
        <f t="shared" si="123"/>
        <v>2509.3000724505496</v>
      </c>
      <c r="P435" s="160">
        <f t="shared" si="123"/>
        <v>0</v>
      </c>
      <c r="Q435" s="160">
        <f t="shared" si="123"/>
        <v>0</v>
      </c>
    </row>
    <row r="436" spans="1:17" ht="12" customHeight="1" x14ac:dyDescent="0.25">
      <c r="A436" s="148" t="s">
        <v>60</v>
      </c>
      <c r="B436" s="156"/>
      <c r="C436" s="156">
        <f t="shared" si="123"/>
        <v>0</v>
      </c>
      <c r="D436" s="156">
        <f t="shared" si="123"/>
        <v>1503.4770142499774</v>
      </c>
      <c r="E436" s="156">
        <f t="shared" si="123"/>
        <v>0</v>
      </c>
      <c r="F436" s="156">
        <f t="shared" si="123"/>
        <v>1622.0530453166296</v>
      </c>
      <c r="G436" s="156">
        <f t="shared" si="123"/>
        <v>1623.0358579830313</v>
      </c>
      <c r="H436" s="156">
        <f t="shared" si="123"/>
        <v>1759.427886425638</v>
      </c>
      <c r="I436" s="156">
        <f t="shared" si="123"/>
        <v>1699.141455250139</v>
      </c>
      <c r="J436" s="156">
        <f t="shared" si="123"/>
        <v>1739.6157708891355</v>
      </c>
      <c r="K436" s="156">
        <f t="shared" si="123"/>
        <v>1547.9361969504673</v>
      </c>
      <c r="L436" s="156">
        <f t="shared" si="123"/>
        <v>1647.995940916881</v>
      </c>
      <c r="M436" s="156">
        <f t="shared" si="123"/>
        <v>1662.3704625272658</v>
      </c>
      <c r="N436" s="156">
        <f t="shared" si="123"/>
        <v>0</v>
      </c>
      <c r="O436" s="156">
        <f t="shared" si="123"/>
        <v>1730.750283435136</v>
      </c>
      <c r="P436" s="156">
        <f t="shared" si="123"/>
        <v>0</v>
      </c>
      <c r="Q436" s="156">
        <f t="shared" si="123"/>
        <v>0</v>
      </c>
    </row>
    <row r="437" spans="1:17" ht="12" customHeight="1" x14ac:dyDescent="0.25">
      <c r="A437" s="148" t="s">
        <v>59</v>
      </c>
      <c r="B437" s="156"/>
      <c r="C437" s="156">
        <f t="shared" si="123"/>
        <v>0</v>
      </c>
      <c r="D437" s="156">
        <f t="shared" si="123"/>
        <v>737.36536997158282</v>
      </c>
      <c r="E437" s="156">
        <f t="shared" si="123"/>
        <v>0</v>
      </c>
      <c r="F437" s="156">
        <f t="shared" si="123"/>
        <v>745.3311329603697</v>
      </c>
      <c r="G437" s="156">
        <f t="shared" si="123"/>
        <v>751.78626539962852</v>
      </c>
      <c r="H437" s="156">
        <f t="shared" si="123"/>
        <v>762.92527436777596</v>
      </c>
      <c r="I437" s="156">
        <f t="shared" si="123"/>
        <v>763.8436417630619</v>
      </c>
      <c r="J437" s="156">
        <f t="shared" si="123"/>
        <v>771.46467159491726</v>
      </c>
      <c r="K437" s="156">
        <f t="shared" si="123"/>
        <v>774.92338200328663</v>
      </c>
      <c r="L437" s="156">
        <f t="shared" si="123"/>
        <v>779.08690750599226</v>
      </c>
      <c r="M437" s="156">
        <f t="shared" si="123"/>
        <v>778.11961640473794</v>
      </c>
      <c r="N437" s="156">
        <f t="shared" si="123"/>
        <v>0</v>
      </c>
      <c r="O437" s="156">
        <f t="shared" si="123"/>
        <v>778.54978901541381</v>
      </c>
      <c r="P437" s="156">
        <f t="shared" si="123"/>
        <v>0</v>
      </c>
      <c r="Q437" s="156">
        <f t="shared" si="123"/>
        <v>0</v>
      </c>
    </row>
    <row r="438" spans="1:17" ht="12" customHeight="1" x14ac:dyDescent="0.25">
      <c r="A438" s="158" t="s">
        <v>62</v>
      </c>
      <c r="B438" s="157"/>
      <c r="C438" s="157">
        <f t="shared" ref="C438:Q438" si="124">IF(C354=0,0,C354/0.086*1000000/SUM(C$65:C$67))</f>
        <v>0</v>
      </c>
      <c r="D438" s="157">
        <f t="shared" si="124"/>
        <v>642.57772827553777</v>
      </c>
      <c r="E438" s="157">
        <f t="shared" si="124"/>
        <v>0</v>
      </c>
      <c r="F438" s="157">
        <f t="shared" si="124"/>
        <v>686.58545745334641</v>
      </c>
      <c r="G438" s="157">
        <f t="shared" si="124"/>
        <v>678.74521936069209</v>
      </c>
      <c r="H438" s="157">
        <f t="shared" si="124"/>
        <v>699.46381192824083</v>
      </c>
      <c r="I438" s="157">
        <f t="shared" si="124"/>
        <v>721.63070374159133</v>
      </c>
      <c r="J438" s="157">
        <f t="shared" si="124"/>
        <v>721.97826633141744</v>
      </c>
      <c r="K438" s="157">
        <f t="shared" si="124"/>
        <v>697.57458839135256</v>
      </c>
      <c r="L438" s="157">
        <f t="shared" si="124"/>
        <v>716.59913336613033</v>
      </c>
      <c r="M438" s="157">
        <f t="shared" si="124"/>
        <v>715.77855674993759</v>
      </c>
      <c r="N438" s="157">
        <f t="shared" si="124"/>
        <v>726.62147750450185</v>
      </c>
      <c r="O438" s="157">
        <f t="shared" si="124"/>
        <v>755.71542406548508</v>
      </c>
      <c r="P438" s="157">
        <f t="shared" si="124"/>
        <v>0</v>
      </c>
      <c r="Q438" s="157">
        <f t="shared" si="124"/>
        <v>0</v>
      </c>
    </row>
    <row r="439" spans="1:17" ht="12" customHeight="1" x14ac:dyDescent="0.25">
      <c r="A439" s="23" t="s">
        <v>58</v>
      </c>
      <c r="B439" s="156"/>
      <c r="C439" s="156">
        <f t="shared" ref="C439:Q439" si="125">IF(C355=0,0,C355/0.086*1000000/C$65)</f>
        <v>0</v>
      </c>
      <c r="D439" s="156">
        <f t="shared" si="125"/>
        <v>0</v>
      </c>
      <c r="E439" s="156">
        <f t="shared" si="125"/>
        <v>0</v>
      </c>
      <c r="F439" s="156">
        <f t="shared" si="125"/>
        <v>0</v>
      </c>
      <c r="G439" s="156">
        <f t="shared" si="125"/>
        <v>0</v>
      </c>
      <c r="H439" s="156">
        <f t="shared" si="125"/>
        <v>0</v>
      </c>
      <c r="I439" s="156">
        <f t="shared" si="125"/>
        <v>0</v>
      </c>
      <c r="J439" s="156">
        <f t="shared" si="125"/>
        <v>0</v>
      </c>
      <c r="K439" s="156">
        <f t="shared" si="125"/>
        <v>0</v>
      </c>
      <c r="L439" s="156">
        <f t="shared" si="125"/>
        <v>0</v>
      </c>
      <c r="M439" s="156">
        <f t="shared" si="125"/>
        <v>0</v>
      </c>
      <c r="N439" s="156">
        <f t="shared" si="125"/>
        <v>0</v>
      </c>
      <c r="O439" s="156">
        <f t="shared" si="125"/>
        <v>0</v>
      </c>
      <c r="P439" s="156">
        <f t="shared" si="125"/>
        <v>0</v>
      </c>
      <c r="Q439" s="156">
        <f t="shared" si="125"/>
        <v>0</v>
      </c>
    </row>
    <row r="440" spans="1:17" ht="12" customHeight="1" x14ac:dyDescent="0.25">
      <c r="A440" s="23" t="s">
        <v>57</v>
      </c>
      <c r="B440" s="156"/>
      <c r="C440" s="156">
        <f t="shared" ref="C440:Q440" si="126">IF(C356=0,0,C356/0.086*1000000/C$66)</f>
        <v>0</v>
      </c>
      <c r="D440" s="156">
        <f t="shared" si="126"/>
        <v>0</v>
      </c>
      <c r="E440" s="156">
        <f t="shared" si="126"/>
        <v>0</v>
      </c>
      <c r="F440" s="156">
        <f t="shared" si="126"/>
        <v>0</v>
      </c>
      <c r="G440" s="156">
        <f t="shared" si="126"/>
        <v>0</v>
      </c>
      <c r="H440" s="156">
        <f t="shared" si="126"/>
        <v>0</v>
      </c>
      <c r="I440" s="156">
        <f t="shared" si="126"/>
        <v>0</v>
      </c>
      <c r="J440" s="156">
        <f t="shared" si="126"/>
        <v>0</v>
      </c>
      <c r="K440" s="156">
        <f t="shared" si="126"/>
        <v>0</v>
      </c>
      <c r="L440" s="156">
        <f t="shared" si="126"/>
        <v>0</v>
      </c>
      <c r="M440" s="156">
        <f t="shared" si="126"/>
        <v>0</v>
      </c>
      <c r="N440" s="156">
        <f t="shared" si="126"/>
        <v>0</v>
      </c>
      <c r="O440" s="156">
        <f t="shared" si="126"/>
        <v>0</v>
      </c>
      <c r="P440" s="156">
        <f t="shared" si="126"/>
        <v>0</v>
      </c>
      <c r="Q440" s="156">
        <f t="shared" si="126"/>
        <v>0</v>
      </c>
    </row>
    <row r="441" spans="1:17" ht="12" customHeight="1" x14ac:dyDescent="0.25">
      <c r="A441" s="29" t="s">
        <v>140</v>
      </c>
      <c r="B441" s="57"/>
      <c r="C441" s="57">
        <f t="shared" ref="C441:Q441" si="127">IF(C357=0,0,C357/0.086*1000000/C$67)</f>
        <v>0</v>
      </c>
      <c r="D441" s="57">
        <f t="shared" si="127"/>
        <v>642.57772827553777</v>
      </c>
      <c r="E441" s="57">
        <f t="shared" si="127"/>
        <v>0</v>
      </c>
      <c r="F441" s="57">
        <f t="shared" si="127"/>
        <v>686.58545745334641</v>
      </c>
      <c r="G441" s="57">
        <f t="shared" si="127"/>
        <v>678.74521936069209</v>
      </c>
      <c r="H441" s="57">
        <f t="shared" si="127"/>
        <v>699.46381192824083</v>
      </c>
      <c r="I441" s="57">
        <f t="shared" si="127"/>
        <v>721.63070374159133</v>
      </c>
      <c r="J441" s="57">
        <f t="shared" si="127"/>
        <v>721.97826633141744</v>
      </c>
      <c r="K441" s="57">
        <f t="shared" si="127"/>
        <v>697.57458839135256</v>
      </c>
      <c r="L441" s="57">
        <f t="shared" si="127"/>
        <v>716.59913336613033</v>
      </c>
      <c r="M441" s="57">
        <f t="shared" si="127"/>
        <v>715.77855674993759</v>
      </c>
      <c r="N441" s="57">
        <f t="shared" si="127"/>
        <v>726.62147750450185</v>
      </c>
      <c r="O441" s="57">
        <f t="shared" si="127"/>
        <v>755.71542406548508</v>
      </c>
      <c r="P441" s="57">
        <f t="shared" si="127"/>
        <v>0</v>
      </c>
      <c r="Q441" s="57">
        <f t="shared" si="127"/>
        <v>0</v>
      </c>
    </row>
    <row r="443" spans="1:17" ht="12" customHeight="1" x14ac:dyDescent="0.25">
      <c r="A443" s="152" t="s">
        <v>187</v>
      </c>
      <c r="B443" s="168"/>
      <c r="C443" s="168">
        <f t="shared" ref="C443:Q443" si="128">SUM(C444,C447,C449,C459)</f>
        <v>0</v>
      </c>
      <c r="D443" s="168">
        <f t="shared" si="128"/>
        <v>7275.8203458556045</v>
      </c>
      <c r="E443" s="168">
        <f t="shared" si="128"/>
        <v>0</v>
      </c>
      <c r="F443" s="168">
        <f t="shared" si="128"/>
        <v>7340.3352159375481</v>
      </c>
      <c r="G443" s="168">
        <f t="shared" si="128"/>
        <v>7933.4177682043382</v>
      </c>
      <c r="H443" s="168">
        <f t="shared" si="128"/>
        <v>7396.1872747119705</v>
      </c>
      <c r="I443" s="168">
        <f t="shared" si="128"/>
        <v>6844.9958112248569</v>
      </c>
      <c r="J443" s="168">
        <f t="shared" si="128"/>
        <v>7020.1597720893496</v>
      </c>
      <c r="K443" s="168">
        <f t="shared" si="128"/>
        <v>7814.2246277652921</v>
      </c>
      <c r="L443" s="168">
        <f t="shared" si="128"/>
        <v>6601.9062232939941</v>
      </c>
      <c r="M443" s="168">
        <f t="shared" si="128"/>
        <v>5903.1466432868401</v>
      </c>
      <c r="N443" s="168">
        <f t="shared" si="128"/>
        <v>6448.887222588115</v>
      </c>
      <c r="O443" s="168">
        <f t="shared" si="128"/>
        <v>5921.2130893464237</v>
      </c>
      <c r="P443" s="168">
        <f t="shared" si="128"/>
        <v>0</v>
      </c>
      <c r="Q443" s="168">
        <f t="shared" si="128"/>
        <v>0</v>
      </c>
    </row>
    <row r="444" spans="1:17" ht="12" customHeight="1" x14ac:dyDescent="0.25">
      <c r="A444" s="158" t="s">
        <v>65</v>
      </c>
      <c r="B444" s="157"/>
      <c r="C444" s="157">
        <f t="shared" ref="C444:Q444" si="129">SUM(C445:C446)</f>
        <v>0</v>
      </c>
      <c r="D444" s="157">
        <f t="shared" si="129"/>
        <v>6436.7409233362587</v>
      </c>
      <c r="E444" s="157">
        <f t="shared" si="129"/>
        <v>0</v>
      </c>
      <c r="F444" s="157">
        <f t="shared" si="129"/>
        <v>6582.8539330410067</v>
      </c>
      <c r="G444" s="157">
        <f t="shared" si="129"/>
        <v>6885.1021988789053</v>
      </c>
      <c r="H444" s="157">
        <f t="shared" si="129"/>
        <v>6818.3703894811624</v>
      </c>
      <c r="I444" s="157">
        <f t="shared" si="129"/>
        <v>6120.141285760109</v>
      </c>
      <c r="J444" s="157">
        <f t="shared" si="129"/>
        <v>6529.0058649825514</v>
      </c>
      <c r="K444" s="157">
        <f t="shared" si="129"/>
        <v>6525.6076741724191</v>
      </c>
      <c r="L444" s="157">
        <f t="shared" si="129"/>
        <v>6032.6384447158016</v>
      </c>
      <c r="M444" s="157">
        <f t="shared" si="129"/>
        <v>5114.1952180619264</v>
      </c>
      <c r="N444" s="157">
        <f t="shared" si="129"/>
        <v>4906.4243355201188</v>
      </c>
      <c r="O444" s="157">
        <f t="shared" si="129"/>
        <v>5107.3138840573629</v>
      </c>
      <c r="P444" s="157">
        <f t="shared" si="129"/>
        <v>0</v>
      </c>
      <c r="Q444" s="157">
        <f t="shared" si="129"/>
        <v>0</v>
      </c>
    </row>
    <row r="445" spans="1:17" ht="12" customHeight="1" x14ac:dyDescent="0.25">
      <c r="A445" s="23" t="s">
        <v>58</v>
      </c>
      <c r="B445" s="156"/>
      <c r="C445" s="156">
        <f t="shared" ref="C445:Q445" si="130">IF(C382=0,0,C382*1000000/C$55)</f>
        <v>0</v>
      </c>
      <c r="D445" s="156">
        <f t="shared" si="130"/>
        <v>6436.7409233362587</v>
      </c>
      <c r="E445" s="156">
        <f t="shared" si="130"/>
        <v>0</v>
      </c>
      <c r="F445" s="156">
        <f t="shared" si="130"/>
        <v>6582.8539330410067</v>
      </c>
      <c r="G445" s="156">
        <f t="shared" si="130"/>
        <v>6885.1021988789053</v>
      </c>
      <c r="H445" s="156">
        <f t="shared" si="130"/>
        <v>6818.3703894811624</v>
      </c>
      <c r="I445" s="156">
        <f t="shared" si="130"/>
        <v>6120.141285760109</v>
      </c>
      <c r="J445" s="156">
        <f t="shared" si="130"/>
        <v>6529.0058649825514</v>
      </c>
      <c r="K445" s="156">
        <f t="shared" si="130"/>
        <v>6525.6076741724191</v>
      </c>
      <c r="L445" s="156">
        <f t="shared" si="130"/>
        <v>6032.6384447158016</v>
      </c>
      <c r="M445" s="156">
        <f t="shared" si="130"/>
        <v>5114.1952180619264</v>
      </c>
      <c r="N445" s="156">
        <f t="shared" si="130"/>
        <v>4906.4243355201188</v>
      </c>
      <c r="O445" s="156">
        <f t="shared" si="130"/>
        <v>5107.3138840573629</v>
      </c>
      <c r="P445" s="156">
        <f t="shared" si="130"/>
        <v>0</v>
      </c>
      <c r="Q445" s="156">
        <f t="shared" si="130"/>
        <v>0</v>
      </c>
    </row>
    <row r="446" spans="1:17" ht="12" customHeight="1" x14ac:dyDescent="0.25">
      <c r="A446" s="23" t="s">
        <v>60</v>
      </c>
      <c r="B446" s="156"/>
      <c r="C446" s="156">
        <f t="shared" ref="C446:Q446" si="131">IF(C383=0,0,C383*1000000/C$55)</f>
        <v>0</v>
      </c>
      <c r="D446" s="156">
        <f t="shared" si="131"/>
        <v>0</v>
      </c>
      <c r="E446" s="156">
        <f t="shared" si="131"/>
        <v>0</v>
      </c>
      <c r="F446" s="156">
        <f t="shared" si="131"/>
        <v>0</v>
      </c>
      <c r="G446" s="156">
        <f t="shared" si="131"/>
        <v>0</v>
      </c>
      <c r="H446" s="156">
        <f t="shared" si="131"/>
        <v>0</v>
      </c>
      <c r="I446" s="156">
        <f t="shared" si="131"/>
        <v>0</v>
      </c>
      <c r="J446" s="156">
        <f t="shared" si="131"/>
        <v>0</v>
      </c>
      <c r="K446" s="156">
        <f t="shared" si="131"/>
        <v>0</v>
      </c>
      <c r="L446" s="156">
        <f t="shared" si="131"/>
        <v>0</v>
      </c>
      <c r="M446" s="156">
        <f t="shared" si="131"/>
        <v>0</v>
      </c>
      <c r="N446" s="156">
        <f t="shared" si="131"/>
        <v>0</v>
      </c>
      <c r="O446" s="156">
        <f t="shared" si="131"/>
        <v>0</v>
      </c>
      <c r="P446" s="156">
        <f t="shared" si="131"/>
        <v>0</v>
      </c>
      <c r="Q446" s="156">
        <f t="shared" si="131"/>
        <v>0</v>
      </c>
    </row>
    <row r="447" spans="1:17" ht="12" customHeight="1" x14ac:dyDescent="0.25">
      <c r="A447" s="158" t="s">
        <v>112</v>
      </c>
      <c r="B447" s="157"/>
      <c r="C447" s="157">
        <f t="shared" ref="C447:Q447" si="132">C448</f>
        <v>0</v>
      </c>
      <c r="D447" s="157">
        <f t="shared" si="132"/>
        <v>0</v>
      </c>
      <c r="E447" s="157">
        <f t="shared" si="132"/>
        <v>0</v>
      </c>
      <c r="F447" s="157">
        <f t="shared" si="132"/>
        <v>0</v>
      </c>
      <c r="G447" s="157">
        <f t="shared" si="132"/>
        <v>0</v>
      </c>
      <c r="H447" s="157">
        <f t="shared" si="132"/>
        <v>0</v>
      </c>
      <c r="I447" s="157">
        <f t="shared" si="132"/>
        <v>0</v>
      </c>
      <c r="J447" s="157">
        <f t="shared" si="132"/>
        <v>0</v>
      </c>
      <c r="K447" s="157">
        <f t="shared" si="132"/>
        <v>0</v>
      </c>
      <c r="L447" s="157">
        <f t="shared" si="132"/>
        <v>0</v>
      </c>
      <c r="M447" s="157">
        <f t="shared" si="132"/>
        <v>0</v>
      </c>
      <c r="N447" s="157">
        <f t="shared" si="132"/>
        <v>0</v>
      </c>
      <c r="O447" s="157">
        <f t="shared" si="132"/>
        <v>0</v>
      </c>
      <c r="P447" s="157">
        <f t="shared" si="132"/>
        <v>0</v>
      </c>
      <c r="Q447" s="157">
        <f t="shared" si="132"/>
        <v>0</v>
      </c>
    </row>
    <row r="448" spans="1:17" ht="12" customHeight="1" x14ac:dyDescent="0.25">
      <c r="A448" s="23" t="s">
        <v>60</v>
      </c>
      <c r="B448" s="156"/>
      <c r="C448" s="156">
        <f t="shared" ref="C448:Q448" si="133">IF(C385=0,0,C385*1000000/C$55)</f>
        <v>0</v>
      </c>
      <c r="D448" s="156">
        <f t="shared" si="133"/>
        <v>0</v>
      </c>
      <c r="E448" s="156">
        <f t="shared" si="133"/>
        <v>0</v>
      </c>
      <c r="F448" s="156">
        <f t="shared" si="133"/>
        <v>0</v>
      </c>
      <c r="G448" s="156">
        <f t="shared" si="133"/>
        <v>0</v>
      </c>
      <c r="H448" s="156">
        <f t="shared" si="133"/>
        <v>0</v>
      </c>
      <c r="I448" s="156">
        <f t="shared" si="133"/>
        <v>0</v>
      </c>
      <c r="J448" s="156">
        <f t="shared" si="133"/>
        <v>0</v>
      </c>
      <c r="K448" s="156">
        <f t="shared" si="133"/>
        <v>0</v>
      </c>
      <c r="L448" s="156">
        <f t="shared" si="133"/>
        <v>0</v>
      </c>
      <c r="M448" s="156">
        <f t="shared" si="133"/>
        <v>0</v>
      </c>
      <c r="N448" s="156">
        <f t="shared" si="133"/>
        <v>0</v>
      </c>
      <c r="O448" s="156">
        <f t="shared" si="133"/>
        <v>0</v>
      </c>
      <c r="P448" s="156">
        <f t="shared" si="133"/>
        <v>0</v>
      </c>
      <c r="Q448" s="156">
        <f t="shared" si="133"/>
        <v>0</v>
      </c>
    </row>
    <row r="449" spans="1:17" ht="12" customHeight="1" x14ac:dyDescent="0.25">
      <c r="A449" s="158" t="s">
        <v>63</v>
      </c>
      <c r="B449" s="157"/>
      <c r="C449" s="157">
        <f t="shared" ref="C449:Q449" si="134">IF(C386=0,0,C386*1000000/SUM(C$59:C$63))</f>
        <v>0</v>
      </c>
      <c r="D449" s="157">
        <f t="shared" si="134"/>
        <v>839.07942251934583</v>
      </c>
      <c r="E449" s="157">
        <f t="shared" si="134"/>
        <v>0</v>
      </c>
      <c r="F449" s="157">
        <f t="shared" si="134"/>
        <v>757.48128289654096</v>
      </c>
      <c r="G449" s="157">
        <f t="shared" si="134"/>
        <v>1048.3155693254332</v>
      </c>
      <c r="H449" s="157">
        <f t="shared" si="134"/>
        <v>577.81688523080823</v>
      </c>
      <c r="I449" s="157">
        <f t="shared" si="134"/>
        <v>724.85452546474835</v>
      </c>
      <c r="J449" s="157">
        <f t="shared" si="134"/>
        <v>491.15390710679793</v>
      </c>
      <c r="K449" s="157">
        <f t="shared" si="134"/>
        <v>1288.6169535928734</v>
      </c>
      <c r="L449" s="157">
        <f t="shared" si="134"/>
        <v>569.26777857819229</v>
      </c>
      <c r="M449" s="157">
        <f t="shared" si="134"/>
        <v>788.95142522491346</v>
      </c>
      <c r="N449" s="157">
        <f t="shared" si="134"/>
        <v>1542.4628870679958</v>
      </c>
      <c r="O449" s="157">
        <f t="shared" si="134"/>
        <v>813.89920528906111</v>
      </c>
      <c r="P449" s="157">
        <f t="shared" si="134"/>
        <v>0</v>
      </c>
      <c r="Q449" s="157">
        <f t="shared" si="134"/>
        <v>0</v>
      </c>
    </row>
    <row r="450" spans="1:17" ht="12" customHeight="1" x14ac:dyDescent="0.25">
      <c r="A450" s="167" t="s">
        <v>171</v>
      </c>
      <c r="B450" s="132"/>
      <c r="C450" s="132">
        <f t="shared" ref="C450:Q450" si="135">IF(C387=0,0,C387*1000000/C$59)</f>
        <v>0</v>
      </c>
      <c r="D450" s="132">
        <f t="shared" si="135"/>
        <v>1617.3780751677796</v>
      </c>
      <c r="E450" s="132">
        <f t="shared" si="135"/>
        <v>0</v>
      </c>
      <c r="F450" s="132">
        <f t="shared" si="135"/>
        <v>1587.616714225652</v>
      </c>
      <c r="G450" s="132">
        <f t="shared" si="135"/>
        <v>1578.9545938801971</v>
      </c>
      <c r="H450" s="132">
        <f t="shared" si="135"/>
        <v>1585.5531540677307</v>
      </c>
      <c r="I450" s="132">
        <f t="shared" si="135"/>
        <v>1568.2182122659344</v>
      </c>
      <c r="J450" s="132">
        <f t="shared" si="135"/>
        <v>1553.3720249162877</v>
      </c>
      <c r="K450" s="132">
        <f t="shared" si="135"/>
        <v>1538.6268322457079</v>
      </c>
      <c r="L450" s="132">
        <f t="shared" si="135"/>
        <v>1530.3790295497809</v>
      </c>
      <c r="M450" s="132">
        <f t="shared" si="135"/>
        <v>1543.3287393461303</v>
      </c>
      <c r="N450" s="132">
        <f t="shared" si="135"/>
        <v>1542.4628870679958</v>
      </c>
      <c r="O450" s="132">
        <f t="shared" si="135"/>
        <v>1555.73162681752</v>
      </c>
      <c r="P450" s="132">
        <f t="shared" si="135"/>
        <v>0</v>
      </c>
      <c r="Q450" s="132">
        <f t="shared" si="135"/>
        <v>0</v>
      </c>
    </row>
    <row r="451" spans="1:17" ht="12" customHeight="1" x14ac:dyDescent="0.25">
      <c r="A451" s="167" t="s">
        <v>144</v>
      </c>
      <c r="B451" s="132"/>
      <c r="C451" s="132">
        <f t="shared" ref="C451:Q451" si="136">IF(C388=0,0,C388*1000000/C$60)</f>
        <v>0</v>
      </c>
      <c r="D451" s="132">
        <f t="shared" si="136"/>
        <v>0</v>
      </c>
      <c r="E451" s="132">
        <f t="shared" si="136"/>
        <v>0</v>
      </c>
      <c r="F451" s="132">
        <f t="shared" si="136"/>
        <v>0</v>
      </c>
      <c r="G451" s="132">
        <f t="shared" si="136"/>
        <v>0</v>
      </c>
      <c r="H451" s="132">
        <f t="shared" si="136"/>
        <v>0</v>
      </c>
      <c r="I451" s="132">
        <f t="shared" si="136"/>
        <v>0</v>
      </c>
      <c r="J451" s="132">
        <f t="shared" si="136"/>
        <v>0</v>
      </c>
      <c r="K451" s="132">
        <f t="shared" si="136"/>
        <v>0</v>
      </c>
      <c r="L451" s="132">
        <f t="shared" si="136"/>
        <v>0</v>
      </c>
      <c r="M451" s="132">
        <f t="shared" si="136"/>
        <v>0</v>
      </c>
      <c r="N451" s="132">
        <f t="shared" si="136"/>
        <v>0</v>
      </c>
      <c r="O451" s="132">
        <f t="shared" si="136"/>
        <v>0</v>
      </c>
      <c r="P451" s="132">
        <f t="shared" si="136"/>
        <v>0</v>
      </c>
      <c r="Q451" s="132">
        <f t="shared" si="136"/>
        <v>0</v>
      </c>
    </row>
    <row r="452" spans="1:17" ht="12" customHeight="1" x14ac:dyDescent="0.25">
      <c r="A452" s="167" t="s">
        <v>143</v>
      </c>
      <c r="B452" s="132"/>
      <c r="C452" s="132">
        <f t="shared" ref="C452:Q452" si="137">IF(C389=0,0,C389*1000000/C$61)</f>
        <v>0</v>
      </c>
      <c r="D452" s="132">
        <f t="shared" si="137"/>
        <v>0</v>
      </c>
      <c r="E452" s="132">
        <f t="shared" si="137"/>
        <v>0</v>
      </c>
      <c r="F452" s="132">
        <f t="shared" si="137"/>
        <v>0</v>
      </c>
      <c r="G452" s="132">
        <f t="shared" si="137"/>
        <v>0</v>
      </c>
      <c r="H452" s="132">
        <f t="shared" si="137"/>
        <v>0</v>
      </c>
      <c r="I452" s="132">
        <f t="shared" si="137"/>
        <v>0</v>
      </c>
      <c r="J452" s="132">
        <f t="shared" si="137"/>
        <v>0</v>
      </c>
      <c r="K452" s="132">
        <f t="shared" si="137"/>
        <v>0</v>
      </c>
      <c r="L452" s="132">
        <f t="shared" si="137"/>
        <v>0</v>
      </c>
      <c r="M452" s="132">
        <f t="shared" si="137"/>
        <v>0</v>
      </c>
      <c r="N452" s="132">
        <f t="shared" si="137"/>
        <v>0</v>
      </c>
      <c r="O452" s="132">
        <f t="shared" si="137"/>
        <v>0</v>
      </c>
      <c r="P452" s="132">
        <f t="shared" si="137"/>
        <v>0</v>
      </c>
      <c r="Q452" s="132">
        <f t="shared" si="137"/>
        <v>0</v>
      </c>
    </row>
    <row r="453" spans="1:17" ht="12" customHeight="1" x14ac:dyDescent="0.25">
      <c r="A453" s="166" t="s">
        <v>57</v>
      </c>
      <c r="B453" s="165"/>
      <c r="C453" s="165">
        <f t="shared" ref="C453:Q453" si="138">IF(C390=0,0,C390*1000000/C$61)</f>
        <v>0</v>
      </c>
      <c r="D453" s="165">
        <f t="shared" si="138"/>
        <v>0</v>
      </c>
      <c r="E453" s="165">
        <f t="shared" si="138"/>
        <v>0</v>
      </c>
      <c r="F453" s="165">
        <f t="shared" si="138"/>
        <v>0</v>
      </c>
      <c r="G453" s="165">
        <f t="shared" si="138"/>
        <v>0</v>
      </c>
      <c r="H453" s="165">
        <f t="shared" si="138"/>
        <v>0</v>
      </c>
      <c r="I453" s="165">
        <f t="shared" si="138"/>
        <v>0</v>
      </c>
      <c r="J453" s="165">
        <f t="shared" si="138"/>
        <v>0</v>
      </c>
      <c r="K453" s="165">
        <f t="shared" si="138"/>
        <v>0</v>
      </c>
      <c r="L453" s="165">
        <f t="shared" si="138"/>
        <v>0</v>
      </c>
      <c r="M453" s="165">
        <f t="shared" si="138"/>
        <v>0</v>
      </c>
      <c r="N453" s="165">
        <f t="shared" si="138"/>
        <v>0</v>
      </c>
      <c r="O453" s="165">
        <f t="shared" si="138"/>
        <v>0</v>
      </c>
      <c r="P453" s="165">
        <f t="shared" si="138"/>
        <v>0</v>
      </c>
      <c r="Q453" s="165">
        <f t="shared" si="138"/>
        <v>0</v>
      </c>
    </row>
    <row r="454" spans="1:17" ht="12" customHeight="1" x14ac:dyDescent="0.25">
      <c r="A454" s="147" t="s">
        <v>59</v>
      </c>
      <c r="B454" s="164"/>
      <c r="C454" s="164">
        <f t="shared" ref="C454:Q454" si="139">IF(C391=0,0,C391*1000000/C$61)</f>
        <v>0</v>
      </c>
      <c r="D454" s="164">
        <f t="shared" si="139"/>
        <v>0</v>
      </c>
      <c r="E454" s="164">
        <f t="shared" si="139"/>
        <v>0</v>
      </c>
      <c r="F454" s="164">
        <f t="shared" si="139"/>
        <v>0</v>
      </c>
      <c r="G454" s="164">
        <f t="shared" si="139"/>
        <v>0</v>
      </c>
      <c r="H454" s="164">
        <f t="shared" si="139"/>
        <v>0</v>
      </c>
      <c r="I454" s="164">
        <f t="shared" si="139"/>
        <v>0</v>
      </c>
      <c r="J454" s="164">
        <f t="shared" si="139"/>
        <v>0</v>
      </c>
      <c r="K454" s="164">
        <f t="shared" si="139"/>
        <v>0</v>
      </c>
      <c r="L454" s="164">
        <f t="shared" si="139"/>
        <v>0</v>
      </c>
      <c r="M454" s="164">
        <f t="shared" si="139"/>
        <v>0</v>
      </c>
      <c r="N454" s="164">
        <f t="shared" si="139"/>
        <v>0</v>
      </c>
      <c r="O454" s="164">
        <f t="shared" si="139"/>
        <v>0</v>
      </c>
      <c r="P454" s="164">
        <f t="shared" si="139"/>
        <v>0</v>
      </c>
      <c r="Q454" s="164">
        <f t="shared" si="139"/>
        <v>0</v>
      </c>
    </row>
    <row r="455" spans="1:17" ht="12" customHeight="1" x14ac:dyDescent="0.25">
      <c r="A455" s="163" t="s">
        <v>142</v>
      </c>
      <c r="B455" s="162"/>
      <c r="C455" s="162">
        <f t="shared" ref="C455:Q455" si="140">IF(C392=0,0,C392*1000000/C$62)</f>
        <v>0</v>
      </c>
      <c r="D455" s="162">
        <f t="shared" si="140"/>
        <v>0</v>
      </c>
      <c r="E455" s="162">
        <f t="shared" si="140"/>
        <v>0</v>
      </c>
      <c r="F455" s="162">
        <f t="shared" si="140"/>
        <v>0</v>
      </c>
      <c r="G455" s="162">
        <f t="shared" si="140"/>
        <v>0</v>
      </c>
      <c r="H455" s="162">
        <f t="shared" si="140"/>
        <v>0</v>
      </c>
      <c r="I455" s="162">
        <f t="shared" si="140"/>
        <v>0</v>
      </c>
      <c r="J455" s="162">
        <f t="shared" si="140"/>
        <v>0</v>
      </c>
      <c r="K455" s="162">
        <f t="shared" si="140"/>
        <v>0</v>
      </c>
      <c r="L455" s="162">
        <f t="shared" si="140"/>
        <v>0</v>
      </c>
      <c r="M455" s="162">
        <f t="shared" si="140"/>
        <v>0</v>
      </c>
      <c r="N455" s="162">
        <f t="shared" si="140"/>
        <v>0</v>
      </c>
      <c r="O455" s="162">
        <f t="shared" si="140"/>
        <v>0</v>
      </c>
      <c r="P455" s="162">
        <f t="shared" si="140"/>
        <v>0</v>
      </c>
      <c r="Q455" s="162">
        <f t="shared" si="140"/>
        <v>0</v>
      </c>
    </row>
    <row r="456" spans="1:17" ht="12" customHeight="1" x14ac:dyDescent="0.25">
      <c r="A456" s="161" t="s">
        <v>141</v>
      </c>
      <c r="B456" s="160"/>
      <c r="C456" s="160">
        <f t="shared" ref="C456:Q456" si="141">IF(C393=0,0,C393*1000000/C$63)</f>
        <v>0</v>
      </c>
      <c r="D456" s="160">
        <f t="shared" si="141"/>
        <v>0</v>
      </c>
      <c r="E456" s="160">
        <f t="shared" si="141"/>
        <v>0</v>
      </c>
      <c r="F456" s="160">
        <f t="shared" si="141"/>
        <v>0</v>
      </c>
      <c r="G456" s="160">
        <f t="shared" si="141"/>
        <v>0</v>
      </c>
      <c r="H456" s="160">
        <f t="shared" si="141"/>
        <v>0</v>
      </c>
      <c r="I456" s="160">
        <f t="shared" si="141"/>
        <v>0</v>
      </c>
      <c r="J456" s="160">
        <f t="shared" si="141"/>
        <v>0</v>
      </c>
      <c r="K456" s="160">
        <f t="shared" si="141"/>
        <v>0</v>
      </c>
      <c r="L456" s="160">
        <f t="shared" si="141"/>
        <v>0</v>
      </c>
      <c r="M456" s="160">
        <f t="shared" si="141"/>
        <v>0</v>
      </c>
      <c r="N456" s="160">
        <f t="shared" si="141"/>
        <v>0</v>
      </c>
      <c r="O456" s="160">
        <f t="shared" si="141"/>
        <v>0</v>
      </c>
      <c r="P456" s="160">
        <f t="shared" si="141"/>
        <v>0</v>
      </c>
      <c r="Q456" s="160">
        <f t="shared" si="141"/>
        <v>0</v>
      </c>
    </row>
    <row r="457" spans="1:17" ht="12" customHeight="1" x14ac:dyDescent="0.25">
      <c r="A457" s="148" t="s">
        <v>60</v>
      </c>
      <c r="B457" s="156"/>
      <c r="C457" s="156">
        <f t="shared" ref="C457:Q457" si="142">IF(C394=0,0,C394*1000000/C$63)</f>
        <v>0</v>
      </c>
      <c r="D457" s="156">
        <f t="shared" si="142"/>
        <v>0</v>
      </c>
      <c r="E457" s="156">
        <f t="shared" si="142"/>
        <v>0</v>
      </c>
      <c r="F457" s="156">
        <f t="shared" si="142"/>
        <v>0</v>
      </c>
      <c r="G457" s="156">
        <f t="shared" si="142"/>
        <v>0</v>
      </c>
      <c r="H457" s="156">
        <f t="shared" si="142"/>
        <v>0</v>
      </c>
      <c r="I457" s="156">
        <f t="shared" si="142"/>
        <v>0</v>
      </c>
      <c r="J457" s="156">
        <f t="shared" si="142"/>
        <v>0</v>
      </c>
      <c r="K457" s="156">
        <f t="shared" si="142"/>
        <v>0</v>
      </c>
      <c r="L457" s="156">
        <f t="shared" si="142"/>
        <v>0</v>
      </c>
      <c r="M457" s="156">
        <f t="shared" si="142"/>
        <v>0</v>
      </c>
      <c r="N457" s="156">
        <f t="shared" si="142"/>
        <v>0</v>
      </c>
      <c r="O457" s="156">
        <f t="shared" si="142"/>
        <v>0</v>
      </c>
      <c r="P457" s="156">
        <f t="shared" si="142"/>
        <v>0</v>
      </c>
      <c r="Q457" s="156">
        <f t="shared" si="142"/>
        <v>0</v>
      </c>
    </row>
    <row r="458" spans="1:17" ht="12" customHeight="1" x14ac:dyDescent="0.25">
      <c r="A458" s="148" t="s">
        <v>59</v>
      </c>
      <c r="B458" s="156"/>
      <c r="C458" s="156">
        <f t="shared" ref="C458:Q458" si="143">IF(C395=0,0,C395*1000000/C$63)</f>
        <v>0</v>
      </c>
      <c r="D458" s="156">
        <f t="shared" si="143"/>
        <v>0</v>
      </c>
      <c r="E458" s="156">
        <f t="shared" si="143"/>
        <v>0</v>
      </c>
      <c r="F458" s="156">
        <f t="shared" si="143"/>
        <v>0</v>
      </c>
      <c r="G458" s="156">
        <f t="shared" si="143"/>
        <v>0</v>
      </c>
      <c r="H458" s="156">
        <f t="shared" si="143"/>
        <v>0</v>
      </c>
      <c r="I458" s="156">
        <f t="shared" si="143"/>
        <v>0</v>
      </c>
      <c r="J458" s="156">
        <f t="shared" si="143"/>
        <v>0</v>
      </c>
      <c r="K458" s="156">
        <f t="shared" si="143"/>
        <v>0</v>
      </c>
      <c r="L458" s="156">
        <f t="shared" si="143"/>
        <v>0</v>
      </c>
      <c r="M458" s="156">
        <f t="shared" si="143"/>
        <v>0</v>
      </c>
      <c r="N458" s="156">
        <f t="shared" si="143"/>
        <v>0</v>
      </c>
      <c r="O458" s="156">
        <f t="shared" si="143"/>
        <v>0</v>
      </c>
      <c r="P458" s="156">
        <f t="shared" si="143"/>
        <v>0</v>
      </c>
      <c r="Q458" s="156">
        <f t="shared" si="143"/>
        <v>0</v>
      </c>
    </row>
    <row r="459" spans="1:17" ht="12" customHeight="1" x14ac:dyDescent="0.25">
      <c r="A459" s="158" t="s">
        <v>62</v>
      </c>
      <c r="B459" s="157"/>
      <c r="C459" s="157">
        <f t="shared" ref="C459:Q459" si="144">IF(C396=0,0,C396*1000000/SUM(C$65:C$67))</f>
        <v>0</v>
      </c>
      <c r="D459" s="157">
        <f t="shared" si="144"/>
        <v>0</v>
      </c>
      <c r="E459" s="157">
        <f t="shared" si="144"/>
        <v>0</v>
      </c>
      <c r="F459" s="157">
        <f t="shared" si="144"/>
        <v>0</v>
      </c>
      <c r="G459" s="157">
        <f t="shared" si="144"/>
        <v>0</v>
      </c>
      <c r="H459" s="157">
        <f t="shared" si="144"/>
        <v>0</v>
      </c>
      <c r="I459" s="157">
        <f t="shared" si="144"/>
        <v>0</v>
      </c>
      <c r="J459" s="157">
        <f t="shared" si="144"/>
        <v>0</v>
      </c>
      <c r="K459" s="157">
        <f t="shared" si="144"/>
        <v>0</v>
      </c>
      <c r="L459" s="157">
        <f t="shared" si="144"/>
        <v>0</v>
      </c>
      <c r="M459" s="157">
        <f t="shared" si="144"/>
        <v>0</v>
      </c>
      <c r="N459" s="157">
        <f t="shared" si="144"/>
        <v>0</v>
      </c>
      <c r="O459" s="157">
        <f t="shared" si="144"/>
        <v>0</v>
      </c>
      <c r="P459" s="157">
        <f t="shared" si="144"/>
        <v>0</v>
      </c>
      <c r="Q459" s="157">
        <f t="shared" si="144"/>
        <v>0</v>
      </c>
    </row>
    <row r="460" spans="1:17" ht="12" customHeight="1" x14ac:dyDescent="0.25">
      <c r="A460" s="23" t="s">
        <v>58</v>
      </c>
      <c r="B460" s="156"/>
      <c r="C460" s="156">
        <f t="shared" ref="C460:Q460" si="145">IF(C397=0,0,C397*1000000/C$65)</f>
        <v>0</v>
      </c>
      <c r="D460" s="156">
        <f t="shared" si="145"/>
        <v>0</v>
      </c>
      <c r="E460" s="156">
        <f t="shared" si="145"/>
        <v>0</v>
      </c>
      <c r="F460" s="156">
        <f t="shared" si="145"/>
        <v>0</v>
      </c>
      <c r="G460" s="156">
        <f t="shared" si="145"/>
        <v>0</v>
      </c>
      <c r="H460" s="156">
        <f t="shared" si="145"/>
        <v>0</v>
      </c>
      <c r="I460" s="156">
        <f t="shared" si="145"/>
        <v>0</v>
      </c>
      <c r="J460" s="156">
        <f t="shared" si="145"/>
        <v>0</v>
      </c>
      <c r="K460" s="156">
        <f t="shared" si="145"/>
        <v>0</v>
      </c>
      <c r="L460" s="156">
        <f t="shared" si="145"/>
        <v>0</v>
      </c>
      <c r="M460" s="156">
        <f t="shared" si="145"/>
        <v>0</v>
      </c>
      <c r="N460" s="156">
        <f t="shared" si="145"/>
        <v>0</v>
      </c>
      <c r="O460" s="156">
        <f t="shared" si="145"/>
        <v>0</v>
      </c>
      <c r="P460" s="156">
        <f t="shared" si="145"/>
        <v>0</v>
      </c>
      <c r="Q460" s="156">
        <f t="shared" si="145"/>
        <v>0</v>
      </c>
    </row>
    <row r="461" spans="1:17" ht="12" customHeight="1" x14ac:dyDescent="0.25">
      <c r="A461" s="23" t="s">
        <v>57</v>
      </c>
      <c r="B461" s="156"/>
      <c r="C461" s="156">
        <f t="shared" ref="C461:Q461" si="146">IF(C398=0,0,C398*1000000/C$66)</f>
        <v>0</v>
      </c>
      <c r="D461" s="156">
        <f t="shared" si="146"/>
        <v>0</v>
      </c>
      <c r="E461" s="156">
        <f t="shared" si="146"/>
        <v>0</v>
      </c>
      <c r="F461" s="156">
        <f t="shared" si="146"/>
        <v>0</v>
      </c>
      <c r="G461" s="156">
        <f t="shared" si="146"/>
        <v>0</v>
      </c>
      <c r="H461" s="156">
        <f t="shared" si="146"/>
        <v>0</v>
      </c>
      <c r="I461" s="156">
        <f t="shared" si="146"/>
        <v>0</v>
      </c>
      <c r="J461" s="156">
        <f t="shared" si="146"/>
        <v>0</v>
      </c>
      <c r="K461" s="156">
        <f t="shared" si="146"/>
        <v>0</v>
      </c>
      <c r="L461" s="156">
        <f t="shared" si="146"/>
        <v>0</v>
      </c>
      <c r="M461" s="156">
        <f t="shared" si="146"/>
        <v>0</v>
      </c>
      <c r="N461" s="156">
        <f t="shared" si="146"/>
        <v>0</v>
      </c>
      <c r="O461" s="156">
        <f t="shared" si="146"/>
        <v>0</v>
      </c>
      <c r="P461" s="156">
        <f t="shared" si="146"/>
        <v>0</v>
      </c>
      <c r="Q461" s="156">
        <f t="shared" si="146"/>
        <v>0</v>
      </c>
    </row>
    <row r="462" spans="1:17" ht="12" customHeight="1" x14ac:dyDescent="0.25">
      <c r="A462" s="29" t="s">
        <v>140</v>
      </c>
      <c r="B462" s="57"/>
      <c r="C462" s="57">
        <f t="shared" ref="C462:Q462" si="147">IF(C399=0,0,C399*1000000/C$67)</f>
        <v>0</v>
      </c>
      <c r="D462" s="57">
        <f t="shared" si="147"/>
        <v>0</v>
      </c>
      <c r="E462" s="57">
        <f t="shared" si="147"/>
        <v>0</v>
      </c>
      <c r="F462" s="57">
        <f t="shared" si="147"/>
        <v>0</v>
      </c>
      <c r="G462" s="57">
        <f t="shared" si="147"/>
        <v>0</v>
      </c>
      <c r="H462" s="57">
        <f t="shared" si="147"/>
        <v>0</v>
      </c>
      <c r="I462" s="57">
        <f t="shared" si="147"/>
        <v>0</v>
      </c>
      <c r="J462" s="57">
        <f t="shared" si="147"/>
        <v>0</v>
      </c>
      <c r="K462" s="57">
        <f t="shared" si="147"/>
        <v>0</v>
      </c>
      <c r="L462" s="57">
        <f t="shared" si="147"/>
        <v>0</v>
      </c>
      <c r="M462" s="57">
        <f t="shared" si="147"/>
        <v>0</v>
      </c>
      <c r="N462" s="57">
        <f t="shared" si="147"/>
        <v>0</v>
      </c>
      <c r="O462" s="57">
        <f t="shared" si="147"/>
        <v>0</v>
      </c>
      <c r="P462" s="57">
        <f t="shared" si="147"/>
        <v>0</v>
      </c>
      <c r="Q462" s="57">
        <f t="shared" si="147"/>
        <v>0</v>
      </c>
    </row>
    <row r="464" spans="1:17" ht="12" customHeight="1" x14ac:dyDescent="0.25">
      <c r="A464" s="152" t="s">
        <v>186</v>
      </c>
      <c r="B464" s="168"/>
      <c r="C464" s="184">
        <f>C401/RES_summary!C$21</f>
        <v>0</v>
      </c>
      <c r="D464" s="184">
        <f>D401/RES_summary!D$21</f>
        <v>275.63279736047082</v>
      </c>
      <c r="E464" s="184">
        <f>E401/RES_summary!E$21</f>
        <v>0</v>
      </c>
      <c r="F464" s="184">
        <f>F401/RES_summary!F$21</f>
        <v>277.25740076179807</v>
      </c>
      <c r="G464" s="184">
        <f>G401/RES_summary!G$21</f>
        <v>287.28804541298672</v>
      </c>
      <c r="H464" s="184">
        <f>H401/RES_summary!H$21</f>
        <v>281.16645733464082</v>
      </c>
      <c r="I464" s="184">
        <f>I401/RES_summary!I$21</f>
        <v>255.93931646516813</v>
      </c>
      <c r="J464" s="184">
        <f>J401/RES_summary!J$21</f>
        <v>262.94743047879001</v>
      </c>
      <c r="K464" s="184">
        <f>K401/RES_summary!K$21</f>
        <v>263.30629501146268</v>
      </c>
      <c r="L464" s="184">
        <f>L401/RES_summary!L$21</f>
        <v>240.46754039682691</v>
      </c>
      <c r="M464" s="184">
        <f>M401/RES_summary!M$21</f>
        <v>206.91627285920882</v>
      </c>
      <c r="N464" s="184">
        <f>N401/RES_summary!N$21</f>
        <v>205.49427019934981</v>
      </c>
      <c r="O464" s="184">
        <f>O401/RES_summary!O$21</f>
        <v>205.95118526678164</v>
      </c>
      <c r="P464" s="184">
        <f>P401/RES_summary!P$21</f>
        <v>0</v>
      </c>
      <c r="Q464" s="184">
        <f>Q401/RES_summary!Q$21</f>
        <v>0</v>
      </c>
    </row>
    <row r="465" spans="1:17" ht="12" customHeight="1" x14ac:dyDescent="0.25">
      <c r="A465" s="158" t="s">
        <v>65</v>
      </c>
      <c r="B465" s="157"/>
      <c r="C465" s="178">
        <f>C402/RES_summary!C$21</f>
        <v>0</v>
      </c>
      <c r="D465" s="178">
        <f>D402/RES_summary!D$21</f>
        <v>218.58454808008165</v>
      </c>
      <c r="E465" s="178">
        <f>E402/RES_summary!E$21</f>
        <v>0</v>
      </c>
      <c r="F465" s="178">
        <f>F402/RES_summary!F$21</f>
        <v>220.75203339866698</v>
      </c>
      <c r="G465" s="178">
        <f>G402/RES_summary!G$21</f>
        <v>229.36212379016291</v>
      </c>
      <c r="H465" s="178">
        <f>H402/RES_summary!H$21</f>
        <v>225.30190914328514</v>
      </c>
      <c r="I465" s="178">
        <f>I402/RES_summary!I$21</f>
        <v>200.58401642415171</v>
      </c>
      <c r="J465" s="178">
        <f>J402/RES_summary!J$21</f>
        <v>210.1160064557545</v>
      </c>
      <c r="K465" s="178">
        <f>K402/RES_summary!K$21</f>
        <v>207.31305741303146</v>
      </c>
      <c r="L465" s="178">
        <f>L402/RES_summary!L$21</f>
        <v>189.71543822364379</v>
      </c>
      <c r="M465" s="178">
        <f>M402/RES_summary!M$21</f>
        <v>156.23668935085922</v>
      </c>
      <c r="N465" s="178">
        <f>N402/RES_summary!N$21</f>
        <v>149.28509002591355</v>
      </c>
      <c r="O465" s="178">
        <f>O402/RES_summary!O$21</f>
        <v>154.27835565488138</v>
      </c>
      <c r="P465" s="178">
        <f>P402/RES_summary!P$21</f>
        <v>0</v>
      </c>
      <c r="Q465" s="178">
        <f>Q402/RES_summary!Q$21</f>
        <v>0</v>
      </c>
    </row>
    <row r="466" spans="1:17" ht="12" customHeight="1" x14ac:dyDescent="0.25">
      <c r="A466" s="23" t="s">
        <v>58</v>
      </c>
      <c r="B466" s="156"/>
      <c r="C466" s="177">
        <f>C403/RES_summary!C$21</f>
        <v>0</v>
      </c>
      <c r="D466" s="177">
        <f>D403/RES_summary!D$21</f>
        <v>217.73363023462895</v>
      </c>
      <c r="E466" s="177">
        <f>E403/RES_summary!E$21</f>
        <v>0</v>
      </c>
      <c r="F466" s="177">
        <f>F403/RES_summary!F$21</f>
        <v>219.43686323981242</v>
      </c>
      <c r="G466" s="177">
        <f>G403/RES_summary!G$21</f>
        <v>228.14374706048861</v>
      </c>
      <c r="H466" s="177">
        <f>H403/RES_summary!H$21</f>
        <v>223.58360970676048</v>
      </c>
      <c r="I466" s="177">
        <f>I403/RES_summary!I$21</f>
        <v>199.29032510643134</v>
      </c>
      <c r="J466" s="177">
        <f>J403/RES_summary!J$21</f>
        <v>208.73344291990307</v>
      </c>
      <c r="K466" s="177">
        <f>K403/RES_summary!K$21</f>
        <v>206.84397121592227</v>
      </c>
      <c r="L466" s="177">
        <f>L403/RES_summary!L$21</f>
        <v>188.87592706906744</v>
      </c>
      <c r="M466" s="177">
        <f>M403/RES_summary!M$21</f>
        <v>155.45530207968949</v>
      </c>
      <c r="N466" s="177">
        <f>N403/RES_summary!N$21</f>
        <v>148.6288944246576</v>
      </c>
      <c r="O466" s="177">
        <f>O403/RES_summary!O$21</f>
        <v>153.35003594842698</v>
      </c>
      <c r="P466" s="177">
        <f>P403/RES_summary!P$21</f>
        <v>0</v>
      </c>
      <c r="Q466" s="177">
        <f>Q403/RES_summary!Q$21</f>
        <v>0</v>
      </c>
    </row>
    <row r="467" spans="1:17" ht="12" customHeight="1" x14ac:dyDescent="0.25">
      <c r="A467" s="23" t="s">
        <v>60</v>
      </c>
      <c r="B467" s="156"/>
      <c r="C467" s="177">
        <f>C404/RES_summary!C$21</f>
        <v>0</v>
      </c>
      <c r="D467" s="177">
        <f>D404/RES_summary!D$21</f>
        <v>0.85091784545269777</v>
      </c>
      <c r="E467" s="177">
        <f>E404/RES_summary!E$21</f>
        <v>0</v>
      </c>
      <c r="F467" s="177">
        <f>F404/RES_summary!F$21</f>
        <v>1.3151701588545364</v>
      </c>
      <c r="G467" s="177">
        <f>G404/RES_summary!G$21</f>
        <v>1.2183767296742798</v>
      </c>
      <c r="H467" s="177">
        <f>H404/RES_summary!H$21</f>
        <v>1.7182994365246937</v>
      </c>
      <c r="I467" s="177">
        <f>I404/RES_summary!I$21</f>
        <v>1.293691317720377</v>
      </c>
      <c r="J467" s="177">
        <f>J404/RES_summary!J$21</f>
        <v>1.3825635358514101</v>
      </c>
      <c r="K467" s="177">
        <f>K404/RES_summary!K$21</f>
        <v>0.4690861971091797</v>
      </c>
      <c r="L467" s="177">
        <f>L404/RES_summary!L$21</f>
        <v>0.83951115457637615</v>
      </c>
      <c r="M467" s="177">
        <f>M404/RES_summary!M$21</f>
        <v>0.78138727116974094</v>
      </c>
      <c r="N467" s="177">
        <f>N404/RES_summary!N$21</f>
        <v>0.6561956012559218</v>
      </c>
      <c r="O467" s="177">
        <f>O404/RES_summary!O$21</f>
        <v>0.92831970645438755</v>
      </c>
      <c r="P467" s="177">
        <f>P404/RES_summary!P$21</f>
        <v>0</v>
      </c>
      <c r="Q467" s="177">
        <f>Q404/RES_summary!Q$21</f>
        <v>0</v>
      </c>
    </row>
    <row r="468" spans="1:17" ht="12" customHeight="1" x14ac:dyDescent="0.25">
      <c r="A468" s="158" t="s">
        <v>112</v>
      </c>
      <c r="B468" s="157"/>
      <c r="C468" s="178">
        <f>C405/RES_summary!C$21</f>
        <v>0</v>
      </c>
      <c r="D468" s="178">
        <f>D405/RES_summary!D$21</f>
        <v>9.611507312495278E-2</v>
      </c>
      <c r="E468" s="178">
        <f>E405/RES_summary!E$21</f>
        <v>0</v>
      </c>
      <c r="F468" s="178">
        <f>F405/RES_summary!F$21</f>
        <v>0.10331783658374469</v>
      </c>
      <c r="G468" s="178">
        <f>G405/RES_summary!G$21</f>
        <v>0.15768887915553073</v>
      </c>
      <c r="H468" s="178">
        <f>H405/RES_summary!H$21</f>
        <v>0.1699491388505924</v>
      </c>
      <c r="I468" s="178">
        <f>I405/RES_summary!I$21</f>
        <v>0.14206927272208464</v>
      </c>
      <c r="J468" s="178">
        <f>J405/RES_summary!J$21</f>
        <v>0.17972429126764919</v>
      </c>
      <c r="K468" s="178">
        <f>K405/RES_summary!K$21</f>
        <v>0.17125518122874828</v>
      </c>
      <c r="L468" s="178">
        <f>L405/RES_summary!L$21</f>
        <v>0.18930948480672255</v>
      </c>
      <c r="M468" s="178">
        <f>M405/RES_summary!M$21</f>
        <v>0.11912808409810359</v>
      </c>
      <c r="N468" s="178">
        <f>N405/RES_summary!N$21</f>
        <v>0.17391304379133077</v>
      </c>
      <c r="O468" s="178">
        <f>O405/RES_summary!O$21</f>
        <v>0.18367190751001206</v>
      </c>
      <c r="P468" s="178">
        <f>P405/RES_summary!P$21</f>
        <v>0</v>
      </c>
      <c r="Q468" s="178">
        <f>Q405/RES_summary!Q$21</f>
        <v>0</v>
      </c>
    </row>
    <row r="469" spans="1:17" ht="12" customHeight="1" x14ac:dyDescent="0.25">
      <c r="A469" s="23" t="s">
        <v>60</v>
      </c>
      <c r="B469" s="156"/>
      <c r="C469" s="177">
        <f>C406/RES_summary!C$21</f>
        <v>0</v>
      </c>
      <c r="D469" s="177">
        <f>D406/RES_summary!D$21</f>
        <v>9.611507312495278E-2</v>
      </c>
      <c r="E469" s="177">
        <f>E406/RES_summary!E$21</f>
        <v>0</v>
      </c>
      <c r="F469" s="177">
        <f>F406/RES_summary!F$21</f>
        <v>0.10331783658374469</v>
      </c>
      <c r="G469" s="177">
        <f>G406/RES_summary!G$21</f>
        <v>0.15768887915553073</v>
      </c>
      <c r="H469" s="177">
        <f>H406/RES_summary!H$21</f>
        <v>0.1699491388505924</v>
      </c>
      <c r="I469" s="177">
        <f>I406/RES_summary!I$21</f>
        <v>0.14206927272208464</v>
      </c>
      <c r="J469" s="177">
        <f>J406/RES_summary!J$21</f>
        <v>0.17972429126764919</v>
      </c>
      <c r="K469" s="177">
        <f>K406/RES_summary!K$21</f>
        <v>0.17125518122874828</v>
      </c>
      <c r="L469" s="177">
        <f>L406/RES_summary!L$21</f>
        <v>0.18930948480672255</v>
      </c>
      <c r="M469" s="177">
        <f>M406/RES_summary!M$21</f>
        <v>0.11912808409810359</v>
      </c>
      <c r="N469" s="177">
        <f>N406/RES_summary!N$21</f>
        <v>0.17391304379133077</v>
      </c>
      <c r="O469" s="177">
        <f>O406/RES_summary!O$21</f>
        <v>0.18367190751001206</v>
      </c>
      <c r="P469" s="177">
        <f>P406/RES_summary!P$21</f>
        <v>0</v>
      </c>
      <c r="Q469" s="177">
        <f>Q406/RES_summary!Q$21</f>
        <v>0</v>
      </c>
    </row>
    <row r="470" spans="1:17" ht="12" customHeight="1" x14ac:dyDescent="0.25">
      <c r="A470" s="158" t="s">
        <v>63</v>
      </c>
      <c r="B470" s="157"/>
      <c r="C470" s="178">
        <f>C407/RES_summary!C$21</f>
        <v>0</v>
      </c>
      <c r="D470" s="178">
        <f>D407/RES_summary!D$21</f>
        <v>47.328493297992154</v>
      </c>
      <c r="E470" s="178">
        <f>E407/RES_summary!E$21</f>
        <v>0</v>
      </c>
      <c r="F470" s="178">
        <f>F407/RES_summary!F$21</f>
        <v>46.394067935461557</v>
      </c>
      <c r="G470" s="178">
        <f>G407/RES_summary!G$21</f>
        <v>48.015241347407141</v>
      </c>
      <c r="H470" s="178">
        <f>H407/RES_summary!H$21</f>
        <v>45.779141812769623</v>
      </c>
      <c r="I470" s="178">
        <f>I407/RES_summary!I$21</f>
        <v>45.10668203628596</v>
      </c>
      <c r="J470" s="178">
        <f>J407/RES_summary!J$21</f>
        <v>42.838265320009384</v>
      </c>
      <c r="K470" s="178">
        <f>K407/RES_summary!K$21</f>
        <v>46.42612709367399</v>
      </c>
      <c r="L470" s="178">
        <f>L407/RES_summary!L$21</f>
        <v>41.054812601323519</v>
      </c>
      <c r="M470" s="178">
        <f>M407/RES_summary!M$21</f>
        <v>41.318882246044829</v>
      </c>
      <c r="N470" s="178">
        <f>N407/RES_summary!N$21</f>
        <v>46.725382461580139</v>
      </c>
      <c r="O470" s="178">
        <f>O407/RES_summary!O$21</f>
        <v>41.90618888412282</v>
      </c>
      <c r="P470" s="178">
        <f>P407/RES_summary!P$21</f>
        <v>0</v>
      </c>
      <c r="Q470" s="178">
        <f>Q407/RES_summary!Q$21</f>
        <v>0</v>
      </c>
    </row>
    <row r="471" spans="1:17" ht="12" customHeight="1" x14ac:dyDescent="0.25">
      <c r="A471" s="167" t="s">
        <v>171</v>
      </c>
      <c r="B471" s="132"/>
      <c r="C471" s="183">
        <f>C408/RES_summary!C$21</f>
        <v>0</v>
      </c>
      <c r="D471" s="183">
        <f>D408/RES_summary!D$21</f>
        <v>54.710544351946467</v>
      </c>
      <c r="E471" s="183">
        <f>E408/RES_summary!E$21</f>
        <v>0</v>
      </c>
      <c r="F471" s="183">
        <f>F408/RES_summary!F$21</f>
        <v>52.922582718744415</v>
      </c>
      <c r="G471" s="183">
        <f>G408/RES_summary!G$21</f>
        <v>52.320010230909269</v>
      </c>
      <c r="H471" s="183">
        <f>H408/RES_summary!H$21</f>
        <v>51.992437682074673</v>
      </c>
      <c r="I471" s="183">
        <f>I408/RES_summary!I$21</f>
        <v>51.065931776359143</v>
      </c>
      <c r="J471" s="183">
        <f>J408/RES_summary!J$21</f>
        <v>49.66157139408616</v>
      </c>
      <c r="K471" s="183">
        <f>K408/RES_summary!K$21</f>
        <v>48.770275519427145</v>
      </c>
      <c r="L471" s="183">
        <f>L408/RES_summary!L$21</f>
        <v>47.91464972121198</v>
      </c>
      <c r="M471" s="183">
        <f>M408/RES_summary!M$21</f>
        <v>46.912295122406086</v>
      </c>
      <c r="N471" s="183">
        <f>N408/RES_summary!N$21</f>
        <v>46.725382461580139</v>
      </c>
      <c r="O471" s="183">
        <f>O408/RES_summary!O$21</f>
        <v>46.711736602537741</v>
      </c>
      <c r="P471" s="183">
        <f>P408/RES_summary!P$21</f>
        <v>0</v>
      </c>
      <c r="Q471" s="183">
        <f>Q408/RES_summary!Q$21</f>
        <v>0</v>
      </c>
    </row>
    <row r="472" spans="1:17" ht="12" customHeight="1" x14ac:dyDescent="0.25">
      <c r="A472" s="167" t="s">
        <v>144</v>
      </c>
      <c r="B472" s="132"/>
      <c r="C472" s="183">
        <f>C409/RES_summary!C$21</f>
        <v>0</v>
      </c>
      <c r="D472" s="183">
        <f>D409/RES_summary!D$21</f>
        <v>0</v>
      </c>
      <c r="E472" s="183">
        <f>E409/RES_summary!E$21</f>
        <v>0</v>
      </c>
      <c r="F472" s="183">
        <f>F409/RES_summary!F$21</f>
        <v>0</v>
      </c>
      <c r="G472" s="183">
        <f>G409/RES_summary!G$21</f>
        <v>0</v>
      </c>
      <c r="H472" s="183">
        <f>H409/RES_summary!H$21</f>
        <v>0</v>
      </c>
      <c r="I472" s="183">
        <f>I409/RES_summary!I$21</f>
        <v>0</v>
      </c>
      <c r="J472" s="183">
        <f>J409/RES_summary!J$21</f>
        <v>0</v>
      </c>
      <c r="K472" s="183">
        <f>K409/RES_summary!K$21</f>
        <v>0</v>
      </c>
      <c r="L472" s="183">
        <f>L409/RES_summary!L$21</f>
        <v>0</v>
      </c>
      <c r="M472" s="183">
        <f>M409/RES_summary!M$21</f>
        <v>0</v>
      </c>
      <c r="N472" s="183">
        <f>N409/RES_summary!N$21</f>
        <v>0</v>
      </c>
      <c r="O472" s="183">
        <f>O409/RES_summary!O$21</f>
        <v>0</v>
      </c>
      <c r="P472" s="183">
        <f>P409/RES_summary!P$21</f>
        <v>0</v>
      </c>
      <c r="Q472" s="183">
        <f>Q409/RES_summary!Q$21</f>
        <v>0</v>
      </c>
    </row>
    <row r="473" spans="1:17" ht="12" customHeight="1" x14ac:dyDescent="0.25">
      <c r="A473" s="167" t="s">
        <v>143</v>
      </c>
      <c r="B473" s="132"/>
      <c r="C473" s="183">
        <f>C410/RES_summary!C$21</f>
        <v>0</v>
      </c>
      <c r="D473" s="183">
        <f>D410/RES_summary!D$21</f>
        <v>0</v>
      </c>
      <c r="E473" s="183">
        <f>E410/RES_summary!E$21</f>
        <v>0</v>
      </c>
      <c r="F473" s="183">
        <f>F410/RES_summary!F$21</f>
        <v>0</v>
      </c>
      <c r="G473" s="183">
        <f>G410/RES_summary!G$21</f>
        <v>0</v>
      </c>
      <c r="H473" s="183">
        <f>H410/RES_summary!H$21</f>
        <v>0</v>
      </c>
      <c r="I473" s="183">
        <f>I410/RES_summary!I$21</f>
        <v>0</v>
      </c>
      <c r="J473" s="183">
        <f>J410/RES_summary!J$21</f>
        <v>0</v>
      </c>
      <c r="K473" s="183">
        <f>K410/RES_summary!K$21</f>
        <v>0</v>
      </c>
      <c r="L473" s="183">
        <f>L410/RES_summary!L$21</f>
        <v>0</v>
      </c>
      <c r="M473" s="183">
        <f>M410/RES_summary!M$21</f>
        <v>0</v>
      </c>
      <c r="N473" s="183">
        <f>N410/RES_summary!N$21</f>
        <v>0</v>
      </c>
      <c r="O473" s="183">
        <f>O410/RES_summary!O$21</f>
        <v>0</v>
      </c>
      <c r="P473" s="183">
        <f>P410/RES_summary!P$21</f>
        <v>0</v>
      </c>
      <c r="Q473" s="183">
        <f>Q410/RES_summary!Q$21</f>
        <v>0</v>
      </c>
    </row>
    <row r="474" spans="1:17" ht="12" customHeight="1" x14ac:dyDescent="0.25">
      <c r="A474" s="166" t="s">
        <v>57</v>
      </c>
      <c r="B474" s="165"/>
      <c r="C474" s="182">
        <f>C411/RES_summary!C$21</f>
        <v>0</v>
      </c>
      <c r="D474" s="182">
        <f>D411/RES_summary!D$21</f>
        <v>0</v>
      </c>
      <c r="E474" s="182">
        <f>E411/RES_summary!E$21</f>
        <v>0</v>
      </c>
      <c r="F474" s="182">
        <f>F411/RES_summary!F$21</f>
        <v>0</v>
      </c>
      <c r="G474" s="182">
        <f>G411/RES_summary!G$21</f>
        <v>0</v>
      </c>
      <c r="H474" s="182">
        <f>H411/RES_summary!H$21</f>
        <v>0</v>
      </c>
      <c r="I474" s="182">
        <f>I411/RES_summary!I$21</f>
        <v>0</v>
      </c>
      <c r="J474" s="182">
        <f>J411/RES_summary!J$21</f>
        <v>0</v>
      </c>
      <c r="K474" s="182">
        <f>K411/RES_summary!K$21</f>
        <v>0</v>
      </c>
      <c r="L474" s="182">
        <f>L411/RES_summary!L$21</f>
        <v>0</v>
      </c>
      <c r="M474" s="182">
        <f>M411/RES_summary!M$21</f>
        <v>0</v>
      </c>
      <c r="N474" s="182">
        <f>N411/RES_summary!N$21</f>
        <v>0</v>
      </c>
      <c r="O474" s="182">
        <f>O411/RES_summary!O$21</f>
        <v>0</v>
      </c>
      <c r="P474" s="182">
        <f>P411/RES_summary!P$21</f>
        <v>0</v>
      </c>
      <c r="Q474" s="182">
        <f>Q411/RES_summary!Q$21</f>
        <v>0</v>
      </c>
    </row>
    <row r="475" spans="1:17" ht="12" customHeight="1" x14ac:dyDescent="0.25">
      <c r="A475" s="147" t="s">
        <v>59</v>
      </c>
      <c r="B475" s="164"/>
      <c r="C475" s="181">
        <f>C412/RES_summary!C$21</f>
        <v>0</v>
      </c>
      <c r="D475" s="181">
        <f>D412/RES_summary!D$21</f>
        <v>0</v>
      </c>
      <c r="E475" s="181">
        <f>E412/RES_summary!E$21</f>
        <v>0</v>
      </c>
      <c r="F475" s="181">
        <f>F412/RES_summary!F$21</f>
        <v>0</v>
      </c>
      <c r="G475" s="181">
        <f>G412/RES_summary!G$21</f>
        <v>0</v>
      </c>
      <c r="H475" s="181">
        <f>H412/RES_summary!H$21</f>
        <v>0</v>
      </c>
      <c r="I475" s="181">
        <f>I412/RES_summary!I$21</f>
        <v>0</v>
      </c>
      <c r="J475" s="181">
        <f>J412/RES_summary!J$21</f>
        <v>0</v>
      </c>
      <c r="K475" s="181">
        <f>K412/RES_summary!K$21</f>
        <v>0</v>
      </c>
      <c r="L475" s="181">
        <f>L412/RES_summary!L$21</f>
        <v>0</v>
      </c>
      <c r="M475" s="181">
        <f>M412/RES_summary!M$21</f>
        <v>0</v>
      </c>
      <c r="N475" s="181">
        <f>N412/RES_summary!N$21</f>
        <v>0</v>
      </c>
      <c r="O475" s="181">
        <f>O412/RES_summary!O$21</f>
        <v>0</v>
      </c>
      <c r="P475" s="181">
        <f>P412/RES_summary!P$21</f>
        <v>0</v>
      </c>
      <c r="Q475" s="181">
        <f>Q412/RES_summary!Q$21</f>
        <v>0</v>
      </c>
    </row>
    <row r="476" spans="1:17" ht="12" customHeight="1" x14ac:dyDescent="0.25">
      <c r="A476" s="163" t="s">
        <v>142</v>
      </c>
      <c r="B476" s="162"/>
      <c r="C476" s="180">
        <f>C413/RES_summary!C$21</f>
        <v>0</v>
      </c>
      <c r="D476" s="180">
        <f>D413/RES_summary!D$21</f>
        <v>39.470308728518368</v>
      </c>
      <c r="E476" s="180">
        <f>E413/RES_summary!E$21</f>
        <v>0</v>
      </c>
      <c r="F476" s="180">
        <f>F413/RES_summary!F$21</f>
        <v>40.563432581538748</v>
      </c>
      <c r="G476" s="180">
        <f>G413/RES_summary!G$21</f>
        <v>39.636680134096501</v>
      </c>
      <c r="H476" s="180">
        <f>H413/RES_summary!H$21</f>
        <v>42.331696532091591</v>
      </c>
      <c r="I476" s="180">
        <f>I413/RES_summary!I$21</f>
        <v>40.267941720256665</v>
      </c>
      <c r="J476" s="180">
        <f>J413/RES_summary!J$21</f>
        <v>40.328740310637251</v>
      </c>
      <c r="K476" s="180">
        <f>K413/RES_summary!K$21</f>
        <v>35.458009253298449</v>
      </c>
      <c r="L476" s="180">
        <f>L413/RES_summary!L$21</f>
        <v>37.929537459959121</v>
      </c>
      <c r="M476" s="180">
        <f>M413/RES_summary!M$21</f>
        <v>36.886533226279965</v>
      </c>
      <c r="N476" s="180">
        <f>N413/RES_summary!N$21</f>
        <v>0</v>
      </c>
      <c r="O476" s="180">
        <f>O413/RES_summary!O$21</f>
        <v>37.306025503343669</v>
      </c>
      <c r="P476" s="180">
        <f>P413/RES_summary!P$21</f>
        <v>0</v>
      </c>
      <c r="Q476" s="180">
        <f>Q413/RES_summary!Q$21</f>
        <v>0</v>
      </c>
    </row>
    <row r="477" spans="1:17" ht="12" customHeight="1" x14ac:dyDescent="0.25">
      <c r="A477" s="161" t="s">
        <v>141</v>
      </c>
      <c r="B477" s="160"/>
      <c r="C477" s="179">
        <f>C414/RES_summary!C$21</f>
        <v>0</v>
      </c>
      <c r="D477" s="179">
        <f>D414/RES_summary!D$21</f>
        <v>35.272852270785918</v>
      </c>
      <c r="E477" s="179">
        <f>E414/RES_summary!E$21</f>
        <v>0</v>
      </c>
      <c r="F477" s="179">
        <f>F414/RES_summary!F$21</f>
        <v>36.476520932708652</v>
      </c>
      <c r="G477" s="179">
        <f>G414/RES_summary!G$21</f>
        <v>35.988798887210976</v>
      </c>
      <c r="H477" s="179">
        <f>H414/RES_summary!H$21</f>
        <v>37.989289333341212</v>
      </c>
      <c r="I477" s="179">
        <f>I414/RES_summary!I$21</f>
        <v>36.61508115647915</v>
      </c>
      <c r="J477" s="179">
        <f>J414/RES_summary!J$21</f>
        <v>36.392926719137506</v>
      </c>
      <c r="K477" s="179">
        <f>K414/RES_summary!K$21</f>
        <v>32.638302515940772</v>
      </c>
      <c r="L477" s="179">
        <f>L414/RES_summary!L$21</f>
        <v>33.776303654098236</v>
      </c>
      <c r="M477" s="179">
        <f>M414/RES_summary!M$21</f>
        <v>32.903282222006411</v>
      </c>
      <c r="N477" s="179">
        <f>N414/RES_summary!N$21</f>
        <v>0</v>
      </c>
      <c r="O477" s="179">
        <f>O414/RES_summary!O$21</f>
        <v>33.136226692428927</v>
      </c>
      <c r="P477" s="179">
        <f>P414/RES_summary!P$21</f>
        <v>0</v>
      </c>
      <c r="Q477" s="179">
        <f>Q414/RES_summary!Q$21</f>
        <v>0</v>
      </c>
    </row>
    <row r="478" spans="1:17" ht="12" customHeight="1" x14ac:dyDescent="0.25">
      <c r="A478" s="148" t="s">
        <v>60</v>
      </c>
      <c r="B478" s="156"/>
      <c r="C478" s="177">
        <f>C415/RES_summary!C$21</f>
        <v>0</v>
      </c>
      <c r="D478" s="177">
        <f>D415/RES_summary!D$21</f>
        <v>26.411216434698424</v>
      </c>
      <c r="E478" s="177">
        <f>E415/RES_summary!E$21</f>
        <v>0</v>
      </c>
      <c r="F478" s="177">
        <f>F415/RES_summary!F$21</f>
        <v>27.582674670742097</v>
      </c>
      <c r="G478" s="177">
        <f>G415/RES_summary!G$21</f>
        <v>27.058706527012315</v>
      </c>
      <c r="H478" s="177">
        <f>H415/RES_summary!H$21</f>
        <v>28.941332965535423</v>
      </c>
      <c r="I478" s="177">
        <f>I415/RES_summary!I$21</f>
        <v>27.55031083818557</v>
      </c>
      <c r="J478" s="177">
        <f>J415/RES_summary!J$21</f>
        <v>27.411568440883151</v>
      </c>
      <c r="K478" s="177">
        <f>K415/RES_summary!K$21</f>
        <v>23.802129939843713</v>
      </c>
      <c r="L478" s="177">
        <f>L415/RES_summary!L$21</f>
        <v>24.971366765158066</v>
      </c>
      <c r="M478" s="177">
        <f>M415/RES_summary!M$21</f>
        <v>24.334136326123001</v>
      </c>
      <c r="N478" s="177">
        <f>N415/RES_summary!N$21</f>
        <v>0</v>
      </c>
      <c r="O478" s="177">
        <f>O415/RES_summary!O$21</f>
        <v>24.731419659167496</v>
      </c>
      <c r="P478" s="177">
        <f>P415/RES_summary!P$21</f>
        <v>0</v>
      </c>
      <c r="Q478" s="177">
        <f>Q415/RES_summary!Q$21</f>
        <v>0</v>
      </c>
    </row>
    <row r="479" spans="1:17" ht="12" customHeight="1" x14ac:dyDescent="0.25">
      <c r="A479" s="148" t="s">
        <v>59</v>
      </c>
      <c r="B479" s="156"/>
      <c r="C479" s="177">
        <f>C416/RES_summary!C$21</f>
        <v>0</v>
      </c>
      <c r="D479" s="177">
        <f>D416/RES_summary!D$21</f>
        <v>8.8616358360875047</v>
      </c>
      <c r="E479" s="177">
        <f>E416/RES_summary!E$21</f>
        <v>0</v>
      </c>
      <c r="F479" s="177">
        <f>F416/RES_summary!F$21</f>
        <v>8.8938462619665515</v>
      </c>
      <c r="G479" s="177">
        <f>G416/RES_summary!G$21</f>
        <v>8.9300923601986639</v>
      </c>
      <c r="H479" s="177">
        <f>H416/RES_summary!H$21</f>
        <v>9.0479563678057939</v>
      </c>
      <c r="I479" s="177">
        <f>I416/RES_summary!I$21</f>
        <v>9.0647703182935864</v>
      </c>
      <c r="J479" s="177">
        <f>J416/RES_summary!J$21</f>
        <v>8.9813582782543495</v>
      </c>
      <c r="K479" s="177">
        <f>K416/RES_summary!K$21</f>
        <v>8.8361725760970575</v>
      </c>
      <c r="L479" s="177">
        <f>L416/RES_summary!L$21</f>
        <v>8.8049368889401727</v>
      </c>
      <c r="M479" s="177">
        <f>M416/RES_summary!M$21</f>
        <v>8.5691458958834126</v>
      </c>
      <c r="N479" s="177">
        <f>N416/RES_summary!N$21</f>
        <v>0</v>
      </c>
      <c r="O479" s="177">
        <f>O416/RES_summary!O$21</f>
        <v>8.4048070332614326</v>
      </c>
      <c r="P479" s="177">
        <f>P416/RES_summary!P$21</f>
        <v>0</v>
      </c>
      <c r="Q479" s="177">
        <f>Q416/RES_summary!Q$21</f>
        <v>0</v>
      </c>
    </row>
    <row r="480" spans="1:17" ht="12" customHeight="1" x14ac:dyDescent="0.25">
      <c r="A480" s="158" t="s">
        <v>62</v>
      </c>
      <c r="B480" s="157"/>
      <c r="C480" s="178">
        <f>C417/RES_summary!C$21</f>
        <v>0</v>
      </c>
      <c r="D480" s="178">
        <f>D417/RES_summary!D$21</f>
        <v>9.6236409092720834</v>
      </c>
      <c r="E480" s="178">
        <f>E417/RES_summary!E$21</f>
        <v>0</v>
      </c>
      <c r="F480" s="178">
        <f>F417/RES_summary!F$21</f>
        <v>10.007981591085811</v>
      </c>
      <c r="G480" s="178">
        <f>G417/RES_summary!G$21</f>
        <v>9.7529913962611268</v>
      </c>
      <c r="H480" s="178">
        <f>H417/RES_summary!H$21</f>
        <v>9.9154572397354119</v>
      </c>
      <c r="I480" s="178">
        <f>I417/RES_summary!I$21</f>
        <v>10.106548732008351</v>
      </c>
      <c r="J480" s="178">
        <f>J417/RES_summary!J$21</f>
        <v>9.8134344117584575</v>
      </c>
      <c r="K480" s="178">
        <f>K417/RES_summary!K$21</f>
        <v>9.3958553235285063</v>
      </c>
      <c r="L480" s="178">
        <f>L417/RES_summary!L$21</f>
        <v>9.5079800870528626</v>
      </c>
      <c r="M480" s="178">
        <f>M417/RES_summary!M$21</f>
        <v>9.2415731782066626</v>
      </c>
      <c r="N480" s="178">
        <f>N417/RES_summary!N$21</f>
        <v>9.3098846680647913</v>
      </c>
      <c r="O480" s="178">
        <f>O417/RES_summary!O$21</f>
        <v>9.5829688202674266</v>
      </c>
      <c r="P480" s="178">
        <f>P417/RES_summary!P$21</f>
        <v>0</v>
      </c>
      <c r="Q480" s="178">
        <f>Q417/RES_summary!Q$21</f>
        <v>0</v>
      </c>
    </row>
    <row r="481" spans="1:17" ht="12" customHeight="1" x14ac:dyDescent="0.25">
      <c r="A481" s="23" t="s">
        <v>58</v>
      </c>
      <c r="B481" s="156"/>
      <c r="C481" s="177">
        <f>C418/RES_summary!C$21</f>
        <v>0</v>
      </c>
      <c r="D481" s="177">
        <f>D418/RES_summary!D$21</f>
        <v>0</v>
      </c>
      <c r="E481" s="177">
        <f>E418/RES_summary!E$21</f>
        <v>0</v>
      </c>
      <c r="F481" s="177">
        <f>F418/RES_summary!F$21</f>
        <v>0</v>
      </c>
      <c r="G481" s="177">
        <f>G418/RES_summary!G$21</f>
        <v>0</v>
      </c>
      <c r="H481" s="177">
        <f>H418/RES_summary!H$21</f>
        <v>0</v>
      </c>
      <c r="I481" s="177">
        <f>I418/RES_summary!I$21</f>
        <v>0</v>
      </c>
      <c r="J481" s="177">
        <f>J418/RES_summary!J$21</f>
        <v>0</v>
      </c>
      <c r="K481" s="177">
        <f>K418/RES_summary!K$21</f>
        <v>0</v>
      </c>
      <c r="L481" s="177">
        <f>L418/RES_summary!L$21</f>
        <v>0</v>
      </c>
      <c r="M481" s="177">
        <f>M418/RES_summary!M$21</f>
        <v>0</v>
      </c>
      <c r="N481" s="177">
        <f>N418/RES_summary!N$21</f>
        <v>0</v>
      </c>
      <c r="O481" s="177">
        <f>O418/RES_summary!O$21</f>
        <v>0</v>
      </c>
      <c r="P481" s="177">
        <f>P418/RES_summary!P$21</f>
        <v>0</v>
      </c>
      <c r="Q481" s="177">
        <f>Q418/RES_summary!Q$21</f>
        <v>0</v>
      </c>
    </row>
    <row r="482" spans="1:17" ht="12" customHeight="1" x14ac:dyDescent="0.25">
      <c r="A482" s="23" t="s">
        <v>57</v>
      </c>
      <c r="B482" s="156"/>
      <c r="C482" s="177">
        <f>C419/RES_summary!C$21</f>
        <v>0</v>
      </c>
      <c r="D482" s="177">
        <f>D419/RES_summary!D$21</f>
        <v>0</v>
      </c>
      <c r="E482" s="177">
        <f>E419/RES_summary!E$21</f>
        <v>0</v>
      </c>
      <c r="F482" s="177">
        <f>F419/RES_summary!F$21</f>
        <v>0</v>
      </c>
      <c r="G482" s="177">
        <f>G419/RES_summary!G$21</f>
        <v>0</v>
      </c>
      <c r="H482" s="177">
        <f>H419/RES_summary!H$21</f>
        <v>0</v>
      </c>
      <c r="I482" s="177">
        <f>I419/RES_summary!I$21</f>
        <v>0</v>
      </c>
      <c r="J482" s="177">
        <f>J419/RES_summary!J$21</f>
        <v>0</v>
      </c>
      <c r="K482" s="177">
        <f>K419/RES_summary!K$21</f>
        <v>0</v>
      </c>
      <c r="L482" s="177">
        <f>L419/RES_summary!L$21</f>
        <v>0</v>
      </c>
      <c r="M482" s="177">
        <f>M419/RES_summary!M$21</f>
        <v>0</v>
      </c>
      <c r="N482" s="177">
        <f>N419/RES_summary!N$21</f>
        <v>0</v>
      </c>
      <c r="O482" s="177">
        <f>O419/RES_summary!O$21</f>
        <v>0</v>
      </c>
      <c r="P482" s="177">
        <f>P419/RES_summary!P$21</f>
        <v>0</v>
      </c>
      <c r="Q482" s="177">
        <f>Q419/RES_summary!Q$21</f>
        <v>0</v>
      </c>
    </row>
    <row r="483" spans="1:17" ht="12" customHeight="1" x14ac:dyDescent="0.25">
      <c r="A483" s="29" t="s">
        <v>140</v>
      </c>
      <c r="B483" s="57"/>
      <c r="C483" s="176">
        <f>C420/RES_summary!C$21</f>
        <v>0</v>
      </c>
      <c r="D483" s="176">
        <f>D420/RES_summary!D$21</f>
        <v>9.6236409092720834</v>
      </c>
      <c r="E483" s="176">
        <f>E420/RES_summary!E$21</f>
        <v>0</v>
      </c>
      <c r="F483" s="176">
        <f>F420/RES_summary!F$21</f>
        <v>10.007981591085811</v>
      </c>
      <c r="G483" s="176">
        <f>G420/RES_summary!G$21</f>
        <v>9.7529913962611268</v>
      </c>
      <c r="H483" s="176">
        <f>H420/RES_summary!H$21</f>
        <v>9.9154572397354119</v>
      </c>
      <c r="I483" s="176">
        <f>I420/RES_summary!I$21</f>
        <v>10.106548732008351</v>
      </c>
      <c r="J483" s="176">
        <f>J420/RES_summary!J$21</f>
        <v>9.8134344117584575</v>
      </c>
      <c r="K483" s="176">
        <f>K420/RES_summary!K$21</f>
        <v>9.3958553235285063</v>
      </c>
      <c r="L483" s="176">
        <f>L420/RES_summary!L$21</f>
        <v>9.5079800870528626</v>
      </c>
      <c r="M483" s="176">
        <f>M420/RES_summary!M$21</f>
        <v>9.2415731782066626</v>
      </c>
      <c r="N483" s="176">
        <f>N420/RES_summary!N$21</f>
        <v>9.3098846680647913</v>
      </c>
      <c r="O483" s="176">
        <f>O420/RES_summary!O$21</f>
        <v>9.5829688202674266</v>
      </c>
      <c r="P483" s="176">
        <f>P420/RES_summary!P$21</f>
        <v>0</v>
      </c>
      <c r="Q483" s="176">
        <f>Q420/RES_summary!Q$21</f>
        <v>0</v>
      </c>
    </row>
    <row r="485" spans="1:17" ht="12" customHeight="1" x14ac:dyDescent="0.25">
      <c r="A485" s="152" t="s">
        <v>185</v>
      </c>
      <c r="B485" s="168"/>
      <c r="C485" s="184">
        <f>C422/RES_summary!C$21</f>
        <v>0</v>
      </c>
      <c r="D485" s="184">
        <f>D422/RES_summary!D$21</f>
        <v>147.87496379172225</v>
      </c>
      <c r="E485" s="184">
        <f>E422/RES_summary!E$21</f>
        <v>0</v>
      </c>
      <c r="F485" s="184">
        <f>F422/RES_summary!F$21</f>
        <v>151.82153678495894</v>
      </c>
      <c r="G485" s="184">
        <f>G422/RES_summary!G$21</f>
        <v>156.3378579208005</v>
      </c>
      <c r="H485" s="184">
        <f>H422/RES_summary!H$21</f>
        <v>157.96203534686944</v>
      </c>
      <c r="I485" s="184">
        <f>I422/RES_summary!I$21</f>
        <v>144.2460894826786</v>
      </c>
      <c r="J485" s="184">
        <f>J422/RES_summary!J$21</f>
        <v>150.49128286428981</v>
      </c>
      <c r="K485" s="184">
        <f>K422/RES_summary!K$21</f>
        <v>146.38524035779449</v>
      </c>
      <c r="L485" s="184">
        <f>L422/RES_summary!L$21</f>
        <v>138.55805645917169</v>
      </c>
      <c r="M485" s="184">
        <f>M422/RES_summary!M$21</f>
        <v>119.84573233982246</v>
      </c>
      <c r="N485" s="184">
        <f>N422/RES_summary!N$21</f>
        <v>115.5784116129422</v>
      </c>
      <c r="O485" s="184">
        <f>O422/RES_summary!O$21</f>
        <v>120.00315819463083</v>
      </c>
      <c r="P485" s="184">
        <f>P422/RES_summary!P$21</f>
        <v>0</v>
      </c>
      <c r="Q485" s="184">
        <f>Q422/RES_summary!Q$21</f>
        <v>0</v>
      </c>
    </row>
    <row r="486" spans="1:17" ht="12" customHeight="1" x14ac:dyDescent="0.25">
      <c r="A486" s="158" t="s">
        <v>65</v>
      </c>
      <c r="B486" s="157"/>
      <c r="C486" s="178">
        <f>C423/RES_summary!C$21</f>
        <v>0</v>
      </c>
      <c r="D486" s="178">
        <f>D423/RES_summary!D$21</f>
        <v>112.95368273923346</v>
      </c>
      <c r="E486" s="178">
        <f>E423/RES_summary!E$21</f>
        <v>0</v>
      </c>
      <c r="F486" s="178">
        <f>F423/RES_summary!F$21</f>
        <v>115.91145984171575</v>
      </c>
      <c r="G486" s="178">
        <f>G423/RES_summary!G$21</f>
        <v>121.34435632681159</v>
      </c>
      <c r="H486" s="178">
        <f>H423/RES_summary!H$21</f>
        <v>120.1366774121594</v>
      </c>
      <c r="I486" s="178">
        <f>I423/RES_summary!I$21</f>
        <v>107.5495925982044</v>
      </c>
      <c r="J486" s="178">
        <f>J423/RES_summary!J$21</f>
        <v>113.01525363311973</v>
      </c>
      <c r="K486" s="178">
        <f>K423/RES_summary!K$21</f>
        <v>113.08070635449029</v>
      </c>
      <c r="L486" s="178">
        <f>L423/RES_summary!L$21</f>
        <v>103.16857810019876</v>
      </c>
      <c r="M486" s="178">
        <f>M423/RES_summary!M$21</f>
        <v>86.005287855794023</v>
      </c>
      <c r="N486" s="178">
        <f>N423/RES_summary!N$21</f>
        <v>83.399589650361065</v>
      </c>
      <c r="O486" s="178">
        <f>O423/RES_summary!O$21</f>
        <v>85.341180442615524</v>
      </c>
      <c r="P486" s="178">
        <f>P423/RES_summary!P$21</f>
        <v>0</v>
      </c>
      <c r="Q486" s="178">
        <f>Q423/RES_summary!Q$21</f>
        <v>0</v>
      </c>
    </row>
    <row r="487" spans="1:17" ht="12" customHeight="1" x14ac:dyDescent="0.25">
      <c r="A487" s="23" t="s">
        <v>58</v>
      </c>
      <c r="B487" s="156"/>
      <c r="C487" s="177">
        <f>C424/RES_summary!C$21</f>
        <v>0</v>
      </c>
      <c r="D487" s="177">
        <f>D424/RES_summary!D$21</f>
        <v>112.07067224278084</v>
      </c>
      <c r="E487" s="177">
        <f>E424/RES_summary!E$21</f>
        <v>0</v>
      </c>
      <c r="F487" s="177">
        <f>F424/RES_summary!F$21</f>
        <v>114.5321216570909</v>
      </c>
      <c r="G487" s="177">
        <f>G424/RES_summary!G$21</f>
        <v>120.0624730538529</v>
      </c>
      <c r="H487" s="177">
        <f>H424/RES_summary!H$21</f>
        <v>118.32674698391938</v>
      </c>
      <c r="I487" s="177">
        <f>I424/RES_summary!I$21</f>
        <v>106.19051663971132</v>
      </c>
      <c r="J487" s="177">
        <f>J424/RES_summary!J$21</f>
        <v>111.56932703626879</v>
      </c>
      <c r="K487" s="177">
        <f>K424/RES_summary!K$21</f>
        <v>112.58582698545327</v>
      </c>
      <c r="L487" s="177">
        <f>L424/RES_summary!L$21</f>
        <v>102.29435240938032</v>
      </c>
      <c r="M487" s="177">
        <f>M424/RES_summary!M$21</f>
        <v>85.191583744030837</v>
      </c>
      <c r="N487" s="177">
        <f>N424/RES_summary!N$21</f>
        <v>82.710759549577929</v>
      </c>
      <c r="O487" s="177">
        <f>O424/RES_summary!O$21</f>
        <v>84.385296094806336</v>
      </c>
      <c r="P487" s="177">
        <f>P424/RES_summary!P$21</f>
        <v>0</v>
      </c>
      <c r="Q487" s="177">
        <f>Q424/RES_summary!Q$21</f>
        <v>0</v>
      </c>
    </row>
    <row r="488" spans="1:17" ht="12" customHeight="1" x14ac:dyDescent="0.25">
      <c r="A488" s="23" t="s">
        <v>60</v>
      </c>
      <c r="B488" s="156"/>
      <c r="C488" s="177">
        <f>C425/RES_summary!C$21</f>
        <v>0</v>
      </c>
      <c r="D488" s="177">
        <f>D425/RES_summary!D$21</f>
        <v>0.88301049645261065</v>
      </c>
      <c r="E488" s="177">
        <f>E425/RES_summary!E$21</f>
        <v>0</v>
      </c>
      <c r="F488" s="177">
        <f>F425/RES_summary!F$21</f>
        <v>1.37933818462486</v>
      </c>
      <c r="G488" s="177">
        <f>G425/RES_summary!G$21</f>
        <v>1.2818832729587029</v>
      </c>
      <c r="H488" s="177">
        <f>H425/RES_summary!H$21</f>
        <v>1.8099304282400333</v>
      </c>
      <c r="I488" s="177">
        <f>I425/RES_summary!I$21</f>
        <v>1.3590759584930685</v>
      </c>
      <c r="J488" s="177">
        <f>J425/RES_summary!J$21</f>
        <v>1.4459265968509343</v>
      </c>
      <c r="K488" s="177">
        <f>K425/RES_summary!K$21</f>
        <v>0.49487936903702329</v>
      </c>
      <c r="L488" s="177">
        <f>L425/RES_summary!L$21</f>
        <v>0.87422569081842127</v>
      </c>
      <c r="M488" s="177">
        <f>M425/RES_summary!M$21</f>
        <v>0.81370411176319302</v>
      </c>
      <c r="N488" s="177">
        <f>N425/RES_summary!N$21</f>
        <v>0.68883010078313911</v>
      </c>
      <c r="O488" s="177">
        <f>O425/RES_summary!O$21</f>
        <v>0.95588434780919818</v>
      </c>
      <c r="P488" s="177">
        <f>P425/RES_summary!P$21</f>
        <v>0</v>
      </c>
      <c r="Q488" s="177">
        <f>Q425/RES_summary!Q$21</f>
        <v>0</v>
      </c>
    </row>
    <row r="489" spans="1:17" ht="12" customHeight="1" x14ac:dyDescent="0.25">
      <c r="A489" s="158" t="s">
        <v>112</v>
      </c>
      <c r="B489" s="157"/>
      <c r="C489" s="178">
        <f>C426/RES_summary!C$21</f>
        <v>0</v>
      </c>
      <c r="D489" s="178">
        <f>D426/RES_summary!D$21</f>
        <v>0.18544862494097877</v>
      </c>
      <c r="E489" s="178">
        <f>E426/RES_summary!E$21</f>
        <v>0</v>
      </c>
      <c r="F489" s="178">
        <f>F426/RES_summary!F$21</f>
        <v>0.20969222595682321</v>
      </c>
      <c r="G489" s="178">
        <f>G426/RES_summary!G$21</f>
        <v>0.33142114149197194</v>
      </c>
      <c r="H489" s="178">
        <f>H426/RES_summary!H$21</f>
        <v>0.37152430597168973</v>
      </c>
      <c r="I489" s="178">
        <f>I426/RES_summary!I$21</f>
        <v>0.32813665166027239</v>
      </c>
      <c r="J489" s="178">
        <f>J426/RES_summary!J$21</f>
        <v>0.45703681911984195</v>
      </c>
      <c r="K489" s="178">
        <f>K426/RES_summary!K$21</f>
        <v>0.47118725629999336</v>
      </c>
      <c r="L489" s="178">
        <f>L426/RES_summary!L$21</f>
        <v>0.55451031542083906</v>
      </c>
      <c r="M489" s="178">
        <f>M426/RES_summary!M$21</f>
        <v>0.37151877089097285</v>
      </c>
      <c r="N489" s="178">
        <f>N426/RES_summary!N$21</f>
        <v>0.57034139614121515</v>
      </c>
      <c r="O489" s="178">
        <f>O426/RES_summary!O$21</f>
        <v>0.62584455520202575</v>
      </c>
      <c r="P489" s="178">
        <f>P426/RES_summary!P$21</f>
        <v>0</v>
      </c>
      <c r="Q489" s="178">
        <f>Q426/RES_summary!Q$21</f>
        <v>0</v>
      </c>
    </row>
    <row r="490" spans="1:17" ht="12" customHeight="1" x14ac:dyDescent="0.25">
      <c r="A490" s="23" t="s">
        <v>60</v>
      </c>
      <c r="B490" s="156"/>
      <c r="C490" s="177">
        <f>C427/RES_summary!C$21</f>
        <v>0</v>
      </c>
      <c r="D490" s="177">
        <f>D427/RES_summary!D$21</f>
        <v>0.18544862494097877</v>
      </c>
      <c r="E490" s="177">
        <f>E427/RES_summary!E$21</f>
        <v>0</v>
      </c>
      <c r="F490" s="177">
        <f>F427/RES_summary!F$21</f>
        <v>0.20969222595682321</v>
      </c>
      <c r="G490" s="177">
        <f>G427/RES_summary!G$21</f>
        <v>0.33142114149197194</v>
      </c>
      <c r="H490" s="177">
        <f>H427/RES_summary!H$21</f>
        <v>0.37152430597168973</v>
      </c>
      <c r="I490" s="177">
        <f>I427/RES_summary!I$21</f>
        <v>0.32813665166027239</v>
      </c>
      <c r="J490" s="177">
        <f>J427/RES_summary!J$21</f>
        <v>0.45703681911984195</v>
      </c>
      <c r="K490" s="177">
        <f>K427/RES_summary!K$21</f>
        <v>0.47118725629999336</v>
      </c>
      <c r="L490" s="177">
        <f>L427/RES_summary!L$21</f>
        <v>0.55451031542083906</v>
      </c>
      <c r="M490" s="177">
        <f>M427/RES_summary!M$21</f>
        <v>0.37151877089097285</v>
      </c>
      <c r="N490" s="177">
        <f>N427/RES_summary!N$21</f>
        <v>0.57034139614121515</v>
      </c>
      <c r="O490" s="177">
        <f>O427/RES_summary!O$21</f>
        <v>0.62584455520202575</v>
      </c>
      <c r="P490" s="177">
        <f>P427/RES_summary!P$21</f>
        <v>0</v>
      </c>
      <c r="Q490" s="177">
        <f>Q427/RES_summary!Q$21</f>
        <v>0</v>
      </c>
    </row>
    <row r="491" spans="1:17" ht="12" customHeight="1" x14ac:dyDescent="0.25">
      <c r="A491" s="158" t="s">
        <v>63</v>
      </c>
      <c r="B491" s="157"/>
      <c r="C491" s="178">
        <f>C428/RES_summary!C$21</f>
        <v>0</v>
      </c>
      <c r="D491" s="178">
        <f>D428/RES_summary!D$21</f>
        <v>26.796734885538328</v>
      </c>
      <c r="E491" s="178">
        <f>E428/RES_summary!E$21</f>
        <v>0</v>
      </c>
      <c r="F491" s="178">
        <f>F428/RES_summary!F$21</f>
        <v>27.352811786445173</v>
      </c>
      <c r="G491" s="178">
        <f>G428/RES_summary!G$21</f>
        <v>26.46562177751597</v>
      </c>
      <c r="H491" s="178">
        <f>H428/RES_summary!H$21</f>
        <v>29.068569097495619</v>
      </c>
      <c r="I491" s="178">
        <f>I428/RES_summary!I$21</f>
        <v>27.7713853480731</v>
      </c>
      <c r="J491" s="178">
        <f>J428/RES_summary!J$21</f>
        <v>28.592300797579295</v>
      </c>
      <c r="K491" s="178">
        <f>K428/RES_summary!K$21</f>
        <v>24.794111735428164</v>
      </c>
      <c r="L491" s="178">
        <f>L428/RES_summary!L$21</f>
        <v>26.680709245620886</v>
      </c>
      <c r="M491" s="178">
        <f>M428/RES_summary!M$21</f>
        <v>25.546861348218115</v>
      </c>
      <c r="N491" s="178">
        <f>N428/RES_summary!N$21</f>
        <v>23.632872152512039</v>
      </c>
      <c r="O491" s="178">
        <f>O428/RES_summary!O$21</f>
        <v>25.827733303279221</v>
      </c>
      <c r="P491" s="178">
        <f>P428/RES_summary!P$21</f>
        <v>0</v>
      </c>
      <c r="Q491" s="178">
        <f>Q428/RES_summary!Q$21</f>
        <v>0</v>
      </c>
    </row>
    <row r="492" spans="1:17" ht="12" customHeight="1" x14ac:dyDescent="0.25">
      <c r="A492" s="167" t="s">
        <v>171</v>
      </c>
      <c r="B492" s="132"/>
      <c r="C492" s="183">
        <f>C429/RES_summary!C$21</f>
        <v>0</v>
      </c>
      <c r="D492" s="183">
        <f>D429/RES_summary!D$21</f>
        <v>25.720477112471691</v>
      </c>
      <c r="E492" s="183">
        <f>E429/RES_summary!E$21</f>
        <v>0</v>
      </c>
      <c r="F492" s="183">
        <f>F429/RES_summary!F$21</f>
        <v>25.274280848010456</v>
      </c>
      <c r="G492" s="183">
        <f>G429/RES_summary!G$21</f>
        <v>25.220214974388327</v>
      </c>
      <c r="H492" s="183">
        <f>H429/RES_summary!H$21</f>
        <v>25.257421289026766</v>
      </c>
      <c r="I492" s="183">
        <f>I429/RES_summary!I$21</f>
        <v>25.049613332479701</v>
      </c>
      <c r="J492" s="183">
        <f>J429/RES_summary!J$21</f>
        <v>24.593251671354643</v>
      </c>
      <c r="K492" s="183">
        <f>K429/RES_summary!K$21</f>
        <v>24.380759532464463</v>
      </c>
      <c r="L492" s="183">
        <f>L429/RES_summary!L$21</f>
        <v>24.099116527392088</v>
      </c>
      <c r="M492" s="183">
        <f>M429/RES_summary!M$21</f>
        <v>23.684423404430763</v>
      </c>
      <c r="N492" s="183">
        <f>N429/RES_summary!N$21</f>
        <v>23.632872152512039</v>
      </c>
      <c r="O492" s="183">
        <f>O429/RES_summary!O$21</f>
        <v>23.524659050161905</v>
      </c>
      <c r="P492" s="183">
        <f>P429/RES_summary!P$21</f>
        <v>0</v>
      </c>
      <c r="Q492" s="183">
        <f>Q429/RES_summary!Q$21</f>
        <v>0</v>
      </c>
    </row>
    <row r="493" spans="1:17" ht="12" customHeight="1" x14ac:dyDescent="0.25">
      <c r="A493" s="167" t="s">
        <v>144</v>
      </c>
      <c r="B493" s="132"/>
      <c r="C493" s="183">
        <f>C430/RES_summary!C$21</f>
        <v>0</v>
      </c>
      <c r="D493" s="183">
        <f>D430/RES_summary!D$21</f>
        <v>0</v>
      </c>
      <c r="E493" s="183">
        <f>E430/RES_summary!E$21</f>
        <v>0</v>
      </c>
      <c r="F493" s="183">
        <f>F430/RES_summary!F$21</f>
        <v>0</v>
      </c>
      <c r="G493" s="183">
        <f>G430/RES_summary!G$21</f>
        <v>0</v>
      </c>
      <c r="H493" s="183">
        <f>H430/RES_summary!H$21</f>
        <v>0</v>
      </c>
      <c r="I493" s="183">
        <f>I430/RES_summary!I$21</f>
        <v>0</v>
      </c>
      <c r="J493" s="183">
        <f>J430/RES_summary!J$21</f>
        <v>0</v>
      </c>
      <c r="K493" s="183">
        <f>K430/RES_summary!K$21</f>
        <v>0</v>
      </c>
      <c r="L493" s="183">
        <f>L430/RES_summary!L$21</f>
        <v>0</v>
      </c>
      <c r="M493" s="183">
        <f>M430/RES_summary!M$21</f>
        <v>0</v>
      </c>
      <c r="N493" s="183">
        <f>N430/RES_summary!N$21</f>
        <v>0</v>
      </c>
      <c r="O493" s="183">
        <f>O430/RES_summary!O$21</f>
        <v>0</v>
      </c>
      <c r="P493" s="183">
        <f>P430/RES_summary!P$21</f>
        <v>0</v>
      </c>
      <c r="Q493" s="183">
        <f>Q430/RES_summary!Q$21</f>
        <v>0</v>
      </c>
    </row>
    <row r="494" spans="1:17" ht="12" customHeight="1" x14ac:dyDescent="0.25">
      <c r="A494" s="167" t="s">
        <v>143</v>
      </c>
      <c r="B494" s="132"/>
      <c r="C494" s="183">
        <f>C431/RES_summary!C$21</f>
        <v>0</v>
      </c>
      <c r="D494" s="183">
        <f>D431/RES_summary!D$21</f>
        <v>0</v>
      </c>
      <c r="E494" s="183">
        <f>E431/RES_summary!E$21</f>
        <v>0</v>
      </c>
      <c r="F494" s="183">
        <f>F431/RES_summary!F$21</f>
        <v>0</v>
      </c>
      <c r="G494" s="183">
        <f>G431/RES_summary!G$21</f>
        <v>0</v>
      </c>
      <c r="H494" s="183">
        <f>H431/RES_summary!H$21</f>
        <v>0</v>
      </c>
      <c r="I494" s="183">
        <f>I431/RES_summary!I$21</f>
        <v>0</v>
      </c>
      <c r="J494" s="183">
        <f>J431/RES_summary!J$21</f>
        <v>0</v>
      </c>
      <c r="K494" s="183">
        <f>K431/RES_summary!K$21</f>
        <v>0</v>
      </c>
      <c r="L494" s="183">
        <f>L431/RES_summary!L$21</f>
        <v>0</v>
      </c>
      <c r="M494" s="183">
        <f>M431/RES_summary!M$21</f>
        <v>0</v>
      </c>
      <c r="N494" s="183">
        <f>N431/RES_summary!N$21</f>
        <v>0</v>
      </c>
      <c r="O494" s="183">
        <f>O431/RES_summary!O$21</f>
        <v>0</v>
      </c>
      <c r="P494" s="183">
        <f>P431/RES_summary!P$21</f>
        <v>0</v>
      </c>
      <c r="Q494" s="183">
        <f>Q431/RES_summary!Q$21</f>
        <v>0</v>
      </c>
    </row>
    <row r="495" spans="1:17" ht="12" customHeight="1" x14ac:dyDescent="0.25">
      <c r="A495" s="166" t="s">
        <v>57</v>
      </c>
      <c r="B495" s="165"/>
      <c r="C495" s="182">
        <f>C432/RES_summary!C$21</f>
        <v>0</v>
      </c>
      <c r="D495" s="182">
        <f>D432/RES_summary!D$21</f>
        <v>0</v>
      </c>
      <c r="E495" s="182">
        <f>E432/RES_summary!E$21</f>
        <v>0</v>
      </c>
      <c r="F495" s="182">
        <f>F432/RES_summary!F$21</f>
        <v>0</v>
      </c>
      <c r="G495" s="182">
        <f>G432/RES_summary!G$21</f>
        <v>0</v>
      </c>
      <c r="H495" s="182">
        <f>H432/RES_summary!H$21</f>
        <v>0</v>
      </c>
      <c r="I495" s="182">
        <f>I432/RES_summary!I$21</f>
        <v>0</v>
      </c>
      <c r="J495" s="182">
        <f>J432/RES_summary!J$21</f>
        <v>0</v>
      </c>
      <c r="K495" s="182">
        <f>K432/RES_summary!K$21</f>
        <v>0</v>
      </c>
      <c r="L495" s="182">
        <f>L432/RES_summary!L$21</f>
        <v>0</v>
      </c>
      <c r="M495" s="182">
        <f>M432/RES_summary!M$21</f>
        <v>0</v>
      </c>
      <c r="N495" s="182">
        <f>N432/RES_summary!N$21</f>
        <v>0</v>
      </c>
      <c r="O495" s="182">
        <f>O432/RES_summary!O$21</f>
        <v>0</v>
      </c>
      <c r="P495" s="182">
        <f>P432/RES_summary!P$21</f>
        <v>0</v>
      </c>
      <c r="Q495" s="182">
        <f>Q432/RES_summary!Q$21</f>
        <v>0</v>
      </c>
    </row>
    <row r="496" spans="1:17" ht="12" customHeight="1" x14ac:dyDescent="0.25">
      <c r="A496" s="147" t="s">
        <v>59</v>
      </c>
      <c r="B496" s="164"/>
      <c r="C496" s="181">
        <f>C433/RES_summary!C$21</f>
        <v>0</v>
      </c>
      <c r="D496" s="181">
        <f>D433/RES_summary!D$21</f>
        <v>0</v>
      </c>
      <c r="E496" s="181">
        <f>E433/RES_summary!E$21</f>
        <v>0</v>
      </c>
      <c r="F496" s="181">
        <f>F433/RES_summary!F$21</f>
        <v>0</v>
      </c>
      <c r="G496" s="181">
        <f>G433/RES_summary!G$21</f>
        <v>0</v>
      </c>
      <c r="H496" s="181">
        <f>H433/RES_summary!H$21</f>
        <v>0</v>
      </c>
      <c r="I496" s="181">
        <f>I433/RES_summary!I$21</f>
        <v>0</v>
      </c>
      <c r="J496" s="181">
        <f>J433/RES_summary!J$21</f>
        <v>0</v>
      </c>
      <c r="K496" s="181">
        <f>K433/RES_summary!K$21</f>
        <v>0</v>
      </c>
      <c r="L496" s="181">
        <f>L433/RES_summary!L$21</f>
        <v>0</v>
      </c>
      <c r="M496" s="181">
        <f>M433/RES_summary!M$21</f>
        <v>0</v>
      </c>
      <c r="N496" s="181">
        <f>N433/RES_summary!N$21</f>
        <v>0</v>
      </c>
      <c r="O496" s="181">
        <f>O433/RES_summary!O$21</f>
        <v>0</v>
      </c>
      <c r="P496" s="181">
        <f>P433/RES_summary!P$21</f>
        <v>0</v>
      </c>
      <c r="Q496" s="181">
        <f>Q433/RES_summary!Q$21</f>
        <v>0</v>
      </c>
    </row>
    <row r="497" spans="1:17" ht="12" customHeight="1" x14ac:dyDescent="0.25">
      <c r="A497" s="163" t="s">
        <v>142</v>
      </c>
      <c r="B497" s="162"/>
      <c r="C497" s="180">
        <f>C434/RES_summary!C$21</f>
        <v>0</v>
      </c>
      <c r="D497" s="180">
        <f>D434/RES_summary!D$21</f>
        <v>27.963687251379959</v>
      </c>
      <c r="E497" s="180">
        <f>E434/RES_summary!E$21</f>
        <v>0</v>
      </c>
      <c r="F497" s="180">
        <f>F434/RES_summary!F$21</f>
        <v>29.264329576530326</v>
      </c>
      <c r="G497" s="180">
        <f>G434/RES_summary!G$21</f>
        <v>28.93486832477787</v>
      </c>
      <c r="H497" s="180">
        <f>H434/RES_summary!H$21</f>
        <v>31.281469069794085</v>
      </c>
      <c r="I497" s="180">
        <f>I434/RES_summary!I$21</f>
        <v>30.175263392896085</v>
      </c>
      <c r="J497" s="180">
        <f>J434/RES_summary!J$21</f>
        <v>30.663644391100195</v>
      </c>
      <c r="K497" s="180">
        <f>K434/RES_summary!K$21</f>
        <v>27.025722976416127</v>
      </c>
      <c r="L497" s="180">
        <f>L434/RES_summary!L$21</f>
        <v>28.38238342000351</v>
      </c>
      <c r="M497" s="180">
        <f>M434/RES_summary!M$21</f>
        <v>27.761974310323524</v>
      </c>
      <c r="N497" s="180">
        <f>N434/RES_summary!N$21</f>
        <v>0</v>
      </c>
      <c r="O497" s="180">
        <f>O434/RES_summary!O$21</f>
        <v>28.56579538492517</v>
      </c>
      <c r="P497" s="180">
        <f>P434/RES_summary!P$21</f>
        <v>0</v>
      </c>
      <c r="Q497" s="180">
        <f>Q434/RES_summary!Q$21</f>
        <v>0</v>
      </c>
    </row>
    <row r="498" spans="1:17" ht="12" customHeight="1" x14ac:dyDescent="0.25">
      <c r="A498" s="161" t="s">
        <v>141</v>
      </c>
      <c r="B498" s="160"/>
      <c r="C498" s="179">
        <f>C435/RES_summary!C$21</f>
        <v>0</v>
      </c>
      <c r="D498" s="179">
        <f>D435/RES_summary!D$21</f>
        <v>27.685781006365158</v>
      </c>
      <c r="E498" s="179">
        <f>E435/RES_summary!E$21</f>
        <v>0</v>
      </c>
      <c r="F498" s="179">
        <f>F435/RES_summary!F$21</f>
        <v>28.78288764924746</v>
      </c>
      <c r="G498" s="179">
        <f>G435/RES_summary!G$21</f>
        <v>28.678111962351075</v>
      </c>
      <c r="H498" s="179">
        <f>H435/RES_summary!H$21</f>
        <v>30.238302731005177</v>
      </c>
      <c r="I498" s="179">
        <f>I435/RES_summary!I$21</f>
        <v>29.342184181918768</v>
      </c>
      <c r="J498" s="179">
        <f>J435/RES_summary!J$21</f>
        <v>29.308500677538387</v>
      </c>
      <c r="K498" s="179">
        <f>K435/RES_summary!K$21</f>
        <v>26.769917317606382</v>
      </c>
      <c r="L498" s="179">
        <f>L435/RES_summary!L$21</f>
        <v>27.618037405507756</v>
      </c>
      <c r="M498" s="179">
        <f>M435/RES_summary!M$21</f>
        <v>27.010755358519077</v>
      </c>
      <c r="N498" s="179">
        <f>N435/RES_summary!N$21</f>
        <v>0</v>
      </c>
      <c r="O498" s="179">
        <f>O435/RES_summary!O$21</f>
        <v>27.255416247483179</v>
      </c>
      <c r="P498" s="179">
        <f>P435/RES_summary!P$21</f>
        <v>0</v>
      </c>
      <c r="Q498" s="179">
        <f>Q435/RES_summary!Q$21</f>
        <v>0</v>
      </c>
    </row>
    <row r="499" spans="1:17" ht="12" customHeight="1" x14ac:dyDescent="0.25">
      <c r="A499" s="148" t="s">
        <v>60</v>
      </c>
      <c r="B499" s="156"/>
      <c r="C499" s="177">
        <f>C436/RES_summary!C$21</f>
        <v>0</v>
      </c>
      <c r="D499" s="177">
        <f>D436/RES_summary!D$21</f>
        <v>18.575574818524593</v>
      </c>
      <c r="E499" s="177">
        <f>E436/RES_summary!E$21</f>
        <v>0</v>
      </c>
      <c r="F499" s="177">
        <f>F436/RES_summary!F$21</f>
        <v>19.721079068141645</v>
      </c>
      <c r="G499" s="177">
        <f>G436/RES_summary!G$21</f>
        <v>19.599616996934945</v>
      </c>
      <c r="H499" s="177">
        <f>H436/RES_summary!H$21</f>
        <v>21.092253808890163</v>
      </c>
      <c r="I499" s="177">
        <f>I436/RES_summary!I$21</f>
        <v>20.242315550972187</v>
      </c>
      <c r="J499" s="177">
        <f>J436/RES_summary!J$21</f>
        <v>20.304220102691708</v>
      </c>
      <c r="K499" s="177">
        <f>K436/RES_summary!K$21</f>
        <v>17.839272068248885</v>
      </c>
      <c r="L499" s="177">
        <f>L436/RES_summary!L$21</f>
        <v>18.75272348858746</v>
      </c>
      <c r="M499" s="177">
        <f>M436/RES_summary!M$21</f>
        <v>18.398715186829172</v>
      </c>
      <c r="N499" s="177">
        <f>N436/RES_summary!N$21</f>
        <v>0</v>
      </c>
      <c r="O499" s="177">
        <f>O436/RES_summary!O$21</f>
        <v>18.798994952168577</v>
      </c>
      <c r="P499" s="177">
        <f>P436/RES_summary!P$21</f>
        <v>0</v>
      </c>
      <c r="Q499" s="177">
        <f>Q436/RES_summary!Q$21</f>
        <v>0</v>
      </c>
    </row>
    <row r="500" spans="1:17" ht="12" customHeight="1" x14ac:dyDescent="0.25">
      <c r="A500" s="148" t="s">
        <v>59</v>
      </c>
      <c r="B500" s="156"/>
      <c r="C500" s="177">
        <f>C437/RES_summary!C$21</f>
        <v>0</v>
      </c>
      <c r="D500" s="177">
        <f>D437/RES_summary!D$21</f>
        <v>9.110206187840566</v>
      </c>
      <c r="E500" s="177">
        <f>E437/RES_summary!E$21</f>
        <v>0</v>
      </c>
      <c r="F500" s="177">
        <f>F437/RES_summary!F$21</f>
        <v>9.0618085811058098</v>
      </c>
      <c r="G500" s="177">
        <f>G437/RES_summary!G$21</f>
        <v>9.0784949654161338</v>
      </c>
      <c r="H500" s="177">
        <f>H437/RES_summary!H$21</f>
        <v>9.1460489221150088</v>
      </c>
      <c r="I500" s="177">
        <f>I437/RES_summary!I$21</f>
        <v>9.0998686309465775</v>
      </c>
      <c r="J500" s="177">
        <f>J437/RES_summary!J$21</f>
        <v>9.0042805748466801</v>
      </c>
      <c r="K500" s="177">
        <f>K437/RES_summary!K$21</f>
        <v>8.9306452493574913</v>
      </c>
      <c r="L500" s="177">
        <f>L437/RES_summary!L$21</f>
        <v>8.8653139169202984</v>
      </c>
      <c r="M500" s="177">
        <f>M437/RES_summary!M$21</f>
        <v>8.6120401716899053</v>
      </c>
      <c r="N500" s="177">
        <f>N437/RES_summary!N$21</f>
        <v>0</v>
      </c>
      <c r="O500" s="177">
        <f>O437/RES_summary!O$21</f>
        <v>8.4564212953146054</v>
      </c>
      <c r="P500" s="177">
        <f>P437/RES_summary!P$21</f>
        <v>0</v>
      </c>
      <c r="Q500" s="177">
        <f>Q437/RES_summary!Q$21</f>
        <v>0</v>
      </c>
    </row>
    <row r="501" spans="1:17" ht="12" customHeight="1" x14ac:dyDescent="0.25">
      <c r="A501" s="158" t="s">
        <v>62</v>
      </c>
      <c r="B501" s="157"/>
      <c r="C501" s="178">
        <f>C438/RES_summary!C$21</f>
        <v>0</v>
      </c>
      <c r="D501" s="178">
        <f>D438/RES_summary!D$21</f>
        <v>7.9390975420095264</v>
      </c>
      <c r="E501" s="178">
        <f>E438/RES_summary!E$21</f>
        <v>0</v>
      </c>
      <c r="F501" s="178">
        <f>F438/RES_summary!F$21</f>
        <v>8.3475729308412099</v>
      </c>
      <c r="G501" s="178">
        <f>G438/RES_summary!G$21</f>
        <v>8.1964586749809438</v>
      </c>
      <c r="H501" s="178">
        <f>H438/RES_summary!H$21</f>
        <v>8.3852645312427327</v>
      </c>
      <c r="I501" s="178">
        <f>I438/RES_summary!I$21</f>
        <v>8.5969748847408241</v>
      </c>
      <c r="J501" s="178">
        <f>J438/RES_summary!J$21</f>
        <v>8.4266916144709381</v>
      </c>
      <c r="K501" s="178">
        <f>K438/RES_summary!K$21</f>
        <v>8.0392350115760447</v>
      </c>
      <c r="L501" s="178">
        <f>L438/RES_summary!L$21</f>
        <v>8.1542587979312415</v>
      </c>
      <c r="M501" s="178">
        <f>M438/RES_summary!M$21</f>
        <v>7.9220643649193461</v>
      </c>
      <c r="N501" s="178">
        <f>N438/RES_summary!N$21</f>
        <v>7.9756084139278922</v>
      </c>
      <c r="O501" s="178">
        <f>O438/RES_summary!O$21</f>
        <v>8.208399893534045</v>
      </c>
      <c r="P501" s="178">
        <f>P438/RES_summary!P$21</f>
        <v>0</v>
      </c>
      <c r="Q501" s="178">
        <f>Q438/RES_summary!Q$21</f>
        <v>0</v>
      </c>
    </row>
    <row r="502" spans="1:17" ht="12" customHeight="1" x14ac:dyDescent="0.25">
      <c r="A502" s="23" t="s">
        <v>58</v>
      </c>
      <c r="B502" s="156"/>
      <c r="C502" s="177">
        <f>C439/RES_summary!C$21</f>
        <v>0</v>
      </c>
      <c r="D502" s="177">
        <f>D439/RES_summary!D$21</f>
        <v>0</v>
      </c>
      <c r="E502" s="177">
        <f>E439/RES_summary!E$21</f>
        <v>0</v>
      </c>
      <c r="F502" s="177">
        <f>F439/RES_summary!F$21</f>
        <v>0</v>
      </c>
      <c r="G502" s="177">
        <f>G439/RES_summary!G$21</f>
        <v>0</v>
      </c>
      <c r="H502" s="177">
        <f>H439/RES_summary!H$21</f>
        <v>0</v>
      </c>
      <c r="I502" s="177">
        <f>I439/RES_summary!I$21</f>
        <v>0</v>
      </c>
      <c r="J502" s="177">
        <f>J439/RES_summary!J$21</f>
        <v>0</v>
      </c>
      <c r="K502" s="177">
        <f>K439/RES_summary!K$21</f>
        <v>0</v>
      </c>
      <c r="L502" s="177">
        <f>L439/RES_summary!L$21</f>
        <v>0</v>
      </c>
      <c r="M502" s="177">
        <f>M439/RES_summary!M$21</f>
        <v>0</v>
      </c>
      <c r="N502" s="177">
        <f>N439/RES_summary!N$21</f>
        <v>0</v>
      </c>
      <c r="O502" s="177">
        <f>O439/RES_summary!O$21</f>
        <v>0</v>
      </c>
      <c r="P502" s="177">
        <f>P439/RES_summary!P$21</f>
        <v>0</v>
      </c>
      <c r="Q502" s="177">
        <f>Q439/RES_summary!Q$21</f>
        <v>0</v>
      </c>
    </row>
    <row r="503" spans="1:17" ht="12" customHeight="1" x14ac:dyDescent="0.25">
      <c r="A503" s="23" t="s">
        <v>57</v>
      </c>
      <c r="B503" s="156"/>
      <c r="C503" s="177">
        <f>C440/RES_summary!C$21</f>
        <v>0</v>
      </c>
      <c r="D503" s="177">
        <f>D440/RES_summary!D$21</f>
        <v>0</v>
      </c>
      <c r="E503" s="177">
        <f>E440/RES_summary!E$21</f>
        <v>0</v>
      </c>
      <c r="F503" s="177">
        <f>F440/RES_summary!F$21</f>
        <v>0</v>
      </c>
      <c r="G503" s="177">
        <f>G440/RES_summary!G$21</f>
        <v>0</v>
      </c>
      <c r="H503" s="177">
        <f>H440/RES_summary!H$21</f>
        <v>0</v>
      </c>
      <c r="I503" s="177">
        <f>I440/RES_summary!I$21</f>
        <v>0</v>
      </c>
      <c r="J503" s="177">
        <f>J440/RES_summary!J$21</f>
        <v>0</v>
      </c>
      <c r="K503" s="177">
        <f>K440/RES_summary!K$21</f>
        <v>0</v>
      </c>
      <c r="L503" s="177">
        <f>L440/RES_summary!L$21</f>
        <v>0</v>
      </c>
      <c r="M503" s="177">
        <f>M440/RES_summary!M$21</f>
        <v>0</v>
      </c>
      <c r="N503" s="177">
        <f>N440/RES_summary!N$21</f>
        <v>0</v>
      </c>
      <c r="O503" s="177">
        <f>O440/RES_summary!O$21</f>
        <v>0</v>
      </c>
      <c r="P503" s="177">
        <f>P440/RES_summary!P$21</f>
        <v>0</v>
      </c>
      <c r="Q503" s="177">
        <f>Q440/RES_summary!Q$21</f>
        <v>0</v>
      </c>
    </row>
    <row r="504" spans="1:17" ht="12" customHeight="1" x14ac:dyDescent="0.25">
      <c r="A504" s="29" t="s">
        <v>140</v>
      </c>
      <c r="B504" s="57"/>
      <c r="C504" s="176">
        <f>C441/RES_summary!C$21</f>
        <v>0</v>
      </c>
      <c r="D504" s="176">
        <f>D441/RES_summary!D$21</f>
        <v>7.9390975420095264</v>
      </c>
      <c r="E504" s="176">
        <f>E441/RES_summary!E$21</f>
        <v>0</v>
      </c>
      <c r="F504" s="176">
        <f>F441/RES_summary!F$21</f>
        <v>8.3475729308412099</v>
      </c>
      <c r="G504" s="176">
        <f>G441/RES_summary!G$21</f>
        <v>8.1964586749809438</v>
      </c>
      <c r="H504" s="176">
        <f>H441/RES_summary!H$21</f>
        <v>8.3852645312427327</v>
      </c>
      <c r="I504" s="176">
        <f>I441/RES_summary!I$21</f>
        <v>8.5969748847408241</v>
      </c>
      <c r="J504" s="176">
        <f>J441/RES_summary!J$21</f>
        <v>8.4266916144709381</v>
      </c>
      <c r="K504" s="176">
        <f>K441/RES_summary!K$21</f>
        <v>8.0392350115760447</v>
      </c>
      <c r="L504" s="176">
        <f>L441/RES_summary!L$21</f>
        <v>8.1542587979312415</v>
      </c>
      <c r="M504" s="176">
        <f>M441/RES_summary!M$21</f>
        <v>7.9220643649193461</v>
      </c>
      <c r="N504" s="176">
        <f>N441/RES_summary!N$21</f>
        <v>7.9756084139278922</v>
      </c>
      <c r="O504" s="176">
        <f>O441/RES_summary!O$21</f>
        <v>8.208399893534045</v>
      </c>
      <c r="P504" s="176">
        <f>P441/RES_summary!P$21</f>
        <v>0</v>
      </c>
      <c r="Q504" s="176">
        <f>Q441/RES_summary!Q$21</f>
        <v>0</v>
      </c>
    </row>
    <row r="506" spans="1:17" ht="12" customHeight="1" x14ac:dyDescent="0.25">
      <c r="A506" s="152" t="s">
        <v>184</v>
      </c>
      <c r="B506" s="168"/>
      <c r="C506" s="184">
        <f>C443/RES_summary!C$21</f>
        <v>0</v>
      </c>
      <c r="D506" s="184">
        <f>D443/RES_summary!D$21</f>
        <v>89.89332322317297</v>
      </c>
      <c r="E506" s="184">
        <f>E443/RES_summary!E$21</f>
        <v>0</v>
      </c>
      <c r="F506" s="184">
        <f>F443/RES_summary!F$21</f>
        <v>89.244511206420825</v>
      </c>
      <c r="G506" s="184">
        <f>G443/RES_summary!G$21</f>
        <v>95.803151217321471</v>
      </c>
      <c r="H506" s="184">
        <f>H443/RES_summary!H$21</f>
        <v>88.666469606341508</v>
      </c>
      <c r="I506" s="184">
        <f>I443/RES_summary!I$21</f>
        <v>81.546221315339821</v>
      </c>
      <c r="J506" s="184">
        <f>J443/RES_summary!J$21</f>
        <v>81.936983760334115</v>
      </c>
      <c r="K506" s="184">
        <f>K443/RES_summary!K$21</f>
        <v>90.055442473496612</v>
      </c>
      <c r="L506" s="184">
        <f>L443/RES_summary!L$21</f>
        <v>75.123802692218661</v>
      </c>
      <c r="M506" s="184">
        <f>M443/RES_summary!M$21</f>
        <v>65.334602752026356</v>
      </c>
      <c r="N506" s="184">
        <f>N443/RES_summary!N$21</f>
        <v>70.784859497395161</v>
      </c>
      <c r="O506" s="184">
        <f>O443/RES_summary!O$21</f>
        <v>64.314798063420128</v>
      </c>
      <c r="P506" s="184">
        <f>P443/RES_summary!P$21</f>
        <v>0</v>
      </c>
      <c r="Q506" s="184">
        <f>Q443/RES_summary!Q$21</f>
        <v>0</v>
      </c>
    </row>
    <row r="507" spans="1:17" ht="12" customHeight="1" x14ac:dyDescent="0.25">
      <c r="A507" s="158" t="s">
        <v>65</v>
      </c>
      <c r="B507" s="157"/>
      <c r="C507" s="178">
        <f>C444/RES_summary!C$21</f>
        <v>0</v>
      </c>
      <c r="D507" s="178">
        <f>D444/RES_summary!D$21</f>
        <v>79.526432047608239</v>
      </c>
      <c r="E507" s="178">
        <f>E444/RES_summary!E$21</f>
        <v>0</v>
      </c>
      <c r="F507" s="178">
        <f>F444/RES_summary!F$21</f>
        <v>80.034979917803781</v>
      </c>
      <c r="G507" s="178">
        <f>G444/RES_summary!G$21</f>
        <v>83.14379834496053</v>
      </c>
      <c r="H507" s="178">
        <f>H444/RES_summary!H$21</f>
        <v>81.739524494024366</v>
      </c>
      <c r="I507" s="178">
        <f>I444/RES_summary!I$21</f>
        <v>72.910840201147892</v>
      </c>
      <c r="J507" s="178">
        <f>J444/RES_summary!J$21</f>
        <v>76.2043977484837</v>
      </c>
      <c r="K507" s="178">
        <f>K444/RES_summary!K$21</f>
        <v>75.204708656308853</v>
      </c>
      <c r="L507" s="178">
        <f>L444/RES_summary!L$21</f>
        <v>68.646043264789526</v>
      </c>
      <c r="M507" s="178">
        <f>M444/RES_summary!M$21</f>
        <v>56.602678733785417</v>
      </c>
      <c r="N507" s="178">
        <f>N444/RES_summary!N$21</f>
        <v>53.854338777692384</v>
      </c>
      <c r="O507" s="178">
        <f>O444/RES_summary!O$21</f>
        <v>55.474419877010028</v>
      </c>
      <c r="P507" s="178">
        <f>P444/RES_summary!P$21</f>
        <v>0</v>
      </c>
      <c r="Q507" s="178">
        <f>Q444/RES_summary!Q$21</f>
        <v>0</v>
      </c>
    </row>
    <row r="508" spans="1:17" ht="12" customHeight="1" x14ac:dyDescent="0.25">
      <c r="A508" s="23" t="s">
        <v>58</v>
      </c>
      <c r="B508" s="156"/>
      <c r="C508" s="177">
        <f>C445/RES_summary!C$21</f>
        <v>0</v>
      </c>
      <c r="D508" s="177">
        <f>D445/RES_summary!D$21</f>
        <v>79.526432047608239</v>
      </c>
      <c r="E508" s="177">
        <f>E445/RES_summary!E$21</f>
        <v>0</v>
      </c>
      <c r="F508" s="177">
        <f>F445/RES_summary!F$21</f>
        <v>80.034979917803781</v>
      </c>
      <c r="G508" s="177">
        <f>G445/RES_summary!G$21</f>
        <v>83.14379834496053</v>
      </c>
      <c r="H508" s="177">
        <f>H445/RES_summary!H$21</f>
        <v>81.739524494024366</v>
      </c>
      <c r="I508" s="177">
        <f>I445/RES_summary!I$21</f>
        <v>72.910840201147892</v>
      </c>
      <c r="J508" s="177">
        <f>J445/RES_summary!J$21</f>
        <v>76.2043977484837</v>
      </c>
      <c r="K508" s="177">
        <f>K445/RES_summary!K$21</f>
        <v>75.204708656308853</v>
      </c>
      <c r="L508" s="177">
        <f>L445/RES_summary!L$21</f>
        <v>68.646043264789526</v>
      </c>
      <c r="M508" s="177">
        <f>M445/RES_summary!M$21</f>
        <v>56.602678733785417</v>
      </c>
      <c r="N508" s="177">
        <f>N445/RES_summary!N$21</f>
        <v>53.854338777692384</v>
      </c>
      <c r="O508" s="177">
        <f>O445/RES_summary!O$21</f>
        <v>55.474419877010028</v>
      </c>
      <c r="P508" s="177">
        <f>P445/RES_summary!P$21</f>
        <v>0</v>
      </c>
      <c r="Q508" s="177">
        <f>Q445/RES_summary!Q$21</f>
        <v>0</v>
      </c>
    </row>
    <row r="509" spans="1:17" ht="12" customHeight="1" x14ac:dyDescent="0.25">
      <c r="A509" s="23" t="s">
        <v>60</v>
      </c>
      <c r="B509" s="156"/>
      <c r="C509" s="177">
        <f>C446/RES_summary!C$21</f>
        <v>0</v>
      </c>
      <c r="D509" s="177">
        <f>D446/RES_summary!D$21</f>
        <v>0</v>
      </c>
      <c r="E509" s="177">
        <f>E446/RES_summary!E$21</f>
        <v>0</v>
      </c>
      <c r="F509" s="177">
        <f>F446/RES_summary!F$21</f>
        <v>0</v>
      </c>
      <c r="G509" s="177">
        <f>G446/RES_summary!G$21</f>
        <v>0</v>
      </c>
      <c r="H509" s="177">
        <f>H446/RES_summary!H$21</f>
        <v>0</v>
      </c>
      <c r="I509" s="177">
        <f>I446/RES_summary!I$21</f>
        <v>0</v>
      </c>
      <c r="J509" s="177">
        <f>J446/RES_summary!J$21</f>
        <v>0</v>
      </c>
      <c r="K509" s="177">
        <f>K446/RES_summary!K$21</f>
        <v>0</v>
      </c>
      <c r="L509" s="177">
        <f>L446/RES_summary!L$21</f>
        <v>0</v>
      </c>
      <c r="M509" s="177">
        <f>M446/RES_summary!M$21</f>
        <v>0</v>
      </c>
      <c r="N509" s="177">
        <f>N446/RES_summary!N$21</f>
        <v>0</v>
      </c>
      <c r="O509" s="177">
        <f>O446/RES_summary!O$21</f>
        <v>0</v>
      </c>
      <c r="P509" s="177">
        <f>P446/RES_summary!P$21</f>
        <v>0</v>
      </c>
      <c r="Q509" s="177">
        <f>Q446/RES_summary!Q$21</f>
        <v>0</v>
      </c>
    </row>
    <row r="510" spans="1:17" ht="12" customHeight="1" x14ac:dyDescent="0.25">
      <c r="A510" s="158" t="s">
        <v>112</v>
      </c>
      <c r="B510" s="157"/>
      <c r="C510" s="178">
        <f>C447/RES_summary!C$21</f>
        <v>0</v>
      </c>
      <c r="D510" s="178">
        <f>D447/RES_summary!D$21</f>
        <v>0</v>
      </c>
      <c r="E510" s="178">
        <f>E447/RES_summary!E$21</f>
        <v>0</v>
      </c>
      <c r="F510" s="178">
        <f>F447/RES_summary!F$21</f>
        <v>0</v>
      </c>
      <c r="G510" s="178">
        <f>G447/RES_summary!G$21</f>
        <v>0</v>
      </c>
      <c r="H510" s="178">
        <f>H447/RES_summary!H$21</f>
        <v>0</v>
      </c>
      <c r="I510" s="178">
        <f>I447/RES_summary!I$21</f>
        <v>0</v>
      </c>
      <c r="J510" s="178">
        <f>J447/RES_summary!J$21</f>
        <v>0</v>
      </c>
      <c r="K510" s="178">
        <f>K447/RES_summary!K$21</f>
        <v>0</v>
      </c>
      <c r="L510" s="178">
        <f>L447/RES_summary!L$21</f>
        <v>0</v>
      </c>
      <c r="M510" s="178">
        <f>M447/RES_summary!M$21</f>
        <v>0</v>
      </c>
      <c r="N510" s="178">
        <f>N447/RES_summary!N$21</f>
        <v>0</v>
      </c>
      <c r="O510" s="178">
        <f>O447/RES_summary!O$21</f>
        <v>0</v>
      </c>
      <c r="P510" s="178">
        <f>P447/RES_summary!P$21</f>
        <v>0</v>
      </c>
      <c r="Q510" s="178">
        <f>Q447/RES_summary!Q$21</f>
        <v>0</v>
      </c>
    </row>
    <row r="511" spans="1:17" ht="12" customHeight="1" x14ac:dyDescent="0.25">
      <c r="A511" s="23" t="s">
        <v>60</v>
      </c>
      <c r="B511" s="156"/>
      <c r="C511" s="177">
        <f>C448/RES_summary!C$21</f>
        <v>0</v>
      </c>
      <c r="D511" s="177">
        <f>D448/RES_summary!D$21</f>
        <v>0</v>
      </c>
      <c r="E511" s="177">
        <f>E448/RES_summary!E$21</f>
        <v>0</v>
      </c>
      <c r="F511" s="177">
        <f>F448/RES_summary!F$21</f>
        <v>0</v>
      </c>
      <c r="G511" s="177">
        <f>G448/RES_summary!G$21</f>
        <v>0</v>
      </c>
      <c r="H511" s="177">
        <f>H448/RES_summary!H$21</f>
        <v>0</v>
      </c>
      <c r="I511" s="177">
        <f>I448/RES_summary!I$21</f>
        <v>0</v>
      </c>
      <c r="J511" s="177">
        <f>J448/RES_summary!J$21</f>
        <v>0</v>
      </c>
      <c r="K511" s="177">
        <f>K448/RES_summary!K$21</f>
        <v>0</v>
      </c>
      <c r="L511" s="177">
        <f>L448/RES_summary!L$21</f>
        <v>0</v>
      </c>
      <c r="M511" s="177">
        <f>M448/RES_summary!M$21</f>
        <v>0</v>
      </c>
      <c r="N511" s="177">
        <f>N448/RES_summary!N$21</f>
        <v>0</v>
      </c>
      <c r="O511" s="177">
        <f>O448/RES_summary!O$21</f>
        <v>0</v>
      </c>
      <c r="P511" s="177">
        <f>P448/RES_summary!P$21</f>
        <v>0</v>
      </c>
      <c r="Q511" s="177">
        <f>Q448/RES_summary!Q$21</f>
        <v>0</v>
      </c>
    </row>
    <row r="512" spans="1:17" ht="12" customHeight="1" x14ac:dyDescent="0.25">
      <c r="A512" s="158" t="s">
        <v>63</v>
      </c>
      <c r="B512" s="157"/>
      <c r="C512" s="178">
        <f>C449/RES_summary!C$21</f>
        <v>0</v>
      </c>
      <c r="D512" s="178">
        <f>D449/RES_summary!D$21</f>
        <v>10.366891175564742</v>
      </c>
      <c r="E512" s="178">
        <f>E449/RES_summary!E$21</f>
        <v>0</v>
      </c>
      <c r="F512" s="178">
        <f>F449/RES_summary!F$21</f>
        <v>9.2095312886170397</v>
      </c>
      <c r="G512" s="178">
        <f>G449/RES_summary!G$21</f>
        <v>12.659352872360941</v>
      </c>
      <c r="H512" s="178">
        <f>H449/RES_summary!H$21</f>
        <v>6.9269451123171493</v>
      </c>
      <c r="I512" s="178">
        <f>I449/RES_summary!I$21</f>
        <v>8.6353811141919294</v>
      </c>
      <c r="J512" s="178">
        <f>J449/RES_summary!J$21</f>
        <v>5.7325860118504082</v>
      </c>
      <c r="K512" s="178">
        <f>K449/RES_summary!K$21</f>
        <v>14.850733817187761</v>
      </c>
      <c r="L512" s="178">
        <f>L449/RES_summary!L$21</f>
        <v>6.4777594274291337</v>
      </c>
      <c r="M512" s="178">
        <f>M449/RES_summary!M$21</f>
        <v>8.7319240182409423</v>
      </c>
      <c r="N512" s="178">
        <f>N449/RES_summary!N$21</f>
        <v>16.93052071970278</v>
      </c>
      <c r="O512" s="178">
        <f>O449/RES_summary!O$21</f>
        <v>8.840378186410101</v>
      </c>
      <c r="P512" s="178">
        <f>P449/RES_summary!P$21</f>
        <v>0</v>
      </c>
      <c r="Q512" s="178">
        <f>Q449/RES_summary!Q$21</f>
        <v>0</v>
      </c>
    </row>
    <row r="513" spans="1:17" ht="12" customHeight="1" x14ac:dyDescent="0.25">
      <c r="A513" s="167" t="s">
        <v>171</v>
      </c>
      <c r="B513" s="132"/>
      <c r="C513" s="183">
        <f>C450/RES_summary!C$21</f>
        <v>0</v>
      </c>
      <c r="D513" s="183">
        <f>D450/RES_summary!D$21</f>
        <v>19.982831237435285</v>
      </c>
      <c r="E513" s="183">
        <f>E450/RES_summary!E$21</f>
        <v>0</v>
      </c>
      <c r="F513" s="183">
        <f>F450/RES_summary!F$21</f>
        <v>19.302398797343653</v>
      </c>
      <c r="G513" s="183">
        <f>G450/RES_summary!G$21</f>
        <v>19.067296106483415</v>
      </c>
      <c r="H513" s="183">
        <f>H450/RES_summary!H$21</f>
        <v>19.007820559797842</v>
      </c>
      <c r="I513" s="183">
        <f>I450/RES_summary!I$21</f>
        <v>18.682592792602595</v>
      </c>
      <c r="J513" s="183">
        <f>J450/RES_summary!J$21</f>
        <v>18.130444678104862</v>
      </c>
      <c r="K513" s="183">
        <f>K450/RES_summary!K$21</f>
        <v>17.731985805366779</v>
      </c>
      <c r="L513" s="183">
        <f>L450/RES_summary!L$21</f>
        <v>17.414347973401544</v>
      </c>
      <c r="M513" s="183">
        <f>M450/RES_summary!M$21</f>
        <v>17.081190116737794</v>
      </c>
      <c r="N513" s="183">
        <f>N450/RES_summary!N$21</f>
        <v>16.93052071970278</v>
      </c>
      <c r="O513" s="183">
        <f>O450/RES_summary!O$21</f>
        <v>16.897984232262953</v>
      </c>
      <c r="P513" s="183">
        <f>P450/RES_summary!P$21</f>
        <v>0</v>
      </c>
      <c r="Q513" s="183">
        <f>Q450/RES_summary!Q$21</f>
        <v>0</v>
      </c>
    </row>
    <row r="514" spans="1:17" ht="12" customHeight="1" x14ac:dyDescent="0.25">
      <c r="A514" s="167" t="s">
        <v>144</v>
      </c>
      <c r="B514" s="132"/>
      <c r="C514" s="183">
        <f>C451/RES_summary!C$21</f>
        <v>0</v>
      </c>
      <c r="D514" s="183">
        <f>D451/RES_summary!D$21</f>
        <v>0</v>
      </c>
      <c r="E514" s="183">
        <f>E451/RES_summary!E$21</f>
        <v>0</v>
      </c>
      <c r="F514" s="183">
        <f>F451/RES_summary!F$21</f>
        <v>0</v>
      </c>
      <c r="G514" s="183">
        <f>G451/RES_summary!G$21</f>
        <v>0</v>
      </c>
      <c r="H514" s="183">
        <f>H451/RES_summary!H$21</f>
        <v>0</v>
      </c>
      <c r="I514" s="183">
        <f>I451/RES_summary!I$21</f>
        <v>0</v>
      </c>
      <c r="J514" s="183">
        <f>J451/RES_summary!J$21</f>
        <v>0</v>
      </c>
      <c r="K514" s="183">
        <f>K451/RES_summary!K$21</f>
        <v>0</v>
      </c>
      <c r="L514" s="183">
        <f>L451/RES_summary!L$21</f>
        <v>0</v>
      </c>
      <c r="M514" s="183">
        <f>M451/RES_summary!M$21</f>
        <v>0</v>
      </c>
      <c r="N514" s="183">
        <f>N451/RES_summary!N$21</f>
        <v>0</v>
      </c>
      <c r="O514" s="183">
        <f>O451/RES_summary!O$21</f>
        <v>0</v>
      </c>
      <c r="P514" s="183">
        <f>P451/RES_summary!P$21</f>
        <v>0</v>
      </c>
      <c r="Q514" s="183">
        <f>Q451/RES_summary!Q$21</f>
        <v>0</v>
      </c>
    </row>
    <row r="515" spans="1:17" ht="12" customHeight="1" x14ac:dyDescent="0.25">
      <c r="A515" s="167" t="s">
        <v>143</v>
      </c>
      <c r="B515" s="132"/>
      <c r="C515" s="183">
        <f>C452/RES_summary!C$21</f>
        <v>0</v>
      </c>
      <c r="D515" s="183">
        <f>D452/RES_summary!D$21</f>
        <v>0</v>
      </c>
      <c r="E515" s="183">
        <f>E452/RES_summary!E$21</f>
        <v>0</v>
      </c>
      <c r="F515" s="183">
        <f>F452/RES_summary!F$21</f>
        <v>0</v>
      </c>
      <c r="G515" s="183">
        <f>G452/RES_summary!G$21</f>
        <v>0</v>
      </c>
      <c r="H515" s="183">
        <f>H452/RES_summary!H$21</f>
        <v>0</v>
      </c>
      <c r="I515" s="183">
        <f>I452/RES_summary!I$21</f>
        <v>0</v>
      </c>
      <c r="J515" s="183">
        <f>J452/RES_summary!J$21</f>
        <v>0</v>
      </c>
      <c r="K515" s="183">
        <f>K452/RES_summary!K$21</f>
        <v>0</v>
      </c>
      <c r="L515" s="183">
        <f>L452/RES_summary!L$21</f>
        <v>0</v>
      </c>
      <c r="M515" s="183">
        <f>M452/RES_summary!M$21</f>
        <v>0</v>
      </c>
      <c r="N515" s="183">
        <f>N452/RES_summary!N$21</f>
        <v>0</v>
      </c>
      <c r="O515" s="183">
        <f>O452/RES_summary!O$21</f>
        <v>0</v>
      </c>
      <c r="P515" s="183">
        <f>P452/RES_summary!P$21</f>
        <v>0</v>
      </c>
      <c r="Q515" s="183">
        <f>Q452/RES_summary!Q$21</f>
        <v>0</v>
      </c>
    </row>
    <row r="516" spans="1:17" ht="12" customHeight="1" x14ac:dyDescent="0.25">
      <c r="A516" s="166" t="s">
        <v>57</v>
      </c>
      <c r="B516" s="165"/>
      <c r="C516" s="182">
        <f>C453/RES_summary!C$21</f>
        <v>0</v>
      </c>
      <c r="D516" s="182">
        <f>D453/RES_summary!D$21</f>
        <v>0</v>
      </c>
      <c r="E516" s="182">
        <f>E453/RES_summary!E$21</f>
        <v>0</v>
      </c>
      <c r="F516" s="182">
        <f>F453/RES_summary!F$21</f>
        <v>0</v>
      </c>
      <c r="G516" s="182">
        <f>G453/RES_summary!G$21</f>
        <v>0</v>
      </c>
      <c r="H516" s="182">
        <f>H453/RES_summary!H$21</f>
        <v>0</v>
      </c>
      <c r="I516" s="182">
        <f>I453/RES_summary!I$21</f>
        <v>0</v>
      </c>
      <c r="J516" s="182">
        <f>J453/RES_summary!J$21</f>
        <v>0</v>
      </c>
      <c r="K516" s="182">
        <f>K453/RES_summary!K$21</f>
        <v>0</v>
      </c>
      <c r="L516" s="182">
        <f>L453/RES_summary!L$21</f>
        <v>0</v>
      </c>
      <c r="M516" s="182">
        <f>M453/RES_summary!M$21</f>
        <v>0</v>
      </c>
      <c r="N516" s="182">
        <f>N453/RES_summary!N$21</f>
        <v>0</v>
      </c>
      <c r="O516" s="182">
        <f>O453/RES_summary!O$21</f>
        <v>0</v>
      </c>
      <c r="P516" s="182">
        <f>P453/RES_summary!P$21</f>
        <v>0</v>
      </c>
      <c r="Q516" s="182">
        <f>Q453/RES_summary!Q$21</f>
        <v>0</v>
      </c>
    </row>
    <row r="517" spans="1:17" ht="12" customHeight="1" x14ac:dyDescent="0.25">
      <c r="A517" s="147" t="s">
        <v>59</v>
      </c>
      <c r="B517" s="164"/>
      <c r="C517" s="181">
        <f>C454/RES_summary!C$21</f>
        <v>0</v>
      </c>
      <c r="D517" s="181">
        <f>D454/RES_summary!D$21</f>
        <v>0</v>
      </c>
      <c r="E517" s="181">
        <f>E454/RES_summary!E$21</f>
        <v>0</v>
      </c>
      <c r="F517" s="181">
        <f>F454/RES_summary!F$21</f>
        <v>0</v>
      </c>
      <c r="G517" s="181">
        <f>G454/RES_summary!G$21</f>
        <v>0</v>
      </c>
      <c r="H517" s="181">
        <f>H454/RES_summary!H$21</f>
        <v>0</v>
      </c>
      <c r="I517" s="181">
        <f>I454/RES_summary!I$21</f>
        <v>0</v>
      </c>
      <c r="J517" s="181">
        <f>J454/RES_summary!J$21</f>
        <v>0</v>
      </c>
      <c r="K517" s="181">
        <f>K454/RES_summary!K$21</f>
        <v>0</v>
      </c>
      <c r="L517" s="181">
        <f>L454/RES_summary!L$21</f>
        <v>0</v>
      </c>
      <c r="M517" s="181">
        <f>M454/RES_summary!M$21</f>
        <v>0</v>
      </c>
      <c r="N517" s="181">
        <f>N454/RES_summary!N$21</f>
        <v>0</v>
      </c>
      <c r="O517" s="181">
        <f>O454/RES_summary!O$21</f>
        <v>0</v>
      </c>
      <c r="P517" s="181">
        <f>P454/RES_summary!P$21</f>
        <v>0</v>
      </c>
      <c r="Q517" s="181">
        <f>Q454/RES_summary!Q$21</f>
        <v>0</v>
      </c>
    </row>
    <row r="518" spans="1:17" ht="12" customHeight="1" x14ac:dyDescent="0.25">
      <c r="A518" s="163" t="s">
        <v>142</v>
      </c>
      <c r="B518" s="162"/>
      <c r="C518" s="180">
        <f>C455/RES_summary!C$21</f>
        <v>0</v>
      </c>
      <c r="D518" s="180">
        <f>D455/RES_summary!D$21</f>
        <v>0</v>
      </c>
      <c r="E518" s="180">
        <f>E455/RES_summary!E$21</f>
        <v>0</v>
      </c>
      <c r="F518" s="180">
        <f>F455/RES_summary!F$21</f>
        <v>0</v>
      </c>
      <c r="G518" s="180">
        <f>G455/RES_summary!G$21</f>
        <v>0</v>
      </c>
      <c r="H518" s="180">
        <f>H455/RES_summary!H$21</f>
        <v>0</v>
      </c>
      <c r="I518" s="180">
        <f>I455/RES_summary!I$21</f>
        <v>0</v>
      </c>
      <c r="J518" s="180">
        <f>J455/RES_summary!J$21</f>
        <v>0</v>
      </c>
      <c r="K518" s="180">
        <f>K455/RES_summary!K$21</f>
        <v>0</v>
      </c>
      <c r="L518" s="180">
        <f>L455/RES_summary!L$21</f>
        <v>0</v>
      </c>
      <c r="M518" s="180">
        <f>M455/RES_summary!M$21</f>
        <v>0</v>
      </c>
      <c r="N518" s="180">
        <f>N455/RES_summary!N$21</f>
        <v>0</v>
      </c>
      <c r="O518" s="180">
        <f>O455/RES_summary!O$21</f>
        <v>0</v>
      </c>
      <c r="P518" s="180">
        <f>P455/RES_summary!P$21</f>
        <v>0</v>
      </c>
      <c r="Q518" s="180">
        <f>Q455/RES_summary!Q$21</f>
        <v>0</v>
      </c>
    </row>
    <row r="519" spans="1:17" ht="12" customHeight="1" x14ac:dyDescent="0.25">
      <c r="A519" s="161" t="s">
        <v>141</v>
      </c>
      <c r="B519" s="160"/>
      <c r="C519" s="179">
        <f>C456/RES_summary!C$21</f>
        <v>0</v>
      </c>
      <c r="D519" s="179">
        <f>D456/RES_summary!D$21</f>
        <v>0</v>
      </c>
      <c r="E519" s="179">
        <f>E456/RES_summary!E$21</f>
        <v>0</v>
      </c>
      <c r="F519" s="179">
        <f>F456/RES_summary!F$21</f>
        <v>0</v>
      </c>
      <c r="G519" s="179">
        <f>G456/RES_summary!G$21</f>
        <v>0</v>
      </c>
      <c r="H519" s="179">
        <f>H456/RES_summary!H$21</f>
        <v>0</v>
      </c>
      <c r="I519" s="179">
        <f>I456/RES_summary!I$21</f>
        <v>0</v>
      </c>
      <c r="J519" s="179">
        <f>J456/RES_summary!J$21</f>
        <v>0</v>
      </c>
      <c r="K519" s="179">
        <f>K456/RES_summary!K$21</f>
        <v>0</v>
      </c>
      <c r="L519" s="179">
        <f>L456/RES_summary!L$21</f>
        <v>0</v>
      </c>
      <c r="M519" s="179">
        <f>M456/RES_summary!M$21</f>
        <v>0</v>
      </c>
      <c r="N519" s="179">
        <f>N456/RES_summary!N$21</f>
        <v>0</v>
      </c>
      <c r="O519" s="179">
        <f>O456/RES_summary!O$21</f>
        <v>0</v>
      </c>
      <c r="P519" s="179">
        <f>P456/RES_summary!P$21</f>
        <v>0</v>
      </c>
      <c r="Q519" s="179">
        <f>Q456/RES_summary!Q$21</f>
        <v>0</v>
      </c>
    </row>
    <row r="520" spans="1:17" ht="12" customHeight="1" x14ac:dyDescent="0.25">
      <c r="A520" s="148" t="s">
        <v>60</v>
      </c>
      <c r="B520" s="156"/>
      <c r="C520" s="177">
        <f>C457/RES_summary!C$21</f>
        <v>0</v>
      </c>
      <c r="D520" s="177">
        <f>D457/RES_summary!D$21</f>
        <v>0</v>
      </c>
      <c r="E520" s="177">
        <f>E457/RES_summary!E$21</f>
        <v>0</v>
      </c>
      <c r="F520" s="177">
        <f>F457/RES_summary!F$21</f>
        <v>0</v>
      </c>
      <c r="G520" s="177">
        <f>G457/RES_summary!G$21</f>
        <v>0</v>
      </c>
      <c r="H520" s="177">
        <f>H457/RES_summary!H$21</f>
        <v>0</v>
      </c>
      <c r="I520" s="177">
        <f>I457/RES_summary!I$21</f>
        <v>0</v>
      </c>
      <c r="J520" s="177">
        <f>J457/RES_summary!J$21</f>
        <v>0</v>
      </c>
      <c r="K520" s="177">
        <f>K457/RES_summary!K$21</f>
        <v>0</v>
      </c>
      <c r="L520" s="177">
        <f>L457/RES_summary!L$21</f>
        <v>0</v>
      </c>
      <c r="M520" s="177">
        <f>M457/RES_summary!M$21</f>
        <v>0</v>
      </c>
      <c r="N520" s="177">
        <f>N457/RES_summary!N$21</f>
        <v>0</v>
      </c>
      <c r="O520" s="177">
        <f>O457/RES_summary!O$21</f>
        <v>0</v>
      </c>
      <c r="P520" s="177">
        <f>P457/RES_summary!P$21</f>
        <v>0</v>
      </c>
      <c r="Q520" s="177">
        <f>Q457/RES_summary!Q$21</f>
        <v>0</v>
      </c>
    </row>
    <row r="521" spans="1:17" ht="12" customHeight="1" x14ac:dyDescent="0.25">
      <c r="A521" s="148" t="s">
        <v>59</v>
      </c>
      <c r="B521" s="156"/>
      <c r="C521" s="177">
        <f>C458/RES_summary!C$21</f>
        <v>0</v>
      </c>
      <c r="D521" s="177">
        <f>D458/RES_summary!D$21</f>
        <v>0</v>
      </c>
      <c r="E521" s="177">
        <f>E458/RES_summary!E$21</f>
        <v>0</v>
      </c>
      <c r="F521" s="177">
        <f>F458/RES_summary!F$21</f>
        <v>0</v>
      </c>
      <c r="G521" s="177">
        <f>G458/RES_summary!G$21</f>
        <v>0</v>
      </c>
      <c r="H521" s="177">
        <f>H458/RES_summary!H$21</f>
        <v>0</v>
      </c>
      <c r="I521" s="177">
        <f>I458/RES_summary!I$21</f>
        <v>0</v>
      </c>
      <c r="J521" s="177">
        <f>J458/RES_summary!J$21</f>
        <v>0</v>
      </c>
      <c r="K521" s="177">
        <f>K458/RES_summary!K$21</f>
        <v>0</v>
      </c>
      <c r="L521" s="177">
        <f>L458/RES_summary!L$21</f>
        <v>0</v>
      </c>
      <c r="M521" s="177">
        <f>M458/RES_summary!M$21</f>
        <v>0</v>
      </c>
      <c r="N521" s="177">
        <f>N458/RES_summary!N$21</f>
        <v>0</v>
      </c>
      <c r="O521" s="177">
        <f>O458/RES_summary!O$21</f>
        <v>0</v>
      </c>
      <c r="P521" s="177">
        <f>P458/RES_summary!P$21</f>
        <v>0</v>
      </c>
      <c r="Q521" s="177">
        <f>Q458/RES_summary!Q$21</f>
        <v>0</v>
      </c>
    </row>
    <row r="522" spans="1:17" ht="12" customHeight="1" x14ac:dyDescent="0.25">
      <c r="A522" s="158" t="s">
        <v>62</v>
      </c>
      <c r="B522" s="157"/>
      <c r="C522" s="178">
        <f>C459/RES_summary!C$21</f>
        <v>0</v>
      </c>
      <c r="D522" s="178">
        <f>D459/RES_summary!D$21</f>
        <v>0</v>
      </c>
      <c r="E522" s="178">
        <f>E459/RES_summary!E$21</f>
        <v>0</v>
      </c>
      <c r="F522" s="178">
        <f>F459/RES_summary!F$21</f>
        <v>0</v>
      </c>
      <c r="G522" s="178">
        <f>G459/RES_summary!G$21</f>
        <v>0</v>
      </c>
      <c r="H522" s="178">
        <f>H459/RES_summary!H$21</f>
        <v>0</v>
      </c>
      <c r="I522" s="178">
        <f>I459/RES_summary!I$21</f>
        <v>0</v>
      </c>
      <c r="J522" s="178">
        <f>J459/RES_summary!J$21</f>
        <v>0</v>
      </c>
      <c r="K522" s="178">
        <f>K459/RES_summary!K$21</f>
        <v>0</v>
      </c>
      <c r="L522" s="178">
        <f>L459/RES_summary!L$21</f>
        <v>0</v>
      </c>
      <c r="M522" s="178">
        <f>M459/RES_summary!M$21</f>
        <v>0</v>
      </c>
      <c r="N522" s="178">
        <f>N459/RES_summary!N$21</f>
        <v>0</v>
      </c>
      <c r="O522" s="178">
        <f>O459/RES_summary!O$21</f>
        <v>0</v>
      </c>
      <c r="P522" s="178">
        <f>P459/RES_summary!P$21</f>
        <v>0</v>
      </c>
      <c r="Q522" s="178">
        <f>Q459/RES_summary!Q$21</f>
        <v>0</v>
      </c>
    </row>
    <row r="523" spans="1:17" ht="12" customHeight="1" x14ac:dyDescent="0.25">
      <c r="A523" s="23" t="s">
        <v>58</v>
      </c>
      <c r="B523" s="156"/>
      <c r="C523" s="177">
        <f>C460/RES_summary!C$21</f>
        <v>0</v>
      </c>
      <c r="D523" s="177">
        <f>D460/RES_summary!D$21</f>
        <v>0</v>
      </c>
      <c r="E523" s="177">
        <f>E460/RES_summary!E$21</f>
        <v>0</v>
      </c>
      <c r="F523" s="177">
        <f>F460/RES_summary!F$21</f>
        <v>0</v>
      </c>
      <c r="G523" s="177">
        <f>G460/RES_summary!G$21</f>
        <v>0</v>
      </c>
      <c r="H523" s="177">
        <f>H460/RES_summary!H$21</f>
        <v>0</v>
      </c>
      <c r="I523" s="177">
        <f>I460/RES_summary!I$21</f>
        <v>0</v>
      </c>
      <c r="J523" s="177">
        <f>J460/RES_summary!J$21</f>
        <v>0</v>
      </c>
      <c r="K523" s="177">
        <f>K460/RES_summary!K$21</f>
        <v>0</v>
      </c>
      <c r="L523" s="177">
        <f>L460/RES_summary!L$21</f>
        <v>0</v>
      </c>
      <c r="M523" s="177">
        <f>M460/RES_summary!M$21</f>
        <v>0</v>
      </c>
      <c r="N523" s="177">
        <f>N460/RES_summary!N$21</f>
        <v>0</v>
      </c>
      <c r="O523" s="177">
        <f>O460/RES_summary!O$21</f>
        <v>0</v>
      </c>
      <c r="P523" s="177">
        <f>P460/RES_summary!P$21</f>
        <v>0</v>
      </c>
      <c r="Q523" s="177">
        <f>Q460/RES_summary!Q$21</f>
        <v>0</v>
      </c>
    </row>
    <row r="524" spans="1:17" ht="12" customHeight="1" x14ac:dyDescent="0.25">
      <c r="A524" s="23" t="s">
        <v>57</v>
      </c>
      <c r="B524" s="156"/>
      <c r="C524" s="177">
        <f>C461/RES_summary!C$21</f>
        <v>0</v>
      </c>
      <c r="D524" s="177">
        <f>D461/RES_summary!D$21</f>
        <v>0</v>
      </c>
      <c r="E524" s="177">
        <f>E461/RES_summary!E$21</f>
        <v>0</v>
      </c>
      <c r="F524" s="177">
        <f>F461/RES_summary!F$21</f>
        <v>0</v>
      </c>
      <c r="G524" s="177">
        <f>G461/RES_summary!G$21</f>
        <v>0</v>
      </c>
      <c r="H524" s="177">
        <f>H461/RES_summary!H$21</f>
        <v>0</v>
      </c>
      <c r="I524" s="177">
        <f>I461/RES_summary!I$21</f>
        <v>0</v>
      </c>
      <c r="J524" s="177">
        <f>J461/RES_summary!J$21</f>
        <v>0</v>
      </c>
      <c r="K524" s="177">
        <f>K461/RES_summary!K$21</f>
        <v>0</v>
      </c>
      <c r="L524" s="177">
        <f>L461/RES_summary!L$21</f>
        <v>0</v>
      </c>
      <c r="M524" s="177">
        <f>M461/RES_summary!M$21</f>
        <v>0</v>
      </c>
      <c r="N524" s="177">
        <f>N461/RES_summary!N$21</f>
        <v>0</v>
      </c>
      <c r="O524" s="177">
        <f>O461/RES_summary!O$21</f>
        <v>0</v>
      </c>
      <c r="P524" s="177">
        <f>P461/RES_summary!P$21</f>
        <v>0</v>
      </c>
      <c r="Q524" s="177">
        <f>Q461/RES_summary!Q$21</f>
        <v>0</v>
      </c>
    </row>
    <row r="525" spans="1:17" ht="12" customHeight="1" x14ac:dyDescent="0.25">
      <c r="A525" s="29" t="s">
        <v>140</v>
      </c>
      <c r="B525" s="57"/>
      <c r="C525" s="176">
        <f>C462/RES_summary!C$21</f>
        <v>0</v>
      </c>
      <c r="D525" s="176">
        <f>D462/RES_summary!D$21</f>
        <v>0</v>
      </c>
      <c r="E525" s="176">
        <f>E462/RES_summary!E$21</f>
        <v>0</v>
      </c>
      <c r="F525" s="176">
        <f>F462/RES_summary!F$21</f>
        <v>0</v>
      </c>
      <c r="G525" s="176">
        <f>G462/RES_summary!G$21</f>
        <v>0</v>
      </c>
      <c r="H525" s="176">
        <f>H462/RES_summary!H$21</f>
        <v>0</v>
      </c>
      <c r="I525" s="176">
        <f>I462/RES_summary!I$21</f>
        <v>0</v>
      </c>
      <c r="J525" s="176">
        <f>J462/RES_summary!J$21</f>
        <v>0</v>
      </c>
      <c r="K525" s="176">
        <f>K462/RES_summary!K$21</f>
        <v>0</v>
      </c>
      <c r="L525" s="176">
        <f>L462/RES_summary!L$21</f>
        <v>0</v>
      </c>
      <c r="M525" s="176">
        <f>M462/RES_summary!M$21</f>
        <v>0</v>
      </c>
      <c r="N525" s="176">
        <f>N462/RES_summary!N$21</f>
        <v>0</v>
      </c>
      <c r="O525" s="176">
        <f>O462/RES_summary!O$21</f>
        <v>0</v>
      </c>
      <c r="P525" s="176">
        <f>P462/RES_summary!P$21</f>
        <v>0</v>
      </c>
      <c r="Q525" s="176">
        <f>Q462/RES_summary!Q$21</f>
        <v>0</v>
      </c>
    </row>
  </sheetData>
  <mergeCells count="1">
    <mergeCell ref="B85:Q85"/>
  </mergeCells>
  <pageMargins left="0.39370078740157483" right="0.39370078740157483" top="0.39370078740157483" bottom="0.39370078740157483" header="0.31496062992125984" footer="0.31496062992125984"/>
  <pageSetup paperSize="9" scale="13" orientation="portrait" horizontalDpi="1200" verticalDpi="1200" r:id="rId1"/>
  <headerFooter alignWithMargins="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281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RES_hhdet_num!B$24</f>
        <v>18755</v>
      </c>
      <c r="C5" s="151">
        <f>RES_hhdet_num!C$24</f>
        <v>18095</v>
      </c>
      <c r="D5" s="151">
        <f>RES_hhdet_num!D$24</f>
        <v>18016</v>
      </c>
      <c r="E5" s="151">
        <f>RES_hhdet_num!E$24</f>
        <v>17987</v>
      </c>
      <c r="F5" s="151">
        <f>RES_hhdet_num!F$24</f>
        <v>17674</v>
      </c>
      <c r="G5" s="151">
        <f>RES_hhdet_num!G$24</f>
        <v>17631</v>
      </c>
      <c r="H5" s="151">
        <f>RES_hhdet_num!H$24</f>
        <v>17784</v>
      </c>
      <c r="I5" s="151">
        <f>RES_hhdet_num!I$24</f>
        <v>18188.000000000004</v>
      </c>
      <c r="J5" s="151">
        <f>RES_hhdet_num!J$24</f>
        <v>18215.000000000004</v>
      </c>
      <c r="K5" s="151">
        <f>RES_hhdet_num!K$24</f>
        <v>18334.000000000004</v>
      </c>
      <c r="L5" s="151">
        <f>RES_hhdet_num!L$24</f>
        <v>18588</v>
      </c>
      <c r="M5" s="151">
        <f>RES_hhdet_num!M$24</f>
        <v>17238</v>
      </c>
      <c r="N5" s="151">
        <f>RES_hhdet_num!N$24</f>
        <v>14849</v>
      </c>
      <c r="O5" s="151">
        <f>RES_hhdet_num!O$24</f>
        <v>18476</v>
      </c>
      <c r="P5" s="151">
        <f>RES_hhdet_num!P$24</f>
        <v>18619</v>
      </c>
      <c r="Q5" s="151">
        <f>RES_hhdet_num!Q$24</f>
        <v>17421.000000000004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84</v>
      </c>
      <c r="B7" s="67">
        <f>RES_hhdet_num!B$26</f>
        <v>18755</v>
      </c>
      <c r="C7" s="67">
        <f>RES_hhdet_num!C$26</f>
        <v>18095</v>
      </c>
      <c r="D7" s="67">
        <f>RES_hhdet_num!D$26</f>
        <v>18016</v>
      </c>
      <c r="E7" s="67">
        <f>RES_hhdet_num!E$26</f>
        <v>17987</v>
      </c>
      <c r="F7" s="67">
        <f>RES_hhdet_num!F$26</f>
        <v>17674</v>
      </c>
      <c r="G7" s="67">
        <f>RES_hhdet_num!G$26</f>
        <v>17631</v>
      </c>
      <c r="H7" s="67">
        <f>RES_hhdet_num!H$26</f>
        <v>17784</v>
      </c>
      <c r="I7" s="67">
        <f>RES_hhdet_num!I$26</f>
        <v>18188.000000000004</v>
      </c>
      <c r="J7" s="67">
        <f>RES_hhdet_num!J$26</f>
        <v>18215.000000000004</v>
      </c>
      <c r="K7" s="67">
        <f>RES_hhdet_num!K$26</f>
        <v>18334.000000000004</v>
      </c>
      <c r="L7" s="67">
        <f>RES_hhdet_num!L$26</f>
        <v>18588</v>
      </c>
      <c r="M7" s="67">
        <f>RES_hhdet_num!M$26</f>
        <v>17238</v>
      </c>
      <c r="N7" s="67">
        <f>RES_hhdet_num!N$26</f>
        <v>14849</v>
      </c>
      <c r="O7" s="67">
        <f>RES_hhdet_num!O$26</f>
        <v>18476</v>
      </c>
      <c r="P7" s="67">
        <f>RES_hhdet_num!P$26</f>
        <v>18619</v>
      </c>
      <c r="Q7" s="67">
        <f>RES_hhdet_num!Q$26</f>
        <v>17421.000000000004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RES_hhdet_num!B$29</f>
        <v>95</v>
      </c>
      <c r="C9" s="67">
        <f>RES_hhdet_num!C$29</f>
        <v>101</v>
      </c>
      <c r="D9" s="67">
        <f>RES_hhdet_num!D$29</f>
        <v>108</v>
      </c>
      <c r="E9" s="67">
        <f>RES_hhdet_num!E$29</f>
        <v>111</v>
      </c>
      <c r="F9" s="67">
        <f>RES_hhdet_num!F$29</f>
        <v>117</v>
      </c>
      <c r="G9" s="67">
        <f>RES_hhdet_num!G$29</f>
        <v>143</v>
      </c>
      <c r="H9" s="67">
        <f>RES_hhdet_num!H$29</f>
        <v>170</v>
      </c>
      <c r="I9" s="67">
        <f>RES_hhdet_num!I$29</f>
        <v>218</v>
      </c>
      <c r="J9" s="67">
        <f>RES_hhdet_num!J$29</f>
        <v>253</v>
      </c>
      <c r="K9" s="67">
        <f>RES_hhdet_num!K$29</f>
        <v>312</v>
      </c>
      <c r="L9" s="67">
        <f>RES_hhdet_num!L$29</f>
        <v>361</v>
      </c>
      <c r="M9" s="67">
        <f>RES_hhdet_num!M$29</f>
        <v>376</v>
      </c>
      <c r="N9" s="67">
        <f>RES_hhdet_num!N$29</f>
        <v>358</v>
      </c>
      <c r="O9" s="67">
        <f>RES_hhdet_num!O$29</f>
        <v>487</v>
      </c>
      <c r="P9" s="67">
        <f>RES_hhdet_num!P$29</f>
        <v>529.99999999999989</v>
      </c>
      <c r="Q9" s="67">
        <f>RES_hhdet_num!Q$29</f>
        <v>463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169</v>
      </c>
      <c r="B11" s="67">
        <f>RES_hhdet_num!B$31</f>
        <v>5328</v>
      </c>
      <c r="C11" s="67">
        <f>RES_hhdet_num!C$31</f>
        <v>5206</v>
      </c>
      <c r="D11" s="67">
        <f>RES_hhdet_num!D$31</f>
        <v>5243</v>
      </c>
      <c r="E11" s="67">
        <f>RES_hhdet_num!E$31</f>
        <v>5300</v>
      </c>
      <c r="F11" s="67">
        <f>RES_hhdet_num!F$31</f>
        <v>5266</v>
      </c>
      <c r="G11" s="67">
        <f>RES_hhdet_num!G$31</f>
        <v>5308</v>
      </c>
      <c r="H11" s="67">
        <f>RES_hhdet_num!H$31</f>
        <v>5410</v>
      </c>
      <c r="I11" s="67">
        <f>RES_hhdet_num!I$31</f>
        <v>5551.0000000000009</v>
      </c>
      <c r="J11" s="67">
        <f>RES_hhdet_num!J$31</f>
        <v>5529.0000000000018</v>
      </c>
      <c r="K11" s="67">
        <f>RES_hhdet_num!K$31</f>
        <v>5507.0000000000009</v>
      </c>
      <c r="L11" s="67">
        <f>RES_hhdet_num!L$31</f>
        <v>5534.9999999999991</v>
      </c>
      <c r="M11" s="67">
        <f>RES_hhdet_num!M$31</f>
        <v>5093.9999999999991</v>
      </c>
      <c r="N11" s="67">
        <f>RES_hhdet_num!N$31</f>
        <v>4378</v>
      </c>
      <c r="O11" s="67">
        <f>RES_hhdet_num!O$31</f>
        <v>5439</v>
      </c>
      <c r="P11" s="67">
        <f>RES_hhdet_num!P$31</f>
        <v>5467.9999999999991</v>
      </c>
      <c r="Q11" s="67">
        <f>RES_hhdet_num!Q$31</f>
        <v>5128</v>
      </c>
    </row>
    <row r="12" spans="1:17" ht="12" customHeight="1" x14ac:dyDescent="0.25">
      <c r="A12" s="23" t="s">
        <v>168</v>
      </c>
      <c r="B12" s="67">
        <f>RES_hhdet_num!B$32</f>
        <v>9</v>
      </c>
      <c r="C12" s="67">
        <f>RES_hhdet_num!C$32</f>
        <v>8</v>
      </c>
      <c r="D12" s="67">
        <f>RES_hhdet_num!D$32</f>
        <v>13</v>
      </c>
      <c r="E12" s="67">
        <f>RES_hhdet_num!E$32</f>
        <v>13</v>
      </c>
      <c r="F12" s="67">
        <f>RES_hhdet_num!F$32</f>
        <v>19</v>
      </c>
      <c r="G12" s="67">
        <f>RES_hhdet_num!G$32</f>
        <v>28</v>
      </c>
      <c r="H12" s="67">
        <f>RES_hhdet_num!H$32</f>
        <v>37</v>
      </c>
      <c r="I12" s="67">
        <f>RES_hhdet_num!I$32</f>
        <v>86</v>
      </c>
      <c r="J12" s="67">
        <f>RES_hhdet_num!J$32</f>
        <v>183</v>
      </c>
      <c r="K12" s="67">
        <f>RES_hhdet_num!K$32</f>
        <v>309</v>
      </c>
      <c r="L12" s="67">
        <f>RES_hhdet_num!L$32</f>
        <v>430.00000000000063</v>
      </c>
      <c r="M12" s="67">
        <f>RES_hhdet_num!M$32</f>
        <v>501.00000000000011</v>
      </c>
      <c r="N12" s="67">
        <f>RES_hhdet_num!N$32</f>
        <v>495.99999999999994</v>
      </c>
      <c r="O12" s="67">
        <f>RES_hhdet_num!O$32</f>
        <v>693</v>
      </c>
      <c r="P12" s="67">
        <f>RES_hhdet_num!P$32</f>
        <v>779.99999999999989</v>
      </c>
      <c r="Q12" s="67">
        <f>RES_hhdet_num!Q$32</f>
        <v>782</v>
      </c>
    </row>
    <row r="13" spans="1:17" ht="12" customHeight="1" x14ac:dyDescent="0.25">
      <c r="A13" s="23" t="s">
        <v>142</v>
      </c>
      <c r="B13" s="67">
        <f>RES_hhdet_num!B$35</f>
        <v>13397</v>
      </c>
      <c r="C13" s="67">
        <f>RES_hhdet_num!C$35</f>
        <v>12861.000000000002</v>
      </c>
      <c r="D13" s="67">
        <f>RES_hhdet_num!D$35</f>
        <v>12727.000000000002</v>
      </c>
      <c r="E13" s="67">
        <f>RES_hhdet_num!E$35</f>
        <v>12642</v>
      </c>
      <c r="F13" s="67">
        <f>RES_hhdet_num!F$35</f>
        <v>12344.000000000002</v>
      </c>
      <c r="G13" s="67">
        <f>RES_hhdet_num!G$35</f>
        <v>12230</v>
      </c>
      <c r="H13" s="67">
        <f>RES_hhdet_num!H$35</f>
        <v>12254.000000000002</v>
      </c>
      <c r="I13" s="67">
        <f>RES_hhdet_num!I$35</f>
        <v>12359.000000000002</v>
      </c>
      <c r="J13" s="67">
        <f>RES_hhdet_num!J$35</f>
        <v>12102.000000000002</v>
      </c>
      <c r="K13" s="67">
        <f>RES_hhdet_num!K$35</f>
        <v>11852.000000000002</v>
      </c>
      <c r="L13" s="67">
        <f>RES_hhdet_num!L$35</f>
        <v>11713.000000000002</v>
      </c>
      <c r="M13" s="67">
        <f>RES_hhdet_num!M$35</f>
        <v>10600</v>
      </c>
      <c r="N13" s="67">
        <f>RES_hhdet_num!N$35</f>
        <v>8959</v>
      </c>
      <c r="O13" s="67">
        <f>RES_hhdet_num!O$35</f>
        <v>10948</v>
      </c>
      <c r="P13" s="67">
        <f>RES_hhdet_num!P$35</f>
        <v>10827</v>
      </c>
      <c r="Q13" s="67">
        <f>RES_hhdet_num!Q$35</f>
        <v>9989.0000000000018</v>
      </c>
    </row>
    <row r="14" spans="1:17" ht="12" customHeight="1" x14ac:dyDescent="0.25">
      <c r="A14" s="23" t="s">
        <v>141</v>
      </c>
      <c r="B14" s="67">
        <f>RES_hhdet_num!B$36</f>
        <v>21</v>
      </c>
      <c r="C14" s="67">
        <f>RES_hhdet_num!C$36</f>
        <v>20.000000000000004</v>
      </c>
      <c r="D14" s="67">
        <f>RES_hhdet_num!D$36</f>
        <v>33.000000000000043</v>
      </c>
      <c r="E14" s="67">
        <f>RES_hhdet_num!E$36</f>
        <v>32</v>
      </c>
      <c r="F14" s="67">
        <f>RES_hhdet_num!F$36</f>
        <v>45</v>
      </c>
      <c r="G14" s="67">
        <f>RES_hhdet_num!G$36</f>
        <v>65.000000000000057</v>
      </c>
      <c r="H14" s="67">
        <f>RES_hhdet_num!H$36</f>
        <v>83.000000000000043</v>
      </c>
      <c r="I14" s="67">
        <f>RES_hhdet_num!I$36</f>
        <v>192.00000000000031</v>
      </c>
      <c r="J14" s="67">
        <f>RES_hhdet_num!J$36</f>
        <v>401.00000000000057</v>
      </c>
      <c r="K14" s="67">
        <f>RES_hhdet_num!K$36</f>
        <v>666</v>
      </c>
      <c r="L14" s="67">
        <f>RES_hhdet_num!L$36</f>
        <v>910.00000000000011</v>
      </c>
      <c r="M14" s="67">
        <f>RES_hhdet_num!M$36</f>
        <v>1043</v>
      </c>
      <c r="N14" s="67">
        <f>RES_hhdet_num!N$36</f>
        <v>1015.9999999999999</v>
      </c>
      <c r="O14" s="67">
        <f>RES_hhdet_num!O$36</f>
        <v>1396.0000000000005</v>
      </c>
      <c r="P14" s="67">
        <f>RES_hhdet_num!P$36</f>
        <v>1544.0000000000002</v>
      </c>
      <c r="Q14" s="67">
        <f>RES_hhdet_num!Q$36</f>
        <v>1522.0000000000005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RES_hhdet_num!B$40</f>
        <v>2452</v>
      </c>
      <c r="C16" s="67">
        <f>RES_hhdet_num!C$40</f>
        <v>3012.9999999999991</v>
      </c>
      <c r="D16" s="67">
        <f>RES_hhdet_num!D$40</f>
        <v>2441</v>
      </c>
      <c r="E16" s="67">
        <f>RES_hhdet_num!E$40</f>
        <v>2350</v>
      </c>
      <c r="F16" s="67">
        <f>RES_hhdet_num!F$40</f>
        <v>2746.9999999999991</v>
      </c>
      <c r="G16" s="67">
        <f>RES_hhdet_num!G$40</f>
        <v>3086</v>
      </c>
      <c r="H16" s="67">
        <f>RES_hhdet_num!H$40</f>
        <v>4219.9999999999991</v>
      </c>
      <c r="I16" s="67">
        <f>RES_hhdet_num!I$40</f>
        <v>2538</v>
      </c>
      <c r="J16" s="67">
        <f>RES_hhdet_num!J$40</f>
        <v>2902.0000000000005</v>
      </c>
      <c r="K16" s="67">
        <f>RES_hhdet_num!K$40</f>
        <v>1131</v>
      </c>
      <c r="L16" s="67">
        <f>RES_hhdet_num!L$40</f>
        <v>2196.0000000000005</v>
      </c>
      <c r="M16" s="67">
        <f>RES_hhdet_num!M$40</f>
        <v>1534</v>
      </c>
      <c r="N16" s="67">
        <f>RES_hhdet_num!N$40</f>
        <v>573</v>
      </c>
      <c r="O16" s="67">
        <f>RES_hhdet_num!O$40</f>
        <v>4263.9999999999991</v>
      </c>
      <c r="P16" s="67">
        <f>RES_hhdet_num!P$40</f>
        <v>2935.9999999999995</v>
      </c>
      <c r="Q16" s="67">
        <f>RES_hhdet_num!Q$40</f>
        <v>2584</v>
      </c>
    </row>
    <row r="17" spans="1:17" ht="12" customHeight="1" x14ac:dyDescent="0.25">
      <c r="A17" s="29" t="s">
        <v>140</v>
      </c>
      <c r="B17" s="83">
        <f>RES_hhdet_num!B$41</f>
        <v>16303</v>
      </c>
      <c r="C17" s="83">
        <f>RES_hhdet_num!C$41</f>
        <v>15082</v>
      </c>
      <c r="D17" s="83">
        <f>RES_hhdet_num!D$41</f>
        <v>15574.999999999998</v>
      </c>
      <c r="E17" s="83">
        <f>RES_hhdet_num!E$41</f>
        <v>15636.999999999998</v>
      </c>
      <c r="F17" s="83">
        <f>RES_hhdet_num!F$41</f>
        <v>14926.999999999998</v>
      </c>
      <c r="G17" s="83">
        <f>RES_hhdet_num!G$41</f>
        <v>14545</v>
      </c>
      <c r="H17" s="83">
        <f>RES_hhdet_num!H$41</f>
        <v>13564</v>
      </c>
      <c r="I17" s="83">
        <f>RES_hhdet_num!I$41</f>
        <v>15649.999999999998</v>
      </c>
      <c r="J17" s="83">
        <f>RES_hhdet_num!J$41</f>
        <v>15312.999999999998</v>
      </c>
      <c r="K17" s="83">
        <f>RES_hhdet_num!K$41</f>
        <v>17203</v>
      </c>
      <c r="L17" s="83">
        <f>RES_hhdet_num!L$41</f>
        <v>16392</v>
      </c>
      <c r="M17" s="83">
        <f>RES_hhdet_num!M$41</f>
        <v>15704</v>
      </c>
      <c r="N17" s="83">
        <f>RES_hhdet_num!N$41</f>
        <v>14276.000000000002</v>
      </c>
      <c r="O17" s="83">
        <f>RES_hhdet_num!O$41</f>
        <v>14212.000000000002</v>
      </c>
      <c r="P17" s="83">
        <f>RES_hhdet_num!P$41</f>
        <v>15683</v>
      </c>
      <c r="Q17" s="83">
        <f>RES_hhdet_num!Q$41</f>
        <v>14837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84</v>
      </c>
      <c r="B21" s="67"/>
      <c r="C21" s="67">
        <f>B7+C35-C7</f>
        <v>1172.1875</v>
      </c>
      <c r="D21" s="67">
        <f t="shared" ref="D21:Q21" si="0">C7+D35-D7</f>
        <v>1172.1875</v>
      </c>
      <c r="E21" s="67">
        <f t="shared" si="0"/>
        <v>1172.1875</v>
      </c>
      <c r="F21" s="67">
        <f t="shared" si="0"/>
        <v>1172.1875</v>
      </c>
      <c r="G21" s="67">
        <f t="shared" si="0"/>
        <v>1172.1875</v>
      </c>
      <c r="H21" s="67">
        <f t="shared" si="0"/>
        <v>1172.1875</v>
      </c>
      <c r="I21" s="67">
        <f t="shared" si="0"/>
        <v>1172.1874999999964</v>
      </c>
      <c r="J21" s="67">
        <f t="shared" si="0"/>
        <v>1172.1875</v>
      </c>
      <c r="K21" s="67">
        <f t="shared" si="0"/>
        <v>1172.1875</v>
      </c>
      <c r="L21" s="67">
        <f t="shared" si="0"/>
        <v>1172.1875000000036</v>
      </c>
      <c r="M21" s="67">
        <f t="shared" si="0"/>
        <v>1350</v>
      </c>
      <c r="N21" s="67">
        <f t="shared" si="0"/>
        <v>2389</v>
      </c>
      <c r="O21" s="67">
        <f t="shared" si="0"/>
        <v>1172.1875</v>
      </c>
      <c r="P21" s="67">
        <f t="shared" si="0"/>
        <v>1172.1875</v>
      </c>
      <c r="Q21" s="67">
        <f t="shared" si="0"/>
        <v>1197.9999999999964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>B9+C37-C9</f>
        <v>12</v>
      </c>
      <c r="D23" s="67">
        <f t="shared" ref="D23:Q23" si="1">C9+D37-D9</f>
        <v>12</v>
      </c>
      <c r="E23" s="67">
        <f t="shared" si="1"/>
        <v>10</v>
      </c>
      <c r="F23" s="67">
        <f t="shared" si="1"/>
        <v>10</v>
      </c>
      <c r="G23" s="67">
        <f t="shared" si="1"/>
        <v>10</v>
      </c>
      <c r="H23" s="67">
        <f t="shared" si="1"/>
        <v>9</v>
      </c>
      <c r="I23" s="67">
        <f t="shared" si="1"/>
        <v>10</v>
      </c>
      <c r="J23" s="67">
        <f t="shared" si="1"/>
        <v>22</v>
      </c>
      <c r="K23" s="67">
        <f t="shared" si="1"/>
        <v>22</v>
      </c>
      <c r="L23" s="67">
        <f t="shared" si="1"/>
        <v>19</v>
      </c>
      <c r="M23" s="67">
        <f t="shared" si="1"/>
        <v>15.361702127659555</v>
      </c>
      <c r="N23" s="67">
        <f t="shared" si="1"/>
        <v>20</v>
      </c>
      <c r="O23" s="67">
        <f t="shared" si="1"/>
        <v>36</v>
      </c>
      <c r="P23" s="67">
        <f t="shared" si="1"/>
        <v>39.000000000000114</v>
      </c>
      <c r="Q23" s="67">
        <f t="shared" si="1"/>
        <v>66.999999999999886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169</v>
      </c>
      <c r="B25" s="67"/>
      <c r="C25" s="67">
        <f t="shared" ref="C25:Q28" si="2">B11+C39-C11</f>
        <v>441.80404649666798</v>
      </c>
      <c r="D25" s="67">
        <f t="shared" si="2"/>
        <v>677.91019274118571</v>
      </c>
      <c r="E25" s="67">
        <f t="shared" si="2"/>
        <v>684.47422476422526</v>
      </c>
      <c r="F25" s="67">
        <f t="shared" si="2"/>
        <v>555.26395175647394</v>
      </c>
      <c r="G25" s="67">
        <f t="shared" si="2"/>
        <v>707.4649754967877</v>
      </c>
      <c r="H25" s="67">
        <f t="shared" si="2"/>
        <v>704.15238435407718</v>
      </c>
      <c r="I25" s="67">
        <f t="shared" si="2"/>
        <v>846.23611539825106</v>
      </c>
      <c r="J25" s="67">
        <f t="shared" si="2"/>
        <v>710.30964859414235</v>
      </c>
      <c r="K25" s="67">
        <f t="shared" si="2"/>
        <v>52.737609028649786</v>
      </c>
      <c r="L25" s="67">
        <f t="shared" si="2"/>
        <v>61.004831954516703</v>
      </c>
      <c r="M25" s="67">
        <f t="shared" si="2"/>
        <v>441</v>
      </c>
      <c r="N25" s="67">
        <f t="shared" si="2"/>
        <v>715.99999999999909</v>
      </c>
      <c r="O25" s="67">
        <f t="shared" si="2"/>
        <v>849.99678395347109</v>
      </c>
      <c r="P25" s="67">
        <f t="shared" si="2"/>
        <v>486.04915209291175</v>
      </c>
      <c r="Q25" s="67">
        <f t="shared" si="2"/>
        <v>339.99999999999909</v>
      </c>
    </row>
    <row r="26" spans="1:17" ht="12" customHeight="1" x14ac:dyDescent="0.25">
      <c r="A26" s="23" t="s">
        <v>168</v>
      </c>
      <c r="B26" s="67"/>
      <c r="C26" s="67">
        <f t="shared" si="2"/>
        <v>1.4914391801715983</v>
      </c>
      <c r="D26" s="67">
        <f t="shared" si="2"/>
        <v>1.6336813172362525</v>
      </c>
      <c r="E26" s="67">
        <f t="shared" si="2"/>
        <v>1.6671828697415965</v>
      </c>
      <c r="F26" s="67">
        <f t="shared" si="2"/>
        <v>1.6383911913183375</v>
      </c>
      <c r="G26" s="67">
        <f t="shared" si="2"/>
        <v>3.5416297317675571</v>
      </c>
      <c r="H26" s="67">
        <f t="shared" si="2"/>
        <v>4.9846784610295742</v>
      </c>
      <c r="I26" s="67">
        <f t="shared" si="2"/>
        <v>14.708344593193132</v>
      </c>
      <c r="J26" s="67">
        <f t="shared" si="2"/>
        <v>22.781288296323964</v>
      </c>
      <c r="K26" s="67">
        <f t="shared" si="2"/>
        <v>0.8360490254987667</v>
      </c>
      <c r="L26" s="67">
        <f t="shared" si="2"/>
        <v>0</v>
      </c>
      <c r="M26" s="67">
        <f t="shared" si="2"/>
        <v>1.1996920690625075</v>
      </c>
      <c r="N26" s="67">
        <f t="shared" si="2"/>
        <v>11.183309885339327</v>
      </c>
      <c r="O26" s="67">
        <f t="shared" si="2"/>
        <v>243.48607671994023</v>
      </c>
      <c r="P26" s="67">
        <f t="shared" si="2"/>
        <v>73.47080077404371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1482.8854944328705</v>
      </c>
      <c r="D27" s="67">
        <f t="shared" si="2"/>
        <v>1302.582222165589</v>
      </c>
      <c r="E27" s="67">
        <f t="shared" si="2"/>
        <v>1273.2015071573987</v>
      </c>
      <c r="F27" s="67">
        <f t="shared" si="2"/>
        <v>1343.189995996323</v>
      </c>
      <c r="G27" s="67">
        <f t="shared" si="2"/>
        <v>1303.8568256598337</v>
      </c>
      <c r="H27" s="67">
        <f t="shared" si="2"/>
        <v>1256.2499999999982</v>
      </c>
      <c r="I27" s="67">
        <f t="shared" si="2"/>
        <v>1256.2499999999982</v>
      </c>
      <c r="J27" s="67">
        <f t="shared" si="2"/>
        <v>1256.25</v>
      </c>
      <c r="K27" s="67">
        <f t="shared" si="2"/>
        <v>1447.8440684892612</v>
      </c>
      <c r="L27" s="67">
        <f t="shared" si="2"/>
        <v>1626.9266140413092</v>
      </c>
      <c r="M27" s="67">
        <f t="shared" si="2"/>
        <v>1734.5412314798523</v>
      </c>
      <c r="N27" s="67">
        <f t="shared" si="2"/>
        <v>2627.0211858741204</v>
      </c>
      <c r="O27" s="67">
        <f t="shared" si="2"/>
        <v>1622.3264307592672</v>
      </c>
      <c r="P27" s="67">
        <f t="shared" si="2"/>
        <v>1762.5180438000734</v>
      </c>
      <c r="Q27" s="67">
        <f t="shared" si="2"/>
        <v>1732.8967292155303</v>
      </c>
    </row>
    <row r="28" spans="1:17" ht="12" customHeight="1" x14ac:dyDescent="0.25">
      <c r="A28" s="23" t="s">
        <v>141</v>
      </c>
      <c r="B28" s="67"/>
      <c r="C28" s="67">
        <f t="shared" si="2"/>
        <v>2.4724912439668323</v>
      </c>
      <c r="D28" s="67">
        <f t="shared" si="2"/>
        <v>3.0241518928334585</v>
      </c>
      <c r="E28" s="67">
        <f t="shared" si="2"/>
        <v>4.0024004765703438</v>
      </c>
      <c r="F28" s="67">
        <f t="shared" si="2"/>
        <v>3.7748469514673317</v>
      </c>
      <c r="G28" s="67">
        <f t="shared" si="2"/>
        <v>6.2122795687238437</v>
      </c>
      <c r="H28" s="67">
        <f t="shared" si="2"/>
        <v>7.7824196146061695</v>
      </c>
      <c r="I28" s="67">
        <f t="shared" si="2"/>
        <v>18.020464420852676</v>
      </c>
      <c r="J28" s="67">
        <f t="shared" si="2"/>
        <v>30.298921261799251</v>
      </c>
      <c r="K28" s="67">
        <f t="shared" si="2"/>
        <v>41.144127183818682</v>
      </c>
      <c r="L28" s="67">
        <f t="shared" si="2"/>
        <v>64.200452771441974</v>
      </c>
      <c r="M28" s="67">
        <f t="shared" si="2"/>
        <v>42.842458988233375</v>
      </c>
      <c r="N28" s="67">
        <f t="shared" si="2"/>
        <v>81.080661292747095</v>
      </c>
      <c r="O28" s="67">
        <f t="shared" si="2"/>
        <v>151.48327848014901</v>
      </c>
      <c r="P28" s="67">
        <f t="shared" si="2"/>
        <v>114.14839730902099</v>
      </c>
      <c r="Q28" s="67">
        <f t="shared" si="2"/>
        <v>229.12757466594121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230.25</v>
      </c>
      <c r="D30" s="67">
        <f t="shared" si="3"/>
        <v>635.67960208125487</v>
      </c>
      <c r="E30" s="67">
        <f t="shared" si="3"/>
        <v>759.07876540670441</v>
      </c>
      <c r="F30" s="67">
        <f t="shared" si="3"/>
        <v>230.25000000000045</v>
      </c>
      <c r="G30" s="67">
        <f t="shared" si="3"/>
        <v>375.14591957688526</v>
      </c>
      <c r="H30" s="67">
        <f t="shared" si="3"/>
        <v>230.25</v>
      </c>
      <c r="I30" s="67">
        <f t="shared" si="3"/>
        <v>1681.9999999999991</v>
      </c>
      <c r="J30" s="67">
        <f t="shared" si="3"/>
        <v>444.07496583935745</v>
      </c>
      <c r="K30" s="67">
        <f t="shared" si="3"/>
        <v>1771.0000000000005</v>
      </c>
      <c r="L30" s="67">
        <f t="shared" si="3"/>
        <v>0</v>
      </c>
      <c r="M30" s="67">
        <f t="shared" si="3"/>
        <v>662.00000000000045</v>
      </c>
      <c r="N30" s="67">
        <f t="shared" si="3"/>
        <v>961</v>
      </c>
      <c r="O30" s="67">
        <f t="shared" si="3"/>
        <v>0</v>
      </c>
      <c r="P30" s="67">
        <f t="shared" si="3"/>
        <v>1327.9999999999995</v>
      </c>
      <c r="Q30" s="67">
        <f t="shared" si="3"/>
        <v>351.99999999999955</v>
      </c>
    </row>
    <row r="31" spans="1:17" ht="12" customHeight="1" x14ac:dyDescent="0.25">
      <c r="A31" s="29" t="s">
        <v>140</v>
      </c>
      <c r="B31" s="83"/>
      <c r="C31" s="83">
        <f t="shared" si="3"/>
        <v>1813.1940466561682</v>
      </c>
      <c r="D31" s="83">
        <f t="shared" si="3"/>
        <v>1528.5000000000018</v>
      </c>
      <c r="E31" s="83">
        <f t="shared" si="3"/>
        <v>1562.7662654067044</v>
      </c>
      <c r="F31" s="83">
        <f t="shared" si="3"/>
        <v>1656.3567822352179</v>
      </c>
      <c r="G31" s="83">
        <f t="shared" si="3"/>
        <v>1622.8334195768839</v>
      </c>
      <c r="H31" s="83">
        <f t="shared" si="3"/>
        <v>1528.5</v>
      </c>
      <c r="I31" s="83">
        <f t="shared" si="3"/>
        <v>1528.5000000000018</v>
      </c>
      <c r="J31" s="83">
        <f t="shared" si="3"/>
        <v>1646.7624658393561</v>
      </c>
      <c r="K31" s="83">
        <f t="shared" si="3"/>
        <v>1753.1809533438318</v>
      </c>
      <c r="L31" s="83">
        <f t="shared" si="3"/>
        <v>2558.0078979187456</v>
      </c>
      <c r="M31" s="83">
        <f t="shared" si="3"/>
        <v>2099.875</v>
      </c>
      <c r="N31" s="83">
        <f t="shared" si="3"/>
        <v>2770.5182177647821</v>
      </c>
      <c r="O31" s="83">
        <f t="shared" si="3"/>
        <v>1957.1286267773903</v>
      </c>
      <c r="P31" s="83">
        <f t="shared" si="3"/>
        <v>2050.9374976005929</v>
      </c>
      <c r="Q31" s="83">
        <f t="shared" si="3"/>
        <v>4123.875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84</v>
      </c>
      <c r="B35" s="67"/>
      <c r="C35" s="67">
        <f>RES_hhdet_in!C$26</f>
        <v>512.1875</v>
      </c>
      <c r="D35" s="67">
        <f>RES_hhdet_in!D$26</f>
        <v>1093.1875</v>
      </c>
      <c r="E35" s="67">
        <f>RES_hhdet_in!E$26</f>
        <v>1143.1875</v>
      </c>
      <c r="F35" s="67">
        <f>RES_hhdet_in!F$26</f>
        <v>859.18749999999989</v>
      </c>
      <c r="G35" s="67">
        <f>RES_hhdet_in!G$26</f>
        <v>1129.1875</v>
      </c>
      <c r="H35" s="67">
        <f>RES_hhdet_in!H$26</f>
        <v>1325.1875</v>
      </c>
      <c r="I35" s="67">
        <f>RES_hhdet_in!I$26</f>
        <v>1576.1875</v>
      </c>
      <c r="J35" s="67">
        <f>RES_hhdet_in!J$26</f>
        <v>1199.1874999999998</v>
      </c>
      <c r="K35" s="67">
        <f>RES_hhdet_in!K$26</f>
        <v>1291.1875</v>
      </c>
      <c r="L35" s="67">
        <f>RES_hhdet_in!L$26</f>
        <v>1426.1875000000002</v>
      </c>
      <c r="M35" s="67">
        <f>RES_hhdet_in!M$26</f>
        <v>0</v>
      </c>
      <c r="N35" s="67">
        <f>RES_hhdet_in!N$26</f>
        <v>0</v>
      </c>
      <c r="O35" s="67">
        <f>RES_hhdet_in!O$26</f>
        <v>4799.1875</v>
      </c>
      <c r="P35" s="67">
        <f>RES_hhdet_in!P$26</f>
        <v>1315.1875</v>
      </c>
      <c r="Q35" s="67">
        <f>RES_hhdet_in!Q$26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RES_hhdet_in!C$29</f>
        <v>18</v>
      </c>
      <c r="D37" s="67">
        <f>RES_hhdet_in!D$29</f>
        <v>19</v>
      </c>
      <c r="E37" s="67">
        <f>RES_hhdet_in!E$29</f>
        <v>13</v>
      </c>
      <c r="F37" s="67">
        <f>RES_hhdet_in!F$29</f>
        <v>16</v>
      </c>
      <c r="G37" s="67">
        <f>RES_hhdet_in!G$29</f>
        <v>36</v>
      </c>
      <c r="H37" s="67">
        <f>RES_hhdet_in!H$29</f>
        <v>36</v>
      </c>
      <c r="I37" s="67">
        <f>RES_hhdet_in!I$29</f>
        <v>58</v>
      </c>
      <c r="J37" s="67">
        <f>RES_hhdet_in!J$29</f>
        <v>57</v>
      </c>
      <c r="K37" s="67">
        <f>RES_hhdet_in!K$29</f>
        <v>81</v>
      </c>
      <c r="L37" s="67">
        <f>RES_hhdet_in!L$29</f>
        <v>68</v>
      </c>
      <c r="M37" s="67">
        <f>RES_hhdet_in!M$29</f>
        <v>30.361702127659576</v>
      </c>
      <c r="N37" s="67">
        <f>RES_hhdet_in!N$29</f>
        <v>2</v>
      </c>
      <c r="O37" s="67">
        <f>RES_hhdet_in!O$29</f>
        <v>165</v>
      </c>
      <c r="P37" s="67">
        <f>RES_hhdet_in!P$29</f>
        <v>82</v>
      </c>
      <c r="Q37" s="67">
        <f>RES_hhdet_in!Q$29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169</v>
      </c>
      <c r="B39" s="67"/>
      <c r="C39" s="67">
        <f>RES_hhdet_in!C$31</f>
        <v>319.80404649666781</v>
      </c>
      <c r="D39" s="67">
        <f>RES_hhdet_in!D$31</f>
        <v>714.91019274118537</v>
      </c>
      <c r="E39" s="67">
        <f>RES_hhdet_in!E$31</f>
        <v>741.47422476422514</v>
      </c>
      <c r="F39" s="67">
        <f>RES_hhdet_in!F$31</f>
        <v>521.26395175647372</v>
      </c>
      <c r="G39" s="67">
        <f>RES_hhdet_in!G$31</f>
        <v>749.46497549678793</v>
      </c>
      <c r="H39" s="67">
        <f>RES_hhdet_in!H$31</f>
        <v>806.15238435407741</v>
      </c>
      <c r="I39" s="67">
        <f>RES_hhdet_in!I$31</f>
        <v>987.23611539825208</v>
      </c>
      <c r="J39" s="67">
        <f>RES_hhdet_in!J$31</f>
        <v>688.3096485941428</v>
      </c>
      <c r="K39" s="67">
        <f>RES_hhdet_in!K$31</f>
        <v>30.737609028649281</v>
      </c>
      <c r="L39" s="67">
        <f>RES_hhdet_in!L$31</f>
        <v>89.00483195451514</v>
      </c>
      <c r="M39" s="67">
        <f>RES_hhdet_in!M$31</f>
        <v>0</v>
      </c>
      <c r="N39" s="67">
        <f>RES_hhdet_in!N$31</f>
        <v>1.1368683772161603E-13</v>
      </c>
      <c r="O39" s="67">
        <f>RES_hhdet_in!O$31</f>
        <v>1910.9967839534715</v>
      </c>
      <c r="P39" s="67">
        <f>RES_hhdet_in!P$31</f>
        <v>515.0491520929105</v>
      </c>
      <c r="Q39" s="67">
        <f>RES_hhdet_in!Q$31</f>
        <v>0</v>
      </c>
    </row>
    <row r="40" spans="1:17" ht="12" customHeight="1" x14ac:dyDescent="0.25">
      <c r="A40" s="23" t="s">
        <v>168</v>
      </c>
      <c r="B40" s="67"/>
      <c r="C40" s="67">
        <f>RES_hhdet_in!C$32</f>
        <v>0.4914391801715986</v>
      </c>
      <c r="D40" s="67">
        <f>RES_hhdet_in!D$32</f>
        <v>6.6336813172362525</v>
      </c>
      <c r="E40" s="67">
        <f>RES_hhdet_in!E$32</f>
        <v>1.667182869741596</v>
      </c>
      <c r="F40" s="67">
        <f>RES_hhdet_in!F$32</f>
        <v>7.6383911913183384</v>
      </c>
      <c r="G40" s="67">
        <f>RES_hhdet_in!G$32</f>
        <v>12.541629731767557</v>
      </c>
      <c r="H40" s="67">
        <f>RES_hhdet_in!H$32</f>
        <v>13.984678461029578</v>
      </c>
      <c r="I40" s="67">
        <f>RES_hhdet_in!I$32</f>
        <v>63.708344593193132</v>
      </c>
      <c r="J40" s="67">
        <f>RES_hhdet_in!J$32</f>
        <v>119.78128829632395</v>
      </c>
      <c r="K40" s="67">
        <f>RES_hhdet_in!K$32</f>
        <v>126.83604902549875</v>
      </c>
      <c r="L40" s="67">
        <f>RES_hhdet_in!L$32</f>
        <v>121.00000000000063</v>
      </c>
      <c r="M40" s="67">
        <f>RES_hhdet_in!M$32</f>
        <v>72.199692069061967</v>
      </c>
      <c r="N40" s="67">
        <f>RES_hhdet_in!N$32</f>
        <v>6.1833098853391739</v>
      </c>
      <c r="O40" s="67">
        <f>RES_hhdet_in!O$32</f>
        <v>440.48607671994034</v>
      </c>
      <c r="P40" s="67">
        <f>RES_hhdet_in!P$32</f>
        <v>160.47080077404357</v>
      </c>
      <c r="Q40" s="67">
        <f>RES_hhdet_in!Q$32</f>
        <v>2.0000000000001137</v>
      </c>
    </row>
    <row r="41" spans="1:17" ht="12" customHeight="1" x14ac:dyDescent="0.25">
      <c r="A41" s="23" t="s">
        <v>142</v>
      </c>
      <c r="B41" s="67"/>
      <c r="C41" s="67">
        <f>RES_hhdet_in!C$35</f>
        <v>946.88549443287275</v>
      </c>
      <c r="D41" s="67">
        <f>RES_hhdet_in!D$35</f>
        <v>1168.5822221655881</v>
      </c>
      <c r="E41" s="67">
        <f>RES_hhdet_in!E$35</f>
        <v>1188.2015071573965</v>
      </c>
      <c r="F41" s="67">
        <f>RES_hhdet_in!F$35</f>
        <v>1045.1899959963248</v>
      </c>
      <c r="G41" s="67">
        <f>RES_hhdet_in!G$35</f>
        <v>1189.8568256598314</v>
      </c>
      <c r="H41" s="67">
        <f>RES_hhdet_in!H$35</f>
        <v>1280.2500000000009</v>
      </c>
      <c r="I41" s="67">
        <f>RES_hhdet_in!I$35</f>
        <v>1361.249999999998</v>
      </c>
      <c r="J41" s="67">
        <f>RES_hhdet_in!J$35</f>
        <v>999.24999999999966</v>
      </c>
      <c r="K41" s="67">
        <f>RES_hhdet_in!K$35</f>
        <v>1197.8440684892612</v>
      </c>
      <c r="L41" s="67">
        <f>RES_hhdet_in!L$35</f>
        <v>1487.9266140413092</v>
      </c>
      <c r="M41" s="67">
        <f>RES_hhdet_in!M$35</f>
        <v>621.54123147984967</v>
      </c>
      <c r="N41" s="67">
        <f>RES_hhdet_in!N$35</f>
        <v>986.02118587412099</v>
      </c>
      <c r="O41" s="67">
        <f>RES_hhdet_in!O$35</f>
        <v>3611.3264307592676</v>
      </c>
      <c r="P41" s="67">
        <f>RES_hhdet_in!P$35</f>
        <v>1641.518043800073</v>
      </c>
      <c r="Q41" s="67">
        <f>RES_hhdet_in!Q$35</f>
        <v>894.8967292155329</v>
      </c>
    </row>
    <row r="42" spans="1:17" ht="12" customHeight="1" x14ac:dyDescent="0.25">
      <c r="A42" s="23" t="s">
        <v>141</v>
      </c>
      <c r="B42" s="67"/>
      <c r="C42" s="67">
        <f>RES_hhdet_in!C$36</f>
        <v>1.4724912439668341</v>
      </c>
      <c r="D42" s="67">
        <f>RES_hhdet_in!D$36</f>
        <v>16.024151892833494</v>
      </c>
      <c r="E42" s="67">
        <f>RES_hhdet_in!E$36</f>
        <v>3.0024004765703003</v>
      </c>
      <c r="F42" s="67">
        <f>RES_hhdet_in!F$36</f>
        <v>16.774846951467332</v>
      </c>
      <c r="G42" s="67">
        <f>RES_hhdet_in!G$36</f>
        <v>26.212279568723897</v>
      </c>
      <c r="H42" s="67">
        <f>RES_hhdet_in!H$36</f>
        <v>25.782419614606159</v>
      </c>
      <c r="I42" s="67">
        <f>RES_hhdet_in!I$36</f>
        <v>127.02046442085293</v>
      </c>
      <c r="J42" s="67">
        <f>RES_hhdet_in!J$36</f>
        <v>239.29892126179953</v>
      </c>
      <c r="K42" s="67">
        <f>RES_hhdet_in!K$36</f>
        <v>306.14412718381811</v>
      </c>
      <c r="L42" s="67">
        <f>RES_hhdet_in!L$36</f>
        <v>308.20045277144203</v>
      </c>
      <c r="M42" s="67">
        <f>RES_hhdet_in!M$36</f>
        <v>175.84245898823329</v>
      </c>
      <c r="N42" s="67">
        <f>RES_hhdet_in!N$36</f>
        <v>54.080661292747017</v>
      </c>
      <c r="O42" s="67">
        <f>RES_hhdet_in!O$36</f>
        <v>531.48327848014958</v>
      </c>
      <c r="P42" s="67">
        <f>RES_hhdet_in!P$36</f>
        <v>262.14839730902077</v>
      </c>
      <c r="Q42" s="67">
        <f>RES_hhdet_in!Q$36</f>
        <v>207.12757466594138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RES_hhdet_in!C$40</f>
        <v>791.24999999999932</v>
      </c>
      <c r="D44" s="67">
        <f>RES_hhdet_in!D$40</f>
        <v>63.679602081255695</v>
      </c>
      <c r="E44" s="67">
        <f>RES_hhdet_in!E$40</f>
        <v>668.07876540670463</v>
      </c>
      <c r="F44" s="67">
        <f>RES_hhdet_in!F$40</f>
        <v>627.24999999999955</v>
      </c>
      <c r="G44" s="67">
        <f>RES_hhdet_in!G$40</f>
        <v>714.14591957688617</v>
      </c>
      <c r="H44" s="67">
        <f>RES_hhdet_in!H$40</f>
        <v>1364.2499999999993</v>
      </c>
      <c r="I44" s="67">
        <f>RES_hhdet_in!I$40</f>
        <v>0</v>
      </c>
      <c r="J44" s="67">
        <f>RES_hhdet_in!J$40</f>
        <v>808.07496583935801</v>
      </c>
      <c r="K44" s="67">
        <f>RES_hhdet_in!K$40</f>
        <v>0</v>
      </c>
      <c r="L44" s="67">
        <f>RES_hhdet_in!L$40</f>
        <v>1065.0000000000005</v>
      </c>
      <c r="M44" s="67">
        <f>RES_hhdet_in!M$40</f>
        <v>0</v>
      </c>
      <c r="N44" s="67">
        <f>RES_hhdet_in!N$40</f>
        <v>0</v>
      </c>
      <c r="O44" s="67">
        <f>RES_hhdet_in!O$40</f>
        <v>3690.9999999999991</v>
      </c>
      <c r="P44" s="67">
        <f>RES_hhdet_in!P$40</f>
        <v>0</v>
      </c>
      <c r="Q44" s="67">
        <f>RES_hhdet_in!Q$40</f>
        <v>0</v>
      </c>
    </row>
    <row r="45" spans="1:17" ht="12" customHeight="1" x14ac:dyDescent="0.25">
      <c r="A45" s="29" t="s">
        <v>140</v>
      </c>
      <c r="B45" s="83"/>
      <c r="C45" s="83">
        <f>RES_hhdet_in!C$41</f>
        <v>592.19404665616742</v>
      </c>
      <c r="D45" s="83">
        <f>RES_hhdet_in!D$41</f>
        <v>2021.4999999999986</v>
      </c>
      <c r="E45" s="83">
        <f>RES_hhdet_in!E$41</f>
        <v>1624.7662654067046</v>
      </c>
      <c r="F45" s="83">
        <f>RES_hhdet_in!F$41</f>
        <v>946.35678223521745</v>
      </c>
      <c r="G45" s="83">
        <f>RES_hhdet_in!G$41</f>
        <v>1240.8334195768862</v>
      </c>
      <c r="H45" s="83">
        <f>RES_hhdet_in!H$41</f>
        <v>547.50000000000068</v>
      </c>
      <c r="I45" s="83">
        <f>RES_hhdet_in!I$41</f>
        <v>3614.4999999999982</v>
      </c>
      <c r="J45" s="83">
        <f>RES_hhdet_in!J$41</f>
        <v>1309.7624658393574</v>
      </c>
      <c r="K45" s="83">
        <f>RES_hhdet_in!K$41</f>
        <v>3643.1809533438327</v>
      </c>
      <c r="L45" s="83">
        <f>RES_hhdet_in!L$41</f>
        <v>1747.007897918744</v>
      </c>
      <c r="M45" s="83">
        <f>RES_hhdet_in!M$41</f>
        <v>1411.875</v>
      </c>
      <c r="N45" s="83">
        <f>RES_hhdet_in!N$41</f>
        <v>1342.5182177647825</v>
      </c>
      <c r="O45" s="83">
        <f>RES_hhdet_in!O$41</f>
        <v>1893.1286267773908</v>
      </c>
      <c r="P45" s="83">
        <f>RES_hhdet_in!P$41</f>
        <v>3521.9374976005929</v>
      </c>
      <c r="Q45" s="83">
        <f>RES_hhdet_in!Q$41</f>
        <v>3277.8750000000005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84</v>
      </c>
      <c r="B49" s="67"/>
      <c r="C49" s="67">
        <f>RES_hhdet_in_new!C$26</f>
        <v>246.29006166943029</v>
      </c>
      <c r="D49" s="67">
        <f>RES_hhdet_in_new!D$26</f>
        <v>593.13240213884421</v>
      </c>
      <c r="E49" s="67">
        <f>RES_hhdet_in_new!E$26</f>
        <v>622.61878618850596</v>
      </c>
      <c r="F49" s="67">
        <f>RES_hhdet_in_new!F$26</f>
        <v>440.45673361869666</v>
      </c>
      <c r="G49" s="67">
        <f>RES_hhdet_in_new!G$26</f>
        <v>683.93343745398863</v>
      </c>
      <c r="H49" s="67">
        <f>RES_hhdet_in_new!H$26</f>
        <v>742.82550208724638</v>
      </c>
      <c r="I49" s="67">
        <f>RES_hhdet_in_new!I$26</f>
        <v>1013.0806799049961</v>
      </c>
      <c r="J49" s="67">
        <f>RES_hhdet_in_new!J$26</f>
        <v>808.07496583935756</v>
      </c>
      <c r="K49" s="67">
        <f>RES_hhdet_in_new!K$26</f>
        <v>867.51829339075221</v>
      </c>
      <c r="L49" s="67">
        <f>RES_hhdet_in_new!L$26</f>
        <v>857.49057405842939</v>
      </c>
      <c r="M49" s="67">
        <f>RES_hhdet_in_new!M$26</f>
        <v>0</v>
      </c>
      <c r="N49" s="67">
        <f>RES_hhdet_in_new!N$26</f>
        <v>0</v>
      </c>
      <c r="O49" s="67">
        <f>RES_hhdet_in_new!O$26</f>
        <v>2351.4828606734118</v>
      </c>
      <c r="P49" s="67">
        <f>RES_hhdet_in_new!P$26</f>
        <v>675.51995286695387</v>
      </c>
      <c r="Q49" s="67">
        <f>RES_hhdet_in_new!Q$26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RES_hhdet_in_new!C$29</f>
        <v>9</v>
      </c>
      <c r="D51" s="67">
        <f>RES_hhdet_in_new!D$29</f>
        <v>10</v>
      </c>
      <c r="E51" s="67">
        <f>RES_hhdet_in_new!E$29</f>
        <v>7</v>
      </c>
      <c r="F51" s="67">
        <f>RES_hhdet_in_new!F$29</f>
        <v>8</v>
      </c>
      <c r="G51" s="67">
        <f>RES_hhdet_in_new!G$29</f>
        <v>22</v>
      </c>
      <c r="H51" s="67">
        <f>RES_hhdet_in_new!H$29</f>
        <v>20</v>
      </c>
      <c r="I51" s="67">
        <f>RES_hhdet_in_new!I$29</f>
        <v>37</v>
      </c>
      <c r="J51" s="67">
        <f>RES_hhdet_in_new!J$29</f>
        <v>38</v>
      </c>
      <c r="K51" s="67">
        <f>RES_hhdet_in_new!K$29</f>
        <v>54</v>
      </c>
      <c r="L51" s="67">
        <f>RES_hhdet_in_new!L$29</f>
        <v>41</v>
      </c>
      <c r="M51" s="67">
        <f>RES_hhdet_in_new!M$29</f>
        <v>0</v>
      </c>
      <c r="N51" s="67">
        <f>RES_hhdet_in_new!N$29</f>
        <v>0</v>
      </c>
      <c r="O51" s="67">
        <f>RES_hhdet_in_new!O$29</f>
        <v>81</v>
      </c>
      <c r="P51" s="67">
        <f>RES_hhdet_in_new!P$29</f>
        <v>41.999999999999993</v>
      </c>
      <c r="Q51" s="67">
        <f>RES_hhdet_in_new!Q$29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169</v>
      </c>
      <c r="B53" s="67"/>
      <c r="C53" s="67">
        <f>RES_hhdet_in_new!C$31</f>
        <v>245.91217127945035</v>
      </c>
      <c r="D53" s="67">
        <f>RES_hhdet_in_new!D$31</f>
        <v>586.67773676064689</v>
      </c>
      <c r="E53" s="67">
        <f>RES_hhdet_in_new!E$31</f>
        <v>621.09534477678926</v>
      </c>
      <c r="F53" s="67">
        <f>RES_hhdet_in_new!F$31</f>
        <v>432.89482672394638</v>
      </c>
      <c r="G53" s="67">
        <f>RES_hhdet_in_new!G$31</f>
        <v>671.39180772222107</v>
      </c>
      <c r="H53" s="67">
        <f>RES_hhdet_in_new!H$31</f>
        <v>728.84082362621677</v>
      </c>
      <c r="I53" s="67">
        <f>RES_hhdet_in_new!I$31</f>
        <v>949.372335311803</v>
      </c>
      <c r="J53" s="67">
        <f>RES_hhdet_in_new!J$31</f>
        <v>688.2936775430336</v>
      </c>
      <c r="K53" s="67">
        <f>RES_hhdet_in_new!K$31</f>
        <v>14.900071143759348</v>
      </c>
      <c r="L53" s="67">
        <f>RES_hhdet_in_new!L$31</f>
        <v>0</v>
      </c>
      <c r="M53" s="67">
        <f>RES_hhdet_in_new!M$31</f>
        <v>0</v>
      </c>
      <c r="N53" s="67">
        <f>RES_hhdet_in_new!N$31</f>
        <v>0</v>
      </c>
      <c r="O53" s="67">
        <f>RES_hhdet_in_new!O$31</f>
        <v>1910.9967839534715</v>
      </c>
      <c r="P53" s="67">
        <f>RES_hhdet_in_new!P$31</f>
        <v>515.04915209291039</v>
      </c>
      <c r="Q53" s="67">
        <f>RES_hhdet_in_new!Q$31</f>
        <v>0</v>
      </c>
    </row>
    <row r="54" spans="1:17" ht="12" customHeight="1" x14ac:dyDescent="0.25">
      <c r="A54" s="148" t="s">
        <v>168</v>
      </c>
      <c r="B54" s="67"/>
      <c r="C54" s="67">
        <f>RES_hhdet_in_new!C$32</f>
        <v>0.37789038997994673</v>
      </c>
      <c r="D54" s="67">
        <f>RES_hhdet_in_new!D$32</f>
        <v>6.4546653781972934</v>
      </c>
      <c r="E54" s="67">
        <f>RES_hhdet_in_new!E$32</f>
        <v>1.523441411716653</v>
      </c>
      <c r="F54" s="67">
        <f>RES_hhdet_in_new!F$32</f>
        <v>7.5619068947502814</v>
      </c>
      <c r="G54" s="67">
        <f>RES_hhdet_in_new!G$32</f>
        <v>12.541629731767557</v>
      </c>
      <c r="H54" s="67">
        <f>RES_hhdet_in_new!H$32</f>
        <v>13.984678461029578</v>
      </c>
      <c r="I54" s="67">
        <f>RES_hhdet_in_new!I$32</f>
        <v>63.708344593193132</v>
      </c>
      <c r="J54" s="67">
        <f>RES_hhdet_in_new!J$32</f>
        <v>119.78128829632395</v>
      </c>
      <c r="K54" s="67">
        <f>RES_hhdet_in_new!K$32</f>
        <v>126.83604902549875</v>
      </c>
      <c r="L54" s="67">
        <f>RES_hhdet_in_new!L$32</f>
        <v>0</v>
      </c>
      <c r="M54" s="67">
        <f>RES_hhdet_in_new!M$32</f>
        <v>0</v>
      </c>
      <c r="N54" s="67">
        <f>RES_hhdet_in_new!N$32</f>
        <v>0</v>
      </c>
      <c r="O54" s="67">
        <f>RES_hhdet_in_new!O$32</f>
        <v>440.48607671994034</v>
      </c>
      <c r="P54" s="67">
        <f>RES_hhdet_in_new!P$32</f>
        <v>160.47080077404354</v>
      </c>
      <c r="Q54" s="67">
        <f>RES_hhdet_in_new!Q$32</f>
        <v>0</v>
      </c>
    </row>
    <row r="55" spans="1:17" ht="12" customHeight="1" x14ac:dyDescent="0.25">
      <c r="A55" s="148" t="s">
        <v>142</v>
      </c>
      <c r="B55" s="67"/>
      <c r="C55" s="67">
        <f>RES_hhdet_in_new!C$35</f>
        <v>0</v>
      </c>
      <c r="D55" s="67">
        <f>RES_hhdet_in_new!D$35</f>
        <v>0</v>
      </c>
      <c r="E55" s="67">
        <f>RES_hhdet_in_new!E$35</f>
        <v>0</v>
      </c>
      <c r="F55" s="67">
        <f>RES_hhdet_in_new!F$35</f>
        <v>0</v>
      </c>
      <c r="G55" s="67">
        <f>RES_hhdet_in_new!G$35</f>
        <v>0</v>
      </c>
      <c r="H55" s="67">
        <f>RES_hhdet_in_new!H$35</f>
        <v>0</v>
      </c>
      <c r="I55" s="67">
        <f>RES_hhdet_in_new!I$35</f>
        <v>0</v>
      </c>
      <c r="J55" s="67">
        <f>RES_hhdet_in_new!J$35</f>
        <v>0</v>
      </c>
      <c r="K55" s="67">
        <f>RES_hhdet_in_new!K$35</f>
        <v>436.26700088042401</v>
      </c>
      <c r="L55" s="67">
        <f>RES_hhdet_in_new!L$35</f>
        <v>569.2636531685323</v>
      </c>
      <c r="M55" s="67">
        <f>RES_hhdet_in_new!M$35</f>
        <v>0</v>
      </c>
      <c r="N55" s="67">
        <f>RES_hhdet_in_new!N$35</f>
        <v>0</v>
      </c>
      <c r="O55" s="67">
        <f>RES_hhdet_in_new!O$35</f>
        <v>0</v>
      </c>
      <c r="P55" s="67">
        <f>RES_hhdet_in_new!P$35</f>
        <v>0</v>
      </c>
      <c r="Q55" s="67">
        <f>RES_hhdet_in_new!Q$35</f>
        <v>0</v>
      </c>
    </row>
    <row r="56" spans="1:17" ht="12" customHeight="1" x14ac:dyDescent="0.25">
      <c r="A56" s="148" t="s">
        <v>141</v>
      </c>
      <c r="B56" s="67"/>
      <c r="C56" s="67">
        <f>RES_hhdet_in_new!C$36</f>
        <v>0</v>
      </c>
      <c r="D56" s="67">
        <f>RES_hhdet_in_new!D$36</f>
        <v>0</v>
      </c>
      <c r="E56" s="67">
        <f>RES_hhdet_in_new!E$36</f>
        <v>0</v>
      </c>
      <c r="F56" s="67">
        <f>RES_hhdet_in_new!F$36</f>
        <v>0</v>
      </c>
      <c r="G56" s="67">
        <f>RES_hhdet_in_new!G$36</f>
        <v>0</v>
      </c>
      <c r="H56" s="67">
        <f>RES_hhdet_in_new!H$36</f>
        <v>0</v>
      </c>
      <c r="I56" s="67">
        <f>RES_hhdet_in_new!I$36</f>
        <v>0</v>
      </c>
      <c r="J56" s="67">
        <f>RES_hhdet_in_new!J$36</f>
        <v>0</v>
      </c>
      <c r="K56" s="67">
        <f>RES_hhdet_in_new!K$36</f>
        <v>289.51517234107007</v>
      </c>
      <c r="L56" s="67">
        <f>RES_hhdet_in_new!L$36</f>
        <v>288.22692088989709</v>
      </c>
      <c r="M56" s="67">
        <f>RES_hhdet_in_new!M$36</f>
        <v>0</v>
      </c>
      <c r="N56" s="67">
        <f>RES_hhdet_in_new!N$36</f>
        <v>0</v>
      </c>
      <c r="O56" s="67">
        <f>RES_hhdet_in_new!O$36</f>
        <v>0</v>
      </c>
      <c r="P56" s="67">
        <f>RES_hhdet_in_new!P$36</f>
        <v>0</v>
      </c>
      <c r="Q56" s="67">
        <f>RES_hhdet_in_new!Q$36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RES_hhdet_in_new!C$40</f>
        <v>246.29006166943029</v>
      </c>
      <c r="D58" s="67">
        <f>RES_hhdet_in_new!D$40</f>
        <v>0</v>
      </c>
      <c r="E58" s="67">
        <f>RES_hhdet_in_new!E$40</f>
        <v>622.61878618850596</v>
      </c>
      <c r="F58" s="67">
        <f>RES_hhdet_in_new!F$40</f>
        <v>440.45673361869666</v>
      </c>
      <c r="G58" s="67">
        <f>RES_hhdet_in_new!G$40</f>
        <v>683.93343745398863</v>
      </c>
      <c r="H58" s="67">
        <f>RES_hhdet_in_new!H$40</f>
        <v>742.82550208724638</v>
      </c>
      <c r="I58" s="67">
        <f>RES_hhdet_in_new!I$40</f>
        <v>0</v>
      </c>
      <c r="J58" s="67">
        <f>RES_hhdet_in_new!J$40</f>
        <v>808.07496583935756</v>
      </c>
      <c r="K58" s="67">
        <f>RES_hhdet_in_new!K$40</f>
        <v>0</v>
      </c>
      <c r="L58" s="67">
        <f>RES_hhdet_in_new!L$40</f>
        <v>857.49057405842939</v>
      </c>
      <c r="M58" s="67">
        <f>RES_hhdet_in_new!M$40</f>
        <v>0</v>
      </c>
      <c r="N58" s="67">
        <f>RES_hhdet_in_new!N$40</f>
        <v>0</v>
      </c>
      <c r="O58" s="67">
        <f>RES_hhdet_in_new!O$40</f>
        <v>2351.4828606734118</v>
      </c>
      <c r="P58" s="67">
        <f>RES_hhdet_in_new!P$40</f>
        <v>0</v>
      </c>
      <c r="Q58" s="67">
        <f>RES_hhdet_in_new!Q$40</f>
        <v>0</v>
      </c>
    </row>
    <row r="59" spans="1:17" ht="12" customHeight="1" x14ac:dyDescent="0.25">
      <c r="A59" s="159" t="s">
        <v>140</v>
      </c>
      <c r="B59" s="83"/>
      <c r="C59" s="83">
        <f>RES_hhdet_in_new!C$41</f>
        <v>0</v>
      </c>
      <c r="D59" s="83">
        <f>RES_hhdet_in_new!D$41</f>
        <v>593.13240213884421</v>
      </c>
      <c r="E59" s="83">
        <f>RES_hhdet_in_new!E$41</f>
        <v>0</v>
      </c>
      <c r="F59" s="83">
        <f>RES_hhdet_in_new!F$41</f>
        <v>0</v>
      </c>
      <c r="G59" s="83">
        <f>RES_hhdet_in_new!G$41</f>
        <v>0</v>
      </c>
      <c r="H59" s="83">
        <f>RES_hhdet_in_new!H$41</f>
        <v>0</v>
      </c>
      <c r="I59" s="83">
        <f>RES_hhdet_in_new!I$41</f>
        <v>1013.0806799049961</v>
      </c>
      <c r="J59" s="83">
        <f>RES_hhdet_in_new!J$41</f>
        <v>0</v>
      </c>
      <c r="K59" s="83">
        <f>RES_hhdet_in_new!K$41</f>
        <v>867.51829339075221</v>
      </c>
      <c r="L59" s="83">
        <f>RES_hhdet_in_new!L$41</f>
        <v>0</v>
      </c>
      <c r="M59" s="83">
        <f>RES_hhdet_in_new!M$41</f>
        <v>0</v>
      </c>
      <c r="N59" s="83">
        <f>RES_hhdet_in_new!N$41</f>
        <v>0</v>
      </c>
      <c r="O59" s="83">
        <f>RES_hhdet_in_new!O$41</f>
        <v>0</v>
      </c>
      <c r="P59" s="83">
        <f>RES_hhdet_in_new!P$41</f>
        <v>675.51995286695399</v>
      </c>
      <c r="Q59" s="83">
        <f>RES_hhdet_in_new!Q$41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84</v>
      </c>
      <c r="B63" s="67"/>
      <c r="C63" s="67">
        <f t="shared" ref="C63:Q63" si="4">C35-C49</f>
        <v>265.89743833056968</v>
      </c>
      <c r="D63" s="67">
        <f t="shared" si="4"/>
        <v>500.05509786115579</v>
      </c>
      <c r="E63" s="67">
        <f t="shared" si="4"/>
        <v>520.56871381149404</v>
      </c>
      <c r="F63" s="67">
        <f t="shared" si="4"/>
        <v>418.73076638130323</v>
      </c>
      <c r="G63" s="67">
        <f t="shared" si="4"/>
        <v>445.25406254601137</v>
      </c>
      <c r="H63" s="67">
        <f t="shared" si="4"/>
        <v>582.36199791275362</v>
      </c>
      <c r="I63" s="67">
        <f t="shared" si="4"/>
        <v>563.10682009500385</v>
      </c>
      <c r="J63" s="67">
        <f t="shared" si="4"/>
        <v>391.11253416064221</v>
      </c>
      <c r="K63" s="67">
        <f t="shared" si="4"/>
        <v>423.66920660924779</v>
      </c>
      <c r="L63" s="67">
        <f t="shared" si="4"/>
        <v>568.69692594157084</v>
      </c>
      <c r="M63" s="67">
        <f t="shared" si="4"/>
        <v>0</v>
      </c>
      <c r="N63" s="67">
        <f t="shared" si="4"/>
        <v>0</v>
      </c>
      <c r="O63" s="67">
        <f t="shared" si="4"/>
        <v>2447.7046393265882</v>
      </c>
      <c r="P63" s="67">
        <f t="shared" si="4"/>
        <v>639.66754713304613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9</v>
      </c>
      <c r="D65" s="67">
        <f t="shared" si="5"/>
        <v>9</v>
      </c>
      <c r="E65" s="67">
        <f t="shared" si="5"/>
        <v>6</v>
      </c>
      <c r="F65" s="67">
        <f t="shared" si="5"/>
        <v>8</v>
      </c>
      <c r="G65" s="67">
        <f t="shared" si="5"/>
        <v>14</v>
      </c>
      <c r="H65" s="67">
        <f t="shared" si="5"/>
        <v>16</v>
      </c>
      <c r="I65" s="67">
        <f t="shared" si="5"/>
        <v>21</v>
      </c>
      <c r="J65" s="67">
        <f t="shared" si="5"/>
        <v>19</v>
      </c>
      <c r="K65" s="67">
        <f t="shared" si="5"/>
        <v>27</v>
      </c>
      <c r="L65" s="67">
        <f t="shared" si="5"/>
        <v>27</v>
      </c>
      <c r="M65" s="67">
        <f t="shared" si="5"/>
        <v>30.361702127659576</v>
      </c>
      <c r="N65" s="67">
        <f t="shared" si="5"/>
        <v>2</v>
      </c>
      <c r="O65" s="67">
        <f t="shared" si="5"/>
        <v>84</v>
      </c>
      <c r="P65" s="67">
        <f t="shared" si="5"/>
        <v>40.000000000000007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169</v>
      </c>
      <c r="B67" s="67"/>
      <c r="C67" s="67">
        <f t="shared" ref="C67:Q70" si="6">C39-C53</f>
        <v>73.891875217217461</v>
      </c>
      <c r="D67" s="67">
        <f t="shared" si="6"/>
        <v>128.23245598053848</v>
      </c>
      <c r="E67" s="67">
        <f t="shared" si="6"/>
        <v>120.37887998743588</v>
      </c>
      <c r="F67" s="67">
        <f t="shared" si="6"/>
        <v>88.369125032527336</v>
      </c>
      <c r="G67" s="67">
        <f t="shared" si="6"/>
        <v>78.073167774566855</v>
      </c>
      <c r="H67" s="67">
        <f t="shared" si="6"/>
        <v>77.311560727860638</v>
      </c>
      <c r="I67" s="67">
        <f t="shared" si="6"/>
        <v>37.863780086449083</v>
      </c>
      <c r="J67" s="67">
        <f t="shared" si="6"/>
        <v>1.5971051109204382E-2</v>
      </c>
      <c r="K67" s="67">
        <f t="shared" si="6"/>
        <v>15.837537884889933</v>
      </c>
      <c r="L67" s="67">
        <f t="shared" si="6"/>
        <v>89.00483195451514</v>
      </c>
      <c r="M67" s="67">
        <f t="shared" si="6"/>
        <v>0</v>
      </c>
      <c r="N67" s="67">
        <f t="shared" si="6"/>
        <v>1.1368683772161603E-13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168</v>
      </c>
      <c r="B68" s="67"/>
      <c r="C68" s="67">
        <f t="shared" si="6"/>
        <v>0.11354879019165187</v>
      </c>
      <c r="D68" s="67">
        <f t="shared" si="6"/>
        <v>0.17901593903895918</v>
      </c>
      <c r="E68" s="67">
        <f t="shared" si="6"/>
        <v>0.14374145802494298</v>
      </c>
      <c r="F68" s="67">
        <f t="shared" si="6"/>
        <v>7.6484296568056998E-2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121.00000000000063</v>
      </c>
      <c r="M68" s="67">
        <f t="shared" si="6"/>
        <v>72.199692069061967</v>
      </c>
      <c r="N68" s="67">
        <f t="shared" si="6"/>
        <v>6.1833098853391739</v>
      </c>
      <c r="O68" s="67">
        <f t="shared" si="6"/>
        <v>0</v>
      </c>
      <c r="P68" s="67">
        <f t="shared" si="6"/>
        <v>0</v>
      </c>
      <c r="Q68" s="67">
        <f t="shared" si="6"/>
        <v>2.0000000000001137</v>
      </c>
    </row>
    <row r="69" spans="1:17" ht="12" customHeight="1" x14ac:dyDescent="0.25">
      <c r="A69" s="148" t="s">
        <v>142</v>
      </c>
      <c r="B69" s="67"/>
      <c r="C69" s="67">
        <f t="shared" si="6"/>
        <v>946.88549443287275</v>
      </c>
      <c r="D69" s="67">
        <f t="shared" si="6"/>
        <v>1168.5822221655881</v>
      </c>
      <c r="E69" s="67">
        <f t="shared" si="6"/>
        <v>1188.2015071573965</v>
      </c>
      <c r="F69" s="67">
        <f t="shared" si="6"/>
        <v>1045.1899959963248</v>
      </c>
      <c r="G69" s="67">
        <f t="shared" si="6"/>
        <v>1189.8568256598314</v>
      </c>
      <c r="H69" s="67">
        <f t="shared" si="6"/>
        <v>1280.2500000000009</v>
      </c>
      <c r="I69" s="67">
        <f t="shared" si="6"/>
        <v>1361.249999999998</v>
      </c>
      <c r="J69" s="67">
        <f t="shared" si="6"/>
        <v>999.24999999999966</v>
      </c>
      <c r="K69" s="67">
        <f t="shared" si="6"/>
        <v>761.57706760883718</v>
      </c>
      <c r="L69" s="67">
        <f t="shared" si="6"/>
        <v>918.66296087277692</v>
      </c>
      <c r="M69" s="67">
        <f t="shared" si="6"/>
        <v>621.54123147984967</v>
      </c>
      <c r="N69" s="67">
        <f t="shared" si="6"/>
        <v>986.02118587412099</v>
      </c>
      <c r="O69" s="67">
        <f t="shared" si="6"/>
        <v>3611.3264307592676</v>
      </c>
      <c r="P69" s="67">
        <f t="shared" si="6"/>
        <v>1641.518043800073</v>
      </c>
      <c r="Q69" s="67">
        <f t="shared" si="6"/>
        <v>894.8967292155329</v>
      </c>
    </row>
    <row r="70" spans="1:17" ht="12" customHeight="1" x14ac:dyDescent="0.25">
      <c r="A70" s="148" t="s">
        <v>141</v>
      </c>
      <c r="B70" s="67"/>
      <c r="C70" s="67">
        <f t="shared" si="6"/>
        <v>1.4724912439668341</v>
      </c>
      <c r="D70" s="67">
        <f t="shared" si="6"/>
        <v>16.024151892833494</v>
      </c>
      <c r="E70" s="67">
        <f t="shared" si="6"/>
        <v>3.0024004765703003</v>
      </c>
      <c r="F70" s="67">
        <f t="shared" si="6"/>
        <v>16.774846951467332</v>
      </c>
      <c r="G70" s="67">
        <f t="shared" si="6"/>
        <v>26.212279568723897</v>
      </c>
      <c r="H70" s="67">
        <f t="shared" si="6"/>
        <v>25.782419614606159</v>
      </c>
      <c r="I70" s="67">
        <f t="shared" si="6"/>
        <v>127.02046442085293</v>
      </c>
      <c r="J70" s="67">
        <f t="shared" si="6"/>
        <v>239.29892126179953</v>
      </c>
      <c r="K70" s="67">
        <f t="shared" si="6"/>
        <v>16.628954842748044</v>
      </c>
      <c r="L70" s="67">
        <f t="shared" si="6"/>
        <v>19.973531881544943</v>
      </c>
      <c r="M70" s="67">
        <f t="shared" si="6"/>
        <v>175.84245898823329</v>
      </c>
      <c r="N70" s="67">
        <f t="shared" si="6"/>
        <v>54.080661292747017</v>
      </c>
      <c r="O70" s="67">
        <f t="shared" si="6"/>
        <v>531.48327848014958</v>
      </c>
      <c r="P70" s="67">
        <f t="shared" si="6"/>
        <v>262.14839730902077</v>
      </c>
      <c r="Q70" s="67">
        <f t="shared" si="6"/>
        <v>207.12757466594138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544.959938330569</v>
      </c>
      <c r="D72" s="67">
        <f t="shared" si="7"/>
        <v>63.679602081255695</v>
      </c>
      <c r="E72" s="67">
        <f t="shared" si="7"/>
        <v>45.459979218198669</v>
      </c>
      <c r="F72" s="67">
        <f t="shared" si="7"/>
        <v>186.79326638130289</v>
      </c>
      <c r="G72" s="67">
        <f t="shared" si="7"/>
        <v>30.212482122897541</v>
      </c>
      <c r="H72" s="67">
        <f t="shared" si="7"/>
        <v>621.42449791275294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207.50942594157107</v>
      </c>
      <c r="M72" s="67">
        <f t="shared" si="7"/>
        <v>0</v>
      </c>
      <c r="N72" s="67">
        <f t="shared" si="7"/>
        <v>0</v>
      </c>
      <c r="O72" s="67">
        <f t="shared" si="7"/>
        <v>1339.5171393265873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592.19404665616742</v>
      </c>
      <c r="D73" s="83">
        <f t="shared" si="7"/>
        <v>1428.3675978611545</v>
      </c>
      <c r="E73" s="83">
        <f t="shared" si="7"/>
        <v>1624.7662654067046</v>
      </c>
      <c r="F73" s="83">
        <f t="shared" si="7"/>
        <v>946.35678223521745</v>
      </c>
      <c r="G73" s="83">
        <f t="shared" si="7"/>
        <v>1240.8334195768862</v>
      </c>
      <c r="H73" s="83">
        <f t="shared" si="7"/>
        <v>547.50000000000068</v>
      </c>
      <c r="I73" s="83">
        <f t="shared" si="7"/>
        <v>2601.4193200950021</v>
      </c>
      <c r="J73" s="83">
        <f t="shared" si="7"/>
        <v>1309.7624658393574</v>
      </c>
      <c r="K73" s="83">
        <f t="shared" si="7"/>
        <v>2775.6626599530805</v>
      </c>
      <c r="L73" s="83">
        <f t="shared" si="7"/>
        <v>1747.007897918744</v>
      </c>
      <c r="M73" s="83">
        <f t="shared" si="7"/>
        <v>1411.875</v>
      </c>
      <c r="N73" s="83">
        <f t="shared" si="7"/>
        <v>1342.5182177647825</v>
      </c>
      <c r="O73" s="83">
        <f t="shared" si="7"/>
        <v>1893.1286267773908</v>
      </c>
      <c r="P73" s="83">
        <f t="shared" si="7"/>
        <v>2846.4175447336388</v>
      </c>
      <c r="Q73" s="83">
        <f t="shared" si="7"/>
        <v>3277.8750000000005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RES_hhdet_numvin!B25</f>
        <v>0</v>
      </c>
      <c r="C78" s="189">
        <f>RES_hhdet_numvin!C25</f>
        <v>0</v>
      </c>
      <c r="D78" s="189">
        <f>RES_hhdet_numvin!D25</f>
        <v>0</v>
      </c>
      <c r="E78" s="189">
        <f>RES_hhdet_numvin!E25</f>
        <v>0</v>
      </c>
      <c r="F78" s="189">
        <f>RES_hhdet_numvin!F25</f>
        <v>0</v>
      </c>
      <c r="G78" s="189">
        <f>RES_hhdet_numvin!G25</f>
        <v>0</v>
      </c>
      <c r="H78" s="189">
        <f>RES_hhdet_numvin!H25</f>
        <v>0</v>
      </c>
      <c r="I78" s="189">
        <f>RES_hhdet_numvin!I25</f>
        <v>0</v>
      </c>
      <c r="J78" s="189">
        <f>RES_hhdet_numvin!J25</f>
        <v>0</v>
      </c>
      <c r="K78" s="189">
        <f>RES_hhdet_numvin!K25</f>
        <v>0</v>
      </c>
      <c r="L78" s="189">
        <f>RES_hhdet_numvin!L25</f>
        <v>0</v>
      </c>
      <c r="M78" s="189">
        <f>RES_hhdet_numvin!M25</f>
        <v>0</v>
      </c>
      <c r="N78" s="189">
        <f>RES_hhdet_numvin!N25</f>
        <v>0</v>
      </c>
      <c r="O78" s="189">
        <f>RES_hhdet_numvin!O25</f>
        <v>0</v>
      </c>
      <c r="P78" s="189">
        <f>RES_hhdet_numvin!P25</f>
        <v>0</v>
      </c>
      <c r="Q78" s="189">
        <f>RES_hhdet_numvin!Q25</f>
        <v>0</v>
      </c>
    </row>
    <row r="79" spans="1:17" ht="12" customHeight="1" x14ac:dyDescent="0.25">
      <c r="A79" s="23" t="s">
        <v>84</v>
      </c>
      <c r="B79" s="80">
        <f>RES_hhdet_numvin!B26</f>
        <v>0</v>
      </c>
      <c r="C79" s="80">
        <f>RES_hhdet_numvin!C26</f>
        <v>263.9375</v>
      </c>
      <c r="D79" s="80">
        <f>RES_hhdet_numvin!D26</f>
        <v>1093.1875</v>
      </c>
      <c r="E79" s="80">
        <f>RES_hhdet_numvin!E26</f>
        <v>1143.1875</v>
      </c>
      <c r="F79" s="80">
        <f>RES_hhdet_numvin!F26</f>
        <v>859.1875</v>
      </c>
      <c r="G79" s="80">
        <f>RES_hhdet_numvin!G26</f>
        <v>1129.1875</v>
      </c>
      <c r="H79" s="80">
        <f>RES_hhdet_numvin!H26</f>
        <v>1325.1875</v>
      </c>
      <c r="I79" s="80">
        <f>RES_hhdet_numvin!I26</f>
        <v>1576.1874999999998</v>
      </c>
      <c r="J79" s="80">
        <f>RES_hhdet_numvin!J26</f>
        <v>1199.1875</v>
      </c>
      <c r="K79" s="80">
        <f>RES_hhdet_numvin!K26</f>
        <v>1291.1875</v>
      </c>
      <c r="L79" s="80">
        <f>RES_hhdet_numvin!L26</f>
        <v>1426.1875000000002</v>
      </c>
      <c r="M79" s="80">
        <f>RES_hhdet_numvin!M26</f>
        <v>0</v>
      </c>
      <c r="N79" s="80">
        <f>RES_hhdet_numvin!N26</f>
        <v>0</v>
      </c>
      <c r="O79" s="80">
        <f>RES_hhdet_numvin!O26</f>
        <v>4799.1875</v>
      </c>
      <c r="P79" s="80">
        <f>RES_hhdet_numvin!P26</f>
        <v>1315.1875</v>
      </c>
      <c r="Q79" s="80">
        <f>RES_hhdet_numvin!Q26</f>
        <v>0</v>
      </c>
    </row>
    <row r="80" spans="1:17" ht="12.95" customHeight="1" x14ac:dyDescent="0.25">
      <c r="A80" s="146" t="s">
        <v>112</v>
      </c>
      <c r="B80" s="188">
        <f>RES_hhdet_numvin!B28</f>
        <v>0</v>
      </c>
      <c r="C80" s="188">
        <f>RES_hhdet_numvin!C28</f>
        <v>0</v>
      </c>
      <c r="D80" s="188">
        <f>RES_hhdet_numvin!D28</f>
        <v>0</v>
      </c>
      <c r="E80" s="188">
        <f>RES_hhdet_numvin!E28</f>
        <v>0</v>
      </c>
      <c r="F80" s="188">
        <f>RES_hhdet_numvin!F28</f>
        <v>0</v>
      </c>
      <c r="G80" s="188">
        <f>RES_hhdet_numvin!G28</f>
        <v>0</v>
      </c>
      <c r="H80" s="188">
        <f>RES_hhdet_numvin!H28</f>
        <v>0</v>
      </c>
      <c r="I80" s="188">
        <f>RES_hhdet_numvin!I28</f>
        <v>0</v>
      </c>
      <c r="J80" s="188">
        <f>RES_hhdet_numvin!J28</f>
        <v>0</v>
      </c>
      <c r="K80" s="188">
        <f>RES_hhdet_numvin!K28</f>
        <v>0</v>
      </c>
      <c r="L80" s="188">
        <f>RES_hhdet_numvin!L28</f>
        <v>0</v>
      </c>
      <c r="M80" s="188">
        <f>RES_hhdet_numvin!M28</f>
        <v>0</v>
      </c>
      <c r="N80" s="188">
        <f>RES_hhdet_numvin!N28</f>
        <v>0</v>
      </c>
      <c r="O80" s="188">
        <f>RES_hhdet_numvin!O28</f>
        <v>0</v>
      </c>
      <c r="P80" s="188">
        <f>RES_hhdet_numvin!P28</f>
        <v>0</v>
      </c>
      <c r="Q80" s="188">
        <f>RES_hhdet_numvin!Q28</f>
        <v>0</v>
      </c>
    </row>
    <row r="81" spans="1:17" ht="12" customHeight="1" x14ac:dyDescent="0.25">
      <c r="A81" s="23" t="s">
        <v>60</v>
      </c>
      <c r="B81" s="80">
        <f>RES_hhdet_numvin!B29</f>
        <v>0</v>
      </c>
      <c r="C81" s="80">
        <f>RES_hhdet_numvin!C29</f>
        <v>0</v>
      </c>
      <c r="D81" s="80">
        <f>RES_hhdet_numvin!D29</f>
        <v>0</v>
      </c>
      <c r="E81" s="80">
        <f>RES_hhdet_numvin!E29</f>
        <v>0</v>
      </c>
      <c r="F81" s="80">
        <f>RES_hhdet_numvin!F29</f>
        <v>0</v>
      </c>
      <c r="G81" s="80">
        <f>RES_hhdet_numvin!G29</f>
        <v>0</v>
      </c>
      <c r="H81" s="80">
        <f>RES_hhdet_numvin!H29</f>
        <v>0</v>
      </c>
      <c r="I81" s="80">
        <f>RES_hhdet_numvin!I29</f>
        <v>10</v>
      </c>
      <c r="J81" s="80">
        <f>RES_hhdet_numvin!J29</f>
        <v>57</v>
      </c>
      <c r="K81" s="80">
        <f>RES_hhdet_numvin!K29</f>
        <v>81</v>
      </c>
      <c r="L81" s="80">
        <f>RES_hhdet_numvin!L29</f>
        <v>68</v>
      </c>
      <c r="M81" s="80">
        <f>RES_hhdet_numvin!M29</f>
        <v>0</v>
      </c>
      <c r="N81" s="80">
        <f>RES_hhdet_numvin!N29</f>
        <v>0</v>
      </c>
      <c r="O81" s="80">
        <f>RES_hhdet_numvin!O29</f>
        <v>165</v>
      </c>
      <c r="P81" s="80">
        <f>RES_hhdet_numvin!P29</f>
        <v>82</v>
      </c>
      <c r="Q81" s="80">
        <f>RES_hhdet_numvin!Q29</f>
        <v>0</v>
      </c>
    </row>
    <row r="82" spans="1:17" ht="12" customHeight="1" x14ac:dyDescent="0.25">
      <c r="A82" s="146" t="s">
        <v>63</v>
      </c>
      <c r="B82" s="188">
        <f>RES_hhdet_numvin!B30</f>
        <v>0</v>
      </c>
      <c r="C82" s="188">
        <f>RES_hhdet_numvin!C30</f>
        <v>0</v>
      </c>
      <c r="D82" s="188">
        <f>RES_hhdet_numvin!D30</f>
        <v>0</v>
      </c>
      <c r="E82" s="188">
        <f>RES_hhdet_numvin!E30</f>
        <v>0</v>
      </c>
      <c r="F82" s="188">
        <f>RES_hhdet_numvin!F30</f>
        <v>0</v>
      </c>
      <c r="G82" s="188">
        <f>RES_hhdet_numvin!G30</f>
        <v>0</v>
      </c>
      <c r="H82" s="188">
        <f>RES_hhdet_numvin!H30</f>
        <v>0</v>
      </c>
      <c r="I82" s="188">
        <f>RES_hhdet_numvin!I30</f>
        <v>0</v>
      </c>
      <c r="J82" s="188">
        <f>RES_hhdet_numvin!J30</f>
        <v>0</v>
      </c>
      <c r="K82" s="188">
        <f>RES_hhdet_numvin!K30</f>
        <v>0</v>
      </c>
      <c r="L82" s="188">
        <f>RES_hhdet_numvin!L30</f>
        <v>0</v>
      </c>
      <c r="M82" s="188">
        <f>RES_hhdet_numvin!M30</f>
        <v>0</v>
      </c>
      <c r="N82" s="188">
        <f>RES_hhdet_numvin!N30</f>
        <v>0</v>
      </c>
      <c r="O82" s="188">
        <f>RES_hhdet_numvin!O30</f>
        <v>0</v>
      </c>
      <c r="P82" s="188">
        <f>RES_hhdet_numvin!P30</f>
        <v>0</v>
      </c>
      <c r="Q82" s="188">
        <f>RES_hhdet_numvin!Q30</f>
        <v>0</v>
      </c>
    </row>
    <row r="83" spans="1:17" ht="12" customHeight="1" x14ac:dyDescent="0.25">
      <c r="A83" s="23" t="s">
        <v>169</v>
      </c>
      <c r="B83" s="80">
        <f>RES_hhdet_numvin!B31</f>
        <v>0</v>
      </c>
      <c r="C83" s="80">
        <f>RES_hhdet_numvin!C31</f>
        <v>0</v>
      </c>
      <c r="D83" s="80">
        <f>RES_hhdet_numvin!D31</f>
        <v>0</v>
      </c>
      <c r="E83" s="80">
        <f>RES_hhdet_numvin!E31</f>
        <v>0</v>
      </c>
      <c r="F83" s="80">
        <f>RES_hhdet_numvin!F31</f>
        <v>9.0949470177292824E-13</v>
      </c>
      <c r="G83" s="80">
        <f>RES_hhdet_numvin!G31</f>
        <v>203.32246679300897</v>
      </c>
      <c r="H83" s="80">
        <f>RES_hhdet_numvin!H31</f>
        <v>806.15238435407741</v>
      </c>
      <c r="I83" s="80">
        <f>RES_hhdet_numvin!I31</f>
        <v>987.23611539825208</v>
      </c>
      <c r="J83" s="80">
        <f>RES_hhdet_numvin!J31</f>
        <v>688.3096485941428</v>
      </c>
      <c r="K83" s="80">
        <f>RES_hhdet_numvin!K31</f>
        <v>14.900071143759348</v>
      </c>
      <c r="L83" s="80">
        <f>RES_hhdet_numvin!L31</f>
        <v>2.0333776703762632</v>
      </c>
      <c r="M83" s="80">
        <f>RES_hhdet_numvin!M31</f>
        <v>0</v>
      </c>
      <c r="N83" s="80">
        <f>RES_hhdet_numvin!N31</f>
        <v>0</v>
      </c>
      <c r="O83" s="80">
        <f>RES_hhdet_numvin!O31</f>
        <v>1910.9967839534715</v>
      </c>
      <c r="P83" s="80">
        <f>RES_hhdet_numvin!P31</f>
        <v>515.0491520929105</v>
      </c>
      <c r="Q83" s="80">
        <f>RES_hhdet_numvin!Q31</f>
        <v>0</v>
      </c>
    </row>
    <row r="84" spans="1:17" ht="12" customHeight="1" x14ac:dyDescent="0.25">
      <c r="A84" s="23" t="s">
        <v>168</v>
      </c>
      <c r="B84" s="80">
        <f>RES_hhdet_numvin!B32</f>
        <v>0</v>
      </c>
      <c r="C84" s="80">
        <f>RES_hhdet_numvin!C32</f>
        <v>0</v>
      </c>
      <c r="D84" s="80">
        <f>RES_hhdet_numvin!D32</f>
        <v>2.6549597320566607E-3</v>
      </c>
      <c r="E84" s="80">
        <f>RES_hhdet_numvin!E32</f>
        <v>3.7892613135577994E-3</v>
      </c>
      <c r="F84" s="80">
        <f>RES_hhdet_numvin!F32</f>
        <v>1.7360939081368817E-2</v>
      </c>
      <c r="G84" s="80">
        <f>RES_hhdet_numvin!G32</f>
        <v>0.78239470682073187</v>
      </c>
      <c r="H84" s="80">
        <f>RES_hhdet_numvin!H32</f>
        <v>0</v>
      </c>
      <c r="I84" s="80">
        <f>RES_hhdet_numvin!I32</f>
        <v>1.1938001330522872</v>
      </c>
      <c r="J84" s="80">
        <f>RES_hhdet_numvin!J32</f>
        <v>43.419977119248756</v>
      </c>
      <c r="K84" s="80">
        <f>RES_hhdet_numvin!K32</f>
        <v>126.83604902549875</v>
      </c>
      <c r="L84" s="80">
        <f>RES_hhdet_numvin!L32</f>
        <v>8.7870963612685653</v>
      </c>
      <c r="M84" s="80">
        <f>RES_hhdet_numvin!M32</f>
        <v>0</v>
      </c>
      <c r="N84" s="80">
        <f>RES_hhdet_numvin!N32</f>
        <v>0</v>
      </c>
      <c r="O84" s="80">
        <f>RES_hhdet_numvin!O32</f>
        <v>440.48607671994034</v>
      </c>
      <c r="P84" s="80">
        <f>RES_hhdet_numvin!P32</f>
        <v>160.47080077404357</v>
      </c>
      <c r="Q84" s="80">
        <f>RES_hhdet_numvin!Q32</f>
        <v>0</v>
      </c>
    </row>
    <row r="85" spans="1:17" ht="12" customHeight="1" x14ac:dyDescent="0.25">
      <c r="A85" s="23" t="s">
        <v>142</v>
      </c>
      <c r="B85" s="80">
        <f>RES_hhdet_numvin!B35</f>
        <v>0</v>
      </c>
      <c r="C85" s="80">
        <f>RES_hhdet_numvin!C35</f>
        <v>235.45253179572151</v>
      </c>
      <c r="D85" s="80">
        <f>RES_hhdet_numvin!D35</f>
        <v>1027.0079465881261</v>
      </c>
      <c r="E85" s="80">
        <f>RES_hhdet_numvin!E35</f>
        <v>1000.9812148373846</v>
      </c>
      <c r="F85" s="80">
        <f>RES_hhdet_numvin!F35</f>
        <v>798.1710917441701</v>
      </c>
      <c r="G85" s="80">
        <f>RES_hhdet_numvin!G35</f>
        <v>796.8488077038545</v>
      </c>
      <c r="H85" s="80">
        <f>RES_hhdet_numvin!H35</f>
        <v>485.67582768335927</v>
      </c>
      <c r="I85" s="80">
        <f>RES_hhdet_numvin!I35</f>
        <v>466.12954874287828</v>
      </c>
      <c r="J85" s="80">
        <f>RES_hhdet_numvin!J35</f>
        <v>447.53549436474236</v>
      </c>
      <c r="K85" s="80">
        <f>RES_hhdet_numvin!K35</f>
        <v>843.30725264692364</v>
      </c>
      <c r="L85" s="80">
        <f>RES_hhdet_numvin!L35</f>
        <v>1107.1665731969133</v>
      </c>
      <c r="M85" s="80">
        <f>RES_hhdet_numvin!M35</f>
        <v>0</v>
      </c>
      <c r="N85" s="80">
        <f>RES_hhdet_numvin!N35</f>
        <v>0</v>
      </c>
      <c r="O85" s="80">
        <f>RES_hhdet_numvin!O35</f>
        <v>2226.3821822266991</v>
      </c>
      <c r="P85" s="80">
        <f>RES_hhdet_numvin!P35</f>
        <v>554.34152846922711</v>
      </c>
      <c r="Q85" s="80">
        <f>RES_hhdet_numvin!Q35</f>
        <v>0</v>
      </c>
    </row>
    <row r="86" spans="1:17" ht="12" customHeight="1" x14ac:dyDescent="0.25">
      <c r="A86" s="23" t="s">
        <v>141</v>
      </c>
      <c r="B86" s="80">
        <f>RES_hhdet_numvin!B36</f>
        <v>0</v>
      </c>
      <c r="C86" s="80">
        <f>RES_hhdet_numvin!C36</f>
        <v>28.484968204278459</v>
      </c>
      <c r="D86" s="80">
        <f>RES_hhdet_numvin!D36</f>
        <v>66.176898452141742</v>
      </c>
      <c r="E86" s="80">
        <f>RES_hhdet_numvin!E36</f>
        <v>142.20249590130186</v>
      </c>
      <c r="F86" s="80">
        <f>RES_hhdet_numvin!F36</f>
        <v>60.999047316747621</v>
      </c>
      <c r="G86" s="80">
        <f>RES_hhdet_numvin!G36</f>
        <v>128.23383079631583</v>
      </c>
      <c r="H86" s="80">
        <f>RES_hhdet_numvin!H36</f>
        <v>33.359287962563307</v>
      </c>
      <c r="I86" s="80">
        <f>RES_hhdet_numvin!I36</f>
        <v>121.62803572581714</v>
      </c>
      <c r="J86" s="80">
        <f>RES_hhdet_numvin!J36</f>
        <v>19.922379921866145</v>
      </c>
      <c r="K86" s="80">
        <f>RES_hhdet_numvin!K36</f>
        <v>306.14412718381811</v>
      </c>
      <c r="L86" s="80">
        <f>RES_hhdet_numvin!L36</f>
        <v>308.20045277144203</v>
      </c>
      <c r="M86" s="80">
        <f>RES_hhdet_numvin!M36</f>
        <v>0</v>
      </c>
      <c r="N86" s="80">
        <f>RES_hhdet_numvin!N36</f>
        <v>0</v>
      </c>
      <c r="O86" s="80">
        <f>RES_hhdet_numvin!O36</f>
        <v>221.32245709988919</v>
      </c>
      <c r="P86" s="80">
        <f>RES_hhdet_numvin!P36</f>
        <v>85.3260186638189</v>
      </c>
      <c r="Q86" s="80">
        <f>RES_hhdet_numvin!Q36</f>
        <v>0</v>
      </c>
    </row>
    <row r="87" spans="1:17" ht="12" customHeight="1" x14ac:dyDescent="0.25">
      <c r="A87" s="146" t="s">
        <v>62</v>
      </c>
      <c r="B87" s="188">
        <f>RES_hhdet_numvin!B39</f>
        <v>0</v>
      </c>
      <c r="C87" s="188">
        <f>RES_hhdet_numvin!C39</f>
        <v>0</v>
      </c>
      <c r="D87" s="188">
        <f>RES_hhdet_numvin!D39</f>
        <v>0</v>
      </c>
      <c r="E87" s="188">
        <f>RES_hhdet_numvin!E39</f>
        <v>0</v>
      </c>
      <c r="F87" s="188">
        <f>RES_hhdet_numvin!F39</f>
        <v>0</v>
      </c>
      <c r="G87" s="188">
        <f>RES_hhdet_numvin!G39</f>
        <v>0</v>
      </c>
      <c r="H87" s="188">
        <f>RES_hhdet_numvin!H39</f>
        <v>0</v>
      </c>
      <c r="I87" s="188">
        <f>RES_hhdet_numvin!I39</f>
        <v>0</v>
      </c>
      <c r="J87" s="188">
        <f>RES_hhdet_numvin!J39</f>
        <v>0</v>
      </c>
      <c r="K87" s="188">
        <f>RES_hhdet_numvin!K39</f>
        <v>0</v>
      </c>
      <c r="L87" s="188">
        <f>RES_hhdet_numvin!L39</f>
        <v>0</v>
      </c>
      <c r="M87" s="188">
        <f>RES_hhdet_numvin!M39</f>
        <v>0</v>
      </c>
      <c r="N87" s="188">
        <f>RES_hhdet_numvin!N39</f>
        <v>0</v>
      </c>
      <c r="O87" s="188">
        <f>RES_hhdet_numvin!O39</f>
        <v>0</v>
      </c>
      <c r="P87" s="188">
        <f>RES_hhdet_numvin!P39</f>
        <v>0</v>
      </c>
      <c r="Q87" s="188">
        <f>RES_hhdet_numvin!Q39</f>
        <v>0</v>
      </c>
    </row>
    <row r="88" spans="1:17" ht="12" customHeight="1" x14ac:dyDescent="0.25">
      <c r="A88" s="23" t="s">
        <v>57</v>
      </c>
      <c r="B88" s="80">
        <f>RES_hhdet_numvin!B40</f>
        <v>0</v>
      </c>
      <c r="C88" s="80">
        <f>RES_hhdet_numvin!C40</f>
        <v>0</v>
      </c>
      <c r="D88" s="80">
        <f>RES_hhdet_numvin!D40</f>
        <v>0</v>
      </c>
      <c r="E88" s="80">
        <f>RES_hhdet_numvin!E40</f>
        <v>0</v>
      </c>
      <c r="F88" s="80">
        <f>RES_hhdet_numvin!F40</f>
        <v>0</v>
      </c>
      <c r="G88" s="80">
        <f>RES_hhdet_numvin!G40</f>
        <v>0</v>
      </c>
      <c r="H88" s="80">
        <f>RES_hhdet_numvin!H40</f>
        <v>0</v>
      </c>
      <c r="I88" s="80">
        <f>RES_hhdet_numvin!I40</f>
        <v>0</v>
      </c>
      <c r="J88" s="80">
        <f>RES_hhdet_numvin!J40</f>
        <v>0</v>
      </c>
      <c r="K88" s="80">
        <f>RES_hhdet_numvin!K40</f>
        <v>0</v>
      </c>
      <c r="L88" s="80">
        <f>RES_hhdet_numvin!L40</f>
        <v>0</v>
      </c>
      <c r="M88" s="80">
        <f>RES_hhdet_numvin!M40</f>
        <v>0</v>
      </c>
      <c r="N88" s="80">
        <f>RES_hhdet_numvin!N40</f>
        <v>0</v>
      </c>
      <c r="O88" s="80">
        <f>RES_hhdet_numvin!O40</f>
        <v>2584</v>
      </c>
      <c r="P88" s="80">
        <f>RES_hhdet_numvin!P40</f>
        <v>0</v>
      </c>
      <c r="Q88" s="80">
        <f>RES_hhdet_numvin!Q40</f>
        <v>0</v>
      </c>
    </row>
    <row r="89" spans="1:17" ht="12" customHeight="1" x14ac:dyDescent="0.25">
      <c r="A89" s="29" t="s">
        <v>140</v>
      </c>
      <c r="B89" s="78">
        <f>RES_hhdet_numvin!B41</f>
        <v>0</v>
      </c>
      <c r="C89" s="78">
        <f>RES_hhdet_numvin!C41</f>
        <v>263.9375</v>
      </c>
      <c r="D89" s="78">
        <f>RES_hhdet_numvin!D41</f>
        <v>1093.1875</v>
      </c>
      <c r="E89" s="78">
        <f>RES_hhdet_numvin!E41</f>
        <v>1143.1875</v>
      </c>
      <c r="F89" s="78">
        <f>RES_hhdet_numvin!F41</f>
        <v>859.1875</v>
      </c>
      <c r="G89" s="78">
        <f>RES_hhdet_numvin!G41</f>
        <v>1129.1875</v>
      </c>
      <c r="H89" s="78">
        <f>RES_hhdet_numvin!H41</f>
        <v>1325.1875</v>
      </c>
      <c r="I89" s="78">
        <f>RES_hhdet_numvin!I41</f>
        <v>1576.1875</v>
      </c>
      <c r="J89" s="78">
        <f>RES_hhdet_numvin!J41</f>
        <v>1199.1875</v>
      </c>
      <c r="K89" s="78">
        <f>RES_hhdet_numvin!K41</f>
        <v>1291.1875</v>
      </c>
      <c r="L89" s="78">
        <f>RES_hhdet_numvin!L41</f>
        <v>1426.1875</v>
      </c>
      <c r="M89" s="78">
        <f>RES_hhdet_numvin!M41</f>
        <v>0</v>
      </c>
      <c r="N89" s="78">
        <f>RES_hhdet_numvin!N41</f>
        <v>0</v>
      </c>
      <c r="O89" s="78">
        <f>RES_hhdet_numvin!O41</f>
        <v>2215.1875000000005</v>
      </c>
      <c r="P89" s="78">
        <f>RES_hhdet_numvin!P41</f>
        <v>1315.1875</v>
      </c>
      <c r="Q89" s="78">
        <f>RES_hhdet_numvin!Q41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31.541211603026909</v>
      </c>
      <c r="C93" s="168">
        <f t="shared" ref="C93:Q93" si="8">SUM(C94,C97,C99,C108)</f>
        <v>31.243844965023005</v>
      </c>
      <c r="D93" s="168">
        <f t="shared" si="8"/>
        <v>30.871795461414212</v>
      </c>
      <c r="E93" s="168">
        <f t="shared" si="8"/>
        <v>31.038705737782106</v>
      </c>
      <c r="F93" s="168">
        <f t="shared" si="8"/>
        <v>31.0347387278455</v>
      </c>
      <c r="G93" s="168">
        <f t="shared" si="8"/>
        <v>30.76239669240795</v>
      </c>
      <c r="H93" s="168">
        <f t="shared" si="8"/>
        <v>31.852562989178175</v>
      </c>
      <c r="I93" s="168">
        <f t="shared" si="8"/>
        <v>29.6494041312428</v>
      </c>
      <c r="J93" s="168">
        <f t="shared" si="8"/>
        <v>31.01262040478403</v>
      </c>
      <c r="K93" s="168">
        <f t="shared" si="8"/>
        <v>28.976780847357656</v>
      </c>
      <c r="L93" s="168">
        <f t="shared" si="8"/>
        <v>30.519157286172462</v>
      </c>
      <c r="M93" s="168">
        <f t="shared" si="8"/>
        <v>23.104321191137334</v>
      </c>
      <c r="N93" s="168">
        <f t="shared" si="8"/>
        <v>19.5479818701622</v>
      </c>
      <c r="O93" s="168">
        <f t="shared" si="8"/>
        <v>25.057302205964962</v>
      </c>
      <c r="P93" s="168">
        <f t="shared" si="8"/>
        <v>23.516402144267918</v>
      </c>
      <c r="Q93" s="168">
        <f t="shared" si="8"/>
        <v>23.244762351820299</v>
      </c>
    </row>
    <row r="94" spans="1:17" ht="12" customHeight="1" x14ac:dyDescent="0.25">
      <c r="A94" s="158" t="s">
        <v>65</v>
      </c>
      <c r="B94" s="157">
        <f>SUM(B95:B96)</f>
        <v>24.133662042683998</v>
      </c>
      <c r="C94" s="157">
        <f t="shared" ref="C94:Q94" si="9">SUM(C95:C96)</f>
        <v>23.980190164101867</v>
      </c>
      <c r="D94" s="157">
        <f t="shared" si="9"/>
        <v>23.976902249860057</v>
      </c>
      <c r="E94" s="157">
        <f t="shared" si="9"/>
        <v>24.079599705750887</v>
      </c>
      <c r="F94" s="157">
        <f t="shared" si="9"/>
        <v>24.028303823927303</v>
      </c>
      <c r="G94" s="157">
        <f t="shared" si="9"/>
        <v>23.838474216180934</v>
      </c>
      <c r="H94" s="157">
        <f t="shared" si="9"/>
        <v>24.537219074006508</v>
      </c>
      <c r="I94" s="157">
        <f t="shared" si="9"/>
        <v>22.425305920889759</v>
      </c>
      <c r="J94" s="157">
        <f t="shared" si="9"/>
        <v>23.739640408092878</v>
      </c>
      <c r="K94" s="157">
        <f t="shared" si="9"/>
        <v>22.236617648862222</v>
      </c>
      <c r="L94" s="157">
        <f t="shared" si="9"/>
        <v>23.429698361417202</v>
      </c>
      <c r="M94" s="157">
        <f t="shared" si="9"/>
        <v>16.572735350596012</v>
      </c>
      <c r="N94" s="157">
        <f t="shared" si="9"/>
        <v>14.004637697401124</v>
      </c>
      <c r="O94" s="157">
        <f t="shared" si="9"/>
        <v>17.777146975074992</v>
      </c>
      <c r="P94" s="157">
        <f t="shared" si="9"/>
        <v>16.199542183268612</v>
      </c>
      <c r="Q94" s="157">
        <f t="shared" si="9"/>
        <v>16.24706186509701</v>
      </c>
    </row>
    <row r="95" spans="1:17" ht="12" customHeight="1" x14ac:dyDescent="0.25">
      <c r="A95" s="23" t="s">
        <v>84</v>
      </c>
      <c r="B95" s="156">
        <f>RES_hhdet_fec!B$26</f>
        <v>23.719582895931023</v>
      </c>
      <c r="C95" s="156">
        <f>RES_hhdet_fec!C$26</f>
        <v>23.507956772942659</v>
      </c>
      <c r="D95" s="156">
        <f>RES_hhdet_fec!D$26</f>
        <v>23.700387978597934</v>
      </c>
      <c r="E95" s="156">
        <f>RES_hhdet_fec!E$26</f>
        <v>23.745181853923004</v>
      </c>
      <c r="F95" s="156">
        <f>RES_hhdet_fec!F$26</f>
        <v>23.600721891072062</v>
      </c>
      <c r="G95" s="156">
        <f>RES_hhdet_fec!G$26</f>
        <v>23.458055293055239</v>
      </c>
      <c r="H95" s="156">
        <f>RES_hhdet_fec!H$26</f>
        <v>23.973926499317063</v>
      </c>
      <c r="I95" s="156">
        <f>RES_hhdet_fec!I$26</f>
        <v>21.987361340898662</v>
      </c>
      <c r="J95" s="156">
        <f>RES_hhdet_fec!J$26</f>
        <v>23.265143338844634</v>
      </c>
      <c r="K95" s="156">
        <f>RES_hhdet_fec!K$26</f>
        <v>22.082011999999995</v>
      </c>
      <c r="L95" s="156">
        <f>RES_hhdet_fec!L$26</f>
        <v>23.111004946343019</v>
      </c>
      <c r="M95" s="156">
        <f>RES_hhdet_fec!M$26</f>
        <v>16.319402722001215</v>
      </c>
      <c r="N95" s="156">
        <f>RES_hhdet_fec!N$26</f>
        <v>13.814673261790677</v>
      </c>
      <c r="O95" s="156">
        <f>RES_hhdet_fec!O$26</f>
        <v>17.441716518179955</v>
      </c>
      <c r="P95" s="156">
        <f>RES_hhdet_fec!P$26</f>
        <v>15.868669561208788</v>
      </c>
      <c r="Q95" s="156">
        <f>RES_hhdet_fec!Q$26</f>
        <v>15.868193576180268</v>
      </c>
    </row>
    <row r="96" spans="1:17" ht="12" customHeight="1" x14ac:dyDescent="0.25">
      <c r="A96" s="23" t="s">
        <v>60</v>
      </c>
      <c r="B96" s="156">
        <f>RES_hhdet_fec!B$27</f>
        <v>0.4140791467529758</v>
      </c>
      <c r="C96" s="156">
        <f>RES_hhdet_fec!C$27</f>
        <v>0.47223339115920859</v>
      </c>
      <c r="D96" s="156">
        <f>RES_hhdet_fec!D$27</f>
        <v>0.27651427126212325</v>
      </c>
      <c r="E96" s="156">
        <f>RES_hhdet_fec!E$27</f>
        <v>0.33441785182788314</v>
      </c>
      <c r="F96" s="156">
        <f>RES_hhdet_fec!F$27</f>
        <v>0.42758193285523904</v>
      </c>
      <c r="G96" s="156">
        <f>RES_hhdet_fec!G$27</f>
        <v>0.3804189231256947</v>
      </c>
      <c r="H96" s="156">
        <f>RES_hhdet_fec!H$27</f>
        <v>0.56329257468944638</v>
      </c>
      <c r="I96" s="156">
        <f>RES_hhdet_fec!I$27</f>
        <v>0.43794457999109732</v>
      </c>
      <c r="J96" s="156">
        <f>RES_hhdet_fec!J$27</f>
        <v>0.47449706924824342</v>
      </c>
      <c r="K96" s="156">
        <f>RES_hhdet_fec!K$27</f>
        <v>0.15460564886222586</v>
      </c>
      <c r="L96" s="156">
        <f>RES_hhdet_fec!L$27</f>
        <v>0.31869341507418131</v>
      </c>
      <c r="M96" s="156">
        <f>RES_hhdet_fec!M$27</f>
        <v>0.25333262859479738</v>
      </c>
      <c r="N96" s="156">
        <f>RES_hhdet_fec!N$27</f>
        <v>0.18996443561044732</v>
      </c>
      <c r="O96" s="156">
        <f>RES_hhdet_fec!O$27</f>
        <v>0.33543045689503626</v>
      </c>
      <c r="P96" s="156">
        <f>RES_hhdet_fec!P$27</f>
        <v>0.33087262205982204</v>
      </c>
      <c r="Q96" s="156">
        <f>RES_hhdet_fec!Q$27</f>
        <v>0.37886828891674262</v>
      </c>
    </row>
    <row r="97" spans="1:17" ht="12" customHeight="1" x14ac:dyDescent="0.25">
      <c r="A97" s="158" t="s">
        <v>112</v>
      </c>
      <c r="B97" s="157">
        <f>B98</f>
        <v>4.4269805394414581E-3</v>
      </c>
      <c r="C97" s="157">
        <f t="shared" ref="C97:Q97" si="10">C98</f>
        <v>4.5996447382447231E-3</v>
      </c>
      <c r="D97" s="157">
        <f t="shared" si="10"/>
        <v>4.7851950755092463E-3</v>
      </c>
      <c r="E97" s="157">
        <f t="shared" si="10"/>
        <v>4.8392822224400415E-3</v>
      </c>
      <c r="F97" s="157">
        <f t="shared" si="10"/>
        <v>5.0033059029659125E-3</v>
      </c>
      <c r="G97" s="157">
        <f t="shared" si="10"/>
        <v>5.9004239302900986E-3</v>
      </c>
      <c r="H97" s="157">
        <f t="shared" si="10"/>
        <v>6.7671635527683542E-3</v>
      </c>
      <c r="I97" s="157">
        <f t="shared" si="10"/>
        <v>8.3172876221428958E-3</v>
      </c>
      <c r="J97" s="157">
        <f t="shared" si="10"/>
        <v>9.1119731536047893E-3</v>
      </c>
      <c r="K97" s="157">
        <f t="shared" si="10"/>
        <v>1.0892398200788325E-2</v>
      </c>
      <c r="L97" s="157">
        <f t="shared" si="10"/>
        <v>1.1968436944588779E-2</v>
      </c>
      <c r="M97" s="157">
        <f t="shared" si="10"/>
        <v>1.2133339211719822E-2</v>
      </c>
      <c r="N97" s="157">
        <f t="shared" si="10"/>
        <v>1.1620563236176629E-2</v>
      </c>
      <c r="O97" s="157">
        <f t="shared" si="10"/>
        <v>1.4534468747441029E-2</v>
      </c>
      <c r="P97" s="157">
        <f t="shared" si="10"/>
        <v>1.5408451258525352E-2</v>
      </c>
      <c r="Q97" s="157">
        <f t="shared" si="10"/>
        <v>1.3209031347170042E-2</v>
      </c>
    </row>
    <row r="98" spans="1:17" ht="12" customHeight="1" x14ac:dyDescent="0.25">
      <c r="A98" s="23" t="s">
        <v>60</v>
      </c>
      <c r="B98" s="156">
        <f>RES_hhdet_fec!B$29</f>
        <v>4.4269805394414581E-3</v>
      </c>
      <c r="C98" s="156">
        <f>RES_hhdet_fec!C$29</f>
        <v>4.5996447382447231E-3</v>
      </c>
      <c r="D98" s="156">
        <f>RES_hhdet_fec!D$29</f>
        <v>4.7851950755092463E-3</v>
      </c>
      <c r="E98" s="156">
        <f>RES_hhdet_fec!E$29</f>
        <v>4.8392822224400415E-3</v>
      </c>
      <c r="F98" s="156">
        <f>RES_hhdet_fec!F$29</f>
        <v>5.0033059029659125E-3</v>
      </c>
      <c r="G98" s="156">
        <f>RES_hhdet_fec!G$29</f>
        <v>5.9004239302900986E-3</v>
      </c>
      <c r="H98" s="156">
        <f>RES_hhdet_fec!H$29</f>
        <v>6.7671635527683542E-3</v>
      </c>
      <c r="I98" s="156">
        <f>RES_hhdet_fec!I$29</f>
        <v>8.3172876221428958E-3</v>
      </c>
      <c r="J98" s="156">
        <f>RES_hhdet_fec!J$29</f>
        <v>9.1119731536047893E-3</v>
      </c>
      <c r="K98" s="156">
        <f>RES_hhdet_fec!K$29</f>
        <v>1.0892398200788325E-2</v>
      </c>
      <c r="L98" s="156">
        <f>RES_hhdet_fec!L$29</f>
        <v>1.1968436944588779E-2</v>
      </c>
      <c r="M98" s="156">
        <f>RES_hhdet_fec!M$29</f>
        <v>1.2133339211719822E-2</v>
      </c>
      <c r="N98" s="156">
        <f>RES_hhdet_fec!N$29</f>
        <v>1.1620563236176629E-2</v>
      </c>
      <c r="O98" s="156">
        <f>RES_hhdet_fec!O$29</f>
        <v>1.4534468747441029E-2</v>
      </c>
      <c r="P98" s="156">
        <f>RES_hhdet_fec!P$29</f>
        <v>1.5408451258525352E-2</v>
      </c>
      <c r="Q98" s="156">
        <f>RES_hhdet_fec!Q$29</f>
        <v>1.3209031347170042E-2</v>
      </c>
    </row>
    <row r="99" spans="1:17" ht="12" customHeight="1" x14ac:dyDescent="0.25">
      <c r="A99" s="158" t="s">
        <v>63</v>
      </c>
      <c r="B99" s="157">
        <f>SUM(B100:B101,B104:B105)</f>
        <v>5.9426474902864337</v>
      </c>
      <c r="C99" s="157">
        <f t="shared" ref="C99:Q99" si="11">SUM(C100:C101,C104:C105)</f>
        <v>5.807960202949535</v>
      </c>
      <c r="D99" s="157">
        <f t="shared" si="11"/>
        <v>5.5017567612821772</v>
      </c>
      <c r="E99" s="157">
        <f t="shared" si="11"/>
        <v>5.5483010537834314</v>
      </c>
      <c r="F99" s="157">
        <f t="shared" si="11"/>
        <v>5.5731524932409089</v>
      </c>
      <c r="G99" s="157">
        <f t="shared" si="11"/>
        <v>5.5018105555815522</v>
      </c>
      <c r="H99" s="157">
        <f t="shared" si="11"/>
        <v>5.8227965178013976</v>
      </c>
      <c r="I99" s="157">
        <f t="shared" si="11"/>
        <v>5.7311931409126569</v>
      </c>
      <c r="J99" s="157">
        <f t="shared" si="11"/>
        <v>5.7773055090987588</v>
      </c>
      <c r="K99" s="157">
        <f t="shared" si="11"/>
        <v>5.352593452621889</v>
      </c>
      <c r="L99" s="157">
        <f t="shared" si="11"/>
        <v>5.6091128583634653</v>
      </c>
      <c r="M99" s="157">
        <f t="shared" si="11"/>
        <v>5.1862560126671866</v>
      </c>
      <c r="N99" s="157">
        <f t="shared" si="11"/>
        <v>4.4021667460821456</v>
      </c>
      <c r="O99" s="157">
        <f t="shared" si="11"/>
        <v>5.6634018861370761</v>
      </c>
      <c r="P99" s="157">
        <f t="shared" si="11"/>
        <v>5.6948257281112316</v>
      </c>
      <c r="Q99" s="157">
        <f t="shared" si="11"/>
        <v>5.4253208169936942</v>
      </c>
    </row>
    <row r="100" spans="1:17" ht="12" customHeight="1" x14ac:dyDescent="0.25">
      <c r="A100" s="167" t="s">
        <v>169</v>
      </c>
      <c r="B100" s="132">
        <f>RES_hhdet_fec!B$31</f>
        <v>1.8475422828014467</v>
      </c>
      <c r="C100" s="132">
        <f>RES_hhdet_fec!C$31</f>
        <v>1.7904165915230057</v>
      </c>
      <c r="D100" s="132">
        <f>RES_hhdet_fec!D$31</f>
        <v>1.7880865883852506</v>
      </c>
      <c r="E100" s="132">
        <f>RES_hhdet_fec!E$31</f>
        <v>1.7968639316916919</v>
      </c>
      <c r="F100" s="132">
        <f>RES_hhdet_fec!F$31</f>
        <v>1.779705136767004</v>
      </c>
      <c r="G100" s="132">
        <f>RES_hhdet_fec!G$31</f>
        <v>1.7893021781393712</v>
      </c>
      <c r="H100" s="132">
        <f>RES_hhdet_fec!H$31</f>
        <v>1.8320901817559767</v>
      </c>
      <c r="I100" s="132">
        <f>RES_hhdet_fec!I$31</f>
        <v>1.8595399199589122</v>
      </c>
      <c r="J100" s="132">
        <f>RES_hhdet_fec!J$31</f>
        <v>1.8469426566437874</v>
      </c>
      <c r="K100" s="132">
        <f>RES_hhdet_fec!K$31</f>
        <v>1.8263638426935875</v>
      </c>
      <c r="L100" s="132">
        <f>RES_hhdet_fec!L$31</f>
        <v>1.8284225296937011</v>
      </c>
      <c r="M100" s="132">
        <f>RES_hhdet_fec!M$31</f>
        <v>1.6783322423709888</v>
      </c>
      <c r="N100" s="132">
        <f>RES_hhdet_fec!N$31</f>
        <v>1.4369384649053998</v>
      </c>
      <c r="O100" s="132">
        <f>RES_hhdet_fec!O$31</f>
        <v>1.782982365081538</v>
      </c>
      <c r="P100" s="132">
        <f>RES_hhdet_fec!P$31</f>
        <v>1.7833429848003972</v>
      </c>
      <c r="Q100" s="132">
        <f>RES_hhdet_fec!Q$31</f>
        <v>1.6530316157692484</v>
      </c>
    </row>
    <row r="101" spans="1:17" ht="12" customHeight="1" x14ac:dyDescent="0.25">
      <c r="A101" s="167" t="s">
        <v>168</v>
      </c>
      <c r="B101" s="132">
        <f>SUM(B102:B103)</f>
        <v>2.5966310568014731E-3</v>
      </c>
      <c r="C101" s="132">
        <f t="shared" ref="C101:Q101" si="12">SUM(C102:C103)</f>
        <v>2.372719067261695E-3</v>
      </c>
      <c r="D101" s="132">
        <f t="shared" si="12"/>
        <v>3.7064218324264239E-3</v>
      </c>
      <c r="E101" s="132">
        <f t="shared" si="12"/>
        <v>3.7008230926769505E-3</v>
      </c>
      <c r="F101" s="132">
        <f t="shared" si="12"/>
        <v>5.3920332573569665E-3</v>
      </c>
      <c r="G101" s="132">
        <f t="shared" si="12"/>
        <v>7.9462247588439356E-3</v>
      </c>
      <c r="H101" s="132">
        <f t="shared" si="12"/>
        <v>1.0572591473566928E-2</v>
      </c>
      <c r="I101" s="132">
        <f t="shared" si="12"/>
        <v>2.4375710524889252E-2</v>
      </c>
      <c r="J101" s="132">
        <f t="shared" si="12"/>
        <v>5.1878025911648293E-2</v>
      </c>
      <c r="K101" s="132">
        <f t="shared" si="12"/>
        <v>8.7214078711247534E-2</v>
      </c>
      <c r="L101" s="132">
        <f t="shared" si="12"/>
        <v>0.1211518419741234</v>
      </c>
      <c r="M101" s="132">
        <f t="shared" si="12"/>
        <v>0.14082020993948807</v>
      </c>
      <c r="N101" s="132">
        <f t="shared" si="12"/>
        <v>0.13896960986372489</v>
      </c>
      <c r="O101" s="132">
        <f t="shared" si="12"/>
        <v>0.19405725176694577</v>
      </c>
      <c r="P101" s="132">
        <f t="shared" si="12"/>
        <v>0.21742406124194777</v>
      </c>
      <c r="Q101" s="132">
        <f t="shared" si="12"/>
        <v>0.21558855679290831</v>
      </c>
    </row>
    <row r="102" spans="1:17" ht="12" customHeight="1" x14ac:dyDescent="0.25">
      <c r="A102" s="166" t="s">
        <v>57</v>
      </c>
      <c r="B102" s="165">
        <f>RES_hhdet_fec!B$33</f>
        <v>2.0285514929411401E-3</v>
      </c>
      <c r="C102" s="165">
        <f>RES_hhdet_fec!C$33</f>
        <v>1.9534318555216529E-3</v>
      </c>
      <c r="D102" s="165">
        <f>RES_hhdet_fec!D$33</f>
        <v>2.8818103512973435E-3</v>
      </c>
      <c r="E102" s="165">
        <f>RES_hhdet_fec!E$33</f>
        <v>2.8824409711786817E-3</v>
      </c>
      <c r="F102" s="165">
        <f>RES_hhdet_fec!F$33</f>
        <v>4.173824238335809E-3</v>
      </c>
      <c r="G102" s="165">
        <f>RES_hhdet_fec!G$33</f>
        <v>6.1351355768908683E-3</v>
      </c>
      <c r="H102" s="165">
        <f>RES_hhdet_fec!H$33</f>
        <v>8.1445044124272593E-3</v>
      </c>
      <c r="I102" s="165">
        <f>RES_hhdet_fec!I$33</f>
        <v>1.8726046032373652E-2</v>
      </c>
      <c r="J102" s="165">
        <f>RES_hhdet_fec!J$33</f>
        <v>3.97348216689778E-2</v>
      </c>
      <c r="K102" s="165">
        <f>RES_hhdet_fec!K$33</f>
        <v>6.6610709606865687E-2</v>
      </c>
      <c r="L102" s="165">
        <f>RES_hhdet_fec!L$33</f>
        <v>9.2329556829158194E-2</v>
      </c>
      <c r="M102" s="165">
        <f>RES_hhdet_fec!M$33</f>
        <v>0.10729267662507129</v>
      </c>
      <c r="N102" s="165">
        <f>RES_hhdet_fec!N$33</f>
        <v>0.10581748768513029</v>
      </c>
      <c r="O102" s="165">
        <f>RES_hhdet_fec!O$33</f>
        <v>0.14766398351737062</v>
      </c>
      <c r="P102" s="165">
        <f>RES_hhdet_fec!P$33</f>
        <v>0.16535385758847859</v>
      </c>
      <c r="Q102" s="165">
        <f>RES_hhdet_fec!Q$33</f>
        <v>0.16385256831035647</v>
      </c>
    </row>
    <row r="103" spans="1:17" ht="12" customHeight="1" x14ac:dyDescent="0.25">
      <c r="A103" s="147" t="s">
        <v>59</v>
      </c>
      <c r="B103" s="164">
        <f>RES_hhdet_fec!B$34</f>
        <v>5.6807956386033297E-4</v>
      </c>
      <c r="C103" s="164">
        <f>RES_hhdet_fec!C$34</f>
        <v>4.1928721174004196E-4</v>
      </c>
      <c r="D103" s="164">
        <f>RES_hhdet_fec!D$34</f>
        <v>8.2461148112908031E-4</v>
      </c>
      <c r="E103" s="164">
        <f>RES_hhdet_fec!E$34</f>
        <v>8.1838212149826868E-4</v>
      </c>
      <c r="F103" s="164">
        <f>RES_hhdet_fec!F$34</f>
        <v>1.218209019021158E-3</v>
      </c>
      <c r="G103" s="164">
        <f>RES_hhdet_fec!G$34</f>
        <v>1.8110891819530669E-3</v>
      </c>
      <c r="H103" s="164">
        <f>RES_hhdet_fec!H$34</f>
        <v>2.4280870611396695E-3</v>
      </c>
      <c r="I103" s="164">
        <f>RES_hhdet_fec!I$34</f>
        <v>5.6496644925156008E-3</v>
      </c>
      <c r="J103" s="164">
        <f>RES_hhdet_fec!J$34</f>
        <v>1.2143204242670489E-2</v>
      </c>
      <c r="K103" s="164">
        <f>RES_hhdet_fec!K$34</f>
        <v>2.0603369104381847E-2</v>
      </c>
      <c r="L103" s="164">
        <f>RES_hhdet_fec!L$34</f>
        <v>2.8822285144965203E-2</v>
      </c>
      <c r="M103" s="164">
        <f>RES_hhdet_fec!M$34</f>
        <v>3.3527533314416783E-2</v>
      </c>
      <c r="N103" s="164">
        <f>RES_hhdet_fec!N$34</f>
        <v>3.315212217859461E-2</v>
      </c>
      <c r="O103" s="164">
        <f>RES_hhdet_fec!O$34</f>
        <v>4.6393268249575161E-2</v>
      </c>
      <c r="P103" s="164">
        <f>RES_hhdet_fec!P$34</f>
        <v>5.2070203653469177E-2</v>
      </c>
      <c r="Q103" s="164">
        <f>RES_hhdet_fec!Q$34</f>
        <v>5.1735988482551849E-2</v>
      </c>
    </row>
    <row r="104" spans="1:17" ht="12" customHeight="1" x14ac:dyDescent="0.25">
      <c r="A104" s="163" t="s">
        <v>142</v>
      </c>
      <c r="B104" s="162">
        <f>RES_hhdet_fec!B$35</f>
        <v>4.0870188559541845</v>
      </c>
      <c r="C104" s="162">
        <f>RES_hhdet_fec!C$35</f>
        <v>4.0096955165400994</v>
      </c>
      <c r="D104" s="162">
        <f>RES_hhdet_fec!D$35</f>
        <v>3.7016318012524714</v>
      </c>
      <c r="E104" s="162">
        <f>RES_hhdet_fec!E$35</f>
        <v>3.7395312717220408</v>
      </c>
      <c r="F104" s="162">
        <f>RES_hhdet_fec!F$35</f>
        <v>3.7762220602808476</v>
      </c>
      <c r="G104" s="162">
        <f>RES_hhdet_fec!G$35</f>
        <v>3.6876185186081494</v>
      </c>
      <c r="H104" s="162">
        <f>RES_hhdet_fec!H$35</f>
        <v>3.9572645276121166</v>
      </c>
      <c r="I104" s="162">
        <f>RES_hhdet_fec!I$35</f>
        <v>3.7963293354277021</v>
      </c>
      <c r="J104" s="162">
        <f>RES_hhdet_fec!J$35</f>
        <v>3.7706642762060696</v>
      </c>
      <c r="K104" s="162">
        <f>RES_hhdet_fec!K$35</f>
        <v>3.2749877664383669</v>
      </c>
      <c r="L104" s="162">
        <f>RES_hhdet_fec!L$35</f>
        <v>3.4255539161102311</v>
      </c>
      <c r="M104" s="162">
        <f>RES_hhdet_fec!M$35</f>
        <v>3.0990942564461319</v>
      </c>
      <c r="N104" s="162">
        <f>RES_hhdet_fec!N$35</f>
        <v>2.5689814610196975</v>
      </c>
      <c r="O104" s="162">
        <f>RES_hhdet_fec!O$35</f>
        <v>3.3179089632937835</v>
      </c>
      <c r="P104" s="162">
        <f>RES_hhdet_fec!P$35</f>
        <v>3.2863599101092946</v>
      </c>
      <c r="Q104" s="162">
        <f>RES_hhdet_fec!Q$35</f>
        <v>3.1445722184992513</v>
      </c>
    </row>
    <row r="105" spans="1:17" ht="12" customHeight="1" x14ac:dyDescent="0.25">
      <c r="A105" s="161" t="s">
        <v>141</v>
      </c>
      <c r="B105" s="160">
        <f>SUM(B106:B107)</f>
        <v>5.4897204740015663E-3</v>
      </c>
      <c r="C105" s="160">
        <f t="shared" ref="C105:Q105" si="13">SUM(C106:C107)</f>
        <v>5.475375819168073E-3</v>
      </c>
      <c r="D105" s="160">
        <f t="shared" si="13"/>
        <v>8.3319498120282831E-3</v>
      </c>
      <c r="E105" s="160">
        <f t="shared" si="13"/>
        <v>8.2050272770216176E-3</v>
      </c>
      <c r="F105" s="160">
        <f t="shared" si="13"/>
        <v>1.1833262935699859E-2</v>
      </c>
      <c r="G105" s="160">
        <f t="shared" si="13"/>
        <v>1.6943634075187352E-2</v>
      </c>
      <c r="H105" s="160">
        <f t="shared" si="13"/>
        <v>2.2869216959737194E-2</v>
      </c>
      <c r="I105" s="160">
        <f t="shared" si="13"/>
        <v>5.0948175001153478E-2</v>
      </c>
      <c r="J105" s="160">
        <f t="shared" si="13"/>
        <v>0.10782055033725335</v>
      </c>
      <c r="K105" s="160">
        <f t="shared" si="13"/>
        <v>0.1640277647786873</v>
      </c>
      <c r="L105" s="160">
        <f t="shared" si="13"/>
        <v>0.23398457058540961</v>
      </c>
      <c r="M105" s="160">
        <f t="shared" si="13"/>
        <v>0.2680093039105777</v>
      </c>
      <c r="N105" s="160">
        <f t="shared" si="13"/>
        <v>0.25727721029332362</v>
      </c>
      <c r="O105" s="160">
        <f t="shared" si="13"/>
        <v>0.36845330599480858</v>
      </c>
      <c r="P105" s="160">
        <f t="shared" si="13"/>
        <v>0.4076987719595922</v>
      </c>
      <c r="Q105" s="160">
        <f t="shared" si="13"/>
        <v>0.41212842593228588</v>
      </c>
    </row>
    <row r="106" spans="1:17" ht="12" customHeight="1" x14ac:dyDescent="0.25">
      <c r="A106" s="148" t="s">
        <v>60</v>
      </c>
      <c r="B106" s="156">
        <f>RES_hhdet_fec!B$37</f>
        <v>4.1642014916607895E-3</v>
      </c>
      <c r="C106" s="156">
        <f>RES_hhdet_fec!C$37</f>
        <v>4.4271577898179681E-3</v>
      </c>
      <c r="D106" s="156">
        <f>RES_hhdet_fec!D$37</f>
        <v>6.2387052830083101E-3</v>
      </c>
      <c r="E106" s="156">
        <f>RES_hhdet_fec!E$37</f>
        <v>6.1905482087181874E-3</v>
      </c>
      <c r="F106" s="156">
        <f>RES_hhdet_fec!F$37</f>
        <v>8.9480310485444831E-3</v>
      </c>
      <c r="G106" s="156">
        <f>RES_hhdet_fec!G$37</f>
        <v>1.2739319902796304E-2</v>
      </c>
      <c r="H106" s="156">
        <f>RES_hhdet_fec!H$37</f>
        <v>1.7422427065829287E-2</v>
      </c>
      <c r="I106" s="156">
        <f>RES_hhdet_fec!I$37</f>
        <v>3.8334970552746553E-2</v>
      </c>
      <c r="J106" s="156">
        <f>RES_hhdet_fec!J$37</f>
        <v>8.1211671095117469E-2</v>
      </c>
      <c r="K106" s="156">
        <f>RES_hhdet_fec!K$37</f>
        <v>0.11962050321390313</v>
      </c>
      <c r="L106" s="156">
        <f>RES_hhdet_fec!L$37</f>
        <v>0.17298857179025068</v>
      </c>
      <c r="M106" s="156">
        <f>RES_hhdet_fec!M$37</f>
        <v>0.19821046709034476</v>
      </c>
      <c r="N106" s="156">
        <f>RES_hhdet_fec!N$37</f>
        <v>0.18936883099200885</v>
      </c>
      <c r="O106" s="156">
        <f>RES_hhdet_fec!O$37</f>
        <v>0.27499731396536131</v>
      </c>
      <c r="P106" s="156">
        <f>RES_hhdet_fec!P$37</f>
        <v>0.30462647139426346</v>
      </c>
      <c r="Q106" s="156">
        <f>RES_hhdet_fec!Q$37</f>
        <v>0.3114351081951453</v>
      </c>
    </row>
    <row r="107" spans="1:17" ht="12" customHeight="1" x14ac:dyDescent="0.25">
      <c r="A107" s="148" t="s">
        <v>59</v>
      </c>
      <c r="B107" s="156">
        <f>RES_hhdet_fec!B$38</f>
        <v>1.3255189823407766E-3</v>
      </c>
      <c r="C107" s="156">
        <f>RES_hhdet_fec!C$38</f>
        <v>1.0482180293501051E-3</v>
      </c>
      <c r="D107" s="156">
        <f>RES_hhdet_fec!D$38</f>
        <v>2.0932445290199734E-3</v>
      </c>
      <c r="E107" s="156">
        <f>RES_hhdet_fec!E$38</f>
        <v>2.0144790683034306E-3</v>
      </c>
      <c r="F107" s="156">
        <f>RES_hhdet_fec!F$38</f>
        <v>2.8852318871553746E-3</v>
      </c>
      <c r="G107" s="156">
        <f>RES_hhdet_fec!G$38</f>
        <v>4.2043141723910483E-3</v>
      </c>
      <c r="H107" s="156">
        <f>RES_hhdet_fec!H$38</f>
        <v>5.4467898939079057E-3</v>
      </c>
      <c r="I107" s="156">
        <f>RES_hhdet_fec!I$38</f>
        <v>1.2613204448406926E-2</v>
      </c>
      <c r="J107" s="156">
        <f>RES_hhdet_fec!J$38</f>
        <v>2.6608879242135883E-2</v>
      </c>
      <c r="K107" s="156">
        <f>RES_hhdet_fec!K$38</f>
        <v>4.4407261564784167E-2</v>
      </c>
      <c r="L107" s="156">
        <f>RES_hhdet_fec!L$38</f>
        <v>6.0995998795158927E-2</v>
      </c>
      <c r="M107" s="156">
        <f>RES_hhdet_fec!M$38</f>
        <v>6.9798836820232954E-2</v>
      </c>
      <c r="N107" s="156">
        <f>RES_hhdet_fec!N$38</f>
        <v>6.7908379301314784E-2</v>
      </c>
      <c r="O107" s="156">
        <f>RES_hhdet_fec!O$38</f>
        <v>9.3455992029447252E-2</v>
      </c>
      <c r="P107" s="156">
        <f>RES_hhdet_fec!P$38</f>
        <v>0.10307230056532873</v>
      </c>
      <c r="Q107" s="156">
        <f>RES_hhdet_fec!Q$38</f>
        <v>0.10069331773714056</v>
      </c>
    </row>
    <row r="108" spans="1:17" ht="12" customHeight="1" x14ac:dyDescent="0.25">
      <c r="A108" s="158" t="s">
        <v>62</v>
      </c>
      <c r="B108" s="157">
        <f>SUM(B109:B110)</f>
        <v>1.4604750895170349</v>
      </c>
      <c r="C108" s="157">
        <f t="shared" ref="C108:Q108" si="14">SUM(C109:C110)</f>
        <v>1.451094953233357</v>
      </c>
      <c r="D108" s="157">
        <f t="shared" si="14"/>
        <v>1.3883512551964692</v>
      </c>
      <c r="E108" s="157">
        <f t="shared" si="14"/>
        <v>1.4059656960253446</v>
      </c>
      <c r="F108" s="157">
        <f t="shared" si="14"/>
        <v>1.4282791047743206</v>
      </c>
      <c r="G108" s="157">
        <f t="shared" si="14"/>
        <v>1.4162114967151758</v>
      </c>
      <c r="H108" s="157">
        <f t="shared" si="14"/>
        <v>1.485780233817499</v>
      </c>
      <c r="I108" s="157">
        <f t="shared" si="14"/>
        <v>1.4845877818182445</v>
      </c>
      <c r="J108" s="157">
        <f t="shared" si="14"/>
        <v>1.4865625144387864</v>
      </c>
      <c r="K108" s="157">
        <f t="shared" si="14"/>
        <v>1.376677347672757</v>
      </c>
      <c r="L108" s="157">
        <f t="shared" si="14"/>
        <v>1.4683776294472088</v>
      </c>
      <c r="M108" s="157">
        <f t="shared" si="14"/>
        <v>1.3331964886624161</v>
      </c>
      <c r="N108" s="157">
        <f t="shared" si="14"/>
        <v>1.1295568634427537</v>
      </c>
      <c r="O108" s="157">
        <f t="shared" si="14"/>
        <v>1.6022188760054503</v>
      </c>
      <c r="P108" s="157">
        <f t="shared" si="14"/>
        <v>1.6066257816295506</v>
      </c>
      <c r="Q108" s="157">
        <f t="shared" si="14"/>
        <v>1.5591706383824251</v>
      </c>
    </row>
    <row r="109" spans="1:17" ht="12" customHeight="1" x14ac:dyDescent="0.25">
      <c r="A109" s="23" t="s">
        <v>57</v>
      </c>
      <c r="B109" s="156">
        <f>RES_hhdet_fec!B$40</f>
        <v>0.30340235805525079</v>
      </c>
      <c r="C109" s="156">
        <f>RES_hhdet_fec!C$40</f>
        <v>0.36562319162651902</v>
      </c>
      <c r="D109" s="156">
        <f>RES_hhdet_fec!D$40</f>
        <v>0.30295282532567985</v>
      </c>
      <c r="E109" s="156">
        <f>RES_hhdet_fec!E$40</f>
        <v>0.28551441205128614</v>
      </c>
      <c r="F109" s="156">
        <f>RES_hhdet_fec!F$40</f>
        <v>0.33072707632044163</v>
      </c>
      <c r="G109" s="156">
        <f>RES_hhdet_fec!G$40</f>
        <v>0.36658102952677651</v>
      </c>
      <c r="H109" s="156">
        <f>RES_hhdet_fec!H$40</f>
        <v>0.4841286074059768</v>
      </c>
      <c r="I109" s="156">
        <f>RES_hhdet_fec!I$40</f>
        <v>0.30705547387722248</v>
      </c>
      <c r="J109" s="156">
        <f>RES_hhdet_fec!J$40</f>
        <v>0.34383870439865771</v>
      </c>
      <c r="K109" s="156">
        <f>RES_hhdet_fec!K$40</f>
        <v>0.14026299633650888</v>
      </c>
      <c r="L109" s="156">
        <f>RES_hhdet_fec!L$40</f>
        <v>0.26282443998566335</v>
      </c>
      <c r="M109" s="156">
        <f>RES_hhdet_fec!M$40</f>
        <v>0.18351261440981514</v>
      </c>
      <c r="N109" s="156">
        <f>RES_hhdet_fec!N$40</f>
        <v>7.0084325457635779E-2</v>
      </c>
      <c r="O109" s="156">
        <f>RES_hhdet_fec!O$40</f>
        <v>0.50857661061497517</v>
      </c>
      <c r="P109" s="156">
        <f>RES_hhdet_fec!P$40</f>
        <v>0.35936174147488009</v>
      </c>
      <c r="Q109" s="156">
        <f>RES_hhdet_fec!Q$40</f>
        <v>0.31688488441046564</v>
      </c>
    </row>
    <row r="110" spans="1:17" ht="12" customHeight="1" x14ac:dyDescent="0.25">
      <c r="A110" s="29" t="s">
        <v>140</v>
      </c>
      <c r="B110" s="57">
        <f>RES_hhdet_fec!B$41</f>
        <v>1.1570727314617841</v>
      </c>
      <c r="C110" s="57">
        <f>RES_hhdet_fec!C$41</f>
        <v>1.0854717616068379</v>
      </c>
      <c r="D110" s="57">
        <f>RES_hhdet_fec!D$41</f>
        <v>1.0853984298707893</v>
      </c>
      <c r="E110" s="57">
        <f>RES_hhdet_fec!E$41</f>
        <v>1.1204512839740584</v>
      </c>
      <c r="F110" s="57">
        <f>RES_hhdet_fec!F$41</f>
        <v>1.0975520284538789</v>
      </c>
      <c r="G110" s="57">
        <f>RES_hhdet_fec!G$41</f>
        <v>1.0496304671883994</v>
      </c>
      <c r="H110" s="57">
        <f>RES_hhdet_fec!H$41</f>
        <v>1.0016516264115223</v>
      </c>
      <c r="I110" s="57">
        <f>RES_hhdet_fec!I$41</f>
        <v>1.177532307941022</v>
      </c>
      <c r="J110" s="57">
        <f>RES_hhdet_fec!J$41</f>
        <v>1.1427238100401287</v>
      </c>
      <c r="K110" s="57">
        <f>RES_hhdet_fec!K$41</f>
        <v>1.236414351336248</v>
      </c>
      <c r="L110" s="57">
        <f>RES_hhdet_fec!L$41</f>
        <v>1.2055531894615454</v>
      </c>
      <c r="M110" s="57">
        <f>RES_hhdet_fec!M$41</f>
        <v>1.149683874252601</v>
      </c>
      <c r="N110" s="57">
        <f>RES_hhdet_fec!N$41</f>
        <v>1.059472537985118</v>
      </c>
      <c r="O110" s="57">
        <f>RES_hhdet_fec!O$41</f>
        <v>1.0936422653904752</v>
      </c>
      <c r="P110" s="57">
        <f>RES_hhdet_fec!P$41</f>
        <v>1.2472640401546706</v>
      </c>
      <c r="Q110" s="57">
        <f>RES_hhdet_fec!Q$41</f>
        <v>1.2422857539719594</v>
      </c>
    </row>
    <row r="112" spans="1:17" ht="12" customHeight="1" x14ac:dyDescent="0.25">
      <c r="A112" s="152" t="s">
        <v>119</v>
      </c>
      <c r="B112" s="168">
        <f>SUM(B113,B116,B118,B127)</f>
        <v>19.031325607298996</v>
      </c>
      <c r="C112" s="168">
        <f t="shared" ref="C112:Q112" si="15">SUM(C113,C116,C118,C127)</f>
        <v>18.923721838228495</v>
      </c>
      <c r="D112" s="168">
        <f t="shared" si="15"/>
        <v>18.757056598923906</v>
      </c>
      <c r="E112" s="168">
        <f t="shared" si="15"/>
        <v>19.057068089140948</v>
      </c>
      <c r="F112" s="168">
        <f t="shared" si="15"/>
        <v>19.226563707944681</v>
      </c>
      <c r="G112" s="168">
        <f t="shared" si="15"/>
        <v>19.210601651593812</v>
      </c>
      <c r="H112" s="168">
        <f t="shared" si="15"/>
        <v>20.161983249207839</v>
      </c>
      <c r="I112" s="168">
        <f t="shared" si="15"/>
        <v>19.06729311373271</v>
      </c>
      <c r="J112" s="168">
        <f t="shared" si="15"/>
        <v>20.155721945495873</v>
      </c>
      <c r="K112" s="168">
        <f t="shared" si="15"/>
        <v>18.970561114131797</v>
      </c>
      <c r="L112" s="168">
        <f t="shared" si="15"/>
        <v>20.233170777612727</v>
      </c>
      <c r="M112" s="168">
        <f t="shared" si="15"/>
        <v>15.518466718929465</v>
      </c>
      <c r="N112" s="168">
        <f t="shared" si="15"/>
        <v>13.313348513283549</v>
      </c>
      <c r="O112" s="168">
        <f t="shared" si="15"/>
        <v>17.370466000811348</v>
      </c>
      <c r="P112" s="168">
        <f t="shared" si="15"/>
        <v>16.551032217674713</v>
      </c>
      <c r="Q112" s="168">
        <f t="shared" si="15"/>
        <v>16.505122175916853</v>
      </c>
    </row>
    <row r="113" spans="1:17" ht="12" customHeight="1" x14ac:dyDescent="0.25">
      <c r="A113" s="158" t="s">
        <v>65</v>
      </c>
      <c r="B113" s="157">
        <f>SUM(B114:B115)</f>
        <v>14.307107445756364</v>
      </c>
      <c r="C113" s="157">
        <f t="shared" ref="C113:Q113" si="16">SUM(C114:C115)</f>
        <v>14.288377680624642</v>
      </c>
      <c r="D113" s="157">
        <f t="shared" si="16"/>
        <v>14.314463033848282</v>
      </c>
      <c r="E113" s="157">
        <f t="shared" si="16"/>
        <v>14.520070622004701</v>
      </c>
      <c r="F113" s="157">
        <f t="shared" si="16"/>
        <v>14.629136416890418</v>
      </c>
      <c r="G113" s="157">
        <f t="shared" si="16"/>
        <v>14.632586080759198</v>
      </c>
      <c r="H113" s="157">
        <f t="shared" si="16"/>
        <v>15.293710257762759</v>
      </c>
      <c r="I113" s="157">
        <f t="shared" si="16"/>
        <v>14.125350620307184</v>
      </c>
      <c r="J113" s="157">
        <f t="shared" si="16"/>
        <v>15.11958868372003</v>
      </c>
      <c r="K113" s="157">
        <f t="shared" si="16"/>
        <v>14.22381598401692</v>
      </c>
      <c r="L113" s="157">
        <f t="shared" si="16"/>
        <v>15.234995626063965</v>
      </c>
      <c r="M113" s="157">
        <f t="shared" si="16"/>
        <v>10.862500030865441</v>
      </c>
      <c r="N113" s="157">
        <f t="shared" si="16"/>
        <v>9.3138994894843741</v>
      </c>
      <c r="O113" s="157">
        <f t="shared" si="16"/>
        <v>12.18012630914003</v>
      </c>
      <c r="P113" s="157">
        <f t="shared" si="16"/>
        <v>11.243103697688694</v>
      </c>
      <c r="Q113" s="157">
        <f t="shared" si="16"/>
        <v>11.3860142124924</v>
      </c>
    </row>
    <row r="114" spans="1:17" ht="12" customHeight="1" x14ac:dyDescent="0.25">
      <c r="A114" s="23" t="s">
        <v>84</v>
      </c>
      <c r="B114" s="156">
        <f>RES_hhdet_tes!B$26</f>
        <v>13.893028299003388</v>
      </c>
      <c r="C114" s="156">
        <f>RES_hhdet_tes!C$26</f>
        <v>13.816144289465432</v>
      </c>
      <c r="D114" s="156">
        <f>RES_hhdet_tes!D$26</f>
        <v>14.03794876258616</v>
      </c>
      <c r="E114" s="156">
        <f>RES_hhdet_tes!E$26</f>
        <v>14.185652770176818</v>
      </c>
      <c r="F114" s="156">
        <f>RES_hhdet_tes!F$26</f>
        <v>14.20155448403518</v>
      </c>
      <c r="G114" s="156">
        <f>RES_hhdet_tes!G$26</f>
        <v>14.252167157633505</v>
      </c>
      <c r="H114" s="156">
        <f>RES_hhdet_tes!H$26</f>
        <v>14.730417683073313</v>
      </c>
      <c r="I114" s="156">
        <f>RES_hhdet_tes!I$26</f>
        <v>13.687406040316088</v>
      </c>
      <c r="J114" s="156">
        <f>RES_hhdet_tes!J$26</f>
        <v>14.645091614471786</v>
      </c>
      <c r="K114" s="156">
        <f>RES_hhdet_tes!K$26</f>
        <v>14.069210335154693</v>
      </c>
      <c r="L114" s="156">
        <f>RES_hhdet_tes!L$26</f>
        <v>14.916302210989784</v>
      </c>
      <c r="M114" s="156">
        <f>RES_hhdet_tes!M$26</f>
        <v>10.609167402270643</v>
      </c>
      <c r="N114" s="156">
        <f>RES_hhdet_tes!N$26</f>
        <v>9.123935053873927</v>
      </c>
      <c r="O114" s="156">
        <f>RES_hhdet_tes!O$26</f>
        <v>11.844695852244994</v>
      </c>
      <c r="P114" s="156">
        <f>RES_hhdet_tes!P$26</f>
        <v>10.912231075628872</v>
      </c>
      <c r="Q114" s="156">
        <f>RES_hhdet_tes!Q$26</f>
        <v>11.007145923575658</v>
      </c>
    </row>
    <row r="115" spans="1:17" ht="12" customHeight="1" x14ac:dyDescent="0.25">
      <c r="A115" s="23" t="s">
        <v>60</v>
      </c>
      <c r="B115" s="156">
        <f>RES_hhdet_tes!B$27</f>
        <v>0.41407914675297564</v>
      </c>
      <c r="C115" s="156">
        <f>RES_hhdet_tes!C$27</f>
        <v>0.47223339115920893</v>
      </c>
      <c r="D115" s="156">
        <f>RES_hhdet_tes!D$27</f>
        <v>0.27651427126212319</v>
      </c>
      <c r="E115" s="156">
        <f>RES_hhdet_tes!E$27</f>
        <v>0.33441785182788308</v>
      </c>
      <c r="F115" s="156">
        <f>RES_hhdet_tes!F$27</f>
        <v>0.4275819328552391</v>
      </c>
      <c r="G115" s="156">
        <f>RES_hhdet_tes!G$27</f>
        <v>0.38041892312569447</v>
      </c>
      <c r="H115" s="156">
        <f>RES_hhdet_tes!H$27</f>
        <v>0.56329257468944605</v>
      </c>
      <c r="I115" s="156">
        <f>RES_hhdet_tes!I$27</f>
        <v>0.43794457999109732</v>
      </c>
      <c r="J115" s="156">
        <f>RES_hhdet_tes!J$27</f>
        <v>0.47449706924824359</v>
      </c>
      <c r="K115" s="156">
        <f>RES_hhdet_tes!K$27</f>
        <v>0.15460564886222586</v>
      </c>
      <c r="L115" s="156">
        <f>RES_hhdet_tes!L$27</f>
        <v>0.31869341507418125</v>
      </c>
      <c r="M115" s="156">
        <f>RES_hhdet_tes!M$27</f>
        <v>0.25333262859479749</v>
      </c>
      <c r="N115" s="156">
        <f>RES_hhdet_tes!N$27</f>
        <v>0.18996443561044735</v>
      </c>
      <c r="O115" s="156">
        <f>RES_hhdet_tes!O$27</f>
        <v>0.33543045689503626</v>
      </c>
      <c r="P115" s="156">
        <f>RES_hhdet_tes!P$27</f>
        <v>0.33087262205982204</v>
      </c>
      <c r="Q115" s="156">
        <f>RES_hhdet_tes!Q$27</f>
        <v>0.37886828891674262</v>
      </c>
    </row>
    <row r="116" spans="1:17" ht="12" customHeight="1" x14ac:dyDescent="0.25">
      <c r="A116" s="158" t="s">
        <v>112</v>
      </c>
      <c r="B116" s="157">
        <f>B117</f>
        <v>7.1160889071472284E-3</v>
      </c>
      <c r="C116" s="157">
        <f t="shared" ref="C116:Q116" si="17">C117</f>
        <v>7.623761217398611E-3</v>
      </c>
      <c r="D116" s="157">
        <f t="shared" si="17"/>
        <v>8.1922444659631964E-3</v>
      </c>
      <c r="E116" s="157">
        <f t="shared" si="17"/>
        <v>8.489793421290524E-3</v>
      </c>
      <c r="F116" s="157">
        <f t="shared" si="17"/>
        <v>9.0510025529445017E-3</v>
      </c>
      <c r="G116" s="157">
        <f t="shared" si="17"/>
        <v>1.1256488170151978E-2</v>
      </c>
      <c r="H116" s="157">
        <f t="shared" si="17"/>
        <v>1.3501078387789434E-2</v>
      </c>
      <c r="I116" s="157">
        <f t="shared" si="17"/>
        <v>1.7560909131309196E-2</v>
      </c>
      <c r="J116" s="157">
        <f t="shared" si="17"/>
        <v>2.0456348428228112E-2</v>
      </c>
      <c r="K116" s="157">
        <f t="shared" si="17"/>
        <v>2.5962214066211433E-2</v>
      </c>
      <c r="L116" s="157">
        <f t="shared" si="17"/>
        <v>2.9950838210524293E-2</v>
      </c>
      <c r="M116" s="157">
        <f t="shared" si="17"/>
        <v>3.118119232022501E-2</v>
      </c>
      <c r="N116" s="157">
        <f t="shared" si="17"/>
        <v>3.0205821682422154E-2</v>
      </c>
      <c r="O116" s="157">
        <f t="shared" si="17"/>
        <v>4.1933438568745367E-2</v>
      </c>
      <c r="P116" s="157">
        <f t="shared" si="17"/>
        <v>4.6490369264444539E-2</v>
      </c>
      <c r="Q116" s="157">
        <f t="shared" si="17"/>
        <v>4.1005392960855196E-2</v>
      </c>
    </row>
    <row r="117" spans="1:17" ht="12" customHeight="1" x14ac:dyDescent="0.25">
      <c r="A117" s="23" t="s">
        <v>60</v>
      </c>
      <c r="B117" s="156">
        <f>RES_hhdet_tes!B$29</f>
        <v>7.1160889071472284E-3</v>
      </c>
      <c r="C117" s="156">
        <f>RES_hhdet_tes!C$29</f>
        <v>7.623761217398611E-3</v>
      </c>
      <c r="D117" s="156">
        <f>RES_hhdet_tes!D$29</f>
        <v>8.1922444659631964E-3</v>
      </c>
      <c r="E117" s="156">
        <f>RES_hhdet_tes!E$29</f>
        <v>8.489793421290524E-3</v>
      </c>
      <c r="F117" s="156">
        <f>RES_hhdet_tes!F$29</f>
        <v>9.0510025529445017E-3</v>
      </c>
      <c r="G117" s="156">
        <f>RES_hhdet_tes!G$29</f>
        <v>1.1256488170151978E-2</v>
      </c>
      <c r="H117" s="156">
        <f>RES_hhdet_tes!H$29</f>
        <v>1.3501078387789434E-2</v>
      </c>
      <c r="I117" s="156">
        <f>RES_hhdet_tes!I$29</f>
        <v>1.7560909131309196E-2</v>
      </c>
      <c r="J117" s="156">
        <f>RES_hhdet_tes!J$29</f>
        <v>2.0456348428228112E-2</v>
      </c>
      <c r="K117" s="156">
        <f>RES_hhdet_tes!K$29</f>
        <v>2.5962214066211433E-2</v>
      </c>
      <c r="L117" s="156">
        <f>RES_hhdet_tes!L$29</f>
        <v>2.9950838210524293E-2</v>
      </c>
      <c r="M117" s="156">
        <f>RES_hhdet_tes!M$29</f>
        <v>3.118119232022501E-2</v>
      </c>
      <c r="N117" s="156">
        <f>RES_hhdet_tes!N$29</f>
        <v>3.0205821682422154E-2</v>
      </c>
      <c r="O117" s="156">
        <f>RES_hhdet_tes!O$29</f>
        <v>4.1933438568745367E-2</v>
      </c>
      <c r="P117" s="156">
        <f>RES_hhdet_tes!P$29</f>
        <v>4.6490369264444539E-2</v>
      </c>
      <c r="Q117" s="156">
        <f>RES_hhdet_tes!Q$29</f>
        <v>4.1005392960855196E-2</v>
      </c>
    </row>
    <row r="118" spans="1:17" ht="12" customHeight="1" x14ac:dyDescent="0.25">
      <c r="A118" s="158" t="s">
        <v>63</v>
      </c>
      <c r="B118" s="157">
        <f>SUM(B119:B120,B123:B124)</f>
        <v>3.6873080374699967</v>
      </c>
      <c r="C118" s="157">
        <f t="shared" ref="C118:Q118" si="18">SUM(C119:C120,C123:C124)</f>
        <v>3.6227846487179072</v>
      </c>
      <c r="D118" s="157">
        <f t="shared" si="18"/>
        <v>3.4478226846015065</v>
      </c>
      <c r="E118" s="157">
        <f t="shared" si="18"/>
        <v>3.5114336849920273</v>
      </c>
      <c r="F118" s="157">
        <f t="shared" si="18"/>
        <v>3.5630522704545298</v>
      </c>
      <c r="G118" s="157">
        <f t="shared" si="18"/>
        <v>3.555118397365828</v>
      </c>
      <c r="H118" s="157">
        <f t="shared" si="18"/>
        <v>3.8215050364810397</v>
      </c>
      <c r="I118" s="157">
        <f t="shared" si="18"/>
        <v>3.8131242711673501</v>
      </c>
      <c r="J118" s="157">
        <f t="shared" si="18"/>
        <v>3.9068136877012374</v>
      </c>
      <c r="K118" s="157">
        <f t="shared" si="18"/>
        <v>3.6233534817634747</v>
      </c>
      <c r="L118" s="157">
        <f t="shared" si="18"/>
        <v>3.8346185953198999</v>
      </c>
      <c r="M118" s="157">
        <f t="shared" si="18"/>
        <v>3.5714608599177708</v>
      </c>
      <c r="N118" s="157">
        <f t="shared" si="18"/>
        <v>3.0438165794718528</v>
      </c>
      <c r="O118" s="157">
        <f t="shared" si="18"/>
        <v>3.9807960504262363</v>
      </c>
      <c r="P118" s="157">
        <f t="shared" si="18"/>
        <v>4.031902267854516</v>
      </c>
      <c r="Q118" s="157">
        <f t="shared" si="18"/>
        <v>3.867046839914813</v>
      </c>
    </row>
    <row r="119" spans="1:17" ht="12" customHeight="1" x14ac:dyDescent="0.25">
      <c r="A119" s="167" t="s">
        <v>169</v>
      </c>
      <c r="B119" s="132">
        <f>RES_hhdet_tes!B$31</f>
        <v>0.96209873031776894</v>
      </c>
      <c r="C119" s="132">
        <f>RES_hhdet_tes!C$31</f>
        <v>0.9362939123304167</v>
      </c>
      <c r="D119" s="132">
        <f>RES_hhdet_tes!D$31</f>
        <v>0.94519044259459895</v>
      </c>
      <c r="E119" s="132">
        <f>RES_hhdet_tes!E$31</f>
        <v>0.96120409316155464</v>
      </c>
      <c r="F119" s="132">
        <f>RES_hhdet_tes!F$31</f>
        <v>0.96079034536619123</v>
      </c>
      <c r="G119" s="132">
        <f>RES_hhdet_tes!G$31</f>
        <v>0.98006353995694451</v>
      </c>
      <c r="H119" s="132">
        <f>RES_hhdet_tes!H$31</f>
        <v>1.0192058880523081</v>
      </c>
      <c r="I119" s="132">
        <f>RES_hhdet_tes!I$31</f>
        <v>1.0558239934034137</v>
      </c>
      <c r="J119" s="132">
        <f>RES_hhdet_tes!J$31</f>
        <v>1.0668950174161684</v>
      </c>
      <c r="K119" s="132">
        <f>RES_hhdet_tes!K$31</f>
        <v>1.0566764743849177</v>
      </c>
      <c r="L119" s="132">
        <f>RES_hhdet_tes!L$31</f>
        <v>1.0599433809578873</v>
      </c>
      <c r="M119" s="132">
        <f>RES_hhdet_tes!M$31</f>
        <v>0.98150200112717223</v>
      </c>
      <c r="N119" s="132">
        <f>RES_hhdet_tes!N$31</f>
        <v>0.84434849843415671</v>
      </c>
      <c r="O119" s="132">
        <f>RES_hhdet_tes!O$31</f>
        <v>1.0696313409982239</v>
      </c>
      <c r="P119" s="132">
        <f>RES_hhdet_tes!P$31</f>
        <v>1.0762007323968412</v>
      </c>
      <c r="Q119" s="132">
        <f>RES_hhdet_tes!Q$31</f>
        <v>0.99967293966357351</v>
      </c>
    </row>
    <row r="120" spans="1:17" ht="12" customHeight="1" x14ac:dyDescent="0.25">
      <c r="A120" s="167" t="s">
        <v>168</v>
      </c>
      <c r="B120" s="132">
        <f>SUM(B121:B122)</f>
        <v>1.6244379670810451E-3</v>
      </c>
      <c r="C120" s="132">
        <f t="shared" ref="C120:Q120" si="19">SUM(C121:C122)</f>
        <v>1.4408295517389235E-3</v>
      </c>
      <c r="D120" s="132">
        <f t="shared" si="19"/>
        <v>2.4017405493434174E-3</v>
      </c>
      <c r="E120" s="132">
        <f t="shared" si="19"/>
        <v>2.4143454096198823E-3</v>
      </c>
      <c r="F120" s="132">
        <f t="shared" si="19"/>
        <v>3.583446075860303E-3</v>
      </c>
      <c r="G120" s="132">
        <f t="shared" si="19"/>
        <v>5.3668040116314104E-3</v>
      </c>
      <c r="H120" s="132">
        <f t="shared" si="19"/>
        <v>7.1837212968772707E-3</v>
      </c>
      <c r="I120" s="132">
        <f t="shared" si="19"/>
        <v>1.6725644622454149E-2</v>
      </c>
      <c r="J120" s="132">
        <f t="shared" si="19"/>
        <v>3.5851107936714852E-2</v>
      </c>
      <c r="K120" s="132">
        <f t="shared" si="19"/>
        <v>6.0540647396727286E-2</v>
      </c>
      <c r="L120" s="132">
        <f t="shared" si="19"/>
        <v>8.4407019671328992E-2</v>
      </c>
      <c r="M120" s="132">
        <f t="shared" si="19"/>
        <v>9.825704671803176E-2</v>
      </c>
      <c r="N120" s="132">
        <f t="shared" si="19"/>
        <v>9.7002480759432463E-2</v>
      </c>
      <c r="O120" s="132">
        <f t="shared" si="19"/>
        <v>0.13700769912824304</v>
      </c>
      <c r="P120" s="132">
        <f t="shared" si="19"/>
        <v>0.15388654621287856</v>
      </c>
      <c r="Q120" s="132">
        <f t="shared" si="19"/>
        <v>0.15263056527251692</v>
      </c>
    </row>
    <row r="121" spans="1:17" ht="12" customHeight="1" x14ac:dyDescent="0.25">
      <c r="A121" s="166" t="s">
        <v>57</v>
      </c>
      <c r="B121" s="165">
        <f>RES_hhdet_tes!B$33</f>
        <v>1.0563584032207123E-3</v>
      </c>
      <c r="C121" s="165">
        <f>RES_hhdet_tes!C$33</f>
        <v>1.0215423399988815E-3</v>
      </c>
      <c r="D121" s="165">
        <f>RES_hhdet_tes!D$33</f>
        <v>1.577129068214337E-3</v>
      </c>
      <c r="E121" s="165">
        <f>RES_hhdet_tes!E$33</f>
        <v>1.5959632881216137E-3</v>
      </c>
      <c r="F121" s="165">
        <f>RES_hhdet_tes!F$33</f>
        <v>2.3652370568391446E-3</v>
      </c>
      <c r="G121" s="165">
        <f>RES_hhdet_tes!G$33</f>
        <v>3.5557148296783431E-3</v>
      </c>
      <c r="H121" s="165">
        <f>RES_hhdet_tes!H$33</f>
        <v>4.7556342357376012E-3</v>
      </c>
      <c r="I121" s="165">
        <f>RES_hhdet_tes!I$33</f>
        <v>1.1075980129938549E-2</v>
      </c>
      <c r="J121" s="165">
        <f>RES_hhdet_tes!J$33</f>
        <v>2.3707903694044363E-2</v>
      </c>
      <c r="K121" s="165">
        <f>RES_hhdet_tes!K$33</f>
        <v>3.9937278292345439E-2</v>
      </c>
      <c r="L121" s="165">
        <f>RES_hhdet_tes!L$33</f>
        <v>5.558473452636379E-2</v>
      </c>
      <c r="M121" s="165">
        <f>RES_hhdet_tes!M$33</f>
        <v>6.4729513403614963E-2</v>
      </c>
      <c r="N121" s="165">
        <f>RES_hhdet_tes!N$33</f>
        <v>6.385035858083786E-2</v>
      </c>
      <c r="O121" s="165">
        <f>RES_hhdet_tes!O$33</f>
        <v>9.0614430878667884E-2</v>
      </c>
      <c r="P121" s="165">
        <f>RES_hhdet_tes!P$33</f>
        <v>0.10181634255940936</v>
      </c>
      <c r="Q121" s="165">
        <f>RES_hhdet_tes!Q$33</f>
        <v>0.10089457678996508</v>
      </c>
    </row>
    <row r="122" spans="1:17" ht="12" customHeight="1" x14ac:dyDescent="0.25">
      <c r="A122" s="147" t="s">
        <v>59</v>
      </c>
      <c r="B122" s="164">
        <f>RES_hhdet_tes!B$34</f>
        <v>5.6807956386033275E-4</v>
      </c>
      <c r="C122" s="164">
        <f>RES_hhdet_tes!C$34</f>
        <v>4.1928721174004185E-4</v>
      </c>
      <c r="D122" s="164">
        <f>RES_hhdet_tes!D$34</f>
        <v>8.2461148112908031E-4</v>
      </c>
      <c r="E122" s="164">
        <f>RES_hhdet_tes!E$34</f>
        <v>8.1838212149826868E-4</v>
      </c>
      <c r="F122" s="164">
        <f>RES_hhdet_tes!F$34</f>
        <v>1.2182090190211584E-3</v>
      </c>
      <c r="G122" s="164">
        <f>RES_hhdet_tes!G$34</f>
        <v>1.8110891819530669E-3</v>
      </c>
      <c r="H122" s="164">
        <f>RES_hhdet_tes!H$34</f>
        <v>2.4280870611396695E-3</v>
      </c>
      <c r="I122" s="164">
        <f>RES_hhdet_tes!I$34</f>
        <v>5.6496644925156008E-3</v>
      </c>
      <c r="J122" s="164">
        <f>RES_hhdet_tes!J$34</f>
        <v>1.2143204242670487E-2</v>
      </c>
      <c r="K122" s="164">
        <f>RES_hhdet_tes!K$34</f>
        <v>2.0603369104381847E-2</v>
      </c>
      <c r="L122" s="164">
        <f>RES_hhdet_tes!L$34</f>
        <v>2.8822285144965196E-2</v>
      </c>
      <c r="M122" s="164">
        <f>RES_hhdet_tes!M$34</f>
        <v>3.3527533314416789E-2</v>
      </c>
      <c r="N122" s="164">
        <f>RES_hhdet_tes!N$34</f>
        <v>3.315212217859461E-2</v>
      </c>
      <c r="O122" s="164">
        <f>RES_hhdet_tes!O$34</f>
        <v>4.6393268249575161E-2</v>
      </c>
      <c r="P122" s="164">
        <f>RES_hhdet_tes!P$34</f>
        <v>5.2070203653469191E-2</v>
      </c>
      <c r="Q122" s="164">
        <f>RES_hhdet_tes!Q$34</f>
        <v>5.1735988482551835E-2</v>
      </c>
    </row>
    <row r="123" spans="1:17" ht="12" customHeight="1" x14ac:dyDescent="0.25">
      <c r="A123" s="163" t="s">
        <v>142</v>
      </c>
      <c r="B123" s="162">
        <f>RES_hhdet_tes!B$35</f>
        <v>2.7194885046337789</v>
      </c>
      <c r="C123" s="162">
        <f>RES_hhdet_tes!C$35</f>
        <v>2.6810415154513438</v>
      </c>
      <c r="D123" s="162">
        <f>RES_hhdet_tes!D$35</f>
        <v>2.4938399263139286</v>
      </c>
      <c r="E123" s="162">
        <f>RES_hhdet_tes!E$35</f>
        <v>2.5414958011277791</v>
      </c>
      <c r="F123" s="162">
        <f>RES_hhdet_tes!F$35</f>
        <v>2.589463147230922</v>
      </c>
      <c r="G123" s="162">
        <f>RES_hhdet_tes!G$35</f>
        <v>2.5563493339989725</v>
      </c>
      <c r="H123" s="162">
        <f>RES_hhdet_tes!H$35</f>
        <v>2.7770861041712225</v>
      </c>
      <c r="I123" s="162">
        <f>RES_hhdet_tes!I$35</f>
        <v>2.699920550030448</v>
      </c>
      <c r="J123" s="162">
        <f>RES_hhdet_tes!J$35</f>
        <v>2.717526176023513</v>
      </c>
      <c r="K123" s="162">
        <f>RES_hhdet_tes!K$35</f>
        <v>2.3729092192676724</v>
      </c>
      <c r="L123" s="162">
        <f>RES_hhdet_tes!L$35</f>
        <v>2.5000611726409763</v>
      </c>
      <c r="M123" s="162">
        <f>RES_hhdet_tes!M$35</f>
        <v>2.2734969442044917</v>
      </c>
      <c r="N123" s="162">
        <f>RES_hhdet_tes!N$35</f>
        <v>1.8927300403355349</v>
      </c>
      <c r="O123" s="162">
        <f>RES_hhdet_tes!O$35</f>
        <v>2.4721952202777198</v>
      </c>
      <c r="P123" s="162">
        <f>RES_hhdet_tes!P$35</f>
        <v>2.4668098533101706</v>
      </c>
      <c r="Q123" s="162">
        <f>RES_hhdet_tes!Q$35</f>
        <v>2.3763857007447546</v>
      </c>
    </row>
    <row r="124" spans="1:17" ht="12" customHeight="1" x14ac:dyDescent="0.25">
      <c r="A124" s="161" t="s">
        <v>141</v>
      </c>
      <c r="B124" s="160">
        <f>SUM(B125:B126)</f>
        <v>4.0963645513677517E-3</v>
      </c>
      <c r="C124" s="160">
        <f t="shared" ref="C124:Q124" si="20">SUM(C125:C126)</f>
        <v>4.0083913844076707E-3</v>
      </c>
      <c r="D124" s="160">
        <f t="shared" si="20"/>
        <v>6.3905751436354533E-3</v>
      </c>
      <c r="E124" s="160">
        <f t="shared" si="20"/>
        <v>6.3194452930735228E-3</v>
      </c>
      <c r="F124" s="160">
        <f t="shared" si="20"/>
        <v>9.2153317815561187E-3</v>
      </c>
      <c r="G124" s="160">
        <f t="shared" si="20"/>
        <v>1.3338719398279809E-2</v>
      </c>
      <c r="H124" s="160">
        <f t="shared" si="20"/>
        <v>1.8029322960632036E-2</v>
      </c>
      <c r="I124" s="160">
        <f t="shared" si="20"/>
        <v>4.0654083111034474E-2</v>
      </c>
      <c r="J124" s="160">
        <f t="shared" si="20"/>
        <v>8.6541386324841596E-2</v>
      </c>
      <c r="K124" s="160">
        <f t="shared" si="20"/>
        <v>0.13322714071415701</v>
      </c>
      <c r="L124" s="160">
        <f t="shared" si="20"/>
        <v>0.19020702204970746</v>
      </c>
      <c r="M124" s="160">
        <f t="shared" si="20"/>
        <v>0.21820486786807547</v>
      </c>
      <c r="N124" s="160">
        <f t="shared" si="20"/>
        <v>0.20973555994272849</v>
      </c>
      <c r="O124" s="160">
        <f t="shared" si="20"/>
        <v>0.30196179002205015</v>
      </c>
      <c r="P124" s="160">
        <f t="shared" si="20"/>
        <v>0.33500513593462539</v>
      </c>
      <c r="Q124" s="160">
        <f t="shared" si="20"/>
        <v>0.33835763423396814</v>
      </c>
    </row>
    <row r="125" spans="1:17" ht="12" customHeight="1" x14ac:dyDescent="0.25">
      <c r="A125" s="148" t="s">
        <v>60</v>
      </c>
      <c r="B125" s="156">
        <f>RES_hhdet_tes!B$37</f>
        <v>2.7708455690269754E-3</v>
      </c>
      <c r="C125" s="156">
        <f>RES_hhdet_tes!C$37</f>
        <v>2.9601733550575662E-3</v>
      </c>
      <c r="D125" s="156">
        <f>RES_hhdet_tes!D$37</f>
        <v>4.2973306146154794E-3</v>
      </c>
      <c r="E125" s="156">
        <f>RES_hhdet_tes!E$37</f>
        <v>4.3049662247700918E-3</v>
      </c>
      <c r="F125" s="156">
        <f>RES_hhdet_tes!F$37</f>
        <v>6.3300998944007449E-3</v>
      </c>
      <c r="G125" s="156">
        <f>RES_hhdet_tes!G$37</f>
        <v>9.1344052258887608E-3</v>
      </c>
      <c r="H125" s="156">
        <f>RES_hhdet_tes!H$37</f>
        <v>1.2582533066724128E-2</v>
      </c>
      <c r="I125" s="156">
        <f>RES_hhdet_tes!I$37</f>
        <v>2.8040878662627552E-2</v>
      </c>
      <c r="J125" s="156">
        <f>RES_hhdet_tes!J$37</f>
        <v>5.9932507082705727E-2</v>
      </c>
      <c r="K125" s="156">
        <f>RES_hhdet_tes!K$37</f>
        <v>8.8819879149372838E-2</v>
      </c>
      <c r="L125" s="156">
        <f>RES_hhdet_tes!L$37</f>
        <v>0.12921102325454853</v>
      </c>
      <c r="M125" s="156">
        <f>RES_hhdet_tes!M$37</f>
        <v>0.1484060310478425</v>
      </c>
      <c r="N125" s="156">
        <f>RES_hhdet_tes!N$37</f>
        <v>0.14182718064141372</v>
      </c>
      <c r="O125" s="156">
        <f>RES_hhdet_tes!O$37</f>
        <v>0.20850579799260294</v>
      </c>
      <c r="P125" s="156">
        <f>RES_hhdet_tes!P$37</f>
        <v>0.23193283536929662</v>
      </c>
      <c r="Q125" s="156">
        <f>RES_hhdet_tes!Q$37</f>
        <v>0.23766431649682759</v>
      </c>
    </row>
    <row r="126" spans="1:17" ht="12" customHeight="1" x14ac:dyDescent="0.25">
      <c r="A126" s="148" t="s">
        <v>59</v>
      </c>
      <c r="B126" s="156">
        <f>RES_hhdet_tes!B$38</f>
        <v>1.3255189823407766E-3</v>
      </c>
      <c r="C126" s="156">
        <f>RES_hhdet_tes!C$38</f>
        <v>1.0482180293501049E-3</v>
      </c>
      <c r="D126" s="156">
        <f>RES_hhdet_tes!D$38</f>
        <v>2.0932445290199734E-3</v>
      </c>
      <c r="E126" s="156">
        <f>RES_hhdet_tes!E$38</f>
        <v>2.0144790683034311E-3</v>
      </c>
      <c r="F126" s="156">
        <f>RES_hhdet_tes!F$38</f>
        <v>2.8852318871553742E-3</v>
      </c>
      <c r="G126" s="156">
        <f>RES_hhdet_tes!G$38</f>
        <v>4.2043141723910483E-3</v>
      </c>
      <c r="H126" s="156">
        <f>RES_hhdet_tes!H$38</f>
        <v>5.4467898939079074E-3</v>
      </c>
      <c r="I126" s="156">
        <f>RES_hhdet_tes!I$38</f>
        <v>1.2613204448406922E-2</v>
      </c>
      <c r="J126" s="156">
        <f>RES_hhdet_tes!J$38</f>
        <v>2.6608879242135869E-2</v>
      </c>
      <c r="K126" s="156">
        <f>RES_hhdet_tes!K$38</f>
        <v>4.4407261564784167E-2</v>
      </c>
      <c r="L126" s="156">
        <f>RES_hhdet_tes!L$38</f>
        <v>6.0995998795158927E-2</v>
      </c>
      <c r="M126" s="156">
        <f>RES_hhdet_tes!M$38</f>
        <v>6.9798836820232954E-2</v>
      </c>
      <c r="N126" s="156">
        <f>RES_hhdet_tes!N$38</f>
        <v>6.790837930131477E-2</v>
      </c>
      <c r="O126" s="156">
        <f>RES_hhdet_tes!O$38</f>
        <v>9.345599202944721E-2</v>
      </c>
      <c r="P126" s="156">
        <f>RES_hhdet_tes!P$38</f>
        <v>0.10307230056532878</v>
      </c>
      <c r="Q126" s="156">
        <f>RES_hhdet_tes!Q$38</f>
        <v>0.10069331773714056</v>
      </c>
    </row>
    <row r="127" spans="1:17" ht="12" customHeight="1" x14ac:dyDescent="0.25">
      <c r="A127" s="158" t="s">
        <v>62</v>
      </c>
      <c r="B127" s="157">
        <f>SUM(B128:B129)</f>
        <v>1.0297940351654886</v>
      </c>
      <c r="C127" s="157">
        <f t="shared" ref="C127:Q127" si="21">SUM(C128:C129)</f>
        <v>1.0049357476685457</v>
      </c>
      <c r="D127" s="157">
        <f t="shared" si="21"/>
        <v>0.98657863600815299</v>
      </c>
      <c r="E127" s="157">
        <f t="shared" si="21"/>
        <v>1.0170739887229328</v>
      </c>
      <c r="F127" s="157">
        <f t="shared" si="21"/>
        <v>1.0253240180467875</v>
      </c>
      <c r="G127" s="157">
        <f t="shared" si="21"/>
        <v>1.0116406852986353</v>
      </c>
      <c r="H127" s="157">
        <f t="shared" si="21"/>
        <v>1.0332668765762487</v>
      </c>
      <c r="I127" s="157">
        <f t="shared" si="21"/>
        <v>1.1112573131268677</v>
      </c>
      <c r="J127" s="157">
        <f t="shared" si="21"/>
        <v>1.1088632256463782</v>
      </c>
      <c r="K127" s="157">
        <f t="shared" si="21"/>
        <v>1.0974294342851942</v>
      </c>
      <c r="L127" s="157">
        <f t="shared" si="21"/>
        <v>1.1336057180183363</v>
      </c>
      <c r="M127" s="157">
        <f t="shared" si="21"/>
        <v>1.0533246358260289</v>
      </c>
      <c r="N127" s="157">
        <f t="shared" si="21"/>
        <v>0.92542662264489872</v>
      </c>
      <c r="O127" s="157">
        <f t="shared" si="21"/>
        <v>1.1676102026763375</v>
      </c>
      <c r="P127" s="157">
        <f t="shared" si="21"/>
        <v>1.2295358828670586</v>
      </c>
      <c r="Q127" s="157">
        <f t="shared" si="21"/>
        <v>1.2110557305487841</v>
      </c>
    </row>
    <row r="128" spans="1:17" ht="12" customHeight="1" x14ac:dyDescent="0.25">
      <c r="A128" s="23" t="s">
        <v>57</v>
      </c>
      <c r="B128" s="156">
        <f>RES_hhdet_tes!B$40</f>
        <v>0.12151934405478655</v>
      </c>
      <c r="C128" s="156">
        <f>RES_hhdet_tes!C$40</f>
        <v>0.15078256111827917</v>
      </c>
      <c r="D128" s="156">
        <f>RES_hhdet_tes!D$40</f>
        <v>0.12578051719405672</v>
      </c>
      <c r="E128" s="156">
        <f>RES_hhdet_tes!E$40</f>
        <v>0.12230066779215283</v>
      </c>
      <c r="F128" s="156">
        <f>RES_hhdet_tes!F$40</f>
        <v>0.14381240863061465</v>
      </c>
      <c r="G128" s="156">
        <f>RES_hhdet_tes!G$40</f>
        <v>0.16243761065037113</v>
      </c>
      <c r="H128" s="156">
        <f>RES_hhdet_tes!H$40</f>
        <v>0.21720883065162114</v>
      </c>
      <c r="I128" s="156">
        <f>RES_hhdet_tes!I$40</f>
        <v>0.13985819227711926</v>
      </c>
      <c r="J128" s="156">
        <f>RES_hhdet_tes!J$40</f>
        <v>0.15785698675521959</v>
      </c>
      <c r="K128" s="156">
        <f>RES_hhdet_tes!K$40</f>
        <v>6.5041732093066393E-2</v>
      </c>
      <c r="L128" s="156">
        <f>RES_hhdet_tes!L$40</f>
        <v>0.12305900353613931</v>
      </c>
      <c r="M128" s="156">
        <f>RES_hhdet_tes!M$40</f>
        <v>8.6409633851707343E-2</v>
      </c>
      <c r="N128" s="156">
        <f>RES_hhdet_tes!N$40</f>
        <v>3.3149990077469819E-2</v>
      </c>
      <c r="O128" s="156">
        <f>RES_hhdet_tes!O$40</f>
        <v>0.24385514502978778</v>
      </c>
      <c r="P128" s="156">
        <f>RES_hhdet_tes!P$40</f>
        <v>0.1726705040693414</v>
      </c>
      <c r="Q128" s="156">
        <f>RES_hhdet_tes!Q$40</f>
        <v>0.152260706714476</v>
      </c>
    </row>
    <row r="129" spans="1:17" ht="12" customHeight="1" x14ac:dyDescent="0.25">
      <c r="A129" s="29" t="s">
        <v>140</v>
      </c>
      <c r="B129" s="57">
        <f>RES_hhdet_tes!B$41</f>
        <v>0.90827469111070203</v>
      </c>
      <c r="C129" s="57">
        <f>RES_hhdet_tes!C$41</f>
        <v>0.85415318655026651</v>
      </c>
      <c r="D129" s="57">
        <f>RES_hhdet_tes!D$41</f>
        <v>0.86079811881409629</v>
      </c>
      <c r="E129" s="57">
        <f>RES_hhdet_tes!E$41</f>
        <v>0.89477332093077988</v>
      </c>
      <c r="F129" s="57">
        <f>RES_hhdet_tes!F$41</f>
        <v>0.88151160941617279</v>
      </c>
      <c r="G129" s="57">
        <f>RES_hhdet_tes!G$41</f>
        <v>0.84920307464826406</v>
      </c>
      <c r="H129" s="57">
        <f>RES_hhdet_tes!H$41</f>
        <v>0.8160580459246275</v>
      </c>
      <c r="I129" s="57">
        <f>RES_hhdet_tes!I$41</f>
        <v>0.97139912084974833</v>
      </c>
      <c r="J129" s="57">
        <f>RES_hhdet_tes!J$41</f>
        <v>0.95100623889115854</v>
      </c>
      <c r="K129" s="57">
        <f>RES_hhdet_tes!K$41</f>
        <v>1.0323877021921279</v>
      </c>
      <c r="L129" s="57">
        <f>RES_hhdet_tes!L$41</f>
        <v>1.0105467144821969</v>
      </c>
      <c r="M129" s="57">
        <f>RES_hhdet_tes!M$41</f>
        <v>0.96691500197432145</v>
      </c>
      <c r="N129" s="57">
        <f>RES_hhdet_tes!N$41</f>
        <v>0.89227663256742895</v>
      </c>
      <c r="O129" s="57">
        <f>RES_hhdet_tes!O$41</f>
        <v>0.92375505764654975</v>
      </c>
      <c r="P129" s="57">
        <f>RES_hhdet_tes!P$41</f>
        <v>1.0568653787977171</v>
      </c>
      <c r="Q129" s="57">
        <f>RES_hhdet_tes!Q$41</f>
        <v>1.0587950238343082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0.60337966235490526</v>
      </c>
      <c r="C131" s="175">
        <f t="shared" si="22"/>
        <v>0.60567839391769185</v>
      </c>
      <c r="D131" s="175">
        <f t="shared" si="22"/>
        <v>0.60757906427463293</v>
      </c>
      <c r="E131" s="175">
        <f t="shared" si="22"/>
        <v>0.61397753663238552</v>
      </c>
      <c r="F131" s="175">
        <f t="shared" si="22"/>
        <v>0.6195174986504367</v>
      </c>
      <c r="G131" s="175">
        <f t="shared" si="22"/>
        <v>0.62448325608956601</v>
      </c>
      <c r="H131" s="175">
        <f t="shared" si="22"/>
        <v>0.63297836522787254</v>
      </c>
      <c r="I131" s="175">
        <f t="shared" si="22"/>
        <v>0.64309194981900886</v>
      </c>
      <c r="J131" s="175">
        <f t="shared" si="22"/>
        <v>0.64991999006916024</v>
      </c>
      <c r="K131" s="175">
        <f t="shared" si="22"/>
        <v>0.65468145733868466</v>
      </c>
      <c r="L131" s="175">
        <f t="shared" si="22"/>
        <v>0.66296623422101886</v>
      </c>
      <c r="M131" s="175">
        <f t="shared" si="22"/>
        <v>0.67166945051310345</v>
      </c>
      <c r="N131" s="175">
        <f t="shared" si="22"/>
        <v>0.68105999901733494</v>
      </c>
      <c r="O131" s="175">
        <f t="shared" si="22"/>
        <v>0.69322969639869125</v>
      </c>
      <c r="P131" s="175">
        <f t="shared" si="22"/>
        <v>0.70380801094222645</v>
      </c>
      <c r="Q131" s="175">
        <f t="shared" si="22"/>
        <v>0.71005768637700595</v>
      </c>
    </row>
    <row r="132" spans="1:17" ht="12" customHeight="1" x14ac:dyDescent="0.25">
      <c r="A132" s="158" t="s">
        <v>65</v>
      </c>
      <c r="B132" s="169">
        <f t="shared" si="22"/>
        <v>0.59282786924139819</v>
      </c>
      <c r="C132" s="169">
        <f t="shared" si="22"/>
        <v>0.59584088294738446</v>
      </c>
      <c r="D132" s="169">
        <f t="shared" si="22"/>
        <v>0.59701052640909147</v>
      </c>
      <c r="E132" s="169">
        <f t="shared" si="22"/>
        <v>0.60300299005954394</v>
      </c>
      <c r="F132" s="169">
        <f t="shared" si="22"/>
        <v>0.60882934243251807</v>
      </c>
      <c r="G132" s="169">
        <f t="shared" si="22"/>
        <v>0.61382225842403038</v>
      </c>
      <c r="H132" s="169">
        <f t="shared" si="22"/>
        <v>0.62328620907020982</v>
      </c>
      <c r="I132" s="169">
        <f t="shared" si="22"/>
        <v>0.62988441139387319</v>
      </c>
      <c r="J132" s="169">
        <f t="shared" si="22"/>
        <v>0.63689206844791724</v>
      </c>
      <c r="K132" s="169">
        <f t="shared" si="22"/>
        <v>0.63965735295829529</v>
      </c>
      <c r="L132" s="169">
        <f t="shared" si="22"/>
        <v>0.65024292635163228</v>
      </c>
      <c r="M132" s="169">
        <f t="shared" si="22"/>
        <v>0.65544400493155697</v>
      </c>
      <c r="N132" s="169">
        <f t="shared" si="22"/>
        <v>0.66505822504874779</v>
      </c>
      <c r="O132" s="169">
        <f t="shared" si="22"/>
        <v>0.68515641605582489</v>
      </c>
      <c r="P132" s="169">
        <f t="shared" si="22"/>
        <v>0.6940383604976762</v>
      </c>
      <c r="Q132" s="169">
        <f t="shared" si="22"/>
        <v>0.70080450896494539</v>
      </c>
    </row>
    <row r="133" spans="1:17" ht="12" customHeight="1" x14ac:dyDescent="0.25">
      <c r="A133" s="23" t="s">
        <v>84</v>
      </c>
      <c r="B133" s="73">
        <f t="shared" si="22"/>
        <v>0.58571975569547929</v>
      </c>
      <c r="C133" s="73">
        <f t="shared" si="22"/>
        <v>0.58772203909136111</v>
      </c>
      <c r="D133" s="73">
        <f t="shared" si="22"/>
        <v>0.59230881685408665</v>
      </c>
      <c r="E133" s="73">
        <f t="shared" si="22"/>
        <v>0.59741183948158172</v>
      </c>
      <c r="F133" s="73">
        <f t="shared" si="22"/>
        <v>0.60174237676210651</v>
      </c>
      <c r="G133" s="73">
        <f t="shared" si="22"/>
        <v>0.6075596199081712</v>
      </c>
      <c r="H133" s="73">
        <f t="shared" si="22"/>
        <v>0.61443492301909464</v>
      </c>
      <c r="I133" s="73">
        <f t="shared" si="22"/>
        <v>0.62251244376723647</v>
      </c>
      <c r="J133" s="73">
        <f t="shared" si="22"/>
        <v>0.62948641240561864</v>
      </c>
      <c r="K133" s="73">
        <f t="shared" si="22"/>
        <v>0.63713443934160963</v>
      </c>
      <c r="L133" s="73">
        <f t="shared" si="22"/>
        <v>0.64541988743549084</v>
      </c>
      <c r="M133" s="73">
        <f t="shared" si="22"/>
        <v>0.65009532413632742</v>
      </c>
      <c r="N133" s="73">
        <f t="shared" si="22"/>
        <v>0.66045246825412574</v>
      </c>
      <c r="O133" s="73">
        <f t="shared" si="22"/>
        <v>0.67910150012465564</v>
      </c>
      <c r="P133" s="73">
        <f t="shared" si="22"/>
        <v>0.68765885089094003</v>
      </c>
      <c r="Q133" s="73">
        <f t="shared" si="22"/>
        <v>0.69366093063664636</v>
      </c>
    </row>
    <row r="134" spans="1:17" ht="12" customHeight="1" x14ac:dyDescent="0.25">
      <c r="A134" s="23" t="s">
        <v>60</v>
      </c>
      <c r="B134" s="73">
        <f t="shared" si="22"/>
        <v>0.99999999999999956</v>
      </c>
      <c r="C134" s="73">
        <f t="shared" si="22"/>
        <v>1.0000000000000007</v>
      </c>
      <c r="D134" s="73">
        <f t="shared" si="22"/>
        <v>0.99999999999999978</v>
      </c>
      <c r="E134" s="73">
        <f t="shared" si="22"/>
        <v>0.99999999999999989</v>
      </c>
      <c r="F134" s="73">
        <f t="shared" si="22"/>
        <v>1.0000000000000002</v>
      </c>
      <c r="G134" s="73">
        <f t="shared" si="22"/>
        <v>0.99999999999999944</v>
      </c>
      <c r="H134" s="73">
        <f t="shared" si="22"/>
        <v>0.99999999999999944</v>
      </c>
      <c r="I134" s="73">
        <f t="shared" si="22"/>
        <v>1</v>
      </c>
      <c r="J134" s="73">
        <f t="shared" si="22"/>
        <v>1.0000000000000004</v>
      </c>
      <c r="K134" s="73">
        <f t="shared" si="22"/>
        <v>1</v>
      </c>
      <c r="L134" s="73">
        <f t="shared" si="22"/>
        <v>0.99999999999999978</v>
      </c>
      <c r="M134" s="73">
        <f t="shared" si="22"/>
        <v>1.0000000000000004</v>
      </c>
      <c r="N134" s="73">
        <f t="shared" si="22"/>
        <v>1.0000000000000002</v>
      </c>
      <c r="O134" s="73">
        <f t="shared" si="22"/>
        <v>1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1.6074362296711269</v>
      </c>
      <c r="C135" s="169">
        <f t="shared" si="22"/>
        <v>1.6574674026472587</v>
      </c>
      <c r="D135" s="169">
        <f t="shared" si="22"/>
        <v>1.7119980140185544</v>
      </c>
      <c r="E135" s="169">
        <f t="shared" si="22"/>
        <v>1.7543497219324891</v>
      </c>
      <c r="F135" s="169">
        <f t="shared" si="22"/>
        <v>1.8090044319655036</v>
      </c>
      <c r="G135" s="169">
        <f t="shared" si="22"/>
        <v>1.9077422746467887</v>
      </c>
      <c r="H135" s="169">
        <f t="shared" si="22"/>
        <v>1.9950867571785416</v>
      </c>
      <c r="I135" s="169">
        <f t="shared" si="22"/>
        <v>2.1113745164417845</v>
      </c>
      <c r="J135" s="169">
        <f t="shared" si="22"/>
        <v>2.244996564781951</v>
      </c>
      <c r="K135" s="169">
        <f t="shared" si="22"/>
        <v>2.3835167965427897</v>
      </c>
      <c r="L135" s="169">
        <f t="shared" si="22"/>
        <v>2.5024853578783981</v>
      </c>
      <c r="M135" s="169">
        <f t="shared" si="22"/>
        <v>2.5698772428703309</v>
      </c>
      <c r="N135" s="169">
        <f t="shared" si="22"/>
        <v>2.599342309707219</v>
      </c>
      <c r="O135" s="169">
        <f t="shared" si="22"/>
        <v>2.8851029437266678</v>
      </c>
      <c r="P135" s="169">
        <f t="shared" si="22"/>
        <v>3.0171993592621358</v>
      </c>
      <c r="Q135" s="169">
        <f t="shared" si="22"/>
        <v>3.1043451925519401</v>
      </c>
    </row>
    <row r="136" spans="1:17" ht="12" customHeight="1" x14ac:dyDescent="0.25">
      <c r="A136" s="23" t="s">
        <v>60</v>
      </c>
      <c r="B136" s="73">
        <f t="shared" si="22"/>
        <v>1.6074362296711269</v>
      </c>
      <c r="C136" s="73">
        <f t="shared" si="22"/>
        <v>1.6574674026472587</v>
      </c>
      <c r="D136" s="73">
        <f t="shared" si="22"/>
        <v>1.7119980140185544</v>
      </c>
      <c r="E136" s="73">
        <f t="shared" si="22"/>
        <v>1.7543497219324891</v>
      </c>
      <c r="F136" s="73">
        <f t="shared" si="22"/>
        <v>1.8090044319655036</v>
      </c>
      <c r="G136" s="73">
        <f t="shared" si="22"/>
        <v>1.9077422746467887</v>
      </c>
      <c r="H136" s="73">
        <f t="shared" si="22"/>
        <v>1.9950867571785416</v>
      </c>
      <c r="I136" s="73">
        <f t="shared" si="22"/>
        <v>2.1113745164417845</v>
      </c>
      <c r="J136" s="73">
        <f t="shared" si="22"/>
        <v>2.244996564781951</v>
      </c>
      <c r="K136" s="73">
        <f t="shared" si="22"/>
        <v>2.3835167965427897</v>
      </c>
      <c r="L136" s="73">
        <f t="shared" si="22"/>
        <v>2.5024853578783981</v>
      </c>
      <c r="M136" s="73">
        <f t="shared" si="22"/>
        <v>2.5698772428703309</v>
      </c>
      <c r="N136" s="73">
        <f t="shared" si="22"/>
        <v>2.599342309707219</v>
      </c>
      <c r="O136" s="73">
        <f t="shared" si="22"/>
        <v>2.8851029437266678</v>
      </c>
      <c r="P136" s="73">
        <f t="shared" si="22"/>
        <v>3.0171993592621358</v>
      </c>
      <c r="Q136" s="73">
        <f t="shared" si="22"/>
        <v>3.1043451925519401</v>
      </c>
    </row>
    <row r="137" spans="1:17" ht="12" customHeight="1" x14ac:dyDescent="0.25">
      <c r="A137" s="158" t="s">
        <v>63</v>
      </c>
      <c r="B137" s="169">
        <f t="shared" si="22"/>
        <v>0.62048237649921079</v>
      </c>
      <c r="C137" s="169">
        <f t="shared" si="22"/>
        <v>0.62376196153653041</v>
      </c>
      <c r="D137" s="169">
        <f t="shared" si="22"/>
        <v>0.6266766842302196</v>
      </c>
      <c r="E137" s="169">
        <f t="shared" si="22"/>
        <v>0.63288449039684902</v>
      </c>
      <c r="F137" s="169">
        <f t="shared" si="22"/>
        <v>0.63932438144762438</v>
      </c>
      <c r="G137" s="169">
        <f t="shared" si="22"/>
        <v>0.64617244840594934</v>
      </c>
      <c r="H137" s="169">
        <f t="shared" si="22"/>
        <v>0.65630063231609947</v>
      </c>
      <c r="I137" s="169">
        <f t="shared" si="22"/>
        <v>0.66532817467745187</v>
      </c>
      <c r="J137" s="169">
        <f t="shared" si="22"/>
        <v>0.67623456671078619</v>
      </c>
      <c r="K137" s="169">
        <f t="shared" si="22"/>
        <v>0.67693418411753814</v>
      </c>
      <c r="L137" s="169">
        <f t="shared" si="22"/>
        <v>0.68364083450421109</v>
      </c>
      <c r="M137" s="169">
        <f t="shared" si="22"/>
        <v>0.68863952168860265</v>
      </c>
      <c r="N137" s="169">
        <f t="shared" si="22"/>
        <v>0.6914360030048381</v>
      </c>
      <c r="O137" s="169">
        <f t="shared" si="22"/>
        <v>0.7028983869519243</v>
      </c>
      <c r="P137" s="169">
        <f t="shared" si="22"/>
        <v>0.7079939686217146</v>
      </c>
      <c r="Q137" s="169">
        <f t="shared" si="22"/>
        <v>0.71277754262975368</v>
      </c>
    </row>
    <row r="138" spans="1:17" ht="12" customHeight="1" x14ac:dyDescent="0.25">
      <c r="A138" s="167" t="s">
        <v>169</v>
      </c>
      <c r="B138" s="174">
        <f t="shared" si="22"/>
        <v>0.52074517550901678</v>
      </c>
      <c r="C138" s="174">
        <f t="shared" si="22"/>
        <v>0.52294751778074433</v>
      </c>
      <c r="D138" s="174">
        <f t="shared" si="22"/>
        <v>0.52860440245690932</v>
      </c>
      <c r="E138" s="174">
        <f t="shared" si="22"/>
        <v>0.53493426864916294</v>
      </c>
      <c r="F138" s="174">
        <f t="shared" si="22"/>
        <v>0.5398592865285281</v>
      </c>
      <c r="G138" s="174">
        <f t="shared" si="22"/>
        <v>0.54773506226660729</v>
      </c>
      <c r="H138" s="174">
        <f t="shared" si="22"/>
        <v>0.55630770701224141</v>
      </c>
      <c r="I138" s="174">
        <f t="shared" si="22"/>
        <v>0.56778775334209708</v>
      </c>
      <c r="J138" s="174">
        <f t="shared" si="22"/>
        <v>0.57765465190722287</v>
      </c>
      <c r="K138" s="174">
        <f t="shared" si="22"/>
        <v>0.57856843728711416</v>
      </c>
      <c r="L138" s="174">
        <f t="shared" si="22"/>
        <v>0.57970374120004409</v>
      </c>
      <c r="M138" s="174">
        <f t="shared" si="22"/>
        <v>0.58480792798248293</v>
      </c>
      <c r="N138" s="174">
        <f t="shared" si="22"/>
        <v>0.58760240543059306</v>
      </c>
      <c r="O138" s="174">
        <f t="shared" si="22"/>
        <v>0.59991134065384222</v>
      </c>
      <c r="P138" s="174">
        <f t="shared" si="22"/>
        <v>0.6034737801810437</v>
      </c>
      <c r="Q138" s="174">
        <f t="shared" si="22"/>
        <v>0.6047512522610583</v>
      </c>
    </row>
    <row r="139" spans="1:17" ht="12" customHeight="1" x14ac:dyDescent="0.25">
      <c r="A139" s="167" t="s">
        <v>168</v>
      </c>
      <c r="B139" s="174">
        <f t="shared" si="22"/>
        <v>0.62559444585940749</v>
      </c>
      <c r="C139" s="174">
        <f t="shared" si="22"/>
        <v>0.60724827124255987</v>
      </c>
      <c r="D139" s="174">
        <f t="shared" si="22"/>
        <v>0.64799438863954362</v>
      </c>
      <c r="E139" s="174">
        <f t="shared" si="22"/>
        <v>0.65238065942608769</v>
      </c>
      <c r="F139" s="174">
        <f t="shared" si="22"/>
        <v>0.66458159748384316</v>
      </c>
      <c r="G139" s="174">
        <f t="shared" si="22"/>
        <v>0.67539041173713354</v>
      </c>
      <c r="H139" s="174">
        <f t="shared" si="22"/>
        <v>0.67946645955607543</v>
      </c>
      <c r="I139" s="174">
        <f t="shared" si="22"/>
        <v>0.6861602908098261</v>
      </c>
      <c r="J139" s="174">
        <f t="shared" si="22"/>
        <v>0.69106538475021506</v>
      </c>
      <c r="K139" s="174">
        <f t="shared" si="22"/>
        <v>0.6941614048021777</v>
      </c>
      <c r="L139" s="174">
        <f t="shared" si="22"/>
        <v>0.69670438596680462</v>
      </c>
      <c r="M139" s="174">
        <f t="shared" si="22"/>
        <v>0.69774819083321815</v>
      </c>
      <c r="N139" s="174">
        <f t="shared" si="22"/>
        <v>0.69801218305609514</v>
      </c>
      <c r="O139" s="174">
        <f t="shared" si="22"/>
        <v>0.70601689903752352</v>
      </c>
      <c r="P139" s="174">
        <f t="shared" si="22"/>
        <v>0.70777146436260718</v>
      </c>
      <c r="Q139" s="174">
        <f t="shared" si="22"/>
        <v>0.70797155258630884</v>
      </c>
    </row>
    <row r="140" spans="1:17" ht="12" customHeight="1" x14ac:dyDescent="0.25">
      <c r="A140" s="166" t="s">
        <v>57</v>
      </c>
      <c r="B140" s="173">
        <f t="shared" si="22"/>
        <v>0.52074517550901689</v>
      </c>
      <c r="C140" s="173">
        <f t="shared" si="22"/>
        <v>0.52294751778074411</v>
      </c>
      <c r="D140" s="173">
        <f t="shared" si="22"/>
        <v>0.54727024889210341</v>
      </c>
      <c r="E140" s="173">
        <f t="shared" si="22"/>
        <v>0.55368463884587227</v>
      </c>
      <c r="F140" s="173">
        <f t="shared" si="22"/>
        <v>0.56668343508930652</v>
      </c>
      <c r="G140" s="173">
        <f t="shared" si="22"/>
        <v>0.57956581156439413</v>
      </c>
      <c r="H140" s="173">
        <f t="shared" si="22"/>
        <v>0.58390713478910217</v>
      </c>
      <c r="I140" s="173">
        <f t="shared" si="22"/>
        <v>0.59147457561464689</v>
      </c>
      <c r="J140" s="173">
        <f t="shared" si="22"/>
        <v>0.59665307904361009</v>
      </c>
      <c r="K140" s="173">
        <f t="shared" si="22"/>
        <v>0.59956242063857301</v>
      </c>
      <c r="L140" s="173">
        <f t="shared" si="22"/>
        <v>0.60202535824161796</v>
      </c>
      <c r="M140" s="173">
        <f t="shared" si="22"/>
        <v>0.60329852362439329</v>
      </c>
      <c r="N140" s="173">
        <f t="shared" si="22"/>
        <v>0.6034008175551332</v>
      </c>
      <c r="O140" s="173">
        <f t="shared" si="22"/>
        <v>0.61365289436342718</v>
      </c>
      <c r="P140" s="173">
        <f t="shared" si="22"/>
        <v>0.61574821443115602</v>
      </c>
      <c r="Q140" s="173">
        <f t="shared" si="22"/>
        <v>0.61576439008791495</v>
      </c>
    </row>
    <row r="141" spans="1:17" ht="12" customHeight="1" x14ac:dyDescent="0.25">
      <c r="A141" s="147" t="s">
        <v>59</v>
      </c>
      <c r="B141" s="172">
        <f t="shared" si="22"/>
        <v>0.99999999999999967</v>
      </c>
      <c r="C141" s="172">
        <f t="shared" si="22"/>
        <v>0.99999999999999978</v>
      </c>
      <c r="D141" s="172">
        <f t="shared" si="22"/>
        <v>1</v>
      </c>
      <c r="E141" s="172">
        <f t="shared" si="22"/>
        <v>1</v>
      </c>
      <c r="F141" s="172">
        <f t="shared" si="22"/>
        <v>1.0000000000000004</v>
      </c>
      <c r="G141" s="172">
        <f t="shared" si="22"/>
        <v>1</v>
      </c>
      <c r="H141" s="172">
        <f t="shared" si="22"/>
        <v>1</v>
      </c>
      <c r="I141" s="172">
        <f t="shared" si="22"/>
        <v>1</v>
      </c>
      <c r="J141" s="172">
        <f t="shared" si="22"/>
        <v>0.99999999999999989</v>
      </c>
      <c r="K141" s="172">
        <f t="shared" si="22"/>
        <v>1</v>
      </c>
      <c r="L141" s="172">
        <f t="shared" si="22"/>
        <v>0.99999999999999978</v>
      </c>
      <c r="M141" s="172">
        <f t="shared" si="22"/>
        <v>1.0000000000000002</v>
      </c>
      <c r="N141" s="172">
        <f t="shared" si="22"/>
        <v>1</v>
      </c>
      <c r="O141" s="172">
        <f t="shared" si="22"/>
        <v>1</v>
      </c>
      <c r="P141" s="172">
        <f t="shared" si="22"/>
        <v>1.0000000000000002</v>
      </c>
      <c r="Q141" s="172">
        <f t="shared" si="22"/>
        <v>0.99999999999999978</v>
      </c>
    </row>
    <row r="142" spans="1:17" ht="12" customHeight="1" x14ac:dyDescent="0.25">
      <c r="A142" s="163" t="s">
        <v>142</v>
      </c>
      <c r="B142" s="171">
        <f t="shared" si="22"/>
        <v>0.66539661315041032</v>
      </c>
      <c r="C142" s="171">
        <f t="shared" si="22"/>
        <v>0.66863967710066197</v>
      </c>
      <c r="D142" s="171">
        <f t="shared" si="22"/>
        <v>0.67371366473297578</v>
      </c>
      <c r="E142" s="171">
        <f t="shared" si="22"/>
        <v>0.67962950874253003</v>
      </c>
      <c r="F142" s="171">
        <f t="shared" si="22"/>
        <v>0.68572851540365631</v>
      </c>
      <c r="G142" s="171">
        <f t="shared" si="22"/>
        <v>0.69322499632197265</v>
      </c>
      <c r="H142" s="171">
        <f t="shared" si="22"/>
        <v>0.70176913491476023</v>
      </c>
      <c r="I142" s="171">
        <f t="shared" si="22"/>
        <v>0.71119239440965665</v>
      </c>
      <c r="J142" s="171">
        <f t="shared" si="22"/>
        <v>0.7207022362536627</v>
      </c>
      <c r="K142" s="171">
        <f t="shared" si="22"/>
        <v>0.72455513989546039</v>
      </c>
      <c r="L142" s="171">
        <f t="shared" si="22"/>
        <v>0.72982683497792789</v>
      </c>
      <c r="M142" s="171">
        <f t="shared" si="22"/>
        <v>0.73360045099486937</v>
      </c>
      <c r="N142" s="171">
        <f t="shared" si="22"/>
        <v>0.73676282567810347</v>
      </c>
      <c r="O142" s="171">
        <f t="shared" si="22"/>
        <v>0.74510640515690962</v>
      </c>
      <c r="P142" s="171">
        <f t="shared" si="22"/>
        <v>0.75062072347034314</v>
      </c>
      <c r="Q142" s="171">
        <f t="shared" si="22"/>
        <v>0.75571032739037747</v>
      </c>
    </row>
    <row r="143" spans="1:17" ht="12" customHeight="1" x14ac:dyDescent="0.25">
      <c r="A143" s="161" t="s">
        <v>141</v>
      </c>
      <c r="B143" s="170">
        <f t="shared" si="22"/>
        <v>0.74618818403732501</v>
      </c>
      <c r="C143" s="170">
        <f t="shared" si="22"/>
        <v>0.73207602853034925</v>
      </c>
      <c r="D143" s="170">
        <f t="shared" si="22"/>
        <v>0.76699635593217375</v>
      </c>
      <c r="E143" s="170">
        <f t="shared" si="22"/>
        <v>0.77019186892544356</v>
      </c>
      <c r="F143" s="170">
        <f t="shared" si="22"/>
        <v>0.77876506519214717</v>
      </c>
      <c r="G143" s="170">
        <f t="shared" si="22"/>
        <v>0.78724076187488823</v>
      </c>
      <c r="H143" s="170">
        <f t="shared" si="22"/>
        <v>0.78836643127632577</v>
      </c>
      <c r="I143" s="170">
        <f t="shared" si="22"/>
        <v>0.79794974226484183</v>
      </c>
      <c r="J143" s="170">
        <f t="shared" si="22"/>
        <v>0.80264278056592764</v>
      </c>
      <c r="K143" s="170">
        <f t="shared" si="22"/>
        <v>0.81222310682531274</v>
      </c>
      <c r="L143" s="170">
        <f t="shared" si="22"/>
        <v>0.81290412258306421</v>
      </c>
      <c r="M143" s="170">
        <f t="shared" si="22"/>
        <v>0.81416900340474874</v>
      </c>
      <c r="N143" s="170">
        <f t="shared" si="22"/>
        <v>0.81521235286874982</v>
      </c>
      <c r="O143" s="170">
        <f t="shared" si="22"/>
        <v>0.81953882651905074</v>
      </c>
      <c r="P143" s="170">
        <f t="shared" si="22"/>
        <v>0.82169768215006633</v>
      </c>
      <c r="Q143" s="170">
        <f t="shared" si="22"/>
        <v>0.82100047689882349</v>
      </c>
    </row>
    <row r="144" spans="1:17" ht="12" customHeight="1" x14ac:dyDescent="0.25">
      <c r="A144" s="148" t="s">
        <v>60</v>
      </c>
      <c r="B144" s="73">
        <f t="shared" si="22"/>
        <v>0.66539661315041021</v>
      </c>
      <c r="C144" s="73">
        <f t="shared" si="22"/>
        <v>0.66863967710066186</v>
      </c>
      <c r="D144" s="73">
        <f t="shared" si="22"/>
        <v>0.68881769849261132</v>
      </c>
      <c r="E144" s="73">
        <f t="shared" si="22"/>
        <v>0.69540953072740486</v>
      </c>
      <c r="F144" s="73">
        <f t="shared" si="22"/>
        <v>0.70742936184049343</v>
      </c>
      <c r="G144" s="73">
        <f t="shared" si="22"/>
        <v>0.71702455826419287</v>
      </c>
      <c r="H144" s="73">
        <f t="shared" si="22"/>
        <v>0.72220322801077053</v>
      </c>
      <c r="I144" s="73">
        <f t="shared" si="22"/>
        <v>0.73146994136972232</v>
      </c>
      <c r="J144" s="73">
        <f t="shared" si="22"/>
        <v>0.73797899088310881</v>
      </c>
      <c r="K144" s="73">
        <f t="shared" si="22"/>
        <v>0.7425138397097929</v>
      </c>
      <c r="L144" s="73">
        <f t="shared" si="22"/>
        <v>0.74693386919927518</v>
      </c>
      <c r="M144" s="73">
        <f t="shared" si="22"/>
        <v>0.7487295359644085</v>
      </c>
      <c r="N144" s="73">
        <f t="shared" si="22"/>
        <v>0.7489468034335528</v>
      </c>
      <c r="O144" s="73">
        <f t="shared" si="22"/>
        <v>0.75821030753364504</v>
      </c>
      <c r="P144" s="73">
        <f t="shared" si="22"/>
        <v>0.76136796092522452</v>
      </c>
      <c r="Q144" s="73">
        <f t="shared" si="22"/>
        <v>0.76312628294914997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0.99999999999999978</v>
      </c>
      <c r="D145" s="73">
        <f t="shared" si="22"/>
        <v>1</v>
      </c>
      <c r="E145" s="73">
        <f t="shared" si="22"/>
        <v>1.0000000000000002</v>
      </c>
      <c r="F145" s="73">
        <f t="shared" si="22"/>
        <v>0.99999999999999989</v>
      </c>
      <c r="G145" s="73">
        <f t="shared" si="22"/>
        <v>1</v>
      </c>
      <c r="H145" s="73">
        <f t="shared" si="22"/>
        <v>1.0000000000000002</v>
      </c>
      <c r="I145" s="73">
        <f t="shared" si="22"/>
        <v>0.99999999999999978</v>
      </c>
      <c r="J145" s="73">
        <f t="shared" si="22"/>
        <v>0.99999999999999944</v>
      </c>
      <c r="K145" s="73">
        <f t="shared" si="22"/>
        <v>1</v>
      </c>
      <c r="L145" s="73">
        <f t="shared" si="22"/>
        <v>1</v>
      </c>
      <c r="M145" s="73">
        <f t="shared" si="22"/>
        <v>1</v>
      </c>
      <c r="N145" s="73">
        <f t="shared" si="22"/>
        <v>0.99999999999999978</v>
      </c>
      <c r="O145" s="73">
        <f t="shared" si="22"/>
        <v>0.99999999999999956</v>
      </c>
      <c r="P145" s="73">
        <f t="shared" si="22"/>
        <v>1.0000000000000004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0.70510893513838135</v>
      </c>
      <c r="C146" s="169">
        <f t="shared" si="22"/>
        <v>0.69253617444491067</v>
      </c>
      <c r="D146" s="169">
        <f t="shared" si="22"/>
        <v>0.71061169305352745</v>
      </c>
      <c r="E146" s="169">
        <f t="shared" si="22"/>
        <v>0.72339886499236361</v>
      </c>
      <c r="F146" s="169">
        <f t="shared" si="22"/>
        <v>0.71787370873061729</v>
      </c>
      <c r="G146" s="169">
        <f t="shared" si="22"/>
        <v>0.71432881857341213</v>
      </c>
      <c r="H146" s="169">
        <f t="shared" si="22"/>
        <v>0.69543722083407844</v>
      </c>
      <c r="I146" s="169">
        <f t="shared" si="22"/>
        <v>0.74852920570709436</v>
      </c>
      <c r="J146" s="169">
        <f t="shared" si="22"/>
        <v>0.745924382510749</v>
      </c>
      <c r="K146" s="169">
        <f t="shared" si="22"/>
        <v>0.79715805314903654</v>
      </c>
      <c r="L146" s="169">
        <f t="shared" si="22"/>
        <v>0.77201238651742332</v>
      </c>
      <c r="M146" s="169">
        <f t="shared" si="22"/>
        <v>0.79007456498990625</v>
      </c>
      <c r="N146" s="169">
        <f t="shared" si="22"/>
        <v>0.8192828998659788</v>
      </c>
      <c r="O146" s="169">
        <f t="shared" si="22"/>
        <v>0.72874575388061125</v>
      </c>
      <c r="P146" s="169">
        <f t="shared" si="22"/>
        <v>0.7652907708352461</v>
      </c>
      <c r="Q146" s="169">
        <f t="shared" ref="Q146" si="23">IF(Q127=0,"",Q127/Q108)</f>
        <v>0.77673071871415189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0.40052208174551296</v>
      </c>
      <c r="C147" s="73">
        <f t="shared" si="24"/>
        <v>0.41239878807332953</v>
      </c>
      <c r="D147" s="73">
        <f t="shared" si="24"/>
        <v>0.41518185895391585</v>
      </c>
      <c r="E147" s="73">
        <f t="shared" si="24"/>
        <v>0.42835199426004567</v>
      </c>
      <c r="F147" s="73">
        <f t="shared" si="24"/>
        <v>0.43483711775468525</v>
      </c>
      <c r="G147" s="73">
        <f t="shared" si="24"/>
        <v>0.44311515754119529</v>
      </c>
      <c r="H147" s="73">
        <f t="shared" si="24"/>
        <v>0.44865935895722819</v>
      </c>
      <c r="I147" s="73">
        <f t="shared" si="24"/>
        <v>0.45548184017407289</v>
      </c>
      <c r="J147" s="73">
        <f t="shared" si="24"/>
        <v>0.4591018542583708</v>
      </c>
      <c r="K147" s="73">
        <f t="shared" si="24"/>
        <v>0.46371269537849424</v>
      </c>
      <c r="L147" s="73">
        <f t="shared" si="24"/>
        <v>0.46821750497347958</v>
      </c>
      <c r="M147" s="73">
        <f t="shared" si="24"/>
        <v>0.47086481836469185</v>
      </c>
      <c r="N147" s="73">
        <f t="shared" si="24"/>
        <v>0.47300148586730933</v>
      </c>
      <c r="O147" s="73">
        <f t="shared" si="24"/>
        <v>0.4794855680345112</v>
      </c>
      <c r="P147" s="73">
        <f t="shared" si="24"/>
        <v>0.48049217304177416</v>
      </c>
      <c r="Q147" s="73">
        <f t="shared" si="24"/>
        <v>0.480492173041774</v>
      </c>
    </row>
    <row r="148" spans="1:17" ht="12" customHeight="1" x14ac:dyDescent="0.25">
      <c r="A148" s="29" t="s">
        <v>140</v>
      </c>
      <c r="B148" s="65">
        <f t="shared" si="24"/>
        <v>0.78497631688479608</v>
      </c>
      <c r="C148" s="65">
        <f t="shared" si="24"/>
        <v>0.78689581503792649</v>
      </c>
      <c r="D148" s="65">
        <f t="shared" si="24"/>
        <v>0.79307109271990528</v>
      </c>
      <c r="E148" s="65">
        <f t="shared" si="24"/>
        <v>0.79858297609974127</v>
      </c>
      <c r="F148" s="65">
        <f t="shared" si="24"/>
        <v>0.80316156916766657</v>
      </c>
      <c r="G148" s="65">
        <f t="shared" si="24"/>
        <v>0.80904956667558281</v>
      </c>
      <c r="H148" s="65">
        <f t="shared" si="24"/>
        <v>0.81471244533212106</v>
      </c>
      <c r="I148" s="65">
        <f t="shared" si="24"/>
        <v>0.82494477162014468</v>
      </c>
      <c r="J148" s="65">
        <f t="shared" si="24"/>
        <v>0.83222755186816522</v>
      </c>
      <c r="K148" s="65">
        <f t="shared" si="24"/>
        <v>0.83498521436311435</v>
      </c>
      <c r="L148" s="65">
        <f t="shared" si="24"/>
        <v>0.8382431595021973</v>
      </c>
      <c r="M148" s="65">
        <f t="shared" si="24"/>
        <v>0.84102684540383255</v>
      </c>
      <c r="N148" s="65">
        <f t="shared" si="24"/>
        <v>0.84218948634982216</v>
      </c>
      <c r="O148" s="65">
        <f t="shared" si="24"/>
        <v>0.84465925182283563</v>
      </c>
      <c r="P148" s="65">
        <f t="shared" si="24"/>
        <v>0.84734694881980033</v>
      </c>
      <c r="Q148" s="65">
        <f t="shared" si="24"/>
        <v>0.85229587512295268</v>
      </c>
    </row>
    <row r="150" spans="1:17" ht="12" customHeight="1" x14ac:dyDescent="0.25">
      <c r="A150" s="152" t="s">
        <v>121</v>
      </c>
      <c r="B150" s="168">
        <f>SUM(B151,B154,B156,B165)</f>
        <v>68.351950450990927</v>
      </c>
      <c r="C150" s="168">
        <f t="shared" ref="C150:Q150" si="25">SUM(C151,C154,C156,C165)</f>
        <v>67.806123827419427</v>
      </c>
      <c r="D150" s="168">
        <f t="shared" si="25"/>
        <v>68.145232288679182</v>
      </c>
      <c r="E150" s="168">
        <f t="shared" si="25"/>
        <v>68.240692158090468</v>
      </c>
      <c r="F150" s="168">
        <f t="shared" si="25"/>
        <v>67.936573966458766</v>
      </c>
      <c r="G150" s="168">
        <f t="shared" si="25"/>
        <v>67.684924433586261</v>
      </c>
      <c r="H150" s="168">
        <f t="shared" si="25"/>
        <v>69.47668389377796</v>
      </c>
      <c r="I150" s="168">
        <f t="shared" si="25"/>
        <v>63.86110479617161</v>
      </c>
      <c r="J150" s="168">
        <f t="shared" si="25"/>
        <v>67.35623841674095</v>
      </c>
      <c r="K150" s="168">
        <f t="shared" si="25"/>
        <v>63.709373617257164</v>
      </c>
      <c r="L150" s="168">
        <f t="shared" si="25"/>
        <v>66.825016191347515</v>
      </c>
      <c r="M150" s="168">
        <f t="shared" si="25"/>
        <v>48.31596047538455</v>
      </c>
      <c r="N150" s="168">
        <f t="shared" si="25"/>
        <v>40.757497537504889</v>
      </c>
      <c r="O150" s="168">
        <f t="shared" si="25"/>
        <v>52.522873481894052</v>
      </c>
      <c r="P150" s="168">
        <f t="shared" si="25"/>
        <v>48.020567326005342</v>
      </c>
      <c r="Q150" s="168">
        <f t="shared" si="25"/>
        <v>47.558859453645354</v>
      </c>
    </row>
    <row r="151" spans="1:17" ht="12" customHeight="1" x14ac:dyDescent="0.25">
      <c r="A151" s="158" t="s">
        <v>65</v>
      </c>
      <c r="B151" s="157">
        <f>SUM(B152:B153)</f>
        <v>62.664073440939639</v>
      </c>
      <c r="C151" s="157">
        <f t="shared" ref="C151:Q151" si="26">SUM(C152:C153)</f>
        <v>62.104984566099468</v>
      </c>
      <c r="D151" s="157">
        <f t="shared" si="26"/>
        <v>62.613362949328931</v>
      </c>
      <c r="E151" s="157">
        <f t="shared" si="26"/>
        <v>62.731702580569056</v>
      </c>
      <c r="F151" s="157">
        <f t="shared" si="26"/>
        <v>62.350058022944076</v>
      </c>
      <c r="G151" s="157">
        <f t="shared" si="26"/>
        <v>61.973151303508104</v>
      </c>
      <c r="H151" s="157">
        <f t="shared" si="26"/>
        <v>63.33601637989198</v>
      </c>
      <c r="I151" s="157">
        <f t="shared" si="26"/>
        <v>58.087767895569044</v>
      </c>
      <c r="J151" s="157">
        <f t="shared" si="26"/>
        <v>61.463502844708167</v>
      </c>
      <c r="K151" s="157">
        <f t="shared" si="26"/>
        <v>58.337822708049593</v>
      </c>
      <c r="L151" s="157">
        <f t="shared" si="26"/>
        <v>61.056289126399214</v>
      </c>
      <c r="M151" s="157">
        <f t="shared" si="26"/>
        <v>43.113753524695547</v>
      </c>
      <c r="N151" s="157">
        <f t="shared" si="26"/>
        <v>36.496581901865561</v>
      </c>
      <c r="O151" s="157">
        <f t="shared" si="26"/>
        <v>46.078761571257303</v>
      </c>
      <c r="P151" s="157">
        <f t="shared" si="26"/>
        <v>41.922974748606329</v>
      </c>
      <c r="Q151" s="157">
        <f t="shared" si="26"/>
        <v>41.92171725765823</v>
      </c>
    </row>
    <row r="152" spans="1:17" ht="12" customHeight="1" x14ac:dyDescent="0.25">
      <c r="A152" s="23" t="s">
        <v>84</v>
      </c>
      <c r="B152" s="156">
        <f>RES_hhdet_emi!B$26</f>
        <v>62.664073440939639</v>
      </c>
      <c r="C152" s="156">
        <f>RES_hhdet_emi!C$26</f>
        <v>62.104984566099468</v>
      </c>
      <c r="D152" s="156">
        <f>RES_hhdet_emi!D$26</f>
        <v>62.613362949328931</v>
      </c>
      <c r="E152" s="156">
        <f>RES_hhdet_emi!E$26</f>
        <v>62.731702580569056</v>
      </c>
      <c r="F152" s="156">
        <f>RES_hhdet_emi!F$26</f>
        <v>62.350058022944076</v>
      </c>
      <c r="G152" s="156">
        <f>RES_hhdet_emi!G$26</f>
        <v>61.973151303508104</v>
      </c>
      <c r="H152" s="156">
        <f>RES_hhdet_emi!H$26</f>
        <v>63.33601637989198</v>
      </c>
      <c r="I152" s="156">
        <f>RES_hhdet_emi!I$26</f>
        <v>58.087767895569044</v>
      </c>
      <c r="J152" s="156">
        <f>RES_hhdet_emi!J$26</f>
        <v>61.463502844708167</v>
      </c>
      <c r="K152" s="156">
        <f>RES_hhdet_emi!K$26</f>
        <v>58.337822708049593</v>
      </c>
      <c r="L152" s="156">
        <f>RES_hhdet_emi!L$26</f>
        <v>61.056289126399214</v>
      </c>
      <c r="M152" s="156">
        <f>RES_hhdet_emi!M$26</f>
        <v>43.113753524695547</v>
      </c>
      <c r="N152" s="156">
        <f>RES_hhdet_emi!N$26</f>
        <v>36.496581901865561</v>
      </c>
      <c r="O152" s="156">
        <f>RES_hhdet_emi!O$26</f>
        <v>46.078761571257303</v>
      </c>
      <c r="P152" s="156">
        <f>RES_hhdet_emi!P$26</f>
        <v>41.922974748606329</v>
      </c>
      <c r="Q152" s="156">
        <f>RES_hhdet_emi!Q$26</f>
        <v>41.92171725765823</v>
      </c>
    </row>
    <row r="153" spans="1:17" ht="12" customHeight="1" x14ac:dyDescent="0.25">
      <c r="A153" s="23" t="s">
        <v>60</v>
      </c>
      <c r="B153" s="156">
        <f>RES_hhdet_emi!B$27</f>
        <v>0</v>
      </c>
      <c r="C153" s="156">
        <f>RES_hhdet_emi!C$27</f>
        <v>0</v>
      </c>
      <c r="D153" s="156">
        <f>RES_hhdet_emi!D$27</f>
        <v>0</v>
      </c>
      <c r="E153" s="156">
        <f>RES_hhdet_emi!E$27</f>
        <v>0</v>
      </c>
      <c r="F153" s="156">
        <f>RES_hhdet_emi!F$27</f>
        <v>0</v>
      </c>
      <c r="G153" s="156">
        <f>RES_hhdet_emi!G$27</f>
        <v>0</v>
      </c>
      <c r="H153" s="156">
        <f>RES_hhdet_emi!H$27</f>
        <v>0</v>
      </c>
      <c r="I153" s="156">
        <f>RES_hhdet_emi!I$27</f>
        <v>0</v>
      </c>
      <c r="J153" s="156">
        <f>RES_hhdet_emi!J$27</f>
        <v>0</v>
      </c>
      <c r="K153" s="156">
        <f>RES_hhdet_emi!K$27</f>
        <v>0</v>
      </c>
      <c r="L153" s="156">
        <f>RES_hhdet_emi!L$27</f>
        <v>0</v>
      </c>
      <c r="M153" s="156">
        <f>RES_hhdet_emi!M$27</f>
        <v>0</v>
      </c>
      <c r="N153" s="156">
        <f>RES_hhdet_emi!N$27</f>
        <v>0</v>
      </c>
      <c r="O153" s="156">
        <f>RES_hhdet_emi!O$27</f>
        <v>0</v>
      </c>
      <c r="P153" s="156">
        <f>RES_hhdet_emi!P$27</f>
        <v>0</v>
      </c>
      <c r="Q153" s="156">
        <f>RES_hhdet_emi!Q$27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RES_hhdet_emi!B$29</f>
        <v>0</v>
      </c>
      <c r="C155" s="156">
        <f>RES_hhdet_emi!C$29</f>
        <v>0</v>
      </c>
      <c r="D155" s="156">
        <f>RES_hhdet_emi!D$29</f>
        <v>0</v>
      </c>
      <c r="E155" s="156">
        <f>RES_hhdet_emi!E$29</f>
        <v>0</v>
      </c>
      <c r="F155" s="156">
        <f>RES_hhdet_emi!F$29</f>
        <v>0</v>
      </c>
      <c r="G155" s="156">
        <f>RES_hhdet_emi!G$29</f>
        <v>0</v>
      </c>
      <c r="H155" s="156">
        <f>RES_hhdet_emi!H$29</f>
        <v>0</v>
      </c>
      <c r="I155" s="156">
        <f>RES_hhdet_emi!I$29</f>
        <v>0</v>
      </c>
      <c r="J155" s="156">
        <f>RES_hhdet_emi!J$29</f>
        <v>0</v>
      </c>
      <c r="K155" s="156">
        <f>RES_hhdet_emi!K$29</f>
        <v>0</v>
      </c>
      <c r="L155" s="156">
        <f>RES_hhdet_emi!L$29</f>
        <v>0</v>
      </c>
      <c r="M155" s="156">
        <f>RES_hhdet_emi!M$29</f>
        <v>0</v>
      </c>
      <c r="N155" s="156">
        <f>RES_hhdet_emi!N$29</f>
        <v>0</v>
      </c>
      <c r="O155" s="156">
        <f>RES_hhdet_emi!O$29</f>
        <v>0</v>
      </c>
      <c r="P155" s="156">
        <f>RES_hhdet_emi!P$29</f>
        <v>0</v>
      </c>
      <c r="Q155" s="156">
        <f>RES_hhdet_emi!Q$29</f>
        <v>0</v>
      </c>
    </row>
    <row r="156" spans="1:17" ht="12" customHeight="1" x14ac:dyDescent="0.25">
      <c r="A156" s="158" t="s">
        <v>63</v>
      </c>
      <c r="B156" s="157">
        <f>SUM(B157:B158,B161:B162)</f>
        <v>4.8863271796539829</v>
      </c>
      <c r="C156" s="157">
        <f t="shared" ref="C156:Q156" si="28">SUM(C157:C158,C161:C162)</f>
        <v>4.7352100275590505</v>
      </c>
      <c r="D156" s="157">
        <f t="shared" si="28"/>
        <v>4.7315071163448446</v>
      </c>
      <c r="E156" s="157">
        <f t="shared" si="28"/>
        <v>4.7546973893439572</v>
      </c>
      <c r="F156" s="157">
        <f t="shared" si="28"/>
        <v>4.7127777378143474</v>
      </c>
      <c r="G156" s="157">
        <f t="shared" si="28"/>
        <v>4.7433134123374341</v>
      </c>
      <c r="H156" s="157">
        <f t="shared" si="28"/>
        <v>4.8616622825354723</v>
      </c>
      <c r="I156" s="157">
        <f t="shared" si="28"/>
        <v>4.962136010186172</v>
      </c>
      <c r="J156" s="157">
        <f t="shared" si="28"/>
        <v>4.9843581389721292</v>
      </c>
      <c r="K156" s="157">
        <f t="shared" si="28"/>
        <v>5.0009941948656422</v>
      </c>
      <c r="L156" s="157">
        <f t="shared" si="28"/>
        <v>5.0743788514238179</v>
      </c>
      <c r="M156" s="157">
        <f t="shared" si="28"/>
        <v>4.7173903332480585</v>
      </c>
      <c r="N156" s="157">
        <f t="shared" si="28"/>
        <v>4.0757619026751071</v>
      </c>
      <c r="O156" s="157">
        <f t="shared" si="28"/>
        <v>5.1005182134900791</v>
      </c>
      <c r="P156" s="157">
        <f t="shared" si="28"/>
        <v>5.1482052859593752</v>
      </c>
      <c r="Q156" s="157">
        <f t="shared" si="28"/>
        <v>4.7999732729017346</v>
      </c>
    </row>
    <row r="157" spans="1:17" ht="12" customHeight="1" x14ac:dyDescent="0.25">
      <c r="A157" s="167" t="s">
        <v>169</v>
      </c>
      <c r="B157" s="132">
        <f>RES_hhdet_emi!B$31</f>
        <v>4.8809680086984857</v>
      </c>
      <c r="C157" s="132">
        <f>RES_hhdet_emi!C$31</f>
        <v>4.7300493129801584</v>
      </c>
      <c r="D157" s="132">
        <f>RES_hhdet_emi!D$31</f>
        <v>4.7238937457266141</v>
      </c>
      <c r="E157" s="132">
        <f>RES_hhdet_emi!E$31</f>
        <v>4.7470823527094765</v>
      </c>
      <c r="F157" s="132">
        <f>RES_hhdet_emi!F$31</f>
        <v>4.7017510334347561</v>
      </c>
      <c r="G157" s="132">
        <f>RES_hhdet_emi!G$31</f>
        <v>4.7271051768028052</v>
      </c>
      <c r="H157" s="132">
        <f>RES_hhdet_emi!H$31</f>
        <v>4.8401455541478091</v>
      </c>
      <c r="I157" s="132">
        <f>RES_hhdet_emi!I$31</f>
        <v>4.9126642159737886</v>
      </c>
      <c r="J157" s="132">
        <f>RES_hhdet_emi!J$31</f>
        <v>4.8793838738616495</v>
      </c>
      <c r="K157" s="132">
        <f>RES_hhdet_emi!K$31</f>
        <v>4.8250173061879842</v>
      </c>
      <c r="L157" s="132">
        <f>RES_hhdet_emi!L$31</f>
        <v>4.8304560912599239</v>
      </c>
      <c r="M157" s="132">
        <f>RES_hhdet_emi!M$31</f>
        <v>4.4339369438184395</v>
      </c>
      <c r="N157" s="132">
        <f>RES_hhdet_emi!N$31</f>
        <v>3.7962057718304019</v>
      </c>
      <c r="O157" s="132">
        <f>RES_hhdet_emi!O$31</f>
        <v>4.7104090472238562</v>
      </c>
      <c r="P157" s="132">
        <f>RES_hhdet_emi!P$31</f>
        <v>4.7113617579290148</v>
      </c>
      <c r="Q157" s="132">
        <f>RES_hhdet_emi!Q$31</f>
        <v>4.3670959571775985</v>
      </c>
    </row>
    <row r="158" spans="1:17" ht="12" customHeight="1" x14ac:dyDescent="0.25">
      <c r="A158" s="167" t="s">
        <v>168</v>
      </c>
      <c r="B158" s="132">
        <f>SUM(B159:B160)</f>
        <v>5.3591709554976054E-3</v>
      </c>
      <c r="C158" s="132">
        <f t="shared" ref="C158:Q158" si="29">SUM(C159:C160)</f>
        <v>5.1607145788924759E-3</v>
      </c>
      <c r="D158" s="132">
        <f t="shared" si="29"/>
        <v>7.6133706182301957E-3</v>
      </c>
      <c r="E158" s="132">
        <f t="shared" si="29"/>
        <v>7.615036634480603E-3</v>
      </c>
      <c r="F158" s="132">
        <f t="shared" si="29"/>
        <v>1.1026704379591617E-2</v>
      </c>
      <c r="G158" s="132">
        <f t="shared" si="29"/>
        <v>1.6208235534629144E-2</v>
      </c>
      <c r="H158" s="132">
        <f t="shared" si="29"/>
        <v>2.1516728387662738E-2</v>
      </c>
      <c r="I158" s="132">
        <f t="shared" si="29"/>
        <v>4.9471794212383818E-2</v>
      </c>
      <c r="J158" s="132">
        <f t="shared" si="29"/>
        <v>0.10497426511047975</v>
      </c>
      <c r="K158" s="132">
        <f t="shared" si="29"/>
        <v>0.17597688867765798</v>
      </c>
      <c r="L158" s="132">
        <f t="shared" si="29"/>
        <v>0.24392276016389369</v>
      </c>
      <c r="M158" s="132">
        <f t="shared" si="29"/>
        <v>0.28345338942961851</v>
      </c>
      <c r="N158" s="132">
        <f t="shared" si="29"/>
        <v>0.27955613084470543</v>
      </c>
      <c r="O158" s="132">
        <f t="shared" si="29"/>
        <v>0.39010916626622283</v>
      </c>
      <c r="P158" s="132">
        <f t="shared" si="29"/>
        <v>0.43684352803036014</v>
      </c>
      <c r="Q158" s="132">
        <f t="shared" si="29"/>
        <v>0.43287731572413624</v>
      </c>
    </row>
    <row r="159" spans="1:17" ht="12" customHeight="1" x14ac:dyDescent="0.25">
      <c r="A159" s="166" t="s">
        <v>57</v>
      </c>
      <c r="B159" s="165">
        <f>RES_hhdet_emi!B$33</f>
        <v>5.3591709554976054E-3</v>
      </c>
      <c r="C159" s="165">
        <f>RES_hhdet_emi!C$33</f>
        <v>5.1607145788924759E-3</v>
      </c>
      <c r="D159" s="165">
        <f>RES_hhdet_emi!D$33</f>
        <v>7.6133706182301957E-3</v>
      </c>
      <c r="E159" s="165">
        <f>RES_hhdet_emi!E$33</f>
        <v>7.615036634480603E-3</v>
      </c>
      <c r="F159" s="165">
        <f>RES_hhdet_emi!F$33</f>
        <v>1.1026704379591617E-2</v>
      </c>
      <c r="G159" s="165">
        <f>RES_hhdet_emi!G$33</f>
        <v>1.6208235534629144E-2</v>
      </c>
      <c r="H159" s="165">
        <f>RES_hhdet_emi!H$33</f>
        <v>2.1516728387662738E-2</v>
      </c>
      <c r="I159" s="165">
        <f>RES_hhdet_emi!I$33</f>
        <v>4.9471794212383818E-2</v>
      </c>
      <c r="J159" s="165">
        <f>RES_hhdet_emi!J$33</f>
        <v>0.10497426511047975</v>
      </c>
      <c r="K159" s="165">
        <f>RES_hhdet_emi!K$33</f>
        <v>0.17597688867765798</v>
      </c>
      <c r="L159" s="165">
        <f>RES_hhdet_emi!L$33</f>
        <v>0.24392276016389369</v>
      </c>
      <c r="M159" s="165">
        <f>RES_hhdet_emi!M$33</f>
        <v>0.28345338942961851</v>
      </c>
      <c r="N159" s="165">
        <f>RES_hhdet_emi!N$33</f>
        <v>0.27955613084470543</v>
      </c>
      <c r="O159" s="165">
        <f>RES_hhdet_emi!O$33</f>
        <v>0.39010916626622283</v>
      </c>
      <c r="P159" s="165">
        <f>RES_hhdet_emi!P$33</f>
        <v>0.43684352803036014</v>
      </c>
      <c r="Q159" s="165">
        <f>RES_hhdet_emi!Q$33</f>
        <v>0.43287731572413624</v>
      </c>
    </row>
    <row r="160" spans="1:17" ht="12" customHeight="1" x14ac:dyDescent="0.25">
      <c r="A160" s="147" t="s">
        <v>59</v>
      </c>
      <c r="B160" s="164">
        <f>RES_hhdet_emi!B$34</f>
        <v>0</v>
      </c>
      <c r="C160" s="164">
        <f>RES_hhdet_emi!C$34</f>
        <v>0</v>
      </c>
      <c r="D160" s="164">
        <f>RES_hhdet_emi!D$34</f>
        <v>0</v>
      </c>
      <c r="E160" s="164">
        <f>RES_hhdet_emi!E$34</f>
        <v>0</v>
      </c>
      <c r="F160" s="164">
        <f>RES_hhdet_emi!F$34</f>
        <v>0</v>
      </c>
      <c r="G160" s="164">
        <f>RES_hhdet_emi!G$34</f>
        <v>0</v>
      </c>
      <c r="H160" s="164">
        <f>RES_hhdet_emi!H$34</f>
        <v>0</v>
      </c>
      <c r="I160" s="164">
        <f>RES_hhdet_emi!I$34</f>
        <v>0</v>
      </c>
      <c r="J160" s="164">
        <f>RES_hhdet_emi!J$34</f>
        <v>0</v>
      </c>
      <c r="K160" s="164">
        <f>RES_hhdet_emi!K$34</f>
        <v>0</v>
      </c>
      <c r="L160" s="164">
        <f>RES_hhdet_emi!L$34</f>
        <v>0</v>
      </c>
      <c r="M160" s="164">
        <f>RES_hhdet_emi!M$34</f>
        <v>0</v>
      </c>
      <c r="N160" s="164">
        <f>RES_hhdet_emi!N$34</f>
        <v>0</v>
      </c>
      <c r="O160" s="164">
        <f>RES_hhdet_emi!O$34</f>
        <v>0</v>
      </c>
      <c r="P160" s="164">
        <f>RES_hhdet_emi!P$34</f>
        <v>0</v>
      </c>
      <c r="Q160" s="164">
        <f>RES_hhdet_emi!Q$34</f>
        <v>0</v>
      </c>
    </row>
    <row r="161" spans="1:17" ht="12" customHeight="1" x14ac:dyDescent="0.25">
      <c r="A161" s="163" t="s">
        <v>142</v>
      </c>
      <c r="B161" s="162">
        <f>RES_hhdet_emi!B$35</f>
        <v>0</v>
      </c>
      <c r="C161" s="162">
        <f>RES_hhdet_emi!C$35</f>
        <v>0</v>
      </c>
      <c r="D161" s="162">
        <f>RES_hhdet_emi!D$35</f>
        <v>0</v>
      </c>
      <c r="E161" s="162">
        <f>RES_hhdet_emi!E$35</f>
        <v>0</v>
      </c>
      <c r="F161" s="162">
        <f>RES_hhdet_emi!F$35</f>
        <v>0</v>
      </c>
      <c r="G161" s="162">
        <f>RES_hhdet_emi!G$35</f>
        <v>0</v>
      </c>
      <c r="H161" s="162">
        <f>RES_hhdet_emi!H$35</f>
        <v>0</v>
      </c>
      <c r="I161" s="162">
        <f>RES_hhdet_emi!I$35</f>
        <v>0</v>
      </c>
      <c r="J161" s="162">
        <f>RES_hhdet_emi!J$35</f>
        <v>0</v>
      </c>
      <c r="K161" s="162">
        <f>RES_hhdet_emi!K$35</f>
        <v>0</v>
      </c>
      <c r="L161" s="162">
        <f>RES_hhdet_emi!L$35</f>
        <v>0</v>
      </c>
      <c r="M161" s="162">
        <f>RES_hhdet_emi!M$35</f>
        <v>0</v>
      </c>
      <c r="N161" s="162">
        <f>RES_hhdet_emi!N$35</f>
        <v>0</v>
      </c>
      <c r="O161" s="162">
        <f>RES_hhdet_emi!O$35</f>
        <v>0</v>
      </c>
      <c r="P161" s="162">
        <f>RES_hhdet_emi!P$35</f>
        <v>0</v>
      </c>
      <c r="Q161" s="162">
        <f>RES_hhdet_emi!Q$35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RES_hhdet_emi!B$37</f>
        <v>0</v>
      </c>
      <c r="C163" s="156">
        <f>RES_hhdet_emi!C$37</f>
        <v>0</v>
      </c>
      <c r="D163" s="156">
        <f>RES_hhdet_emi!D$37</f>
        <v>0</v>
      </c>
      <c r="E163" s="156">
        <f>RES_hhdet_emi!E$37</f>
        <v>0</v>
      </c>
      <c r="F163" s="156">
        <f>RES_hhdet_emi!F$37</f>
        <v>0</v>
      </c>
      <c r="G163" s="156">
        <f>RES_hhdet_emi!G$37</f>
        <v>0</v>
      </c>
      <c r="H163" s="156">
        <f>RES_hhdet_emi!H$37</f>
        <v>0</v>
      </c>
      <c r="I163" s="156">
        <f>RES_hhdet_emi!I$37</f>
        <v>0</v>
      </c>
      <c r="J163" s="156">
        <f>RES_hhdet_emi!J$37</f>
        <v>0</v>
      </c>
      <c r="K163" s="156">
        <f>RES_hhdet_emi!K$37</f>
        <v>0</v>
      </c>
      <c r="L163" s="156">
        <f>RES_hhdet_emi!L$37</f>
        <v>0</v>
      </c>
      <c r="M163" s="156">
        <f>RES_hhdet_emi!M$37</f>
        <v>0</v>
      </c>
      <c r="N163" s="156">
        <f>RES_hhdet_emi!N$37</f>
        <v>0</v>
      </c>
      <c r="O163" s="156">
        <f>RES_hhdet_emi!O$37</f>
        <v>0</v>
      </c>
      <c r="P163" s="156">
        <f>RES_hhdet_emi!P$37</f>
        <v>0</v>
      </c>
      <c r="Q163" s="156">
        <f>RES_hhdet_emi!Q$37</f>
        <v>0</v>
      </c>
    </row>
    <row r="164" spans="1:17" ht="12" customHeight="1" x14ac:dyDescent="0.25">
      <c r="A164" s="148" t="s">
        <v>59</v>
      </c>
      <c r="B164" s="156">
        <f>RES_hhdet_emi!B$38</f>
        <v>0</v>
      </c>
      <c r="C164" s="156">
        <f>RES_hhdet_emi!C$38</f>
        <v>0</v>
      </c>
      <c r="D164" s="156">
        <f>RES_hhdet_emi!D$38</f>
        <v>0</v>
      </c>
      <c r="E164" s="156">
        <f>RES_hhdet_emi!E$38</f>
        <v>0</v>
      </c>
      <c r="F164" s="156">
        <f>RES_hhdet_emi!F$38</f>
        <v>0</v>
      </c>
      <c r="G164" s="156">
        <f>RES_hhdet_emi!G$38</f>
        <v>0</v>
      </c>
      <c r="H164" s="156">
        <f>RES_hhdet_emi!H$38</f>
        <v>0</v>
      </c>
      <c r="I164" s="156">
        <f>RES_hhdet_emi!I$38</f>
        <v>0</v>
      </c>
      <c r="J164" s="156">
        <f>RES_hhdet_emi!J$38</f>
        <v>0</v>
      </c>
      <c r="K164" s="156">
        <f>RES_hhdet_emi!K$38</f>
        <v>0</v>
      </c>
      <c r="L164" s="156">
        <f>RES_hhdet_emi!L$38</f>
        <v>0</v>
      </c>
      <c r="M164" s="156">
        <f>RES_hhdet_emi!M$38</f>
        <v>0</v>
      </c>
      <c r="N164" s="156">
        <f>RES_hhdet_emi!N$38</f>
        <v>0</v>
      </c>
      <c r="O164" s="156">
        <f>RES_hhdet_emi!O$38</f>
        <v>0</v>
      </c>
      <c r="P164" s="156">
        <f>RES_hhdet_emi!P$38</f>
        <v>0</v>
      </c>
      <c r="Q164" s="156">
        <f>RES_hhdet_emi!Q$38</f>
        <v>0</v>
      </c>
    </row>
    <row r="165" spans="1:17" ht="12" customHeight="1" x14ac:dyDescent="0.25">
      <c r="A165" s="158" t="s">
        <v>62</v>
      </c>
      <c r="B165" s="157">
        <f>SUM(B166:B167)</f>
        <v>0.80154983039731198</v>
      </c>
      <c r="C165" s="157">
        <f t="shared" ref="C165:Q165" si="31">SUM(C166:C167)</f>
        <v>0.96592923376090545</v>
      </c>
      <c r="D165" s="157">
        <f t="shared" si="31"/>
        <v>0.80036222300541437</v>
      </c>
      <c r="E165" s="157">
        <f t="shared" si="31"/>
        <v>0.75429218817746124</v>
      </c>
      <c r="F165" s="157">
        <f t="shared" si="31"/>
        <v>0.87373820570034644</v>
      </c>
      <c r="G165" s="157">
        <f t="shared" si="31"/>
        <v>0.96845971774072903</v>
      </c>
      <c r="H165" s="157">
        <f t="shared" si="31"/>
        <v>1.2790052313505142</v>
      </c>
      <c r="I165" s="157">
        <f t="shared" si="31"/>
        <v>0.81120089041639709</v>
      </c>
      <c r="J165" s="157">
        <f t="shared" si="31"/>
        <v>0.90837743306064567</v>
      </c>
      <c r="K165" s="157">
        <f t="shared" si="31"/>
        <v>0.37055671434192994</v>
      </c>
      <c r="L165" s="157">
        <f t="shared" si="31"/>
        <v>0.69434821352447662</v>
      </c>
      <c r="M165" s="157">
        <f t="shared" si="31"/>
        <v>0.48481661744095006</v>
      </c>
      <c r="N165" s="157">
        <f t="shared" si="31"/>
        <v>0.18515373296422469</v>
      </c>
      <c r="O165" s="157">
        <f t="shared" si="31"/>
        <v>1.3435936971466735</v>
      </c>
      <c r="P165" s="157">
        <f t="shared" si="31"/>
        <v>0.94938729143963485</v>
      </c>
      <c r="Q165" s="157">
        <f t="shared" si="31"/>
        <v>0.83716892308538471</v>
      </c>
    </row>
    <row r="166" spans="1:17" ht="12" customHeight="1" x14ac:dyDescent="0.25">
      <c r="A166" s="23" t="s">
        <v>57</v>
      </c>
      <c r="B166" s="156">
        <f>RES_hhdet_emi!B$40</f>
        <v>0.80154983039731198</v>
      </c>
      <c r="C166" s="156">
        <f>RES_hhdet_emi!C$40</f>
        <v>0.96592923376090545</v>
      </c>
      <c r="D166" s="156">
        <f>RES_hhdet_emi!D$40</f>
        <v>0.80036222300541437</v>
      </c>
      <c r="E166" s="156">
        <f>RES_hhdet_emi!E$40</f>
        <v>0.75429218817746124</v>
      </c>
      <c r="F166" s="156">
        <f>RES_hhdet_emi!F$40</f>
        <v>0.87373820570034644</v>
      </c>
      <c r="G166" s="156">
        <f>RES_hhdet_emi!G$40</f>
        <v>0.96845971774072903</v>
      </c>
      <c r="H166" s="156">
        <f>RES_hhdet_emi!H$40</f>
        <v>1.2790052313505142</v>
      </c>
      <c r="I166" s="156">
        <f>RES_hhdet_emi!I$40</f>
        <v>0.81120089041639709</v>
      </c>
      <c r="J166" s="156">
        <f>RES_hhdet_emi!J$40</f>
        <v>0.90837743306064567</v>
      </c>
      <c r="K166" s="156">
        <f>RES_hhdet_emi!K$40</f>
        <v>0.37055671434192994</v>
      </c>
      <c r="L166" s="156">
        <f>RES_hhdet_emi!L$40</f>
        <v>0.69434821352447662</v>
      </c>
      <c r="M166" s="156">
        <f>RES_hhdet_emi!M$40</f>
        <v>0.48481661744095006</v>
      </c>
      <c r="N166" s="156">
        <f>RES_hhdet_emi!N$40</f>
        <v>0.18515373296422469</v>
      </c>
      <c r="O166" s="156">
        <f>RES_hhdet_emi!O$40</f>
        <v>1.3435936971466735</v>
      </c>
      <c r="P166" s="156">
        <f>RES_hhdet_emi!P$40</f>
        <v>0.94938729143963485</v>
      </c>
      <c r="Q166" s="156">
        <f>RES_hhdet_emi!Q$40</f>
        <v>0.83716892308538471</v>
      </c>
    </row>
    <row r="167" spans="1:17" ht="12" customHeight="1" x14ac:dyDescent="0.25">
      <c r="A167" s="29" t="s">
        <v>140</v>
      </c>
      <c r="B167" s="57">
        <f>RES_hhdet_emi!B$41</f>
        <v>0</v>
      </c>
      <c r="C167" s="57">
        <f>RES_hhdet_emi!C$41</f>
        <v>0</v>
      </c>
      <c r="D167" s="57">
        <f>RES_hhdet_emi!D$41</f>
        <v>0</v>
      </c>
      <c r="E167" s="57">
        <f>RES_hhdet_emi!E$41</f>
        <v>0</v>
      </c>
      <c r="F167" s="57">
        <f>RES_hhdet_emi!F$41</f>
        <v>0</v>
      </c>
      <c r="G167" s="57">
        <f>RES_hhdet_emi!G$41</f>
        <v>0</v>
      </c>
      <c r="H167" s="57">
        <f>RES_hhdet_emi!H$41</f>
        <v>0</v>
      </c>
      <c r="I167" s="57">
        <f>RES_hhdet_emi!I$41</f>
        <v>0</v>
      </c>
      <c r="J167" s="57">
        <f>RES_hhdet_emi!J$41</f>
        <v>0</v>
      </c>
      <c r="K167" s="57">
        <f>RES_hhdet_emi!K$41</f>
        <v>0</v>
      </c>
      <c r="L167" s="57">
        <f>RES_hhdet_emi!L$41</f>
        <v>0</v>
      </c>
      <c r="M167" s="57">
        <f>RES_hhdet_emi!M$41</f>
        <v>0</v>
      </c>
      <c r="N167" s="57">
        <f>RES_hhdet_emi!N$41</f>
        <v>0</v>
      </c>
      <c r="O167" s="57">
        <f>RES_hhdet_emi!O$41</f>
        <v>0</v>
      </c>
      <c r="P167" s="57">
        <f>RES_hhdet_emi!P$41</f>
        <v>0</v>
      </c>
      <c r="Q167" s="57">
        <f>RES_hhdet_emi!Q$41</f>
        <v>0</v>
      </c>
    </row>
    <row r="169" spans="1:17" ht="12" customHeight="1" x14ac:dyDescent="0.25">
      <c r="A169" s="152" t="s">
        <v>198</v>
      </c>
      <c r="B169" s="168">
        <f>SUM(B170,B173,B175,B184)</f>
        <v>19555.226577115503</v>
      </c>
      <c r="C169" s="168">
        <f t="shared" ref="C169:Q169" si="32">SUM(C170,C173,C175,C184)</f>
        <v>20077.39833374439</v>
      </c>
      <c r="D169" s="168">
        <f t="shared" si="32"/>
        <v>19925.308938188155</v>
      </c>
      <c r="E169" s="168">
        <f t="shared" si="32"/>
        <v>20065.335130787033</v>
      </c>
      <c r="F169" s="168">
        <f t="shared" si="32"/>
        <v>20418.074854302802</v>
      </c>
      <c r="G169" s="168">
        <f t="shared" si="32"/>
        <v>20288.258585504096</v>
      </c>
      <c r="H169" s="168">
        <f t="shared" si="32"/>
        <v>20826.50918854299</v>
      </c>
      <c r="I169" s="168">
        <f t="shared" si="32"/>
        <v>18955.383393115575</v>
      </c>
      <c r="J169" s="168">
        <f t="shared" si="32"/>
        <v>19797.522106610337</v>
      </c>
      <c r="K169" s="168">
        <f t="shared" si="32"/>
        <v>18377.839651935061</v>
      </c>
      <c r="L169" s="168">
        <f t="shared" si="32"/>
        <v>19091.560250281789</v>
      </c>
      <c r="M169" s="168">
        <f t="shared" si="32"/>
        <v>15585.038726729574</v>
      </c>
      <c r="N169" s="168">
        <f t="shared" si="32"/>
        <v>15307.570527936423</v>
      </c>
      <c r="O169" s="168">
        <f t="shared" si="32"/>
        <v>15769.862477761822</v>
      </c>
      <c r="P169" s="168">
        <f t="shared" si="32"/>
        <v>14686.424435321709</v>
      </c>
      <c r="Q169" s="168">
        <f t="shared" si="32"/>
        <v>15515.06425139153</v>
      </c>
    </row>
    <row r="170" spans="1:17" ht="12" customHeight="1" x14ac:dyDescent="0.25">
      <c r="A170" s="158" t="s">
        <v>65</v>
      </c>
      <c r="B170" s="157">
        <f>SUM(B171:B172)</f>
        <v>14962.622086937436</v>
      </c>
      <c r="C170" s="157">
        <f t="shared" ref="C170:Q170" si="33">SUM(C171:C172)</f>
        <v>15409.749682940725</v>
      </c>
      <c r="D170" s="157">
        <f t="shared" si="33"/>
        <v>15475.199209139717</v>
      </c>
      <c r="E170" s="157">
        <f t="shared" si="33"/>
        <v>15566.539468266415</v>
      </c>
      <c r="F170" s="157">
        <f t="shared" si="33"/>
        <v>15808.469032113462</v>
      </c>
      <c r="G170" s="157">
        <f t="shared" si="33"/>
        <v>15721.828634409092</v>
      </c>
      <c r="H170" s="157">
        <f t="shared" si="33"/>
        <v>16043.437970115881</v>
      </c>
      <c r="I170" s="157">
        <f t="shared" si="33"/>
        <v>14336.890871626167</v>
      </c>
      <c r="J170" s="157">
        <f t="shared" si="33"/>
        <v>15154.670893585582</v>
      </c>
      <c r="K170" s="157">
        <f t="shared" si="33"/>
        <v>14103.050152634336</v>
      </c>
      <c r="L170" s="157">
        <f t="shared" si="33"/>
        <v>14656.679203773127</v>
      </c>
      <c r="M170" s="157">
        <f t="shared" si="33"/>
        <v>11179.15216422615</v>
      </c>
      <c r="N170" s="157">
        <f t="shared" si="33"/>
        <v>10966.706471034087</v>
      </c>
      <c r="O170" s="157">
        <f t="shared" si="33"/>
        <v>11188.082449560581</v>
      </c>
      <c r="P170" s="157">
        <f t="shared" si="33"/>
        <v>10116.911196782365</v>
      </c>
      <c r="Q170" s="157">
        <f t="shared" si="33"/>
        <v>10844.344412648867</v>
      </c>
    </row>
    <row r="171" spans="1:17" ht="12" customHeight="1" x14ac:dyDescent="0.25">
      <c r="A171" s="23" t="s">
        <v>84</v>
      </c>
      <c r="B171" s="156">
        <f>IF(B95=0,0,B95/0.086*1000000/B$7)</f>
        <v>14705.897277582426</v>
      </c>
      <c r="C171" s="156">
        <f t="shared" ref="C171:Q172" si="34">IF(C95=0,0,C95/0.086*1000000/C$7)</f>
        <v>15106.290940541623</v>
      </c>
      <c r="D171" s="156">
        <f t="shared" si="34"/>
        <v>15296.73105727592</v>
      </c>
      <c r="E171" s="156">
        <f t="shared" si="34"/>
        <v>15350.351128219869</v>
      </c>
      <c r="F171" s="156">
        <f t="shared" si="34"/>
        <v>15527.158466300561</v>
      </c>
      <c r="G171" s="156">
        <f t="shared" si="34"/>
        <v>15470.936691223862</v>
      </c>
      <c r="H171" s="156">
        <f t="shared" si="34"/>
        <v>15675.134233094986</v>
      </c>
      <c r="I171" s="156">
        <f t="shared" si="34"/>
        <v>14056.905230703262</v>
      </c>
      <c r="J171" s="156">
        <f t="shared" si="34"/>
        <v>14851.766266522374</v>
      </c>
      <c r="K171" s="156">
        <f t="shared" si="34"/>
        <v>14004.995167194762</v>
      </c>
      <c r="L171" s="156">
        <f t="shared" si="34"/>
        <v>14457.31739052891</v>
      </c>
      <c r="M171" s="156">
        <f t="shared" si="34"/>
        <v>11008.266432733264</v>
      </c>
      <c r="N171" s="156">
        <f t="shared" si="34"/>
        <v>10817.949734138136</v>
      </c>
      <c r="O171" s="156">
        <f t="shared" si="34"/>
        <v>10976.978631096505</v>
      </c>
      <c r="P171" s="156">
        <f t="shared" si="34"/>
        <v>9910.2751760259835</v>
      </c>
      <c r="Q171" s="156">
        <f t="shared" si="34"/>
        <v>10591.463107329877</v>
      </c>
    </row>
    <row r="172" spans="1:17" ht="12" customHeight="1" x14ac:dyDescent="0.25">
      <c r="A172" s="23" t="s">
        <v>60</v>
      </c>
      <c r="B172" s="156">
        <f>IF(B96=0,0,B96/0.086*1000000/B$7)</f>
        <v>256.72480935500971</v>
      </c>
      <c r="C172" s="156">
        <f t="shared" si="34"/>
        <v>303.45874239910074</v>
      </c>
      <c r="D172" s="156">
        <f t="shared" si="34"/>
        <v>178.4681518637976</v>
      </c>
      <c r="E172" s="156">
        <f t="shared" si="34"/>
        <v>216.1883400465473</v>
      </c>
      <c r="F172" s="156">
        <f t="shared" si="34"/>
        <v>281.31056581290022</v>
      </c>
      <c r="G172" s="156">
        <f t="shared" si="34"/>
        <v>250.89194318522922</v>
      </c>
      <c r="H172" s="156">
        <f t="shared" si="34"/>
        <v>368.30373702089571</v>
      </c>
      <c r="I172" s="156">
        <f t="shared" si="34"/>
        <v>279.98564092290422</v>
      </c>
      <c r="J172" s="156">
        <f t="shared" si="34"/>
        <v>302.90462706320716</v>
      </c>
      <c r="K172" s="156">
        <f t="shared" si="34"/>
        <v>98.054985439573343</v>
      </c>
      <c r="L172" s="156">
        <f t="shared" si="34"/>
        <v>199.3618132442169</v>
      </c>
      <c r="M172" s="156">
        <f t="shared" si="34"/>
        <v>170.88573149288712</v>
      </c>
      <c r="N172" s="156">
        <f t="shared" si="34"/>
        <v>148.75673689595206</v>
      </c>
      <c r="O172" s="156">
        <f t="shared" si="34"/>
        <v>211.10381846407677</v>
      </c>
      <c r="P172" s="156">
        <f t="shared" si="34"/>
        <v>206.63602075638045</v>
      </c>
      <c r="Q172" s="156">
        <f t="shared" si="34"/>
        <v>252.88130531898989</v>
      </c>
    </row>
    <row r="173" spans="1:17" ht="12" customHeight="1" x14ac:dyDescent="0.25">
      <c r="A173" s="158" t="s">
        <v>112</v>
      </c>
      <c r="B173" s="157">
        <f>B174</f>
        <v>2.744682372726317</v>
      </c>
      <c r="C173" s="157">
        <f t="shared" ref="C173:Q173" si="35">C174</f>
        <v>2.9557469545388506</v>
      </c>
      <c r="D173" s="157">
        <f t="shared" si="35"/>
        <v>3.0884659859900032</v>
      </c>
      <c r="E173" s="157">
        <f t="shared" si="35"/>
        <v>3.128410714223866</v>
      </c>
      <c r="F173" s="157">
        <f t="shared" si="35"/>
        <v>3.2917265823176818</v>
      </c>
      <c r="G173" s="157">
        <f t="shared" si="35"/>
        <v>3.8914174229918097</v>
      </c>
      <c r="H173" s="157">
        <f t="shared" si="35"/>
        <v>4.424648464237749</v>
      </c>
      <c r="I173" s="157">
        <f t="shared" si="35"/>
        <v>5.3173876604961201</v>
      </c>
      <c r="J173" s="157">
        <f t="shared" si="35"/>
        <v>5.8168090148068536</v>
      </c>
      <c r="K173" s="157">
        <f t="shared" si="35"/>
        <v>6.9082465928014818</v>
      </c>
      <c r="L173" s="157">
        <f t="shared" si="35"/>
        <v>7.4869739320371611</v>
      </c>
      <c r="M173" s="157">
        <f t="shared" si="35"/>
        <v>8.1845538734865269</v>
      </c>
      <c r="N173" s="157">
        <f t="shared" si="35"/>
        <v>9.0997931394461045</v>
      </c>
      <c r="O173" s="157">
        <f t="shared" si="35"/>
        <v>9.1472965226044547</v>
      </c>
      <c r="P173" s="157">
        <f t="shared" si="35"/>
        <v>9.6228604054906111</v>
      </c>
      <c r="Q173" s="157">
        <f t="shared" si="35"/>
        <v>8.8165655104638745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2.744682372726317</v>
      </c>
      <c r="C174" s="156">
        <f t="shared" si="36"/>
        <v>2.9557469545388506</v>
      </c>
      <c r="D174" s="156">
        <f t="shared" si="36"/>
        <v>3.0884659859900032</v>
      </c>
      <c r="E174" s="156">
        <f t="shared" si="36"/>
        <v>3.128410714223866</v>
      </c>
      <c r="F174" s="156">
        <f t="shared" si="36"/>
        <v>3.2917265823176818</v>
      </c>
      <c r="G174" s="156">
        <f t="shared" si="36"/>
        <v>3.8914174229918097</v>
      </c>
      <c r="H174" s="156">
        <f t="shared" si="36"/>
        <v>4.424648464237749</v>
      </c>
      <c r="I174" s="156">
        <f t="shared" si="36"/>
        <v>5.3173876604961201</v>
      </c>
      <c r="J174" s="156">
        <f t="shared" si="36"/>
        <v>5.8168090148068536</v>
      </c>
      <c r="K174" s="156">
        <f t="shared" si="36"/>
        <v>6.9082465928014818</v>
      </c>
      <c r="L174" s="156">
        <f t="shared" si="36"/>
        <v>7.4869739320371611</v>
      </c>
      <c r="M174" s="156">
        <f t="shared" si="36"/>
        <v>8.1845538734865269</v>
      </c>
      <c r="N174" s="156">
        <f t="shared" si="36"/>
        <v>9.0997931394461045</v>
      </c>
      <c r="O174" s="156">
        <f t="shared" si="36"/>
        <v>9.1472965226044547</v>
      </c>
      <c r="P174" s="156">
        <f t="shared" si="36"/>
        <v>9.6228604054906111</v>
      </c>
      <c r="Q174" s="156">
        <f t="shared" si="36"/>
        <v>8.8165655104638745</v>
      </c>
    </row>
    <row r="175" spans="1:17" ht="12" customHeight="1" x14ac:dyDescent="0.25">
      <c r="A175" s="158" t="s">
        <v>63</v>
      </c>
      <c r="B175" s="157">
        <f t="shared" si="36"/>
        <v>3684.3802832648876</v>
      </c>
      <c r="C175" s="157">
        <f t="shared" si="36"/>
        <v>3732.2144771776448</v>
      </c>
      <c r="D175" s="157">
        <f t="shared" si="36"/>
        <v>3550.9500349057798</v>
      </c>
      <c r="E175" s="157">
        <f t="shared" si="36"/>
        <v>3586.7642481995595</v>
      </c>
      <c r="F175" s="157">
        <f t="shared" si="36"/>
        <v>3666.6345342658838</v>
      </c>
      <c r="G175" s="157">
        <f t="shared" si="36"/>
        <v>3628.5259681227126</v>
      </c>
      <c r="H175" s="157">
        <f t="shared" si="36"/>
        <v>3807.1826503320185</v>
      </c>
      <c r="I175" s="157">
        <f t="shared" si="36"/>
        <v>3664.0521612209536</v>
      </c>
      <c r="J175" s="157">
        <f t="shared" si="36"/>
        <v>3688.0577016762054</v>
      </c>
      <c r="K175" s="157">
        <f t="shared" si="36"/>
        <v>3394.7561225819409</v>
      </c>
      <c r="L175" s="157">
        <f t="shared" si="36"/>
        <v>3508.8359446476261</v>
      </c>
      <c r="M175" s="157">
        <f t="shared" si="36"/>
        <v>3498.3932284994935</v>
      </c>
      <c r="N175" s="157">
        <f t="shared" si="36"/>
        <v>3447.2345221604037</v>
      </c>
      <c r="O175" s="157">
        <f t="shared" si="36"/>
        <v>3564.2731275124211</v>
      </c>
      <c r="P175" s="157">
        <f t="shared" si="36"/>
        <v>3556.5231116196837</v>
      </c>
      <c r="Q175" s="157">
        <f t="shared" si="36"/>
        <v>3621.2115136327675</v>
      </c>
    </row>
    <row r="176" spans="1:17" ht="12" customHeight="1" x14ac:dyDescent="0.25">
      <c r="A176" s="167" t="s">
        <v>169</v>
      </c>
      <c r="B176" s="132">
        <f>IF(B100=0,0,B100/0.086*1000000/B$11)</f>
        <v>4032.1039414445991</v>
      </c>
      <c r="C176" s="132">
        <f t="shared" ref="C176:Q176" si="37">IF(C100=0,0,C100/0.086*1000000/C$11)</f>
        <v>3999.0006868707073</v>
      </c>
      <c r="D176" s="132">
        <f t="shared" si="37"/>
        <v>3965.6121526049146</v>
      </c>
      <c r="E176" s="132">
        <f t="shared" si="37"/>
        <v>3942.2201221844934</v>
      </c>
      <c r="F176" s="132">
        <f t="shared" si="37"/>
        <v>3929.7846138170366</v>
      </c>
      <c r="G176" s="132">
        <f t="shared" si="37"/>
        <v>3919.7135042747486</v>
      </c>
      <c r="H176" s="132">
        <f t="shared" si="37"/>
        <v>3937.7771176459983</v>
      </c>
      <c r="I176" s="132">
        <f t="shared" si="37"/>
        <v>3895.2544062015063</v>
      </c>
      <c r="J176" s="132">
        <f t="shared" si="37"/>
        <v>3884.2606986497981</v>
      </c>
      <c r="K176" s="132">
        <f t="shared" si="37"/>
        <v>3856.3262880933507</v>
      </c>
      <c r="L176" s="132">
        <f t="shared" si="37"/>
        <v>3841.1431055937933</v>
      </c>
      <c r="M176" s="132">
        <f t="shared" si="37"/>
        <v>3831.0740460071343</v>
      </c>
      <c r="N176" s="132">
        <f t="shared" si="37"/>
        <v>3816.4885338569161</v>
      </c>
      <c r="O176" s="132">
        <f t="shared" si="37"/>
        <v>3811.795014220163</v>
      </c>
      <c r="P176" s="132">
        <f t="shared" si="37"/>
        <v>3792.3457086481981</v>
      </c>
      <c r="Q176" s="132">
        <f t="shared" si="37"/>
        <v>3748.3030143880574</v>
      </c>
    </row>
    <row r="177" spans="1:17" ht="12" customHeight="1" x14ac:dyDescent="0.25">
      <c r="A177" s="167" t="s">
        <v>168</v>
      </c>
      <c r="B177" s="132">
        <f>IF(B101=0,0,B101/0.086*1000000/B$12)</f>
        <v>3354.8204868236089</v>
      </c>
      <c r="C177" s="132">
        <f t="shared" ref="C177:Q179" si="38">IF(C101=0,0,C101/0.086*1000000/C$12)</f>
        <v>3448.7195745082781</v>
      </c>
      <c r="D177" s="132">
        <f t="shared" si="38"/>
        <v>3315.225252617553</v>
      </c>
      <c r="E177" s="132">
        <f t="shared" si="38"/>
        <v>3310.2174353103319</v>
      </c>
      <c r="F177" s="132">
        <f t="shared" si="38"/>
        <v>3299.8979543188289</v>
      </c>
      <c r="G177" s="132">
        <f t="shared" si="38"/>
        <v>3299.9272254335278</v>
      </c>
      <c r="H177" s="132">
        <f t="shared" si="38"/>
        <v>3322.6245988582427</v>
      </c>
      <c r="I177" s="132">
        <f t="shared" si="38"/>
        <v>3295.7964473890283</v>
      </c>
      <c r="J177" s="132">
        <f t="shared" si="38"/>
        <v>3296.3544231572182</v>
      </c>
      <c r="K177" s="132">
        <f t="shared" si="38"/>
        <v>3281.9326676920127</v>
      </c>
      <c r="L177" s="132">
        <f t="shared" si="38"/>
        <v>3276.1449965960855</v>
      </c>
      <c r="M177" s="132">
        <f t="shared" si="38"/>
        <v>3268.3518994450183</v>
      </c>
      <c r="N177" s="132">
        <f t="shared" si="38"/>
        <v>3257.9147098585172</v>
      </c>
      <c r="O177" s="132">
        <f t="shared" si="38"/>
        <v>3256.1034223790357</v>
      </c>
      <c r="P177" s="132">
        <f t="shared" si="38"/>
        <v>3241.265075163205</v>
      </c>
      <c r="Q177" s="132">
        <f t="shared" si="38"/>
        <v>3205.6824598957401</v>
      </c>
    </row>
    <row r="178" spans="1:17" ht="12" customHeight="1" x14ac:dyDescent="0.25">
      <c r="A178" s="166" t="s">
        <v>57</v>
      </c>
      <c r="B178" s="165">
        <f t="shared" ref="B178:B179" si="39">IF(B102=0,0,B102/0.086*1000000/B$12)</f>
        <v>2620.867561939458</v>
      </c>
      <c r="C178" s="165">
        <f t="shared" si="38"/>
        <v>2839.2904876768212</v>
      </c>
      <c r="D178" s="165">
        <f t="shared" si="38"/>
        <v>2577.6478991926151</v>
      </c>
      <c r="E178" s="165">
        <f t="shared" si="38"/>
        <v>2578.2119599093753</v>
      </c>
      <c r="F178" s="165">
        <f t="shared" si="38"/>
        <v>2554.3599989815234</v>
      </c>
      <c r="G178" s="165">
        <f t="shared" si="38"/>
        <v>2547.8137777786001</v>
      </c>
      <c r="H178" s="165">
        <f t="shared" si="38"/>
        <v>2559.555126469912</v>
      </c>
      <c r="I178" s="165">
        <f t="shared" si="38"/>
        <v>2531.915364031051</v>
      </c>
      <c r="J178" s="165">
        <f t="shared" si="38"/>
        <v>2524.7694541223664</v>
      </c>
      <c r="K178" s="165">
        <f t="shared" si="38"/>
        <v>2506.6120872606944</v>
      </c>
      <c r="L178" s="165">
        <f t="shared" si="38"/>
        <v>2496.7430186359675</v>
      </c>
      <c r="M178" s="165">
        <f t="shared" si="38"/>
        <v>2490.1981299046388</v>
      </c>
      <c r="N178" s="165">
        <f t="shared" si="38"/>
        <v>2480.7175470069938</v>
      </c>
      <c r="O178" s="165">
        <f t="shared" si="38"/>
        <v>2477.6667592431058</v>
      </c>
      <c r="P178" s="165">
        <f t="shared" si="38"/>
        <v>2465.0247106213269</v>
      </c>
      <c r="Q178" s="165">
        <f t="shared" si="38"/>
        <v>2436.3969593522347</v>
      </c>
    </row>
    <row r="179" spans="1:17" ht="12" customHeight="1" x14ac:dyDescent="0.25">
      <c r="A179" s="147" t="s">
        <v>59</v>
      </c>
      <c r="B179" s="164">
        <f t="shared" si="39"/>
        <v>733.95292488415112</v>
      </c>
      <c r="C179" s="164">
        <f t="shared" si="38"/>
        <v>609.4290868314564</v>
      </c>
      <c r="D179" s="164">
        <f t="shared" si="38"/>
        <v>737.57735342493777</v>
      </c>
      <c r="E179" s="164">
        <f t="shared" si="38"/>
        <v>732.00547540095602</v>
      </c>
      <c r="F179" s="164">
        <f t="shared" si="38"/>
        <v>745.53795533730602</v>
      </c>
      <c r="G179" s="164">
        <f t="shared" si="38"/>
        <v>752.11344765492811</v>
      </c>
      <c r="H179" s="164">
        <f t="shared" si="38"/>
        <v>763.06947238833118</v>
      </c>
      <c r="I179" s="164">
        <f t="shared" si="38"/>
        <v>763.88108335797745</v>
      </c>
      <c r="J179" s="164">
        <f t="shared" si="38"/>
        <v>771.58496903485138</v>
      </c>
      <c r="K179" s="164">
        <f t="shared" si="38"/>
        <v>775.32058043131815</v>
      </c>
      <c r="L179" s="164">
        <f t="shared" si="38"/>
        <v>779.40197796011796</v>
      </c>
      <c r="M179" s="164">
        <f t="shared" si="38"/>
        <v>778.15376954037924</v>
      </c>
      <c r="N179" s="164">
        <f t="shared" si="38"/>
        <v>777.19716285152424</v>
      </c>
      <c r="O179" s="164">
        <f t="shared" si="38"/>
        <v>778.43666313593019</v>
      </c>
      <c r="P179" s="164">
        <f t="shared" si="38"/>
        <v>776.24036454187819</v>
      </c>
      <c r="Q179" s="164">
        <f t="shared" si="38"/>
        <v>769.2855005435058</v>
      </c>
    </row>
    <row r="180" spans="1:17" ht="12" customHeight="1" x14ac:dyDescent="0.25">
      <c r="A180" s="163" t="s">
        <v>142</v>
      </c>
      <c r="B180" s="162">
        <f>IF(B104=0,0,B104/0.086*1000000/B$13)</f>
        <v>3547.3221668459137</v>
      </c>
      <c r="C180" s="162">
        <f t="shared" ref="C180:Q180" si="40">IF(C104=0,0,C104/0.086*1000000/C$13)</f>
        <v>3625.252038830301</v>
      </c>
      <c r="D180" s="162">
        <f t="shared" si="40"/>
        <v>3381.9619900307816</v>
      </c>
      <c r="E180" s="162">
        <f t="shared" si="40"/>
        <v>3439.5603357229693</v>
      </c>
      <c r="F180" s="162">
        <f t="shared" si="40"/>
        <v>3557.1580395718543</v>
      </c>
      <c r="G180" s="162">
        <f t="shared" si="40"/>
        <v>3506.0740065490404</v>
      </c>
      <c r="H180" s="162">
        <f t="shared" si="40"/>
        <v>3755.0762044592143</v>
      </c>
      <c r="I180" s="162">
        <f t="shared" si="40"/>
        <v>3571.7585860861232</v>
      </c>
      <c r="J180" s="162">
        <f t="shared" si="40"/>
        <v>3622.9493839246916</v>
      </c>
      <c r="K180" s="162">
        <f t="shared" si="40"/>
        <v>3213.0655668343352</v>
      </c>
      <c r="L180" s="162">
        <f t="shared" si="40"/>
        <v>3400.667828938062</v>
      </c>
      <c r="M180" s="162">
        <f t="shared" si="40"/>
        <v>3399.6207288790397</v>
      </c>
      <c r="N180" s="162">
        <f t="shared" si="40"/>
        <v>3334.2870246363896</v>
      </c>
      <c r="O180" s="162">
        <f t="shared" si="40"/>
        <v>3523.9620736651314</v>
      </c>
      <c r="P180" s="162">
        <f t="shared" si="40"/>
        <v>3529.4622080772392</v>
      </c>
      <c r="Q180" s="162">
        <f t="shared" si="40"/>
        <v>3660.5058803046736</v>
      </c>
    </row>
    <row r="181" spans="1:17" ht="12" customHeight="1" x14ac:dyDescent="0.25">
      <c r="A181" s="161" t="s">
        <v>141</v>
      </c>
      <c r="B181" s="160">
        <f>IF(B105=0,0,B105/0.086*1000000/B$14)</f>
        <v>3039.7123333342006</v>
      </c>
      <c r="C181" s="160">
        <f t="shared" ref="C181:Q183" si="41">IF(C105=0,0,C105/0.086*1000000/C$14)</f>
        <v>3183.358034400042</v>
      </c>
      <c r="D181" s="160">
        <f t="shared" si="41"/>
        <v>2935.8526469444232</v>
      </c>
      <c r="E181" s="160">
        <f t="shared" si="41"/>
        <v>2981.4779349642508</v>
      </c>
      <c r="F181" s="160">
        <f t="shared" si="41"/>
        <v>3057.6906810593955</v>
      </c>
      <c r="G181" s="160">
        <f t="shared" si="41"/>
        <v>3031.0615519118674</v>
      </c>
      <c r="H181" s="160">
        <f t="shared" si="41"/>
        <v>3203.869005286801</v>
      </c>
      <c r="I181" s="160">
        <f t="shared" si="41"/>
        <v>3085.524164314038</v>
      </c>
      <c r="J181" s="160">
        <f t="shared" si="41"/>
        <v>3126.5020685858958</v>
      </c>
      <c r="K181" s="160">
        <f t="shared" si="41"/>
        <v>2863.8131988736523</v>
      </c>
      <c r="L181" s="160">
        <f t="shared" si="41"/>
        <v>2989.8360667698644</v>
      </c>
      <c r="M181" s="160">
        <f t="shared" si="41"/>
        <v>2987.9072433117544</v>
      </c>
      <c r="N181" s="160">
        <f t="shared" si="41"/>
        <v>2944.4837288651765</v>
      </c>
      <c r="O181" s="160">
        <f t="shared" si="41"/>
        <v>3069.0120110182625</v>
      </c>
      <c r="P181" s="160">
        <f t="shared" si="41"/>
        <v>3070.3907997920842</v>
      </c>
      <c r="Q181" s="160">
        <f t="shared" si="41"/>
        <v>3148.6143227415414</v>
      </c>
    </row>
    <row r="182" spans="1:17" ht="12" customHeight="1" x14ac:dyDescent="0.25">
      <c r="A182" s="148" t="s">
        <v>60</v>
      </c>
      <c r="B182" s="156">
        <f t="shared" ref="B182:B183" si="42">IF(B106=0,0,B106/0.086*1000000/B$14)</f>
        <v>2305.7594084500497</v>
      </c>
      <c r="C182" s="156">
        <f t="shared" si="41"/>
        <v>2573.928947568586</v>
      </c>
      <c r="D182" s="156">
        <f t="shared" si="41"/>
        <v>2198.2752935194867</v>
      </c>
      <c r="E182" s="156">
        <f t="shared" si="41"/>
        <v>2249.4724595632952</v>
      </c>
      <c r="F182" s="156">
        <f t="shared" si="41"/>
        <v>2312.1527257220891</v>
      </c>
      <c r="G182" s="156">
        <f t="shared" si="41"/>
        <v>2278.94810425694</v>
      </c>
      <c r="H182" s="156">
        <f t="shared" si="41"/>
        <v>2440.7995328984703</v>
      </c>
      <c r="I182" s="156">
        <f t="shared" si="41"/>
        <v>2321.6430809560616</v>
      </c>
      <c r="J182" s="156">
        <f t="shared" si="41"/>
        <v>2354.9170995510458</v>
      </c>
      <c r="K182" s="156">
        <f t="shared" si="41"/>
        <v>2088.4926184423343</v>
      </c>
      <c r="L182" s="156">
        <f t="shared" si="41"/>
        <v>2210.4340888097454</v>
      </c>
      <c r="M182" s="156">
        <f t="shared" si="41"/>
        <v>2209.753473771375</v>
      </c>
      <c r="N182" s="156">
        <f t="shared" si="41"/>
        <v>2167.2865660136526</v>
      </c>
      <c r="O182" s="156">
        <f t="shared" si="41"/>
        <v>2290.5753478823322</v>
      </c>
      <c r="P182" s="156">
        <f t="shared" si="41"/>
        <v>2294.1504352502066</v>
      </c>
      <c r="Q182" s="156">
        <f t="shared" si="41"/>
        <v>2379.3288221980351</v>
      </c>
    </row>
    <row r="183" spans="1:17" ht="12" customHeight="1" x14ac:dyDescent="0.25">
      <c r="A183" s="148" t="s">
        <v>59</v>
      </c>
      <c r="B183" s="156">
        <f t="shared" si="42"/>
        <v>733.952924884151</v>
      </c>
      <c r="C183" s="156">
        <f t="shared" si="41"/>
        <v>609.4290868314564</v>
      </c>
      <c r="D183" s="156">
        <f t="shared" si="41"/>
        <v>737.57735342493697</v>
      </c>
      <c r="E183" s="156">
        <f t="shared" si="41"/>
        <v>732.00547540095602</v>
      </c>
      <c r="F183" s="156">
        <f t="shared" si="41"/>
        <v>745.53795533730624</v>
      </c>
      <c r="G183" s="156">
        <f t="shared" si="41"/>
        <v>752.11344765492754</v>
      </c>
      <c r="H183" s="156">
        <f t="shared" si="41"/>
        <v>763.0694723883305</v>
      </c>
      <c r="I183" s="156">
        <f t="shared" si="41"/>
        <v>763.88108335797642</v>
      </c>
      <c r="J183" s="156">
        <f t="shared" si="41"/>
        <v>771.58496903485025</v>
      </c>
      <c r="K183" s="156">
        <f t="shared" si="41"/>
        <v>775.32058043131804</v>
      </c>
      <c r="L183" s="156">
        <f t="shared" si="41"/>
        <v>779.4019779601191</v>
      </c>
      <c r="M183" s="156">
        <f t="shared" si="41"/>
        <v>778.15376954037947</v>
      </c>
      <c r="N183" s="156">
        <f t="shared" si="41"/>
        <v>777.19716285152435</v>
      </c>
      <c r="O183" s="156">
        <f t="shared" si="41"/>
        <v>778.43666313593019</v>
      </c>
      <c r="P183" s="156">
        <f t="shared" si="41"/>
        <v>776.24036454187797</v>
      </c>
      <c r="Q183" s="156">
        <f t="shared" si="41"/>
        <v>769.28550054350558</v>
      </c>
    </row>
    <row r="184" spans="1:17" ht="12" customHeight="1" x14ac:dyDescent="0.25">
      <c r="A184" s="158" t="s">
        <v>62</v>
      </c>
      <c r="B184" s="157">
        <f t="shared" si="36"/>
        <v>905.47952454045446</v>
      </c>
      <c r="C184" s="157">
        <f t="shared" si="36"/>
        <v>932.47842667148007</v>
      </c>
      <c r="D184" s="157">
        <f t="shared" si="36"/>
        <v>896.07122815667037</v>
      </c>
      <c r="E184" s="157">
        <f t="shared" si="36"/>
        <v>908.90300360683295</v>
      </c>
      <c r="F184" s="157">
        <f t="shared" si="36"/>
        <v>939.6795613411374</v>
      </c>
      <c r="G184" s="157">
        <f t="shared" si="36"/>
        <v>934.01256554930058</v>
      </c>
      <c r="H184" s="157">
        <f t="shared" si="36"/>
        <v>971.46391963085398</v>
      </c>
      <c r="I184" s="157">
        <f t="shared" si="36"/>
        <v>949.12297260795799</v>
      </c>
      <c r="J184" s="157">
        <f t="shared" si="36"/>
        <v>948.97670233374379</v>
      </c>
      <c r="K184" s="157">
        <f t="shared" si="36"/>
        <v>873.12513012598072</v>
      </c>
      <c r="L184" s="157">
        <f t="shared" si="36"/>
        <v>918.55812792900224</v>
      </c>
      <c r="M184" s="157">
        <f t="shared" si="36"/>
        <v>899.30878013044219</v>
      </c>
      <c r="N184" s="157">
        <f t="shared" si="36"/>
        <v>884.52974160248345</v>
      </c>
      <c r="O184" s="157">
        <f t="shared" si="36"/>
        <v>1008.3596041662159</v>
      </c>
      <c r="P184" s="157">
        <f t="shared" si="36"/>
        <v>1003.3672665141702</v>
      </c>
      <c r="Q184" s="157">
        <f t="shared" si="36"/>
        <v>1040.6917595994307</v>
      </c>
    </row>
    <row r="185" spans="1:17" ht="12" customHeight="1" x14ac:dyDescent="0.25">
      <c r="A185" s="23" t="s">
        <v>57</v>
      </c>
      <c r="B185" s="156">
        <f>IF(B109=0,0,B109/0.086*1000000/B$16)</f>
        <v>1438.7986933080294</v>
      </c>
      <c r="C185" s="156">
        <f t="shared" ref="C185:Q185" si="43">IF(C109=0,0,C109/0.086*1000000/C$16)</f>
        <v>1411.0296915942511</v>
      </c>
      <c r="D185" s="156">
        <f t="shared" si="43"/>
        <v>1443.141036963882</v>
      </c>
      <c r="E185" s="156">
        <f t="shared" si="43"/>
        <v>1412.7383080221978</v>
      </c>
      <c r="F185" s="156">
        <f t="shared" si="43"/>
        <v>1399.9503742790941</v>
      </c>
      <c r="G185" s="156">
        <f t="shared" si="43"/>
        <v>1381.2605673287337</v>
      </c>
      <c r="H185" s="156">
        <f t="shared" si="43"/>
        <v>1333.9816141463048</v>
      </c>
      <c r="I185" s="156">
        <f t="shared" si="43"/>
        <v>1406.7819097495853</v>
      </c>
      <c r="J185" s="156">
        <f t="shared" si="43"/>
        <v>1377.7134630433609</v>
      </c>
      <c r="K185" s="156">
        <f t="shared" si="43"/>
        <v>1442.0557680639574</v>
      </c>
      <c r="L185" s="156">
        <f t="shared" si="43"/>
        <v>1391.6658193844162</v>
      </c>
      <c r="M185" s="156">
        <f t="shared" si="43"/>
        <v>1391.0479852780022</v>
      </c>
      <c r="N185" s="156">
        <f t="shared" si="43"/>
        <v>1422.2234152692029</v>
      </c>
      <c r="O185" s="156">
        <f t="shared" si="43"/>
        <v>1386.8859096573131</v>
      </c>
      <c r="P185" s="156">
        <f t="shared" si="43"/>
        <v>1423.2373640567778</v>
      </c>
      <c r="Q185" s="156">
        <f t="shared" si="43"/>
        <v>1425.9705720825189</v>
      </c>
    </row>
    <row r="186" spans="1:17" ht="12" customHeight="1" x14ac:dyDescent="0.25">
      <c r="A186" s="29" t="s">
        <v>140</v>
      </c>
      <c r="B186" s="57">
        <f>IF(B110=0,0,B110/0.086*1000000/B$17)</f>
        <v>825.26737942494822</v>
      </c>
      <c r="C186" s="57">
        <f t="shared" ref="C186:Q186" si="44">IF(C110=0,0,C110/0.086*1000000/C$17)</f>
        <v>836.87605555277503</v>
      </c>
      <c r="D186" s="57">
        <f t="shared" si="44"/>
        <v>810.33142698181314</v>
      </c>
      <c r="E186" s="57">
        <f t="shared" si="44"/>
        <v>833.18432576734267</v>
      </c>
      <c r="F186" s="57">
        <f t="shared" si="44"/>
        <v>854.97641113409213</v>
      </c>
      <c r="G186" s="57">
        <f t="shared" si="44"/>
        <v>839.12034598991056</v>
      </c>
      <c r="H186" s="57">
        <f t="shared" si="44"/>
        <v>858.67826120743894</v>
      </c>
      <c r="I186" s="57">
        <f t="shared" si="44"/>
        <v>874.90326765808925</v>
      </c>
      <c r="J186" s="57">
        <f t="shared" si="44"/>
        <v>867.72586451102416</v>
      </c>
      <c r="K186" s="57">
        <f t="shared" si="44"/>
        <v>835.72115689411123</v>
      </c>
      <c r="L186" s="57">
        <f t="shared" si="44"/>
        <v>855.17693646755185</v>
      </c>
      <c r="M186" s="57">
        <f t="shared" si="44"/>
        <v>851.27465247529972</v>
      </c>
      <c r="N186" s="57">
        <f t="shared" si="44"/>
        <v>862.94817288498336</v>
      </c>
      <c r="O186" s="57">
        <f t="shared" si="44"/>
        <v>894.79105880919099</v>
      </c>
      <c r="P186" s="57">
        <f t="shared" si="44"/>
        <v>924.763771877615</v>
      </c>
      <c r="Q186" s="57">
        <f t="shared" si="44"/>
        <v>973.59191114918519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11799.226009373622</v>
      </c>
      <c r="C188" s="168">
        <f t="shared" ref="C188:Q188" si="45">SUM(C189,C192,C194,C203)</f>
        <v>12160.446376828042</v>
      </c>
      <c r="D188" s="168">
        <f t="shared" si="45"/>
        <v>12106.200560047339</v>
      </c>
      <c r="E188" s="168">
        <f t="shared" si="45"/>
        <v>12319.665035303889</v>
      </c>
      <c r="F188" s="168">
        <f t="shared" si="45"/>
        <v>12649.354660995052</v>
      </c>
      <c r="G188" s="168">
        <f t="shared" si="45"/>
        <v>12669.677781862691</v>
      </c>
      <c r="H188" s="168">
        <f t="shared" si="45"/>
        <v>13182.729739567207</v>
      </c>
      <c r="I188" s="168">
        <f t="shared" si="45"/>
        <v>12190.054465845555</v>
      </c>
      <c r="J188" s="168">
        <f t="shared" si="45"/>
        <v>12866.805370922171</v>
      </c>
      <c r="K188" s="168">
        <f t="shared" si="45"/>
        <v>12031.630846065511</v>
      </c>
      <c r="L188" s="168">
        <f t="shared" si="45"/>
        <v>12657.059804533013</v>
      </c>
      <c r="M188" s="168">
        <f t="shared" si="45"/>
        <v>10467.994397807888</v>
      </c>
      <c r="N188" s="168">
        <f t="shared" si="45"/>
        <v>10425.373968714164</v>
      </c>
      <c r="O188" s="168">
        <f t="shared" si="45"/>
        <v>10932.136977707945</v>
      </c>
      <c r="P188" s="168">
        <f t="shared" si="45"/>
        <v>10336.423169677082</v>
      </c>
      <c r="Q188" s="168">
        <f t="shared" si="45"/>
        <v>11016.590626333662</v>
      </c>
    </row>
    <row r="189" spans="1:17" ht="12" customHeight="1" x14ac:dyDescent="0.25">
      <c r="A189" s="158" t="s">
        <v>65</v>
      </c>
      <c r="B189" s="157">
        <f>SUM(B190:B191)</f>
        <v>8870.2593700634025</v>
      </c>
      <c r="C189" s="157">
        <f t="shared" ref="C189:Q189" si="46">SUM(C190:C191)</f>
        <v>9181.7588570815806</v>
      </c>
      <c r="D189" s="157">
        <f t="shared" si="46"/>
        <v>9238.8568261340588</v>
      </c>
      <c r="E189" s="157">
        <f t="shared" si="46"/>
        <v>9386.6698442445522</v>
      </c>
      <c r="F189" s="157">
        <f t="shared" si="46"/>
        <v>9624.6598056864641</v>
      </c>
      <c r="G189" s="157">
        <f t="shared" si="46"/>
        <v>9650.4083589285783</v>
      </c>
      <c r="H189" s="157">
        <f t="shared" si="46"/>
        <v>9999.6536328465882</v>
      </c>
      <c r="I189" s="157">
        <f t="shared" si="46"/>
        <v>9030.5840678924415</v>
      </c>
      <c r="J189" s="157">
        <f t="shared" si="46"/>
        <v>9651.8896920631669</v>
      </c>
      <c r="K189" s="157">
        <f t="shared" si="46"/>
        <v>9021.1197292721608</v>
      </c>
      <c r="L189" s="157">
        <f t="shared" si="46"/>
        <v>9530.4019760585525</v>
      </c>
      <c r="M189" s="157">
        <f t="shared" si="46"/>
        <v>7327.3082662596707</v>
      </c>
      <c r="N189" s="157">
        <f t="shared" si="46"/>
        <v>7293.4983402565476</v>
      </c>
      <c r="O189" s="157">
        <f t="shared" si="46"/>
        <v>7665.5864736780031</v>
      </c>
      <c r="P189" s="157">
        <f t="shared" si="46"/>
        <v>7021.524460315416</v>
      </c>
      <c r="Q189" s="157">
        <f t="shared" si="46"/>
        <v>7599.7654611531379</v>
      </c>
    </row>
    <row r="190" spans="1:17" ht="12" customHeight="1" x14ac:dyDescent="0.25">
      <c r="A190" s="23" t="s">
        <v>84</v>
      </c>
      <c r="B190" s="156">
        <f>IF(B114=0,0,B114/0.086*1000000/B$7)</f>
        <v>8613.5345607083927</v>
      </c>
      <c r="C190" s="156">
        <f t="shared" ref="C190:Q191" si="47">IF(C114=0,0,C114/0.086*1000000/C$7)</f>
        <v>8878.300114682479</v>
      </c>
      <c r="D190" s="156">
        <f t="shared" si="47"/>
        <v>9060.3886742702616</v>
      </c>
      <c r="E190" s="156">
        <f t="shared" si="47"/>
        <v>9170.4815041980055</v>
      </c>
      <c r="F190" s="156">
        <f t="shared" si="47"/>
        <v>9343.3492398735634</v>
      </c>
      <c r="G190" s="156">
        <f t="shared" si="47"/>
        <v>9399.5164157433501</v>
      </c>
      <c r="H190" s="156">
        <f t="shared" si="47"/>
        <v>9631.3498958256932</v>
      </c>
      <c r="I190" s="156">
        <f t="shared" si="47"/>
        <v>8750.5984269695364</v>
      </c>
      <c r="J190" s="156">
        <f t="shared" si="47"/>
        <v>9348.9850649999589</v>
      </c>
      <c r="K190" s="156">
        <f t="shared" si="47"/>
        <v>8923.0647438325868</v>
      </c>
      <c r="L190" s="156">
        <f t="shared" si="47"/>
        <v>9331.0401628143354</v>
      </c>
      <c r="M190" s="156">
        <f t="shared" si="47"/>
        <v>7156.4225347667834</v>
      </c>
      <c r="N190" s="156">
        <f t="shared" si="47"/>
        <v>7144.7416033605959</v>
      </c>
      <c r="O190" s="156">
        <f t="shared" si="47"/>
        <v>7454.4826552139266</v>
      </c>
      <c r="P190" s="156">
        <f t="shared" si="47"/>
        <v>6814.8884395590358</v>
      </c>
      <c r="Q190" s="156">
        <f t="shared" si="47"/>
        <v>7346.8841558341483</v>
      </c>
    </row>
    <row r="191" spans="1:17" ht="12" customHeight="1" x14ac:dyDescent="0.25">
      <c r="A191" s="23" t="s">
        <v>60</v>
      </c>
      <c r="B191" s="156">
        <f>IF(B115=0,0,B115/0.086*1000000/B$7)</f>
        <v>256.7248093550096</v>
      </c>
      <c r="C191" s="156">
        <f t="shared" si="47"/>
        <v>303.45874239910097</v>
      </c>
      <c r="D191" s="156">
        <f t="shared" si="47"/>
        <v>178.46815186379757</v>
      </c>
      <c r="E191" s="156">
        <f t="shared" si="47"/>
        <v>216.18834004654724</v>
      </c>
      <c r="F191" s="156">
        <f t="shared" si="47"/>
        <v>281.31056581290028</v>
      </c>
      <c r="G191" s="156">
        <f t="shared" si="47"/>
        <v>250.89194318522905</v>
      </c>
      <c r="H191" s="156">
        <f t="shared" si="47"/>
        <v>368.30373702089554</v>
      </c>
      <c r="I191" s="156">
        <f t="shared" si="47"/>
        <v>279.98564092290422</v>
      </c>
      <c r="J191" s="156">
        <f t="shared" si="47"/>
        <v>302.90462706320727</v>
      </c>
      <c r="K191" s="156">
        <f t="shared" si="47"/>
        <v>98.054985439573343</v>
      </c>
      <c r="L191" s="156">
        <f t="shared" si="47"/>
        <v>199.36181324421688</v>
      </c>
      <c r="M191" s="156">
        <f t="shared" si="47"/>
        <v>170.8857314928872</v>
      </c>
      <c r="N191" s="156">
        <f t="shared" si="47"/>
        <v>148.75673689595206</v>
      </c>
      <c r="O191" s="156">
        <f t="shared" si="47"/>
        <v>211.10381846407677</v>
      </c>
      <c r="P191" s="156">
        <f t="shared" si="47"/>
        <v>206.63602075638045</v>
      </c>
      <c r="Q191" s="156">
        <f t="shared" si="47"/>
        <v>252.88130531898989</v>
      </c>
    </row>
    <row r="192" spans="1:17" ht="12" customHeight="1" x14ac:dyDescent="0.25">
      <c r="A192" s="158" t="s">
        <v>112</v>
      </c>
      <c r="B192" s="157">
        <f>B193</f>
        <v>4.4119018848599936</v>
      </c>
      <c r="C192" s="157">
        <f t="shared" ref="C192:Q192" si="48">C193</f>
        <v>4.8990542276220541</v>
      </c>
      <c r="D192" s="157">
        <f t="shared" si="48"/>
        <v>5.2874476343787418</v>
      </c>
      <c r="E192" s="157">
        <f t="shared" si="48"/>
        <v>5.4883264665892586</v>
      </c>
      <c r="F192" s="157">
        <f t="shared" si="48"/>
        <v>5.9547479762313476</v>
      </c>
      <c r="G192" s="157">
        <f t="shared" si="48"/>
        <v>7.4238215261385392</v>
      </c>
      <c r="H192" s="157">
        <f t="shared" si="48"/>
        <v>8.8275575561711044</v>
      </c>
      <c r="I192" s="157">
        <f t="shared" si="48"/>
        <v>11.226996800413508</v>
      </c>
      <c r="J192" s="157">
        <f t="shared" si="48"/>
        <v>13.058716256234071</v>
      </c>
      <c r="K192" s="157">
        <f t="shared" si="48"/>
        <v>16.465921788601829</v>
      </c>
      <c r="L192" s="157">
        <f t="shared" si="48"/>
        <v>18.736042639740251</v>
      </c>
      <c r="M192" s="157">
        <f t="shared" si="48"/>
        <v>21.033298742519239</v>
      </c>
      <c r="N192" s="157">
        <f t="shared" si="48"/>
        <v>23.653477316945747</v>
      </c>
      <c r="O192" s="157">
        <f t="shared" si="48"/>
        <v>26.39089212450682</v>
      </c>
      <c r="P192" s="157">
        <f t="shared" si="48"/>
        <v>29.034088249715246</v>
      </c>
      <c r="Q192" s="157">
        <f t="shared" si="48"/>
        <v>27.369662757227772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4.4119018848599936</v>
      </c>
      <c r="C193" s="156">
        <f t="shared" si="49"/>
        <v>4.8990542276220541</v>
      </c>
      <c r="D193" s="156">
        <f t="shared" si="49"/>
        <v>5.2874476343787418</v>
      </c>
      <c r="E193" s="156">
        <f t="shared" si="49"/>
        <v>5.4883264665892586</v>
      </c>
      <c r="F193" s="156">
        <f t="shared" si="49"/>
        <v>5.9547479762313476</v>
      </c>
      <c r="G193" s="156">
        <f t="shared" si="49"/>
        <v>7.4238215261385392</v>
      </c>
      <c r="H193" s="156">
        <f t="shared" si="49"/>
        <v>8.8275575561711044</v>
      </c>
      <c r="I193" s="156">
        <f t="shared" si="49"/>
        <v>11.226996800413508</v>
      </c>
      <c r="J193" s="156">
        <f t="shared" si="49"/>
        <v>13.058716256234071</v>
      </c>
      <c r="K193" s="156">
        <f t="shared" si="49"/>
        <v>16.465921788601829</v>
      </c>
      <c r="L193" s="156">
        <f t="shared" si="49"/>
        <v>18.736042639740251</v>
      </c>
      <c r="M193" s="156">
        <f t="shared" si="49"/>
        <v>21.033298742519239</v>
      </c>
      <c r="N193" s="156">
        <f t="shared" si="49"/>
        <v>23.653477316945747</v>
      </c>
      <c r="O193" s="156">
        <f t="shared" si="49"/>
        <v>26.39089212450682</v>
      </c>
      <c r="P193" s="156">
        <f t="shared" si="49"/>
        <v>29.034088249715246</v>
      </c>
      <c r="Q193" s="156">
        <f t="shared" si="49"/>
        <v>27.369662757227772</v>
      </c>
    </row>
    <row r="194" spans="1:17" ht="12" customHeight="1" x14ac:dyDescent="0.25">
      <c r="A194" s="158" t="s">
        <v>63</v>
      </c>
      <c r="B194" s="157">
        <f t="shared" si="49"/>
        <v>2286.0930340870323</v>
      </c>
      <c r="C194" s="157">
        <f t="shared" si="49"/>
        <v>2328.0134231593638</v>
      </c>
      <c r="D194" s="157">
        <f t="shared" si="49"/>
        <v>2225.2975937419365</v>
      </c>
      <c r="E194" s="157">
        <f t="shared" si="49"/>
        <v>2270.0074633954159</v>
      </c>
      <c r="F194" s="157">
        <f t="shared" si="49"/>
        <v>2344.1688556140343</v>
      </c>
      <c r="G194" s="157">
        <f t="shared" si="49"/>
        <v>2344.6535089264207</v>
      </c>
      <c r="H194" s="157">
        <f t="shared" si="49"/>
        <v>2498.6563807557873</v>
      </c>
      <c r="I194" s="157">
        <f t="shared" si="49"/>
        <v>2437.7971363481097</v>
      </c>
      <c r="J194" s="157">
        <f t="shared" si="49"/>
        <v>2493.9921018973869</v>
      </c>
      <c r="K194" s="157">
        <f t="shared" si="49"/>
        <v>2298.0264661180236</v>
      </c>
      <c r="L194" s="157">
        <f t="shared" si="49"/>
        <v>2398.7835333372745</v>
      </c>
      <c r="M194" s="157">
        <f t="shared" si="49"/>
        <v>2409.1318395525373</v>
      </c>
      <c r="N194" s="157">
        <f t="shared" si="49"/>
        <v>2383.5420594228826</v>
      </c>
      <c r="O194" s="157">
        <f t="shared" si="49"/>
        <v>2505.3218319845714</v>
      </c>
      <c r="P194" s="157">
        <f t="shared" si="49"/>
        <v>2517.9969122904686</v>
      </c>
      <c r="Q194" s="157">
        <f t="shared" si="49"/>
        <v>2581.1182440297343</v>
      </c>
    </row>
    <row r="195" spans="1:17" ht="12" customHeight="1" x14ac:dyDescent="0.25">
      <c r="A195" s="167" t="s">
        <v>169</v>
      </c>
      <c r="B195" s="132">
        <f>IF(B119=0,0,B119/0.086*1000000/B$11)</f>
        <v>2099.6986746581661</v>
      </c>
      <c r="C195" s="132">
        <f t="shared" ref="C195:Q195" si="50">IF(C119=0,0,C119/0.086*1000000/C$11)</f>
        <v>2091.2674828025283</v>
      </c>
      <c r="D195" s="132">
        <f t="shared" si="50"/>
        <v>2096.2400423035788</v>
      </c>
      <c r="E195" s="132">
        <f t="shared" si="50"/>
        <v>2108.8286379147758</v>
      </c>
      <c r="F195" s="132">
        <f t="shared" si="50"/>
        <v>2121.5307178260528</v>
      </c>
      <c r="G195" s="132">
        <f t="shared" si="50"/>
        <v>2146.9645203311907</v>
      </c>
      <c r="H195" s="132">
        <f t="shared" si="50"/>
        <v>2190.6157590429179</v>
      </c>
      <c r="I195" s="132">
        <f t="shared" si="50"/>
        <v>2211.6777479930574</v>
      </c>
      <c r="J195" s="132">
        <f t="shared" si="50"/>
        <v>2243.7612617954551</v>
      </c>
      <c r="K195" s="132">
        <f t="shared" si="50"/>
        <v>2231.1486741713879</v>
      </c>
      <c r="L195" s="132">
        <f t="shared" si="50"/>
        <v>2226.725028797478</v>
      </c>
      <c r="M195" s="132">
        <f t="shared" si="50"/>
        <v>2240.4424747928992</v>
      </c>
      <c r="N195" s="132">
        <f t="shared" si="50"/>
        <v>2242.5778427926016</v>
      </c>
      <c r="O195" s="132">
        <f t="shared" si="50"/>
        <v>2286.7390572784498</v>
      </c>
      <c r="P195" s="132">
        <f t="shared" si="50"/>
        <v>2288.5812005512871</v>
      </c>
      <c r="Q195" s="132">
        <f t="shared" si="50"/>
        <v>2266.7909418050776</v>
      </c>
    </row>
    <row r="196" spans="1:17" ht="12" customHeight="1" x14ac:dyDescent="0.25">
      <c r="A196" s="167" t="s">
        <v>168</v>
      </c>
      <c r="B196" s="132">
        <f>IF(B120=0,0,B120/0.086*1000000/B$12)</f>
        <v>2098.757063412203</v>
      </c>
      <c r="C196" s="132">
        <f t="shared" ref="C196:Q198" si="51">IF(C120=0,0,C120/0.086*1000000/C$12)</f>
        <v>2094.2289996205282</v>
      </c>
      <c r="D196" s="132">
        <f t="shared" si="51"/>
        <v>2148.2473607722877</v>
      </c>
      <c r="E196" s="132">
        <f t="shared" si="51"/>
        <v>2159.5218332914874</v>
      </c>
      <c r="F196" s="132">
        <f t="shared" si="51"/>
        <v>2193.0514540148738</v>
      </c>
      <c r="G196" s="132">
        <f t="shared" si="51"/>
        <v>2228.7392074881277</v>
      </c>
      <c r="H196" s="132">
        <f t="shared" si="51"/>
        <v>2257.6119726201359</v>
      </c>
      <c r="I196" s="132">
        <f t="shared" si="51"/>
        <v>2261.4446487904474</v>
      </c>
      <c r="J196" s="132">
        <f t="shared" si="51"/>
        <v>2277.996437712216</v>
      </c>
      <c r="K196" s="132">
        <f t="shared" si="51"/>
        <v>2278.1909910712461</v>
      </c>
      <c r="L196" s="132">
        <f t="shared" si="51"/>
        <v>2282.5045881916949</v>
      </c>
      <c r="M196" s="132">
        <f t="shared" si="51"/>
        <v>2280.4866248440735</v>
      </c>
      <c r="N196" s="132">
        <f t="shared" si="51"/>
        <v>2274.0641588389085</v>
      </c>
      <c r="O196" s="132">
        <f t="shared" si="51"/>
        <v>2298.8640412135146</v>
      </c>
      <c r="P196" s="132">
        <f t="shared" si="51"/>
        <v>2294.0749286356381</v>
      </c>
      <c r="Q196" s="132">
        <f t="shared" si="51"/>
        <v>2269.5319882310855</v>
      </c>
    </row>
    <row r="197" spans="1:17" ht="12" customHeight="1" x14ac:dyDescent="0.25">
      <c r="A197" s="166" t="s">
        <v>57</v>
      </c>
      <c r="B197" s="165">
        <f t="shared" ref="B197:B198" si="52">IF(B121=0,0,B121/0.086*1000000/B$12)</f>
        <v>1364.8041385280521</v>
      </c>
      <c r="C197" s="165">
        <f t="shared" si="51"/>
        <v>1484.7999127890721</v>
      </c>
      <c r="D197" s="165">
        <f t="shared" si="51"/>
        <v>1410.6700073473498</v>
      </c>
      <c r="E197" s="165">
        <f t="shared" si="51"/>
        <v>1427.5163578905313</v>
      </c>
      <c r="F197" s="165">
        <f t="shared" si="51"/>
        <v>1447.5134986775672</v>
      </c>
      <c r="G197" s="165">
        <f t="shared" si="51"/>
        <v>1476.6257598331993</v>
      </c>
      <c r="H197" s="165">
        <f t="shared" si="51"/>
        <v>1494.5425002318043</v>
      </c>
      <c r="I197" s="165">
        <f t="shared" si="51"/>
        <v>1497.5635654324701</v>
      </c>
      <c r="J197" s="165">
        <f t="shared" si="51"/>
        <v>1506.4114686773646</v>
      </c>
      <c r="K197" s="165">
        <f t="shared" si="51"/>
        <v>1502.8704106399277</v>
      </c>
      <c r="L197" s="165">
        <f t="shared" si="51"/>
        <v>1503.102610231577</v>
      </c>
      <c r="M197" s="165">
        <f t="shared" si="51"/>
        <v>1502.3328553036938</v>
      </c>
      <c r="N197" s="165">
        <f t="shared" si="51"/>
        <v>1496.8669959873844</v>
      </c>
      <c r="O197" s="165">
        <f t="shared" si="51"/>
        <v>1520.4273780775848</v>
      </c>
      <c r="P197" s="165">
        <f t="shared" si="51"/>
        <v>1517.8345640937594</v>
      </c>
      <c r="Q197" s="165">
        <f t="shared" si="51"/>
        <v>1500.2464876875795</v>
      </c>
    </row>
    <row r="198" spans="1:17" ht="12" customHeight="1" x14ac:dyDescent="0.25">
      <c r="A198" s="147" t="s">
        <v>59</v>
      </c>
      <c r="B198" s="164">
        <f t="shared" si="52"/>
        <v>733.952924884151</v>
      </c>
      <c r="C198" s="164">
        <f t="shared" si="51"/>
        <v>609.42908683145617</v>
      </c>
      <c r="D198" s="164">
        <f t="shared" si="51"/>
        <v>737.57735342493777</v>
      </c>
      <c r="E198" s="164">
        <f t="shared" si="51"/>
        <v>732.00547540095602</v>
      </c>
      <c r="F198" s="164">
        <f t="shared" si="51"/>
        <v>745.53795533730624</v>
      </c>
      <c r="G198" s="164">
        <f t="shared" si="51"/>
        <v>752.11344765492811</v>
      </c>
      <c r="H198" s="164">
        <f t="shared" si="51"/>
        <v>763.06947238833118</v>
      </c>
      <c r="I198" s="164">
        <f t="shared" si="51"/>
        <v>763.88108335797745</v>
      </c>
      <c r="J198" s="164">
        <f t="shared" si="51"/>
        <v>771.58496903485116</v>
      </c>
      <c r="K198" s="164">
        <f t="shared" si="51"/>
        <v>775.32058043131815</v>
      </c>
      <c r="L198" s="164">
        <f t="shared" si="51"/>
        <v>779.40197796011785</v>
      </c>
      <c r="M198" s="164">
        <f t="shared" si="51"/>
        <v>778.15376954037936</v>
      </c>
      <c r="N198" s="164">
        <f t="shared" si="51"/>
        <v>777.19716285152424</v>
      </c>
      <c r="O198" s="164">
        <f t="shared" si="51"/>
        <v>778.43666313593019</v>
      </c>
      <c r="P198" s="164">
        <f t="shared" si="51"/>
        <v>776.24036454187842</v>
      </c>
      <c r="Q198" s="164">
        <f t="shared" si="51"/>
        <v>769.28550054350569</v>
      </c>
    </row>
    <row r="199" spans="1:17" ht="12" customHeight="1" x14ac:dyDescent="0.25">
      <c r="A199" s="163" t="s">
        <v>142</v>
      </c>
      <c r="B199" s="162">
        <f>IF(B123=0,0,B123/0.086*1000000/B$13)</f>
        <v>2360.3761555726455</v>
      </c>
      <c r="C199" s="162">
        <f t="shared" ref="C199:Q199" si="53">IF(C123=0,0,C123/0.086*1000000/C$13)</f>
        <v>2423.9873526520087</v>
      </c>
      <c r="D199" s="162">
        <f t="shared" si="53"/>
        <v>2278.4740062912656</v>
      </c>
      <c r="E199" s="162">
        <f t="shared" si="53"/>
        <v>2337.6267012576932</v>
      </c>
      <c r="F199" s="162">
        <f t="shared" si="53"/>
        <v>2439.244701531788</v>
      </c>
      <c r="G199" s="162">
        <f t="shared" si="53"/>
        <v>2430.4981402945223</v>
      </c>
      <c r="H199" s="162">
        <f t="shared" si="53"/>
        <v>2635.1965795423444</v>
      </c>
      <c r="I199" s="162">
        <f t="shared" si="53"/>
        <v>2540.2075410918396</v>
      </c>
      <c r="J199" s="162">
        <f t="shared" si="53"/>
        <v>2611.0677228283548</v>
      </c>
      <c r="K199" s="162">
        <f t="shared" si="53"/>
        <v>2328.0431712709387</v>
      </c>
      <c r="L199" s="162">
        <f t="shared" si="53"/>
        <v>2481.8986384051273</v>
      </c>
      <c r="M199" s="162">
        <f t="shared" si="53"/>
        <v>2493.9632999171695</v>
      </c>
      <c r="N199" s="162">
        <f t="shared" si="53"/>
        <v>2456.5787298929422</v>
      </c>
      <c r="O199" s="162">
        <f t="shared" si="53"/>
        <v>2625.7267126179145</v>
      </c>
      <c r="P199" s="162">
        <f t="shared" si="53"/>
        <v>2649.2874760881718</v>
      </c>
      <c r="Q199" s="162">
        <f t="shared" si="53"/>
        <v>2766.2820972194463</v>
      </c>
    </row>
    <row r="200" spans="1:17" ht="12" customHeight="1" x14ac:dyDescent="0.25">
      <c r="A200" s="161" t="s">
        <v>141</v>
      </c>
      <c r="B200" s="160">
        <f>IF(B124=0,0,B124/0.086*1000000/B$14)</f>
        <v>2268.1974260065072</v>
      </c>
      <c r="C200" s="160">
        <f t="shared" ref="C200:Q202" si="54">IF(C124=0,0,C124/0.086*1000000/C$14)</f>
        <v>2330.4601072137616</v>
      </c>
      <c r="D200" s="160">
        <f t="shared" si="54"/>
        <v>2251.7882817601994</v>
      </c>
      <c r="E200" s="160">
        <f t="shared" si="54"/>
        <v>2296.3100628900884</v>
      </c>
      <c r="F200" s="160">
        <f t="shared" si="54"/>
        <v>2381.2226825726411</v>
      </c>
      <c r="G200" s="160">
        <f t="shared" si="54"/>
        <v>2386.1752054167796</v>
      </c>
      <c r="H200" s="160">
        <f t="shared" si="54"/>
        <v>2525.8227739747867</v>
      </c>
      <c r="I200" s="160">
        <f t="shared" si="54"/>
        <v>2462.0932116663284</v>
      </c>
      <c r="J200" s="160">
        <f t="shared" si="54"/>
        <v>2509.4643137749081</v>
      </c>
      <c r="K200" s="160">
        <f t="shared" si="54"/>
        <v>2326.0552537564949</v>
      </c>
      <c r="L200" s="160">
        <f t="shared" si="54"/>
        <v>2430.4500645247567</v>
      </c>
      <c r="M200" s="160">
        <f t="shared" si="54"/>
        <v>2432.661462552961</v>
      </c>
      <c r="N200" s="160">
        <f t="shared" si="54"/>
        <v>2400.3795085919305</v>
      </c>
      <c r="O200" s="160">
        <f t="shared" si="54"/>
        <v>2515.1745020827789</v>
      </c>
      <c r="P200" s="160">
        <f t="shared" si="54"/>
        <v>2522.9330034840441</v>
      </c>
      <c r="Q200" s="160">
        <f t="shared" si="54"/>
        <v>2585.0138605412712</v>
      </c>
    </row>
    <row r="201" spans="1:17" ht="12" customHeight="1" x14ac:dyDescent="0.25">
      <c r="A201" s="148" t="s">
        <v>60</v>
      </c>
      <c r="B201" s="156">
        <f t="shared" ref="B201:B202" si="55">IF(B125=0,0,B125/0.086*1000000/B$14)</f>
        <v>1534.2445011223563</v>
      </c>
      <c r="C201" s="156">
        <f t="shared" si="54"/>
        <v>1721.0310203823058</v>
      </c>
      <c r="D201" s="156">
        <f t="shared" si="54"/>
        <v>1514.2109283352622</v>
      </c>
      <c r="E201" s="156">
        <f t="shared" si="54"/>
        <v>1564.3045874891322</v>
      </c>
      <c r="F201" s="156">
        <f t="shared" si="54"/>
        <v>1635.6847272353348</v>
      </c>
      <c r="G201" s="156">
        <f t="shared" si="54"/>
        <v>1634.0617577618523</v>
      </c>
      <c r="H201" s="156">
        <f t="shared" si="54"/>
        <v>1762.753301586456</v>
      </c>
      <c r="I201" s="156">
        <f t="shared" si="54"/>
        <v>1698.2121283083522</v>
      </c>
      <c r="J201" s="156">
        <f t="shared" si="54"/>
        <v>1737.8793447400583</v>
      </c>
      <c r="K201" s="156">
        <f t="shared" si="54"/>
        <v>1550.7346733251773</v>
      </c>
      <c r="L201" s="156">
        <f t="shared" si="54"/>
        <v>1651.0480865646375</v>
      </c>
      <c r="M201" s="156">
        <f t="shared" si="54"/>
        <v>1654.5076930125813</v>
      </c>
      <c r="N201" s="156">
        <f t="shared" si="54"/>
        <v>1623.1823457404066</v>
      </c>
      <c r="O201" s="156">
        <f t="shared" si="54"/>
        <v>1736.737838946849</v>
      </c>
      <c r="P201" s="156">
        <f t="shared" si="54"/>
        <v>1746.6926389421662</v>
      </c>
      <c r="Q201" s="156">
        <f t="shared" si="54"/>
        <v>1815.7283599977657</v>
      </c>
    </row>
    <row r="202" spans="1:17" ht="12" customHeight="1" x14ac:dyDescent="0.25">
      <c r="A202" s="148" t="s">
        <v>59</v>
      </c>
      <c r="B202" s="156">
        <f t="shared" si="55"/>
        <v>733.952924884151</v>
      </c>
      <c r="C202" s="156">
        <f t="shared" si="54"/>
        <v>609.42908683145629</v>
      </c>
      <c r="D202" s="156">
        <f t="shared" si="54"/>
        <v>737.57735342493697</v>
      </c>
      <c r="E202" s="156">
        <f t="shared" si="54"/>
        <v>732.00547540095613</v>
      </c>
      <c r="F202" s="156">
        <f t="shared" si="54"/>
        <v>745.53795533730602</v>
      </c>
      <c r="G202" s="156">
        <f t="shared" si="54"/>
        <v>752.11344765492754</v>
      </c>
      <c r="H202" s="156">
        <f t="shared" si="54"/>
        <v>763.06947238833072</v>
      </c>
      <c r="I202" s="156">
        <f t="shared" si="54"/>
        <v>763.88108335797619</v>
      </c>
      <c r="J202" s="156">
        <f t="shared" si="54"/>
        <v>771.58496903484991</v>
      </c>
      <c r="K202" s="156">
        <f t="shared" si="54"/>
        <v>775.32058043131804</v>
      </c>
      <c r="L202" s="156">
        <f t="shared" si="54"/>
        <v>779.4019779601191</v>
      </c>
      <c r="M202" s="156">
        <f t="shared" si="54"/>
        <v>778.15376954037947</v>
      </c>
      <c r="N202" s="156">
        <f t="shared" si="54"/>
        <v>777.19716285152424</v>
      </c>
      <c r="O202" s="156">
        <f t="shared" si="54"/>
        <v>778.43666313592985</v>
      </c>
      <c r="P202" s="156">
        <f t="shared" si="54"/>
        <v>776.24036454187831</v>
      </c>
      <c r="Q202" s="156">
        <f t="shared" si="54"/>
        <v>769.28550054350558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638.46170333832754</v>
      </c>
      <c r="C203" s="157">
        <f t="shared" si="56"/>
        <v>645.77504235947595</v>
      </c>
      <c r="D203" s="157">
        <f t="shared" si="56"/>
        <v>636.75869253696521</v>
      </c>
      <c r="E203" s="157">
        <f t="shared" si="56"/>
        <v>657.49940119733299</v>
      </c>
      <c r="F203" s="157">
        <f t="shared" si="56"/>
        <v>674.57125171832206</v>
      </c>
      <c r="G203" s="157">
        <f t="shared" si="56"/>
        <v>667.19209248155357</v>
      </c>
      <c r="H203" s="157">
        <f t="shared" si="56"/>
        <v>675.59216840866156</v>
      </c>
      <c r="I203" s="157">
        <f t="shared" si="56"/>
        <v>710.44626480459101</v>
      </c>
      <c r="J203" s="157">
        <f t="shared" si="56"/>
        <v>707.86486070538467</v>
      </c>
      <c r="K203" s="157">
        <f t="shared" si="56"/>
        <v>696.01872888672597</v>
      </c>
      <c r="L203" s="157">
        <f t="shared" si="56"/>
        <v>709.13825249744548</v>
      </c>
      <c r="M203" s="157">
        <f t="shared" si="56"/>
        <v>710.52099325316237</v>
      </c>
      <c r="N203" s="157">
        <f t="shared" si="56"/>
        <v>724.68009171778749</v>
      </c>
      <c r="O203" s="157">
        <f t="shared" si="56"/>
        <v>734.8377799208638</v>
      </c>
      <c r="P203" s="157">
        <f t="shared" si="56"/>
        <v>767.86770882148312</v>
      </c>
      <c r="Q203" s="157">
        <f t="shared" si="56"/>
        <v>808.33725839356134</v>
      </c>
    </row>
    <row r="204" spans="1:17" ht="12" customHeight="1" x14ac:dyDescent="0.25">
      <c r="A204" s="23" t="s">
        <v>57</v>
      </c>
      <c r="B204" s="156">
        <f>IF(B128=0,0,B128/0.086*1000000/B$16)</f>
        <v>576.27064785645587</v>
      </c>
      <c r="C204" s="156">
        <f t="shared" ref="C204:Q204" si="57">IF(C128=0,0,C128/0.086*1000000/C$16)</f>
        <v>581.90693474895306</v>
      </c>
      <c r="D204" s="156">
        <f t="shared" si="57"/>
        <v>599.16597845934632</v>
      </c>
      <c r="E204" s="156">
        <f t="shared" si="57"/>
        <v>605.14927160887112</v>
      </c>
      <c r="F204" s="156">
        <f t="shared" si="57"/>
        <v>608.75038575111421</v>
      </c>
      <c r="G204" s="156">
        <f t="shared" si="57"/>
        <v>612.0574938973125</v>
      </c>
      <c r="H204" s="156">
        <f t="shared" si="57"/>
        <v>598.50333586360966</v>
      </c>
      <c r="I204" s="156">
        <f t="shared" si="57"/>
        <v>640.76361297633775</v>
      </c>
      <c r="J204" s="156">
        <f t="shared" si="57"/>
        <v>632.51080551992845</v>
      </c>
      <c r="K204" s="156">
        <f t="shared" si="57"/>
        <v>668.69956709504243</v>
      </c>
      <c r="L204" s="156">
        <f t="shared" si="57"/>
        <v>651.60229770904448</v>
      </c>
      <c r="M204" s="156">
        <f t="shared" si="57"/>
        <v>654.99555692449701</v>
      </c>
      <c r="N204" s="156">
        <f t="shared" si="57"/>
        <v>672.71378865761233</v>
      </c>
      <c r="O204" s="156">
        <f t="shared" si="57"/>
        <v>664.9917781910965</v>
      </c>
      <c r="P204" s="156">
        <f t="shared" si="57"/>
        <v>683.85441380988789</v>
      </c>
      <c r="Q204" s="156">
        <f t="shared" si="57"/>
        <v>685.1676988735511</v>
      </c>
    </row>
    <row r="205" spans="1:17" ht="12" customHeight="1" x14ac:dyDescent="0.25">
      <c r="A205" s="29" t="s">
        <v>140</v>
      </c>
      <c r="B205" s="57">
        <f>IF(B129=0,0,B129/0.086*1000000/B$17)</f>
        <v>647.81534794616346</v>
      </c>
      <c r="C205" s="57">
        <f t="shared" ref="C205:Q205" si="58">IF(C129=0,0,C129/0.086*1000000/C$17)</f>
        <v>658.53426581992596</v>
      </c>
      <c r="D205" s="57">
        <f t="shared" si="58"/>
        <v>642.65043026174658</v>
      </c>
      <c r="E205" s="57">
        <f t="shared" si="58"/>
        <v>665.3668185109409</v>
      </c>
      <c r="F205" s="57">
        <f t="shared" si="58"/>
        <v>686.68419596779756</v>
      </c>
      <c r="G205" s="57">
        <f t="shared" si="58"/>
        <v>678.88995231180218</v>
      </c>
      <c r="H205" s="57">
        <f t="shared" si="58"/>
        <v>699.57586594184625</v>
      </c>
      <c r="I205" s="57">
        <f t="shared" si="58"/>
        <v>721.74687632792075</v>
      </c>
      <c r="J205" s="57">
        <f t="shared" si="58"/>
        <v>722.14537191469674</v>
      </c>
      <c r="K205" s="57">
        <f t="shared" si="58"/>
        <v>697.81480933701937</v>
      </c>
      <c r="L205" s="57">
        <f t="shared" si="58"/>
        <v>716.8462171579705</v>
      </c>
      <c r="M205" s="57">
        <f t="shared" si="58"/>
        <v>715.94483554354508</v>
      </c>
      <c r="N205" s="57">
        <f t="shared" si="58"/>
        <v>726.76587846852169</v>
      </c>
      <c r="O205" s="57">
        <f t="shared" si="58"/>
        <v>755.79354627153418</v>
      </c>
      <c r="P205" s="57">
        <f t="shared" si="58"/>
        <v>783.59576047958706</v>
      </c>
      <c r="Q205" s="57">
        <f t="shared" si="58"/>
        <v>829.78836992552272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3644.4654999195377</v>
      </c>
      <c r="C207" s="168">
        <f t="shared" ref="C207:Q207" si="59">SUM(C208,C211,C213,C222)</f>
        <v>3747.2298329604546</v>
      </c>
      <c r="D207" s="168">
        <f t="shared" si="59"/>
        <v>3782.4840302330813</v>
      </c>
      <c r="E207" s="168">
        <f t="shared" si="59"/>
        <v>3793.8895957130417</v>
      </c>
      <c r="F207" s="168">
        <f t="shared" si="59"/>
        <v>3843.8708818863174</v>
      </c>
      <c r="G207" s="168">
        <f t="shared" si="59"/>
        <v>3838.9725162263212</v>
      </c>
      <c r="H207" s="168">
        <f t="shared" si="59"/>
        <v>3906.6961253811269</v>
      </c>
      <c r="I207" s="168">
        <f t="shared" si="59"/>
        <v>3511.1669670206511</v>
      </c>
      <c r="J207" s="168">
        <f t="shared" si="59"/>
        <v>3697.8445466231638</v>
      </c>
      <c r="K207" s="168">
        <f t="shared" si="59"/>
        <v>3474.9303816546935</v>
      </c>
      <c r="L207" s="168">
        <f t="shared" si="59"/>
        <v>3595.0622009547828</v>
      </c>
      <c r="M207" s="168">
        <f t="shared" si="59"/>
        <v>2802.8750710862369</v>
      </c>
      <c r="N207" s="168">
        <f t="shared" si="59"/>
        <v>2744.7974636342447</v>
      </c>
      <c r="O207" s="168">
        <f t="shared" si="59"/>
        <v>2842.7621499184916</v>
      </c>
      <c r="P207" s="168">
        <f t="shared" si="59"/>
        <v>2579.1163502876279</v>
      </c>
      <c r="Q207" s="168">
        <f t="shared" si="59"/>
        <v>2729.9729897046859</v>
      </c>
    </row>
    <row r="208" spans="1:17" ht="12" customHeight="1" x14ac:dyDescent="0.25">
      <c r="A208" s="158" t="s">
        <v>65</v>
      </c>
      <c r="B208" s="157">
        <f>SUM(B209:B210)</f>
        <v>3341.1929320682289</v>
      </c>
      <c r="C208" s="157">
        <f t="shared" ref="C208:Q208" si="60">SUM(C209:C210)</f>
        <v>3432.1627281624465</v>
      </c>
      <c r="D208" s="157">
        <f t="shared" si="60"/>
        <v>3475.4308919476539</v>
      </c>
      <c r="E208" s="157">
        <f t="shared" si="60"/>
        <v>3487.613419723637</v>
      </c>
      <c r="F208" s="157">
        <f t="shared" si="60"/>
        <v>3527.7842040819328</v>
      </c>
      <c r="G208" s="157">
        <f t="shared" si="60"/>
        <v>3515.0105668145939</v>
      </c>
      <c r="H208" s="157">
        <f t="shared" si="60"/>
        <v>3561.4044298184872</v>
      </c>
      <c r="I208" s="157">
        <f t="shared" si="60"/>
        <v>3193.741362193151</v>
      </c>
      <c r="J208" s="157">
        <f t="shared" si="60"/>
        <v>3374.3344960037416</v>
      </c>
      <c r="K208" s="157">
        <f t="shared" si="60"/>
        <v>3181.9473496263545</v>
      </c>
      <c r="L208" s="157">
        <f t="shared" si="60"/>
        <v>3284.7153607918663</v>
      </c>
      <c r="M208" s="157">
        <f t="shared" si="60"/>
        <v>2501.0879176642038</v>
      </c>
      <c r="N208" s="157">
        <f t="shared" si="60"/>
        <v>2457.8477945899094</v>
      </c>
      <c r="O208" s="157">
        <f t="shared" si="60"/>
        <v>2493.9793013237336</v>
      </c>
      <c r="P208" s="157">
        <f t="shared" si="60"/>
        <v>2251.623328245681</v>
      </c>
      <c r="Q208" s="157">
        <f t="shared" si="60"/>
        <v>2406.3898316777577</v>
      </c>
    </row>
    <row r="209" spans="1:17" ht="12" customHeight="1" x14ac:dyDescent="0.25">
      <c r="A209" s="23" t="s">
        <v>84</v>
      </c>
      <c r="B209" s="156">
        <f>IF(B152=0,0,B152*1000000/B$7)</f>
        <v>3341.1929320682289</v>
      </c>
      <c r="C209" s="156">
        <f t="shared" ref="C209:Q210" si="61">IF(C152=0,0,C152*1000000/C$7)</f>
        <v>3432.1627281624465</v>
      </c>
      <c r="D209" s="156">
        <f t="shared" si="61"/>
        <v>3475.4308919476539</v>
      </c>
      <c r="E209" s="156">
        <f t="shared" si="61"/>
        <v>3487.613419723637</v>
      </c>
      <c r="F209" s="156">
        <f t="shared" si="61"/>
        <v>3527.7842040819328</v>
      </c>
      <c r="G209" s="156">
        <f t="shared" si="61"/>
        <v>3515.0105668145939</v>
      </c>
      <c r="H209" s="156">
        <f t="shared" si="61"/>
        <v>3561.4044298184872</v>
      </c>
      <c r="I209" s="156">
        <f t="shared" si="61"/>
        <v>3193.741362193151</v>
      </c>
      <c r="J209" s="156">
        <f t="shared" si="61"/>
        <v>3374.3344960037416</v>
      </c>
      <c r="K209" s="156">
        <f t="shared" si="61"/>
        <v>3181.9473496263545</v>
      </c>
      <c r="L209" s="156">
        <f t="shared" si="61"/>
        <v>3284.7153607918663</v>
      </c>
      <c r="M209" s="156">
        <f t="shared" si="61"/>
        <v>2501.0879176642038</v>
      </c>
      <c r="N209" s="156">
        <f t="shared" si="61"/>
        <v>2457.8477945899094</v>
      </c>
      <c r="O209" s="156">
        <f t="shared" si="61"/>
        <v>2493.9793013237336</v>
      </c>
      <c r="P209" s="156">
        <f t="shared" si="61"/>
        <v>2251.623328245681</v>
      </c>
      <c r="Q209" s="156">
        <f t="shared" si="61"/>
        <v>2406.3898316777577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260.53464034412065</v>
      </c>
      <c r="C213" s="157">
        <f t="shared" si="63"/>
        <v>261.68610265592986</v>
      </c>
      <c r="D213" s="157">
        <f t="shared" si="63"/>
        <v>262.62805929978049</v>
      </c>
      <c r="E213" s="157">
        <f t="shared" si="63"/>
        <v>264.34076774025448</v>
      </c>
      <c r="F213" s="157">
        <f t="shared" si="63"/>
        <v>266.65031898915623</v>
      </c>
      <c r="G213" s="157">
        <f t="shared" si="63"/>
        <v>269.03257967996336</v>
      </c>
      <c r="H213" s="157">
        <f t="shared" si="63"/>
        <v>273.37282290460371</v>
      </c>
      <c r="I213" s="157">
        <f t="shared" si="63"/>
        <v>272.82472015538656</v>
      </c>
      <c r="J213" s="157">
        <f t="shared" si="63"/>
        <v>273.6403040885055</v>
      </c>
      <c r="K213" s="157">
        <f t="shared" si="63"/>
        <v>272.77158257148693</v>
      </c>
      <c r="L213" s="157">
        <f t="shared" si="63"/>
        <v>272.9921912752215</v>
      </c>
      <c r="M213" s="157">
        <f t="shared" si="63"/>
        <v>273.66227713470579</v>
      </c>
      <c r="N213" s="157">
        <f t="shared" si="63"/>
        <v>274.48056452792156</v>
      </c>
      <c r="O213" s="157">
        <f t="shared" si="63"/>
        <v>276.06182147056069</v>
      </c>
      <c r="P213" s="157">
        <f t="shared" si="63"/>
        <v>276.50278135020005</v>
      </c>
      <c r="Q213" s="157">
        <f t="shared" si="63"/>
        <v>275.5279991333295</v>
      </c>
    </row>
    <row r="214" spans="1:17" ht="12" customHeight="1" x14ac:dyDescent="0.25">
      <c r="A214" s="167" t="s">
        <v>169</v>
      </c>
      <c r="B214" s="132">
        <f>IF(B157=0,0,B157*1000000/B$11)</f>
        <v>916.09759923019624</v>
      </c>
      <c r="C214" s="132">
        <f t="shared" ref="C214:Q214" si="64">IF(C157=0,0,C157*1000000/C$11)</f>
        <v>908.57651036883567</v>
      </c>
      <c r="D214" s="132">
        <f t="shared" si="64"/>
        <v>900.99060570791801</v>
      </c>
      <c r="E214" s="132">
        <f t="shared" si="64"/>
        <v>895.67591560556161</v>
      </c>
      <c r="F214" s="132">
        <f t="shared" si="64"/>
        <v>892.8505570517957</v>
      </c>
      <c r="G214" s="132">
        <f t="shared" si="64"/>
        <v>890.56239201258586</v>
      </c>
      <c r="H214" s="132">
        <f t="shared" si="64"/>
        <v>894.66646102547293</v>
      </c>
      <c r="I214" s="132">
        <f t="shared" si="64"/>
        <v>885.00526319109861</v>
      </c>
      <c r="J214" s="132">
        <f t="shared" si="64"/>
        <v>882.50748306414312</v>
      </c>
      <c r="K214" s="132">
        <f t="shared" si="64"/>
        <v>876.16076015761462</v>
      </c>
      <c r="L214" s="132">
        <f t="shared" si="64"/>
        <v>872.71112759890241</v>
      </c>
      <c r="M214" s="132">
        <f t="shared" si="64"/>
        <v>870.42342831143321</v>
      </c>
      <c r="N214" s="132">
        <f t="shared" si="64"/>
        <v>867.10958698730053</v>
      </c>
      <c r="O214" s="132">
        <f t="shared" si="64"/>
        <v>866.04321515422998</v>
      </c>
      <c r="P214" s="132">
        <f t="shared" si="64"/>
        <v>861.62431564173664</v>
      </c>
      <c r="Q214" s="132">
        <f t="shared" si="64"/>
        <v>851.61777636068609</v>
      </c>
    </row>
    <row r="215" spans="1:17" ht="12" customHeight="1" x14ac:dyDescent="0.25">
      <c r="A215" s="167" t="s">
        <v>168</v>
      </c>
      <c r="B215" s="132">
        <f>IF(B158=0,0,B158*1000000/B$12)</f>
        <v>595.46343949973391</v>
      </c>
      <c r="C215" s="132">
        <f t="shared" ref="C215:Q217" si="65">IF(C158=0,0,C158*1000000/C$12)</f>
        <v>645.08932236155954</v>
      </c>
      <c r="D215" s="132">
        <f t="shared" si="65"/>
        <v>585.64389371001505</v>
      </c>
      <c r="E215" s="132">
        <f t="shared" si="65"/>
        <v>585.77204880620025</v>
      </c>
      <c r="F215" s="132">
        <f t="shared" si="65"/>
        <v>580.35286208376931</v>
      </c>
      <c r="G215" s="132">
        <f t="shared" si="65"/>
        <v>578.86555480818367</v>
      </c>
      <c r="H215" s="132">
        <f t="shared" si="65"/>
        <v>581.53319966656045</v>
      </c>
      <c r="I215" s="132">
        <f t="shared" si="65"/>
        <v>575.25342107423046</v>
      </c>
      <c r="J215" s="132">
        <f t="shared" si="65"/>
        <v>573.62986399169256</v>
      </c>
      <c r="K215" s="132">
        <f t="shared" si="65"/>
        <v>569.50449410245301</v>
      </c>
      <c r="L215" s="132">
        <f t="shared" si="65"/>
        <v>567.26223293928683</v>
      </c>
      <c r="M215" s="132">
        <f t="shared" si="65"/>
        <v>565.77522840243194</v>
      </c>
      <c r="N215" s="132">
        <f t="shared" si="65"/>
        <v>563.62123154174492</v>
      </c>
      <c r="O215" s="132">
        <f t="shared" si="65"/>
        <v>562.92808985024942</v>
      </c>
      <c r="P215" s="132">
        <f t="shared" si="65"/>
        <v>560.05580516712848</v>
      </c>
      <c r="Q215" s="132">
        <f t="shared" si="65"/>
        <v>553.55155463444532</v>
      </c>
    </row>
    <row r="216" spans="1:17" ht="12" customHeight="1" x14ac:dyDescent="0.25">
      <c r="A216" s="166" t="s">
        <v>57</v>
      </c>
      <c r="B216" s="165">
        <f>IF(B159=0,0,B159*1000000/B$12)</f>
        <v>595.46343949973391</v>
      </c>
      <c r="C216" s="165">
        <f t="shared" si="65"/>
        <v>645.08932236155954</v>
      </c>
      <c r="D216" s="165">
        <f t="shared" si="65"/>
        <v>585.64389371001505</v>
      </c>
      <c r="E216" s="165">
        <f t="shared" si="65"/>
        <v>585.77204880620025</v>
      </c>
      <c r="F216" s="165">
        <f t="shared" si="65"/>
        <v>580.35286208376931</v>
      </c>
      <c r="G216" s="165">
        <f t="shared" si="65"/>
        <v>578.86555480818367</v>
      </c>
      <c r="H216" s="165">
        <f t="shared" si="65"/>
        <v>581.53319966656045</v>
      </c>
      <c r="I216" s="165">
        <f t="shared" si="65"/>
        <v>575.25342107423046</v>
      </c>
      <c r="J216" s="165">
        <f t="shared" si="65"/>
        <v>573.62986399169256</v>
      </c>
      <c r="K216" s="165">
        <f t="shared" si="65"/>
        <v>569.50449410245301</v>
      </c>
      <c r="L216" s="165">
        <f t="shared" si="65"/>
        <v>567.26223293928683</v>
      </c>
      <c r="M216" s="165">
        <f t="shared" si="65"/>
        <v>565.77522840243194</v>
      </c>
      <c r="N216" s="165">
        <f t="shared" si="65"/>
        <v>563.62123154174492</v>
      </c>
      <c r="O216" s="165">
        <f t="shared" si="65"/>
        <v>562.92808985024942</v>
      </c>
      <c r="P216" s="165">
        <f t="shared" si="65"/>
        <v>560.05580516712848</v>
      </c>
      <c r="Q216" s="165">
        <f t="shared" si="65"/>
        <v>553.55155463444532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42.737927507188054</v>
      </c>
      <c r="C222" s="157">
        <f t="shared" ref="C222:Q222" si="68">IF(C165=0,0,C165*1000000/C$5)</f>
        <v>53.381002142078223</v>
      </c>
      <c r="D222" s="157">
        <f t="shared" si="68"/>
        <v>44.425078985646891</v>
      </c>
      <c r="E222" s="157">
        <f t="shared" si="68"/>
        <v>41.935408249150015</v>
      </c>
      <c r="F222" s="157">
        <f t="shared" si="68"/>
        <v>49.436358815228381</v>
      </c>
      <c r="G222" s="157">
        <f t="shared" si="68"/>
        <v>54.929369731763884</v>
      </c>
      <c r="H222" s="157">
        <f t="shared" si="68"/>
        <v>71.918872658036122</v>
      </c>
      <c r="I222" s="157">
        <f t="shared" si="68"/>
        <v>44.600884672113317</v>
      </c>
      <c r="J222" s="157">
        <f t="shared" si="68"/>
        <v>49.869746530916579</v>
      </c>
      <c r="K222" s="157">
        <f t="shared" si="68"/>
        <v>20.211449456852289</v>
      </c>
      <c r="L222" s="157">
        <f t="shared" si="68"/>
        <v>37.354648887695106</v>
      </c>
      <c r="M222" s="157">
        <f t="shared" si="68"/>
        <v>28.124876287327421</v>
      </c>
      <c r="N222" s="157">
        <f t="shared" si="68"/>
        <v>12.469104516413541</v>
      </c>
      <c r="O222" s="157">
        <f t="shared" si="68"/>
        <v>72.721027124197519</v>
      </c>
      <c r="P222" s="157">
        <f t="shared" si="68"/>
        <v>50.990240691746862</v>
      </c>
      <c r="Q222" s="157">
        <f t="shared" si="68"/>
        <v>48.055158893598787</v>
      </c>
    </row>
    <row r="223" spans="1:17" ht="12" customHeight="1" x14ac:dyDescent="0.25">
      <c r="A223" s="23" t="s">
        <v>57</v>
      </c>
      <c r="B223" s="156">
        <f>IF(B166=0,0,B166*1000000/B$16)</f>
        <v>326.89634192386296</v>
      </c>
      <c r="C223" s="156">
        <f t="shared" ref="C223:Q223" si="69">IF(C166=0,0,C166*1000000/C$16)</f>
        <v>320.58720005340382</v>
      </c>
      <c r="D223" s="156">
        <f t="shared" si="69"/>
        <v>327.88292626194772</v>
      </c>
      <c r="E223" s="156">
        <f t="shared" si="69"/>
        <v>320.97539922445162</v>
      </c>
      <c r="F223" s="156">
        <f t="shared" si="69"/>
        <v>318.0699693121029</v>
      </c>
      <c r="G223" s="156">
        <f t="shared" si="69"/>
        <v>313.82362856148058</v>
      </c>
      <c r="H223" s="156">
        <f t="shared" si="69"/>
        <v>303.08180837689918</v>
      </c>
      <c r="I223" s="156">
        <f t="shared" si="69"/>
        <v>319.62210024286725</v>
      </c>
      <c r="J223" s="156">
        <f t="shared" si="69"/>
        <v>313.01772331517765</v>
      </c>
      <c r="K223" s="156">
        <f t="shared" si="69"/>
        <v>327.63635220329792</v>
      </c>
      <c r="L223" s="156">
        <f t="shared" si="69"/>
        <v>316.18771107671972</v>
      </c>
      <c r="M223" s="156">
        <f t="shared" si="69"/>
        <v>316.04733861861149</v>
      </c>
      <c r="N223" s="156">
        <f t="shared" si="69"/>
        <v>323.13042402133453</v>
      </c>
      <c r="O223" s="156">
        <f t="shared" si="69"/>
        <v>315.10171133833813</v>
      </c>
      <c r="P223" s="156">
        <f t="shared" si="69"/>
        <v>323.36079408706917</v>
      </c>
      <c r="Q223" s="156">
        <f t="shared" si="69"/>
        <v>323.98178137979284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250.89082223715207</v>
      </c>
      <c r="C226" s="184">
        <f>C169/RES_summary!C$19</f>
        <v>257.40727020259675</v>
      </c>
      <c r="D226" s="184">
        <f>D169/RES_summary!D$19</f>
        <v>255.01901944866765</v>
      </c>
      <c r="E226" s="184">
        <f>E169/RES_summary!E$19</f>
        <v>256.2648699269684</v>
      </c>
      <c r="F226" s="184">
        <f>F169/RES_summary!F$19</f>
        <v>260.27380618575688</v>
      </c>
      <c r="G226" s="184">
        <f>G169/RES_summary!G$19</f>
        <v>257.86097533470132</v>
      </c>
      <c r="H226" s="184">
        <f>H169/RES_summary!H$19</f>
        <v>264.03235294552337</v>
      </c>
      <c r="I226" s="184">
        <f>I169/RES_summary!I$19</f>
        <v>239.44229041003061</v>
      </c>
      <c r="J226" s="184">
        <f>J169/RES_summary!J$19</f>
        <v>248.83563655857796</v>
      </c>
      <c r="K226" s="184">
        <f>K169/RES_summary!K$19</f>
        <v>229.81692344856751</v>
      </c>
      <c r="L226" s="184">
        <f>L169/RES_summary!L$19</f>
        <v>237.80949561882613</v>
      </c>
      <c r="M226" s="184">
        <f>M169/RES_summary!M$19</f>
        <v>193.60188374049304</v>
      </c>
      <c r="N226" s="184">
        <f>N169/RES_summary!N$19</f>
        <v>189.45013029624286</v>
      </c>
      <c r="O226" s="184">
        <f>O169/RES_summary!O$19</f>
        <v>194.50397709200951</v>
      </c>
      <c r="P226" s="184">
        <f>P169/RES_summary!P$19</f>
        <v>180.55810593901975</v>
      </c>
      <c r="Q226" s="184">
        <f>Q169/RES_summary!Q$19</f>
        <v>189.83614251434668</v>
      </c>
    </row>
    <row r="227" spans="1:17" ht="12" customHeight="1" x14ac:dyDescent="0.25">
      <c r="A227" s="158" t="s">
        <v>65</v>
      </c>
      <c r="B227" s="178">
        <f>B170/RES_summary!B$19</f>
        <v>191.96834889188165</v>
      </c>
      <c r="C227" s="178">
        <f>C170/RES_summary!C$19</f>
        <v>197.56452177991648</v>
      </c>
      <c r="D227" s="178">
        <f>D170/RES_summary!D$19</f>
        <v>198.0631838798715</v>
      </c>
      <c r="E227" s="178">
        <f>E170/RES_summary!E$19</f>
        <v>198.8084019552503</v>
      </c>
      <c r="F227" s="178">
        <f>F170/RES_summary!F$19</f>
        <v>201.51412091090279</v>
      </c>
      <c r="G227" s="178">
        <f>G170/RES_summary!G$19</f>
        <v>199.82227891211761</v>
      </c>
      <c r="H227" s="178">
        <f>H170/RES_summary!H$19</f>
        <v>203.39398399591295</v>
      </c>
      <c r="I227" s="178">
        <f>I170/RES_summary!I$19</f>
        <v>181.10200761793152</v>
      </c>
      <c r="J227" s="178">
        <f>J170/RES_summary!J$19</f>
        <v>190.47950336077605</v>
      </c>
      <c r="K227" s="178">
        <f>K170/RES_summary!K$19</f>
        <v>176.36020656965553</v>
      </c>
      <c r="L227" s="178">
        <f>L170/RES_summary!L$19</f>
        <v>182.56745091563587</v>
      </c>
      <c r="M227" s="178">
        <f>M170/RES_summary!M$19</f>
        <v>138.87067947440119</v>
      </c>
      <c r="N227" s="178">
        <f>N170/RES_summary!N$19</f>
        <v>135.7265652355704</v>
      </c>
      <c r="O227" s="178">
        <f>O170/RES_summary!O$19</f>
        <v>137.99273998372223</v>
      </c>
      <c r="P227" s="178">
        <f>P170/RES_summary!P$19</f>
        <v>124.37951331782216</v>
      </c>
      <c r="Q227" s="178">
        <f>Q170/RES_summary!Q$19</f>
        <v>132.68707612407286</v>
      </c>
    </row>
    <row r="228" spans="1:17" ht="12" customHeight="1" x14ac:dyDescent="0.25">
      <c r="A228" s="23" t="s">
        <v>84</v>
      </c>
      <c r="B228" s="177">
        <f>B171/RES_summary!B$19</f>
        <v>188.67460549014933</v>
      </c>
      <c r="C228" s="177">
        <f>C171/RES_summary!C$19</f>
        <v>193.67395362952118</v>
      </c>
      <c r="D228" s="177">
        <f>D171/RES_summary!D$19</f>
        <v>195.77901487489848</v>
      </c>
      <c r="E228" s="177">
        <f>E171/RES_summary!E$19</f>
        <v>196.04734780486382</v>
      </c>
      <c r="F228" s="177">
        <f>F171/RES_summary!F$19</f>
        <v>197.9281916689516</v>
      </c>
      <c r="G228" s="177">
        <f>G171/RES_summary!G$19</f>
        <v>196.63347683229858</v>
      </c>
      <c r="H228" s="177">
        <f>H171/RES_summary!H$19</f>
        <v>198.72473763283298</v>
      </c>
      <c r="I228" s="177">
        <f>I171/RES_summary!I$19</f>
        <v>177.56526020670009</v>
      </c>
      <c r="J228" s="177">
        <f>J171/RES_summary!J$19</f>
        <v>186.67228621077498</v>
      </c>
      <c r="K228" s="177">
        <f>K171/RES_summary!K$19</f>
        <v>175.13401809977495</v>
      </c>
      <c r="L228" s="177">
        <f>L171/RES_summary!L$19</f>
        <v>180.08414773707236</v>
      </c>
      <c r="M228" s="177">
        <f>M171/RES_summary!M$19</f>
        <v>136.7478872182194</v>
      </c>
      <c r="N228" s="177">
        <f>N171/RES_summary!N$19</f>
        <v>133.8855165116106</v>
      </c>
      <c r="O228" s="177">
        <f>O171/RES_summary!O$19</f>
        <v>135.38900565639537</v>
      </c>
      <c r="P228" s="177">
        <f>P171/RES_summary!P$19</f>
        <v>121.83908499976158</v>
      </c>
      <c r="Q228" s="177">
        <f>Q171/RES_summary!Q$19</f>
        <v>129.59292126026403</v>
      </c>
    </row>
    <row r="229" spans="1:17" ht="12" customHeight="1" x14ac:dyDescent="0.25">
      <c r="A229" s="23" t="s">
        <v>60</v>
      </c>
      <c r="B229" s="177">
        <f>B172/RES_summary!B$19</f>
        <v>3.2937434017323102</v>
      </c>
      <c r="C229" s="177">
        <f>C172/RES_summary!C$19</f>
        <v>3.8905681503952967</v>
      </c>
      <c r="D229" s="177">
        <f>D172/RES_summary!D$19</f>
        <v>2.2841690049730357</v>
      </c>
      <c r="E229" s="177">
        <f>E172/RES_summary!E$19</f>
        <v>2.7610541503865043</v>
      </c>
      <c r="F229" s="177">
        <f>F172/RES_summary!F$19</f>
        <v>3.5859292419511748</v>
      </c>
      <c r="G229" s="177">
        <f>G172/RES_summary!G$19</f>
        <v>3.1888020798190264</v>
      </c>
      <c r="H229" s="177">
        <f>H172/RES_summary!H$19</f>
        <v>4.6692463630799903</v>
      </c>
      <c r="I229" s="177">
        <f>I172/RES_summary!I$19</f>
        <v>3.536747411231421</v>
      </c>
      <c r="J229" s="177">
        <f>J172/RES_summary!J$19</f>
        <v>3.8072171500010512</v>
      </c>
      <c r="K229" s="177">
        <f>K172/RES_summary!K$19</f>
        <v>1.2261884698805761</v>
      </c>
      <c r="L229" s="177">
        <f>L172/RES_summary!L$19</f>
        <v>2.483303178563526</v>
      </c>
      <c r="M229" s="177">
        <f>M172/RES_summary!M$19</f>
        <v>2.1227922561818029</v>
      </c>
      <c r="N229" s="177">
        <f>N172/RES_summary!N$19</f>
        <v>1.8410487239598028</v>
      </c>
      <c r="O229" s="177">
        <f>O172/RES_summary!O$19</f>
        <v>2.603734327326876</v>
      </c>
      <c r="P229" s="177">
        <f>P172/RES_summary!P$19</f>
        <v>2.5404283180605725</v>
      </c>
      <c r="Q229" s="177">
        <f>Q172/RES_summary!Q$19</f>
        <v>3.0941548638088414</v>
      </c>
    </row>
    <row r="230" spans="1:17" ht="12" customHeight="1" x14ac:dyDescent="0.25">
      <c r="A230" s="158" t="s">
        <v>112</v>
      </c>
      <c r="B230" s="178">
        <f>B173/RES_summary!B$19</f>
        <v>3.5213891005434594E-2</v>
      </c>
      <c r="C230" s="178">
        <f>C173/RES_summary!C$19</f>
        <v>3.7894887690639902E-2</v>
      </c>
      <c r="D230" s="178">
        <f>D173/RES_summary!D$19</f>
        <v>3.9528499647913246E-2</v>
      </c>
      <c r="E230" s="178">
        <f>E173/RES_summary!E$19</f>
        <v>3.9954566396881698E-2</v>
      </c>
      <c r="F230" s="178">
        <f>F173/RES_summary!F$19</f>
        <v>4.1960381309999406E-2</v>
      </c>
      <c r="G230" s="178">
        <f>G173/RES_summary!G$19</f>
        <v>4.9459380059561964E-2</v>
      </c>
      <c r="H230" s="178">
        <f>H173/RES_summary!H$19</f>
        <v>5.6094390778276139E-2</v>
      </c>
      <c r="I230" s="178">
        <f>I173/RES_summary!I$19</f>
        <v>6.7168648294903002E-2</v>
      </c>
      <c r="J230" s="178">
        <f>J173/RES_summary!J$19</f>
        <v>7.3111643272561144E-2</v>
      </c>
      <c r="K230" s="178">
        <f>K173/RES_summary!K$19</f>
        <v>8.6388389954992276E-2</v>
      </c>
      <c r="L230" s="178">
        <f>L173/RES_summary!L$19</f>
        <v>9.3259716395509229E-2</v>
      </c>
      <c r="M230" s="178">
        <f>M173/RES_summary!M$19</f>
        <v>0.10167090857239389</v>
      </c>
      <c r="N230" s="178">
        <f>N173/RES_summary!N$19</f>
        <v>0.11262120222086763</v>
      </c>
      <c r="O230" s="178">
        <f>O173/RES_summary!O$19</f>
        <v>0.11282188134458547</v>
      </c>
      <c r="P230" s="178">
        <f>P173/RES_summary!P$19</f>
        <v>0.11830554510955153</v>
      </c>
      <c r="Q230" s="178">
        <f>Q173/RES_summary!Q$19</f>
        <v>0.10787598166610114</v>
      </c>
    </row>
    <row r="231" spans="1:17" ht="12" customHeight="1" x14ac:dyDescent="0.25">
      <c r="A231" s="23" t="s">
        <v>60</v>
      </c>
      <c r="B231" s="177">
        <f>B174/RES_summary!B$19</f>
        <v>3.5213891005434594E-2</v>
      </c>
      <c r="C231" s="177">
        <f>C174/RES_summary!C$19</f>
        <v>3.7894887690639902E-2</v>
      </c>
      <c r="D231" s="177">
        <f>D174/RES_summary!D$19</f>
        <v>3.9528499647913246E-2</v>
      </c>
      <c r="E231" s="177">
        <f>E174/RES_summary!E$19</f>
        <v>3.9954566396881698E-2</v>
      </c>
      <c r="F231" s="177">
        <f>F174/RES_summary!F$19</f>
        <v>4.1960381309999406E-2</v>
      </c>
      <c r="G231" s="177">
        <f>G174/RES_summary!G$19</f>
        <v>4.9459380059561964E-2</v>
      </c>
      <c r="H231" s="177">
        <f>H174/RES_summary!H$19</f>
        <v>5.6094390778276139E-2</v>
      </c>
      <c r="I231" s="177">
        <f>I174/RES_summary!I$19</f>
        <v>6.7168648294903002E-2</v>
      </c>
      <c r="J231" s="177">
        <f>J174/RES_summary!J$19</f>
        <v>7.3111643272561144E-2</v>
      </c>
      <c r="K231" s="177">
        <f>K174/RES_summary!K$19</f>
        <v>8.6388389954992276E-2</v>
      </c>
      <c r="L231" s="177">
        <f>L174/RES_summary!L$19</f>
        <v>9.3259716395509229E-2</v>
      </c>
      <c r="M231" s="177">
        <f>M174/RES_summary!M$19</f>
        <v>0.10167090857239389</v>
      </c>
      <c r="N231" s="177">
        <f>N174/RES_summary!N$19</f>
        <v>0.11262120222086763</v>
      </c>
      <c r="O231" s="177">
        <f>O174/RES_summary!O$19</f>
        <v>0.11282188134458547</v>
      </c>
      <c r="P231" s="177">
        <f>P174/RES_summary!P$19</f>
        <v>0.11830554510955153</v>
      </c>
      <c r="Q231" s="177">
        <f>Q174/RES_summary!Q$19</f>
        <v>0.10787598166610114</v>
      </c>
    </row>
    <row r="232" spans="1:17" ht="12" customHeight="1" x14ac:dyDescent="0.25">
      <c r="A232" s="158" t="s">
        <v>63</v>
      </c>
      <c r="B232" s="178">
        <f>B175/RES_summary!B$19</f>
        <v>47.270083783351865</v>
      </c>
      <c r="C232" s="178">
        <f>C175/RES_summary!C$19</f>
        <v>47.849782347857669</v>
      </c>
      <c r="D232" s="178">
        <f>D175/RES_summary!D$19</f>
        <v>45.447716711549688</v>
      </c>
      <c r="E232" s="178">
        <f>E175/RES_summary!E$19</f>
        <v>45.808438659629211</v>
      </c>
      <c r="F232" s="178">
        <f>F175/RES_summary!F$19</f>
        <v>46.739417547213613</v>
      </c>
      <c r="G232" s="178">
        <f>G175/RES_summary!G$19</f>
        <v>46.118065837150617</v>
      </c>
      <c r="H232" s="178">
        <f>H175/RES_summary!H$19</f>
        <v>48.266340948464105</v>
      </c>
      <c r="I232" s="178">
        <f>I175/RES_summary!I$19</f>
        <v>46.283898535294512</v>
      </c>
      <c r="J232" s="178">
        <f>J175/RES_summary!J$19</f>
        <v>46.355305523560467</v>
      </c>
      <c r="K232" s="178">
        <f>K175/RES_summary!K$19</f>
        <v>42.451801883461478</v>
      </c>
      <c r="L232" s="178">
        <f>L175/RES_summary!L$19</f>
        <v>43.706983361590005</v>
      </c>
      <c r="M232" s="178">
        <f>M175/RES_summary!M$19</f>
        <v>43.458058140136131</v>
      </c>
      <c r="N232" s="178">
        <f>N175/RES_summary!N$19</f>
        <v>42.663793591094105</v>
      </c>
      <c r="O232" s="178">
        <f>O175/RES_summary!O$19</f>
        <v>43.961404211416713</v>
      </c>
      <c r="P232" s="178">
        <f>P175/RES_summary!P$19</f>
        <v>43.724671011003124</v>
      </c>
      <c r="Q232" s="178">
        <f>Q175/RES_summary!Q$19</f>
        <v>44.30770081502741</v>
      </c>
    </row>
    <row r="233" spans="1:17" ht="12" customHeight="1" x14ac:dyDescent="0.25">
      <c r="A233" s="167" t="s">
        <v>169</v>
      </c>
      <c r="B233" s="183">
        <f>B176/RES_summary!B$19</f>
        <v>51.731329689554329</v>
      </c>
      <c r="C233" s="183">
        <f>C176/RES_summary!C$19</f>
        <v>51.270181187550435</v>
      </c>
      <c r="D233" s="183">
        <f>D176/RES_summary!D$19</f>
        <v>50.754872901006351</v>
      </c>
      <c r="E233" s="183">
        <f>E176/RES_summary!E$19</f>
        <v>50.348151189611414</v>
      </c>
      <c r="F233" s="183">
        <f>F176/RES_summary!F$19</f>
        <v>50.093850974047186</v>
      </c>
      <c r="G233" s="183">
        <f>G176/RES_summary!G$19</f>
        <v>49.819019359653588</v>
      </c>
      <c r="H233" s="183">
        <f>H176/RES_summary!H$19</f>
        <v>49.921979162934825</v>
      </c>
      <c r="I233" s="183">
        <f>I176/RES_summary!I$19</f>
        <v>49.204419525979965</v>
      </c>
      <c r="J233" s="183">
        <f>J176/RES_summary!J$19</f>
        <v>48.821386752499869</v>
      </c>
      <c r="K233" s="183">
        <f>K176/RES_summary!K$19</f>
        <v>48.223788003838209</v>
      </c>
      <c r="L233" s="183">
        <f>L176/RES_summary!L$19</f>
        <v>47.846288756180044</v>
      </c>
      <c r="M233" s="183">
        <f>M176/RES_summary!M$19</f>
        <v>47.590716010491136</v>
      </c>
      <c r="N233" s="183">
        <f>N176/RES_summary!N$19</f>
        <v>47.233768983377679</v>
      </c>
      <c r="O233" s="183">
        <f>O176/RES_summary!O$19</f>
        <v>47.014315512949295</v>
      </c>
      <c r="P233" s="183">
        <f>P176/RES_summary!P$19</f>
        <v>46.62392546497918</v>
      </c>
      <c r="Q233" s="183">
        <f>Q176/RES_summary!Q$19</f>
        <v>45.86274176483073</v>
      </c>
    </row>
    <row r="234" spans="1:17" ht="12" customHeight="1" x14ac:dyDescent="0.25">
      <c r="A234" s="167" t="s">
        <v>168</v>
      </c>
      <c r="B234" s="183">
        <f>B177/RES_summary!B$19</f>
        <v>43.041877683084977</v>
      </c>
      <c r="C234" s="183">
        <f>C177/RES_summary!C$19</f>
        <v>44.21516556138765</v>
      </c>
      <c r="D234" s="183">
        <f>D177/RES_summary!D$19</f>
        <v>42.430734489322695</v>
      </c>
      <c r="E234" s="183">
        <f>E177/RES_summary!E$19</f>
        <v>42.276514942838745</v>
      </c>
      <c r="F234" s="183">
        <f>F177/RES_summary!F$19</f>
        <v>42.064543632239598</v>
      </c>
      <c r="G234" s="183">
        <f>G177/RES_summary!G$19</f>
        <v>41.941621026646715</v>
      </c>
      <c r="H234" s="183">
        <f>H177/RES_summary!H$19</f>
        <v>42.123256607680759</v>
      </c>
      <c r="I234" s="183">
        <f>I177/RES_summary!I$19</f>
        <v>41.632133400935807</v>
      </c>
      <c r="J234" s="183">
        <f>J177/RES_summary!J$19</f>
        <v>41.43197551652846</v>
      </c>
      <c r="K234" s="183">
        <f>K177/RES_summary!K$19</f>
        <v>41.040932064880195</v>
      </c>
      <c r="L234" s="183">
        <f>L177/RES_summary!L$19</f>
        <v>40.808523714197563</v>
      </c>
      <c r="M234" s="183">
        <f>M177/RES_summary!M$19</f>
        <v>40.60041784651726</v>
      </c>
      <c r="N234" s="183">
        <f>N177/RES_summary!N$19</f>
        <v>40.32072660715987</v>
      </c>
      <c r="O234" s="183">
        <f>O177/RES_summary!O$19</f>
        <v>40.160468511930354</v>
      </c>
      <c r="P234" s="183">
        <f>P177/RES_summary!P$19</f>
        <v>39.848819935384299</v>
      </c>
      <c r="Q234" s="183">
        <f>Q177/RES_summary!Q$19</f>
        <v>39.223452926269935</v>
      </c>
    </row>
    <row r="235" spans="1:17" ht="12" customHeight="1" x14ac:dyDescent="0.25">
      <c r="A235" s="166" t="s">
        <v>57</v>
      </c>
      <c r="B235" s="182">
        <f>B178/RES_summary!B$19</f>
        <v>33.625364298216326</v>
      </c>
      <c r="C235" s="182">
        <f>C178/RES_summary!C$19</f>
        <v>36.401828643143105</v>
      </c>
      <c r="D235" s="182">
        <f>D178/RES_summary!D$19</f>
        <v>32.990667385646709</v>
      </c>
      <c r="E235" s="182">
        <f>E178/RES_summary!E$19</f>
        <v>32.927690878015014</v>
      </c>
      <c r="F235" s="182">
        <f>F178/RES_summary!F$19</f>
        <v>32.561003133136403</v>
      </c>
      <c r="G235" s="182">
        <f>G178/RES_summary!G$19</f>
        <v>32.382362583775006</v>
      </c>
      <c r="H235" s="182">
        <f>H178/RES_summary!H$19</f>
        <v>32.449286455907803</v>
      </c>
      <c r="I235" s="182">
        <f>I178/RES_summary!I$19</f>
        <v>31.982872691887888</v>
      </c>
      <c r="J235" s="182">
        <f>J178/RES_summary!J$19</f>
        <v>31.733901389124885</v>
      </c>
      <c r="K235" s="182">
        <f>K178/RES_summary!K$19</f>
        <v>31.345462202495039</v>
      </c>
      <c r="L235" s="182">
        <f>L178/RES_summary!L$19</f>
        <v>31.10008769151705</v>
      </c>
      <c r="M235" s="182">
        <f>M178/RES_summary!M$19</f>
        <v>30.933965406819258</v>
      </c>
      <c r="N235" s="182">
        <f>N178/RES_summary!N$19</f>
        <v>30.701949839195468</v>
      </c>
      <c r="O235" s="182">
        <f>O178/RES_summary!O$19</f>
        <v>30.559305083417037</v>
      </c>
      <c r="P235" s="182">
        <f>P178/RES_summary!P$19</f>
        <v>30.305551552236444</v>
      </c>
      <c r="Q235" s="182">
        <f>Q178/RES_summary!Q$19</f>
        <v>29.810782147139943</v>
      </c>
    </row>
    <row r="236" spans="1:17" ht="12" customHeight="1" x14ac:dyDescent="0.25">
      <c r="A236" s="147" t="s">
        <v>59</v>
      </c>
      <c r="B236" s="181">
        <f>B179/RES_summary!B$19</f>
        <v>9.4165133848686544</v>
      </c>
      <c r="C236" s="181">
        <f>C179/RES_summary!C$19</f>
        <v>7.8133369182445414</v>
      </c>
      <c r="D236" s="181">
        <f>D179/RES_summary!D$19</f>
        <v>9.4400671036759825</v>
      </c>
      <c r="E236" s="181">
        <f>E179/RES_summary!E$19</f>
        <v>9.3488240648237237</v>
      </c>
      <c r="F236" s="181">
        <f>F179/RES_summary!F$19</f>
        <v>9.5035404991032042</v>
      </c>
      <c r="G236" s="181">
        <f>G179/RES_summary!G$19</f>
        <v>9.559258442871716</v>
      </c>
      <c r="H236" s="181">
        <f>H179/RES_summary!H$19</f>
        <v>9.6739701517729593</v>
      </c>
      <c r="I236" s="181">
        <f>I179/RES_summary!I$19</f>
        <v>9.6492607090479243</v>
      </c>
      <c r="J236" s="181">
        <f>J179/RES_summary!J$19</f>
        <v>9.6980741274035687</v>
      </c>
      <c r="K236" s="181">
        <f>K179/RES_summary!K$19</f>
        <v>9.6954698623851492</v>
      </c>
      <c r="L236" s="181">
        <f>L179/RES_summary!L$19</f>
        <v>9.7084360226805124</v>
      </c>
      <c r="M236" s="181">
        <f>M179/RES_summary!M$19</f>
        <v>9.6664524396980021</v>
      </c>
      <c r="N236" s="181">
        <f>N179/RES_summary!N$19</f>
        <v>9.6187767679644089</v>
      </c>
      <c r="O236" s="181">
        <f>O179/RES_summary!O$19</f>
        <v>9.6011634285133223</v>
      </c>
      <c r="P236" s="181">
        <f>P179/RES_summary!P$19</f>
        <v>9.5432683831478542</v>
      </c>
      <c r="Q236" s="181">
        <f>Q179/RES_summary!Q$19</f>
        <v>9.4126707791299982</v>
      </c>
    </row>
    <row r="237" spans="1:17" ht="12" customHeight="1" x14ac:dyDescent="0.25">
      <c r="A237" s="163" t="s">
        <v>142</v>
      </c>
      <c r="B237" s="180">
        <f>B180/RES_summary!B$19</f>
        <v>45.51164731691518</v>
      </c>
      <c r="C237" s="180">
        <f>C180/RES_summary!C$19</f>
        <v>46.478443850133672</v>
      </c>
      <c r="D237" s="180">
        <f>D180/RES_summary!D$19</f>
        <v>43.284881212423507</v>
      </c>
      <c r="E237" s="180">
        <f>E180/RES_summary!E$19</f>
        <v>43.928420646589693</v>
      </c>
      <c r="F237" s="180">
        <f>F180/RES_summary!F$19</f>
        <v>45.343895973058686</v>
      </c>
      <c r="G237" s="180">
        <f>G180/RES_summary!G$19</f>
        <v>44.561718252661763</v>
      </c>
      <c r="H237" s="180">
        <f>H180/RES_summary!H$19</f>
        <v>47.605750765881162</v>
      </c>
      <c r="I237" s="180">
        <f>I180/RES_summary!I$19</f>
        <v>45.118056380477412</v>
      </c>
      <c r="J237" s="180">
        <f>J180/RES_summary!J$19</f>
        <v>45.536957166341224</v>
      </c>
      <c r="K237" s="180">
        <f>K180/RES_summary!K$19</f>
        <v>40.179741329424665</v>
      </c>
      <c r="L237" s="180">
        <f>L180/RES_summary!L$19</f>
        <v>42.359612863751799</v>
      </c>
      <c r="M237" s="180">
        <f>M180/RES_summary!M$19</f>
        <v>42.231077423336224</v>
      </c>
      <c r="N237" s="180">
        <f>N180/RES_summary!N$19</f>
        <v>41.265928522727592</v>
      </c>
      <c r="O237" s="180">
        <f>O180/RES_summary!O$19</f>
        <v>43.464211524725584</v>
      </c>
      <c r="P237" s="180">
        <f>P180/RES_summary!P$19</f>
        <v>43.391978359354638</v>
      </c>
      <c r="Q237" s="180">
        <f>Q180/RES_summary!Q$19</f>
        <v>44.788491024508488</v>
      </c>
    </row>
    <row r="238" spans="1:17" ht="12" customHeight="1" x14ac:dyDescent="0.25">
      <c r="A238" s="161" t="s">
        <v>141</v>
      </c>
      <c r="B238" s="179">
        <f>B181/RES_summary!B$19</f>
        <v>38.999084140866159</v>
      </c>
      <c r="C238" s="179">
        <f>C181/RES_summary!C$19</f>
        <v>40.813032051827548</v>
      </c>
      <c r="D238" s="179">
        <f>D181/RES_summary!D$19</f>
        <v>37.575239891744573</v>
      </c>
      <c r="E238" s="179">
        <f>E181/RES_summary!E$19</f>
        <v>38.078011167699422</v>
      </c>
      <c r="F238" s="179">
        <f>F181/RES_summary!F$19</f>
        <v>38.97707288159625</v>
      </c>
      <c r="G238" s="179">
        <f>G181/RES_summary!G$19</f>
        <v>38.524375307102666</v>
      </c>
      <c r="H238" s="179">
        <f>H181/RES_summary!H$19</f>
        <v>40.617708149595465</v>
      </c>
      <c r="I238" s="179">
        <f>I181/RES_summary!I$19</f>
        <v>38.975997356359258</v>
      </c>
      <c r="J238" s="179">
        <f>J181/RES_summary!J$19</f>
        <v>39.297096285525299</v>
      </c>
      <c r="K238" s="179">
        <f>K181/RES_summary!K$19</f>
        <v>35.812301726511386</v>
      </c>
      <c r="L238" s="179">
        <f>L181/RES_summary!L$19</f>
        <v>37.242184384119255</v>
      </c>
      <c r="M238" s="179">
        <f>M181/RES_summary!M$19</f>
        <v>37.116652764866544</v>
      </c>
      <c r="N238" s="179">
        <f>N181/RES_summary!N$19</f>
        <v>36.441630307737334</v>
      </c>
      <c r="O238" s="179">
        <f>O181/RES_summary!O$19</f>
        <v>37.852900919584911</v>
      </c>
      <c r="P238" s="179">
        <f>P181/RES_summary!P$19</f>
        <v>37.748054316728371</v>
      </c>
      <c r="Q238" s="179">
        <f>Q181/RES_summary!Q$19</f>
        <v>38.52518994506049</v>
      </c>
    </row>
    <row r="239" spans="1:17" ht="12" customHeight="1" x14ac:dyDescent="0.25">
      <c r="A239" s="148" t="s">
        <v>60</v>
      </c>
      <c r="B239" s="177">
        <f>B182/RES_summary!B$19</f>
        <v>29.582570755997509</v>
      </c>
      <c r="C239" s="177">
        <f>C182/RES_summary!C$19</f>
        <v>32.99969513358301</v>
      </c>
      <c r="D239" s="177">
        <f>D182/RES_summary!D$19</f>
        <v>28.135172788068608</v>
      </c>
      <c r="E239" s="177">
        <f>E182/RES_summary!E$19</f>
        <v>28.729187102875702</v>
      </c>
      <c r="F239" s="177">
        <f>F182/RES_summary!F$19</f>
        <v>29.473532382493037</v>
      </c>
      <c r="G239" s="177">
        <f>G182/RES_summary!G$19</f>
        <v>28.965116864230957</v>
      </c>
      <c r="H239" s="177">
        <f>H182/RES_summary!H$19</f>
        <v>30.943737997822513</v>
      </c>
      <c r="I239" s="177">
        <f>I182/RES_summary!I$19</f>
        <v>29.32673664731135</v>
      </c>
      <c r="J239" s="177">
        <f>J182/RES_summary!J$19</f>
        <v>29.599022158121752</v>
      </c>
      <c r="K239" s="177">
        <f>K182/RES_summary!K$19</f>
        <v>26.11683186412624</v>
      </c>
      <c r="L239" s="177">
        <f>L182/RES_summary!L$19</f>
        <v>27.533748361438732</v>
      </c>
      <c r="M239" s="177">
        <f>M182/RES_summary!M$19</f>
        <v>27.450200325168538</v>
      </c>
      <c r="N239" s="177">
        <f>N182/RES_summary!N$19</f>
        <v>26.822853539772929</v>
      </c>
      <c r="O239" s="177">
        <f>O182/RES_summary!O$19</f>
        <v>28.251737491071591</v>
      </c>
      <c r="P239" s="177">
        <f>P182/RES_summary!P$19</f>
        <v>28.204785933580528</v>
      </c>
      <c r="Q239" s="177">
        <f>Q182/RES_summary!Q$19</f>
        <v>29.112519165930486</v>
      </c>
    </row>
    <row r="240" spans="1:17" ht="12" customHeight="1" x14ac:dyDescent="0.25">
      <c r="A240" s="148" t="s">
        <v>59</v>
      </c>
      <c r="B240" s="177">
        <f>B183/RES_summary!B$19</f>
        <v>9.4165133848686526</v>
      </c>
      <c r="C240" s="177">
        <f>C183/RES_summary!C$19</f>
        <v>7.8133369182445414</v>
      </c>
      <c r="D240" s="177">
        <f>D183/RES_summary!D$19</f>
        <v>9.4400671036759718</v>
      </c>
      <c r="E240" s="177">
        <f>E183/RES_summary!E$19</f>
        <v>9.3488240648237237</v>
      </c>
      <c r="F240" s="177">
        <f>F183/RES_summary!F$19</f>
        <v>9.5035404991032078</v>
      </c>
      <c r="G240" s="177">
        <f>G183/RES_summary!G$19</f>
        <v>9.5592584428717089</v>
      </c>
      <c r="H240" s="177">
        <f>H183/RES_summary!H$19</f>
        <v>9.6739701517729504</v>
      </c>
      <c r="I240" s="177">
        <f>I183/RES_summary!I$19</f>
        <v>9.6492607090479101</v>
      </c>
      <c r="J240" s="177">
        <f>J183/RES_summary!J$19</f>
        <v>9.6980741274035545</v>
      </c>
      <c r="K240" s="177">
        <f>K183/RES_summary!K$19</f>
        <v>9.6954698623851492</v>
      </c>
      <c r="L240" s="177">
        <f>L183/RES_summary!L$19</f>
        <v>9.7084360226805266</v>
      </c>
      <c r="M240" s="177">
        <f>M183/RES_summary!M$19</f>
        <v>9.6664524396980038</v>
      </c>
      <c r="N240" s="177">
        <f>N183/RES_summary!N$19</f>
        <v>9.6187767679644107</v>
      </c>
      <c r="O240" s="177">
        <f>O183/RES_summary!O$19</f>
        <v>9.6011634285133223</v>
      </c>
      <c r="P240" s="177">
        <f>P183/RES_summary!P$19</f>
        <v>9.5432683831478524</v>
      </c>
      <c r="Q240" s="177">
        <f>Q183/RES_summary!Q$19</f>
        <v>9.4126707791299946</v>
      </c>
    </row>
    <row r="241" spans="1:17" ht="12" customHeight="1" x14ac:dyDescent="0.25">
      <c r="A241" s="158" t="s">
        <v>62</v>
      </c>
      <c r="B241" s="178">
        <f>B184/RES_summary!B$19</f>
        <v>11.617175670913133</v>
      </c>
      <c r="C241" s="178">
        <f>C184/RES_summary!C$19</f>
        <v>11.955071187131919</v>
      </c>
      <c r="D241" s="178">
        <f>D184/RES_summary!D$19</f>
        <v>11.468590357598579</v>
      </c>
      <c r="E241" s="178">
        <f>E184/RES_summary!E$19</f>
        <v>11.608074745692026</v>
      </c>
      <c r="F241" s="178">
        <f>F184/RES_summary!F$19</f>
        <v>11.978307346330446</v>
      </c>
      <c r="G241" s="178">
        <f>G184/RES_summary!G$19</f>
        <v>11.871171205373569</v>
      </c>
      <c r="H241" s="178">
        <f>H184/RES_summary!H$19</f>
        <v>12.315933610368027</v>
      </c>
      <c r="I241" s="178">
        <f>I184/RES_summary!I$19</f>
        <v>11.989215608509667</v>
      </c>
      <c r="J241" s="178">
        <f>J184/RES_summary!J$19</f>
        <v>11.927716030968899</v>
      </c>
      <c r="K241" s="178">
        <f>K184/RES_summary!K$19</f>
        <v>10.918526605495497</v>
      </c>
      <c r="L241" s="178">
        <f>L184/RES_summary!L$19</f>
        <v>11.441801625204782</v>
      </c>
      <c r="M241" s="178">
        <f>M184/RES_summary!M$19</f>
        <v>11.171475217383305</v>
      </c>
      <c r="N241" s="178">
        <f>N184/RES_summary!N$19</f>
        <v>10.947150267357468</v>
      </c>
      <c r="O241" s="178">
        <f>O184/RES_summary!O$19</f>
        <v>12.437011015525968</v>
      </c>
      <c r="P241" s="178">
        <f>P184/RES_summary!P$19</f>
        <v>12.33561606508492</v>
      </c>
      <c r="Q241" s="178">
        <f>Q184/RES_summary!Q$19</f>
        <v>12.733489593580298</v>
      </c>
    </row>
    <row r="242" spans="1:17" ht="12" customHeight="1" x14ac:dyDescent="0.25">
      <c r="A242" s="23" t="s">
        <v>57</v>
      </c>
      <c r="B242" s="177">
        <f>B185/RES_summary!B$19</f>
        <v>18.459586022911637</v>
      </c>
      <c r="C242" s="177">
        <f>C185/RES_summary!C$19</f>
        <v>18.090456494935236</v>
      </c>
      <c r="D242" s="177">
        <f>D185/RES_summary!D$19</f>
        <v>18.470399295406263</v>
      </c>
      <c r="E242" s="177">
        <f>E185/RES_summary!E$19</f>
        <v>18.042818442173395</v>
      </c>
      <c r="F242" s="177">
        <f>F185/RES_summary!F$19</f>
        <v>17.845483229189412</v>
      </c>
      <c r="G242" s="177">
        <f>G185/RES_summary!G$19</f>
        <v>17.555631774983141</v>
      </c>
      <c r="H242" s="177">
        <f>H185/RES_summary!H$19</f>
        <v>16.911826229758901</v>
      </c>
      <c r="I242" s="177">
        <f>I185/RES_summary!I$19</f>
        <v>17.77031229556539</v>
      </c>
      <c r="J242" s="177">
        <f>J185/RES_summary!J$19</f>
        <v>17.316520962855726</v>
      </c>
      <c r="K242" s="177">
        <f>K185/RES_summary!K$19</f>
        <v>18.03306734275618</v>
      </c>
      <c r="L242" s="177">
        <f>L185/RES_summary!L$19</f>
        <v>17.334955458807176</v>
      </c>
      <c r="M242" s="177">
        <f>M185/RES_summary!M$19</f>
        <v>17.280002638771233</v>
      </c>
      <c r="N242" s="177">
        <f>N185/RES_summary!N$19</f>
        <v>17.601774941450532</v>
      </c>
      <c r="O242" s="177">
        <f>O185/RES_summary!O$19</f>
        <v>17.105718301704709</v>
      </c>
      <c r="P242" s="177">
        <f>P185/RES_summary!P$19</f>
        <v>17.497590641442319</v>
      </c>
      <c r="Q242" s="177">
        <f>Q185/RES_summary!Q$19</f>
        <v>17.447607586854993</v>
      </c>
    </row>
    <row r="243" spans="1:17" ht="12" customHeight="1" x14ac:dyDescent="0.25">
      <c r="A243" s="29" t="s">
        <v>140</v>
      </c>
      <c r="B243" s="176">
        <f>B186/RES_summary!B$19</f>
        <v>10.588065066539681</v>
      </c>
      <c r="C243" s="176">
        <f>C186/RES_summary!C$19</f>
        <v>10.729377251817544</v>
      </c>
      <c r="D243" s="176">
        <f>D186/RES_summary!D$19</f>
        <v>10.371228199191609</v>
      </c>
      <c r="E243" s="176">
        <f>E186/RES_summary!E$19</f>
        <v>10.641031982583295</v>
      </c>
      <c r="F243" s="176">
        <f>F186/RES_summary!F$19</f>
        <v>10.898577182853957</v>
      </c>
      <c r="G243" s="176">
        <f>G186/RES_summary!G$19</f>
        <v>10.665104150178307</v>
      </c>
      <c r="H243" s="176">
        <f>H186/RES_summary!H$19</f>
        <v>10.886070232763378</v>
      </c>
      <c r="I243" s="176">
        <f>I186/RES_summary!I$19</f>
        <v>11.051680567503446</v>
      </c>
      <c r="J243" s="176">
        <f>J186/RES_summary!J$19</f>
        <v>10.906471865074852</v>
      </c>
      <c r="K243" s="176">
        <f>K186/RES_summary!K$19</f>
        <v>10.45078577111534</v>
      </c>
      <c r="L243" s="176">
        <f>L186/RES_summary!L$19</f>
        <v>10.65230883490519</v>
      </c>
      <c r="M243" s="176">
        <f>M186/RES_summary!M$19</f>
        <v>10.574781313638457</v>
      </c>
      <c r="N243" s="176">
        <f>N186/RES_summary!N$19</f>
        <v>10.680051644616132</v>
      </c>
      <c r="O243" s="176">
        <f>O186/RES_summary!O$19</f>
        <v>11.036267427834852</v>
      </c>
      <c r="P243" s="176">
        <f>P186/RES_summary!P$19</f>
        <v>11.369247554201459</v>
      </c>
      <c r="Q243" s="176">
        <f>Q186/RES_summary!Q$19</f>
        <v>11.912482591179428</v>
      </c>
    </row>
    <row r="245" spans="1:17" ht="12" customHeight="1" x14ac:dyDescent="0.25">
      <c r="A245" s="152" t="s">
        <v>71</v>
      </c>
      <c r="B245" s="184">
        <f>B188/RES_summary!B$19</f>
        <v>151.38241960939737</v>
      </c>
      <c r="C245" s="184">
        <f>C188/RES_summary!C$19</f>
        <v>155.90602199904609</v>
      </c>
      <c r="D245" s="184">
        <f>D188/RES_summary!D$19</f>
        <v>154.94421720885592</v>
      </c>
      <c r="E245" s="184">
        <f>E188/RES_summary!E$19</f>
        <v>157.3408735631788</v>
      </c>
      <c r="F245" s="184">
        <f>F188/RES_summary!F$19</f>
        <v>161.24417737242865</v>
      </c>
      <c r="G245" s="184">
        <f>G188/RES_summary!G$19</f>
        <v>161.02986149544557</v>
      </c>
      <c r="H245" s="184">
        <f>H188/RES_summary!H$19</f>
        <v>167.12676713472601</v>
      </c>
      <c r="I245" s="184">
        <f>I188/RES_summary!I$19</f>
        <v>153.98340940891595</v>
      </c>
      <c r="J245" s="184">
        <f>J188/RES_summary!J$19</f>
        <v>161.72325444100417</v>
      </c>
      <c r="K245" s="184">
        <f>K188/RES_summary!K$19</f>
        <v>150.45687836440112</v>
      </c>
      <c r="L245" s="184">
        <f>L188/RES_summary!L$19</f>
        <v>157.65966577241309</v>
      </c>
      <c r="M245" s="184">
        <f>M188/RES_summary!M$19</f>
        <v>130.03647087027866</v>
      </c>
      <c r="N245" s="184">
        <f>N188/RES_summary!N$19</f>
        <v>129.02690555339314</v>
      </c>
      <c r="O245" s="184">
        <f>O188/RES_summary!O$19</f>
        <v>134.8359329878318</v>
      </c>
      <c r="P245" s="184">
        <f>P188/RES_summary!P$19</f>
        <v>127.07824140043728</v>
      </c>
      <c r="Q245" s="184">
        <f>Q188/RES_summary!Q$19</f>
        <v>134.79461214447255</v>
      </c>
    </row>
    <row r="246" spans="1:17" ht="12" customHeight="1" x14ac:dyDescent="0.25">
      <c r="A246" s="158" t="s">
        <v>65</v>
      </c>
      <c r="B246" s="178">
        <f>B189/RES_summary!B$19</f>
        <v>113.80418723536351</v>
      </c>
      <c r="C246" s="178">
        <f>C189/RES_summary!C$19</f>
        <v>117.71701909642321</v>
      </c>
      <c r="D246" s="178">
        <f>D189/RES_summary!D$19</f>
        <v>118.24580567038278</v>
      </c>
      <c r="E246" s="178">
        <f>E189/RES_summary!E$19</f>
        <v>119.88206082797562</v>
      </c>
      <c r="F246" s="178">
        <f>F189/RES_summary!F$19</f>
        <v>122.68770972505187</v>
      </c>
      <c r="G246" s="178">
        <f>G189/RES_summary!G$19</f>
        <v>122.65536252527254</v>
      </c>
      <c r="H246" s="178">
        <f>H189/RES_summary!H$19</f>
        <v>126.77266523249949</v>
      </c>
      <c r="I246" s="178">
        <f>I189/RES_summary!I$19</f>
        <v>114.07333147066953</v>
      </c>
      <c r="J246" s="178">
        <f>J189/RES_summary!J$19</f>
        <v>121.31488489237665</v>
      </c>
      <c r="K246" s="178">
        <f>K189/RES_summary!K$19</f>
        <v>112.810102901524</v>
      </c>
      <c r="L246" s="178">
        <f>L189/RES_summary!L$19</f>
        <v>118.71319353994109</v>
      </c>
      <c r="M246" s="178">
        <f>M189/RES_summary!M$19</f>
        <v>91.021954322268087</v>
      </c>
      <c r="N246" s="178">
        <f>N189/RES_summary!N$19</f>
        <v>90.266068567531534</v>
      </c>
      <c r="O246" s="178">
        <f>O189/RES_summary!O$19</f>
        <v>94.546611168970472</v>
      </c>
      <c r="P246" s="178">
        <f>P189/RES_summary!P$19</f>
        <v>86.324153502600183</v>
      </c>
      <c r="Q246" s="178">
        <f>Q189/RES_summary!Q$19</f>
        <v>92.987701229125207</v>
      </c>
    </row>
    <row r="247" spans="1:17" ht="12" customHeight="1" x14ac:dyDescent="0.25">
      <c r="A247" s="23" t="s">
        <v>84</v>
      </c>
      <c r="B247" s="177">
        <f>B190/RES_summary!B$19</f>
        <v>110.5104438336312</v>
      </c>
      <c r="C247" s="177">
        <f>C190/RES_summary!C$19</f>
        <v>113.82645094602792</v>
      </c>
      <c r="D247" s="177">
        <f>D190/RES_summary!D$19</f>
        <v>115.96163666540974</v>
      </c>
      <c r="E247" s="177">
        <f>E190/RES_summary!E$19</f>
        <v>117.12100667758912</v>
      </c>
      <c r="F247" s="177">
        <f>F190/RES_summary!F$19</f>
        <v>119.1017804831007</v>
      </c>
      <c r="G247" s="177">
        <f>G190/RES_summary!G$19</f>
        <v>119.46656044545351</v>
      </c>
      <c r="H247" s="177">
        <f>H190/RES_summary!H$19</f>
        <v>122.10341886941951</v>
      </c>
      <c r="I247" s="177">
        <f>I190/RES_summary!I$19</f>
        <v>110.5365840594381</v>
      </c>
      <c r="J247" s="177">
        <f>J190/RES_summary!J$19</f>
        <v>117.50766774237559</v>
      </c>
      <c r="K247" s="177">
        <f>K190/RES_summary!K$19</f>
        <v>111.58391443164342</v>
      </c>
      <c r="L247" s="177">
        <f>L190/RES_summary!L$19</f>
        <v>116.22989036137757</v>
      </c>
      <c r="M247" s="177">
        <f>M190/RES_summary!M$19</f>
        <v>88.899162066086276</v>
      </c>
      <c r="N247" s="177">
        <f>N190/RES_summary!N$19</f>
        <v>88.425019843571732</v>
      </c>
      <c r="O247" s="177">
        <f>O190/RES_summary!O$19</f>
        <v>91.942876841643596</v>
      </c>
      <c r="P247" s="177">
        <f>P190/RES_summary!P$19</f>
        <v>83.783725184539605</v>
      </c>
      <c r="Q247" s="177">
        <f>Q190/RES_summary!Q$19</f>
        <v>89.893546365316368</v>
      </c>
    </row>
    <row r="248" spans="1:17" ht="12" customHeight="1" x14ac:dyDescent="0.25">
      <c r="A248" s="23" t="s">
        <v>60</v>
      </c>
      <c r="B248" s="177">
        <f>B191/RES_summary!B$19</f>
        <v>3.2937434017323084</v>
      </c>
      <c r="C248" s="177">
        <f>C191/RES_summary!C$19</f>
        <v>3.8905681503952994</v>
      </c>
      <c r="D248" s="177">
        <f>D191/RES_summary!D$19</f>
        <v>2.2841690049730357</v>
      </c>
      <c r="E248" s="177">
        <f>E191/RES_summary!E$19</f>
        <v>2.7610541503865034</v>
      </c>
      <c r="F248" s="177">
        <f>F191/RES_summary!F$19</f>
        <v>3.5859292419511757</v>
      </c>
      <c r="G248" s="177">
        <f>G191/RES_summary!G$19</f>
        <v>3.1888020798190242</v>
      </c>
      <c r="H248" s="177">
        <f>H191/RES_summary!H$19</f>
        <v>4.6692463630799876</v>
      </c>
      <c r="I248" s="177">
        <f>I191/RES_summary!I$19</f>
        <v>3.536747411231421</v>
      </c>
      <c r="J248" s="177">
        <f>J191/RES_summary!J$19</f>
        <v>3.8072171500010525</v>
      </c>
      <c r="K248" s="177">
        <f>K191/RES_summary!K$19</f>
        <v>1.2261884698805761</v>
      </c>
      <c r="L248" s="177">
        <f>L191/RES_summary!L$19</f>
        <v>2.4833031785635256</v>
      </c>
      <c r="M248" s="177">
        <f>M191/RES_summary!M$19</f>
        <v>2.1227922561818038</v>
      </c>
      <c r="N248" s="177">
        <f>N191/RES_summary!N$19</f>
        <v>1.8410487239598028</v>
      </c>
      <c r="O248" s="177">
        <f>O191/RES_summary!O$19</f>
        <v>2.603734327326876</v>
      </c>
      <c r="P248" s="177">
        <f>P191/RES_summary!P$19</f>
        <v>2.5404283180605725</v>
      </c>
      <c r="Q248" s="177">
        <f>Q191/RES_summary!Q$19</f>
        <v>3.0941548638088414</v>
      </c>
    </row>
    <row r="249" spans="1:17" ht="12" customHeight="1" x14ac:dyDescent="0.25">
      <c r="A249" s="158" t="s">
        <v>112</v>
      </c>
      <c r="B249" s="178">
        <f>B192/RES_summary!B$19</f>
        <v>5.6604084189825793E-2</v>
      </c>
      <c r="C249" s="178">
        <f>C192/RES_summary!C$19</f>
        <v>6.2809541074214492E-2</v>
      </c>
      <c r="D249" s="178">
        <f>D192/RES_summary!D$19</f>
        <v>6.7672712894360609E-2</v>
      </c>
      <c r="E249" s="178">
        <f>E192/RES_summary!E$19</f>
        <v>7.0094282448302583E-2</v>
      </c>
      <c r="F249" s="178">
        <f>F192/RES_summary!F$19</f>
        <v>7.5906515756751419E-2</v>
      </c>
      <c r="G249" s="178">
        <f>G192/RES_summary!G$19</f>
        <v>9.4355750217448756E-2</v>
      </c>
      <c r="H249" s="178">
        <f>H192/RES_summary!H$19</f>
        <v>0.11191317619373682</v>
      </c>
      <c r="I249" s="178">
        <f>I192/RES_summary!I$19</f>
        <v>0.14181817231369914</v>
      </c>
      <c r="J249" s="178">
        <f>J192/RES_summary!J$19</f>
        <v>0.16413538799246319</v>
      </c>
      <c r="K249" s="178">
        <f>K192/RES_summary!K$19</f>
        <v>0.20590817848401249</v>
      </c>
      <c r="L249" s="178">
        <f>L192/RES_summary!L$19</f>
        <v>0.23338107475965381</v>
      </c>
      <c r="M249" s="178">
        <f>M192/RES_summary!M$19</f>
        <v>0.26128175420214506</v>
      </c>
      <c r="N249" s="178">
        <f>N192/RES_summary!N$19</f>
        <v>0.29274105590279392</v>
      </c>
      <c r="O249" s="178">
        <f>O192/RES_summary!O$19</f>
        <v>0.32550274198404433</v>
      </c>
      <c r="P249" s="178">
        <f>P192/RES_summary!P$19</f>
        <v>0.35695141490169657</v>
      </c>
      <c r="Q249" s="178">
        <f>Q192/RES_summary!Q$19</f>
        <v>0.33488428507698231</v>
      </c>
    </row>
    <row r="250" spans="1:17" ht="12" customHeight="1" x14ac:dyDescent="0.25">
      <c r="A250" s="23" t="s">
        <v>60</v>
      </c>
      <c r="B250" s="177">
        <f>B193/RES_summary!B$19</f>
        <v>5.6604084189825793E-2</v>
      </c>
      <c r="C250" s="177">
        <f>C193/RES_summary!C$19</f>
        <v>6.2809541074214492E-2</v>
      </c>
      <c r="D250" s="177">
        <f>D193/RES_summary!D$19</f>
        <v>6.7672712894360609E-2</v>
      </c>
      <c r="E250" s="177">
        <f>E193/RES_summary!E$19</f>
        <v>7.0094282448302583E-2</v>
      </c>
      <c r="F250" s="177">
        <f>F193/RES_summary!F$19</f>
        <v>7.5906515756751419E-2</v>
      </c>
      <c r="G250" s="177">
        <f>G193/RES_summary!G$19</f>
        <v>9.4355750217448756E-2</v>
      </c>
      <c r="H250" s="177">
        <f>H193/RES_summary!H$19</f>
        <v>0.11191317619373682</v>
      </c>
      <c r="I250" s="177">
        <f>I193/RES_summary!I$19</f>
        <v>0.14181817231369914</v>
      </c>
      <c r="J250" s="177">
        <f>J193/RES_summary!J$19</f>
        <v>0.16413538799246319</v>
      </c>
      <c r="K250" s="177">
        <f>K193/RES_summary!K$19</f>
        <v>0.20590817848401249</v>
      </c>
      <c r="L250" s="177">
        <f>L193/RES_summary!L$19</f>
        <v>0.23338107475965381</v>
      </c>
      <c r="M250" s="177">
        <f>M193/RES_summary!M$19</f>
        <v>0.26128175420214506</v>
      </c>
      <c r="N250" s="177">
        <f>N193/RES_summary!N$19</f>
        <v>0.29274105590279392</v>
      </c>
      <c r="O250" s="177">
        <f>O193/RES_summary!O$19</f>
        <v>0.32550274198404433</v>
      </c>
      <c r="P250" s="177">
        <f>P193/RES_summary!P$19</f>
        <v>0.35695141490169657</v>
      </c>
      <c r="Q250" s="177">
        <f>Q193/RES_summary!Q$19</f>
        <v>0.33488428507698231</v>
      </c>
    </row>
    <row r="251" spans="1:17" ht="12" customHeight="1" x14ac:dyDescent="0.25">
      <c r="A251" s="158" t="s">
        <v>63</v>
      </c>
      <c r="B251" s="178">
        <f>B194/RES_summary!B$19</f>
        <v>29.330253923210961</v>
      </c>
      <c r="C251" s="178">
        <f>C194/RES_summary!C$19</f>
        <v>29.846874096395744</v>
      </c>
      <c r="D251" s="178">
        <f>D194/RES_summary!D$19</f>
        <v>28.481024414628294</v>
      </c>
      <c r="E251" s="178">
        <f>E194/RES_summary!E$19</f>
        <v>28.991450356974756</v>
      </c>
      <c r="F251" s="178">
        <f>F194/RES_summary!F$19</f>
        <v>29.881649212594585</v>
      </c>
      <c r="G251" s="178">
        <f>G194/RES_summary!G$19</f>
        <v>29.800223517738377</v>
      </c>
      <c r="H251" s="178">
        <f>H194/RES_summary!H$19</f>
        <v>31.677230084061438</v>
      </c>
      <c r="I251" s="178">
        <f>I194/RES_summary!I$19</f>
        <v>30.793981729443885</v>
      </c>
      <c r="J251" s="178">
        <f>J194/RES_summary!J$19</f>
        <v>31.347059945471027</v>
      </c>
      <c r="K251" s="178">
        <f>K194/RES_summary!K$19</f>
        <v>28.737075872300363</v>
      </c>
      <c r="L251" s="178">
        <f>L194/RES_summary!L$19</f>
        <v>29.879878578979056</v>
      </c>
      <c r="M251" s="178">
        <f>M194/RES_summary!M$19</f>
        <v>29.926936371138829</v>
      </c>
      <c r="N251" s="178">
        <f>N194/RES_summary!N$19</f>
        <v>29.499282913649537</v>
      </c>
      <c r="O251" s="178">
        <f>O194/RES_summary!O$19</f>
        <v>30.900400108346343</v>
      </c>
      <c r="P251" s="178">
        <f>P194/RES_summary!P$19</f>
        <v>30.956803355758932</v>
      </c>
      <c r="Q251" s="178">
        <f>Q194/RES_summary!Q$19</f>
        <v>31.581534106509565</v>
      </c>
    </row>
    <row r="252" spans="1:17" ht="12" customHeight="1" x14ac:dyDescent="0.25">
      <c r="A252" s="167" t="s">
        <v>169</v>
      </c>
      <c r="B252" s="183">
        <f>B195/RES_summary!B$19</f>
        <v>26.938840358501778</v>
      </c>
      <c r="C252" s="183">
        <f>C195/RES_summary!C$19</f>
        <v>26.81161398819852</v>
      </c>
      <c r="D252" s="183">
        <f>D195/RES_summary!D$19</f>
        <v>26.829249261612841</v>
      </c>
      <c r="E252" s="183">
        <f>E195/RES_summary!E$19</f>
        <v>26.932951434452264</v>
      </c>
      <c r="F252" s="183">
        <f>F195/RES_summary!F$19</f>
        <v>27.043630646315524</v>
      </c>
      <c r="G252" s="183">
        <f>G195/RES_summary!G$19</f>
        <v>27.287623671021169</v>
      </c>
      <c r="H252" s="183">
        <f>H195/RES_summary!H$19</f>
        <v>27.771981757645161</v>
      </c>
      <c r="I252" s="183">
        <f>I195/RES_summary!I$19</f>
        <v>27.937666817158174</v>
      </c>
      <c r="J252" s="183">
        <f>J195/RES_summary!J$19</f>
        <v>28.201901170143209</v>
      </c>
      <c r="K252" s="183">
        <f>K195/RES_summary!K$19</f>
        <v>27.90076166544576</v>
      </c>
      <c r="L252" s="183">
        <f>L195/RES_summary!L$19</f>
        <v>27.736672594495175</v>
      </c>
      <c r="M252" s="183">
        <f>M195/RES_summary!M$19</f>
        <v>27.831428021298091</v>
      </c>
      <c r="N252" s="183">
        <f>N195/RES_summary!N$19</f>
        <v>27.754676272185666</v>
      </c>
      <c r="O252" s="183">
        <f>O195/RES_summary!O$19</f>
        <v>28.204421049296144</v>
      </c>
      <c r="P252" s="183">
        <f>P195/RES_summary!P$19</f>
        <v>28.136316547230212</v>
      </c>
      <c r="Q252" s="183">
        <f>Q195/RES_summary!Q$19</f>
        <v>27.735550514406928</v>
      </c>
    </row>
    <row r="253" spans="1:17" ht="12" customHeight="1" x14ac:dyDescent="0.25">
      <c r="A253" s="167" t="s">
        <v>168</v>
      </c>
      <c r="B253" s="183">
        <f>B196/RES_summary!B$19</f>
        <v>26.92675961789794</v>
      </c>
      <c r="C253" s="183">
        <f>C196/RES_summary!C$19</f>
        <v>26.849582849856215</v>
      </c>
      <c r="D253" s="183">
        <f>D196/RES_summary!D$19</f>
        <v>27.494877854935456</v>
      </c>
      <c r="E253" s="183">
        <f>E196/RES_summary!E$19</f>
        <v>27.580380696645996</v>
      </c>
      <c r="F253" s="183">
        <f>F196/RES_summary!F$19</f>
        <v>27.955321604542618</v>
      </c>
      <c r="G253" s="183">
        <f>G196/RES_summary!G$19</f>
        <v>28.326968694109752</v>
      </c>
      <c r="H253" s="183">
        <f>H196/RES_summary!H$19</f>
        <v>28.621340032192908</v>
      </c>
      <c r="I253" s="183">
        <f>I196/RES_summary!I$19</f>
        <v>28.566316761419589</v>
      </c>
      <c r="J253" s="183">
        <f>J196/RES_summary!J$19</f>
        <v>28.632204101291229</v>
      </c>
      <c r="K253" s="183">
        <f>K196/RES_summary!K$19</f>
        <v>28.489031056547972</v>
      </c>
      <c r="L253" s="183">
        <f>L196/RES_summary!L$19</f>
        <v>28.431477456511796</v>
      </c>
      <c r="M253" s="183">
        <f>M196/RES_summary!M$19</f>
        <v>28.328868099480122</v>
      </c>
      <c r="N253" s="183">
        <f>N196/RES_summary!N$19</f>
        <v>28.144358401471642</v>
      </c>
      <c r="O253" s="183">
        <f>O196/RES_summary!O$19</f>
        <v>28.353969442687177</v>
      </c>
      <c r="P253" s="183">
        <f>P196/RES_summary!P$19</f>
        <v>28.203857638788804</v>
      </c>
      <c r="Q253" s="183">
        <f>Q196/RES_summary!Q$19</f>
        <v>27.769088866007333</v>
      </c>
    </row>
    <row r="254" spans="1:17" ht="12" customHeight="1" x14ac:dyDescent="0.25">
      <c r="A254" s="166" t="s">
        <v>57</v>
      </c>
      <c r="B254" s="182">
        <f>B197/RES_summary!B$19</f>
        <v>17.510246233029289</v>
      </c>
      <c r="C254" s="182">
        <f>C197/RES_summary!C$19</f>
        <v>19.036245931611678</v>
      </c>
      <c r="D254" s="182">
        <f>D197/RES_summary!D$19</f>
        <v>18.054810751259474</v>
      </c>
      <c r="E254" s="182">
        <f>E197/RES_summary!E$19</f>
        <v>18.231556631822269</v>
      </c>
      <c r="F254" s="182">
        <f>F197/RES_summary!F$19</f>
        <v>18.451781105439409</v>
      </c>
      <c r="G254" s="182">
        <f>G197/RES_summary!G$19</f>
        <v>18.767710251238032</v>
      </c>
      <c r="H254" s="182">
        <f>H197/RES_summary!H$19</f>
        <v>18.947369880419945</v>
      </c>
      <c r="I254" s="182">
        <f>I197/RES_summary!I$19</f>
        <v>18.917056052371667</v>
      </c>
      <c r="J254" s="182">
        <f>J197/RES_summary!J$19</f>
        <v>18.934129973887661</v>
      </c>
      <c r="K254" s="182">
        <f>K197/RES_summary!K$19</f>
        <v>18.79356119416282</v>
      </c>
      <c r="L254" s="182">
        <f>L197/RES_summary!L$19</f>
        <v>18.723041433831288</v>
      </c>
      <c r="M254" s="182">
        <f>M197/RES_summary!M$19</f>
        <v>18.662415659782113</v>
      </c>
      <c r="N254" s="182">
        <f>N197/RES_summary!N$19</f>
        <v>18.525581633507233</v>
      </c>
      <c r="O254" s="182">
        <f>O197/RES_summary!O$19</f>
        <v>18.75280601417386</v>
      </c>
      <c r="P254" s="182">
        <f>P197/RES_summary!P$19</f>
        <v>18.660589255640943</v>
      </c>
      <c r="Q254" s="182">
        <f>Q197/RES_summary!Q$19</f>
        <v>18.356418086877333</v>
      </c>
    </row>
    <row r="255" spans="1:17" ht="12" customHeight="1" x14ac:dyDescent="0.25">
      <c r="A255" s="147" t="s">
        <v>59</v>
      </c>
      <c r="B255" s="181">
        <f>B198/RES_summary!B$19</f>
        <v>9.4165133848686526</v>
      </c>
      <c r="C255" s="181">
        <f>C198/RES_summary!C$19</f>
        <v>7.8133369182445387</v>
      </c>
      <c r="D255" s="181">
        <f>D198/RES_summary!D$19</f>
        <v>9.4400671036759825</v>
      </c>
      <c r="E255" s="181">
        <f>E198/RES_summary!E$19</f>
        <v>9.3488240648237237</v>
      </c>
      <c r="F255" s="181">
        <f>F198/RES_summary!F$19</f>
        <v>9.5035404991032078</v>
      </c>
      <c r="G255" s="181">
        <f>G198/RES_summary!G$19</f>
        <v>9.559258442871716</v>
      </c>
      <c r="H255" s="181">
        <f>H198/RES_summary!H$19</f>
        <v>9.6739701517729593</v>
      </c>
      <c r="I255" s="181">
        <f>I198/RES_summary!I$19</f>
        <v>9.6492607090479243</v>
      </c>
      <c r="J255" s="181">
        <f>J198/RES_summary!J$19</f>
        <v>9.6980741274035651</v>
      </c>
      <c r="K255" s="181">
        <f>K198/RES_summary!K$19</f>
        <v>9.6954698623851492</v>
      </c>
      <c r="L255" s="181">
        <f>L198/RES_summary!L$19</f>
        <v>9.7084360226805106</v>
      </c>
      <c r="M255" s="181">
        <f>M198/RES_summary!M$19</f>
        <v>9.6664524396980021</v>
      </c>
      <c r="N255" s="181">
        <f>N198/RES_summary!N$19</f>
        <v>9.6187767679644089</v>
      </c>
      <c r="O255" s="181">
        <f>O198/RES_summary!O$19</f>
        <v>9.6011634285133223</v>
      </c>
      <c r="P255" s="181">
        <f>P198/RES_summary!P$19</f>
        <v>9.5432683831478577</v>
      </c>
      <c r="Q255" s="181">
        <f>Q198/RES_summary!Q$19</f>
        <v>9.4126707791299964</v>
      </c>
    </row>
    <row r="256" spans="1:17" ht="12" customHeight="1" x14ac:dyDescent="0.25">
      <c r="A256" s="163" t="s">
        <v>142</v>
      </c>
      <c r="B256" s="180">
        <f>B199/RES_summary!B$19</f>
        <v>30.283295983571318</v>
      </c>
      <c r="C256" s="180">
        <f>C199/RES_summary!C$19</f>
        <v>31.077331688094624</v>
      </c>
      <c r="D256" s="180">
        <f>D199/RES_summary!D$19</f>
        <v>29.161615949153376</v>
      </c>
      <c r="E256" s="180">
        <f>E199/RES_summary!E$19</f>
        <v>29.855050943876964</v>
      </c>
      <c r="F256" s="180">
        <f>F199/RES_summary!F$19</f>
        <v>31.093602468223359</v>
      </c>
      <c r="G256" s="180">
        <f>G199/RES_summary!G$19</f>
        <v>30.89129697180223</v>
      </c>
      <c r="H256" s="180">
        <f>H199/RES_summary!H$19</f>
        <v>33.408246531940108</v>
      </c>
      <c r="I256" s="180">
        <f>I199/RES_summary!I$19</f>
        <v>32.087618548341617</v>
      </c>
      <c r="J256" s="180">
        <f>J199/RES_summary!J$19</f>
        <v>32.818586861969372</v>
      </c>
      <c r="K256" s="180">
        <f>K199/RES_summary!K$19</f>
        <v>29.112438099904704</v>
      </c>
      <c r="L256" s="180">
        <f>L199/RES_summary!L$19</f>
        <v>30.915182187242298</v>
      </c>
      <c r="M256" s="180">
        <f>M199/RES_summary!M$19</f>
        <v>30.980737443758695</v>
      </c>
      <c r="N256" s="180">
        <f>N199/RES_summary!N$19</f>
        <v>30.403202102635426</v>
      </c>
      <c r="O256" s="180">
        <f>O199/RES_summary!O$19</f>
        <v>32.385462402167803</v>
      </c>
      <c r="P256" s="180">
        <f>P199/RES_summary!P$19</f>
        <v>32.570918188908244</v>
      </c>
      <c r="Q256" s="180">
        <f>Q199/RES_summary!Q$19</f>
        <v>33.847125215452287</v>
      </c>
    </row>
    <row r="257" spans="1:17" ht="12" customHeight="1" x14ac:dyDescent="0.25">
      <c r="A257" s="161" t="s">
        <v>141</v>
      </c>
      <c r="B257" s="179">
        <f>B200/RES_summary!B$19</f>
        <v>29.100655774191761</v>
      </c>
      <c r="C257" s="179">
        <f>C200/RES_summary!C$19</f>
        <v>29.878242416783763</v>
      </c>
      <c r="D257" s="179">
        <f>D200/RES_summary!D$19</f>
        <v>28.820072070245338</v>
      </c>
      <c r="E257" s="179">
        <f>E200/RES_summary!E$19</f>
        <v>29.327374586214329</v>
      </c>
      <c r="F257" s="179">
        <f>F200/RES_summary!F$19</f>
        <v>30.353982703635374</v>
      </c>
      <c r="G257" s="179">
        <f>G200/RES_summary!G$19</f>
        <v>30.327958567517634</v>
      </c>
      <c r="H257" s="179">
        <f>H200/RES_summary!H$19</f>
        <v>32.021637620519911</v>
      </c>
      <c r="I257" s="179">
        <f>I200/RES_summary!I$19</f>
        <v>31.100887045022034</v>
      </c>
      <c r="J257" s="179">
        <f>J200/RES_summary!J$19</f>
        <v>31.541530630781015</v>
      </c>
      <c r="K257" s="179">
        <f>K200/RES_summary!K$19</f>
        <v>29.087578970872588</v>
      </c>
      <c r="L257" s="179">
        <f>L200/RES_summary!L$19</f>
        <v>30.274325219849167</v>
      </c>
      <c r="M257" s="179">
        <f>M200/RES_summary!M$19</f>
        <v>30.219228191291499</v>
      </c>
      <c r="N257" s="179">
        <f>N200/RES_summary!N$19</f>
        <v>29.707667185543695</v>
      </c>
      <c r="O257" s="179">
        <f>O200/RES_summary!O$19</f>
        <v>31.021921999978517</v>
      </c>
      <c r="P257" s="179">
        <f>P200/RES_summary!P$19</f>
        <v>31.017488737730513</v>
      </c>
      <c r="Q257" s="179">
        <f>Q200/RES_summary!Q$19</f>
        <v>31.629199317512416</v>
      </c>
    </row>
    <row r="258" spans="1:17" ht="12" customHeight="1" x14ac:dyDescent="0.25">
      <c r="A258" s="148" t="s">
        <v>60</v>
      </c>
      <c r="B258" s="177">
        <f>B201/RES_summary!B$19</f>
        <v>19.68414238932311</v>
      </c>
      <c r="C258" s="177">
        <f>C201/RES_summary!C$19</f>
        <v>22.064905498539229</v>
      </c>
      <c r="D258" s="177">
        <f>D201/RES_summary!D$19</f>
        <v>19.380004966569363</v>
      </c>
      <c r="E258" s="177">
        <f>E201/RES_summary!E$19</f>
        <v>19.978550521390606</v>
      </c>
      <c r="F258" s="177">
        <f>F201/RES_summary!F$19</f>
        <v>20.850442204532165</v>
      </c>
      <c r="G258" s="177">
        <f>G201/RES_summary!G$19</f>
        <v>20.768700124645928</v>
      </c>
      <c r="H258" s="177">
        <f>H201/RES_summary!H$19</f>
        <v>22.347667468746955</v>
      </c>
      <c r="I258" s="177">
        <f>I201/RES_summary!I$19</f>
        <v>21.451626335974126</v>
      </c>
      <c r="J258" s="177">
        <f>J201/RES_summary!J$19</f>
        <v>21.843456503377467</v>
      </c>
      <c r="K258" s="177">
        <f>K201/RES_summary!K$19</f>
        <v>19.392109108487443</v>
      </c>
      <c r="L258" s="177">
        <f>L201/RES_summary!L$19</f>
        <v>20.565889197168637</v>
      </c>
      <c r="M258" s="177">
        <f>M201/RES_summary!M$19</f>
        <v>20.552775751593494</v>
      </c>
      <c r="N258" s="177">
        <f>N201/RES_summary!N$19</f>
        <v>20.08889041757929</v>
      </c>
      <c r="O258" s="177">
        <f>O201/RES_summary!O$19</f>
        <v>21.4207585714652</v>
      </c>
      <c r="P258" s="177">
        <f>P201/RES_summary!P$19</f>
        <v>21.474220354582663</v>
      </c>
      <c r="Q258" s="177">
        <f>Q201/RES_summary!Q$19</f>
        <v>22.216528538382423</v>
      </c>
    </row>
    <row r="259" spans="1:17" ht="12" customHeight="1" x14ac:dyDescent="0.25">
      <c r="A259" s="148" t="s">
        <v>59</v>
      </c>
      <c r="B259" s="177">
        <f>B202/RES_summary!B$19</f>
        <v>9.4165133848686526</v>
      </c>
      <c r="C259" s="177">
        <f>C202/RES_summary!C$19</f>
        <v>7.8133369182445396</v>
      </c>
      <c r="D259" s="177">
        <f>D202/RES_summary!D$19</f>
        <v>9.4400671036759718</v>
      </c>
      <c r="E259" s="177">
        <f>E202/RES_summary!E$19</f>
        <v>9.3488240648237255</v>
      </c>
      <c r="F259" s="177">
        <f>F202/RES_summary!F$19</f>
        <v>9.5035404991032042</v>
      </c>
      <c r="G259" s="177">
        <f>G202/RES_summary!G$19</f>
        <v>9.5592584428717089</v>
      </c>
      <c r="H259" s="177">
        <f>H202/RES_summary!H$19</f>
        <v>9.6739701517729522</v>
      </c>
      <c r="I259" s="177">
        <f>I202/RES_summary!I$19</f>
        <v>9.6492607090479083</v>
      </c>
      <c r="J259" s="177">
        <f>J202/RES_summary!J$19</f>
        <v>9.6980741274035491</v>
      </c>
      <c r="K259" s="177">
        <f>K202/RES_summary!K$19</f>
        <v>9.6954698623851492</v>
      </c>
      <c r="L259" s="177">
        <f>L202/RES_summary!L$19</f>
        <v>9.7084360226805266</v>
      </c>
      <c r="M259" s="177">
        <f>M202/RES_summary!M$19</f>
        <v>9.6664524396980038</v>
      </c>
      <c r="N259" s="177">
        <f>N202/RES_summary!N$19</f>
        <v>9.6187767679644089</v>
      </c>
      <c r="O259" s="177">
        <f>O202/RES_summary!O$19</f>
        <v>9.6011634285133169</v>
      </c>
      <c r="P259" s="177">
        <f>P202/RES_summary!P$19</f>
        <v>9.543268383147856</v>
      </c>
      <c r="Q259" s="177">
        <f>Q202/RES_summary!Q$19</f>
        <v>9.4126707791299946</v>
      </c>
    </row>
    <row r="260" spans="1:17" ht="12" customHeight="1" x14ac:dyDescent="0.25">
      <c r="A260" s="158" t="s">
        <v>62</v>
      </c>
      <c r="B260" s="178">
        <f>B203/RES_summary!B$19</f>
        <v>8.1913743666330685</v>
      </c>
      <c r="C260" s="178">
        <f>C203/RES_summary!C$19</f>
        <v>8.2793192651529157</v>
      </c>
      <c r="D260" s="178">
        <f>D203/RES_summary!D$19</f>
        <v>8.1497144109504855</v>
      </c>
      <c r="E260" s="178">
        <f>E203/RES_summary!E$19</f>
        <v>8.3972680957801291</v>
      </c>
      <c r="F260" s="178">
        <f>F203/RES_summary!F$19</f>
        <v>8.5989119190254382</v>
      </c>
      <c r="G260" s="178">
        <f>G203/RES_summary!G$19</f>
        <v>8.4799197022172113</v>
      </c>
      <c r="H260" s="178">
        <f>H203/RES_summary!H$19</f>
        <v>8.5649586419713586</v>
      </c>
      <c r="I260" s="178">
        <f>I203/RES_summary!I$19</f>
        <v>8.9742780364888386</v>
      </c>
      <c r="J260" s="178">
        <f>J203/RES_summary!J$19</f>
        <v>8.8971742151640374</v>
      </c>
      <c r="K260" s="178">
        <f>K203/RES_summary!K$19</f>
        <v>8.7037914120927482</v>
      </c>
      <c r="L260" s="178">
        <f>L203/RES_summary!L$19</f>
        <v>8.8332125787332743</v>
      </c>
      <c r="M260" s="178">
        <f>M203/RES_summary!M$19</f>
        <v>8.8262984226696339</v>
      </c>
      <c r="N260" s="178">
        <f>N203/RES_summary!N$19</f>
        <v>8.9688130163092517</v>
      </c>
      <c r="O260" s="178">
        <f>O203/RES_summary!O$19</f>
        <v>9.0634189685309394</v>
      </c>
      <c r="P260" s="178">
        <f>P203/RES_summary!P$19</f>
        <v>9.4403331271764834</v>
      </c>
      <c r="Q260" s="178">
        <f>Q203/RES_summary!Q$19</f>
        <v>9.8904925237608001</v>
      </c>
    </row>
    <row r="261" spans="1:17" ht="12" customHeight="1" x14ac:dyDescent="0.25">
      <c r="A261" s="23" t="s">
        <v>57</v>
      </c>
      <c r="B261" s="177">
        <f>B204/RES_summary!B$19</f>
        <v>7.3934718220569433</v>
      </c>
      <c r="C261" s="177">
        <f>C204/RES_summary!C$19</f>
        <v>7.4604823342045847</v>
      </c>
      <c r="D261" s="177">
        <f>D204/RES_summary!D$19</f>
        <v>7.6685747150878703</v>
      </c>
      <c r="E261" s="177">
        <f>E204/RES_summary!E$19</f>
        <v>7.7286772617769044</v>
      </c>
      <c r="F261" s="177">
        <f>F204/RES_summary!F$19</f>
        <v>7.7598784923202979</v>
      </c>
      <c r="G261" s="177">
        <f>G204/RES_summary!G$19</f>
        <v>7.7791665397068659</v>
      </c>
      <c r="H261" s="177">
        <f>H204/RES_summary!H$19</f>
        <v>7.5876491150396657</v>
      </c>
      <c r="I261" s="177">
        <f>I204/RES_summary!I$19</f>
        <v>8.094054544852078</v>
      </c>
      <c r="J261" s="177">
        <f>J204/RES_summary!J$19</f>
        <v>7.9500468833510132</v>
      </c>
      <c r="K261" s="177">
        <f>K204/RES_summary!K$19</f>
        <v>8.3621622634513688</v>
      </c>
      <c r="L261" s="177">
        <f>L204/RES_summary!L$19</f>
        <v>8.116529593749096</v>
      </c>
      <c r="M261" s="177">
        <f>M204/RES_summary!M$19</f>
        <v>8.1365453038464111</v>
      </c>
      <c r="N261" s="177">
        <f>N204/RES_summary!N$19</f>
        <v>8.3256657012080737</v>
      </c>
      <c r="O261" s="177">
        <f>O204/RES_summary!O$19</f>
        <v>8.2019450565312155</v>
      </c>
      <c r="P261" s="177">
        <f>P204/RES_summary!P$19</f>
        <v>8.4074553503020315</v>
      </c>
      <c r="Q261" s="177">
        <f>Q204/RES_summary!Q$19</f>
        <v>8.3834388837880969</v>
      </c>
    </row>
    <row r="262" spans="1:17" ht="12" customHeight="1" x14ac:dyDescent="0.25">
      <c r="A262" s="29" t="s">
        <v>140</v>
      </c>
      <c r="B262" s="176">
        <f>B205/RES_summary!B$19</f>
        <v>8.3113803188688937</v>
      </c>
      <c r="C262" s="176">
        <f>C205/RES_summary!C$19</f>
        <v>8.4429020574183546</v>
      </c>
      <c r="D262" s="176">
        <f>D205/RES_summary!D$19</f>
        <v>8.2251212807803835</v>
      </c>
      <c r="E262" s="176">
        <f>E205/RES_summary!E$19</f>
        <v>8.4977469894238986</v>
      </c>
      <c r="F262" s="176">
        <f>F205/RES_summary!F$19</f>
        <v>8.7533183518759135</v>
      </c>
      <c r="G262" s="176">
        <f>G205/RES_summary!G$19</f>
        <v>8.6285978912517169</v>
      </c>
      <c r="H262" s="176">
        <f>H205/RES_summary!H$19</f>
        <v>8.8690168993918626</v>
      </c>
      <c r="I262" s="176">
        <f>I205/RES_summary!I$19</f>
        <v>9.1170261017779222</v>
      </c>
      <c r="J262" s="176">
        <f>J205/RES_summary!J$19</f>
        <v>9.0766663797902645</v>
      </c>
      <c r="K262" s="176">
        <f>K205/RES_summary!K$19</f>
        <v>8.7262515973577273</v>
      </c>
      <c r="L262" s="176">
        <f>L205/RES_summary!L$19</f>
        <v>8.9292250137640963</v>
      </c>
      <c r="M262" s="176">
        <f>M205/RES_summary!M$19</f>
        <v>8.8936749690447474</v>
      </c>
      <c r="N262" s="176">
        <f>N205/RES_summary!N$19</f>
        <v>8.9946272087688328</v>
      </c>
      <c r="O262" s="176">
        <f>O205/RES_summary!O$19</f>
        <v>9.321885388511717</v>
      </c>
      <c r="P262" s="176">
        <f>P205/RES_summary!P$19</f>
        <v>9.6336972254295858</v>
      </c>
      <c r="Q262" s="176">
        <f>Q205/RES_summary!Q$19</f>
        <v>10.152959774936209</v>
      </c>
    </row>
    <row r="264" spans="1:17" ht="12" customHeight="1" x14ac:dyDescent="0.25">
      <c r="A264" s="152" t="s">
        <v>195</v>
      </c>
      <c r="B264" s="184">
        <f>B207/RES_summary!B$19</f>
        <v>46.757982695008977</v>
      </c>
      <c r="C264" s="184">
        <f>C207/RES_summary!C$19</f>
        <v>48.042290444719889</v>
      </c>
      <c r="D264" s="184">
        <f>D207/RES_summary!D$19</f>
        <v>48.411062105117772</v>
      </c>
      <c r="E264" s="184">
        <f>E207/RES_summary!E$19</f>
        <v>48.45374460110235</v>
      </c>
      <c r="F264" s="184">
        <f>F207/RES_summary!F$19</f>
        <v>48.998689252249555</v>
      </c>
      <c r="G264" s="184">
        <f>G207/RES_summary!G$19</f>
        <v>48.792812510016397</v>
      </c>
      <c r="H264" s="184">
        <f>H207/RES_summary!H$19</f>
        <v>49.527943492084617</v>
      </c>
      <c r="I264" s="184">
        <f>I207/RES_summary!I$19</f>
        <v>44.352669801488041</v>
      </c>
      <c r="J264" s="184">
        <f>J207/RES_summary!J$19</f>
        <v>46.47831666501353</v>
      </c>
      <c r="K264" s="184">
        <f>K207/RES_summary!K$19</f>
        <v>43.454389886667194</v>
      </c>
      <c r="L264" s="184">
        <f>L207/RES_summary!L$19</f>
        <v>44.781040287932733</v>
      </c>
      <c r="M264" s="184">
        <f>M207/RES_summary!M$19</f>
        <v>34.818129307621803</v>
      </c>
      <c r="N264" s="184">
        <f>N207/RES_summary!N$19</f>
        <v>33.970265639037684</v>
      </c>
      <c r="O264" s="184">
        <f>O207/RES_summary!O$19</f>
        <v>35.062356749496125</v>
      </c>
      <c r="P264" s="184">
        <f>P207/RES_summary!P$19</f>
        <v>31.708219060066316</v>
      </c>
      <c r="Q264" s="184">
        <f>Q207/RES_summary!Q$19</f>
        <v>33.402861447216679</v>
      </c>
    </row>
    <row r="265" spans="1:17" ht="12" customHeight="1" x14ac:dyDescent="0.25">
      <c r="A265" s="158" t="s">
        <v>65</v>
      </c>
      <c r="B265" s="178">
        <f>B208/RES_summary!B$19</f>
        <v>42.867038061351309</v>
      </c>
      <c r="C265" s="178">
        <f>C208/RES_summary!C$19</f>
        <v>44.002894402037221</v>
      </c>
      <c r="D265" s="178">
        <f>D208/RES_summary!D$19</f>
        <v>44.481166187965371</v>
      </c>
      <c r="E265" s="178">
        <f>E208/RES_summary!E$19</f>
        <v>44.542131668147789</v>
      </c>
      <c r="F265" s="178">
        <f>F208/RES_summary!F$19</f>
        <v>44.969461065762566</v>
      </c>
      <c r="G265" s="178">
        <f>G208/RES_summary!G$19</f>
        <v>44.675300704132461</v>
      </c>
      <c r="H265" s="178">
        <f>H208/RES_summary!H$19</f>
        <v>45.150437016726457</v>
      </c>
      <c r="I265" s="178">
        <f>I208/RES_summary!I$19</f>
        <v>40.342984938965543</v>
      </c>
      <c r="J265" s="178">
        <f>J208/RES_summary!J$19</f>
        <v>42.41210934141607</v>
      </c>
      <c r="K265" s="178">
        <f>K208/RES_summary!K$19</f>
        <v>39.790604571384158</v>
      </c>
      <c r="L265" s="178">
        <f>L208/RES_summary!L$19</f>
        <v>40.915278424653359</v>
      </c>
      <c r="M265" s="178">
        <f>M208/RES_summary!M$19</f>
        <v>31.069241517501617</v>
      </c>
      <c r="N265" s="178">
        <f>N208/RES_summary!N$19</f>
        <v>30.418908348885019</v>
      </c>
      <c r="O265" s="178">
        <f>O208/RES_summary!O$19</f>
        <v>30.760502418881259</v>
      </c>
      <c r="P265" s="178">
        <f>P208/RES_summary!P$19</f>
        <v>27.681948402524593</v>
      </c>
      <c r="Q265" s="178">
        <f>Q208/RES_summary!Q$19</f>
        <v>29.443626892520399</v>
      </c>
    </row>
    <row r="266" spans="1:17" ht="12" customHeight="1" x14ac:dyDescent="0.25">
      <c r="A266" s="23" t="s">
        <v>84</v>
      </c>
      <c r="B266" s="177">
        <f>B209/RES_summary!B$19</f>
        <v>42.867038061351309</v>
      </c>
      <c r="C266" s="177">
        <f>C209/RES_summary!C$19</f>
        <v>44.002894402037221</v>
      </c>
      <c r="D266" s="177">
        <f>D209/RES_summary!D$19</f>
        <v>44.481166187965371</v>
      </c>
      <c r="E266" s="177">
        <f>E209/RES_summary!E$19</f>
        <v>44.542131668147789</v>
      </c>
      <c r="F266" s="177">
        <f>F209/RES_summary!F$19</f>
        <v>44.969461065762566</v>
      </c>
      <c r="G266" s="177">
        <f>G209/RES_summary!G$19</f>
        <v>44.675300704132461</v>
      </c>
      <c r="H266" s="177">
        <f>H209/RES_summary!H$19</f>
        <v>45.150437016726457</v>
      </c>
      <c r="I266" s="177">
        <f>I209/RES_summary!I$19</f>
        <v>40.342984938965543</v>
      </c>
      <c r="J266" s="177">
        <f>J209/RES_summary!J$19</f>
        <v>42.41210934141607</v>
      </c>
      <c r="K266" s="177">
        <f>K209/RES_summary!K$19</f>
        <v>39.790604571384158</v>
      </c>
      <c r="L266" s="177">
        <f>L209/RES_summary!L$19</f>
        <v>40.915278424653359</v>
      </c>
      <c r="M266" s="177">
        <f>M209/RES_summary!M$19</f>
        <v>31.069241517501617</v>
      </c>
      <c r="N266" s="177">
        <f>N209/RES_summary!N$19</f>
        <v>30.418908348885019</v>
      </c>
      <c r="O266" s="177">
        <f>O209/RES_summary!O$19</f>
        <v>30.760502418881259</v>
      </c>
      <c r="P266" s="177">
        <f>P209/RES_summary!P$19</f>
        <v>27.681948402524593</v>
      </c>
      <c r="Q266" s="177">
        <f>Q209/RES_summary!Q$19</f>
        <v>29.443626892520399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3.342623000527714</v>
      </c>
      <c r="C270" s="178">
        <f>C213/RES_summary!C$19</f>
        <v>3.3550116511563441</v>
      </c>
      <c r="D270" s="178">
        <f>D213/RES_summary!D$19</f>
        <v>3.3613105006354163</v>
      </c>
      <c r="E270" s="178">
        <f>E213/RES_summary!E$19</f>
        <v>3.3760339421101029</v>
      </c>
      <c r="F270" s="178">
        <f>F213/RES_summary!F$19</f>
        <v>3.3990517685524324</v>
      </c>
      <c r="G270" s="178">
        <f>G213/RES_summary!G$19</f>
        <v>3.4193670738528996</v>
      </c>
      <c r="H270" s="178">
        <f>H213/RES_summary!H$19</f>
        <v>3.4657401780308628</v>
      </c>
      <c r="I270" s="178">
        <f>I213/RES_summary!I$19</f>
        <v>3.4462914581937252</v>
      </c>
      <c r="J270" s="178">
        <f>J213/RES_summary!J$19</f>
        <v>3.4393930154122954</v>
      </c>
      <c r="K270" s="178">
        <f>K213/RES_summary!K$19</f>
        <v>3.4110388978268977</v>
      </c>
      <c r="L270" s="178">
        <f>L213/RES_summary!L$19</f>
        <v>3.4004625323422855</v>
      </c>
      <c r="M270" s="178">
        <f>M213/RES_summary!M$19</f>
        <v>3.3995123971764265</v>
      </c>
      <c r="N270" s="178">
        <f>N213/RES_summary!N$19</f>
        <v>3.3970366897019995</v>
      </c>
      <c r="O270" s="178">
        <f>O213/RES_summary!O$19</f>
        <v>3.4049201300903906</v>
      </c>
      <c r="P270" s="178">
        <f>P213/RES_summary!P$19</f>
        <v>3.3993855146519483</v>
      </c>
      <c r="Q270" s="178">
        <f>Q213/RES_summary!Q$19</f>
        <v>3.3712507832815666</v>
      </c>
    </row>
    <row r="271" spans="1:17" ht="12" customHeight="1" x14ac:dyDescent="0.25">
      <c r="A271" s="167" t="s">
        <v>169</v>
      </c>
      <c r="B271" s="183">
        <f>B214/RES_summary!B$19</f>
        <v>11.753404084272574</v>
      </c>
      <c r="C271" s="183">
        <f>C214/RES_summary!C$19</f>
        <v>11.648630734748505</v>
      </c>
      <c r="D271" s="183">
        <f>D214/RES_summary!D$19</f>
        <v>11.53155223403968</v>
      </c>
      <c r="E271" s="183">
        <f>E214/RES_summary!E$19</f>
        <v>11.439144699716492</v>
      </c>
      <c r="F271" s="183">
        <f>F214/RES_summary!F$19</f>
        <v>11.381367464718268</v>
      </c>
      <c r="G271" s="183">
        <f>G214/RES_summary!G$19</f>
        <v>11.318925477657707</v>
      </c>
      <c r="H271" s="183">
        <f>H214/RES_summary!H$19</f>
        <v>11.342318036473872</v>
      </c>
      <c r="I271" s="183">
        <f>I214/RES_summary!I$19</f>
        <v>11.179287849190725</v>
      </c>
      <c r="J271" s="183">
        <f>J214/RES_summary!J$19</f>
        <v>11.092262462616517</v>
      </c>
      <c r="K271" s="183">
        <f>K214/RES_summary!K$19</f>
        <v>10.956487495774825</v>
      </c>
      <c r="L271" s="183">
        <f>L214/RES_summary!L$19</f>
        <v>10.870719331185557</v>
      </c>
      <c r="M271" s="183">
        <f>M214/RES_summary!M$19</f>
        <v>10.812652976211979</v>
      </c>
      <c r="N271" s="183">
        <f>N214/RES_summary!N$19</f>
        <v>10.731554294397284</v>
      </c>
      <c r="O271" s="183">
        <f>O214/RES_summary!O$19</f>
        <v>10.681694270865711</v>
      </c>
      <c r="P271" s="183">
        <f>P214/RES_summary!P$19</f>
        <v>10.592997304988225</v>
      </c>
      <c r="Q271" s="183">
        <f>Q214/RES_summary!Q$19</f>
        <v>10.420055691774426</v>
      </c>
    </row>
    <row r="272" spans="1:17" ht="12" customHeight="1" x14ac:dyDescent="0.25">
      <c r="A272" s="167" t="s">
        <v>168</v>
      </c>
      <c r="B272" s="183">
        <f>B215/RES_summary!B$19</f>
        <v>7.6397126547785374</v>
      </c>
      <c r="C272" s="183">
        <f>C215/RES_summary!C$19</f>
        <v>8.2705278216674145</v>
      </c>
      <c r="D272" s="183">
        <f>D215/RES_summary!D$19</f>
        <v>7.4955089521241058</v>
      </c>
      <c r="E272" s="183">
        <f>E215/RES_summary!E$19</f>
        <v>7.481200633616667</v>
      </c>
      <c r="F272" s="183">
        <f>F215/RES_summary!F$19</f>
        <v>7.397888852068176</v>
      </c>
      <c r="G272" s="183">
        <f>G215/RES_summary!G$19</f>
        <v>7.3573015604775458</v>
      </c>
      <c r="H272" s="183">
        <f>H215/RES_summary!H$19</f>
        <v>7.3725067237080557</v>
      </c>
      <c r="I272" s="183">
        <f>I215/RES_summary!I$19</f>
        <v>7.266537101974178</v>
      </c>
      <c r="J272" s="183">
        <f>J215/RES_summary!J$19</f>
        <v>7.2099706007007303</v>
      </c>
      <c r="K272" s="183">
        <f>K215/RES_summary!K$19</f>
        <v>7.1217168722536801</v>
      </c>
      <c r="L272" s="183">
        <f>L215/RES_summary!L$19</f>
        <v>7.0659675652706149</v>
      </c>
      <c r="M272" s="183">
        <f>M215/RES_summary!M$19</f>
        <v>7.0282244345377904</v>
      </c>
      <c r="N272" s="183">
        <f>N215/RES_summary!N$19</f>
        <v>6.9755102913582299</v>
      </c>
      <c r="O272" s="183">
        <f>O215/RES_summary!O$19</f>
        <v>6.9431012760627109</v>
      </c>
      <c r="P272" s="183">
        <f>P215/RES_summary!P$19</f>
        <v>6.8854482482423425</v>
      </c>
      <c r="Q272" s="183">
        <f>Q215/RES_summary!Q$19</f>
        <v>6.7730361996533688</v>
      </c>
    </row>
    <row r="273" spans="1:17" ht="12" customHeight="1" x14ac:dyDescent="0.25">
      <c r="A273" s="166" t="s">
        <v>57</v>
      </c>
      <c r="B273" s="182">
        <f>B216/RES_summary!B$19</f>
        <v>7.6397126547785374</v>
      </c>
      <c r="C273" s="182">
        <f>C216/RES_summary!C$19</f>
        <v>8.2705278216674145</v>
      </c>
      <c r="D273" s="182">
        <f>D216/RES_summary!D$19</f>
        <v>7.4955089521241058</v>
      </c>
      <c r="E273" s="182">
        <f>E216/RES_summary!E$19</f>
        <v>7.481200633616667</v>
      </c>
      <c r="F273" s="182">
        <f>F216/RES_summary!F$19</f>
        <v>7.397888852068176</v>
      </c>
      <c r="G273" s="182">
        <f>G216/RES_summary!G$19</f>
        <v>7.3573015604775458</v>
      </c>
      <c r="H273" s="182">
        <f>H216/RES_summary!H$19</f>
        <v>7.3725067237080557</v>
      </c>
      <c r="I273" s="182">
        <f>I216/RES_summary!I$19</f>
        <v>7.266537101974178</v>
      </c>
      <c r="J273" s="182">
        <f>J216/RES_summary!J$19</f>
        <v>7.2099706007007303</v>
      </c>
      <c r="K273" s="182">
        <f>K216/RES_summary!K$19</f>
        <v>7.1217168722536801</v>
      </c>
      <c r="L273" s="182">
        <f>L216/RES_summary!L$19</f>
        <v>7.0659675652706149</v>
      </c>
      <c r="M273" s="182">
        <f>M216/RES_summary!M$19</f>
        <v>7.0282244345377904</v>
      </c>
      <c r="N273" s="182">
        <f>N216/RES_summary!N$19</f>
        <v>6.9755102913582299</v>
      </c>
      <c r="O273" s="182">
        <f>O216/RES_summary!O$19</f>
        <v>6.9431012760627109</v>
      </c>
      <c r="P273" s="182">
        <f>P216/RES_summary!P$19</f>
        <v>6.8854482482423425</v>
      </c>
      <c r="Q273" s="182">
        <f>Q216/RES_summary!Q$19</f>
        <v>6.7730361996533688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0.54832163312995175</v>
      </c>
      <c r="C279" s="178">
        <f>C222/RES_summary!C$19</f>
        <v>0.68438439152632591</v>
      </c>
      <c r="D279" s="178">
        <f>D222/RES_summary!D$19</f>
        <v>0.56858541651698324</v>
      </c>
      <c r="E279" s="178">
        <f>E222/RES_summary!E$19</f>
        <v>0.53557899084445693</v>
      </c>
      <c r="F279" s="178">
        <f>F222/RES_summary!F$19</f>
        <v>0.63017641793456147</v>
      </c>
      <c r="G279" s="178">
        <f>G222/RES_summary!G$19</f>
        <v>0.69814473203103278</v>
      </c>
      <c r="H279" s="178">
        <f>H222/RES_summary!H$19</f>
        <v>0.91176629732729564</v>
      </c>
      <c r="I279" s="178">
        <f>I222/RES_summary!I$19</f>
        <v>0.56339340432877127</v>
      </c>
      <c r="J279" s="178">
        <f>J222/RES_summary!J$19</f>
        <v>0.6268143081851697</v>
      </c>
      <c r="K279" s="178">
        <f>K222/RES_summary!K$19</f>
        <v>0.25274641745614179</v>
      </c>
      <c r="L279" s="178">
        <f>L222/RES_summary!L$19</f>
        <v>0.46529933093708259</v>
      </c>
      <c r="M279" s="178">
        <f>M222/RES_summary!M$19</f>
        <v>0.3493753929437633</v>
      </c>
      <c r="N279" s="178">
        <f>N222/RES_summary!N$19</f>
        <v>0.15432060045066265</v>
      </c>
      <c r="O279" s="178">
        <f>O222/RES_summary!O$19</f>
        <v>0.89693420052448125</v>
      </c>
      <c r="P279" s="178">
        <f>P222/RES_summary!P$19</f>
        <v>0.62688514288977593</v>
      </c>
      <c r="Q279" s="178">
        <f>Q222/RES_summary!Q$19</f>
        <v>0.5879837714147137</v>
      </c>
    </row>
    <row r="280" spans="1:17" ht="12" customHeight="1" x14ac:dyDescent="0.25">
      <c r="A280" s="23" t="s">
        <v>57</v>
      </c>
      <c r="B280" s="177">
        <f>B223/RES_summary!B$19</f>
        <v>4.1940343512855813</v>
      </c>
      <c r="C280" s="177">
        <f>C223/RES_summary!C$19</f>
        <v>4.1101677944470199</v>
      </c>
      <c r="D280" s="177">
        <f>D223/RES_summary!D$19</f>
        <v>4.1964911364071984</v>
      </c>
      <c r="E280" s="177">
        <f>E223/RES_summary!E$19</f>
        <v>4.0993443865188279</v>
      </c>
      <c r="F280" s="177">
        <f>F223/RES_summary!F$19</f>
        <v>4.0545096507373293</v>
      </c>
      <c r="G280" s="177">
        <f>G223/RES_summary!G$19</f>
        <v>3.9886551427216914</v>
      </c>
      <c r="H280" s="177">
        <f>H223/RES_summary!H$19</f>
        <v>3.842381950632376</v>
      </c>
      <c r="I280" s="177">
        <f>I223/RES_summary!I$19</f>
        <v>4.0374307478060256</v>
      </c>
      <c r="J280" s="177">
        <f>J223/RES_summary!J$19</f>
        <v>3.9343289536846542</v>
      </c>
      <c r="K280" s="177">
        <f>K223/RES_summary!K$19</f>
        <v>4.0971289280644596</v>
      </c>
      <c r="L280" s="177">
        <f>L223/RES_summary!L$19</f>
        <v>3.9385172875494034</v>
      </c>
      <c r="M280" s="177">
        <f>M223/RES_summary!M$19</f>
        <v>3.9260319579951699</v>
      </c>
      <c r="N280" s="177">
        <f>N223/RES_summary!N$19</f>
        <v>3.9991389111551303</v>
      </c>
      <c r="O280" s="177">
        <f>O223/RES_summary!O$19</f>
        <v>3.8864344017097379</v>
      </c>
      <c r="P280" s="177">
        <f>P223/RES_summary!P$19</f>
        <v>3.9754681455942578</v>
      </c>
      <c r="Q280" s="177">
        <f>Q223/RES_summary!Q$19</f>
        <v>3.9641119511670784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0.40744424107665161</v>
      </c>
      <c r="D285" s="168">
        <f t="shared" ref="D285:Q285" si="71">SUM(D286,D289,D291,D300)</f>
        <v>0.97424094191256705</v>
      </c>
      <c r="E285" s="168">
        <f t="shared" si="71"/>
        <v>1.0684390440934968</v>
      </c>
      <c r="F285" s="168">
        <f t="shared" si="71"/>
        <v>0.76794855825720665</v>
      </c>
      <c r="G285" s="168">
        <f t="shared" si="71"/>
        <v>1.1967563428601367</v>
      </c>
      <c r="H285" s="168">
        <f t="shared" si="71"/>
        <v>1.3317025102810285</v>
      </c>
      <c r="I285" s="168">
        <f t="shared" si="71"/>
        <v>1.6415971561320746</v>
      </c>
      <c r="J285" s="168">
        <f t="shared" si="71"/>
        <v>1.4194230001865504</v>
      </c>
      <c r="K285" s="168">
        <f t="shared" si="71"/>
        <v>1.3233826937654833</v>
      </c>
      <c r="L285" s="168">
        <f t="shared" si="71"/>
        <v>1.4111975447032612</v>
      </c>
      <c r="M285" s="168">
        <f t="shared" si="71"/>
        <v>0</v>
      </c>
      <c r="N285" s="168">
        <f t="shared" si="71"/>
        <v>0</v>
      </c>
      <c r="O285" s="168">
        <f t="shared" si="71"/>
        <v>3.342015108910934</v>
      </c>
      <c r="P285" s="168">
        <f t="shared" si="71"/>
        <v>0.8660185698577797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0.30121953468492541</v>
      </c>
      <c r="D286" s="157">
        <f t="shared" ref="D286:Q286" si="72">SUM(D287:D288)</f>
        <v>0.7469642747031553</v>
      </c>
      <c r="E286" s="157">
        <f t="shared" si="72"/>
        <v>0.80003547618342374</v>
      </c>
      <c r="F286" s="157">
        <f t="shared" si="72"/>
        <v>0.57806409723887575</v>
      </c>
      <c r="G286" s="157">
        <f t="shared" si="72"/>
        <v>0.90082277821554679</v>
      </c>
      <c r="H286" s="157">
        <f t="shared" si="72"/>
        <v>1.00886761362092</v>
      </c>
      <c r="I286" s="157">
        <f t="shared" si="72"/>
        <v>1.2415458374401032</v>
      </c>
      <c r="J286" s="157">
        <f t="shared" si="72"/>
        <v>1.0660473915435422</v>
      </c>
      <c r="K286" s="157">
        <f t="shared" si="72"/>
        <v>1.0368380174907079</v>
      </c>
      <c r="L286" s="157">
        <f t="shared" si="72"/>
        <v>1.077754747587012</v>
      </c>
      <c r="M286" s="157">
        <f t="shared" si="72"/>
        <v>0</v>
      </c>
      <c r="N286" s="157">
        <f t="shared" si="72"/>
        <v>0</v>
      </c>
      <c r="O286" s="157">
        <f t="shared" si="72"/>
        <v>2.3292856805508033</v>
      </c>
      <c r="P286" s="157">
        <f t="shared" si="72"/>
        <v>0.6038277333915637</v>
      </c>
      <c r="Q286" s="157">
        <f t="shared" si="72"/>
        <v>0</v>
      </c>
    </row>
    <row r="287" spans="1:17" ht="12" customHeight="1" x14ac:dyDescent="0.25">
      <c r="A287" s="23" t="s">
        <v>84</v>
      </c>
      <c r="B287" s="156"/>
      <c r="C287" s="156">
        <f>RES_hhdet_in_fec!C$26</f>
        <v>0.29528772507982054</v>
      </c>
      <c r="D287" s="156">
        <f>RES_hhdet_in_fec!D$26</f>
        <v>0.73834988907794019</v>
      </c>
      <c r="E287" s="156">
        <f>RES_hhdet_in_fec!E$26</f>
        <v>0.7889245711600541</v>
      </c>
      <c r="F287" s="156">
        <f>RES_hhdet_in_fec!F$26</f>
        <v>0.56777748833702368</v>
      </c>
      <c r="G287" s="156">
        <f>RES_hhdet_in_fec!G$26</f>
        <v>0.8864472763227601</v>
      </c>
      <c r="H287" s="156">
        <f>RES_hhdet_in_fec!H$26</f>
        <v>0.9857073836908975</v>
      </c>
      <c r="I287" s="156">
        <f>RES_hhdet_in_fec!I$26</f>
        <v>1.2172996455604685</v>
      </c>
      <c r="J287" s="156">
        <f>RES_hhdet_in_fec!J$26</f>
        <v>1.0447397241032761</v>
      </c>
      <c r="K287" s="156">
        <f>RES_hhdet_in_fec!K$26</f>
        <v>1.0296291417079571</v>
      </c>
      <c r="L287" s="156">
        <f>RES_hhdet_in_fec!L$26</f>
        <v>1.0630950052453636</v>
      </c>
      <c r="M287" s="156">
        <f>RES_hhdet_in_fec!M$26</f>
        <v>0</v>
      </c>
      <c r="N287" s="156">
        <f>RES_hhdet_in_fec!N$26</f>
        <v>0</v>
      </c>
      <c r="O287" s="156">
        <f>RES_hhdet_in_fec!O$26</f>
        <v>2.2853352445690516</v>
      </c>
      <c r="P287" s="156">
        <f>RES_hhdet_in_fec!P$26</f>
        <v>0.59149466476780621</v>
      </c>
      <c r="Q287" s="156">
        <f>RES_hhdet_in_fec!Q$26</f>
        <v>0</v>
      </c>
    </row>
    <row r="288" spans="1:17" ht="12" customHeight="1" x14ac:dyDescent="0.25">
      <c r="A288" s="23" t="s">
        <v>60</v>
      </c>
      <c r="B288" s="156"/>
      <c r="C288" s="156">
        <f>RES_hhdet_in_fec!C$27</f>
        <v>5.9318096051048852E-3</v>
      </c>
      <c r="D288" s="156">
        <f>RES_hhdet_in_fec!D$27</f>
        <v>8.6143856252151596E-3</v>
      </c>
      <c r="E288" s="156">
        <f>RES_hhdet_in_fec!E$27</f>
        <v>1.1110905023369658E-2</v>
      </c>
      <c r="F288" s="156">
        <f>RES_hhdet_in_fec!F$27</f>
        <v>1.0286608901852094E-2</v>
      </c>
      <c r="G288" s="156">
        <f>RES_hhdet_in_fec!G$27</f>
        <v>1.4375501892786649E-2</v>
      </c>
      <c r="H288" s="156">
        <f>RES_hhdet_in_fec!H$27</f>
        <v>2.3160229930022546E-2</v>
      </c>
      <c r="I288" s="156">
        <f>RES_hhdet_in_fec!I$27</f>
        <v>2.4246191879634699E-2</v>
      </c>
      <c r="J288" s="156">
        <f>RES_hhdet_in_fec!J$27</f>
        <v>2.1307667440266079E-2</v>
      </c>
      <c r="K288" s="156">
        <f>RES_hhdet_in_fec!K$27</f>
        <v>7.2088757827509292E-3</v>
      </c>
      <c r="L288" s="156">
        <f>RES_hhdet_in_fec!L$27</f>
        <v>1.4659742341648369E-2</v>
      </c>
      <c r="M288" s="156">
        <f>RES_hhdet_in_fec!M$27</f>
        <v>0</v>
      </c>
      <c r="N288" s="156">
        <f>RES_hhdet_in_fec!N$27</f>
        <v>0</v>
      </c>
      <c r="O288" s="156">
        <f>RES_hhdet_in_fec!O$27</f>
        <v>4.3950435981751544E-2</v>
      </c>
      <c r="P288" s="156">
        <f>RES_hhdet_in_fec!P$27</f>
        <v>1.2333068623757477E-2</v>
      </c>
      <c r="Q288" s="156">
        <f>RES_hhdet_in_fec!Q$27</f>
        <v>0</v>
      </c>
    </row>
    <row r="289" spans="1:17" ht="12" customHeight="1" x14ac:dyDescent="0.25">
      <c r="A289" s="158" t="s">
        <v>112</v>
      </c>
      <c r="B289" s="157"/>
      <c r="C289" s="157">
        <f>C290</f>
        <v>3.4327977719899829E-4</v>
      </c>
      <c r="D289" s="157">
        <f t="shared" ref="D289:Q289" si="73">D290</f>
        <v>3.6137465194755738E-4</v>
      </c>
      <c r="E289" s="157">
        <f t="shared" si="73"/>
        <v>2.4174137403620483E-4</v>
      </c>
      <c r="F289" s="157">
        <f t="shared" si="73"/>
        <v>2.6299550979625791E-4</v>
      </c>
      <c r="G289" s="157">
        <f t="shared" si="73"/>
        <v>7.0509401211612372E-4</v>
      </c>
      <c r="H289" s="157">
        <f t="shared" si="73"/>
        <v>6.2151551492185223E-4</v>
      </c>
      <c r="I289" s="157">
        <f t="shared" si="73"/>
        <v>1.1182191498611211E-3</v>
      </c>
      <c r="J289" s="157">
        <f t="shared" si="73"/>
        <v>1.3007587226431219E-3</v>
      </c>
      <c r="K289" s="157">
        <f t="shared" si="73"/>
        <v>1.7584799126894037E-3</v>
      </c>
      <c r="L289" s="157">
        <f t="shared" si="73"/>
        <v>1.2438697268001536E-3</v>
      </c>
      <c r="M289" s="157">
        <f t="shared" si="73"/>
        <v>0</v>
      </c>
      <c r="N289" s="157">
        <f t="shared" si="73"/>
        <v>0</v>
      </c>
      <c r="O289" s="157">
        <f t="shared" si="73"/>
        <v>2.2512445673652619E-3</v>
      </c>
      <c r="P289" s="157">
        <f t="shared" si="73"/>
        <v>1.1577469999653073E-3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RES_hhdet_in_fec!C$29</f>
        <v>3.4327977719899829E-4</v>
      </c>
      <c r="D290" s="156">
        <f>RES_hhdet_in_fec!D$29</f>
        <v>3.6137465194755738E-4</v>
      </c>
      <c r="E290" s="156">
        <f>RES_hhdet_in_fec!E$29</f>
        <v>2.4174137403620483E-4</v>
      </c>
      <c r="F290" s="156">
        <f>RES_hhdet_in_fec!F$29</f>
        <v>2.6299550979625791E-4</v>
      </c>
      <c r="G290" s="156">
        <f>RES_hhdet_in_fec!G$29</f>
        <v>7.0509401211612372E-4</v>
      </c>
      <c r="H290" s="156">
        <f>RES_hhdet_in_fec!H$29</f>
        <v>6.2151551492185223E-4</v>
      </c>
      <c r="I290" s="156">
        <f>RES_hhdet_in_fec!I$29</f>
        <v>1.1182191498611211E-3</v>
      </c>
      <c r="J290" s="156">
        <f>RES_hhdet_in_fec!J$29</f>
        <v>1.3007587226431219E-3</v>
      </c>
      <c r="K290" s="156">
        <f>RES_hhdet_in_fec!K$29</f>
        <v>1.7584799126894037E-3</v>
      </c>
      <c r="L290" s="156">
        <f>RES_hhdet_in_fec!L$29</f>
        <v>1.2438697268001536E-3</v>
      </c>
      <c r="M290" s="156">
        <f>RES_hhdet_in_fec!M$29</f>
        <v>0</v>
      </c>
      <c r="N290" s="156">
        <f>RES_hhdet_in_fec!N$29</f>
        <v>0</v>
      </c>
      <c r="O290" s="156">
        <f>RES_hhdet_in_fec!O$29</f>
        <v>2.2512445673652619E-3</v>
      </c>
      <c r="P290" s="156">
        <f>RES_hhdet_in_fec!P$29</f>
        <v>1.1577469999653073E-3</v>
      </c>
      <c r="Q290" s="156">
        <f>RES_hhdet_in_fec!Q$29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7.81056753996585E-2</v>
      </c>
      <c r="D291" s="157">
        <f t="shared" ref="D291:Q291" si="74">SUM(D292:D293,D296:D297)</f>
        <v>0.18721060891824293</v>
      </c>
      <c r="E291" s="157">
        <f t="shared" si="74"/>
        <v>0.19680127616696161</v>
      </c>
      <c r="F291" s="157">
        <f t="shared" si="74"/>
        <v>0.13905801976394389</v>
      </c>
      <c r="G291" s="157">
        <f t="shared" si="74"/>
        <v>0.2169916057393326</v>
      </c>
      <c r="H291" s="157">
        <f t="shared" si="74"/>
        <v>0.23925008605668985</v>
      </c>
      <c r="I291" s="157">
        <f t="shared" si="74"/>
        <v>0.32521837677498838</v>
      </c>
      <c r="J291" s="157">
        <f t="shared" si="74"/>
        <v>0.25800044969772934</v>
      </c>
      <c r="K291" s="157">
        <f t="shared" si="74"/>
        <v>0.2242157473315235</v>
      </c>
      <c r="L291" s="157">
        <f t="shared" si="74"/>
        <v>0.23063970086915025</v>
      </c>
      <c r="M291" s="157">
        <f t="shared" si="74"/>
        <v>0</v>
      </c>
      <c r="N291" s="157">
        <f t="shared" si="74"/>
        <v>0</v>
      </c>
      <c r="O291" s="157">
        <f t="shared" si="74"/>
        <v>0.7306214170050831</v>
      </c>
      <c r="P291" s="157">
        <f t="shared" si="74"/>
        <v>0.2078493993637554</v>
      </c>
      <c r="Q291" s="157">
        <f t="shared" si="74"/>
        <v>0</v>
      </c>
    </row>
    <row r="292" spans="1:17" ht="12" customHeight="1" x14ac:dyDescent="0.25">
      <c r="A292" s="167" t="s">
        <v>169</v>
      </c>
      <c r="B292" s="132"/>
      <c r="C292" s="132">
        <f>RES_hhdet_in_fec!C$31</f>
        <v>7.7997439397702789E-2</v>
      </c>
      <c r="D292" s="132">
        <f>RES_hhdet_in_fec!D$31</f>
        <v>0.18543008094227373</v>
      </c>
      <c r="E292" s="132">
        <f>RES_hhdet_in_fec!E$31</f>
        <v>0.19637918806802238</v>
      </c>
      <c r="F292" s="132">
        <f>RES_hhdet_in_fec!F$31</f>
        <v>0.13694562822156092</v>
      </c>
      <c r="G292" s="132">
        <f>RES_hhdet_in_fec!G$31</f>
        <v>0.21345137732049124</v>
      </c>
      <c r="H292" s="132">
        <f>RES_hhdet_in_fec!H$31</f>
        <v>0.23527546280315456</v>
      </c>
      <c r="I292" s="132">
        <f>RES_hhdet_in_fec!I$31</f>
        <v>0.30720079060335187</v>
      </c>
      <c r="J292" s="132">
        <f>RES_hhdet_in_fec!J$31</f>
        <v>0.22413489525975552</v>
      </c>
      <c r="K292" s="132">
        <f>RES_hhdet_in_fec!K$31</f>
        <v>4.7755460345548298E-3</v>
      </c>
      <c r="L292" s="132">
        <f>RES_hhdet_in_fec!L$31</f>
        <v>0</v>
      </c>
      <c r="M292" s="132">
        <f>RES_hhdet_in_fec!M$31</f>
        <v>0</v>
      </c>
      <c r="N292" s="132">
        <f>RES_hhdet_in_fec!N$31</f>
        <v>0</v>
      </c>
      <c r="O292" s="132">
        <f>RES_hhdet_in_fec!O$31</f>
        <v>0.60814807512833668</v>
      </c>
      <c r="P292" s="132">
        <f>RES_hhdet_in_fec!P$31</f>
        <v>0.16339583325355075</v>
      </c>
      <c r="Q292" s="132">
        <f>RES_hhdet_in_fec!Q$31</f>
        <v>0</v>
      </c>
    </row>
    <row r="293" spans="1:17" ht="12" customHeight="1" x14ac:dyDescent="0.25">
      <c r="A293" s="167" t="s">
        <v>168</v>
      </c>
      <c r="B293" s="132"/>
      <c r="C293" s="132">
        <f>SUM(C294:C295)</f>
        <v>1.0823600195571795E-4</v>
      </c>
      <c r="D293" s="132">
        <f t="shared" ref="D293:Q293" si="75">SUM(D294:D295)</f>
        <v>1.7805279759691866E-3</v>
      </c>
      <c r="E293" s="132">
        <f t="shared" si="75"/>
        <v>4.2208809893923201E-4</v>
      </c>
      <c r="F293" s="132">
        <f t="shared" si="75"/>
        <v>2.1123915423829492E-3</v>
      </c>
      <c r="G293" s="132">
        <f t="shared" si="75"/>
        <v>3.5402284188413543E-3</v>
      </c>
      <c r="H293" s="132">
        <f t="shared" si="75"/>
        <v>3.974623253535297E-3</v>
      </c>
      <c r="I293" s="132">
        <f t="shared" si="75"/>
        <v>1.8017586171636523E-2</v>
      </c>
      <c r="J293" s="132">
        <f t="shared" si="75"/>
        <v>3.3865554437973795E-2</v>
      </c>
      <c r="K293" s="132">
        <f t="shared" si="75"/>
        <v>3.5578347157316934E-2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0.12247334187674645</v>
      </c>
      <c r="P293" s="132">
        <f t="shared" si="75"/>
        <v>4.4453566110204658E-2</v>
      </c>
      <c r="Q293" s="132">
        <f t="shared" si="75"/>
        <v>0</v>
      </c>
    </row>
    <row r="294" spans="1:17" ht="12" customHeight="1" x14ac:dyDescent="0.25">
      <c r="A294" s="166" t="s">
        <v>57</v>
      </c>
      <c r="B294" s="165"/>
      <c r="C294" s="165">
        <f>RES_hhdet_in_fec!C$33</f>
        <v>8.9109434425632271E-5</v>
      </c>
      <c r="D294" s="165">
        <f>RES_hhdet_in_fec!D$33</f>
        <v>1.3843928683539473E-3</v>
      </c>
      <c r="E294" s="165">
        <f>RES_hhdet_in_fec!E$33</f>
        <v>3.2874957796194391E-4</v>
      </c>
      <c r="F294" s="165">
        <f>RES_hhdet_in_fec!F$33</f>
        <v>1.6351440355869128E-3</v>
      </c>
      <c r="G294" s="165">
        <f>RES_hhdet_in_fec!G$33</f>
        <v>2.733345957598313E-3</v>
      </c>
      <c r="H294" s="165">
        <f>RES_hhdet_in_fec!H$33</f>
        <v>3.0618166517724092E-3</v>
      </c>
      <c r="I294" s="165">
        <f>RES_hhdet_in_fec!I$33</f>
        <v>1.384157182609377E-2</v>
      </c>
      <c r="J294" s="165">
        <f>RES_hhdet_in_fec!J$33</f>
        <v>2.5938569224003734E-2</v>
      </c>
      <c r="K294" s="165">
        <f>RES_hhdet_in_fec!K$33</f>
        <v>2.7173353038959069E-2</v>
      </c>
      <c r="L294" s="165">
        <f>RES_hhdet_in_fec!L$33</f>
        <v>0</v>
      </c>
      <c r="M294" s="165">
        <f>RES_hhdet_in_fec!M$33</f>
        <v>0</v>
      </c>
      <c r="N294" s="165">
        <f>RES_hhdet_in_fec!N$33</f>
        <v>0</v>
      </c>
      <c r="O294" s="165">
        <f>RES_hhdet_in_fec!O$33</f>
        <v>9.3193639359194655E-2</v>
      </c>
      <c r="P294" s="165">
        <f>RES_hhdet_in_fec!P$33</f>
        <v>3.3807521568218452E-2</v>
      </c>
      <c r="Q294" s="165">
        <f>RES_hhdet_in_fec!Q$33</f>
        <v>0</v>
      </c>
    </row>
    <row r="295" spans="1:17" ht="12" customHeight="1" x14ac:dyDescent="0.25">
      <c r="A295" s="147" t="s">
        <v>59</v>
      </c>
      <c r="B295" s="164"/>
      <c r="C295" s="164">
        <f>RES_hhdet_in_fec!C$34</f>
        <v>1.9126567530085674E-5</v>
      </c>
      <c r="D295" s="164">
        <f>RES_hhdet_in_fec!D$34</f>
        <v>3.9613510761523946E-4</v>
      </c>
      <c r="E295" s="164">
        <f>RES_hhdet_in_fec!E$34</f>
        <v>9.3338520977288104E-5</v>
      </c>
      <c r="F295" s="164">
        <f>RES_hhdet_in_fec!F$34</f>
        <v>4.7724750679603654E-4</v>
      </c>
      <c r="G295" s="164">
        <f>RES_hhdet_in_fec!G$34</f>
        <v>8.0688246124304146E-4</v>
      </c>
      <c r="H295" s="164">
        <f>RES_hhdet_in_fec!H$34</f>
        <v>9.1280660176288784E-4</v>
      </c>
      <c r="I295" s="164">
        <f>RES_hhdet_in_fec!I$34</f>
        <v>4.176014345542752E-3</v>
      </c>
      <c r="J295" s="164">
        <f>RES_hhdet_in_fec!J$34</f>
        <v>7.9269852139700631E-3</v>
      </c>
      <c r="K295" s="164">
        <f>RES_hhdet_in_fec!K$34</f>
        <v>8.4049941183578659E-3</v>
      </c>
      <c r="L295" s="164">
        <f>RES_hhdet_in_fec!L$34</f>
        <v>0</v>
      </c>
      <c r="M295" s="164">
        <f>RES_hhdet_in_fec!M$34</f>
        <v>0</v>
      </c>
      <c r="N295" s="164">
        <f>RES_hhdet_in_fec!N$34</f>
        <v>0</v>
      </c>
      <c r="O295" s="164">
        <f>RES_hhdet_in_fec!O$34</f>
        <v>2.9279702517551798E-2</v>
      </c>
      <c r="P295" s="164">
        <f>RES_hhdet_in_fec!P$34</f>
        <v>1.0646044541986206E-2</v>
      </c>
      <c r="Q295" s="164">
        <f>RES_hhdet_in_fec!Q$34</f>
        <v>0</v>
      </c>
    </row>
    <row r="296" spans="1:17" ht="12" customHeight="1" x14ac:dyDescent="0.25">
      <c r="A296" s="163" t="s">
        <v>142</v>
      </c>
      <c r="B296" s="162"/>
      <c r="C296" s="162">
        <f>RES_hhdet_in_fec!C$35</f>
        <v>0</v>
      </c>
      <c r="D296" s="162">
        <f>RES_hhdet_in_fec!D$35</f>
        <v>0</v>
      </c>
      <c r="E296" s="162">
        <f>RES_hhdet_in_fec!E$35</f>
        <v>0</v>
      </c>
      <c r="F296" s="162">
        <f>RES_hhdet_in_fec!F$35</f>
        <v>0</v>
      </c>
      <c r="G296" s="162">
        <f>RES_hhdet_in_fec!G$35</f>
        <v>0</v>
      </c>
      <c r="H296" s="162">
        <f>RES_hhdet_in_fec!H$35</f>
        <v>0</v>
      </c>
      <c r="I296" s="162">
        <f>RES_hhdet_in_fec!I$35</f>
        <v>0</v>
      </c>
      <c r="J296" s="162">
        <f>RES_hhdet_in_fec!J$35</f>
        <v>0</v>
      </c>
      <c r="K296" s="162">
        <f>RES_hhdet_in_fec!K$35</f>
        <v>0.11334214566213711</v>
      </c>
      <c r="L296" s="162">
        <f>RES_hhdet_in_fec!L$35</f>
        <v>0.15709086474063202</v>
      </c>
      <c r="M296" s="162">
        <f>RES_hhdet_in_fec!M$35</f>
        <v>0</v>
      </c>
      <c r="N296" s="162">
        <f>RES_hhdet_in_fec!N$35</f>
        <v>0</v>
      </c>
      <c r="O296" s="162">
        <f>RES_hhdet_in_fec!O$35</f>
        <v>0</v>
      </c>
      <c r="P296" s="162">
        <f>RES_hhdet_in_fec!P$35</f>
        <v>0</v>
      </c>
      <c r="Q296" s="162">
        <f>RES_hhdet_in_fec!Q$35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7.0519708477514612E-2</v>
      </c>
      <c r="L297" s="160">
        <f t="shared" si="76"/>
        <v>7.354883612851823E-2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RES_hhdet_in_fec!C$37</f>
        <v>0</v>
      </c>
      <c r="D298" s="156">
        <f>RES_hhdet_in_fec!D$37</f>
        <v>0</v>
      </c>
      <c r="E298" s="156">
        <f>RES_hhdet_in_fec!E$37</f>
        <v>0</v>
      </c>
      <c r="F298" s="156">
        <f>RES_hhdet_in_fec!F$37</f>
        <v>0</v>
      </c>
      <c r="G298" s="156">
        <f>RES_hhdet_in_fec!G$37</f>
        <v>0</v>
      </c>
      <c r="H298" s="156">
        <f>RES_hhdet_in_fec!H$37</f>
        <v>0</v>
      </c>
      <c r="I298" s="156">
        <f>RES_hhdet_in_fec!I$37</f>
        <v>0</v>
      </c>
      <c r="J298" s="156">
        <f>RES_hhdet_in_fec!J$37</f>
        <v>0</v>
      </c>
      <c r="K298" s="156">
        <f>RES_hhdet_in_fec!K$37</f>
        <v>5.1427897136559132E-2</v>
      </c>
      <c r="L298" s="156">
        <f>RES_hhdet_in_fec!L$37</f>
        <v>5.4375842333857394E-2</v>
      </c>
      <c r="M298" s="156">
        <f>RES_hhdet_in_fec!M$37</f>
        <v>0</v>
      </c>
      <c r="N298" s="156">
        <f>RES_hhdet_in_fec!N$37</f>
        <v>0</v>
      </c>
      <c r="O298" s="156">
        <f>RES_hhdet_in_fec!O$37</f>
        <v>0</v>
      </c>
      <c r="P298" s="156">
        <f>RES_hhdet_in_fec!P$37</f>
        <v>0</v>
      </c>
      <c r="Q298" s="156">
        <f>RES_hhdet_in_fec!Q$37</f>
        <v>0</v>
      </c>
    </row>
    <row r="299" spans="1:17" ht="12" customHeight="1" x14ac:dyDescent="0.25">
      <c r="A299" s="148" t="s">
        <v>59</v>
      </c>
      <c r="B299" s="156"/>
      <c r="C299" s="156">
        <f>RES_hhdet_in_fec!C$38</f>
        <v>0</v>
      </c>
      <c r="D299" s="156">
        <f>RES_hhdet_in_fec!D$38</f>
        <v>0</v>
      </c>
      <c r="E299" s="156">
        <f>RES_hhdet_in_fec!E$38</f>
        <v>0</v>
      </c>
      <c r="F299" s="156">
        <f>RES_hhdet_in_fec!F$38</f>
        <v>0</v>
      </c>
      <c r="G299" s="156">
        <f>RES_hhdet_in_fec!G$38</f>
        <v>0</v>
      </c>
      <c r="H299" s="156">
        <f>RES_hhdet_in_fec!H$38</f>
        <v>0</v>
      </c>
      <c r="I299" s="156">
        <f>RES_hhdet_in_fec!I$38</f>
        <v>0</v>
      </c>
      <c r="J299" s="156">
        <f>RES_hhdet_in_fec!J$38</f>
        <v>0</v>
      </c>
      <c r="K299" s="156">
        <f>RES_hhdet_in_fec!K$38</f>
        <v>1.9091811340955479E-2</v>
      </c>
      <c r="L299" s="156">
        <f>RES_hhdet_in_fec!L$38</f>
        <v>1.917299379466084E-2</v>
      </c>
      <c r="M299" s="156">
        <f>RES_hhdet_in_fec!M$38</f>
        <v>0</v>
      </c>
      <c r="N299" s="156">
        <f>RES_hhdet_in_fec!N$38</f>
        <v>0</v>
      </c>
      <c r="O299" s="156">
        <f>RES_hhdet_in_fec!O$38</f>
        <v>0</v>
      </c>
      <c r="P299" s="156">
        <f>RES_hhdet_in_fec!P$38</f>
        <v>0</v>
      </c>
      <c r="Q299" s="156">
        <f>RES_hhdet_in_fec!Q$38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2.7775751214868687E-2</v>
      </c>
      <c r="D300" s="157">
        <f t="shared" ref="D300:Q300" si="77">SUM(D301:D302)</f>
        <v>3.9704683639221354E-2</v>
      </c>
      <c r="E300" s="157">
        <f t="shared" si="77"/>
        <v>7.1360550369075265E-2</v>
      </c>
      <c r="F300" s="157">
        <f t="shared" si="77"/>
        <v>5.0563445744590832E-2</v>
      </c>
      <c r="G300" s="157">
        <f t="shared" si="77"/>
        <v>7.8236864893141148E-2</v>
      </c>
      <c r="H300" s="157">
        <f t="shared" si="77"/>
        <v>8.2963295088496716E-2</v>
      </c>
      <c r="I300" s="157">
        <f t="shared" si="77"/>
        <v>7.3714722767121932E-2</v>
      </c>
      <c r="J300" s="157">
        <f t="shared" si="77"/>
        <v>9.4074400222635815E-2</v>
      </c>
      <c r="K300" s="157">
        <f t="shared" si="77"/>
        <v>6.0570449030562308E-2</v>
      </c>
      <c r="L300" s="157">
        <f t="shared" si="77"/>
        <v>0.10155922652029858</v>
      </c>
      <c r="M300" s="157">
        <f t="shared" si="77"/>
        <v>0</v>
      </c>
      <c r="N300" s="157">
        <f t="shared" si="77"/>
        <v>0</v>
      </c>
      <c r="O300" s="157">
        <f t="shared" si="77"/>
        <v>0.27985676678768218</v>
      </c>
      <c r="P300" s="157">
        <f t="shared" si="77"/>
        <v>5.3183690102495261E-2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RES_hhdet_in_fec!C$40</f>
        <v>2.7775751214868687E-2</v>
      </c>
      <c r="D301" s="156">
        <f>RES_hhdet_in_fec!D$40</f>
        <v>0</v>
      </c>
      <c r="E301" s="156">
        <f>RES_hhdet_in_fec!E$40</f>
        <v>7.1360550369075265E-2</v>
      </c>
      <c r="F301" s="156">
        <f>RES_hhdet_in_fec!F$40</f>
        <v>5.0563445744590832E-2</v>
      </c>
      <c r="G301" s="156">
        <f>RES_hhdet_in_fec!G$40</f>
        <v>7.8236864893141148E-2</v>
      </c>
      <c r="H301" s="156">
        <f>RES_hhdet_in_fec!H$40</f>
        <v>8.2963295088496716E-2</v>
      </c>
      <c r="I301" s="156">
        <f>RES_hhdet_in_fec!I$40</f>
        <v>0</v>
      </c>
      <c r="J301" s="156">
        <f>RES_hhdet_in_fec!J$40</f>
        <v>9.4074400222635815E-2</v>
      </c>
      <c r="K301" s="156">
        <f>RES_hhdet_in_fec!K$40</f>
        <v>0</v>
      </c>
      <c r="L301" s="156">
        <f>RES_hhdet_in_fec!L$40</f>
        <v>0.10155922652029858</v>
      </c>
      <c r="M301" s="156">
        <f>RES_hhdet_in_fec!M$40</f>
        <v>0</v>
      </c>
      <c r="N301" s="156">
        <f>RES_hhdet_in_fec!N$40</f>
        <v>0</v>
      </c>
      <c r="O301" s="156">
        <f>RES_hhdet_in_fec!O$40</f>
        <v>0.27985676678768218</v>
      </c>
      <c r="P301" s="156">
        <f>RES_hhdet_in_fec!P$40</f>
        <v>0</v>
      </c>
      <c r="Q301" s="156">
        <f>RES_hhdet_in_fec!Q$40</f>
        <v>0</v>
      </c>
    </row>
    <row r="302" spans="1:17" ht="12" customHeight="1" x14ac:dyDescent="0.25">
      <c r="A302" s="29" t="s">
        <v>140</v>
      </c>
      <c r="B302" s="57"/>
      <c r="C302" s="57">
        <f>RES_hhdet_in_fec!C$41</f>
        <v>0</v>
      </c>
      <c r="D302" s="57">
        <f>RES_hhdet_in_fec!D$41</f>
        <v>3.9704683639221354E-2</v>
      </c>
      <c r="E302" s="57">
        <f>RES_hhdet_in_fec!E$41</f>
        <v>0</v>
      </c>
      <c r="F302" s="57">
        <f>RES_hhdet_in_fec!F$41</f>
        <v>0</v>
      </c>
      <c r="G302" s="57">
        <f>RES_hhdet_in_fec!G$41</f>
        <v>0</v>
      </c>
      <c r="H302" s="57">
        <f>RES_hhdet_in_fec!H$41</f>
        <v>0</v>
      </c>
      <c r="I302" s="57">
        <f>RES_hhdet_in_fec!I$41</f>
        <v>7.3714722767121932E-2</v>
      </c>
      <c r="J302" s="57">
        <f>RES_hhdet_in_fec!J$41</f>
        <v>0</v>
      </c>
      <c r="K302" s="57">
        <f>RES_hhdet_in_fec!K$41</f>
        <v>6.0570449030562308E-2</v>
      </c>
      <c r="L302" s="57">
        <f>RES_hhdet_in_fec!L$41</f>
        <v>0</v>
      </c>
      <c r="M302" s="57">
        <f>RES_hhdet_in_fec!M$41</f>
        <v>0</v>
      </c>
      <c r="N302" s="57">
        <f>RES_hhdet_in_fec!N$41</f>
        <v>0</v>
      </c>
      <c r="O302" s="57">
        <f>RES_hhdet_in_fec!O$41</f>
        <v>0</v>
      </c>
      <c r="P302" s="57">
        <f>RES_hhdet_in_fec!P$41</f>
        <v>5.3183690102495261E-2</v>
      </c>
      <c r="Q302" s="57">
        <f>RES_hhdet_in_fec!Q$41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0.25480584579756255</v>
      </c>
      <c r="D304" s="168">
        <f t="shared" ref="D304:Q304" si="78">SUM(D305,D308,D310,D319)</f>
        <v>0.62738761326757486</v>
      </c>
      <c r="E304" s="168">
        <f t="shared" si="78"/>
        <v>0.66809277903376418</v>
      </c>
      <c r="F304" s="168">
        <f t="shared" si="78"/>
        <v>0.48270869415501427</v>
      </c>
      <c r="G304" s="168">
        <f t="shared" si="78"/>
        <v>0.75275347661904668</v>
      </c>
      <c r="H304" s="168">
        <f t="shared" si="78"/>
        <v>0.8410488243036045</v>
      </c>
      <c r="I304" s="168">
        <f t="shared" si="78"/>
        <v>1.0673468604160672</v>
      </c>
      <c r="J304" s="168">
        <f t="shared" si="78"/>
        <v>0.89712940759259374</v>
      </c>
      <c r="K304" s="168">
        <f t="shared" si="78"/>
        <v>0.95416642764216053</v>
      </c>
      <c r="L304" s="168">
        <f t="shared" si="78"/>
        <v>1.0003810993028484</v>
      </c>
      <c r="M304" s="168">
        <f t="shared" si="78"/>
        <v>0</v>
      </c>
      <c r="N304" s="168">
        <f t="shared" si="78"/>
        <v>0</v>
      </c>
      <c r="O304" s="168">
        <f t="shared" si="78"/>
        <v>2.24083776471719</v>
      </c>
      <c r="P304" s="168">
        <f t="shared" si="78"/>
        <v>0.61125329503301518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0.19754548215029227</v>
      </c>
      <c r="D305" s="157">
        <f t="shared" ref="D305:Q305" si="79">SUM(D306:D307)</f>
        <v>0.48698843579045181</v>
      </c>
      <c r="E305" s="157">
        <f t="shared" si="79"/>
        <v>0.52233664427946536</v>
      </c>
      <c r="F305" s="157">
        <f t="shared" si="79"/>
        <v>0.37871898926257008</v>
      </c>
      <c r="G305" s="157">
        <f t="shared" si="79"/>
        <v>0.58890098892297982</v>
      </c>
      <c r="H305" s="157">
        <f t="shared" si="79"/>
        <v>0.66139069033749831</v>
      </c>
      <c r="I305" s="157">
        <f t="shared" si="79"/>
        <v>0.80879877768157848</v>
      </c>
      <c r="J305" s="157">
        <f t="shared" si="79"/>
        <v>0.69368793026905273</v>
      </c>
      <c r="K305" s="157">
        <f t="shared" si="79"/>
        <v>0.72460569581531453</v>
      </c>
      <c r="L305" s="157">
        <f t="shared" si="79"/>
        <v>0.76718915612795946</v>
      </c>
      <c r="M305" s="157">
        <f t="shared" si="79"/>
        <v>0</v>
      </c>
      <c r="N305" s="157">
        <f t="shared" si="79"/>
        <v>0</v>
      </c>
      <c r="O305" s="157">
        <f t="shared" si="79"/>
        <v>1.6358652216516345</v>
      </c>
      <c r="P305" s="157">
        <f t="shared" si="79"/>
        <v>0.42858114776999123</v>
      </c>
      <c r="Q305" s="157">
        <f t="shared" si="79"/>
        <v>0</v>
      </c>
    </row>
    <row r="306" spans="1:17" ht="12" customHeight="1" x14ac:dyDescent="0.25">
      <c r="A306" s="23" t="s">
        <v>84</v>
      </c>
      <c r="B306" s="156"/>
      <c r="C306" s="156">
        <f>RES_hhdet_in_tes!C$26</f>
        <v>0.19101656927934307</v>
      </c>
      <c r="D306" s="156">
        <f>RES_hhdet_in_tes!D$26</f>
        <v>0.47758121931874342</v>
      </c>
      <c r="E306" s="156">
        <f>RES_hhdet_in_tes!E$26</f>
        <v>0.51030648939535594</v>
      </c>
      <c r="F306" s="156">
        <f>RES_hhdet_in_tes!F$26</f>
        <v>0.36764975094096225</v>
      </c>
      <c r="G306" s="156">
        <f>RES_hhdet_in_tes!G$26</f>
        <v>0.57359070277142121</v>
      </c>
      <c r="H306" s="156">
        <f>RES_hhdet_in_tes!H$26</f>
        <v>0.63703058029508808</v>
      </c>
      <c r="I306" s="156">
        <f>RES_hhdet_in_tes!I$26</f>
        <v>0.78372265387337747</v>
      </c>
      <c r="J306" s="156">
        <f>RES_hhdet_in_tes!J$26</f>
        <v>0.67191796702660289</v>
      </c>
      <c r="K306" s="156">
        <f>RES_hhdet_in_tes!K$26</f>
        <v>0.71672960026566201</v>
      </c>
      <c r="L306" s="156">
        <f>RES_hhdet_in_tes!L$26</f>
        <v>0.75114070175518544</v>
      </c>
      <c r="M306" s="156">
        <f>RES_hhdet_in_tes!M$26</f>
        <v>0</v>
      </c>
      <c r="N306" s="156">
        <f>RES_hhdet_in_tes!N$26</f>
        <v>0</v>
      </c>
      <c r="O306" s="156">
        <f>RES_hhdet_in_tes!O$26</f>
        <v>1.5908148662784274</v>
      </c>
      <c r="P306" s="156">
        <f>RES_hhdet_in_tes!P$26</f>
        <v>0.41596845896616769</v>
      </c>
      <c r="Q306" s="156">
        <f>RES_hhdet_in_tes!Q$26</f>
        <v>0</v>
      </c>
    </row>
    <row r="307" spans="1:17" ht="12" customHeight="1" x14ac:dyDescent="0.25">
      <c r="A307" s="23" t="s">
        <v>60</v>
      </c>
      <c r="B307" s="156"/>
      <c r="C307" s="156">
        <f>RES_hhdet_in_tes!C$27</f>
        <v>6.5289128709491977E-3</v>
      </c>
      <c r="D307" s="156">
        <f>RES_hhdet_in_tes!D$27</f>
        <v>9.4072164717083646E-3</v>
      </c>
      <c r="E307" s="156">
        <f>RES_hhdet_in_tes!E$27</f>
        <v>1.2030154884109445E-2</v>
      </c>
      <c r="F307" s="156">
        <f>RES_hhdet_in_tes!F$27</f>
        <v>1.1069238321607845E-2</v>
      </c>
      <c r="G307" s="156">
        <f>RES_hhdet_in_tes!G$27</f>
        <v>1.5310286151558588E-2</v>
      </c>
      <c r="H307" s="156">
        <f>RES_hhdet_in_tes!H$27</f>
        <v>2.4360110042410277E-2</v>
      </c>
      <c r="I307" s="156">
        <f>RES_hhdet_in_tes!I$27</f>
        <v>2.5076123808201008E-2</v>
      </c>
      <c r="J307" s="156">
        <f>RES_hhdet_in_tes!J$27</f>
        <v>2.1769963242449831E-2</v>
      </c>
      <c r="K307" s="156">
        <f>RES_hhdet_in_tes!K$27</f>
        <v>7.8760955496524725E-3</v>
      </c>
      <c r="L307" s="156">
        <f>RES_hhdet_in_tes!L$27</f>
        <v>1.6048454372773975E-2</v>
      </c>
      <c r="M307" s="156">
        <f>RES_hhdet_in_tes!M$27</f>
        <v>0</v>
      </c>
      <c r="N307" s="156">
        <f>RES_hhdet_in_tes!N$27</f>
        <v>0</v>
      </c>
      <c r="O307" s="156">
        <f>RES_hhdet_in_tes!O$27</f>
        <v>4.505035537320709E-2</v>
      </c>
      <c r="P307" s="156">
        <f>RES_hhdet_in_tes!P$27</f>
        <v>1.2612688803823524E-2</v>
      </c>
      <c r="Q307" s="156">
        <f>RES_hhdet_in_tes!Q$27</f>
        <v>0</v>
      </c>
    </row>
    <row r="308" spans="1:17" ht="12" customHeight="1" x14ac:dyDescent="0.25">
      <c r="A308" s="158" t="s">
        <v>112</v>
      </c>
      <c r="B308" s="157"/>
      <c r="C308" s="157">
        <f>C309</f>
        <v>6.5149870794315064E-4</v>
      </c>
      <c r="D308" s="157">
        <f t="shared" ref="D308:Q308" si="80">D309</f>
        <v>7.080034583137187E-4</v>
      </c>
      <c r="E308" s="157">
        <f t="shared" si="80"/>
        <v>4.9056783678717701E-4</v>
      </c>
      <c r="F308" s="157">
        <f t="shared" si="80"/>
        <v>5.5641963689247143E-4</v>
      </c>
      <c r="G308" s="157">
        <f t="shared" si="80"/>
        <v>1.5662009542794506E-3</v>
      </c>
      <c r="H308" s="157">
        <f t="shared" si="80"/>
        <v>1.4535609297878704E-3</v>
      </c>
      <c r="I308" s="157">
        <f t="shared" si="80"/>
        <v>2.7694776323022013E-3</v>
      </c>
      <c r="J308" s="157">
        <f t="shared" si="80"/>
        <v>3.2848107258742244E-3</v>
      </c>
      <c r="K308" s="157">
        <f t="shared" si="80"/>
        <v>4.7667931318444339E-3</v>
      </c>
      <c r="L308" s="157">
        <f t="shared" si="80"/>
        <v>3.6401711798665667E-3</v>
      </c>
      <c r="M308" s="157">
        <f t="shared" si="80"/>
        <v>0</v>
      </c>
      <c r="N308" s="157">
        <f t="shared" si="80"/>
        <v>0</v>
      </c>
      <c r="O308" s="157">
        <f t="shared" si="80"/>
        <v>7.8111019864678388E-3</v>
      </c>
      <c r="P308" s="157">
        <f t="shared" si="80"/>
        <v>4.1233105738747826E-3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RES_hhdet_in_tes!C$29</f>
        <v>6.5149870794315064E-4</v>
      </c>
      <c r="D309" s="156">
        <f>RES_hhdet_in_tes!D$29</f>
        <v>7.080034583137187E-4</v>
      </c>
      <c r="E309" s="156">
        <f>RES_hhdet_in_tes!E$29</f>
        <v>4.9056783678717701E-4</v>
      </c>
      <c r="F309" s="156">
        <f>RES_hhdet_in_tes!F$29</f>
        <v>5.5641963689247143E-4</v>
      </c>
      <c r="G309" s="156">
        <f>RES_hhdet_in_tes!G$29</f>
        <v>1.5662009542794506E-3</v>
      </c>
      <c r="H309" s="156">
        <f>RES_hhdet_in_tes!H$29</f>
        <v>1.4535609297878704E-3</v>
      </c>
      <c r="I309" s="156">
        <f>RES_hhdet_in_tes!I$29</f>
        <v>2.7694776323022013E-3</v>
      </c>
      <c r="J309" s="156">
        <f>RES_hhdet_in_tes!J$29</f>
        <v>3.2848107258742244E-3</v>
      </c>
      <c r="K309" s="156">
        <f>RES_hhdet_in_tes!K$29</f>
        <v>4.7667931318444339E-3</v>
      </c>
      <c r="L309" s="156">
        <f>RES_hhdet_in_tes!L$29</f>
        <v>3.6401711798665667E-3</v>
      </c>
      <c r="M309" s="156">
        <f>RES_hhdet_in_tes!M$29</f>
        <v>0</v>
      </c>
      <c r="N309" s="156">
        <f>RES_hhdet_in_tes!N$29</f>
        <v>0</v>
      </c>
      <c r="O309" s="156">
        <f>RES_hhdet_in_tes!O$29</f>
        <v>7.8111019864678388E-3</v>
      </c>
      <c r="P309" s="156">
        <f>RES_hhdet_in_tes!P$29</f>
        <v>4.1233105738747826E-3</v>
      </c>
      <c r="Q309" s="156">
        <f>RES_hhdet_in_tes!Q$29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4.428425510107812E-2</v>
      </c>
      <c r="D310" s="157">
        <f t="shared" ref="D310:Q310" si="81">SUM(D311:D312,D315:D316)</f>
        <v>0.1069136736345736</v>
      </c>
      <c r="E310" s="157">
        <f t="shared" si="81"/>
        <v>0.11286636838098284</v>
      </c>
      <c r="F310" s="157">
        <f t="shared" si="81"/>
        <v>8.0376170353469695E-2</v>
      </c>
      <c r="G310" s="157">
        <f t="shared" si="81"/>
        <v>0.12629056672274969</v>
      </c>
      <c r="H310" s="157">
        <f t="shared" si="81"/>
        <v>0.13997351722696666</v>
      </c>
      <c r="I310" s="157">
        <f t="shared" si="81"/>
        <v>0.19290815015866919</v>
      </c>
      <c r="J310" s="157">
        <f t="shared" si="81"/>
        <v>0.15620494222924658</v>
      </c>
      <c r="K310" s="157">
        <f t="shared" si="81"/>
        <v>0.17275201281923144</v>
      </c>
      <c r="L310" s="157">
        <f t="shared" si="81"/>
        <v>0.18150778849869764</v>
      </c>
      <c r="M310" s="157">
        <f t="shared" si="81"/>
        <v>0</v>
      </c>
      <c r="N310" s="157">
        <f t="shared" si="81"/>
        <v>0</v>
      </c>
      <c r="O310" s="157">
        <f t="shared" si="81"/>
        <v>0.46268863130155891</v>
      </c>
      <c r="P310" s="157">
        <f t="shared" si="81"/>
        <v>0.13302944633227431</v>
      </c>
      <c r="Q310" s="157">
        <f t="shared" si="81"/>
        <v>0</v>
      </c>
    </row>
    <row r="311" spans="1:17" ht="12" customHeight="1" x14ac:dyDescent="0.25">
      <c r="A311" s="167" t="s">
        <v>169</v>
      </c>
      <c r="B311" s="132"/>
      <c r="C311" s="132">
        <f>RES_hhdet_in_tes!C$31</f>
        <v>4.4216212337408821E-2</v>
      </c>
      <c r="D311" s="132">
        <f>RES_hhdet_in_tes!D$31</f>
        <v>0.1057214518437949</v>
      </c>
      <c r="E311" s="132">
        <f>RES_hhdet_in_tes!E$31</f>
        <v>0.11258353406866031</v>
      </c>
      <c r="F311" s="132">
        <f>RES_hhdet_in_tes!F$31</f>
        <v>7.8950192950693707E-2</v>
      </c>
      <c r="G311" s="132">
        <f>RES_hhdet_in_tes!G$31</f>
        <v>0.12388725343515408</v>
      </c>
      <c r="H311" s="132">
        <f>RES_hhdet_in_tes!H$31</f>
        <v>0.13725837726419088</v>
      </c>
      <c r="I311" s="132">
        <f>RES_hhdet_in_tes!I$31</f>
        <v>0.18051806879069923</v>
      </c>
      <c r="J311" s="132">
        <f>RES_hhdet_in_tes!J$31</f>
        <v>0.13274223291622383</v>
      </c>
      <c r="K311" s="132">
        <f>RES_hhdet_in_tes!K$31</f>
        <v>2.8556893245031945E-3</v>
      </c>
      <c r="L311" s="132">
        <f>RES_hhdet_in_tes!L$31</f>
        <v>0</v>
      </c>
      <c r="M311" s="132">
        <f>RES_hhdet_in_tes!M$31</f>
        <v>0</v>
      </c>
      <c r="N311" s="132">
        <f>RES_hhdet_in_tes!N$31</f>
        <v>0</v>
      </c>
      <c r="O311" s="132">
        <f>RES_hhdet_in_tes!O$31</f>
        <v>0.37560797368406607</v>
      </c>
      <c r="P311" s="132">
        <f>RES_hhdet_in_tes!P$31</f>
        <v>0.10136036910526661</v>
      </c>
      <c r="Q311" s="132">
        <f>RES_hhdet_in_tes!Q$31</f>
        <v>0</v>
      </c>
    </row>
    <row r="312" spans="1:17" ht="12" customHeight="1" x14ac:dyDescent="0.25">
      <c r="A312" s="167" t="s">
        <v>168</v>
      </c>
      <c r="B312" s="132"/>
      <c r="C312" s="132">
        <f>SUM(C313:C314)</f>
        <v>6.8042763669298896E-5</v>
      </c>
      <c r="D312" s="132">
        <f t="shared" ref="D312:Q312" si="82">SUM(D313:D314)</f>
        <v>1.1922217907786952E-3</v>
      </c>
      <c r="E312" s="132">
        <f t="shared" si="82"/>
        <v>2.8283431232253061E-4</v>
      </c>
      <c r="F312" s="132">
        <f t="shared" si="82"/>
        <v>1.4259774027759824E-3</v>
      </c>
      <c r="G312" s="132">
        <f t="shared" si="82"/>
        <v>2.4033132875956164E-3</v>
      </c>
      <c r="H312" s="132">
        <f t="shared" si="82"/>
        <v>2.7151399627757841E-3</v>
      </c>
      <c r="I312" s="132">
        <f t="shared" si="82"/>
        <v>1.2390081367969957E-2</v>
      </c>
      <c r="J312" s="132">
        <f t="shared" si="82"/>
        <v>2.3462709313022745E-2</v>
      </c>
      <c r="K312" s="132">
        <f t="shared" si="82"/>
        <v>2.4839167819800868E-2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8.7080657617492854E-2</v>
      </c>
      <c r="P312" s="132">
        <f t="shared" si="82"/>
        <v>3.1669077227007722E-2</v>
      </c>
      <c r="Q312" s="132">
        <f t="shared" si="82"/>
        <v>0</v>
      </c>
    </row>
    <row r="313" spans="1:17" ht="12" customHeight="1" x14ac:dyDescent="0.25">
      <c r="A313" s="166" t="s">
        <v>57</v>
      </c>
      <c r="B313" s="165"/>
      <c r="C313" s="165">
        <f>RES_hhdet_in_tes!C$33</f>
        <v>4.8242044962804411E-5</v>
      </c>
      <c r="D313" s="165">
        <f>RES_hhdet_in_tes!D$33</f>
        <v>7.8288541304332836E-4</v>
      </c>
      <c r="E313" s="165">
        <f>RES_hhdet_in_tes!E$33</f>
        <v>1.869629661478095E-4</v>
      </c>
      <c r="F313" s="165">
        <f>RES_hhdet_in_tes!F$33</f>
        <v>9.4120980862011914E-4</v>
      </c>
      <c r="G313" s="165">
        <f>RES_hhdet_in_tes!G$33</f>
        <v>1.5922878268977577E-3</v>
      </c>
      <c r="H313" s="165">
        <f>RES_hhdet_in_tes!H$33</f>
        <v>1.7974267135626087E-3</v>
      </c>
      <c r="I313" s="165">
        <f>RES_hhdet_in_tes!I$33</f>
        <v>8.2049031973167093E-3</v>
      </c>
      <c r="J313" s="165">
        <f>RES_hhdet_in_tes!J$33</f>
        <v>1.5515605648126927E-2</v>
      </c>
      <c r="K313" s="165">
        <f>RES_hhdet_in_tes!K$33</f>
        <v>1.6385830023735171E-2</v>
      </c>
      <c r="L313" s="165">
        <f>RES_hhdet_in_tes!L$33</f>
        <v>0</v>
      </c>
      <c r="M313" s="165">
        <f>RES_hhdet_in_tes!M$33</f>
        <v>0</v>
      </c>
      <c r="N313" s="165">
        <f>RES_hhdet_in_tes!N$33</f>
        <v>0</v>
      </c>
      <c r="O313" s="165">
        <f>RES_hhdet_in_tes!O$33</f>
        <v>5.7593582555993977E-2</v>
      </c>
      <c r="P313" s="165">
        <f>RES_hhdet_in_tes!P$33</f>
        <v>2.0953291206009014E-2</v>
      </c>
      <c r="Q313" s="165">
        <f>RES_hhdet_in_tes!Q$33</f>
        <v>0</v>
      </c>
    </row>
    <row r="314" spans="1:17" ht="12" customHeight="1" x14ac:dyDescent="0.25">
      <c r="A314" s="147" t="s">
        <v>59</v>
      </c>
      <c r="B314" s="164"/>
      <c r="C314" s="164">
        <f>RES_hhdet_in_tes!C$34</f>
        <v>1.9800718706494482E-5</v>
      </c>
      <c r="D314" s="164">
        <f>RES_hhdet_in_tes!D$34</f>
        <v>4.0933637773536675E-4</v>
      </c>
      <c r="E314" s="164">
        <f>RES_hhdet_in_tes!E$34</f>
        <v>9.5871346174721095E-5</v>
      </c>
      <c r="F314" s="164">
        <f>RES_hhdet_in_tes!F$34</f>
        <v>4.8476759415586339E-4</v>
      </c>
      <c r="G314" s="164">
        <f>RES_hhdet_in_tes!G$34</f>
        <v>8.1102546069785882E-4</v>
      </c>
      <c r="H314" s="164">
        <f>RES_hhdet_in_tes!H$34</f>
        <v>9.1771324921317528E-4</v>
      </c>
      <c r="I314" s="164">
        <f>RES_hhdet_in_tes!I$34</f>
        <v>4.1851781706532488E-3</v>
      </c>
      <c r="J314" s="164">
        <f>RES_hhdet_in_tes!J$34</f>
        <v>7.9471036648958195E-3</v>
      </c>
      <c r="K314" s="164">
        <f>RES_hhdet_in_tes!K$34</f>
        <v>8.453337796065696E-3</v>
      </c>
      <c r="L314" s="164">
        <f>RES_hhdet_in_tes!L$34</f>
        <v>0</v>
      </c>
      <c r="M314" s="164">
        <f>RES_hhdet_in_tes!M$34</f>
        <v>0</v>
      </c>
      <c r="N314" s="164">
        <f>RES_hhdet_in_tes!N$34</f>
        <v>0</v>
      </c>
      <c r="O314" s="164">
        <f>RES_hhdet_in_tes!O$34</f>
        <v>2.9487075061498877E-2</v>
      </c>
      <c r="P314" s="164">
        <f>RES_hhdet_in_tes!P$34</f>
        <v>1.0715786020998704E-2</v>
      </c>
      <c r="Q314" s="164">
        <f>RES_hhdet_in_tes!Q$34</f>
        <v>0</v>
      </c>
    </row>
    <row r="315" spans="1:17" ht="12" customHeight="1" x14ac:dyDescent="0.25">
      <c r="A315" s="163" t="s">
        <v>142</v>
      </c>
      <c r="B315" s="162"/>
      <c r="C315" s="162">
        <f>RES_hhdet_in_tes!C$35</f>
        <v>0</v>
      </c>
      <c r="D315" s="162">
        <f>RES_hhdet_in_tes!D$35</f>
        <v>0</v>
      </c>
      <c r="E315" s="162">
        <f>RES_hhdet_in_tes!E$35</f>
        <v>0</v>
      </c>
      <c r="F315" s="162">
        <f>RES_hhdet_in_tes!F$35</f>
        <v>0</v>
      </c>
      <c r="G315" s="162">
        <f>RES_hhdet_in_tes!G$35</f>
        <v>0</v>
      </c>
      <c r="H315" s="162">
        <f>RES_hhdet_in_tes!H$35</f>
        <v>0</v>
      </c>
      <c r="I315" s="162">
        <f>RES_hhdet_in_tes!I$35</f>
        <v>0</v>
      </c>
      <c r="J315" s="162">
        <f>RES_hhdet_in_tes!J$35</f>
        <v>0</v>
      </c>
      <c r="K315" s="162">
        <f>RES_hhdet_in_tes!K$35</f>
        <v>8.7201553180798724E-2</v>
      </c>
      <c r="L315" s="162">
        <f>RES_hhdet_in_tes!L$35</f>
        <v>0.12130712024426675</v>
      </c>
      <c r="M315" s="162">
        <f>RES_hhdet_in_tes!M$35</f>
        <v>0</v>
      </c>
      <c r="N315" s="162">
        <f>RES_hhdet_in_tes!N$35</f>
        <v>0</v>
      </c>
      <c r="O315" s="162">
        <f>RES_hhdet_in_tes!O$35</f>
        <v>0</v>
      </c>
      <c r="P315" s="162">
        <f>RES_hhdet_in_tes!P$35</f>
        <v>0</v>
      </c>
      <c r="Q315" s="162">
        <f>RES_hhdet_in_tes!Q$35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5.7855602494128661E-2</v>
      </c>
      <c r="L316" s="160">
        <f t="shared" si="83"/>
        <v>6.0200668254430906E-2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RES_hhdet_in_tes!C$37</f>
        <v>0</v>
      </c>
      <c r="D317" s="156">
        <f>RES_hhdet_in_tes!D$37</f>
        <v>0</v>
      </c>
      <c r="E317" s="156">
        <f>RES_hhdet_in_tes!E$37</f>
        <v>0</v>
      </c>
      <c r="F317" s="156">
        <f>RES_hhdet_in_tes!F$37</f>
        <v>0</v>
      </c>
      <c r="G317" s="156">
        <f>RES_hhdet_in_tes!G$37</f>
        <v>0</v>
      </c>
      <c r="H317" s="156">
        <f>RES_hhdet_in_tes!H$37</f>
        <v>0</v>
      </c>
      <c r="I317" s="156">
        <f>RES_hhdet_in_tes!I$37</f>
        <v>0</v>
      </c>
      <c r="J317" s="156">
        <f>RES_hhdet_in_tes!J$37</f>
        <v>0</v>
      </c>
      <c r="K317" s="156">
        <f>RES_hhdet_in_tes!K$37</f>
        <v>3.8571176969623346E-2</v>
      </c>
      <c r="L317" s="156">
        <f>RES_hhdet_in_tes!L$37</f>
        <v>4.0895387888097143E-2</v>
      </c>
      <c r="M317" s="156">
        <f>RES_hhdet_in_tes!M$37</f>
        <v>0</v>
      </c>
      <c r="N317" s="156">
        <f>RES_hhdet_in_tes!N$37</f>
        <v>0</v>
      </c>
      <c r="O317" s="156">
        <f>RES_hhdet_in_tes!O$37</f>
        <v>0</v>
      </c>
      <c r="P317" s="156">
        <f>RES_hhdet_in_tes!P$37</f>
        <v>0</v>
      </c>
      <c r="Q317" s="156">
        <f>RES_hhdet_in_tes!Q$37</f>
        <v>0</v>
      </c>
    </row>
    <row r="318" spans="1:17" ht="12" customHeight="1" x14ac:dyDescent="0.25">
      <c r="A318" s="148" t="s">
        <v>59</v>
      </c>
      <c r="B318" s="156"/>
      <c r="C318" s="156">
        <f>RES_hhdet_in_tes!C$38</f>
        <v>0</v>
      </c>
      <c r="D318" s="156">
        <f>RES_hhdet_in_tes!D$38</f>
        <v>0</v>
      </c>
      <c r="E318" s="156">
        <f>RES_hhdet_in_tes!E$38</f>
        <v>0</v>
      </c>
      <c r="F318" s="156">
        <f>RES_hhdet_in_tes!F$38</f>
        <v>0</v>
      </c>
      <c r="G318" s="156">
        <f>RES_hhdet_in_tes!G$38</f>
        <v>0</v>
      </c>
      <c r="H318" s="156">
        <f>RES_hhdet_in_tes!H$38</f>
        <v>0</v>
      </c>
      <c r="I318" s="156">
        <f>RES_hhdet_in_tes!I$38</f>
        <v>0</v>
      </c>
      <c r="J318" s="156">
        <f>RES_hhdet_in_tes!J$38</f>
        <v>0</v>
      </c>
      <c r="K318" s="156">
        <f>RES_hhdet_in_tes!K$38</f>
        <v>1.9284425524505315E-2</v>
      </c>
      <c r="L318" s="156">
        <f>RES_hhdet_in_tes!L$38</f>
        <v>1.930528036633376E-2</v>
      </c>
      <c r="M318" s="156">
        <f>RES_hhdet_in_tes!M$38</f>
        <v>0</v>
      </c>
      <c r="N318" s="156">
        <f>RES_hhdet_in_tes!N$38</f>
        <v>0</v>
      </c>
      <c r="O318" s="156">
        <f>RES_hhdet_in_tes!O$38</f>
        <v>0</v>
      </c>
      <c r="P318" s="156">
        <f>RES_hhdet_in_tes!P$38</f>
        <v>0</v>
      </c>
      <c r="Q318" s="156">
        <f>RES_hhdet_in_tes!Q$38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1.2324609838249031E-2</v>
      </c>
      <c r="D319" s="157">
        <f t="shared" ref="D319:Q319" si="84">SUM(D320:D321)</f>
        <v>3.2777500384235631E-2</v>
      </c>
      <c r="E319" s="157">
        <f t="shared" si="84"/>
        <v>3.2399198536528874E-2</v>
      </c>
      <c r="F319" s="157">
        <f t="shared" si="84"/>
        <v>2.3057114902082093E-2</v>
      </c>
      <c r="G319" s="157">
        <f t="shared" si="84"/>
        <v>3.5995720019037732E-2</v>
      </c>
      <c r="H319" s="157">
        <f t="shared" si="84"/>
        <v>3.8231055809351766E-2</v>
      </c>
      <c r="I319" s="157">
        <f t="shared" si="84"/>
        <v>6.2870454943517312E-2</v>
      </c>
      <c r="J319" s="157">
        <f t="shared" si="84"/>
        <v>4.3951724368420257E-2</v>
      </c>
      <c r="K319" s="157">
        <f t="shared" si="84"/>
        <v>5.2041925875770008E-2</v>
      </c>
      <c r="L319" s="157">
        <f t="shared" si="84"/>
        <v>4.804398349632464E-2</v>
      </c>
      <c r="M319" s="157">
        <f t="shared" si="84"/>
        <v>0</v>
      </c>
      <c r="N319" s="157">
        <f t="shared" si="84"/>
        <v>0</v>
      </c>
      <c r="O319" s="157">
        <f t="shared" si="84"/>
        <v>0.13447280977752885</v>
      </c>
      <c r="P319" s="157">
        <f t="shared" si="84"/>
        <v>4.5519390356874932E-2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RES_hhdet_in_tes!C$40</f>
        <v>1.2324609838249031E-2</v>
      </c>
      <c r="D320" s="156">
        <f>RES_hhdet_in_tes!D$40</f>
        <v>0</v>
      </c>
      <c r="E320" s="156">
        <f>RES_hhdet_in_tes!E$40</f>
        <v>3.2399198536528874E-2</v>
      </c>
      <c r="F320" s="156">
        <f>RES_hhdet_in_tes!F$40</f>
        <v>2.3057114902082093E-2</v>
      </c>
      <c r="G320" s="156">
        <f>RES_hhdet_in_tes!G$40</f>
        <v>3.5995720019037732E-2</v>
      </c>
      <c r="H320" s="156">
        <f>RES_hhdet_in_tes!H$40</f>
        <v>3.8231055809351766E-2</v>
      </c>
      <c r="I320" s="156">
        <f>RES_hhdet_in_tes!I$40</f>
        <v>0</v>
      </c>
      <c r="J320" s="156">
        <f>RES_hhdet_in_tes!J$40</f>
        <v>4.3951724368420257E-2</v>
      </c>
      <c r="K320" s="156">
        <f>RES_hhdet_in_tes!K$40</f>
        <v>0</v>
      </c>
      <c r="L320" s="156">
        <f>RES_hhdet_in_tes!L$40</f>
        <v>4.804398349632464E-2</v>
      </c>
      <c r="M320" s="156">
        <f>RES_hhdet_in_tes!M$40</f>
        <v>0</v>
      </c>
      <c r="N320" s="156">
        <f>RES_hhdet_in_tes!N$40</f>
        <v>0</v>
      </c>
      <c r="O320" s="156">
        <f>RES_hhdet_in_tes!O$40</f>
        <v>0.13447280977752885</v>
      </c>
      <c r="P320" s="156">
        <f>RES_hhdet_in_tes!P$40</f>
        <v>0</v>
      </c>
      <c r="Q320" s="156">
        <f>RES_hhdet_in_tes!Q$40</f>
        <v>0</v>
      </c>
    </row>
    <row r="321" spans="1:17" ht="12" customHeight="1" x14ac:dyDescent="0.25">
      <c r="A321" s="29" t="s">
        <v>140</v>
      </c>
      <c r="B321" s="57"/>
      <c r="C321" s="57">
        <f>RES_hhdet_in_tes!C$41</f>
        <v>0</v>
      </c>
      <c r="D321" s="57">
        <f>RES_hhdet_in_tes!D$41</f>
        <v>3.2777500384235631E-2</v>
      </c>
      <c r="E321" s="57">
        <f>RES_hhdet_in_tes!E$41</f>
        <v>0</v>
      </c>
      <c r="F321" s="57">
        <f>RES_hhdet_in_tes!F$41</f>
        <v>0</v>
      </c>
      <c r="G321" s="57">
        <f>RES_hhdet_in_tes!G$41</f>
        <v>0</v>
      </c>
      <c r="H321" s="57">
        <f>RES_hhdet_in_tes!H$41</f>
        <v>0</v>
      </c>
      <c r="I321" s="57">
        <f>RES_hhdet_in_tes!I$41</f>
        <v>6.2870454943517312E-2</v>
      </c>
      <c r="J321" s="57">
        <f>RES_hhdet_in_tes!J$41</f>
        <v>0</v>
      </c>
      <c r="K321" s="57">
        <f>RES_hhdet_in_tes!K$41</f>
        <v>5.2041925875770008E-2</v>
      </c>
      <c r="L321" s="57">
        <f>RES_hhdet_in_tes!L$41</f>
        <v>0</v>
      </c>
      <c r="M321" s="57">
        <f>RES_hhdet_in_tes!M$41</f>
        <v>0</v>
      </c>
      <c r="N321" s="57">
        <f>RES_hhdet_in_tes!N$41</f>
        <v>0</v>
      </c>
      <c r="O321" s="57">
        <f>RES_hhdet_in_tes!O$41</f>
        <v>0</v>
      </c>
      <c r="P321" s="57">
        <f>RES_hhdet_in_tes!P$41</f>
        <v>4.5519390356874932E-2</v>
      </c>
      <c r="Q321" s="57">
        <f>RES_hhdet_in_tes!Q$41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0.62537599040362057</v>
      </c>
      <c r="D323" s="175">
        <f t="shared" si="85"/>
        <v>0.64397582392290753</v>
      </c>
      <c r="E323" s="175">
        <f t="shared" si="85"/>
        <v>0.62529798281622961</v>
      </c>
      <c r="F323" s="175">
        <f t="shared" si="85"/>
        <v>0.62856904797175506</v>
      </c>
      <c r="G323" s="175">
        <f t="shared" si="85"/>
        <v>0.62899476665403398</v>
      </c>
      <c r="H323" s="175">
        <f t="shared" si="85"/>
        <v>0.63155908906871283</v>
      </c>
      <c r="I323" s="175">
        <f t="shared" si="85"/>
        <v>0.65018805401134228</v>
      </c>
      <c r="J323" s="175">
        <f t="shared" si="85"/>
        <v>0.63203809398233424</v>
      </c>
      <c r="K323" s="175">
        <f t="shared" si="85"/>
        <v>0.72100567140350436</v>
      </c>
      <c r="L323" s="175">
        <f t="shared" si="85"/>
        <v>0.7088880667753733</v>
      </c>
      <c r="M323" s="175" t="str">
        <f t="shared" si="85"/>
        <v/>
      </c>
      <c r="N323" s="175" t="str">
        <f t="shared" si="85"/>
        <v/>
      </c>
      <c r="O323" s="175">
        <f t="shared" si="85"/>
        <v>0.67050497729419722</v>
      </c>
      <c r="P323" s="175">
        <f t="shared" si="85"/>
        <v>0.70582007858491658</v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>
        <f t="shared" si="85"/>
        <v>0.65581896060268519</v>
      </c>
      <c r="D324" s="169">
        <f t="shared" si="85"/>
        <v>0.65195679670755569</v>
      </c>
      <c r="E324" s="169">
        <f t="shared" si="85"/>
        <v>0.65289185271042838</v>
      </c>
      <c r="F324" s="169">
        <f t="shared" si="85"/>
        <v>0.65515051197872698</v>
      </c>
      <c r="G324" s="169">
        <f t="shared" si="85"/>
        <v>0.6537367872619102</v>
      </c>
      <c r="H324" s="169">
        <f t="shared" si="85"/>
        <v>0.65557728428183493</v>
      </c>
      <c r="I324" s="169">
        <f t="shared" si="85"/>
        <v>0.65144495941383074</v>
      </c>
      <c r="J324" s="169">
        <f t="shared" si="85"/>
        <v>0.65071021773680626</v>
      </c>
      <c r="K324" s="169">
        <f t="shared" si="85"/>
        <v>0.69886104057889487</v>
      </c>
      <c r="L324" s="169">
        <f t="shared" si="85"/>
        <v>0.71184020097858192</v>
      </c>
      <c r="M324" s="169" t="str">
        <f t="shared" si="85"/>
        <v/>
      </c>
      <c r="N324" s="169" t="str">
        <f t="shared" si="85"/>
        <v/>
      </c>
      <c r="O324" s="169">
        <f t="shared" si="85"/>
        <v>0.70230338653213353</v>
      </c>
      <c r="P324" s="169">
        <f t="shared" si="85"/>
        <v>0.70977387103892686</v>
      </c>
      <c r="Q324" s="169" t="str">
        <f t="shared" si="85"/>
        <v/>
      </c>
    </row>
    <row r="325" spans="1:17" ht="12" customHeight="1" x14ac:dyDescent="0.25">
      <c r="A325" s="23" t="s">
        <v>84</v>
      </c>
      <c r="B325" s="73"/>
      <c r="C325" s="73">
        <f t="shared" si="85"/>
        <v>0.64688286391758587</v>
      </c>
      <c r="D325" s="73">
        <f t="shared" si="85"/>
        <v>0.64682236211229382</v>
      </c>
      <c r="E325" s="73">
        <f t="shared" si="85"/>
        <v>0.64683812375749528</v>
      </c>
      <c r="F325" s="73">
        <f t="shared" si="85"/>
        <v>0.64752435327751356</v>
      </c>
      <c r="G325" s="73">
        <f t="shared" si="85"/>
        <v>0.64706691316244036</v>
      </c>
      <c r="H325" s="73">
        <f t="shared" si="85"/>
        <v>0.64626743274437215</v>
      </c>
      <c r="I325" s="73">
        <f t="shared" si="85"/>
        <v>0.64382065396276056</v>
      </c>
      <c r="J325" s="73">
        <f t="shared" si="85"/>
        <v>0.64314388696507674</v>
      </c>
      <c r="K325" s="73">
        <f t="shared" si="85"/>
        <v>0.6961046178983874</v>
      </c>
      <c r="L325" s="73">
        <f t="shared" si="85"/>
        <v>0.70656027734964411</v>
      </c>
      <c r="M325" s="73" t="str">
        <f t="shared" si="85"/>
        <v/>
      </c>
      <c r="N325" s="73" t="str">
        <f t="shared" si="85"/>
        <v/>
      </c>
      <c r="O325" s="73">
        <f t="shared" si="85"/>
        <v>0.69609693810082962</v>
      </c>
      <c r="P325" s="73">
        <f t="shared" si="85"/>
        <v>0.70324972268255015</v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>
        <f t="shared" si="85"/>
        <v>1.1006612325065943</v>
      </c>
      <c r="D326" s="73">
        <f t="shared" si="85"/>
        <v>1.0920356808931924</v>
      </c>
      <c r="E326" s="73">
        <f t="shared" si="85"/>
        <v>1.0827340220086772</v>
      </c>
      <c r="F326" s="73">
        <f t="shared" si="85"/>
        <v>1.0760823539830351</v>
      </c>
      <c r="G326" s="73">
        <f t="shared" si="85"/>
        <v>1.0650261998324382</v>
      </c>
      <c r="H326" s="73">
        <f t="shared" si="85"/>
        <v>1.0518077806659567</v>
      </c>
      <c r="I326" s="73">
        <f t="shared" si="85"/>
        <v>1.0342293722942695</v>
      </c>
      <c r="J326" s="73">
        <f t="shared" si="85"/>
        <v>1.0216962182031304</v>
      </c>
      <c r="K326" s="73">
        <f t="shared" si="85"/>
        <v>1.0925553147271641</v>
      </c>
      <c r="L326" s="73">
        <f t="shared" si="85"/>
        <v>1.0947296343115303</v>
      </c>
      <c r="M326" s="73" t="str">
        <f t="shared" si="85"/>
        <v/>
      </c>
      <c r="N326" s="73" t="str">
        <f t="shared" si="85"/>
        <v/>
      </c>
      <c r="O326" s="73">
        <f t="shared" si="85"/>
        <v>1.0250263590539179</v>
      </c>
      <c r="P326" s="73">
        <f t="shared" si="85"/>
        <v>1.0226723931080224</v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>
        <f t="shared" si="85"/>
        <v>1.8978650978483906</v>
      </c>
      <c r="D327" s="169">
        <f t="shared" si="85"/>
        <v>1.9591951303116413</v>
      </c>
      <c r="E327" s="169">
        <f t="shared" si="85"/>
        <v>2.0293085482078306</v>
      </c>
      <c r="F327" s="169">
        <f t="shared" si="85"/>
        <v>2.1157001399891908</v>
      </c>
      <c r="G327" s="169">
        <f t="shared" si="85"/>
        <v>2.2212654303771182</v>
      </c>
      <c r="H327" s="169">
        <f t="shared" si="85"/>
        <v>2.3387363547483404</v>
      </c>
      <c r="I327" s="169">
        <f t="shared" si="85"/>
        <v>2.4766859274822477</v>
      </c>
      <c r="J327" s="169">
        <f t="shared" si="85"/>
        <v>2.5253036314063988</v>
      </c>
      <c r="K327" s="169">
        <f t="shared" si="85"/>
        <v>2.710746422206292</v>
      </c>
      <c r="L327" s="169">
        <f t="shared" si="85"/>
        <v>2.9264890859840142</v>
      </c>
      <c r="M327" s="169" t="str">
        <f t="shared" si="85"/>
        <v/>
      </c>
      <c r="N327" s="169" t="str">
        <f t="shared" si="85"/>
        <v/>
      </c>
      <c r="O327" s="169">
        <f t="shared" si="85"/>
        <v>3.4696816595140265</v>
      </c>
      <c r="P327" s="169">
        <f t="shared" si="85"/>
        <v>3.5614953647025995</v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>
        <f t="shared" si="85"/>
        <v>1.8978650978483906</v>
      </c>
      <c r="D328" s="73">
        <f t="shared" si="85"/>
        <v>1.9591951303116413</v>
      </c>
      <c r="E328" s="73">
        <f t="shared" si="85"/>
        <v>2.0293085482078306</v>
      </c>
      <c r="F328" s="73">
        <f t="shared" si="85"/>
        <v>2.1157001399891908</v>
      </c>
      <c r="G328" s="73">
        <f t="shared" si="85"/>
        <v>2.2212654303771182</v>
      </c>
      <c r="H328" s="73">
        <f t="shared" si="85"/>
        <v>2.3387363547483404</v>
      </c>
      <c r="I328" s="73">
        <f t="shared" si="85"/>
        <v>2.4766859274822477</v>
      </c>
      <c r="J328" s="73">
        <f t="shared" si="85"/>
        <v>2.5253036314063988</v>
      </c>
      <c r="K328" s="73">
        <f t="shared" si="85"/>
        <v>2.710746422206292</v>
      </c>
      <c r="L328" s="73">
        <f t="shared" si="85"/>
        <v>2.9264890859840142</v>
      </c>
      <c r="M328" s="73" t="str">
        <f t="shared" si="85"/>
        <v/>
      </c>
      <c r="N328" s="73" t="str">
        <f t="shared" si="85"/>
        <v/>
      </c>
      <c r="O328" s="73">
        <f t="shared" si="85"/>
        <v>3.4696816595140265</v>
      </c>
      <c r="P328" s="73">
        <f t="shared" si="85"/>
        <v>3.5614953647025995</v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>
        <f t="shared" si="85"/>
        <v>0.56697871024711399</v>
      </c>
      <c r="D329" s="169">
        <f t="shared" si="85"/>
        <v>0.57108768702987367</v>
      </c>
      <c r="E329" s="169">
        <f t="shared" si="85"/>
        <v>0.57350425047665665</v>
      </c>
      <c r="F329" s="169">
        <f t="shared" si="85"/>
        <v>0.57800456593522043</v>
      </c>
      <c r="G329" s="169">
        <f t="shared" si="85"/>
        <v>0.58200669234394187</v>
      </c>
      <c r="H329" s="169">
        <f t="shared" si="85"/>
        <v>0.58505106323681821</v>
      </c>
      <c r="I329" s="169">
        <f t="shared" si="85"/>
        <v>0.59316497447540673</v>
      </c>
      <c r="J329" s="169">
        <f t="shared" si="85"/>
        <v>0.60544445721801909</v>
      </c>
      <c r="K329" s="169">
        <f t="shared" si="85"/>
        <v>0.77047225663325858</v>
      </c>
      <c r="L329" s="169">
        <f t="shared" si="85"/>
        <v>0.78697547653200084</v>
      </c>
      <c r="M329" s="169" t="str">
        <f t="shared" si="85"/>
        <v/>
      </c>
      <c r="N329" s="169" t="str">
        <f t="shared" si="85"/>
        <v/>
      </c>
      <c r="O329" s="169">
        <f t="shared" si="85"/>
        <v>0.63328095855468181</v>
      </c>
      <c r="P329" s="169">
        <f t="shared" si="85"/>
        <v>0.64002805271263086</v>
      </c>
      <c r="Q329" s="169" t="str">
        <f t="shared" si="85"/>
        <v/>
      </c>
    </row>
    <row r="330" spans="1:17" ht="12" customHeight="1" x14ac:dyDescent="0.25">
      <c r="A330" s="167" t="s">
        <v>169</v>
      </c>
      <c r="B330" s="174"/>
      <c r="C330" s="174">
        <f t="shared" si="85"/>
        <v>0.56689312724682972</v>
      </c>
      <c r="D330" s="174">
        <f t="shared" si="85"/>
        <v>0.57014186321100224</v>
      </c>
      <c r="E330" s="174">
        <f t="shared" si="85"/>
        <v>0.57329666741296081</v>
      </c>
      <c r="F330" s="174">
        <f t="shared" si="85"/>
        <v>0.57650758170214933</v>
      </c>
      <c r="G330" s="174">
        <f t="shared" si="85"/>
        <v>0.58040034686279329</v>
      </c>
      <c r="H330" s="174">
        <f t="shared" si="85"/>
        <v>0.58339435667810968</v>
      </c>
      <c r="I330" s="174">
        <f t="shared" si="85"/>
        <v>0.58762240955225453</v>
      </c>
      <c r="J330" s="174">
        <f t="shared" si="85"/>
        <v>0.59224259909366428</v>
      </c>
      <c r="K330" s="174">
        <f t="shared" si="85"/>
        <v>0.59798173943671307</v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>
        <f t="shared" si="85"/>
        <v>0.61762585305363671</v>
      </c>
      <c r="P330" s="174">
        <f t="shared" si="85"/>
        <v>0.62033631511263732</v>
      </c>
      <c r="Q330" s="174" t="str">
        <f t="shared" si="85"/>
        <v/>
      </c>
    </row>
    <row r="331" spans="1:17" ht="12" customHeight="1" x14ac:dyDescent="0.25">
      <c r="A331" s="167" t="s">
        <v>168</v>
      </c>
      <c r="B331" s="174"/>
      <c r="C331" s="174">
        <f t="shared" si="85"/>
        <v>0.62865185742112772</v>
      </c>
      <c r="D331" s="174">
        <f t="shared" si="85"/>
        <v>0.66958891231671802</v>
      </c>
      <c r="E331" s="174">
        <f t="shared" si="85"/>
        <v>0.67008359874001144</v>
      </c>
      <c r="F331" s="174">
        <f t="shared" si="85"/>
        <v>0.67505354673374807</v>
      </c>
      <c r="G331" s="174">
        <f t="shared" si="85"/>
        <v>0.67885825524844878</v>
      </c>
      <c r="H331" s="174">
        <f t="shared" si="85"/>
        <v>0.68311882399438895</v>
      </c>
      <c r="I331" s="174">
        <f t="shared" si="85"/>
        <v>0.6876659975393683</v>
      </c>
      <c r="J331" s="174">
        <f t="shared" si="85"/>
        <v>0.69281928798761283</v>
      </c>
      <c r="K331" s="174">
        <f t="shared" si="85"/>
        <v>0.69815406853976136</v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>
        <f t="shared" si="85"/>
        <v>0.71101724083864926</v>
      </c>
      <c r="P331" s="174">
        <f t="shared" si="85"/>
        <v>0.71240802478021759</v>
      </c>
      <c r="Q331" s="174" t="str">
        <f t="shared" si="85"/>
        <v/>
      </c>
    </row>
    <row r="332" spans="1:17" ht="12" customHeight="1" x14ac:dyDescent="0.25">
      <c r="A332" s="166" t="s">
        <v>57</v>
      </c>
      <c r="B332" s="173"/>
      <c r="C332" s="173">
        <f t="shared" si="85"/>
        <v>0.54137976830125201</v>
      </c>
      <c r="D332" s="173">
        <f t="shared" si="85"/>
        <v>0.56550812340877232</v>
      </c>
      <c r="E332" s="173">
        <f t="shared" si="85"/>
        <v>0.56870937236443342</v>
      </c>
      <c r="F332" s="173">
        <f t="shared" si="85"/>
        <v>0.57561278281046635</v>
      </c>
      <c r="G332" s="173">
        <f t="shared" si="85"/>
        <v>0.58254163636747991</v>
      </c>
      <c r="H332" s="173">
        <f t="shared" si="85"/>
        <v>0.58704583519791209</v>
      </c>
      <c r="I332" s="173">
        <f t="shared" si="85"/>
        <v>0.59277250448168317</v>
      </c>
      <c r="J332" s="173">
        <f t="shared" si="85"/>
        <v>0.59816736667837012</v>
      </c>
      <c r="K332" s="173">
        <f t="shared" si="85"/>
        <v>0.60301097182384611</v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>
        <f t="shared" si="85"/>
        <v>0.61799907109552843</v>
      </c>
      <c r="P332" s="173">
        <f t="shared" si="85"/>
        <v>0.61978193709729501</v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>
        <f t="shared" si="85"/>
        <v>1.0352468457996127</v>
      </c>
      <c r="D333" s="172">
        <f t="shared" si="85"/>
        <v>1.0333251707974076</v>
      </c>
      <c r="E333" s="172">
        <f t="shared" si="85"/>
        <v>1.0271359045645185</v>
      </c>
      <c r="F333" s="172">
        <f t="shared" si="85"/>
        <v>1.0157572061723537</v>
      </c>
      <c r="G333" s="172">
        <f t="shared" si="85"/>
        <v>1.0051345761666883</v>
      </c>
      <c r="H333" s="172">
        <f t="shared" si="85"/>
        <v>1.005375341765508</v>
      </c>
      <c r="I333" s="172">
        <f t="shared" si="85"/>
        <v>1.0021943950265109</v>
      </c>
      <c r="J333" s="172">
        <f t="shared" si="85"/>
        <v>1.0025379700330841</v>
      </c>
      <c r="K333" s="172">
        <f t="shared" si="85"/>
        <v>1.0057517800758766</v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>
        <f t="shared" si="85"/>
        <v>1.0070824675839096</v>
      </c>
      <c r="P333" s="172">
        <f t="shared" si="85"/>
        <v>1.0065509287263874</v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>
        <f t="shared" si="85"/>
        <v>0.76936564656838968</v>
      </c>
      <c r="L334" s="171">
        <f t="shared" si="85"/>
        <v>0.77220989549298913</v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>
        <f t="shared" si="85"/>
        <v>0.82041749382126372</v>
      </c>
      <c r="L335" s="170">
        <f t="shared" si="85"/>
        <v>0.8185128606146409</v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>
        <f t="shared" si="85"/>
        <v>0.75000494123264116</v>
      </c>
      <c r="L336" s="73">
        <f t="shared" si="85"/>
        <v>0.75208743686225932</v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>
        <f t="shared" si="85"/>
        <v>1.0100888375707255</v>
      </c>
      <c r="L337" s="73">
        <f t="shared" si="85"/>
        <v>1.0068996304431996</v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>
        <f t="shared" si="85"/>
        <v>0.44371832620863633</v>
      </c>
      <c r="D338" s="169">
        <f t="shared" si="85"/>
        <v>0.8255323397629879</v>
      </c>
      <c r="E338" s="169">
        <f t="shared" si="85"/>
        <v>0.45402114149850165</v>
      </c>
      <c r="F338" s="169">
        <f t="shared" si="85"/>
        <v>0.4560036319231407</v>
      </c>
      <c r="G338" s="169">
        <f t="shared" si="85"/>
        <v>0.4600864319934348</v>
      </c>
      <c r="H338" s="169">
        <f t="shared" si="85"/>
        <v>0.46081891719188356</v>
      </c>
      <c r="I338" s="169">
        <f t="shared" si="85"/>
        <v>0.85288871182675929</v>
      </c>
      <c r="J338" s="169">
        <f t="shared" si="85"/>
        <v>0.46720174951319821</v>
      </c>
      <c r="K338" s="169">
        <f t="shared" si="85"/>
        <v>0.85919663315540185</v>
      </c>
      <c r="L338" s="169">
        <f t="shared" si="85"/>
        <v>0.47306370029041245</v>
      </c>
      <c r="M338" s="169" t="str">
        <f t="shared" si="85"/>
        <v/>
      </c>
      <c r="N338" s="169" t="str">
        <f t="shared" si="85"/>
        <v/>
      </c>
      <c r="O338" s="169">
        <f t="shared" si="85"/>
        <v>0.48050583632858446</v>
      </c>
      <c r="P338" s="169">
        <f t="shared" si="85"/>
        <v>0.85589003450400414</v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>
        <f t="shared" ref="C339:Q340" si="86">IF(C320=0,"",C320/C301)</f>
        <v>0.44371832620863633</v>
      </c>
      <c r="D339" s="73" t="str">
        <f t="shared" si="86"/>
        <v/>
      </c>
      <c r="E339" s="73">
        <f t="shared" si="86"/>
        <v>0.45402114149850165</v>
      </c>
      <c r="F339" s="73">
        <f t="shared" si="86"/>
        <v>0.4560036319231407</v>
      </c>
      <c r="G339" s="73">
        <f t="shared" si="86"/>
        <v>0.4600864319934348</v>
      </c>
      <c r="H339" s="73">
        <f t="shared" si="86"/>
        <v>0.46081891719188356</v>
      </c>
      <c r="I339" s="73" t="str">
        <f t="shared" si="86"/>
        <v/>
      </c>
      <c r="J339" s="73">
        <f t="shared" si="86"/>
        <v>0.46720174951319821</v>
      </c>
      <c r="K339" s="73" t="str">
        <f t="shared" si="86"/>
        <v/>
      </c>
      <c r="L339" s="73">
        <f t="shared" si="86"/>
        <v>0.47306370029041245</v>
      </c>
      <c r="M339" s="73" t="str">
        <f t="shared" si="86"/>
        <v/>
      </c>
      <c r="N339" s="73" t="str">
        <f t="shared" si="86"/>
        <v/>
      </c>
      <c r="O339" s="73">
        <f t="shared" si="86"/>
        <v>0.48050583632858446</v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>
        <f t="shared" si="86"/>
        <v>0.8255323397629879</v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>
        <f t="shared" si="86"/>
        <v>0.85288871182675929</v>
      </c>
      <c r="J340" s="65" t="str">
        <f t="shared" si="86"/>
        <v/>
      </c>
      <c r="K340" s="65">
        <f t="shared" si="86"/>
        <v>0.85919663315540185</v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>
        <f t="shared" si="86"/>
        <v>0.85589003450400414</v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1.0597865378018061</v>
      </c>
      <c r="D342" s="168">
        <f t="shared" ref="D342:Q342" si="87">SUM(D343,D346,D348,D357)</f>
        <v>2.4441647155159116</v>
      </c>
      <c r="E342" s="168">
        <f t="shared" si="87"/>
        <v>2.7924390988374057</v>
      </c>
      <c r="F342" s="168">
        <f t="shared" si="87"/>
        <v>1.9996893538625513</v>
      </c>
      <c r="G342" s="168">
        <f t="shared" si="87"/>
        <v>3.119702971735832</v>
      </c>
      <c r="H342" s="168">
        <f t="shared" si="87"/>
        <v>3.4529461602268738</v>
      </c>
      <c r="I342" s="168">
        <f t="shared" si="87"/>
        <v>4.0641008313219222</v>
      </c>
      <c r="J342" s="168">
        <f t="shared" si="87"/>
        <v>3.6692615653586782</v>
      </c>
      <c r="K342" s="168">
        <f t="shared" si="87"/>
        <v>2.8045520278617784</v>
      </c>
      <c r="L342" s="168">
        <f t="shared" si="87"/>
        <v>3.0768660069981362</v>
      </c>
      <c r="M342" s="168">
        <f t="shared" si="87"/>
        <v>0</v>
      </c>
      <c r="N342" s="168">
        <f t="shared" si="87"/>
        <v>0</v>
      </c>
      <c r="O342" s="168">
        <f t="shared" si="87"/>
        <v>8.629760067523172</v>
      </c>
      <c r="P342" s="168">
        <f t="shared" si="87"/>
        <v>2.0836382679715282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0.78011201848680578</v>
      </c>
      <c r="D343" s="157">
        <f t="shared" ref="D343:Q343" si="88">SUM(D344:D345)</f>
        <v>1.9506250121382496</v>
      </c>
      <c r="E343" s="157">
        <f t="shared" si="88"/>
        <v>2.0842367879502697</v>
      </c>
      <c r="F343" s="157">
        <f t="shared" si="88"/>
        <v>1.4999947673349237</v>
      </c>
      <c r="G343" s="157">
        <f t="shared" si="88"/>
        <v>2.3418791750566319</v>
      </c>
      <c r="H343" s="157">
        <f t="shared" si="88"/>
        <v>2.6041115543173792</v>
      </c>
      <c r="I343" s="157">
        <f t="shared" si="88"/>
        <v>3.2159483884565523</v>
      </c>
      <c r="J343" s="157">
        <f t="shared" si="88"/>
        <v>2.7600673707085019</v>
      </c>
      <c r="K343" s="157">
        <f t="shared" si="88"/>
        <v>2.7201471643073147</v>
      </c>
      <c r="L343" s="157">
        <f t="shared" si="88"/>
        <v>2.8085596519835736</v>
      </c>
      <c r="M343" s="157">
        <f t="shared" si="88"/>
        <v>0</v>
      </c>
      <c r="N343" s="157">
        <f t="shared" si="88"/>
        <v>0</v>
      </c>
      <c r="O343" s="157">
        <f t="shared" si="88"/>
        <v>6.0375604508378382</v>
      </c>
      <c r="P343" s="157">
        <f t="shared" si="88"/>
        <v>1.5626524832058568</v>
      </c>
      <c r="Q343" s="157">
        <f t="shared" si="88"/>
        <v>0</v>
      </c>
    </row>
    <row r="344" spans="1:17" ht="12" customHeight="1" x14ac:dyDescent="0.25">
      <c r="A344" s="23" t="s">
        <v>84</v>
      </c>
      <c r="B344" s="156"/>
      <c r="C344" s="156">
        <f>RES_hhdet_in_emi!C$26</f>
        <v>0.78011201848680578</v>
      </c>
      <c r="D344" s="156">
        <f>RES_hhdet_in_emi!D$26</f>
        <v>1.9506250121382496</v>
      </c>
      <c r="E344" s="156">
        <f>RES_hhdet_in_emi!E$26</f>
        <v>2.0842367879502697</v>
      </c>
      <c r="F344" s="156">
        <f>RES_hhdet_in_emi!F$26</f>
        <v>1.4999947673349237</v>
      </c>
      <c r="G344" s="156">
        <f>RES_hhdet_in_emi!G$26</f>
        <v>2.3418791750566319</v>
      </c>
      <c r="H344" s="156">
        <f>RES_hhdet_in_emi!H$26</f>
        <v>2.6041115543173792</v>
      </c>
      <c r="I344" s="156">
        <f>RES_hhdet_in_emi!I$26</f>
        <v>3.2159483884565523</v>
      </c>
      <c r="J344" s="156">
        <f>RES_hhdet_in_emi!J$26</f>
        <v>2.7600673707085019</v>
      </c>
      <c r="K344" s="156">
        <f>RES_hhdet_in_emi!K$26</f>
        <v>2.7201471643073147</v>
      </c>
      <c r="L344" s="156">
        <f>RES_hhdet_in_emi!L$26</f>
        <v>2.8085596519835736</v>
      </c>
      <c r="M344" s="156">
        <f>RES_hhdet_in_emi!M$26</f>
        <v>0</v>
      </c>
      <c r="N344" s="156">
        <f>RES_hhdet_in_emi!N$26</f>
        <v>0</v>
      </c>
      <c r="O344" s="156">
        <f>RES_hhdet_in_emi!O$26</f>
        <v>6.0375604508378382</v>
      </c>
      <c r="P344" s="156">
        <f>RES_hhdet_in_emi!P$26</f>
        <v>1.5626524832058568</v>
      </c>
      <c r="Q344" s="156">
        <f>RES_hhdet_in_emi!Q$26</f>
        <v>0</v>
      </c>
    </row>
    <row r="345" spans="1:17" ht="12" customHeight="1" x14ac:dyDescent="0.25">
      <c r="A345" s="23" t="s">
        <v>60</v>
      </c>
      <c r="B345" s="156"/>
      <c r="C345" s="156">
        <f>RES_hhdet_in_emi!C$27</f>
        <v>0</v>
      </c>
      <c r="D345" s="156">
        <f>RES_hhdet_in_emi!D$27</f>
        <v>0</v>
      </c>
      <c r="E345" s="156">
        <f>RES_hhdet_in_emi!E$27</f>
        <v>0</v>
      </c>
      <c r="F345" s="156">
        <f>RES_hhdet_in_emi!F$27</f>
        <v>0</v>
      </c>
      <c r="G345" s="156">
        <f>RES_hhdet_in_emi!G$27</f>
        <v>0</v>
      </c>
      <c r="H345" s="156">
        <f>RES_hhdet_in_emi!H$27</f>
        <v>0</v>
      </c>
      <c r="I345" s="156">
        <f>RES_hhdet_in_emi!I$27</f>
        <v>0</v>
      </c>
      <c r="J345" s="156">
        <f>RES_hhdet_in_emi!J$27</f>
        <v>0</v>
      </c>
      <c r="K345" s="156">
        <f>RES_hhdet_in_emi!K$27</f>
        <v>0</v>
      </c>
      <c r="L345" s="156">
        <f>RES_hhdet_in_emi!L$27</f>
        <v>0</v>
      </c>
      <c r="M345" s="156">
        <f>RES_hhdet_in_emi!M$27</f>
        <v>0</v>
      </c>
      <c r="N345" s="156">
        <f>RES_hhdet_in_emi!N$27</f>
        <v>0</v>
      </c>
      <c r="O345" s="156">
        <f>RES_hhdet_in_emi!O$27</f>
        <v>0</v>
      </c>
      <c r="P345" s="156">
        <f>RES_hhdet_in_emi!P$27</f>
        <v>0</v>
      </c>
      <c r="Q345" s="156">
        <f>RES_hhdet_in_emi!Q$27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RES_hhdet_in_emi!C$29</f>
        <v>0</v>
      </c>
      <c r="D347" s="156">
        <f>RES_hhdet_in_emi!D$29</f>
        <v>0</v>
      </c>
      <c r="E347" s="156">
        <f>RES_hhdet_in_emi!E$29</f>
        <v>0</v>
      </c>
      <c r="F347" s="156">
        <f>RES_hhdet_in_emi!F$29</f>
        <v>0</v>
      </c>
      <c r="G347" s="156">
        <f>RES_hhdet_in_emi!G$29</f>
        <v>0</v>
      </c>
      <c r="H347" s="156">
        <f>RES_hhdet_in_emi!H$29</f>
        <v>0</v>
      </c>
      <c r="I347" s="156">
        <f>RES_hhdet_in_emi!I$29</f>
        <v>0</v>
      </c>
      <c r="J347" s="156">
        <f>RES_hhdet_in_emi!J$29</f>
        <v>0</v>
      </c>
      <c r="K347" s="156">
        <f>RES_hhdet_in_emi!K$29</f>
        <v>0</v>
      </c>
      <c r="L347" s="156">
        <f>RES_hhdet_in_emi!L$29</f>
        <v>0</v>
      </c>
      <c r="M347" s="156">
        <f>RES_hhdet_in_emi!M$29</f>
        <v>0</v>
      </c>
      <c r="N347" s="156">
        <f>RES_hhdet_in_emi!N$29</f>
        <v>0</v>
      </c>
      <c r="O347" s="156">
        <f>RES_hhdet_in_emi!O$29</f>
        <v>0</v>
      </c>
      <c r="P347" s="156">
        <f>RES_hhdet_in_emi!P$29</f>
        <v>0</v>
      </c>
      <c r="Q347" s="156">
        <f>RES_hhdet_in_emi!Q$29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0.20629457323237424</v>
      </c>
      <c r="D348" s="157">
        <f t="shared" ref="D348:Q348" si="90">SUM(D349:D350,D353:D354)</f>
        <v>0.49353970337766218</v>
      </c>
      <c r="E348" s="157">
        <f t="shared" si="90"/>
        <v>0.51967695659514679</v>
      </c>
      <c r="F348" s="157">
        <f t="shared" si="90"/>
        <v>0.36611249566760906</v>
      </c>
      <c r="G348" s="157">
        <f t="shared" si="90"/>
        <v>0.57113210783446522</v>
      </c>
      <c r="H348" s="157">
        <f t="shared" si="90"/>
        <v>0.6296562991434117</v>
      </c>
      <c r="I348" s="157">
        <f t="shared" si="90"/>
        <v>0.84815244286536984</v>
      </c>
      <c r="J348" s="157">
        <f t="shared" si="90"/>
        <v>0.66066178367448092</v>
      </c>
      <c r="K348" s="157">
        <f t="shared" si="90"/>
        <v>8.4404863554463444E-2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1.8528541963265466</v>
      </c>
      <c r="P348" s="157">
        <f t="shared" si="90"/>
        <v>0.52098578476567148</v>
      </c>
      <c r="Q348" s="157">
        <f t="shared" si="90"/>
        <v>0</v>
      </c>
    </row>
    <row r="349" spans="1:17" ht="12" customHeight="1" x14ac:dyDescent="0.25">
      <c r="A349" s="167" t="s">
        <v>169</v>
      </c>
      <c r="B349" s="132"/>
      <c r="C349" s="132">
        <f>RES_hhdet_in_emi!C$31</f>
        <v>0.20605915761956065</v>
      </c>
      <c r="D349" s="132">
        <f>RES_hhdet_in_emi!D$31</f>
        <v>0.48988231628302964</v>
      </c>
      <c r="E349" s="132">
        <f>RES_hhdet_in_emi!E$31</f>
        <v>0.51880844268461679</v>
      </c>
      <c r="F349" s="132">
        <f>RES_hhdet_in_emi!F$31</f>
        <v>0.36179265638619784</v>
      </c>
      <c r="G349" s="132">
        <f>RES_hhdet_in_emi!G$31</f>
        <v>0.56391096096278814</v>
      </c>
      <c r="H349" s="132">
        <f>RES_hhdet_in_emi!H$31</f>
        <v>0.62156737513614035</v>
      </c>
      <c r="I349" s="132">
        <f>RES_hhdet_in_emi!I$31</f>
        <v>0.81158479843191</v>
      </c>
      <c r="J349" s="132">
        <f>RES_hhdet_in_emi!J$31</f>
        <v>0.59213543504780675</v>
      </c>
      <c r="K349" s="132">
        <f>RES_hhdet_in_emi!K$31</f>
        <v>1.2616375622746199E-2</v>
      </c>
      <c r="L349" s="132">
        <f>RES_hhdet_in_emi!L$31</f>
        <v>0</v>
      </c>
      <c r="M349" s="132">
        <f>RES_hhdet_in_emi!M$31</f>
        <v>0</v>
      </c>
      <c r="N349" s="132">
        <f>RES_hhdet_in_emi!N$31</f>
        <v>0</v>
      </c>
      <c r="O349" s="132">
        <f>RES_hhdet_in_emi!O$31</f>
        <v>1.6066486417577595</v>
      </c>
      <c r="P349" s="132">
        <f>RES_hhdet_in_emi!P$31</f>
        <v>0.43167068071422487</v>
      </c>
      <c r="Q349" s="132">
        <f>RES_hhdet_in_emi!Q$31</f>
        <v>0</v>
      </c>
    </row>
    <row r="350" spans="1:17" ht="12" customHeight="1" x14ac:dyDescent="0.25">
      <c r="A350" s="167" t="s">
        <v>168</v>
      </c>
      <c r="B350" s="132"/>
      <c r="C350" s="132">
        <f>SUM(C351:C352)</f>
        <v>2.3541561281359273E-4</v>
      </c>
      <c r="D350" s="132">
        <f t="shared" ref="D350:Q350" si="91">SUM(D351:D352)</f>
        <v>3.6573870946325381E-3</v>
      </c>
      <c r="E350" s="132">
        <f t="shared" si="91"/>
        <v>8.6851391052998345E-4</v>
      </c>
      <c r="F350" s="132">
        <f t="shared" si="91"/>
        <v>4.3198392814112275E-3</v>
      </c>
      <c r="G350" s="132">
        <f t="shared" si="91"/>
        <v>7.2211468716770234E-3</v>
      </c>
      <c r="H350" s="132">
        <f t="shared" si="91"/>
        <v>8.088924007271299E-3</v>
      </c>
      <c r="I350" s="132">
        <f t="shared" si="91"/>
        <v>3.656764443345982E-2</v>
      </c>
      <c r="J350" s="132">
        <f t="shared" si="91"/>
        <v>6.8526348626674158E-2</v>
      </c>
      <c r="K350" s="132">
        <f t="shared" si="91"/>
        <v>7.1788487931717243E-2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0.24620555456878718</v>
      </c>
      <c r="P350" s="132">
        <f t="shared" si="91"/>
        <v>8.9315104051446562E-2</v>
      </c>
      <c r="Q350" s="132">
        <f t="shared" si="91"/>
        <v>0</v>
      </c>
    </row>
    <row r="351" spans="1:17" ht="12" customHeight="1" x14ac:dyDescent="0.25">
      <c r="A351" s="166" t="s">
        <v>57</v>
      </c>
      <c r="B351" s="165"/>
      <c r="C351" s="165">
        <f>RES_hhdet_in_emi!C$33</f>
        <v>2.3541561281359273E-4</v>
      </c>
      <c r="D351" s="165">
        <f>RES_hhdet_in_emi!D$33</f>
        <v>3.6573870946325381E-3</v>
      </c>
      <c r="E351" s="165">
        <f>RES_hhdet_in_emi!E$33</f>
        <v>8.6851391052998345E-4</v>
      </c>
      <c r="F351" s="165">
        <f>RES_hhdet_in_emi!F$33</f>
        <v>4.3198392814112275E-3</v>
      </c>
      <c r="G351" s="165">
        <f>RES_hhdet_in_emi!G$33</f>
        <v>7.2211468716770234E-3</v>
      </c>
      <c r="H351" s="165">
        <f>RES_hhdet_in_emi!H$33</f>
        <v>8.088924007271299E-3</v>
      </c>
      <c r="I351" s="165">
        <f>RES_hhdet_in_emi!I$33</f>
        <v>3.656764443345982E-2</v>
      </c>
      <c r="J351" s="165">
        <f>RES_hhdet_in_emi!J$33</f>
        <v>6.8526348626674158E-2</v>
      </c>
      <c r="K351" s="165">
        <f>RES_hhdet_in_emi!K$33</f>
        <v>7.1788487931717243E-2</v>
      </c>
      <c r="L351" s="165">
        <f>RES_hhdet_in_emi!L$33</f>
        <v>0</v>
      </c>
      <c r="M351" s="165">
        <f>RES_hhdet_in_emi!M$33</f>
        <v>0</v>
      </c>
      <c r="N351" s="165">
        <f>RES_hhdet_in_emi!N$33</f>
        <v>0</v>
      </c>
      <c r="O351" s="165">
        <f>RES_hhdet_in_emi!O$33</f>
        <v>0.24620555456878718</v>
      </c>
      <c r="P351" s="165">
        <f>RES_hhdet_in_emi!P$33</f>
        <v>8.9315104051446562E-2</v>
      </c>
      <c r="Q351" s="165">
        <f>RES_hhdet_in_emi!Q$33</f>
        <v>0</v>
      </c>
    </row>
    <row r="352" spans="1:17" ht="12" customHeight="1" x14ac:dyDescent="0.25">
      <c r="A352" s="147" t="s">
        <v>59</v>
      </c>
      <c r="B352" s="164"/>
      <c r="C352" s="164">
        <f>RES_hhdet_in_emi!C$34</f>
        <v>0</v>
      </c>
      <c r="D352" s="164">
        <f>RES_hhdet_in_emi!D$34</f>
        <v>0</v>
      </c>
      <c r="E352" s="164">
        <f>RES_hhdet_in_emi!E$34</f>
        <v>0</v>
      </c>
      <c r="F352" s="164">
        <f>RES_hhdet_in_emi!F$34</f>
        <v>0</v>
      </c>
      <c r="G352" s="164">
        <f>RES_hhdet_in_emi!G$34</f>
        <v>0</v>
      </c>
      <c r="H352" s="164">
        <f>RES_hhdet_in_emi!H$34</f>
        <v>0</v>
      </c>
      <c r="I352" s="164">
        <f>RES_hhdet_in_emi!I$34</f>
        <v>0</v>
      </c>
      <c r="J352" s="164">
        <f>RES_hhdet_in_emi!J$34</f>
        <v>0</v>
      </c>
      <c r="K352" s="164">
        <f>RES_hhdet_in_emi!K$34</f>
        <v>0</v>
      </c>
      <c r="L352" s="164">
        <f>RES_hhdet_in_emi!L$34</f>
        <v>0</v>
      </c>
      <c r="M352" s="164">
        <f>RES_hhdet_in_emi!M$34</f>
        <v>0</v>
      </c>
      <c r="N352" s="164">
        <f>RES_hhdet_in_emi!N$34</f>
        <v>0</v>
      </c>
      <c r="O352" s="164">
        <f>RES_hhdet_in_emi!O$34</f>
        <v>0</v>
      </c>
      <c r="P352" s="164">
        <f>RES_hhdet_in_emi!P$34</f>
        <v>0</v>
      </c>
      <c r="Q352" s="164">
        <f>RES_hhdet_in_emi!Q$34</f>
        <v>0</v>
      </c>
    </row>
    <row r="353" spans="1:17" ht="12" customHeight="1" x14ac:dyDescent="0.25">
      <c r="A353" s="163" t="s">
        <v>142</v>
      </c>
      <c r="B353" s="162"/>
      <c r="C353" s="162">
        <f>RES_hhdet_in_emi!C$35</f>
        <v>0</v>
      </c>
      <c r="D353" s="162">
        <f>RES_hhdet_in_emi!D$35</f>
        <v>0</v>
      </c>
      <c r="E353" s="162">
        <f>RES_hhdet_in_emi!E$35</f>
        <v>0</v>
      </c>
      <c r="F353" s="162">
        <f>RES_hhdet_in_emi!F$35</f>
        <v>0</v>
      </c>
      <c r="G353" s="162">
        <f>RES_hhdet_in_emi!G$35</f>
        <v>0</v>
      </c>
      <c r="H353" s="162">
        <f>RES_hhdet_in_emi!H$35</f>
        <v>0</v>
      </c>
      <c r="I353" s="162">
        <f>RES_hhdet_in_emi!I$35</f>
        <v>0</v>
      </c>
      <c r="J353" s="162">
        <f>RES_hhdet_in_emi!J$35</f>
        <v>0</v>
      </c>
      <c r="K353" s="162">
        <f>RES_hhdet_in_emi!K$35</f>
        <v>0</v>
      </c>
      <c r="L353" s="162">
        <f>RES_hhdet_in_emi!L$35</f>
        <v>0</v>
      </c>
      <c r="M353" s="162">
        <f>RES_hhdet_in_emi!M$35</f>
        <v>0</v>
      </c>
      <c r="N353" s="162">
        <f>RES_hhdet_in_emi!N$35</f>
        <v>0</v>
      </c>
      <c r="O353" s="162">
        <f>RES_hhdet_in_emi!O$35</f>
        <v>0</v>
      </c>
      <c r="P353" s="162">
        <f>RES_hhdet_in_emi!P$35</f>
        <v>0</v>
      </c>
      <c r="Q353" s="162">
        <f>RES_hhdet_in_emi!Q$35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RES_hhdet_in_emi!C$37</f>
        <v>0</v>
      </c>
      <c r="D355" s="156">
        <f>RES_hhdet_in_emi!D$37</f>
        <v>0</v>
      </c>
      <c r="E355" s="156">
        <f>RES_hhdet_in_emi!E$37</f>
        <v>0</v>
      </c>
      <c r="F355" s="156">
        <f>RES_hhdet_in_emi!F$37</f>
        <v>0</v>
      </c>
      <c r="G355" s="156">
        <f>RES_hhdet_in_emi!G$37</f>
        <v>0</v>
      </c>
      <c r="H355" s="156">
        <f>RES_hhdet_in_emi!H$37</f>
        <v>0</v>
      </c>
      <c r="I355" s="156">
        <f>RES_hhdet_in_emi!I$37</f>
        <v>0</v>
      </c>
      <c r="J355" s="156">
        <f>RES_hhdet_in_emi!J$37</f>
        <v>0</v>
      </c>
      <c r="K355" s="156">
        <f>RES_hhdet_in_emi!K$37</f>
        <v>0</v>
      </c>
      <c r="L355" s="156">
        <f>RES_hhdet_in_emi!L$37</f>
        <v>0</v>
      </c>
      <c r="M355" s="156">
        <f>RES_hhdet_in_emi!M$37</f>
        <v>0</v>
      </c>
      <c r="N355" s="156">
        <f>RES_hhdet_in_emi!N$37</f>
        <v>0</v>
      </c>
      <c r="O355" s="156">
        <f>RES_hhdet_in_emi!O$37</f>
        <v>0</v>
      </c>
      <c r="P355" s="156">
        <f>RES_hhdet_in_emi!P$37</f>
        <v>0</v>
      </c>
      <c r="Q355" s="156">
        <f>RES_hhdet_in_emi!Q$37</f>
        <v>0</v>
      </c>
    </row>
    <row r="356" spans="1:17" ht="12" customHeight="1" x14ac:dyDescent="0.25">
      <c r="A356" s="148" t="s">
        <v>59</v>
      </c>
      <c r="B356" s="156"/>
      <c r="C356" s="156">
        <f>RES_hhdet_in_emi!C$38</f>
        <v>0</v>
      </c>
      <c r="D356" s="156">
        <f>RES_hhdet_in_emi!D$38</f>
        <v>0</v>
      </c>
      <c r="E356" s="156">
        <f>RES_hhdet_in_emi!E$38</f>
        <v>0</v>
      </c>
      <c r="F356" s="156">
        <f>RES_hhdet_in_emi!F$38</f>
        <v>0</v>
      </c>
      <c r="G356" s="156">
        <f>RES_hhdet_in_emi!G$38</f>
        <v>0</v>
      </c>
      <c r="H356" s="156">
        <f>RES_hhdet_in_emi!H$38</f>
        <v>0</v>
      </c>
      <c r="I356" s="156">
        <f>RES_hhdet_in_emi!I$38</f>
        <v>0</v>
      </c>
      <c r="J356" s="156">
        <f>RES_hhdet_in_emi!J$38</f>
        <v>0</v>
      </c>
      <c r="K356" s="156">
        <f>RES_hhdet_in_emi!K$38</f>
        <v>0</v>
      </c>
      <c r="L356" s="156">
        <f>RES_hhdet_in_emi!L$38</f>
        <v>0</v>
      </c>
      <c r="M356" s="156">
        <f>RES_hhdet_in_emi!M$38</f>
        <v>0</v>
      </c>
      <c r="N356" s="156">
        <f>RES_hhdet_in_emi!N$38</f>
        <v>0</v>
      </c>
      <c r="O356" s="156">
        <f>RES_hhdet_in_emi!O$38</f>
        <v>0</v>
      </c>
      <c r="P356" s="156">
        <f>RES_hhdet_in_emi!P$38</f>
        <v>0</v>
      </c>
      <c r="Q356" s="156">
        <f>RES_hhdet_in_emi!Q$38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7.337994608262613E-2</v>
      </c>
      <c r="D357" s="157">
        <f t="shared" ref="D357:Q357" si="93">SUM(D358:D359)</f>
        <v>0</v>
      </c>
      <c r="E357" s="157">
        <f t="shared" si="93"/>
        <v>0.18852535429198924</v>
      </c>
      <c r="F357" s="157">
        <f t="shared" si="93"/>
        <v>0.13358209086001882</v>
      </c>
      <c r="G357" s="157">
        <f t="shared" si="93"/>
        <v>0.20669168884473479</v>
      </c>
      <c r="H357" s="157">
        <f t="shared" si="93"/>
        <v>0.21917830676608296</v>
      </c>
      <c r="I357" s="157">
        <f t="shared" si="93"/>
        <v>0</v>
      </c>
      <c r="J357" s="157">
        <f t="shared" si="93"/>
        <v>0.24853241097569514</v>
      </c>
      <c r="K357" s="157">
        <f t="shared" si="93"/>
        <v>0</v>
      </c>
      <c r="L357" s="157">
        <f t="shared" si="93"/>
        <v>0.26830635501456257</v>
      </c>
      <c r="M357" s="157">
        <f t="shared" si="93"/>
        <v>0</v>
      </c>
      <c r="N357" s="157">
        <f t="shared" si="93"/>
        <v>0</v>
      </c>
      <c r="O357" s="157">
        <f t="shared" si="93"/>
        <v>0.73934542035878759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RES_hhdet_in_emi!C$40</f>
        <v>7.337994608262613E-2</v>
      </c>
      <c r="D358" s="156">
        <f>RES_hhdet_in_emi!D$40</f>
        <v>0</v>
      </c>
      <c r="E358" s="156">
        <f>RES_hhdet_in_emi!E$40</f>
        <v>0.18852535429198924</v>
      </c>
      <c r="F358" s="156">
        <f>RES_hhdet_in_emi!F$40</f>
        <v>0.13358209086001882</v>
      </c>
      <c r="G358" s="156">
        <f>RES_hhdet_in_emi!G$40</f>
        <v>0.20669168884473479</v>
      </c>
      <c r="H358" s="156">
        <f>RES_hhdet_in_emi!H$40</f>
        <v>0.21917830676608296</v>
      </c>
      <c r="I358" s="156">
        <f>RES_hhdet_in_emi!I$40</f>
        <v>0</v>
      </c>
      <c r="J358" s="156">
        <f>RES_hhdet_in_emi!J$40</f>
        <v>0.24853241097569514</v>
      </c>
      <c r="K358" s="156">
        <f>RES_hhdet_in_emi!K$40</f>
        <v>0</v>
      </c>
      <c r="L358" s="156">
        <f>RES_hhdet_in_emi!L$40</f>
        <v>0.26830635501456257</v>
      </c>
      <c r="M358" s="156">
        <f>RES_hhdet_in_emi!M$40</f>
        <v>0</v>
      </c>
      <c r="N358" s="156">
        <f>RES_hhdet_in_emi!N$40</f>
        <v>0</v>
      </c>
      <c r="O358" s="156">
        <f>RES_hhdet_in_emi!O$40</f>
        <v>0.73934542035878759</v>
      </c>
      <c r="P358" s="156">
        <f>RES_hhdet_in_emi!P$40</f>
        <v>0</v>
      </c>
      <c r="Q358" s="156">
        <f>RES_hhdet_in_emi!Q$40</f>
        <v>0</v>
      </c>
    </row>
    <row r="359" spans="1:17" ht="12" customHeight="1" x14ac:dyDescent="0.25">
      <c r="A359" s="29" t="s">
        <v>140</v>
      </c>
      <c r="B359" s="57"/>
      <c r="C359" s="57">
        <f>RES_hhdet_in_emi!C$41</f>
        <v>0</v>
      </c>
      <c r="D359" s="57">
        <f>RES_hhdet_in_emi!D$41</f>
        <v>0</v>
      </c>
      <c r="E359" s="57">
        <f>RES_hhdet_in_emi!E$41</f>
        <v>0</v>
      </c>
      <c r="F359" s="57">
        <f>RES_hhdet_in_emi!F$41</f>
        <v>0</v>
      </c>
      <c r="G359" s="57">
        <f>RES_hhdet_in_emi!G$41</f>
        <v>0</v>
      </c>
      <c r="H359" s="57">
        <f>RES_hhdet_in_emi!H$41</f>
        <v>0</v>
      </c>
      <c r="I359" s="57">
        <f>RES_hhdet_in_emi!I$41</f>
        <v>0</v>
      </c>
      <c r="J359" s="57">
        <f>RES_hhdet_in_emi!J$41</f>
        <v>0</v>
      </c>
      <c r="K359" s="57">
        <f>RES_hhdet_in_emi!K$41</f>
        <v>0</v>
      </c>
      <c r="L359" s="57">
        <f>RES_hhdet_in_emi!L$41</f>
        <v>0</v>
      </c>
      <c r="M359" s="57">
        <f>RES_hhdet_in_emi!M$41</f>
        <v>0</v>
      </c>
      <c r="N359" s="57">
        <f>RES_hhdet_in_emi!N$41</f>
        <v>0</v>
      </c>
      <c r="O359" s="57">
        <f>RES_hhdet_in_emi!O$41</f>
        <v>0</v>
      </c>
      <c r="P359" s="57">
        <f>RES_hhdet_in_emi!P$41</f>
        <v>0</v>
      </c>
      <c r="Q359" s="57">
        <f>RES_hhdet_in_emi!Q$41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19236.357737440478</v>
      </c>
      <c r="D361" s="168">
        <f t="shared" si="94"/>
        <v>19099.248337545971</v>
      </c>
      <c r="E361" s="168">
        <f t="shared" si="94"/>
        <v>19953.95913299542</v>
      </c>
      <c r="F361" s="168">
        <f t="shared" si="94"/>
        <v>20273.579030057459</v>
      </c>
      <c r="G361" s="168">
        <f t="shared" si="94"/>
        <v>20346.675080559166</v>
      </c>
      <c r="H361" s="168">
        <f t="shared" si="94"/>
        <v>20845.962970756736</v>
      </c>
      <c r="I361" s="168">
        <f t="shared" si="94"/>
        <v>18841.874495703163</v>
      </c>
      <c r="J361" s="168">
        <f t="shared" si="94"/>
        <v>20424.984443957484</v>
      </c>
      <c r="K361" s="168">
        <f t="shared" si="94"/>
        <v>17738.151431472987</v>
      </c>
      <c r="L361" s="168">
        <f t="shared" si="94"/>
        <v>19136.389684093701</v>
      </c>
      <c r="M361" s="168">
        <f t="shared" si="94"/>
        <v>0</v>
      </c>
      <c r="N361" s="168">
        <f t="shared" si="94"/>
        <v>0</v>
      </c>
      <c r="O361" s="168">
        <f t="shared" si="94"/>
        <v>16526.014903702562</v>
      </c>
      <c r="P361" s="168">
        <f t="shared" si="94"/>
        <v>14907.011003452357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14221.250768923013</v>
      </c>
      <c r="D362" s="157">
        <f t="shared" si="95"/>
        <v>14643.663151564419</v>
      </c>
      <c r="E362" s="157">
        <f t="shared" si="95"/>
        <v>14941.306464754765</v>
      </c>
      <c r="F362" s="157">
        <f t="shared" si="95"/>
        <v>15260.694266302686</v>
      </c>
      <c r="G362" s="157">
        <f t="shared" si="95"/>
        <v>15315.355112064277</v>
      </c>
      <c r="H362" s="157">
        <f t="shared" si="95"/>
        <v>15792.428679509878</v>
      </c>
      <c r="I362" s="157">
        <f t="shared" si="95"/>
        <v>14250.177494719672</v>
      </c>
      <c r="J362" s="157">
        <f t="shared" si="95"/>
        <v>15340.037033313263</v>
      </c>
      <c r="K362" s="157">
        <f t="shared" si="95"/>
        <v>13897.408399552181</v>
      </c>
      <c r="L362" s="157">
        <f t="shared" si="95"/>
        <v>14614.775168166751</v>
      </c>
      <c r="M362" s="157">
        <f t="shared" si="95"/>
        <v>0</v>
      </c>
      <c r="N362" s="157">
        <f t="shared" si="95"/>
        <v>0</v>
      </c>
      <c r="O362" s="157">
        <f t="shared" si="95"/>
        <v>11518.143580238797</v>
      </c>
      <c r="P362" s="157">
        <f t="shared" si="95"/>
        <v>10393.849484470007</v>
      </c>
      <c r="Q362" s="157">
        <f t="shared" si="95"/>
        <v>0</v>
      </c>
    </row>
    <row r="363" spans="1:17" ht="12" customHeight="1" x14ac:dyDescent="0.25">
      <c r="A363" s="23" t="s">
        <v>84</v>
      </c>
      <c r="B363" s="156"/>
      <c r="C363" s="156">
        <f t="shared" ref="C363:Q366" si="96">IF(C287=0,0,C287/0.086*1000000/C$49)</f>
        <v>13941.196714673375</v>
      </c>
      <c r="D363" s="156">
        <f t="shared" si="96"/>
        <v>14474.784711690623</v>
      </c>
      <c r="E363" s="156">
        <f t="shared" si="96"/>
        <v>14733.801370297069</v>
      </c>
      <c r="F363" s="156">
        <f t="shared" si="96"/>
        <v>14989.131312924312</v>
      </c>
      <c r="G363" s="156">
        <f t="shared" si="96"/>
        <v>15070.949750958389</v>
      </c>
      <c r="H363" s="156">
        <f t="shared" si="96"/>
        <v>15429.887277216074</v>
      </c>
      <c r="I363" s="156">
        <f t="shared" si="96"/>
        <v>13971.885282353011</v>
      </c>
      <c r="J363" s="156">
        <f t="shared" si="96"/>
        <v>15033.427392672485</v>
      </c>
      <c r="K363" s="156">
        <f t="shared" si="96"/>
        <v>13800.783189862252</v>
      </c>
      <c r="L363" s="156">
        <f t="shared" si="96"/>
        <v>14415.98333836862</v>
      </c>
      <c r="M363" s="156">
        <f t="shared" si="96"/>
        <v>0</v>
      </c>
      <c r="N363" s="156">
        <f t="shared" si="96"/>
        <v>0</v>
      </c>
      <c r="O363" s="156">
        <f t="shared" si="96"/>
        <v>11300.811959528279</v>
      </c>
      <c r="P363" s="156">
        <f t="shared" si="96"/>
        <v>10181.557050936073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280.05405424963777</v>
      </c>
      <c r="D364" s="156">
        <f t="shared" si="96"/>
        <v>168.87843987379463</v>
      </c>
      <c r="E364" s="156">
        <f t="shared" si="96"/>
        <v>207.5050944576962</v>
      </c>
      <c r="F364" s="156">
        <f t="shared" si="96"/>
        <v>271.56295337837355</v>
      </c>
      <c r="G364" s="156">
        <f t="shared" si="96"/>
        <v>244.40536110588769</v>
      </c>
      <c r="H364" s="156">
        <f t="shared" si="96"/>
        <v>362.54140229380317</v>
      </c>
      <c r="I364" s="156">
        <f t="shared" si="96"/>
        <v>278.29221236666109</v>
      </c>
      <c r="J364" s="156">
        <f t="shared" si="96"/>
        <v>306.60964064077865</v>
      </c>
      <c r="K364" s="156">
        <f t="shared" si="96"/>
        <v>96.625209689930116</v>
      </c>
      <c r="L364" s="156">
        <f t="shared" si="96"/>
        <v>198.79182979813137</v>
      </c>
      <c r="M364" s="156">
        <f t="shared" si="96"/>
        <v>0</v>
      </c>
      <c r="N364" s="156">
        <f t="shared" si="96"/>
        <v>0</v>
      </c>
      <c r="O364" s="156">
        <f t="shared" si="96"/>
        <v>217.33162071051788</v>
      </c>
      <c r="P364" s="156">
        <f t="shared" si="96"/>
        <v>212.29243353393454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16.207009284950235</v>
      </c>
      <c r="D365" s="157">
        <f t="shared" si="97"/>
        <v>7.0844735870893576</v>
      </c>
      <c r="E365" s="157">
        <f t="shared" si="97"/>
        <v>4.5147147372971519</v>
      </c>
      <c r="F365" s="157">
        <f t="shared" si="97"/>
        <v>6.9429914218536783</v>
      </c>
      <c r="G365" s="157">
        <f t="shared" si="97"/>
        <v>11.987668877934039</v>
      </c>
      <c r="H365" s="157">
        <f t="shared" si="97"/>
        <v>9.7289667247661935</v>
      </c>
      <c r="I365" s="157">
        <f t="shared" si="97"/>
        <v>12.834662146965851</v>
      </c>
      <c r="J365" s="157">
        <f t="shared" si="97"/>
        <v>18.717448337694986</v>
      </c>
      <c r="K365" s="157">
        <f t="shared" si="97"/>
        <v>23.570039964581564</v>
      </c>
      <c r="L365" s="157">
        <f t="shared" si="97"/>
        <v>16.867359143046208</v>
      </c>
      <c r="M365" s="157">
        <f t="shared" si="97"/>
        <v>0</v>
      </c>
      <c r="N365" s="157">
        <f t="shared" si="97"/>
        <v>0</v>
      </c>
      <c r="O365" s="157">
        <f t="shared" si="97"/>
        <v>11.132236108974828</v>
      </c>
      <c r="P365" s="157">
        <f t="shared" si="97"/>
        <v>19.928611081089226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16.207009284950235</v>
      </c>
      <c r="D366" s="156">
        <f t="shared" si="96"/>
        <v>7.0844735870893576</v>
      </c>
      <c r="E366" s="156">
        <f t="shared" si="96"/>
        <v>4.5147147372971519</v>
      </c>
      <c r="F366" s="156">
        <f t="shared" si="96"/>
        <v>6.9429914218536783</v>
      </c>
      <c r="G366" s="156">
        <f t="shared" si="96"/>
        <v>11.987668877934039</v>
      </c>
      <c r="H366" s="156">
        <f t="shared" si="96"/>
        <v>9.7289667247661935</v>
      </c>
      <c r="I366" s="156">
        <f t="shared" si="96"/>
        <v>12.834662146965851</v>
      </c>
      <c r="J366" s="156">
        <f t="shared" si="96"/>
        <v>18.717448337694986</v>
      </c>
      <c r="K366" s="156">
        <f t="shared" si="96"/>
        <v>23.570039964581564</v>
      </c>
      <c r="L366" s="156">
        <f t="shared" si="96"/>
        <v>16.867359143046208</v>
      </c>
      <c r="M366" s="156">
        <f t="shared" si="96"/>
        <v>0</v>
      </c>
      <c r="N366" s="156">
        <f t="shared" si="96"/>
        <v>0</v>
      </c>
      <c r="O366" s="156">
        <f t="shared" si="96"/>
        <v>11.132236108974828</v>
      </c>
      <c r="P366" s="156">
        <f t="shared" si="96"/>
        <v>19.928611081089226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3687.5443602835931</v>
      </c>
      <c r="D367" s="157">
        <f t="shared" si="98"/>
        <v>3670.1207651295863</v>
      </c>
      <c r="E367" s="157">
        <f t="shared" si="98"/>
        <v>3675.4222373899484</v>
      </c>
      <c r="F367" s="157">
        <f t="shared" si="98"/>
        <v>3671.0841151203531</v>
      </c>
      <c r="G367" s="157">
        <f t="shared" si="98"/>
        <v>3689.1867952296952</v>
      </c>
      <c r="H367" s="157">
        <f t="shared" si="98"/>
        <v>3745.1295587297732</v>
      </c>
      <c r="I367" s="157">
        <f t="shared" si="98"/>
        <v>3732.781709569208</v>
      </c>
      <c r="J367" s="157">
        <f t="shared" si="98"/>
        <v>3712.5333117172136</v>
      </c>
      <c r="K367" s="157">
        <f t="shared" si="98"/>
        <v>3005.3082137344663</v>
      </c>
      <c r="L367" s="157">
        <f t="shared" si="98"/>
        <v>3127.5643931076524</v>
      </c>
      <c r="M367" s="157">
        <f t="shared" si="98"/>
        <v>0</v>
      </c>
      <c r="N367" s="157">
        <f t="shared" si="98"/>
        <v>0</v>
      </c>
      <c r="O367" s="157">
        <f t="shared" si="98"/>
        <v>3612.8682944000634</v>
      </c>
      <c r="P367" s="157">
        <f t="shared" si="98"/>
        <v>3577.767719097867</v>
      </c>
      <c r="Q367" s="157">
        <f t="shared" si="98"/>
        <v>0</v>
      </c>
    </row>
    <row r="368" spans="1:17" ht="12" customHeight="1" x14ac:dyDescent="0.25">
      <c r="A368" s="167" t="s">
        <v>169</v>
      </c>
      <c r="B368" s="132"/>
      <c r="C368" s="132">
        <f t="shared" ref="C368:Q368" si="99">IF(C292=0,0,C292/0.086*1000000/C$53)</f>
        <v>3688.0930497339691</v>
      </c>
      <c r="D368" s="132">
        <f t="shared" si="99"/>
        <v>3675.2097391528878</v>
      </c>
      <c r="E368" s="132">
        <f t="shared" si="99"/>
        <v>3676.5352537687404</v>
      </c>
      <c r="F368" s="132">
        <f t="shared" si="99"/>
        <v>3678.470906855071</v>
      </c>
      <c r="G368" s="132">
        <f t="shared" si="99"/>
        <v>3696.7873766006478</v>
      </c>
      <c r="H368" s="132">
        <f t="shared" si="99"/>
        <v>3753.5784312605178</v>
      </c>
      <c r="I368" s="132">
        <f t="shared" si="99"/>
        <v>3762.5935404414931</v>
      </c>
      <c r="J368" s="132">
        <f t="shared" si="99"/>
        <v>3786.4937560170929</v>
      </c>
      <c r="K368" s="132">
        <f t="shared" si="99"/>
        <v>3726.8013365305856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3700.4192288847457</v>
      </c>
      <c r="P368" s="132">
        <f t="shared" si="99"/>
        <v>3688.8742399427497</v>
      </c>
      <c r="Q368" s="132">
        <f t="shared" si="99"/>
        <v>0</v>
      </c>
    </row>
    <row r="369" spans="1:17" ht="12" customHeight="1" x14ac:dyDescent="0.25">
      <c r="A369" s="167" t="s">
        <v>168</v>
      </c>
      <c r="B369" s="132"/>
      <c r="C369" s="132">
        <f t="shared" ref="C369:Q369" si="100">IF(C293=0,0,C293/0.086*1000000/C$54)</f>
        <v>3330.4847004513063</v>
      </c>
      <c r="D369" s="132">
        <f t="shared" si="100"/>
        <v>3207.5735086119407</v>
      </c>
      <c r="E369" s="132">
        <f t="shared" si="100"/>
        <v>3221.6540214209649</v>
      </c>
      <c r="F369" s="132">
        <f t="shared" si="100"/>
        <v>3248.2140675842384</v>
      </c>
      <c r="G369" s="132">
        <f t="shared" si="100"/>
        <v>3282.3044222428784</v>
      </c>
      <c r="H369" s="132">
        <f t="shared" si="100"/>
        <v>3304.7988617330147</v>
      </c>
      <c r="I369" s="132">
        <f t="shared" si="100"/>
        <v>3288.530211969226</v>
      </c>
      <c r="J369" s="132">
        <f t="shared" si="100"/>
        <v>3287.5378310045335</v>
      </c>
      <c r="K369" s="132">
        <f t="shared" si="100"/>
        <v>3261.7044941885797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3233.03891255396</v>
      </c>
      <c r="P369" s="132">
        <f t="shared" si="100"/>
        <v>3221.1587966202605</v>
      </c>
      <c r="Q369" s="132">
        <f t="shared" si="100"/>
        <v>0</v>
      </c>
    </row>
    <row r="370" spans="1:17" ht="12" customHeight="1" x14ac:dyDescent="0.25">
      <c r="A370" s="166" t="s">
        <v>57</v>
      </c>
      <c r="B370" s="165"/>
      <c r="C370" s="165">
        <f t="shared" ref="C370:Q371" si="101">IF(C294=0,0,C294/0.086*1000000/C$54)</f>
        <v>2741.9490988022299</v>
      </c>
      <c r="D370" s="165">
        <f t="shared" si="101"/>
        <v>2493.9467112985512</v>
      </c>
      <c r="E370" s="165">
        <f t="shared" si="101"/>
        <v>2509.2330310739762</v>
      </c>
      <c r="F370" s="165">
        <f t="shared" si="101"/>
        <v>2514.3529276434692</v>
      </c>
      <c r="G370" s="165">
        <f t="shared" si="101"/>
        <v>2534.2075320328872</v>
      </c>
      <c r="H370" s="165">
        <f t="shared" si="101"/>
        <v>2545.8232240281914</v>
      </c>
      <c r="I370" s="165">
        <f t="shared" si="101"/>
        <v>2526.3332556115097</v>
      </c>
      <c r="J370" s="165">
        <f t="shared" si="101"/>
        <v>2518.0165811909324</v>
      </c>
      <c r="K370" s="165">
        <f t="shared" si="101"/>
        <v>2491.162597785772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2460.1162819090428</v>
      </c>
      <c r="P370" s="165">
        <f t="shared" si="101"/>
        <v>2449.7336214022516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588.5356016490764</v>
      </c>
      <c r="D371" s="164">
        <f t="shared" si="101"/>
        <v>713.62679731338949</v>
      </c>
      <c r="E371" s="164">
        <f t="shared" si="101"/>
        <v>712.42099034698833</v>
      </c>
      <c r="F371" s="164">
        <f t="shared" si="101"/>
        <v>733.86113994076902</v>
      </c>
      <c r="G371" s="164">
        <f t="shared" si="101"/>
        <v>748.0968902099919</v>
      </c>
      <c r="H371" s="164">
        <f t="shared" si="101"/>
        <v>758.97563770482361</v>
      </c>
      <c r="I371" s="164">
        <f t="shared" si="101"/>
        <v>762.1969563577162</v>
      </c>
      <c r="J371" s="164">
        <f t="shared" si="101"/>
        <v>769.52124981360146</v>
      </c>
      <c r="K371" s="164">
        <f t="shared" si="101"/>
        <v>770.54189640280754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772.92263064491658</v>
      </c>
      <c r="P371" s="164">
        <f t="shared" si="101"/>
        <v>771.42517521800926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3020.9296684008209</v>
      </c>
      <c r="L372" s="162">
        <f t="shared" si="102"/>
        <v>3208.7732141921779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2832.3096284489102</v>
      </c>
      <c r="L373" s="160">
        <f t="shared" si="103"/>
        <v>2967.1726086853159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2065.518014403031</v>
      </c>
      <c r="L374" s="156">
        <f t="shared" si="104"/>
        <v>2193.6786282421299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766.79161404587921</v>
      </c>
      <c r="L375" s="156">
        <f t="shared" si="104"/>
        <v>773.49398044318616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1311.3555989489207</v>
      </c>
      <c r="D376" s="157">
        <f t="shared" si="105"/>
        <v>778.37994726487591</v>
      </c>
      <c r="E376" s="157">
        <f t="shared" si="105"/>
        <v>1332.7157161134076</v>
      </c>
      <c r="F376" s="157">
        <f t="shared" si="105"/>
        <v>1334.8576572125687</v>
      </c>
      <c r="G376" s="157">
        <f t="shared" si="105"/>
        <v>1330.14550438726</v>
      </c>
      <c r="H376" s="157">
        <f t="shared" si="105"/>
        <v>1298.6757657923179</v>
      </c>
      <c r="I376" s="157">
        <f t="shared" si="105"/>
        <v>846.08062926731725</v>
      </c>
      <c r="J376" s="157">
        <f t="shared" si="105"/>
        <v>1353.6966505893131</v>
      </c>
      <c r="K376" s="157">
        <f t="shared" si="105"/>
        <v>811.86477822176096</v>
      </c>
      <c r="L376" s="157">
        <f t="shared" si="105"/>
        <v>1377.1827636762514</v>
      </c>
      <c r="M376" s="157">
        <f t="shared" si="105"/>
        <v>0</v>
      </c>
      <c r="N376" s="157">
        <f t="shared" si="105"/>
        <v>0</v>
      </c>
      <c r="O376" s="157">
        <f t="shared" si="105"/>
        <v>1383.8707929547254</v>
      </c>
      <c r="P376" s="157">
        <f t="shared" si="105"/>
        <v>915.46518880339329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1311.3555989489207</v>
      </c>
      <c r="D377" s="156">
        <f t="shared" si="106"/>
        <v>0</v>
      </c>
      <c r="E377" s="156">
        <f t="shared" si="106"/>
        <v>1332.7157161134076</v>
      </c>
      <c r="F377" s="156">
        <f t="shared" si="106"/>
        <v>1334.8576572125687</v>
      </c>
      <c r="G377" s="156">
        <f t="shared" si="106"/>
        <v>1330.14550438726</v>
      </c>
      <c r="H377" s="156">
        <f t="shared" si="106"/>
        <v>1298.6757657923179</v>
      </c>
      <c r="I377" s="156">
        <f t="shared" si="106"/>
        <v>0</v>
      </c>
      <c r="J377" s="156">
        <f t="shared" si="106"/>
        <v>1353.6966505893131</v>
      </c>
      <c r="K377" s="156">
        <f t="shared" si="106"/>
        <v>0</v>
      </c>
      <c r="L377" s="156">
        <f t="shared" si="106"/>
        <v>1377.1827636762514</v>
      </c>
      <c r="M377" s="156">
        <f t="shared" si="106"/>
        <v>0</v>
      </c>
      <c r="N377" s="156">
        <f t="shared" si="106"/>
        <v>0</v>
      </c>
      <c r="O377" s="156">
        <f t="shared" si="106"/>
        <v>1383.8707929547254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778.37994726487591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846.08062926731725</v>
      </c>
      <c r="J378" s="57">
        <f t="shared" si="107"/>
        <v>0</v>
      </c>
      <c r="K378" s="57">
        <f t="shared" si="107"/>
        <v>811.86477822176096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915.46518880339329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12029.956271810192</v>
      </c>
      <c r="D380" s="168">
        <f t="shared" si="108"/>
        <v>12299.454184479384</v>
      </c>
      <c r="E380" s="168">
        <f t="shared" si="108"/>
        <v>12477.170395059518</v>
      </c>
      <c r="F380" s="168">
        <f t="shared" si="108"/>
        <v>12743.34426990336</v>
      </c>
      <c r="G380" s="168">
        <f t="shared" si="108"/>
        <v>12797.952144481758</v>
      </c>
      <c r="H380" s="168">
        <f t="shared" si="108"/>
        <v>13165.457384571246</v>
      </c>
      <c r="I380" s="168">
        <f t="shared" si="108"/>
        <v>12250.761712287182</v>
      </c>
      <c r="J380" s="168">
        <f t="shared" si="108"/>
        <v>12909.368237577717</v>
      </c>
      <c r="K380" s="168">
        <f t="shared" si="108"/>
        <v>12789.307782306218</v>
      </c>
      <c r="L380" s="168">
        <f t="shared" si="108"/>
        <v>13565.558288217384</v>
      </c>
      <c r="M380" s="168">
        <f t="shared" si="108"/>
        <v>0</v>
      </c>
      <c r="N380" s="168">
        <f t="shared" si="108"/>
        <v>0</v>
      </c>
      <c r="O380" s="168">
        <f t="shared" si="108"/>
        <v>11080.775247770649</v>
      </c>
      <c r="P380" s="168">
        <f t="shared" si="108"/>
        <v>10521.667677922962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9326.5658977452294</v>
      </c>
      <c r="D381" s="157">
        <f t="shared" si="109"/>
        <v>9547.0357203584081</v>
      </c>
      <c r="E381" s="157">
        <f t="shared" si="109"/>
        <v>9755.0572596880411</v>
      </c>
      <c r="F381" s="157">
        <f t="shared" si="109"/>
        <v>9998.0516617190297</v>
      </c>
      <c r="G381" s="157">
        <f t="shared" si="109"/>
        <v>10012.211046736173</v>
      </c>
      <c r="H381" s="157">
        <f t="shared" si="109"/>
        <v>10353.157505927651</v>
      </c>
      <c r="I381" s="157">
        <f t="shared" si="109"/>
        <v>9283.2062996875411</v>
      </c>
      <c r="J381" s="157">
        <f t="shared" si="109"/>
        <v>9981.9188380379474</v>
      </c>
      <c r="K381" s="157">
        <f t="shared" si="109"/>
        <v>9712.3572954609117</v>
      </c>
      <c r="L381" s="157">
        <f t="shared" si="109"/>
        <v>10403.384492964609</v>
      </c>
      <c r="M381" s="157">
        <f t="shared" si="109"/>
        <v>0</v>
      </c>
      <c r="N381" s="157">
        <f t="shared" si="109"/>
        <v>0</v>
      </c>
      <c r="O381" s="157">
        <f t="shared" si="109"/>
        <v>8089.2312429650592</v>
      </c>
      <c r="P381" s="157">
        <f t="shared" si="109"/>
        <v>7377.2827835882317</v>
      </c>
      <c r="Q381" s="157">
        <f t="shared" si="109"/>
        <v>0</v>
      </c>
    </row>
    <row r="382" spans="1:17" ht="12" customHeight="1" x14ac:dyDescent="0.25">
      <c r="A382" s="23" t="s">
        <v>84</v>
      </c>
      <c r="B382" s="156"/>
      <c r="C382" s="156">
        <f t="shared" ref="C382:Q383" si="110">IF(C306=0,0,C306/0.086*1000000/C$49)</f>
        <v>9018.3212572263546</v>
      </c>
      <c r="D382" s="156">
        <f t="shared" si="110"/>
        <v>9362.6144382826478</v>
      </c>
      <c r="E382" s="156">
        <f t="shared" si="110"/>
        <v>9530.3844341785698</v>
      </c>
      <c r="F382" s="156">
        <f t="shared" si="110"/>
        <v>9705.8275595930445</v>
      </c>
      <c r="G382" s="156">
        <f t="shared" si="110"/>
        <v>9751.9129337788945</v>
      </c>
      <c r="H382" s="156">
        <f t="shared" si="110"/>
        <v>9971.8336381814825</v>
      </c>
      <c r="I382" s="156">
        <f t="shared" si="110"/>
        <v>8995.388319577185</v>
      </c>
      <c r="J382" s="156">
        <f t="shared" si="110"/>
        <v>9668.6569277306426</v>
      </c>
      <c r="K382" s="156">
        <f t="shared" si="110"/>
        <v>9606.7889090775516</v>
      </c>
      <c r="L382" s="156">
        <f t="shared" si="110"/>
        <v>10185.76118582558</v>
      </c>
      <c r="M382" s="156">
        <f t="shared" si="110"/>
        <v>0</v>
      </c>
      <c r="N382" s="156">
        <f t="shared" si="110"/>
        <v>0</v>
      </c>
      <c r="O382" s="156">
        <f t="shared" si="110"/>
        <v>7866.46060308087</v>
      </c>
      <c r="P382" s="156">
        <f t="shared" si="110"/>
        <v>7160.1771725473573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308.24464051887503</v>
      </c>
      <c r="D383" s="156">
        <f t="shared" si="110"/>
        <v>184.42128207575939</v>
      </c>
      <c r="E383" s="156">
        <f t="shared" si="110"/>
        <v>224.67282550947189</v>
      </c>
      <c r="F383" s="156">
        <f t="shared" si="110"/>
        <v>292.22410212598544</v>
      </c>
      <c r="G383" s="156">
        <f t="shared" si="110"/>
        <v>260.29811295727836</v>
      </c>
      <c r="H383" s="156">
        <f t="shared" si="110"/>
        <v>381.3238677461689</v>
      </c>
      <c r="I383" s="156">
        <f t="shared" si="110"/>
        <v>287.81798011035534</v>
      </c>
      <c r="J383" s="156">
        <f t="shared" si="110"/>
        <v>313.26191030730439</v>
      </c>
      <c r="K383" s="156">
        <f t="shared" si="110"/>
        <v>105.56838638335982</v>
      </c>
      <c r="L383" s="156">
        <f t="shared" si="110"/>
        <v>217.62330713902827</v>
      </c>
      <c r="M383" s="156">
        <f t="shared" si="110"/>
        <v>0</v>
      </c>
      <c r="N383" s="156">
        <f t="shared" si="110"/>
        <v>0</v>
      </c>
      <c r="O383" s="156">
        <f t="shared" si="110"/>
        <v>222.77063988418919</v>
      </c>
      <c r="P383" s="156">
        <f t="shared" si="110"/>
        <v>217.10561104087463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30.758717262411849</v>
      </c>
      <c r="D384" s="157">
        <f t="shared" si="111"/>
        <v>13.879866152646914</v>
      </c>
      <c r="E384" s="157">
        <f t="shared" si="111"/>
        <v>9.1617492091169801</v>
      </c>
      <c r="F384" s="157">
        <f t="shared" si="111"/>
        <v>14.689287923159577</v>
      </c>
      <c r="G384" s="157">
        <f t="shared" si="111"/>
        <v>26.627794469362538</v>
      </c>
      <c r="H384" s="157">
        <f t="shared" si="111"/>
        <v>22.753488173347591</v>
      </c>
      <c r="I384" s="157">
        <f t="shared" si="111"/>
        <v>31.787427123379423</v>
      </c>
      <c r="J384" s="157">
        <f t="shared" si="111"/>
        <v>47.267240257842808</v>
      </c>
      <c r="K384" s="157">
        <f t="shared" si="111"/>
        <v>63.892401505248799</v>
      </c>
      <c r="L384" s="157">
        <f t="shared" si="111"/>
        <v>49.362142441497397</v>
      </c>
      <c r="M384" s="157">
        <f t="shared" si="111"/>
        <v>0</v>
      </c>
      <c r="N384" s="157">
        <f t="shared" si="111"/>
        <v>0</v>
      </c>
      <c r="O384" s="157">
        <f t="shared" si="111"/>
        <v>38.625315456689755</v>
      </c>
      <c r="P384" s="157">
        <f t="shared" si="111"/>
        <v>70.975655990260137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30.758717262411849</v>
      </c>
      <c r="D385" s="156">
        <f t="shared" si="112"/>
        <v>13.879866152646914</v>
      </c>
      <c r="E385" s="156">
        <f t="shared" si="112"/>
        <v>9.1617492091169801</v>
      </c>
      <c r="F385" s="156">
        <f t="shared" si="112"/>
        <v>14.689287923159577</v>
      </c>
      <c r="G385" s="156">
        <f t="shared" si="112"/>
        <v>26.627794469362538</v>
      </c>
      <c r="H385" s="156">
        <f t="shared" si="112"/>
        <v>22.753488173347591</v>
      </c>
      <c r="I385" s="156">
        <f t="shared" si="112"/>
        <v>31.787427123379423</v>
      </c>
      <c r="J385" s="156">
        <f t="shared" si="112"/>
        <v>47.267240257842808</v>
      </c>
      <c r="K385" s="156">
        <f t="shared" si="112"/>
        <v>63.892401505248799</v>
      </c>
      <c r="L385" s="156">
        <f t="shared" si="112"/>
        <v>49.362142441497397</v>
      </c>
      <c r="M385" s="156">
        <f t="shared" si="112"/>
        <v>0</v>
      </c>
      <c r="N385" s="156">
        <f t="shared" si="112"/>
        <v>0</v>
      </c>
      <c r="O385" s="156">
        <f t="shared" si="112"/>
        <v>38.625315456689755</v>
      </c>
      <c r="P385" s="156">
        <f t="shared" si="112"/>
        <v>70.975655990260137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2090.7591453726104</v>
      </c>
      <c r="D386" s="157">
        <f t="shared" si="113"/>
        <v>2095.9607788781659</v>
      </c>
      <c r="E386" s="157">
        <f t="shared" si="113"/>
        <v>2107.8702754395586</v>
      </c>
      <c r="F386" s="157">
        <f t="shared" si="113"/>
        <v>2121.9033804718229</v>
      </c>
      <c r="G386" s="157">
        <f t="shared" si="113"/>
        <v>2147.1314041305823</v>
      </c>
      <c r="H386" s="157">
        <f t="shared" si="113"/>
        <v>2191.0920302944896</v>
      </c>
      <c r="I386" s="157">
        <f t="shared" si="113"/>
        <v>2214.1553674788838</v>
      </c>
      <c r="J386" s="157">
        <f t="shared" si="113"/>
        <v>2247.7327158164435</v>
      </c>
      <c r="K386" s="157">
        <f t="shared" si="113"/>
        <v>2315.5066013144615</v>
      </c>
      <c r="L386" s="157">
        <f t="shared" si="113"/>
        <v>2461.316478650413</v>
      </c>
      <c r="M386" s="157">
        <f t="shared" si="113"/>
        <v>0</v>
      </c>
      <c r="N386" s="157">
        <f t="shared" si="113"/>
        <v>0</v>
      </c>
      <c r="O386" s="157">
        <f t="shared" si="113"/>
        <v>2287.9606966094898</v>
      </c>
      <c r="P386" s="157">
        <f t="shared" si="113"/>
        <v>2289.871706312319</v>
      </c>
      <c r="Q386" s="157">
        <f t="shared" si="113"/>
        <v>0</v>
      </c>
    </row>
    <row r="387" spans="1:17" ht="12" customHeight="1" x14ac:dyDescent="0.25">
      <c r="A387" s="167" t="s">
        <v>169</v>
      </c>
      <c r="B387" s="132"/>
      <c r="C387" s="132">
        <f t="shared" ref="C387:Q387" si="114">IF(C311=0,0,C311/0.086*1000000/C$53)</f>
        <v>2090.7546025409874</v>
      </c>
      <c r="D387" s="132">
        <f t="shared" si="114"/>
        <v>2095.3909283718494</v>
      </c>
      <c r="E387" s="132">
        <f t="shared" si="114"/>
        <v>2107.7454086118832</v>
      </c>
      <c r="F387" s="132">
        <f t="shared" si="114"/>
        <v>2120.6663668727292</v>
      </c>
      <c r="G387" s="132">
        <f t="shared" si="114"/>
        <v>2145.6166756570115</v>
      </c>
      <c r="H387" s="132">
        <f t="shared" si="114"/>
        <v>2189.8164741460582</v>
      </c>
      <c r="I387" s="132">
        <f t="shared" si="114"/>
        <v>2210.9842823999784</v>
      </c>
      <c r="J387" s="132">
        <f t="shared" si="114"/>
        <v>2242.5229035154944</v>
      </c>
      <c r="K387" s="132">
        <f t="shared" si="114"/>
        <v>2228.5591457536261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2285.4745828960217</v>
      </c>
      <c r="P387" s="132">
        <f t="shared" si="114"/>
        <v>2288.342652920016</v>
      </c>
      <c r="Q387" s="132">
        <f t="shared" si="114"/>
        <v>0</v>
      </c>
    </row>
    <row r="388" spans="1:17" ht="12" customHeight="1" x14ac:dyDescent="0.25">
      <c r="A388" s="167" t="s">
        <v>168</v>
      </c>
      <c r="B388" s="132"/>
      <c r="C388" s="132">
        <f t="shared" ref="C388:Q390" si="115">IF(C312=0,0,C312/0.086*1000000/C$54)</f>
        <v>2093.7153930513614</v>
      </c>
      <c r="D388" s="132">
        <f t="shared" si="115"/>
        <v>2147.7556568073883</v>
      </c>
      <c r="E388" s="132">
        <f t="shared" si="115"/>
        <v>2158.77752056899</v>
      </c>
      <c r="F388" s="132">
        <f t="shared" si="115"/>
        <v>2192.7184268731949</v>
      </c>
      <c r="G388" s="132">
        <f t="shared" si="115"/>
        <v>2228.2194532780686</v>
      </c>
      <c r="H388" s="132">
        <f t="shared" si="115"/>
        <v>2257.570311965052</v>
      </c>
      <c r="I388" s="132">
        <f t="shared" si="115"/>
        <v>2261.4104086521684</v>
      </c>
      <c r="J388" s="132">
        <f t="shared" si="115"/>
        <v>2277.6696193089019</v>
      </c>
      <c r="K388" s="132">
        <f t="shared" si="115"/>
        <v>2277.172262992181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2298.7464071281033</v>
      </c>
      <c r="P388" s="132">
        <f t="shared" si="115"/>
        <v>2294.7793758036623</v>
      </c>
      <c r="Q388" s="132">
        <f t="shared" si="115"/>
        <v>0</v>
      </c>
    </row>
    <row r="389" spans="1:17" ht="12" customHeight="1" x14ac:dyDescent="0.25">
      <c r="A389" s="166" t="s">
        <v>57</v>
      </c>
      <c r="B389" s="165"/>
      <c r="C389" s="165">
        <f t="shared" si="115"/>
        <v>1484.435767803378</v>
      </c>
      <c r="D389" s="165">
        <f t="shared" si="115"/>
        <v>1410.3471245879232</v>
      </c>
      <c r="E389" s="165">
        <f t="shared" si="115"/>
        <v>1427.0243422181861</v>
      </c>
      <c r="F389" s="165">
        <f t="shared" si="115"/>
        <v>1447.2936856485007</v>
      </c>
      <c r="G389" s="165">
        <f t="shared" si="115"/>
        <v>1476.2814026052313</v>
      </c>
      <c r="H389" s="165">
        <f t="shared" si="115"/>
        <v>1494.5149208158707</v>
      </c>
      <c r="I389" s="165">
        <f t="shared" si="115"/>
        <v>1497.5408910841991</v>
      </c>
      <c r="J389" s="165">
        <f t="shared" si="115"/>
        <v>1506.1953476234523</v>
      </c>
      <c r="K389" s="165">
        <f t="shared" si="115"/>
        <v>1502.1983790620154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1520.3495770067739</v>
      </c>
      <c r="P389" s="165">
        <f t="shared" si="115"/>
        <v>1518.300649245059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609.27962524798363</v>
      </c>
      <c r="D390" s="164">
        <f t="shared" si="115"/>
        <v>737.4085322194652</v>
      </c>
      <c r="E390" s="164">
        <f t="shared" si="115"/>
        <v>731.75317835080386</v>
      </c>
      <c r="F390" s="164">
        <f t="shared" si="115"/>
        <v>745.42474122469412</v>
      </c>
      <c r="G390" s="164">
        <f t="shared" si="115"/>
        <v>751.93805067283756</v>
      </c>
      <c r="H390" s="164">
        <f t="shared" si="115"/>
        <v>763.05539114918156</v>
      </c>
      <c r="I390" s="164">
        <f t="shared" si="115"/>
        <v>763.8695175679693</v>
      </c>
      <c r="J390" s="164">
        <f t="shared" si="115"/>
        <v>771.47427168544959</v>
      </c>
      <c r="K390" s="164">
        <f t="shared" si="115"/>
        <v>774.97388393016536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778.39683012132946</v>
      </c>
      <c r="P390" s="164">
        <f t="shared" si="115"/>
        <v>776.47872655860328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2324.1995075668287</v>
      </c>
      <c r="L391" s="162">
        <f t="shared" si="116"/>
        <v>2477.8464283920443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2323.6763670978894</v>
      </c>
      <c r="L392" s="160">
        <f t="shared" si="117"/>
        <v>2428.6689398724243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1549.1487170073067</v>
      </c>
      <c r="L393" s="156">
        <f t="shared" si="117"/>
        <v>1649.8381368141406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774.5276500905826</v>
      </c>
      <c r="L394" s="156">
        <f t="shared" si="117"/>
        <v>778.83080305828344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581.8725114299391</v>
      </c>
      <c r="D395" s="157">
        <f t="shared" si="118"/>
        <v>642.57781909016421</v>
      </c>
      <c r="E395" s="157">
        <f t="shared" si="118"/>
        <v>605.08111072280224</v>
      </c>
      <c r="F395" s="157">
        <f t="shared" si="118"/>
        <v>608.69993978934622</v>
      </c>
      <c r="G395" s="157">
        <f t="shared" si="118"/>
        <v>611.98189914564216</v>
      </c>
      <c r="H395" s="157">
        <f t="shared" si="118"/>
        <v>598.45436017575605</v>
      </c>
      <c r="I395" s="157">
        <f t="shared" si="118"/>
        <v>721.61261799737611</v>
      </c>
      <c r="J395" s="157">
        <f t="shared" si="118"/>
        <v>632.44944346548357</v>
      </c>
      <c r="K395" s="157">
        <f t="shared" si="118"/>
        <v>697.55148402559394</v>
      </c>
      <c r="L395" s="157">
        <f t="shared" si="118"/>
        <v>651.49517416086405</v>
      </c>
      <c r="M395" s="157">
        <f t="shared" si="118"/>
        <v>0</v>
      </c>
      <c r="N395" s="157">
        <f t="shared" si="118"/>
        <v>0</v>
      </c>
      <c r="O395" s="157">
        <f t="shared" si="118"/>
        <v>664.95799273941168</v>
      </c>
      <c r="P395" s="157">
        <f t="shared" si="118"/>
        <v>783.53753203215092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581.8725114299391</v>
      </c>
      <c r="D396" s="156">
        <f t="shared" si="119"/>
        <v>0</v>
      </c>
      <c r="E396" s="156">
        <f t="shared" si="119"/>
        <v>605.08111072280224</v>
      </c>
      <c r="F396" s="156">
        <f t="shared" si="119"/>
        <v>608.69993978934622</v>
      </c>
      <c r="G396" s="156">
        <f t="shared" si="119"/>
        <v>611.98189914564216</v>
      </c>
      <c r="H396" s="156">
        <f t="shared" si="119"/>
        <v>598.45436017575605</v>
      </c>
      <c r="I396" s="156">
        <f t="shared" si="119"/>
        <v>0</v>
      </c>
      <c r="J396" s="156">
        <f t="shared" si="119"/>
        <v>632.44944346548357</v>
      </c>
      <c r="K396" s="156">
        <f t="shared" si="119"/>
        <v>0</v>
      </c>
      <c r="L396" s="156">
        <f t="shared" si="119"/>
        <v>651.49517416086405</v>
      </c>
      <c r="M396" s="156">
        <f t="shared" si="119"/>
        <v>0</v>
      </c>
      <c r="N396" s="156">
        <f t="shared" si="119"/>
        <v>0</v>
      </c>
      <c r="O396" s="156">
        <f t="shared" si="119"/>
        <v>664.95799273941168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642.57781909016421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721.61261799737611</v>
      </c>
      <c r="J397" s="57">
        <f t="shared" si="120"/>
        <v>0</v>
      </c>
      <c r="K397" s="57">
        <f t="shared" si="120"/>
        <v>697.55148402559394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783.53753203215092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4303.0016340011643</v>
      </c>
      <c r="D399" s="168">
        <f t="shared" si="121"/>
        <v>4120.7742262979018</v>
      </c>
      <c r="E399" s="168">
        <f t="shared" si="121"/>
        <v>4484.9901107737505</v>
      </c>
      <c r="F399" s="168">
        <f t="shared" si="121"/>
        <v>4540.0358337890284</v>
      </c>
      <c r="G399" s="168">
        <f t="shared" si="121"/>
        <v>4561.4131447487662</v>
      </c>
      <c r="H399" s="168">
        <f t="shared" si="121"/>
        <v>4648.3947448284007</v>
      </c>
      <c r="I399" s="168">
        <f t="shared" si="121"/>
        <v>4011.6260352561872</v>
      </c>
      <c r="J399" s="168">
        <f t="shared" si="121"/>
        <v>4540.7440156834591</v>
      </c>
      <c r="K399" s="168">
        <f t="shared" si="121"/>
        <v>3232.8448278594824</v>
      </c>
      <c r="L399" s="168">
        <f t="shared" si="121"/>
        <v>3588.2213753506271</v>
      </c>
      <c r="M399" s="168">
        <f t="shared" si="121"/>
        <v>0</v>
      </c>
      <c r="N399" s="168">
        <f t="shared" si="121"/>
        <v>0</v>
      </c>
      <c r="O399" s="168">
        <f t="shared" si="121"/>
        <v>3669.9225887837442</v>
      </c>
      <c r="P399" s="168">
        <f t="shared" si="121"/>
        <v>3084.4955195304328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3167.4522845094316</v>
      </c>
      <c r="D400" s="157">
        <f t="shared" si="122"/>
        <v>3288.6839516847622</v>
      </c>
      <c r="E400" s="157">
        <f t="shared" si="122"/>
        <v>3347.5327667341535</v>
      </c>
      <c r="F400" s="157">
        <f t="shared" si="122"/>
        <v>3405.5439566363148</v>
      </c>
      <c r="G400" s="157">
        <f t="shared" si="122"/>
        <v>3424.1331784778849</v>
      </c>
      <c r="H400" s="157">
        <f t="shared" si="122"/>
        <v>3505.6841034673057</v>
      </c>
      <c r="I400" s="157">
        <f t="shared" si="122"/>
        <v>3174.4247543622437</v>
      </c>
      <c r="J400" s="157">
        <f t="shared" si="122"/>
        <v>3415.6080653254558</v>
      </c>
      <c r="K400" s="157">
        <f t="shared" si="122"/>
        <v>3135.5502068728038</v>
      </c>
      <c r="L400" s="157">
        <f t="shared" si="122"/>
        <v>3275.3242274033423</v>
      </c>
      <c r="M400" s="157">
        <f t="shared" si="122"/>
        <v>0</v>
      </c>
      <c r="N400" s="157">
        <f t="shared" si="122"/>
        <v>0</v>
      </c>
      <c r="O400" s="157">
        <f t="shared" si="122"/>
        <v>2567.554521366495</v>
      </c>
      <c r="P400" s="157">
        <f t="shared" si="122"/>
        <v>2313.2588113405836</v>
      </c>
      <c r="Q400" s="157">
        <f t="shared" si="122"/>
        <v>0</v>
      </c>
    </row>
    <row r="401" spans="1:17" ht="12" customHeight="1" x14ac:dyDescent="0.25">
      <c r="A401" s="23" t="s">
        <v>84</v>
      </c>
      <c r="B401" s="156"/>
      <c r="C401" s="156">
        <f t="shared" ref="C401:Q401" si="123">IF(C344=0,0,C344*1000000/C$49)</f>
        <v>3167.4522845094316</v>
      </c>
      <c r="D401" s="156">
        <f t="shared" si="123"/>
        <v>3288.6839516847622</v>
      </c>
      <c r="E401" s="156">
        <f t="shared" si="123"/>
        <v>3347.5327667341535</v>
      </c>
      <c r="F401" s="156">
        <f t="shared" si="123"/>
        <v>3405.5439566363148</v>
      </c>
      <c r="G401" s="156">
        <f t="shared" si="123"/>
        <v>3424.1331784778849</v>
      </c>
      <c r="H401" s="156">
        <f t="shared" si="123"/>
        <v>3505.6841034673057</v>
      </c>
      <c r="I401" s="156">
        <f t="shared" si="123"/>
        <v>3174.4247543622437</v>
      </c>
      <c r="J401" s="156">
        <f t="shared" si="123"/>
        <v>3415.6080653254558</v>
      </c>
      <c r="K401" s="156">
        <f t="shared" si="123"/>
        <v>3135.5502068728038</v>
      </c>
      <c r="L401" s="156">
        <f t="shared" si="123"/>
        <v>3275.3242274033423</v>
      </c>
      <c r="M401" s="156">
        <f t="shared" si="123"/>
        <v>0</v>
      </c>
      <c r="N401" s="156">
        <f t="shared" si="123"/>
        <v>0</v>
      </c>
      <c r="O401" s="156">
        <f t="shared" si="123"/>
        <v>2567.554521366495</v>
      </c>
      <c r="P401" s="156">
        <f t="shared" si="123"/>
        <v>2313.2588113405836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837.60819187768175</v>
      </c>
      <c r="D405" s="157">
        <f t="shared" si="127"/>
        <v>832.09027461313985</v>
      </c>
      <c r="E405" s="157">
        <f t="shared" si="127"/>
        <v>834.66314882090273</v>
      </c>
      <c r="F405" s="157">
        <f t="shared" si="127"/>
        <v>831.21103101253209</v>
      </c>
      <c r="G405" s="157">
        <f t="shared" si="127"/>
        <v>835.06972544077132</v>
      </c>
      <c r="H405" s="157">
        <f t="shared" si="127"/>
        <v>847.65035311005954</v>
      </c>
      <c r="I405" s="157">
        <f t="shared" si="127"/>
        <v>837.20128089394336</v>
      </c>
      <c r="J405" s="157">
        <f t="shared" si="127"/>
        <v>817.57486817852759</v>
      </c>
      <c r="K405" s="157">
        <f t="shared" si="127"/>
        <v>97.294620986678552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787.95139327357504</v>
      </c>
      <c r="P405" s="157">
        <f t="shared" si="127"/>
        <v>771.23670818984908</v>
      </c>
      <c r="Q405" s="157">
        <f t="shared" si="127"/>
        <v>0</v>
      </c>
    </row>
    <row r="406" spans="1:17" ht="12" customHeight="1" x14ac:dyDescent="0.25">
      <c r="A406" s="167" t="s">
        <v>169</v>
      </c>
      <c r="B406" s="132"/>
      <c r="C406" s="132">
        <f t="shared" ref="C406:Q406" si="128">IF(C349=0,0,C349*1000000/C$53)</f>
        <v>837.93801887666052</v>
      </c>
      <c r="D406" s="132">
        <f t="shared" si="128"/>
        <v>835.01091926195261</v>
      </c>
      <c r="E406" s="132">
        <f t="shared" si="128"/>
        <v>835.31207736079136</v>
      </c>
      <c r="F406" s="132">
        <f t="shared" si="128"/>
        <v>835.75185946241436</v>
      </c>
      <c r="G406" s="132">
        <f t="shared" si="128"/>
        <v>839.91337766828758</v>
      </c>
      <c r="H406" s="132">
        <f t="shared" si="128"/>
        <v>852.81635576289955</v>
      </c>
      <c r="I406" s="132">
        <f t="shared" si="128"/>
        <v>854.86459658144622</v>
      </c>
      <c r="J406" s="132">
        <f t="shared" si="128"/>
        <v>860.29474680273393</v>
      </c>
      <c r="K406" s="132">
        <f t="shared" si="128"/>
        <v>846.73257604077708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840.73853773522512</v>
      </c>
      <c r="P406" s="132">
        <f t="shared" si="128"/>
        <v>838.11550598641747</v>
      </c>
      <c r="Q406" s="132">
        <f t="shared" si="128"/>
        <v>0</v>
      </c>
    </row>
    <row r="407" spans="1:17" ht="12" customHeight="1" x14ac:dyDescent="0.25">
      <c r="A407" s="167" t="s">
        <v>168</v>
      </c>
      <c r="B407" s="132"/>
      <c r="C407" s="132">
        <f t="shared" ref="C407:Q407" si="129">IF(C350=0,0,C350*1000000/C$54)</f>
        <v>622.97327229222572</v>
      </c>
      <c r="D407" s="132">
        <f t="shared" si="129"/>
        <v>566.626909426868</v>
      </c>
      <c r="E407" s="132">
        <f t="shared" si="129"/>
        <v>570.09997486632562</v>
      </c>
      <c r="F407" s="132">
        <f t="shared" si="129"/>
        <v>571.26321991747864</v>
      </c>
      <c r="G407" s="132">
        <f t="shared" si="129"/>
        <v>575.77420368152661</v>
      </c>
      <c r="H407" s="132">
        <f t="shared" si="129"/>
        <v>578.41329922688669</v>
      </c>
      <c r="I407" s="132">
        <f t="shared" si="129"/>
        <v>573.98516107993271</v>
      </c>
      <c r="J407" s="132">
        <f t="shared" si="129"/>
        <v>572.09560525971733</v>
      </c>
      <c r="K407" s="132">
        <f t="shared" si="129"/>
        <v>565.99435636224439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558.94060580108612</v>
      </c>
      <c r="P407" s="132">
        <f t="shared" si="129"/>
        <v>556.58165610583433</v>
      </c>
      <c r="Q407" s="132">
        <f t="shared" si="129"/>
        <v>0</v>
      </c>
    </row>
    <row r="408" spans="1:17" ht="12" customHeight="1" x14ac:dyDescent="0.25">
      <c r="A408" s="166" t="s">
        <v>57</v>
      </c>
      <c r="B408" s="165"/>
      <c r="C408" s="165">
        <f t="shared" ref="C408:Q408" si="130">IF(C351=0,0,C351*1000000/C$54)</f>
        <v>622.97327229222572</v>
      </c>
      <c r="D408" s="165">
        <f t="shared" si="130"/>
        <v>566.626909426868</v>
      </c>
      <c r="E408" s="165">
        <f t="shared" si="130"/>
        <v>570.09997486632562</v>
      </c>
      <c r="F408" s="165">
        <f t="shared" si="130"/>
        <v>571.26321991747864</v>
      </c>
      <c r="G408" s="165">
        <f t="shared" si="130"/>
        <v>575.77420368152661</v>
      </c>
      <c r="H408" s="165">
        <f t="shared" si="130"/>
        <v>578.41329922688669</v>
      </c>
      <c r="I408" s="165">
        <f t="shared" si="130"/>
        <v>573.98516107993271</v>
      </c>
      <c r="J408" s="165">
        <f t="shared" si="130"/>
        <v>572.09560525971733</v>
      </c>
      <c r="K408" s="165">
        <f t="shared" si="130"/>
        <v>565.99435636224439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558.94060580108612</v>
      </c>
      <c r="P408" s="165">
        <f t="shared" si="130"/>
        <v>556.58165610583433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297.94115761405124</v>
      </c>
      <c r="D414" s="157">
        <f t="shared" si="136"/>
        <v>0</v>
      </c>
      <c r="E414" s="157">
        <f t="shared" si="136"/>
        <v>302.79419521869477</v>
      </c>
      <c r="F414" s="157">
        <f t="shared" si="136"/>
        <v>303.28084614018144</v>
      </c>
      <c r="G414" s="157">
        <f t="shared" si="136"/>
        <v>302.21024083010991</v>
      </c>
      <c r="H414" s="157">
        <f t="shared" si="136"/>
        <v>295.06028825103533</v>
      </c>
      <c r="I414" s="157">
        <f t="shared" si="136"/>
        <v>0</v>
      </c>
      <c r="J414" s="157">
        <f t="shared" si="136"/>
        <v>307.56108217947508</v>
      </c>
      <c r="K414" s="157">
        <f t="shared" si="136"/>
        <v>0</v>
      </c>
      <c r="L414" s="157">
        <f t="shared" si="136"/>
        <v>312.89714794728479</v>
      </c>
      <c r="M414" s="157">
        <f t="shared" si="136"/>
        <v>0</v>
      </c>
      <c r="N414" s="157">
        <f t="shared" si="136"/>
        <v>0</v>
      </c>
      <c r="O414" s="157">
        <f t="shared" si="136"/>
        <v>314.41667414367447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297.94115761405124</v>
      </c>
      <c r="D415" s="156">
        <f t="shared" si="137"/>
        <v>0</v>
      </c>
      <c r="E415" s="156">
        <f t="shared" si="137"/>
        <v>302.79419521869477</v>
      </c>
      <c r="F415" s="156">
        <f t="shared" si="137"/>
        <v>303.28084614018144</v>
      </c>
      <c r="G415" s="156">
        <f t="shared" si="137"/>
        <v>302.21024083010991</v>
      </c>
      <c r="H415" s="156">
        <f t="shared" si="137"/>
        <v>295.06028825103533</v>
      </c>
      <c r="I415" s="156">
        <f t="shared" si="137"/>
        <v>0</v>
      </c>
      <c r="J415" s="156">
        <f t="shared" si="137"/>
        <v>307.56108217947508</v>
      </c>
      <c r="K415" s="156">
        <f t="shared" si="137"/>
        <v>0</v>
      </c>
      <c r="L415" s="156">
        <f t="shared" si="137"/>
        <v>312.89714794728479</v>
      </c>
      <c r="M415" s="156">
        <f t="shared" si="137"/>
        <v>0</v>
      </c>
      <c r="N415" s="156">
        <f t="shared" si="137"/>
        <v>0</v>
      </c>
      <c r="O415" s="156">
        <f t="shared" si="137"/>
        <v>314.41667414367447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242.77591409419807</v>
      </c>
      <c r="D418" s="184">
        <f>D361/RES_summary!D$21</f>
        <v>235.97269070897732</v>
      </c>
      <c r="E418" s="184">
        <f>E361/RES_summary!E$21</f>
        <v>243.78294025824957</v>
      </c>
      <c r="F418" s="184">
        <f>F361/RES_summary!F$21</f>
        <v>246.48815043402982</v>
      </c>
      <c r="G418" s="184">
        <f>G361/RES_summary!G$21</f>
        <v>245.70439203704234</v>
      </c>
      <c r="H418" s="184">
        <f>H361/RES_summary!H$21</f>
        <v>249.90415649440172</v>
      </c>
      <c r="I418" s="184">
        <f>I361/RES_summary!I$21</f>
        <v>224.46816769454321</v>
      </c>
      <c r="J418" s="184">
        <f>J361/RES_summary!J$21</f>
        <v>238.39366524724176</v>
      </c>
      <c r="K418" s="184">
        <f>K361/RES_summary!K$21</f>
        <v>204.42425856908284</v>
      </c>
      <c r="L418" s="184">
        <f>L361/RES_summary!L$21</f>
        <v>217.75504138439277</v>
      </c>
      <c r="M418" s="184">
        <f>M361/RES_summary!M$21</f>
        <v>0</v>
      </c>
      <c r="N418" s="184">
        <f>N361/RES_summary!N$21</f>
        <v>0</v>
      </c>
      <c r="O418" s="184">
        <f>O361/RES_summary!O$21</f>
        <v>179.50161483582409</v>
      </c>
      <c r="P418" s="184">
        <f>P361/RES_summary!P$21</f>
        <v>160.39066352874647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179.48185421132067</v>
      </c>
      <c r="D419" s="178">
        <f>D362/RES_summary!D$21</f>
        <v>180.92359105659708</v>
      </c>
      <c r="E419" s="178">
        <f>E362/RES_summary!E$21</f>
        <v>182.54200066263837</v>
      </c>
      <c r="F419" s="178">
        <f>F362/RES_summary!F$21</f>
        <v>185.54100874163666</v>
      </c>
      <c r="G419" s="178">
        <f>G362/RES_summary!G$21</f>
        <v>184.9466805628935</v>
      </c>
      <c r="H419" s="178">
        <f>H362/RES_summary!H$21</f>
        <v>189.32172016650415</v>
      </c>
      <c r="I419" s="178">
        <f>I362/RES_summary!I$21</f>
        <v>169.76608310872669</v>
      </c>
      <c r="J419" s="178">
        <f>J362/RES_summary!J$21</f>
        <v>179.04384032379758</v>
      </c>
      <c r="K419" s="178">
        <f>K362/RES_summary!K$21</f>
        <v>160.16141361097192</v>
      </c>
      <c r="L419" s="178">
        <f>L362/RES_summary!L$21</f>
        <v>166.30310231469699</v>
      </c>
      <c r="M419" s="178">
        <f>M362/RES_summary!M$21</f>
        <v>0</v>
      </c>
      <c r="N419" s="178">
        <f>N362/RES_summary!N$21</f>
        <v>0</v>
      </c>
      <c r="O419" s="178">
        <f>O362/RES_summary!O$21</f>
        <v>125.1073162290642</v>
      </c>
      <c r="P419" s="178">
        <f>P362/RES_summary!P$21</f>
        <v>111.83170221354105</v>
      </c>
      <c r="Q419" s="178">
        <f>Q362/RES_summary!Q$21</f>
        <v>0</v>
      </c>
    </row>
    <row r="420" spans="1:17" ht="12" customHeight="1" x14ac:dyDescent="0.25">
      <c r="A420" s="23" t="s">
        <v>84</v>
      </c>
      <c r="B420" s="156"/>
      <c r="C420" s="177">
        <f>C363/RES_summary!C$21</f>
        <v>175.94738162850371</v>
      </c>
      <c r="D420" s="177">
        <f>D363/RES_summary!D$21</f>
        <v>178.83708486769046</v>
      </c>
      <c r="E420" s="177">
        <f>E363/RES_summary!E$21</f>
        <v>180.00685454410117</v>
      </c>
      <c r="F420" s="177">
        <f>F363/RES_summary!F$21</f>
        <v>182.23931987824466</v>
      </c>
      <c r="G420" s="177">
        <f>G363/RES_summary!G$21</f>
        <v>181.99526612179429</v>
      </c>
      <c r="H420" s="177">
        <f>H363/RES_summary!H$21</f>
        <v>184.97552596757808</v>
      </c>
      <c r="I420" s="177">
        <f>I363/RES_summary!I$21</f>
        <v>166.45071536185785</v>
      </c>
      <c r="J420" s="177">
        <f>J363/RES_summary!J$21</f>
        <v>175.46519397363508</v>
      </c>
      <c r="K420" s="177">
        <f>K363/RES_summary!K$21</f>
        <v>159.04785130284444</v>
      </c>
      <c r="L420" s="177">
        <f>L363/RES_summary!L$21</f>
        <v>164.0410286508986</v>
      </c>
      <c r="M420" s="177">
        <f>M363/RES_summary!M$21</f>
        <v>0</v>
      </c>
      <c r="N420" s="177">
        <f>N363/RES_summary!N$21</f>
        <v>0</v>
      </c>
      <c r="O420" s="177">
        <f>O363/RES_summary!O$21</f>
        <v>122.74671222986989</v>
      </c>
      <c r="P420" s="177">
        <f>P363/RES_summary!P$21</f>
        <v>109.54756059261153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3.5344725828169441</v>
      </c>
      <c r="D421" s="177">
        <f>D364/RES_summary!D$21</f>
        <v>2.0865061889065899</v>
      </c>
      <c r="E421" s="177">
        <f>E364/RES_summary!E$21</f>
        <v>2.5351461185371869</v>
      </c>
      <c r="F421" s="177">
        <f>F364/RES_summary!F$21</f>
        <v>3.3016888633919836</v>
      </c>
      <c r="G421" s="177">
        <f>G364/RES_summary!G$21</f>
        <v>2.9514144410992187</v>
      </c>
      <c r="H421" s="177">
        <f>H364/RES_summary!H$21</f>
        <v>4.3461941989260628</v>
      </c>
      <c r="I421" s="177">
        <f>I364/RES_summary!I$21</f>
        <v>3.3153677468688536</v>
      </c>
      <c r="J421" s="177">
        <f>J364/RES_summary!J$21</f>
        <v>3.5786463501625287</v>
      </c>
      <c r="K421" s="177">
        <f>K364/RES_summary!K$21</f>
        <v>1.1135623081274968</v>
      </c>
      <c r="L421" s="177">
        <f>L364/RES_summary!L$21</f>
        <v>2.2620736637983745</v>
      </c>
      <c r="M421" s="177">
        <f>M364/RES_summary!M$21</f>
        <v>0</v>
      </c>
      <c r="N421" s="177">
        <f>N364/RES_summary!N$21</f>
        <v>0</v>
      </c>
      <c r="O421" s="177">
        <f>O364/RES_summary!O$21</f>
        <v>2.3606039991942946</v>
      </c>
      <c r="P421" s="177">
        <f>P364/RES_summary!P$21</f>
        <v>2.284141620929534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0.20454347686769953</v>
      </c>
      <c r="D422" s="178">
        <f>D365/RES_summary!D$21</f>
        <v>8.7529219216223642E-2</v>
      </c>
      <c r="E422" s="178">
        <f>E365/RES_summary!E$21</f>
        <v>5.5157496602546693E-2</v>
      </c>
      <c r="F422" s="178">
        <f>F365/RES_summary!F$21</f>
        <v>8.4413566618641467E-2</v>
      </c>
      <c r="G422" s="178">
        <f>G365/RES_summary!G$21</f>
        <v>0.14476187789563949</v>
      </c>
      <c r="H422" s="178">
        <f>H365/RES_summary!H$21</f>
        <v>0.11663213766260172</v>
      </c>
      <c r="I422" s="178">
        <f>I365/RES_summary!I$21</f>
        <v>0.15290267938919425</v>
      </c>
      <c r="J422" s="178">
        <f>J365/RES_summary!J$21</f>
        <v>0.21846386838346266</v>
      </c>
      <c r="K422" s="178">
        <f>K365/RES_summary!K$21</f>
        <v>0.27163416451920119</v>
      </c>
      <c r="L422" s="178">
        <f>L365/RES_summary!L$21</f>
        <v>0.19193549822474748</v>
      </c>
      <c r="M422" s="178">
        <f>M365/RES_summary!M$21</f>
        <v>0</v>
      </c>
      <c r="N422" s="178">
        <f>N365/RES_summary!N$21</f>
        <v>0</v>
      </c>
      <c r="O422" s="178">
        <f>O365/RES_summary!O$21</f>
        <v>0.12091568172596495</v>
      </c>
      <c r="P422" s="178">
        <f>P365/RES_summary!P$21</f>
        <v>0.21442012444761566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0.20454347686769953</v>
      </c>
      <c r="D423" s="177">
        <f>D366/RES_summary!D$21</f>
        <v>8.7529219216223642E-2</v>
      </c>
      <c r="E423" s="177">
        <f>E366/RES_summary!E$21</f>
        <v>5.5157496602546693E-2</v>
      </c>
      <c r="F423" s="177">
        <f>F366/RES_summary!F$21</f>
        <v>8.4413566618641467E-2</v>
      </c>
      <c r="G423" s="177">
        <f>G366/RES_summary!G$21</f>
        <v>0.14476187789563949</v>
      </c>
      <c r="H423" s="177">
        <f>H366/RES_summary!H$21</f>
        <v>0.11663213766260172</v>
      </c>
      <c r="I423" s="177">
        <f>I366/RES_summary!I$21</f>
        <v>0.15290267938919425</v>
      </c>
      <c r="J423" s="177">
        <f>J366/RES_summary!J$21</f>
        <v>0.21846386838346266</v>
      </c>
      <c r="K423" s="177">
        <f>K366/RES_summary!K$21</f>
        <v>0.27163416451920119</v>
      </c>
      <c r="L423" s="177">
        <f>L366/RES_summary!L$21</f>
        <v>0.19193549822474748</v>
      </c>
      <c r="M423" s="177">
        <f>M366/RES_summary!M$21</f>
        <v>0</v>
      </c>
      <c r="N423" s="177">
        <f>N366/RES_summary!N$21</f>
        <v>0</v>
      </c>
      <c r="O423" s="177">
        <f>O366/RES_summary!O$21</f>
        <v>0.12091568172596495</v>
      </c>
      <c r="P423" s="177">
        <f>P366/RES_summary!P$21</f>
        <v>0.21442012444761566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46.539317112422999</v>
      </c>
      <c r="D424" s="178">
        <f>D367/RES_summary!D$21</f>
        <v>45.34462597001847</v>
      </c>
      <c r="E424" s="178">
        <f>E367/RES_summary!E$21</f>
        <v>44.903632093736299</v>
      </c>
      <c r="F424" s="178">
        <f>F367/RES_summary!F$21</f>
        <v>44.633398586514808</v>
      </c>
      <c r="G424" s="178">
        <f>G367/RES_summary!G$21</f>
        <v>44.550246909830037</v>
      </c>
      <c r="H424" s="178">
        <f>H367/RES_summary!H$21</f>
        <v>44.897107638997191</v>
      </c>
      <c r="I424" s="178">
        <f>I367/RES_summary!I$21</f>
        <v>44.469602583425726</v>
      </c>
      <c r="J424" s="178">
        <f>J367/RES_summary!J$21</f>
        <v>43.331461326746727</v>
      </c>
      <c r="K424" s="178">
        <f>K367/RES_summary!K$21</f>
        <v>34.634832481708401</v>
      </c>
      <c r="L424" s="178">
        <f>L367/RES_summary!L$21</f>
        <v>35.588892424133569</v>
      </c>
      <c r="M424" s="178">
        <f>M367/RES_summary!M$21</f>
        <v>0</v>
      </c>
      <c r="N424" s="178">
        <f>N367/RES_summary!N$21</f>
        <v>0</v>
      </c>
      <c r="O424" s="178">
        <f>O367/RES_summary!O$21</f>
        <v>39.242109898416253</v>
      </c>
      <c r="P424" s="178">
        <f>P367/RES_summary!P$21</f>
        <v>38.494674638996329</v>
      </c>
      <c r="Q424" s="178">
        <f>Q367/RES_summary!Q$21</f>
        <v>0</v>
      </c>
    </row>
    <row r="425" spans="1:17" ht="12" customHeight="1" x14ac:dyDescent="0.25">
      <c r="A425" s="167" t="s">
        <v>169</v>
      </c>
      <c r="B425" s="132"/>
      <c r="C425" s="183">
        <f>C368/RES_summary!C$21</f>
        <v>46.546241946359189</v>
      </c>
      <c r="D425" s="183">
        <f>D368/RES_summary!D$21</f>
        <v>45.407500637754261</v>
      </c>
      <c r="E425" s="183">
        <f>E368/RES_summary!E$21</f>
        <v>44.91723011724477</v>
      </c>
      <c r="F425" s="183">
        <f>F368/RES_summary!F$21</f>
        <v>44.723207920605866</v>
      </c>
      <c r="G425" s="183">
        <f>G368/RES_summary!G$21</f>
        <v>44.642030762350608</v>
      </c>
      <c r="H425" s="183">
        <f>H368/RES_summary!H$21</f>
        <v>44.998393838444365</v>
      </c>
      <c r="I425" s="183">
        <f>I368/RES_summary!I$21</f>
        <v>44.824758704067946</v>
      </c>
      <c r="J425" s="183">
        <f>J368/RES_summary!J$21</f>
        <v>44.194703178819658</v>
      </c>
      <c r="K425" s="183">
        <f>K368/RES_summary!K$21</f>
        <v>42.949717900297998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40.193067174684046</v>
      </c>
      <c r="P425" s="183">
        <f>P368/RES_summary!P$21</f>
        <v>39.690115401504265</v>
      </c>
      <c r="Q425" s="183">
        <f>Q368/RES_summary!Q$21</f>
        <v>0</v>
      </c>
    </row>
    <row r="426" spans="1:17" ht="12" customHeight="1" x14ac:dyDescent="0.25">
      <c r="A426" s="167" t="s">
        <v>168</v>
      </c>
      <c r="B426" s="132"/>
      <c r="C426" s="183">
        <f>C369/RES_summary!C$21</f>
        <v>42.032981428447471</v>
      </c>
      <c r="D426" s="183">
        <f>D369/RES_summary!D$21</f>
        <v>39.6298188335535</v>
      </c>
      <c r="E426" s="183">
        <f>E369/RES_summary!E$21</f>
        <v>39.359822509515048</v>
      </c>
      <c r="F426" s="183">
        <f>F369/RES_summary!F$21</f>
        <v>39.492103320563345</v>
      </c>
      <c r="G426" s="183">
        <f>G369/RES_summary!G$21</f>
        <v>39.636776493189984</v>
      </c>
      <c r="H426" s="183">
        <f>H369/RES_summary!H$21</f>
        <v>39.61836510424672</v>
      </c>
      <c r="I426" s="183">
        <f>I369/RES_summary!I$21</f>
        <v>39.177118564143797</v>
      </c>
      <c r="J426" s="183">
        <f>J369/RES_summary!J$21</f>
        <v>38.371054593581128</v>
      </c>
      <c r="K426" s="183">
        <f>K369/RES_summary!K$21</f>
        <v>37.58968489314428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35.1164941464788</v>
      </c>
      <c r="P426" s="183">
        <f>P369/RES_summary!P$21</f>
        <v>34.657772547543637</v>
      </c>
      <c r="Q426" s="183">
        <f>Q369/RES_summary!Q$21</f>
        <v>0</v>
      </c>
    </row>
    <row r="427" spans="1:17" ht="12" customHeight="1" x14ac:dyDescent="0.25">
      <c r="A427" s="166" t="s">
        <v>57</v>
      </c>
      <c r="B427" s="165"/>
      <c r="C427" s="182">
        <f>C370/RES_summary!C$21</f>
        <v>34.60526197045278</v>
      </c>
      <c r="D427" s="182">
        <f>D370/RES_summary!D$21</f>
        <v>30.812904547296963</v>
      </c>
      <c r="E427" s="182">
        <f>E370/RES_summary!E$21</f>
        <v>30.655981704243676</v>
      </c>
      <c r="F427" s="182">
        <f>F370/RES_summary!F$21</f>
        <v>30.569748032864734</v>
      </c>
      <c r="G427" s="182">
        <f>G370/RES_summary!G$21</f>
        <v>30.602834049715508</v>
      </c>
      <c r="H427" s="182">
        <f>H370/RES_summary!H$21</f>
        <v>30.519664947938267</v>
      </c>
      <c r="I427" s="182">
        <f>I370/RES_summary!I$21</f>
        <v>30.096867326137161</v>
      </c>
      <c r="J427" s="182">
        <f>J370/RES_summary!J$21</f>
        <v>29.389456995205766</v>
      </c>
      <c r="K427" s="182">
        <f>K370/RES_summary!K$21</f>
        <v>28.709534304900114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26.721193697316568</v>
      </c>
      <c r="P427" s="182">
        <f>P370/RES_summary!P$21</f>
        <v>26.357691754194718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7.4277194579946908</v>
      </c>
      <c r="D428" s="181">
        <f>D371/RES_summary!D$21</f>
        <v>8.8169142862565391</v>
      </c>
      <c r="E428" s="181">
        <f>E371/RES_summary!E$21</f>
        <v>8.7038408052713692</v>
      </c>
      <c r="F428" s="181">
        <f>F371/RES_summary!F$21</f>
        <v>8.922355287698613</v>
      </c>
      <c r="G428" s="181">
        <f>G371/RES_summary!G$21</f>
        <v>9.0339424434744835</v>
      </c>
      <c r="H428" s="181">
        <f>H371/RES_summary!H$21</f>
        <v>9.0987001563084551</v>
      </c>
      <c r="I428" s="181">
        <f>I371/RES_summary!I$21</f>
        <v>9.0802512380066336</v>
      </c>
      <c r="J428" s="181">
        <f>J371/RES_summary!J$21</f>
        <v>8.9815975983753678</v>
      </c>
      <c r="K428" s="181">
        <f>K371/RES_summary!K$21</f>
        <v>8.8801505882441667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8.3953004491622245</v>
      </c>
      <c r="P428" s="181">
        <f>P371/RES_summary!P$21</f>
        <v>8.3000807933489256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34.814862757144766</v>
      </c>
      <c r="L429" s="180">
        <f>L372/RES_summary!L$21</f>
        <v>36.512976354695319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32.641101192000761</v>
      </c>
      <c r="L430" s="179">
        <f>L373/RES_summary!L$21</f>
        <v>33.763777016725591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23.804170929910736</v>
      </c>
      <c r="L431" s="177">
        <f>L374/RES_summary!L$21</f>
        <v>24.962105619848327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8.8369302620900267</v>
      </c>
      <c r="L432" s="177">
        <f>L375/RES_summary!L$21</f>
        <v>8.8016713968772642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16.550199293586722</v>
      </c>
      <c r="D433" s="178">
        <f>D376/RES_summary!D$21</f>
        <v>9.6169444631455541</v>
      </c>
      <c r="E433" s="178">
        <f>E376/RES_summary!E$21</f>
        <v>16.282150005272324</v>
      </c>
      <c r="F433" s="178">
        <f>F376/RES_summary!F$21</f>
        <v>16.229329539259734</v>
      </c>
      <c r="G433" s="178">
        <f>G376/RES_summary!G$21</f>
        <v>16.062702686423151</v>
      </c>
      <c r="H433" s="178">
        <f>H376/RES_summary!H$21</f>
        <v>15.568696551237757</v>
      </c>
      <c r="I433" s="178">
        <f>I376/RES_summary!I$21</f>
        <v>10.079579323001601</v>
      </c>
      <c r="J433" s="178">
        <f>J376/RES_summary!J$21</f>
        <v>15.799899728313978</v>
      </c>
      <c r="K433" s="178">
        <f>K376/RES_summary!K$21</f>
        <v>9.3563783118833435</v>
      </c>
      <c r="L433" s="178">
        <f>L376/RES_summary!L$21</f>
        <v>15.671111147337468</v>
      </c>
      <c r="M433" s="178">
        <f>M376/RES_summary!M$21</f>
        <v>0</v>
      </c>
      <c r="N433" s="178">
        <f>N376/RES_summary!N$21</f>
        <v>0</v>
      </c>
      <c r="O433" s="178">
        <f>O376/RES_summary!O$21</f>
        <v>15.031273026617647</v>
      </c>
      <c r="P433" s="178">
        <f>P376/RES_summary!P$21</f>
        <v>9.8498665517614601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16.550199293586722</v>
      </c>
      <c r="D434" s="177">
        <f>D377/RES_summary!D$21</f>
        <v>0</v>
      </c>
      <c r="E434" s="177">
        <f>E377/RES_summary!E$21</f>
        <v>16.282150005272324</v>
      </c>
      <c r="F434" s="177">
        <f>F377/RES_summary!F$21</f>
        <v>16.229329539259734</v>
      </c>
      <c r="G434" s="177">
        <f>G377/RES_summary!G$21</f>
        <v>16.062702686423151</v>
      </c>
      <c r="H434" s="177">
        <f>H377/RES_summary!H$21</f>
        <v>15.568696551237757</v>
      </c>
      <c r="I434" s="177">
        <f>I377/RES_summary!I$21</f>
        <v>0</v>
      </c>
      <c r="J434" s="177">
        <f>J377/RES_summary!J$21</f>
        <v>15.799899728313978</v>
      </c>
      <c r="K434" s="177">
        <f>K377/RES_summary!K$21</f>
        <v>0</v>
      </c>
      <c r="L434" s="177">
        <f>L377/RES_summary!L$21</f>
        <v>15.671111147337468</v>
      </c>
      <c r="M434" s="177">
        <f>M377/RES_summary!M$21</f>
        <v>0</v>
      </c>
      <c r="N434" s="177">
        <f>N377/RES_summary!N$21</f>
        <v>0</v>
      </c>
      <c r="O434" s="177">
        <f>O377/RES_summary!O$21</f>
        <v>15.031273026617647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9.6169444631455541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10.079579323001601</v>
      </c>
      <c r="J435" s="176">
        <f>J378/RES_summary!J$21</f>
        <v>0</v>
      </c>
      <c r="K435" s="176">
        <f>K378/RES_summary!K$21</f>
        <v>9.3563783118833435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9.8498665517614601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151.82622772280348</v>
      </c>
      <c r="D437" s="184">
        <f>D380/RES_summary!D$21</f>
        <v>151.96070792261904</v>
      </c>
      <c r="E437" s="184">
        <f>E380/RES_summary!E$21</f>
        <v>152.43698078849286</v>
      </c>
      <c r="F437" s="184">
        <f>F380/RES_summary!F$21</f>
        <v>154.93482205463692</v>
      </c>
      <c r="G437" s="184">
        <f>G380/RES_summary!G$21</f>
        <v>154.5467767352107</v>
      </c>
      <c r="H437" s="184">
        <f>H380/RES_summary!H$21</f>
        <v>157.82924143008944</v>
      </c>
      <c r="I437" s="184">
        <f>I380/RES_summary!I$21</f>
        <v>145.94652114080671</v>
      </c>
      <c r="J437" s="184">
        <f>J380/RES_summary!J$21</f>
        <v>150.67387780032934</v>
      </c>
      <c r="K437" s="184">
        <f>K380/RES_summary!K$21</f>
        <v>147.39104980076519</v>
      </c>
      <c r="L437" s="184">
        <f>L380/RES_summary!L$21</f>
        <v>154.36395031757363</v>
      </c>
      <c r="M437" s="184">
        <f>M380/RES_summary!M$21</f>
        <v>0</v>
      </c>
      <c r="N437" s="184">
        <f>N380/RES_summary!N$21</f>
        <v>0</v>
      </c>
      <c r="O437" s="184">
        <f>O380/RES_summary!O$21</f>
        <v>120.35672617976593</v>
      </c>
      <c r="P437" s="184">
        <f>P380/RES_summary!P$21</f>
        <v>113.20695073614678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117.70760307591101</v>
      </c>
      <c r="D438" s="178">
        <f>D381/RES_summary!D$21</f>
        <v>117.95436487408681</v>
      </c>
      <c r="E438" s="178">
        <f>E381/RES_summary!E$21</f>
        <v>119.18018501009823</v>
      </c>
      <c r="F438" s="178">
        <f>F381/RES_summary!F$21</f>
        <v>121.55728687013273</v>
      </c>
      <c r="G438" s="178">
        <f>G381/RES_summary!G$21</f>
        <v>120.90644876594077</v>
      </c>
      <c r="H438" s="178">
        <f>H381/RES_summary!H$21</f>
        <v>124.1150191623223</v>
      </c>
      <c r="I438" s="178">
        <f>I381/RES_summary!I$21</f>
        <v>110.59325912060947</v>
      </c>
      <c r="J438" s="178">
        <f>J381/RES_summary!J$21</f>
        <v>116.50565632153233</v>
      </c>
      <c r="K438" s="178">
        <f>K381/RES_summary!K$21</f>
        <v>111.93057217675062</v>
      </c>
      <c r="L438" s="178">
        <f>L381/RES_summary!L$21</f>
        <v>118.38123377505558</v>
      </c>
      <c r="M438" s="178">
        <f>M381/RES_summary!M$21</f>
        <v>0</v>
      </c>
      <c r="N438" s="178">
        <f>N381/RES_summary!N$21</f>
        <v>0</v>
      </c>
      <c r="O438" s="178">
        <f>O381/RES_summary!O$21</f>
        <v>87.863291867618315</v>
      </c>
      <c r="P438" s="178">
        <f>P381/RES_summary!P$21</f>
        <v>79.375220184977564</v>
      </c>
      <c r="Q438" s="178">
        <f>Q381/RES_summary!Q$21</f>
        <v>0</v>
      </c>
    </row>
    <row r="439" spans="1:17" ht="12" customHeight="1" x14ac:dyDescent="0.25">
      <c r="A439" s="23" t="s">
        <v>84</v>
      </c>
      <c r="B439" s="156"/>
      <c r="C439" s="177">
        <f>C382/RES_summary!C$21</f>
        <v>113.81734612664694</v>
      </c>
      <c r="D439" s="177">
        <f>D382/RES_summary!D$21</f>
        <v>115.67582566739632</v>
      </c>
      <c r="E439" s="177">
        <f>E382/RES_summary!E$21</f>
        <v>116.43529605679478</v>
      </c>
      <c r="F439" s="177">
        <f>F382/RES_summary!F$21</f>
        <v>118.00439774589432</v>
      </c>
      <c r="G439" s="177">
        <f>G382/RES_summary!G$21</f>
        <v>117.76311505960629</v>
      </c>
      <c r="H439" s="177">
        <f>H382/RES_summary!H$21</f>
        <v>119.54365828760663</v>
      </c>
      <c r="I439" s="177">
        <f>I382/RES_summary!I$21</f>
        <v>107.16440841684063</v>
      </c>
      <c r="J439" s="177">
        <f>J382/RES_summary!J$21</f>
        <v>112.84936687928483</v>
      </c>
      <c r="K439" s="177">
        <f>K382/RES_summary!K$21</f>
        <v>110.71394375872607</v>
      </c>
      <c r="L439" s="177">
        <f>L382/RES_summary!L$21</f>
        <v>115.90487470029984</v>
      </c>
      <c r="M439" s="177">
        <f>M382/RES_summary!M$21</f>
        <v>0</v>
      </c>
      <c r="N439" s="177">
        <f>N382/RES_summary!N$21</f>
        <v>0</v>
      </c>
      <c r="O439" s="177">
        <f>O382/RES_summary!O$21</f>
        <v>85.443610545156076</v>
      </c>
      <c r="P439" s="177">
        <f>P382/RES_summary!P$21</f>
        <v>77.039291607303923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3.8902569492640646</v>
      </c>
      <c r="D440" s="177">
        <f>D383/RES_summary!D$21</f>
        <v>2.2785392066904682</v>
      </c>
      <c r="E440" s="177">
        <f>E383/RES_summary!E$21</f>
        <v>2.7448889533034548</v>
      </c>
      <c r="F440" s="177">
        <f>F383/RES_summary!F$21</f>
        <v>3.5528891242384173</v>
      </c>
      <c r="G440" s="177">
        <f>G383/RES_summary!G$21</f>
        <v>3.1433337063344804</v>
      </c>
      <c r="H440" s="177">
        <f>H383/RES_summary!H$21</f>
        <v>4.5713608747156771</v>
      </c>
      <c r="I440" s="177">
        <f>I383/RES_summary!I$21</f>
        <v>3.4288507037688398</v>
      </c>
      <c r="J440" s="177">
        <f>J383/RES_summary!J$21</f>
        <v>3.6562894422474912</v>
      </c>
      <c r="K440" s="177">
        <f>K383/RES_summary!K$21</f>
        <v>1.2166284180245446</v>
      </c>
      <c r="L440" s="177">
        <f>L383/RES_summary!L$21</f>
        <v>2.4763590747557376</v>
      </c>
      <c r="M440" s="177">
        <f>M383/RES_summary!M$21</f>
        <v>0</v>
      </c>
      <c r="N440" s="177">
        <f>N383/RES_summary!N$21</f>
        <v>0</v>
      </c>
      <c r="O440" s="177">
        <f>O383/RES_summary!O$21</f>
        <v>2.4196813224622455</v>
      </c>
      <c r="P440" s="177">
        <f>P383/RES_summary!P$21</f>
        <v>2.335928577673644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0.38819592573976652</v>
      </c>
      <c r="D441" s="178">
        <f>D384/RES_summary!D$21</f>
        <v>0.17148682004840549</v>
      </c>
      <c r="E441" s="178">
        <f>E384/RES_summary!E$21</f>
        <v>0.11193157935329237</v>
      </c>
      <c r="F441" s="178">
        <f>F384/RES_summary!F$21</f>
        <v>0.17859379471204662</v>
      </c>
      <c r="G441" s="178">
        <f>G384/RES_summary!G$21</f>
        <v>0.32155455500605745</v>
      </c>
      <c r="H441" s="178">
        <f>H384/RES_summary!H$21</f>
        <v>0.27277182048353982</v>
      </c>
      <c r="I441" s="178">
        <f>I384/RES_summary!I$21</f>
        <v>0.3786919143175474</v>
      </c>
      <c r="J441" s="178">
        <f>J384/RES_summary!J$21</f>
        <v>0.55168760015984775</v>
      </c>
      <c r="K441" s="178">
        <f>K384/RES_summary!K$21</f>
        <v>0.73633133961941999</v>
      </c>
      <c r="L441" s="178">
        <f>L384/RES_summary!L$21</f>
        <v>0.56169714076762756</v>
      </c>
      <c r="M441" s="178">
        <f>M384/RES_summary!M$21</f>
        <v>0</v>
      </c>
      <c r="N441" s="178">
        <f>N384/RES_summary!N$21</f>
        <v>0</v>
      </c>
      <c r="O441" s="178">
        <f>O384/RES_summary!O$21</f>
        <v>0.41953892323221598</v>
      </c>
      <c r="P441" s="178">
        <f>P384/RES_summary!P$21</f>
        <v>0.76365627931913771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0.38819592573976652</v>
      </c>
      <c r="D442" s="177">
        <f>D385/RES_summary!D$21</f>
        <v>0.17148682004840549</v>
      </c>
      <c r="E442" s="177">
        <f>E385/RES_summary!E$21</f>
        <v>0.11193157935329237</v>
      </c>
      <c r="F442" s="177">
        <f>F385/RES_summary!F$21</f>
        <v>0.17859379471204662</v>
      </c>
      <c r="G442" s="177">
        <f>G385/RES_summary!G$21</f>
        <v>0.32155455500605745</v>
      </c>
      <c r="H442" s="177">
        <f>H385/RES_summary!H$21</f>
        <v>0.27277182048353982</v>
      </c>
      <c r="I442" s="177">
        <f>I385/RES_summary!I$21</f>
        <v>0.3786919143175474</v>
      </c>
      <c r="J442" s="177">
        <f>J385/RES_summary!J$21</f>
        <v>0.55168760015984775</v>
      </c>
      <c r="K442" s="177">
        <f>K385/RES_summary!K$21</f>
        <v>0.73633133961941999</v>
      </c>
      <c r="L442" s="177">
        <f>L385/RES_summary!L$21</f>
        <v>0.56169714076762756</v>
      </c>
      <c r="M442" s="177">
        <f>M385/RES_summary!M$21</f>
        <v>0</v>
      </c>
      <c r="N442" s="177">
        <f>N385/RES_summary!N$21</f>
        <v>0</v>
      </c>
      <c r="O442" s="177">
        <f>O385/RES_summary!O$21</f>
        <v>0.41953892323221598</v>
      </c>
      <c r="P442" s="177">
        <f>P385/RES_summary!P$21</f>
        <v>0.76365627931913771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26.386801992183031</v>
      </c>
      <c r="D443" s="178">
        <f>D386/RES_summary!D$21</f>
        <v>25.895757564452591</v>
      </c>
      <c r="E443" s="178">
        <f>E386/RES_summary!E$21</f>
        <v>25.752423867597781</v>
      </c>
      <c r="F443" s="178">
        <f>F386/RES_summary!F$21</f>
        <v>25.798308176212178</v>
      </c>
      <c r="G443" s="178">
        <f>G386/RES_summary!G$21</f>
        <v>25.928541847096099</v>
      </c>
      <c r="H443" s="178">
        <f>H386/RES_summary!H$21</f>
        <v>26.26710056045318</v>
      </c>
      <c r="I443" s="178">
        <f>I386/RES_summary!I$21</f>
        <v>26.377810681329194</v>
      </c>
      <c r="J443" s="178">
        <f>J386/RES_summary!J$21</f>
        <v>26.234793083435758</v>
      </c>
      <c r="K443" s="178">
        <f>K386/RES_summary!K$21</f>
        <v>26.685177540296753</v>
      </c>
      <c r="L443" s="178">
        <f>L386/RES_summary!L$21</f>
        <v>28.007585574728633</v>
      </c>
      <c r="M443" s="178">
        <f>M386/RES_summary!M$21</f>
        <v>0</v>
      </c>
      <c r="N443" s="178">
        <f>N386/RES_summary!N$21</f>
        <v>0</v>
      </c>
      <c r="O443" s="178">
        <f>O386/RES_summary!O$21</f>
        <v>24.851280972177204</v>
      </c>
      <c r="P443" s="178">
        <f>P386/RES_summary!P$21</f>
        <v>24.637671649003121</v>
      </c>
      <c r="Q443" s="178">
        <f>Q386/RES_summary!Q$21</f>
        <v>0</v>
      </c>
    </row>
    <row r="444" spans="1:17" ht="12" customHeight="1" x14ac:dyDescent="0.25">
      <c r="A444" s="167" t="s">
        <v>169</v>
      </c>
      <c r="B444" s="132"/>
      <c r="C444" s="183">
        <f>C387/RES_summary!C$21</f>
        <v>26.386744658559124</v>
      </c>
      <c r="D444" s="183">
        <f>D387/RES_summary!D$21</f>
        <v>25.888717017363991</v>
      </c>
      <c r="E444" s="183">
        <f>E387/RES_summary!E$21</f>
        <v>25.750898335637505</v>
      </c>
      <c r="F444" s="183">
        <f>F387/RES_summary!F$21</f>
        <v>25.783268444270899</v>
      </c>
      <c r="G444" s="183">
        <f>G387/RES_summary!G$21</f>
        <v>25.910250139127779</v>
      </c>
      <c r="H444" s="183">
        <f>H387/RES_summary!H$21</f>
        <v>26.251809024927468</v>
      </c>
      <c r="I444" s="183">
        <f>I387/RES_summary!I$21</f>
        <v>26.340032717282799</v>
      </c>
      <c r="J444" s="183">
        <f>J387/RES_summary!J$21</f>
        <v>26.173985876797182</v>
      </c>
      <c r="K444" s="183">
        <f>K387/RES_summary!K$21</f>
        <v>25.683147018336324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24.824277400606359</v>
      </c>
      <c r="P444" s="183">
        <f>P387/RES_summary!P$21</f>
        <v>24.621219934564486</v>
      </c>
      <c r="Q444" s="183">
        <f>Q387/RES_summary!Q$21</f>
        <v>0</v>
      </c>
    </row>
    <row r="445" spans="1:17" ht="12" customHeight="1" x14ac:dyDescent="0.25">
      <c r="A445" s="167" t="s">
        <v>168</v>
      </c>
      <c r="B445" s="132"/>
      <c r="C445" s="183">
        <f>C388/RES_summary!C$21</f>
        <v>26.424111847941262</v>
      </c>
      <c r="D445" s="183">
        <f>D388/RES_summary!D$21</f>
        <v>26.535687288067674</v>
      </c>
      <c r="E445" s="183">
        <f>E388/RES_summary!E$21</f>
        <v>26.374371512943952</v>
      </c>
      <c r="F445" s="183">
        <f>F388/RES_summary!F$21</f>
        <v>26.65928441452192</v>
      </c>
      <c r="G445" s="183">
        <f>G388/RES_summary!G$21</f>
        <v>26.907752933839685</v>
      </c>
      <c r="H445" s="183">
        <f>H388/RES_summary!H$21</f>
        <v>27.064050978593354</v>
      </c>
      <c r="I445" s="183">
        <f>I388/RES_summary!I$21</f>
        <v>26.940772318130055</v>
      </c>
      <c r="J445" s="183">
        <f>J388/RES_summary!J$21</f>
        <v>26.584206722858699</v>
      </c>
      <c r="K445" s="183">
        <f>K388/RES_summary!K$21</f>
        <v>26.24339144327628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24.968432775955929</v>
      </c>
      <c r="P445" s="183">
        <f>P388/RES_summary!P$21</f>
        <v>24.690475283877614</v>
      </c>
      <c r="Q445" s="183">
        <f>Q388/RES_summary!Q$21</f>
        <v>0</v>
      </c>
    </row>
    <row r="446" spans="1:17" ht="12" customHeight="1" x14ac:dyDescent="0.25">
      <c r="A446" s="166" t="s">
        <v>57</v>
      </c>
      <c r="B446" s="165"/>
      <c r="C446" s="182">
        <f>C389/RES_summary!C$21</f>
        <v>18.734588707567852</v>
      </c>
      <c r="D446" s="182">
        <f>D389/RES_summary!D$21</f>
        <v>17.424947827315535</v>
      </c>
      <c r="E446" s="182">
        <f>E389/RES_summary!E$21</f>
        <v>17.434344114235977</v>
      </c>
      <c r="F446" s="182">
        <f>F389/RES_summary!F$21</f>
        <v>17.596337735012053</v>
      </c>
      <c r="G446" s="182">
        <f>G389/RES_summary!G$21</f>
        <v>17.827425024803709</v>
      </c>
      <c r="H446" s="182">
        <f>H389/RES_summary!H$21</f>
        <v>17.916442199322862</v>
      </c>
      <c r="I446" s="182">
        <f>I389/RES_summary!I$21</f>
        <v>17.840595421967269</v>
      </c>
      <c r="J446" s="182">
        <f>J389/RES_summary!J$21</f>
        <v>17.579814098929436</v>
      </c>
      <c r="K446" s="182">
        <f>K389/RES_summary!K$21</f>
        <v>17.312164181807866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16.513672883505333</v>
      </c>
      <c r="P446" s="182">
        <f>P389/RES_summary!P$21</f>
        <v>16.336021252828203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7.6895231403734119</v>
      </c>
      <c r="D447" s="181">
        <f>D390/RES_summary!D$21</f>
        <v>9.110739460752141</v>
      </c>
      <c r="E447" s="181">
        <f>E390/RES_summary!E$21</f>
        <v>8.9400273987079739</v>
      </c>
      <c r="F447" s="181">
        <f>F390/RES_summary!F$21</f>
        <v>9.062946679509869</v>
      </c>
      <c r="G447" s="181">
        <f>G390/RES_summary!G$21</f>
        <v>9.0803279090359794</v>
      </c>
      <c r="H447" s="181">
        <f>H390/RES_summary!H$21</f>
        <v>9.1476087792704952</v>
      </c>
      <c r="I447" s="181">
        <f>I390/RES_summary!I$21</f>
        <v>9.100176896162786</v>
      </c>
      <c r="J447" s="181">
        <f>J390/RES_summary!J$21</f>
        <v>9.0043926239292631</v>
      </c>
      <c r="K447" s="181">
        <f>K390/RES_summary!K$21</f>
        <v>8.9312272614684129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8.454759892450598</v>
      </c>
      <c r="P447" s="181">
        <f>P390/RES_summary!P$21</f>
        <v>8.3544540310494106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26.785359395340436</v>
      </c>
      <c r="L448" s="180">
        <f>L391/RES_summary!L$21</f>
        <v>28.195681654997252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26.779330435507529</v>
      </c>
      <c r="L449" s="179">
        <f>L392/RES_summary!L$21</f>
        <v>27.63608571111493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17.853245819379442</v>
      </c>
      <c r="L450" s="177">
        <f>L393/RES_summary!L$21</f>
        <v>18.773686034316729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8.9260846161280831</v>
      </c>
      <c r="L451" s="177">
        <f>L394/RES_summary!L$21</f>
        <v>8.8623996767981961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7.3436267289696584</v>
      </c>
      <c r="D452" s="178">
        <f>D395/RES_summary!D$21</f>
        <v>7.9390986640312615</v>
      </c>
      <c r="E452" s="178">
        <f>E395/RES_summary!E$21</f>
        <v>7.3924403314435736</v>
      </c>
      <c r="F452" s="178">
        <f>F395/RES_summary!F$21</f>
        <v>7.400633213579952</v>
      </c>
      <c r="G452" s="178">
        <f>G395/RES_summary!G$21</f>
        <v>7.3902315671677892</v>
      </c>
      <c r="H452" s="178">
        <f>H395/RES_summary!H$21</f>
        <v>7.1743498868303943</v>
      </c>
      <c r="I452" s="178">
        <f>I395/RES_summary!I$21</f>
        <v>8.5967594245504735</v>
      </c>
      <c r="J452" s="178">
        <f>J395/RES_summary!J$21</f>
        <v>7.3817407952013943</v>
      </c>
      <c r="K452" s="178">
        <f>K395/RES_summary!K$21</f>
        <v>8.0389687440983906</v>
      </c>
      <c r="L452" s="178">
        <f>L395/RES_summary!L$21</f>
        <v>7.4134338270217928</v>
      </c>
      <c r="M452" s="178">
        <f>M395/RES_summary!M$21</f>
        <v>0</v>
      </c>
      <c r="N452" s="178">
        <f>N395/RES_summary!N$21</f>
        <v>0</v>
      </c>
      <c r="O452" s="178">
        <f>O395/RES_summary!O$21</f>
        <v>7.2226144167382058</v>
      </c>
      <c r="P452" s="178">
        <f>P395/RES_summary!P$21</f>
        <v>8.4304026228469517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7.3436267289696584</v>
      </c>
      <c r="D453" s="177">
        <f>D396/RES_summary!D$21</f>
        <v>0</v>
      </c>
      <c r="E453" s="177">
        <f>E396/RES_summary!E$21</f>
        <v>7.3924403314435736</v>
      </c>
      <c r="F453" s="177">
        <f>F396/RES_summary!F$21</f>
        <v>7.400633213579952</v>
      </c>
      <c r="G453" s="177">
        <f>G396/RES_summary!G$21</f>
        <v>7.3902315671677892</v>
      </c>
      <c r="H453" s="177">
        <f>H396/RES_summary!H$21</f>
        <v>7.1743498868303943</v>
      </c>
      <c r="I453" s="177">
        <f>I396/RES_summary!I$21</f>
        <v>0</v>
      </c>
      <c r="J453" s="177">
        <f>J396/RES_summary!J$21</f>
        <v>7.3817407952013943</v>
      </c>
      <c r="K453" s="177">
        <f>K396/RES_summary!K$21</f>
        <v>0</v>
      </c>
      <c r="L453" s="177">
        <f>L396/RES_summary!L$21</f>
        <v>7.4134338270217928</v>
      </c>
      <c r="M453" s="177">
        <f>M396/RES_summary!M$21</f>
        <v>0</v>
      </c>
      <c r="N453" s="177">
        <f>N396/RES_summary!N$21</f>
        <v>0</v>
      </c>
      <c r="O453" s="177">
        <f>O396/RES_summary!O$21</f>
        <v>7.2226144167382058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7.9390986640312615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8.5967594245504735</v>
      </c>
      <c r="J454" s="176">
        <f>J397/RES_summary!J$21</f>
        <v>0</v>
      </c>
      <c r="K454" s="176">
        <f>K397/RES_summary!K$21</f>
        <v>8.0389687440983906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8.4304026228469517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54.306806376873929</v>
      </c>
      <c r="D456" s="184">
        <f>D399/RES_summary!D$21</f>
        <v>50.912484344850448</v>
      </c>
      <c r="E456" s="184">
        <f>E399/RES_summary!E$21</f>
        <v>54.794342764070059</v>
      </c>
      <c r="F456" s="184">
        <f>F399/RES_summary!F$21</f>
        <v>55.198198301136586</v>
      </c>
      <c r="G456" s="184">
        <f>G399/RES_summary!G$21</f>
        <v>55.083164159392886</v>
      </c>
      <c r="H456" s="184">
        <f>H399/RES_summary!H$21</f>
        <v>55.725569952750504</v>
      </c>
      <c r="I456" s="184">
        <f>I399/RES_summary!I$21</f>
        <v>47.791547800354671</v>
      </c>
      <c r="J456" s="184">
        <f>J399/RES_summary!J$21</f>
        <v>52.998062829296323</v>
      </c>
      <c r="K456" s="184">
        <f>K399/RES_summary!K$21</f>
        <v>37.257090151540652</v>
      </c>
      <c r="L456" s="184">
        <f>L399/RES_summary!L$21</f>
        <v>40.830757890309101</v>
      </c>
      <c r="M456" s="184">
        <f>M399/RES_summary!M$21</f>
        <v>0</v>
      </c>
      <c r="N456" s="184">
        <f>N399/RES_summary!N$21</f>
        <v>0</v>
      </c>
      <c r="O456" s="184">
        <f>O399/RES_summary!O$21</f>
        <v>39.861819975822435</v>
      </c>
      <c r="P456" s="184">
        <f>P399/RES_summary!P$21</f>
        <v>33.187356131578426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39.975401488028844</v>
      </c>
      <c r="D457" s="178">
        <f>D400/RES_summary!D$21</f>
        <v>40.631944632340314</v>
      </c>
      <c r="E457" s="178">
        <f>E400/RES_summary!E$21</f>
        <v>40.897717342512124</v>
      </c>
      <c r="F457" s="178">
        <f>F400/RES_summary!F$21</f>
        <v>41.4049354506447</v>
      </c>
      <c r="G457" s="178">
        <f>G400/RES_summary!G$21</f>
        <v>41.349486220264197</v>
      </c>
      <c r="H457" s="178">
        <f>H400/RES_summary!H$21</f>
        <v>42.026603906081242</v>
      </c>
      <c r="I457" s="178">
        <f>I400/RES_summary!I$21</f>
        <v>37.817750471609919</v>
      </c>
      <c r="J457" s="178">
        <f>J400/RES_summary!J$21</f>
        <v>39.8658480242743</v>
      </c>
      <c r="K457" s="178">
        <f>K400/RES_summary!K$21</f>
        <v>36.135813177736502</v>
      </c>
      <c r="L457" s="178">
        <f>L400/RES_summary!L$21</f>
        <v>37.270267509150436</v>
      </c>
      <c r="M457" s="178">
        <f>M400/RES_summary!M$21</f>
        <v>0</v>
      </c>
      <c r="N457" s="178">
        <f>N400/RES_summary!N$21</f>
        <v>0</v>
      </c>
      <c r="O457" s="178">
        <f>O400/RES_summary!O$21</f>
        <v>27.888162115904276</v>
      </c>
      <c r="P457" s="178">
        <f>P400/RES_summary!P$21</f>
        <v>24.889303132513202</v>
      </c>
      <c r="Q457" s="178">
        <f>Q400/RES_summary!Q$21</f>
        <v>0</v>
      </c>
    </row>
    <row r="458" spans="1:17" ht="12" customHeight="1" x14ac:dyDescent="0.25">
      <c r="A458" s="23" t="s">
        <v>84</v>
      </c>
      <c r="B458" s="156"/>
      <c r="C458" s="177">
        <f>C401/RES_summary!C$21</f>
        <v>39.975401488028844</v>
      </c>
      <c r="D458" s="177">
        <f>D401/RES_summary!D$21</f>
        <v>40.631944632340314</v>
      </c>
      <c r="E458" s="177">
        <f>E401/RES_summary!E$21</f>
        <v>40.897717342512124</v>
      </c>
      <c r="F458" s="177">
        <f>F401/RES_summary!F$21</f>
        <v>41.4049354506447</v>
      </c>
      <c r="G458" s="177">
        <f>G401/RES_summary!G$21</f>
        <v>41.349486220264197</v>
      </c>
      <c r="H458" s="177">
        <f>H401/RES_summary!H$21</f>
        <v>42.026603906081242</v>
      </c>
      <c r="I458" s="177">
        <f>I401/RES_summary!I$21</f>
        <v>37.817750471609919</v>
      </c>
      <c r="J458" s="177">
        <f>J401/RES_summary!J$21</f>
        <v>39.8658480242743</v>
      </c>
      <c r="K458" s="177">
        <f>K401/RES_summary!K$21</f>
        <v>36.135813177736502</v>
      </c>
      <c r="L458" s="177">
        <f>L401/RES_summary!L$21</f>
        <v>37.270267509150436</v>
      </c>
      <c r="M458" s="177">
        <f>M401/RES_summary!M$21</f>
        <v>0</v>
      </c>
      <c r="N458" s="177">
        <f>N401/RES_summary!N$21</f>
        <v>0</v>
      </c>
      <c r="O458" s="177">
        <f>O401/RES_summary!O$21</f>
        <v>27.888162115904276</v>
      </c>
      <c r="P458" s="177">
        <f>P401/RES_summary!P$21</f>
        <v>24.889303132513202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10.571184899525051</v>
      </c>
      <c r="D462" s="178">
        <f>D405/RES_summary!D$21</f>
        <v>10.280539712510132</v>
      </c>
      <c r="E462" s="178">
        <f>E405/RES_summary!E$21</f>
        <v>10.197306468785143</v>
      </c>
      <c r="F462" s="178">
        <f>F405/RES_summary!F$21</f>
        <v>10.10594475454398</v>
      </c>
      <c r="G462" s="178">
        <f>G405/RES_summary!G$21</f>
        <v>10.084217612243201</v>
      </c>
      <c r="H462" s="178">
        <f>H405/RES_summary!H$21</f>
        <v>10.161744352770546</v>
      </c>
      <c r="I462" s="178">
        <f>I405/RES_summary!I$21</f>
        <v>9.9737973287447517</v>
      </c>
      <c r="J462" s="178">
        <f>J405/RES_summary!J$21</f>
        <v>9.5424635437982026</v>
      </c>
      <c r="K462" s="178">
        <f>K405/RES_summary!K$21</f>
        <v>1.1212769738041448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8.5585392684751653</v>
      </c>
      <c r="P462" s="178">
        <f>P405/RES_summary!P$21</f>
        <v>8.2980529990652219</v>
      </c>
      <c r="Q462" s="178">
        <f>Q405/RES_summary!Q$21</f>
        <v>0</v>
      </c>
    </row>
    <row r="463" spans="1:17" ht="12" customHeight="1" x14ac:dyDescent="0.25">
      <c r="A463" s="167" t="s">
        <v>169</v>
      </c>
      <c r="B463" s="132"/>
      <c r="C463" s="183">
        <f>C406/RES_summary!C$21</f>
        <v>10.575347540512652</v>
      </c>
      <c r="D463" s="183">
        <f>D406/RES_summary!D$21</f>
        <v>10.31662450308434</v>
      </c>
      <c r="E463" s="183">
        <f>E406/RES_summary!E$21</f>
        <v>10.205234605072141</v>
      </c>
      <c r="F463" s="183">
        <f>F406/RES_summary!F$21</f>
        <v>10.161152589548855</v>
      </c>
      <c r="G463" s="183">
        <f>G406/RES_summary!G$21</f>
        <v>10.142709067043</v>
      </c>
      <c r="H463" s="183">
        <f>H406/RES_summary!H$21</f>
        <v>10.223675074667005</v>
      </c>
      <c r="I463" s="183">
        <f>I406/RES_summary!I$21</f>
        <v>10.184225017809776</v>
      </c>
      <c r="J463" s="183">
        <f>J406/RES_summary!J$21</f>
        <v>10.041075842480012</v>
      </c>
      <c r="K463" s="183">
        <f>K406/RES_summary!K$21</f>
        <v>9.7582140806569768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9.1319005856863225</v>
      </c>
      <c r="P463" s="183">
        <f>P406/RES_summary!P$21</f>
        <v>9.0176294957963403</v>
      </c>
      <c r="Q463" s="183">
        <f>Q406/RES_summary!Q$21</f>
        <v>0</v>
      </c>
    </row>
    <row r="464" spans="1:17" ht="12" customHeight="1" x14ac:dyDescent="0.25">
      <c r="A464" s="167" t="s">
        <v>168</v>
      </c>
      <c r="B464" s="132"/>
      <c r="C464" s="183">
        <f>C407/RES_summary!C$21</f>
        <v>7.8623462768437111</v>
      </c>
      <c r="D464" s="183">
        <f>D407/RES_summary!D$21</f>
        <v>7.0007192996554339</v>
      </c>
      <c r="E464" s="183">
        <f>E407/RES_summary!E$21</f>
        <v>6.9650662902407046</v>
      </c>
      <c r="F464" s="183">
        <f>F407/RES_summary!F$21</f>
        <v>6.9454739234589233</v>
      </c>
      <c r="G464" s="183">
        <f>G407/RES_summary!G$21</f>
        <v>6.9529910958942684</v>
      </c>
      <c r="H464" s="183">
        <f>H407/RES_summary!H$21</f>
        <v>6.9340950020497818</v>
      </c>
      <c r="I464" s="183">
        <f>I407/RES_summary!I$21</f>
        <v>6.8380350065940441</v>
      </c>
      <c r="J464" s="183">
        <f>J407/RES_summary!J$21</f>
        <v>6.677310750660129</v>
      </c>
      <c r="K464" s="183">
        <f>K407/RES_summary!K$21</f>
        <v>6.5228317111073961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6.071078957827285</v>
      </c>
      <c r="P464" s="183">
        <f>P407/RES_summary!P$21</f>
        <v>5.9884909932694717</v>
      </c>
      <c r="Q464" s="183">
        <f>Q407/RES_summary!Q$21</f>
        <v>0</v>
      </c>
    </row>
    <row r="465" spans="1:17" ht="12" customHeight="1" x14ac:dyDescent="0.25">
      <c r="A465" s="166" t="s">
        <v>57</v>
      </c>
      <c r="B465" s="165"/>
      <c r="C465" s="182">
        <f>C408/RES_summary!C$21</f>
        <v>7.8623462768437111</v>
      </c>
      <c r="D465" s="182">
        <f>D408/RES_summary!D$21</f>
        <v>7.0007192996554339</v>
      </c>
      <c r="E465" s="182">
        <f>E408/RES_summary!E$21</f>
        <v>6.9650662902407046</v>
      </c>
      <c r="F465" s="182">
        <f>F408/RES_summary!F$21</f>
        <v>6.9454739234589233</v>
      </c>
      <c r="G465" s="182">
        <f>G408/RES_summary!G$21</f>
        <v>6.9529910958942684</v>
      </c>
      <c r="H465" s="182">
        <f>H408/RES_summary!H$21</f>
        <v>6.9340950020497818</v>
      </c>
      <c r="I465" s="182">
        <f>I408/RES_summary!I$21</f>
        <v>6.8380350065940441</v>
      </c>
      <c r="J465" s="182">
        <f>J408/RES_summary!J$21</f>
        <v>6.677310750660129</v>
      </c>
      <c r="K465" s="182">
        <f>K408/RES_summary!K$21</f>
        <v>6.5228317111073961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6.071078957827285</v>
      </c>
      <c r="P465" s="182">
        <f>P408/RES_summary!P$21</f>
        <v>5.9884909932694717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3.7602199893200363</v>
      </c>
      <c r="D471" s="178">
        <f>D414/RES_summary!D$21</f>
        <v>0</v>
      </c>
      <c r="E471" s="178">
        <f>E414/RES_summary!E$21</f>
        <v>3.6993189527727979</v>
      </c>
      <c r="F471" s="178">
        <f>F414/RES_summary!F$21</f>
        <v>3.6873180959479073</v>
      </c>
      <c r="G471" s="178">
        <f>G414/RES_summary!G$21</f>
        <v>3.6494603268854897</v>
      </c>
      <c r="H471" s="178">
        <f>H414/RES_summary!H$21</f>
        <v>3.5372216938987142</v>
      </c>
      <c r="I471" s="178">
        <f>I414/RES_summary!I$21</f>
        <v>0</v>
      </c>
      <c r="J471" s="178">
        <f>J414/RES_summary!J$21</f>
        <v>3.5897512612238156</v>
      </c>
      <c r="K471" s="178">
        <f>K414/RES_summary!K$21</f>
        <v>0</v>
      </c>
      <c r="L471" s="178">
        <f>L414/RES_summary!L$21</f>
        <v>3.5604903811586617</v>
      </c>
      <c r="M471" s="178">
        <f>M414/RES_summary!M$21</f>
        <v>0</v>
      </c>
      <c r="N471" s="178">
        <f>N414/RES_summary!N$21</f>
        <v>0</v>
      </c>
      <c r="O471" s="178">
        <f>O414/RES_summary!O$21</f>
        <v>3.4151185914429965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3.7602199893200363</v>
      </c>
      <c r="D472" s="177">
        <f>D415/RES_summary!D$21</f>
        <v>0</v>
      </c>
      <c r="E472" s="177">
        <f>E415/RES_summary!E$21</f>
        <v>3.6993189527727979</v>
      </c>
      <c r="F472" s="177">
        <f>F415/RES_summary!F$21</f>
        <v>3.6873180959479073</v>
      </c>
      <c r="G472" s="177">
        <f>G415/RES_summary!G$21</f>
        <v>3.6494603268854897</v>
      </c>
      <c r="H472" s="177">
        <f>H415/RES_summary!H$21</f>
        <v>3.5372216938987142</v>
      </c>
      <c r="I472" s="177">
        <f>I415/RES_summary!I$21</f>
        <v>0</v>
      </c>
      <c r="J472" s="177">
        <f>J415/RES_summary!J$21</f>
        <v>3.5897512612238156</v>
      </c>
      <c r="K472" s="177">
        <f>K415/RES_summary!K$21</f>
        <v>0</v>
      </c>
      <c r="L472" s="177">
        <f>L415/RES_summary!L$21</f>
        <v>3.5604903811586617</v>
      </c>
      <c r="M472" s="177">
        <f>M415/RES_summary!M$21</f>
        <v>0</v>
      </c>
      <c r="N472" s="177">
        <f>N415/RES_summary!N$21</f>
        <v>0</v>
      </c>
      <c r="O472" s="177">
        <f>O415/RES_summary!O$21</f>
        <v>3.4151185914429965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282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RES_hhdet_num!B$43</f>
        <v>569564</v>
      </c>
      <c r="C5" s="151">
        <f>RES_hhdet_num!C$43</f>
        <v>608945</v>
      </c>
      <c r="D5" s="151">
        <f>RES_hhdet_num!D$43</f>
        <v>634660</v>
      </c>
      <c r="E5" s="151">
        <f>RES_hhdet_num!E$43</f>
        <v>652415.99999999988</v>
      </c>
      <c r="F5" s="151">
        <f>RES_hhdet_num!F$43</f>
        <v>650845</v>
      </c>
      <c r="G5" s="151">
        <f>RES_hhdet_num!G$43</f>
        <v>692330</v>
      </c>
      <c r="H5" s="151">
        <f>RES_hhdet_num!H$43</f>
        <v>715629</v>
      </c>
      <c r="I5" s="151">
        <f>RES_hhdet_num!I$43</f>
        <v>745395</v>
      </c>
      <c r="J5" s="151">
        <f>RES_hhdet_num!J$43</f>
        <v>780314.99999999988</v>
      </c>
      <c r="K5" s="151">
        <f>RES_hhdet_num!K$43</f>
        <v>824057.99999999977</v>
      </c>
      <c r="L5" s="151">
        <f>RES_hhdet_num!L$43</f>
        <v>817027.99999999977</v>
      </c>
      <c r="M5" s="151">
        <f>RES_hhdet_num!M$43</f>
        <v>785226</v>
      </c>
      <c r="N5" s="151">
        <f>RES_hhdet_num!N$43</f>
        <v>766477.99999999988</v>
      </c>
      <c r="O5" s="151">
        <f>RES_hhdet_num!O$43</f>
        <v>757316</v>
      </c>
      <c r="P5" s="151">
        <f>RES_hhdet_num!P$43</f>
        <v>778936.99999999988</v>
      </c>
      <c r="Q5" s="151">
        <f>RES_hhdet_num!Q$43</f>
        <v>811017.99999999977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166</v>
      </c>
      <c r="B7" s="67">
        <f>RES_hhdet_num!B$45</f>
        <v>569564</v>
      </c>
      <c r="C7" s="67">
        <f>RES_hhdet_num!C$45</f>
        <v>608945</v>
      </c>
      <c r="D7" s="67">
        <f>RES_hhdet_num!D$45</f>
        <v>634660</v>
      </c>
      <c r="E7" s="67">
        <f>RES_hhdet_num!E$45</f>
        <v>652415.99999999988</v>
      </c>
      <c r="F7" s="67">
        <f>RES_hhdet_num!F$45</f>
        <v>650845</v>
      </c>
      <c r="G7" s="67">
        <f>RES_hhdet_num!G$45</f>
        <v>692330</v>
      </c>
      <c r="H7" s="67">
        <f>RES_hhdet_num!H$45</f>
        <v>715629</v>
      </c>
      <c r="I7" s="67">
        <f>RES_hhdet_num!I$45</f>
        <v>745395</v>
      </c>
      <c r="J7" s="67">
        <f>RES_hhdet_num!J$45</f>
        <v>780314.99999999988</v>
      </c>
      <c r="K7" s="67">
        <f>RES_hhdet_num!K$45</f>
        <v>824057.99999999977</v>
      </c>
      <c r="L7" s="67">
        <f>RES_hhdet_num!L$45</f>
        <v>817027.99999999977</v>
      </c>
      <c r="M7" s="67">
        <f>RES_hhdet_num!M$45</f>
        <v>785226</v>
      </c>
      <c r="N7" s="67">
        <f>RES_hhdet_num!N$45</f>
        <v>766477.99999999988</v>
      </c>
      <c r="O7" s="67">
        <f>RES_hhdet_num!O$45</f>
        <v>757316</v>
      </c>
      <c r="P7" s="67">
        <f>RES_hhdet_num!P$45</f>
        <v>778936.99999999988</v>
      </c>
      <c r="Q7" s="67">
        <f>RES_hhdet_num!Q$45</f>
        <v>811017.99999999977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RES_hhdet_num!B$48</f>
        <v>2893</v>
      </c>
      <c r="C9" s="67">
        <f>RES_hhdet_num!C$48</f>
        <v>3382</v>
      </c>
      <c r="D9" s="67">
        <f>RES_hhdet_num!D$48</f>
        <v>3798</v>
      </c>
      <c r="E9" s="67">
        <f>RES_hhdet_num!E$48</f>
        <v>4036</v>
      </c>
      <c r="F9" s="67">
        <f>RES_hhdet_num!F$48</f>
        <v>4319</v>
      </c>
      <c r="G9" s="67">
        <f>RES_hhdet_num!G$48</f>
        <v>5626</v>
      </c>
      <c r="H9" s="67">
        <f>RES_hhdet_num!H$48</f>
        <v>6842</v>
      </c>
      <c r="I9" s="67">
        <f>RES_hhdet_num!I$48</f>
        <v>8940</v>
      </c>
      <c r="J9" s="67">
        <f>RES_hhdet_num!J$48</f>
        <v>10849</v>
      </c>
      <c r="K9" s="67">
        <f>RES_hhdet_num!K$48</f>
        <v>14036</v>
      </c>
      <c r="L9" s="67">
        <f>RES_hhdet_num!L$48</f>
        <v>15889</v>
      </c>
      <c r="M9" s="67">
        <f>RES_hhdet_num!M$48</f>
        <v>17127</v>
      </c>
      <c r="N9" s="67">
        <f>RES_hhdet_num!N$48</f>
        <v>18502</v>
      </c>
      <c r="O9" s="67">
        <f>RES_hhdet_num!O$48</f>
        <v>19960</v>
      </c>
      <c r="P9" s="67">
        <f>RES_hhdet_num!P$48</f>
        <v>22179.999999999996</v>
      </c>
      <c r="Q9" s="67">
        <f>RES_hhdet_num!Q$48</f>
        <v>21541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165</v>
      </c>
      <c r="B11" s="67">
        <f>RES_hhdet_num!B$50</f>
        <v>375535</v>
      </c>
      <c r="C11" s="67">
        <f>RES_hhdet_num!C$50</f>
        <v>405312</v>
      </c>
      <c r="D11" s="67">
        <f>RES_hhdet_num!D$50</f>
        <v>425533</v>
      </c>
      <c r="E11" s="67">
        <f>RES_hhdet_num!E$50</f>
        <v>441766.99999999994</v>
      </c>
      <c r="F11" s="67">
        <f>RES_hhdet_num!F$50</f>
        <v>447024.99999999988</v>
      </c>
      <c r="G11" s="67">
        <f>RES_hhdet_num!G$50</f>
        <v>466926</v>
      </c>
      <c r="H11" s="67">
        <f>RES_hhdet_num!H$50</f>
        <v>488595.99999999994</v>
      </c>
      <c r="I11" s="67">
        <f>RES_hhdet_num!I$50</f>
        <v>519495.99999999994</v>
      </c>
      <c r="J11" s="67">
        <f>RES_hhdet_num!J$50</f>
        <v>536501</v>
      </c>
      <c r="K11" s="67">
        <f>RES_hhdet_num!K$50</f>
        <v>581668.99999999988</v>
      </c>
      <c r="L11" s="67">
        <f>RES_hhdet_num!L$50</f>
        <v>580524.99999999977</v>
      </c>
      <c r="M11" s="67">
        <f>RES_hhdet_num!M$50</f>
        <v>548959</v>
      </c>
      <c r="N11" s="67">
        <f>RES_hhdet_num!N$50</f>
        <v>540676.99999999988</v>
      </c>
      <c r="O11" s="67">
        <f>RES_hhdet_num!O$50</f>
        <v>532428</v>
      </c>
      <c r="P11" s="67">
        <f>RES_hhdet_num!P$50</f>
        <v>562784.99999999988</v>
      </c>
      <c r="Q11" s="67">
        <f>RES_hhdet_num!Q$50</f>
        <v>593784.99999999977</v>
      </c>
    </row>
    <row r="12" spans="1:17" ht="12" customHeight="1" x14ac:dyDescent="0.25">
      <c r="A12" s="23" t="s">
        <v>164</v>
      </c>
      <c r="B12" s="67">
        <f>RES_hhdet_num!B$51</f>
        <v>602</v>
      </c>
      <c r="C12" s="67">
        <f>RES_hhdet_num!C$51</f>
        <v>642.00000000000011</v>
      </c>
      <c r="D12" s="67">
        <f>RES_hhdet_num!D$51</f>
        <v>1092</v>
      </c>
      <c r="E12" s="67">
        <f>RES_hhdet_num!E$51</f>
        <v>1114</v>
      </c>
      <c r="F12" s="67">
        <f>RES_hhdet_num!F$51</f>
        <v>1634</v>
      </c>
      <c r="G12" s="67">
        <f>RES_hhdet_num!G$51</f>
        <v>2492</v>
      </c>
      <c r="H12" s="67">
        <f>RES_hhdet_num!H$51</f>
        <v>3326</v>
      </c>
      <c r="I12" s="67">
        <f>RES_hhdet_num!I$51</f>
        <v>8062</v>
      </c>
      <c r="J12" s="67">
        <f>RES_hhdet_num!J$51</f>
        <v>17799</v>
      </c>
      <c r="K12" s="67">
        <f>RES_hhdet_num!K$51</f>
        <v>32693</v>
      </c>
      <c r="L12" s="67">
        <f>RES_hhdet_num!L$51</f>
        <v>45103</v>
      </c>
      <c r="M12" s="67">
        <f>RES_hhdet_num!M$51</f>
        <v>53992.000000000007</v>
      </c>
      <c r="N12" s="67">
        <f>RES_hhdet_num!N$51</f>
        <v>61310</v>
      </c>
      <c r="O12" s="67">
        <f>RES_hhdet_num!O$51</f>
        <v>67883</v>
      </c>
      <c r="P12" s="67">
        <f>RES_hhdet_num!P$51</f>
        <v>80228.999999999985</v>
      </c>
      <c r="Q12" s="67">
        <f>RES_hhdet_num!Q$51</f>
        <v>90505</v>
      </c>
    </row>
    <row r="13" spans="1:17" ht="12" customHeight="1" x14ac:dyDescent="0.25">
      <c r="A13" s="23" t="s">
        <v>142</v>
      </c>
      <c r="B13" s="67">
        <f>RES_hhdet_num!B$54</f>
        <v>193117</v>
      </c>
      <c r="C13" s="67">
        <f>RES_hhdet_num!C$54</f>
        <v>202669.99999999994</v>
      </c>
      <c r="D13" s="67">
        <f>RES_hhdet_num!D$54</f>
        <v>207503.00000000003</v>
      </c>
      <c r="E13" s="67">
        <f>RES_hhdet_num!E$54</f>
        <v>209007.99999999994</v>
      </c>
      <c r="F13" s="67">
        <f>RES_hhdet_num!F$54</f>
        <v>201450.00000000006</v>
      </c>
      <c r="G13" s="67">
        <f>RES_hhdet_num!G$54</f>
        <v>221729.00000000003</v>
      </c>
      <c r="H13" s="67">
        <f>RES_hhdet_num!H$54</f>
        <v>222195</v>
      </c>
      <c r="I13" s="67">
        <f>RES_hhdet_num!I$54</f>
        <v>214507.99999999997</v>
      </c>
      <c r="J13" s="67">
        <f>RES_hhdet_num!J$54</f>
        <v>218756.99999999991</v>
      </c>
      <c r="K13" s="67">
        <f>RES_hhdet_num!K$54</f>
        <v>198536.99999999994</v>
      </c>
      <c r="L13" s="67">
        <f>RES_hhdet_num!L$54</f>
        <v>177601.00000000006</v>
      </c>
      <c r="M13" s="67">
        <f>RES_hhdet_num!M$54</f>
        <v>165952.99999999997</v>
      </c>
      <c r="N13" s="67">
        <f>RES_hhdet_num!N$54</f>
        <v>147738.00000000003</v>
      </c>
      <c r="O13" s="67">
        <f>RES_hhdet_num!O$54</f>
        <v>139251</v>
      </c>
      <c r="P13" s="67">
        <f>RES_hhdet_num!P$54</f>
        <v>118963.99999999999</v>
      </c>
      <c r="Q13" s="67">
        <f>RES_hhdet_num!Q$54</f>
        <v>109967.00000000003</v>
      </c>
    </row>
    <row r="14" spans="1:17" ht="12" customHeight="1" x14ac:dyDescent="0.25">
      <c r="A14" s="23" t="s">
        <v>141</v>
      </c>
      <c r="B14" s="67">
        <f>RES_hhdet_num!B$55</f>
        <v>310</v>
      </c>
      <c r="C14" s="67">
        <f>RES_hhdet_num!C$55</f>
        <v>321</v>
      </c>
      <c r="D14" s="67">
        <f>RES_hhdet_num!D$55</f>
        <v>532</v>
      </c>
      <c r="E14" s="67">
        <f>RES_hhdet_num!E$55</f>
        <v>527</v>
      </c>
      <c r="F14" s="67">
        <f>RES_hhdet_num!F$55</f>
        <v>735.99999999999977</v>
      </c>
      <c r="G14" s="67">
        <f>RES_hhdet_num!G$55</f>
        <v>1183</v>
      </c>
      <c r="H14" s="67">
        <f>RES_hhdet_num!H$55</f>
        <v>1512</v>
      </c>
      <c r="I14" s="67">
        <f>RES_hhdet_num!I$55</f>
        <v>3329</v>
      </c>
      <c r="J14" s="67">
        <f>RES_hhdet_num!J$55</f>
        <v>7258</v>
      </c>
      <c r="K14" s="67">
        <f>RES_hhdet_num!K$55</f>
        <v>11159.000000000002</v>
      </c>
      <c r="L14" s="67">
        <f>RES_hhdet_num!L$55</f>
        <v>13799.000000000015</v>
      </c>
      <c r="M14" s="67">
        <f>RES_hhdet_num!M$55</f>
        <v>16322</v>
      </c>
      <c r="N14" s="67">
        <f>RES_hhdet_num!N$55</f>
        <v>16752.999999999996</v>
      </c>
      <c r="O14" s="67">
        <f>RES_hhdet_num!O$55</f>
        <v>17754.000000000004</v>
      </c>
      <c r="P14" s="67">
        <f>RES_hhdet_num!P$55</f>
        <v>16959</v>
      </c>
      <c r="Q14" s="67">
        <f>RES_hhdet_num!Q$55</f>
        <v>16761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RES_hhdet_num!B$59</f>
        <v>74476</v>
      </c>
      <c r="C16" s="67">
        <f>RES_hhdet_num!C$59</f>
        <v>101384.00000000001</v>
      </c>
      <c r="D16" s="67">
        <f>RES_hhdet_num!D$59</f>
        <v>85983</v>
      </c>
      <c r="E16" s="67">
        <f>RES_hhdet_num!E$59</f>
        <v>85240</v>
      </c>
      <c r="F16" s="67">
        <f>RES_hhdet_num!F$59</f>
        <v>101174</v>
      </c>
      <c r="G16" s="67">
        <f>RES_hhdet_num!G$59</f>
        <v>121196.99999999997</v>
      </c>
      <c r="H16" s="67">
        <f>RES_hhdet_num!H$59</f>
        <v>169830</v>
      </c>
      <c r="I16" s="67">
        <f>RES_hhdet_num!I$59</f>
        <v>104035.00000000001</v>
      </c>
      <c r="J16" s="67">
        <f>RES_hhdet_num!J$59</f>
        <v>124336</v>
      </c>
      <c r="K16" s="67">
        <f>RES_hhdet_num!K$59</f>
        <v>50821</v>
      </c>
      <c r="L16" s="67">
        <f>RES_hhdet_num!L$59</f>
        <v>96508.000000000131</v>
      </c>
      <c r="M16" s="67">
        <f>RES_hhdet_num!M$59</f>
        <v>69866.000000000015</v>
      </c>
      <c r="N16" s="67">
        <f>RES_hhdet_num!N$59</f>
        <v>29557.000000000004</v>
      </c>
      <c r="O16" s="67">
        <f>RES_hhdet_num!O$59</f>
        <v>174779.99999999994</v>
      </c>
      <c r="P16" s="67">
        <f>RES_hhdet_num!P$59</f>
        <v>122834.00000000001</v>
      </c>
      <c r="Q16" s="67">
        <f>RES_hhdet_num!Q$59</f>
        <v>120314.00000000003</v>
      </c>
    </row>
    <row r="17" spans="1:17" ht="12" customHeight="1" x14ac:dyDescent="0.25">
      <c r="A17" s="29" t="s">
        <v>140</v>
      </c>
      <c r="B17" s="83">
        <f>RES_hhdet_num!B$60</f>
        <v>495088</v>
      </c>
      <c r="C17" s="83">
        <f>RES_hhdet_num!C$60</f>
        <v>507560.99999999994</v>
      </c>
      <c r="D17" s="83">
        <f>RES_hhdet_num!D$60</f>
        <v>548677</v>
      </c>
      <c r="E17" s="83">
        <f>RES_hhdet_num!E$60</f>
        <v>567175.99999999988</v>
      </c>
      <c r="F17" s="83">
        <f>RES_hhdet_num!F$60</f>
        <v>549671</v>
      </c>
      <c r="G17" s="83">
        <f>RES_hhdet_num!G$60</f>
        <v>571133</v>
      </c>
      <c r="H17" s="83">
        <f>RES_hhdet_num!H$60</f>
        <v>545799</v>
      </c>
      <c r="I17" s="83">
        <f>RES_hhdet_num!I$60</f>
        <v>641360</v>
      </c>
      <c r="J17" s="83">
        <f>RES_hhdet_num!J$60</f>
        <v>655978.99999999977</v>
      </c>
      <c r="K17" s="83">
        <f>RES_hhdet_num!K$60</f>
        <v>773237.00000000012</v>
      </c>
      <c r="L17" s="83">
        <f>RES_hhdet_num!L$60</f>
        <v>720519.99999999977</v>
      </c>
      <c r="M17" s="83">
        <f>RES_hhdet_num!M$60</f>
        <v>715359.99999999977</v>
      </c>
      <c r="N17" s="83">
        <f>RES_hhdet_num!N$60</f>
        <v>736920.99999999977</v>
      </c>
      <c r="O17" s="83">
        <f>RES_hhdet_num!O$60</f>
        <v>582535.99999999988</v>
      </c>
      <c r="P17" s="83">
        <f>RES_hhdet_num!P$60</f>
        <v>656102.99999999965</v>
      </c>
      <c r="Q17" s="83">
        <f>RES_hhdet_num!Q$60</f>
        <v>690703.99999999977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166</v>
      </c>
      <c r="B21" s="67"/>
      <c r="C21" s="67">
        <f t="shared" ref="C21:Q21" si="0">B7+C35-C7</f>
        <v>35597.75</v>
      </c>
      <c r="D21" s="67">
        <f t="shared" si="0"/>
        <v>35597.75</v>
      </c>
      <c r="E21" s="67">
        <f t="shared" si="0"/>
        <v>35597.750000000116</v>
      </c>
      <c r="F21" s="67">
        <f t="shared" si="0"/>
        <v>35597.749999999884</v>
      </c>
      <c r="G21" s="67">
        <f t="shared" si="0"/>
        <v>35597.75</v>
      </c>
      <c r="H21" s="67">
        <f t="shared" si="0"/>
        <v>35597.75</v>
      </c>
      <c r="I21" s="67">
        <f t="shared" si="0"/>
        <v>35597.75</v>
      </c>
      <c r="J21" s="67">
        <f t="shared" si="0"/>
        <v>35597.750000000116</v>
      </c>
      <c r="K21" s="67">
        <f t="shared" si="0"/>
        <v>35597.750000000116</v>
      </c>
      <c r="L21" s="67">
        <f t="shared" si="0"/>
        <v>35597.75</v>
      </c>
      <c r="M21" s="67">
        <f t="shared" si="0"/>
        <v>35597.749999999767</v>
      </c>
      <c r="N21" s="67">
        <f t="shared" si="0"/>
        <v>35597.750000000116</v>
      </c>
      <c r="O21" s="67">
        <f t="shared" si="0"/>
        <v>35597.749999999884</v>
      </c>
      <c r="P21" s="67">
        <f t="shared" si="0"/>
        <v>35597.750000000116</v>
      </c>
      <c r="Q21" s="67">
        <f t="shared" si="0"/>
        <v>35597.750000000116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357</v>
      </c>
      <c r="D23" s="67">
        <f t="shared" si="1"/>
        <v>393</v>
      </c>
      <c r="E23" s="67">
        <f t="shared" si="1"/>
        <v>340</v>
      </c>
      <c r="F23" s="67">
        <f t="shared" si="1"/>
        <v>369</v>
      </c>
      <c r="G23" s="67">
        <f t="shared" si="1"/>
        <v>381</v>
      </c>
      <c r="H23" s="67">
        <f t="shared" si="1"/>
        <v>352</v>
      </c>
      <c r="I23" s="67">
        <f t="shared" si="1"/>
        <v>403</v>
      </c>
      <c r="J23" s="67">
        <f t="shared" si="1"/>
        <v>298</v>
      </c>
      <c r="K23" s="67">
        <f t="shared" si="1"/>
        <v>1000</v>
      </c>
      <c r="L23" s="67">
        <f t="shared" si="1"/>
        <v>809</v>
      </c>
      <c r="M23" s="67">
        <f t="shared" si="1"/>
        <v>701</v>
      </c>
      <c r="N23" s="67">
        <f t="shared" si="1"/>
        <v>764</v>
      </c>
      <c r="O23" s="67">
        <f t="shared" si="1"/>
        <v>1688</v>
      </c>
      <c r="P23" s="67">
        <f t="shared" si="1"/>
        <v>1672.0000000000036</v>
      </c>
      <c r="Q23" s="67">
        <f t="shared" si="1"/>
        <v>2500.9999999999964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165</v>
      </c>
      <c r="B25" s="67"/>
      <c r="C25" s="67">
        <f t="shared" ref="C25:Q28" si="2">B11+C39-C11</f>
        <v>18538.759016629891</v>
      </c>
      <c r="D25" s="67">
        <f t="shared" si="2"/>
        <v>17603.25</v>
      </c>
      <c r="E25" s="67">
        <f t="shared" si="2"/>
        <v>18265.127151365217</v>
      </c>
      <c r="F25" s="67">
        <f t="shared" si="2"/>
        <v>17603.25</v>
      </c>
      <c r="G25" s="67">
        <f t="shared" si="2"/>
        <v>22047.316648350446</v>
      </c>
      <c r="H25" s="67">
        <f t="shared" si="2"/>
        <v>17603.250000000058</v>
      </c>
      <c r="I25" s="67">
        <f t="shared" si="2"/>
        <v>17603.250000000058</v>
      </c>
      <c r="J25" s="67">
        <f t="shared" si="2"/>
        <v>18777.631306735566</v>
      </c>
      <c r="K25" s="67">
        <f t="shared" si="2"/>
        <v>17603.250000000116</v>
      </c>
      <c r="L25" s="67">
        <f t="shared" si="2"/>
        <v>17603.25</v>
      </c>
      <c r="M25" s="67">
        <f t="shared" si="2"/>
        <v>33202.181872609654</v>
      </c>
      <c r="N25" s="67">
        <f t="shared" si="2"/>
        <v>26687.861289874068</v>
      </c>
      <c r="O25" s="67">
        <f t="shared" si="2"/>
        <v>34864.968258834328</v>
      </c>
      <c r="P25" s="67">
        <f t="shared" si="2"/>
        <v>33440.796521596028</v>
      </c>
      <c r="Q25" s="67">
        <f t="shared" si="2"/>
        <v>35587.49440138624</v>
      </c>
    </row>
    <row r="26" spans="1:17" ht="12" customHeight="1" x14ac:dyDescent="0.25">
      <c r="A26" s="23" t="s">
        <v>164</v>
      </c>
      <c r="B26" s="67"/>
      <c r="C26" s="67">
        <f t="shared" si="2"/>
        <v>73.812705906295037</v>
      </c>
      <c r="D26" s="67">
        <f t="shared" si="2"/>
        <v>71.337264918930487</v>
      </c>
      <c r="E26" s="67">
        <f t="shared" si="2"/>
        <v>64.939355739020357</v>
      </c>
      <c r="F26" s="67">
        <f t="shared" si="2"/>
        <v>52.063361563730041</v>
      </c>
      <c r="G26" s="67">
        <f t="shared" si="2"/>
        <v>123.52926113418016</v>
      </c>
      <c r="H26" s="67">
        <f t="shared" si="2"/>
        <v>132.81639423253</v>
      </c>
      <c r="I26" s="67">
        <f t="shared" si="2"/>
        <v>388.12986874330272</v>
      </c>
      <c r="J26" s="67">
        <f t="shared" si="2"/>
        <v>560.85474064700247</v>
      </c>
      <c r="K26" s="67">
        <f t="shared" si="2"/>
        <v>1882.5403268999798</v>
      </c>
      <c r="L26" s="67">
        <f t="shared" si="2"/>
        <v>343.61139625358919</v>
      </c>
      <c r="M26" s="67">
        <f t="shared" si="2"/>
        <v>0</v>
      </c>
      <c r="N26" s="67">
        <f t="shared" si="2"/>
        <v>714.41207051415404</v>
      </c>
      <c r="O26" s="67">
        <f t="shared" si="2"/>
        <v>675.92307458630239</v>
      </c>
      <c r="P26" s="67">
        <f t="shared" si="2"/>
        <v>1909.6628809835238</v>
      </c>
      <c r="Q26" s="67">
        <f t="shared" si="2"/>
        <v>2661.586846013015</v>
      </c>
    </row>
    <row r="27" spans="1:17" ht="12" customHeight="1" x14ac:dyDescent="0.25">
      <c r="A27" s="23" t="s">
        <v>142</v>
      </c>
      <c r="B27" s="67"/>
      <c r="C27" s="67">
        <f t="shared" si="2"/>
        <v>18105</v>
      </c>
      <c r="D27" s="67">
        <f t="shared" si="2"/>
        <v>18767.061637444276</v>
      </c>
      <c r="E27" s="67">
        <f t="shared" si="2"/>
        <v>18105</v>
      </c>
      <c r="F27" s="67">
        <f t="shared" si="2"/>
        <v>18308.884692393942</v>
      </c>
      <c r="G27" s="67">
        <f t="shared" si="2"/>
        <v>18105</v>
      </c>
      <c r="H27" s="67">
        <f t="shared" si="2"/>
        <v>19058.220432325208</v>
      </c>
      <c r="I27" s="67">
        <f t="shared" si="2"/>
        <v>22472.890848489595</v>
      </c>
      <c r="J27" s="67">
        <f t="shared" si="2"/>
        <v>18105.000000000029</v>
      </c>
      <c r="K27" s="67">
        <f t="shared" si="2"/>
        <v>44601.958308294124</v>
      </c>
      <c r="L27" s="67">
        <f t="shared" si="2"/>
        <v>41705.061637444363</v>
      </c>
      <c r="M27" s="67">
        <f t="shared" si="2"/>
        <v>32923.48488575613</v>
      </c>
      <c r="N27" s="67">
        <f t="shared" si="2"/>
        <v>18897.303045767621</v>
      </c>
      <c r="O27" s="67">
        <f t="shared" si="2"/>
        <v>36894.222231176362</v>
      </c>
      <c r="P27" s="67">
        <f t="shared" si="2"/>
        <v>22241.239175571958</v>
      </c>
      <c r="Q27" s="67">
        <f t="shared" si="2"/>
        <v>14425.109989658144</v>
      </c>
    </row>
    <row r="28" spans="1:17" ht="12" customHeight="1" x14ac:dyDescent="0.25">
      <c r="A28" s="23" t="s">
        <v>141</v>
      </c>
      <c r="B28" s="67"/>
      <c r="C28" s="67">
        <f t="shared" si="2"/>
        <v>41.219969169700676</v>
      </c>
      <c r="D28" s="67">
        <f t="shared" si="2"/>
        <v>50.101838787329598</v>
      </c>
      <c r="E28" s="67">
        <f t="shared" si="2"/>
        <v>42.897859534787472</v>
      </c>
      <c r="F28" s="67">
        <f t="shared" si="2"/>
        <v>29.25</v>
      </c>
      <c r="G28" s="67">
        <f t="shared" si="2"/>
        <v>135.14499259243121</v>
      </c>
      <c r="H28" s="67">
        <f t="shared" si="2"/>
        <v>88.575662174708214</v>
      </c>
      <c r="I28" s="67">
        <f t="shared" si="2"/>
        <v>153.74809679760574</v>
      </c>
      <c r="J28" s="67">
        <f t="shared" si="2"/>
        <v>526.21121643978495</v>
      </c>
      <c r="K28" s="67">
        <f t="shared" si="2"/>
        <v>0</v>
      </c>
      <c r="L28" s="67">
        <f t="shared" si="2"/>
        <v>443.31416400320268</v>
      </c>
      <c r="M28" s="67">
        <f t="shared" si="2"/>
        <v>11.748403304707608</v>
      </c>
      <c r="N28" s="67">
        <f t="shared" si="2"/>
        <v>49.058286238272558</v>
      </c>
      <c r="O28" s="67">
        <f t="shared" si="2"/>
        <v>2566.0304573764333</v>
      </c>
      <c r="P28" s="67">
        <f t="shared" si="2"/>
        <v>1142.4354470962644</v>
      </c>
      <c r="Q28" s="67">
        <f t="shared" si="2"/>
        <v>1970.7480967976007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6982.5000000000146</v>
      </c>
      <c r="D30" s="67">
        <f t="shared" si="3"/>
        <v>19614.981240389388</v>
      </c>
      <c r="E30" s="67">
        <f t="shared" si="3"/>
        <v>6982.5</v>
      </c>
      <c r="F30" s="67">
        <f t="shared" si="3"/>
        <v>6982.5</v>
      </c>
      <c r="G30" s="67">
        <f t="shared" si="3"/>
        <v>6982.5</v>
      </c>
      <c r="H30" s="67">
        <f t="shared" si="3"/>
        <v>6982.5</v>
      </c>
      <c r="I30" s="67">
        <f t="shared" si="3"/>
        <v>70468.320298164719</v>
      </c>
      <c r="J30" s="67">
        <f t="shared" si="3"/>
        <v>6982.5</v>
      </c>
      <c r="K30" s="67">
        <f t="shared" si="3"/>
        <v>73949.601700732717</v>
      </c>
      <c r="L30" s="67">
        <f t="shared" si="3"/>
        <v>11196.481240389374</v>
      </c>
      <c r="M30" s="67">
        <f t="shared" si="3"/>
        <v>26903.417634230558</v>
      </c>
      <c r="N30" s="67">
        <f t="shared" si="3"/>
        <v>40309.000000000015</v>
      </c>
      <c r="O30" s="67">
        <f t="shared" si="3"/>
        <v>5939.3832231592387</v>
      </c>
      <c r="P30" s="67">
        <f t="shared" si="3"/>
        <v>66128.108537483364</v>
      </c>
      <c r="Q30" s="67">
        <f t="shared" si="3"/>
        <v>11655.820298164734</v>
      </c>
    </row>
    <row r="31" spans="1:17" ht="12" customHeight="1" x14ac:dyDescent="0.25">
      <c r="A31" s="29" t="s">
        <v>140</v>
      </c>
      <c r="B31" s="83"/>
      <c r="C31" s="83">
        <f t="shared" si="3"/>
        <v>55617.308679830225</v>
      </c>
      <c r="D31" s="83">
        <f t="shared" si="3"/>
        <v>46414.5</v>
      </c>
      <c r="E31" s="83">
        <f t="shared" si="3"/>
        <v>46414.500000000116</v>
      </c>
      <c r="F31" s="83">
        <f t="shared" si="3"/>
        <v>48303.973051261972</v>
      </c>
      <c r="G31" s="83">
        <f t="shared" si="3"/>
        <v>48189.438283824013</v>
      </c>
      <c r="H31" s="83">
        <f t="shared" si="3"/>
        <v>74445.29553276964</v>
      </c>
      <c r="I31" s="83">
        <f t="shared" si="3"/>
        <v>46414.5</v>
      </c>
      <c r="J31" s="83">
        <f t="shared" si="3"/>
        <v>49590.568713118206</v>
      </c>
      <c r="K31" s="83">
        <f t="shared" si="3"/>
        <v>114504.80867982982</v>
      </c>
      <c r="L31" s="83">
        <f t="shared" si="3"/>
        <v>103513.26875961083</v>
      </c>
      <c r="M31" s="83">
        <f t="shared" si="3"/>
        <v>96070.17330379528</v>
      </c>
      <c r="N31" s="83">
        <f t="shared" si="3"/>
        <v>77213.473051262088</v>
      </c>
      <c r="O31" s="83">
        <f t="shared" si="3"/>
        <v>170589.88264350058</v>
      </c>
      <c r="P31" s="83">
        <f t="shared" si="3"/>
        <v>90563.851173093193</v>
      </c>
      <c r="Q31" s="83">
        <f t="shared" si="3"/>
        <v>107104.92970183515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166</v>
      </c>
      <c r="B35" s="67"/>
      <c r="C35" s="67">
        <f>RES_hhdet_in!C$45</f>
        <v>74978.750000000015</v>
      </c>
      <c r="D35" s="67">
        <f>RES_hhdet_in!D$45</f>
        <v>61312.75</v>
      </c>
      <c r="E35" s="67">
        <f>RES_hhdet_in!E$45</f>
        <v>53353.75</v>
      </c>
      <c r="F35" s="67">
        <f>RES_hhdet_in!F$45</f>
        <v>34026.750000000007</v>
      </c>
      <c r="G35" s="67">
        <f>RES_hhdet_in!G$45</f>
        <v>77082.75</v>
      </c>
      <c r="H35" s="67">
        <f>RES_hhdet_in!H$45</f>
        <v>58896.749999999993</v>
      </c>
      <c r="I35" s="67">
        <f>RES_hhdet_in!I$45</f>
        <v>65363.750000000007</v>
      </c>
      <c r="J35" s="67">
        <f>RES_hhdet_in!J$45</f>
        <v>70517.75</v>
      </c>
      <c r="K35" s="67">
        <f>RES_hhdet_in!K$45</f>
        <v>79340.75</v>
      </c>
      <c r="L35" s="67">
        <f>RES_hhdet_in!L$45</f>
        <v>28567.750000000004</v>
      </c>
      <c r="M35" s="67">
        <f>RES_hhdet_in!M$45</f>
        <v>3795.7500000000005</v>
      </c>
      <c r="N35" s="67">
        <f>RES_hhdet_in!N$45</f>
        <v>16849.750000000007</v>
      </c>
      <c r="O35" s="67">
        <f>RES_hhdet_in!O$45</f>
        <v>26435.749999999996</v>
      </c>
      <c r="P35" s="67">
        <f>RES_hhdet_in!P$45</f>
        <v>57218.749999999993</v>
      </c>
      <c r="Q35" s="67">
        <f>RES_hhdet_in!Q$45</f>
        <v>67678.750000000015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RES_hhdet_in!C$48</f>
        <v>846</v>
      </c>
      <c r="D37" s="67">
        <f>RES_hhdet_in!D$48</f>
        <v>809</v>
      </c>
      <c r="E37" s="67">
        <f>RES_hhdet_in!E$48</f>
        <v>578</v>
      </c>
      <c r="F37" s="67">
        <f>RES_hhdet_in!F$48</f>
        <v>652</v>
      </c>
      <c r="G37" s="67">
        <f>RES_hhdet_in!G$48</f>
        <v>1688</v>
      </c>
      <c r="H37" s="67">
        <f>RES_hhdet_in!H$48</f>
        <v>1568</v>
      </c>
      <c r="I37" s="67">
        <f>RES_hhdet_in!I$48</f>
        <v>2501</v>
      </c>
      <c r="J37" s="67">
        <f>RES_hhdet_in!J$48</f>
        <v>2207</v>
      </c>
      <c r="K37" s="67">
        <f>RES_hhdet_in!K$48</f>
        <v>4187</v>
      </c>
      <c r="L37" s="67">
        <f>RES_hhdet_in!L$48</f>
        <v>2662</v>
      </c>
      <c r="M37" s="67">
        <f>RES_hhdet_in!M$48</f>
        <v>1939</v>
      </c>
      <c r="N37" s="67">
        <f>RES_hhdet_in!N$48</f>
        <v>2139</v>
      </c>
      <c r="O37" s="67">
        <f>RES_hhdet_in!O$48</f>
        <v>3146</v>
      </c>
      <c r="P37" s="67">
        <f>RES_hhdet_in!P$48</f>
        <v>3892</v>
      </c>
      <c r="Q37" s="67">
        <f>RES_hhdet_in!Q$48</f>
        <v>1862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165</v>
      </c>
      <c r="B39" s="67"/>
      <c r="C39" s="67">
        <f>RES_hhdet_in!C$50</f>
        <v>48315.759016629891</v>
      </c>
      <c r="D39" s="67">
        <f>RES_hhdet_in!D$50</f>
        <v>37824.25</v>
      </c>
      <c r="E39" s="67">
        <f>RES_hhdet_in!E$50</f>
        <v>34499.12715136513</v>
      </c>
      <c r="F39" s="67">
        <f>RES_hhdet_in!F$50</f>
        <v>22861.249999999945</v>
      </c>
      <c r="G39" s="67">
        <f>RES_hhdet_in!G$50</f>
        <v>41948.316648350534</v>
      </c>
      <c r="H39" s="67">
        <f>RES_hhdet_in!H$50</f>
        <v>39273.25</v>
      </c>
      <c r="I39" s="67">
        <f>RES_hhdet_in!I$50</f>
        <v>48503.250000000007</v>
      </c>
      <c r="J39" s="67">
        <f>RES_hhdet_in!J$50</f>
        <v>35782.631306735653</v>
      </c>
      <c r="K39" s="67">
        <f>RES_hhdet_in!K$50</f>
        <v>62771.249999999971</v>
      </c>
      <c r="L39" s="67">
        <f>RES_hhdet_in!L$50</f>
        <v>16459.249999999862</v>
      </c>
      <c r="M39" s="67">
        <f>RES_hhdet_in!M$50</f>
        <v>1636.181872609872</v>
      </c>
      <c r="N39" s="67">
        <f>RES_hhdet_in!N$50</f>
        <v>18405.861289873894</v>
      </c>
      <c r="O39" s="67">
        <f>RES_hhdet_in!O$50</f>
        <v>26615.968258834488</v>
      </c>
      <c r="P39" s="67">
        <f>RES_hhdet_in!P$50</f>
        <v>63797.796521595941</v>
      </c>
      <c r="Q39" s="67">
        <f>RES_hhdet_in!Q$50</f>
        <v>66587.494401386095</v>
      </c>
    </row>
    <row r="40" spans="1:17" ht="12" customHeight="1" x14ac:dyDescent="0.25">
      <c r="A40" s="23" t="s">
        <v>164</v>
      </c>
      <c r="B40" s="67"/>
      <c r="C40" s="67">
        <f>RES_hhdet_in!C$51</f>
        <v>113.81270590629518</v>
      </c>
      <c r="D40" s="67">
        <f>RES_hhdet_in!D$51</f>
        <v>521.33726491893026</v>
      </c>
      <c r="E40" s="67">
        <f>RES_hhdet_in!E$51</f>
        <v>86.939355739020272</v>
      </c>
      <c r="F40" s="67">
        <f>RES_hhdet_in!F$51</f>
        <v>572.06336156373004</v>
      </c>
      <c r="G40" s="67">
        <f>RES_hhdet_in!G$51</f>
        <v>981.52926113418005</v>
      </c>
      <c r="H40" s="67">
        <f>RES_hhdet_in!H$51</f>
        <v>966.81639423253023</v>
      </c>
      <c r="I40" s="67">
        <f>RES_hhdet_in!I$51</f>
        <v>5124.1298687433027</v>
      </c>
      <c r="J40" s="67">
        <f>RES_hhdet_in!J$51</f>
        <v>10297.854740647002</v>
      </c>
      <c r="K40" s="67">
        <f>RES_hhdet_in!K$51</f>
        <v>16776.540326899983</v>
      </c>
      <c r="L40" s="67">
        <f>RES_hhdet_in!L$51</f>
        <v>12753.611396253591</v>
      </c>
      <c r="M40" s="67">
        <f>RES_hhdet_in!M$51</f>
        <v>8889.0000000000073</v>
      </c>
      <c r="N40" s="67">
        <f>RES_hhdet_in!N$51</f>
        <v>8032.4120705141468</v>
      </c>
      <c r="O40" s="67">
        <f>RES_hhdet_in!O$51</f>
        <v>7248.9230745863015</v>
      </c>
      <c r="P40" s="67">
        <f>RES_hhdet_in!P$51</f>
        <v>14255.662880983511</v>
      </c>
      <c r="Q40" s="67">
        <f>RES_hhdet_in!Q$51</f>
        <v>12937.586846013028</v>
      </c>
    </row>
    <row r="41" spans="1:17" ht="12" customHeight="1" x14ac:dyDescent="0.25">
      <c r="A41" s="23" t="s">
        <v>142</v>
      </c>
      <c r="B41" s="67"/>
      <c r="C41" s="67">
        <f>RES_hhdet_in!C$54</f>
        <v>27657.999999999938</v>
      </c>
      <c r="D41" s="67">
        <f>RES_hhdet_in!D$54</f>
        <v>23600.061637444378</v>
      </c>
      <c r="E41" s="67">
        <f>RES_hhdet_in!E$54</f>
        <v>19609.99999999992</v>
      </c>
      <c r="F41" s="67">
        <f>RES_hhdet_in!F$54</f>
        <v>10750.884692394044</v>
      </c>
      <c r="G41" s="67">
        <f>RES_hhdet_in!G$54</f>
        <v>38383.999999999971</v>
      </c>
      <c r="H41" s="67">
        <f>RES_hhdet_in!H$54</f>
        <v>19524.220432325168</v>
      </c>
      <c r="I41" s="67">
        <f>RES_hhdet_in!I$54</f>
        <v>14785.890848489555</v>
      </c>
      <c r="J41" s="67">
        <f>RES_hhdet_in!J$54</f>
        <v>22353.999999999971</v>
      </c>
      <c r="K41" s="67">
        <f>RES_hhdet_in!K$54</f>
        <v>24381.958308294164</v>
      </c>
      <c r="L41" s="67">
        <f>RES_hhdet_in!L$54</f>
        <v>20769.061637444487</v>
      </c>
      <c r="M41" s="67">
        <f>RES_hhdet_in!M$54</f>
        <v>21275.484885756057</v>
      </c>
      <c r="N41" s="67">
        <f>RES_hhdet_in!N$54</f>
        <v>682.30304576767548</v>
      </c>
      <c r="O41" s="67">
        <f>RES_hhdet_in!O$54</f>
        <v>28407.222231176329</v>
      </c>
      <c r="P41" s="67">
        <f>RES_hhdet_in!P$54</f>
        <v>1954.2391755719534</v>
      </c>
      <c r="Q41" s="67">
        <f>RES_hhdet_in!Q$54</f>
        <v>5428.1099896581882</v>
      </c>
    </row>
    <row r="42" spans="1:17" ht="12" customHeight="1" x14ac:dyDescent="0.25">
      <c r="A42" s="23" t="s">
        <v>141</v>
      </c>
      <c r="B42" s="67"/>
      <c r="C42" s="67">
        <f>RES_hhdet_in!C$55</f>
        <v>52.219969169700676</v>
      </c>
      <c r="D42" s="67">
        <f>RES_hhdet_in!D$55</f>
        <v>261.10183878732954</v>
      </c>
      <c r="E42" s="67">
        <f>RES_hhdet_in!E$55</f>
        <v>37.897859534787457</v>
      </c>
      <c r="F42" s="67">
        <f>RES_hhdet_in!F$55</f>
        <v>238.24999999999983</v>
      </c>
      <c r="G42" s="67">
        <f>RES_hhdet_in!G$55</f>
        <v>582.14499259243155</v>
      </c>
      <c r="H42" s="67">
        <f>RES_hhdet_in!H$55</f>
        <v>417.5756621747081</v>
      </c>
      <c r="I42" s="67">
        <f>RES_hhdet_in!I$55</f>
        <v>1970.7480967976057</v>
      </c>
      <c r="J42" s="67">
        <f>RES_hhdet_in!J$55</f>
        <v>4455.2112164397849</v>
      </c>
      <c r="K42" s="67">
        <f>RES_hhdet_in!K$55</f>
        <v>3901.0000000000018</v>
      </c>
      <c r="L42" s="67">
        <f>RES_hhdet_in!L$55</f>
        <v>3083.314164003215</v>
      </c>
      <c r="M42" s="67">
        <f>RES_hhdet_in!M$55</f>
        <v>2534.7484033046931</v>
      </c>
      <c r="N42" s="67">
        <f>RES_hhdet_in!N$55</f>
        <v>480.05828623826977</v>
      </c>
      <c r="O42" s="67">
        <f>RES_hhdet_in!O$55</f>
        <v>3567.0304573764406</v>
      </c>
      <c r="P42" s="67">
        <f>RES_hhdet_in!P$55</f>
        <v>347.43544709626258</v>
      </c>
      <c r="Q42" s="67">
        <f>RES_hhdet_in!Q$55</f>
        <v>1772.7480967976001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RES_hhdet_in!C$59</f>
        <v>33890.500000000022</v>
      </c>
      <c r="D44" s="67">
        <f>RES_hhdet_in!D$59</f>
        <v>4213.9812403893711</v>
      </c>
      <c r="E44" s="67">
        <f>RES_hhdet_in!E$59</f>
        <v>6239.4999999999982</v>
      </c>
      <c r="F44" s="67">
        <f>RES_hhdet_in!F$59</f>
        <v>22916.499999999996</v>
      </c>
      <c r="G44" s="67">
        <f>RES_hhdet_in!G$59</f>
        <v>27005.499999999971</v>
      </c>
      <c r="H44" s="67">
        <f>RES_hhdet_in!H$59</f>
        <v>55615.500000000015</v>
      </c>
      <c r="I44" s="67">
        <f>RES_hhdet_in!I$59</f>
        <v>4673.3202981647446</v>
      </c>
      <c r="J44" s="67">
        <f>RES_hhdet_in!J$59</f>
        <v>27283.499999999993</v>
      </c>
      <c r="K44" s="67">
        <f>RES_hhdet_in!K$59</f>
        <v>434.60170073272207</v>
      </c>
      <c r="L44" s="67">
        <f>RES_hhdet_in!L$59</f>
        <v>56883.481240389505</v>
      </c>
      <c r="M44" s="67">
        <f>RES_hhdet_in!M$59</f>
        <v>261.41763423044739</v>
      </c>
      <c r="N44" s="67">
        <f>RES_hhdet_in!N$59</f>
        <v>0</v>
      </c>
      <c r="O44" s="67">
        <f>RES_hhdet_in!O$59</f>
        <v>151162.38322315918</v>
      </c>
      <c r="P44" s="67">
        <f>RES_hhdet_in!P$59</f>
        <v>14182.108537483442</v>
      </c>
      <c r="Q44" s="67">
        <f>RES_hhdet_in!Q$59</f>
        <v>9135.8202981647537</v>
      </c>
    </row>
    <row r="45" spans="1:17" ht="12" customHeight="1" x14ac:dyDescent="0.25">
      <c r="A45" s="29" t="s">
        <v>140</v>
      </c>
      <c r="B45" s="83"/>
      <c r="C45" s="83">
        <f>RES_hhdet_in!C$60</f>
        <v>68090.308679830137</v>
      </c>
      <c r="D45" s="83">
        <f>RES_hhdet_in!D$60</f>
        <v>87530.500000000029</v>
      </c>
      <c r="E45" s="83">
        <f>RES_hhdet_in!E$60</f>
        <v>64913.5</v>
      </c>
      <c r="F45" s="83">
        <f>RES_hhdet_in!F$60</f>
        <v>30798.973051262092</v>
      </c>
      <c r="G45" s="83">
        <f>RES_hhdet_in!G$60</f>
        <v>69651.438283823984</v>
      </c>
      <c r="H45" s="83">
        <f>RES_hhdet_in!H$60</f>
        <v>49111.295532769625</v>
      </c>
      <c r="I45" s="83">
        <f>RES_hhdet_in!I$60</f>
        <v>141975.5</v>
      </c>
      <c r="J45" s="83">
        <f>RES_hhdet_in!J$60</f>
        <v>64209.568713117922</v>
      </c>
      <c r="K45" s="83">
        <f>RES_hhdet_in!K$60</f>
        <v>231762.80867983017</v>
      </c>
      <c r="L45" s="83">
        <f>RES_hhdet_in!L$60</f>
        <v>50796.268759610488</v>
      </c>
      <c r="M45" s="83">
        <f>RES_hhdet_in!M$60</f>
        <v>90910.173303795265</v>
      </c>
      <c r="N45" s="83">
        <f>RES_hhdet_in!N$60</f>
        <v>98774.473051262088</v>
      </c>
      <c r="O45" s="83">
        <f>RES_hhdet_in!O$60</f>
        <v>16204.882643500689</v>
      </c>
      <c r="P45" s="83">
        <f>RES_hhdet_in!P$60</f>
        <v>164130.85117309296</v>
      </c>
      <c r="Q45" s="83">
        <f>RES_hhdet_in!Q$60</f>
        <v>141705.92970183524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166</v>
      </c>
      <c r="B49" s="67"/>
      <c r="C49" s="67">
        <f>RES_hhdet_in_new!C$45</f>
        <v>36054.220302910158</v>
      </c>
      <c r="D49" s="67">
        <f>RES_hhdet_in_new!D$45</f>
        <v>33266.551885416193</v>
      </c>
      <c r="E49" s="67">
        <f>RES_hhdet_in_new!E$45</f>
        <v>29058.266525486852</v>
      </c>
      <c r="F49" s="67">
        <f>RES_hhdet_in_new!F$45</f>
        <v>17443.586133015189</v>
      </c>
      <c r="G49" s="67">
        <f>RES_hhdet_in_new!G$45</f>
        <v>46687.968274450825</v>
      </c>
      <c r="H49" s="67">
        <f>RES_hhdet_in_new!H$45</f>
        <v>33014.202058242343</v>
      </c>
      <c r="I49" s="67">
        <f>RES_hhdet_in_new!I$45</f>
        <v>42011.976551736509</v>
      </c>
      <c r="J49" s="67">
        <f>RES_hhdet_in_new!J$45</f>
        <v>47518.531023979456</v>
      </c>
      <c r="K49" s="67">
        <f>RES_hhdet_in_new!K$45</f>
        <v>53307.170365529659</v>
      </c>
      <c r="L49" s="67">
        <f>RES_hhdet_in_new!L$45</f>
        <v>17176.266337390909</v>
      </c>
      <c r="M49" s="67">
        <f>RES_hhdet_in_new!M$45</f>
        <v>1834.1556743013678</v>
      </c>
      <c r="N49" s="67">
        <f>RES_hhdet_in_new!N$45</f>
        <v>8684.67857258607</v>
      </c>
      <c r="O49" s="67">
        <f>RES_hhdet_in_new!O$45</f>
        <v>12952.861923825052</v>
      </c>
      <c r="P49" s="67">
        <f>RES_hhdet_in_new!P$45</f>
        <v>29389.275143738843</v>
      </c>
      <c r="Q49" s="67">
        <f>RES_hhdet_in_new!Q$45</f>
        <v>35770.882336881645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RES_hhdet_in_new!C$48</f>
        <v>407</v>
      </c>
      <c r="D51" s="67">
        <f>RES_hhdet_in_new!D$48</f>
        <v>439</v>
      </c>
      <c r="E51" s="67">
        <f>RES_hhdet_in_new!E$48</f>
        <v>315</v>
      </c>
      <c r="F51" s="67">
        <f>RES_hhdet_in_new!F$48</f>
        <v>334</v>
      </c>
      <c r="G51" s="67">
        <f>RES_hhdet_in_new!G$48</f>
        <v>1022</v>
      </c>
      <c r="H51" s="67">
        <f>RES_hhdet_in_new!H$48</f>
        <v>879</v>
      </c>
      <c r="I51" s="67">
        <f>RES_hhdet_in_new!I$48</f>
        <v>1607</v>
      </c>
      <c r="J51" s="67">
        <f>RES_hhdet_in_new!J$48</f>
        <v>1487</v>
      </c>
      <c r="K51" s="67">
        <f>RES_hhdet_in_new!K$48</f>
        <v>2813</v>
      </c>
      <c r="L51" s="67">
        <f>RES_hhdet_in_new!L$48</f>
        <v>1601</v>
      </c>
      <c r="M51" s="67">
        <f>RES_hhdet_in_new!M$48</f>
        <v>937</v>
      </c>
      <c r="N51" s="67">
        <f>RES_hhdet_in_new!N$48</f>
        <v>1102</v>
      </c>
      <c r="O51" s="67">
        <f>RES_hhdet_in_new!O$48</f>
        <v>1541</v>
      </c>
      <c r="P51" s="67">
        <f>RES_hhdet_in_new!P$48</f>
        <v>1998.9999999999998</v>
      </c>
      <c r="Q51" s="67">
        <f>RES_hhdet_in_new!Q$48</f>
        <v>984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165</v>
      </c>
      <c r="B53" s="67"/>
      <c r="C53" s="67">
        <f>RES_hhdet_in_new!C$50</f>
        <v>22291.809405757227</v>
      </c>
      <c r="D53" s="67">
        <f>RES_hhdet_in_new!D$50</f>
        <v>17780.250039954815</v>
      </c>
      <c r="E53" s="67">
        <f>RES_hhdet_in_new!E$50</f>
        <v>17592.965970761099</v>
      </c>
      <c r="F53" s="67">
        <f>RES_hhdet_in_new!F$50</f>
        <v>10634.009038028125</v>
      </c>
      <c r="G53" s="67">
        <f>RES_hhdet_in_new!G$50</f>
        <v>19999.54631717888</v>
      </c>
      <c r="H53" s="67">
        <f>RES_hhdet_in_new!H$50</f>
        <v>18619.299785307761</v>
      </c>
      <c r="I53" s="67">
        <f>RES_hhdet_in_new!I$50</f>
        <v>25010.160542380399</v>
      </c>
      <c r="J53" s="67">
        <f>RES_hhdet_in_new!J$50</f>
        <v>16905.395202643831</v>
      </c>
      <c r="K53" s="67">
        <f>RES_hhdet_in_new!K$50</f>
        <v>33493.877876229963</v>
      </c>
      <c r="L53" s="67">
        <f>RES_hhdet_in_new!L$50</f>
        <v>4422.654941137318</v>
      </c>
      <c r="M53" s="67">
        <f>RES_hhdet_in_new!M$50</f>
        <v>0</v>
      </c>
      <c r="N53" s="67">
        <f>RES_hhdet_in_new!N$50</f>
        <v>1227.4877540380749</v>
      </c>
      <c r="O53" s="67">
        <f>RES_hhdet_in_new!O$50</f>
        <v>1725.1951810105311</v>
      </c>
      <c r="P53" s="67">
        <f>RES_hhdet_in_new!P$50</f>
        <v>12962.545081220969</v>
      </c>
      <c r="Q53" s="67">
        <f>RES_hhdet_in_new!Q$50</f>
        <v>17462.132980054652</v>
      </c>
    </row>
    <row r="54" spans="1:17" ht="12" customHeight="1" x14ac:dyDescent="0.25">
      <c r="A54" s="148" t="s">
        <v>164</v>
      </c>
      <c r="B54" s="67"/>
      <c r="C54" s="67">
        <f>RES_hhdet_in_new!C$51</f>
        <v>75.309444671009345</v>
      </c>
      <c r="D54" s="67">
        <f>RES_hhdet_in_new!D$51</f>
        <v>495.62756130225074</v>
      </c>
      <c r="E54" s="67">
        <f>RES_hhdet_in_new!E$51</f>
        <v>66.364029208673045</v>
      </c>
      <c r="F54" s="67">
        <f>RES_hhdet_in_new!F$51</f>
        <v>558.87024387481222</v>
      </c>
      <c r="G54" s="67">
        <f>RES_hhdet_in_new!G$51</f>
        <v>964.73826135706679</v>
      </c>
      <c r="H54" s="67">
        <f>RES_hhdet_in_new!H$51</f>
        <v>960.74641439130414</v>
      </c>
      <c r="I54" s="67">
        <f>RES_hhdet_in_new!I$51</f>
        <v>5124.1298687433027</v>
      </c>
      <c r="J54" s="67">
        <f>RES_hhdet_in_new!J$51</f>
        <v>10297.854740647002</v>
      </c>
      <c r="K54" s="67">
        <f>RES_hhdet_in_new!K$51</f>
        <v>16776.540326899983</v>
      </c>
      <c r="L54" s="67">
        <f>RES_hhdet_in_new!L$51</f>
        <v>12753.611396253591</v>
      </c>
      <c r="M54" s="67">
        <f>RES_hhdet_in_new!M$51</f>
        <v>245.72163880283622</v>
      </c>
      <c r="N54" s="67">
        <f>RES_hhdet_in_new!N$51</f>
        <v>7457.1908185479951</v>
      </c>
      <c r="O54" s="67">
        <f>RES_hhdet_in_new!O$51</f>
        <v>6792.9572984000424</v>
      </c>
      <c r="P54" s="67">
        <f>RES_hhdet_in_new!P$51</f>
        <v>14193.902892438988</v>
      </c>
      <c r="Q54" s="67">
        <f>RES_hhdet_in_new!Q$51</f>
        <v>12937.586846013028</v>
      </c>
    </row>
    <row r="55" spans="1:17" ht="12" customHeight="1" x14ac:dyDescent="0.25">
      <c r="A55" s="148" t="s">
        <v>142</v>
      </c>
      <c r="B55" s="67"/>
      <c r="C55" s="67">
        <f>RES_hhdet_in_new!C$54</f>
        <v>13654.474737178058</v>
      </c>
      <c r="D55" s="67">
        <f>RES_hhdet_in_new!D$54</f>
        <v>14741.878784751952</v>
      </c>
      <c r="E55" s="67">
        <f>RES_hhdet_in_new!E$54</f>
        <v>11370.26714069379</v>
      </c>
      <c r="F55" s="67">
        <f>RES_hhdet_in_new!F$54</f>
        <v>6019.7137544467141</v>
      </c>
      <c r="G55" s="67">
        <f>RES_hhdet_in_new!G$54</f>
        <v>25142.539653367741</v>
      </c>
      <c r="H55" s="67">
        <f>RES_hhdet_in_new!H$54</f>
        <v>13016.580196368568</v>
      </c>
      <c r="I55" s="67">
        <f>RES_hhdet_in_new!I$54</f>
        <v>9906.938043815202</v>
      </c>
      <c r="J55" s="67">
        <f>RES_hhdet_in_new!J$54</f>
        <v>15860.069864248839</v>
      </c>
      <c r="K55" s="67">
        <f>RES_hhdet_in_new!K$54</f>
        <v>0</v>
      </c>
      <c r="L55" s="67">
        <f>RES_hhdet_in_new!L$54</f>
        <v>0</v>
      </c>
      <c r="M55" s="67">
        <f>RES_hhdet_in_new!M$54</f>
        <v>0</v>
      </c>
      <c r="N55" s="67">
        <f>RES_hhdet_in_new!N$54</f>
        <v>0</v>
      </c>
      <c r="O55" s="67">
        <f>RES_hhdet_in_new!O$54</f>
        <v>3045.4283229461516</v>
      </c>
      <c r="P55" s="67">
        <f>RES_hhdet_in_new!P$54</f>
        <v>1954.2391755719386</v>
      </c>
      <c r="Q55" s="67">
        <f>RES_hhdet_in_new!Q$54</f>
        <v>4660.774476253705</v>
      </c>
    </row>
    <row r="56" spans="1:17" ht="12" customHeight="1" x14ac:dyDescent="0.25">
      <c r="A56" s="148" t="s">
        <v>141</v>
      </c>
      <c r="B56" s="67"/>
      <c r="C56" s="67">
        <f>RES_hhdet_in_new!C$55</f>
        <v>32.626715303864195</v>
      </c>
      <c r="D56" s="67">
        <f>RES_hhdet_in_new!D$55</f>
        <v>248.79549940717985</v>
      </c>
      <c r="E56" s="67">
        <f>RES_hhdet_in_new!E$55</f>
        <v>28.669384823287281</v>
      </c>
      <c r="F56" s="67">
        <f>RES_hhdet_in_new!F$55</f>
        <v>230.99309666553876</v>
      </c>
      <c r="G56" s="67">
        <f>RES_hhdet_in_new!G$55</f>
        <v>581.14404254713656</v>
      </c>
      <c r="H56" s="67">
        <f>RES_hhdet_in_new!H$55</f>
        <v>417.5756621747081</v>
      </c>
      <c r="I56" s="67">
        <f>RES_hhdet_in_new!I$55</f>
        <v>1970.7480967976057</v>
      </c>
      <c r="J56" s="67">
        <f>RES_hhdet_in_new!J$55</f>
        <v>4455.2112164397849</v>
      </c>
      <c r="K56" s="67">
        <f>RES_hhdet_in_new!K$55</f>
        <v>3036.7521623997163</v>
      </c>
      <c r="L56" s="67">
        <f>RES_hhdet_in_new!L$55</f>
        <v>0</v>
      </c>
      <c r="M56" s="67">
        <f>RES_hhdet_in_new!M$55</f>
        <v>1588.4340354985316</v>
      </c>
      <c r="N56" s="67">
        <f>RES_hhdet_in_new!N$55</f>
        <v>0</v>
      </c>
      <c r="O56" s="67">
        <f>RES_hhdet_in_new!O$55</f>
        <v>1389.2811214683268</v>
      </c>
      <c r="P56" s="67">
        <f>RES_hhdet_in_new!P$55</f>
        <v>278.5879945069475</v>
      </c>
      <c r="Q56" s="67">
        <f>RES_hhdet_in_new!Q$55</f>
        <v>710.38803456026221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RES_hhdet_in_new!C$59</f>
        <v>0</v>
      </c>
      <c r="D58" s="67">
        <f>RES_hhdet_in_new!D$59</f>
        <v>0</v>
      </c>
      <c r="E58" s="67">
        <f>RES_hhdet_in_new!E$59</f>
        <v>0</v>
      </c>
      <c r="F58" s="67">
        <f>RES_hhdet_in_new!F$59</f>
        <v>0</v>
      </c>
      <c r="G58" s="67">
        <f>RES_hhdet_in_new!G$59</f>
        <v>0</v>
      </c>
      <c r="H58" s="67">
        <f>RES_hhdet_in_new!H$59</f>
        <v>0</v>
      </c>
      <c r="I58" s="67">
        <f>RES_hhdet_in_new!I$59</f>
        <v>0</v>
      </c>
      <c r="J58" s="67">
        <f>RES_hhdet_in_new!J$59</f>
        <v>0</v>
      </c>
      <c r="K58" s="67">
        <f>RES_hhdet_in_new!K$59</f>
        <v>0</v>
      </c>
      <c r="L58" s="67">
        <f>RES_hhdet_in_new!L$59</f>
        <v>0</v>
      </c>
      <c r="M58" s="67">
        <f>RES_hhdet_in_new!M$59</f>
        <v>0</v>
      </c>
      <c r="N58" s="67">
        <f>RES_hhdet_in_new!N$59</f>
        <v>0</v>
      </c>
      <c r="O58" s="67">
        <f>RES_hhdet_in_new!O$59</f>
        <v>0</v>
      </c>
      <c r="P58" s="67">
        <f>RES_hhdet_in_new!P$59</f>
        <v>0</v>
      </c>
      <c r="Q58" s="67">
        <f>RES_hhdet_in_new!Q$59</f>
        <v>0</v>
      </c>
    </row>
    <row r="59" spans="1:17" ht="12" customHeight="1" x14ac:dyDescent="0.25">
      <c r="A59" s="159" t="s">
        <v>140</v>
      </c>
      <c r="B59" s="83"/>
      <c r="C59" s="83">
        <f>RES_hhdet_in_new!C$60</f>
        <v>36054.220302910158</v>
      </c>
      <c r="D59" s="83">
        <f>RES_hhdet_in_new!D$60</f>
        <v>33266.5518854162</v>
      </c>
      <c r="E59" s="83">
        <f>RES_hhdet_in_new!E$60</f>
        <v>29058.266525486852</v>
      </c>
      <c r="F59" s="83">
        <f>RES_hhdet_in_new!F$60</f>
        <v>17443.586133015189</v>
      </c>
      <c r="G59" s="83">
        <f>RES_hhdet_in_new!G$60</f>
        <v>46687.968274450825</v>
      </c>
      <c r="H59" s="83">
        <f>RES_hhdet_in_new!H$60</f>
        <v>33014.202058242343</v>
      </c>
      <c r="I59" s="83">
        <f>RES_hhdet_in_new!I$60</f>
        <v>42011.976551736509</v>
      </c>
      <c r="J59" s="83">
        <f>RES_hhdet_in_new!J$60</f>
        <v>47518.531023979456</v>
      </c>
      <c r="K59" s="83">
        <f>RES_hhdet_in_new!K$60</f>
        <v>53307.170365529666</v>
      </c>
      <c r="L59" s="83">
        <f>RES_hhdet_in_new!L$60</f>
        <v>17176.266337390909</v>
      </c>
      <c r="M59" s="83">
        <f>RES_hhdet_in_new!M$60</f>
        <v>1834.1556743013678</v>
      </c>
      <c r="N59" s="83">
        <f>RES_hhdet_in_new!N$60</f>
        <v>8684.67857258607</v>
      </c>
      <c r="O59" s="83">
        <f>RES_hhdet_in_new!O$60</f>
        <v>12952.861923825052</v>
      </c>
      <c r="P59" s="83">
        <f>RES_hhdet_in_new!P$60</f>
        <v>29389.275143738843</v>
      </c>
      <c r="Q59" s="83">
        <f>RES_hhdet_in_new!Q$60</f>
        <v>35770.882336881645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166</v>
      </c>
      <c r="B63" s="67"/>
      <c r="C63" s="67">
        <f t="shared" ref="C63:Q63" si="4">C35-C49</f>
        <v>38924.529697089856</v>
      </c>
      <c r="D63" s="67">
        <f t="shared" si="4"/>
        <v>28046.198114583807</v>
      </c>
      <c r="E63" s="67">
        <f t="shared" si="4"/>
        <v>24295.483474513148</v>
      </c>
      <c r="F63" s="67">
        <f t="shared" si="4"/>
        <v>16583.163866984818</v>
      </c>
      <c r="G63" s="67">
        <f t="shared" si="4"/>
        <v>30394.781725549175</v>
      </c>
      <c r="H63" s="67">
        <f t="shared" si="4"/>
        <v>25882.54794175765</v>
      </c>
      <c r="I63" s="67">
        <f t="shared" si="4"/>
        <v>23351.773448263499</v>
      </c>
      <c r="J63" s="67">
        <f t="shared" si="4"/>
        <v>22999.218976020544</v>
      </c>
      <c r="K63" s="67">
        <f t="shared" si="4"/>
        <v>26033.579634470341</v>
      </c>
      <c r="L63" s="67">
        <f t="shared" si="4"/>
        <v>11391.483662609095</v>
      </c>
      <c r="M63" s="67">
        <f t="shared" si="4"/>
        <v>1961.5943256986327</v>
      </c>
      <c r="N63" s="67">
        <f t="shared" si="4"/>
        <v>8165.0714274139373</v>
      </c>
      <c r="O63" s="67">
        <f t="shared" si="4"/>
        <v>13482.888076174944</v>
      </c>
      <c r="P63" s="67">
        <f t="shared" si="4"/>
        <v>27829.474856261149</v>
      </c>
      <c r="Q63" s="67">
        <f t="shared" si="4"/>
        <v>31907.86766311837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439</v>
      </c>
      <c r="D65" s="67">
        <f t="shared" si="5"/>
        <v>370</v>
      </c>
      <c r="E65" s="67">
        <f t="shared" si="5"/>
        <v>263</v>
      </c>
      <c r="F65" s="67">
        <f t="shared" si="5"/>
        <v>318</v>
      </c>
      <c r="G65" s="67">
        <f t="shared" si="5"/>
        <v>666</v>
      </c>
      <c r="H65" s="67">
        <f t="shared" si="5"/>
        <v>689</v>
      </c>
      <c r="I65" s="67">
        <f t="shared" si="5"/>
        <v>894</v>
      </c>
      <c r="J65" s="67">
        <f t="shared" si="5"/>
        <v>720</v>
      </c>
      <c r="K65" s="67">
        <f t="shared" si="5"/>
        <v>1374</v>
      </c>
      <c r="L65" s="67">
        <f t="shared" si="5"/>
        <v>1061</v>
      </c>
      <c r="M65" s="67">
        <f t="shared" si="5"/>
        <v>1002</v>
      </c>
      <c r="N65" s="67">
        <f t="shared" si="5"/>
        <v>1037</v>
      </c>
      <c r="O65" s="67">
        <f t="shared" si="5"/>
        <v>1605</v>
      </c>
      <c r="P65" s="67">
        <f t="shared" si="5"/>
        <v>1893.0000000000002</v>
      </c>
      <c r="Q65" s="67">
        <f t="shared" si="5"/>
        <v>878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165</v>
      </c>
      <c r="B67" s="67"/>
      <c r="C67" s="67">
        <f t="shared" ref="C67:Q70" si="6">C39-C53</f>
        <v>26023.949610872663</v>
      </c>
      <c r="D67" s="67">
        <f t="shared" si="6"/>
        <v>20043.999960045185</v>
      </c>
      <c r="E67" s="67">
        <f t="shared" si="6"/>
        <v>16906.161180604031</v>
      </c>
      <c r="F67" s="67">
        <f t="shared" si="6"/>
        <v>12227.24096197182</v>
      </c>
      <c r="G67" s="67">
        <f t="shared" si="6"/>
        <v>21948.770331171654</v>
      </c>
      <c r="H67" s="67">
        <f t="shared" si="6"/>
        <v>20653.950214692239</v>
      </c>
      <c r="I67" s="67">
        <f t="shared" si="6"/>
        <v>23493.089457619608</v>
      </c>
      <c r="J67" s="67">
        <f t="shared" si="6"/>
        <v>18877.236104091822</v>
      </c>
      <c r="K67" s="67">
        <f t="shared" si="6"/>
        <v>29277.372123770008</v>
      </c>
      <c r="L67" s="67">
        <f t="shared" si="6"/>
        <v>12036.595058862544</v>
      </c>
      <c r="M67" s="67">
        <f t="shared" si="6"/>
        <v>1636.181872609872</v>
      </c>
      <c r="N67" s="67">
        <f t="shared" si="6"/>
        <v>17178.373535835817</v>
      </c>
      <c r="O67" s="67">
        <f t="shared" si="6"/>
        <v>24890.773077823957</v>
      </c>
      <c r="P67" s="67">
        <f t="shared" si="6"/>
        <v>50835.251440374974</v>
      </c>
      <c r="Q67" s="67">
        <f t="shared" si="6"/>
        <v>49125.361421331443</v>
      </c>
    </row>
    <row r="68" spans="1:17" ht="12" customHeight="1" x14ac:dyDescent="0.25">
      <c r="A68" s="148" t="s">
        <v>164</v>
      </c>
      <c r="B68" s="67"/>
      <c r="C68" s="67">
        <f t="shared" si="6"/>
        <v>38.503261235285834</v>
      </c>
      <c r="D68" s="67">
        <f t="shared" si="6"/>
        <v>25.709703616679519</v>
      </c>
      <c r="E68" s="67">
        <f t="shared" si="6"/>
        <v>20.575326530347226</v>
      </c>
      <c r="F68" s="67">
        <f t="shared" si="6"/>
        <v>13.193117688917823</v>
      </c>
      <c r="G68" s="67">
        <f t="shared" si="6"/>
        <v>16.790999777113257</v>
      </c>
      <c r="H68" s="67">
        <f t="shared" si="6"/>
        <v>6.0699798412260861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8643.2783611971718</v>
      </c>
      <c r="N68" s="67">
        <f t="shared" si="6"/>
        <v>575.22125196615161</v>
      </c>
      <c r="O68" s="67">
        <f t="shared" si="6"/>
        <v>455.96577618625906</v>
      </c>
      <c r="P68" s="67">
        <f t="shared" si="6"/>
        <v>61.759988544523367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14003.52526282188</v>
      </c>
      <c r="D69" s="67">
        <f t="shared" si="6"/>
        <v>8858.1828526924255</v>
      </c>
      <c r="E69" s="67">
        <f t="shared" si="6"/>
        <v>8239.7328593061302</v>
      </c>
      <c r="F69" s="67">
        <f t="shared" si="6"/>
        <v>4731.1709379473295</v>
      </c>
      <c r="G69" s="67">
        <f t="shared" si="6"/>
        <v>13241.46034663223</v>
      </c>
      <c r="H69" s="67">
        <f t="shared" si="6"/>
        <v>6507.6402359566</v>
      </c>
      <c r="I69" s="67">
        <f t="shared" si="6"/>
        <v>4878.9528046743526</v>
      </c>
      <c r="J69" s="67">
        <f t="shared" si="6"/>
        <v>6493.9301357511322</v>
      </c>
      <c r="K69" s="67">
        <f t="shared" si="6"/>
        <v>24381.958308294164</v>
      </c>
      <c r="L69" s="67">
        <f t="shared" si="6"/>
        <v>20769.061637444487</v>
      </c>
      <c r="M69" s="67">
        <f t="shared" si="6"/>
        <v>21275.484885756057</v>
      </c>
      <c r="N69" s="67">
        <f t="shared" si="6"/>
        <v>682.30304576767548</v>
      </c>
      <c r="O69" s="67">
        <f t="shared" si="6"/>
        <v>25361.793908230178</v>
      </c>
      <c r="P69" s="67">
        <f t="shared" si="6"/>
        <v>1.4779288903810084E-11</v>
      </c>
      <c r="Q69" s="67">
        <f t="shared" si="6"/>
        <v>767.33551340448321</v>
      </c>
    </row>
    <row r="70" spans="1:17" ht="12" customHeight="1" x14ac:dyDescent="0.25">
      <c r="A70" s="148" t="s">
        <v>141</v>
      </c>
      <c r="B70" s="67"/>
      <c r="C70" s="67">
        <f t="shared" si="6"/>
        <v>19.593253865836481</v>
      </c>
      <c r="D70" s="67">
        <f t="shared" si="6"/>
        <v>12.306339380149694</v>
      </c>
      <c r="E70" s="67">
        <f t="shared" si="6"/>
        <v>9.2284747115001764</v>
      </c>
      <c r="F70" s="67">
        <f t="shared" si="6"/>
        <v>7.2569033344610716</v>
      </c>
      <c r="G70" s="67">
        <f t="shared" si="6"/>
        <v>1.0009500452949851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864.24783760028549</v>
      </c>
      <c r="L70" s="67">
        <f t="shared" si="6"/>
        <v>3083.314164003215</v>
      </c>
      <c r="M70" s="67">
        <f t="shared" si="6"/>
        <v>946.3143678061615</v>
      </c>
      <c r="N70" s="67">
        <f t="shared" si="6"/>
        <v>480.05828623826977</v>
      </c>
      <c r="O70" s="67">
        <f t="shared" si="6"/>
        <v>2177.7493359081136</v>
      </c>
      <c r="P70" s="67">
        <f t="shared" si="6"/>
        <v>68.847452589315083</v>
      </c>
      <c r="Q70" s="67">
        <f t="shared" si="6"/>
        <v>1062.3600622373378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33890.500000000022</v>
      </c>
      <c r="D72" s="67">
        <f t="shared" si="7"/>
        <v>4213.9812403893711</v>
      </c>
      <c r="E72" s="67">
        <f t="shared" si="7"/>
        <v>6239.4999999999982</v>
      </c>
      <c r="F72" s="67">
        <f t="shared" si="7"/>
        <v>22916.499999999996</v>
      </c>
      <c r="G72" s="67">
        <f t="shared" si="7"/>
        <v>27005.499999999971</v>
      </c>
      <c r="H72" s="67">
        <f t="shared" si="7"/>
        <v>55615.500000000015</v>
      </c>
      <c r="I72" s="67">
        <f t="shared" si="7"/>
        <v>4673.3202981647446</v>
      </c>
      <c r="J72" s="67">
        <f t="shared" si="7"/>
        <v>27283.499999999993</v>
      </c>
      <c r="K72" s="67">
        <f t="shared" si="7"/>
        <v>434.60170073272207</v>
      </c>
      <c r="L72" s="67">
        <f t="shared" si="7"/>
        <v>56883.481240389505</v>
      </c>
      <c r="M72" s="67">
        <f t="shared" si="7"/>
        <v>261.41763423044739</v>
      </c>
      <c r="N72" s="67">
        <f t="shared" si="7"/>
        <v>0</v>
      </c>
      <c r="O72" s="67">
        <f t="shared" si="7"/>
        <v>151162.38322315918</v>
      </c>
      <c r="P72" s="67">
        <f t="shared" si="7"/>
        <v>14182.108537483442</v>
      </c>
      <c r="Q72" s="67">
        <f t="shared" si="7"/>
        <v>9135.8202981647537</v>
      </c>
    </row>
    <row r="73" spans="1:17" ht="12" customHeight="1" x14ac:dyDescent="0.25">
      <c r="A73" s="159" t="s">
        <v>140</v>
      </c>
      <c r="B73" s="83"/>
      <c r="C73" s="83">
        <f t="shared" si="7"/>
        <v>32036.088376919979</v>
      </c>
      <c r="D73" s="83">
        <f t="shared" si="7"/>
        <v>54263.948114583829</v>
      </c>
      <c r="E73" s="83">
        <f t="shared" si="7"/>
        <v>35855.233474513152</v>
      </c>
      <c r="F73" s="83">
        <f t="shared" si="7"/>
        <v>13355.386918246902</v>
      </c>
      <c r="G73" s="83">
        <f t="shared" si="7"/>
        <v>22963.470009373159</v>
      </c>
      <c r="H73" s="83">
        <f t="shared" si="7"/>
        <v>16097.093474527283</v>
      </c>
      <c r="I73" s="83">
        <f t="shared" si="7"/>
        <v>99963.523448263499</v>
      </c>
      <c r="J73" s="83">
        <f t="shared" si="7"/>
        <v>16691.037689138466</v>
      </c>
      <c r="K73" s="83">
        <f t="shared" si="7"/>
        <v>178455.63831430051</v>
      </c>
      <c r="L73" s="83">
        <f t="shared" si="7"/>
        <v>33620.002422219579</v>
      </c>
      <c r="M73" s="83">
        <f t="shared" si="7"/>
        <v>89076.017629493901</v>
      </c>
      <c r="N73" s="83">
        <f t="shared" si="7"/>
        <v>90089.79447867602</v>
      </c>
      <c r="O73" s="83">
        <f t="shared" si="7"/>
        <v>3252.0207196756364</v>
      </c>
      <c r="P73" s="83">
        <f t="shared" si="7"/>
        <v>134741.57602935412</v>
      </c>
      <c r="Q73" s="83">
        <f t="shared" si="7"/>
        <v>105935.04736495359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RES_hhdet_numvin!B44</f>
        <v>0</v>
      </c>
      <c r="C78" s="189">
        <f>RES_hhdet_numvin!C44</f>
        <v>0</v>
      </c>
      <c r="D78" s="189">
        <f>RES_hhdet_numvin!D44</f>
        <v>0</v>
      </c>
      <c r="E78" s="189">
        <f>RES_hhdet_numvin!E44</f>
        <v>0</v>
      </c>
      <c r="F78" s="189">
        <f>RES_hhdet_numvin!F44</f>
        <v>0</v>
      </c>
      <c r="G78" s="189">
        <f>RES_hhdet_numvin!G44</f>
        <v>0</v>
      </c>
      <c r="H78" s="189">
        <f>RES_hhdet_numvin!H44</f>
        <v>0</v>
      </c>
      <c r="I78" s="189">
        <f>RES_hhdet_numvin!I44</f>
        <v>0</v>
      </c>
      <c r="J78" s="189">
        <f>RES_hhdet_numvin!J44</f>
        <v>0</v>
      </c>
      <c r="K78" s="189">
        <f>RES_hhdet_numvin!K44</f>
        <v>0</v>
      </c>
      <c r="L78" s="189">
        <f>RES_hhdet_numvin!L44</f>
        <v>0</v>
      </c>
      <c r="M78" s="189">
        <f>RES_hhdet_numvin!M44</f>
        <v>0</v>
      </c>
      <c r="N78" s="189">
        <f>RES_hhdet_numvin!N44</f>
        <v>0</v>
      </c>
      <c r="O78" s="189">
        <f>RES_hhdet_numvin!O44</f>
        <v>0</v>
      </c>
      <c r="P78" s="189">
        <f>RES_hhdet_numvin!P44</f>
        <v>0</v>
      </c>
      <c r="Q78" s="189">
        <f>RES_hhdet_numvin!Q44</f>
        <v>0</v>
      </c>
    </row>
    <row r="79" spans="1:17" ht="12" customHeight="1" x14ac:dyDescent="0.25">
      <c r="A79" s="23" t="s">
        <v>166</v>
      </c>
      <c r="B79" s="80">
        <f>RES_hhdet_numvin!B45</f>
        <v>35597.75</v>
      </c>
      <c r="C79" s="80">
        <f>RES_hhdet_numvin!C45</f>
        <v>74978.75</v>
      </c>
      <c r="D79" s="80">
        <f>RES_hhdet_numvin!D45</f>
        <v>61312.75</v>
      </c>
      <c r="E79" s="80">
        <f>RES_hhdet_numvin!E45</f>
        <v>53353.75</v>
      </c>
      <c r="F79" s="80">
        <f>RES_hhdet_numvin!F45</f>
        <v>34026.749999999993</v>
      </c>
      <c r="G79" s="80">
        <f>RES_hhdet_numvin!G45</f>
        <v>77082.75</v>
      </c>
      <c r="H79" s="80">
        <f>RES_hhdet_numvin!H45</f>
        <v>58896.75</v>
      </c>
      <c r="I79" s="80">
        <f>RES_hhdet_numvin!I45</f>
        <v>65363.75</v>
      </c>
      <c r="J79" s="80">
        <f>RES_hhdet_numvin!J45</f>
        <v>70517.75</v>
      </c>
      <c r="K79" s="80">
        <f>RES_hhdet_numvin!K45</f>
        <v>79340.75</v>
      </c>
      <c r="L79" s="80">
        <f>RES_hhdet_numvin!L45</f>
        <v>28567.750000000004</v>
      </c>
      <c r="M79" s="80">
        <f>RES_hhdet_numvin!M45</f>
        <v>3795.7500000000005</v>
      </c>
      <c r="N79" s="80">
        <f>RES_hhdet_numvin!N45</f>
        <v>16849.750000000007</v>
      </c>
      <c r="O79" s="80">
        <f>RES_hhdet_numvin!O45</f>
        <v>26435.749999999996</v>
      </c>
      <c r="P79" s="80">
        <f>RES_hhdet_numvin!P45</f>
        <v>57218.749999999993</v>
      </c>
      <c r="Q79" s="80">
        <f>RES_hhdet_numvin!Q45</f>
        <v>67678.750000000015</v>
      </c>
    </row>
    <row r="80" spans="1:17" ht="12.95" customHeight="1" x14ac:dyDescent="0.25">
      <c r="A80" s="146" t="s">
        <v>112</v>
      </c>
      <c r="B80" s="188">
        <f>RES_hhdet_numvin!B47</f>
        <v>0</v>
      </c>
      <c r="C80" s="188">
        <f>RES_hhdet_numvin!C47</f>
        <v>0</v>
      </c>
      <c r="D80" s="188">
        <f>RES_hhdet_numvin!D47</f>
        <v>0</v>
      </c>
      <c r="E80" s="188">
        <f>RES_hhdet_numvin!E47</f>
        <v>0</v>
      </c>
      <c r="F80" s="188">
        <f>RES_hhdet_numvin!F47</f>
        <v>0</v>
      </c>
      <c r="G80" s="188">
        <f>RES_hhdet_numvin!G47</f>
        <v>0</v>
      </c>
      <c r="H80" s="188">
        <f>RES_hhdet_numvin!H47</f>
        <v>0</v>
      </c>
      <c r="I80" s="188">
        <f>RES_hhdet_numvin!I47</f>
        <v>0</v>
      </c>
      <c r="J80" s="188">
        <f>RES_hhdet_numvin!J47</f>
        <v>0</v>
      </c>
      <c r="K80" s="188">
        <f>RES_hhdet_numvin!K47</f>
        <v>0</v>
      </c>
      <c r="L80" s="188">
        <f>RES_hhdet_numvin!L47</f>
        <v>0</v>
      </c>
      <c r="M80" s="188">
        <f>RES_hhdet_numvin!M47</f>
        <v>0</v>
      </c>
      <c r="N80" s="188">
        <f>RES_hhdet_numvin!N47</f>
        <v>0</v>
      </c>
      <c r="O80" s="188">
        <f>RES_hhdet_numvin!O47</f>
        <v>0</v>
      </c>
      <c r="P80" s="188">
        <f>RES_hhdet_numvin!P47</f>
        <v>0</v>
      </c>
      <c r="Q80" s="188">
        <f>RES_hhdet_numvin!Q47</f>
        <v>0</v>
      </c>
    </row>
    <row r="81" spans="1:17" ht="12" customHeight="1" x14ac:dyDescent="0.25">
      <c r="A81" s="23" t="s">
        <v>60</v>
      </c>
      <c r="B81" s="80">
        <f>RES_hhdet_numvin!B48</f>
        <v>0</v>
      </c>
      <c r="C81" s="80">
        <f>RES_hhdet_numvin!C48</f>
        <v>0</v>
      </c>
      <c r="D81" s="80">
        <f>RES_hhdet_numvin!D48</f>
        <v>0</v>
      </c>
      <c r="E81" s="80">
        <f>RES_hhdet_numvin!E48</f>
        <v>0</v>
      </c>
      <c r="F81" s="80">
        <f>RES_hhdet_numvin!F48</f>
        <v>0</v>
      </c>
      <c r="G81" s="80">
        <f>RES_hhdet_numvin!G48</f>
        <v>0</v>
      </c>
      <c r="H81" s="80">
        <f>RES_hhdet_numvin!H48</f>
        <v>0</v>
      </c>
      <c r="I81" s="80">
        <f>RES_hhdet_numvin!I48</f>
        <v>0</v>
      </c>
      <c r="J81" s="80">
        <f>RES_hhdet_numvin!J48</f>
        <v>1714</v>
      </c>
      <c r="K81" s="80">
        <f>RES_hhdet_numvin!K48</f>
        <v>4187</v>
      </c>
      <c r="L81" s="80">
        <f>RES_hhdet_numvin!L48</f>
        <v>2662</v>
      </c>
      <c r="M81" s="80">
        <f>RES_hhdet_numvin!M48</f>
        <v>1939</v>
      </c>
      <c r="N81" s="80">
        <f>RES_hhdet_numvin!N48</f>
        <v>2139</v>
      </c>
      <c r="O81" s="80">
        <f>RES_hhdet_numvin!O48</f>
        <v>3146</v>
      </c>
      <c r="P81" s="80">
        <f>RES_hhdet_numvin!P48</f>
        <v>3892</v>
      </c>
      <c r="Q81" s="80">
        <f>RES_hhdet_numvin!Q48</f>
        <v>1862</v>
      </c>
    </row>
    <row r="82" spans="1:17" ht="12" customHeight="1" x14ac:dyDescent="0.25">
      <c r="A82" s="146" t="s">
        <v>63</v>
      </c>
      <c r="B82" s="188">
        <f>RES_hhdet_numvin!B49</f>
        <v>0</v>
      </c>
      <c r="C82" s="188">
        <f>RES_hhdet_numvin!C49</f>
        <v>0</v>
      </c>
      <c r="D82" s="188">
        <f>RES_hhdet_numvin!D49</f>
        <v>0</v>
      </c>
      <c r="E82" s="188">
        <f>RES_hhdet_numvin!E49</f>
        <v>0</v>
      </c>
      <c r="F82" s="188">
        <f>RES_hhdet_numvin!F49</f>
        <v>0</v>
      </c>
      <c r="G82" s="188">
        <f>RES_hhdet_numvin!G49</f>
        <v>0</v>
      </c>
      <c r="H82" s="188">
        <f>RES_hhdet_numvin!H49</f>
        <v>0</v>
      </c>
      <c r="I82" s="188">
        <f>RES_hhdet_numvin!I49</f>
        <v>0</v>
      </c>
      <c r="J82" s="188">
        <f>RES_hhdet_numvin!J49</f>
        <v>0</v>
      </c>
      <c r="K82" s="188">
        <f>RES_hhdet_numvin!K49</f>
        <v>0</v>
      </c>
      <c r="L82" s="188">
        <f>RES_hhdet_numvin!L49</f>
        <v>0</v>
      </c>
      <c r="M82" s="188">
        <f>RES_hhdet_numvin!M49</f>
        <v>0</v>
      </c>
      <c r="N82" s="188">
        <f>RES_hhdet_numvin!N49</f>
        <v>0</v>
      </c>
      <c r="O82" s="188">
        <f>RES_hhdet_numvin!O49</f>
        <v>0</v>
      </c>
      <c r="P82" s="188">
        <f>RES_hhdet_numvin!P49</f>
        <v>0</v>
      </c>
      <c r="Q82" s="188">
        <f>RES_hhdet_numvin!Q49</f>
        <v>0</v>
      </c>
    </row>
    <row r="83" spans="1:17" ht="12" customHeight="1" x14ac:dyDescent="0.25">
      <c r="A83" s="23" t="s">
        <v>165</v>
      </c>
      <c r="B83" s="80">
        <f>RES_hhdet_numvin!B50</f>
        <v>35597.75</v>
      </c>
      <c r="C83" s="80">
        <f>RES_hhdet_numvin!C50</f>
        <v>57966.763744796517</v>
      </c>
      <c r="D83" s="80">
        <f>RES_hhdet_numvin!D50</f>
        <v>39520.533112442012</v>
      </c>
      <c r="E83" s="80">
        <f>RES_hhdet_numvin!E50</f>
        <v>36932.628521984989</v>
      </c>
      <c r="F83" s="80">
        <f>RES_hhdet_numvin!F50</f>
        <v>32182.697605815061</v>
      </c>
      <c r="G83" s="80">
        <f>RES_hhdet_numvin!G50</f>
        <v>53844.050171588431</v>
      </c>
      <c r="H83" s="80">
        <f>RES_hhdet_numvin!H50</f>
        <v>57503.080879270899</v>
      </c>
      <c r="I83" s="80">
        <f>RES_hhdet_numvin!I50</f>
        <v>58266.638849138355</v>
      </c>
      <c r="J83" s="80">
        <f>RES_hhdet_numvin!J50</f>
        <v>35782.631306735653</v>
      </c>
      <c r="K83" s="80">
        <f>RES_hhdet_numvin!K50</f>
        <v>56536.489498769006</v>
      </c>
      <c r="L83" s="80">
        <f>RES_hhdet_numvin!L50</f>
        <v>14193.943497508142</v>
      </c>
      <c r="M83" s="80">
        <f>RES_hhdet_numvin!M50</f>
        <v>1636.181872609872</v>
      </c>
      <c r="N83" s="80">
        <f>RES_hhdet_numvin!N50</f>
        <v>8784.0357290956272</v>
      </c>
      <c r="O83" s="80">
        <f>RES_hhdet_numvin!O50</f>
        <v>14935.032916055685</v>
      </c>
      <c r="P83" s="80">
        <f>RES_hhdet_numvin!P50</f>
        <v>40732.541651016727</v>
      </c>
      <c r="Q83" s="80">
        <f>RES_hhdet_numvin!Q50</f>
        <v>49370.000643173007</v>
      </c>
    </row>
    <row r="84" spans="1:17" ht="12" customHeight="1" x14ac:dyDescent="0.25">
      <c r="A84" s="23" t="s">
        <v>164</v>
      </c>
      <c r="B84" s="80">
        <f>RES_hhdet_numvin!B51</f>
        <v>0</v>
      </c>
      <c r="C84" s="80">
        <f>RES_hhdet_numvin!C51</f>
        <v>1.4551915228366852E-11</v>
      </c>
      <c r="D84" s="80">
        <f>RES_hhdet_numvin!D51</f>
        <v>0</v>
      </c>
      <c r="E84" s="80">
        <f>RES_hhdet_numvin!E51</f>
        <v>2598.9041124473733</v>
      </c>
      <c r="F84" s="80">
        <f>RES_hhdet_numvin!F51</f>
        <v>169.05900694375839</v>
      </c>
      <c r="G84" s="80">
        <f>RES_hhdet_numvin!G51</f>
        <v>214.34858306539539</v>
      </c>
      <c r="H84" s="80">
        <f>RES_hhdet_numvin!H51</f>
        <v>152.78073309666064</v>
      </c>
      <c r="I84" s="80">
        <f>RES_hhdet_numvin!I51</f>
        <v>5124.1298687433027</v>
      </c>
      <c r="J84" s="80">
        <f>RES_hhdet_numvin!J51</f>
        <v>10297.854740647002</v>
      </c>
      <c r="K84" s="80">
        <f>RES_hhdet_numvin!K51</f>
        <v>16776.540326899983</v>
      </c>
      <c r="L84" s="80">
        <f>RES_hhdet_numvin!L51</f>
        <v>12753.611396253591</v>
      </c>
      <c r="M84" s="80">
        <f>RES_hhdet_numvin!M51</f>
        <v>328.87565189422014</v>
      </c>
      <c r="N84" s="80">
        <f>RES_hhdet_numvin!N51</f>
        <v>7863.3530635703883</v>
      </c>
      <c r="O84" s="80">
        <f>RES_hhdet_numvin!O51</f>
        <v>7034.5744915209061</v>
      </c>
      <c r="P84" s="80">
        <f>RES_hhdet_numvin!P51</f>
        <v>14253.381178904385</v>
      </c>
      <c r="Q84" s="80">
        <f>RES_hhdet_numvin!Q51</f>
        <v>12937.586846013028</v>
      </c>
    </row>
    <row r="85" spans="1:17" ht="12" customHeight="1" x14ac:dyDescent="0.25">
      <c r="A85" s="23" t="s">
        <v>142</v>
      </c>
      <c r="B85" s="80">
        <f>RES_hhdet_numvin!B54</f>
        <v>0</v>
      </c>
      <c r="C85" s="80">
        <f>RES_hhdet_numvin!C54</f>
        <v>16760.972606115312</v>
      </c>
      <c r="D85" s="80">
        <f>RES_hhdet_numvin!D54</f>
        <v>19350.195592059616</v>
      </c>
      <c r="E85" s="80">
        <f>RES_hhdet_numvin!E54</f>
        <v>13153.03973240808</v>
      </c>
      <c r="F85" s="80">
        <f>RES_hhdet_numvin!F54</f>
        <v>1247.9907410185469</v>
      </c>
      <c r="G85" s="80">
        <f>RES_hhdet_numvin!G54</f>
        <v>22945.753418133514</v>
      </c>
      <c r="H85" s="80">
        <f>RES_hhdet_numvin!H54</f>
        <v>1123.4980437123354</v>
      </c>
      <c r="I85" s="80">
        <f>RES_hhdet_numvin!I54</f>
        <v>1019.6471086043606</v>
      </c>
      <c r="J85" s="80">
        <f>RES_hhdet_numvin!J54</f>
        <v>19982.05273617756</v>
      </c>
      <c r="K85" s="80">
        <f>RES_hhdet_numvin!K54</f>
        <v>2910.0892158425986</v>
      </c>
      <c r="L85" s="80">
        <f>RES_hhdet_numvin!L54</f>
        <v>1466.4817266874143</v>
      </c>
      <c r="M85" s="80">
        <f>RES_hhdet_numvin!M54</f>
        <v>209.31836114873232</v>
      </c>
      <c r="N85" s="80">
        <f>RES_hhdet_numvin!N54</f>
        <v>137.51874332013765</v>
      </c>
      <c r="O85" s="80">
        <f>RES_hhdet_numvin!O54</f>
        <v>3045.4283229461516</v>
      </c>
      <c r="P85" s="80">
        <f>RES_hhdet_numvin!P54</f>
        <v>1954.2391755719389</v>
      </c>
      <c r="Q85" s="80">
        <f>RES_hhdet_numvin!Q54</f>
        <v>4660.774476253705</v>
      </c>
    </row>
    <row r="86" spans="1:17" ht="12" customHeight="1" x14ac:dyDescent="0.25">
      <c r="A86" s="23" t="s">
        <v>141</v>
      </c>
      <c r="B86" s="80">
        <f>RES_hhdet_numvin!B55</f>
        <v>0</v>
      </c>
      <c r="C86" s="80">
        <f>RES_hhdet_numvin!C55</f>
        <v>251.01364908814992</v>
      </c>
      <c r="D86" s="80">
        <f>RES_hhdet_numvin!D55</f>
        <v>2442.0212954983735</v>
      </c>
      <c r="E86" s="80">
        <f>RES_hhdet_numvin!E55</f>
        <v>669.17763315955995</v>
      </c>
      <c r="F86" s="80">
        <f>RES_hhdet_numvin!F55</f>
        <v>427.00264622263211</v>
      </c>
      <c r="G86" s="80">
        <f>RES_hhdet_numvin!G55</f>
        <v>78.597827212658615</v>
      </c>
      <c r="H86" s="80">
        <f>RES_hhdet_numvin!H55</f>
        <v>117.39034392010183</v>
      </c>
      <c r="I86" s="80">
        <f>RES_hhdet_numvin!I55</f>
        <v>953.33417351398202</v>
      </c>
      <c r="J86" s="80">
        <f>RES_hhdet_numvin!J55</f>
        <v>4455.2112164397849</v>
      </c>
      <c r="K86" s="80">
        <f>RES_hhdet_numvin!K55</f>
        <v>3117.6309584884111</v>
      </c>
      <c r="L86" s="80">
        <f>RES_hhdet_numvin!L55</f>
        <v>153.71337955085272</v>
      </c>
      <c r="M86" s="80">
        <f>RES_hhdet_numvin!M55</f>
        <v>1621.3741143471757</v>
      </c>
      <c r="N86" s="80">
        <f>RES_hhdet_numvin!N55</f>
        <v>64.842464013849323</v>
      </c>
      <c r="O86" s="80">
        <f>RES_hhdet_numvin!O55</f>
        <v>1420.7142694772565</v>
      </c>
      <c r="P86" s="80">
        <f>RES_hhdet_numvin!P55</f>
        <v>278.58799450694755</v>
      </c>
      <c r="Q86" s="80">
        <f>RES_hhdet_numvin!Q55</f>
        <v>710.38803456026221</v>
      </c>
    </row>
    <row r="87" spans="1:17" ht="12" customHeight="1" x14ac:dyDescent="0.25">
      <c r="A87" s="146" t="s">
        <v>62</v>
      </c>
      <c r="B87" s="188">
        <f>RES_hhdet_numvin!B58</f>
        <v>0</v>
      </c>
      <c r="C87" s="188">
        <f>RES_hhdet_numvin!C58</f>
        <v>0</v>
      </c>
      <c r="D87" s="188">
        <f>RES_hhdet_numvin!D58</f>
        <v>0</v>
      </c>
      <c r="E87" s="188">
        <f>RES_hhdet_numvin!E58</f>
        <v>0</v>
      </c>
      <c r="F87" s="188">
        <f>RES_hhdet_numvin!F58</f>
        <v>0</v>
      </c>
      <c r="G87" s="188">
        <f>RES_hhdet_numvin!G58</f>
        <v>0</v>
      </c>
      <c r="H87" s="188">
        <f>RES_hhdet_numvin!H58</f>
        <v>0</v>
      </c>
      <c r="I87" s="188">
        <f>RES_hhdet_numvin!I58</f>
        <v>0</v>
      </c>
      <c r="J87" s="188">
        <f>RES_hhdet_numvin!J58</f>
        <v>0</v>
      </c>
      <c r="K87" s="188">
        <f>RES_hhdet_numvin!K58</f>
        <v>0</v>
      </c>
      <c r="L87" s="188">
        <f>RES_hhdet_numvin!L58</f>
        <v>0</v>
      </c>
      <c r="M87" s="188">
        <f>RES_hhdet_numvin!M58</f>
        <v>0</v>
      </c>
      <c r="N87" s="188">
        <f>RES_hhdet_numvin!N58</f>
        <v>0</v>
      </c>
      <c r="O87" s="188">
        <f>RES_hhdet_numvin!O58</f>
        <v>0</v>
      </c>
      <c r="P87" s="188">
        <f>RES_hhdet_numvin!P58</f>
        <v>0</v>
      </c>
      <c r="Q87" s="188">
        <f>RES_hhdet_numvin!Q58</f>
        <v>0</v>
      </c>
    </row>
    <row r="88" spans="1:17" ht="12" customHeight="1" x14ac:dyDescent="0.25">
      <c r="A88" s="23" t="s">
        <v>57</v>
      </c>
      <c r="B88" s="80">
        <f>RES_hhdet_numvin!B59</f>
        <v>3620.8742456806995</v>
      </c>
      <c r="C88" s="80">
        <f>RES_hhdet_numvin!C59</f>
        <v>0</v>
      </c>
      <c r="D88" s="80">
        <f>RES_hhdet_numvin!D59</f>
        <v>0</v>
      </c>
      <c r="E88" s="80">
        <f>RES_hhdet_numvin!E59</f>
        <v>0</v>
      </c>
      <c r="F88" s="80">
        <f>RES_hhdet_numvin!F59</f>
        <v>0</v>
      </c>
      <c r="G88" s="80">
        <f>RES_hhdet_numvin!G59</f>
        <v>75590.821506983149</v>
      </c>
      <c r="H88" s="80">
        <f>RES_hhdet_numvin!H59</f>
        <v>0</v>
      </c>
      <c r="I88" s="80">
        <f>RES_hhdet_numvin!I59</f>
        <v>5895.2285845358529</v>
      </c>
      <c r="J88" s="80">
        <f>RES_hhdet_numvin!J59</f>
        <v>6308.1812868820762</v>
      </c>
      <c r="K88" s="80">
        <f>RES_hhdet_numvin!K59</f>
        <v>434.60170073272207</v>
      </c>
      <c r="L88" s="80">
        <f>RES_hhdet_numvin!L59</f>
        <v>2154.6413896004096</v>
      </c>
      <c r="M88" s="80">
        <f>RES_hhdet_numvin!M59</f>
        <v>261.41763423044739</v>
      </c>
      <c r="N88" s="80">
        <f>RES_hhdet_numvin!N59</f>
        <v>0</v>
      </c>
      <c r="O88" s="80">
        <f>RES_hhdet_numvin!O59</f>
        <v>10230.867356499428</v>
      </c>
      <c r="P88" s="80">
        <f>RES_hhdet_numvin!P59</f>
        <v>14182.108537483442</v>
      </c>
      <c r="Q88" s="80">
        <f>RES_hhdet_numvin!Q59</f>
        <v>1635.257757371804</v>
      </c>
    </row>
    <row r="89" spans="1:17" ht="12" customHeight="1" x14ac:dyDescent="0.25">
      <c r="A89" s="29" t="s">
        <v>140</v>
      </c>
      <c r="B89" s="78">
        <f>RES_hhdet_numvin!B60</f>
        <v>31976.875754319299</v>
      </c>
      <c r="C89" s="78">
        <f>RES_hhdet_numvin!C60</f>
        <v>74978.75</v>
      </c>
      <c r="D89" s="78">
        <f>RES_hhdet_numvin!D60</f>
        <v>61312.75</v>
      </c>
      <c r="E89" s="78">
        <f>RES_hhdet_numvin!E60</f>
        <v>53353.749999999993</v>
      </c>
      <c r="F89" s="78">
        <f>RES_hhdet_numvin!F60</f>
        <v>34026.75</v>
      </c>
      <c r="G89" s="78">
        <f>RES_hhdet_numvin!G60</f>
        <v>1491.9284930168549</v>
      </c>
      <c r="H89" s="78">
        <f>RES_hhdet_numvin!H60</f>
        <v>58896.75</v>
      </c>
      <c r="I89" s="78">
        <f>RES_hhdet_numvin!I60</f>
        <v>59468.521415464151</v>
      </c>
      <c r="J89" s="78">
        <f>RES_hhdet_numvin!J60</f>
        <v>64209.568713117922</v>
      </c>
      <c r="K89" s="78">
        <f>RES_hhdet_numvin!K60</f>
        <v>78906.148299267283</v>
      </c>
      <c r="L89" s="78">
        <f>RES_hhdet_numvin!L60</f>
        <v>26413.108610399591</v>
      </c>
      <c r="M89" s="78">
        <f>RES_hhdet_numvin!M60</f>
        <v>3534.3323657695528</v>
      </c>
      <c r="N89" s="78">
        <f>RES_hhdet_numvin!N60</f>
        <v>16849.75</v>
      </c>
      <c r="O89" s="78">
        <f>RES_hhdet_numvin!O60</f>
        <v>16204.882643500572</v>
      </c>
      <c r="P89" s="78">
        <f>RES_hhdet_numvin!P60</f>
        <v>43036.641462516556</v>
      </c>
      <c r="Q89" s="78">
        <f>RES_hhdet_numvin!Q60</f>
        <v>66043.492242628199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989.69981673507459</v>
      </c>
      <c r="C93" s="168">
        <f t="shared" ref="C93:Q93" si="8">SUM(C94,C97,C99,C108)</f>
        <v>1103.2870082717204</v>
      </c>
      <c r="D93" s="168">
        <f t="shared" si="8"/>
        <v>1087.8842875189025</v>
      </c>
      <c r="E93" s="168">
        <f t="shared" si="8"/>
        <v>1148.9020851580028</v>
      </c>
      <c r="F93" s="168">
        <f t="shared" si="8"/>
        <v>1187.0539351584471</v>
      </c>
      <c r="G93" s="168">
        <f t="shared" si="8"/>
        <v>1235.4361550787482</v>
      </c>
      <c r="H93" s="168">
        <f t="shared" si="8"/>
        <v>1316.9150011228371</v>
      </c>
      <c r="I93" s="168">
        <f t="shared" si="8"/>
        <v>1250.7721090533589</v>
      </c>
      <c r="J93" s="168">
        <f t="shared" si="8"/>
        <v>1361.0136304235809</v>
      </c>
      <c r="K93" s="168">
        <f t="shared" si="8"/>
        <v>1339.8300479672605</v>
      </c>
      <c r="L93" s="168">
        <f t="shared" si="8"/>
        <v>1404.3719298310266</v>
      </c>
      <c r="M93" s="168">
        <f t="shared" si="8"/>
        <v>1088.2318853508295</v>
      </c>
      <c r="N93" s="168">
        <f t="shared" si="8"/>
        <v>1053.2719371207465</v>
      </c>
      <c r="O93" s="168">
        <f t="shared" si="8"/>
        <v>1058.8134327045889</v>
      </c>
      <c r="P93" s="168">
        <f t="shared" si="8"/>
        <v>1014.8824340270066</v>
      </c>
      <c r="Q93" s="168">
        <f t="shared" si="8"/>
        <v>1109.2793101007599</v>
      </c>
    </row>
    <row r="94" spans="1:17" ht="12" customHeight="1" x14ac:dyDescent="0.25">
      <c r="A94" s="158" t="s">
        <v>65</v>
      </c>
      <c r="B94" s="157">
        <f>SUM(B95:B96)</f>
        <v>752.09808083756297</v>
      </c>
      <c r="C94" s="157">
        <f t="shared" ref="C94:Q94" si="9">SUM(C95:C96)</f>
        <v>847.69294072398247</v>
      </c>
      <c r="D94" s="157">
        <f t="shared" si="9"/>
        <v>828.99136143222324</v>
      </c>
      <c r="E94" s="157">
        <f t="shared" si="9"/>
        <v>881.44228598011171</v>
      </c>
      <c r="F94" s="157">
        <f t="shared" si="9"/>
        <v>916.64988232174983</v>
      </c>
      <c r="G94" s="157">
        <f t="shared" si="9"/>
        <v>949.85317814245116</v>
      </c>
      <c r="H94" s="157">
        <f t="shared" si="9"/>
        <v>1013.5842430710738</v>
      </c>
      <c r="I94" s="157">
        <f t="shared" si="9"/>
        <v>941.54454646746126</v>
      </c>
      <c r="J94" s="157">
        <f t="shared" si="9"/>
        <v>1037.2460166250662</v>
      </c>
      <c r="K94" s="157">
        <f t="shared" si="9"/>
        <v>1012.059004318278</v>
      </c>
      <c r="L94" s="157">
        <f t="shared" si="9"/>
        <v>1073.5945792125765</v>
      </c>
      <c r="M94" s="157">
        <f t="shared" si="9"/>
        <v>772.66724802907891</v>
      </c>
      <c r="N94" s="157">
        <f t="shared" si="9"/>
        <v>747.61341528316893</v>
      </c>
      <c r="O94" s="157">
        <f t="shared" si="9"/>
        <v>746.51226499603786</v>
      </c>
      <c r="P94" s="157">
        <f t="shared" si="9"/>
        <v>694.4623833347548</v>
      </c>
      <c r="Q94" s="157">
        <f t="shared" si="9"/>
        <v>774.10925095589164</v>
      </c>
    </row>
    <row r="95" spans="1:17" ht="12" customHeight="1" x14ac:dyDescent="0.25">
      <c r="A95" s="23" t="s">
        <v>166</v>
      </c>
      <c r="B95" s="156">
        <f>RES_hhdet_fec!B$45</f>
        <v>739.52334875920496</v>
      </c>
      <c r="C95" s="156">
        <f>RES_hhdet_fec!C$45</f>
        <v>831.24283162819108</v>
      </c>
      <c r="D95" s="156">
        <f>RES_hhdet_fec!D$45</f>
        <v>819.535723928518</v>
      </c>
      <c r="E95" s="156">
        <f>RES_hhdet_fec!E$45</f>
        <v>869.31596751836707</v>
      </c>
      <c r="F95" s="156">
        <f>RES_hhdet_fec!F$45</f>
        <v>900.4888520719785</v>
      </c>
      <c r="G95" s="156">
        <f>RES_hhdet_fec!G$45</f>
        <v>934.7744121140521</v>
      </c>
      <c r="H95" s="156">
        <f>RES_hhdet_fec!H$45</f>
        <v>990.44905660181473</v>
      </c>
      <c r="I95" s="156">
        <f>RES_hhdet_fec!I$45</f>
        <v>923.29324915061898</v>
      </c>
      <c r="J95" s="156">
        <f>RES_hhdet_fec!J$45</f>
        <v>1016.6558746916103</v>
      </c>
      <c r="K95" s="156">
        <f>RES_hhdet_fec!K$45</f>
        <v>1005.0704231001819</v>
      </c>
      <c r="L95" s="156">
        <f>RES_hhdet_fec!L$45</f>
        <v>1059.1730741711626</v>
      </c>
      <c r="M95" s="156">
        <f>RES_hhdet_fec!M$45</f>
        <v>761.02684955686914</v>
      </c>
      <c r="N95" s="156">
        <f>RES_hhdet_fec!N$45</f>
        <v>737.70743321229168</v>
      </c>
      <c r="O95" s="156">
        <f>RES_hhdet_fec!O$45</f>
        <v>733.0150650294438</v>
      </c>
      <c r="P95" s="156">
        <f>RES_hhdet_fec!P$45</f>
        <v>680.89027049742026</v>
      </c>
      <c r="Q95" s="156">
        <f>RES_hhdet_fec!Q$45</f>
        <v>756.79070867513974</v>
      </c>
    </row>
    <row r="96" spans="1:17" ht="12" customHeight="1" x14ac:dyDescent="0.25">
      <c r="A96" s="23" t="s">
        <v>60</v>
      </c>
      <c r="B96" s="156">
        <f>RES_hhdet_fec!B$46</f>
        <v>12.574732078357993</v>
      </c>
      <c r="C96" s="156">
        <f>RES_hhdet_fec!C$46</f>
        <v>16.45010909579144</v>
      </c>
      <c r="D96" s="156">
        <f>RES_hhdet_fec!D$46</f>
        <v>9.455637503705244</v>
      </c>
      <c r="E96" s="156">
        <f>RES_hhdet_fec!E$46</f>
        <v>12.126318461744633</v>
      </c>
      <c r="F96" s="156">
        <f>RES_hhdet_fec!F$46</f>
        <v>16.161030249771336</v>
      </c>
      <c r="G96" s="156">
        <f>RES_hhdet_fec!G$46</f>
        <v>15.078766028399045</v>
      </c>
      <c r="H96" s="156">
        <f>RES_hhdet_fec!H$46</f>
        <v>23.135186469259143</v>
      </c>
      <c r="I96" s="156">
        <f>RES_hhdet_fec!I$46</f>
        <v>18.251297316842273</v>
      </c>
      <c r="J96" s="156">
        <f>RES_hhdet_fec!J$46</f>
        <v>20.590141933455868</v>
      </c>
      <c r="K96" s="156">
        <f>RES_hhdet_fec!K$46</f>
        <v>6.9885812180961269</v>
      </c>
      <c r="L96" s="156">
        <f>RES_hhdet_fec!L$46</f>
        <v>14.421505041413898</v>
      </c>
      <c r="M96" s="156">
        <f>RES_hhdet_fec!M$46</f>
        <v>11.640398472209748</v>
      </c>
      <c r="N96" s="156">
        <f>RES_hhdet_fec!N$46</f>
        <v>9.9059820708772222</v>
      </c>
      <c r="O96" s="156">
        <f>RES_hhdet_fec!O$46</f>
        <v>13.497199966594104</v>
      </c>
      <c r="P96" s="156">
        <f>RES_hhdet_fec!P$46</f>
        <v>13.572112837334567</v>
      </c>
      <c r="Q96" s="156">
        <f>RES_hhdet_fec!Q$46</f>
        <v>17.318542280751913</v>
      </c>
    </row>
    <row r="97" spans="1:17" ht="12" customHeight="1" x14ac:dyDescent="0.25">
      <c r="A97" s="158" t="s">
        <v>112</v>
      </c>
      <c r="B97" s="157">
        <f>B98</f>
        <v>0.13481320737478039</v>
      </c>
      <c r="C97" s="157">
        <f t="shared" ref="C97:Q97" si="10">C98</f>
        <v>0.152165947334891</v>
      </c>
      <c r="D97" s="157">
        <f t="shared" si="10"/>
        <v>0.16557891253551543</v>
      </c>
      <c r="E97" s="157">
        <f t="shared" si="10"/>
        <v>0.1727092710621109</v>
      </c>
      <c r="F97" s="157">
        <f t="shared" si="10"/>
        <v>0.18116874102951561</v>
      </c>
      <c r="G97" s="157">
        <f t="shared" si="10"/>
        <v>0.22704255035735232</v>
      </c>
      <c r="H97" s="157">
        <f t="shared" si="10"/>
        <v>0.26692221399341781</v>
      </c>
      <c r="I97" s="157">
        <f t="shared" si="10"/>
        <v>0.33538855586263078</v>
      </c>
      <c r="J97" s="157">
        <f t="shared" si="10"/>
        <v>0.39233228225850353</v>
      </c>
      <c r="K97" s="157">
        <f t="shared" si="10"/>
        <v>0.4879166859932601</v>
      </c>
      <c r="L97" s="157">
        <f t="shared" si="10"/>
        <v>0.52724875393701487</v>
      </c>
      <c r="M97" s="157">
        <f t="shared" si="10"/>
        <v>0.54951437056068186</v>
      </c>
      <c r="N97" s="157">
        <f t="shared" si="10"/>
        <v>0.58283883711102735</v>
      </c>
      <c r="O97" s="157">
        <f t="shared" si="10"/>
        <v>0.60784746035537718</v>
      </c>
      <c r="P97" s="157">
        <f t="shared" si="10"/>
        <v>0.65313810550679186</v>
      </c>
      <c r="Q97" s="157">
        <f t="shared" si="10"/>
        <v>0.61633569119318743</v>
      </c>
    </row>
    <row r="98" spans="1:17" ht="12" customHeight="1" x14ac:dyDescent="0.25">
      <c r="A98" s="23" t="s">
        <v>60</v>
      </c>
      <c r="B98" s="156">
        <f>RES_hhdet_fec!B$48</f>
        <v>0.13481320737478039</v>
      </c>
      <c r="C98" s="156">
        <f>RES_hhdet_fec!C$48</f>
        <v>0.152165947334891</v>
      </c>
      <c r="D98" s="156">
        <f>RES_hhdet_fec!D$48</f>
        <v>0.16557891253551543</v>
      </c>
      <c r="E98" s="156">
        <f>RES_hhdet_fec!E$48</f>
        <v>0.1727092710621109</v>
      </c>
      <c r="F98" s="156">
        <f>RES_hhdet_fec!F$48</f>
        <v>0.18116874102951561</v>
      </c>
      <c r="G98" s="156">
        <f>RES_hhdet_fec!G$48</f>
        <v>0.22704255035735232</v>
      </c>
      <c r="H98" s="156">
        <f>RES_hhdet_fec!H$48</f>
        <v>0.26692221399341781</v>
      </c>
      <c r="I98" s="156">
        <f>RES_hhdet_fec!I$48</f>
        <v>0.33538855586263078</v>
      </c>
      <c r="J98" s="156">
        <f>RES_hhdet_fec!J$48</f>
        <v>0.39233228225850353</v>
      </c>
      <c r="K98" s="156">
        <f>RES_hhdet_fec!K$48</f>
        <v>0.4879166859932601</v>
      </c>
      <c r="L98" s="156">
        <f>RES_hhdet_fec!L$48</f>
        <v>0.52724875393701487</v>
      </c>
      <c r="M98" s="156">
        <f>RES_hhdet_fec!M$48</f>
        <v>0.54951437056068186</v>
      </c>
      <c r="N98" s="156">
        <f>RES_hhdet_fec!N$48</f>
        <v>0.58283883711102735</v>
      </c>
      <c r="O98" s="156">
        <f>RES_hhdet_fec!O$48</f>
        <v>0.60784746035537718</v>
      </c>
      <c r="P98" s="156">
        <f>RES_hhdet_fec!P$48</f>
        <v>0.65313810550679186</v>
      </c>
      <c r="Q98" s="156">
        <f>RES_hhdet_fec!Q$48</f>
        <v>0.61633569119318743</v>
      </c>
    </row>
    <row r="99" spans="1:17" ht="12" customHeight="1" x14ac:dyDescent="0.25">
      <c r="A99" s="158" t="s">
        <v>63</v>
      </c>
      <c r="B99" s="157">
        <f>SUM(B100:B101,B104:B105)</f>
        <v>193.11363117696774</v>
      </c>
      <c r="C99" s="157">
        <f t="shared" ref="C99:Q99" si="11">SUM(C100:C101,C104:C105)</f>
        <v>206.84525139348585</v>
      </c>
      <c r="D99" s="157">
        <f t="shared" si="11"/>
        <v>210.07655882449245</v>
      </c>
      <c r="E99" s="157">
        <f t="shared" si="11"/>
        <v>216.33662196896216</v>
      </c>
      <c r="F99" s="157">
        <f t="shared" si="11"/>
        <v>217.68761938117632</v>
      </c>
      <c r="G99" s="157">
        <f t="shared" si="11"/>
        <v>229.78200723445426</v>
      </c>
      <c r="H99" s="157">
        <f t="shared" si="11"/>
        <v>243.33239175576847</v>
      </c>
      <c r="I99" s="157">
        <f t="shared" si="11"/>
        <v>248.10755911120367</v>
      </c>
      <c r="J99" s="157">
        <f t="shared" si="11"/>
        <v>259.60280259647976</v>
      </c>
      <c r="K99" s="157">
        <f t="shared" si="11"/>
        <v>265.45649002699594</v>
      </c>
      <c r="L99" s="157">
        <f t="shared" si="11"/>
        <v>265.72035727313505</v>
      </c>
      <c r="M99" s="157">
        <f t="shared" si="11"/>
        <v>254.31621215446313</v>
      </c>
      <c r="N99" s="157">
        <f t="shared" si="11"/>
        <v>246.85878020427501</v>
      </c>
      <c r="O99" s="157">
        <f t="shared" si="11"/>
        <v>246.09468951811087</v>
      </c>
      <c r="P99" s="157">
        <f t="shared" si="11"/>
        <v>252.56438227499268</v>
      </c>
      <c r="Q99" s="157">
        <f t="shared" si="11"/>
        <v>261.90200042809505</v>
      </c>
    </row>
    <row r="100" spans="1:17" ht="12" customHeight="1" x14ac:dyDescent="0.25">
      <c r="A100" s="167" t="s">
        <v>165</v>
      </c>
      <c r="B100" s="132">
        <f>RES_hhdet_fec!B$50</f>
        <v>133.94088401753774</v>
      </c>
      <c r="C100" s="132">
        <f>RES_hhdet_fec!C$50</f>
        <v>143.37571587513898</v>
      </c>
      <c r="D100" s="132">
        <f>RES_hhdet_fec!D$50</f>
        <v>149.27199653801992</v>
      </c>
      <c r="E100" s="132">
        <f>RES_hhdet_fec!E$50</f>
        <v>154.05228159869577</v>
      </c>
      <c r="F100" s="132">
        <f>RES_hhdet_fec!F$50</f>
        <v>155.39341409130921</v>
      </c>
      <c r="G100" s="132">
        <f>RES_hhdet_fec!G$50</f>
        <v>161.89456983540757</v>
      </c>
      <c r="H100" s="132">
        <f>RES_hhdet_fec!H$50</f>
        <v>170.18959227720941</v>
      </c>
      <c r="I100" s="132">
        <f>RES_hhdet_fec!I$50</f>
        <v>178.99827567814521</v>
      </c>
      <c r="J100" s="132">
        <f>RES_hhdet_fec!J$50</f>
        <v>184.33617669563111</v>
      </c>
      <c r="K100" s="132">
        <f>RES_hhdet_fec!K$50</f>
        <v>198.41885607042556</v>
      </c>
      <c r="L100" s="132">
        <f>RES_hhdet_fec!L$50</f>
        <v>197.24722141551777</v>
      </c>
      <c r="M100" s="132">
        <f>RES_hhdet_fec!M$50</f>
        <v>186.09279382252893</v>
      </c>
      <c r="N100" s="132">
        <f>RES_hhdet_fec!N$50</f>
        <v>182.68948505252843</v>
      </c>
      <c r="O100" s="132">
        <f>RES_hhdet_fec!O$50</f>
        <v>179.76512122556628</v>
      </c>
      <c r="P100" s="132">
        <f>RES_hhdet_fec!P$50</f>
        <v>189.0986094768439</v>
      </c>
      <c r="Q100" s="132">
        <f>RES_hhdet_fec!Q$50</f>
        <v>197.21865906881217</v>
      </c>
    </row>
    <row r="101" spans="1:17" ht="12" customHeight="1" x14ac:dyDescent="0.25">
      <c r="A101" s="167" t="s">
        <v>164</v>
      </c>
      <c r="B101" s="132">
        <f>SUM(B102:B103)</f>
        <v>0.17756194767203659</v>
      </c>
      <c r="C101" s="132">
        <f t="shared" ref="C101:Q101" si="12">SUM(C102:C103)</f>
        <v>0.19489029541181041</v>
      </c>
      <c r="D101" s="132">
        <f t="shared" si="12"/>
        <v>0.31825689787679456</v>
      </c>
      <c r="E101" s="132">
        <f t="shared" si="12"/>
        <v>0.32418993550232461</v>
      </c>
      <c r="F101" s="132">
        <f t="shared" si="12"/>
        <v>0.47396981234829183</v>
      </c>
      <c r="G101" s="132">
        <f t="shared" si="12"/>
        <v>0.72281088664060622</v>
      </c>
      <c r="H101" s="132">
        <f t="shared" si="12"/>
        <v>0.971306460579479</v>
      </c>
      <c r="I101" s="132">
        <f t="shared" si="12"/>
        <v>2.3352283705223655</v>
      </c>
      <c r="J101" s="132">
        <f t="shared" si="12"/>
        <v>5.1561845270498035</v>
      </c>
      <c r="K101" s="132">
        <f t="shared" si="12"/>
        <v>9.4288406226918919</v>
      </c>
      <c r="L101" s="132">
        <f t="shared" si="12"/>
        <v>12.984322929974832</v>
      </c>
      <c r="M101" s="132">
        <f t="shared" si="12"/>
        <v>15.510072579264413</v>
      </c>
      <c r="N101" s="132">
        <f t="shared" si="12"/>
        <v>17.563329569181366</v>
      </c>
      <c r="O101" s="132">
        <f t="shared" si="12"/>
        <v>19.442154843678324</v>
      </c>
      <c r="P101" s="132">
        <f t="shared" si="12"/>
        <v>22.878098624346567</v>
      </c>
      <c r="Q101" s="132">
        <f t="shared" si="12"/>
        <v>25.526786726230434</v>
      </c>
    </row>
    <row r="102" spans="1:17" ht="12" customHeight="1" x14ac:dyDescent="0.25">
      <c r="A102" s="166" t="s">
        <v>163</v>
      </c>
      <c r="B102" s="165">
        <f>RES_hhdet_fec!B$52</f>
        <v>0.13956373684493431</v>
      </c>
      <c r="C102" s="165">
        <f>RES_hhdet_fec!C$52</f>
        <v>0.16124249666967205</v>
      </c>
      <c r="D102" s="165">
        <f>RES_hhdet_fec!D$52</f>
        <v>0.2489895334619518</v>
      </c>
      <c r="E102" s="165">
        <f>RES_hhdet_fec!E$52</f>
        <v>0.2540608829370114</v>
      </c>
      <c r="F102" s="165">
        <f>RES_hhdet_fec!F$52</f>
        <v>0.36920383671247226</v>
      </c>
      <c r="G102" s="165">
        <f>RES_hhdet_fec!G$52</f>
        <v>0.56162394944678329</v>
      </c>
      <c r="H102" s="165">
        <f>RES_hhdet_fec!H$52</f>
        <v>0.75304112097541043</v>
      </c>
      <c r="I102" s="165">
        <f>RES_hhdet_fec!I$52</f>
        <v>1.8056051712356123</v>
      </c>
      <c r="J102" s="165">
        <f>RES_hhdet_fec!J$52</f>
        <v>3.9751086127585902</v>
      </c>
      <c r="K102" s="165">
        <f>RES_hhdet_fec!K$52</f>
        <v>7.2489508293923581</v>
      </c>
      <c r="L102" s="165">
        <f>RES_hhdet_fec!L$52</f>
        <v>9.9611333325483997</v>
      </c>
      <c r="M102" s="165">
        <f>RES_hhdet_fec!M$52</f>
        <v>11.896861843312337</v>
      </c>
      <c r="N102" s="165">
        <f>RES_hhdet_fec!N$52</f>
        <v>13.46543317650065</v>
      </c>
      <c r="O102" s="165">
        <f>RES_hhdet_fec!O$52</f>
        <v>14.89768986736388</v>
      </c>
      <c r="P102" s="165">
        <f>RES_hhdet_fec!P$52</f>
        <v>17.522277638559157</v>
      </c>
      <c r="Q102" s="165">
        <f>RES_hhdet_fec!Q$52</f>
        <v>19.539106882735094</v>
      </c>
    </row>
    <row r="103" spans="1:17" ht="12" customHeight="1" x14ac:dyDescent="0.25">
      <c r="A103" s="147" t="s">
        <v>59</v>
      </c>
      <c r="B103" s="164">
        <f>RES_hhdet_fec!B$53</f>
        <v>3.7998210827102273E-2</v>
      </c>
      <c r="C103" s="164">
        <f>RES_hhdet_fec!C$53</f>
        <v>3.364779874213835E-2</v>
      </c>
      <c r="D103" s="164">
        <f>RES_hhdet_fec!D$53</f>
        <v>6.9267364414842741E-2</v>
      </c>
      <c r="E103" s="164">
        <f>RES_hhdet_fec!E$53</f>
        <v>7.0129052565313196E-2</v>
      </c>
      <c r="F103" s="164">
        <f>RES_hhdet_fec!F$53</f>
        <v>0.1047659756358196</v>
      </c>
      <c r="G103" s="164">
        <f>RES_hhdet_fec!G$53</f>
        <v>0.16118693719382296</v>
      </c>
      <c r="H103" s="164">
        <f>RES_hhdet_fec!H$53</f>
        <v>0.2182653396040686</v>
      </c>
      <c r="I103" s="164">
        <f>RES_hhdet_fec!I$53</f>
        <v>0.52962319928675317</v>
      </c>
      <c r="J103" s="164">
        <f>RES_hhdet_fec!J$53</f>
        <v>1.1810759142912131</v>
      </c>
      <c r="K103" s="164">
        <f>RES_hhdet_fec!K$53</f>
        <v>2.1798897932995338</v>
      </c>
      <c r="L103" s="164">
        <f>RES_hhdet_fec!L$53</f>
        <v>3.0231895974264322</v>
      </c>
      <c r="M103" s="164">
        <f>RES_hhdet_fec!M$53</f>
        <v>3.6132107359520775</v>
      </c>
      <c r="N103" s="164">
        <f>RES_hhdet_fec!N$53</f>
        <v>4.0978963926807159</v>
      </c>
      <c r="O103" s="164">
        <f>RES_hhdet_fec!O$53</f>
        <v>4.5444649763144458</v>
      </c>
      <c r="P103" s="164">
        <f>RES_hhdet_fec!P$53</f>
        <v>5.3558209857874104</v>
      </c>
      <c r="Q103" s="164">
        <f>RES_hhdet_fec!Q$53</f>
        <v>5.9876798434953384</v>
      </c>
    </row>
    <row r="104" spans="1:17" ht="12" customHeight="1" x14ac:dyDescent="0.25">
      <c r="A104" s="163" t="s">
        <v>142</v>
      </c>
      <c r="B104" s="162">
        <f>RES_hhdet_fec!B$54</f>
        <v>58.91414648095126</v>
      </c>
      <c r="C104" s="162">
        <f>RES_hhdet_fec!C$54</f>
        <v>63.186765441037409</v>
      </c>
      <c r="D104" s="162">
        <f>RES_hhdet_fec!D$54</f>
        <v>60.351984258292738</v>
      </c>
      <c r="E104" s="162">
        <f>RES_hhdet_fec!E$54</f>
        <v>61.825023891795638</v>
      </c>
      <c r="F104" s="162">
        <f>RES_hhdet_fec!F$54</f>
        <v>61.626695888170488</v>
      </c>
      <c r="G104" s="162">
        <f>RES_hhdet_fec!G$54</f>
        <v>66.856252372237677</v>
      </c>
      <c r="H104" s="162">
        <f>RES_hhdet_fec!H$54</f>
        <v>71.754887523484129</v>
      </c>
      <c r="I104" s="162">
        <f>RES_hhdet_fec!I$54</f>
        <v>65.890688007437987</v>
      </c>
      <c r="J104" s="162">
        <f>RES_hhdet_fec!J$54</f>
        <v>68.158916300612375</v>
      </c>
      <c r="K104" s="162">
        <f>RES_hhdet_fec!K$54</f>
        <v>54.860466266062609</v>
      </c>
      <c r="L104" s="162">
        <f>RES_hhdet_fec!L$54</f>
        <v>51.940732609501708</v>
      </c>
      <c r="M104" s="162">
        <f>RES_hhdet_fec!M$54</f>
        <v>48.519244258491014</v>
      </c>
      <c r="N104" s="162">
        <f>RES_hhdet_fec!N$54</f>
        <v>42.363677094332857</v>
      </c>
      <c r="O104" s="162">
        <f>RES_hhdet_fec!O$54</f>
        <v>42.201510873915119</v>
      </c>
      <c r="P104" s="162">
        <f>RES_hhdet_fec!P$54</f>
        <v>36.109589022466253</v>
      </c>
      <c r="Q104" s="162">
        <f>RES_hhdet_fec!Q$54</f>
        <v>34.61799711199393</v>
      </c>
    </row>
    <row r="105" spans="1:17" ht="12" customHeight="1" x14ac:dyDescent="0.25">
      <c r="A105" s="161" t="s">
        <v>141</v>
      </c>
      <c r="B105" s="160">
        <f>SUM(B106:B107)</f>
        <v>8.1038730806689774E-2</v>
      </c>
      <c r="C105" s="160">
        <f t="shared" ref="C105:Q105" si="13">SUM(C106:C107)</f>
        <v>8.7879781897647613E-2</v>
      </c>
      <c r="D105" s="160">
        <f t="shared" si="13"/>
        <v>0.13432113030300147</v>
      </c>
      <c r="E105" s="160">
        <f t="shared" si="13"/>
        <v>0.13512654296844981</v>
      </c>
      <c r="F105" s="160">
        <f t="shared" si="13"/>
        <v>0.19353958934833543</v>
      </c>
      <c r="G105" s="160">
        <f t="shared" si="13"/>
        <v>0.3083741401684098</v>
      </c>
      <c r="H105" s="160">
        <f t="shared" si="13"/>
        <v>0.41660549449545342</v>
      </c>
      <c r="I105" s="160">
        <f t="shared" si="13"/>
        <v>0.88336705509812452</v>
      </c>
      <c r="J105" s="160">
        <f t="shared" si="13"/>
        <v>1.9515250731864957</v>
      </c>
      <c r="K105" s="160">
        <f t="shared" si="13"/>
        <v>2.7483270678158735</v>
      </c>
      <c r="L105" s="160">
        <f t="shared" si="13"/>
        <v>3.5480803181407321</v>
      </c>
      <c r="M105" s="160">
        <f t="shared" si="13"/>
        <v>4.1941014941787635</v>
      </c>
      <c r="N105" s="160">
        <f t="shared" si="13"/>
        <v>4.242288488232334</v>
      </c>
      <c r="O105" s="160">
        <f t="shared" si="13"/>
        <v>4.6859025749511698</v>
      </c>
      <c r="P105" s="160">
        <f t="shared" si="13"/>
        <v>4.4780851513359607</v>
      </c>
      <c r="Q105" s="160">
        <f t="shared" si="13"/>
        <v>4.5385575210585039</v>
      </c>
    </row>
    <row r="106" spans="1:17" ht="12" customHeight="1" x14ac:dyDescent="0.25">
      <c r="A106" s="148" t="s">
        <v>60</v>
      </c>
      <c r="B106" s="156">
        <f>RES_hhdet_fec!B$56</f>
        <v>6.1471545829278315E-2</v>
      </c>
      <c r="C106" s="156">
        <f>RES_hhdet_fec!C$56</f>
        <v>7.1055882526578421E-2</v>
      </c>
      <c r="D106" s="156">
        <f>RES_hhdet_fec!D$56</f>
        <v>0.10057549122910371</v>
      </c>
      <c r="E106" s="156">
        <f>RES_hhdet_fec!E$56</f>
        <v>0.10195059081232768</v>
      </c>
      <c r="F106" s="156">
        <f>RES_hhdet_fec!F$56</f>
        <v>0.14635001892730531</v>
      </c>
      <c r="G106" s="156">
        <f>RES_hhdet_fec!G$56</f>
        <v>0.23185562223089271</v>
      </c>
      <c r="H106" s="156">
        <f>RES_hhdet_fec!H$56</f>
        <v>0.31738204486185395</v>
      </c>
      <c r="I106" s="156">
        <f>RES_hhdet_fec!I$56</f>
        <v>0.66467248421923575</v>
      </c>
      <c r="J106" s="156">
        <f>RES_hhdet_fec!J$56</f>
        <v>1.4699109945345701</v>
      </c>
      <c r="K106" s="156">
        <f>RES_hhdet_fec!K$56</f>
        <v>2.0042720651110288</v>
      </c>
      <c r="L106" s="156">
        <f>RES_hhdet_fec!L$56</f>
        <v>2.6231530792677673</v>
      </c>
      <c r="M106" s="156">
        <f>RES_hhdet_fec!M$56</f>
        <v>3.1018132731050896</v>
      </c>
      <c r="N106" s="156">
        <f>RES_hhdet_fec!N$56</f>
        <v>3.1225354582766975</v>
      </c>
      <c r="O106" s="156">
        <f>RES_hhdet_fec!O$56</f>
        <v>3.4973512264620532</v>
      </c>
      <c r="P106" s="156">
        <f>RES_hhdet_fec!P$56</f>
        <v>3.3459587619011102</v>
      </c>
      <c r="Q106" s="156">
        <f>RES_hhdet_fec!Q$56</f>
        <v>3.4296740134420691</v>
      </c>
    </row>
    <row r="107" spans="1:17" ht="12" customHeight="1" x14ac:dyDescent="0.25">
      <c r="A107" s="148" t="s">
        <v>59</v>
      </c>
      <c r="B107" s="156">
        <f>RES_hhdet_fec!B$57</f>
        <v>1.9567184977411466E-2</v>
      </c>
      <c r="C107" s="156">
        <f>RES_hhdet_fec!C$57</f>
        <v>1.6823899371069186E-2</v>
      </c>
      <c r="D107" s="156">
        <f>RES_hhdet_fec!D$57</f>
        <v>3.3745639073897757E-2</v>
      </c>
      <c r="E107" s="156">
        <f>RES_hhdet_fec!E$57</f>
        <v>3.3175952156122131E-2</v>
      </c>
      <c r="F107" s="156">
        <f>RES_hhdet_fec!F$57</f>
        <v>4.7189570421030128E-2</v>
      </c>
      <c r="G107" s="156">
        <f>RES_hhdet_fec!G$57</f>
        <v>7.6518517937517072E-2</v>
      </c>
      <c r="H107" s="156">
        <f>RES_hhdet_fec!H$57</f>
        <v>9.9223449633599456E-2</v>
      </c>
      <c r="I107" s="156">
        <f>RES_hhdet_fec!I$57</f>
        <v>0.21869457087888883</v>
      </c>
      <c r="J107" s="156">
        <f>RES_hhdet_fec!J$57</f>
        <v>0.48161407865192563</v>
      </c>
      <c r="K107" s="156">
        <f>RES_hhdet_fec!K$57</f>
        <v>0.7440550027048447</v>
      </c>
      <c r="L107" s="156">
        <f>RES_hhdet_fec!L$57</f>
        <v>0.92492723887296469</v>
      </c>
      <c r="M107" s="156">
        <f>RES_hhdet_fec!M$57</f>
        <v>1.0922882210736744</v>
      </c>
      <c r="N107" s="156">
        <f>RES_hhdet_fec!N$57</f>
        <v>1.1197530299556364</v>
      </c>
      <c r="O107" s="156">
        <f>RES_hhdet_fec!O$57</f>
        <v>1.1885513484891161</v>
      </c>
      <c r="P107" s="156">
        <f>RES_hhdet_fec!P$57</f>
        <v>1.132126389434851</v>
      </c>
      <c r="Q107" s="156">
        <f>RES_hhdet_fec!Q$57</f>
        <v>1.1088835076164343</v>
      </c>
    </row>
    <row r="108" spans="1:17" ht="12" customHeight="1" x14ac:dyDescent="0.25">
      <c r="A108" s="158" t="s">
        <v>62</v>
      </c>
      <c r="B108" s="157">
        <f>SUM(B109:B110)</f>
        <v>44.353291513169097</v>
      </c>
      <c r="C108" s="157">
        <f t="shared" ref="C108:Q108" si="14">SUM(C109:C110)</f>
        <v>48.596650206917303</v>
      </c>
      <c r="D108" s="157">
        <f t="shared" si="14"/>
        <v>48.650788349651236</v>
      </c>
      <c r="E108" s="157">
        <f t="shared" si="14"/>
        <v>50.950467937866662</v>
      </c>
      <c r="F108" s="157">
        <f t="shared" si="14"/>
        <v>52.535264714491298</v>
      </c>
      <c r="G108" s="157">
        <f t="shared" si="14"/>
        <v>55.573927151485371</v>
      </c>
      <c r="H108" s="157">
        <f t="shared" si="14"/>
        <v>59.731444082001445</v>
      </c>
      <c r="I108" s="157">
        <f t="shared" si="14"/>
        <v>60.784614918831281</v>
      </c>
      <c r="J108" s="157">
        <f t="shared" si="14"/>
        <v>63.772478919776646</v>
      </c>
      <c r="K108" s="157">
        <f t="shared" si="14"/>
        <v>61.826636935993186</v>
      </c>
      <c r="L108" s="157">
        <f t="shared" si="14"/>
        <v>64.52974459137792</v>
      </c>
      <c r="M108" s="157">
        <f t="shared" si="14"/>
        <v>60.698910796726658</v>
      </c>
      <c r="N108" s="157">
        <f t="shared" si="14"/>
        <v>58.216902796191519</v>
      </c>
      <c r="O108" s="157">
        <f t="shared" si="14"/>
        <v>65.598630730084807</v>
      </c>
      <c r="P108" s="157">
        <f t="shared" si="14"/>
        <v>67.202530311752412</v>
      </c>
      <c r="Q108" s="157">
        <f t="shared" si="14"/>
        <v>72.651723025579926</v>
      </c>
    </row>
    <row r="109" spans="1:17" ht="12" customHeight="1" x14ac:dyDescent="0.25">
      <c r="A109" s="23" t="s">
        <v>57</v>
      </c>
      <c r="B109" s="156">
        <f>RES_hhdet_fec!B$59</f>
        <v>9.2154135475215551</v>
      </c>
      <c r="C109" s="156">
        <f>RES_hhdet_fec!C$59</f>
        <v>12.218094684190898</v>
      </c>
      <c r="D109" s="156">
        <f>RES_hhdet_fec!D$59</f>
        <v>10.60201886031914</v>
      </c>
      <c r="E109" s="156">
        <f>RES_hhdet_fec!E$59</f>
        <v>10.505621791800491</v>
      </c>
      <c r="F109" s="156">
        <f>RES_hhdet_fec!F$59</f>
        <v>12.289744178144749</v>
      </c>
      <c r="G109" s="156">
        <f>RES_hhdet_fec!G$59</f>
        <v>14.543194292430636</v>
      </c>
      <c r="H109" s="156">
        <f>RES_hhdet_fec!H$59</f>
        <v>19.556199781481695</v>
      </c>
      <c r="I109" s="156">
        <f>RES_hhdet_fec!I$59</f>
        <v>12.574709170062087</v>
      </c>
      <c r="J109" s="156">
        <f>RES_hhdet_fec!J$59</f>
        <v>14.781440203823781</v>
      </c>
      <c r="K109" s="156">
        <f>RES_hhdet_fec!K$59</f>
        <v>6.3373408261589148</v>
      </c>
      <c r="L109" s="156">
        <f>RES_hhdet_fec!L$59</f>
        <v>11.586121664029191</v>
      </c>
      <c r="M109" s="156">
        <f>RES_hhdet_fec!M$59</f>
        <v>8.3710401455553622</v>
      </c>
      <c r="N109" s="156">
        <f>RES_hhdet_fec!N$59</f>
        <v>3.6151525437196184</v>
      </c>
      <c r="O109" s="156">
        <f>RES_hhdet_fec!O$59</f>
        <v>20.857709332699883</v>
      </c>
      <c r="P109" s="156">
        <f>RES_hhdet_fec!P$59</f>
        <v>15.034686700383315</v>
      </c>
      <c r="Q109" s="156">
        <f>RES_hhdet_fec!Q$59</f>
        <v>14.754523213220102</v>
      </c>
    </row>
    <row r="110" spans="1:17" ht="12" customHeight="1" x14ac:dyDescent="0.25">
      <c r="A110" s="29" t="s">
        <v>140</v>
      </c>
      <c r="B110" s="57">
        <f>RES_hhdet_fec!B$60</f>
        <v>35.13787796564754</v>
      </c>
      <c r="C110" s="57">
        <f>RES_hhdet_fec!C$60</f>
        <v>36.378555522726408</v>
      </c>
      <c r="D110" s="57">
        <f>RES_hhdet_fec!D$60</f>
        <v>38.048769489332095</v>
      </c>
      <c r="E110" s="57">
        <f>RES_hhdet_fec!E$60</f>
        <v>40.444846146066169</v>
      </c>
      <c r="F110" s="57">
        <f>RES_hhdet_fec!F$60</f>
        <v>40.245520536346547</v>
      </c>
      <c r="G110" s="57">
        <f>RES_hhdet_fec!G$60</f>
        <v>41.030732859054737</v>
      </c>
      <c r="H110" s="57">
        <f>RES_hhdet_fec!H$60</f>
        <v>40.175244300519751</v>
      </c>
      <c r="I110" s="57">
        <f>RES_hhdet_fec!I$60</f>
        <v>48.209905748769195</v>
      </c>
      <c r="J110" s="57">
        <f>RES_hhdet_fec!J$60</f>
        <v>48.991038715952861</v>
      </c>
      <c r="K110" s="57">
        <f>RES_hhdet_fec!K$60</f>
        <v>55.489296109834271</v>
      </c>
      <c r="L110" s="57">
        <f>RES_hhdet_fec!L$60</f>
        <v>52.943622927348734</v>
      </c>
      <c r="M110" s="57">
        <f>RES_hhdet_fec!M$60</f>
        <v>52.327870651171295</v>
      </c>
      <c r="N110" s="57">
        <f>RES_hhdet_fec!N$60</f>
        <v>54.601750252471902</v>
      </c>
      <c r="O110" s="57">
        <f>RES_hhdet_fec!O$60</f>
        <v>44.740921397384916</v>
      </c>
      <c r="P110" s="57">
        <f>RES_hhdet_fec!P$60</f>
        <v>52.167843611369094</v>
      </c>
      <c r="Q110" s="57">
        <f>RES_hhdet_fec!Q$60</f>
        <v>57.89719981235983</v>
      </c>
    </row>
    <row r="112" spans="1:17" ht="12" customHeight="1" x14ac:dyDescent="0.25">
      <c r="A112" s="152" t="s">
        <v>119</v>
      </c>
      <c r="B112" s="168">
        <f>SUM(B113,B116,B118,B127)</f>
        <v>573.14950618427872</v>
      </c>
      <c r="C112" s="168">
        <f t="shared" ref="C112:Q112" si="15">SUM(C113,C116,C118,C127)</f>
        <v>647.65377624189068</v>
      </c>
      <c r="D112" s="168">
        <f t="shared" si="15"/>
        <v>642.51613513446887</v>
      </c>
      <c r="E112" s="168">
        <f t="shared" si="15"/>
        <v>686.03843303523809</v>
      </c>
      <c r="F112" s="168">
        <f t="shared" si="15"/>
        <v>714.79181371990035</v>
      </c>
      <c r="G112" s="168">
        <f t="shared" si="15"/>
        <v>752.46354743590962</v>
      </c>
      <c r="H112" s="168">
        <f t="shared" si="15"/>
        <v>811.7727282004937</v>
      </c>
      <c r="I112" s="168">
        <f t="shared" si="15"/>
        <v>779.55170485167866</v>
      </c>
      <c r="J112" s="168">
        <f t="shared" si="15"/>
        <v>857.59580535045234</v>
      </c>
      <c r="K112" s="168">
        <f t="shared" si="15"/>
        <v>849.45385659203873</v>
      </c>
      <c r="L112" s="168">
        <f t="shared" si="15"/>
        <v>897.61522395156192</v>
      </c>
      <c r="M112" s="168">
        <f t="shared" si="15"/>
        <v>699.89739844185067</v>
      </c>
      <c r="N112" s="168">
        <f t="shared" si="15"/>
        <v>682.0401362319634</v>
      </c>
      <c r="O112" s="168">
        <f t="shared" si="15"/>
        <v>687.56667815369769</v>
      </c>
      <c r="P112" s="168">
        <f t="shared" si="15"/>
        <v>666.31089506992873</v>
      </c>
      <c r="Q112" s="168">
        <f t="shared" si="15"/>
        <v>736.79522711004915</v>
      </c>
    </row>
    <row r="113" spans="1:17" ht="12" customHeight="1" x14ac:dyDescent="0.25">
      <c r="A113" s="158" t="s">
        <v>65</v>
      </c>
      <c r="B113" s="157">
        <f>SUM(B114:B115)</f>
        <v>434.477428668953</v>
      </c>
      <c r="C113" s="157">
        <f t="shared" ref="C113:Q113" si="16">SUM(C114:C115)</f>
        <v>497.73136768489059</v>
      </c>
      <c r="D113" s="157">
        <f t="shared" si="16"/>
        <v>489.49507340237841</v>
      </c>
      <c r="E113" s="157">
        <f t="shared" si="16"/>
        <v>526.51196545593859</v>
      </c>
      <c r="F113" s="157">
        <f t="shared" si="16"/>
        <v>552.92775020370141</v>
      </c>
      <c r="G113" s="157">
        <f t="shared" si="16"/>
        <v>579.99570602137044</v>
      </c>
      <c r="H113" s="157">
        <f t="shared" si="16"/>
        <v>628.13332630069203</v>
      </c>
      <c r="I113" s="157">
        <f t="shared" si="16"/>
        <v>588.67259843953218</v>
      </c>
      <c r="J113" s="157">
        <f t="shared" si="16"/>
        <v>656.09357180328038</v>
      </c>
      <c r="K113" s="157">
        <f t="shared" si="16"/>
        <v>642.95382456651703</v>
      </c>
      <c r="L113" s="157">
        <f t="shared" si="16"/>
        <v>689.41357378237183</v>
      </c>
      <c r="M113" s="157">
        <f t="shared" si="16"/>
        <v>499.12176518686795</v>
      </c>
      <c r="N113" s="157">
        <f t="shared" si="16"/>
        <v>485.68733961332401</v>
      </c>
      <c r="O113" s="157">
        <f t="shared" si="16"/>
        <v>490.10934169368107</v>
      </c>
      <c r="P113" s="157">
        <f t="shared" si="16"/>
        <v>461.18252721222615</v>
      </c>
      <c r="Q113" s="157">
        <f t="shared" si="16"/>
        <v>520.46891839930356</v>
      </c>
    </row>
    <row r="114" spans="1:17" ht="12" customHeight="1" x14ac:dyDescent="0.25">
      <c r="A114" s="23" t="s">
        <v>166</v>
      </c>
      <c r="B114" s="156">
        <f>RES_hhdet_tes!B$45</f>
        <v>421.90269659059499</v>
      </c>
      <c r="C114" s="156">
        <f>RES_hhdet_tes!C$45</f>
        <v>481.28125858909914</v>
      </c>
      <c r="D114" s="156">
        <f>RES_hhdet_tes!D$45</f>
        <v>480.03943589867316</v>
      </c>
      <c r="E114" s="156">
        <f>RES_hhdet_tes!E$45</f>
        <v>514.38564699419396</v>
      </c>
      <c r="F114" s="156">
        <f>RES_hhdet_tes!F$45</f>
        <v>536.76671995393008</v>
      </c>
      <c r="G114" s="156">
        <f>RES_hhdet_tes!G$45</f>
        <v>564.91693999297138</v>
      </c>
      <c r="H114" s="156">
        <f>RES_hhdet_tes!H$45</f>
        <v>604.99813983143292</v>
      </c>
      <c r="I114" s="156">
        <f>RES_hhdet_tes!I$45</f>
        <v>570.4213011226899</v>
      </c>
      <c r="J114" s="156">
        <f>RES_hhdet_tes!J$45</f>
        <v>635.50342986982446</v>
      </c>
      <c r="K114" s="156">
        <f>RES_hhdet_tes!K$45</f>
        <v>635.96524334842093</v>
      </c>
      <c r="L114" s="156">
        <f>RES_hhdet_tes!L$45</f>
        <v>674.99206874095796</v>
      </c>
      <c r="M114" s="156">
        <f>RES_hhdet_tes!M$45</f>
        <v>487.48136671465818</v>
      </c>
      <c r="N114" s="156">
        <f>RES_hhdet_tes!N$45</f>
        <v>475.78135754244681</v>
      </c>
      <c r="O114" s="156">
        <f>RES_hhdet_tes!O$45</f>
        <v>476.61214172708696</v>
      </c>
      <c r="P114" s="156">
        <f>RES_hhdet_tes!P$45</f>
        <v>447.6104143748916</v>
      </c>
      <c r="Q114" s="156">
        <f>RES_hhdet_tes!Q$45</f>
        <v>503.15037611855166</v>
      </c>
    </row>
    <row r="115" spans="1:17" ht="12" customHeight="1" x14ac:dyDescent="0.25">
      <c r="A115" s="23" t="s">
        <v>60</v>
      </c>
      <c r="B115" s="156">
        <f>RES_hhdet_tes!B$46</f>
        <v>12.574732078357989</v>
      </c>
      <c r="C115" s="156">
        <f>RES_hhdet_tes!C$46</f>
        <v>16.450109095791447</v>
      </c>
      <c r="D115" s="156">
        <f>RES_hhdet_tes!D$46</f>
        <v>9.4556375037052405</v>
      </c>
      <c r="E115" s="156">
        <f>RES_hhdet_tes!E$46</f>
        <v>12.126318461744637</v>
      </c>
      <c r="F115" s="156">
        <f>RES_hhdet_tes!F$46</f>
        <v>16.16103024977134</v>
      </c>
      <c r="G115" s="156">
        <f>RES_hhdet_tes!G$46</f>
        <v>15.078766028399043</v>
      </c>
      <c r="H115" s="156">
        <f>RES_hhdet_tes!H$46</f>
        <v>23.13518646925915</v>
      </c>
      <c r="I115" s="156">
        <f>RES_hhdet_tes!I$46</f>
        <v>18.251297316842269</v>
      </c>
      <c r="J115" s="156">
        <f>RES_hhdet_tes!J$46</f>
        <v>20.590141933455868</v>
      </c>
      <c r="K115" s="156">
        <f>RES_hhdet_tes!K$46</f>
        <v>6.9885812180961269</v>
      </c>
      <c r="L115" s="156">
        <f>RES_hhdet_tes!L$46</f>
        <v>14.421505041413898</v>
      </c>
      <c r="M115" s="156">
        <f>RES_hhdet_tes!M$46</f>
        <v>11.640398472209753</v>
      </c>
      <c r="N115" s="156">
        <f>RES_hhdet_tes!N$46</f>
        <v>9.9059820708772257</v>
      </c>
      <c r="O115" s="156">
        <f>RES_hhdet_tes!O$46</f>
        <v>13.49719996659411</v>
      </c>
      <c r="P115" s="156">
        <f>RES_hhdet_tes!P$46</f>
        <v>13.572112837334563</v>
      </c>
      <c r="Q115" s="156">
        <f>RES_hhdet_tes!Q$46</f>
        <v>17.318542280751917</v>
      </c>
    </row>
    <row r="116" spans="1:17" ht="12" customHeight="1" x14ac:dyDescent="0.25">
      <c r="A116" s="158" t="s">
        <v>112</v>
      </c>
      <c r="B116" s="157">
        <f>B117</f>
        <v>0.21670363377238874</v>
      </c>
      <c r="C116" s="157">
        <f t="shared" ref="C116:Q116" si="17">C117</f>
        <v>0.2552827766063574</v>
      </c>
      <c r="D116" s="157">
        <f t="shared" si="17"/>
        <v>0.28809393038637238</v>
      </c>
      <c r="E116" s="157">
        <f t="shared" si="17"/>
        <v>0.30869194818314011</v>
      </c>
      <c r="F116" s="157">
        <f t="shared" si="17"/>
        <v>0.33411350449715649</v>
      </c>
      <c r="G116" s="157">
        <f t="shared" si="17"/>
        <v>0.44286015695996533</v>
      </c>
      <c r="H116" s="157">
        <f t="shared" si="17"/>
        <v>0.543378696054443</v>
      </c>
      <c r="I116" s="157">
        <f t="shared" si="17"/>
        <v>0.72015838364176232</v>
      </c>
      <c r="J116" s="157">
        <f t="shared" si="17"/>
        <v>0.87719732844998755</v>
      </c>
      <c r="K116" s="157">
        <f t="shared" si="17"/>
        <v>1.1679667840812296</v>
      </c>
      <c r="L116" s="157">
        <f t="shared" si="17"/>
        <v>1.3182517128172309</v>
      </c>
      <c r="M116" s="157">
        <f t="shared" si="17"/>
        <v>1.4203198959268448</v>
      </c>
      <c r="N116" s="157">
        <f t="shared" si="17"/>
        <v>1.5610841138775826</v>
      </c>
      <c r="O116" s="157">
        <f t="shared" si="17"/>
        <v>1.7186682419551487</v>
      </c>
      <c r="P116" s="157">
        <f t="shared" si="17"/>
        <v>1.9455780948780741</v>
      </c>
      <c r="Q116" s="157">
        <f t="shared" si="17"/>
        <v>1.9077692651615148</v>
      </c>
    </row>
    <row r="117" spans="1:17" ht="12" customHeight="1" x14ac:dyDescent="0.25">
      <c r="A117" s="23" t="s">
        <v>60</v>
      </c>
      <c r="B117" s="156">
        <f>RES_hhdet_tes!B$48</f>
        <v>0.21670363377238874</v>
      </c>
      <c r="C117" s="156">
        <f>RES_hhdet_tes!C$48</f>
        <v>0.2552827766063574</v>
      </c>
      <c r="D117" s="156">
        <f>RES_hhdet_tes!D$48</f>
        <v>0.28809393038637238</v>
      </c>
      <c r="E117" s="156">
        <f>RES_hhdet_tes!E$48</f>
        <v>0.30869194818314011</v>
      </c>
      <c r="F117" s="156">
        <f>RES_hhdet_tes!F$48</f>
        <v>0.33411350449715649</v>
      </c>
      <c r="G117" s="156">
        <f>RES_hhdet_tes!G$48</f>
        <v>0.44286015695996533</v>
      </c>
      <c r="H117" s="156">
        <f>RES_hhdet_tes!H$48</f>
        <v>0.543378696054443</v>
      </c>
      <c r="I117" s="156">
        <f>RES_hhdet_tes!I$48</f>
        <v>0.72015838364176232</v>
      </c>
      <c r="J117" s="156">
        <f>RES_hhdet_tes!J$48</f>
        <v>0.87719732844998755</v>
      </c>
      <c r="K117" s="156">
        <f>RES_hhdet_tes!K$48</f>
        <v>1.1679667840812296</v>
      </c>
      <c r="L117" s="156">
        <f>RES_hhdet_tes!L$48</f>
        <v>1.3182517128172309</v>
      </c>
      <c r="M117" s="156">
        <f>RES_hhdet_tes!M$48</f>
        <v>1.4203198959268448</v>
      </c>
      <c r="N117" s="156">
        <f>RES_hhdet_tes!N$48</f>
        <v>1.5610841138775826</v>
      </c>
      <c r="O117" s="156">
        <f>RES_hhdet_tes!O$48</f>
        <v>1.7186682419551487</v>
      </c>
      <c r="P117" s="156">
        <f>RES_hhdet_tes!P$48</f>
        <v>1.9455780948780741</v>
      </c>
      <c r="Q117" s="156">
        <f>RES_hhdet_tes!Q$48</f>
        <v>1.9077692651615148</v>
      </c>
    </row>
    <row r="118" spans="1:17" ht="12" customHeight="1" x14ac:dyDescent="0.25">
      <c r="A118" s="158" t="s">
        <v>63</v>
      </c>
      <c r="B118" s="157">
        <f>SUM(B119:B120,B123:B124)</f>
        <v>107.18199523473282</v>
      </c>
      <c r="C118" s="157">
        <f t="shared" ref="C118:Q118" si="18">SUM(C119:C120,C123:C124)</f>
        <v>115.84828254808205</v>
      </c>
      <c r="D118" s="157">
        <f t="shared" si="18"/>
        <v>117.97816633495293</v>
      </c>
      <c r="E118" s="157">
        <f t="shared" si="18"/>
        <v>122.32695637829397</v>
      </c>
      <c r="F118" s="157">
        <f t="shared" si="18"/>
        <v>123.77250139365916</v>
      </c>
      <c r="G118" s="157">
        <f t="shared" si="18"/>
        <v>132.30020635652431</v>
      </c>
      <c r="H118" s="157">
        <f t="shared" si="18"/>
        <v>141.51746305944496</v>
      </c>
      <c r="I118" s="157">
        <f t="shared" si="18"/>
        <v>144.6166659878252</v>
      </c>
      <c r="J118" s="157">
        <f t="shared" si="18"/>
        <v>153.12241484902339</v>
      </c>
      <c r="K118" s="157">
        <f t="shared" si="18"/>
        <v>156.00588714474708</v>
      </c>
      <c r="L118" s="157">
        <f t="shared" si="18"/>
        <v>157.05612755605179</v>
      </c>
      <c r="M118" s="157">
        <f t="shared" si="18"/>
        <v>151.37417468548742</v>
      </c>
      <c r="N118" s="157">
        <f t="shared" si="18"/>
        <v>147.0228027182319</v>
      </c>
      <c r="O118" s="157">
        <f t="shared" si="18"/>
        <v>147.87930596343702</v>
      </c>
      <c r="P118" s="157">
        <f t="shared" si="18"/>
        <v>151.74446096469237</v>
      </c>
      <c r="Q118" s="157">
        <f t="shared" si="18"/>
        <v>158.03922594621937</v>
      </c>
    </row>
    <row r="119" spans="1:17" ht="12" customHeight="1" x14ac:dyDescent="0.25">
      <c r="A119" s="167" t="s">
        <v>165</v>
      </c>
      <c r="B119" s="132">
        <f>RES_hhdet_tes!B$50</f>
        <v>67.811595012335957</v>
      </c>
      <c r="C119" s="132">
        <f>RES_hhdet_tes!C$50</f>
        <v>73.238366918902813</v>
      </c>
      <c r="D119" s="132">
        <f>RES_hhdet_tes!D$50</f>
        <v>76.806001935054709</v>
      </c>
      <c r="E119" s="132">
        <f>RES_hhdet_tes!E$50</f>
        <v>79.803329477891694</v>
      </c>
      <c r="F119" s="132">
        <f>RES_hhdet_tes!F$50</f>
        <v>80.936381615181404</v>
      </c>
      <c r="G119" s="132">
        <f>RES_hhdet_tes!G$50</f>
        <v>84.979426864264866</v>
      </c>
      <c r="H119" s="132">
        <f>RES_hhdet_tes!H$50</f>
        <v>90.042569874062096</v>
      </c>
      <c r="I119" s="132">
        <f>RES_hhdet_tes!I$50</f>
        <v>95.55172009769224</v>
      </c>
      <c r="J119" s="132">
        <f>RES_hhdet_tes!J$50</f>
        <v>99.105532023871888</v>
      </c>
      <c r="K119" s="132">
        <f>RES_hhdet_tes!K$50</f>
        <v>107.72547264673761</v>
      </c>
      <c r="L119" s="132">
        <f>RES_hhdet_tes!L$50</f>
        <v>107.61675643731171</v>
      </c>
      <c r="M119" s="132">
        <f>RES_hhdet_tes!M$50</f>
        <v>101.95165208450183</v>
      </c>
      <c r="N119" s="132">
        <f>RES_hhdet_tes!N$50</f>
        <v>100.56940586321983</v>
      </c>
      <c r="O119" s="132">
        <f>RES_hhdet_tes!O$50</f>
        <v>99.457156069377191</v>
      </c>
      <c r="P119" s="132">
        <f>RES_hhdet_tes!P$50</f>
        <v>105.47935911706867</v>
      </c>
      <c r="Q119" s="132">
        <f>RES_hhdet_tes!Q$50</f>
        <v>110.84012353480485</v>
      </c>
    </row>
    <row r="120" spans="1:17" ht="12" customHeight="1" x14ac:dyDescent="0.25">
      <c r="A120" s="167" t="s">
        <v>164</v>
      </c>
      <c r="B120" s="132">
        <f>SUM(B121:B122)</f>
        <v>0.1086565439473893</v>
      </c>
      <c r="C120" s="132">
        <f t="shared" ref="C120:Q120" si="19">SUM(C121:C122)</f>
        <v>0.11635981296832019</v>
      </c>
      <c r="D120" s="132">
        <f t="shared" si="19"/>
        <v>0.20122763557294587</v>
      </c>
      <c r="E120" s="132">
        <f t="shared" si="19"/>
        <v>0.20583409048358275</v>
      </c>
      <c r="F120" s="132">
        <f t="shared" si="19"/>
        <v>0.30521452710578512</v>
      </c>
      <c r="G120" s="132">
        <f t="shared" si="19"/>
        <v>0.47120135987213241</v>
      </c>
      <c r="H120" s="132">
        <f t="shared" si="19"/>
        <v>0.63675839081449115</v>
      </c>
      <c r="I120" s="132">
        <f t="shared" si="19"/>
        <v>1.546443677919306</v>
      </c>
      <c r="J120" s="132">
        <f t="shared" si="19"/>
        <v>3.4398592691146614</v>
      </c>
      <c r="K120" s="132">
        <f t="shared" si="19"/>
        <v>6.3317973033572699</v>
      </c>
      <c r="L120" s="132">
        <f t="shared" si="19"/>
        <v>8.750644063471583</v>
      </c>
      <c r="M120" s="132">
        <f t="shared" si="19"/>
        <v>10.468247828641573</v>
      </c>
      <c r="N120" s="132">
        <f t="shared" si="19"/>
        <v>11.878415027053048</v>
      </c>
      <c r="O120" s="132">
        <f t="shared" si="19"/>
        <v>13.17429330058186</v>
      </c>
      <c r="P120" s="132">
        <f t="shared" si="19"/>
        <v>15.566536422749461</v>
      </c>
      <c r="Q120" s="132">
        <f t="shared" si="19"/>
        <v>17.4264663263655</v>
      </c>
    </row>
    <row r="121" spans="1:17" ht="12" customHeight="1" x14ac:dyDescent="0.25">
      <c r="A121" s="166" t="s">
        <v>163</v>
      </c>
      <c r="B121" s="165">
        <f>RES_hhdet_tes!B$52</f>
        <v>7.0658333120287034E-2</v>
      </c>
      <c r="C121" s="165">
        <f>RES_hhdet_tes!C$52</f>
        <v>8.2712014226181838E-2</v>
      </c>
      <c r="D121" s="165">
        <f>RES_hhdet_tes!D$52</f>
        <v>0.13196027115810313</v>
      </c>
      <c r="E121" s="165">
        <f>RES_hhdet_tes!E$52</f>
        <v>0.1357050379182696</v>
      </c>
      <c r="F121" s="165">
        <f>RES_hhdet_tes!F$52</f>
        <v>0.20044855146996551</v>
      </c>
      <c r="G121" s="165">
        <f>RES_hhdet_tes!G$52</f>
        <v>0.31001442267830948</v>
      </c>
      <c r="H121" s="165">
        <f>RES_hhdet_tes!H$52</f>
        <v>0.41849305121042252</v>
      </c>
      <c r="I121" s="165">
        <f>RES_hhdet_tes!I$52</f>
        <v>1.016820478632553</v>
      </c>
      <c r="J121" s="165">
        <f>RES_hhdet_tes!J$52</f>
        <v>2.2587833548234482</v>
      </c>
      <c r="K121" s="165">
        <f>RES_hhdet_tes!K$52</f>
        <v>4.1519075100577361</v>
      </c>
      <c r="L121" s="165">
        <f>RES_hhdet_tes!L$52</f>
        <v>5.7274544660451499</v>
      </c>
      <c r="M121" s="165">
        <f>RES_hhdet_tes!M$52</f>
        <v>6.8550370926894946</v>
      </c>
      <c r="N121" s="165">
        <f>RES_hhdet_tes!N$52</f>
        <v>7.7805186343723323</v>
      </c>
      <c r="O121" s="165">
        <f>RES_hhdet_tes!O$52</f>
        <v>8.6298283242674145</v>
      </c>
      <c r="P121" s="165">
        <f>RES_hhdet_tes!P$52</f>
        <v>10.210715436962051</v>
      </c>
      <c r="Q121" s="165">
        <f>RES_hhdet_tes!Q$52</f>
        <v>11.43878648287016</v>
      </c>
    </row>
    <row r="122" spans="1:17" ht="12" customHeight="1" x14ac:dyDescent="0.25">
      <c r="A122" s="147" t="s">
        <v>59</v>
      </c>
      <c r="B122" s="164">
        <f>RES_hhdet_tes!B$53</f>
        <v>3.7998210827102266E-2</v>
      </c>
      <c r="C122" s="164">
        <f>RES_hhdet_tes!C$53</f>
        <v>3.3647798742138357E-2</v>
      </c>
      <c r="D122" s="164">
        <f>RES_hhdet_tes!D$53</f>
        <v>6.9267364414842728E-2</v>
      </c>
      <c r="E122" s="164">
        <f>RES_hhdet_tes!E$53</f>
        <v>7.0129052565313169E-2</v>
      </c>
      <c r="F122" s="164">
        <f>RES_hhdet_tes!F$53</f>
        <v>0.1047659756358196</v>
      </c>
      <c r="G122" s="164">
        <f>RES_hhdet_tes!G$53</f>
        <v>0.16118693719382293</v>
      </c>
      <c r="H122" s="164">
        <f>RES_hhdet_tes!H$53</f>
        <v>0.21826533960406863</v>
      </c>
      <c r="I122" s="164">
        <f>RES_hhdet_tes!I$53</f>
        <v>0.52962319928675317</v>
      </c>
      <c r="J122" s="164">
        <f>RES_hhdet_tes!J$53</f>
        <v>1.1810759142912131</v>
      </c>
      <c r="K122" s="164">
        <f>RES_hhdet_tes!K$53</f>
        <v>2.1798897932995334</v>
      </c>
      <c r="L122" s="164">
        <f>RES_hhdet_tes!L$53</f>
        <v>3.0231895974264322</v>
      </c>
      <c r="M122" s="164">
        <f>RES_hhdet_tes!M$53</f>
        <v>3.6132107359520784</v>
      </c>
      <c r="N122" s="164">
        <f>RES_hhdet_tes!N$53</f>
        <v>4.0978963926807159</v>
      </c>
      <c r="O122" s="164">
        <f>RES_hhdet_tes!O$53</f>
        <v>4.5444649763144458</v>
      </c>
      <c r="P122" s="164">
        <f>RES_hhdet_tes!P$53</f>
        <v>5.3558209857874104</v>
      </c>
      <c r="Q122" s="164">
        <f>RES_hhdet_tes!Q$53</f>
        <v>5.9876798434953384</v>
      </c>
    </row>
    <row r="123" spans="1:17" ht="12" customHeight="1" x14ac:dyDescent="0.25">
      <c r="A123" s="163" t="s">
        <v>142</v>
      </c>
      <c r="B123" s="162">
        <f>RES_hhdet_tes!B$54</f>
        <v>39.20127353507214</v>
      </c>
      <c r="C123" s="162">
        <f>RES_hhdet_tes!C$54</f>
        <v>42.428929791650752</v>
      </c>
      <c r="D123" s="162">
        <f>RES_hhdet_tes!D$54</f>
        <v>40.8675762011637</v>
      </c>
      <c r="E123" s="162">
        <f>RES_hhdet_tes!E$54</f>
        <v>42.213441110039845</v>
      </c>
      <c r="F123" s="162">
        <f>RES_hhdet_tes!F$54</f>
        <v>42.380133267259026</v>
      </c>
      <c r="G123" s="162">
        <f>RES_hhdet_tes!G$54</f>
        <v>46.606414518488052</v>
      </c>
      <c r="H123" s="162">
        <f>RES_hhdet_tes!H$54</f>
        <v>50.509449977283779</v>
      </c>
      <c r="I123" s="162">
        <f>RES_hhdet_tes!I$54</f>
        <v>46.814376974947287</v>
      </c>
      <c r="J123" s="162">
        <f>RES_hhdet_tes!J$54</f>
        <v>49.010535269668857</v>
      </c>
      <c r="K123" s="162">
        <f>RES_hhdet_tes!K$54</f>
        <v>39.71709713333253</v>
      </c>
      <c r="L123" s="162">
        <f>RES_hhdet_tes!L$54</f>
        <v>37.810246995013301</v>
      </c>
      <c r="M123" s="162">
        <f>RES_hhdet_tes!M$54</f>
        <v>35.541465018474867</v>
      </c>
      <c r="N123" s="162">
        <f>RES_hhdet_tes!N$54</f>
        <v>31.11825124481215</v>
      </c>
      <c r="O123" s="162">
        <f>RES_hhdet_tes!O$54</f>
        <v>31.420645259637372</v>
      </c>
      <c r="P123" s="162">
        <f>RES_hhdet_tes!P$54</f>
        <v>27.038054120690571</v>
      </c>
      <c r="Q123" s="162">
        <f>RES_hhdet_tes!Q$54</f>
        <v>26.066105779544515</v>
      </c>
    </row>
    <row r="124" spans="1:17" ht="12" customHeight="1" x14ac:dyDescent="0.25">
      <c r="A124" s="161" t="s">
        <v>141</v>
      </c>
      <c r="B124" s="160">
        <f>SUM(B125:B126)</f>
        <v>6.0470143377333474E-2</v>
      </c>
      <c r="C124" s="160">
        <f t="shared" ref="C124:Q124" si="20">SUM(C125:C126)</f>
        <v>6.4626024560150347E-2</v>
      </c>
      <c r="D124" s="160">
        <f t="shared" si="20"/>
        <v>0.10336056316156586</v>
      </c>
      <c r="E124" s="160">
        <f t="shared" si="20"/>
        <v>0.10435169987886433</v>
      </c>
      <c r="F124" s="160">
        <f t="shared" si="20"/>
        <v>0.1507719841129371</v>
      </c>
      <c r="G124" s="160">
        <f t="shared" si="20"/>
        <v>0.24316361389927688</v>
      </c>
      <c r="H124" s="160">
        <f t="shared" si="20"/>
        <v>0.32868481728458432</v>
      </c>
      <c r="I124" s="160">
        <f t="shared" si="20"/>
        <v>0.70412523726635412</v>
      </c>
      <c r="J124" s="160">
        <f t="shared" si="20"/>
        <v>1.5664882863679976</v>
      </c>
      <c r="K124" s="160">
        <f t="shared" si="20"/>
        <v>2.2315200613196611</v>
      </c>
      <c r="L124" s="160">
        <f t="shared" si="20"/>
        <v>2.8784800602552165</v>
      </c>
      <c r="M124" s="160">
        <f t="shared" si="20"/>
        <v>3.4128097538691398</v>
      </c>
      <c r="N124" s="160">
        <f t="shared" si="20"/>
        <v>3.4567305831468778</v>
      </c>
      <c r="O124" s="160">
        <f t="shared" si="20"/>
        <v>3.8272113338405873</v>
      </c>
      <c r="P124" s="160">
        <f t="shared" si="20"/>
        <v>3.660511304183661</v>
      </c>
      <c r="Q124" s="160">
        <f t="shared" si="20"/>
        <v>3.7065303055045056</v>
      </c>
    </row>
    <row r="125" spans="1:17" ht="12" customHeight="1" x14ac:dyDescent="0.25">
      <c r="A125" s="148" t="s">
        <v>60</v>
      </c>
      <c r="B125" s="156">
        <f>RES_hhdet_tes!B$56</f>
        <v>4.0902958399922015E-2</v>
      </c>
      <c r="C125" s="156">
        <f>RES_hhdet_tes!C$56</f>
        <v>4.7802125189081154E-2</v>
      </c>
      <c r="D125" s="156">
        <f>RES_hhdet_tes!D$56</f>
        <v>6.9614924087668104E-2</v>
      </c>
      <c r="E125" s="156">
        <f>RES_hhdet_tes!E$56</f>
        <v>7.1175747722742211E-2</v>
      </c>
      <c r="F125" s="156">
        <f>RES_hhdet_tes!F$56</f>
        <v>0.10358241369190697</v>
      </c>
      <c r="G125" s="156">
        <f>RES_hhdet_tes!G$56</f>
        <v>0.1666450959617598</v>
      </c>
      <c r="H125" s="156">
        <f>RES_hhdet_tes!H$56</f>
        <v>0.22946136765098488</v>
      </c>
      <c r="I125" s="156">
        <f>RES_hhdet_tes!I$56</f>
        <v>0.48543066638746529</v>
      </c>
      <c r="J125" s="156">
        <f>RES_hhdet_tes!J$56</f>
        <v>1.084874207716072</v>
      </c>
      <c r="K125" s="156">
        <f>RES_hhdet_tes!K$56</f>
        <v>1.4874650586148166</v>
      </c>
      <c r="L125" s="156">
        <f>RES_hhdet_tes!L$56</f>
        <v>1.9535528213822517</v>
      </c>
      <c r="M125" s="156">
        <f>RES_hhdet_tes!M$56</f>
        <v>2.3205215327954649</v>
      </c>
      <c r="N125" s="156">
        <f>RES_hhdet_tes!N$56</f>
        <v>2.3369775531912422</v>
      </c>
      <c r="O125" s="156">
        <f>RES_hhdet_tes!O$56</f>
        <v>2.6386599853514716</v>
      </c>
      <c r="P125" s="156">
        <f>RES_hhdet_tes!P$56</f>
        <v>2.5283849147488096</v>
      </c>
      <c r="Q125" s="156">
        <f>RES_hhdet_tes!Q$56</f>
        <v>2.5976467978880713</v>
      </c>
    </row>
    <row r="126" spans="1:17" ht="12" customHeight="1" x14ac:dyDescent="0.25">
      <c r="A126" s="148" t="s">
        <v>59</v>
      </c>
      <c r="B126" s="156">
        <f>RES_hhdet_tes!B$57</f>
        <v>1.9567184977411462E-2</v>
      </c>
      <c r="C126" s="156">
        <f>RES_hhdet_tes!C$57</f>
        <v>1.6823899371069186E-2</v>
      </c>
      <c r="D126" s="156">
        <f>RES_hhdet_tes!D$57</f>
        <v>3.374563907389775E-2</v>
      </c>
      <c r="E126" s="156">
        <f>RES_hhdet_tes!E$57</f>
        <v>3.3175952156122131E-2</v>
      </c>
      <c r="F126" s="156">
        <f>RES_hhdet_tes!F$57</f>
        <v>4.7189570421030121E-2</v>
      </c>
      <c r="G126" s="156">
        <f>RES_hhdet_tes!G$57</f>
        <v>7.6518517937517072E-2</v>
      </c>
      <c r="H126" s="156">
        <f>RES_hhdet_tes!H$57</f>
        <v>9.9223449633599456E-2</v>
      </c>
      <c r="I126" s="156">
        <f>RES_hhdet_tes!I$57</f>
        <v>0.21869457087888883</v>
      </c>
      <c r="J126" s="156">
        <f>RES_hhdet_tes!J$57</f>
        <v>0.48161407865192568</v>
      </c>
      <c r="K126" s="156">
        <f>RES_hhdet_tes!K$57</f>
        <v>0.7440550027048447</v>
      </c>
      <c r="L126" s="156">
        <f>RES_hhdet_tes!L$57</f>
        <v>0.92492723887296469</v>
      </c>
      <c r="M126" s="156">
        <f>RES_hhdet_tes!M$57</f>
        <v>1.0922882210736746</v>
      </c>
      <c r="N126" s="156">
        <f>RES_hhdet_tes!N$57</f>
        <v>1.1197530299556357</v>
      </c>
      <c r="O126" s="156">
        <f>RES_hhdet_tes!O$57</f>
        <v>1.1885513484891159</v>
      </c>
      <c r="P126" s="156">
        <f>RES_hhdet_tes!P$57</f>
        <v>1.1321263894348512</v>
      </c>
      <c r="Q126" s="156">
        <f>RES_hhdet_tes!Q$57</f>
        <v>1.1088835076164343</v>
      </c>
    </row>
    <row r="127" spans="1:17" ht="12" customHeight="1" x14ac:dyDescent="0.25">
      <c r="A127" s="158" t="s">
        <v>62</v>
      </c>
      <c r="B127" s="157">
        <f>SUM(B128:B129)</f>
        <v>31.273378646820582</v>
      </c>
      <c r="C127" s="157">
        <f t="shared" ref="C127:Q127" si="21">SUM(C128:C129)</f>
        <v>33.8188432323117</v>
      </c>
      <c r="D127" s="157">
        <f t="shared" si="21"/>
        <v>34.754801466751097</v>
      </c>
      <c r="E127" s="157">
        <f t="shared" si="21"/>
        <v>36.890819252822332</v>
      </c>
      <c r="F127" s="157">
        <f t="shared" si="21"/>
        <v>37.757448618042659</v>
      </c>
      <c r="G127" s="157">
        <f t="shared" si="21"/>
        <v>39.724774901054957</v>
      </c>
      <c r="H127" s="157">
        <f t="shared" si="21"/>
        <v>41.578560144302301</v>
      </c>
      <c r="I127" s="157">
        <f t="shared" si="21"/>
        <v>45.542282040679488</v>
      </c>
      <c r="J127" s="157">
        <f t="shared" si="21"/>
        <v>47.502621369698637</v>
      </c>
      <c r="K127" s="157">
        <f t="shared" si="21"/>
        <v>49.32617809669329</v>
      </c>
      <c r="L127" s="157">
        <f t="shared" si="21"/>
        <v>49.827270900321039</v>
      </c>
      <c r="M127" s="157">
        <f t="shared" si="21"/>
        <v>47.981138673568481</v>
      </c>
      <c r="N127" s="157">
        <f t="shared" si="21"/>
        <v>47.768909786529882</v>
      </c>
      <c r="O127" s="157">
        <f t="shared" si="21"/>
        <v>47.859362254624408</v>
      </c>
      <c r="P127" s="157">
        <f t="shared" si="21"/>
        <v>51.438328798132169</v>
      </c>
      <c r="Q127" s="157">
        <f t="shared" si="21"/>
        <v>56.379313499364734</v>
      </c>
    </row>
    <row r="128" spans="1:17" ht="12" customHeight="1" x14ac:dyDescent="0.25">
      <c r="A128" s="23" t="s">
        <v>57</v>
      </c>
      <c r="B128" s="156">
        <f>RES_hhdet_tes!B$59</f>
        <v>3.6909766181991359</v>
      </c>
      <c r="C128" s="156">
        <f>RES_hhdet_tes!C$59</f>
        <v>5.073660529842555</v>
      </c>
      <c r="D128" s="156">
        <f>RES_hhdet_tes!D$59</f>
        <v>4.4305555960248153</v>
      </c>
      <c r="E128" s="156">
        <f>RES_hhdet_tes!E$59</f>
        <v>4.4361314564268541</v>
      </c>
      <c r="F128" s="156">
        <f>RES_hhdet_tes!F$59</f>
        <v>5.2967151914065527</v>
      </c>
      <c r="G128" s="156">
        <f>RES_hhdet_tes!G$59</f>
        <v>6.3794397595570427</v>
      </c>
      <c r="H128" s="156">
        <f>RES_hhdet_tes!H$59</f>
        <v>8.7413686515556464</v>
      </c>
      <c r="I128" s="156">
        <f>RES_hhdet_tes!I$59</f>
        <v>5.7329184529354231</v>
      </c>
      <c r="J128" s="156">
        <f>RES_hhdet_tes!J$59</f>
        <v>6.7633722623008188</v>
      </c>
      <c r="K128" s="156">
        <f>RES_hhdet_tes!K$59</f>
        <v>2.922622340142996</v>
      </c>
      <c r="L128" s="156">
        <f>RES_hhdet_tes!L$59</f>
        <v>5.4080957710681847</v>
      </c>
      <c r="M128" s="156">
        <f>RES_hhdet_tes!M$59</f>
        <v>3.9355250838874731</v>
      </c>
      <c r="N128" s="156">
        <f>RES_hhdet_tes!N$59</f>
        <v>1.7099725248163617</v>
      </c>
      <c r="O128" s="156">
        <f>RES_hhdet_tes!O$59</f>
        <v>9.9955446173326248</v>
      </c>
      <c r="P128" s="156">
        <f>RES_hhdet_tes!P$59</f>
        <v>7.224049283669439</v>
      </c>
      <c r="Q128" s="156">
        <f>RES_hhdet_tes!Q$59</f>
        <v>7.0894329209154279</v>
      </c>
    </row>
    <row r="129" spans="1:17" ht="12" customHeight="1" x14ac:dyDescent="0.25">
      <c r="A129" s="29" t="s">
        <v>140</v>
      </c>
      <c r="B129" s="57">
        <f>RES_hhdet_tes!B$60</f>
        <v>27.582402028621445</v>
      </c>
      <c r="C129" s="57">
        <f>RES_hhdet_tes!C$60</f>
        <v>28.745182702469148</v>
      </c>
      <c r="D129" s="57">
        <f>RES_hhdet_tes!D$60</f>
        <v>30.324245870726283</v>
      </c>
      <c r="E129" s="57">
        <f>RES_hhdet_tes!E$60</f>
        <v>32.454687796395476</v>
      </c>
      <c r="F129" s="57">
        <f>RES_hhdet_tes!F$60</f>
        <v>32.460733426636104</v>
      </c>
      <c r="G129" s="57">
        <f>RES_hhdet_tes!G$60</f>
        <v>33.345335141497912</v>
      </c>
      <c r="H129" s="57">
        <f>RES_hhdet_tes!H$60</f>
        <v>32.837191492746655</v>
      </c>
      <c r="I129" s="57">
        <f>RES_hhdet_tes!I$60</f>
        <v>39.809363587744066</v>
      </c>
      <c r="J129" s="57">
        <f>RES_hhdet_tes!J$60</f>
        <v>40.739249107397818</v>
      </c>
      <c r="K129" s="57">
        <f>RES_hhdet_tes!K$60</f>
        <v>46.403555756550297</v>
      </c>
      <c r="L129" s="57">
        <f>RES_hhdet_tes!L$60</f>
        <v>44.419175129252856</v>
      </c>
      <c r="M129" s="57">
        <f>RES_hhdet_tes!M$60</f>
        <v>44.045613589681011</v>
      </c>
      <c r="N129" s="57">
        <f>RES_hhdet_tes!N$60</f>
        <v>46.058937261713517</v>
      </c>
      <c r="O129" s="57">
        <f>RES_hhdet_tes!O$60</f>
        <v>37.863817637291781</v>
      </c>
      <c r="P129" s="57">
        <f>RES_hhdet_tes!P$60</f>
        <v>44.214279514462731</v>
      </c>
      <c r="Q129" s="57">
        <f>RES_hhdet_tes!Q$60</f>
        <v>49.289880578449306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0.5791144915789157</v>
      </c>
      <c r="C131" s="175">
        <f t="shared" si="22"/>
        <v>0.58702202725692276</v>
      </c>
      <c r="D131" s="175">
        <f t="shared" si="22"/>
        <v>0.59061073177169576</v>
      </c>
      <c r="E131" s="175">
        <f t="shared" si="22"/>
        <v>0.5971252397378064</v>
      </c>
      <c r="F131" s="175">
        <f t="shared" si="22"/>
        <v>0.60215613844411409</v>
      </c>
      <c r="G131" s="175">
        <f t="shared" si="22"/>
        <v>0.60906712527605011</v>
      </c>
      <c r="H131" s="175">
        <f t="shared" si="22"/>
        <v>0.6164199872492564</v>
      </c>
      <c r="I131" s="175">
        <f t="shared" si="22"/>
        <v>0.62325638636256353</v>
      </c>
      <c r="J131" s="175">
        <f t="shared" si="22"/>
        <v>0.63011551550997136</v>
      </c>
      <c r="K131" s="175">
        <f t="shared" si="22"/>
        <v>0.63400119879442773</v>
      </c>
      <c r="L131" s="175">
        <f t="shared" si="22"/>
        <v>0.6391577650370458</v>
      </c>
      <c r="M131" s="175">
        <f t="shared" si="22"/>
        <v>0.64315097532380638</v>
      </c>
      <c r="N131" s="175">
        <f t="shared" si="22"/>
        <v>0.64754420220898246</v>
      </c>
      <c r="O131" s="175">
        <f t="shared" si="22"/>
        <v>0.64937472166121468</v>
      </c>
      <c r="P131" s="175">
        <f t="shared" si="22"/>
        <v>0.6565399821002299</v>
      </c>
      <c r="Q131" s="175">
        <f t="shared" si="22"/>
        <v>0.66421073610678216</v>
      </c>
    </row>
    <row r="132" spans="1:17" ht="12" customHeight="1" x14ac:dyDescent="0.25">
      <c r="A132" s="158" t="s">
        <v>65</v>
      </c>
      <c r="B132" s="169">
        <f t="shared" si="22"/>
        <v>0.57768719232085208</v>
      </c>
      <c r="C132" s="169">
        <f t="shared" si="22"/>
        <v>0.5871599771254401</v>
      </c>
      <c r="D132" s="169">
        <f t="shared" si="22"/>
        <v>0.59047065648150132</v>
      </c>
      <c r="E132" s="169">
        <f t="shared" si="22"/>
        <v>0.59733005079338619</v>
      </c>
      <c r="F132" s="169">
        <f t="shared" si="22"/>
        <v>0.60320495411313468</v>
      </c>
      <c r="G132" s="169">
        <f t="shared" si="22"/>
        <v>0.61061616612750591</v>
      </c>
      <c r="H132" s="169">
        <f t="shared" si="22"/>
        <v>0.61971496754675426</v>
      </c>
      <c r="I132" s="169">
        <f t="shared" si="22"/>
        <v>0.62522012436708008</v>
      </c>
      <c r="J132" s="169">
        <f t="shared" si="22"/>
        <v>0.63253419274439959</v>
      </c>
      <c r="K132" s="169">
        <f t="shared" si="22"/>
        <v>0.6352928256387681</v>
      </c>
      <c r="L132" s="169">
        <f t="shared" si="22"/>
        <v>0.64215448469199554</v>
      </c>
      <c r="M132" s="169">
        <f t="shared" si="22"/>
        <v>0.64597246286810872</v>
      </c>
      <c r="N132" s="169">
        <f t="shared" si="22"/>
        <v>0.64965038037655221</v>
      </c>
      <c r="O132" s="169">
        <f t="shared" si="22"/>
        <v>0.65653220271777091</v>
      </c>
      <c r="P132" s="169">
        <f t="shared" si="22"/>
        <v>0.66408568452284378</v>
      </c>
      <c r="Q132" s="169">
        <f t="shared" si="22"/>
        <v>0.67234556072881713</v>
      </c>
    </row>
    <row r="133" spans="1:17" ht="12" customHeight="1" x14ac:dyDescent="0.25">
      <c r="A133" s="23" t="s">
        <v>166</v>
      </c>
      <c r="B133" s="73">
        <f t="shared" si="22"/>
        <v>0.57050625554754464</v>
      </c>
      <c r="C133" s="73">
        <f t="shared" si="22"/>
        <v>0.57898996571963557</v>
      </c>
      <c r="D133" s="73">
        <f t="shared" si="22"/>
        <v>0.58574558970725654</v>
      </c>
      <c r="E133" s="73">
        <f t="shared" si="22"/>
        <v>0.59171310112088327</v>
      </c>
      <c r="F133" s="73">
        <f t="shared" si="22"/>
        <v>0.5960836924508921</v>
      </c>
      <c r="G133" s="73">
        <f t="shared" si="22"/>
        <v>0.60433504883319988</v>
      </c>
      <c r="H133" s="73">
        <f t="shared" si="22"/>
        <v>0.6108321632484095</v>
      </c>
      <c r="I133" s="73">
        <f t="shared" si="22"/>
        <v>0.61781162338991147</v>
      </c>
      <c r="J133" s="73">
        <f t="shared" si="22"/>
        <v>0.62509197624279345</v>
      </c>
      <c r="K133" s="73">
        <f t="shared" si="22"/>
        <v>0.6327568981552153</v>
      </c>
      <c r="L133" s="73">
        <f t="shared" si="22"/>
        <v>0.63728212621828706</v>
      </c>
      <c r="M133" s="73">
        <f t="shared" si="22"/>
        <v>0.64055738243467875</v>
      </c>
      <c r="N133" s="73">
        <f t="shared" si="22"/>
        <v>0.64494586352572403</v>
      </c>
      <c r="O133" s="73">
        <f t="shared" si="22"/>
        <v>0.65020783946363003</v>
      </c>
      <c r="P133" s="73">
        <f t="shared" si="22"/>
        <v>0.65738994044942445</v>
      </c>
      <c r="Q133" s="73">
        <f t="shared" si="22"/>
        <v>0.66484745432377423</v>
      </c>
    </row>
    <row r="134" spans="1:17" ht="12" customHeight="1" x14ac:dyDescent="0.25">
      <c r="A134" s="23" t="s">
        <v>60</v>
      </c>
      <c r="B134" s="73">
        <f t="shared" si="22"/>
        <v>0.99999999999999967</v>
      </c>
      <c r="C134" s="73">
        <f t="shared" si="22"/>
        <v>1.0000000000000004</v>
      </c>
      <c r="D134" s="73">
        <f t="shared" si="22"/>
        <v>0.99999999999999967</v>
      </c>
      <c r="E134" s="73">
        <f t="shared" si="22"/>
        <v>1.0000000000000002</v>
      </c>
      <c r="F134" s="73">
        <f t="shared" si="22"/>
        <v>1.0000000000000002</v>
      </c>
      <c r="G134" s="73">
        <f t="shared" si="22"/>
        <v>0.99999999999999989</v>
      </c>
      <c r="H134" s="73">
        <f t="shared" si="22"/>
        <v>1.0000000000000002</v>
      </c>
      <c r="I134" s="73">
        <f t="shared" si="22"/>
        <v>0.99999999999999978</v>
      </c>
      <c r="J134" s="73">
        <f t="shared" si="22"/>
        <v>1</v>
      </c>
      <c r="K134" s="73">
        <f t="shared" si="22"/>
        <v>1</v>
      </c>
      <c r="L134" s="73">
        <f t="shared" si="22"/>
        <v>1</v>
      </c>
      <c r="M134" s="73">
        <f t="shared" si="22"/>
        <v>1.0000000000000004</v>
      </c>
      <c r="N134" s="73">
        <f t="shared" si="22"/>
        <v>1.0000000000000004</v>
      </c>
      <c r="O134" s="73">
        <f t="shared" si="22"/>
        <v>1.0000000000000004</v>
      </c>
      <c r="P134" s="73">
        <f t="shared" si="22"/>
        <v>0.99999999999999978</v>
      </c>
      <c r="Q134" s="73">
        <f t="shared" si="22"/>
        <v>1.0000000000000002</v>
      </c>
    </row>
    <row r="135" spans="1:17" ht="12" customHeight="1" x14ac:dyDescent="0.25">
      <c r="A135" s="158" t="s">
        <v>112</v>
      </c>
      <c r="B135" s="169">
        <f t="shared" si="22"/>
        <v>1.6074362296711269</v>
      </c>
      <c r="C135" s="169">
        <f t="shared" si="22"/>
        <v>1.6776603509359689</v>
      </c>
      <c r="D135" s="169">
        <f t="shared" si="22"/>
        <v>1.7399192081574903</v>
      </c>
      <c r="E135" s="169">
        <f t="shared" si="22"/>
        <v>1.7873501884686096</v>
      </c>
      <c r="F135" s="169">
        <f t="shared" si="22"/>
        <v>1.8442116592438176</v>
      </c>
      <c r="G135" s="169">
        <f t="shared" si="22"/>
        <v>1.9505601758918234</v>
      </c>
      <c r="H135" s="169">
        <f t="shared" si="22"/>
        <v>2.0357192753835109</v>
      </c>
      <c r="I135" s="169">
        <f t="shared" si="22"/>
        <v>2.1472360074704708</v>
      </c>
      <c r="J135" s="169">
        <f t="shared" si="22"/>
        <v>2.2358530463012261</v>
      </c>
      <c r="K135" s="169">
        <f t="shared" si="22"/>
        <v>2.3937832372007941</v>
      </c>
      <c r="L135" s="169">
        <f t="shared" si="22"/>
        <v>2.5002462366648079</v>
      </c>
      <c r="M135" s="169">
        <f t="shared" si="22"/>
        <v>2.5846819883484766</v>
      </c>
      <c r="N135" s="169">
        <f t="shared" si="22"/>
        <v>2.6784147082844538</v>
      </c>
      <c r="O135" s="169">
        <f t="shared" si="22"/>
        <v>2.8274663530720878</v>
      </c>
      <c r="P135" s="169">
        <f t="shared" si="22"/>
        <v>2.9788157795026131</v>
      </c>
      <c r="Q135" s="169">
        <f t="shared" si="22"/>
        <v>3.0953412116507364</v>
      </c>
    </row>
    <row r="136" spans="1:17" ht="12" customHeight="1" x14ac:dyDescent="0.25">
      <c r="A136" s="23" t="s">
        <v>60</v>
      </c>
      <c r="B136" s="73">
        <f t="shared" si="22"/>
        <v>1.6074362296711269</v>
      </c>
      <c r="C136" s="73">
        <f t="shared" si="22"/>
        <v>1.6776603509359689</v>
      </c>
      <c r="D136" s="73">
        <f t="shared" si="22"/>
        <v>1.7399192081574903</v>
      </c>
      <c r="E136" s="73">
        <f t="shared" si="22"/>
        <v>1.7873501884686096</v>
      </c>
      <c r="F136" s="73">
        <f t="shared" si="22"/>
        <v>1.8442116592438176</v>
      </c>
      <c r="G136" s="73">
        <f t="shared" si="22"/>
        <v>1.9505601758918234</v>
      </c>
      <c r="H136" s="73">
        <f t="shared" si="22"/>
        <v>2.0357192753835109</v>
      </c>
      <c r="I136" s="73">
        <f t="shared" si="22"/>
        <v>2.1472360074704708</v>
      </c>
      <c r="J136" s="73">
        <f t="shared" si="22"/>
        <v>2.2358530463012261</v>
      </c>
      <c r="K136" s="73">
        <f t="shared" si="22"/>
        <v>2.3937832372007941</v>
      </c>
      <c r="L136" s="73">
        <f t="shared" si="22"/>
        <v>2.5002462366648079</v>
      </c>
      <c r="M136" s="73">
        <f t="shared" si="22"/>
        <v>2.5846819883484766</v>
      </c>
      <c r="N136" s="73">
        <f t="shared" si="22"/>
        <v>2.6784147082844538</v>
      </c>
      <c r="O136" s="73">
        <f t="shared" si="22"/>
        <v>2.8274663530720878</v>
      </c>
      <c r="P136" s="73">
        <f t="shared" si="22"/>
        <v>2.9788157795026131</v>
      </c>
      <c r="Q136" s="73">
        <f t="shared" si="22"/>
        <v>3.0953412116507364</v>
      </c>
    </row>
    <row r="137" spans="1:17" ht="12" customHeight="1" x14ac:dyDescent="0.25">
      <c r="A137" s="158" t="s">
        <v>63</v>
      </c>
      <c r="B137" s="169">
        <f t="shared" si="22"/>
        <v>0.55502035035793063</v>
      </c>
      <c r="C137" s="169">
        <f t="shared" si="22"/>
        <v>0.56007223645517268</v>
      </c>
      <c r="D137" s="169">
        <f t="shared" si="22"/>
        <v>0.56159605333937934</v>
      </c>
      <c r="E137" s="169">
        <f t="shared" si="22"/>
        <v>0.56544728888225049</v>
      </c>
      <c r="F137" s="169">
        <f t="shared" si="22"/>
        <v>0.5685785059596361</v>
      </c>
      <c r="G137" s="169">
        <f t="shared" si="22"/>
        <v>0.57576399453040727</v>
      </c>
      <c r="H137" s="169">
        <f t="shared" si="22"/>
        <v>0.58158086573811085</v>
      </c>
      <c r="I137" s="169">
        <f t="shared" si="22"/>
        <v>0.58287891955362359</v>
      </c>
      <c r="J137" s="169">
        <f t="shared" si="22"/>
        <v>0.58983344292716711</v>
      </c>
      <c r="K137" s="169">
        <f t="shared" si="22"/>
        <v>0.5876891053930603</v>
      </c>
      <c r="L137" s="169">
        <f t="shared" si="22"/>
        <v>0.59105794214559615</v>
      </c>
      <c r="M137" s="169">
        <f t="shared" si="22"/>
        <v>0.59522031019221</v>
      </c>
      <c r="N137" s="169">
        <f t="shared" si="22"/>
        <v>0.5955745329235238</v>
      </c>
      <c r="O137" s="169">
        <f t="shared" si="22"/>
        <v>0.60090409205093442</v>
      </c>
      <c r="P137" s="169">
        <f t="shared" si="22"/>
        <v>0.60081496685258118</v>
      </c>
      <c r="Q137" s="169">
        <f t="shared" si="22"/>
        <v>0.60342886151268205</v>
      </c>
    </row>
    <row r="138" spans="1:17" ht="12" customHeight="1" x14ac:dyDescent="0.25">
      <c r="A138" s="167" t="s">
        <v>165</v>
      </c>
      <c r="B138" s="174">
        <f t="shared" si="22"/>
        <v>0.50628003174487746</v>
      </c>
      <c r="C138" s="174">
        <f t="shared" si="22"/>
        <v>0.51081430681527418</v>
      </c>
      <c r="D138" s="174">
        <f t="shared" si="22"/>
        <v>0.5145372455408409</v>
      </c>
      <c r="E138" s="174">
        <f t="shared" si="22"/>
        <v>0.51802757252098575</v>
      </c>
      <c r="F138" s="174">
        <f t="shared" si="22"/>
        <v>0.52084821025698791</v>
      </c>
      <c r="G138" s="174">
        <f t="shared" si="22"/>
        <v>0.52490597399690686</v>
      </c>
      <c r="H138" s="174">
        <f t="shared" si="22"/>
        <v>0.52907212873157561</v>
      </c>
      <c r="I138" s="174">
        <f t="shared" si="22"/>
        <v>0.53381363443691887</v>
      </c>
      <c r="J138" s="174">
        <f t="shared" si="22"/>
        <v>0.53763473779491033</v>
      </c>
      <c r="K138" s="174">
        <f t="shared" si="22"/>
        <v>0.54291953285176786</v>
      </c>
      <c r="L138" s="174">
        <f t="shared" si="22"/>
        <v>0.54559326952752363</v>
      </c>
      <c r="M138" s="174">
        <f t="shared" si="22"/>
        <v>0.54785384210916854</v>
      </c>
      <c r="N138" s="174">
        <f t="shared" si="22"/>
        <v>0.55049367419423867</v>
      </c>
      <c r="O138" s="174">
        <f t="shared" si="22"/>
        <v>0.55326169721533469</v>
      </c>
      <c r="P138" s="174">
        <f t="shared" si="22"/>
        <v>0.55780081836077788</v>
      </c>
      <c r="Q138" s="174">
        <f t="shared" si="22"/>
        <v>0.56201641395468205</v>
      </c>
    </row>
    <row r="139" spans="1:17" ht="12" customHeight="1" x14ac:dyDescent="0.25">
      <c r="A139" s="167" t="s">
        <v>164</v>
      </c>
      <c r="B139" s="174">
        <f t="shared" si="22"/>
        <v>0.6119359771164592</v>
      </c>
      <c r="C139" s="174">
        <f t="shared" si="22"/>
        <v>0.59705288414924718</v>
      </c>
      <c r="D139" s="174">
        <f t="shared" si="22"/>
        <v>0.63228051588326062</v>
      </c>
      <c r="E139" s="174">
        <f t="shared" si="22"/>
        <v>0.63491820054391179</v>
      </c>
      <c r="F139" s="174">
        <f t="shared" si="22"/>
        <v>0.64395351592877681</v>
      </c>
      <c r="G139" s="174">
        <f t="shared" si="22"/>
        <v>0.65190130445063654</v>
      </c>
      <c r="H139" s="174">
        <f t="shared" si="22"/>
        <v>0.65556898533816266</v>
      </c>
      <c r="I139" s="174">
        <f t="shared" si="22"/>
        <v>0.6622237454118387</v>
      </c>
      <c r="J139" s="174">
        <f t="shared" si="22"/>
        <v>0.66713269299592615</v>
      </c>
      <c r="K139" s="174">
        <f t="shared" si="22"/>
        <v>0.67153508652154625</v>
      </c>
      <c r="L139" s="174">
        <f t="shared" si="22"/>
        <v>0.67393918887140192</v>
      </c>
      <c r="M139" s="174">
        <f t="shared" si="22"/>
        <v>0.67493222711521594</v>
      </c>
      <c r="N139" s="174">
        <f t="shared" si="22"/>
        <v>0.67631908746370495</v>
      </c>
      <c r="O139" s="174">
        <f t="shared" si="22"/>
        <v>0.67761487378882401</v>
      </c>
      <c r="P139" s="174">
        <f t="shared" si="22"/>
        <v>0.68041215654974763</v>
      </c>
      <c r="Q139" s="174">
        <f t="shared" si="22"/>
        <v>0.68267371499831864</v>
      </c>
    </row>
    <row r="140" spans="1:17" ht="12" customHeight="1" x14ac:dyDescent="0.25">
      <c r="A140" s="166" t="s">
        <v>163</v>
      </c>
      <c r="B140" s="173">
        <f t="shared" si="22"/>
        <v>0.50628003174487723</v>
      </c>
      <c r="C140" s="173">
        <f t="shared" si="22"/>
        <v>0.51296659338901851</v>
      </c>
      <c r="D140" s="173">
        <f t="shared" si="22"/>
        <v>0.52998320581321967</v>
      </c>
      <c r="E140" s="173">
        <f t="shared" si="22"/>
        <v>0.5341437703808759</v>
      </c>
      <c r="F140" s="173">
        <f t="shared" si="22"/>
        <v>0.54292109544373557</v>
      </c>
      <c r="G140" s="173">
        <f t="shared" si="22"/>
        <v>0.55199644349868471</v>
      </c>
      <c r="H140" s="173">
        <f t="shared" si="22"/>
        <v>0.5557373157369554</v>
      </c>
      <c r="I140" s="173">
        <f t="shared" si="22"/>
        <v>0.56314663628079997</v>
      </c>
      <c r="J140" s="173">
        <f t="shared" si="22"/>
        <v>0.56823185851415747</v>
      </c>
      <c r="K140" s="173">
        <f t="shared" si="22"/>
        <v>0.57275978383285142</v>
      </c>
      <c r="L140" s="173">
        <f t="shared" si="22"/>
        <v>0.57498020303879127</v>
      </c>
      <c r="M140" s="173">
        <f t="shared" si="22"/>
        <v>0.57620548872247035</v>
      </c>
      <c r="N140" s="173">
        <f t="shared" si="22"/>
        <v>0.57781421008798961</v>
      </c>
      <c r="O140" s="173">
        <f t="shared" si="22"/>
        <v>0.5792729209092099</v>
      </c>
      <c r="P140" s="173">
        <f t="shared" si="22"/>
        <v>0.58272763664539617</v>
      </c>
      <c r="Q140" s="173">
        <f t="shared" si="22"/>
        <v>0.58543036544713112</v>
      </c>
    </row>
    <row r="141" spans="1:17" ht="12" customHeight="1" x14ac:dyDescent="0.25">
      <c r="A141" s="147" t="s">
        <v>59</v>
      </c>
      <c r="B141" s="172">
        <f t="shared" si="22"/>
        <v>0.99999999999999978</v>
      </c>
      <c r="C141" s="172">
        <f t="shared" si="22"/>
        <v>1.0000000000000002</v>
      </c>
      <c r="D141" s="172">
        <f t="shared" si="22"/>
        <v>0.99999999999999978</v>
      </c>
      <c r="E141" s="172">
        <f t="shared" si="22"/>
        <v>0.99999999999999956</v>
      </c>
      <c r="F141" s="172">
        <f t="shared" si="22"/>
        <v>1</v>
      </c>
      <c r="G141" s="172">
        <f t="shared" si="22"/>
        <v>0.99999999999999978</v>
      </c>
      <c r="H141" s="172">
        <f t="shared" si="22"/>
        <v>1.0000000000000002</v>
      </c>
      <c r="I141" s="172">
        <f t="shared" si="22"/>
        <v>1</v>
      </c>
      <c r="J141" s="172">
        <f t="shared" si="22"/>
        <v>1</v>
      </c>
      <c r="K141" s="172">
        <f t="shared" si="22"/>
        <v>0.99999999999999978</v>
      </c>
      <c r="L141" s="172">
        <f t="shared" si="22"/>
        <v>1</v>
      </c>
      <c r="M141" s="172">
        <f t="shared" si="22"/>
        <v>1.0000000000000002</v>
      </c>
      <c r="N141" s="172">
        <f t="shared" si="22"/>
        <v>1</v>
      </c>
      <c r="O141" s="172">
        <f t="shared" si="22"/>
        <v>1</v>
      </c>
      <c r="P141" s="172">
        <f t="shared" si="22"/>
        <v>1</v>
      </c>
      <c r="Q141" s="172">
        <f t="shared" si="22"/>
        <v>1</v>
      </c>
    </row>
    <row r="142" spans="1:17" ht="12" customHeight="1" x14ac:dyDescent="0.25">
      <c r="A142" s="163" t="s">
        <v>142</v>
      </c>
      <c r="B142" s="171">
        <f t="shared" si="22"/>
        <v>0.66539661315041043</v>
      </c>
      <c r="C142" s="171">
        <f t="shared" si="22"/>
        <v>0.67148443974780159</v>
      </c>
      <c r="D142" s="171">
        <f t="shared" si="22"/>
        <v>0.6771538119817202</v>
      </c>
      <c r="E142" s="171">
        <f t="shared" si="22"/>
        <v>0.68278891705598987</v>
      </c>
      <c r="F142" s="171">
        <f t="shared" si="22"/>
        <v>0.68769114839716849</v>
      </c>
      <c r="G142" s="171">
        <f t="shared" si="22"/>
        <v>0.6971137756719602</v>
      </c>
      <c r="H142" s="171">
        <f t="shared" si="22"/>
        <v>0.70391650966985231</v>
      </c>
      <c r="I142" s="171">
        <f t="shared" si="22"/>
        <v>0.71048547815531549</v>
      </c>
      <c r="J142" s="171">
        <f t="shared" si="22"/>
        <v>0.71906271299135249</v>
      </c>
      <c r="K142" s="171">
        <f t="shared" si="22"/>
        <v>0.72396572316232821</v>
      </c>
      <c r="L142" s="171">
        <f t="shared" si="22"/>
        <v>0.72794982079433612</v>
      </c>
      <c r="M142" s="171">
        <f t="shared" si="22"/>
        <v>0.73252305475172363</v>
      </c>
      <c r="N142" s="171">
        <f t="shared" si="22"/>
        <v>0.73455028881274687</v>
      </c>
      <c r="O142" s="171">
        <f t="shared" si="22"/>
        <v>0.74453839706147984</v>
      </c>
      <c r="P142" s="171">
        <f t="shared" si="22"/>
        <v>0.74877767520057736</v>
      </c>
      <c r="Q142" s="171">
        <f t="shared" si="22"/>
        <v>0.75296400583826717</v>
      </c>
    </row>
    <row r="143" spans="1:17" ht="12" customHeight="1" x14ac:dyDescent="0.25">
      <c r="A143" s="161" t="s">
        <v>141</v>
      </c>
      <c r="B143" s="170">
        <f t="shared" si="22"/>
        <v>0.74618818403732512</v>
      </c>
      <c r="C143" s="170">
        <f t="shared" si="22"/>
        <v>0.7353912716285459</v>
      </c>
      <c r="D143" s="170">
        <f t="shared" si="22"/>
        <v>0.76950337544364922</v>
      </c>
      <c r="E143" s="170">
        <f t="shared" si="22"/>
        <v>0.77225168043578996</v>
      </c>
      <c r="F143" s="170">
        <f t="shared" si="22"/>
        <v>0.77902399514538312</v>
      </c>
      <c r="G143" s="170">
        <f t="shared" si="22"/>
        <v>0.7885343880212522</v>
      </c>
      <c r="H143" s="170">
        <f t="shared" si="22"/>
        <v>0.78895939114449531</v>
      </c>
      <c r="I143" s="170">
        <f t="shared" si="22"/>
        <v>0.79709248064287364</v>
      </c>
      <c r="J143" s="170">
        <f t="shared" si="22"/>
        <v>0.80269954400852206</v>
      </c>
      <c r="K143" s="170">
        <f t="shared" si="22"/>
        <v>0.81195578483061526</v>
      </c>
      <c r="L143" s="170">
        <f t="shared" si="22"/>
        <v>0.81127815668039893</v>
      </c>
      <c r="M143" s="170">
        <f t="shared" si="22"/>
        <v>0.81371653943186073</v>
      </c>
      <c r="N143" s="170">
        <f t="shared" si="22"/>
        <v>0.81482685412260103</v>
      </c>
      <c r="O143" s="170">
        <f t="shared" si="22"/>
        <v>0.81675008658934178</v>
      </c>
      <c r="P143" s="170">
        <f t="shared" si="22"/>
        <v>0.81742780239263868</v>
      </c>
      <c r="Q143" s="170">
        <f t="shared" si="22"/>
        <v>0.81667584652315939</v>
      </c>
    </row>
    <row r="144" spans="1:17" ht="12" customHeight="1" x14ac:dyDescent="0.25">
      <c r="A144" s="148" t="s">
        <v>60</v>
      </c>
      <c r="B144" s="73">
        <f t="shared" si="22"/>
        <v>0.66539661315041021</v>
      </c>
      <c r="C144" s="73">
        <f t="shared" si="22"/>
        <v>0.67273987021694914</v>
      </c>
      <c r="D144" s="73">
        <f t="shared" si="22"/>
        <v>0.69216588690668512</v>
      </c>
      <c r="E144" s="73">
        <f t="shared" si="22"/>
        <v>0.69813962975225607</v>
      </c>
      <c r="F144" s="73">
        <f t="shared" si="22"/>
        <v>0.70777178199996149</v>
      </c>
      <c r="G144" s="73">
        <f t="shared" si="22"/>
        <v>0.7187451154227642</v>
      </c>
      <c r="H144" s="73">
        <f t="shared" si="22"/>
        <v>0.72298156548478321</v>
      </c>
      <c r="I144" s="73">
        <f t="shared" si="22"/>
        <v>0.73033061833104362</v>
      </c>
      <c r="J144" s="73">
        <f t="shared" si="22"/>
        <v>0.73805435278044473</v>
      </c>
      <c r="K144" s="73">
        <f t="shared" si="22"/>
        <v>0.74214727855941898</v>
      </c>
      <c r="L144" s="73">
        <f t="shared" si="22"/>
        <v>0.74473458557270733</v>
      </c>
      <c r="M144" s="73">
        <f t="shared" si="22"/>
        <v>0.74811773903865342</v>
      </c>
      <c r="N144" s="73">
        <f t="shared" si="22"/>
        <v>0.74842306337843845</v>
      </c>
      <c r="O144" s="73">
        <f t="shared" si="22"/>
        <v>0.75447383305015092</v>
      </c>
      <c r="P144" s="73">
        <f t="shared" si="22"/>
        <v>0.75565334024386754</v>
      </c>
      <c r="Q144" s="73">
        <f t="shared" si="22"/>
        <v>0.75740341143414869</v>
      </c>
    </row>
    <row r="145" spans="1:17" ht="12" customHeight="1" x14ac:dyDescent="0.25">
      <c r="A145" s="148" t="s">
        <v>59</v>
      </c>
      <c r="B145" s="73">
        <f t="shared" si="22"/>
        <v>0.99999999999999978</v>
      </c>
      <c r="C145" s="73">
        <f t="shared" si="22"/>
        <v>1</v>
      </c>
      <c r="D145" s="73">
        <f t="shared" si="22"/>
        <v>0.99999999999999978</v>
      </c>
      <c r="E145" s="73">
        <f t="shared" si="22"/>
        <v>1</v>
      </c>
      <c r="F145" s="73">
        <f t="shared" si="22"/>
        <v>0.99999999999999989</v>
      </c>
      <c r="G145" s="73">
        <f t="shared" si="22"/>
        <v>1</v>
      </c>
      <c r="H145" s="73">
        <f t="shared" si="22"/>
        <v>1</v>
      </c>
      <c r="I145" s="73">
        <f t="shared" si="22"/>
        <v>1</v>
      </c>
      <c r="J145" s="73">
        <f t="shared" si="22"/>
        <v>1.0000000000000002</v>
      </c>
      <c r="K145" s="73">
        <f t="shared" si="22"/>
        <v>1</v>
      </c>
      <c r="L145" s="73">
        <f t="shared" si="22"/>
        <v>1</v>
      </c>
      <c r="M145" s="73">
        <f t="shared" si="22"/>
        <v>1.0000000000000002</v>
      </c>
      <c r="N145" s="73">
        <f t="shared" si="22"/>
        <v>0.99999999999999944</v>
      </c>
      <c r="O145" s="73">
        <f t="shared" si="22"/>
        <v>0.99999999999999978</v>
      </c>
      <c r="P145" s="73">
        <f t="shared" si="22"/>
        <v>1.0000000000000002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0.70509713213809821</v>
      </c>
      <c r="C146" s="169">
        <f t="shared" si="22"/>
        <v>0.6959089379271225</v>
      </c>
      <c r="D146" s="169">
        <f t="shared" si="22"/>
        <v>0.71437283229553761</v>
      </c>
      <c r="E146" s="169">
        <f t="shared" si="22"/>
        <v>0.72405260924806691</v>
      </c>
      <c r="F146" s="169">
        <f t="shared" si="22"/>
        <v>0.71870673581335676</v>
      </c>
      <c r="G146" s="169">
        <f t="shared" si="22"/>
        <v>0.71480956875283919</v>
      </c>
      <c r="H146" s="169">
        <f t="shared" si="22"/>
        <v>0.69609166132367029</v>
      </c>
      <c r="I146" s="169">
        <f t="shared" si="22"/>
        <v>0.74924028229008877</v>
      </c>
      <c r="J146" s="169">
        <f t="shared" si="22"/>
        <v>0.74487650745794487</v>
      </c>
      <c r="K146" s="169">
        <f t="shared" si="22"/>
        <v>0.79781434897969372</v>
      </c>
      <c r="L146" s="169">
        <f t="shared" si="22"/>
        <v>0.77215974146252331</v>
      </c>
      <c r="M146" s="169">
        <f t="shared" si="22"/>
        <v>0.79047775394605568</v>
      </c>
      <c r="N146" s="169">
        <f t="shared" si="22"/>
        <v>0.82053334155823332</v>
      </c>
      <c r="O146" s="169">
        <f t="shared" si="22"/>
        <v>0.72957867751155936</v>
      </c>
      <c r="P146" s="169">
        <f t="shared" si="22"/>
        <v>0.76542250060391859</v>
      </c>
      <c r="Q146" s="169">
        <f t="shared" ref="Q146" si="23">IF(Q127=0,"",Q127/Q108)</f>
        <v>0.77602169847388414</v>
      </c>
    </row>
    <row r="147" spans="1:17" ht="12" customHeight="1" x14ac:dyDescent="0.25">
      <c r="A147" s="23" t="s">
        <v>57</v>
      </c>
      <c r="B147" s="73">
        <f t="shared" ref="B147:Q148" si="24">IF(B128=0,"",B128/B109)</f>
        <v>0.40052208174551296</v>
      </c>
      <c r="C147" s="73">
        <f t="shared" si="24"/>
        <v>0.41525791549212737</v>
      </c>
      <c r="D147" s="73">
        <f t="shared" si="24"/>
        <v>0.41789735090996127</v>
      </c>
      <c r="E147" s="73">
        <f t="shared" si="24"/>
        <v>0.42226262703357548</v>
      </c>
      <c r="F147" s="73">
        <f t="shared" si="24"/>
        <v>0.43098661083815504</v>
      </c>
      <c r="G147" s="73">
        <f t="shared" si="24"/>
        <v>0.43865464706590485</v>
      </c>
      <c r="H147" s="73">
        <f t="shared" si="24"/>
        <v>0.44698708078412502</v>
      </c>
      <c r="I147" s="73">
        <f t="shared" si="24"/>
        <v>0.45590863179439378</v>
      </c>
      <c r="J147" s="73">
        <f t="shared" si="24"/>
        <v>0.45755840899395012</v>
      </c>
      <c r="K147" s="73">
        <f t="shared" si="24"/>
        <v>0.4611748713402255</v>
      </c>
      <c r="L147" s="73">
        <f t="shared" si="24"/>
        <v>0.46677360448047156</v>
      </c>
      <c r="M147" s="73">
        <f t="shared" si="24"/>
        <v>0.47013573169602541</v>
      </c>
      <c r="N147" s="73">
        <f t="shared" si="24"/>
        <v>0.47300148586730911</v>
      </c>
      <c r="O147" s="73">
        <f t="shared" si="24"/>
        <v>0.4792254248965877</v>
      </c>
      <c r="P147" s="73">
        <f t="shared" si="24"/>
        <v>0.48049217304177411</v>
      </c>
      <c r="Q147" s="73">
        <f t="shared" si="24"/>
        <v>0.48049217304177422</v>
      </c>
    </row>
    <row r="148" spans="1:17" ht="12" customHeight="1" x14ac:dyDescent="0.25">
      <c r="A148" s="29" t="s">
        <v>140</v>
      </c>
      <c r="B148" s="65">
        <f t="shared" si="24"/>
        <v>0.7849763168847963</v>
      </c>
      <c r="C148" s="65">
        <f t="shared" si="24"/>
        <v>0.79016833652208807</v>
      </c>
      <c r="D148" s="65">
        <f t="shared" si="24"/>
        <v>0.79698361544197716</v>
      </c>
      <c r="E148" s="65">
        <f t="shared" si="24"/>
        <v>0.80244310187720047</v>
      </c>
      <c r="F148" s="65">
        <f t="shared" si="24"/>
        <v>0.80656761284327672</v>
      </c>
      <c r="G148" s="65">
        <f t="shared" si="24"/>
        <v>0.81269167811462095</v>
      </c>
      <c r="H148" s="65">
        <f t="shared" si="24"/>
        <v>0.81734889393869437</v>
      </c>
      <c r="I148" s="65">
        <f t="shared" si="24"/>
        <v>0.82575070350060586</v>
      </c>
      <c r="J148" s="65">
        <f t="shared" si="24"/>
        <v>0.83156532654066739</v>
      </c>
      <c r="K148" s="65">
        <f t="shared" si="24"/>
        <v>0.83626138750616219</v>
      </c>
      <c r="L148" s="65">
        <f t="shared" si="24"/>
        <v>0.83899009310727657</v>
      </c>
      <c r="M148" s="65">
        <f t="shared" si="24"/>
        <v>0.84172378966647488</v>
      </c>
      <c r="N148" s="65">
        <f t="shared" si="24"/>
        <v>0.84354323897572059</v>
      </c>
      <c r="O148" s="65">
        <f t="shared" si="24"/>
        <v>0.84629052005855432</v>
      </c>
      <c r="P148" s="65">
        <f t="shared" si="24"/>
        <v>0.84753895222970232</v>
      </c>
      <c r="Q148" s="65">
        <f t="shared" si="24"/>
        <v>0.85133444688506266</v>
      </c>
    </row>
    <row r="150" spans="1:17" ht="12" customHeight="1" x14ac:dyDescent="0.25">
      <c r="A150" s="152" t="s">
        <v>121</v>
      </c>
      <c r="B150" s="168">
        <f>SUM(B151,B154,B156,B165)</f>
        <v>2740.3683178469341</v>
      </c>
      <c r="C150" s="168">
        <f t="shared" ref="C150:Q150" si="25">SUM(C151,C154,C156,C165)</f>
        <v>3077.9632384569627</v>
      </c>
      <c r="D150" s="168">
        <f t="shared" si="25"/>
        <v>3030.090708150547</v>
      </c>
      <c r="E150" s="168">
        <f t="shared" si="25"/>
        <v>3201.6013509883983</v>
      </c>
      <c r="F150" s="168">
        <f t="shared" si="25"/>
        <v>3279.6666970088199</v>
      </c>
      <c r="G150" s="168">
        <f t="shared" si="25"/>
        <v>3426.5628555833505</v>
      </c>
      <c r="H150" s="168">
        <f t="shared" si="25"/>
        <v>3617.8614071808106</v>
      </c>
      <c r="I150" s="168">
        <f t="shared" si="25"/>
        <v>3429.5599929599566</v>
      </c>
      <c r="J150" s="168">
        <f t="shared" si="25"/>
        <v>3730.0976349536768</v>
      </c>
      <c r="K150" s="168">
        <f t="shared" si="25"/>
        <v>3716.2322726256325</v>
      </c>
      <c r="L150" s="168">
        <f t="shared" si="25"/>
        <v>3902.0499179667659</v>
      </c>
      <c r="M150" s="168">
        <f t="shared" si="25"/>
        <v>2955.7691889506882</v>
      </c>
      <c r="N150" s="168">
        <f t="shared" si="25"/>
        <v>2869.2404613460703</v>
      </c>
      <c r="O150" s="168">
        <f t="shared" si="25"/>
        <v>2903.8786963500693</v>
      </c>
      <c r="P150" s="168">
        <f t="shared" si="25"/>
        <v>2756.1276094604318</v>
      </c>
      <c r="Q150" s="168">
        <f t="shared" si="25"/>
        <v>3009.2571314953352</v>
      </c>
    </row>
    <row r="151" spans="1:17" ht="12" customHeight="1" x14ac:dyDescent="0.25">
      <c r="A151" s="158" t="s">
        <v>65</v>
      </c>
      <c r="B151" s="157">
        <f>SUM(B152:B153)</f>
        <v>2299.1680875599327</v>
      </c>
      <c r="C151" s="157">
        <f t="shared" ref="C151:Q151" si="26">SUM(C152:C153)</f>
        <v>2597.205570084298</v>
      </c>
      <c r="D151" s="157">
        <f t="shared" si="26"/>
        <v>2538.8741919329168</v>
      </c>
      <c r="E151" s="157">
        <f t="shared" si="26"/>
        <v>2695.4040792443993</v>
      </c>
      <c r="F151" s="157">
        <f t="shared" si="26"/>
        <v>2768.3429425236031</v>
      </c>
      <c r="G151" s="157">
        <f t="shared" si="26"/>
        <v>2886.4926566222289</v>
      </c>
      <c r="H151" s="157">
        <f t="shared" si="26"/>
        <v>3041.2960105991483</v>
      </c>
      <c r="I151" s="157">
        <f t="shared" si="26"/>
        <v>2840.1641515093816</v>
      </c>
      <c r="J151" s="157">
        <f t="shared" si="26"/>
        <v>3114.2131671637699</v>
      </c>
      <c r="K151" s="157">
        <f t="shared" si="26"/>
        <v>3071.0584034961066</v>
      </c>
      <c r="L151" s="157">
        <f t="shared" si="26"/>
        <v>3237.9864756739112</v>
      </c>
      <c r="M151" s="157">
        <f t="shared" si="26"/>
        <v>2327.9989820571691</v>
      </c>
      <c r="N151" s="157">
        <f t="shared" si="26"/>
        <v>2259.0206594404567</v>
      </c>
      <c r="O151" s="157">
        <f t="shared" si="26"/>
        <v>2250.9917315821003</v>
      </c>
      <c r="P151" s="157">
        <f t="shared" si="26"/>
        <v>2084.0027762331656</v>
      </c>
      <c r="Q151" s="157">
        <f t="shared" si="26"/>
        <v>2308.9538312208238</v>
      </c>
    </row>
    <row r="152" spans="1:17" ht="12" customHeight="1" x14ac:dyDescent="0.25">
      <c r="A152" s="23" t="s">
        <v>166</v>
      </c>
      <c r="B152" s="156">
        <f>RES_hhdet_emi!B$45</f>
        <v>2299.1680875599327</v>
      </c>
      <c r="C152" s="156">
        <f>RES_hhdet_emi!C$45</f>
        <v>2597.205570084298</v>
      </c>
      <c r="D152" s="156">
        <f>RES_hhdet_emi!D$45</f>
        <v>2538.8741919329168</v>
      </c>
      <c r="E152" s="156">
        <f>RES_hhdet_emi!E$45</f>
        <v>2695.4040792443993</v>
      </c>
      <c r="F152" s="156">
        <f>RES_hhdet_emi!F$45</f>
        <v>2768.3429425236031</v>
      </c>
      <c r="G152" s="156">
        <f>RES_hhdet_emi!G$45</f>
        <v>2886.4926566222289</v>
      </c>
      <c r="H152" s="156">
        <f>RES_hhdet_emi!H$45</f>
        <v>3041.2960105991483</v>
      </c>
      <c r="I152" s="156">
        <f>RES_hhdet_emi!I$45</f>
        <v>2840.1641515093816</v>
      </c>
      <c r="J152" s="156">
        <f>RES_hhdet_emi!J$45</f>
        <v>3114.2131671637699</v>
      </c>
      <c r="K152" s="156">
        <f>RES_hhdet_emi!K$45</f>
        <v>3071.0584034961066</v>
      </c>
      <c r="L152" s="156">
        <f>RES_hhdet_emi!L$45</f>
        <v>3237.9864756739112</v>
      </c>
      <c r="M152" s="156">
        <f>RES_hhdet_emi!M$45</f>
        <v>2327.9989820571691</v>
      </c>
      <c r="N152" s="156">
        <f>RES_hhdet_emi!N$45</f>
        <v>2259.0206594404567</v>
      </c>
      <c r="O152" s="156">
        <f>RES_hhdet_emi!O$45</f>
        <v>2250.9917315821003</v>
      </c>
      <c r="P152" s="156">
        <f>RES_hhdet_emi!P$45</f>
        <v>2084.0027762331656</v>
      </c>
      <c r="Q152" s="156">
        <f>RES_hhdet_emi!Q$45</f>
        <v>2308.9538312208238</v>
      </c>
    </row>
    <row r="153" spans="1:17" ht="12" customHeight="1" x14ac:dyDescent="0.25">
      <c r="A153" s="23" t="s">
        <v>60</v>
      </c>
      <c r="B153" s="156">
        <f>RES_hhdet_emi!B$46</f>
        <v>0</v>
      </c>
      <c r="C153" s="156">
        <f>RES_hhdet_emi!C$46</f>
        <v>0</v>
      </c>
      <c r="D153" s="156">
        <f>RES_hhdet_emi!D$46</f>
        <v>0</v>
      </c>
      <c r="E153" s="156">
        <f>RES_hhdet_emi!E$46</f>
        <v>0</v>
      </c>
      <c r="F153" s="156">
        <f>RES_hhdet_emi!F$46</f>
        <v>0</v>
      </c>
      <c r="G153" s="156">
        <f>RES_hhdet_emi!G$46</f>
        <v>0</v>
      </c>
      <c r="H153" s="156">
        <f>RES_hhdet_emi!H$46</f>
        <v>0</v>
      </c>
      <c r="I153" s="156">
        <f>RES_hhdet_emi!I$46</f>
        <v>0</v>
      </c>
      <c r="J153" s="156">
        <f>RES_hhdet_emi!J$46</f>
        <v>0</v>
      </c>
      <c r="K153" s="156">
        <f>RES_hhdet_emi!K$46</f>
        <v>0</v>
      </c>
      <c r="L153" s="156">
        <f>RES_hhdet_emi!L$46</f>
        <v>0</v>
      </c>
      <c r="M153" s="156">
        <f>RES_hhdet_emi!M$46</f>
        <v>0</v>
      </c>
      <c r="N153" s="156">
        <f>RES_hhdet_emi!N$46</f>
        <v>0</v>
      </c>
      <c r="O153" s="156">
        <f>RES_hhdet_emi!O$46</f>
        <v>0</v>
      </c>
      <c r="P153" s="156">
        <f>RES_hhdet_emi!P$46</f>
        <v>0</v>
      </c>
      <c r="Q153" s="156">
        <f>RES_hhdet_emi!Q$46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RES_hhdet_emi!B$48</f>
        <v>0</v>
      </c>
      <c r="C155" s="156">
        <f>RES_hhdet_emi!C$48</f>
        <v>0</v>
      </c>
      <c r="D155" s="156">
        <f>RES_hhdet_emi!D$48</f>
        <v>0</v>
      </c>
      <c r="E155" s="156">
        <f>RES_hhdet_emi!E$48</f>
        <v>0</v>
      </c>
      <c r="F155" s="156">
        <f>RES_hhdet_emi!F$48</f>
        <v>0</v>
      </c>
      <c r="G155" s="156">
        <f>RES_hhdet_emi!G$48</f>
        <v>0</v>
      </c>
      <c r="H155" s="156">
        <f>RES_hhdet_emi!H$48</f>
        <v>0</v>
      </c>
      <c r="I155" s="156">
        <f>RES_hhdet_emi!I$48</f>
        <v>0</v>
      </c>
      <c r="J155" s="156">
        <f>RES_hhdet_emi!J$48</f>
        <v>0</v>
      </c>
      <c r="K155" s="156">
        <f>RES_hhdet_emi!K$48</f>
        <v>0</v>
      </c>
      <c r="L155" s="156">
        <f>RES_hhdet_emi!L$48</f>
        <v>0</v>
      </c>
      <c r="M155" s="156">
        <f>RES_hhdet_emi!M$48</f>
        <v>0</v>
      </c>
      <c r="N155" s="156">
        <f>RES_hhdet_emi!N$48</f>
        <v>0</v>
      </c>
      <c r="O155" s="156">
        <f>RES_hhdet_emi!O$48</f>
        <v>0</v>
      </c>
      <c r="P155" s="156">
        <f>RES_hhdet_emi!P$48</f>
        <v>0</v>
      </c>
      <c r="Q155" s="156">
        <f>RES_hhdet_emi!Q$48</f>
        <v>0</v>
      </c>
    </row>
    <row r="156" spans="1:17" ht="12" customHeight="1" x14ac:dyDescent="0.25">
      <c r="A156" s="158" t="s">
        <v>63</v>
      </c>
      <c r="B156" s="157">
        <f>SUM(B157:B158,B161:B162)</f>
        <v>416.85429832588011</v>
      </c>
      <c r="C156" s="157">
        <f t="shared" ref="C156:Q156" si="28">SUM(C157:C158,C161:C162)</f>
        <v>448.47904079486597</v>
      </c>
      <c r="D156" s="157">
        <f t="shared" si="28"/>
        <v>463.20735216950402</v>
      </c>
      <c r="E156" s="157">
        <f t="shared" si="28"/>
        <v>478.44277629639731</v>
      </c>
      <c r="F156" s="157">
        <f t="shared" si="28"/>
        <v>478.85583820150623</v>
      </c>
      <c r="G156" s="157">
        <f t="shared" si="28"/>
        <v>501.64895862122256</v>
      </c>
      <c r="H156" s="157">
        <f t="shared" si="28"/>
        <v>524.90044341999908</v>
      </c>
      <c r="I156" s="157">
        <f t="shared" si="28"/>
        <v>556.1750844756956</v>
      </c>
      <c r="J156" s="157">
        <f t="shared" si="28"/>
        <v>576.83381253347909</v>
      </c>
      <c r="K156" s="157">
        <f t="shared" si="28"/>
        <v>628.43143345124884</v>
      </c>
      <c r="L156" s="157">
        <f t="shared" si="28"/>
        <v>633.4544057834089</v>
      </c>
      <c r="M156" s="157">
        <f t="shared" si="28"/>
        <v>605.65500036734886</v>
      </c>
      <c r="N156" s="157">
        <f t="shared" si="28"/>
        <v>600.66903596281509</v>
      </c>
      <c r="O156" s="157">
        <f t="shared" si="28"/>
        <v>597.7835915270216</v>
      </c>
      <c r="P156" s="157">
        <f t="shared" si="28"/>
        <v>632.4051334463752</v>
      </c>
      <c r="Q156" s="157">
        <f t="shared" si="28"/>
        <v>661.3237562295833</v>
      </c>
    </row>
    <row r="157" spans="1:17" ht="12" customHeight="1" x14ac:dyDescent="0.25">
      <c r="A157" s="167" t="s">
        <v>165</v>
      </c>
      <c r="B157" s="132">
        <f>RES_hhdet_emi!B$50</f>
        <v>416.42039655594562</v>
      </c>
      <c r="C157" s="132">
        <f>RES_hhdet_emi!C$50</f>
        <v>447.97524106926176</v>
      </c>
      <c r="D157" s="132">
        <f>RES_hhdet_emi!D$50</f>
        <v>462.43599702034993</v>
      </c>
      <c r="E157" s="132">
        <f>RES_hhdet_emi!E$50</f>
        <v>477.65503424881967</v>
      </c>
      <c r="F157" s="132">
        <f>RES_hhdet_emi!F$50</f>
        <v>477.72080711992885</v>
      </c>
      <c r="G157" s="132">
        <f>RES_hhdet_emi!G$50</f>
        <v>499.91471837581935</v>
      </c>
      <c r="H157" s="132">
        <f>RES_hhdet_emi!H$50</f>
        <v>522.58813776250543</v>
      </c>
      <c r="I157" s="132">
        <f>RES_hhdet_emi!I$50</f>
        <v>550.62081979993729</v>
      </c>
      <c r="J157" s="132">
        <f>RES_hhdet_emi!J$50</f>
        <v>564.65728762379513</v>
      </c>
      <c r="K157" s="132">
        <f>RES_hhdet_emi!K$50</f>
        <v>606.28179015315277</v>
      </c>
      <c r="L157" s="132">
        <f>RES_hhdet_emi!L$50</f>
        <v>603.00233350200563</v>
      </c>
      <c r="M157" s="132">
        <f>RES_hhdet_emi!M$50</f>
        <v>569.26222095748619</v>
      </c>
      <c r="N157" s="132">
        <f>RES_hhdet_emi!N$50</f>
        <v>559.43494997621474</v>
      </c>
      <c r="O157" s="132">
        <f>RES_hhdet_emi!O$50</f>
        <v>552.03476819313346</v>
      </c>
      <c r="P157" s="132">
        <f>RES_hhdet_emi!P$50</f>
        <v>578.77464873110864</v>
      </c>
      <c r="Q157" s="132">
        <f>RES_hhdet_emi!Q$50</f>
        <v>601.71031861946278</v>
      </c>
    </row>
    <row r="158" spans="1:17" ht="12" customHeight="1" x14ac:dyDescent="0.25">
      <c r="A158" s="167" t="s">
        <v>164</v>
      </c>
      <c r="B158" s="132">
        <f>SUM(B159:B160)</f>
        <v>0.43390176993446988</v>
      </c>
      <c r="C158" s="132">
        <f t="shared" ref="C158:Q158" si="29">SUM(C159:C160)</f>
        <v>0.50379972560423636</v>
      </c>
      <c r="D158" s="132">
        <f t="shared" si="29"/>
        <v>0.77135514915406522</v>
      </c>
      <c r="E158" s="132">
        <f t="shared" si="29"/>
        <v>0.78774204757763844</v>
      </c>
      <c r="F158" s="132">
        <f t="shared" si="29"/>
        <v>1.1350310815773559</v>
      </c>
      <c r="G158" s="132">
        <f t="shared" si="29"/>
        <v>1.7342402454032084</v>
      </c>
      <c r="H158" s="132">
        <f t="shared" si="29"/>
        <v>2.3123056574936518</v>
      </c>
      <c r="I158" s="132">
        <f t="shared" si="29"/>
        <v>5.5542646757582501</v>
      </c>
      <c r="J158" s="132">
        <f t="shared" si="29"/>
        <v>12.176524909683939</v>
      </c>
      <c r="K158" s="132">
        <f t="shared" si="29"/>
        <v>22.149643298096024</v>
      </c>
      <c r="L158" s="132">
        <f t="shared" si="29"/>
        <v>30.45207228140324</v>
      </c>
      <c r="M158" s="132">
        <f t="shared" si="29"/>
        <v>36.39277940986269</v>
      </c>
      <c r="N158" s="132">
        <f t="shared" si="29"/>
        <v>41.234085986600384</v>
      </c>
      <c r="O158" s="132">
        <f t="shared" si="29"/>
        <v>45.748823333888119</v>
      </c>
      <c r="P158" s="132">
        <f t="shared" si="29"/>
        <v>53.630484715266554</v>
      </c>
      <c r="Q158" s="132">
        <f t="shared" si="29"/>
        <v>59.613437610120563</v>
      </c>
    </row>
    <row r="159" spans="1:17" ht="12" customHeight="1" x14ac:dyDescent="0.25">
      <c r="A159" s="166" t="s">
        <v>163</v>
      </c>
      <c r="B159" s="165">
        <f>RES_hhdet_emi!B$52</f>
        <v>0.43390176993446988</v>
      </c>
      <c r="C159" s="165">
        <f>RES_hhdet_emi!C$52</f>
        <v>0.50379972560423636</v>
      </c>
      <c r="D159" s="165">
        <f>RES_hhdet_emi!D$52</f>
        <v>0.77135514915406522</v>
      </c>
      <c r="E159" s="165">
        <f>RES_hhdet_emi!E$52</f>
        <v>0.78774204757763844</v>
      </c>
      <c r="F159" s="165">
        <f>RES_hhdet_emi!F$52</f>
        <v>1.1350310815773559</v>
      </c>
      <c r="G159" s="165">
        <f>RES_hhdet_emi!G$52</f>
        <v>1.7342402454032084</v>
      </c>
      <c r="H159" s="165">
        <f>RES_hhdet_emi!H$52</f>
        <v>2.3123056574936518</v>
      </c>
      <c r="I159" s="165">
        <f>RES_hhdet_emi!I$52</f>
        <v>5.5542646757582501</v>
      </c>
      <c r="J159" s="165">
        <f>RES_hhdet_emi!J$52</f>
        <v>12.176524909683939</v>
      </c>
      <c r="K159" s="165">
        <f>RES_hhdet_emi!K$52</f>
        <v>22.149643298096024</v>
      </c>
      <c r="L159" s="165">
        <f>RES_hhdet_emi!L$52</f>
        <v>30.45207228140324</v>
      </c>
      <c r="M159" s="165">
        <f>RES_hhdet_emi!M$52</f>
        <v>36.39277940986269</v>
      </c>
      <c r="N159" s="165">
        <f>RES_hhdet_emi!N$52</f>
        <v>41.234085986600384</v>
      </c>
      <c r="O159" s="165">
        <f>RES_hhdet_emi!O$52</f>
        <v>45.748823333888119</v>
      </c>
      <c r="P159" s="165">
        <f>RES_hhdet_emi!P$52</f>
        <v>53.630484715266554</v>
      </c>
      <c r="Q159" s="165">
        <f>RES_hhdet_emi!Q$52</f>
        <v>59.613437610120563</v>
      </c>
    </row>
    <row r="160" spans="1:17" ht="12" customHeight="1" x14ac:dyDescent="0.25">
      <c r="A160" s="147" t="s">
        <v>59</v>
      </c>
      <c r="B160" s="164">
        <f>RES_hhdet_emi!B$53</f>
        <v>0</v>
      </c>
      <c r="C160" s="164">
        <f>RES_hhdet_emi!C$53</f>
        <v>0</v>
      </c>
      <c r="D160" s="164">
        <f>RES_hhdet_emi!D$53</f>
        <v>0</v>
      </c>
      <c r="E160" s="164">
        <f>RES_hhdet_emi!E$53</f>
        <v>0</v>
      </c>
      <c r="F160" s="164">
        <f>RES_hhdet_emi!F$53</f>
        <v>0</v>
      </c>
      <c r="G160" s="164">
        <f>RES_hhdet_emi!G$53</f>
        <v>0</v>
      </c>
      <c r="H160" s="164">
        <f>RES_hhdet_emi!H$53</f>
        <v>0</v>
      </c>
      <c r="I160" s="164">
        <f>RES_hhdet_emi!I$53</f>
        <v>0</v>
      </c>
      <c r="J160" s="164">
        <f>RES_hhdet_emi!J$53</f>
        <v>0</v>
      </c>
      <c r="K160" s="164">
        <f>RES_hhdet_emi!K$53</f>
        <v>0</v>
      </c>
      <c r="L160" s="164">
        <f>RES_hhdet_emi!L$53</f>
        <v>0</v>
      </c>
      <c r="M160" s="164">
        <f>RES_hhdet_emi!M$53</f>
        <v>0</v>
      </c>
      <c r="N160" s="164">
        <f>RES_hhdet_emi!N$53</f>
        <v>0</v>
      </c>
      <c r="O160" s="164">
        <f>RES_hhdet_emi!O$53</f>
        <v>0</v>
      </c>
      <c r="P160" s="164">
        <f>RES_hhdet_emi!P$53</f>
        <v>0</v>
      </c>
      <c r="Q160" s="164">
        <f>RES_hhdet_emi!Q$53</f>
        <v>0</v>
      </c>
    </row>
    <row r="161" spans="1:17" ht="12" customHeight="1" x14ac:dyDescent="0.25">
      <c r="A161" s="163" t="s">
        <v>142</v>
      </c>
      <c r="B161" s="162">
        <f>RES_hhdet_emi!B$54</f>
        <v>0</v>
      </c>
      <c r="C161" s="162">
        <f>RES_hhdet_emi!C$54</f>
        <v>0</v>
      </c>
      <c r="D161" s="162">
        <f>RES_hhdet_emi!D$54</f>
        <v>0</v>
      </c>
      <c r="E161" s="162">
        <f>RES_hhdet_emi!E$54</f>
        <v>0</v>
      </c>
      <c r="F161" s="162">
        <f>RES_hhdet_emi!F$54</f>
        <v>0</v>
      </c>
      <c r="G161" s="162">
        <f>RES_hhdet_emi!G$54</f>
        <v>0</v>
      </c>
      <c r="H161" s="162">
        <f>RES_hhdet_emi!H$54</f>
        <v>0</v>
      </c>
      <c r="I161" s="162">
        <f>RES_hhdet_emi!I$54</f>
        <v>0</v>
      </c>
      <c r="J161" s="162">
        <f>RES_hhdet_emi!J$54</f>
        <v>0</v>
      </c>
      <c r="K161" s="162">
        <f>RES_hhdet_emi!K$54</f>
        <v>0</v>
      </c>
      <c r="L161" s="162">
        <f>RES_hhdet_emi!L$54</f>
        <v>0</v>
      </c>
      <c r="M161" s="162">
        <f>RES_hhdet_emi!M$54</f>
        <v>0</v>
      </c>
      <c r="N161" s="162">
        <f>RES_hhdet_emi!N$54</f>
        <v>0</v>
      </c>
      <c r="O161" s="162">
        <f>RES_hhdet_emi!O$54</f>
        <v>0</v>
      </c>
      <c r="P161" s="162">
        <f>RES_hhdet_emi!P$54</f>
        <v>0</v>
      </c>
      <c r="Q161" s="162">
        <f>RES_hhdet_emi!Q$54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RES_hhdet_emi!B$56</f>
        <v>0</v>
      </c>
      <c r="C163" s="156">
        <f>RES_hhdet_emi!C$56</f>
        <v>0</v>
      </c>
      <c r="D163" s="156">
        <f>RES_hhdet_emi!D$56</f>
        <v>0</v>
      </c>
      <c r="E163" s="156">
        <f>RES_hhdet_emi!E$56</f>
        <v>0</v>
      </c>
      <c r="F163" s="156">
        <f>RES_hhdet_emi!F$56</f>
        <v>0</v>
      </c>
      <c r="G163" s="156">
        <f>RES_hhdet_emi!G$56</f>
        <v>0</v>
      </c>
      <c r="H163" s="156">
        <f>RES_hhdet_emi!H$56</f>
        <v>0</v>
      </c>
      <c r="I163" s="156">
        <f>RES_hhdet_emi!I$56</f>
        <v>0</v>
      </c>
      <c r="J163" s="156">
        <f>RES_hhdet_emi!J$56</f>
        <v>0</v>
      </c>
      <c r="K163" s="156">
        <f>RES_hhdet_emi!K$56</f>
        <v>0</v>
      </c>
      <c r="L163" s="156">
        <f>RES_hhdet_emi!L$56</f>
        <v>0</v>
      </c>
      <c r="M163" s="156">
        <f>RES_hhdet_emi!M$56</f>
        <v>0</v>
      </c>
      <c r="N163" s="156">
        <f>RES_hhdet_emi!N$56</f>
        <v>0</v>
      </c>
      <c r="O163" s="156">
        <f>RES_hhdet_emi!O$56</f>
        <v>0</v>
      </c>
      <c r="P163" s="156">
        <f>RES_hhdet_emi!P$56</f>
        <v>0</v>
      </c>
      <c r="Q163" s="156">
        <f>RES_hhdet_emi!Q$56</f>
        <v>0</v>
      </c>
    </row>
    <row r="164" spans="1:17" ht="12" customHeight="1" x14ac:dyDescent="0.25">
      <c r="A164" s="148" t="s">
        <v>59</v>
      </c>
      <c r="B164" s="156">
        <f>RES_hhdet_emi!B$57</f>
        <v>0</v>
      </c>
      <c r="C164" s="156">
        <f>RES_hhdet_emi!C$57</f>
        <v>0</v>
      </c>
      <c r="D164" s="156">
        <f>RES_hhdet_emi!D$57</f>
        <v>0</v>
      </c>
      <c r="E164" s="156">
        <f>RES_hhdet_emi!E$57</f>
        <v>0</v>
      </c>
      <c r="F164" s="156">
        <f>RES_hhdet_emi!F$57</f>
        <v>0</v>
      </c>
      <c r="G164" s="156">
        <f>RES_hhdet_emi!G$57</f>
        <v>0</v>
      </c>
      <c r="H164" s="156">
        <f>RES_hhdet_emi!H$57</f>
        <v>0</v>
      </c>
      <c r="I164" s="156">
        <f>RES_hhdet_emi!I$57</f>
        <v>0</v>
      </c>
      <c r="J164" s="156">
        <f>RES_hhdet_emi!J$57</f>
        <v>0</v>
      </c>
      <c r="K164" s="156">
        <f>RES_hhdet_emi!K$57</f>
        <v>0</v>
      </c>
      <c r="L164" s="156">
        <f>RES_hhdet_emi!L$57</f>
        <v>0</v>
      </c>
      <c r="M164" s="156">
        <f>RES_hhdet_emi!M$57</f>
        <v>0</v>
      </c>
      <c r="N164" s="156">
        <f>RES_hhdet_emi!N$57</f>
        <v>0</v>
      </c>
      <c r="O164" s="156">
        <f>RES_hhdet_emi!O$57</f>
        <v>0</v>
      </c>
      <c r="P164" s="156">
        <f>RES_hhdet_emi!P$57</f>
        <v>0</v>
      </c>
      <c r="Q164" s="156">
        <f>RES_hhdet_emi!Q$57</f>
        <v>0</v>
      </c>
    </row>
    <row r="165" spans="1:17" ht="12" customHeight="1" x14ac:dyDescent="0.25">
      <c r="A165" s="158" t="s">
        <v>62</v>
      </c>
      <c r="B165" s="157">
        <f>SUM(B166:B167)</f>
        <v>24.345931961121618</v>
      </c>
      <c r="C165" s="157">
        <f t="shared" ref="C165:Q165" si="31">SUM(C166:C167)</f>
        <v>32.278627577799163</v>
      </c>
      <c r="D165" s="157">
        <f t="shared" si="31"/>
        <v>28.009164048126422</v>
      </c>
      <c r="E165" s="157">
        <f t="shared" si="31"/>
        <v>27.754495447601403</v>
      </c>
      <c r="F165" s="157">
        <f t="shared" si="31"/>
        <v>32.467916283710622</v>
      </c>
      <c r="G165" s="157">
        <f t="shared" si="31"/>
        <v>38.421240339899164</v>
      </c>
      <c r="H165" s="157">
        <f t="shared" si="31"/>
        <v>51.664953161662886</v>
      </c>
      <c r="I165" s="157">
        <f t="shared" si="31"/>
        <v>33.220756974879265</v>
      </c>
      <c r="J165" s="157">
        <f t="shared" si="31"/>
        <v>39.050655256428108</v>
      </c>
      <c r="K165" s="157">
        <f t="shared" si="31"/>
        <v>16.742435678277118</v>
      </c>
      <c r="L165" s="157">
        <f t="shared" si="31"/>
        <v>30.609036509446138</v>
      </c>
      <c r="M165" s="157">
        <f t="shared" si="31"/>
        <v>22.115206526170471</v>
      </c>
      <c r="N165" s="157">
        <f t="shared" si="31"/>
        <v>9.550765942798586</v>
      </c>
      <c r="O165" s="157">
        <f t="shared" si="31"/>
        <v>55.103373240947327</v>
      </c>
      <c r="P165" s="157">
        <f t="shared" si="31"/>
        <v>39.719699780891041</v>
      </c>
      <c r="Q165" s="157">
        <f t="shared" si="31"/>
        <v>38.979544044928375</v>
      </c>
    </row>
    <row r="166" spans="1:17" ht="12" customHeight="1" x14ac:dyDescent="0.25">
      <c r="A166" s="23" t="s">
        <v>57</v>
      </c>
      <c r="B166" s="156">
        <f>RES_hhdet_emi!B$59</f>
        <v>24.345931961121618</v>
      </c>
      <c r="C166" s="156">
        <f>RES_hhdet_emi!C$59</f>
        <v>32.278627577799163</v>
      </c>
      <c r="D166" s="156">
        <f>RES_hhdet_emi!D$59</f>
        <v>28.009164048126422</v>
      </c>
      <c r="E166" s="156">
        <f>RES_hhdet_emi!E$59</f>
        <v>27.754495447601403</v>
      </c>
      <c r="F166" s="156">
        <f>RES_hhdet_emi!F$59</f>
        <v>32.467916283710622</v>
      </c>
      <c r="G166" s="156">
        <f>RES_hhdet_emi!G$59</f>
        <v>38.421240339899164</v>
      </c>
      <c r="H166" s="156">
        <f>RES_hhdet_emi!H$59</f>
        <v>51.664953161662886</v>
      </c>
      <c r="I166" s="156">
        <f>RES_hhdet_emi!I$59</f>
        <v>33.220756974879265</v>
      </c>
      <c r="J166" s="156">
        <f>RES_hhdet_emi!J$59</f>
        <v>39.050655256428108</v>
      </c>
      <c r="K166" s="156">
        <f>RES_hhdet_emi!K$59</f>
        <v>16.742435678277118</v>
      </c>
      <c r="L166" s="156">
        <f>RES_hhdet_emi!L$59</f>
        <v>30.609036509446138</v>
      </c>
      <c r="M166" s="156">
        <f>RES_hhdet_emi!M$59</f>
        <v>22.115206526170471</v>
      </c>
      <c r="N166" s="156">
        <f>RES_hhdet_emi!N$59</f>
        <v>9.550765942798586</v>
      </c>
      <c r="O166" s="156">
        <f>RES_hhdet_emi!O$59</f>
        <v>55.103373240947327</v>
      </c>
      <c r="P166" s="156">
        <f>RES_hhdet_emi!P$59</f>
        <v>39.719699780891041</v>
      </c>
      <c r="Q166" s="156">
        <f>RES_hhdet_emi!Q$59</f>
        <v>38.979544044928375</v>
      </c>
    </row>
    <row r="167" spans="1:17" ht="12" customHeight="1" x14ac:dyDescent="0.25">
      <c r="A167" s="29" t="s">
        <v>140</v>
      </c>
      <c r="B167" s="57">
        <f>RES_hhdet_emi!B$60</f>
        <v>0</v>
      </c>
      <c r="C167" s="57">
        <f>RES_hhdet_emi!C$60</f>
        <v>0</v>
      </c>
      <c r="D167" s="57">
        <f>RES_hhdet_emi!D$60</f>
        <v>0</v>
      </c>
      <c r="E167" s="57">
        <f>RES_hhdet_emi!E$60</f>
        <v>0</v>
      </c>
      <c r="F167" s="57">
        <f>RES_hhdet_emi!F$60</f>
        <v>0</v>
      </c>
      <c r="G167" s="57">
        <f>RES_hhdet_emi!G$60</f>
        <v>0</v>
      </c>
      <c r="H167" s="57">
        <f>RES_hhdet_emi!H$60</f>
        <v>0</v>
      </c>
      <c r="I167" s="57">
        <f>RES_hhdet_emi!I$60</f>
        <v>0</v>
      </c>
      <c r="J167" s="57">
        <f>RES_hhdet_emi!J$60</f>
        <v>0</v>
      </c>
      <c r="K167" s="57">
        <f>RES_hhdet_emi!K$60</f>
        <v>0</v>
      </c>
      <c r="L167" s="57">
        <f>RES_hhdet_emi!L$60</f>
        <v>0</v>
      </c>
      <c r="M167" s="57">
        <f>RES_hhdet_emi!M$60</f>
        <v>0</v>
      </c>
      <c r="N167" s="57">
        <f>RES_hhdet_emi!N$60</f>
        <v>0</v>
      </c>
      <c r="O167" s="57">
        <f>RES_hhdet_emi!O$60</f>
        <v>0</v>
      </c>
      <c r="P167" s="57">
        <f>RES_hhdet_emi!P$60</f>
        <v>0</v>
      </c>
      <c r="Q167" s="57">
        <f>RES_hhdet_emi!Q$60</f>
        <v>0</v>
      </c>
    </row>
    <row r="169" spans="1:17" ht="12" customHeight="1" x14ac:dyDescent="0.25">
      <c r="A169" s="152" t="s">
        <v>198</v>
      </c>
      <c r="B169" s="168">
        <f>SUM(B170,B173,B175,B184)</f>
        <v>20205.169926287857</v>
      </c>
      <c r="C169" s="168">
        <f t="shared" ref="C169:Q169" si="32">SUM(C170,C173,C175,C184)</f>
        <v>21067.450592145371</v>
      </c>
      <c r="D169" s="168">
        <f t="shared" si="32"/>
        <v>19931.644182288826</v>
      </c>
      <c r="E169" s="168">
        <f t="shared" si="32"/>
        <v>20476.699792164331</v>
      </c>
      <c r="F169" s="168">
        <f t="shared" si="32"/>
        <v>21207.741834692664</v>
      </c>
      <c r="G169" s="168">
        <f t="shared" si="32"/>
        <v>20749.551062300041</v>
      </c>
      <c r="H169" s="168">
        <f t="shared" si="32"/>
        <v>21397.910271013781</v>
      </c>
      <c r="I169" s="168">
        <f t="shared" si="32"/>
        <v>19511.616972448959</v>
      </c>
      <c r="J169" s="168">
        <f t="shared" si="32"/>
        <v>20281.219621109805</v>
      </c>
      <c r="K169" s="168">
        <f t="shared" si="32"/>
        <v>18905.731347077519</v>
      </c>
      <c r="L169" s="168">
        <f t="shared" si="32"/>
        <v>19986.960252067118</v>
      </c>
      <c r="M169" s="168">
        <f t="shared" si="32"/>
        <v>16114.926316737332</v>
      </c>
      <c r="N169" s="168">
        <f t="shared" si="32"/>
        <v>15978.734035491159</v>
      </c>
      <c r="O169" s="168">
        <f t="shared" si="32"/>
        <v>16257.129258085331</v>
      </c>
      <c r="P169" s="168">
        <f t="shared" si="32"/>
        <v>15150.080860451813</v>
      </c>
      <c r="Q169" s="168">
        <f t="shared" si="32"/>
        <v>15904.205121314948</v>
      </c>
    </row>
    <row r="170" spans="1:17" ht="12" customHeight="1" x14ac:dyDescent="0.25">
      <c r="A170" s="158" t="s">
        <v>65</v>
      </c>
      <c r="B170" s="157">
        <f>SUM(B171:B172)</f>
        <v>15354.42289429636</v>
      </c>
      <c r="C170" s="157">
        <f t="shared" ref="C170:Q170" si="33">SUM(C171:C172)</f>
        <v>16186.838974917595</v>
      </c>
      <c r="D170" s="157">
        <f t="shared" si="33"/>
        <v>15188.344050764836</v>
      </c>
      <c r="E170" s="157">
        <f t="shared" si="33"/>
        <v>15709.806176956859</v>
      </c>
      <c r="F170" s="157">
        <f t="shared" si="33"/>
        <v>16376.740332768652</v>
      </c>
      <c r="G170" s="157">
        <f t="shared" si="33"/>
        <v>15953.092307144349</v>
      </c>
      <c r="H170" s="157">
        <f t="shared" si="33"/>
        <v>16469.236561855538</v>
      </c>
      <c r="I170" s="157">
        <f t="shared" si="33"/>
        <v>14687.772792659507</v>
      </c>
      <c r="J170" s="157">
        <f t="shared" si="33"/>
        <v>15456.578680808041</v>
      </c>
      <c r="K170" s="157">
        <f t="shared" si="33"/>
        <v>14280.703490760701</v>
      </c>
      <c r="L170" s="157">
        <f t="shared" si="33"/>
        <v>15279.35137819103</v>
      </c>
      <c r="M170" s="157">
        <f t="shared" si="33"/>
        <v>11441.932493395605</v>
      </c>
      <c r="N170" s="157">
        <f t="shared" si="33"/>
        <v>11341.720502713333</v>
      </c>
      <c r="O170" s="157">
        <f t="shared" si="33"/>
        <v>11462.025329416694</v>
      </c>
      <c r="P170" s="157">
        <f t="shared" si="33"/>
        <v>10366.876900525451</v>
      </c>
      <c r="Q170" s="157">
        <f t="shared" si="33"/>
        <v>11098.730681627574</v>
      </c>
    </row>
    <row r="171" spans="1:17" ht="12" customHeight="1" x14ac:dyDescent="0.25">
      <c r="A171" s="23" t="s">
        <v>166</v>
      </c>
      <c r="B171" s="156">
        <f>IF(B95=0,0,B95/0.086*1000000/B$7)</f>
        <v>15097.704044676953</v>
      </c>
      <c r="C171" s="156">
        <f t="shared" ref="C171:Q172" si="34">IF(C95=0,0,C95/0.086*1000000/C$7)</f>
        <v>15872.721380843981</v>
      </c>
      <c r="D171" s="156">
        <f t="shared" si="34"/>
        <v>15015.102829797865</v>
      </c>
      <c r="E171" s="156">
        <f t="shared" si="34"/>
        <v>15493.680724724631</v>
      </c>
      <c r="F171" s="156">
        <f t="shared" si="34"/>
        <v>16088.009595968508</v>
      </c>
      <c r="G171" s="156">
        <f t="shared" si="34"/>
        <v>15699.839539385745</v>
      </c>
      <c r="H171" s="156">
        <f t="shared" si="34"/>
        <v>16093.32418804987</v>
      </c>
      <c r="I171" s="156">
        <f t="shared" si="34"/>
        <v>14403.05879886408</v>
      </c>
      <c r="J171" s="156">
        <f t="shared" si="34"/>
        <v>15149.753546035308</v>
      </c>
      <c r="K171" s="156">
        <f t="shared" si="34"/>
        <v>14182.090805363019</v>
      </c>
      <c r="L171" s="156">
        <f t="shared" si="34"/>
        <v>15074.105145398264</v>
      </c>
      <c r="M171" s="156">
        <f t="shared" si="34"/>
        <v>11269.557316558503</v>
      </c>
      <c r="N171" s="156">
        <f t="shared" si="34"/>
        <v>11191.441123483328</v>
      </c>
      <c r="O171" s="156">
        <f t="shared" si="34"/>
        <v>11254.787946794288</v>
      </c>
      <c r="P171" s="156">
        <f t="shared" si="34"/>
        <v>10164.273524963111</v>
      </c>
      <c r="Q171" s="156">
        <f t="shared" si="34"/>
        <v>10850.42743975946</v>
      </c>
    </row>
    <row r="172" spans="1:17" ht="12" customHeight="1" x14ac:dyDescent="0.25">
      <c r="A172" s="23" t="s">
        <v>60</v>
      </c>
      <c r="B172" s="156">
        <f>IF(B96=0,0,B96/0.086*1000000/B$7)</f>
        <v>256.71884961940685</v>
      </c>
      <c r="C172" s="156">
        <f t="shared" si="34"/>
        <v>314.11759407361302</v>
      </c>
      <c r="D172" s="156">
        <f t="shared" si="34"/>
        <v>173.24122096697158</v>
      </c>
      <c r="E172" s="156">
        <f t="shared" si="34"/>
        <v>216.12545223222958</v>
      </c>
      <c r="F172" s="156">
        <f t="shared" si="34"/>
        <v>288.73073680014437</v>
      </c>
      <c r="G172" s="156">
        <f t="shared" si="34"/>
        <v>253.25276775860428</v>
      </c>
      <c r="H172" s="156">
        <f t="shared" si="34"/>
        <v>375.91237380566753</v>
      </c>
      <c r="I172" s="156">
        <f t="shared" si="34"/>
        <v>284.71399379542754</v>
      </c>
      <c r="J172" s="156">
        <f t="shared" si="34"/>
        <v>306.82513477273227</v>
      </c>
      <c r="K172" s="156">
        <f t="shared" si="34"/>
        <v>98.612685397682398</v>
      </c>
      <c r="L172" s="156">
        <f t="shared" si="34"/>
        <v>205.24623279276616</v>
      </c>
      <c r="M172" s="156">
        <f t="shared" si="34"/>
        <v>172.37517683710183</v>
      </c>
      <c r="N172" s="156">
        <f t="shared" si="34"/>
        <v>150.27937923000542</v>
      </c>
      <c r="O172" s="156">
        <f t="shared" si="34"/>
        <v>207.2373826224073</v>
      </c>
      <c r="P172" s="156">
        <f t="shared" si="34"/>
        <v>202.60337556233941</v>
      </c>
      <c r="Q172" s="156">
        <f t="shared" si="34"/>
        <v>248.30324186811441</v>
      </c>
    </row>
    <row r="173" spans="1:17" ht="12" customHeight="1" x14ac:dyDescent="0.25">
      <c r="A173" s="158" t="s">
        <v>112</v>
      </c>
      <c r="B173" s="157">
        <f>B174</f>
        <v>2.7522726762760108</v>
      </c>
      <c r="C173" s="157">
        <f t="shared" ref="C173:Q173" si="35">C174</f>
        <v>2.9056343029966052</v>
      </c>
      <c r="D173" s="157">
        <f t="shared" si="35"/>
        <v>3.0336498160801617</v>
      </c>
      <c r="E173" s="157">
        <f t="shared" si="35"/>
        <v>3.0781699681361623</v>
      </c>
      <c r="F173" s="157">
        <f t="shared" si="35"/>
        <v>3.2367357324479182</v>
      </c>
      <c r="G173" s="157">
        <f t="shared" si="35"/>
        <v>3.8132532972976048</v>
      </c>
      <c r="H173" s="157">
        <f t="shared" si="35"/>
        <v>4.3370890144782663</v>
      </c>
      <c r="I173" s="157">
        <f t="shared" si="35"/>
        <v>5.2319467244014808</v>
      </c>
      <c r="J173" s="157">
        <f t="shared" si="35"/>
        <v>5.8463611260524582</v>
      </c>
      <c r="K173" s="157">
        <f t="shared" si="35"/>
        <v>6.8847700491117525</v>
      </c>
      <c r="L173" s="157">
        <f t="shared" si="35"/>
        <v>7.5037813445608919</v>
      </c>
      <c r="M173" s="157">
        <f t="shared" si="35"/>
        <v>8.1374050060285104</v>
      </c>
      <c r="N173" s="157">
        <f t="shared" si="35"/>
        <v>8.8419964830833813</v>
      </c>
      <c r="O173" s="157">
        <f t="shared" si="35"/>
        <v>9.3329517995955786</v>
      </c>
      <c r="P173" s="157">
        <f t="shared" si="35"/>
        <v>9.7499915061165492</v>
      </c>
      <c r="Q173" s="157">
        <f t="shared" si="35"/>
        <v>8.8366646407869087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2.7522726762760108</v>
      </c>
      <c r="C174" s="156">
        <f t="shared" si="36"/>
        <v>2.9056343029966052</v>
      </c>
      <c r="D174" s="156">
        <f t="shared" si="36"/>
        <v>3.0336498160801617</v>
      </c>
      <c r="E174" s="156">
        <f t="shared" si="36"/>
        <v>3.0781699681361623</v>
      </c>
      <c r="F174" s="156">
        <f t="shared" si="36"/>
        <v>3.2367357324479182</v>
      </c>
      <c r="G174" s="156">
        <f t="shared" si="36"/>
        <v>3.8132532972976048</v>
      </c>
      <c r="H174" s="156">
        <f t="shared" si="36"/>
        <v>4.3370890144782663</v>
      </c>
      <c r="I174" s="156">
        <f t="shared" si="36"/>
        <v>5.2319467244014808</v>
      </c>
      <c r="J174" s="156">
        <f t="shared" si="36"/>
        <v>5.8463611260524582</v>
      </c>
      <c r="K174" s="156">
        <f t="shared" si="36"/>
        <v>6.8847700491117525</v>
      </c>
      <c r="L174" s="156">
        <f t="shared" si="36"/>
        <v>7.5037813445608919</v>
      </c>
      <c r="M174" s="156">
        <f t="shared" si="36"/>
        <v>8.1374050060285104</v>
      </c>
      <c r="N174" s="156">
        <f t="shared" si="36"/>
        <v>8.8419964830833813</v>
      </c>
      <c r="O174" s="156">
        <f t="shared" si="36"/>
        <v>9.3329517995955786</v>
      </c>
      <c r="P174" s="156">
        <f t="shared" si="36"/>
        <v>9.7499915061165492</v>
      </c>
      <c r="Q174" s="156">
        <f t="shared" si="36"/>
        <v>8.8366646407869087</v>
      </c>
    </row>
    <row r="175" spans="1:17" ht="12" customHeight="1" x14ac:dyDescent="0.25">
      <c r="A175" s="158" t="s">
        <v>63</v>
      </c>
      <c r="B175" s="157">
        <f t="shared" si="36"/>
        <v>3942.5022284889264</v>
      </c>
      <c r="C175" s="157">
        <f t="shared" si="36"/>
        <v>3949.7447910479918</v>
      </c>
      <c r="D175" s="157">
        <f t="shared" si="36"/>
        <v>3848.9123058105542</v>
      </c>
      <c r="E175" s="157">
        <f t="shared" si="36"/>
        <v>3855.733329529266</v>
      </c>
      <c r="F175" s="157">
        <f t="shared" si="36"/>
        <v>3889.176974783878</v>
      </c>
      <c r="G175" s="157">
        <f t="shared" si="36"/>
        <v>3859.2633643664062</v>
      </c>
      <c r="H175" s="157">
        <f t="shared" si="36"/>
        <v>3953.789485564098</v>
      </c>
      <c r="I175" s="157">
        <f t="shared" si="36"/>
        <v>3870.3930366746972</v>
      </c>
      <c r="J175" s="157">
        <f t="shared" si="36"/>
        <v>3868.485469962709</v>
      </c>
      <c r="K175" s="157">
        <f t="shared" si="36"/>
        <v>3745.7355822125751</v>
      </c>
      <c r="L175" s="157">
        <f t="shared" si="36"/>
        <v>3781.720572855821</v>
      </c>
      <c r="M175" s="157">
        <f t="shared" si="36"/>
        <v>3766.0052744178579</v>
      </c>
      <c r="N175" s="157">
        <f t="shared" si="36"/>
        <v>3744.9880265419874</v>
      </c>
      <c r="O175" s="157">
        <f t="shared" si="36"/>
        <v>3778.5629211416845</v>
      </c>
      <c r="P175" s="157">
        <f t="shared" si="36"/>
        <v>3770.2601657547066</v>
      </c>
      <c r="Q175" s="157">
        <f t="shared" si="36"/>
        <v>3754.9993933563819</v>
      </c>
    </row>
    <row r="176" spans="1:17" ht="12" customHeight="1" x14ac:dyDescent="0.25">
      <c r="A176" s="167" t="s">
        <v>165</v>
      </c>
      <c r="B176" s="132">
        <f>IF(B100=0,0,B100/0.086*1000000/B$11)</f>
        <v>4147.2889071293248</v>
      </c>
      <c r="C176" s="132">
        <f t="shared" ref="C176:Q176" si="37">IF(C100=0,0,C100/0.086*1000000/C$11)</f>
        <v>4113.2744328325361</v>
      </c>
      <c r="D176" s="132">
        <f t="shared" si="37"/>
        <v>4078.9336901649835</v>
      </c>
      <c r="E176" s="132">
        <f t="shared" si="37"/>
        <v>4054.8651211720994</v>
      </c>
      <c r="F176" s="132">
        <f t="shared" si="37"/>
        <v>4042.0561799730062</v>
      </c>
      <c r="G176" s="132">
        <f t="shared" si="37"/>
        <v>4031.6773923194141</v>
      </c>
      <c r="H176" s="132">
        <f t="shared" si="37"/>
        <v>4050.276194257448</v>
      </c>
      <c r="I176" s="132">
        <f t="shared" si="37"/>
        <v>4006.5280552363906</v>
      </c>
      <c r="J176" s="132">
        <f t="shared" si="37"/>
        <v>3995.2281823621543</v>
      </c>
      <c r="K176" s="132">
        <f t="shared" si="37"/>
        <v>3966.5101644043302</v>
      </c>
      <c r="L176" s="132">
        <f t="shared" si="37"/>
        <v>3950.8588640298099</v>
      </c>
      <c r="M176" s="132">
        <f t="shared" si="37"/>
        <v>3941.7692316016346</v>
      </c>
      <c r="N176" s="132">
        <f t="shared" si="37"/>
        <v>3928.9563599341168</v>
      </c>
      <c r="O176" s="132">
        <f t="shared" si="37"/>
        <v>3925.9620216705853</v>
      </c>
      <c r="P176" s="132">
        <f t="shared" si="37"/>
        <v>3907.0356182705973</v>
      </c>
      <c r="Q176" s="132">
        <f t="shared" si="37"/>
        <v>3862.0716618479337</v>
      </c>
    </row>
    <row r="177" spans="1:17" ht="12" customHeight="1" x14ac:dyDescent="0.25">
      <c r="A177" s="167" t="s">
        <v>164</v>
      </c>
      <c r="B177" s="132">
        <f>IF(B101=0,0,B101/0.086*1000000/B$12)</f>
        <v>3429.6907145182067</v>
      </c>
      <c r="C177" s="132">
        <f t="shared" ref="C177:Q177" si="38">IF(C101=0,0,C101/0.086*1000000/C$12)</f>
        <v>3529.853934141317</v>
      </c>
      <c r="D177" s="132">
        <f t="shared" si="38"/>
        <v>3388.8842520316316</v>
      </c>
      <c r="E177" s="132">
        <f t="shared" si="38"/>
        <v>3383.8872646478708</v>
      </c>
      <c r="F177" s="132">
        <f t="shared" si="38"/>
        <v>3372.8744723199734</v>
      </c>
      <c r="G177" s="132">
        <f t="shared" si="38"/>
        <v>3372.7037526625022</v>
      </c>
      <c r="H177" s="132">
        <f t="shared" si="38"/>
        <v>3395.7489986556907</v>
      </c>
      <c r="I177" s="132">
        <f t="shared" si="38"/>
        <v>3368.1243192617185</v>
      </c>
      <c r="J177" s="132">
        <f t="shared" si="38"/>
        <v>3368.4832875702473</v>
      </c>
      <c r="K177" s="132">
        <f t="shared" si="38"/>
        <v>3353.5521872941626</v>
      </c>
      <c r="L177" s="132">
        <f t="shared" si="38"/>
        <v>3347.4602395794932</v>
      </c>
      <c r="M177" s="132">
        <f t="shared" si="38"/>
        <v>3340.3037700814443</v>
      </c>
      <c r="N177" s="132">
        <f t="shared" si="38"/>
        <v>3331.0187968087016</v>
      </c>
      <c r="O177" s="132">
        <f t="shared" si="38"/>
        <v>3330.3119772218074</v>
      </c>
      <c r="P177" s="132">
        <f t="shared" si="38"/>
        <v>3315.8135164177679</v>
      </c>
      <c r="Q177" s="132">
        <f t="shared" si="38"/>
        <v>3279.6320807446637</v>
      </c>
    </row>
    <row r="178" spans="1:17" ht="12" customHeight="1" x14ac:dyDescent="0.25">
      <c r="A178" s="166" t="s">
        <v>163</v>
      </c>
      <c r="B178" s="165">
        <f t="shared" ref="B178:Q179" si="39">IF(B102=0,0,B102/0.086*1000000/B$12)</f>
        <v>2695.7377896340554</v>
      </c>
      <c r="C178" s="165">
        <f t="shared" si="39"/>
        <v>2920.424847309861</v>
      </c>
      <c r="D178" s="165">
        <f t="shared" si="39"/>
        <v>2651.3068986066933</v>
      </c>
      <c r="E178" s="165">
        <f t="shared" si="39"/>
        <v>2651.8817892469146</v>
      </c>
      <c r="F178" s="165">
        <f t="shared" si="39"/>
        <v>2627.336516982667</v>
      </c>
      <c r="G178" s="165">
        <f t="shared" si="39"/>
        <v>2620.5903050075744</v>
      </c>
      <c r="H178" s="165">
        <f t="shared" si="39"/>
        <v>2632.67952626736</v>
      </c>
      <c r="I178" s="165">
        <f t="shared" si="39"/>
        <v>2604.2432359037412</v>
      </c>
      <c r="J178" s="165">
        <f t="shared" si="39"/>
        <v>2596.8983185353964</v>
      </c>
      <c r="K178" s="165">
        <f t="shared" si="39"/>
        <v>2578.2316068628447</v>
      </c>
      <c r="L178" s="165">
        <f t="shared" si="39"/>
        <v>2568.0582616193738</v>
      </c>
      <c r="M178" s="165">
        <f t="shared" si="39"/>
        <v>2562.1500005410658</v>
      </c>
      <c r="N178" s="165">
        <f t="shared" si="39"/>
        <v>2553.8216339571773</v>
      </c>
      <c r="O178" s="165">
        <f t="shared" si="39"/>
        <v>2551.875314085878</v>
      </c>
      <c r="P178" s="165">
        <f t="shared" si="39"/>
        <v>2539.5731518758889</v>
      </c>
      <c r="Q178" s="165">
        <f t="shared" si="39"/>
        <v>2510.3465802011574</v>
      </c>
    </row>
    <row r="179" spans="1:17" ht="12" customHeight="1" x14ac:dyDescent="0.25">
      <c r="A179" s="147" t="s">
        <v>59</v>
      </c>
      <c r="B179" s="164">
        <f t="shared" si="39"/>
        <v>733.95292488415123</v>
      </c>
      <c r="C179" s="164">
        <f t="shared" si="39"/>
        <v>609.42908683145595</v>
      </c>
      <c r="D179" s="164">
        <f t="shared" si="39"/>
        <v>737.57735342493777</v>
      </c>
      <c r="E179" s="164">
        <f t="shared" si="39"/>
        <v>732.00547540095613</v>
      </c>
      <c r="F179" s="164">
        <f t="shared" si="39"/>
        <v>745.53795533730624</v>
      </c>
      <c r="G179" s="164">
        <f t="shared" si="39"/>
        <v>752.11344765492822</v>
      </c>
      <c r="H179" s="164">
        <f t="shared" si="39"/>
        <v>763.06947238833095</v>
      </c>
      <c r="I179" s="164">
        <f t="shared" si="39"/>
        <v>763.88108335797745</v>
      </c>
      <c r="J179" s="164">
        <f t="shared" si="39"/>
        <v>771.58496903485116</v>
      </c>
      <c r="K179" s="164">
        <f t="shared" si="39"/>
        <v>775.32058043131849</v>
      </c>
      <c r="L179" s="164">
        <f t="shared" si="39"/>
        <v>779.40197796011932</v>
      </c>
      <c r="M179" s="164">
        <f t="shared" si="39"/>
        <v>778.15376954037913</v>
      </c>
      <c r="N179" s="164">
        <f t="shared" si="39"/>
        <v>777.1971628515239</v>
      </c>
      <c r="O179" s="164">
        <f t="shared" si="39"/>
        <v>778.43666313593019</v>
      </c>
      <c r="P179" s="164">
        <f t="shared" si="39"/>
        <v>776.24036454187853</v>
      </c>
      <c r="Q179" s="164">
        <f t="shared" si="39"/>
        <v>769.2855005435058</v>
      </c>
    </row>
    <row r="180" spans="1:17" ht="12" customHeight="1" x14ac:dyDescent="0.25">
      <c r="A180" s="163" t="s">
        <v>142</v>
      </c>
      <c r="B180" s="162">
        <f>IF(B104=0,0,B104/0.086*1000000/B$13)</f>
        <v>3547.3221668459132</v>
      </c>
      <c r="C180" s="162">
        <f t="shared" ref="C180:Q180" si="40">IF(C104=0,0,C104/0.086*1000000/C$13)</f>
        <v>3625.2520388303037</v>
      </c>
      <c r="D180" s="162">
        <f t="shared" si="40"/>
        <v>3381.9619900307825</v>
      </c>
      <c r="E180" s="162">
        <f t="shared" si="40"/>
        <v>3439.5603357229711</v>
      </c>
      <c r="F180" s="162">
        <f t="shared" si="40"/>
        <v>3557.1580395718524</v>
      </c>
      <c r="G180" s="162">
        <f t="shared" si="40"/>
        <v>3506.0740065490418</v>
      </c>
      <c r="H180" s="162">
        <f t="shared" si="40"/>
        <v>3755.0762044592166</v>
      </c>
      <c r="I180" s="162">
        <f t="shared" si="40"/>
        <v>3571.7585860861268</v>
      </c>
      <c r="J180" s="162">
        <f t="shared" si="40"/>
        <v>3622.9493839246934</v>
      </c>
      <c r="K180" s="162">
        <f t="shared" si="40"/>
        <v>3213.0655668343366</v>
      </c>
      <c r="L180" s="162">
        <f t="shared" si="40"/>
        <v>3400.6678289380638</v>
      </c>
      <c r="M180" s="162">
        <f t="shared" si="40"/>
        <v>3399.6207288790388</v>
      </c>
      <c r="N180" s="162">
        <f t="shared" si="40"/>
        <v>3334.2870246363891</v>
      </c>
      <c r="O180" s="162">
        <f t="shared" si="40"/>
        <v>3523.9620736651318</v>
      </c>
      <c r="P180" s="162">
        <f t="shared" si="40"/>
        <v>3529.4622080772392</v>
      </c>
      <c r="Q180" s="162">
        <f t="shared" si="40"/>
        <v>3660.505880304675</v>
      </c>
    </row>
    <row r="181" spans="1:17" ht="12" customHeight="1" x14ac:dyDescent="0.25">
      <c r="A181" s="161" t="s">
        <v>141</v>
      </c>
      <c r="B181" s="160">
        <f>IF(B105=0,0,B105/0.086*1000000/B$14)</f>
        <v>3039.7123333342001</v>
      </c>
      <c r="C181" s="160">
        <f t="shared" ref="C181:Q181" si="41">IF(C105=0,0,C105/0.086*1000000/C$14)</f>
        <v>3183.3580344000443</v>
      </c>
      <c r="D181" s="160">
        <f t="shared" si="41"/>
        <v>2935.8526469444282</v>
      </c>
      <c r="E181" s="160">
        <f t="shared" si="41"/>
        <v>2981.4779349642517</v>
      </c>
      <c r="F181" s="160">
        <f t="shared" si="41"/>
        <v>3057.690681059396</v>
      </c>
      <c r="G181" s="160">
        <f t="shared" si="41"/>
        <v>3031.0615519118701</v>
      </c>
      <c r="H181" s="160">
        <f t="shared" si="41"/>
        <v>3203.8690052868019</v>
      </c>
      <c r="I181" s="160">
        <f t="shared" si="41"/>
        <v>3085.524164314043</v>
      </c>
      <c r="J181" s="160">
        <f t="shared" si="41"/>
        <v>3126.5020685859004</v>
      </c>
      <c r="K181" s="160">
        <f t="shared" si="41"/>
        <v>2863.8131988736523</v>
      </c>
      <c r="L181" s="160">
        <f t="shared" si="41"/>
        <v>2989.8360667698612</v>
      </c>
      <c r="M181" s="160">
        <f t="shared" si="41"/>
        <v>2987.9072433117549</v>
      </c>
      <c r="N181" s="160">
        <f t="shared" si="41"/>
        <v>2944.4837288651775</v>
      </c>
      <c r="O181" s="160">
        <f t="shared" si="41"/>
        <v>3069.0120110182634</v>
      </c>
      <c r="P181" s="160">
        <f t="shared" si="41"/>
        <v>3070.3907997920846</v>
      </c>
      <c r="Q181" s="160">
        <f t="shared" si="41"/>
        <v>3148.6143227415414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2305.7594084500492</v>
      </c>
      <c r="C182" s="156">
        <f t="shared" si="42"/>
        <v>2573.9289475685873</v>
      </c>
      <c r="D182" s="156">
        <f t="shared" si="42"/>
        <v>2198.2752935194903</v>
      </c>
      <c r="E182" s="156">
        <f t="shared" si="42"/>
        <v>2249.4724595632956</v>
      </c>
      <c r="F182" s="156">
        <f t="shared" si="42"/>
        <v>2312.1527257220896</v>
      </c>
      <c r="G182" s="156">
        <f t="shared" si="42"/>
        <v>2278.9481042569414</v>
      </c>
      <c r="H182" s="156">
        <f t="shared" si="42"/>
        <v>2440.7995328984712</v>
      </c>
      <c r="I182" s="156">
        <f t="shared" si="42"/>
        <v>2321.6430809560652</v>
      </c>
      <c r="J182" s="156">
        <f t="shared" si="42"/>
        <v>2354.917099551049</v>
      </c>
      <c r="K182" s="156">
        <f t="shared" si="42"/>
        <v>2088.4926184423343</v>
      </c>
      <c r="L182" s="156">
        <f t="shared" si="42"/>
        <v>2210.4340888097427</v>
      </c>
      <c r="M182" s="156">
        <f t="shared" si="42"/>
        <v>2209.7534737713759</v>
      </c>
      <c r="N182" s="156">
        <f t="shared" si="42"/>
        <v>2167.2865660136526</v>
      </c>
      <c r="O182" s="156">
        <f t="shared" si="42"/>
        <v>2290.5753478823331</v>
      </c>
      <c r="P182" s="156">
        <f t="shared" si="42"/>
        <v>2294.150435250207</v>
      </c>
      <c r="Q182" s="156">
        <f t="shared" si="42"/>
        <v>2379.3288221980356</v>
      </c>
    </row>
    <row r="183" spans="1:17" ht="12" customHeight="1" x14ac:dyDescent="0.25">
      <c r="A183" s="148" t="s">
        <v>59</v>
      </c>
      <c r="B183" s="156">
        <f t="shared" si="42"/>
        <v>733.952924884151</v>
      </c>
      <c r="C183" s="156">
        <f t="shared" si="42"/>
        <v>609.42908683145652</v>
      </c>
      <c r="D183" s="156">
        <f t="shared" si="42"/>
        <v>737.577353424938</v>
      </c>
      <c r="E183" s="156">
        <f t="shared" si="42"/>
        <v>732.00547540095624</v>
      </c>
      <c r="F183" s="156">
        <f t="shared" si="42"/>
        <v>745.53795533730647</v>
      </c>
      <c r="G183" s="156">
        <f t="shared" si="42"/>
        <v>752.11344765492822</v>
      </c>
      <c r="H183" s="156">
        <f t="shared" si="42"/>
        <v>763.06947238833106</v>
      </c>
      <c r="I183" s="156">
        <f t="shared" si="42"/>
        <v>763.88108335797767</v>
      </c>
      <c r="J183" s="156">
        <f t="shared" si="42"/>
        <v>771.58496903485116</v>
      </c>
      <c r="K183" s="156">
        <f t="shared" si="42"/>
        <v>775.32058043131804</v>
      </c>
      <c r="L183" s="156">
        <f t="shared" si="42"/>
        <v>779.4019779601183</v>
      </c>
      <c r="M183" s="156">
        <f t="shared" si="42"/>
        <v>778.15376954037959</v>
      </c>
      <c r="N183" s="156">
        <f t="shared" si="42"/>
        <v>777.19716285152458</v>
      </c>
      <c r="O183" s="156">
        <f t="shared" si="42"/>
        <v>778.43666313593008</v>
      </c>
      <c r="P183" s="156">
        <f t="shared" si="42"/>
        <v>776.24036454187808</v>
      </c>
      <c r="Q183" s="156">
        <f t="shared" si="42"/>
        <v>769.2855005435058</v>
      </c>
    </row>
    <row r="184" spans="1:17" ht="12" customHeight="1" x14ac:dyDescent="0.25">
      <c r="A184" s="158" t="s">
        <v>62</v>
      </c>
      <c r="B184" s="157">
        <f t="shared" si="36"/>
        <v>905.49253082629457</v>
      </c>
      <c r="C184" s="157">
        <f t="shared" si="36"/>
        <v>927.96119187678778</v>
      </c>
      <c r="D184" s="157">
        <f t="shared" si="36"/>
        <v>891.35417589735357</v>
      </c>
      <c r="E184" s="157">
        <f t="shared" si="36"/>
        <v>908.08211571006973</v>
      </c>
      <c r="F184" s="157">
        <f t="shared" si="36"/>
        <v>938.58779140768695</v>
      </c>
      <c r="G184" s="157">
        <f t="shared" si="36"/>
        <v>933.38213749199087</v>
      </c>
      <c r="H184" s="157">
        <f t="shared" si="36"/>
        <v>970.54713457966329</v>
      </c>
      <c r="I184" s="157">
        <f t="shared" si="36"/>
        <v>948.21919639035286</v>
      </c>
      <c r="J184" s="157">
        <f t="shared" si="36"/>
        <v>950.30910921300051</v>
      </c>
      <c r="K184" s="157">
        <f t="shared" si="36"/>
        <v>872.40750405513347</v>
      </c>
      <c r="L184" s="157">
        <f t="shared" si="36"/>
        <v>918.38451967570768</v>
      </c>
      <c r="M184" s="157">
        <f t="shared" si="36"/>
        <v>898.85114391784134</v>
      </c>
      <c r="N184" s="157">
        <f t="shared" si="36"/>
        <v>883.183509752757</v>
      </c>
      <c r="O184" s="157">
        <f t="shared" si="36"/>
        <v>1007.2080557273565</v>
      </c>
      <c r="P184" s="157">
        <f t="shared" si="36"/>
        <v>1003.1938026655413</v>
      </c>
      <c r="Q184" s="157">
        <f t="shared" si="36"/>
        <v>1041.6383816902057</v>
      </c>
    </row>
    <row r="185" spans="1:17" ht="12" customHeight="1" x14ac:dyDescent="0.25">
      <c r="A185" s="23" t="s">
        <v>57</v>
      </c>
      <c r="B185" s="156">
        <f>IF(B109=0,0,B109/0.086*1000000/B$16)</f>
        <v>1438.7986933080294</v>
      </c>
      <c r="C185" s="156">
        <f t="shared" ref="C185:Q185" si="43">IF(C109=0,0,C109/0.086*1000000/C$16)</f>
        <v>1401.3144916438923</v>
      </c>
      <c r="D185" s="156">
        <f t="shared" si="43"/>
        <v>1433.7635238765615</v>
      </c>
      <c r="E185" s="156">
        <f t="shared" si="43"/>
        <v>1433.1111324250669</v>
      </c>
      <c r="F185" s="156">
        <f t="shared" si="43"/>
        <v>1412.4577665353806</v>
      </c>
      <c r="G185" s="156">
        <f t="shared" si="43"/>
        <v>1395.3060750439406</v>
      </c>
      <c r="H185" s="156">
        <f t="shared" si="43"/>
        <v>1338.9723363227588</v>
      </c>
      <c r="I185" s="156">
        <f t="shared" si="43"/>
        <v>1405.4649732214546</v>
      </c>
      <c r="J185" s="156">
        <f t="shared" si="43"/>
        <v>1382.3607939162396</v>
      </c>
      <c r="K185" s="156">
        <f t="shared" si="43"/>
        <v>1449.9913344188233</v>
      </c>
      <c r="L185" s="156">
        <f t="shared" si="43"/>
        <v>1395.9707478195778</v>
      </c>
      <c r="M185" s="156">
        <f t="shared" si="43"/>
        <v>1393.2052230141824</v>
      </c>
      <c r="N185" s="156">
        <f t="shared" si="43"/>
        <v>1422.2234152692033</v>
      </c>
      <c r="O185" s="156">
        <f t="shared" si="43"/>
        <v>1387.6387679860591</v>
      </c>
      <c r="P185" s="156">
        <f t="shared" si="43"/>
        <v>1423.2373640567771</v>
      </c>
      <c r="Q185" s="156">
        <f t="shared" si="43"/>
        <v>1425.9705720825179</v>
      </c>
    </row>
    <row r="186" spans="1:17" ht="12" customHeight="1" x14ac:dyDescent="0.25">
      <c r="A186" s="29" t="s">
        <v>140</v>
      </c>
      <c r="B186" s="57">
        <f>IF(B110=0,0,B110/0.086*1000000/B$17)</f>
        <v>825.26737942494844</v>
      </c>
      <c r="C186" s="57">
        <f t="shared" ref="C186:Q186" si="44">IF(C110=0,0,C110/0.086*1000000/C$17)</f>
        <v>833.4100917260904</v>
      </c>
      <c r="D186" s="57">
        <f t="shared" si="44"/>
        <v>806.35337767308636</v>
      </c>
      <c r="E186" s="57">
        <f t="shared" si="44"/>
        <v>829.17632035768111</v>
      </c>
      <c r="F186" s="57">
        <f t="shared" si="44"/>
        <v>851.36594258617515</v>
      </c>
      <c r="G186" s="57">
        <f t="shared" si="44"/>
        <v>835.35979338040272</v>
      </c>
      <c r="H186" s="57">
        <f t="shared" si="44"/>
        <v>855.90850018855986</v>
      </c>
      <c r="I186" s="57">
        <f t="shared" si="44"/>
        <v>874.04936292299635</v>
      </c>
      <c r="J186" s="57">
        <f t="shared" si="44"/>
        <v>868.41688664297646</v>
      </c>
      <c r="K186" s="57">
        <f t="shared" si="44"/>
        <v>834.44580816769746</v>
      </c>
      <c r="L186" s="57">
        <f t="shared" si="44"/>
        <v>854.41559208770343</v>
      </c>
      <c r="M186" s="57">
        <f t="shared" si="44"/>
        <v>850.56980013269163</v>
      </c>
      <c r="N186" s="57">
        <f t="shared" si="44"/>
        <v>861.5632784289794</v>
      </c>
      <c r="O186" s="57">
        <f t="shared" si="44"/>
        <v>893.06630330591656</v>
      </c>
      <c r="P186" s="57">
        <f t="shared" si="44"/>
        <v>924.5542737807001</v>
      </c>
      <c r="Q186" s="57">
        <f t="shared" si="44"/>
        <v>974.69140707465317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11701.106709127791</v>
      </c>
      <c r="C188" s="168">
        <f t="shared" ref="C188:Q188" si="45">SUM(C189,C192,C194,C203)</f>
        <v>12367.057555736234</v>
      </c>
      <c r="D188" s="168">
        <f t="shared" si="45"/>
        <v>11771.842955914664</v>
      </c>
      <c r="E188" s="168">
        <f t="shared" si="45"/>
        <v>12227.154272435218</v>
      </c>
      <c r="F188" s="168">
        <f t="shared" si="45"/>
        <v>12770.371928298229</v>
      </c>
      <c r="G188" s="168">
        <f t="shared" si="45"/>
        <v>12637.8694162837</v>
      </c>
      <c r="H188" s="168">
        <f t="shared" si="45"/>
        <v>13190.099576419045</v>
      </c>
      <c r="I188" s="168">
        <f t="shared" si="45"/>
        <v>12160.739886339001</v>
      </c>
      <c r="J188" s="168">
        <f t="shared" si="45"/>
        <v>12779.511156726547</v>
      </c>
      <c r="K188" s="168">
        <f t="shared" si="45"/>
        <v>11986.256338132538</v>
      </c>
      <c r="L188" s="168">
        <f t="shared" si="45"/>
        <v>12774.820844595493</v>
      </c>
      <c r="M188" s="168">
        <f t="shared" si="45"/>
        <v>10364.330577880892</v>
      </c>
      <c r="N188" s="168">
        <f t="shared" si="45"/>
        <v>10346.936583321642</v>
      </c>
      <c r="O188" s="168">
        <f t="shared" si="45"/>
        <v>10556.968786979549</v>
      </c>
      <c r="P188" s="168">
        <f t="shared" si="45"/>
        <v>9946.6338169380706</v>
      </c>
      <c r="Q188" s="168">
        <f t="shared" si="45"/>
        <v>10563.743790821858</v>
      </c>
    </row>
    <row r="189" spans="1:17" ht="12" customHeight="1" x14ac:dyDescent="0.25">
      <c r="A189" s="158" t="s">
        <v>65</v>
      </c>
      <c r="B189" s="157">
        <f>SUM(B190:B191)</f>
        <v>8870.0534515130748</v>
      </c>
      <c r="C189" s="157">
        <f t="shared" ref="C189:Q189" si="46">SUM(C190:C191)</f>
        <v>9504.2640022457963</v>
      </c>
      <c r="D189" s="157">
        <f t="shared" si="46"/>
        <v>8968.2714825220173</v>
      </c>
      <c r="E189" s="157">
        <f t="shared" si="46"/>
        <v>9383.9393216358931</v>
      </c>
      <c r="F189" s="157">
        <f t="shared" si="46"/>
        <v>9878.5309009504363</v>
      </c>
      <c r="G189" s="157">
        <f t="shared" si="46"/>
        <v>9741.2160624666885</v>
      </c>
      <c r="H189" s="157">
        <f t="shared" si="46"/>
        <v>10206.232401450123</v>
      </c>
      <c r="I189" s="157">
        <f t="shared" si="46"/>
        <v>9183.0911321019939</v>
      </c>
      <c r="J189" s="157">
        <f t="shared" si="46"/>
        <v>9776.8145184552104</v>
      </c>
      <c r="K189" s="157">
        <f t="shared" si="46"/>
        <v>9072.4284727547856</v>
      </c>
      <c r="L189" s="157">
        <f t="shared" si="46"/>
        <v>9811.704010690195</v>
      </c>
      <c r="M189" s="157">
        <f t="shared" si="46"/>
        <v>7391.1733127293992</v>
      </c>
      <c r="N189" s="157">
        <f t="shared" si="46"/>
        <v>7368.1530387122593</v>
      </c>
      <c r="O189" s="157">
        <f t="shared" si="46"/>
        <v>7525.1887371288267</v>
      </c>
      <c r="P189" s="157">
        <f t="shared" si="46"/>
        <v>6884.4945428495002</v>
      </c>
      <c r="Q189" s="157">
        <f t="shared" si="46"/>
        <v>7462.1823035170173</v>
      </c>
    </row>
    <row r="190" spans="1:17" ht="12" customHeight="1" x14ac:dyDescent="0.25">
      <c r="A190" s="23" t="s">
        <v>166</v>
      </c>
      <c r="B190" s="156">
        <f>IF(B114=0,0,B114/0.086*1000000/B$7)</f>
        <v>8613.3346018936682</v>
      </c>
      <c r="C190" s="156">
        <f t="shared" ref="C190:Q191" si="47">IF(C114=0,0,C114/0.086*1000000/C$7)</f>
        <v>9190.1464081721824</v>
      </c>
      <c r="D190" s="156">
        <f t="shared" si="47"/>
        <v>8795.0302615550463</v>
      </c>
      <c r="E190" s="156">
        <f t="shared" si="47"/>
        <v>9167.8138694036643</v>
      </c>
      <c r="F190" s="156">
        <f t="shared" si="47"/>
        <v>9589.8001641502924</v>
      </c>
      <c r="G190" s="156">
        <f t="shared" si="47"/>
        <v>9487.9632947080845</v>
      </c>
      <c r="H190" s="156">
        <f t="shared" si="47"/>
        <v>9830.320027644455</v>
      </c>
      <c r="I190" s="156">
        <f t="shared" si="47"/>
        <v>8898.3771383065668</v>
      </c>
      <c r="J190" s="156">
        <f t="shared" si="47"/>
        <v>9469.9893836824776</v>
      </c>
      <c r="K190" s="156">
        <f t="shared" si="47"/>
        <v>8973.8157873571035</v>
      </c>
      <c r="L190" s="156">
        <f t="shared" si="47"/>
        <v>9606.457777897429</v>
      </c>
      <c r="M190" s="156">
        <f t="shared" si="47"/>
        <v>7218.7981358922971</v>
      </c>
      <c r="N190" s="156">
        <f t="shared" si="47"/>
        <v>7217.873659482254</v>
      </c>
      <c r="O190" s="156">
        <f t="shared" si="47"/>
        <v>7317.9513545064192</v>
      </c>
      <c r="P190" s="156">
        <f t="shared" si="47"/>
        <v>6681.8911672871609</v>
      </c>
      <c r="Q190" s="156">
        <f t="shared" si="47"/>
        <v>7213.8790616489032</v>
      </c>
    </row>
    <row r="191" spans="1:17" ht="12" customHeight="1" x14ac:dyDescent="0.25">
      <c r="A191" s="23" t="s">
        <v>60</v>
      </c>
      <c r="B191" s="156">
        <f>IF(B115=0,0,B115/0.086*1000000/B$7)</f>
        <v>256.7188496194068</v>
      </c>
      <c r="C191" s="156">
        <f t="shared" si="47"/>
        <v>314.11759407361313</v>
      </c>
      <c r="D191" s="156">
        <f t="shared" si="47"/>
        <v>173.24122096697153</v>
      </c>
      <c r="E191" s="156">
        <f t="shared" si="47"/>
        <v>216.12545223222963</v>
      </c>
      <c r="F191" s="156">
        <f t="shared" si="47"/>
        <v>288.73073680014443</v>
      </c>
      <c r="G191" s="156">
        <f t="shared" si="47"/>
        <v>253.25276775860422</v>
      </c>
      <c r="H191" s="156">
        <f t="shared" si="47"/>
        <v>375.9123738056677</v>
      </c>
      <c r="I191" s="156">
        <f t="shared" si="47"/>
        <v>284.71399379542754</v>
      </c>
      <c r="J191" s="156">
        <f t="shared" si="47"/>
        <v>306.82513477273227</v>
      </c>
      <c r="K191" s="156">
        <f t="shared" si="47"/>
        <v>98.612685397682398</v>
      </c>
      <c r="L191" s="156">
        <f t="shared" si="47"/>
        <v>205.24623279276616</v>
      </c>
      <c r="M191" s="156">
        <f t="shared" si="47"/>
        <v>172.37517683710189</v>
      </c>
      <c r="N191" s="156">
        <f t="shared" si="47"/>
        <v>150.27937923000547</v>
      </c>
      <c r="O191" s="156">
        <f t="shared" si="47"/>
        <v>207.23738262240738</v>
      </c>
      <c r="P191" s="156">
        <f t="shared" si="47"/>
        <v>202.60337556233935</v>
      </c>
      <c r="Q191" s="156">
        <f t="shared" si="47"/>
        <v>248.30324186811447</v>
      </c>
    </row>
    <row r="192" spans="1:17" ht="12" customHeight="1" x14ac:dyDescent="0.25">
      <c r="A192" s="158" t="s">
        <v>112</v>
      </c>
      <c r="B192" s="157">
        <f>B193</f>
        <v>4.4241028137799718</v>
      </c>
      <c r="C192" s="157">
        <f t="shared" ref="C192:Q192" si="48">C193</f>
        <v>4.8746674644568735</v>
      </c>
      <c r="D192" s="157">
        <f t="shared" si="48"/>
        <v>5.278305585821311</v>
      </c>
      <c r="E192" s="157">
        <f t="shared" si="48"/>
        <v>5.5017676726865847</v>
      </c>
      <c r="F192" s="157">
        <f t="shared" si="48"/>
        <v>5.9692257756715286</v>
      </c>
      <c r="G192" s="157">
        <f t="shared" si="48"/>
        <v>7.4379800222968919</v>
      </c>
      <c r="H192" s="157">
        <f t="shared" si="48"/>
        <v>8.8290957058274859</v>
      </c>
      <c r="I192" s="157">
        <f t="shared" si="48"/>
        <v>11.234224395802043</v>
      </c>
      <c r="J192" s="157">
        <f t="shared" si="48"/>
        <v>13.071604333461451</v>
      </c>
      <c r="K192" s="157">
        <f t="shared" si="48"/>
        <v>16.480647135545805</v>
      </c>
      <c r="L192" s="157">
        <f t="shared" si="48"/>
        <v>18.761301067493964</v>
      </c>
      <c r="M192" s="157">
        <f t="shared" si="48"/>
        <v>21.032604150978617</v>
      </c>
      <c r="N192" s="157">
        <f t="shared" si="48"/>
        <v>23.68253343088994</v>
      </c>
      <c r="O192" s="157">
        <f t="shared" si="48"/>
        <v>26.388607188200094</v>
      </c>
      <c r="P192" s="157">
        <f t="shared" si="48"/>
        <v>29.043428548436424</v>
      </c>
      <c r="Q192" s="157">
        <f t="shared" si="48"/>
        <v>27.352492236164565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4.4241028137799718</v>
      </c>
      <c r="C193" s="156">
        <f t="shared" si="49"/>
        <v>4.8746674644568735</v>
      </c>
      <c r="D193" s="156">
        <f t="shared" si="49"/>
        <v>5.278305585821311</v>
      </c>
      <c r="E193" s="156">
        <f t="shared" si="49"/>
        <v>5.5017676726865847</v>
      </c>
      <c r="F193" s="156">
        <f t="shared" si="49"/>
        <v>5.9692257756715286</v>
      </c>
      <c r="G193" s="156">
        <f t="shared" si="49"/>
        <v>7.4379800222968919</v>
      </c>
      <c r="H193" s="156">
        <f t="shared" si="49"/>
        <v>8.8290957058274859</v>
      </c>
      <c r="I193" s="156">
        <f t="shared" si="49"/>
        <v>11.234224395802043</v>
      </c>
      <c r="J193" s="156">
        <f t="shared" si="49"/>
        <v>13.071604333461451</v>
      </c>
      <c r="K193" s="156">
        <f t="shared" si="49"/>
        <v>16.480647135545805</v>
      </c>
      <c r="L193" s="156">
        <f t="shared" si="49"/>
        <v>18.761301067493964</v>
      </c>
      <c r="M193" s="156">
        <f t="shared" si="49"/>
        <v>21.032604150978617</v>
      </c>
      <c r="N193" s="156">
        <f t="shared" si="49"/>
        <v>23.68253343088994</v>
      </c>
      <c r="O193" s="156">
        <f t="shared" si="49"/>
        <v>26.388607188200094</v>
      </c>
      <c r="P193" s="156">
        <f t="shared" si="49"/>
        <v>29.043428548436424</v>
      </c>
      <c r="Q193" s="156">
        <f t="shared" si="49"/>
        <v>27.352492236164565</v>
      </c>
    </row>
    <row r="194" spans="1:17" ht="12" customHeight="1" x14ac:dyDescent="0.25">
      <c r="A194" s="158" t="s">
        <v>63</v>
      </c>
      <c r="B194" s="157">
        <f t="shared" si="49"/>
        <v>2188.1689681428461</v>
      </c>
      <c r="C194" s="157">
        <f t="shared" si="49"/>
        <v>2212.142398549418</v>
      </c>
      <c r="D194" s="157">
        <f t="shared" si="49"/>
        <v>2161.5339605925778</v>
      </c>
      <c r="E194" s="157">
        <f t="shared" si="49"/>
        <v>2180.2139578352558</v>
      </c>
      <c r="F194" s="157">
        <f t="shared" si="49"/>
        <v>2211.3024337352349</v>
      </c>
      <c r="G194" s="157">
        <f t="shared" si="49"/>
        <v>2222.0248906124602</v>
      </c>
      <c r="H194" s="157">
        <f t="shared" si="49"/>
        <v>2299.448311960608</v>
      </c>
      <c r="I194" s="157">
        <f t="shared" si="49"/>
        <v>2255.9705114648154</v>
      </c>
      <c r="J194" s="157">
        <f t="shared" si="49"/>
        <v>2281.7621036618248</v>
      </c>
      <c r="K194" s="157">
        <f t="shared" si="49"/>
        <v>2201.3279933494623</v>
      </c>
      <c r="L194" s="157">
        <f t="shared" si="49"/>
        <v>2235.2159795618268</v>
      </c>
      <c r="M194" s="157">
        <f t="shared" si="49"/>
        <v>2241.6028276244961</v>
      </c>
      <c r="N194" s="157">
        <f t="shared" si="49"/>
        <v>2230.4194947119336</v>
      </c>
      <c r="O194" s="157">
        <f t="shared" si="49"/>
        <v>2270.5539213859702</v>
      </c>
      <c r="P194" s="157">
        <f t="shared" si="49"/>
        <v>2265.2287365135212</v>
      </c>
      <c r="Q194" s="157">
        <f t="shared" si="49"/>
        <v>2265.8750089138539</v>
      </c>
    </row>
    <row r="195" spans="1:17" ht="12" customHeight="1" x14ac:dyDescent="0.25">
      <c r="A195" s="167" t="s">
        <v>165</v>
      </c>
      <c r="B195" s="132">
        <f>IF(B119=0,0,B119/0.086*1000000/B$11)</f>
        <v>2099.6895595566129</v>
      </c>
      <c r="C195" s="132">
        <f t="shared" ref="C195:Q195" si="50">IF(C119=0,0,C119/0.086*1000000/C$11)</f>
        <v>2101.1194281483417</v>
      </c>
      <c r="D195" s="132">
        <f t="shared" si="50"/>
        <v>2098.7633056812288</v>
      </c>
      <c r="E195" s="132">
        <f t="shared" si="50"/>
        <v>2100.5319356207956</v>
      </c>
      <c r="F195" s="132">
        <f t="shared" si="50"/>
        <v>2105.2977270971378</v>
      </c>
      <c r="G195" s="132">
        <f t="shared" si="50"/>
        <v>2116.2515484567316</v>
      </c>
      <c r="H195" s="132">
        <f t="shared" si="50"/>
        <v>2142.8882480466123</v>
      </c>
      <c r="I195" s="132">
        <f t="shared" si="50"/>
        <v>2138.7393026392183</v>
      </c>
      <c r="J195" s="132">
        <f t="shared" si="50"/>
        <v>2147.9734562551125</v>
      </c>
      <c r="K195" s="132">
        <f t="shared" si="50"/>
        <v>2153.4958455101878</v>
      </c>
      <c r="L195" s="132">
        <f t="shared" si="50"/>
        <v>2155.5620050678217</v>
      </c>
      <c r="M195" s="132">
        <f t="shared" si="50"/>
        <v>2159.5134182406605</v>
      </c>
      <c r="N195" s="132">
        <f t="shared" si="50"/>
        <v>2162.8656223289536</v>
      </c>
      <c r="O195" s="132">
        <f t="shared" si="50"/>
        <v>2172.0844113124149</v>
      </c>
      <c r="P195" s="132">
        <f t="shared" si="50"/>
        <v>2179.3476652360469</v>
      </c>
      <c r="Q195" s="132">
        <f t="shared" si="50"/>
        <v>2170.5476658277748</v>
      </c>
    </row>
    <row r="196" spans="1:17" ht="12" customHeight="1" x14ac:dyDescent="0.25">
      <c r="A196" s="167" t="s">
        <v>164</v>
      </c>
      <c r="B196" s="132">
        <f>IF(B120=0,0,B120/0.086*1000000/B$12)</f>
        <v>2098.7511385959456</v>
      </c>
      <c r="C196" s="132">
        <f t="shared" ref="C196:Q196" si="51">IF(C120=0,0,C120/0.086*1000000/C$12)</f>
        <v>2107.5094720046404</v>
      </c>
      <c r="D196" s="132">
        <f t="shared" si="51"/>
        <v>2142.7254831432178</v>
      </c>
      <c r="E196" s="132">
        <f t="shared" si="51"/>
        <v>2148.4916129136859</v>
      </c>
      <c r="F196" s="132">
        <f t="shared" si="51"/>
        <v>2171.9743752368645</v>
      </c>
      <c r="G196" s="132">
        <f t="shared" si="51"/>
        <v>2198.6699758862428</v>
      </c>
      <c r="H196" s="132">
        <f t="shared" si="51"/>
        <v>2226.1477255117929</v>
      </c>
      <c r="I196" s="132">
        <f t="shared" si="51"/>
        <v>2230.4519017141947</v>
      </c>
      <c r="J196" s="132">
        <f t="shared" si="51"/>
        <v>2247.2253269485104</v>
      </c>
      <c r="K196" s="132">
        <f t="shared" si="51"/>
        <v>2252.0279582491062</v>
      </c>
      <c r="L196" s="132">
        <f t="shared" si="51"/>
        <v>2255.9846386414724</v>
      </c>
      <c r="M196" s="132">
        <f t="shared" si="51"/>
        <v>2254.4786627824219</v>
      </c>
      <c r="N196" s="132">
        <f t="shared" si="51"/>
        <v>2252.8315929821097</v>
      </c>
      <c r="O196" s="132">
        <f t="shared" si="51"/>
        <v>2256.6689301225642</v>
      </c>
      <c r="P196" s="132">
        <f t="shared" si="51"/>
        <v>2256.1198254226151</v>
      </c>
      <c r="Q196" s="132">
        <f t="shared" si="51"/>
        <v>2238.9186163896252</v>
      </c>
    </row>
    <row r="197" spans="1:17" ht="12" customHeight="1" x14ac:dyDescent="0.25">
      <c r="A197" s="166" t="s">
        <v>163</v>
      </c>
      <c r="B197" s="165">
        <f t="shared" ref="B197:Q198" si="52">IF(B121=0,0,B121/0.086*1000000/B$12)</f>
        <v>1364.7982137117949</v>
      </c>
      <c r="C197" s="165">
        <f t="shared" si="52"/>
        <v>1498.0803851731839</v>
      </c>
      <c r="D197" s="165">
        <f t="shared" si="52"/>
        <v>1405.1481297182804</v>
      </c>
      <c r="E197" s="165">
        <f t="shared" si="52"/>
        <v>1416.4861375127302</v>
      </c>
      <c r="F197" s="165">
        <f t="shared" si="52"/>
        <v>1426.4364198995584</v>
      </c>
      <c r="G197" s="165">
        <f t="shared" si="52"/>
        <v>1446.5565282313146</v>
      </c>
      <c r="H197" s="165">
        <f t="shared" si="52"/>
        <v>1463.0782531234618</v>
      </c>
      <c r="I197" s="165">
        <f t="shared" si="52"/>
        <v>1466.5708183562178</v>
      </c>
      <c r="J197" s="165">
        <f t="shared" si="52"/>
        <v>1475.6403579136588</v>
      </c>
      <c r="K197" s="165">
        <f t="shared" si="52"/>
        <v>1476.707377817788</v>
      </c>
      <c r="L197" s="165">
        <f t="shared" si="52"/>
        <v>1476.5826606813528</v>
      </c>
      <c r="M197" s="165">
        <f t="shared" si="52"/>
        <v>1476.3248932420424</v>
      </c>
      <c r="N197" s="165">
        <f t="shared" si="52"/>
        <v>1475.6344301305853</v>
      </c>
      <c r="O197" s="165">
        <f t="shared" si="52"/>
        <v>1478.2322669866337</v>
      </c>
      <c r="P197" s="165">
        <f t="shared" si="52"/>
        <v>1479.8794608807366</v>
      </c>
      <c r="Q197" s="165">
        <f t="shared" si="52"/>
        <v>1469.6331158461192</v>
      </c>
    </row>
    <row r="198" spans="1:17" ht="12" customHeight="1" x14ac:dyDescent="0.25">
      <c r="A198" s="147" t="s">
        <v>59</v>
      </c>
      <c r="B198" s="164">
        <f t="shared" si="52"/>
        <v>733.95292488415112</v>
      </c>
      <c r="C198" s="164">
        <f t="shared" si="52"/>
        <v>609.42908683145617</v>
      </c>
      <c r="D198" s="164">
        <f t="shared" si="52"/>
        <v>737.57735342493754</v>
      </c>
      <c r="E198" s="164">
        <f t="shared" si="52"/>
        <v>732.00547540095579</v>
      </c>
      <c r="F198" s="164">
        <f t="shared" si="52"/>
        <v>745.53795533730624</v>
      </c>
      <c r="G198" s="164">
        <f t="shared" si="52"/>
        <v>752.11344765492811</v>
      </c>
      <c r="H198" s="164">
        <f t="shared" si="52"/>
        <v>763.06947238833106</v>
      </c>
      <c r="I198" s="164">
        <f t="shared" si="52"/>
        <v>763.88108335797745</v>
      </c>
      <c r="J198" s="164">
        <f t="shared" si="52"/>
        <v>771.58496903485116</v>
      </c>
      <c r="K198" s="164">
        <f t="shared" si="52"/>
        <v>775.32058043131826</v>
      </c>
      <c r="L198" s="164">
        <f t="shared" si="52"/>
        <v>779.40197796011932</v>
      </c>
      <c r="M198" s="164">
        <f t="shared" si="52"/>
        <v>778.15376954037947</v>
      </c>
      <c r="N198" s="164">
        <f t="shared" si="52"/>
        <v>777.1971628515239</v>
      </c>
      <c r="O198" s="164">
        <f t="shared" si="52"/>
        <v>778.43666313593019</v>
      </c>
      <c r="P198" s="164">
        <f t="shared" si="52"/>
        <v>776.24036454187853</v>
      </c>
      <c r="Q198" s="164">
        <f t="shared" si="52"/>
        <v>769.2855005435058</v>
      </c>
    </row>
    <row r="199" spans="1:17" ht="12" customHeight="1" x14ac:dyDescent="0.25">
      <c r="A199" s="163" t="s">
        <v>142</v>
      </c>
      <c r="B199" s="162">
        <f>IF(B123=0,0,B123/0.086*1000000/B$13)</f>
        <v>2360.3761555726455</v>
      </c>
      <c r="C199" s="162">
        <f t="shared" ref="C199:Q199" si="53">IF(C123=0,0,C123/0.086*1000000/C$13)</f>
        <v>2434.3003342385414</v>
      </c>
      <c r="D199" s="162">
        <f t="shared" si="53"/>
        <v>2290.1084535266286</v>
      </c>
      <c r="E199" s="162">
        <f t="shared" si="53"/>
        <v>2348.4936767770241</v>
      </c>
      <c r="F199" s="162">
        <f t="shared" si="53"/>
        <v>2446.2260972633881</v>
      </c>
      <c r="G199" s="162">
        <f t="shared" si="53"/>
        <v>2444.1324884907194</v>
      </c>
      <c r="H199" s="162">
        <f t="shared" si="53"/>
        <v>2643.2601353872483</v>
      </c>
      <c r="I199" s="162">
        <f t="shared" si="53"/>
        <v>2537.6826068907549</v>
      </c>
      <c r="J199" s="162">
        <f t="shared" si="53"/>
        <v>2605.1278130352389</v>
      </c>
      <c r="K199" s="162">
        <f t="shared" si="53"/>
        <v>2326.1493366611967</v>
      </c>
      <c r="L199" s="162">
        <f t="shared" si="53"/>
        <v>2475.5155366565277</v>
      </c>
      <c r="M199" s="162">
        <f t="shared" si="53"/>
        <v>2490.3005613157547</v>
      </c>
      <c r="N199" s="162">
        <f t="shared" si="53"/>
        <v>2449.201496931254</v>
      </c>
      <c r="O199" s="162">
        <f t="shared" si="53"/>
        <v>2623.7250736320852</v>
      </c>
      <c r="P199" s="162">
        <f t="shared" si="53"/>
        <v>2642.7825068723714</v>
      </c>
      <c r="Q199" s="162">
        <f t="shared" si="53"/>
        <v>2756.2291710287409</v>
      </c>
    </row>
    <row r="200" spans="1:17" ht="12" customHeight="1" x14ac:dyDescent="0.25">
      <c r="A200" s="161" t="s">
        <v>141</v>
      </c>
      <c r="B200" s="160">
        <f>IF(B124=0,0,B124/0.086*1000000/B$14)</f>
        <v>2268.1974260065072</v>
      </c>
      <c r="C200" s="160">
        <f t="shared" ref="C200:Q200" si="54">IF(C124=0,0,C124/0.086*1000000/C$14)</f>
        <v>2341.0137129663967</v>
      </c>
      <c r="D200" s="160">
        <f t="shared" si="54"/>
        <v>2259.1485216289097</v>
      </c>
      <c r="E200" s="160">
        <f t="shared" si="54"/>
        <v>2302.4513454583721</v>
      </c>
      <c r="F200" s="160">
        <f t="shared" si="54"/>
        <v>2382.0144102776976</v>
      </c>
      <c r="G200" s="160">
        <f t="shared" si="54"/>
        <v>2390.0962658915737</v>
      </c>
      <c r="H200" s="160">
        <f t="shared" si="54"/>
        <v>2527.7225397177949</v>
      </c>
      <c r="I200" s="160">
        <f t="shared" si="54"/>
        <v>2459.4481102166101</v>
      </c>
      <c r="J200" s="160">
        <f t="shared" si="54"/>
        <v>2509.6417847956027</v>
      </c>
      <c r="K200" s="160">
        <f t="shared" si="54"/>
        <v>2325.2896934997311</v>
      </c>
      <c r="L200" s="160">
        <f t="shared" si="54"/>
        <v>2425.5886930256265</v>
      </c>
      <c r="M200" s="160">
        <f t="shared" si="54"/>
        <v>2431.3095421710318</v>
      </c>
      <c r="N200" s="160">
        <f t="shared" si="54"/>
        <v>2399.2444138063984</v>
      </c>
      <c r="O200" s="160">
        <f t="shared" si="54"/>
        <v>2506.6158257428965</v>
      </c>
      <c r="P200" s="160">
        <f t="shared" si="54"/>
        <v>2509.8228039606197</v>
      </c>
      <c r="Q200" s="160">
        <f t="shared" si="54"/>
        <v>2571.3972673998928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1534.2445011223563</v>
      </c>
      <c r="C201" s="156">
        <f t="shared" si="55"/>
        <v>1731.5846261349402</v>
      </c>
      <c r="D201" s="156">
        <f t="shared" si="55"/>
        <v>1521.5711682039716</v>
      </c>
      <c r="E201" s="156">
        <f t="shared" si="55"/>
        <v>1570.4458700574162</v>
      </c>
      <c r="F201" s="156">
        <f t="shared" si="55"/>
        <v>1636.4764549403912</v>
      </c>
      <c r="G201" s="156">
        <f t="shared" si="55"/>
        <v>1637.9828182366455</v>
      </c>
      <c r="H201" s="156">
        <f t="shared" si="55"/>
        <v>1764.6530673294642</v>
      </c>
      <c r="I201" s="156">
        <f t="shared" si="55"/>
        <v>1695.5670268586325</v>
      </c>
      <c r="J201" s="156">
        <f t="shared" si="55"/>
        <v>1738.0568157607518</v>
      </c>
      <c r="K201" s="156">
        <f t="shared" si="55"/>
        <v>1549.9691130684134</v>
      </c>
      <c r="L201" s="156">
        <f t="shared" si="55"/>
        <v>1646.1867150655085</v>
      </c>
      <c r="M201" s="156">
        <f t="shared" si="55"/>
        <v>1653.1557726306521</v>
      </c>
      <c r="N201" s="156">
        <f t="shared" si="55"/>
        <v>1622.0472509548745</v>
      </c>
      <c r="O201" s="156">
        <f t="shared" si="55"/>
        <v>1728.1791626069664</v>
      </c>
      <c r="P201" s="156">
        <f t="shared" si="55"/>
        <v>1733.5824394187418</v>
      </c>
      <c r="Q201" s="156">
        <f t="shared" si="55"/>
        <v>1802.1117668563868</v>
      </c>
    </row>
    <row r="202" spans="1:17" ht="12" customHeight="1" x14ac:dyDescent="0.25">
      <c r="A202" s="148" t="s">
        <v>59</v>
      </c>
      <c r="B202" s="156">
        <f t="shared" si="55"/>
        <v>733.95292488415089</v>
      </c>
      <c r="C202" s="156">
        <f t="shared" si="55"/>
        <v>609.42908683145652</v>
      </c>
      <c r="D202" s="156">
        <f t="shared" si="55"/>
        <v>737.57735342493777</v>
      </c>
      <c r="E202" s="156">
        <f t="shared" si="55"/>
        <v>732.00547540095624</v>
      </c>
      <c r="F202" s="156">
        <f t="shared" si="55"/>
        <v>745.53795533730624</v>
      </c>
      <c r="G202" s="156">
        <f t="shared" si="55"/>
        <v>752.11344765492822</v>
      </c>
      <c r="H202" s="156">
        <f t="shared" si="55"/>
        <v>763.06947238833106</v>
      </c>
      <c r="I202" s="156">
        <f t="shared" si="55"/>
        <v>763.88108335797767</v>
      </c>
      <c r="J202" s="156">
        <f t="shared" si="55"/>
        <v>771.58496903485127</v>
      </c>
      <c r="K202" s="156">
        <f t="shared" si="55"/>
        <v>775.32058043131804</v>
      </c>
      <c r="L202" s="156">
        <f t="shared" si="55"/>
        <v>779.4019779601183</v>
      </c>
      <c r="M202" s="156">
        <f t="shared" si="55"/>
        <v>778.15376954037981</v>
      </c>
      <c r="N202" s="156">
        <f t="shared" si="55"/>
        <v>777.19716285152401</v>
      </c>
      <c r="O202" s="156">
        <f t="shared" si="55"/>
        <v>778.43666313592996</v>
      </c>
      <c r="P202" s="156">
        <f t="shared" si="55"/>
        <v>776.24036454187831</v>
      </c>
      <c r="Q202" s="156">
        <f t="shared" si="55"/>
        <v>769.2855005435058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638.4601866580889</v>
      </c>
      <c r="C203" s="157">
        <f t="shared" si="56"/>
        <v>645.77648747656212</v>
      </c>
      <c r="D203" s="157">
        <f t="shared" si="56"/>
        <v>636.75920721424734</v>
      </c>
      <c r="E203" s="157">
        <f t="shared" si="56"/>
        <v>657.49922529138109</v>
      </c>
      <c r="F203" s="157">
        <f t="shared" si="56"/>
        <v>674.5693678368865</v>
      </c>
      <c r="G203" s="157">
        <f t="shared" si="56"/>
        <v>667.19048318225316</v>
      </c>
      <c r="H203" s="157">
        <f t="shared" si="56"/>
        <v>675.58976730248571</v>
      </c>
      <c r="I203" s="157">
        <f t="shared" si="56"/>
        <v>710.44401837638907</v>
      </c>
      <c r="J203" s="157">
        <f t="shared" si="56"/>
        <v>707.86293027605052</v>
      </c>
      <c r="K203" s="157">
        <f t="shared" si="56"/>
        <v>696.01922489274591</v>
      </c>
      <c r="L203" s="157">
        <f t="shared" si="56"/>
        <v>709.13955327597796</v>
      </c>
      <c r="M203" s="157">
        <f t="shared" si="56"/>
        <v>710.52183337601821</v>
      </c>
      <c r="N203" s="157">
        <f t="shared" si="56"/>
        <v>724.68151646655804</v>
      </c>
      <c r="O203" s="157">
        <f t="shared" si="56"/>
        <v>734.83752127655384</v>
      </c>
      <c r="P203" s="157">
        <f t="shared" si="56"/>
        <v>767.86710902661264</v>
      </c>
      <c r="Q203" s="157">
        <f t="shared" si="56"/>
        <v>808.33398615482156</v>
      </c>
    </row>
    <row r="204" spans="1:17" ht="12" customHeight="1" x14ac:dyDescent="0.25">
      <c r="A204" s="23" t="s">
        <v>57</v>
      </c>
      <c r="B204" s="156">
        <f>IF(B128=0,0,B128/0.086*1000000/B$16)</f>
        <v>576.27064785645575</v>
      </c>
      <c r="C204" s="156">
        <f t="shared" ref="C204:Q204" si="57">IF(C128=0,0,C128/0.086*1000000/C$16)</f>
        <v>581.90693474895295</v>
      </c>
      <c r="D204" s="156">
        <f t="shared" si="57"/>
        <v>599.16597845934598</v>
      </c>
      <c r="E204" s="156">
        <f t="shared" si="57"/>
        <v>605.14927160887112</v>
      </c>
      <c r="F204" s="156">
        <f t="shared" si="57"/>
        <v>608.75038575111364</v>
      </c>
      <c r="G204" s="156">
        <f t="shared" si="57"/>
        <v>612.05749389731272</v>
      </c>
      <c r="H204" s="156">
        <f t="shared" si="57"/>
        <v>598.50333586360966</v>
      </c>
      <c r="I204" s="156">
        <f t="shared" si="57"/>
        <v>640.76361297633764</v>
      </c>
      <c r="J204" s="156">
        <f t="shared" si="57"/>
        <v>632.51080551992823</v>
      </c>
      <c r="K204" s="156">
        <f t="shared" si="57"/>
        <v>668.69956709504277</v>
      </c>
      <c r="L204" s="156">
        <f t="shared" si="57"/>
        <v>651.6022977090438</v>
      </c>
      <c r="M204" s="156">
        <f t="shared" si="57"/>
        <v>654.99555692449678</v>
      </c>
      <c r="N204" s="156">
        <f t="shared" si="57"/>
        <v>672.7137886576121</v>
      </c>
      <c r="O204" s="156">
        <f t="shared" si="57"/>
        <v>664.99177819109661</v>
      </c>
      <c r="P204" s="156">
        <f t="shared" si="57"/>
        <v>683.85441380988743</v>
      </c>
      <c r="Q204" s="156">
        <f t="shared" si="57"/>
        <v>685.16769887355088</v>
      </c>
    </row>
    <row r="205" spans="1:17" ht="12" customHeight="1" x14ac:dyDescent="0.25">
      <c r="A205" s="29" t="s">
        <v>140</v>
      </c>
      <c r="B205" s="57">
        <f>IF(B129=0,0,B129/0.086*1000000/B$17)</f>
        <v>647.81534794616368</v>
      </c>
      <c r="C205" s="57">
        <f t="shared" ref="C205:Q205" si="58">IF(C129=0,0,C129/0.086*1000000/C$17)</f>
        <v>658.53426581992574</v>
      </c>
      <c r="D205" s="57">
        <f t="shared" si="58"/>
        <v>642.65043026174635</v>
      </c>
      <c r="E205" s="57">
        <f t="shared" si="58"/>
        <v>665.3668185109409</v>
      </c>
      <c r="F205" s="57">
        <f t="shared" si="58"/>
        <v>686.68419596779745</v>
      </c>
      <c r="G205" s="57">
        <f t="shared" si="58"/>
        <v>678.88995231180252</v>
      </c>
      <c r="H205" s="57">
        <f t="shared" si="58"/>
        <v>699.57586594184625</v>
      </c>
      <c r="I205" s="57">
        <f t="shared" si="58"/>
        <v>721.74687632792063</v>
      </c>
      <c r="J205" s="57">
        <f t="shared" si="58"/>
        <v>722.1453719146964</v>
      </c>
      <c r="K205" s="57">
        <f t="shared" si="58"/>
        <v>697.81480933701948</v>
      </c>
      <c r="L205" s="57">
        <f t="shared" si="58"/>
        <v>716.84621715797107</v>
      </c>
      <c r="M205" s="57">
        <f t="shared" si="58"/>
        <v>715.94483554354531</v>
      </c>
      <c r="N205" s="57">
        <f t="shared" si="58"/>
        <v>726.76587846852181</v>
      </c>
      <c r="O205" s="57">
        <f t="shared" si="58"/>
        <v>755.79354627153475</v>
      </c>
      <c r="P205" s="57">
        <f t="shared" si="58"/>
        <v>783.59576047958785</v>
      </c>
      <c r="Q205" s="57">
        <f t="shared" si="58"/>
        <v>829.7883699255234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4811.3439716115035</v>
      </c>
      <c r="C207" s="168">
        <f t="shared" ref="C207:Q207" si="59">SUM(C208,C211,C213,C222)</f>
        <v>5054.5833177987561</v>
      </c>
      <c r="D207" s="168">
        <f t="shared" si="59"/>
        <v>4774.3527371357059</v>
      </c>
      <c r="E207" s="168">
        <f t="shared" si="59"/>
        <v>4907.3004815767836</v>
      </c>
      <c r="F207" s="168">
        <f t="shared" si="59"/>
        <v>5039.0902549897755</v>
      </c>
      <c r="G207" s="168">
        <f t="shared" si="59"/>
        <v>4949.3202021916595</v>
      </c>
      <c r="H207" s="168">
        <f t="shared" si="59"/>
        <v>5055.498599387126</v>
      </c>
      <c r="I207" s="168">
        <f t="shared" si="59"/>
        <v>4600.9967774937541</v>
      </c>
      <c r="J207" s="168">
        <f t="shared" si="59"/>
        <v>4780.2459711189422</v>
      </c>
      <c r="K207" s="168">
        <f t="shared" si="59"/>
        <v>4509.6731936655351</v>
      </c>
      <c r="L207" s="168">
        <f t="shared" si="59"/>
        <v>4775.9072124416389</v>
      </c>
      <c r="M207" s="168">
        <f t="shared" si="59"/>
        <v>3764.227354864317</v>
      </c>
      <c r="N207" s="168">
        <f t="shared" si="59"/>
        <v>3743.4087623468267</v>
      </c>
      <c r="O207" s="168">
        <f t="shared" si="59"/>
        <v>3834.4346301280698</v>
      </c>
      <c r="P207" s="168">
        <f t="shared" si="59"/>
        <v>3538.3190289592508</v>
      </c>
      <c r="Q207" s="168">
        <f t="shared" si="59"/>
        <v>3710.4689803374727</v>
      </c>
    </row>
    <row r="208" spans="1:17" ht="12" customHeight="1" x14ac:dyDescent="0.25">
      <c r="A208" s="158" t="s">
        <v>65</v>
      </c>
      <c r="B208" s="157">
        <f>SUM(B209:B210)</f>
        <v>4036.7159573988747</v>
      </c>
      <c r="C208" s="157">
        <f t="shared" ref="C208:Q208" si="60">SUM(C209:C210)</f>
        <v>4265.0905583990316</v>
      </c>
      <c r="D208" s="157">
        <f t="shared" si="60"/>
        <v>4000.3690037703914</v>
      </c>
      <c r="E208" s="157">
        <f t="shared" si="60"/>
        <v>4131.4193386495735</v>
      </c>
      <c r="F208" s="157">
        <f t="shared" si="60"/>
        <v>4253.4596448057573</v>
      </c>
      <c r="G208" s="157">
        <f t="shared" si="60"/>
        <v>4169.243939482948</v>
      </c>
      <c r="H208" s="157">
        <f t="shared" si="60"/>
        <v>4249.8221992109711</v>
      </c>
      <c r="I208" s="157">
        <f t="shared" si="60"/>
        <v>3810.2806585895823</v>
      </c>
      <c r="J208" s="157">
        <f t="shared" si="60"/>
        <v>3990.9692459631947</v>
      </c>
      <c r="K208" s="157">
        <f t="shared" si="60"/>
        <v>3726.7503057989943</v>
      </c>
      <c r="L208" s="157">
        <f t="shared" si="60"/>
        <v>3963.1279168815659</v>
      </c>
      <c r="M208" s="157">
        <f t="shared" si="60"/>
        <v>2964.750252866269</v>
      </c>
      <c r="N208" s="157">
        <f t="shared" si="60"/>
        <v>2947.2739719084661</v>
      </c>
      <c r="O208" s="157">
        <f t="shared" si="60"/>
        <v>2972.3282375944791</v>
      </c>
      <c r="P208" s="157">
        <f t="shared" si="60"/>
        <v>2675.444581825187</v>
      </c>
      <c r="Q208" s="157">
        <f t="shared" si="60"/>
        <v>2846.9822263141195</v>
      </c>
    </row>
    <row r="209" spans="1:17" ht="12" customHeight="1" x14ac:dyDescent="0.25">
      <c r="A209" s="23" t="s">
        <v>166</v>
      </c>
      <c r="B209" s="156">
        <f>IF(B152=0,0,B152*1000000/B$7)</f>
        <v>4036.7159573988747</v>
      </c>
      <c r="C209" s="156">
        <f t="shared" ref="C209:Q210" si="61">IF(C152=0,0,C152*1000000/C$7)</f>
        <v>4265.0905583990316</v>
      </c>
      <c r="D209" s="156">
        <f t="shared" si="61"/>
        <v>4000.3690037703914</v>
      </c>
      <c r="E209" s="156">
        <f t="shared" si="61"/>
        <v>4131.4193386495735</v>
      </c>
      <c r="F209" s="156">
        <f t="shared" si="61"/>
        <v>4253.4596448057573</v>
      </c>
      <c r="G209" s="156">
        <f t="shared" si="61"/>
        <v>4169.243939482948</v>
      </c>
      <c r="H209" s="156">
        <f t="shared" si="61"/>
        <v>4249.8221992109711</v>
      </c>
      <c r="I209" s="156">
        <f t="shared" si="61"/>
        <v>3810.2806585895823</v>
      </c>
      <c r="J209" s="156">
        <f t="shared" si="61"/>
        <v>3990.9692459631947</v>
      </c>
      <c r="K209" s="156">
        <f t="shared" si="61"/>
        <v>3726.7503057989943</v>
      </c>
      <c r="L209" s="156">
        <f t="shared" si="61"/>
        <v>3963.1279168815659</v>
      </c>
      <c r="M209" s="156">
        <f t="shared" si="61"/>
        <v>2964.750252866269</v>
      </c>
      <c r="N209" s="156">
        <f t="shared" si="61"/>
        <v>2947.2739719084661</v>
      </c>
      <c r="O209" s="156">
        <f t="shared" si="61"/>
        <v>2972.3282375944791</v>
      </c>
      <c r="P209" s="156">
        <f t="shared" si="61"/>
        <v>2675.444581825187</v>
      </c>
      <c r="Q209" s="156">
        <f t="shared" si="61"/>
        <v>2846.9822263141195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731.88315681096435</v>
      </c>
      <c r="C213" s="157">
        <f t="shared" si="63"/>
        <v>736.4852996491735</v>
      </c>
      <c r="D213" s="157">
        <f t="shared" si="63"/>
        <v>729.85118357782756</v>
      </c>
      <c r="E213" s="157">
        <f t="shared" si="63"/>
        <v>733.34004116452911</v>
      </c>
      <c r="F213" s="157">
        <f t="shared" si="63"/>
        <v>735.74482127312376</v>
      </c>
      <c r="G213" s="157">
        <f t="shared" si="63"/>
        <v>724.58070374131205</v>
      </c>
      <c r="H213" s="157">
        <f t="shared" si="63"/>
        <v>733.48123597562289</v>
      </c>
      <c r="I213" s="157">
        <f t="shared" si="63"/>
        <v>746.14812881183218</v>
      </c>
      <c r="J213" s="157">
        <f t="shared" si="63"/>
        <v>739.23199289194645</v>
      </c>
      <c r="K213" s="157">
        <f t="shared" si="63"/>
        <v>762.60582805002684</v>
      </c>
      <c r="L213" s="157">
        <f t="shared" si="63"/>
        <v>775.31541854551995</v>
      </c>
      <c r="M213" s="157">
        <f t="shared" si="63"/>
        <v>771.31297278407601</v>
      </c>
      <c r="N213" s="157">
        <f t="shared" si="63"/>
        <v>783.67420325542957</v>
      </c>
      <c r="O213" s="157">
        <f t="shared" si="63"/>
        <v>789.34499142632887</v>
      </c>
      <c r="P213" s="157">
        <f t="shared" si="63"/>
        <v>811.88226191126546</v>
      </c>
      <c r="Q213" s="157">
        <f t="shared" si="63"/>
        <v>815.42426460273816</v>
      </c>
    </row>
    <row r="214" spans="1:17" ht="12" customHeight="1" x14ac:dyDescent="0.25">
      <c r="A214" s="167" t="s">
        <v>165</v>
      </c>
      <c r="B214" s="132">
        <f>IF(B157=0,0,B157*1000000/B$11)</f>
        <v>1108.8723995258647</v>
      </c>
      <c r="C214" s="132">
        <f t="shared" ref="C214:Q214" si="64">IF(C157=0,0,C157*1000000/C$11)</f>
        <v>1105.2602465983284</v>
      </c>
      <c r="D214" s="132">
        <f t="shared" si="64"/>
        <v>1086.7218218571766</v>
      </c>
      <c r="E214" s="132">
        <f t="shared" si="64"/>
        <v>1081.2374718999376</v>
      </c>
      <c r="F214" s="132">
        <f t="shared" si="64"/>
        <v>1068.6668690116412</v>
      </c>
      <c r="G214" s="132">
        <f t="shared" si="64"/>
        <v>1070.6508491191737</v>
      </c>
      <c r="H214" s="132">
        <f t="shared" si="64"/>
        <v>1069.5710520808714</v>
      </c>
      <c r="I214" s="132">
        <f t="shared" si="64"/>
        <v>1059.913492692797</v>
      </c>
      <c r="J214" s="132">
        <f t="shared" si="64"/>
        <v>1052.4813329775623</v>
      </c>
      <c r="K214" s="132">
        <f t="shared" si="64"/>
        <v>1042.3140826709914</v>
      </c>
      <c r="L214" s="132">
        <f t="shared" si="64"/>
        <v>1038.7189759304179</v>
      </c>
      <c r="M214" s="132">
        <f t="shared" si="64"/>
        <v>1036.9849496182524</v>
      </c>
      <c r="N214" s="132">
        <f t="shared" si="64"/>
        <v>1034.6934490947735</v>
      </c>
      <c r="O214" s="132">
        <f t="shared" si="64"/>
        <v>1036.8252011410623</v>
      </c>
      <c r="P214" s="132">
        <f t="shared" si="64"/>
        <v>1028.4116469541812</v>
      </c>
      <c r="Q214" s="132">
        <f t="shared" si="64"/>
        <v>1013.3471182658083</v>
      </c>
    </row>
    <row r="215" spans="1:17" ht="12" customHeight="1" x14ac:dyDescent="0.25">
      <c r="A215" s="167" t="s">
        <v>164</v>
      </c>
      <c r="B215" s="132">
        <f>IF(B158=0,0,B158*1000000/B$12)</f>
        <v>720.76705969181046</v>
      </c>
      <c r="C215" s="132">
        <f t="shared" ref="C215:Q217" si="65">IF(C158=0,0,C158*1000000/C$12)</f>
        <v>784.73477508448013</v>
      </c>
      <c r="D215" s="132">
        <f t="shared" si="65"/>
        <v>706.36918420701943</v>
      </c>
      <c r="E215" s="132">
        <f t="shared" si="65"/>
        <v>707.12930662265569</v>
      </c>
      <c r="F215" s="132">
        <f t="shared" si="65"/>
        <v>694.63346485762304</v>
      </c>
      <c r="G215" s="132">
        <f t="shared" si="65"/>
        <v>695.9230519274513</v>
      </c>
      <c r="H215" s="132">
        <f t="shared" si="65"/>
        <v>695.22118385257124</v>
      </c>
      <c r="I215" s="132">
        <f t="shared" si="65"/>
        <v>688.94377025034112</v>
      </c>
      <c r="J215" s="132">
        <f t="shared" si="65"/>
        <v>684.11286643541428</v>
      </c>
      <c r="K215" s="132">
        <f t="shared" si="65"/>
        <v>677.50415373615215</v>
      </c>
      <c r="L215" s="132">
        <f t="shared" si="65"/>
        <v>675.16733435477113</v>
      </c>
      <c r="M215" s="132">
        <f t="shared" si="65"/>
        <v>674.04021725186476</v>
      </c>
      <c r="N215" s="132">
        <f t="shared" si="65"/>
        <v>672.55074191160304</v>
      </c>
      <c r="O215" s="132">
        <f t="shared" si="65"/>
        <v>673.93638074168973</v>
      </c>
      <c r="P215" s="132">
        <f t="shared" si="65"/>
        <v>668.46757052021792</v>
      </c>
      <c r="Q215" s="132">
        <f t="shared" si="65"/>
        <v>658.67562687277575</v>
      </c>
    </row>
    <row r="216" spans="1:17" ht="12" customHeight="1" x14ac:dyDescent="0.25">
      <c r="A216" s="166" t="s">
        <v>163</v>
      </c>
      <c r="B216" s="165">
        <f>IF(B159=0,0,B159*1000000/B$12)</f>
        <v>720.76705969181046</v>
      </c>
      <c r="C216" s="165">
        <f t="shared" si="65"/>
        <v>784.73477508448013</v>
      </c>
      <c r="D216" s="165">
        <f t="shared" si="65"/>
        <v>706.36918420701943</v>
      </c>
      <c r="E216" s="165">
        <f t="shared" si="65"/>
        <v>707.12930662265569</v>
      </c>
      <c r="F216" s="165">
        <f t="shared" si="65"/>
        <v>694.63346485762304</v>
      </c>
      <c r="G216" s="165">
        <f t="shared" si="65"/>
        <v>695.9230519274513</v>
      </c>
      <c r="H216" s="165">
        <f t="shared" si="65"/>
        <v>695.22118385257124</v>
      </c>
      <c r="I216" s="165">
        <f t="shared" si="65"/>
        <v>688.94377025034112</v>
      </c>
      <c r="J216" s="165">
        <f t="shared" si="65"/>
        <v>684.11286643541428</v>
      </c>
      <c r="K216" s="165">
        <f t="shared" si="65"/>
        <v>677.50415373615215</v>
      </c>
      <c r="L216" s="165">
        <f t="shared" si="65"/>
        <v>675.16733435477113</v>
      </c>
      <c r="M216" s="165">
        <f t="shared" si="65"/>
        <v>674.04021725186476</v>
      </c>
      <c r="N216" s="165">
        <f t="shared" si="65"/>
        <v>672.55074191160304</v>
      </c>
      <c r="O216" s="165">
        <f t="shared" si="65"/>
        <v>673.93638074168973</v>
      </c>
      <c r="P216" s="165">
        <f t="shared" si="65"/>
        <v>668.46757052021792</v>
      </c>
      <c r="Q216" s="165">
        <f t="shared" si="65"/>
        <v>658.67562687277575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42.744857401664461</v>
      </c>
      <c r="C222" s="157">
        <f t="shared" ref="C222:Q222" si="68">IF(C165=0,0,C165*1000000/C$5)</f>
        <v>53.007459750550808</v>
      </c>
      <c r="D222" s="157">
        <f t="shared" si="68"/>
        <v>44.13254978748688</v>
      </c>
      <c r="E222" s="157">
        <f t="shared" si="68"/>
        <v>42.541101762681187</v>
      </c>
      <c r="F222" s="157">
        <f t="shared" si="68"/>
        <v>49.885788910893716</v>
      </c>
      <c r="G222" s="157">
        <f t="shared" si="68"/>
        <v>55.495558967398736</v>
      </c>
      <c r="H222" s="157">
        <f t="shared" si="68"/>
        <v>72.195164200532517</v>
      </c>
      <c r="I222" s="157">
        <f t="shared" si="68"/>
        <v>44.567990092339315</v>
      </c>
      <c r="J222" s="157">
        <f t="shared" si="68"/>
        <v>50.044732263801301</v>
      </c>
      <c r="K222" s="157">
        <f t="shared" si="68"/>
        <v>20.317059816514277</v>
      </c>
      <c r="L222" s="157">
        <f t="shared" si="68"/>
        <v>37.463877014552921</v>
      </c>
      <c r="M222" s="157">
        <f t="shared" si="68"/>
        <v>28.164129213972117</v>
      </c>
      <c r="N222" s="157">
        <f t="shared" si="68"/>
        <v>12.460587182931</v>
      </c>
      <c r="O222" s="157">
        <f t="shared" si="68"/>
        <v>72.761401107262131</v>
      </c>
      <c r="P222" s="157">
        <f t="shared" si="68"/>
        <v>50.992185222798561</v>
      </c>
      <c r="Q222" s="157">
        <f t="shared" si="68"/>
        <v>48.062489420615059</v>
      </c>
    </row>
    <row r="223" spans="1:17" ht="12" customHeight="1" x14ac:dyDescent="0.25">
      <c r="A223" s="23" t="s">
        <v>57</v>
      </c>
      <c r="B223" s="156">
        <f>IF(B166=0,0,B166*1000000/B$16)</f>
        <v>326.89634192386296</v>
      </c>
      <c r="C223" s="156">
        <f t="shared" ref="C223:Q223" si="69">IF(C166=0,0,C166*1000000/C$16)</f>
        <v>318.3798979898126</v>
      </c>
      <c r="D223" s="156">
        <f t="shared" si="69"/>
        <v>325.75234695377486</v>
      </c>
      <c r="E223" s="156">
        <f t="shared" si="69"/>
        <v>325.60412303614976</v>
      </c>
      <c r="F223" s="156">
        <f t="shared" si="69"/>
        <v>320.9116599493014</v>
      </c>
      <c r="G223" s="156">
        <f t="shared" si="69"/>
        <v>317.01478039802288</v>
      </c>
      <c r="H223" s="156">
        <f t="shared" si="69"/>
        <v>304.21570489114339</v>
      </c>
      <c r="I223" s="156">
        <f t="shared" si="69"/>
        <v>319.3228910931827</v>
      </c>
      <c r="J223" s="156">
        <f t="shared" si="69"/>
        <v>314.07360102004333</v>
      </c>
      <c r="K223" s="156">
        <f t="shared" si="69"/>
        <v>329.43931993225476</v>
      </c>
      <c r="L223" s="156">
        <f t="shared" si="69"/>
        <v>317.16579464340879</v>
      </c>
      <c r="M223" s="156">
        <f t="shared" si="69"/>
        <v>316.53746494962451</v>
      </c>
      <c r="N223" s="156">
        <f t="shared" si="69"/>
        <v>323.13042402133453</v>
      </c>
      <c r="O223" s="156">
        <f t="shared" si="69"/>
        <v>315.27276141976967</v>
      </c>
      <c r="P223" s="156">
        <f t="shared" si="69"/>
        <v>323.360794087069</v>
      </c>
      <c r="Q223" s="156">
        <f t="shared" si="69"/>
        <v>323.98178137979255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259.22950451415761</v>
      </c>
      <c r="C226" s="184">
        <f>C169/RES_summary!C$19</f>
        <v>270.10048099398637</v>
      </c>
      <c r="D226" s="184">
        <f>D169/RES_summary!D$19</f>
        <v>255.10010264509555</v>
      </c>
      <c r="E226" s="184">
        <f>E169/RES_summary!E$19</f>
        <v>261.51862276754059</v>
      </c>
      <c r="F226" s="184">
        <f>F169/RES_summary!F$19</f>
        <v>270.33986932206523</v>
      </c>
      <c r="G226" s="184">
        <f>G169/RES_summary!G$19</f>
        <v>263.72393924951223</v>
      </c>
      <c r="H226" s="184">
        <f>H169/RES_summary!H$19</f>
        <v>271.27640766994051</v>
      </c>
      <c r="I226" s="184">
        <f>I169/RES_summary!I$19</f>
        <v>246.4685709909302</v>
      </c>
      <c r="J226" s="184">
        <f>J169/RES_summary!J$19</f>
        <v>254.91524481834543</v>
      </c>
      <c r="K226" s="184">
        <f>K169/RES_summary!K$19</f>
        <v>236.41826765383786</v>
      </c>
      <c r="L226" s="184">
        <f>L169/RES_summary!L$19</f>
        <v>248.96283353412417</v>
      </c>
      <c r="M226" s="184">
        <f>M169/RES_summary!M$19</f>
        <v>200.18430149350553</v>
      </c>
      <c r="N226" s="184">
        <f>N169/RES_summary!N$19</f>
        <v>197.75660935013812</v>
      </c>
      <c r="O226" s="184">
        <f>O169/RES_summary!O$19</f>
        <v>200.51387900531981</v>
      </c>
      <c r="P226" s="184">
        <f>P169/RES_summary!P$19</f>
        <v>186.25839917898662</v>
      </c>
      <c r="Q226" s="184">
        <f>Q169/RES_summary!Q$19</f>
        <v>194.59751510320422</v>
      </c>
    </row>
    <row r="227" spans="1:17" ht="12" customHeight="1" x14ac:dyDescent="0.25">
      <c r="A227" s="158" t="s">
        <v>65</v>
      </c>
      <c r="B227" s="178">
        <f>B170/RES_summary!B$19</f>
        <v>196.99509845797951</v>
      </c>
      <c r="C227" s="178">
        <f>C170/RES_summary!C$19</f>
        <v>207.52738798530743</v>
      </c>
      <c r="D227" s="178">
        <f>D170/RES_summary!D$19</f>
        <v>194.39179682938763</v>
      </c>
      <c r="E227" s="178">
        <f>E170/RES_summary!E$19</f>
        <v>200.63813588334651</v>
      </c>
      <c r="F227" s="178">
        <f>F170/RES_summary!F$19</f>
        <v>208.75800337401793</v>
      </c>
      <c r="G227" s="178">
        <f>G170/RES_summary!G$19</f>
        <v>202.76160837500245</v>
      </c>
      <c r="H227" s="178">
        <f>H170/RES_summary!H$19</f>
        <v>208.79213320277853</v>
      </c>
      <c r="I227" s="178">
        <f>I170/RES_summary!I$19</f>
        <v>185.53430893799916</v>
      </c>
      <c r="J227" s="178">
        <f>J170/RES_summary!J$19</f>
        <v>194.27419120155426</v>
      </c>
      <c r="K227" s="178">
        <f>K170/RES_summary!K$19</f>
        <v>178.58178126950173</v>
      </c>
      <c r="L227" s="178">
        <f>L170/RES_summary!L$19</f>
        <v>190.3236192849557</v>
      </c>
      <c r="M227" s="178">
        <f>M170/RES_summary!M$19</f>
        <v>142.1350131491003</v>
      </c>
      <c r="N227" s="178">
        <f>N170/RES_summary!N$19</f>
        <v>140.36782800387789</v>
      </c>
      <c r="O227" s="178">
        <f>O170/RES_summary!O$19</f>
        <v>141.37152529039125</v>
      </c>
      <c r="P227" s="178">
        <f>P170/RES_summary!P$19</f>
        <v>127.45264621115034</v>
      </c>
      <c r="Q227" s="178">
        <f>Q170/RES_summary!Q$19</f>
        <v>135.79964512340547</v>
      </c>
    </row>
    <row r="228" spans="1:17" ht="12" customHeight="1" x14ac:dyDescent="0.25">
      <c r="A228" s="23" t="s">
        <v>166</v>
      </c>
      <c r="B228" s="177">
        <f>B171/RES_summary!B$19</f>
        <v>193.70143151882152</v>
      </c>
      <c r="C228" s="177">
        <f>C171/RES_summary!C$19</f>
        <v>203.50016538061368</v>
      </c>
      <c r="D228" s="177">
        <f>D171/RES_summary!D$19</f>
        <v>192.17452599880025</v>
      </c>
      <c r="E228" s="177">
        <f>E171/RES_summary!E$19</f>
        <v>197.87788490606681</v>
      </c>
      <c r="F228" s="177">
        <f>F171/RES_summary!F$19</f>
        <v>205.07748753861071</v>
      </c>
      <c r="G228" s="177">
        <f>G171/RES_summary!G$19</f>
        <v>199.54280053966139</v>
      </c>
      <c r="H228" s="177">
        <f>H171/RES_summary!H$19</f>
        <v>204.02642678223984</v>
      </c>
      <c r="I228" s="177">
        <f>I171/RES_summary!I$19</f>
        <v>181.93783350026553</v>
      </c>
      <c r="J228" s="177">
        <f>J171/RES_summary!J$19</f>
        <v>190.41769707505691</v>
      </c>
      <c r="K228" s="177">
        <f>K171/RES_summary!K$19</f>
        <v>177.34861869978096</v>
      </c>
      <c r="L228" s="177">
        <f>L171/RES_summary!L$19</f>
        <v>187.76701822887432</v>
      </c>
      <c r="M228" s="177">
        <f>M171/RES_summary!M$19</f>
        <v>139.99371856966962</v>
      </c>
      <c r="N228" s="177">
        <f>N171/RES_summary!N$19</f>
        <v>138.50793469657583</v>
      </c>
      <c r="O228" s="177">
        <f>O171/RES_summary!O$19</f>
        <v>138.8154792133225</v>
      </c>
      <c r="P228" s="177">
        <f>P171/RES_summary!P$19</f>
        <v>124.96179611285092</v>
      </c>
      <c r="Q228" s="177">
        <f>Q171/RES_summary!Q$19</f>
        <v>132.76150561935398</v>
      </c>
    </row>
    <row r="229" spans="1:17" ht="12" customHeight="1" x14ac:dyDescent="0.25">
      <c r="A229" s="23" t="s">
        <v>60</v>
      </c>
      <c r="B229" s="177">
        <f>B172/RES_summary!B$19</f>
        <v>3.2936669391579789</v>
      </c>
      <c r="C229" s="177">
        <f>C172/RES_summary!C$19</f>
        <v>4.0272226046937529</v>
      </c>
      <c r="D229" s="177">
        <f>D172/RES_summary!D$19</f>
        <v>2.2172708305874029</v>
      </c>
      <c r="E229" s="177">
        <f>E172/RES_summary!E$19</f>
        <v>2.7602509772796968</v>
      </c>
      <c r="F229" s="177">
        <f>F172/RES_summary!F$19</f>
        <v>3.6805158354072258</v>
      </c>
      <c r="G229" s="177">
        <f>G172/RES_summary!G$19</f>
        <v>3.2188078353410692</v>
      </c>
      <c r="H229" s="177">
        <f>H172/RES_summary!H$19</f>
        <v>4.7657064205386979</v>
      </c>
      <c r="I229" s="177">
        <f>I172/RES_summary!I$19</f>
        <v>3.5964754377336456</v>
      </c>
      <c r="J229" s="177">
        <f>J172/RES_summary!J$19</f>
        <v>3.8564941264973549</v>
      </c>
      <c r="K229" s="177">
        <f>K172/RES_summary!K$19</f>
        <v>1.2331625697207889</v>
      </c>
      <c r="L229" s="177">
        <f>L172/RES_summary!L$19</f>
        <v>2.5566010560813894</v>
      </c>
      <c r="M229" s="177">
        <f>M172/RES_summary!M$19</f>
        <v>2.1412945794306966</v>
      </c>
      <c r="N229" s="177">
        <f>N172/RES_summary!N$19</f>
        <v>1.8598933073020474</v>
      </c>
      <c r="O229" s="177">
        <f>O172/RES_summary!O$19</f>
        <v>2.5560460770687459</v>
      </c>
      <c r="P229" s="177">
        <f>P172/RES_summary!P$19</f>
        <v>2.4908500982994064</v>
      </c>
      <c r="Q229" s="177">
        <f>Q172/RES_summary!Q$19</f>
        <v>3.03813950405149</v>
      </c>
    </row>
    <row r="230" spans="1:17" ht="12" customHeight="1" x14ac:dyDescent="0.25">
      <c r="A230" s="158" t="s">
        <v>112</v>
      </c>
      <c r="B230" s="178">
        <f>B173/RES_summary!B$19</f>
        <v>3.5311273538493088E-2</v>
      </c>
      <c r="C230" s="178">
        <f>C173/RES_summary!C$19</f>
        <v>3.725240599945269E-2</v>
      </c>
      <c r="D230" s="178">
        <f>D173/RES_summary!D$19</f>
        <v>3.8826921271201235E-2</v>
      </c>
      <c r="E230" s="178">
        <f>E173/RES_summary!E$19</f>
        <v>3.9312915600755963E-2</v>
      </c>
      <c r="F230" s="178">
        <f>F173/RES_summary!F$19</f>
        <v>4.1259400541581039E-2</v>
      </c>
      <c r="G230" s="178">
        <f>G173/RES_summary!G$19</f>
        <v>4.8465924775918601E-2</v>
      </c>
      <c r="H230" s="178">
        <f>H173/RES_summary!H$19</f>
        <v>5.4984337848458721E-2</v>
      </c>
      <c r="I230" s="178">
        <f>I173/RES_summary!I$19</f>
        <v>6.6089367912702576E-2</v>
      </c>
      <c r="J230" s="178">
        <f>J173/RES_summary!J$19</f>
        <v>7.3483084626375539E-2</v>
      </c>
      <c r="K230" s="178">
        <f>K173/RES_summary!K$19</f>
        <v>8.6094813171966447E-2</v>
      </c>
      <c r="L230" s="178">
        <f>L173/RES_summary!L$19</f>
        <v>9.3469073946307976E-2</v>
      </c>
      <c r="M230" s="178">
        <f>M173/RES_summary!M$19</f>
        <v>0.10108521162828252</v>
      </c>
      <c r="N230" s="178">
        <f>N173/RES_summary!N$19</f>
        <v>0.10943064954311116</v>
      </c>
      <c r="O230" s="178">
        <f>O173/RES_summary!O$19</f>
        <v>0.11511173579282905</v>
      </c>
      <c r="P230" s="178">
        <f>P173/RES_summary!P$19</f>
        <v>0.11986852259505544</v>
      </c>
      <c r="Q230" s="178">
        <f>Q173/RES_summary!Q$19</f>
        <v>0.10812190661404815</v>
      </c>
    </row>
    <row r="231" spans="1:17" ht="12" customHeight="1" x14ac:dyDescent="0.25">
      <c r="A231" s="23" t="s">
        <v>60</v>
      </c>
      <c r="B231" s="177">
        <f>B174/RES_summary!B$19</f>
        <v>3.5311273538493088E-2</v>
      </c>
      <c r="C231" s="177">
        <f>C174/RES_summary!C$19</f>
        <v>3.725240599945269E-2</v>
      </c>
      <c r="D231" s="177">
        <f>D174/RES_summary!D$19</f>
        <v>3.8826921271201235E-2</v>
      </c>
      <c r="E231" s="177">
        <f>E174/RES_summary!E$19</f>
        <v>3.9312915600755963E-2</v>
      </c>
      <c r="F231" s="177">
        <f>F174/RES_summary!F$19</f>
        <v>4.1259400541581039E-2</v>
      </c>
      <c r="G231" s="177">
        <f>G174/RES_summary!G$19</f>
        <v>4.8465924775918601E-2</v>
      </c>
      <c r="H231" s="177">
        <f>H174/RES_summary!H$19</f>
        <v>5.4984337848458721E-2</v>
      </c>
      <c r="I231" s="177">
        <f>I174/RES_summary!I$19</f>
        <v>6.6089367912702576E-2</v>
      </c>
      <c r="J231" s="177">
        <f>J174/RES_summary!J$19</f>
        <v>7.3483084626375539E-2</v>
      </c>
      <c r="K231" s="177">
        <f>K174/RES_summary!K$19</f>
        <v>8.6094813171966447E-2</v>
      </c>
      <c r="L231" s="177">
        <f>L174/RES_summary!L$19</f>
        <v>9.3469073946307976E-2</v>
      </c>
      <c r="M231" s="177">
        <f>M174/RES_summary!M$19</f>
        <v>0.10108521162828252</v>
      </c>
      <c r="N231" s="177">
        <f>N174/RES_summary!N$19</f>
        <v>0.10943064954311116</v>
      </c>
      <c r="O231" s="177">
        <f>O174/RES_summary!O$19</f>
        <v>0.11511173579282905</v>
      </c>
      <c r="P231" s="177">
        <f>P174/RES_summary!P$19</f>
        <v>0.11986852259505544</v>
      </c>
      <c r="Q231" s="177">
        <f>Q174/RES_summary!Q$19</f>
        <v>0.10812190661404815</v>
      </c>
    </row>
    <row r="232" spans="1:17" ht="12" customHeight="1" x14ac:dyDescent="0.25">
      <c r="A232" s="158" t="s">
        <v>63</v>
      </c>
      <c r="B232" s="178">
        <f>B175/RES_summary!B$19</f>
        <v>50.58175224289802</v>
      </c>
      <c r="C232" s="178">
        <f>C175/RES_summary!C$19</f>
        <v>50.638683745782835</v>
      </c>
      <c r="D232" s="178">
        <f>D175/RES_summary!D$19</f>
        <v>49.261260902736687</v>
      </c>
      <c r="E232" s="178">
        <f>E175/RES_summary!E$19</f>
        <v>49.243583210769827</v>
      </c>
      <c r="F232" s="178">
        <f>F175/RES_summary!F$19</f>
        <v>49.57621623880425</v>
      </c>
      <c r="G232" s="178">
        <f>G175/RES_summary!G$19</f>
        <v>49.050706398233544</v>
      </c>
      <c r="H232" s="178">
        <f>H175/RES_summary!H$19</f>
        <v>50.124979249957143</v>
      </c>
      <c r="I232" s="178">
        <f>I175/RES_summary!I$19</f>
        <v>48.890373476961969</v>
      </c>
      <c r="J232" s="178">
        <f>J175/RES_summary!J$19</f>
        <v>48.623107440014685</v>
      </c>
      <c r="K232" s="178">
        <f>K175/RES_summary!K$19</f>
        <v>46.840838959288831</v>
      </c>
      <c r="L232" s="178">
        <f>L175/RES_summary!L$19</f>
        <v>47.106106060079981</v>
      </c>
      <c r="M232" s="178">
        <f>M175/RES_summary!M$19</f>
        <v>46.782412805523272</v>
      </c>
      <c r="N232" s="178">
        <f>N175/RES_summary!N$19</f>
        <v>46.348861714628562</v>
      </c>
      <c r="O232" s="178">
        <f>O175/RES_summary!O$19</f>
        <v>46.604434052031614</v>
      </c>
      <c r="P232" s="178">
        <f>P175/RES_summary!P$19</f>
        <v>46.352400982553554</v>
      </c>
      <c r="Q232" s="178">
        <f>Q175/RES_summary!Q$19</f>
        <v>45.944675988986255</v>
      </c>
    </row>
    <row r="233" spans="1:17" ht="12" customHeight="1" x14ac:dyDescent="0.25">
      <c r="A233" s="167" t="s">
        <v>165</v>
      </c>
      <c r="B233" s="183">
        <f>B176/RES_summary!B$19</f>
        <v>53.209136690973473</v>
      </c>
      <c r="C233" s="183">
        <f>C176/RES_summary!C$19</f>
        <v>52.735256119815006</v>
      </c>
      <c r="D233" s="183">
        <f>D176/RES_summary!D$19</f>
        <v>52.20524676876591</v>
      </c>
      <c r="E233" s="183">
        <f>E176/RES_summary!E$19</f>
        <v>51.786799277237449</v>
      </c>
      <c r="F233" s="183">
        <f>F176/RES_summary!F$19</f>
        <v>51.525001954654556</v>
      </c>
      <c r="G233" s="183">
        <f>G176/RES_summary!G$19</f>
        <v>51.242064972552626</v>
      </c>
      <c r="H233" s="183">
        <f>H176/RES_summary!H$19</f>
        <v>51.348209340686367</v>
      </c>
      <c r="I233" s="183">
        <f>I176/RES_summary!I$19</f>
        <v>50.610015858938937</v>
      </c>
      <c r="J233" s="183">
        <f>J176/RES_summary!J$19</f>
        <v>50.216140312979441</v>
      </c>
      <c r="K233" s="183">
        <f>K176/RES_summary!K$19</f>
        <v>49.601649599488844</v>
      </c>
      <c r="L233" s="183">
        <f>L176/RES_summary!L$19</f>
        <v>49.212937098853921</v>
      </c>
      <c r="M233" s="183">
        <f>M176/RES_summary!M$19</f>
        <v>48.965803799996799</v>
      </c>
      <c r="N233" s="183">
        <f>N176/RES_summary!N$19</f>
        <v>48.625697523937092</v>
      </c>
      <c r="O233" s="183">
        <f>O176/RES_summary!O$19</f>
        <v>48.422440474921174</v>
      </c>
      <c r="P233" s="183">
        <f>P176/RES_summary!P$19</f>
        <v>48.033948234165486</v>
      </c>
      <c r="Q233" s="183">
        <f>Q176/RES_summary!Q$19</f>
        <v>47.254769591652042</v>
      </c>
    </row>
    <row r="234" spans="1:17" ht="12" customHeight="1" x14ac:dyDescent="0.25">
      <c r="A234" s="167" t="s">
        <v>164</v>
      </c>
      <c r="B234" s="183">
        <f>B177/RES_summary!B$19</f>
        <v>44.002452234001339</v>
      </c>
      <c r="C234" s="183">
        <f>C177/RES_summary!C$19</f>
        <v>45.255368763297298</v>
      </c>
      <c r="D234" s="183">
        <f>D177/RES_summary!D$19</f>
        <v>43.373477503366843</v>
      </c>
      <c r="E234" s="183">
        <f>E177/RES_summary!E$19</f>
        <v>43.217390792141636</v>
      </c>
      <c r="F234" s="183">
        <f>F177/RES_summary!F$19</f>
        <v>42.994791769631384</v>
      </c>
      <c r="G234" s="183">
        <f>G177/RES_summary!G$19</f>
        <v>42.866600675030348</v>
      </c>
      <c r="H234" s="183">
        <f>H177/RES_summary!H$19</f>
        <v>43.05030622321933</v>
      </c>
      <c r="I234" s="183">
        <f>I177/RES_summary!I$19</f>
        <v>42.545771017359336</v>
      </c>
      <c r="J234" s="183">
        <f>J177/RES_summary!J$19</f>
        <v>42.338565330840147</v>
      </c>
      <c r="K234" s="183">
        <f>K177/RES_summary!K$19</f>
        <v>41.936542102053274</v>
      </c>
      <c r="L234" s="183">
        <f>L177/RES_summary!L$19</f>
        <v>41.696845136935544</v>
      </c>
      <c r="M234" s="183">
        <f>M177/RES_summary!M$19</f>
        <v>41.494224909695951</v>
      </c>
      <c r="N234" s="183">
        <f>N177/RES_summary!N$19</f>
        <v>41.225480158523538</v>
      </c>
      <c r="O234" s="183">
        <f>O177/RES_summary!O$19</f>
        <v>41.07574973721205</v>
      </c>
      <c r="P234" s="183">
        <f>P177/RES_summary!P$19</f>
        <v>40.765334735355438</v>
      </c>
      <c r="Q234" s="183">
        <f>Q177/RES_summary!Q$19</f>
        <v>40.128271013703838</v>
      </c>
    </row>
    <row r="235" spans="1:17" ht="12" customHeight="1" x14ac:dyDescent="0.25">
      <c r="A235" s="166" t="s">
        <v>163</v>
      </c>
      <c r="B235" s="182">
        <f>B178/RES_summary!B$19</f>
        <v>34.585938849132681</v>
      </c>
      <c r="C235" s="182">
        <f>C178/RES_summary!C$19</f>
        <v>37.44203184505276</v>
      </c>
      <c r="D235" s="182">
        <f>D178/RES_summary!D$19</f>
        <v>33.933410399690857</v>
      </c>
      <c r="E235" s="182">
        <f>E178/RES_summary!E$19</f>
        <v>33.868566727317912</v>
      </c>
      <c r="F235" s="182">
        <f>F178/RES_summary!F$19</f>
        <v>33.491251270528174</v>
      </c>
      <c r="G235" s="182">
        <f>G178/RES_summary!G$19</f>
        <v>33.307342232158639</v>
      </c>
      <c r="H235" s="182">
        <f>H178/RES_summary!H$19</f>
        <v>33.376336071446374</v>
      </c>
      <c r="I235" s="182">
        <f>I178/RES_summary!I$19</f>
        <v>32.896510308311413</v>
      </c>
      <c r="J235" s="182">
        <f>J178/RES_summary!J$19</f>
        <v>32.640491203436589</v>
      </c>
      <c r="K235" s="182">
        <f>K178/RES_summary!K$19</f>
        <v>32.241072239668128</v>
      </c>
      <c r="L235" s="182">
        <f>L178/RES_summary!L$19</f>
        <v>31.988409114255013</v>
      </c>
      <c r="M235" s="182">
        <f>M178/RES_summary!M$19</f>
        <v>31.82777246999796</v>
      </c>
      <c r="N235" s="182">
        <f>N178/RES_summary!N$19</f>
        <v>31.606703390559126</v>
      </c>
      <c r="O235" s="182">
        <f>O178/RES_summary!O$19</f>
        <v>31.474586308698736</v>
      </c>
      <c r="P235" s="182">
        <f>P178/RES_summary!P$19</f>
        <v>31.222066352207573</v>
      </c>
      <c r="Q235" s="182">
        <f>Q178/RES_summary!Q$19</f>
        <v>30.715600234573831</v>
      </c>
    </row>
    <row r="236" spans="1:17" ht="12" customHeight="1" x14ac:dyDescent="0.25">
      <c r="A236" s="147" t="s">
        <v>59</v>
      </c>
      <c r="B236" s="181">
        <f>B179/RES_summary!B$19</f>
        <v>9.4165133848686562</v>
      </c>
      <c r="C236" s="181">
        <f>C179/RES_summary!C$19</f>
        <v>7.8133369182445351</v>
      </c>
      <c r="D236" s="181">
        <f>D179/RES_summary!D$19</f>
        <v>9.4400671036759825</v>
      </c>
      <c r="E236" s="181">
        <f>E179/RES_summary!E$19</f>
        <v>9.3488240648237255</v>
      </c>
      <c r="F236" s="181">
        <f>F179/RES_summary!F$19</f>
        <v>9.5035404991032078</v>
      </c>
      <c r="G236" s="181">
        <f>G179/RES_summary!G$19</f>
        <v>9.5592584428717178</v>
      </c>
      <c r="H236" s="181">
        <f>H179/RES_summary!H$19</f>
        <v>9.6739701517729557</v>
      </c>
      <c r="I236" s="181">
        <f>I179/RES_summary!I$19</f>
        <v>9.6492607090479243</v>
      </c>
      <c r="J236" s="181">
        <f>J179/RES_summary!J$19</f>
        <v>9.6980741274035651</v>
      </c>
      <c r="K236" s="181">
        <f>K179/RES_summary!K$19</f>
        <v>9.6954698623851545</v>
      </c>
      <c r="L236" s="181">
        <f>L179/RES_summary!L$19</f>
        <v>9.7084360226805284</v>
      </c>
      <c r="M236" s="181">
        <f>M179/RES_summary!M$19</f>
        <v>9.6664524396980003</v>
      </c>
      <c r="N236" s="181">
        <f>N179/RES_summary!N$19</f>
        <v>9.6187767679644054</v>
      </c>
      <c r="O236" s="181">
        <f>O179/RES_summary!O$19</f>
        <v>9.6011634285133223</v>
      </c>
      <c r="P236" s="181">
        <f>P179/RES_summary!P$19</f>
        <v>9.5432683831478595</v>
      </c>
      <c r="Q236" s="181">
        <f>Q179/RES_summary!Q$19</f>
        <v>9.4126707791299982</v>
      </c>
    </row>
    <row r="237" spans="1:17" ht="12" customHeight="1" x14ac:dyDescent="0.25">
      <c r="A237" s="163" t="s">
        <v>142</v>
      </c>
      <c r="B237" s="180">
        <f>B180/RES_summary!B$19</f>
        <v>45.511647316915173</v>
      </c>
      <c r="C237" s="180">
        <f>C180/RES_summary!C$19</f>
        <v>46.478443850133708</v>
      </c>
      <c r="D237" s="180">
        <f>D180/RES_summary!D$19</f>
        <v>43.284881212423521</v>
      </c>
      <c r="E237" s="180">
        <f>E180/RES_summary!E$19</f>
        <v>43.928420646589714</v>
      </c>
      <c r="F237" s="180">
        <f>F180/RES_summary!F$19</f>
        <v>45.343895973058665</v>
      </c>
      <c r="G237" s="180">
        <f>G180/RES_summary!G$19</f>
        <v>44.561718252661784</v>
      </c>
      <c r="H237" s="180">
        <f>H180/RES_summary!H$19</f>
        <v>47.60575076588119</v>
      </c>
      <c r="I237" s="180">
        <f>I180/RES_summary!I$19</f>
        <v>45.118056380477462</v>
      </c>
      <c r="J237" s="180">
        <f>J180/RES_summary!J$19</f>
        <v>45.536957166341253</v>
      </c>
      <c r="K237" s="180">
        <f>K180/RES_summary!K$19</f>
        <v>40.179741329424687</v>
      </c>
      <c r="L237" s="180">
        <f>L180/RES_summary!L$19</f>
        <v>42.359612863751828</v>
      </c>
      <c r="M237" s="180">
        <f>M180/RES_summary!M$19</f>
        <v>42.231077423336217</v>
      </c>
      <c r="N237" s="180">
        <f>N180/RES_summary!N$19</f>
        <v>41.265928522727592</v>
      </c>
      <c r="O237" s="180">
        <f>O180/RES_summary!O$19</f>
        <v>43.464211524725592</v>
      </c>
      <c r="P237" s="180">
        <f>P180/RES_summary!P$19</f>
        <v>43.391978359354638</v>
      </c>
      <c r="Q237" s="180">
        <f>Q180/RES_summary!Q$19</f>
        <v>44.788491024508509</v>
      </c>
    </row>
    <row r="238" spans="1:17" ht="12" customHeight="1" x14ac:dyDescent="0.25">
      <c r="A238" s="161" t="s">
        <v>141</v>
      </c>
      <c r="B238" s="179">
        <f>B181/RES_summary!B$19</f>
        <v>38.999084140866152</v>
      </c>
      <c r="C238" s="179">
        <f>C181/RES_summary!C$19</f>
        <v>40.813032051827577</v>
      </c>
      <c r="D238" s="179">
        <f>D181/RES_summary!D$19</f>
        <v>37.575239891744637</v>
      </c>
      <c r="E238" s="179">
        <f>E181/RES_summary!E$19</f>
        <v>38.078011167699437</v>
      </c>
      <c r="F238" s="179">
        <f>F181/RES_summary!F$19</f>
        <v>38.97707288159625</v>
      </c>
      <c r="G238" s="179">
        <f>G181/RES_summary!G$19</f>
        <v>38.524375307102694</v>
      </c>
      <c r="H238" s="179">
        <f>H181/RES_summary!H$19</f>
        <v>40.617708149595479</v>
      </c>
      <c r="I238" s="179">
        <f>I181/RES_summary!I$19</f>
        <v>38.975997356359322</v>
      </c>
      <c r="J238" s="179">
        <f>J181/RES_summary!J$19</f>
        <v>39.297096285525356</v>
      </c>
      <c r="K238" s="179">
        <f>K181/RES_summary!K$19</f>
        <v>35.812301726511386</v>
      </c>
      <c r="L238" s="179">
        <f>L181/RES_summary!L$19</f>
        <v>37.24218438411922</v>
      </c>
      <c r="M238" s="179">
        <f>M181/RES_summary!M$19</f>
        <v>37.116652764866544</v>
      </c>
      <c r="N238" s="179">
        <f>N181/RES_summary!N$19</f>
        <v>36.441630307737348</v>
      </c>
      <c r="O238" s="179">
        <f>O181/RES_summary!O$19</f>
        <v>37.852900919584926</v>
      </c>
      <c r="P238" s="179">
        <f>P181/RES_summary!P$19</f>
        <v>37.748054316728378</v>
      </c>
      <c r="Q238" s="179">
        <f>Q181/RES_summary!Q$19</f>
        <v>38.52518994506049</v>
      </c>
    </row>
    <row r="239" spans="1:17" ht="12" customHeight="1" x14ac:dyDescent="0.25">
      <c r="A239" s="148" t="s">
        <v>60</v>
      </c>
      <c r="B239" s="177">
        <f>B182/RES_summary!B$19</f>
        <v>29.582570755997502</v>
      </c>
      <c r="C239" s="177">
        <f>C182/RES_summary!C$19</f>
        <v>32.999695133583032</v>
      </c>
      <c r="D239" s="177">
        <f>D182/RES_summary!D$19</f>
        <v>28.135172788068655</v>
      </c>
      <c r="E239" s="177">
        <f>E182/RES_summary!E$19</f>
        <v>28.729187102875709</v>
      </c>
      <c r="F239" s="177">
        <f>F182/RES_summary!F$19</f>
        <v>29.473532382493044</v>
      </c>
      <c r="G239" s="177">
        <f>G182/RES_summary!G$19</f>
        <v>28.965116864230975</v>
      </c>
      <c r="H239" s="177">
        <f>H182/RES_summary!H$19</f>
        <v>30.943737997822524</v>
      </c>
      <c r="I239" s="177">
        <f>I182/RES_summary!I$19</f>
        <v>29.326736647311396</v>
      </c>
      <c r="J239" s="177">
        <f>J182/RES_summary!J$19</f>
        <v>29.599022158121791</v>
      </c>
      <c r="K239" s="177">
        <f>K182/RES_summary!K$19</f>
        <v>26.11683186412624</v>
      </c>
      <c r="L239" s="177">
        <f>L182/RES_summary!L$19</f>
        <v>27.5337483614387</v>
      </c>
      <c r="M239" s="177">
        <f>M182/RES_summary!M$19</f>
        <v>27.450200325168549</v>
      </c>
      <c r="N239" s="177">
        <f>N182/RES_summary!N$19</f>
        <v>26.822853539772929</v>
      </c>
      <c r="O239" s="177">
        <f>O182/RES_summary!O$19</f>
        <v>28.251737491071601</v>
      </c>
      <c r="P239" s="177">
        <f>P182/RES_summary!P$19</f>
        <v>28.204785933580531</v>
      </c>
      <c r="Q239" s="177">
        <f>Q182/RES_summary!Q$19</f>
        <v>29.112519165930493</v>
      </c>
    </row>
    <row r="240" spans="1:17" ht="12" customHeight="1" x14ac:dyDescent="0.25">
      <c r="A240" s="148" t="s">
        <v>59</v>
      </c>
      <c r="B240" s="177">
        <f>B183/RES_summary!B$19</f>
        <v>9.4165133848686526</v>
      </c>
      <c r="C240" s="177">
        <f>C183/RES_summary!C$19</f>
        <v>7.8133369182445431</v>
      </c>
      <c r="D240" s="177">
        <f>D183/RES_summary!D$19</f>
        <v>9.440067103675986</v>
      </c>
      <c r="E240" s="177">
        <f>E183/RES_summary!E$19</f>
        <v>9.3488240648237255</v>
      </c>
      <c r="F240" s="177">
        <f>F183/RES_summary!F$19</f>
        <v>9.5035404991032095</v>
      </c>
      <c r="G240" s="177">
        <f>G183/RES_summary!G$19</f>
        <v>9.5592584428717178</v>
      </c>
      <c r="H240" s="177">
        <f>H183/RES_summary!H$19</f>
        <v>9.6739701517729575</v>
      </c>
      <c r="I240" s="177">
        <f>I183/RES_summary!I$19</f>
        <v>9.6492607090479261</v>
      </c>
      <c r="J240" s="177">
        <f>J183/RES_summary!J$19</f>
        <v>9.6980741274035651</v>
      </c>
      <c r="K240" s="177">
        <f>K183/RES_summary!K$19</f>
        <v>9.6954698623851492</v>
      </c>
      <c r="L240" s="177">
        <f>L183/RES_summary!L$19</f>
        <v>9.708436022680516</v>
      </c>
      <c r="M240" s="177">
        <f>M183/RES_summary!M$19</f>
        <v>9.6664524396980056</v>
      </c>
      <c r="N240" s="177">
        <f>N183/RES_summary!N$19</f>
        <v>9.6187767679644143</v>
      </c>
      <c r="O240" s="177">
        <f>O183/RES_summary!O$19</f>
        <v>9.6011634285133205</v>
      </c>
      <c r="P240" s="177">
        <f>P183/RES_summary!P$19</f>
        <v>9.5432683831478542</v>
      </c>
      <c r="Q240" s="177">
        <f>Q183/RES_summary!Q$19</f>
        <v>9.4126707791299982</v>
      </c>
    </row>
    <row r="241" spans="1:17" ht="12" customHeight="1" x14ac:dyDescent="0.25">
      <c r="A241" s="158" t="s">
        <v>62</v>
      </c>
      <c r="B241" s="178">
        <f>B184/RES_summary!B$19</f>
        <v>11.617342539741566</v>
      </c>
      <c r="C241" s="178">
        <f>C184/RES_summary!C$19</f>
        <v>11.897156856896629</v>
      </c>
      <c r="D241" s="178">
        <f>D184/RES_summary!D$19</f>
        <v>11.408217991699971</v>
      </c>
      <c r="E241" s="178">
        <f>E184/RES_summary!E$19</f>
        <v>11.597590757823522</v>
      </c>
      <c r="F241" s="178">
        <f>F184/RES_summary!F$19</f>
        <v>11.964390308701484</v>
      </c>
      <c r="G241" s="178">
        <f>G184/RES_summary!G$19</f>
        <v>11.863158551500339</v>
      </c>
      <c r="H241" s="178">
        <f>H184/RES_summary!H$19</f>
        <v>12.304310879356326</v>
      </c>
      <c r="I241" s="178">
        <f>I184/RES_summary!I$19</f>
        <v>11.977799208056377</v>
      </c>
      <c r="J241" s="178">
        <f>J184/RES_summary!J$19</f>
        <v>11.944463092150064</v>
      </c>
      <c r="K241" s="178">
        <f>K184/RES_summary!K$19</f>
        <v>10.909552611875347</v>
      </c>
      <c r="L241" s="178">
        <f>L184/RES_summary!L$19</f>
        <v>11.439639115142221</v>
      </c>
      <c r="M241" s="178">
        <f>M184/RES_summary!M$19</f>
        <v>11.165790327253681</v>
      </c>
      <c r="N241" s="178">
        <f>N184/RES_summary!N$19</f>
        <v>10.930488982088578</v>
      </c>
      <c r="O241" s="178">
        <f>O184/RES_summary!O$19</f>
        <v>12.422807927104106</v>
      </c>
      <c r="P241" s="178">
        <f>P184/RES_summary!P$19</f>
        <v>12.333483462687703</v>
      </c>
      <c r="Q241" s="178">
        <f>Q184/RES_summary!Q$19</f>
        <v>12.745072084198439</v>
      </c>
    </row>
    <row r="242" spans="1:17" ht="12" customHeight="1" x14ac:dyDescent="0.25">
      <c r="A242" s="23" t="s">
        <v>57</v>
      </c>
      <c r="B242" s="177">
        <f>B185/RES_summary!B$19</f>
        <v>18.459586022911637</v>
      </c>
      <c r="C242" s="177">
        <f>C185/RES_summary!C$19</f>
        <v>17.965900361858413</v>
      </c>
      <c r="D242" s="177">
        <f>D185/RES_summary!D$19</f>
        <v>18.350378863110123</v>
      </c>
      <c r="E242" s="177">
        <f>E185/RES_summary!E$19</f>
        <v>18.303010418116806</v>
      </c>
      <c r="F242" s="177">
        <f>F185/RES_summary!F$19</f>
        <v>18.004917779764387</v>
      </c>
      <c r="G242" s="177">
        <f>G185/RES_summary!G$19</f>
        <v>17.734148245642778</v>
      </c>
      <c r="H242" s="177">
        <f>H185/RES_summary!H$19</f>
        <v>16.975097136429685</v>
      </c>
      <c r="I242" s="177">
        <f>I185/RES_summary!I$19</f>
        <v>17.753676900117</v>
      </c>
      <c r="J242" s="177">
        <f>J185/RES_summary!J$19</f>
        <v>17.374933401029743</v>
      </c>
      <c r="K242" s="177">
        <f>K185/RES_summary!K$19</f>
        <v>18.132302480293426</v>
      </c>
      <c r="L242" s="177">
        <f>L185/RES_summary!L$19</f>
        <v>17.388578779605474</v>
      </c>
      <c r="M242" s="177">
        <f>M185/RES_summary!M$19</f>
        <v>17.306800473330618</v>
      </c>
      <c r="N242" s="177">
        <f>N185/RES_summary!N$19</f>
        <v>17.601774941450536</v>
      </c>
      <c r="O242" s="177">
        <f>O185/RES_summary!O$19</f>
        <v>17.115003984400701</v>
      </c>
      <c r="P242" s="177">
        <f>P185/RES_summary!P$19</f>
        <v>17.497590641442308</v>
      </c>
      <c r="Q242" s="177">
        <f>Q185/RES_summary!Q$19</f>
        <v>17.447607586854982</v>
      </c>
    </row>
    <row r="243" spans="1:17" ht="12" customHeight="1" x14ac:dyDescent="0.25">
      <c r="A243" s="29" t="s">
        <v>140</v>
      </c>
      <c r="B243" s="176">
        <f>B186/RES_summary!B$19</f>
        <v>10.588065066539684</v>
      </c>
      <c r="C243" s="176">
        <f>C186/RES_summary!C$19</f>
        <v>10.684941002039684</v>
      </c>
      <c r="D243" s="176">
        <f>D186/RES_summary!D$19</f>
        <v>10.320314146256369</v>
      </c>
      <c r="E243" s="176">
        <f>E186/RES_summary!E$19</f>
        <v>10.589843653144552</v>
      </c>
      <c r="F243" s="176">
        <f>F186/RES_summary!F$19</f>
        <v>10.852553725804956</v>
      </c>
      <c r="G243" s="176">
        <f>G186/RES_summary!G$19</f>
        <v>10.61730804389356</v>
      </c>
      <c r="H243" s="176">
        <f>H186/RES_summary!H$19</f>
        <v>10.850956017880273</v>
      </c>
      <c r="I243" s="176">
        <f>I186/RES_summary!I$19</f>
        <v>11.040894138058983</v>
      </c>
      <c r="J243" s="176">
        <f>J186/RES_summary!J$19</f>
        <v>10.915157342537864</v>
      </c>
      <c r="K243" s="176">
        <f>K186/RES_summary!K$19</f>
        <v>10.434837393820755</v>
      </c>
      <c r="L243" s="176">
        <f>L186/RES_summary!L$19</f>
        <v>10.642825329073794</v>
      </c>
      <c r="M243" s="176">
        <f>M186/RES_summary!M$19</f>
        <v>10.566025432842745</v>
      </c>
      <c r="N243" s="176">
        <f>N186/RES_summary!N$19</f>
        <v>10.662911861744796</v>
      </c>
      <c r="O243" s="176">
        <f>O186/RES_summary!O$19</f>
        <v>11.014994458246735</v>
      </c>
      <c r="P243" s="176">
        <f>P186/RES_summary!P$19</f>
        <v>11.366671938894727</v>
      </c>
      <c r="Q243" s="176">
        <f>Q186/RES_summary!Q$19</f>
        <v>11.925935585109656</v>
      </c>
    </row>
    <row r="245" spans="1:17" ht="12" customHeight="1" x14ac:dyDescent="0.25">
      <c r="A245" s="152" t="s">
        <v>71</v>
      </c>
      <c r="B245" s="184">
        <f>B188/RES_summary!B$19</f>
        <v>150.12356270897061</v>
      </c>
      <c r="C245" s="184">
        <f>C188/RES_summary!C$19</f>
        <v>158.5549319161598</v>
      </c>
      <c r="D245" s="184">
        <f>D188/RES_summary!D$19</f>
        <v>150.66485829825456</v>
      </c>
      <c r="E245" s="184">
        <f>E188/RES_summary!E$19</f>
        <v>156.15937031596866</v>
      </c>
      <c r="F245" s="184">
        <f>F188/RES_summary!F$19</f>
        <v>162.78681177846127</v>
      </c>
      <c r="G245" s="184">
        <f>G188/RES_summary!G$19</f>
        <v>160.62558154517612</v>
      </c>
      <c r="H245" s="184">
        <f>H188/RES_summary!H$19</f>
        <v>167.22019975692876</v>
      </c>
      <c r="I245" s="184">
        <f>I188/RES_summary!I$19</f>
        <v>153.61311090775212</v>
      </c>
      <c r="J245" s="184">
        <f>J188/RES_summary!J$19</f>
        <v>160.62605090006221</v>
      </c>
      <c r="K245" s="184">
        <f>K188/RES_summary!K$19</f>
        <v>149.88946510943506</v>
      </c>
      <c r="L245" s="184">
        <f>L188/RES_summary!L$19</f>
        <v>159.12652825896095</v>
      </c>
      <c r="M245" s="184">
        <f>M188/RES_summary!M$19</f>
        <v>128.74872875006301</v>
      </c>
      <c r="N245" s="184">
        <f>N188/RES_summary!N$19</f>
        <v>128.05614583318865</v>
      </c>
      <c r="O245" s="184">
        <f>O188/RES_summary!O$19</f>
        <v>130.20864436828998</v>
      </c>
      <c r="P245" s="184">
        <f>P188/RES_summary!P$19</f>
        <v>122.28608606298937</v>
      </c>
      <c r="Q245" s="184">
        <f>Q188/RES_summary!Q$19</f>
        <v>129.25375875124996</v>
      </c>
    </row>
    <row r="246" spans="1:17" ht="12" customHeight="1" x14ac:dyDescent="0.25">
      <c r="A246" s="158" t="s">
        <v>65</v>
      </c>
      <c r="B246" s="178">
        <f>B189/RES_summary!B$19</f>
        <v>113.80154532915998</v>
      </c>
      <c r="C246" s="178">
        <f>C189/RES_summary!C$19</f>
        <v>121.85177638235544</v>
      </c>
      <c r="D246" s="178">
        <f>D189/RES_summary!D$19</f>
        <v>114.78265188846714</v>
      </c>
      <c r="E246" s="178">
        <f>E189/RES_summary!E$19</f>
        <v>119.84718789828969</v>
      </c>
      <c r="F246" s="178">
        <f>F189/RES_summary!F$19</f>
        <v>125.9238618459741</v>
      </c>
      <c r="G246" s="178">
        <f>G189/RES_summary!G$19</f>
        <v>123.80951594379077</v>
      </c>
      <c r="H246" s="178">
        <f>H189/RES_summary!H$19</f>
        <v>129.39161005177749</v>
      </c>
      <c r="I246" s="178">
        <f>I189/RES_summary!I$19</f>
        <v>115.99978370857612</v>
      </c>
      <c r="J246" s="178">
        <f>J189/RES_summary!J$19</f>
        <v>122.88506870274625</v>
      </c>
      <c r="K246" s="178">
        <f>K189/RES_summary!K$19</f>
        <v>113.4517244303062</v>
      </c>
      <c r="L246" s="178">
        <f>L189/RES_summary!L$19</f>
        <v>122.2171656666463</v>
      </c>
      <c r="M246" s="178">
        <f>M189/RES_summary!M$19</f>
        <v>91.815304503715353</v>
      </c>
      <c r="N246" s="178">
        <f>N189/RES_summary!N$19</f>
        <v>91.19001285534975</v>
      </c>
      <c r="O246" s="178">
        <f>O189/RES_summary!O$19</f>
        <v>92.814958900471623</v>
      </c>
      <c r="P246" s="178">
        <f>P189/RES_summary!P$19</f>
        <v>84.639477803379592</v>
      </c>
      <c r="Q246" s="178">
        <f>Q189/RES_summary!Q$19</f>
        <v>91.304288547270417</v>
      </c>
    </row>
    <row r="247" spans="1:17" ht="12" customHeight="1" x14ac:dyDescent="0.25">
      <c r="A247" s="23" t="s">
        <v>166</v>
      </c>
      <c r="B247" s="177">
        <f>B190/RES_summary!B$19</f>
        <v>110.50787839000201</v>
      </c>
      <c r="C247" s="177">
        <f>C190/RES_summary!C$19</f>
        <v>117.82455377766168</v>
      </c>
      <c r="D247" s="177">
        <f>D190/RES_summary!D$19</f>
        <v>112.56538105787975</v>
      </c>
      <c r="E247" s="177">
        <f>E190/RES_summary!E$19</f>
        <v>117.08693692100999</v>
      </c>
      <c r="F247" s="177">
        <f>F190/RES_summary!F$19</f>
        <v>122.24334601056688</v>
      </c>
      <c r="G247" s="177">
        <f>G190/RES_summary!G$19</f>
        <v>120.5907081084497</v>
      </c>
      <c r="H247" s="177">
        <f>H190/RES_summary!H$19</f>
        <v>124.62590363123878</v>
      </c>
      <c r="I247" s="177">
        <f>I190/RES_summary!I$19</f>
        <v>112.40330827084247</v>
      </c>
      <c r="J247" s="177">
        <f>J190/RES_summary!J$19</f>
        <v>119.0285745762489</v>
      </c>
      <c r="K247" s="177">
        <f>K190/RES_summary!K$19</f>
        <v>112.21856186058541</v>
      </c>
      <c r="L247" s="177">
        <f>L190/RES_summary!L$19</f>
        <v>119.66056461056492</v>
      </c>
      <c r="M247" s="177">
        <f>M190/RES_summary!M$19</f>
        <v>89.674009924284647</v>
      </c>
      <c r="N247" s="177">
        <f>N190/RES_summary!N$19</f>
        <v>89.330119548047705</v>
      </c>
      <c r="O247" s="177">
        <f>O190/RES_summary!O$19</f>
        <v>90.258912823402881</v>
      </c>
      <c r="P247" s="177">
        <f>P190/RES_summary!P$19</f>
        <v>82.148627705080187</v>
      </c>
      <c r="Q247" s="177">
        <f>Q190/RES_summary!Q$19</f>
        <v>88.266149043218931</v>
      </c>
    </row>
    <row r="248" spans="1:17" ht="12" customHeight="1" x14ac:dyDescent="0.25">
      <c r="A248" s="23" t="s">
        <v>60</v>
      </c>
      <c r="B248" s="177">
        <f>B191/RES_summary!B$19</f>
        <v>3.293666939157978</v>
      </c>
      <c r="C248" s="177">
        <f>C191/RES_summary!C$19</f>
        <v>4.0272226046937547</v>
      </c>
      <c r="D248" s="177">
        <f>D191/RES_summary!D$19</f>
        <v>2.2172708305874025</v>
      </c>
      <c r="E248" s="177">
        <f>E191/RES_summary!E$19</f>
        <v>2.7602509772796977</v>
      </c>
      <c r="F248" s="177">
        <f>F191/RES_summary!F$19</f>
        <v>3.6805158354072267</v>
      </c>
      <c r="G248" s="177">
        <f>G191/RES_summary!G$19</f>
        <v>3.2188078353410687</v>
      </c>
      <c r="H248" s="177">
        <f>H191/RES_summary!H$19</f>
        <v>4.7657064205387005</v>
      </c>
      <c r="I248" s="177">
        <f>I191/RES_summary!I$19</f>
        <v>3.5964754377336456</v>
      </c>
      <c r="J248" s="177">
        <f>J191/RES_summary!J$19</f>
        <v>3.8564941264973549</v>
      </c>
      <c r="K248" s="177">
        <f>K191/RES_summary!K$19</f>
        <v>1.2331625697207889</v>
      </c>
      <c r="L248" s="177">
        <f>L191/RES_summary!L$19</f>
        <v>2.5566010560813894</v>
      </c>
      <c r="M248" s="177">
        <f>M191/RES_summary!M$19</f>
        <v>2.141294579430697</v>
      </c>
      <c r="N248" s="177">
        <f>N191/RES_summary!N$19</f>
        <v>1.859893307302048</v>
      </c>
      <c r="O248" s="177">
        <f>O191/RES_summary!O$19</f>
        <v>2.5560460770687468</v>
      </c>
      <c r="P248" s="177">
        <f>P191/RES_summary!P$19</f>
        <v>2.490850098299406</v>
      </c>
      <c r="Q248" s="177">
        <f>Q191/RES_summary!Q$19</f>
        <v>3.0381395040514905</v>
      </c>
    </row>
    <row r="249" spans="1:17" ht="12" customHeight="1" x14ac:dyDescent="0.25">
      <c r="A249" s="158" t="s">
        <v>112</v>
      </c>
      <c r="B249" s="178">
        <f>B192/RES_summary!B$19</f>
        <v>5.6760620401601146E-2</v>
      </c>
      <c r="C249" s="178">
        <f>C192/RES_summary!C$19</f>
        <v>6.2496884522250988E-2</v>
      </c>
      <c r="D249" s="178">
        <f>D192/RES_summary!D$19</f>
        <v>6.7555706113381672E-2</v>
      </c>
      <c r="E249" s="178">
        <f>E192/RES_summary!E$19</f>
        <v>7.0265947108261728E-2</v>
      </c>
      <c r="F249" s="178">
        <f>F192/RES_summary!F$19</f>
        <v>7.609106753219444E-2</v>
      </c>
      <c r="G249" s="178">
        <f>G192/RES_summary!G$19</f>
        <v>9.4535702755675674E-2</v>
      </c>
      <c r="H249" s="178">
        <f>H192/RES_summary!H$19</f>
        <v>0.1119326764023066</v>
      </c>
      <c r="I249" s="178">
        <f>I192/RES_summary!I$19</f>
        <v>0.1419094704931185</v>
      </c>
      <c r="J249" s="178">
        <f>J192/RES_summary!J$19</f>
        <v>0.1642973786134925</v>
      </c>
      <c r="K249" s="178">
        <f>K192/RES_summary!K$19</f>
        <v>0.20609232058098748</v>
      </c>
      <c r="L249" s="178">
        <f>L192/RES_summary!L$19</f>
        <v>0.23369570037880119</v>
      </c>
      <c r="M249" s="178">
        <f>M192/RES_summary!M$19</f>
        <v>0.26127312578401579</v>
      </c>
      <c r="N249" s="178">
        <f>N192/RES_summary!N$19</f>
        <v>0.29310066127339035</v>
      </c>
      <c r="O249" s="178">
        <f>O192/RES_summary!O$19</f>
        <v>0.32547455979794809</v>
      </c>
      <c r="P249" s="178">
        <f>P192/RES_summary!P$19</f>
        <v>0.35706624657181663</v>
      </c>
      <c r="Q249" s="178">
        <f>Q192/RES_summary!Q$19</f>
        <v>0.33467419342471549</v>
      </c>
    </row>
    <row r="250" spans="1:17" ht="12" customHeight="1" x14ac:dyDescent="0.25">
      <c r="A250" s="23" t="s">
        <v>60</v>
      </c>
      <c r="B250" s="177">
        <f>B193/RES_summary!B$19</f>
        <v>5.6760620401601146E-2</v>
      </c>
      <c r="C250" s="177">
        <f>C193/RES_summary!C$19</f>
        <v>6.2496884522250988E-2</v>
      </c>
      <c r="D250" s="177">
        <f>D193/RES_summary!D$19</f>
        <v>6.7555706113381672E-2</v>
      </c>
      <c r="E250" s="177">
        <f>E193/RES_summary!E$19</f>
        <v>7.0265947108261728E-2</v>
      </c>
      <c r="F250" s="177">
        <f>F193/RES_summary!F$19</f>
        <v>7.609106753219444E-2</v>
      </c>
      <c r="G250" s="177">
        <f>G193/RES_summary!G$19</f>
        <v>9.4535702755675674E-2</v>
      </c>
      <c r="H250" s="177">
        <f>H193/RES_summary!H$19</f>
        <v>0.1119326764023066</v>
      </c>
      <c r="I250" s="177">
        <f>I193/RES_summary!I$19</f>
        <v>0.1419094704931185</v>
      </c>
      <c r="J250" s="177">
        <f>J193/RES_summary!J$19</f>
        <v>0.1642973786134925</v>
      </c>
      <c r="K250" s="177">
        <f>K193/RES_summary!K$19</f>
        <v>0.20609232058098748</v>
      </c>
      <c r="L250" s="177">
        <f>L193/RES_summary!L$19</f>
        <v>0.23369570037880119</v>
      </c>
      <c r="M250" s="177">
        <f>M193/RES_summary!M$19</f>
        <v>0.26127312578401579</v>
      </c>
      <c r="N250" s="177">
        <f>N193/RES_summary!N$19</f>
        <v>0.29310066127339035</v>
      </c>
      <c r="O250" s="177">
        <f>O193/RES_summary!O$19</f>
        <v>0.32547455979794809</v>
      </c>
      <c r="P250" s="177">
        <f>P193/RES_summary!P$19</f>
        <v>0.35706624657181663</v>
      </c>
      <c r="Q250" s="177">
        <f>Q193/RES_summary!Q$19</f>
        <v>0.33467419342471549</v>
      </c>
    </row>
    <row r="251" spans="1:17" ht="12" customHeight="1" x14ac:dyDescent="0.25">
      <c r="A251" s="158" t="s">
        <v>63</v>
      </c>
      <c r="B251" s="178">
        <f>B194/RES_summary!B$19</f>
        <v>28.073901851571303</v>
      </c>
      <c r="C251" s="178">
        <f>C194/RES_summary!C$19</f>
        <v>28.361320856646799</v>
      </c>
      <c r="D251" s="178">
        <f>D194/RES_summary!D$19</f>
        <v>27.664929705498398</v>
      </c>
      <c r="E251" s="178">
        <f>E194/RES_summary!E$19</f>
        <v>27.844650621377298</v>
      </c>
      <c r="F251" s="178">
        <f>F194/RES_summary!F$19</f>
        <v>28.187970960191173</v>
      </c>
      <c r="G251" s="178">
        <f>G194/RES_summary!G$19</f>
        <v>28.241630650385144</v>
      </c>
      <c r="H251" s="178">
        <f>H194/RES_summary!H$19</f>
        <v>29.151728827294917</v>
      </c>
      <c r="I251" s="178">
        <f>I194/RES_summary!I$19</f>
        <v>28.497168068824724</v>
      </c>
      <c r="J251" s="178">
        <f>J194/RES_summary!J$19</f>
        <v>28.679534867161415</v>
      </c>
      <c r="K251" s="178">
        <f>K194/RES_summary!K$19</f>
        <v>27.527850743844859</v>
      </c>
      <c r="L251" s="178">
        <f>L194/RES_summary!L$19</f>
        <v>27.842438110363069</v>
      </c>
      <c r="M251" s="178">
        <f>M194/RES_summary!M$19</f>
        <v>27.845842261643575</v>
      </c>
      <c r="N251" s="178">
        <f>N194/RES_summary!N$19</f>
        <v>27.604201667226903</v>
      </c>
      <c r="O251" s="178">
        <f>O194/RES_summary!O$19</f>
        <v>28.004795129583705</v>
      </c>
      <c r="P251" s="178">
        <f>P194/RES_summary!P$19</f>
        <v>27.849216259870463</v>
      </c>
      <c r="Q251" s="178">
        <f>Q194/RES_summary!Q$19</f>
        <v>27.724343524603043</v>
      </c>
    </row>
    <row r="252" spans="1:17" ht="12" customHeight="1" x14ac:dyDescent="0.25">
      <c r="A252" s="167" t="s">
        <v>165</v>
      </c>
      <c r="B252" s="183">
        <f>B195/RES_summary!B$19</f>
        <v>26.938723413023578</v>
      </c>
      <c r="C252" s="183">
        <f>C195/RES_summary!C$19</f>
        <v>26.937923299569245</v>
      </c>
      <c r="D252" s="183">
        <f>D195/RES_summary!D$19</f>
        <v>26.861543875180701</v>
      </c>
      <c r="E252" s="183">
        <f>E195/RES_summary!E$19</f>
        <v>26.82698991821886</v>
      </c>
      <c r="F252" s="183">
        <f>F195/RES_summary!F$19</f>
        <v>26.836705051569631</v>
      </c>
      <c r="G252" s="183">
        <f>G195/RES_summary!G$19</f>
        <v>26.897266024030518</v>
      </c>
      <c r="H252" s="183">
        <f>H195/RES_summary!H$19</f>
        <v>27.166906422431506</v>
      </c>
      <c r="I252" s="183">
        <f>I195/RES_summary!I$19</f>
        <v>27.016316504570298</v>
      </c>
      <c r="J252" s="183">
        <f>J195/RES_summary!J$19</f>
        <v>26.997941430241124</v>
      </c>
      <c r="K252" s="183">
        <f>K195/RES_summary!K$19</f>
        <v>26.92970442923156</v>
      </c>
      <c r="L252" s="183">
        <f>L195/RES_summary!L$19</f>
        <v>26.850247254816072</v>
      </c>
      <c r="M252" s="183">
        <f>M195/RES_summary!M$19</f>
        <v>26.826103743791972</v>
      </c>
      <c r="N252" s="183">
        <f>N195/RES_summary!N$19</f>
        <v>26.768138890209823</v>
      </c>
      <c r="O252" s="183">
        <f>O195/RES_summary!O$19</f>
        <v>26.790281600463413</v>
      </c>
      <c r="P252" s="183">
        <f>P195/RES_summary!P$19</f>
        <v>26.793375634116749</v>
      </c>
      <c r="Q252" s="183">
        <f>Q195/RES_summary!Q$19</f>
        <v>26.557956148155032</v>
      </c>
    </row>
    <row r="253" spans="1:17" ht="12" customHeight="1" x14ac:dyDescent="0.25">
      <c r="A253" s="167" t="s">
        <v>164</v>
      </c>
      <c r="B253" s="183">
        <f>B196/RES_summary!B$19</f>
        <v>26.926683603333927</v>
      </c>
      <c r="C253" s="183">
        <f>C196/RES_summary!C$19</f>
        <v>27.019848443364403</v>
      </c>
      <c r="D253" s="183">
        <f>D196/RES_summary!D$19</f>
        <v>27.424204731479787</v>
      </c>
      <c r="E253" s="183">
        <f>E196/RES_summary!E$19</f>
        <v>27.43950799394959</v>
      </c>
      <c r="F253" s="183">
        <f>F196/RES_summary!F$19</f>
        <v>27.686647326679765</v>
      </c>
      <c r="G253" s="183">
        <f>G196/RES_summary!G$19</f>
        <v>27.944792897416828</v>
      </c>
      <c r="H253" s="183">
        <f>H196/RES_summary!H$19</f>
        <v>28.222445569253086</v>
      </c>
      <c r="I253" s="183">
        <f>I196/RES_summary!I$19</f>
        <v>28.174819834550153</v>
      </c>
      <c r="J253" s="183">
        <f>J196/RES_summary!J$19</f>
        <v>28.245441106747354</v>
      </c>
      <c r="K253" s="183">
        <f>K196/RES_summary!K$19</f>
        <v>28.161859428916813</v>
      </c>
      <c r="L253" s="183">
        <f>L196/RES_summary!L$19</f>
        <v>28.101137990082801</v>
      </c>
      <c r="M253" s="183">
        <f>M196/RES_summary!M$19</f>
        <v>28.005789630720766</v>
      </c>
      <c r="N253" s="183">
        <f>N196/RES_summary!N$19</f>
        <v>27.881579121065716</v>
      </c>
      <c r="O253" s="183">
        <f>O196/RES_summary!O$19</f>
        <v>27.833538973962266</v>
      </c>
      <c r="P253" s="183">
        <f>P196/RES_summary!P$19</f>
        <v>27.737229319755524</v>
      </c>
      <c r="Q253" s="183">
        <f>Q196/RES_summary!Q$19</f>
        <v>27.394515849384543</v>
      </c>
    </row>
    <row r="254" spans="1:17" ht="12" customHeight="1" x14ac:dyDescent="0.25">
      <c r="A254" s="166" t="s">
        <v>163</v>
      </c>
      <c r="B254" s="182">
        <f>B197/RES_summary!B$19</f>
        <v>17.51017021846528</v>
      </c>
      <c r="C254" s="182">
        <f>C197/RES_summary!C$19</f>
        <v>19.206511525119861</v>
      </c>
      <c r="D254" s="182">
        <f>D197/RES_summary!D$19</f>
        <v>17.984137627803808</v>
      </c>
      <c r="E254" s="182">
        <f>E197/RES_summary!E$19</f>
        <v>18.09068392912587</v>
      </c>
      <c r="F254" s="182">
        <f>F197/RES_summary!F$19</f>
        <v>18.183106827576559</v>
      </c>
      <c r="G254" s="182">
        <f>G197/RES_summary!G$19</f>
        <v>18.385534454545112</v>
      </c>
      <c r="H254" s="182">
        <f>H197/RES_summary!H$19</f>
        <v>18.548475417480127</v>
      </c>
      <c r="I254" s="182">
        <f>I197/RES_summary!I$19</f>
        <v>18.525559125502234</v>
      </c>
      <c r="J254" s="182">
        <f>J197/RES_summary!J$19</f>
        <v>18.547366979343781</v>
      </c>
      <c r="K254" s="182">
        <f>K197/RES_summary!K$19</f>
        <v>18.46638956653166</v>
      </c>
      <c r="L254" s="182">
        <f>L197/RES_summary!L$19</f>
        <v>18.392701967402267</v>
      </c>
      <c r="M254" s="182">
        <f>M197/RES_summary!M$19</f>
        <v>18.339337191022761</v>
      </c>
      <c r="N254" s="182">
        <f>N197/RES_summary!N$19</f>
        <v>18.262802353101304</v>
      </c>
      <c r="O254" s="182">
        <f>O197/RES_summary!O$19</f>
        <v>18.232375545448939</v>
      </c>
      <c r="P254" s="182">
        <f>P197/RES_summary!P$19</f>
        <v>18.193960936607667</v>
      </c>
      <c r="Q254" s="182">
        <f>Q197/RES_summary!Q$19</f>
        <v>17.98184507025454</v>
      </c>
    </row>
    <row r="255" spans="1:17" ht="12" customHeight="1" x14ac:dyDescent="0.25">
      <c r="A255" s="147" t="s">
        <v>59</v>
      </c>
      <c r="B255" s="181">
        <f>B198/RES_summary!B$19</f>
        <v>9.4165133848686544</v>
      </c>
      <c r="C255" s="181">
        <f>C198/RES_summary!C$19</f>
        <v>7.8133369182445387</v>
      </c>
      <c r="D255" s="181">
        <f>D198/RES_summary!D$19</f>
        <v>9.4400671036759807</v>
      </c>
      <c r="E255" s="181">
        <f>E198/RES_summary!E$19</f>
        <v>9.3488240648237202</v>
      </c>
      <c r="F255" s="181">
        <f>F198/RES_summary!F$19</f>
        <v>9.5035404991032078</v>
      </c>
      <c r="G255" s="181">
        <f>G198/RES_summary!G$19</f>
        <v>9.559258442871716</v>
      </c>
      <c r="H255" s="181">
        <f>H198/RES_summary!H$19</f>
        <v>9.6739701517729575</v>
      </c>
      <c r="I255" s="181">
        <f>I198/RES_summary!I$19</f>
        <v>9.6492607090479243</v>
      </c>
      <c r="J255" s="181">
        <f>J198/RES_summary!J$19</f>
        <v>9.6980741274035651</v>
      </c>
      <c r="K255" s="181">
        <f>K198/RES_summary!K$19</f>
        <v>9.695469862385151</v>
      </c>
      <c r="L255" s="181">
        <f>L198/RES_summary!L$19</f>
        <v>9.7084360226805284</v>
      </c>
      <c r="M255" s="181">
        <f>M198/RES_summary!M$19</f>
        <v>9.6664524396980038</v>
      </c>
      <c r="N255" s="181">
        <f>N198/RES_summary!N$19</f>
        <v>9.6187767679644054</v>
      </c>
      <c r="O255" s="181">
        <f>O198/RES_summary!O$19</f>
        <v>9.6011634285133223</v>
      </c>
      <c r="P255" s="181">
        <f>P198/RES_summary!P$19</f>
        <v>9.5432683831478595</v>
      </c>
      <c r="Q255" s="181">
        <f>Q198/RES_summary!Q$19</f>
        <v>9.4126707791299982</v>
      </c>
    </row>
    <row r="256" spans="1:17" ht="12" customHeight="1" x14ac:dyDescent="0.25">
      <c r="A256" s="163" t="s">
        <v>142</v>
      </c>
      <c r="B256" s="180">
        <f>B199/RES_summary!B$19</f>
        <v>30.283295983571318</v>
      </c>
      <c r="C256" s="180">
        <f>C199/RES_summary!C$19</f>
        <v>31.209551829056679</v>
      </c>
      <c r="D256" s="180">
        <f>D199/RES_summary!D$19</f>
        <v>29.310522314168526</v>
      </c>
      <c r="E256" s="180">
        <f>E199/RES_summary!E$19</f>
        <v>29.993838761264975</v>
      </c>
      <c r="F256" s="180">
        <f>F199/RES_summary!F$19</f>
        <v>31.18259589451446</v>
      </c>
      <c r="G256" s="180">
        <f>G199/RES_summary!G$19</f>
        <v>31.064587661543158</v>
      </c>
      <c r="H256" s="180">
        <f>H199/RES_summary!H$19</f>
        <v>33.510473919331986</v>
      </c>
      <c r="I256" s="180">
        <f>I199/RES_summary!I$19</f>
        <v>32.055723860922008</v>
      </c>
      <c r="J256" s="180">
        <f>J199/RES_summary!J$19</f>
        <v>32.743927961400345</v>
      </c>
      <c r="K256" s="180">
        <f>K199/RES_summary!K$19</f>
        <v>29.088755488032231</v>
      </c>
      <c r="L256" s="180">
        <f>L199/RES_summary!L$19</f>
        <v>30.835672593085597</v>
      </c>
      <c r="M256" s="180">
        <f>M199/RES_summary!M$19</f>
        <v>30.935237839598795</v>
      </c>
      <c r="N256" s="180">
        <f>N199/RES_summary!N$19</f>
        <v>30.31189971449572</v>
      </c>
      <c r="O256" s="180">
        <f>O199/RES_summary!O$19</f>
        <v>32.360774378160286</v>
      </c>
      <c r="P256" s="180">
        <f>P199/RES_summary!P$19</f>
        <v>32.490944678271326</v>
      </c>
      <c r="Q256" s="180">
        <f>Q199/RES_summary!Q$19</f>
        <v>33.724121617265205</v>
      </c>
    </row>
    <row r="257" spans="1:17" ht="12" customHeight="1" x14ac:dyDescent="0.25">
      <c r="A257" s="161" t="s">
        <v>141</v>
      </c>
      <c r="B257" s="179">
        <f>B200/RES_summary!B$19</f>
        <v>29.100655774191761</v>
      </c>
      <c r="C257" s="179">
        <f>C200/RES_summary!C$19</f>
        <v>30.01354753961008</v>
      </c>
      <c r="D257" s="179">
        <f>D200/RES_summary!D$19</f>
        <v>28.914273929802359</v>
      </c>
      <c r="E257" s="179">
        <f>E200/RES_summary!E$19</f>
        <v>29.405808111908662</v>
      </c>
      <c r="F257" s="179">
        <f>F200/RES_summary!F$19</f>
        <v>30.364075035293876</v>
      </c>
      <c r="G257" s="179">
        <f>G200/RES_summary!G$19</f>
        <v>30.377794706687268</v>
      </c>
      <c r="H257" s="179">
        <f>H200/RES_summary!H$19</f>
        <v>32.045722291389652</v>
      </c>
      <c r="I257" s="179">
        <f>I200/RES_summary!I$19</f>
        <v>31.067474418310535</v>
      </c>
      <c r="J257" s="179">
        <f>J200/RES_summary!J$19</f>
        <v>31.543761269250187</v>
      </c>
      <c r="K257" s="179">
        <f>K200/RES_summary!K$19</f>
        <v>29.078005554940351</v>
      </c>
      <c r="L257" s="179">
        <f>L200/RES_summary!L$19</f>
        <v>30.213770697899772</v>
      </c>
      <c r="M257" s="179">
        <f>M200/RES_summary!M$19</f>
        <v>30.20243424312121</v>
      </c>
      <c r="N257" s="179">
        <f>N200/RES_summary!N$19</f>
        <v>29.693618982752454</v>
      </c>
      <c r="O257" s="179">
        <f>O200/RES_summary!O$19</f>
        <v>30.916360103728763</v>
      </c>
      <c r="P257" s="179">
        <f>P200/RES_summary!P$19</f>
        <v>30.856309084721236</v>
      </c>
      <c r="Q257" s="179">
        <f>Q200/RES_summary!Q$19</f>
        <v>31.462592110847787</v>
      </c>
    </row>
    <row r="258" spans="1:17" ht="12" customHeight="1" x14ac:dyDescent="0.25">
      <c r="A258" s="148" t="s">
        <v>60</v>
      </c>
      <c r="B258" s="177">
        <f>B201/RES_summary!B$19</f>
        <v>19.68414238932311</v>
      </c>
      <c r="C258" s="177">
        <f>C201/RES_summary!C$19</f>
        <v>22.200210621365539</v>
      </c>
      <c r="D258" s="177">
        <f>D201/RES_summary!D$19</f>
        <v>19.474206826126373</v>
      </c>
      <c r="E258" s="177">
        <f>E201/RES_summary!E$19</f>
        <v>20.056984047084939</v>
      </c>
      <c r="F258" s="177">
        <f>F201/RES_summary!F$19</f>
        <v>20.86053453619067</v>
      </c>
      <c r="G258" s="177">
        <f>G201/RES_summary!G$19</f>
        <v>20.818536263815552</v>
      </c>
      <c r="H258" s="177">
        <f>H201/RES_summary!H$19</f>
        <v>22.371752139616699</v>
      </c>
      <c r="I258" s="177">
        <f>I201/RES_summary!I$19</f>
        <v>21.418213709262613</v>
      </c>
      <c r="J258" s="177">
        <f>J201/RES_summary!J$19</f>
        <v>21.845687141846621</v>
      </c>
      <c r="K258" s="177">
        <f>K201/RES_summary!K$19</f>
        <v>19.382535692555205</v>
      </c>
      <c r="L258" s="177">
        <f>L201/RES_summary!L$19</f>
        <v>20.505334675219256</v>
      </c>
      <c r="M258" s="177">
        <f>M201/RES_summary!M$19</f>
        <v>20.535981803423205</v>
      </c>
      <c r="N258" s="177">
        <f>N201/RES_summary!N$19</f>
        <v>20.074842214788053</v>
      </c>
      <c r="O258" s="177">
        <f>O201/RES_summary!O$19</f>
        <v>21.315196675215443</v>
      </c>
      <c r="P258" s="177">
        <f>P201/RES_summary!P$19</f>
        <v>21.313040701573385</v>
      </c>
      <c r="Q258" s="177">
        <f>Q201/RES_summary!Q$19</f>
        <v>22.049921331717787</v>
      </c>
    </row>
    <row r="259" spans="1:17" ht="12" customHeight="1" x14ac:dyDescent="0.25">
      <c r="A259" s="148" t="s">
        <v>59</v>
      </c>
      <c r="B259" s="177">
        <f>B202/RES_summary!B$19</f>
        <v>9.4165133848686509</v>
      </c>
      <c r="C259" s="177">
        <f>C202/RES_summary!C$19</f>
        <v>7.8133369182445431</v>
      </c>
      <c r="D259" s="177">
        <f>D202/RES_summary!D$19</f>
        <v>9.4400671036759825</v>
      </c>
      <c r="E259" s="177">
        <f>E202/RES_summary!E$19</f>
        <v>9.3488240648237255</v>
      </c>
      <c r="F259" s="177">
        <f>F202/RES_summary!F$19</f>
        <v>9.5035404991032078</v>
      </c>
      <c r="G259" s="177">
        <f>G202/RES_summary!G$19</f>
        <v>9.5592584428717178</v>
      </c>
      <c r="H259" s="177">
        <f>H202/RES_summary!H$19</f>
        <v>9.6739701517729575</v>
      </c>
      <c r="I259" s="177">
        <f>I202/RES_summary!I$19</f>
        <v>9.6492607090479261</v>
      </c>
      <c r="J259" s="177">
        <f>J202/RES_summary!J$19</f>
        <v>9.6980741274035669</v>
      </c>
      <c r="K259" s="177">
        <f>K202/RES_summary!K$19</f>
        <v>9.6954698623851492</v>
      </c>
      <c r="L259" s="177">
        <f>L202/RES_summary!L$19</f>
        <v>9.708436022680516</v>
      </c>
      <c r="M259" s="177">
        <f>M202/RES_summary!M$19</f>
        <v>9.6664524396980092</v>
      </c>
      <c r="N259" s="177">
        <f>N202/RES_summary!N$19</f>
        <v>9.6187767679644072</v>
      </c>
      <c r="O259" s="177">
        <f>O202/RES_summary!O$19</f>
        <v>9.6011634285133187</v>
      </c>
      <c r="P259" s="177">
        <f>P202/RES_summary!P$19</f>
        <v>9.543268383147856</v>
      </c>
      <c r="Q259" s="177">
        <f>Q202/RES_summary!Q$19</f>
        <v>9.4126707791299982</v>
      </c>
    </row>
    <row r="260" spans="1:17" ht="12" customHeight="1" x14ac:dyDescent="0.25">
      <c r="A260" s="158" t="s">
        <v>62</v>
      </c>
      <c r="B260" s="178">
        <f>B203/RES_summary!B$19</f>
        <v>8.1913549078377113</v>
      </c>
      <c r="C260" s="178">
        <f>C203/RES_summary!C$19</f>
        <v>8.2793377926353156</v>
      </c>
      <c r="D260" s="178">
        <f>D203/RES_summary!D$19</f>
        <v>8.1497209981756189</v>
      </c>
      <c r="E260" s="178">
        <f>E203/RES_summary!E$19</f>
        <v>8.3972658491933885</v>
      </c>
      <c r="F260" s="178">
        <f>F203/RES_summary!F$19</f>
        <v>8.5988879047638029</v>
      </c>
      <c r="G260" s="178">
        <f>G203/RES_summary!G$19</f>
        <v>8.4798992482445126</v>
      </c>
      <c r="H260" s="178">
        <f>H203/RES_summary!H$19</f>
        <v>8.5649282014540571</v>
      </c>
      <c r="I260" s="178">
        <f>I203/RES_summary!I$19</f>
        <v>8.9742496598581596</v>
      </c>
      <c r="J260" s="178">
        <f>J203/RES_summary!J$19</f>
        <v>8.8971499515410652</v>
      </c>
      <c r="K260" s="178">
        <f>K203/RES_summary!K$19</f>
        <v>8.7037976147030491</v>
      </c>
      <c r="L260" s="178">
        <f>L203/RES_summary!L$19</f>
        <v>8.8332287815727835</v>
      </c>
      <c r="M260" s="178">
        <f>M203/RES_summary!M$19</f>
        <v>8.8263088589200862</v>
      </c>
      <c r="N260" s="178">
        <f>N203/RES_summary!N$19</f>
        <v>8.9688306493385905</v>
      </c>
      <c r="O260" s="178">
        <f>O203/RES_summary!O$19</f>
        <v>9.0634157784367311</v>
      </c>
      <c r="P260" s="178">
        <f>P203/RES_summary!P$19</f>
        <v>9.4403257531674978</v>
      </c>
      <c r="Q260" s="178">
        <f>Q203/RES_summary!Q$19</f>
        <v>9.8904524859517604</v>
      </c>
    </row>
    <row r="261" spans="1:17" ht="12" customHeight="1" x14ac:dyDescent="0.25">
      <c r="A261" s="23" t="s">
        <v>57</v>
      </c>
      <c r="B261" s="177">
        <f>B204/RES_summary!B$19</f>
        <v>7.3934718220569415</v>
      </c>
      <c r="C261" s="177">
        <f>C204/RES_summary!C$19</f>
        <v>7.460482334204583</v>
      </c>
      <c r="D261" s="177">
        <f>D204/RES_summary!D$19</f>
        <v>7.6685747150878658</v>
      </c>
      <c r="E261" s="177">
        <f>E204/RES_summary!E$19</f>
        <v>7.7286772617769044</v>
      </c>
      <c r="F261" s="177">
        <f>F204/RES_summary!F$19</f>
        <v>7.7598784923202908</v>
      </c>
      <c r="G261" s="177">
        <f>G204/RES_summary!G$19</f>
        <v>7.7791665397068686</v>
      </c>
      <c r="H261" s="177">
        <f>H204/RES_summary!H$19</f>
        <v>7.5876491150396657</v>
      </c>
      <c r="I261" s="177">
        <f>I204/RES_summary!I$19</f>
        <v>8.0940545448520762</v>
      </c>
      <c r="J261" s="177">
        <f>J204/RES_summary!J$19</f>
        <v>7.9500468833510105</v>
      </c>
      <c r="K261" s="177">
        <f>K204/RES_summary!K$19</f>
        <v>8.3621622634513724</v>
      </c>
      <c r="L261" s="177">
        <f>L204/RES_summary!L$19</f>
        <v>8.1165295937490889</v>
      </c>
      <c r="M261" s="177">
        <f>M204/RES_summary!M$19</f>
        <v>8.1365453038464075</v>
      </c>
      <c r="N261" s="177">
        <f>N204/RES_summary!N$19</f>
        <v>8.3256657012080701</v>
      </c>
      <c r="O261" s="177">
        <f>O204/RES_summary!O$19</f>
        <v>8.2019450565312173</v>
      </c>
      <c r="P261" s="177">
        <f>P204/RES_summary!P$19</f>
        <v>8.4074553503020262</v>
      </c>
      <c r="Q261" s="177">
        <f>Q204/RES_summary!Q$19</f>
        <v>8.3834388837880951</v>
      </c>
    </row>
    <row r="262" spans="1:17" ht="12" customHeight="1" x14ac:dyDescent="0.25">
      <c r="A262" s="29" t="s">
        <v>140</v>
      </c>
      <c r="B262" s="176">
        <f>B205/RES_summary!B$19</f>
        <v>8.3113803188688955</v>
      </c>
      <c r="C262" s="176">
        <f>C205/RES_summary!C$19</f>
        <v>8.4429020574183511</v>
      </c>
      <c r="D262" s="176">
        <f>D205/RES_summary!D$19</f>
        <v>8.2251212807803817</v>
      </c>
      <c r="E262" s="176">
        <f>E205/RES_summary!E$19</f>
        <v>8.4977469894238986</v>
      </c>
      <c r="F262" s="176">
        <f>F205/RES_summary!F$19</f>
        <v>8.7533183518759117</v>
      </c>
      <c r="G262" s="176">
        <f>G205/RES_summary!G$19</f>
        <v>8.6285978912517223</v>
      </c>
      <c r="H262" s="176">
        <f>H205/RES_summary!H$19</f>
        <v>8.8690168993918626</v>
      </c>
      <c r="I262" s="176">
        <f>I205/RES_summary!I$19</f>
        <v>9.1170261017779204</v>
      </c>
      <c r="J262" s="176">
        <f>J205/RES_summary!J$19</f>
        <v>9.0766663797902609</v>
      </c>
      <c r="K262" s="176">
        <f>K205/RES_summary!K$19</f>
        <v>8.726251597357729</v>
      </c>
      <c r="L262" s="176">
        <f>L205/RES_summary!L$19</f>
        <v>8.9292250137641034</v>
      </c>
      <c r="M262" s="176">
        <f>M205/RES_summary!M$19</f>
        <v>8.8936749690447492</v>
      </c>
      <c r="N262" s="176">
        <f>N205/RES_summary!N$19</f>
        <v>8.9946272087688346</v>
      </c>
      <c r="O262" s="176">
        <f>O205/RES_summary!O$19</f>
        <v>9.3218853885117241</v>
      </c>
      <c r="P262" s="176">
        <f>P205/RES_summary!P$19</f>
        <v>9.6336972254295965</v>
      </c>
      <c r="Q262" s="176">
        <f>Q205/RES_summary!Q$19</f>
        <v>10.152959774936217</v>
      </c>
    </row>
    <row r="264" spans="1:17" ht="12" customHeight="1" x14ac:dyDescent="0.25">
      <c r="A264" s="152" t="s">
        <v>195</v>
      </c>
      <c r="B264" s="184">
        <f>B207/RES_summary!B$19</f>
        <v>61.728870301917603</v>
      </c>
      <c r="C264" s="184">
        <f>C207/RES_summary!C$19</f>
        <v>64.803540389962095</v>
      </c>
      <c r="D264" s="184">
        <f>D207/RES_summary!D$19</f>
        <v>61.105740307639337</v>
      </c>
      <c r="E264" s="184">
        <f>E207/RES_summary!E$19</f>
        <v>62.673696273045891</v>
      </c>
      <c r="F264" s="184">
        <f>F207/RES_summary!F$19</f>
        <v>64.234420225144632</v>
      </c>
      <c r="G264" s="184">
        <f>G207/RES_summary!G$19</f>
        <v>62.905178835444751</v>
      </c>
      <c r="H264" s="184">
        <f>H207/RES_summary!H$19</f>
        <v>64.092123092970596</v>
      </c>
      <c r="I264" s="184">
        <f>I207/RES_summary!I$19</f>
        <v>58.119278503878334</v>
      </c>
      <c r="J264" s="184">
        <f>J207/RES_summary!J$19</f>
        <v>60.083051945818532</v>
      </c>
      <c r="K264" s="184">
        <f>K207/RES_summary!K$19</f>
        <v>56.393963531919461</v>
      </c>
      <c r="L264" s="184">
        <f>L207/RES_summary!L$19</f>
        <v>59.489956317022148</v>
      </c>
      <c r="M264" s="184">
        <f>M207/RES_summary!M$19</f>
        <v>46.760326971747688</v>
      </c>
      <c r="N264" s="184">
        <f>N207/RES_summary!N$19</f>
        <v>46.329316365678551</v>
      </c>
      <c r="O264" s="184">
        <f>O207/RES_summary!O$19</f>
        <v>47.293550372488056</v>
      </c>
      <c r="P264" s="184">
        <f>P207/RES_summary!P$19</f>
        <v>43.500866047446443</v>
      </c>
      <c r="Q264" s="184">
        <f>Q207/RES_summary!Q$19</f>
        <v>45.399819603275695</v>
      </c>
    </row>
    <row r="265" spans="1:17" ht="12" customHeight="1" x14ac:dyDescent="0.25">
      <c r="A265" s="158" t="s">
        <v>65</v>
      </c>
      <c r="B265" s="178">
        <f>B208/RES_summary!B$19</f>
        <v>51.79050120926933</v>
      </c>
      <c r="C265" s="178">
        <f>C208/RES_summary!C$19</f>
        <v>54.681652450913653</v>
      </c>
      <c r="D265" s="178">
        <f>D208/RES_summary!D$19</f>
        <v>51.199717100453384</v>
      </c>
      <c r="E265" s="178">
        <f>E208/RES_summary!E$19</f>
        <v>52.764513153250661</v>
      </c>
      <c r="F265" s="178">
        <f>F208/RES_summary!F$19</f>
        <v>54.219809610395998</v>
      </c>
      <c r="G265" s="178">
        <f>G208/RES_summary!G$19</f>
        <v>52.990516860402742</v>
      </c>
      <c r="H265" s="178">
        <f>H208/RES_summary!H$19</f>
        <v>53.877994852592586</v>
      </c>
      <c r="I265" s="178">
        <f>I208/RES_summary!I$19</f>
        <v>48.13104061662419</v>
      </c>
      <c r="J265" s="178">
        <f>J208/RES_summary!J$19</f>
        <v>50.162609616350302</v>
      </c>
      <c r="K265" s="178">
        <f>K208/RES_summary!K$19</f>
        <v>46.60342597175466</v>
      </c>
      <c r="L265" s="178">
        <f>L208/RES_summary!L$19</f>
        <v>49.36576364797547</v>
      </c>
      <c r="M265" s="178">
        <f>M208/RES_summary!M$19</f>
        <v>36.828989894685954</v>
      </c>
      <c r="N265" s="178">
        <f>N208/RES_summary!N$19</f>
        <v>36.476163018669133</v>
      </c>
      <c r="O265" s="178">
        <f>O208/RES_summary!O$19</f>
        <v>36.660412495687282</v>
      </c>
      <c r="P265" s="178">
        <f>P208/RES_summary!P$19</f>
        <v>32.892499353167899</v>
      </c>
      <c r="Q265" s="178">
        <f>Q208/RES_summary!Q$19</f>
        <v>34.834539831306593</v>
      </c>
    </row>
    <row r="266" spans="1:17" ht="12" customHeight="1" x14ac:dyDescent="0.25">
      <c r="A266" s="23" t="s">
        <v>166</v>
      </c>
      <c r="B266" s="177">
        <f>B209/RES_summary!B$19</f>
        <v>51.79050120926933</v>
      </c>
      <c r="C266" s="177">
        <f>C209/RES_summary!C$19</f>
        <v>54.681652450913653</v>
      </c>
      <c r="D266" s="177">
        <f>D209/RES_summary!D$19</f>
        <v>51.199717100453384</v>
      </c>
      <c r="E266" s="177">
        <f>E209/RES_summary!E$19</f>
        <v>52.764513153250661</v>
      </c>
      <c r="F266" s="177">
        <f>F209/RES_summary!F$19</f>
        <v>54.219809610395998</v>
      </c>
      <c r="G266" s="177">
        <f>G209/RES_summary!G$19</f>
        <v>52.990516860402742</v>
      </c>
      <c r="H266" s="177">
        <f>H209/RES_summary!H$19</f>
        <v>53.877994852592586</v>
      </c>
      <c r="I266" s="177">
        <f>I209/RES_summary!I$19</f>
        <v>48.13104061662419</v>
      </c>
      <c r="J266" s="177">
        <f>J209/RES_summary!J$19</f>
        <v>50.162609616350302</v>
      </c>
      <c r="K266" s="177">
        <f>K209/RES_summary!K$19</f>
        <v>46.60342597175466</v>
      </c>
      <c r="L266" s="177">
        <f>L209/RES_summary!L$19</f>
        <v>49.36576364797547</v>
      </c>
      <c r="M266" s="177">
        <f>M209/RES_summary!M$19</f>
        <v>36.828989894685954</v>
      </c>
      <c r="N266" s="177">
        <f>N209/RES_summary!N$19</f>
        <v>36.476163018669133</v>
      </c>
      <c r="O266" s="177">
        <f>O209/RES_summary!O$19</f>
        <v>36.660412495687282</v>
      </c>
      <c r="P266" s="177">
        <f>P209/RES_summary!P$19</f>
        <v>32.892499353167899</v>
      </c>
      <c r="Q266" s="177">
        <f>Q209/RES_summary!Q$19</f>
        <v>34.834539831306593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9.3899585499413138</v>
      </c>
      <c r="C270" s="178">
        <f>C213/RES_summary!C$19</f>
        <v>9.4422926404966923</v>
      </c>
      <c r="D270" s="178">
        <f>D213/RES_summary!D$19</f>
        <v>9.3411817983280869</v>
      </c>
      <c r="E270" s="178">
        <f>E213/RES_summary!E$19</f>
        <v>9.3658685008912919</v>
      </c>
      <c r="F270" s="178">
        <f>F213/RES_summary!F$19</f>
        <v>9.3787052099997865</v>
      </c>
      <c r="G270" s="178">
        <f>G213/RES_summary!G$19</f>
        <v>9.2093210557231586</v>
      </c>
      <c r="H270" s="178">
        <f>H213/RES_summary!H$19</f>
        <v>9.2988592002048751</v>
      </c>
      <c r="I270" s="178">
        <f>I213/RES_summary!I$19</f>
        <v>9.425260003590914</v>
      </c>
      <c r="J270" s="178">
        <f>J213/RES_summary!J$19</f>
        <v>9.2914286204693362</v>
      </c>
      <c r="K270" s="178">
        <f>K213/RES_summary!K$19</f>
        <v>9.5364704734460357</v>
      </c>
      <c r="L270" s="178">
        <f>L213/RES_summary!L$19</f>
        <v>9.6575327638341015</v>
      </c>
      <c r="M270" s="178">
        <f>M213/RES_summary!M$19</f>
        <v>9.58147407284706</v>
      </c>
      <c r="N270" s="178">
        <f>N213/RES_summary!N$19</f>
        <v>9.6989381591018518</v>
      </c>
      <c r="O270" s="178">
        <f>O213/RES_summary!O$19</f>
        <v>9.7357057074266482</v>
      </c>
      <c r="P270" s="178">
        <f>P213/RES_summary!P$19</f>
        <v>9.9814576448998107</v>
      </c>
      <c r="Q270" s="178">
        <f>Q213/RES_summary!Q$19</f>
        <v>9.9772063071474655</v>
      </c>
    </row>
    <row r="271" spans="1:17" ht="12" customHeight="1" x14ac:dyDescent="0.25">
      <c r="A271" s="167" t="s">
        <v>165</v>
      </c>
      <c r="B271" s="183">
        <f>B214/RES_summary!B$19</f>
        <v>14.226677813014877</v>
      </c>
      <c r="C271" s="183">
        <f>C214/RES_summary!C$19</f>
        <v>14.170263408190579</v>
      </c>
      <c r="D271" s="183">
        <f>D214/RES_summary!D$19</f>
        <v>13.908679372711761</v>
      </c>
      <c r="E271" s="183">
        <f>E214/RES_summary!E$19</f>
        <v>13.809048206299932</v>
      </c>
      <c r="F271" s="183">
        <f>F214/RES_summary!F$19</f>
        <v>13.622537654849493</v>
      </c>
      <c r="G271" s="183">
        <f>G214/RES_summary!G$19</f>
        <v>13.607824990660067</v>
      </c>
      <c r="H271" s="183">
        <f>H214/RES_summary!H$19</f>
        <v>13.55970695649202</v>
      </c>
      <c r="I271" s="183">
        <f>I214/RES_summary!I$19</f>
        <v>13.388709110417262</v>
      </c>
      <c r="J271" s="183">
        <f>J214/RES_summary!J$19</f>
        <v>13.228668772141257</v>
      </c>
      <c r="K271" s="183">
        <f>K214/RES_summary!K$19</f>
        <v>13.034253224716815</v>
      </c>
      <c r="L271" s="183">
        <f>L214/RES_summary!L$19</f>
        <v>12.938556750597183</v>
      </c>
      <c r="M271" s="183">
        <f>M214/RES_summary!M$19</f>
        <v>12.881728635830132</v>
      </c>
      <c r="N271" s="183">
        <f>N214/RES_summary!N$19</f>
        <v>12.805611993747197</v>
      </c>
      <c r="O271" s="183">
        <f>O214/RES_summary!O$19</f>
        <v>12.788102968909426</v>
      </c>
      <c r="P271" s="183">
        <f>P214/RES_summary!P$19</f>
        <v>12.643517141795535</v>
      </c>
      <c r="Q271" s="183">
        <f>Q214/RES_summary!Q$19</f>
        <v>12.398911460670043</v>
      </c>
    </row>
    <row r="272" spans="1:17" ht="12" customHeight="1" x14ac:dyDescent="0.25">
      <c r="A272" s="167" t="s">
        <v>164</v>
      </c>
      <c r="B272" s="183">
        <f>B215/RES_summary!B$19</f>
        <v>9.2473405784596494</v>
      </c>
      <c r="C272" s="183">
        <f>C215/RES_summary!C$19</f>
        <v>10.060887019811041</v>
      </c>
      <c r="D272" s="183">
        <f>D215/RES_summary!D$19</f>
        <v>9.0406415922607835</v>
      </c>
      <c r="E272" s="183">
        <f>E215/RES_summary!E$19</f>
        <v>9.0311175269213884</v>
      </c>
      <c r="F272" s="183">
        <f>F215/RES_summary!F$19</f>
        <v>8.854649475652888</v>
      </c>
      <c r="G272" s="183">
        <f>G215/RES_summary!G$19</f>
        <v>8.8450862439288951</v>
      </c>
      <c r="H272" s="183">
        <f>H215/RES_summary!H$19</f>
        <v>8.8138095217198753</v>
      </c>
      <c r="I272" s="183">
        <f>I215/RES_summary!I$19</f>
        <v>8.7026609217715105</v>
      </c>
      <c r="J272" s="183">
        <f>J215/RES_summary!J$19</f>
        <v>8.5986347018918021</v>
      </c>
      <c r="K272" s="183">
        <f>K215/RES_summary!K$19</f>
        <v>8.4722645960660259</v>
      </c>
      <c r="L272" s="183">
        <f>L215/RES_summary!L$19</f>
        <v>8.4100618878881619</v>
      </c>
      <c r="M272" s="183">
        <f>M215/RES_summary!M$19</f>
        <v>8.3731236132895948</v>
      </c>
      <c r="N272" s="183">
        <f>N215/RES_summary!N$19</f>
        <v>8.3236477959356812</v>
      </c>
      <c r="O272" s="183">
        <f>O215/RES_summary!O$19</f>
        <v>8.312266929791118</v>
      </c>
      <c r="P272" s="183">
        <f>P215/RES_summary!P$19</f>
        <v>8.2182861421670985</v>
      </c>
      <c r="Q272" s="183">
        <f>Q215/RES_summary!Q$19</f>
        <v>8.0592924494355316</v>
      </c>
    </row>
    <row r="273" spans="1:17" ht="12" customHeight="1" x14ac:dyDescent="0.25">
      <c r="A273" s="166" t="s">
        <v>163</v>
      </c>
      <c r="B273" s="182">
        <f>B216/RES_summary!B$19</f>
        <v>9.2473405784596494</v>
      </c>
      <c r="C273" s="182">
        <f>C216/RES_summary!C$19</f>
        <v>10.060887019811041</v>
      </c>
      <c r="D273" s="182">
        <f>D216/RES_summary!D$19</f>
        <v>9.0406415922607835</v>
      </c>
      <c r="E273" s="182">
        <f>E216/RES_summary!E$19</f>
        <v>9.0311175269213884</v>
      </c>
      <c r="F273" s="182">
        <f>F216/RES_summary!F$19</f>
        <v>8.854649475652888</v>
      </c>
      <c r="G273" s="182">
        <f>G216/RES_summary!G$19</f>
        <v>8.8450862439288951</v>
      </c>
      <c r="H273" s="182">
        <f>H216/RES_summary!H$19</f>
        <v>8.8138095217198753</v>
      </c>
      <c r="I273" s="182">
        <f>I216/RES_summary!I$19</f>
        <v>8.7026609217715105</v>
      </c>
      <c r="J273" s="182">
        <f>J216/RES_summary!J$19</f>
        <v>8.5986347018918021</v>
      </c>
      <c r="K273" s="182">
        <f>K216/RES_summary!K$19</f>
        <v>8.4722645960660259</v>
      </c>
      <c r="L273" s="182">
        <f>L216/RES_summary!L$19</f>
        <v>8.4100618878881619</v>
      </c>
      <c r="M273" s="182">
        <f>M216/RES_summary!M$19</f>
        <v>8.3731236132895948</v>
      </c>
      <c r="N273" s="182">
        <f>N216/RES_summary!N$19</f>
        <v>8.3236477959356812</v>
      </c>
      <c r="O273" s="182">
        <f>O216/RES_summary!O$19</f>
        <v>8.312266929791118</v>
      </c>
      <c r="P273" s="182">
        <f>P216/RES_summary!P$19</f>
        <v>8.2182861421670985</v>
      </c>
      <c r="Q273" s="182">
        <f>Q216/RES_summary!Q$19</f>
        <v>8.0592924494355316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0.54841054270695644</v>
      </c>
      <c r="C279" s="178">
        <f>C222/RES_summary!C$19</f>
        <v>0.67959529855174383</v>
      </c>
      <c r="D279" s="178">
        <f>D222/RES_summary!D$19</f>
        <v>0.56484140885786516</v>
      </c>
      <c r="E279" s="178">
        <f>E222/RES_summary!E$19</f>
        <v>0.54331461890394128</v>
      </c>
      <c r="F279" s="178">
        <f>F222/RES_summary!F$19</f>
        <v>0.63590540474883972</v>
      </c>
      <c r="G279" s="178">
        <f>G222/RES_summary!G$19</f>
        <v>0.70534091931884302</v>
      </c>
      <c r="H279" s="178">
        <f>H222/RES_summary!H$19</f>
        <v>0.91526904017314914</v>
      </c>
      <c r="I279" s="178">
        <f>I222/RES_summary!I$19</f>
        <v>0.56297788366322654</v>
      </c>
      <c r="J279" s="178">
        <f>J222/RES_summary!J$19</f>
        <v>0.62901370899889575</v>
      </c>
      <c r="K279" s="178">
        <f>K222/RES_summary!K$19</f>
        <v>0.25406708671876965</v>
      </c>
      <c r="L279" s="178">
        <f>L222/RES_summary!L$19</f>
        <v>0.46665990521256973</v>
      </c>
      <c r="M279" s="178">
        <f>M222/RES_summary!M$19</f>
        <v>0.34986300421467448</v>
      </c>
      <c r="N279" s="178">
        <f>N222/RES_summary!N$19</f>
        <v>0.15421518790756189</v>
      </c>
      <c r="O279" s="178">
        <f>O222/RES_summary!O$19</f>
        <v>0.8974321693741264</v>
      </c>
      <c r="P279" s="178">
        <f>P222/RES_summary!P$19</f>
        <v>0.62690904937873648</v>
      </c>
      <c r="Q279" s="178">
        <f>Q222/RES_summary!Q$19</f>
        <v>0.58807346482163869</v>
      </c>
    </row>
    <row r="280" spans="1:17" ht="12" customHeight="1" x14ac:dyDescent="0.25">
      <c r="A280" s="23" t="s">
        <v>57</v>
      </c>
      <c r="B280" s="177">
        <f>B223/RES_summary!B$19</f>
        <v>4.1940343512855813</v>
      </c>
      <c r="C280" s="177">
        <f>C223/RES_summary!C$19</f>
        <v>4.0818685303064743</v>
      </c>
      <c r="D280" s="177">
        <f>D223/RES_summary!D$19</f>
        <v>4.1692223875153545</v>
      </c>
      <c r="E280" s="177">
        <f>E223/RES_summary!E$19</f>
        <v>4.1584602347117983</v>
      </c>
      <c r="F280" s="177">
        <f>F223/RES_summary!F$19</f>
        <v>4.0907333223333913</v>
      </c>
      <c r="G280" s="177">
        <f>G223/RES_summary!G$19</f>
        <v>4.0292142435210012</v>
      </c>
      <c r="H280" s="177">
        <f>H223/RES_summary!H$19</f>
        <v>3.8567571568631602</v>
      </c>
      <c r="I280" s="177">
        <f>I223/RES_summary!I$19</f>
        <v>4.0336511711746121</v>
      </c>
      <c r="J280" s="177">
        <f>J223/RES_summary!J$19</f>
        <v>3.9476003115547651</v>
      </c>
      <c r="K280" s="177">
        <f>K223/RES_summary!K$19</f>
        <v>4.1196752395131115</v>
      </c>
      <c r="L280" s="177">
        <f>L223/RES_summary!L$19</f>
        <v>3.9507005536951842</v>
      </c>
      <c r="M280" s="177">
        <f>M223/RES_summary!M$19</f>
        <v>3.932120449824978</v>
      </c>
      <c r="N280" s="177">
        <f>N223/RES_summary!N$19</f>
        <v>3.9991389111551303</v>
      </c>
      <c r="O280" s="177">
        <f>O223/RES_summary!O$19</f>
        <v>3.8885441170713815</v>
      </c>
      <c r="P280" s="177">
        <f>P223/RES_summary!P$19</f>
        <v>3.9754681455942555</v>
      </c>
      <c r="Q280" s="177">
        <f>Q223/RES_summary!Q$19</f>
        <v>3.9641119511670748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60.644796335653908</v>
      </c>
      <c r="D285" s="168">
        <f t="shared" ref="D285:Q285" si="71">SUM(D286,D289,D291,D300)</f>
        <v>53.706439660063644</v>
      </c>
      <c r="E285" s="168">
        <f t="shared" si="71"/>
        <v>48.714260287415513</v>
      </c>
      <c r="F285" s="168">
        <f t="shared" si="71"/>
        <v>30.355826729143828</v>
      </c>
      <c r="G285" s="168">
        <f t="shared" si="71"/>
        <v>79.661232873337354</v>
      </c>
      <c r="H285" s="168">
        <f t="shared" si="71"/>
        <v>58.563638107820012</v>
      </c>
      <c r="I285" s="168">
        <f t="shared" si="71"/>
        <v>68.235079038236506</v>
      </c>
      <c r="J285" s="168">
        <f t="shared" si="71"/>
        <v>81.025109491104601</v>
      </c>
      <c r="K285" s="168">
        <f t="shared" si="71"/>
        <v>85.824548679703838</v>
      </c>
      <c r="L285" s="168">
        <f t="shared" si="71"/>
        <v>29.097750314707302</v>
      </c>
      <c r="M285" s="168">
        <f t="shared" si="71"/>
        <v>2.5299185212150657</v>
      </c>
      <c r="N285" s="168">
        <f t="shared" si="71"/>
        <v>11.986287266237751</v>
      </c>
      <c r="O285" s="168">
        <f t="shared" si="71"/>
        <v>18.18051259017513</v>
      </c>
      <c r="P285" s="168">
        <f t="shared" si="71"/>
        <v>38.783732730245013</v>
      </c>
      <c r="Q285" s="168">
        <f t="shared" si="71"/>
        <v>50.100295355755797</v>
      </c>
    </row>
    <row r="286" spans="1:17" ht="12" customHeight="1" x14ac:dyDescent="0.25">
      <c r="A286" s="158" t="s">
        <v>65</v>
      </c>
      <c r="B286" s="157"/>
      <c r="C286" s="157">
        <f>SUM(C287:C288)</f>
        <v>46.611422485775563</v>
      </c>
      <c r="D286" s="157">
        <f t="shared" ref="D286:Q286" si="72">SUM(D287:D288)</f>
        <v>41.29754799290464</v>
      </c>
      <c r="E286" s="157">
        <f t="shared" si="72"/>
        <v>37.700425981799647</v>
      </c>
      <c r="F286" s="157">
        <f t="shared" si="72"/>
        <v>23.675205877497213</v>
      </c>
      <c r="G286" s="157">
        <f t="shared" si="72"/>
        <v>62.226399784337232</v>
      </c>
      <c r="H286" s="157">
        <f t="shared" si="72"/>
        <v>45.694906134465512</v>
      </c>
      <c r="I286" s="157">
        <f t="shared" si="72"/>
        <v>52.1346350919166</v>
      </c>
      <c r="J286" s="157">
        <f t="shared" si="72"/>
        <v>63.209901048187454</v>
      </c>
      <c r="K286" s="157">
        <f t="shared" si="72"/>
        <v>65.753984249782263</v>
      </c>
      <c r="L286" s="157">
        <f t="shared" si="72"/>
        <v>22.767243536457407</v>
      </c>
      <c r="M286" s="157">
        <f t="shared" si="72"/>
        <v>1.8997577447720755</v>
      </c>
      <c r="N286" s="157">
        <f t="shared" si="72"/>
        <v>8.825427329863814</v>
      </c>
      <c r="O286" s="157">
        <f t="shared" si="72"/>
        <v>13.431629858963921</v>
      </c>
      <c r="P286" s="157">
        <f t="shared" si="72"/>
        <v>27.662023625949651</v>
      </c>
      <c r="Q286" s="157">
        <f t="shared" si="72"/>
        <v>36.360489846253692</v>
      </c>
    </row>
    <row r="287" spans="1:17" ht="12" customHeight="1" x14ac:dyDescent="0.25">
      <c r="A287" s="23" t="s">
        <v>166</v>
      </c>
      <c r="B287" s="156"/>
      <c r="C287" s="156">
        <f>RES_hhdet_in_fec!C$45</f>
        <v>45.70689332413577</v>
      </c>
      <c r="D287" s="156">
        <f>RES_hhdet_in_fec!D$45</f>
        <v>40.826500088451048</v>
      </c>
      <c r="E287" s="156">
        <f>RES_hhdet_in_fec!E$45</f>
        <v>37.181767665911849</v>
      </c>
      <c r="F287" s="156">
        <f>RES_hhdet_in_fec!F$45</f>
        <v>23.257799269221998</v>
      </c>
      <c r="G287" s="156">
        <f>RES_hhdet_in_fec!G$45</f>
        <v>61.23856572247454</v>
      </c>
      <c r="H287" s="156">
        <f>RES_hhdet_in_fec!H$45</f>
        <v>44.651914216089743</v>
      </c>
      <c r="I287" s="156">
        <f>RES_hhdet_in_fec!I$45</f>
        <v>51.124035296997036</v>
      </c>
      <c r="J287" s="156">
        <f>RES_hhdet_in_fec!J$45</f>
        <v>61.955135242080402</v>
      </c>
      <c r="K287" s="156">
        <f>RES_hhdet_in_fec!K$45</f>
        <v>65.299932601229855</v>
      </c>
      <c r="L287" s="156">
        <f>RES_hhdet_in_fec!L$45</f>
        <v>22.461413082580734</v>
      </c>
      <c r="M287" s="156">
        <f>RES_hhdet_in_fec!M$45</f>
        <v>1.8711374852668075</v>
      </c>
      <c r="N287" s="156">
        <f>RES_hhdet_in_fec!N$45</f>
        <v>8.7084891862854956</v>
      </c>
      <c r="O287" s="156">
        <f>RES_hhdet_in_fec!O$45</f>
        <v>13.188781345169343</v>
      </c>
      <c r="P287" s="156">
        <f>RES_hhdet_in_fec!P$45</f>
        <v>27.121415358360544</v>
      </c>
      <c r="Q287" s="156">
        <f>RES_hhdet_in_fec!Q$45</f>
        <v>35.547024976826528</v>
      </c>
    </row>
    <row r="288" spans="1:17" ht="12" customHeight="1" x14ac:dyDescent="0.25">
      <c r="A288" s="23" t="s">
        <v>60</v>
      </c>
      <c r="B288" s="156"/>
      <c r="C288" s="156">
        <f>RES_hhdet_in_fec!C$46</f>
        <v>0.90452916163979258</v>
      </c>
      <c r="D288" s="156">
        <f>RES_hhdet_in_fec!D$46</f>
        <v>0.47104790445358868</v>
      </c>
      <c r="E288" s="156">
        <f>RES_hhdet_in_fec!E$46</f>
        <v>0.51865831588779632</v>
      </c>
      <c r="F288" s="156">
        <f>RES_hhdet_in_fec!F$46</f>
        <v>0.41740660827521503</v>
      </c>
      <c r="G288" s="156">
        <f>RES_hhdet_in_fec!G$46</f>
        <v>0.98783406186268874</v>
      </c>
      <c r="H288" s="156">
        <f>RES_hhdet_in_fec!H$46</f>
        <v>1.0429919183757708</v>
      </c>
      <c r="I288" s="156">
        <f>RES_hhdet_in_fec!I$46</f>
        <v>1.0105997949195622</v>
      </c>
      <c r="J288" s="156">
        <f>RES_hhdet_in_fec!J$46</f>
        <v>1.2547658061070526</v>
      </c>
      <c r="K288" s="156">
        <f>RES_hhdet_in_fec!K$46</f>
        <v>0.45405164855240215</v>
      </c>
      <c r="L288" s="156">
        <f>RES_hhdet_in_fec!L$46</f>
        <v>0.30583045387667346</v>
      </c>
      <c r="M288" s="156">
        <f>RES_hhdet_in_fec!M$46</f>
        <v>2.8620259505268003E-2</v>
      </c>
      <c r="N288" s="156">
        <f>RES_hhdet_in_fec!N$46</f>
        <v>0.11693814357831922</v>
      </c>
      <c r="O288" s="156">
        <f>RES_hhdet_in_fec!O$46</f>
        <v>0.24284851379457836</v>
      </c>
      <c r="P288" s="156">
        <f>RES_hhdet_in_fec!P$46</f>
        <v>0.54060826758910585</v>
      </c>
      <c r="Q288" s="156">
        <f>RES_hhdet_in_fec!Q$46</f>
        <v>0.81346486942716556</v>
      </c>
    </row>
    <row r="289" spans="1:17" ht="12" customHeight="1" x14ac:dyDescent="0.25">
      <c r="A289" s="158" t="s">
        <v>112</v>
      </c>
      <c r="B289" s="157"/>
      <c r="C289" s="157">
        <f>C290</f>
        <v>1.5609682278317886E-2</v>
      </c>
      <c r="D289" s="157">
        <f t="shared" ref="D289:Q289" si="73">D290</f>
        <v>1.5959988528512731E-2</v>
      </c>
      <c r="E289" s="157">
        <f t="shared" si="73"/>
        <v>1.0934710197242065E-2</v>
      </c>
      <c r="F289" s="157">
        <f t="shared" si="73"/>
        <v>1.0958362473879216E-2</v>
      </c>
      <c r="G289" s="157">
        <f t="shared" si="73"/>
        <v>3.270553921983449E-2</v>
      </c>
      <c r="H289" s="157">
        <f t="shared" si="73"/>
        <v>2.7190072053329892E-2</v>
      </c>
      <c r="I289" s="157">
        <f t="shared" si="73"/>
        <v>4.8226633592389219E-2</v>
      </c>
      <c r="J289" s="157">
        <f t="shared" si="73"/>
        <v>5.0952277993789256E-2</v>
      </c>
      <c r="K289" s="157">
        <f t="shared" si="73"/>
        <v>9.161881230837797E-2</v>
      </c>
      <c r="L289" s="157">
        <f t="shared" si="73"/>
        <v>4.8638258756569394E-2</v>
      </c>
      <c r="M289" s="157">
        <f t="shared" si="73"/>
        <v>2.7227881988247202E-2</v>
      </c>
      <c r="N289" s="157">
        <f t="shared" si="73"/>
        <v>3.1001244331014619E-2</v>
      </c>
      <c r="O289" s="157">
        <f t="shared" si="73"/>
        <v>4.2770145933571015E-2</v>
      </c>
      <c r="P289" s="157">
        <f t="shared" si="73"/>
        <v>5.4669694703736796E-2</v>
      </c>
      <c r="Q289" s="157">
        <f t="shared" si="73"/>
        <v>2.6688160723415913E-2</v>
      </c>
    </row>
    <row r="290" spans="1:17" ht="12" customHeight="1" x14ac:dyDescent="0.25">
      <c r="A290" s="23" t="s">
        <v>60</v>
      </c>
      <c r="B290" s="156"/>
      <c r="C290" s="156">
        <f>RES_hhdet_in_fec!C$48</f>
        <v>1.5609682278317886E-2</v>
      </c>
      <c r="D290" s="156">
        <f>RES_hhdet_in_fec!D$48</f>
        <v>1.5959988528512731E-2</v>
      </c>
      <c r="E290" s="156">
        <f>RES_hhdet_in_fec!E$48</f>
        <v>1.0934710197242065E-2</v>
      </c>
      <c r="F290" s="156">
        <f>RES_hhdet_in_fec!F$48</f>
        <v>1.0958362473879216E-2</v>
      </c>
      <c r="G290" s="156">
        <f>RES_hhdet_in_fec!G$48</f>
        <v>3.270553921983449E-2</v>
      </c>
      <c r="H290" s="156">
        <f>RES_hhdet_in_fec!H$48</f>
        <v>2.7190072053329892E-2</v>
      </c>
      <c r="I290" s="156">
        <f>RES_hhdet_in_fec!I$48</f>
        <v>4.8226633592389219E-2</v>
      </c>
      <c r="J290" s="156">
        <f>RES_hhdet_in_fec!J$48</f>
        <v>5.0952277993789256E-2</v>
      </c>
      <c r="K290" s="156">
        <f>RES_hhdet_in_fec!K$48</f>
        <v>9.161881230837797E-2</v>
      </c>
      <c r="L290" s="156">
        <f>RES_hhdet_in_fec!L$48</f>
        <v>4.8638258756569394E-2</v>
      </c>
      <c r="M290" s="156">
        <f>RES_hhdet_in_fec!M$48</f>
        <v>2.7227881988247202E-2</v>
      </c>
      <c r="N290" s="156">
        <f>RES_hhdet_in_fec!N$48</f>
        <v>3.1001244331014619E-2</v>
      </c>
      <c r="O290" s="156">
        <f>RES_hhdet_in_fec!O$48</f>
        <v>4.2770145933571015E-2</v>
      </c>
      <c r="P290" s="156">
        <f>RES_hhdet_in_fec!P$48</f>
        <v>5.4669694703736796E-2</v>
      </c>
      <c r="Q290" s="156">
        <f>RES_hhdet_in_fec!Q$48</f>
        <v>2.6688160723415913E-2</v>
      </c>
    </row>
    <row r="291" spans="1:17" ht="12" customHeight="1" x14ac:dyDescent="0.25">
      <c r="A291" s="158" t="s">
        <v>63</v>
      </c>
      <c r="B291" s="157"/>
      <c r="C291" s="157">
        <f>SUM(C292:C293,C296:C297)</f>
        <v>11.530997602412057</v>
      </c>
      <c r="D291" s="157">
        <f t="shared" ref="D291:Q291" si="74">SUM(D292:D293,D296:D297)</f>
        <v>10.165259650665265</v>
      </c>
      <c r="E291" s="157">
        <f t="shared" si="74"/>
        <v>8.9988667714946793</v>
      </c>
      <c r="F291" s="157">
        <f t="shared" si="74"/>
        <v>5.434866096197231</v>
      </c>
      <c r="G291" s="157">
        <f t="shared" si="74"/>
        <v>14.153441800625739</v>
      </c>
      <c r="H291" s="157">
        <f t="shared" si="74"/>
        <v>10.481143873857688</v>
      </c>
      <c r="I291" s="157">
        <f t="shared" si="74"/>
        <v>12.9692207690976</v>
      </c>
      <c r="J291" s="157">
        <f t="shared" si="74"/>
        <v>14.301089697322643</v>
      </c>
      <c r="K291" s="157">
        <f t="shared" si="74"/>
        <v>16.224557346479958</v>
      </c>
      <c r="L291" s="157">
        <f t="shared" si="74"/>
        <v>5.0431667304868881</v>
      </c>
      <c r="M291" s="157">
        <f t="shared" si="74"/>
        <v>0.47103584353890543</v>
      </c>
      <c r="N291" s="157">
        <f t="shared" si="74"/>
        <v>2.496327912418022</v>
      </c>
      <c r="O291" s="157">
        <f t="shared" si="74"/>
        <v>3.7242151244794139</v>
      </c>
      <c r="P291" s="157">
        <f t="shared" si="74"/>
        <v>8.7512993395635306</v>
      </c>
      <c r="Q291" s="157">
        <f t="shared" si="74"/>
        <v>10.739079321077485</v>
      </c>
    </row>
    <row r="292" spans="1:17" ht="12" customHeight="1" x14ac:dyDescent="0.25">
      <c r="A292" s="167" t="s">
        <v>165</v>
      </c>
      <c r="B292" s="132"/>
      <c r="C292" s="132">
        <f>RES_hhdet_in_fec!C$50</f>
        <v>7.4367776210767538</v>
      </c>
      <c r="D292" s="132">
        <f>RES_hhdet_in_fec!D$50</f>
        <v>5.8741425031523251</v>
      </c>
      <c r="E292" s="132">
        <f>RES_hhdet_in_fec!E$50</f>
        <v>5.7687316063398049</v>
      </c>
      <c r="F292" s="132">
        <f>RES_hhdet_in_fec!F$50</f>
        <v>3.4660428801679632</v>
      </c>
      <c r="G292" s="132">
        <f>RES_hhdet_in_fec!G$50</f>
        <v>6.4958115116117634</v>
      </c>
      <c r="H292" s="132">
        <f>RES_hhdet_in_fec!H$50</f>
        <v>6.0761617236166501</v>
      </c>
      <c r="I292" s="132">
        <f>RES_hhdet_in_fec!I$50</f>
        <v>8.0684769707617381</v>
      </c>
      <c r="J292" s="132">
        <f>RES_hhdet_in_fec!J$50</f>
        <v>5.4221205203498082</v>
      </c>
      <c r="K292" s="132">
        <f>RES_hhdet_in_fec!K$50</f>
        <v>10.671663844137928</v>
      </c>
      <c r="L292" s="132">
        <f>RES_hhdet_in_fec!L$50</f>
        <v>1.3997220663240024</v>
      </c>
      <c r="M292" s="132">
        <f>RES_hhdet_in_fec!M$50</f>
        <v>0</v>
      </c>
      <c r="N292" s="132">
        <f>RES_hhdet_in_fec!N$50</f>
        <v>0.38602545082713402</v>
      </c>
      <c r="O292" s="132">
        <f>RES_hhdet_in_fec!O$50</f>
        <v>0.54432005170178055</v>
      </c>
      <c r="P292" s="132">
        <f>RES_hhdet_in_fec!P$50</f>
        <v>4.1073136639450825</v>
      </c>
      <c r="Q292" s="132">
        <f>RES_hhdet_in_fec!Q$50</f>
        <v>5.5186187638531399</v>
      </c>
    </row>
    <row r="293" spans="1:17" ht="12" customHeight="1" x14ac:dyDescent="0.25">
      <c r="A293" s="167" t="s">
        <v>164</v>
      </c>
      <c r="B293" s="132"/>
      <c r="C293" s="132">
        <f>SUM(C294:C295)</f>
        <v>2.2502779335587496E-2</v>
      </c>
      <c r="D293" s="132">
        <f t="shared" ref="D293:Q293" si="75">SUM(D294:D295)</f>
        <v>0.14062095338172925</v>
      </c>
      <c r="E293" s="132">
        <f t="shared" si="75"/>
        <v>1.8804954634679679E-2</v>
      </c>
      <c r="F293" s="132">
        <f t="shared" si="75"/>
        <v>0.15877057942004255</v>
      </c>
      <c r="G293" s="132">
        <f t="shared" si="75"/>
        <v>0.27592290664132357</v>
      </c>
      <c r="H293" s="132">
        <f t="shared" si="75"/>
        <v>0.27736361651106833</v>
      </c>
      <c r="I293" s="132">
        <f t="shared" si="75"/>
        <v>1.4768946518842938</v>
      </c>
      <c r="J293" s="132">
        <f t="shared" si="75"/>
        <v>2.9690598899269331</v>
      </c>
      <c r="K293" s="132">
        <f t="shared" si="75"/>
        <v>4.81363346977869</v>
      </c>
      <c r="L293" s="132">
        <f t="shared" si="75"/>
        <v>3.6434446641628861</v>
      </c>
      <c r="M293" s="132">
        <f t="shared" si="75"/>
        <v>6.988189190514088E-2</v>
      </c>
      <c r="N293" s="132">
        <f t="shared" si="75"/>
        <v>2.1103024615908881</v>
      </c>
      <c r="O293" s="132">
        <f t="shared" si="75"/>
        <v>1.9182876324820251</v>
      </c>
      <c r="P293" s="132">
        <f t="shared" si="75"/>
        <v>3.9923688911640527</v>
      </c>
      <c r="Q293" s="132">
        <f t="shared" si="75"/>
        <v>3.5976441484550783</v>
      </c>
    </row>
    <row r="294" spans="1:17" ht="12" customHeight="1" x14ac:dyDescent="0.25">
      <c r="A294" s="166" t="s">
        <v>163</v>
      </c>
      <c r="B294" s="165"/>
      <c r="C294" s="165">
        <f>RES_hhdet_in_fec!C$52</f>
        <v>1.8617675725771155E-2</v>
      </c>
      <c r="D294" s="165">
        <f>RES_hhdet_in_fec!D$52</f>
        <v>0.11001535492577487</v>
      </c>
      <c r="E294" s="165">
        <f>RES_hhdet_in_fec!E$52</f>
        <v>1.4737050274785309E-2</v>
      </c>
      <c r="F294" s="165">
        <f>RES_hhdet_in_fec!F$52</f>
        <v>0.12367603495360723</v>
      </c>
      <c r="G294" s="165">
        <f>RES_hhdet_in_fec!G$52</f>
        <v>0.21439205667054012</v>
      </c>
      <c r="H294" s="165">
        <f>RES_hhdet_in_fec!H$52</f>
        <v>0.21503636305546622</v>
      </c>
      <c r="I294" s="165">
        <f>RES_hhdet_in_fec!I$52</f>
        <v>1.1419391158801273</v>
      </c>
      <c r="J294" s="165">
        <f>RES_hhdet_in_fec!J$52</f>
        <v>2.2889668665519087</v>
      </c>
      <c r="K294" s="165">
        <f>RES_hhdet_in_fec!K$52</f>
        <v>3.7007511028626365</v>
      </c>
      <c r="L294" s="165">
        <f>RES_hhdet_in_fec!L$52</f>
        <v>2.7951274999257034</v>
      </c>
      <c r="M294" s="165">
        <f>RES_hhdet_in_fec!M$52</f>
        <v>5.3602277429457189E-2</v>
      </c>
      <c r="N294" s="165">
        <f>RES_hhdet_in_fec!N$52</f>
        <v>1.6179242476107234</v>
      </c>
      <c r="O294" s="165">
        <f>RES_hhdet_in_fec!O$52</f>
        <v>1.4699015852355044</v>
      </c>
      <c r="P294" s="165">
        <f>RES_hhdet_in_fec!P$52</f>
        <v>3.0577451953143302</v>
      </c>
      <c r="Q294" s="165">
        <f>RES_hhdet_in_fec!Q$52</f>
        <v>2.7537642828534241</v>
      </c>
    </row>
    <row r="295" spans="1:17" ht="12" customHeight="1" x14ac:dyDescent="0.25">
      <c r="A295" s="147" t="s">
        <v>59</v>
      </c>
      <c r="B295" s="164"/>
      <c r="C295" s="164">
        <f>RES_hhdet_in_fec!C$53</f>
        <v>3.8851036098163415E-3</v>
      </c>
      <c r="D295" s="164">
        <f>RES_hhdet_in_fec!D$53</f>
        <v>3.0605598455954373E-2</v>
      </c>
      <c r="E295" s="164">
        <f>RES_hhdet_in_fec!E$53</f>
        <v>4.0679043598943702E-3</v>
      </c>
      <c r="F295" s="164">
        <f>RES_hhdet_in_fec!F$53</f>
        <v>3.5094544466435333E-2</v>
      </c>
      <c r="G295" s="164">
        <f>RES_hhdet_in_fec!G$53</f>
        <v>6.1530849970783438E-2</v>
      </c>
      <c r="H295" s="164">
        <f>RES_hhdet_in_fec!H$53</f>
        <v>6.2327253455602097E-2</v>
      </c>
      <c r="I295" s="164">
        <f>RES_hhdet_in_fec!I$53</f>
        <v>0.33495553600416655</v>
      </c>
      <c r="J295" s="164">
        <f>RES_hhdet_in_fec!J$53</f>
        <v>0.68009302337502453</v>
      </c>
      <c r="K295" s="164">
        <f>RES_hhdet_in_fec!K$53</f>
        <v>1.112882366916053</v>
      </c>
      <c r="L295" s="164">
        <f>RES_hhdet_in_fec!L$53</f>
        <v>0.84831716423718295</v>
      </c>
      <c r="M295" s="164">
        <f>RES_hhdet_in_fec!M$53</f>
        <v>1.6279614475683692E-2</v>
      </c>
      <c r="N295" s="164">
        <f>RES_hhdet_in_fec!N$53</f>
        <v>0.49237821398016463</v>
      </c>
      <c r="O295" s="164">
        <f>RES_hhdet_in_fec!O$53</f>
        <v>0.4483860472465207</v>
      </c>
      <c r="P295" s="164">
        <f>RES_hhdet_in_fec!P$53</f>
        <v>0.9346236958497226</v>
      </c>
      <c r="Q295" s="164">
        <f>RES_hhdet_in_fec!Q$53</f>
        <v>0.84387986560165396</v>
      </c>
    </row>
    <row r="296" spans="1:17" ht="12" customHeight="1" x14ac:dyDescent="0.25">
      <c r="A296" s="163" t="s">
        <v>142</v>
      </c>
      <c r="B296" s="162"/>
      <c r="C296" s="162">
        <f>RES_hhdet_in_fec!C$54</f>
        <v>4.0629336425353628</v>
      </c>
      <c r="D296" s="162">
        <f>RES_hhdet_in_fec!D$54</f>
        <v>4.0890648797549716</v>
      </c>
      <c r="E296" s="162">
        <f>RES_hhdet_in_fec!E$54</f>
        <v>3.2041333830301109</v>
      </c>
      <c r="F296" s="162">
        <f>RES_hhdet_in_fec!F$54</f>
        <v>1.7502590934576709</v>
      </c>
      <c r="G296" s="162">
        <f>RES_hhdet_in_fec!G$54</f>
        <v>7.2313017345560509</v>
      </c>
      <c r="H296" s="162">
        <f>RES_hhdet_in_fec!H$54</f>
        <v>4.0130521993364257</v>
      </c>
      <c r="I296" s="162">
        <f>RES_hhdet_in_fec!I$54</f>
        <v>2.9034993478385509</v>
      </c>
      <c r="J296" s="162">
        <f>RES_hhdet_in_fec!J$54</f>
        <v>4.716225268673754</v>
      </c>
      <c r="K296" s="162">
        <f>RES_hhdet_in_fec!K$54</f>
        <v>0</v>
      </c>
      <c r="L296" s="162">
        <f>RES_hhdet_in_fec!L$54</f>
        <v>0</v>
      </c>
      <c r="M296" s="162">
        <f>RES_hhdet_in_fec!M$54</f>
        <v>0</v>
      </c>
      <c r="N296" s="162">
        <f>RES_hhdet_in_fec!N$54</f>
        <v>0</v>
      </c>
      <c r="O296" s="162">
        <f>RES_hhdet_in_fec!O$54</f>
        <v>0.90131398570359034</v>
      </c>
      <c r="P296" s="162">
        <f>RES_hhdet_in_fec!P$54</f>
        <v>0.57948038202681462</v>
      </c>
      <c r="Q296" s="162">
        <f>RES_hhdet_in_fec!Q$54</f>
        <v>1.4335651602588642</v>
      </c>
    </row>
    <row r="297" spans="1:17" ht="12" customHeight="1" x14ac:dyDescent="0.25">
      <c r="A297" s="161" t="s">
        <v>141</v>
      </c>
      <c r="B297" s="160"/>
      <c r="C297" s="160">
        <f>SUM(C298:C299)</f>
        <v>8.7835594643539648E-3</v>
      </c>
      <c r="D297" s="160">
        <f t="shared" ref="D297:Q297" si="76">SUM(D298:D299)</f>
        <v>6.1431314376237292E-2</v>
      </c>
      <c r="E297" s="160">
        <f t="shared" si="76"/>
        <v>7.1968274900833188E-3</v>
      </c>
      <c r="F297" s="160">
        <f t="shared" si="76"/>
        <v>5.9793543151554204E-2</v>
      </c>
      <c r="G297" s="160">
        <f t="shared" si="76"/>
        <v>0.15040564781660121</v>
      </c>
      <c r="H297" s="160">
        <f t="shared" si="76"/>
        <v>0.11456633439354427</v>
      </c>
      <c r="I297" s="160">
        <f t="shared" si="76"/>
        <v>0.52034979861301678</v>
      </c>
      <c r="J297" s="160">
        <f t="shared" si="76"/>
        <v>1.1936840183721478</v>
      </c>
      <c r="K297" s="160">
        <f t="shared" si="76"/>
        <v>0.73926003256334005</v>
      </c>
      <c r="L297" s="160">
        <f t="shared" si="76"/>
        <v>0</v>
      </c>
      <c r="M297" s="160">
        <f t="shared" si="76"/>
        <v>0.40115395163376455</v>
      </c>
      <c r="N297" s="160">
        <f t="shared" si="76"/>
        <v>0</v>
      </c>
      <c r="O297" s="160">
        <f t="shared" si="76"/>
        <v>0.36029345459201789</v>
      </c>
      <c r="P297" s="160">
        <f t="shared" si="76"/>
        <v>7.2136402427582E-2</v>
      </c>
      <c r="Q297" s="160">
        <f t="shared" si="76"/>
        <v>0.18925124851040284</v>
      </c>
    </row>
    <row r="298" spans="1:17" ht="12" customHeight="1" x14ac:dyDescent="0.25">
      <c r="A298" s="148" t="s">
        <v>60</v>
      </c>
      <c r="B298" s="156"/>
      <c r="C298" s="156">
        <f>RES_hhdet_in_fec!C$56</f>
        <v>7.1020154577905031E-3</v>
      </c>
      <c r="D298" s="156">
        <f>RES_hhdet_in_fec!D$56</f>
        <v>4.5997860547347592E-2</v>
      </c>
      <c r="E298" s="156">
        <f>RES_hhdet_in_fec!E$56</f>
        <v>5.4298792707196649E-3</v>
      </c>
      <c r="F298" s="156">
        <f>RES_hhdet_in_fec!F$56</f>
        <v>4.5214450446160702E-2</v>
      </c>
      <c r="G298" s="156">
        <f>RES_hhdet_in_fec!G$56</f>
        <v>0.1130846932966364</v>
      </c>
      <c r="H298" s="156">
        <f>RES_hhdet_in_fec!H$56</f>
        <v>8.7279927803609075E-2</v>
      </c>
      <c r="I298" s="156">
        <f>RES_hhdet_in_fec!I$56</f>
        <v>0.39152715885320677</v>
      </c>
      <c r="J298" s="156">
        <f>RES_hhdet_in_fec!J$56</f>
        <v>0.89909644857417015</v>
      </c>
      <c r="K298" s="156">
        <f>RES_hhdet_in_fec!K$56</f>
        <v>0.53912005214767911</v>
      </c>
      <c r="L298" s="156">
        <f>RES_hhdet_in_fec!L$56</f>
        <v>0</v>
      </c>
      <c r="M298" s="156">
        <f>RES_hhdet_in_fec!M$56</f>
        <v>0.29667967107214988</v>
      </c>
      <c r="N298" s="156">
        <f>RES_hhdet_in_fec!N$56</f>
        <v>0</v>
      </c>
      <c r="O298" s="156">
        <f>RES_hhdet_in_fec!O$56</f>
        <v>0.26890716039199231</v>
      </c>
      <c r="P298" s="156">
        <f>RES_hhdet_in_fec!P$56</f>
        <v>5.3899249254468776E-2</v>
      </c>
      <c r="Q298" s="156">
        <f>RES_hhdet_in_fec!Q$56</f>
        <v>0.14301241881720531</v>
      </c>
    </row>
    <row r="299" spans="1:17" ht="12" customHeight="1" x14ac:dyDescent="0.25">
      <c r="A299" s="148" t="s">
        <v>59</v>
      </c>
      <c r="B299" s="156"/>
      <c r="C299" s="156">
        <f>RES_hhdet_in_fec!C$57</f>
        <v>1.6815440065634612E-3</v>
      </c>
      <c r="D299" s="156">
        <f>RES_hhdet_in_fec!D$57</f>
        <v>1.5433453828889698E-2</v>
      </c>
      <c r="E299" s="156">
        <f>RES_hhdet_in_fec!E$57</f>
        <v>1.7669482193636544E-3</v>
      </c>
      <c r="F299" s="156">
        <f>RES_hhdet_in_fec!F$57</f>
        <v>1.4579092705393501E-2</v>
      </c>
      <c r="G299" s="156">
        <f>RES_hhdet_in_fec!G$57</f>
        <v>3.7320954519964818E-2</v>
      </c>
      <c r="H299" s="156">
        <f>RES_hhdet_in_fec!H$57</f>
        <v>2.7286406589935201E-2</v>
      </c>
      <c r="I299" s="156">
        <f>RES_hhdet_in_fec!I$57</f>
        <v>0.12882263975980998</v>
      </c>
      <c r="J299" s="156">
        <f>RES_hhdet_in_fec!J$57</f>
        <v>0.29458756979797762</v>
      </c>
      <c r="K299" s="156">
        <f>RES_hhdet_in_fec!K$57</f>
        <v>0.20013998041566089</v>
      </c>
      <c r="L299" s="156">
        <f>RES_hhdet_in_fec!L$57</f>
        <v>0</v>
      </c>
      <c r="M299" s="156">
        <f>RES_hhdet_in_fec!M$57</f>
        <v>0.10447428056161469</v>
      </c>
      <c r="N299" s="156">
        <f>RES_hhdet_in_fec!N$57</f>
        <v>0</v>
      </c>
      <c r="O299" s="156">
        <f>RES_hhdet_in_fec!O$57</f>
        <v>9.13862942000256E-2</v>
      </c>
      <c r="P299" s="156">
        <f>RES_hhdet_in_fec!P$57</f>
        <v>1.8237153173113228E-2</v>
      </c>
      <c r="Q299" s="156">
        <f>RES_hhdet_in_fec!Q$57</f>
        <v>4.6238829693197543E-2</v>
      </c>
    </row>
    <row r="300" spans="1:17" ht="12" customHeight="1" x14ac:dyDescent="0.25">
      <c r="A300" s="158" t="s">
        <v>62</v>
      </c>
      <c r="B300" s="157"/>
      <c r="C300" s="157">
        <f>SUM(C301:C302)</f>
        <v>2.4867665651879709</v>
      </c>
      <c r="D300" s="157">
        <f t="shared" ref="D300:Q300" si="77">SUM(D301:D302)</f>
        <v>2.2276720279652249</v>
      </c>
      <c r="E300" s="157">
        <f t="shared" si="77"/>
        <v>2.0040328239239482</v>
      </c>
      <c r="F300" s="157">
        <f t="shared" si="77"/>
        <v>1.2347963929755024</v>
      </c>
      <c r="G300" s="157">
        <f t="shared" si="77"/>
        <v>3.2486857491545496</v>
      </c>
      <c r="H300" s="157">
        <f t="shared" si="77"/>
        <v>2.3603980274434795</v>
      </c>
      <c r="I300" s="157">
        <f t="shared" si="77"/>
        <v>3.0829965436299225</v>
      </c>
      <c r="J300" s="157">
        <f t="shared" si="77"/>
        <v>3.4631664676007183</v>
      </c>
      <c r="K300" s="157">
        <f t="shared" si="77"/>
        <v>3.7543882711332301</v>
      </c>
      <c r="L300" s="157">
        <f t="shared" si="77"/>
        <v>1.2387017890064385</v>
      </c>
      <c r="M300" s="157">
        <f t="shared" si="77"/>
        <v>0.13189705091583773</v>
      </c>
      <c r="N300" s="157">
        <f t="shared" si="77"/>
        <v>0.63353077962490001</v>
      </c>
      <c r="O300" s="157">
        <f t="shared" si="77"/>
        <v>0.98189746079822315</v>
      </c>
      <c r="P300" s="157">
        <f t="shared" si="77"/>
        <v>2.3157400700280935</v>
      </c>
      <c r="Q300" s="157">
        <f t="shared" si="77"/>
        <v>2.974038027701202</v>
      </c>
    </row>
    <row r="301" spans="1:17" ht="12" customHeight="1" x14ac:dyDescent="0.25">
      <c r="A301" s="23" t="s">
        <v>57</v>
      </c>
      <c r="B301" s="156"/>
      <c r="C301" s="156">
        <f>RES_hhdet_in_fec!C$59</f>
        <v>0</v>
      </c>
      <c r="D301" s="156">
        <f>RES_hhdet_in_fec!D$59</f>
        <v>0</v>
      </c>
      <c r="E301" s="156">
        <f>RES_hhdet_in_fec!E$59</f>
        <v>0</v>
      </c>
      <c r="F301" s="156">
        <f>RES_hhdet_in_fec!F$59</f>
        <v>0</v>
      </c>
      <c r="G301" s="156">
        <f>RES_hhdet_in_fec!G$59</f>
        <v>0</v>
      </c>
      <c r="H301" s="156">
        <f>RES_hhdet_in_fec!H$59</f>
        <v>0</v>
      </c>
      <c r="I301" s="156">
        <f>RES_hhdet_in_fec!I$59</f>
        <v>0</v>
      </c>
      <c r="J301" s="156">
        <f>RES_hhdet_in_fec!J$59</f>
        <v>0</v>
      </c>
      <c r="K301" s="156">
        <f>RES_hhdet_in_fec!K$59</f>
        <v>0</v>
      </c>
      <c r="L301" s="156">
        <f>RES_hhdet_in_fec!L$59</f>
        <v>0</v>
      </c>
      <c r="M301" s="156">
        <f>RES_hhdet_in_fec!M$59</f>
        <v>0</v>
      </c>
      <c r="N301" s="156">
        <f>RES_hhdet_in_fec!N$59</f>
        <v>0</v>
      </c>
      <c r="O301" s="156">
        <f>RES_hhdet_in_fec!O$59</f>
        <v>0</v>
      </c>
      <c r="P301" s="156">
        <f>RES_hhdet_in_fec!P$59</f>
        <v>0</v>
      </c>
      <c r="Q301" s="156">
        <f>RES_hhdet_in_fec!Q$59</f>
        <v>0</v>
      </c>
    </row>
    <row r="302" spans="1:17" ht="12" customHeight="1" x14ac:dyDescent="0.25">
      <c r="A302" s="29" t="s">
        <v>140</v>
      </c>
      <c r="B302" s="57"/>
      <c r="C302" s="57">
        <f>RES_hhdet_in_fec!C$60</f>
        <v>2.4867665651879709</v>
      </c>
      <c r="D302" s="57">
        <f>RES_hhdet_in_fec!D$60</f>
        <v>2.2276720279652249</v>
      </c>
      <c r="E302" s="57">
        <f>RES_hhdet_in_fec!E$60</f>
        <v>2.0040328239239482</v>
      </c>
      <c r="F302" s="57">
        <f>RES_hhdet_in_fec!F$60</f>
        <v>1.2347963929755024</v>
      </c>
      <c r="G302" s="57">
        <f>RES_hhdet_in_fec!G$60</f>
        <v>3.2486857491545496</v>
      </c>
      <c r="H302" s="57">
        <f>RES_hhdet_in_fec!H$60</f>
        <v>2.3603980274434795</v>
      </c>
      <c r="I302" s="57">
        <f>RES_hhdet_in_fec!I$60</f>
        <v>3.0829965436299225</v>
      </c>
      <c r="J302" s="57">
        <f>RES_hhdet_in_fec!J$60</f>
        <v>3.4631664676007183</v>
      </c>
      <c r="K302" s="57">
        <f>RES_hhdet_in_fec!K$60</f>
        <v>3.7543882711332301</v>
      </c>
      <c r="L302" s="57">
        <f>RES_hhdet_in_fec!L$60</f>
        <v>1.2387017890064385</v>
      </c>
      <c r="M302" s="57">
        <f>RES_hhdet_in_fec!M$60</f>
        <v>0.13189705091583773</v>
      </c>
      <c r="N302" s="57">
        <f>RES_hhdet_in_fec!N$60</f>
        <v>0.63353077962490001</v>
      </c>
      <c r="O302" s="57">
        <f>RES_hhdet_in_fec!O$60</f>
        <v>0.98189746079822315</v>
      </c>
      <c r="P302" s="57">
        <f>RES_hhdet_in_fec!P$60</f>
        <v>2.3157400700280935</v>
      </c>
      <c r="Q302" s="57">
        <f>RES_hhdet_in_fec!Q$60</f>
        <v>2.974038027701202</v>
      </c>
    </row>
    <row r="304" spans="1:17" ht="12" customHeight="1" x14ac:dyDescent="0.25">
      <c r="A304" s="152" t="s">
        <v>192</v>
      </c>
      <c r="B304" s="168"/>
      <c r="C304" s="168">
        <f>SUM(C305,C308,C310,C319)</f>
        <v>38.904737343316185</v>
      </c>
      <c r="D304" s="168">
        <f t="shared" ref="D304:Q304" si="78">SUM(D305,D308,D310,D319)</f>
        <v>34.68090184010785</v>
      </c>
      <c r="E304" s="168">
        <f t="shared" si="78"/>
        <v>31.683605593962039</v>
      </c>
      <c r="F304" s="168">
        <f t="shared" si="78"/>
        <v>19.913824684039501</v>
      </c>
      <c r="G304" s="168">
        <f t="shared" si="78"/>
        <v>53.036500007909396</v>
      </c>
      <c r="H304" s="168">
        <f t="shared" si="78"/>
        <v>39.22540786551405</v>
      </c>
      <c r="I304" s="168">
        <f t="shared" si="78"/>
        <v>45.704917675524442</v>
      </c>
      <c r="J304" s="168">
        <f t="shared" si="78"/>
        <v>54.802980587778222</v>
      </c>
      <c r="K304" s="168">
        <f t="shared" si="78"/>
        <v>57.590820558712579</v>
      </c>
      <c r="L304" s="168">
        <f t="shared" si="78"/>
        <v>19.533704555621611</v>
      </c>
      <c r="M304" s="168">
        <f t="shared" si="78"/>
        <v>1.8232179517490112</v>
      </c>
      <c r="N304" s="168">
        <f t="shared" si="78"/>
        <v>8.1947089440073402</v>
      </c>
      <c r="O304" s="168">
        <f t="shared" si="78"/>
        <v>12.748758979986343</v>
      </c>
      <c r="P304" s="168">
        <f t="shared" si="78"/>
        <v>27.045799112572077</v>
      </c>
      <c r="Q304" s="168">
        <f t="shared" si="78"/>
        <v>35.204204681357744</v>
      </c>
    </row>
    <row r="305" spans="1:17" ht="12" customHeight="1" x14ac:dyDescent="0.25">
      <c r="A305" s="158" t="s">
        <v>65</v>
      </c>
      <c r="B305" s="157"/>
      <c r="C305" s="157">
        <f>SUM(C306:C307)</f>
        <v>29.928048076087251</v>
      </c>
      <c r="D305" s="157">
        <f t="shared" ref="D305:Q305" si="79">SUM(D306:D307)</f>
        <v>26.561424666383338</v>
      </c>
      <c r="E305" s="157">
        <f t="shared" si="79"/>
        <v>24.509415187529427</v>
      </c>
      <c r="F305" s="157">
        <f t="shared" si="79"/>
        <v>15.518699891572108</v>
      </c>
      <c r="G305" s="157">
        <f t="shared" si="79"/>
        <v>41.018336896905666</v>
      </c>
      <c r="H305" s="157">
        <f t="shared" si="79"/>
        <v>30.514192514741961</v>
      </c>
      <c r="I305" s="157">
        <f t="shared" si="79"/>
        <v>34.820137634230434</v>
      </c>
      <c r="J305" s="157">
        <f t="shared" si="79"/>
        <v>42.102249495581027</v>
      </c>
      <c r="K305" s="157">
        <f t="shared" si="79"/>
        <v>44.095253623569604</v>
      </c>
      <c r="L305" s="157">
        <f t="shared" si="79"/>
        <v>15.040909354477552</v>
      </c>
      <c r="M305" s="157">
        <f t="shared" si="79"/>
        <v>1.2459819981291542</v>
      </c>
      <c r="N305" s="157">
        <f t="shared" si="79"/>
        <v>5.8780308448318399</v>
      </c>
      <c r="O305" s="157">
        <f t="shared" si="79"/>
        <v>9.1353777839641364</v>
      </c>
      <c r="P305" s="157">
        <f t="shared" si="79"/>
        <v>19.186412769158775</v>
      </c>
      <c r="Q305" s="157">
        <f t="shared" si="79"/>
        <v>25.545033601231999</v>
      </c>
    </row>
    <row r="306" spans="1:17" ht="12" customHeight="1" x14ac:dyDescent="0.25">
      <c r="A306" s="23" t="s">
        <v>166</v>
      </c>
      <c r="B306" s="156"/>
      <c r="C306" s="156">
        <f>RES_hhdet_in_tes!C$45</f>
        <v>28.938920832277674</v>
      </c>
      <c r="D306" s="156">
        <f>RES_hhdet_in_tes!D$45</f>
        <v>26.048334306797965</v>
      </c>
      <c r="E306" s="156">
        <f>RES_hhdet_in_tes!E$45</f>
        <v>23.944928540739298</v>
      </c>
      <c r="F306" s="156">
        <f>RES_hhdet_in_tes!F$45</f>
        <v>15.065117704220462</v>
      </c>
      <c r="G306" s="156">
        <f>RES_hhdet_in_tes!G$45</f>
        <v>39.951939510646916</v>
      </c>
      <c r="H306" s="156">
        <f>RES_hhdet_in_tes!H$45</f>
        <v>29.390304473416347</v>
      </c>
      <c r="I306" s="156">
        <f>RES_hhdet_in_tes!I$45</f>
        <v>33.74056864076897</v>
      </c>
      <c r="J306" s="156">
        <f>RES_hhdet_in_tes!J$45</f>
        <v>40.780957335304066</v>
      </c>
      <c r="K306" s="156">
        <f>RES_hhdet_in_tes!K$45</f>
        <v>43.615960633145868</v>
      </c>
      <c r="L306" s="156">
        <f>RES_hhdet_in_tes!L$45</f>
        <v>14.726275935102029</v>
      </c>
      <c r="M306" s="156">
        <f>RES_hhdet_in_tes!M$45</f>
        <v>1.2169235038717592</v>
      </c>
      <c r="N306" s="156">
        <f>RES_hhdet_in_tes!N$45</f>
        <v>5.7581437005481844</v>
      </c>
      <c r="O306" s="156">
        <f>RES_hhdet_in_tes!O$45</f>
        <v>8.8837971462753131</v>
      </c>
      <c r="P306" s="156">
        <f>RES_hhdet_in_tes!P$45</f>
        <v>18.621776982497956</v>
      </c>
      <c r="Q306" s="156">
        <f>RES_hhdet_in_tes!Q$45</f>
        <v>24.695025601048684</v>
      </c>
    </row>
    <row r="307" spans="1:17" ht="12" customHeight="1" x14ac:dyDescent="0.25">
      <c r="A307" s="23" t="s">
        <v>60</v>
      </c>
      <c r="B307" s="156"/>
      <c r="C307" s="156">
        <f>RES_hhdet_in_tes!C$46</f>
        <v>0.98912724380957628</v>
      </c>
      <c r="D307" s="156">
        <f>RES_hhdet_in_tes!D$46</f>
        <v>0.51309035958537474</v>
      </c>
      <c r="E307" s="156">
        <f>RES_hhdet_in_tes!E$46</f>
        <v>0.56448664679012805</v>
      </c>
      <c r="F307" s="156">
        <f>RES_hhdet_in_tes!F$46</f>
        <v>0.45358218735164696</v>
      </c>
      <c r="G307" s="156">
        <f>RES_hhdet_in_tes!G$46</f>
        <v>1.066397386258751</v>
      </c>
      <c r="H307" s="156">
        <f>RES_hhdet_in_tes!H$46</f>
        <v>1.1238880413256132</v>
      </c>
      <c r="I307" s="156">
        <f>RES_hhdet_in_tes!I$46</f>
        <v>1.0795689934614607</v>
      </c>
      <c r="J307" s="156">
        <f>RES_hhdet_in_tes!J$46</f>
        <v>1.3212921602769616</v>
      </c>
      <c r="K307" s="156">
        <f>RES_hhdet_in_tes!K$46</f>
        <v>0.47929299042373547</v>
      </c>
      <c r="L307" s="156">
        <f>RES_hhdet_in_tes!L$46</f>
        <v>0.31463341937552358</v>
      </c>
      <c r="M307" s="156">
        <f>RES_hhdet_in_tes!M$46</f>
        <v>2.9058494257395005E-2</v>
      </c>
      <c r="N307" s="156">
        <f>RES_hhdet_in_tes!N$46</f>
        <v>0.11988714428365579</v>
      </c>
      <c r="O307" s="156">
        <f>RES_hhdet_in_tes!O$46</f>
        <v>0.25158063768882261</v>
      </c>
      <c r="P307" s="156">
        <f>RES_hhdet_in_tes!P$46</f>
        <v>0.56463578666081837</v>
      </c>
      <c r="Q307" s="156">
        <f>RES_hhdet_in_tes!Q$46</f>
        <v>0.85000800018331446</v>
      </c>
    </row>
    <row r="308" spans="1:17" ht="12" customHeight="1" x14ac:dyDescent="0.25">
      <c r="A308" s="158" t="s">
        <v>112</v>
      </c>
      <c r="B308" s="157"/>
      <c r="C308" s="157">
        <f>C309</f>
        <v>2.966589229600175E-2</v>
      </c>
      <c r="D308" s="157">
        <f t="shared" ref="D308:Q308" si="80">D309</f>
        <v>3.1317583594695123E-2</v>
      </c>
      <c r="E308" s="157">
        <f t="shared" si="80"/>
        <v>2.2227352011726136E-2</v>
      </c>
      <c r="F308" s="157">
        <f t="shared" si="80"/>
        <v>2.3231940794353929E-2</v>
      </c>
      <c r="G308" s="157">
        <f t="shared" si="80"/>
        <v>7.2739238166812742E-2</v>
      </c>
      <c r="H308" s="157">
        <f t="shared" si="80"/>
        <v>6.3633399401798435E-2</v>
      </c>
      <c r="I308" s="157">
        <f t="shared" si="80"/>
        <v>0.11946708688299548</v>
      </c>
      <c r="J308" s="157">
        <f t="shared" si="80"/>
        <v>0.12866041237337339</v>
      </c>
      <c r="K308" s="157">
        <f t="shared" si="80"/>
        <v>0.24833337135811795</v>
      </c>
      <c r="L308" s="157">
        <f t="shared" si="80"/>
        <v>0.14227168513446059</v>
      </c>
      <c r="M308" s="157">
        <f t="shared" si="80"/>
        <v>8.4819236871711792E-2</v>
      </c>
      <c r="N308" s="157">
        <f t="shared" si="80"/>
        <v>0.10162209070112982</v>
      </c>
      <c r="O308" s="157">
        <f t="shared" si="80"/>
        <v>0.14582216397457098</v>
      </c>
      <c r="P308" s="157">
        <f t="shared" si="80"/>
        <v>0.19235976024994331</v>
      </c>
      <c r="Q308" s="157">
        <f t="shared" si="80"/>
        <v>9.5956112313257944E-2</v>
      </c>
    </row>
    <row r="309" spans="1:17" ht="12" customHeight="1" x14ac:dyDescent="0.25">
      <c r="A309" s="23" t="s">
        <v>60</v>
      </c>
      <c r="B309" s="156"/>
      <c r="C309" s="156">
        <f>RES_hhdet_in_tes!C$48</f>
        <v>2.966589229600175E-2</v>
      </c>
      <c r="D309" s="156">
        <f>RES_hhdet_in_tes!D$48</f>
        <v>3.1317583594695123E-2</v>
      </c>
      <c r="E309" s="156">
        <f>RES_hhdet_in_tes!E$48</f>
        <v>2.2227352011726136E-2</v>
      </c>
      <c r="F309" s="156">
        <f>RES_hhdet_in_tes!F$48</f>
        <v>2.3231940794353929E-2</v>
      </c>
      <c r="G309" s="156">
        <f>RES_hhdet_in_tes!G$48</f>
        <v>7.2739238166812742E-2</v>
      </c>
      <c r="H309" s="156">
        <f>RES_hhdet_in_tes!H$48</f>
        <v>6.3633399401798435E-2</v>
      </c>
      <c r="I309" s="156">
        <f>RES_hhdet_in_tes!I$48</f>
        <v>0.11946708688299548</v>
      </c>
      <c r="J309" s="156">
        <f>RES_hhdet_in_tes!J$48</f>
        <v>0.12866041237337339</v>
      </c>
      <c r="K309" s="156">
        <f>RES_hhdet_in_tes!K$48</f>
        <v>0.24833337135811795</v>
      </c>
      <c r="L309" s="156">
        <f>RES_hhdet_in_tes!L$48</f>
        <v>0.14227168513446059</v>
      </c>
      <c r="M309" s="156">
        <f>RES_hhdet_in_tes!M$48</f>
        <v>8.4819236871711792E-2</v>
      </c>
      <c r="N309" s="156">
        <f>RES_hhdet_in_tes!N$48</f>
        <v>0.10162209070112982</v>
      </c>
      <c r="O309" s="156">
        <f>RES_hhdet_in_tes!O$48</f>
        <v>0.14582216397457098</v>
      </c>
      <c r="P309" s="156">
        <f>RES_hhdet_in_tes!P$48</f>
        <v>0.19235976024994331</v>
      </c>
      <c r="Q309" s="156">
        <f>RES_hhdet_in_tes!Q$48</f>
        <v>9.5956112313257944E-2</v>
      </c>
    </row>
    <row r="310" spans="1:17" ht="12" customHeight="1" x14ac:dyDescent="0.25">
      <c r="A310" s="158" t="s">
        <v>63</v>
      </c>
      <c r="B310" s="157"/>
      <c r="C310" s="157">
        <f>SUM(C311:C312,C315:C316)</f>
        <v>6.905246197120289</v>
      </c>
      <c r="D310" s="157">
        <f t="shared" ref="D310:Q310" si="81">SUM(D311:D312,D315:D316)</f>
        <v>6.2497719310701321</v>
      </c>
      <c r="E310" s="157">
        <f t="shared" si="81"/>
        <v>5.4894333615750339</v>
      </c>
      <c r="F310" s="157">
        <f t="shared" si="81"/>
        <v>3.341885632979873</v>
      </c>
      <c r="G310" s="157">
        <f t="shared" si="81"/>
        <v>9.2200557357363913</v>
      </c>
      <c r="H310" s="157">
        <f t="shared" si="81"/>
        <v>6.6615706649073374</v>
      </c>
      <c r="I310" s="157">
        <f t="shared" si="81"/>
        <v>8.1579836619902242</v>
      </c>
      <c r="J310" s="157">
        <f t="shared" si="81"/>
        <v>9.6215803509029918</v>
      </c>
      <c r="K310" s="157">
        <f t="shared" si="81"/>
        <v>10.049231166630639</v>
      </c>
      <c r="L310" s="157">
        <f t="shared" si="81"/>
        <v>3.2920050144618118</v>
      </c>
      <c r="M310" s="157">
        <f t="shared" si="81"/>
        <v>0.37951840800944803</v>
      </c>
      <c r="N310" s="157">
        <f t="shared" si="81"/>
        <v>1.6723965756808261</v>
      </c>
      <c r="O310" s="157">
        <f t="shared" si="81"/>
        <v>2.6258279417339412</v>
      </c>
      <c r="P310" s="157">
        <f t="shared" si="81"/>
        <v>5.6867446637681098</v>
      </c>
      <c r="Q310" s="157">
        <f t="shared" si="81"/>
        <v>7.0108074431493463</v>
      </c>
    </row>
    <row r="311" spans="1:17" ht="12" customHeight="1" x14ac:dyDescent="0.25">
      <c r="A311" s="167" t="s">
        <v>165</v>
      </c>
      <c r="B311" s="132"/>
      <c r="C311" s="132">
        <f>RES_hhdet_in_tes!C$50</f>
        <v>4.0271197543314878</v>
      </c>
      <c r="D311" s="132">
        <f>RES_hhdet_in_tes!D$50</f>
        <v>3.2078887147319635</v>
      </c>
      <c r="E311" s="132">
        <f>RES_hhdet_in_tes!E$50</f>
        <v>3.1762874171891888</v>
      </c>
      <c r="F311" s="132">
        <f>RES_hhdet_in_tes!F$50</f>
        <v>1.9243906425588271</v>
      </c>
      <c r="G311" s="132">
        <f>RES_hhdet_in_tes!G$50</f>
        <v>3.6370539885080522</v>
      </c>
      <c r="H311" s="132">
        <f>RES_hhdet_in_tes!H$50</f>
        <v>3.4293434333043162</v>
      </c>
      <c r="I311" s="132">
        <f>RES_hhdet_in_tes!I$50</f>
        <v>4.5972977024275572</v>
      </c>
      <c r="J311" s="132">
        <f>RES_hhdet_in_tes!J$50</f>
        <v>3.1198787303375868</v>
      </c>
      <c r="K311" s="132">
        <f>RES_hhdet_in_tes!K$50</f>
        <v>6.1943643876429393</v>
      </c>
      <c r="L311" s="132">
        <f>RES_hhdet_in_tes!L$50</f>
        <v>0.81860240274787566</v>
      </c>
      <c r="M311" s="132">
        <f>RES_hhdet_in_tes!M$50</f>
        <v>0</v>
      </c>
      <c r="N311" s="132">
        <f>RES_hhdet_in_tes!N$50</f>
        <v>0.22804924038412464</v>
      </c>
      <c r="O311" s="132">
        <f>RES_hhdet_in_tes!O$50</f>
        <v>0.32193439149748804</v>
      </c>
      <c r="P311" s="132">
        <f>RES_hhdet_in_tes!P$50</f>
        <v>2.4281643015163188</v>
      </c>
      <c r="Q311" s="132">
        <f>RES_hhdet_in_tes!Q$50</f>
        <v>3.2580701867123643</v>
      </c>
    </row>
    <row r="312" spans="1:17" ht="12" customHeight="1" x14ac:dyDescent="0.25">
      <c r="A312" s="167" t="s">
        <v>164</v>
      </c>
      <c r="B312" s="132"/>
      <c r="C312" s="132">
        <f>SUM(C313:C314)</f>
        <v>1.3646587219743975E-2</v>
      </c>
      <c r="D312" s="132">
        <f t="shared" ref="D312:Q312" si="82">SUM(D313:D314)</f>
        <v>9.1310684678991727E-2</v>
      </c>
      <c r="E312" s="132">
        <f t="shared" si="82"/>
        <v>1.2257401369866866E-2</v>
      </c>
      <c r="F312" s="132">
        <f t="shared" si="82"/>
        <v>0.10436904381439019</v>
      </c>
      <c r="G312" s="132">
        <f t="shared" si="82"/>
        <v>0.18235859119924785</v>
      </c>
      <c r="H312" s="132">
        <f t="shared" si="82"/>
        <v>0.18391441145725251</v>
      </c>
      <c r="I312" s="132">
        <f t="shared" si="82"/>
        <v>0.98284903162840898</v>
      </c>
      <c r="J312" s="132">
        <f t="shared" si="82"/>
        <v>1.9898046517494805</v>
      </c>
      <c r="K312" s="132">
        <f t="shared" si="82"/>
        <v>3.2479741290788438</v>
      </c>
      <c r="L312" s="132">
        <f t="shared" si="82"/>
        <v>2.4734026117139361</v>
      </c>
      <c r="M312" s="132">
        <f t="shared" si="82"/>
        <v>4.7623580298560786E-2</v>
      </c>
      <c r="N312" s="132">
        <f t="shared" si="82"/>
        <v>1.4443473352967016</v>
      </c>
      <c r="O312" s="132">
        <f t="shared" si="82"/>
        <v>1.3180857837977016</v>
      </c>
      <c r="P312" s="132">
        <f t="shared" si="82"/>
        <v>2.7545529587194499</v>
      </c>
      <c r="Q312" s="132">
        <f t="shared" si="82"/>
        <v>2.4915403004536789</v>
      </c>
    </row>
    <row r="313" spans="1:17" ht="12" customHeight="1" x14ac:dyDescent="0.25">
      <c r="A313" s="166" t="s">
        <v>163</v>
      </c>
      <c r="B313" s="165"/>
      <c r="C313" s="165">
        <f>RES_hhdet_in_tes!C$52</f>
        <v>9.7003998843277761E-3</v>
      </c>
      <c r="D313" s="165">
        <f>RES_hhdet_in_tes!D$52</f>
        <v>5.9879363366588133E-2</v>
      </c>
      <c r="E313" s="165">
        <f>RES_hhdet_in_tes!E$52</f>
        <v>8.0812226670970416E-3</v>
      </c>
      <c r="F313" s="165">
        <f>RES_hhdet_in_tes!F$52</f>
        <v>6.8543997067508328E-2</v>
      </c>
      <c r="G313" s="165">
        <f>RES_hhdet_in_tes!G$52</f>
        <v>0.11997799281904868</v>
      </c>
      <c r="H313" s="165">
        <f>RES_hhdet_in_tes!H$52</f>
        <v>0.12087300979868471</v>
      </c>
      <c r="I313" s="165">
        <f>RES_hhdet_in_tes!I$52</f>
        <v>0.64624469486569169</v>
      </c>
      <c r="J313" s="165">
        <f>RES_hhdet_in_tes!J$52</f>
        <v>1.3066050890735372</v>
      </c>
      <c r="K313" s="165">
        <f>RES_hhdet_in_tes!K$52</f>
        <v>2.1297725642362977</v>
      </c>
      <c r="L313" s="165">
        <f>RES_hhdet_in_tes!L$52</f>
        <v>1.6188866478896209</v>
      </c>
      <c r="M313" s="165">
        <f>RES_hhdet_in_tes!M$52</f>
        <v>3.1185869381129713E-2</v>
      </c>
      <c r="N313" s="165">
        <f>RES_hhdet_in_tes!N$52</f>
        <v>0.94606656958761115</v>
      </c>
      <c r="O313" s="165">
        <f>RES_hhdet_in_tes!O$52</f>
        <v>0.86341284282241038</v>
      </c>
      <c r="P313" s="165">
        <f>RES_hhdet_in_tes!P$52</f>
        <v>1.8068217395118134</v>
      </c>
      <c r="Q313" s="165">
        <f>RES_hhdet_in_tes!Q$52</f>
        <v>1.6354547718739867</v>
      </c>
    </row>
    <row r="314" spans="1:17" ht="12" customHeight="1" x14ac:dyDescent="0.25">
      <c r="A314" s="147" t="s">
        <v>59</v>
      </c>
      <c r="B314" s="164"/>
      <c r="C314" s="164">
        <f>RES_hhdet_in_tes!C$53</f>
        <v>3.9461873354161986E-3</v>
      </c>
      <c r="D314" s="164">
        <f>RES_hhdet_in_tes!D$53</f>
        <v>3.1431321312403594E-2</v>
      </c>
      <c r="E314" s="164">
        <f>RES_hhdet_in_tes!E$53</f>
        <v>4.1761787027698241E-3</v>
      </c>
      <c r="F314" s="164">
        <f>RES_hhdet_in_tes!F$53</f>
        <v>3.5825046746881854E-2</v>
      </c>
      <c r="G314" s="164">
        <f>RES_hhdet_in_tes!G$53</f>
        <v>6.238059838019918E-2</v>
      </c>
      <c r="H314" s="164">
        <f>RES_hhdet_in_tes!H$53</f>
        <v>6.3041401658567808E-2</v>
      </c>
      <c r="I314" s="164">
        <f>RES_hhdet_in_tes!I$53</f>
        <v>0.33660433676271728</v>
      </c>
      <c r="J314" s="164">
        <f>RES_hhdet_in_tes!J$53</f>
        <v>0.68319956267594328</v>
      </c>
      <c r="K314" s="164">
        <f>RES_hhdet_in_tes!K$53</f>
        <v>1.1182015648425461</v>
      </c>
      <c r="L314" s="164">
        <f>RES_hhdet_in_tes!L$53</f>
        <v>0.85451596382431505</v>
      </c>
      <c r="M314" s="164">
        <f>RES_hhdet_in_tes!M$53</f>
        <v>1.6437710917431073E-2</v>
      </c>
      <c r="N314" s="164">
        <f>RES_hhdet_in_tes!N$53</f>
        <v>0.4982807657090903</v>
      </c>
      <c r="O314" s="164">
        <f>RES_hhdet_in_tes!O$53</f>
        <v>0.45467294097529115</v>
      </c>
      <c r="P314" s="164">
        <f>RES_hhdet_in_tes!P$53</f>
        <v>0.94773121920763681</v>
      </c>
      <c r="Q314" s="164">
        <f>RES_hhdet_in_tes!Q$53</f>
        <v>0.85608552857969211</v>
      </c>
    </row>
    <row r="315" spans="1:17" ht="12" customHeight="1" x14ac:dyDescent="0.25">
      <c r="A315" s="163" t="s">
        <v>142</v>
      </c>
      <c r="B315" s="162"/>
      <c r="C315" s="162">
        <f>RES_hhdet_in_tes!C$54</f>
        <v>2.8579126482122237</v>
      </c>
      <c r="D315" s="162">
        <f>RES_hhdet_in_tes!D$54</f>
        <v>2.9022456176984792</v>
      </c>
      <c r="E315" s="162">
        <f>RES_hhdet_in_tes!E$54</f>
        <v>2.2952138227464864</v>
      </c>
      <c r="F315" s="162">
        <f>RES_hhdet_in_tes!F$54</f>
        <v>1.2658164255891089</v>
      </c>
      <c r="G315" s="162">
        <f>RES_hhdet_in_tes!G$54</f>
        <v>5.2812190062983326</v>
      </c>
      <c r="H315" s="162">
        <f>RES_hhdet_in_tes!H$54</f>
        <v>2.95754264609254</v>
      </c>
      <c r="I315" s="162">
        <f>RES_hhdet_in_tes!I$54</f>
        <v>2.161019062560003</v>
      </c>
      <c r="J315" s="162">
        <f>RES_hhdet_in_tes!J$54</f>
        <v>3.5504910311246802</v>
      </c>
      <c r="K315" s="162">
        <f>RES_hhdet_in_tes!K$54</f>
        <v>0</v>
      </c>
      <c r="L315" s="162">
        <f>RES_hhdet_in_tes!L$54</f>
        <v>0</v>
      </c>
      <c r="M315" s="162">
        <f>RES_hhdet_in_tes!M$54</f>
        <v>0</v>
      </c>
      <c r="N315" s="162">
        <f>RES_hhdet_in_tes!N$54</f>
        <v>0</v>
      </c>
      <c r="O315" s="162">
        <f>RES_hhdet_in_tes!O$54</f>
        <v>0.68649069370240656</v>
      </c>
      <c r="P315" s="162">
        <f>RES_hhdet_in_tes!P$54</f>
        <v>0.44390261900492262</v>
      </c>
      <c r="Q315" s="162">
        <f>RES_hhdet_in_tes!Q$54</f>
        <v>1.1041204829119982</v>
      </c>
    </row>
    <row r="316" spans="1:17" ht="12" customHeight="1" x14ac:dyDescent="0.25">
      <c r="A316" s="161" t="s">
        <v>141</v>
      </c>
      <c r="B316" s="160"/>
      <c r="C316" s="160">
        <f>SUM(C317:C318)</f>
        <v>6.5672073568330521E-3</v>
      </c>
      <c r="D316" s="160">
        <f t="shared" ref="D316:Q316" si="83">SUM(D317:D318)</f>
        <v>4.8326913960697271E-2</v>
      </c>
      <c r="E316" s="160">
        <f t="shared" si="83"/>
        <v>5.6747202694917278E-3</v>
      </c>
      <c r="F316" s="160">
        <f t="shared" si="83"/>
        <v>4.7309521017546895E-2</v>
      </c>
      <c r="G316" s="160">
        <f t="shared" si="83"/>
        <v>0.11942414973075757</v>
      </c>
      <c r="H316" s="160">
        <f t="shared" si="83"/>
        <v>9.077017405322832E-2</v>
      </c>
      <c r="I316" s="160">
        <f t="shared" si="83"/>
        <v>0.41681786537425519</v>
      </c>
      <c r="J316" s="160">
        <f t="shared" si="83"/>
        <v>0.96140593769124549</v>
      </c>
      <c r="K316" s="160">
        <f t="shared" si="83"/>
        <v>0.6068926499088555</v>
      </c>
      <c r="L316" s="160">
        <f t="shared" si="83"/>
        <v>0</v>
      </c>
      <c r="M316" s="160">
        <f t="shared" si="83"/>
        <v>0.33189482771088724</v>
      </c>
      <c r="N316" s="160">
        <f t="shared" si="83"/>
        <v>0</v>
      </c>
      <c r="O316" s="160">
        <f t="shared" si="83"/>
        <v>0.29931707273634484</v>
      </c>
      <c r="P316" s="160">
        <f t="shared" si="83"/>
        <v>6.0124784527418582E-2</v>
      </c>
      <c r="Q316" s="160">
        <f t="shared" si="83"/>
        <v>0.15707647307130496</v>
      </c>
    </row>
    <row r="317" spans="1:17" ht="12" customHeight="1" x14ac:dyDescent="0.25">
      <c r="A317" s="148" t="s">
        <v>60</v>
      </c>
      <c r="B317" s="156"/>
      <c r="C317" s="156">
        <f>RES_hhdet_in_tes!C$56</f>
        <v>4.8575859392651155E-3</v>
      </c>
      <c r="D317" s="156">
        <f>RES_hhdet_in_tes!D$56</f>
        <v>3.2548917535466737E-2</v>
      </c>
      <c r="E317" s="156">
        <f>RES_hhdet_in_tes!E$56</f>
        <v>3.8705882009333935E-3</v>
      </c>
      <c r="F317" s="156">
        <f>RES_hhdet_in_tes!F$56</f>
        <v>3.2502287520039509E-2</v>
      </c>
      <c r="G317" s="156">
        <f>RES_hhdet_in_tes!G$56</f>
        <v>8.1843860489247522E-2</v>
      </c>
      <c r="H317" s="156">
        <f>RES_hhdet_in_tes!H$56</f>
        <v>6.3368452647869167E-2</v>
      </c>
      <c r="I317" s="156">
        <f>RES_hhdet_in_tes!I$56</f>
        <v>0.2873582190241627</v>
      </c>
      <c r="J317" s="156">
        <f>RES_hhdet_in_tes!J$56</f>
        <v>0.66582336684086496</v>
      </c>
      <c r="K317" s="156">
        <f>RES_hhdet_in_tes!K$56</f>
        <v>0.40453663254800665</v>
      </c>
      <c r="L317" s="156">
        <f>RES_hhdet_in_tes!L$56</f>
        <v>0</v>
      </c>
      <c r="M317" s="156">
        <f>RES_hhdet_in_tes!M$56</f>
        <v>0.22567009293541948</v>
      </c>
      <c r="N317" s="156">
        <f>RES_hhdet_in_tes!N$56</f>
        <v>0</v>
      </c>
      <c r="O317" s="156">
        <f>RES_hhdet_in_tes!O$56</f>
        <v>0.20636330577788414</v>
      </c>
      <c r="P317" s="156">
        <f>RES_hhdet_in_tes!P$56</f>
        <v>4.1529334447868826E-2</v>
      </c>
      <c r="Q317" s="156">
        <f>RES_hhdet_in_tes!Q$56</f>
        <v>0.11008386918927116</v>
      </c>
    </row>
    <row r="318" spans="1:17" ht="12" customHeight="1" x14ac:dyDescent="0.25">
      <c r="A318" s="148" t="s">
        <v>59</v>
      </c>
      <c r="B318" s="156"/>
      <c r="C318" s="156">
        <f>RES_hhdet_in_tes!C$57</f>
        <v>1.7096214175679368E-3</v>
      </c>
      <c r="D318" s="156">
        <f>RES_hhdet_in_tes!D$57</f>
        <v>1.577799642523053E-2</v>
      </c>
      <c r="E318" s="156">
        <f>RES_hhdet_in_tes!E$57</f>
        <v>1.8041320685583343E-3</v>
      </c>
      <c r="F318" s="156">
        <f>RES_hhdet_in_tes!F$57</f>
        <v>1.4807233497507385E-2</v>
      </c>
      <c r="G318" s="156">
        <f>RES_hhdet_in_tes!G$57</f>
        <v>3.7580289241510051E-2</v>
      </c>
      <c r="H318" s="156">
        <f>RES_hhdet_in_tes!H$57</f>
        <v>2.7401721405359149E-2</v>
      </c>
      <c r="I318" s="156">
        <f>RES_hhdet_in_tes!I$57</f>
        <v>0.12945964635009249</v>
      </c>
      <c r="J318" s="156">
        <f>RES_hhdet_in_tes!J$57</f>
        <v>0.29558257085038053</v>
      </c>
      <c r="K318" s="156">
        <f>RES_hhdet_in_tes!K$57</f>
        <v>0.20235601736084885</v>
      </c>
      <c r="L318" s="156">
        <f>RES_hhdet_in_tes!L$57</f>
        <v>0</v>
      </c>
      <c r="M318" s="156">
        <f>RES_hhdet_in_tes!M$57</f>
        <v>0.10622473477546775</v>
      </c>
      <c r="N318" s="156">
        <f>RES_hhdet_in_tes!N$57</f>
        <v>0</v>
      </c>
      <c r="O318" s="156">
        <f>RES_hhdet_in_tes!O$57</f>
        <v>9.2953766958460693E-2</v>
      </c>
      <c r="P318" s="156">
        <f>RES_hhdet_in_tes!P$57</f>
        <v>1.8595450079549752E-2</v>
      </c>
      <c r="Q318" s="156">
        <f>RES_hhdet_in_tes!Q$57</f>
        <v>4.6992603882033808E-2</v>
      </c>
    </row>
    <row r="319" spans="1:17" ht="12" customHeight="1" x14ac:dyDescent="0.25">
      <c r="A319" s="158" t="s">
        <v>62</v>
      </c>
      <c r="B319" s="157"/>
      <c r="C319" s="157">
        <f>SUM(C320:C321)</f>
        <v>2.041777177812643</v>
      </c>
      <c r="D319" s="157">
        <f t="shared" ref="D319:Q319" si="84">SUM(D320:D321)</f>
        <v>1.8383876590596853</v>
      </c>
      <c r="E319" s="157">
        <f t="shared" si="84"/>
        <v>1.6625296928458504</v>
      </c>
      <c r="F319" s="157">
        <f t="shared" si="84"/>
        <v>1.0300072186931628</v>
      </c>
      <c r="G319" s="157">
        <f t="shared" si="84"/>
        <v>2.7253681371005301</v>
      </c>
      <c r="H319" s="157">
        <f t="shared" si="84"/>
        <v>1.9860112864629571</v>
      </c>
      <c r="I319" s="157">
        <f t="shared" si="84"/>
        <v>2.6073292924207894</v>
      </c>
      <c r="J319" s="157">
        <f t="shared" si="84"/>
        <v>2.9504903289208362</v>
      </c>
      <c r="K319" s="157">
        <f t="shared" si="84"/>
        <v>3.1980023971542182</v>
      </c>
      <c r="L319" s="157">
        <f t="shared" si="84"/>
        <v>1.0585185015477889</v>
      </c>
      <c r="M319" s="157">
        <f t="shared" si="84"/>
        <v>0.11289830873869711</v>
      </c>
      <c r="N319" s="157">
        <f t="shared" si="84"/>
        <v>0.54265943279354323</v>
      </c>
      <c r="O319" s="157">
        <f t="shared" si="84"/>
        <v>0.8417310903136932</v>
      </c>
      <c r="P319" s="157">
        <f t="shared" si="84"/>
        <v>1.9802819193952512</v>
      </c>
      <c r="Q319" s="157">
        <f t="shared" si="84"/>
        <v>2.5524075246631459</v>
      </c>
    </row>
    <row r="320" spans="1:17" ht="12" customHeight="1" x14ac:dyDescent="0.25">
      <c r="A320" s="23" t="s">
        <v>57</v>
      </c>
      <c r="B320" s="156"/>
      <c r="C320" s="156">
        <f>RES_hhdet_in_tes!C$59</f>
        <v>0</v>
      </c>
      <c r="D320" s="156">
        <f>RES_hhdet_in_tes!D$59</f>
        <v>0</v>
      </c>
      <c r="E320" s="156">
        <f>RES_hhdet_in_tes!E$59</f>
        <v>0</v>
      </c>
      <c r="F320" s="156">
        <f>RES_hhdet_in_tes!F$59</f>
        <v>0</v>
      </c>
      <c r="G320" s="156">
        <f>RES_hhdet_in_tes!G$59</f>
        <v>0</v>
      </c>
      <c r="H320" s="156">
        <f>RES_hhdet_in_tes!H$59</f>
        <v>0</v>
      </c>
      <c r="I320" s="156">
        <f>RES_hhdet_in_tes!I$59</f>
        <v>0</v>
      </c>
      <c r="J320" s="156">
        <f>RES_hhdet_in_tes!J$59</f>
        <v>0</v>
      </c>
      <c r="K320" s="156">
        <f>RES_hhdet_in_tes!K$59</f>
        <v>0</v>
      </c>
      <c r="L320" s="156">
        <f>RES_hhdet_in_tes!L$59</f>
        <v>0</v>
      </c>
      <c r="M320" s="156">
        <f>RES_hhdet_in_tes!M$59</f>
        <v>0</v>
      </c>
      <c r="N320" s="156">
        <f>RES_hhdet_in_tes!N$59</f>
        <v>0</v>
      </c>
      <c r="O320" s="156">
        <f>RES_hhdet_in_tes!O$59</f>
        <v>0</v>
      </c>
      <c r="P320" s="156">
        <f>RES_hhdet_in_tes!P$59</f>
        <v>0</v>
      </c>
      <c r="Q320" s="156">
        <f>RES_hhdet_in_tes!Q$59</f>
        <v>0</v>
      </c>
    </row>
    <row r="321" spans="1:17" ht="12" customHeight="1" x14ac:dyDescent="0.25">
      <c r="A321" s="29" t="s">
        <v>140</v>
      </c>
      <c r="B321" s="57"/>
      <c r="C321" s="57">
        <f>RES_hhdet_in_tes!C$60</f>
        <v>2.041777177812643</v>
      </c>
      <c r="D321" s="57">
        <f>RES_hhdet_in_tes!D$60</f>
        <v>1.8383876590596853</v>
      </c>
      <c r="E321" s="57">
        <f>RES_hhdet_in_tes!E$60</f>
        <v>1.6625296928458504</v>
      </c>
      <c r="F321" s="57">
        <f>RES_hhdet_in_tes!F$60</f>
        <v>1.0300072186931628</v>
      </c>
      <c r="G321" s="57">
        <f>RES_hhdet_in_tes!G$60</f>
        <v>2.7253681371005301</v>
      </c>
      <c r="H321" s="57">
        <f>RES_hhdet_in_tes!H$60</f>
        <v>1.9860112864629571</v>
      </c>
      <c r="I321" s="57">
        <f>RES_hhdet_in_tes!I$60</f>
        <v>2.6073292924207894</v>
      </c>
      <c r="J321" s="57">
        <f>RES_hhdet_in_tes!J$60</f>
        <v>2.9504903289208362</v>
      </c>
      <c r="K321" s="57">
        <f>RES_hhdet_in_tes!K$60</f>
        <v>3.1980023971542182</v>
      </c>
      <c r="L321" s="57">
        <f>RES_hhdet_in_tes!L$60</f>
        <v>1.0585185015477889</v>
      </c>
      <c r="M321" s="57">
        <f>RES_hhdet_in_tes!M$60</f>
        <v>0.11289830873869711</v>
      </c>
      <c r="N321" s="57">
        <f>RES_hhdet_in_tes!N$60</f>
        <v>0.54265943279354323</v>
      </c>
      <c r="O321" s="57">
        <f>RES_hhdet_in_tes!O$60</f>
        <v>0.8417310903136932</v>
      </c>
      <c r="P321" s="57">
        <f>RES_hhdet_in_tes!P$60</f>
        <v>1.9802819193952512</v>
      </c>
      <c r="Q321" s="57">
        <f>RES_hhdet_in_tes!Q$60</f>
        <v>2.5524075246631459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0.64151814655272499</v>
      </c>
      <c r="D323" s="175">
        <f t="shared" si="85"/>
        <v>0.64574941216773174</v>
      </c>
      <c r="E323" s="175">
        <f t="shared" si="85"/>
        <v>0.65039693525115372</v>
      </c>
      <c r="F323" s="175">
        <f t="shared" si="85"/>
        <v>0.65601325444781122</v>
      </c>
      <c r="G323" s="175">
        <f t="shared" si="85"/>
        <v>0.6657755359151708</v>
      </c>
      <c r="H323" s="175">
        <f t="shared" si="85"/>
        <v>0.66979117303636704</v>
      </c>
      <c r="I323" s="175">
        <f t="shared" si="85"/>
        <v>0.66981555996898656</v>
      </c>
      <c r="J323" s="175">
        <f t="shared" si="85"/>
        <v>0.67637033670154811</v>
      </c>
      <c r="K323" s="175">
        <f t="shared" si="85"/>
        <v>0.67102969307349125</v>
      </c>
      <c r="L323" s="175">
        <f t="shared" si="85"/>
        <v>0.67131322333700849</v>
      </c>
      <c r="M323" s="175">
        <f t="shared" si="85"/>
        <v>0.72066271560135409</v>
      </c>
      <c r="N323" s="175">
        <f t="shared" si="85"/>
        <v>0.68367366491287929</v>
      </c>
      <c r="O323" s="175">
        <f t="shared" si="85"/>
        <v>0.70123209765140815</v>
      </c>
      <c r="P323" s="175">
        <f t="shared" si="85"/>
        <v>0.69734904839318745</v>
      </c>
      <c r="Q323" s="175">
        <f t="shared" si="85"/>
        <v>0.70267459366012086</v>
      </c>
    </row>
    <row r="324" spans="1:17" ht="12" customHeight="1" x14ac:dyDescent="0.25">
      <c r="A324" s="158" t="s">
        <v>65</v>
      </c>
      <c r="B324" s="169"/>
      <c r="C324" s="169">
        <f t="shared" si="85"/>
        <v>0.6420754072721212</v>
      </c>
      <c r="D324" s="169">
        <f t="shared" si="85"/>
        <v>0.64317195468716148</v>
      </c>
      <c r="E324" s="169">
        <f t="shared" si="85"/>
        <v>0.65010976797348796</v>
      </c>
      <c r="F324" s="169">
        <f t="shared" si="85"/>
        <v>0.65548320770136603</v>
      </c>
      <c r="G324" s="169">
        <f t="shared" si="85"/>
        <v>0.65917901467971851</v>
      </c>
      <c r="H324" s="169">
        <f t="shared" si="85"/>
        <v>0.66778105255208187</v>
      </c>
      <c r="I324" s="169">
        <f t="shared" si="85"/>
        <v>0.66788877629699273</v>
      </c>
      <c r="J324" s="169">
        <f t="shared" si="85"/>
        <v>0.66607048575324912</v>
      </c>
      <c r="K324" s="169">
        <f t="shared" si="85"/>
        <v>0.67060960832522665</v>
      </c>
      <c r="L324" s="169">
        <f t="shared" si="85"/>
        <v>0.66063813699679541</v>
      </c>
      <c r="M324" s="169">
        <f t="shared" si="85"/>
        <v>0.65586362343196636</v>
      </c>
      <c r="N324" s="169">
        <f t="shared" si="85"/>
        <v>0.66603356700264671</v>
      </c>
      <c r="O324" s="169">
        <f t="shared" si="85"/>
        <v>0.68013918488584779</v>
      </c>
      <c r="P324" s="169">
        <f t="shared" si="85"/>
        <v>0.69360119955794075</v>
      </c>
      <c r="Q324" s="169">
        <f t="shared" si="85"/>
        <v>0.70254921507510892</v>
      </c>
    </row>
    <row r="325" spans="1:17" ht="12" customHeight="1" x14ac:dyDescent="0.25">
      <c r="A325" s="23" t="s">
        <v>166</v>
      </c>
      <c r="B325" s="73"/>
      <c r="C325" s="73">
        <f t="shared" si="85"/>
        <v>0.6331412775542179</v>
      </c>
      <c r="D325" s="73">
        <f t="shared" si="85"/>
        <v>0.63802516136244769</v>
      </c>
      <c r="E325" s="73">
        <f t="shared" si="85"/>
        <v>0.64399650807059261</v>
      </c>
      <c r="F325" s="73">
        <f t="shared" si="85"/>
        <v>0.64774476423299221</v>
      </c>
      <c r="G325" s="73">
        <f t="shared" si="85"/>
        <v>0.65239835452228045</v>
      </c>
      <c r="H325" s="73">
        <f t="shared" si="85"/>
        <v>0.65820928373157916</v>
      </c>
      <c r="I325" s="73">
        <f t="shared" si="85"/>
        <v>0.65997467619209726</v>
      </c>
      <c r="J325" s="73">
        <f t="shared" si="85"/>
        <v>0.65823369081446748</v>
      </c>
      <c r="K325" s="73">
        <f t="shared" si="85"/>
        <v>0.66793270522187964</v>
      </c>
      <c r="L325" s="73">
        <f t="shared" si="85"/>
        <v>0.65562553348535957</v>
      </c>
      <c r="M325" s="73">
        <f t="shared" si="85"/>
        <v>0.65036562703367395</v>
      </c>
      <c r="N325" s="73">
        <f t="shared" si="85"/>
        <v>0.66121040944924836</v>
      </c>
      <c r="O325" s="73">
        <f t="shared" si="85"/>
        <v>0.67358741598435723</v>
      </c>
      <c r="P325" s="73">
        <f t="shared" si="85"/>
        <v>0.68660786085256942</v>
      </c>
      <c r="Q325" s="73">
        <f t="shared" si="85"/>
        <v>0.69471427263315644</v>
      </c>
    </row>
    <row r="326" spans="1:17" ht="12" customHeight="1" x14ac:dyDescent="0.25">
      <c r="A326" s="23" t="s">
        <v>60</v>
      </c>
      <c r="B326" s="73"/>
      <c r="C326" s="73">
        <f t="shared" si="85"/>
        <v>1.0935272026127034</v>
      </c>
      <c r="D326" s="73">
        <f t="shared" si="85"/>
        <v>1.0892530350613807</v>
      </c>
      <c r="E326" s="73">
        <f t="shared" si="85"/>
        <v>1.0883593870926114</v>
      </c>
      <c r="F326" s="73">
        <f t="shared" si="85"/>
        <v>1.0866674804836336</v>
      </c>
      <c r="G326" s="73">
        <f t="shared" si="85"/>
        <v>1.0795308923119344</v>
      </c>
      <c r="H326" s="73">
        <f t="shared" si="85"/>
        <v>1.0775616009334188</v>
      </c>
      <c r="I326" s="73">
        <f t="shared" si="85"/>
        <v>1.0682458069837508</v>
      </c>
      <c r="J326" s="73">
        <f t="shared" si="85"/>
        <v>1.0530189409419028</v>
      </c>
      <c r="K326" s="73">
        <f t="shared" si="85"/>
        <v>1.0555913450635126</v>
      </c>
      <c r="L326" s="73">
        <f t="shared" si="85"/>
        <v>1.0287838094187962</v>
      </c>
      <c r="M326" s="73">
        <f t="shared" si="85"/>
        <v>1.0153120467704473</v>
      </c>
      <c r="N326" s="73">
        <f t="shared" si="85"/>
        <v>1.0252184669184652</v>
      </c>
      <c r="O326" s="73">
        <f t="shared" si="85"/>
        <v>1.0359570818771022</v>
      </c>
      <c r="P326" s="73">
        <f t="shared" si="85"/>
        <v>1.0444453415018338</v>
      </c>
      <c r="Q326" s="73">
        <f t="shared" si="85"/>
        <v>1.0449228136697313</v>
      </c>
    </row>
    <row r="327" spans="1:17" ht="12" customHeight="1" x14ac:dyDescent="0.25">
      <c r="A327" s="158" t="s">
        <v>112</v>
      </c>
      <c r="B327" s="169"/>
      <c r="C327" s="169">
        <f t="shared" si="85"/>
        <v>1.9004802126695544</v>
      </c>
      <c r="D327" s="169">
        <f t="shared" si="85"/>
        <v>1.9622560215971236</v>
      </c>
      <c r="E327" s="169">
        <f t="shared" si="85"/>
        <v>2.0327335256980366</v>
      </c>
      <c r="F327" s="169">
        <f t="shared" si="85"/>
        <v>2.1200193778705985</v>
      </c>
      <c r="G327" s="169">
        <f t="shared" si="85"/>
        <v>2.2240647884716589</v>
      </c>
      <c r="H327" s="169">
        <f t="shared" si="85"/>
        <v>2.3403174245728207</v>
      </c>
      <c r="I327" s="169">
        <f t="shared" si="85"/>
        <v>2.4772014545474912</v>
      </c>
      <c r="J327" s="169">
        <f t="shared" si="85"/>
        <v>2.5251159995055814</v>
      </c>
      <c r="K327" s="169">
        <f t="shared" si="85"/>
        <v>2.7105063370856359</v>
      </c>
      <c r="L327" s="169">
        <f t="shared" si="85"/>
        <v>2.9250982410065096</v>
      </c>
      <c r="M327" s="169">
        <f t="shared" si="85"/>
        <v>3.115161028989462</v>
      </c>
      <c r="N327" s="169">
        <f t="shared" si="85"/>
        <v>3.2780003801158357</v>
      </c>
      <c r="O327" s="169">
        <f t="shared" si="85"/>
        <v>3.40943807395599</v>
      </c>
      <c r="P327" s="169">
        <f t="shared" si="85"/>
        <v>3.518581204675999</v>
      </c>
      <c r="Q327" s="169">
        <f t="shared" si="85"/>
        <v>3.5954561765310058</v>
      </c>
    </row>
    <row r="328" spans="1:17" ht="12" customHeight="1" x14ac:dyDescent="0.25">
      <c r="A328" s="23" t="s">
        <v>60</v>
      </c>
      <c r="B328" s="73"/>
      <c r="C328" s="73">
        <f t="shared" si="85"/>
        <v>1.9004802126695544</v>
      </c>
      <c r="D328" s="73">
        <f t="shared" si="85"/>
        <v>1.9622560215971236</v>
      </c>
      <c r="E328" s="73">
        <f t="shared" si="85"/>
        <v>2.0327335256980366</v>
      </c>
      <c r="F328" s="73">
        <f t="shared" si="85"/>
        <v>2.1200193778705985</v>
      </c>
      <c r="G328" s="73">
        <f t="shared" si="85"/>
        <v>2.2240647884716589</v>
      </c>
      <c r="H328" s="73">
        <f t="shared" si="85"/>
        <v>2.3403174245728207</v>
      </c>
      <c r="I328" s="73">
        <f t="shared" si="85"/>
        <v>2.4772014545474912</v>
      </c>
      <c r="J328" s="73">
        <f t="shared" si="85"/>
        <v>2.5251159995055814</v>
      </c>
      <c r="K328" s="73">
        <f t="shared" si="85"/>
        <v>2.7105063370856359</v>
      </c>
      <c r="L328" s="73">
        <f t="shared" si="85"/>
        <v>2.9250982410065096</v>
      </c>
      <c r="M328" s="73">
        <f t="shared" si="85"/>
        <v>3.115161028989462</v>
      </c>
      <c r="N328" s="73">
        <f t="shared" si="85"/>
        <v>3.2780003801158357</v>
      </c>
      <c r="O328" s="73">
        <f t="shared" si="85"/>
        <v>3.40943807395599</v>
      </c>
      <c r="P328" s="73">
        <f t="shared" si="85"/>
        <v>3.518581204675999</v>
      </c>
      <c r="Q328" s="73">
        <f t="shared" si="85"/>
        <v>3.5954561765310058</v>
      </c>
    </row>
    <row r="329" spans="1:17" ht="12" customHeight="1" x14ac:dyDescent="0.25">
      <c r="A329" s="158" t="s">
        <v>63</v>
      </c>
      <c r="B329" s="169"/>
      <c r="C329" s="169">
        <f t="shared" si="85"/>
        <v>0.59884204604082547</v>
      </c>
      <c r="D329" s="169">
        <f t="shared" si="85"/>
        <v>0.61481675292584548</v>
      </c>
      <c r="E329" s="169">
        <f t="shared" si="85"/>
        <v>0.61001384962867489</v>
      </c>
      <c r="F329" s="169">
        <f t="shared" si="85"/>
        <v>0.61489751059702946</v>
      </c>
      <c r="G329" s="169">
        <f t="shared" si="85"/>
        <v>0.65143559182394506</v>
      </c>
      <c r="H329" s="169">
        <f t="shared" si="85"/>
        <v>0.63557668371701126</v>
      </c>
      <c r="I329" s="169">
        <f t="shared" si="85"/>
        <v>0.6290265087805933</v>
      </c>
      <c r="J329" s="169">
        <f t="shared" si="85"/>
        <v>0.67278651868775297</v>
      </c>
      <c r="K329" s="169">
        <f t="shared" si="85"/>
        <v>0.61938399624880347</v>
      </c>
      <c r="L329" s="169">
        <f t="shared" si="85"/>
        <v>0.65276545281777509</v>
      </c>
      <c r="M329" s="169">
        <f t="shared" si="85"/>
        <v>0.80571025159808574</v>
      </c>
      <c r="N329" s="169">
        <f t="shared" si="85"/>
        <v>0.66994266552942161</v>
      </c>
      <c r="O329" s="169">
        <f t="shared" si="85"/>
        <v>0.70506881422457846</v>
      </c>
      <c r="P329" s="169">
        <f t="shared" si="85"/>
        <v>0.64981718063957061</v>
      </c>
      <c r="Q329" s="169">
        <f t="shared" si="85"/>
        <v>0.65283133065134402</v>
      </c>
    </row>
    <row r="330" spans="1:17" ht="12" customHeight="1" x14ac:dyDescent="0.25">
      <c r="A330" s="167" t="s">
        <v>165</v>
      </c>
      <c r="B330" s="174"/>
      <c r="C330" s="174">
        <f t="shared" si="85"/>
        <v>0.54151407498297766</v>
      </c>
      <c r="D330" s="174">
        <f t="shared" si="85"/>
        <v>0.54610331857125838</v>
      </c>
      <c r="E330" s="174">
        <f t="shared" si="85"/>
        <v>0.55060412477822096</v>
      </c>
      <c r="F330" s="174">
        <f t="shared" si="85"/>
        <v>0.55521258942577534</v>
      </c>
      <c r="G330" s="174">
        <f t="shared" si="85"/>
        <v>0.55990756228171612</v>
      </c>
      <c r="H330" s="174">
        <f t="shared" si="85"/>
        <v>0.56439304766613485</v>
      </c>
      <c r="I330" s="174">
        <f t="shared" si="85"/>
        <v>0.56978506837003839</v>
      </c>
      <c r="J330" s="174">
        <f t="shared" si="85"/>
        <v>0.57539826321239862</v>
      </c>
      <c r="K330" s="174">
        <f t="shared" si="85"/>
        <v>0.58044972912500215</v>
      </c>
      <c r="L330" s="174">
        <f t="shared" si="85"/>
        <v>0.5848321052033687</v>
      </c>
      <c r="M330" s="174" t="str">
        <f t="shared" si="85"/>
        <v/>
      </c>
      <c r="N330" s="174">
        <f t="shared" si="85"/>
        <v>0.59076218911339951</v>
      </c>
      <c r="O330" s="174">
        <f t="shared" si="85"/>
        <v>0.59144319686732372</v>
      </c>
      <c r="P330" s="174">
        <f t="shared" si="85"/>
        <v>0.59118063537033649</v>
      </c>
      <c r="Q330" s="174">
        <f t="shared" si="85"/>
        <v>0.59037783295571511</v>
      </c>
    </row>
    <row r="331" spans="1:17" ht="12" customHeight="1" x14ac:dyDescent="0.25">
      <c r="A331" s="167" t="s">
        <v>164</v>
      </c>
      <c r="B331" s="174"/>
      <c r="C331" s="174">
        <f t="shared" si="85"/>
        <v>0.60644007641146314</v>
      </c>
      <c r="D331" s="174">
        <f t="shared" si="85"/>
        <v>0.64933910973509046</v>
      </c>
      <c r="E331" s="174">
        <f t="shared" si="85"/>
        <v>0.6518176516768639</v>
      </c>
      <c r="F331" s="174">
        <f t="shared" si="85"/>
        <v>0.65735757969536679</v>
      </c>
      <c r="G331" s="174">
        <f t="shared" si="85"/>
        <v>0.66090413956206462</v>
      </c>
      <c r="H331" s="174">
        <f t="shared" si="85"/>
        <v>0.66308052141335316</v>
      </c>
      <c r="I331" s="174">
        <f t="shared" si="85"/>
        <v>0.66548350647383181</v>
      </c>
      <c r="J331" s="174">
        <f t="shared" si="85"/>
        <v>0.67018003190176423</v>
      </c>
      <c r="K331" s="174">
        <f t="shared" si="85"/>
        <v>0.67474479506396057</v>
      </c>
      <c r="L331" s="174">
        <f t="shared" si="85"/>
        <v>0.67886377856714952</v>
      </c>
      <c r="M331" s="174">
        <f t="shared" si="85"/>
        <v>0.68148670564337344</v>
      </c>
      <c r="N331" s="174">
        <f t="shared" si="85"/>
        <v>0.68442669313282012</v>
      </c>
      <c r="O331" s="174">
        <f t="shared" si="85"/>
        <v>0.68711582219412159</v>
      </c>
      <c r="P331" s="174">
        <f t="shared" si="85"/>
        <v>0.6899545191868045</v>
      </c>
      <c r="Q331" s="174">
        <f t="shared" si="85"/>
        <v>0.69254773336145847</v>
      </c>
    </row>
    <row r="332" spans="1:17" ht="12" customHeight="1" x14ac:dyDescent="0.25">
      <c r="A332" s="166" t="s">
        <v>163</v>
      </c>
      <c r="B332" s="173"/>
      <c r="C332" s="173">
        <f t="shared" si="85"/>
        <v>0.52103173496035204</v>
      </c>
      <c r="D332" s="173">
        <f t="shared" si="85"/>
        <v>0.54428187235306857</v>
      </c>
      <c r="E332" s="173">
        <f t="shared" si="85"/>
        <v>0.54836093495072036</v>
      </c>
      <c r="F332" s="173">
        <f t="shared" si="85"/>
        <v>0.55422214249688895</v>
      </c>
      <c r="G332" s="173">
        <f t="shared" si="85"/>
        <v>0.55961958051188843</v>
      </c>
      <c r="H332" s="173">
        <f t="shared" si="85"/>
        <v>0.56210497648486957</v>
      </c>
      <c r="I332" s="173">
        <f t="shared" si="85"/>
        <v>0.56591869555813512</v>
      </c>
      <c r="J332" s="173">
        <f t="shared" si="85"/>
        <v>0.57082743667749214</v>
      </c>
      <c r="K332" s="173">
        <f t="shared" si="85"/>
        <v>0.57549738013692897</v>
      </c>
      <c r="L332" s="173">
        <f t="shared" si="85"/>
        <v>0.57918168238574164</v>
      </c>
      <c r="M332" s="173">
        <f t="shared" si="85"/>
        <v>0.58180120093165077</v>
      </c>
      <c r="N332" s="173">
        <f t="shared" si="85"/>
        <v>0.58474095495182732</v>
      </c>
      <c r="O332" s="173">
        <f t="shared" si="85"/>
        <v>0.58739500079121032</v>
      </c>
      <c r="P332" s="173">
        <f t="shared" si="85"/>
        <v>0.59090003388136325</v>
      </c>
      <c r="Q332" s="173">
        <f t="shared" si="85"/>
        <v>0.59389788082346107</v>
      </c>
    </row>
    <row r="333" spans="1:17" ht="12" customHeight="1" x14ac:dyDescent="0.25">
      <c r="A333" s="147" t="s">
        <v>59</v>
      </c>
      <c r="B333" s="172"/>
      <c r="C333" s="172">
        <f t="shared" si="85"/>
        <v>1.0157225473847131</v>
      </c>
      <c r="D333" s="172">
        <f t="shared" si="85"/>
        <v>1.026979471015329</v>
      </c>
      <c r="E333" s="172">
        <f t="shared" si="85"/>
        <v>1.0266167375867867</v>
      </c>
      <c r="F333" s="172">
        <f t="shared" si="85"/>
        <v>1.0208152660635097</v>
      </c>
      <c r="G333" s="172">
        <f t="shared" si="85"/>
        <v>1.013810119798755</v>
      </c>
      <c r="H333" s="172">
        <f t="shared" si="85"/>
        <v>1.0114580406382647</v>
      </c>
      <c r="I333" s="172">
        <f t="shared" si="85"/>
        <v>1.0049224466573086</v>
      </c>
      <c r="J333" s="172">
        <f t="shared" si="85"/>
        <v>1.0045678152754784</v>
      </c>
      <c r="K333" s="172">
        <f t="shared" si="85"/>
        <v>1.0047796587353912</v>
      </c>
      <c r="L333" s="172">
        <f t="shared" si="85"/>
        <v>1.0073071721856601</v>
      </c>
      <c r="M333" s="172">
        <f t="shared" si="85"/>
        <v>1.0097113136176243</v>
      </c>
      <c r="N333" s="172">
        <f t="shared" si="85"/>
        <v>1.0119878409753593</v>
      </c>
      <c r="O333" s="172">
        <f t="shared" si="85"/>
        <v>1.014021162717657</v>
      </c>
      <c r="P333" s="172">
        <f t="shared" si="85"/>
        <v>1.0140243858743569</v>
      </c>
      <c r="Q333" s="172">
        <f t="shared" si="85"/>
        <v>1.0144637447527391</v>
      </c>
    </row>
    <row r="334" spans="1:17" ht="12" customHeight="1" x14ac:dyDescent="0.25">
      <c r="A334" s="163" t="s">
        <v>142</v>
      </c>
      <c r="B334" s="171"/>
      <c r="C334" s="171">
        <f t="shared" si="85"/>
        <v>0.70341110627364845</v>
      </c>
      <c r="D334" s="171">
        <f t="shared" si="85"/>
        <v>0.70975778155723224</v>
      </c>
      <c r="E334" s="171">
        <f t="shared" si="85"/>
        <v>0.71632905012709869</v>
      </c>
      <c r="F334" s="171">
        <f t="shared" si="85"/>
        <v>0.72321659708589991</v>
      </c>
      <c r="G334" s="171">
        <f t="shared" si="85"/>
        <v>0.73032756758870898</v>
      </c>
      <c r="H334" s="171">
        <f t="shared" si="85"/>
        <v>0.73698085626236853</v>
      </c>
      <c r="I334" s="171">
        <f t="shared" si="85"/>
        <v>0.7442808844330302</v>
      </c>
      <c r="J334" s="171">
        <f t="shared" si="85"/>
        <v>0.75282473352319557</v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>
        <f t="shared" si="85"/>
        <v>0.76165543261432156</v>
      </c>
      <c r="P334" s="171">
        <f t="shared" si="85"/>
        <v>0.76603562911363865</v>
      </c>
      <c r="Q334" s="171">
        <f t="shared" si="85"/>
        <v>0.77019204534283114</v>
      </c>
    </row>
    <row r="335" spans="1:17" ht="12" customHeight="1" x14ac:dyDescent="0.25">
      <c r="A335" s="161" t="s">
        <v>141</v>
      </c>
      <c r="B335" s="170"/>
      <c r="C335" s="170">
        <f t="shared" si="85"/>
        <v>0.74767039302056726</v>
      </c>
      <c r="D335" s="170">
        <f t="shared" si="85"/>
        <v>0.78668207658260636</v>
      </c>
      <c r="E335" s="170">
        <f t="shared" si="85"/>
        <v>0.78850302821778917</v>
      </c>
      <c r="F335" s="170">
        <f t="shared" si="85"/>
        <v>0.7912145446479899</v>
      </c>
      <c r="G335" s="170">
        <f t="shared" si="85"/>
        <v>0.7940137319602435</v>
      </c>
      <c r="H335" s="170">
        <f t="shared" si="85"/>
        <v>0.79229360469390342</v>
      </c>
      <c r="I335" s="170">
        <f t="shared" si="85"/>
        <v>0.80103397077365235</v>
      </c>
      <c r="J335" s="170">
        <f t="shared" si="85"/>
        <v>0.80541074764688159</v>
      </c>
      <c r="K335" s="170">
        <f t="shared" si="85"/>
        <v>0.82094611256676686</v>
      </c>
      <c r="L335" s="170" t="str">
        <f t="shared" si="85"/>
        <v/>
      </c>
      <c r="M335" s="170">
        <f t="shared" si="85"/>
        <v>0.82735026380568288</v>
      </c>
      <c r="N335" s="170" t="str">
        <f t="shared" si="85"/>
        <v/>
      </c>
      <c r="O335" s="170">
        <f t="shared" si="85"/>
        <v>0.83075911849489381</v>
      </c>
      <c r="P335" s="170">
        <f t="shared" si="85"/>
        <v>0.83348742803992859</v>
      </c>
      <c r="Q335" s="170">
        <f t="shared" si="85"/>
        <v>0.8299890981309469</v>
      </c>
    </row>
    <row r="336" spans="1:17" ht="12" customHeight="1" x14ac:dyDescent="0.25">
      <c r="A336" s="148" t="s">
        <v>60</v>
      </c>
      <c r="B336" s="73"/>
      <c r="C336" s="73">
        <f t="shared" si="85"/>
        <v>0.68397287616948543</v>
      </c>
      <c r="D336" s="73">
        <f t="shared" si="85"/>
        <v>0.70761807501813534</v>
      </c>
      <c r="E336" s="73">
        <f t="shared" si="85"/>
        <v>0.7128313555340603</v>
      </c>
      <c r="F336" s="73">
        <f t="shared" si="85"/>
        <v>0.71884734192980504</v>
      </c>
      <c r="G336" s="73">
        <f t="shared" si="85"/>
        <v>0.72373950977220269</v>
      </c>
      <c r="H336" s="73">
        <f t="shared" si="85"/>
        <v>0.72603695079189612</v>
      </c>
      <c r="I336" s="73">
        <f t="shared" si="85"/>
        <v>0.73394198212415807</v>
      </c>
      <c r="J336" s="73">
        <f t="shared" si="85"/>
        <v>0.74054721036520532</v>
      </c>
      <c r="K336" s="73">
        <f t="shared" si="85"/>
        <v>0.75036465614006409</v>
      </c>
      <c r="L336" s="73" t="str">
        <f t="shared" si="85"/>
        <v/>
      </c>
      <c r="M336" s="73">
        <f t="shared" si="85"/>
        <v>0.7606523632707497</v>
      </c>
      <c r="N336" s="73" t="str">
        <f t="shared" si="85"/>
        <v/>
      </c>
      <c r="O336" s="73">
        <f t="shared" si="85"/>
        <v>0.76741469240560012</v>
      </c>
      <c r="P336" s="73">
        <f t="shared" si="85"/>
        <v>0.77049931162864271</v>
      </c>
      <c r="Q336" s="73">
        <f t="shared" si="85"/>
        <v>0.76975041817856005</v>
      </c>
    </row>
    <row r="337" spans="1:17" ht="12" customHeight="1" x14ac:dyDescent="0.25">
      <c r="A337" s="148" t="s">
        <v>59</v>
      </c>
      <c r="B337" s="73"/>
      <c r="C337" s="73">
        <f t="shared" si="85"/>
        <v>1.0166973988756065</v>
      </c>
      <c r="D337" s="73">
        <f t="shared" si="85"/>
        <v>1.0223243999794711</v>
      </c>
      <c r="E337" s="73">
        <f t="shared" si="85"/>
        <v>1.0210441080203647</v>
      </c>
      <c r="F337" s="73">
        <f t="shared" si="85"/>
        <v>1.0156484903912768</v>
      </c>
      <c r="G337" s="73">
        <f t="shared" si="85"/>
        <v>1.0069487697965094</v>
      </c>
      <c r="H337" s="73">
        <f t="shared" si="85"/>
        <v>1.0042260901978382</v>
      </c>
      <c r="I337" s="73">
        <f t="shared" si="85"/>
        <v>1.0049448341647882</v>
      </c>
      <c r="J337" s="73">
        <f t="shared" si="85"/>
        <v>1.0033776070493581</v>
      </c>
      <c r="K337" s="73">
        <f t="shared" si="85"/>
        <v>1.0110724351055975</v>
      </c>
      <c r="L337" s="73" t="str">
        <f t="shared" si="85"/>
        <v/>
      </c>
      <c r="M337" s="73">
        <f t="shared" si="85"/>
        <v>1.0167548817224992</v>
      </c>
      <c r="N337" s="73" t="str">
        <f t="shared" si="85"/>
        <v/>
      </c>
      <c r="O337" s="73">
        <f t="shared" si="85"/>
        <v>1.0171521645795618</v>
      </c>
      <c r="P337" s="73">
        <f t="shared" si="85"/>
        <v>1.0196465371012378</v>
      </c>
      <c r="Q337" s="73">
        <f t="shared" si="85"/>
        <v>1.0163017575020321</v>
      </c>
    </row>
    <row r="338" spans="1:17" ht="12" customHeight="1" x14ac:dyDescent="0.25">
      <c r="A338" s="158" t="s">
        <v>62</v>
      </c>
      <c r="B338" s="169"/>
      <c r="C338" s="169">
        <f t="shared" si="85"/>
        <v>0.82105703301439881</v>
      </c>
      <c r="D338" s="169">
        <f t="shared" si="85"/>
        <v>0.82525059164067549</v>
      </c>
      <c r="E338" s="169">
        <f t="shared" si="85"/>
        <v>0.82959204709560308</v>
      </c>
      <c r="F338" s="169">
        <f t="shared" si="85"/>
        <v>0.83415146379812721</v>
      </c>
      <c r="G338" s="169">
        <f t="shared" si="85"/>
        <v>0.83891405557148468</v>
      </c>
      <c r="H338" s="169">
        <f t="shared" si="85"/>
        <v>0.84138830119849894</v>
      </c>
      <c r="I338" s="169">
        <f t="shared" si="85"/>
        <v>0.84571268748518214</v>
      </c>
      <c r="J338" s="169">
        <f t="shared" si="85"/>
        <v>0.8519631835558098</v>
      </c>
      <c r="K338" s="169">
        <f t="shared" si="85"/>
        <v>0.85180385357131116</v>
      </c>
      <c r="L338" s="169">
        <f t="shared" si="85"/>
        <v>0.85453860722751163</v>
      </c>
      <c r="M338" s="169">
        <f t="shared" si="85"/>
        <v>0.85595779401266869</v>
      </c>
      <c r="N338" s="169">
        <f t="shared" si="85"/>
        <v>0.85656364338736668</v>
      </c>
      <c r="O338" s="169">
        <f t="shared" si="85"/>
        <v>0.85724948267960366</v>
      </c>
      <c r="P338" s="169">
        <f t="shared" si="85"/>
        <v>0.85513998096134658</v>
      </c>
      <c r="Q338" s="169">
        <f t="shared" si="85"/>
        <v>0.85822961942287013</v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>
        <f t="shared" si="86"/>
        <v>0.82105703301439881</v>
      </c>
      <c r="D340" s="65">
        <f t="shared" si="86"/>
        <v>0.82525059164067549</v>
      </c>
      <c r="E340" s="65">
        <f t="shared" si="86"/>
        <v>0.82959204709560308</v>
      </c>
      <c r="F340" s="65">
        <f t="shared" si="86"/>
        <v>0.83415146379812721</v>
      </c>
      <c r="G340" s="65">
        <f t="shared" si="86"/>
        <v>0.83891405557148468</v>
      </c>
      <c r="H340" s="65">
        <f t="shared" si="86"/>
        <v>0.84138830119849894</v>
      </c>
      <c r="I340" s="65">
        <f t="shared" si="86"/>
        <v>0.84571268748518214</v>
      </c>
      <c r="J340" s="65">
        <f t="shared" si="86"/>
        <v>0.8519631835558098</v>
      </c>
      <c r="K340" s="65">
        <f t="shared" si="86"/>
        <v>0.85180385357131116</v>
      </c>
      <c r="L340" s="65">
        <f t="shared" si="86"/>
        <v>0.85453860722751163</v>
      </c>
      <c r="M340" s="65">
        <f t="shared" si="86"/>
        <v>0.85595779401266869</v>
      </c>
      <c r="N340" s="65">
        <f t="shared" si="86"/>
        <v>0.85656364338736668</v>
      </c>
      <c r="O340" s="65">
        <f t="shared" si="86"/>
        <v>0.85724948267960366</v>
      </c>
      <c r="P340" s="65">
        <f t="shared" si="86"/>
        <v>0.85513998096134658</v>
      </c>
      <c r="Q340" s="65">
        <f t="shared" si="86"/>
        <v>0.85822961942287013</v>
      </c>
    </row>
    <row r="342" spans="1:17" ht="12" customHeight="1" x14ac:dyDescent="0.25">
      <c r="A342" s="152" t="s">
        <v>190</v>
      </c>
      <c r="B342" s="168"/>
      <c r="C342" s="168">
        <f>SUM(C343,C346,C348,C357)</f>
        <v>166.10476129373623</v>
      </c>
      <c r="D342" s="168">
        <f t="shared" ref="D342:Q342" si="87">SUM(D343,D346,D348,D357)</f>
        <v>145.0167062860196</v>
      </c>
      <c r="E342" s="168">
        <f t="shared" si="87"/>
        <v>133.21815953759133</v>
      </c>
      <c r="F342" s="168">
        <f t="shared" si="87"/>
        <v>82.536432648652891</v>
      </c>
      <c r="G342" s="168">
        <f t="shared" si="87"/>
        <v>209.81920455088073</v>
      </c>
      <c r="H342" s="168">
        <f t="shared" si="87"/>
        <v>156.42711069407483</v>
      </c>
      <c r="I342" s="168">
        <f t="shared" si="87"/>
        <v>185.59622966856813</v>
      </c>
      <c r="J342" s="168">
        <f t="shared" si="87"/>
        <v>213.40108606911787</v>
      </c>
      <c r="K342" s="168">
        <f t="shared" si="87"/>
        <v>243.44406803807303</v>
      </c>
      <c r="L342" s="168">
        <f t="shared" si="87"/>
        <v>81.490570383378582</v>
      </c>
      <c r="M342" s="168">
        <f t="shared" si="87"/>
        <v>5.8878240772857593</v>
      </c>
      <c r="N342" s="168">
        <f t="shared" si="87"/>
        <v>32.803818511368256</v>
      </c>
      <c r="O342" s="168">
        <f t="shared" si="87"/>
        <v>46.686399285075289</v>
      </c>
      <c r="P342" s="168">
        <f t="shared" si="87"/>
        <v>104.94070858813598</v>
      </c>
      <c r="Q342" s="168">
        <f t="shared" si="87"/>
        <v>133.69216730328083</v>
      </c>
    </row>
    <row r="343" spans="1:17" ht="12" customHeight="1" x14ac:dyDescent="0.25">
      <c r="A343" s="158" t="s">
        <v>65</v>
      </c>
      <c r="B343" s="157"/>
      <c r="C343" s="157">
        <f>SUM(C344:C345)</f>
        <v>142.8104922122113</v>
      </c>
      <c r="D343" s="157">
        <f t="shared" ref="D343:Q343" si="88">SUM(D344:D345)</f>
        <v>126.47813194114795</v>
      </c>
      <c r="E343" s="157">
        <f t="shared" si="88"/>
        <v>115.28591672635858</v>
      </c>
      <c r="F343" s="157">
        <f t="shared" si="88"/>
        <v>71.500679122715908</v>
      </c>
      <c r="G343" s="157">
        <f t="shared" si="88"/>
        <v>189.09874721563659</v>
      </c>
      <c r="H343" s="157">
        <f t="shared" si="88"/>
        <v>137.10921088352757</v>
      </c>
      <c r="I343" s="157">
        <f t="shared" si="88"/>
        <v>157.26385139781772</v>
      </c>
      <c r="J343" s="157">
        <f t="shared" si="88"/>
        <v>189.78053709946369</v>
      </c>
      <c r="K343" s="157">
        <f t="shared" si="88"/>
        <v>199.52821429583275</v>
      </c>
      <c r="L343" s="157">
        <f t="shared" si="88"/>
        <v>68.666541436426584</v>
      </c>
      <c r="M343" s="157">
        <f t="shared" si="88"/>
        <v>5.7238534534314462</v>
      </c>
      <c r="N343" s="157">
        <f t="shared" si="88"/>
        <v>26.667288546449416</v>
      </c>
      <c r="O343" s="157">
        <f t="shared" si="88"/>
        <v>40.500992645257497</v>
      </c>
      <c r="P343" s="157">
        <f t="shared" si="88"/>
        <v>83.01059267729741</v>
      </c>
      <c r="Q343" s="157">
        <f t="shared" si="88"/>
        <v>108.45328644749269</v>
      </c>
    </row>
    <row r="344" spans="1:17" ht="12" customHeight="1" x14ac:dyDescent="0.25">
      <c r="A344" s="23" t="s">
        <v>166</v>
      </c>
      <c r="B344" s="156"/>
      <c r="C344" s="156">
        <f>RES_hhdet_in_emi!C$45</f>
        <v>142.8104922122113</v>
      </c>
      <c r="D344" s="156">
        <f>RES_hhdet_in_emi!D$45</f>
        <v>126.47813194114795</v>
      </c>
      <c r="E344" s="156">
        <f>RES_hhdet_in_emi!E$45</f>
        <v>115.28591672635858</v>
      </c>
      <c r="F344" s="156">
        <f>RES_hhdet_in_emi!F$45</f>
        <v>71.500679122715908</v>
      </c>
      <c r="G344" s="156">
        <f>RES_hhdet_in_emi!G$45</f>
        <v>189.09874721563659</v>
      </c>
      <c r="H344" s="156">
        <f>RES_hhdet_in_emi!H$45</f>
        <v>137.10921088352757</v>
      </c>
      <c r="I344" s="156">
        <f>RES_hhdet_in_emi!I$45</f>
        <v>157.26385139781772</v>
      </c>
      <c r="J344" s="156">
        <f>RES_hhdet_in_emi!J$45</f>
        <v>189.78053709946369</v>
      </c>
      <c r="K344" s="156">
        <f>RES_hhdet_in_emi!K$45</f>
        <v>199.52821429583275</v>
      </c>
      <c r="L344" s="156">
        <f>RES_hhdet_in_emi!L$45</f>
        <v>68.666541436426584</v>
      </c>
      <c r="M344" s="156">
        <f>RES_hhdet_in_emi!M$45</f>
        <v>5.7238534534314462</v>
      </c>
      <c r="N344" s="156">
        <f>RES_hhdet_in_emi!N$45</f>
        <v>26.667288546449416</v>
      </c>
      <c r="O344" s="156">
        <f>RES_hhdet_in_emi!O$45</f>
        <v>40.500992645257497</v>
      </c>
      <c r="P344" s="156">
        <f>RES_hhdet_in_emi!P$45</f>
        <v>83.01059267729741</v>
      </c>
      <c r="Q344" s="156">
        <f>RES_hhdet_in_emi!Q$45</f>
        <v>108.45328644749269</v>
      </c>
    </row>
    <row r="345" spans="1:17" ht="12" customHeight="1" x14ac:dyDescent="0.25">
      <c r="A345" s="23" t="s">
        <v>60</v>
      </c>
      <c r="B345" s="156"/>
      <c r="C345" s="156">
        <f>RES_hhdet_in_emi!C$46</f>
        <v>0</v>
      </c>
      <c r="D345" s="156">
        <f>RES_hhdet_in_emi!D$46</f>
        <v>0</v>
      </c>
      <c r="E345" s="156">
        <f>RES_hhdet_in_emi!E$46</f>
        <v>0</v>
      </c>
      <c r="F345" s="156">
        <f>RES_hhdet_in_emi!F$46</f>
        <v>0</v>
      </c>
      <c r="G345" s="156">
        <f>RES_hhdet_in_emi!G$46</f>
        <v>0</v>
      </c>
      <c r="H345" s="156">
        <f>RES_hhdet_in_emi!H$46</f>
        <v>0</v>
      </c>
      <c r="I345" s="156">
        <f>RES_hhdet_in_emi!I$46</f>
        <v>0</v>
      </c>
      <c r="J345" s="156">
        <f>RES_hhdet_in_emi!J$46</f>
        <v>0</v>
      </c>
      <c r="K345" s="156">
        <f>RES_hhdet_in_emi!K$46</f>
        <v>0</v>
      </c>
      <c r="L345" s="156">
        <f>RES_hhdet_in_emi!L$46</f>
        <v>0</v>
      </c>
      <c r="M345" s="156">
        <f>RES_hhdet_in_emi!M$46</f>
        <v>0</v>
      </c>
      <c r="N345" s="156">
        <f>RES_hhdet_in_emi!N$46</f>
        <v>0</v>
      </c>
      <c r="O345" s="156">
        <f>RES_hhdet_in_emi!O$46</f>
        <v>0</v>
      </c>
      <c r="P345" s="156">
        <f>RES_hhdet_in_emi!P$46</f>
        <v>0</v>
      </c>
      <c r="Q345" s="156">
        <f>RES_hhdet_in_emi!Q$46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RES_hhdet_in_emi!C$48</f>
        <v>0</v>
      </c>
      <c r="D347" s="156">
        <f>RES_hhdet_in_emi!D$48</f>
        <v>0</v>
      </c>
      <c r="E347" s="156">
        <f>RES_hhdet_in_emi!E$48</f>
        <v>0</v>
      </c>
      <c r="F347" s="156">
        <f>RES_hhdet_in_emi!F$48</f>
        <v>0</v>
      </c>
      <c r="G347" s="156">
        <f>RES_hhdet_in_emi!G$48</f>
        <v>0</v>
      </c>
      <c r="H347" s="156">
        <f>RES_hhdet_in_emi!H$48</f>
        <v>0</v>
      </c>
      <c r="I347" s="156">
        <f>RES_hhdet_in_emi!I$48</f>
        <v>0</v>
      </c>
      <c r="J347" s="156">
        <f>RES_hhdet_in_emi!J$48</f>
        <v>0</v>
      </c>
      <c r="K347" s="156">
        <f>RES_hhdet_in_emi!K$48</f>
        <v>0</v>
      </c>
      <c r="L347" s="156">
        <f>RES_hhdet_in_emi!L$48</f>
        <v>0</v>
      </c>
      <c r="M347" s="156">
        <f>RES_hhdet_in_emi!M$48</f>
        <v>0</v>
      </c>
      <c r="N347" s="156">
        <f>RES_hhdet_in_emi!N$48</f>
        <v>0</v>
      </c>
      <c r="O347" s="156">
        <f>RES_hhdet_in_emi!O$48</f>
        <v>0</v>
      </c>
      <c r="P347" s="156">
        <f>RES_hhdet_in_emi!P$48</f>
        <v>0</v>
      </c>
      <c r="Q347" s="156">
        <f>RES_hhdet_in_emi!Q$48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23.29426908152492</v>
      </c>
      <c r="D348" s="157">
        <f t="shared" ref="D348:Q348" si="90">SUM(D349:D350,D353:D354)</f>
        <v>18.538574344871662</v>
      </c>
      <c r="E348" s="157">
        <f t="shared" si="90"/>
        <v>17.932242811232761</v>
      </c>
      <c r="F348" s="157">
        <f t="shared" si="90"/>
        <v>11.035753525936988</v>
      </c>
      <c r="G348" s="157">
        <f t="shared" si="90"/>
        <v>20.720457335244145</v>
      </c>
      <c r="H348" s="157">
        <f t="shared" si="90"/>
        <v>19.317899810547249</v>
      </c>
      <c r="I348" s="157">
        <f t="shared" si="90"/>
        <v>28.332378270750421</v>
      </c>
      <c r="J348" s="157">
        <f t="shared" si="90"/>
        <v>23.620548969654187</v>
      </c>
      <c r="K348" s="157">
        <f t="shared" si="90"/>
        <v>43.91585374224028</v>
      </c>
      <c r="L348" s="157">
        <f t="shared" si="90"/>
        <v>12.824028946951994</v>
      </c>
      <c r="M348" s="157">
        <f t="shared" si="90"/>
        <v>0.1639706238543131</v>
      </c>
      <c r="N348" s="157">
        <f t="shared" si="90"/>
        <v>6.1365299649188412</v>
      </c>
      <c r="O348" s="157">
        <f t="shared" si="90"/>
        <v>6.185406639817792</v>
      </c>
      <c r="P348" s="157">
        <f t="shared" si="90"/>
        <v>21.930115910838573</v>
      </c>
      <c r="Q348" s="157">
        <f t="shared" si="90"/>
        <v>25.238880855788132</v>
      </c>
    </row>
    <row r="349" spans="1:17" ht="12" customHeight="1" x14ac:dyDescent="0.25">
      <c r="A349" s="167" t="s">
        <v>165</v>
      </c>
      <c r="B349" s="132"/>
      <c r="C349" s="132">
        <f>RES_hhdet_in_emi!C$50</f>
        <v>23.236098437211172</v>
      </c>
      <c r="D349" s="132">
        <f>RES_hhdet_in_emi!D$50</f>
        <v>18.19775314918483</v>
      </c>
      <c r="E349" s="132">
        <f>RES_hhdet_in_emi!E$50</f>
        <v>17.886549062456833</v>
      </c>
      <c r="F349" s="132">
        <f>RES_hhdet_in_emi!F$50</f>
        <v>10.655540403103398</v>
      </c>
      <c r="G349" s="132">
        <f>RES_hhdet_in_emi!G$50</f>
        <v>20.058435472859077</v>
      </c>
      <c r="H349" s="132">
        <f>RES_hhdet_in_emi!H$50</f>
        <v>18.657604130789476</v>
      </c>
      <c r="I349" s="132">
        <f>RES_hhdet_in_emi!I$50</f>
        <v>24.819632409007454</v>
      </c>
      <c r="J349" s="132">
        <f>RES_hhdet_in_emi!J$50</f>
        <v>16.609001667889135</v>
      </c>
      <c r="K349" s="132">
        <f>RES_hhdet_in_emi!K$50</f>
        <v>32.607966740016813</v>
      </c>
      <c r="L349" s="132">
        <f>RES_hhdet_in_emi!L$50</f>
        <v>4.2790750926198902</v>
      </c>
      <c r="M349" s="132">
        <f>RES_hhdet_in_emi!M$50</f>
        <v>0</v>
      </c>
      <c r="N349" s="132">
        <f>RES_hhdet_in_emi!N$50</f>
        <v>1.1820939158645607</v>
      </c>
      <c r="O349" s="132">
        <f>RES_hhdet_in_emi!O$50</f>
        <v>1.6715344529321963</v>
      </c>
      <c r="P349" s="132">
        <f>RES_hhdet_in_emi!P$50</f>
        <v>12.571266545296302</v>
      </c>
      <c r="Q349" s="132">
        <f>RES_hhdet_in_emi!Q$50</f>
        <v>16.837199230620541</v>
      </c>
    </row>
    <row r="350" spans="1:17" ht="12" customHeight="1" x14ac:dyDescent="0.25">
      <c r="A350" s="167" t="s">
        <v>164</v>
      </c>
      <c r="B350" s="132"/>
      <c r="C350" s="132">
        <f>SUM(C351:C352)</f>
        <v>5.8170644313747813E-2</v>
      </c>
      <c r="D350" s="132">
        <f t="shared" ref="D350:Q350" si="91">SUM(D351:D352)</f>
        <v>0.34082119568683045</v>
      </c>
      <c r="E350" s="132">
        <f t="shared" si="91"/>
        <v>4.5693748775926919E-2</v>
      </c>
      <c r="F350" s="132">
        <f t="shared" si="91"/>
        <v>0.38021312283358943</v>
      </c>
      <c r="G350" s="132">
        <f t="shared" si="91"/>
        <v>0.66202186238506666</v>
      </c>
      <c r="H350" s="132">
        <f t="shared" si="91"/>
        <v>0.66029567975777226</v>
      </c>
      <c r="I350" s="132">
        <f t="shared" si="91"/>
        <v>3.5127458617429665</v>
      </c>
      <c r="J350" s="132">
        <f t="shared" si="91"/>
        <v>7.0115473017650523</v>
      </c>
      <c r="K350" s="132">
        <f t="shared" si="91"/>
        <v>11.307887002223467</v>
      </c>
      <c r="L350" s="132">
        <f t="shared" si="91"/>
        <v>8.5449538543321051</v>
      </c>
      <c r="M350" s="132">
        <f t="shared" si="91"/>
        <v>0.1639706238543131</v>
      </c>
      <c r="N350" s="132">
        <f t="shared" si="91"/>
        <v>4.95443604905428</v>
      </c>
      <c r="O350" s="132">
        <f t="shared" si="91"/>
        <v>4.513872186885596</v>
      </c>
      <c r="P350" s="132">
        <f t="shared" si="91"/>
        <v>9.3588493655422731</v>
      </c>
      <c r="Q350" s="132">
        <f t="shared" si="91"/>
        <v>8.4016816251675888</v>
      </c>
    </row>
    <row r="351" spans="1:17" ht="12" customHeight="1" x14ac:dyDescent="0.25">
      <c r="A351" s="166" t="s">
        <v>163</v>
      </c>
      <c r="B351" s="165"/>
      <c r="C351" s="165">
        <f>RES_hhdet_in_emi!C$52</f>
        <v>5.8170644313747813E-2</v>
      </c>
      <c r="D351" s="165">
        <f>RES_hhdet_in_emi!D$52</f>
        <v>0.34082119568683045</v>
      </c>
      <c r="E351" s="165">
        <f>RES_hhdet_in_emi!E$52</f>
        <v>4.5693748775926919E-2</v>
      </c>
      <c r="F351" s="165">
        <f>RES_hhdet_in_emi!F$52</f>
        <v>0.38021312283358943</v>
      </c>
      <c r="G351" s="165">
        <f>RES_hhdet_in_emi!G$52</f>
        <v>0.66202186238506666</v>
      </c>
      <c r="H351" s="165">
        <f>RES_hhdet_in_emi!H$52</f>
        <v>0.66029567975777226</v>
      </c>
      <c r="I351" s="165">
        <f>RES_hhdet_in_emi!I$52</f>
        <v>3.5127458617429665</v>
      </c>
      <c r="J351" s="165">
        <f>RES_hhdet_in_emi!J$52</f>
        <v>7.0115473017650523</v>
      </c>
      <c r="K351" s="165">
        <f>RES_hhdet_in_emi!K$52</f>
        <v>11.307887002223467</v>
      </c>
      <c r="L351" s="165">
        <f>RES_hhdet_in_emi!L$52</f>
        <v>8.5449538543321051</v>
      </c>
      <c r="M351" s="165">
        <f>RES_hhdet_in_emi!M$52</f>
        <v>0.1639706238543131</v>
      </c>
      <c r="N351" s="165">
        <f>RES_hhdet_in_emi!N$52</f>
        <v>4.95443604905428</v>
      </c>
      <c r="O351" s="165">
        <f>RES_hhdet_in_emi!O$52</f>
        <v>4.513872186885596</v>
      </c>
      <c r="P351" s="165">
        <f>RES_hhdet_in_emi!P$52</f>
        <v>9.3588493655422731</v>
      </c>
      <c r="Q351" s="165">
        <f>RES_hhdet_in_emi!Q$52</f>
        <v>8.4016816251675888</v>
      </c>
    </row>
    <row r="352" spans="1:17" ht="12" customHeight="1" x14ac:dyDescent="0.25">
      <c r="A352" s="147" t="s">
        <v>59</v>
      </c>
      <c r="B352" s="164"/>
      <c r="C352" s="164">
        <f>RES_hhdet_in_emi!C$53</f>
        <v>0</v>
      </c>
      <c r="D352" s="164">
        <f>RES_hhdet_in_emi!D$53</f>
        <v>0</v>
      </c>
      <c r="E352" s="164">
        <f>RES_hhdet_in_emi!E$53</f>
        <v>0</v>
      </c>
      <c r="F352" s="164">
        <f>RES_hhdet_in_emi!F$53</f>
        <v>0</v>
      </c>
      <c r="G352" s="164">
        <f>RES_hhdet_in_emi!G$53</f>
        <v>0</v>
      </c>
      <c r="H352" s="164">
        <f>RES_hhdet_in_emi!H$53</f>
        <v>0</v>
      </c>
      <c r="I352" s="164">
        <f>RES_hhdet_in_emi!I$53</f>
        <v>0</v>
      </c>
      <c r="J352" s="164">
        <f>RES_hhdet_in_emi!J$53</f>
        <v>0</v>
      </c>
      <c r="K352" s="164">
        <f>RES_hhdet_in_emi!K$53</f>
        <v>0</v>
      </c>
      <c r="L352" s="164">
        <f>RES_hhdet_in_emi!L$53</f>
        <v>0</v>
      </c>
      <c r="M352" s="164">
        <f>RES_hhdet_in_emi!M$53</f>
        <v>0</v>
      </c>
      <c r="N352" s="164">
        <f>RES_hhdet_in_emi!N$53</f>
        <v>0</v>
      </c>
      <c r="O352" s="164">
        <f>RES_hhdet_in_emi!O$53</f>
        <v>0</v>
      </c>
      <c r="P352" s="164">
        <f>RES_hhdet_in_emi!P$53</f>
        <v>0</v>
      </c>
      <c r="Q352" s="164">
        <f>RES_hhdet_in_emi!Q$53</f>
        <v>0</v>
      </c>
    </row>
    <row r="353" spans="1:17" ht="12" customHeight="1" x14ac:dyDescent="0.25">
      <c r="A353" s="163" t="s">
        <v>142</v>
      </c>
      <c r="B353" s="162"/>
      <c r="C353" s="162">
        <f>RES_hhdet_in_emi!C$54</f>
        <v>0</v>
      </c>
      <c r="D353" s="162">
        <f>RES_hhdet_in_emi!D$54</f>
        <v>0</v>
      </c>
      <c r="E353" s="162">
        <f>RES_hhdet_in_emi!E$54</f>
        <v>0</v>
      </c>
      <c r="F353" s="162">
        <f>RES_hhdet_in_emi!F$54</f>
        <v>0</v>
      </c>
      <c r="G353" s="162">
        <f>RES_hhdet_in_emi!G$54</f>
        <v>0</v>
      </c>
      <c r="H353" s="162">
        <f>RES_hhdet_in_emi!H$54</f>
        <v>0</v>
      </c>
      <c r="I353" s="162">
        <f>RES_hhdet_in_emi!I$54</f>
        <v>0</v>
      </c>
      <c r="J353" s="162">
        <f>RES_hhdet_in_emi!J$54</f>
        <v>0</v>
      </c>
      <c r="K353" s="162">
        <f>RES_hhdet_in_emi!K$54</f>
        <v>0</v>
      </c>
      <c r="L353" s="162">
        <f>RES_hhdet_in_emi!L$54</f>
        <v>0</v>
      </c>
      <c r="M353" s="162">
        <f>RES_hhdet_in_emi!M$54</f>
        <v>0</v>
      </c>
      <c r="N353" s="162">
        <f>RES_hhdet_in_emi!N$54</f>
        <v>0</v>
      </c>
      <c r="O353" s="162">
        <f>RES_hhdet_in_emi!O$54</f>
        <v>0</v>
      </c>
      <c r="P353" s="162">
        <f>RES_hhdet_in_emi!P$54</f>
        <v>0</v>
      </c>
      <c r="Q353" s="162">
        <f>RES_hhdet_in_emi!Q$54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RES_hhdet_in_emi!C$56</f>
        <v>0</v>
      </c>
      <c r="D355" s="156">
        <f>RES_hhdet_in_emi!D$56</f>
        <v>0</v>
      </c>
      <c r="E355" s="156">
        <f>RES_hhdet_in_emi!E$56</f>
        <v>0</v>
      </c>
      <c r="F355" s="156">
        <f>RES_hhdet_in_emi!F$56</f>
        <v>0</v>
      </c>
      <c r="G355" s="156">
        <f>RES_hhdet_in_emi!G$56</f>
        <v>0</v>
      </c>
      <c r="H355" s="156">
        <f>RES_hhdet_in_emi!H$56</f>
        <v>0</v>
      </c>
      <c r="I355" s="156">
        <f>RES_hhdet_in_emi!I$56</f>
        <v>0</v>
      </c>
      <c r="J355" s="156">
        <f>RES_hhdet_in_emi!J$56</f>
        <v>0</v>
      </c>
      <c r="K355" s="156">
        <f>RES_hhdet_in_emi!K$56</f>
        <v>0</v>
      </c>
      <c r="L355" s="156">
        <f>RES_hhdet_in_emi!L$56</f>
        <v>0</v>
      </c>
      <c r="M355" s="156">
        <f>RES_hhdet_in_emi!M$56</f>
        <v>0</v>
      </c>
      <c r="N355" s="156">
        <f>RES_hhdet_in_emi!N$56</f>
        <v>0</v>
      </c>
      <c r="O355" s="156">
        <f>RES_hhdet_in_emi!O$56</f>
        <v>0</v>
      </c>
      <c r="P355" s="156">
        <f>RES_hhdet_in_emi!P$56</f>
        <v>0</v>
      </c>
      <c r="Q355" s="156">
        <f>RES_hhdet_in_emi!Q$56</f>
        <v>0</v>
      </c>
    </row>
    <row r="356" spans="1:17" ht="12" customHeight="1" x14ac:dyDescent="0.25">
      <c r="A356" s="148" t="s">
        <v>59</v>
      </c>
      <c r="B356" s="156"/>
      <c r="C356" s="156">
        <f>RES_hhdet_in_emi!C$57</f>
        <v>0</v>
      </c>
      <c r="D356" s="156">
        <f>RES_hhdet_in_emi!D$57</f>
        <v>0</v>
      </c>
      <c r="E356" s="156">
        <f>RES_hhdet_in_emi!E$57</f>
        <v>0</v>
      </c>
      <c r="F356" s="156">
        <f>RES_hhdet_in_emi!F$57</f>
        <v>0</v>
      </c>
      <c r="G356" s="156">
        <f>RES_hhdet_in_emi!G$57</f>
        <v>0</v>
      </c>
      <c r="H356" s="156">
        <f>RES_hhdet_in_emi!H$57</f>
        <v>0</v>
      </c>
      <c r="I356" s="156">
        <f>RES_hhdet_in_emi!I$57</f>
        <v>0</v>
      </c>
      <c r="J356" s="156">
        <f>RES_hhdet_in_emi!J$57</f>
        <v>0</v>
      </c>
      <c r="K356" s="156">
        <f>RES_hhdet_in_emi!K$57</f>
        <v>0</v>
      </c>
      <c r="L356" s="156">
        <f>RES_hhdet_in_emi!L$57</f>
        <v>0</v>
      </c>
      <c r="M356" s="156">
        <f>RES_hhdet_in_emi!M$57</f>
        <v>0</v>
      </c>
      <c r="N356" s="156">
        <f>RES_hhdet_in_emi!N$57</f>
        <v>0</v>
      </c>
      <c r="O356" s="156">
        <f>RES_hhdet_in_emi!O$57</f>
        <v>0</v>
      </c>
      <c r="P356" s="156">
        <f>RES_hhdet_in_emi!P$57</f>
        <v>0</v>
      </c>
      <c r="Q356" s="156">
        <f>RES_hhdet_in_emi!Q$57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RES_hhdet_in_emi!C$59</f>
        <v>0</v>
      </c>
      <c r="D358" s="156">
        <f>RES_hhdet_in_emi!D$59</f>
        <v>0</v>
      </c>
      <c r="E358" s="156">
        <f>RES_hhdet_in_emi!E$59</f>
        <v>0</v>
      </c>
      <c r="F358" s="156">
        <f>RES_hhdet_in_emi!F$59</f>
        <v>0</v>
      </c>
      <c r="G358" s="156">
        <f>RES_hhdet_in_emi!G$59</f>
        <v>0</v>
      </c>
      <c r="H358" s="156">
        <f>RES_hhdet_in_emi!H$59</f>
        <v>0</v>
      </c>
      <c r="I358" s="156">
        <f>RES_hhdet_in_emi!I$59</f>
        <v>0</v>
      </c>
      <c r="J358" s="156">
        <f>RES_hhdet_in_emi!J$59</f>
        <v>0</v>
      </c>
      <c r="K358" s="156">
        <f>RES_hhdet_in_emi!K$59</f>
        <v>0</v>
      </c>
      <c r="L358" s="156">
        <f>RES_hhdet_in_emi!L$59</f>
        <v>0</v>
      </c>
      <c r="M358" s="156">
        <f>RES_hhdet_in_emi!M$59</f>
        <v>0</v>
      </c>
      <c r="N358" s="156">
        <f>RES_hhdet_in_emi!N$59</f>
        <v>0</v>
      </c>
      <c r="O358" s="156">
        <f>RES_hhdet_in_emi!O$59</f>
        <v>0</v>
      </c>
      <c r="P358" s="156">
        <f>RES_hhdet_in_emi!P$59</f>
        <v>0</v>
      </c>
      <c r="Q358" s="156">
        <f>RES_hhdet_in_emi!Q$59</f>
        <v>0</v>
      </c>
    </row>
    <row r="359" spans="1:17" ht="12" customHeight="1" x14ac:dyDescent="0.25">
      <c r="A359" s="29" t="s">
        <v>140</v>
      </c>
      <c r="B359" s="57"/>
      <c r="C359" s="57">
        <f>RES_hhdet_in_emi!C$60</f>
        <v>0</v>
      </c>
      <c r="D359" s="57">
        <f>RES_hhdet_in_emi!D$60</f>
        <v>0</v>
      </c>
      <c r="E359" s="57">
        <f>RES_hhdet_in_emi!E$60</f>
        <v>0</v>
      </c>
      <c r="F359" s="57">
        <f>RES_hhdet_in_emi!F$60</f>
        <v>0</v>
      </c>
      <c r="G359" s="57">
        <f>RES_hhdet_in_emi!G$60</f>
        <v>0</v>
      </c>
      <c r="H359" s="57">
        <f>RES_hhdet_in_emi!H$60</f>
        <v>0</v>
      </c>
      <c r="I359" s="57">
        <f>RES_hhdet_in_emi!I$60</f>
        <v>0</v>
      </c>
      <c r="J359" s="57">
        <f>RES_hhdet_in_emi!J$60</f>
        <v>0</v>
      </c>
      <c r="K359" s="57">
        <f>RES_hhdet_in_emi!K$60</f>
        <v>0</v>
      </c>
      <c r="L359" s="57">
        <f>RES_hhdet_in_emi!L$60</f>
        <v>0</v>
      </c>
      <c r="M359" s="57">
        <f>RES_hhdet_in_emi!M$60</f>
        <v>0</v>
      </c>
      <c r="N359" s="57">
        <f>RES_hhdet_in_emi!N$60</f>
        <v>0</v>
      </c>
      <c r="O359" s="57">
        <f>RES_hhdet_in_emi!O$60</f>
        <v>0</v>
      </c>
      <c r="P359" s="57">
        <f>RES_hhdet_in_emi!P$60</f>
        <v>0</v>
      </c>
      <c r="Q359" s="57">
        <f>RES_hhdet_in_emi!Q$60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19558.654839573985</v>
      </c>
      <c r="D361" s="168">
        <f t="shared" si="94"/>
        <v>18772.414002219386</v>
      </c>
      <c r="E361" s="168">
        <f t="shared" si="94"/>
        <v>19493.416324960242</v>
      </c>
      <c r="F361" s="168">
        <f t="shared" si="94"/>
        <v>20235.215781723899</v>
      </c>
      <c r="G361" s="168">
        <f t="shared" si="94"/>
        <v>19840.088137029099</v>
      </c>
      <c r="H361" s="168">
        <f t="shared" si="94"/>
        <v>20626.654399706447</v>
      </c>
      <c r="I361" s="168">
        <f t="shared" si="94"/>
        <v>18885.832487084113</v>
      </c>
      <c r="J361" s="168">
        <f t="shared" si="94"/>
        <v>19827.053059944861</v>
      </c>
      <c r="K361" s="168">
        <f t="shared" si="94"/>
        <v>18720.931190411975</v>
      </c>
      <c r="L361" s="168">
        <f t="shared" si="94"/>
        <v>19698.456419216222</v>
      </c>
      <c r="M361" s="168">
        <f t="shared" si="94"/>
        <v>16038.800651224015</v>
      </c>
      <c r="N361" s="168">
        <f t="shared" si="94"/>
        <v>16048.427372809907</v>
      </c>
      <c r="O361" s="168">
        <f t="shared" si="94"/>
        <v>16320.818552017339</v>
      </c>
      <c r="P361" s="168">
        <f t="shared" si="94"/>
        <v>15344.836992152706</v>
      </c>
      <c r="Q361" s="168">
        <f t="shared" si="94"/>
        <v>16285.915690245243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15032.727934892353</v>
      </c>
      <c r="D362" s="157">
        <f t="shared" si="95"/>
        <v>14435.041181398832</v>
      </c>
      <c r="E362" s="157">
        <f t="shared" si="95"/>
        <v>15086.138944850605</v>
      </c>
      <c r="F362" s="157">
        <f t="shared" si="95"/>
        <v>15781.909149848612</v>
      </c>
      <c r="G362" s="157">
        <f t="shared" si="95"/>
        <v>15497.842697642616</v>
      </c>
      <c r="H362" s="157">
        <f t="shared" si="95"/>
        <v>16094.168106963793</v>
      </c>
      <c r="I362" s="157">
        <f t="shared" si="95"/>
        <v>14429.615954126117</v>
      </c>
      <c r="J362" s="157">
        <f t="shared" si="95"/>
        <v>15467.62565169835</v>
      </c>
      <c r="K362" s="157">
        <f t="shared" si="95"/>
        <v>14342.933736005922</v>
      </c>
      <c r="L362" s="157">
        <f t="shared" si="95"/>
        <v>15412.86009186445</v>
      </c>
      <c r="M362" s="157">
        <f t="shared" si="95"/>
        <v>12043.80121276958</v>
      </c>
      <c r="N362" s="157">
        <f t="shared" si="95"/>
        <v>11816.355339344971</v>
      </c>
      <c r="O362" s="157">
        <f t="shared" si="95"/>
        <v>12057.701492117101</v>
      </c>
      <c r="P362" s="157">
        <f t="shared" si="95"/>
        <v>10944.517547230756</v>
      </c>
      <c r="Q362" s="157">
        <f t="shared" si="95"/>
        <v>11819.568485319814</v>
      </c>
    </row>
    <row r="363" spans="1:17" ht="12" customHeight="1" x14ac:dyDescent="0.25">
      <c r="A363" s="23" t="s">
        <v>166</v>
      </c>
      <c r="B363" s="156"/>
      <c r="C363" s="156">
        <f t="shared" ref="C363:Q366" si="96">IF(C287=0,0,C287/0.086*1000000/C$49)</f>
        <v>14741.006719985066</v>
      </c>
      <c r="D363" s="156">
        <f t="shared" si="96"/>
        <v>14270.392280200935</v>
      </c>
      <c r="E363" s="156">
        <f t="shared" si="96"/>
        <v>14878.593506977757</v>
      </c>
      <c r="F363" s="156">
        <f t="shared" si="96"/>
        <v>15503.665606606306</v>
      </c>
      <c r="G363" s="156">
        <f t="shared" si="96"/>
        <v>15251.816944020682</v>
      </c>
      <c r="H363" s="156">
        <f t="shared" si="96"/>
        <v>15726.81671731112</v>
      </c>
      <c r="I363" s="156">
        <f t="shared" si="96"/>
        <v>14149.906181567088</v>
      </c>
      <c r="J363" s="156">
        <f t="shared" si="96"/>
        <v>15160.581225942649</v>
      </c>
      <c r="K363" s="156">
        <f t="shared" si="96"/>
        <v>14243.891331470064</v>
      </c>
      <c r="L363" s="156">
        <f t="shared" si="96"/>
        <v>15205.820447830052</v>
      </c>
      <c r="M363" s="156">
        <f t="shared" si="96"/>
        <v>11862.358754072993</v>
      </c>
      <c r="N363" s="156">
        <f t="shared" si="96"/>
        <v>11659.786982301337</v>
      </c>
      <c r="O363" s="156">
        <f t="shared" si="96"/>
        <v>11839.694078431181</v>
      </c>
      <c r="P363" s="156">
        <f t="shared" si="96"/>
        <v>10730.625145473983</v>
      </c>
      <c r="Q363" s="156">
        <f t="shared" si="96"/>
        <v>11555.138501696072</v>
      </c>
    </row>
    <row r="364" spans="1:17" ht="12" customHeight="1" x14ac:dyDescent="0.25">
      <c r="A364" s="23" t="s">
        <v>60</v>
      </c>
      <c r="B364" s="156"/>
      <c r="C364" s="156">
        <f t="shared" si="96"/>
        <v>291.72121490728671</v>
      </c>
      <c r="D364" s="156">
        <f t="shared" si="96"/>
        <v>164.64890119789726</v>
      </c>
      <c r="E364" s="156">
        <f t="shared" si="96"/>
        <v>207.54543787284825</v>
      </c>
      <c r="F364" s="156">
        <f t="shared" si="96"/>
        <v>278.24354324230598</v>
      </c>
      <c r="G364" s="156">
        <f t="shared" si="96"/>
        <v>246.02575362193397</v>
      </c>
      <c r="H364" s="156">
        <f t="shared" si="96"/>
        <v>367.35138965267197</v>
      </c>
      <c r="I364" s="156">
        <f t="shared" si="96"/>
        <v>279.70977255902761</v>
      </c>
      <c r="J364" s="156">
        <f t="shared" si="96"/>
        <v>307.04442575570113</v>
      </c>
      <c r="K364" s="156">
        <f t="shared" si="96"/>
        <v>99.042404535857756</v>
      </c>
      <c r="L364" s="156">
        <f t="shared" si="96"/>
        <v>207.03964403439716</v>
      </c>
      <c r="M364" s="156">
        <f t="shared" si="96"/>
        <v>181.44245869658607</v>
      </c>
      <c r="N364" s="156">
        <f t="shared" si="96"/>
        <v>156.56835704363377</v>
      </c>
      <c r="O364" s="156">
        <f t="shared" si="96"/>
        <v>218.0074136859204</v>
      </c>
      <c r="P364" s="156">
        <f t="shared" si="96"/>
        <v>213.89240175677372</v>
      </c>
      <c r="Q364" s="156">
        <f t="shared" si="96"/>
        <v>264.4299836237426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5.0343047760808748</v>
      </c>
      <c r="D365" s="157">
        <f t="shared" si="97"/>
        <v>5.578614296987233</v>
      </c>
      <c r="E365" s="157">
        <f t="shared" si="97"/>
        <v>4.3756152102076067</v>
      </c>
      <c r="F365" s="157">
        <f t="shared" si="97"/>
        <v>7.3048522529745625</v>
      </c>
      <c r="G365" s="157">
        <f t="shared" si="97"/>
        <v>8.1455026150839167</v>
      </c>
      <c r="H365" s="157">
        <f t="shared" si="97"/>
        <v>9.5765945810027002</v>
      </c>
      <c r="I365" s="157">
        <f t="shared" si="97"/>
        <v>13.347974916706205</v>
      </c>
      <c r="J365" s="157">
        <f t="shared" si="97"/>
        <v>12.468153707571723</v>
      </c>
      <c r="K365" s="157">
        <f t="shared" si="97"/>
        <v>19.984835427139618</v>
      </c>
      <c r="L365" s="157">
        <f t="shared" si="97"/>
        <v>32.926896755264885</v>
      </c>
      <c r="M365" s="157">
        <f t="shared" si="97"/>
        <v>172.61527108580989</v>
      </c>
      <c r="N365" s="157">
        <f t="shared" si="97"/>
        <v>41.507533322216517</v>
      </c>
      <c r="O365" s="157">
        <f t="shared" si="97"/>
        <v>38.395165579783615</v>
      </c>
      <c r="P365" s="157">
        <f t="shared" si="97"/>
        <v>21.630139612255309</v>
      </c>
      <c r="Q365" s="157">
        <f t="shared" si="97"/>
        <v>8.6754206214341636</v>
      </c>
    </row>
    <row r="366" spans="1:17" ht="12" customHeight="1" x14ac:dyDescent="0.25">
      <c r="A366" s="23" t="s">
        <v>60</v>
      </c>
      <c r="B366" s="156"/>
      <c r="C366" s="156">
        <f t="shared" si="96"/>
        <v>5.0343047760808748</v>
      </c>
      <c r="D366" s="156">
        <f t="shared" si="96"/>
        <v>5.578614296987233</v>
      </c>
      <c r="E366" s="156">
        <f t="shared" si="96"/>
        <v>4.3756152102076067</v>
      </c>
      <c r="F366" s="156">
        <f t="shared" si="96"/>
        <v>7.3048522529745625</v>
      </c>
      <c r="G366" s="156">
        <f t="shared" si="96"/>
        <v>8.1455026150839167</v>
      </c>
      <c r="H366" s="156">
        <f t="shared" si="96"/>
        <v>9.5765945810027002</v>
      </c>
      <c r="I366" s="156">
        <f t="shared" si="96"/>
        <v>13.347974916706205</v>
      </c>
      <c r="J366" s="156">
        <f t="shared" si="96"/>
        <v>12.468153707571723</v>
      </c>
      <c r="K366" s="156">
        <f t="shared" si="96"/>
        <v>19.984835427139618</v>
      </c>
      <c r="L366" s="156">
        <f t="shared" si="96"/>
        <v>32.926896755264885</v>
      </c>
      <c r="M366" s="156">
        <f t="shared" si="96"/>
        <v>172.61527108580989</v>
      </c>
      <c r="N366" s="156">
        <f t="shared" si="96"/>
        <v>41.507533322216517</v>
      </c>
      <c r="O366" s="156">
        <f t="shared" si="96"/>
        <v>38.395165579783615</v>
      </c>
      <c r="P366" s="156">
        <f t="shared" si="96"/>
        <v>21.630139612255309</v>
      </c>
      <c r="Q366" s="156">
        <f t="shared" si="96"/>
        <v>8.6754206214341636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3718.8813499063554</v>
      </c>
      <c r="D367" s="157">
        <f t="shared" si="98"/>
        <v>3553.1393220288965</v>
      </c>
      <c r="E367" s="157">
        <f t="shared" si="98"/>
        <v>3600.9713663847424</v>
      </c>
      <c r="F367" s="157">
        <f t="shared" si="98"/>
        <v>3622.8856220127791</v>
      </c>
      <c r="G367" s="157">
        <f t="shared" si="98"/>
        <v>3524.9960694584256</v>
      </c>
      <c r="H367" s="157">
        <f t="shared" si="98"/>
        <v>3691.555705634943</v>
      </c>
      <c r="I367" s="157">
        <f t="shared" si="98"/>
        <v>3589.56909533199</v>
      </c>
      <c r="J367" s="157">
        <f t="shared" si="98"/>
        <v>3499.5134968003526</v>
      </c>
      <c r="K367" s="157">
        <f t="shared" si="98"/>
        <v>3539.0669260830491</v>
      </c>
      <c r="L367" s="157">
        <f t="shared" si="98"/>
        <v>3414.0989932518914</v>
      </c>
      <c r="M367" s="157">
        <f t="shared" si="98"/>
        <v>2986.2028878594938</v>
      </c>
      <c r="N367" s="157">
        <f t="shared" si="98"/>
        <v>3342.3308078059667</v>
      </c>
      <c r="O367" s="157">
        <f t="shared" si="98"/>
        <v>3343.2632327514411</v>
      </c>
      <c r="P367" s="157">
        <f t="shared" si="98"/>
        <v>3462.4635738172196</v>
      </c>
      <c r="Q367" s="157">
        <f t="shared" si="98"/>
        <v>3490.9123623326318</v>
      </c>
    </row>
    <row r="368" spans="1:17" ht="12" customHeight="1" x14ac:dyDescent="0.25">
      <c r="A368" s="167" t="s">
        <v>165</v>
      </c>
      <c r="B368" s="132"/>
      <c r="C368" s="132">
        <f t="shared" ref="C368:Q368" si="99">IF(C292=0,0,C292/0.086*1000000/C$53)</f>
        <v>3879.1897423221308</v>
      </c>
      <c r="D368" s="132">
        <f t="shared" si="99"/>
        <v>3841.5647947191678</v>
      </c>
      <c r="E368" s="132">
        <f t="shared" si="99"/>
        <v>3812.7894184417278</v>
      </c>
      <c r="F368" s="132">
        <f t="shared" si="99"/>
        <v>3789.9934111277535</v>
      </c>
      <c r="G368" s="132">
        <f t="shared" si="99"/>
        <v>3776.7202714296473</v>
      </c>
      <c r="H368" s="132">
        <f t="shared" si="99"/>
        <v>3794.613337372622</v>
      </c>
      <c r="I368" s="132">
        <f t="shared" si="99"/>
        <v>3751.2553948240561</v>
      </c>
      <c r="J368" s="132">
        <f t="shared" si="99"/>
        <v>3729.455139709677</v>
      </c>
      <c r="K368" s="132">
        <f t="shared" si="99"/>
        <v>3704.829728145156</v>
      </c>
      <c r="L368" s="132">
        <f t="shared" si="99"/>
        <v>3680.1057729197851</v>
      </c>
      <c r="M368" s="132">
        <f t="shared" si="99"/>
        <v>0</v>
      </c>
      <c r="N368" s="132">
        <f t="shared" si="99"/>
        <v>3656.7925163467007</v>
      </c>
      <c r="O368" s="132">
        <f t="shared" si="99"/>
        <v>3668.7460041811087</v>
      </c>
      <c r="P368" s="132">
        <f t="shared" si="99"/>
        <v>3684.4200663844626</v>
      </c>
      <c r="Q368" s="132">
        <f t="shared" si="99"/>
        <v>3674.8079801874505</v>
      </c>
    </row>
    <row r="369" spans="1:17" ht="12" customHeight="1" x14ac:dyDescent="0.25">
      <c r="A369" s="167" t="s">
        <v>164</v>
      </c>
      <c r="B369" s="132"/>
      <c r="C369" s="132">
        <f t="shared" ref="C369:Q369" si="100">IF(C293=0,0,C293/0.086*1000000/C$54)</f>
        <v>3474.4675913556412</v>
      </c>
      <c r="D369" s="132">
        <f t="shared" si="100"/>
        <v>3299.1049985347195</v>
      </c>
      <c r="E369" s="132">
        <f t="shared" si="100"/>
        <v>3294.8913108695488</v>
      </c>
      <c r="F369" s="132">
        <f t="shared" si="100"/>
        <v>3303.3956421440371</v>
      </c>
      <c r="G369" s="132">
        <f t="shared" si="100"/>
        <v>3325.6749728833374</v>
      </c>
      <c r="H369" s="132">
        <f t="shared" si="100"/>
        <v>3356.9298653770152</v>
      </c>
      <c r="I369" s="132">
        <f t="shared" si="100"/>
        <v>3351.4360616260683</v>
      </c>
      <c r="J369" s="132">
        <f t="shared" si="100"/>
        <v>3352.5382788885222</v>
      </c>
      <c r="K369" s="132">
        <f t="shared" si="100"/>
        <v>3336.3542849762107</v>
      </c>
      <c r="L369" s="132">
        <f t="shared" si="100"/>
        <v>3321.8540469443838</v>
      </c>
      <c r="M369" s="132">
        <f t="shared" si="100"/>
        <v>3306.9132307223226</v>
      </c>
      <c r="N369" s="132">
        <f t="shared" si="100"/>
        <v>3290.5689707094075</v>
      </c>
      <c r="O369" s="132">
        <f t="shared" si="100"/>
        <v>3283.6464540110569</v>
      </c>
      <c r="P369" s="132">
        <f t="shared" si="100"/>
        <v>3270.6222125862337</v>
      </c>
      <c r="Q369" s="132">
        <f t="shared" si="100"/>
        <v>3233.4524198038825</v>
      </c>
    </row>
    <row r="370" spans="1:17" ht="12" customHeight="1" x14ac:dyDescent="0.25">
      <c r="A370" s="166" t="s">
        <v>163</v>
      </c>
      <c r="B370" s="165"/>
      <c r="C370" s="165">
        <f t="shared" ref="C370:Q371" si="101">IF(C294=0,0,C294/0.086*1000000/C$54)</f>
        <v>2874.6009535480202</v>
      </c>
      <c r="D370" s="165">
        <f t="shared" si="101"/>
        <v>2581.0677471793701</v>
      </c>
      <c r="E370" s="165">
        <f t="shared" si="101"/>
        <v>2582.1375186244859</v>
      </c>
      <c r="F370" s="165">
        <f t="shared" si="101"/>
        <v>2573.2152417390871</v>
      </c>
      <c r="G370" s="165">
        <f t="shared" si="101"/>
        <v>2584.0489502418841</v>
      </c>
      <c r="H370" s="165">
        <f t="shared" si="101"/>
        <v>2602.5835629171029</v>
      </c>
      <c r="I370" s="165">
        <f t="shared" si="101"/>
        <v>2591.3398279689095</v>
      </c>
      <c r="J370" s="165">
        <f t="shared" si="101"/>
        <v>2584.6056744283592</v>
      </c>
      <c r="K370" s="165">
        <f t="shared" si="101"/>
        <v>2565.009753481263</v>
      </c>
      <c r="L370" s="165">
        <f t="shared" si="101"/>
        <v>2548.4140568077073</v>
      </c>
      <c r="M370" s="165">
        <f t="shared" si="101"/>
        <v>2536.5380872763758</v>
      </c>
      <c r="N370" s="165">
        <f t="shared" si="101"/>
        <v>2522.8096081225735</v>
      </c>
      <c r="O370" s="165">
        <f t="shared" si="101"/>
        <v>2516.117523970443</v>
      </c>
      <c r="P370" s="165">
        <f t="shared" si="101"/>
        <v>2504.9612470324537</v>
      </c>
      <c r="Q370" s="165">
        <f t="shared" si="101"/>
        <v>2474.9990317373627</v>
      </c>
    </row>
    <row r="371" spans="1:17" ht="12" customHeight="1" x14ac:dyDescent="0.25">
      <c r="A371" s="147" t="s">
        <v>59</v>
      </c>
      <c r="B371" s="164"/>
      <c r="C371" s="164">
        <f t="shared" si="101"/>
        <v>599.86663780762137</v>
      </c>
      <c r="D371" s="164">
        <f t="shared" si="101"/>
        <v>718.0372513553491</v>
      </c>
      <c r="E371" s="164">
        <f t="shared" si="101"/>
        <v>712.75379224506298</v>
      </c>
      <c r="F371" s="164">
        <f t="shared" si="101"/>
        <v>730.18040040495009</v>
      </c>
      <c r="G371" s="164">
        <f t="shared" si="101"/>
        <v>741.62602264145357</v>
      </c>
      <c r="H371" s="164">
        <f t="shared" si="101"/>
        <v>754.34630245991207</v>
      </c>
      <c r="I371" s="164">
        <f t="shared" si="101"/>
        <v>760.09623365715902</v>
      </c>
      <c r="J371" s="164">
        <f t="shared" si="101"/>
        <v>767.93260446016359</v>
      </c>
      <c r="K371" s="164">
        <f t="shared" si="101"/>
        <v>771.3445314949472</v>
      </c>
      <c r="L371" s="164">
        <f t="shared" si="101"/>
        <v>773.43999013667667</v>
      </c>
      <c r="M371" s="164">
        <f t="shared" si="101"/>
        <v>770.37514344594672</v>
      </c>
      <c r="N371" s="164">
        <f t="shared" si="101"/>
        <v>767.75936258683384</v>
      </c>
      <c r="O371" s="164">
        <f t="shared" si="101"/>
        <v>767.52893004061423</v>
      </c>
      <c r="P371" s="164">
        <f t="shared" si="101"/>
        <v>765.6609655537801</v>
      </c>
      <c r="Q371" s="164">
        <f t="shared" si="101"/>
        <v>758.45338806651955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3459.9217734426975</v>
      </c>
      <c r="D372" s="162">
        <f t="shared" si="102"/>
        <v>3225.3192919237867</v>
      </c>
      <c r="E372" s="162">
        <f t="shared" si="102"/>
        <v>3276.7361098854012</v>
      </c>
      <c r="F372" s="162">
        <f t="shared" si="102"/>
        <v>3380.866724583484</v>
      </c>
      <c r="G372" s="162">
        <f t="shared" si="102"/>
        <v>3344.328180424041</v>
      </c>
      <c r="H372" s="162">
        <f t="shared" si="102"/>
        <v>3584.9199223403566</v>
      </c>
      <c r="I372" s="162">
        <f t="shared" si="102"/>
        <v>3407.8763967622785</v>
      </c>
      <c r="J372" s="162">
        <f t="shared" si="102"/>
        <v>3457.7293274808712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3441.3534226479974</v>
      </c>
      <c r="P372" s="162">
        <f t="shared" si="102"/>
        <v>3447.9627986599753</v>
      </c>
      <c r="Q372" s="162">
        <f t="shared" si="102"/>
        <v>3576.5219736592253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3130.392116552182</v>
      </c>
      <c r="D373" s="160">
        <f t="shared" si="103"/>
        <v>2871.1034191858898</v>
      </c>
      <c r="E373" s="160">
        <f t="shared" si="103"/>
        <v>2918.9339463743968</v>
      </c>
      <c r="F373" s="160">
        <f t="shared" si="103"/>
        <v>3009.9330569299118</v>
      </c>
      <c r="G373" s="160">
        <f t="shared" si="103"/>
        <v>3009.4137658591462</v>
      </c>
      <c r="H373" s="160">
        <f t="shared" si="103"/>
        <v>3190.2402358817071</v>
      </c>
      <c r="I373" s="160">
        <f t="shared" si="103"/>
        <v>3070.1940361996049</v>
      </c>
      <c r="J373" s="160">
        <f t="shared" si="103"/>
        <v>3115.4632296758432</v>
      </c>
      <c r="K373" s="160">
        <f t="shared" si="103"/>
        <v>2830.6712008656609</v>
      </c>
      <c r="L373" s="160">
        <f t="shared" si="103"/>
        <v>0</v>
      </c>
      <c r="M373" s="160">
        <f t="shared" si="103"/>
        <v>2936.5908364502957</v>
      </c>
      <c r="N373" s="160">
        <f t="shared" si="103"/>
        <v>0</v>
      </c>
      <c r="O373" s="160">
        <f t="shared" si="103"/>
        <v>3015.5587012497253</v>
      </c>
      <c r="P373" s="160">
        <f t="shared" si="103"/>
        <v>3010.8812784607949</v>
      </c>
      <c r="Q373" s="160">
        <f t="shared" si="103"/>
        <v>3097.7378641714508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2531.102941913573</v>
      </c>
      <c r="D374" s="156">
        <f t="shared" si="104"/>
        <v>2149.7930824643126</v>
      </c>
      <c r="E374" s="156">
        <f t="shared" si="104"/>
        <v>2202.2841244781303</v>
      </c>
      <c r="F374" s="156">
        <f t="shared" si="104"/>
        <v>2276.039550020897</v>
      </c>
      <c r="G374" s="156">
        <f t="shared" si="104"/>
        <v>2262.6718986631968</v>
      </c>
      <c r="H374" s="156">
        <f t="shared" si="104"/>
        <v>2430.4167444813907</v>
      </c>
      <c r="I374" s="156">
        <f t="shared" si="104"/>
        <v>2310.1082220563399</v>
      </c>
      <c r="J374" s="156">
        <f t="shared" si="104"/>
        <v>2346.6025198903862</v>
      </c>
      <c r="K374" s="156">
        <f t="shared" si="104"/>
        <v>2064.323158567177</v>
      </c>
      <c r="L374" s="156">
        <f t="shared" si="104"/>
        <v>0</v>
      </c>
      <c r="M374" s="156">
        <f t="shared" si="104"/>
        <v>2171.8016234997826</v>
      </c>
      <c r="N374" s="156">
        <f t="shared" si="104"/>
        <v>0</v>
      </c>
      <c r="O374" s="156">
        <f t="shared" si="104"/>
        <v>2250.680152562486</v>
      </c>
      <c r="P374" s="156">
        <f t="shared" si="104"/>
        <v>2249.6858041443052</v>
      </c>
      <c r="Q374" s="156">
        <f t="shared" si="104"/>
        <v>2340.8827593147985</v>
      </c>
    </row>
    <row r="375" spans="1:17" ht="12" customHeight="1" x14ac:dyDescent="0.25">
      <c r="A375" s="148" t="s">
        <v>59</v>
      </c>
      <c r="B375" s="156"/>
      <c r="C375" s="156">
        <f t="shared" si="104"/>
        <v>599.28917463860898</v>
      </c>
      <c r="D375" s="156">
        <f t="shared" si="104"/>
        <v>721.31033672157696</v>
      </c>
      <c r="E375" s="156">
        <f t="shared" si="104"/>
        <v>716.64982189626653</v>
      </c>
      <c r="F375" s="156">
        <f t="shared" si="104"/>
        <v>733.89350690901506</v>
      </c>
      <c r="G375" s="156">
        <f t="shared" si="104"/>
        <v>746.74186719595002</v>
      </c>
      <c r="H375" s="156">
        <f t="shared" si="104"/>
        <v>759.82349140031715</v>
      </c>
      <c r="I375" s="156">
        <f t="shared" si="104"/>
        <v>760.08581414326466</v>
      </c>
      <c r="J375" s="156">
        <f t="shared" si="104"/>
        <v>768.86070978545627</v>
      </c>
      <c r="K375" s="156">
        <f t="shared" si="104"/>
        <v>766.34804229848328</v>
      </c>
      <c r="L375" s="156">
        <f t="shared" si="104"/>
        <v>0</v>
      </c>
      <c r="M375" s="156">
        <f t="shared" si="104"/>
        <v>764.78921295051293</v>
      </c>
      <c r="N375" s="156">
        <f t="shared" si="104"/>
        <v>0</v>
      </c>
      <c r="O375" s="156">
        <f t="shared" si="104"/>
        <v>764.87854868723969</v>
      </c>
      <c r="P375" s="156">
        <f t="shared" si="104"/>
        <v>761.19547431649028</v>
      </c>
      <c r="Q375" s="156">
        <f t="shared" si="104"/>
        <v>756.85510485665179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802.01124999919648</v>
      </c>
      <c r="D376" s="157">
        <f t="shared" si="105"/>
        <v>778.65488449467045</v>
      </c>
      <c r="E376" s="157">
        <f t="shared" si="105"/>
        <v>801.93039851468598</v>
      </c>
      <c r="F376" s="157">
        <f t="shared" si="105"/>
        <v>823.11615760953339</v>
      </c>
      <c r="G376" s="157">
        <f t="shared" si="105"/>
        <v>809.1038673129741</v>
      </c>
      <c r="H376" s="157">
        <f t="shared" si="105"/>
        <v>831.35399252670857</v>
      </c>
      <c r="I376" s="157">
        <f t="shared" si="105"/>
        <v>853.2994627093027</v>
      </c>
      <c r="J376" s="157">
        <f t="shared" si="105"/>
        <v>847.4457577385889</v>
      </c>
      <c r="K376" s="157">
        <f t="shared" si="105"/>
        <v>818.94569289586525</v>
      </c>
      <c r="L376" s="157">
        <f t="shared" si="105"/>
        <v>838.57043734461433</v>
      </c>
      <c r="M376" s="157">
        <f t="shared" si="105"/>
        <v>836.18127950913231</v>
      </c>
      <c r="N376" s="157">
        <f t="shared" si="105"/>
        <v>848.23369233675248</v>
      </c>
      <c r="O376" s="157">
        <f t="shared" si="105"/>
        <v>881.45866156901297</v>
      </c>
      <c r="P376" s="157">
        <f t="shared" si="105"/>
        <v>916.22573149247512</v>
      </c>
      <c r="Q376" s="157">
        <f t="shared" si="105"/>
        <v>966.75942197136283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802.01124999919648</v>
      </c>
      <c r="D378" s="57">
        <f t="shared" si="107"/>
        <v>778.65488449467045</v>
      </c>
      <c r="E378" s="57">
        <f t="shared" si="107"/>
        <v>801.93039851468598</v>
      </c>
      <c r="F378" s="57">
        <f t="shared" si="107"/>
        <v>823.11615760953339</v>
      </c>
      <c r="G378" s="57">
        <f t="shared" si="107"/>
        <v>809.1038673129741</v>
      </c>
      <c r="H378" s="57">
        <f t="shared" si="107"/>
        <v>831.35399252670857</v>
      </c>
      <c r="I378" s="57">
        <f t="shared" si="107"/>
        <v>853.2994627093027</v>
      </c>
      <c r="J378" s="57">
        <f t="shared" si="107"/>
        <v>847.4457577385889</v>
      </c>
      <c r="K378" s="57">
        <f t="shared" si="107"/>
        <v>818.94569289586525</v>
      </c>
      <c r="L378" s="57">
        <f t="shared" si="107"/>
        <v>838.57043734461433</v>
      </c>
      <c r="M378" s="57">
        <f t="shared" si="107"/>
        <v>836.18127950913231</v>
      </c>
      <c r="N378" s="57">
        <f t="shared" si="107"/>
        <v>848.23369233675248</v>
      </c>
      <c r="O378" s="57">
        <f t="shared" si="107"/>
        <v>881.45866156901297</v>
      </c>
      <c r="P378" s="57">
        <f t="shared" si="107"/>
        <v>916.22573149247512</v>
      </c>
      <c r="Q378" s="57">
        <f t="shared" si="107"/>
        <v>966.75942197136283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12547.232001747989</v>
      </c>
      <c r="D380" s="168">
        <f t="shared" si="108"/>
        <v>12122.275306902466</v>
      </c>
      <c r="E380" s="168">
        <f t="shared" si="108"/>
        <v>12678.45823532895</v>
      </c>
      <c r="F380" s="168">
        <f t="shared" si="108"/>
        <v>13274.569759422409</v>
      </c>
      <c r="G380" s="168">
        <f t="shared" si="108"/>
        <v>13209.045312034774</v>
      </c>
      <c r="H380" s="168">
        <f t="shared" si="108"/>
        <v>13815.551046195123</v>
      </c>
      <c r="I380" s="168">
        <f t="shared" si="108"/>
        <v>12650.024462816722</v>
      </c>
      <c r="J380" s="168">
        <f t="shared" si="108"/>
        <v>13410.430553954369</v>
      </c>
      <c r="K380" s="168">
        <f t="shared" si="108"/>
        <v>12562.300710752099</v>
      </c>
      <c r="L380" s="168">
        <f t="shared" si="108"/>
        <v>13223.834273547627</v>
      </c>
      <c r="M380" s="168">
        <f t="shared" si="108"/>
        <v>11558.565632299864</v>
      </c>
      <c r="N380" s="168">
        <f t="shared" si="108"/>
        <v>10971.887158057118</v>
      </c>
      <c r="O380" s="168">
        <f t="shared" si="108"/>
        <v>11444.681828619136</v>
      </c>
      <c r="P380" s="168">
        <f t="shared" si="108"/>
        <v>10700.707474226272</v>
      </c>
      <c r="Q380" s="168">
        <f t="shared" si="108"/>
        <v>11443.699190026064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9652.1449112070004</v>
      </c>
      <c r="D381" s="157">
        <f t="shared" si="109"/>
        <v>9284.2136526299619</v>
      </c>
      <c r="E381" s="157">
        <f t="shared" si="109"/>
        <v>9807.6462890526291</v>
      </c>
      <c r="F381" s="157">
        <f t="shared" si="109"/>
        <v>10344.776433194311</v>
      </c>
      <c r="G381" s="157">
        <f t="shared" si="109"/>
        <v>10215.852679093332</v>
      </c>
      <c r="H381" s="157">
        <f t="shared" si="109"/>
        <v>10747.380518418428</v>
      </c>
      <c r="I381" s="157">
        <f t="shared" si="109"/>
        <v>9637.3785420368531</v>
      </c>
      <c r="J381" s="157">
        <f t="shared" si="109"/>
        <v>10302.528931276138</v>
      </c>
      <c r="K381" s="157">
        <f t="shared" si="109"/>
        <v>9618.5091749376097</v>
      </c>
      <c r="L381" s="157">
        <f t="shared" si="109"/>
        <v>10182.323176881586</v>
      </c>
      <c r="M381" s="157">
        <f t="shared" si="109"/>
        <v>7899.0911033013672</v>
      </c>
      <c r="N381" s="157">
        <f t="shared" si="109"/>
        <v>7870.0892956346997</v>
      </c>
      <c r="O381" s="157">
        <f t="shared" si="109"/>
        <v>8200.9152644453952</v>
      </c>
      <c r="P381" s="157">
        <f t="shared" si="109"/>
        <v>7591.1304993421836</v>
      </c>
      <c r="Q381" s="157">
        <f t="shared" si="109"/>
        <v>8303.828561887929</v>
      </c>
    </row>
    <row r="382" spans="1:17" ht="12" customHeight="1" x14ac:dyDescent="0.25">
      <c r="A382" s="23" t="s">
        <v>166</v>
      </c>
      <c r="B382" s="156"/>
      <c r="C382" s="156">
        <f t="shared" ref="C382:Q383" si="110">IF(C306=0,0,C306/0.086*1000000/C$49)</f>
        <v>9333.1398271266553</v>
      </c>
      <c r="D382" s="156">
        <f t="shared" si="110"/>
        <v>9104.8693372806301</v>
      </c>
      <c r="E382" s="156">
        <f t="shared" si="110"/>
        <v>9581.7622634954678</v>
      </c>
      <c r="F382" s="156">
        <f t="shared" si="110"/>
        <v>10042.418223098355</v>
      </c>
      <c r="G382" s="156">
        <f t="shared" si="110"/>
        <v>9950.2602777541288</v>
      </c>
      <c r="H382" s="156">
        <f t="shared" si="110"/>
        <v>10351.536766879179</v>
      </c>
      <c r="I382" s="156">
        <f t="shared" si="110"/>
        <v>9338.5797503282938</v>
      </c>
      <c r="J382" s="156">
        <f t="shared" si="110"/>
        <v>9979.2053352447547</v>
      </c>
      <c r="K382" s="156">
        <f t="shared" si="110"/>
        <v>9513.9608699152795</v>
      </c>
      <c r="L382" s="156">
        <f t="shared" si="110"/>
        <v>9969.3241431911665</v>
      </c>
      <c r="M382" s="156">
        <f t="shared" si="110"/>
        <v>7714.8703891910736</v>
      </c>
      <c r="N382" s="156">
        <f t="shared" si="110"/>
        <v>7709.5725246584825</v>
      </c>
      <c r="O382" s="156">
        <f t="shared" si="110"/>
        <v>7975.0689403357555</v>
      </c>
      <c r="P382" s="156">
        <f t="shared" si="110"/>
        <v>7367.7315767446826</v>
      </c>
      <c r="Q382" s="156">
        <f t="shared" si="110"/>
        <v>8027.5196393811675</v>
      </c>
    </row>
    <row r="383" spans="1:17" ht="12" customHeight="1" x14ac:dyDescent="0.25">
      <c r="A383" s="23" t="s">
        <v>60</v>
      </c>
      <c r="B383" s="156"/>
      <c r="C383" s="156">
        <f t="shared" si="110"/>
        <v>319.00508408034455</v>
      </c>
      <c r="D383" s="156">
        <f t="shared" si="110"/>
        <v>179.344315349331</v>
      </c>
      <c r="E383" s="156">
        <f t="shared" si="110"/>
        <v>225.88402555716078</v>
      </c>
      <c r="F383" s="156">
        <f t="shared" si="110"/>
        <v>302.3582100959556</v>
      </c>
      <c r="G383" s="156">
        <f t="shared" si="110"/>
        <v>265.59240133920252</v>
      </c>
      <c r="H383" s="156">
        <f t="shared" si="110"/>
        <v>395.84375153924935</v>
      </c>
      <c r="I383" s="156">
        <f t="shared" si="110"/>
        <v>298.79879170855986</v>
      </c>
      <c r="J383" s="156">
        <f t="shared" si="110"/>
        <v>323.32359603138315</v>
      </c>
      <c r="K383" s="156">
        <f t="shared" si="110"/>
        <v>104.54830502233062</v>
      </c>
      <c r="L383" s="156">
        <f t="shared" si="110"/>
        <v>212.99903369041866</v>
      </c>
      <c r="M383" s="156">
        <f t="shared" si="110"/>
        <v>184.22071411029316</v>
      </c>
      <c r="N383" s="156">
        <f t="shared" si="110"/>
        <v>160.51677097621712</v>
      </c>
      <c r="O383" s="156">
        <f t="shared" si="110"/>
        <v>225.84632410964028</v>
      </c>
      <c r="P383" s="156">
        <f t="shared" si="110"/>
        <v>223.39892259750096</v>
      </c>
      <c r="Q383" s="156">
        <f t="shared" si="110"/>
        <v>276.30892250676214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9.5675966114895346</v>
      </c>
      <c r="D384" s="157">
        <f t="shared" si="111"/>
        <v>10.946669496431003</v>
      </c>
      <c r="E384" s="157">
        <f t="shared" si="111"/>
        <v>8.8944597333432647</v>
      </c>
      <c r="F384" s="157">
        <f t="shared" si="111"/>
        <v>15.48642832878777</v>
      </c>
      <c r="G384" s="157">
        <f t="shared" si="111"/>
        <v>18.116125550611955</v>
      </c>
      <c r="H384" s="157">
        <f t="shared" si="111"/>
        <v>22.412271165990269</v>
      </c>
      <c r="I384" s="157">
        <f t="shared" si="111"/>
        <v>33.065622878928046</v>
      </c>
      <c r="J384" s="157">
        <f t="shared" si="111"/>
        <v>31.48353441128419</v>
      </c>
      <c r="K384" s="157">
        <f t="shared" si="111"/>
        <v>54.169023070875454</v>
      </c>
      <c r="L384" s="157">
        <f t="shared" si="111"/>
        <v>96.314407780628272</v>
      </c>
      <c r="M384" s="157">
        <f t="shared" si="111"/>
        <v>537.72436549496649</v>
      </c>
      <c r="N384" s="157">
        <f t="shared" si="111"/>
        <v>136.06171000789644</v>
      </c>
      <c r="O384" s="157">
        <f t="shared" si="111"/>
        <v>130.90593938355877</v>
      </c>
      <c r="P384" s="157">
        <f t="shared" si="111"/>
        <v>76.107402694199322</v>
      </c>
      <c r="Q384" s="157">
        <f t="shared" si="111"/>
        <v>31.192094657339922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9.5675966114895346</v>
      </c>
      <c r="D385" s="156">
        <f t="shared" si="112"/>
        <v>10.946669496431003</v>
      </c>
      <c r="E385" s="156">
        <f t="shared" si="112"/>
        <v>8.8944597333432647</v>
      </c>
      <c r="F385" s="156">
        <f t="shared" si="112"/>
        <v>15.48642832878777</v>
      </c>
      <c r="G385" s="156">
        <f t="shared" si="112"/>
        <v>18.116125550611955</v>
      </c>
      <c r="H385" s="156">
        <f t="shared" si="112"/>
        <v>22.412271165990269</v>
      </c>
      <c r="I385" s="156">
        <f t="shared" si="112"/>
        <v>33.065622878928046</v>
      </c>
      <c r="J385" s="156">
        <f t="shared" si="112"/>
        <v>31.48353441128419</v>
      </c>
      <c r="K385" s="156">
        <f t="shared" si="112"/>
        <v>54.169023070875454</v>
      </c>
      <c r="L385" s="156">
        <f t="shared" si="112"/>
        <v>96.314407780628272</v>
      </c>
      <c r="M385" s="156">
        <f t="shared" si="112"/>
        <v>537.72436549496649</v>
      </c>
      <c r="N385" s="156">
        <f t="shared" si="112"/>
        <v>136.06171000789644</v>
      </c>
      <c r="O385" s="156">
        <f t="shared" si="112"/>
        <v>130.90593938355877</v>
      </c>
      <c r="P385" s="156">
        <f t="shared" si="112"/>
        <v>76.107402694199322</v>
      </c>
      <c r="Q385" s="156">
        <f t="shared" si="112"/>
        <v>31.192094657339922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2227.0225165609891</v>
      </c>
      <c r="D386" s="157">
        <f t="shared" si="113"/>
        <v>2184.5295806629465</v>
      </c>
      <c r="E386" s="157">
        <f t="shared" si="113"/>
        <v>2196.6424056109863</v>
      </c>
      <c r="F386" s="157">
        <f t="shared" si="113"/>
        <v>2227.7033501534283</v>
      </c>
      <c r="G386" s="157">
        <f t="shared" si="113"/>
        <v>2296.3079006847297</v>
      </c>
      <c r="H386" s="157">
        <f t="shared" si="113"/>
        <v>2346.2667331440684</v>
      </c>
      <c r="I386" s="157">
        <f t="shared" si="113"/>
        <v>2257.9341160633944</v>
      </c>
      <c r="J386" s="157">
        <f t="shared" si="113"/>
        <v>2354.4255026131141</v>
      </c>
      <c r="K386" s="157">
        <f t="shared" si="113"/>
        <v>2192.0414156692877</v>
      </c>
      <c r="L386" s="157">
        <f t="shared" si="113"/>
        <v>2228.6058752947811</v>
      </c>
      <c r="M386" s="157">
        <f t="shared" si="113"/>
        <v>2406.0142801002025</v>
      </c>
      <c r="N386" s="157">
        <f t="shared" si="113"/>
        <v>2239.1700104626343</v>
      </c>
      <c r="O386" s="157">
        <f t="shared" si="113"/>
        <v>2357.2306431566894</v>
      </c>
      <c r="P386" s="157">
        <f t="shared" si="113"/>
        <v>2249.9683176051171</v>
      </c>
      <c r="Q386" s="157">
        <f t="shared" si="113"/>
        <v>2278.9769626888387</v>
      </c>
    </row>
    <row r="387" spans="1:17" ht="12" customHeight="1" x14ac:dyDescent="0.25">
      <c r="A387" s="167" t="s">
        <v>165</v>
      </c>
      <c r="B387" s="132"/>
      <c r="C387" s="132">
        <f t="shared" ref="C387:Q387" si="114">IF(C311=0,0,C311/0.086*1000000/C$53)</f>
        <v>2100.6358449970239</v>
      </c>
      <c r="D387" s="132">
        <f t="shared" si="114"/>
        <v>2097.8912829026522</v>
      </c>
      <c r="E387" s="132">
        <f t="shared" si="114"/>
        <v>2099.3375807047696</v>
      </c>
      <c r="F387" s="132">
        <f t="shared" si="114"/>
        <v>2104.252055698867</v>
      </c>
      <c r="G387" s="132">
        <f t="shared" si="114"/>
        <v>2114.6142405961155</v>
      </c>
      <c r="H387" s="132">
        <f t="shared" si="114"/>
        <v>2141.6533861942971</v>
      </c>
      <c r="I387" s="132">
        <f t="shared" si="114"/>
        <v>2137.4093116133004</v>
      </c>
      <c r="J387" s="132">
        <f t="shared" si="114"/>
        <v>2145.9220101175019</v>
      </c>
      <c r="K387" s="132">
        <f t="shared" si="114"/>
        <v>2150.4674121561111</v>
      </c>
      <c r="L387" s="132">
        <f t="shared" si="114"/>
        <v>2152.2440065477481</v>
      </c>
      <c r="M387" s="132">
        <f t="shared" si="114"/>
        <v>0</v>
      </c>
      <c r="N387" s="132">
        <f t="shared" si="114"/>
        <v>2160.2947520904736</v>
      </c>
      <c r="O387" s="132">
        <f t="shared" si="114"/>
        <v>2169.8548652070949</v>
      </c>
      <c r="P387" s="132">
        <f t="shared" si="114"/>
        <v>2178.1577958163844</v>
      </c>
      <c r="Q387" s="132">
        <f t="shared" si="114"/>
        <v>2169.5251718714353</v>
      </c>
    </row>
    <row r="388" spans="1:17" ht="12" customHeight="1" x14ac:dyDescent="0.25">
      <c r="A388" s="167" t="s">
        <v>164</v>
      </c>
      <c r="B388" s="132"/>
      <c r="C388" s="132">
        <f t="shared" ref="C388:Q390" si="115">IF(C312=0,0,C312/0.086*1000000/C$54)</f>
        <v>2107.056391590867</v>
      </c>
      <c r="D388" s="132">
        <f t="shared" si="115"/>
        <v>2142.2379026711214</v>
      </c>
      <c r="E388" s="132">
        <f t="shared" si="115"/>
        <v>2147.6683167814931</v>
      </c>
      <c r="F388" s="132">
        <f t="shared" si="115"/>
        <v>2171.512164096026</v>
      </c>
      <c r="G388" s="132">
        <f t="shared" si="115"/>
        <v>2197.9523564165552</v>
      </c>
      <c r="H388" s="132">
        <f t="shared" si="115"/>
        <v>2225.914805482249</v>
      </c>
      <c r="I388" s="132">
        <f t="shared" si="115"/>
        <v>2230.3254220137651</v>
      </c>
      <c r="J388" s="132">
        <f t="shared" si="115"/>
        <v>2246.8042106973958</v>
      </c>
      <c r="K388" s="132">
        <f t="shared" si="115"/>
        <v>2251.1876882770403</v>
      </c>
      <c r="L388" s="132">
        <f t="shared" si="115"/>
        <v>2255.0863901572416</v>
      </c>
      <c r="M388" s="132">
        <f t="shared" si="115"/>
        <v>2253.6174034534411</v>
      </c>
      <c r="N388" s="132">
        <f t="shared" si="115"/>
        <v>2252.1532391481069</v>
      </c>
      <c r="O388" s="132">
        <f t="shared" si="115"/>
        <v>2256.245433042619</v>
      </c>
      <c r="P388" s="132">
        <f t="shared" si="115"/>
        <v>2256.5805761266174</v>
      </c>
      <c r="Q388" s="132">
        <f t="shared" si="115"/>
        <v>2239.3201442673017</v>
      </c>
    </row>
    <row r="389" spans="1:17" ht="12" customHeight="1" x14ac:dyDescent="0.25">
      <c r="A389" s="166" t="s">
        <v>163</v>
      </c>
      <c r="B389" s="165"/>
      <c r="C389" s="165">
        <f t="shared" si="115"/>
        <v>1497.7583221458071</v>
      </c>
      <c r="D389" s="165">
        <f t="shared" si="115"/>
        <v>1404.8283861049042</v>
      </c>
      <c r="E389" s="165">
        <f t="shared" si="115"/>
        <v>1415.9433438842561</v>
      </c>
      <c r="F389" s="165">
        <f t="shared" si="115"/>
        <v>1426.1328643822872</v>
      </c>
      <c r="G389" s="165">
        <f t="shared" si="115"/>
        <v>1446.0843895565488</v>
      </c>
      <c r="H389" s="165">
        <f t="shared" si="115"/>
        <v>1462.925172433426</v>
      </c>
      <c r="I389" s="165">
        <f t="shared" si="115"/>
        <v>1466.4876551920074</v>
      </c>
      <c r="J389" s="165">
        <f t="shared" si="115"/>
        <v>1475.3638319560409</v>
      </c>
      <c r="K389" s="165">
        <f t="shared" si="115"/>
        <v>1476.1563931541368</v>
      </c>
      <c r="L389" s="165">
        <f t="shared" si="115"/>
        <v>1475.9947408373607</v>
      </c>
      <c r="M389" s="165">
        <f t="shared" si="115"/>
        <v>1475.760905386268</v>
      </c>
      <c r="N389" s="165">
        <f t="shared" si="115"/>
        <v>1475.1900994152388</v>
      </c>
      <c r="O389" s="165">
        <f t="shared" si="115"/>
        <v>1477.9548549833962</v>
      </c>
      <c r="P389" s="165">
        <f t="shared" si="115"/>
        <v>1480.1816857429787</v>
      </c>
      <c r="Q389" s="165">
        <f t="shared" si="115"/>
        <v>1469.8966799889376</v>
      </c>
    </row>
    <row r="390" spans="1:17" ht="12" customHeight="1" x14ac:dyDescent="0.25">
      <c r="A390" s="147" t="s">
        <v>59</v>
      </c>
      <c r="B390" s="164"/>
      <c r="C390" s="164">
        <f t="shared" si="115"/>
        <v>609.29806944506015</v>
      </c>
      <c r="D390" s="164">
        <f t="shared" si="115"/>
        <v>737.40951656621735</v>
      </c>
      <c r="E390" s="164">
        <f t="shared" si="115"/>
        <v>731.72497289723685</v>
      </c>
      <c r="F390" s="164">
        <f t="shared" si="115"/>
        <v>745.3792997137391</v>
      </c>
      <c r="G390" s="164">
        <f t="shared" si="115"/>
        <v>751.86796686000628</v>
      </c>
      <c r="H390" s="164">
        <f t="shared" si="115"/>
        <v>762.9896330488225</v>
      </c>
      <c r="I390" s="164">
        <f t="shared" si="115"/>
        <v>763.83776682175755</v>
      </c>
      <c r="J390" s="164">
        <f t="shared" si="115"/>
        <v>771.44037874135461</v>
      </c>
      <c r="K390" s="164">
        <f t="shared" si="115"/>
        <v>775.03129512290332</v>
      </c>
      <c r="L390" s="164">
        <f t="shared" si="115"/>
        <v>779.09164931988073</v>
      </c>
      <c r="M390" s="164">
        <f t="shared" si="115"/>
        <v>777.85649806717265</v>
      </c>
      <c r="N390" s="164">
        <f t="shared" si="115"/>
        <v>776.96313973286806</v>
      </c>
      <c r="O390" s="164">
        <f t="shared" si="115"/>
        <v>778.29057805922287</v>
      </c>
      <c r="P390" s="164">
        <f t="shared" si="115"/>
        <v>776.3988903836389</v>
      </c>
      <c r="Q390" s="164">
        <f t="shared" si="115"/>
        <v>769.42346427836389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2433.7474022776114</v>
      </c>
      <c r="D391" s="162">
        <f t="shared" si="116"/>
        <v>2289.1954654495703</v>
      </c>
      <c r="E391" s="162">
        <f t="shared" si="116"/>
        <v>2347.2212651113741</v>
      </c>
      <c r="F391" s="162">
        <f t="shared" si="116"/>
        <v>2445.0989277542194</v>
      </c>
      <c r="G391" s="162">
        <f t="shared" si="116"/>
        <v>2442.4550652274629</v>
      </c>
      <c r="H391" s="162">
        <f t="shared" si="116"/>
        <v>2642.0173539984194</v>
      </c>
      <c r="I391" s="162">
        <f t="shared" si="116"/>
        <v>2536.4172586206764</v>
      </c>
      <c r="J391" s="162">
        <f t="shared" si="116"/>
        <v>2603.0641595561251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2621.1255299057366</v>
      </c>
      <c r="P391" s="162">
        <f t="shared" si="116"/>
        <v>2641.2623516319163</v>
      </c>
      <c r="Q391" s="162">
        <f t="shared" si="116"/>
        <v>2754.6087741061783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2340.5015040910553</v>
      </c>
      <c r="D392" s="160">
        <f t="shared" si="117"/>
        <v>2258.6455998885772</v>
      </c>
      <c r="E392" s="160">
        <f t="shared" si="117"/>
        <v>2301.5882558839139</v>
      </c>
      <c r="F392" s="160">
        <f t="shared" si="117"/>
        <v>2381.5028130597325</v>
      </c>
      <c r="G392" s="160">
        <f t="shared" si="117"/>
        <v>2389.5158552423513</v>
      </c>
      <c r="H392" s="160">
        <f t="shared" si="117"/>
        <v>2527.6069363262468</v>
      </c>
      <c r="I392" s="160">
        <f t="shared" si="117"/>
        <v>2459.329719862556</v>
      </c>
      <c r="J392" s="160">
        <f t="shared" si="117"/>
        <v>2509.2275690795891</v>
      </c>
      <c r="K392" s="160">
        <f t="shared" si="117"/>
        <v>2323.8285183053658</v>
      </c>
      <c r="L392" s="160">
        <f t="shared" si="117"/>
        <v>0</v>
      </c>
      <c r="M392" s="160">
        <f t="shared" si="117"/>
        <v>2429.5892032265028</v>
      </c>
      <c r="N392" s="160">
        <f t="shared" si="117"/>
        <v>0</v>
      </c>
      <c r="O392" s="160">
        <f t="shared" si="117"/>
        <v>2505.2028884198289</v>
      </c>
      <c r="P392" s="160">
        <f t="shared" si="117"/>
        <v>2509.5316929178603</v>
      </c>
      <c r="Q392" s="160">
        <f t="shared" si="117"/>
        <v>2571.0886561297475</v>
      </c>
    </row>
    <row r="393" spans="1:17" ht="12" customHeight="1" x14ac:dyDescent="0.25">
      <c r="A393" s="148" t="s">
        <v>60</v>
      </c>
      <c r="B393" s="156"/>
      <c r="C393" s="156">
        <f t="shared" si="117"/>
        <v>1731.2057590616726</v>
      </c>
      <c r="D393" s="156">
        <f t="shared" si="117"/>
        <v>1521.2324427007004</v>
      </c>
      <c r="E393" s="156">
        <f t="shared" si="117"/>
        <v>1569.8571777228869</v>
      </c>
      <c r="F393" s="156">
        <f t="shared" si="117"/>
        <v>1636.1249806596313</v>
      </c>
      <c r="G393" s="156">
        <f t="shared" si="117"/>
        <v>1637.5850507138409</v>
      </c>
      <c r="H393" s="156">
        <f t="shared" si="117"/>
        <v>1764.5723623168356</v>
      </c>
      <c r="I393" s="156">
        <f t="shared" si="117"/>
        <v>1695.485407417345</v>
      </c>
      <c r="J393" s="156">
        <f t="shared" si="117"/>
        <v>1737.769949940787</v>
      </c>
      <c r="K393" s="156">
        <f t="shared" si="117"/>
        <v>1548.9951370402309</v>
      </c>
      <c r="L393" s="156">
        <f t="shared" si="117"/>
        <v>0</v>
      </c>
      <c r="M393" s="156">
        <f t="shared" si="117"/>
        <v>1651.9860374703605</v>
      </c>
      <c r="N393" s="156">
        <f t="shared" si="117"/>
        <v>0</v>
      </c>
      <c r="O393" s="156">
        <f t="shared" si="117"/>
        <v>1727.2050169821291</v>
      </c>
      <c r="P393" s="156">
        <f t="shared" si="117"/>
        <v>1733.3813634739165</v>
      </c>
      <c r="Q393" s="156">
        <f t="shared" si="117"/>
        <v>1801.895482889548</v>
      </c>
    </row>
    <row r="394" spans="1:17" ht="12" customHeight="1" x14ac:dyDescent="0.25">
      <c r="A394" s="148" t="s">
        <v>59</v>
      </c>
      <c r="B394" s="156"/>
      <c r="C394" s="156">
        <f t="shared" si="117"/>
        <v>609.29574502938283</v>
      </c>
      <c r="D394" s="156">
        <f t="shared" si="117"/>
        <v>737.41315718787644</v>
      </c>
      <c r="E394" s="156">
        <f t="shared" si="117"/>
        <v>731.73107816102663</v>
      </c>
      <c r="F394" s="156">
        <f t="shared" si="117"/>
        <v>745.37783240010128</v>
      </c>
      <c r="G394" s="156">
        <f t="shared" si="117"/>
        <v>751.93080452851029</v>
      </c>
      <c r="H394" s="156">
        <f t="shared" si="117"/>
        <v>763.03457400941113</v>
      </c>
      <c r="I394" s="156">
        <f t="shared" si="117"/>
        <v>763.84431244521113</v>
      </c>
      <c r="J394" s="156">
        <f t="shared" si="117"/>
        <v>771.4576191388021</v>
      </c>
      <c r="K394" s="156">
        <f t="shared" si="117"/>
        <v>774.8333812651349</v>
      </c>
      <c r="L394" s="156">
        <f t="shared" si="117"/>
        <v>0</v>
      </c>
      <c r="M394" s="156">
        <f t="shared" si="117"/>
        <v>777.60316575614206</v>
      </c>
      <c r="N394" s="156">
        <f t="shared" si="117"/>
        <v>0</v>
      </c>
      <c r="O394" s="156">
        <f t="shared" si="117"/>
        <v>777.99787143769959</v>
      </c>
      <c r="P394" s="156">
        <f t="shared" si="117"/>
        <v>776.15032944394341</v>
      </c>
      <c r="Q394" s="156">
        <f t="shared" si="117"/>
        <v>769.19317324019994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658.49697736850953</v>
      </c>
      <c r="D395" s="157">
        <f t="shared" si="118"/>
        <v>642.58540411312856</v>
      </c>
      <c r="E395" s="157">
        <f t="shared" si="118"/>
        <v>665.27508093199117</v>
      </c>
      <c r="F395" s="157">
        <f t="shared" si="118"/>
        <v>686.60354774588222</v>
      </c>
      <c r="G395" s="157">
        <f t="shared" si="118"/>
        <v>678.76860670609949</v>
      </c>
      <c r="H395" s="157">
        <f t="shared" si="118"/>
        <v>699.49152346663698</v>
      </c>
      <c r="I395" s="157">
        <f t="shared" si="118"/>
        <v>721.64618183754646</v>
      </c>
      <c r="J395" s="157">
        <f t="shared" si="118"/>
        <v>721.99258565383377</v>
      </c>
      <c r="K395" s="157">
        <f t="shared" si="118"/>
        <v>697.58109707432573</v>
      </c>
      <c r="L395" s="157">
        <f t="shared" si="118"/>
        <v>716.59081359063214</v>
      </c>
      <c r="M395" s="157">
        <f t="shared" si="118"/>
        <v>715.73588340332742</v>
      </c>
      <c r="N395" s="157">
        <f t="shared" si="118"/>
        <v>726.56614195188729</v>
      </c>
      <c r="O395" s="157">
        <f t="shared" si="118"/>
        <v>755.62998163349221</v>
      </c>
      <c r="P395" s="157">
        <f t="shared" si="118"/>
        <v>783.501254584771</v>
      </c>
      <c r="Q395" s="157">
        <f t="shared" si="118"/>
        <v>829.70157079195667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658.49697736850953</v>
      </c>
      <c r="D397" s="57">
        <f t="shared" si="120"/>
        <v>642.58540411312856</v>
      </c>
      <c r="E397" s="57">
        <f t="shared" si="120"/>
        <v>665.27508093199117</v>
      </c>
      <c r="F397" s="57">
        <f t="shared" si="120"/>
        <v>686.60354774588222</v>
      </c>
      <c r="G397" s="57">
        <f t="shared" si="120"/>
        <v>678.76860670609949</v>
      </c>
      <c r="H397" s="57">
        <f t="shared" si="120"/>
        <v>699.49152346663698</v>
      </c>
      <c r="I397" s="57">
        <f t="shared" si="120"/>
        <v>721.64618183754646</v>
      </c>
      <c r="J397" s="57">
        <f t="shared" si="120"/>
        <v>721.99258565383377</v>
      </c>
      <c r="K397" s="57">
        <f t="shared" si="120"/>
        <v>697.58109707432573</v>
      </c>
      <c r="L397" s="57">
        <f t="shared" si="120"/>
        <v>716.59081359063214</v>
      </c>
      <c r="M397" s="57">
        <f t="shared" si="120"/>
        <v>715.73588340332742</v>
      </c>
      <c r="N397" s="57">
        <f t="shared" si="120"/>
        <v>726.56614195188729</v>
      </c>
      <c r="O397" s="57">
        <f t="shared" si="120"/>
        <v>755.62998163349221</v>
      </c>
      <c r="P397" s="57">
        <f t="shared" si="120"/>
        <v>783.501254584771</v>
      </c>
      <c r="Q397" s="57">
        <f t="shared" si="120"/>
        <v>829.70157079195667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4607.0823303958368</v>
      </c>
      <c r="D399" s="168">
        <f t="shared" si="121"/>
        <v>4359.2346686701203</v>
      </c>
      <c r="E399" s="168">
        <f t="shared" si="121"/>
        <v>4584.5184681180617</v>
      </c>
      <c r="F399" s="168">
        <f t="shared" si="121"/>
        <v>4731.620666718155</v>
      </c>
      <c r="G399" s="168">
        <f t="shared" si="121"/>
        <v>4494.0744329990603</v>
      </c>
      <c r="H399" s="168">
        <f t="shared" si="121"/>
        <v>4738.1763284210947</v>
      </c>
      <c r="I399" s="168">
        <f t="shared" si="121"/>
        <v>4417.6981161553267</v>
      </c>
      <c r="J399" s="168">
        <f t="shared" si="121"/>
        <v>4490.902422076736</v>
      </c>
      <c r="K399" s="168">
        <f t="shared" si="121"/>
        <v>4566.8165533598221</v>
      </c>
      <c r="L399" s="168">
        <f t="shared" si="121"/>
        <v>4744.370445978836</v>
      </c>
      <c r="M399" s="168">
        <f t="shared" si="121"/>
        <v>3210.1005164288681</v>
      </c>
      <c r="N399" s="168">
        <f t="shared" si="121"/>
        <v>3777.2058271582227</v>
      </c>
      <c r="O399" s="168">
        <f t="shared" si="121"/>
        <v>3604.3308080974693</v>
      </c>
      <c r="P399" s="168">
        <f t="shared" si="121"/>
        <v>3570.71442132838</v>
      </c>
      <c r="Q399" s="168">
        <f t="shared" si="121"/>
        <v>3737.457914630113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3960.9923890292589</v>
      </c>
      <c r="D400" s="157">
        <f t="shared" si="122"/>
        <v>3801.9609719934642</v>
      </c>
      <c r="E400" s="157">
        <f t="shared" si="122"/>
        <v>3967.4051659358934</v>
      </c>
      <c r="F400" s="157">
        <f t="shared" si="122"/>
        <v>4098.9667249320792</v>
      </c>
      <c r="G400" s="157">
        <f t="shared" si="122"/>
        <v>4050.2672145431002</v>
      </c>
      <c r="H400" s="157">
        <f t="shared" si="122"/>
        <v>4153.0372486860342</v>
      </c>
      <c r="I400" s="157">
        <f t="shared" si="122"/>
        <v>3743.3099869545995</v>
      </c>
      <c r="J400" s="157">
        <f t="shared" si="122"/>
        <v>3993.8216314745505</v>
      </c>
      <c r="K400" s="157">
        <f t="shared" si="122"/>
        <v>3742.9901630054424</v>
      </c>
      <c r="L400" s="157">
        <f t="shared" si="122"/>
        <v>3997.7571427701259</v>
      </c>
      <c r="M400" s="157">
        <f t="shared" si="122"/>
        <v>3120.7020939548488</v>
      </c>
      <c r="N400" s="157">
        <f t="shared" si="122"/>
        <v>3070.6131866096912</v>
      </c>
      <c r="O400" s="157">
        <f t="shared" si="122"/>
        <v>3126.7987633498474</v>
      </c>
      <c r="P400" s="157">
        <f t="shared" si="122"/>
        <v>2824.5199063707487</v>
      </c>
      <c r="Q400" s="157">
        <f t="shared" si="122"/>
        <v>3031.8873721398732</v>
      </c>
    </row>
    <row r="401" spans="1:17" ht="12" customHeight="1" x14ac:dyDescent="0.25">
      <c r="A401" s="23" t="s">
        <v>166</v>
      </c>
      <c r="B401" s="156"/>
      <c r="C401" s="156">
        <f t="shared" ref="C401:Q401" si="123">IF(C344=0,0,C344*1000000/C$49)</f>
        <v>3960.9923890292589</v>
      </c>
      <c r="D401" s="156">
        <f t="shared" si="123"/>
        <v>3801.9609719934642</v>
      </c>
      <c r="E401" s="156">
        <f t="shared" si="123"/>
        <v>3967.4051659358934</v>
      </c>
      <c r="F401" s="156">
        <f t="shared" si="123"/>
        <v>4098.9667249320792</v>
      </c>
      <c r="G401" s="156">
        <f t="shared" si="123"/>
        <v>4050.2672145431002</v>
      </c>
      <c r="H401" s="156">
        <f t="shared" si="123"/>
        <v>4153.0372486860342</v>
      </c>
      <c r="I401" s="156">
        <f t="shared" si="123"/>
        <v>3743.3099869545995</v>
      </c>
      <c r="J401" s="156">
        <f t="shared" si="123"/>
        <v>3993.8216314745505</v>
      </c>
      <c r="K401" s="156">
        <f t="shared" si="123"/>
        <v>3742.9901630054424</v>
      </c>
      <c r="L401" s="156">
        <f t="shared" si="123"/>
        <v>3997.7571427701259</v>
      </c>
      <c r="M401" s="156">
        <f t="shared" si="123"/>
        <v>3120.7020939548488</v>
      </c>
      <c r="N401" s="156">
        <f t="shared" si="123"/>
        <v>3070.6131866096912</v>
      </c>
      <c r="O401" s="156">
        <f t="shared" si="123"/>
        <v>3126.7987633498474</v>
      </c>
      <c r="P401" s="156">
        <f t="shared" si="123"/>
        <v>2824.5199063707487</v>
      </c>
      <c r="Q401" s="156">
        <f t="shared" si="123"/>
        <v>3031.8873721398732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646.08994136657827</v>
      </c>
      <c r="D405" s="157">
        <f t="shared" si="127"/>
        <v>557.27369667665596</v>
      </c>
      <c r="E405" s="157">
        <f t="shared" si="127"/>
        <v>617.11330218216858</v>
      </c>
      <c r="F405" s="157">
        <f t="shared" si="127"/>
        <v>632.65394178607562</v>
      </c>
      <c r="G405" s="157">
        <f t="shared" si="127"/>
        <v>443.80721845596037</v>
      </c>
      <c r="H405" s="157">
        <f t="shared" si="127"/>
        <v>585.13907973506014</v>
      </c>
      <c r="I405" s="157">
        <f t="shared" si="127"/>
        <v>674.38812920072769</v>
      </c>
      <c r="J405" s="157">
        <f t="shared" si="127"/>
        <v>497.08079060218552</v>
      </c>
      <c r="K405" s="157">
        <f t="shared" si="127"/>
        <v>823.82639035438012</v>
      </c>
      <c r="L405" s="157">
        <f t="shared" si="127"/>
        <v>746.61330320870979</v>
      </c>
      <c r="M405" s="157">
        <f t="shared" si="127"/>
        <v>89.398422474019128</v>
      </c>
      <c r="N405" s="157">
        <f t="shared" si="127"/>
        <v>706.59264054853134</v>
      </c>
      <c r="O405" s="157">
        <f t="shared" si="127"/>
        <v>477.53204474762185</v>
      </c>
      <c r="P405" s="157">
        <f t="shared" si="127"/>
        <v>746.19451495763121</v>
      </c>
      <c r="Q405" s="157">
        <f t="shared" si="127"/>
        <v>705.57054249024009</v>
      </c>
    </row>
    <row r="406" spans="1:17" ht="12" customHeight="1" x14ac:dyDescent="0.25">
      <c r="A406" s="167" t="s">
        <v>165</v>
      </c>
      <c r="B406" s="132"/>
      <c r="C406" s="132">
        <f t="shared" ref="C406:Q406" si="128">IF(C349=0,0,C349*1000000/C$53)</f>
        <v>1042.3603582044832</v>
      </c>
      <c r="D406" s="132">
        <f t="shared" si="128"/>
        <v>1023.4812844752928</v>
      </c>
      <c r="E406" s="132">
        <f t="shared" si="128"/>
        <v>1016.6875268322384</v>
      </c>
      <c r="F406" s="132">
        <f t="shared" si="128"/>
        <v>1002.024764601786</v>
      </c>
      <c r="G406" s="132">
        <f t="shared" si="128"/>
        <v>1002.9445245780207</v>
      </c>
      <c r="H406" s="132">
        <f t="shared" si="128"/>
        <v>1002.0572387750017</v>
      </c>
      <c r="I406" s="132">
        <f t="shared" si="128"/>
        <v>992.38197079742486</v>
      </c>
      <c r="J406" s="132">
        <f t="shared" si="128"/>
        <v>982.46751813833123</v>
      </c>
      <c r="K406" s="132">
        <f t="shared" si="128"/>
        <v>973.55005773034532</v>
      </c>
      <c r="L406" s="132">
        <f t="shared" si="128"/>
        <v>967.53537175556698</v>
      </c>
      <c r="M406" s="132">
        <f t="shared" si="128"/>
        <v>0</v>
      </c>
      <c r="N406" s="132">
        <f t="shared" si="128"/>
        <v>963.0189075009655</v>
      </c>
      <c r="O406" s="132">
        <f t="shared" si="128"/>
        <v>968.89585093386177</v>
      </c>
      <c r="P406" s="132">
        <f t="shared" si="128"/>
        <v>969.81468272835411</v>
      </c>
      <c r="Q406" s="132">
        <f t="shared" si="128"/>
        <v>964.21206102668475</v>
      </c>
    </row>
    <row r="407" spans="1:17" ht="12" customHeight="1" x14ac:dyDescent="0.25">
      <c r="A407" s="167" t="s">
        <v>164</v>
      </c>
      <c r="B407" s="132"/>
      <c r="C407" s="132">
        <f t="shared" ref="C407:Q407" si="129">IF(C350=0,0,C350*1000000/C$54)</f>
        <v>772.42163407083024</v>
      </c>
      <c r="D407" s="132">
        <f t="shared" si="129"/>
        <v>687.6558575381282</v>
      </c>
      <c r="E407" s="132">
        <f t="shared" si="129"/>
        <v>688.53186463782777</v>
      </c>
      <c r="F407" s="132">
        <f t="shared" si="129"/>
        <v>680.32450644976143</v>
      </c>
      <c r="G407" s="132">
        <f t="shared" si="129"/>
        <v>686.21914243747472</v>
      </c>
      <c r="H407" s="132">
        <f t="shared" si="129"/>
        <v>687.27363419421431</v>
      </c>
      <c r="I407" s="132">
        <f t="shared" si="129"/>
        <v>685.53021717313936</v>
      </c>
      <c r="J407" s="132">
        <f t="shared" si="129"/>
        <v>680.87455866798575</v>
      </c>
      <c r="K407" s="132">
        <f t="shared" si="129"/>
        <v>674.02973329918791</v>
      </c>
      <c r="L407" s="132">
        <f t="shared" si="129"/>
        <v>670.00268307078954</v>
      </c>
      <c r="M407" s="132">
        <f t="shared" si="129"/>
        <v>667.3023371209116</v>
      </c>
      <c r="N407" s="132">
        <f t="shared" si="129"/>
        <v>664.38370287257419</v>
      </c>
      <c r="O407" s="132">
        <f t="shared" si="129"/>
        <v>664.49294299976782</v>
      </c>
      <c r="P407" s="132">
        <f t="shared" si="129"/>
        <v>659.35700958808729</v>
      </c>
      <c r="Q407" s="132">
        <f t="shared" si="129"/>
        <v>649.40098375121113</v>
      </c>
    </row>
    <row r="408" spans="1:17" ht="12" customHeight="1" x14ac:dyDescent="0.25">
      <c r="A408" s="166" t="s">
        <v>163</v>
      </c>
      <c r="B408" s="165"/>
      <c r="C408" s="165">
        <f t="shared" ref="C408:Q408" si="130">IF(C351=0,0,C351*1000000/C$54)</f>
        <v>772.42163407083024</v>
      </c>
      <c r="D408" s="165">
        <f t="shared" si="130"/>
        <v>687.6558575381282</v>
      </c>
      <c r="E408" s="165">
        <f t="shared" si="130"/>
        <v>688.53186463782777</v>
      </c>
      <c r="F408" s="165">
        <f t="shared" si="130"/>
        <v>680.32450644976143</v>
      </c>
      <c r="G408" s="165">
        <f t="shared" si="130"/>
        <v>686.21914243747472</v>
      </c>
      <c r="H408" s="165">
        <f t="shared" si="130"/>
        <v>687.27363419421431</v>
      </c>
      <c r="I408" s="165">
        <f t="shared" si="130"/>
        <v>685.53021717313936</v>
      </c>
      <c r="J408" s="165">
        <f t="shared" si="130"/>
        <v>680.87455866798575</v>
      </c>
      <c r="K408" s="165">
        <f t="shared" si="130"/>
        <v>674.02973329918791</v>
      </c>
      <c r="L408" s="165">
        <f t="shared" si="130"/>
        <v>670.00268307078954</v>
      </c>
      <c r="M408" s="165">
        <f t="shared" si="130"/>
        <v>667.3023371209116</v>
      </c>
      <c r="N408" s="165">
        <f t="shared" si="130"/>
        <v>664.38370287257419</v>
      </c>
      <c r="O408" s="165">
        <f t="shared" si="130"/>
        <v>664.49294299976782</v>
      </c>
      <c r="P408" s="165">
        <f t="shared" si="130"/>
        <v>659.35700958808729</v>
      </c>
      <c r="Q408" s="165">
        <f t="shared" si="130"/>
        <v>649.40098375121113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246.84352266378087</v>
      </c>
      <c r="D418" s="184">
        <f>D361/RES_summary!D$21</f>
        <v>231.93462721244268</v>
      </c>
      <c r="E418" s="184">
        <f>E361/RES_summary!E$21</f>
        <v>238.15636364208547</v>
      </c>
      <c r="F418" s="184">
        <f>F361/RES_summary!F$21</f>
        <v>246.02172632053899</v>
      </c>
      <c r="G418" s="184">
        <f>G361/RES_summary!G$21</f>
        <v>239.58689930266985</v>
      </c>
      <c r="H418" s="184">
        <f>H361/RES_summary!H$21</f>
        <v>247.27505638819898</v>
      </c>
      <c r="I418" s="184">
        <f>I361/RES_summary!I$21</f>
        <v>224.99185071679582</v>
      </c>
      <c r="J418" s="184">
        <f>J361/RES_summary!J$21</f>
        <v>231.41480782914979</v>
      </c>
      <c r="K418" s="184">
        <f>K361/RES_summary!K$21</f>
        <v>215.75035556030247</v>
      </c>
      <c r="L418" s="184">
        <f>L361/RES_summary!L$21</f>
        <v>224.15085936196712</v>
      </c>
      <c r="M418" s="184">
        <f>M361/RES_summary!M$21</f>
        <v>177.5135758076313</v>
      </c>
      <c r="N418" s="184">
        <f>N361/RES_summary!N$21</f>
        <v>176.15220076411845</v>
      </c>
      <c r="O418" s="184">
        <f>O361/RES_summary!O$21</f>
        <v>177.27282122160162</v>
      </c>
      <c r="P418" s="184">
        <f>P361/RES_summary!P$21</f>
        <v>165.10141344511234</v>
      </c>
      <c r="Q418" s="184">
        <f>Q361/RES_summary!Q$21</f>
        <v>173.79844548151652</v>
      </c>
    </row>
    <row r="419" spans="1:17" ht="12" customHeight="1" x14ac:dyDescent="0.25">
      <c r="A419" s="158" t="s">
        <v>65</v>
      </c>
      <c r="B419" s="157"/>
      <c r="C419" s="178">
        <f>C362/RES_summary!C$21</f>
        <v>189.72324779651757</v>
      </c>
      <c r="D419" s="178">
        <f>D362/RES_summary!D$21</f>
        <v>178.34605047641597</v>
      </c>
      <c r="E419" s="178">
        <f>E362/RES_summary!E$21</f>
        <v>184.31145842324258</v>
      </c>
      <c r="F419" s="178">
        <f>F362/RES_summary!F$21</f>
        <v>191.87799011199311</v>
      </c>
      <c r="G419" s="178">
        <f>G362/RES_summary!G$21</f>
        <v>187.1503822041349</v>
      </c>
      <c r="H419" s="178">
        <f>H362/RES_summary!H$21</f>
        <v>192.93901226304848</v>
      </c>
      <c r="I419" s="178">
        <f>I362/RES_summary!I$21</f>
        <v>171.90378030048336</v>
      </c>
      <c r="J419" s="178">
        <f>J362/RES_summary!J$21</f>
        <v>180.53301249252601</v>
      </c>
      <c r="K419" s="178">
        <f>K362/RES_summary!K$21</f>
        <v>165.29589376974988</v>
      </c>
      <c r="L419" s="178">
        <f>L362/RES_summary!L$21</f>
        <v>175.3845967061132</v>
      </c>
      <c r="M419" s="178">
        <f>M362/RES_summary!M$21</f>
        <v>133.29788592589409</v>
      </c>
      <c r="N419" s="178">
        <f>N362/RES_summary!N$21</f>
        <v>129.6997487469088</v>
      </c>
      <c r="O419" s="178">
        <f>O362/RES_summary!O$21</f>
        <v>130.9678650089096</v>
      </c>
      <c r="P419" s="178">
        <f>P362/RES_summary!P$21</f>
        <v>117.75656642339716</v>
      </c>
      <c r="Q419" s="178">
        <f>Q362/RES_summary!Q$21</f>
        <v>126.13491731639763</v>
      </c>
    </row>
    <row r="420" spans="1:17" ht="12" customHeight="1" x14ac:dyDescent="0.25">
      <c r="A420" s="23" t="s">
        <v>166</v>
      </c>
      <c r="B420" s="156"/>
      <c r="C420" s="177">
        <f>C363/RES_summary!C$21</f>
        <v>186.04152771330547</v>
      </c>
      <c r="D420" s="177">
        <f>D363/RES_summary!D$21</f>
        <v>176.31180056504294</v>
      </c>
      <c r="E420" s="177">
        <f>E363/RES_summary!E$21</f>
        <v>181.7758194182411</v>
      </c>
      <c r="F420" s="177">
        <f>F363/RES_summary!F$21</f>
        <v>188.49507798570673</v>
      </c>
      <c r="G420" s="177">
        <f>G363/RES_summary!G$21</f>
        <v>184.17940006676884</v>
      </c>
      <c r="H420" s="177">
        <f>H363/RES_summary!H$21</f>
        <v>188.53515530057663</v>
      </c>
      <c r="I420" s="177">
        <f>I363/RES_summary!I$21</f>
        <v>168.57152478912749</v>
      </c>
      <c r="J420" s="177">
        <f>J363/RES_summary!J$21</f>
        <v>176.9492914742566</v>
      </c>
      <c r="K420" s="177">
        <f>K363/RES_summary!K$21</f>
        <v>164.15447437256185</v>
      </c>
      <c r="L420" s="177">
        <f>L363/RES_summary!L$21</f>
        <v>173.02867027489123</v>
      </c>
      <c r="M420" s="177">
        <f>M363/RES_summary!M$21</f>
        <v>131.28972457100491</v>
      </c>
      <c r="N420" s="177">
        <f>N363/RES_summary!N$21</f>
        <v>127.98120897833398</v>
      </c>
      <c r="O420" s="177">
        <f>O363/RES_summary!O$21</f>
        <v>128.59992070831254</v>
      </c>
      <c r="P420" s="177">
        <f>P363/RES_summary!P$21</f>
        <v>115.45521008619576</v>
      </c>
      <c r="Q420" s="177">
        <f>Q363/RES_summary!Q$21</f>
        <v>123.31299922676658</v>
      </c>
    </row>
    <row r="421" spans="1:17" ht="12" customHeight="1" x14ac:dyDescent="0.25">
      <c r="A421" s="23" t="s">
        <v>60</v>
      </c>
      <c r="B421" s="156"/>
      <c r="C421" s="177">
        <f>C364/RES_summary!C$21</f>
        <v>3.6817200832120718</v>
      </c>
      <c r="D421" s="177">
        <f>D364/RES_summary!D$21</f>
        <v>2.0342499113730299</v>
      </c>
      <c r="E421" s="177">
        <f>E364/RES_summary!E$21</f>
        <v>2.5356390050014856</v>
      </c>
      <c r="F421" s="177">
        <f>F364/RES_summary!F$21</f>
        <v>3.382912126286397</v>
      </c>
      <c r="G421" s="177">
        <f>G364/RES_summary!G$21</f>
        <v>2.9709821373660614</v>
      </c>
      <c r="H421" s="177">
        <f>H364/RES_summary!H$21</f>
        <v>4.4038569624718429</v>
      </c>
      <c r="I421" s="177">
        <f>I364/RES_summary!I$21</f>
        <v>3.3322555113558638</v>
      </c>
      <c r="J421" s="177">
        <f>J364/RES_summary!J$21</f>
        <v>3.5837210182694106</v>
      </c>
      <c r="K421" s="177">
        <f>K364/RES_summary!K$21</f>
        <v>1.14141939718803</v>
      </c>
      <c r="L421" s="177">
        <f>L364/RES_summary!L$21</f>
        <v>2.3559264312219859</v>
      </c>
      <c r="M421" s="177">
        <f>M364/RES_summary!M$21</f>
        <v>2.0081613548891775</v>
      </c>
      <c r="N421" s="177">
        <f>N364/RES_summary!N$21</f>
        <v>1.7185397685748083</v>
      </c>
      <c r="O421" s="177">
        <f>O364/RES_summary!O$21</f>
        <v>2.3679443005970415</v>
      </c>
      <c r="P421" s="177">
        <f>P364/RES_summary!P$21</f>
        <v>2.3013563372014048</v>
      </c>
      <c r="Q421" s="177">
        <f>Q364/RES_summary!Q$21</f>
        <v>2.8219180896310583</v>
      </c>
    </row>
    <row r="422" spans="1:17" ht="12" customHeight="1" x14ac:dyDescent="0.25">
      <c r="A422" s="158" t="s">
        <v>112</v>
      </c>
      <c r="B422" s="157"/>
      <c r="C422" s="178">
        <f>C365/RES_summary!C$21</f>
        <v>6.3536349267563796E-2</v>
      </c>
      <c r="D422" s="178">
        <f>D365/RES_summary!D$21</f>
        <v>6.8924211195255311E-2</v>
      </c>
      <c r="E422" s="178">
        <f>E365/RES_summary!E$21</f>
        <v>5.3458079886475128E-2</v>
      </c>
      <c r="F422" s="178">
        <f>F365/RES_summary!F$21</f>
        <v>8.8813105883280855E-2</v>
      </c>
      <c r="G422" s="178">
        <f>G365/RES_summary!G$21</f>
        <v>9.8364266394936214E-2</v>
      </c>
      <c r="H422" s="178">
        <f>H365/RES_summary!H$21</f>
        <v>0.11480548028467791</v>
      </c>
      <c r="I422" s="178">
        <f>I365/RES_summary!I$21</f>
        <v>0.1590179083651703</v>
      </c>
      <c r="J422" s="178">
        <f>J365/RES_summary!J$21</f>
        <v>0.14552416768637205</v>
      </c>
      <c r="K422" s="178">
        <f>K365/RES_summary!K$21</f>
        <v>0.23031628637296528</v>
      </c>
      <c r="L422" s="178">
        <f>L365/RES_summary!L$21</f>
        <v>0.37467870815580662</v>
      </c>
      <c r="M422" s="178">
        <f>M365/RES_summary!M$21</f>
        <v>1.9104641722139808</v>
      </c>
      <c r="N422" s="178">
        <f>N365/RES_summary!N$21</f>
        <v>0.4555987433003057</v>
      </c>
      <c r="O422" s="178">
        <f>O365/RES_summary!O$21</f>
        <v>0.41703909040502529</v>
      </c>
      <c r="P422" s="178">
        <f>P365/RES_summary!P$21</f>
        <v>0.23272756985458676</v>
      </c>
      <c r="Q422" s="178">
        <f>Q365/RES_summary!Q$21</f>
        <v>9.258150702613914E-2</v>
      </c>
    </row>
    <row r="423" spans="1:17" ht="12" customHeight="1" x14ac:dyDescent="0.25">
      <c r="A423" s="23" t="s">
        <v>60</v>
      </c>
      <c r="B423" s="156"/>
      <c r="C423" s="177">
        <f>C366/RES_summary!C$21</f>
        <v>6.3536349267563796E-2</v>
      </c>
      <c r="D423" s="177">
        <f>D366/RES_summary!D$21</f>
        <v>6.8924211195255311E-2</v>
      </c>
      <c r="E423" s="177">
        <f>E366/RES_summary!E$21</f>
        <v>5.3458079886475128E-2</v>
      </c>
      <c r="F423" s="177">
        <f>F366/RES_summary!F$21</f>
        <v>8.8813105883280855E-2</v>
      </c>
      <c r="G423" s="177">
        <f>G366/RES_summary!G$21</f>
        <v>9.8364266394936214E-2</v>
      </c>
      <c r="H423" s="177">
        <f>H366/RES_summary!H$21</f>
        <v>0.11480548028467791</v>
      </c>
      <c r="I423" s="177">
        <f>I366/RES_summary!I$21</f>
        <v>0.1590179083651703</v>
      </c>
      <c r="J423" s="177">
        <f>J366/RES_summary!J$21</f>
        <v>0.14552416768637205</v>
      </c>
      <c r="K423" s="177">
        <f>K366/RES_summary!K$21</f>
        <v>0.23031628637296528</v>
      </c>
      <c r="L423" s="177">
        <f>L366/RES_summary!L$21</f>
        <v>0.37467870815580662</v>
      </c>
      <c r="M423" s="177">
        <f>M366/RES_summary!M$21</f>
        <v>1.9104641722139808</v>
      </c>
      <c r="N423" s="177">
        <f>N366/RES_summary!N$21</f>
        <v>0.4555987433003057</v>
      </c>
      <c r="O423" s="177">
        <f>O366/RES_summary!O$21</f>
        <v>0.41703909040502529</v>
      </c>
      <c r="P423" s="177">
        <f>P366/RES_summary!P$21</f>
        <v>0.23272756985458676</v>
      </c>
      <c r="Q423" s="177">
        <f>Q366/RES_summary!Q$21</f>
        <v>9.258150702613914E-2</v>
      </c>
    </row>
    <row r="424" spans="1:17" ht="12" customHeight="1" x14ac:dyDescent="0.25">
      <c r="A424" s="158" t="s">
        <v>63</v>
      </c>
      <c r="B424" s="157"/>
      <c r="C424" s="178">
        <f>C367/RES_summary!C$21</f>
        <v>46.934811228537249</v>
      </c>
      <c r="D424" s="178">
        <f>D367/RES_summary!D$21</f>
        <v>43.899311190942939</v>
      </c>
      <c r="E424" s="178">
        <f>E367/RES_summary!E$21</f>
        <v>43.99404557421574</v>
      </c>
      <c r="F424" s="178">
        <f>F367/RES_summary!F$21</f>
        <v>44.047396608167546</v>
      </c>
      <c r="G424" s="178">
        <f>G367/RES_summary!G$21</f>
        <v>42.567496298537442</v>
      </c>
      <c r="H424" s="178">
        <f>H367/RES_summary!H$21</f>
        <v>44.254857214461758</v>
      </c>
      <c r="I424" s="178">
        <f>I367/RES_summary!I$21</f>
        <v>42.763473338381409</v>
      </c>
      <c r="J424" s="178">
        <f>J367/RES_summary!J$21</f>
        <v>40.845164478508828</v>
      </c>
      <c r="K424" s="178">
        <f>K367/RES_summary!K$21</f>
        <v>40.786162818929824</v>
      </c>
      <c r="L424" s="178">
        <f>L367/RES_summary!L$21</f>
        <v>38.849400531591883</v>
      </c>
      <c r="M424" s="178">
        <f>M367/RES_summary!M$21</f>
        <v>33.050573059560996</v>
      </c>
      <c r="N424" s="178">
        <f>N367/RES_summary!N$21</f>
        <v>36.686393862755757</v>
      </c>
      <c r="O424" s="178">
        <f>O367/RES_summary!O$21</f>
        <v>36.313724306618376</v>
      </c>
      <c r="P424" s="178">
        <f>P367/RES_summary!P$21</f>
        <v>37.254069908450752</v>
      </c>
      <c r="Q424" s="178">
        <f>Q367/RES_summary!Q$21</f>
        <v>37.253977818945941</v>
      </c>
    </row>
    <row r="425" spans="1:17" ht="12" customHeight="1" x14ac:dyDescent="0.25">
      <c r="A425" s="167" t="s">
        <v>165</v>
      </c>
      <c r="B425" s="132"/>
      <c r="C425" s="183">
        <f>C368/RES_summary!C$21</f>
        <v>48.958012139901136</v>
      </c>
      <c r="D425" s="183">
        <f>D368/RES_summary!D$21</f>
        <v>47.462830218335043</v>
      </c>
      <c r="E425" s="183">
        <f>E368/RES_summary!E$21</f>
        <v>46.581884267582616</v>
      </c>
      <c r="F425" s="183">
        <f>F368/RES_summary!F$21</f>
        <v>46.079109400516728</v>
      </c>
      <c r="G425" s="183">
        <f>G368/RES_summary!G$21</f>
        <v>45.607292322284088</v>
      </c>
      <c r="H425" s="183">
        <f>H368/RES_summary!H$21</f>
        <v>45.490325710968463</v>
      </c>
      <c r="I425" s="183">
        <f>I368/RES_summary!I$21</f>
        <v>44.689684416614199</v>
      </c>
      <c r="J425" s="183">
        <f>J368/RES_summary!J$21</f>
        <v>43.528967308152758</v>
      </c>
      <c r="K425" s="183">
        <f>K368/RES_summary!K$21</f>
        <v>42.696504944533494</v>
      </c>
      <c r="L425" s="183">
        <f>L368/RES_summary!L$21</f>
        <v>41.876320356665175</v>
      </c>
      <c r="M425" s="183">
        <f>M368/RES_summary!M$21</f>
        <v>0</v>
      </c>
      <c r="N425" s="183">
        <f>N368/RES_summary!N$21</f>
        <v>40.138016923925292</v>
      </c>
      <c r="O425" s="183">
        <f>O368/RES_summary!O$21</f>
        <v>39.849040195736627</v>
      </c>
      <c r="P425" s="183">
        <f>P368/RES_summary!P$21</f>
        <v>39.642191115923445</v>
      </c>
      <c r="Q425" s="183">
        <f>Q368/RES_summary!Q$21</f>
        <v>39.216457124495463</v>
      </c>
    </row>
    <row r="426" spans="1:17" ht="12" customHeight="1" x14ac:dyDescent="0.25">
      <c r="A426" s="167" t="s">
        <v>164</v>
      </c>
      <c r="B426" s="132"/>
      <c r="C426" s="183">
        <f>C369/RES_summary!C$21</f>
        <v>43.850143410478488</v>
      </c>
      <c r="D426" s="183">
        <f>D369/RES_summary!D$21</f>
        <v>40.76069747233322</v>
      </c>
      <c r="E426" s="183">
        <f>E369/RES_summary!E$21</f>
        <v>40.254582373425833</v>
      </c>
      <c r="F426" s="183">
        <f>F369/RES_summary!F$21</f>
        <v>40.163006284027105</v>
      </c>
      <c r="G426" s="183">
        <f>G369/RES_summary!G$21</f>
        <v>40.160514879694595</v>
      </c>
      <c r="H426" s="183">
        <f>H369/RES_summary!H$21</f>
        <v>40.243318459058692</v>
      </c>
      <c r="I426" s="183">
        <f>I369/RES_summary!I$21</f>
        <v>39.926532366521045</v>
      </c>
      <c r="J426" s="183">
        <f>J369/RES_summary!J$21</f>
        <v>39.129718329962124</v>
      </c>
      <c r="K426" s="183">
        <f>K369/RES_summary!K$21</f>
        <v>38.44999033100531</v>
      </c>
      <c r="L426" s="183">
        <f>L369/RES_summary!L$21</f>
        <v>37.799735342269955</v>
      </c>
      <c r="M426" s="183">
        <f>M369/RES_summary!M$21</f>
        <v>36.600117754209187</v>
      </c>
      <c r="N426" s="183">
        <f>N369/RES_summary!N$21</f>
        <v>36.118240902447582</v>
      </c>
      <c r="O426" s="183">
        <f>O369/RES_summary!O$21</f>
        <v>35.666181138010231</v>
      </c>
      <c r="P426" s="183">
        <f>P369/RES_summary!P$21</f>
        <v>35.18996978717427</v>
      </c>
      <c r="Q426" s="183">
        <f>Q369/RES_summary!Q$21</f>
        <v>34.506441933563778</v>
      </c>
    </row>
    <row r="427" spans="1:17" ht="12" customHeight="1" x14ac:dyDescent="0.25">
      <c r="A427" s="166" t="s">
        <v>163</v>
      </c>
      <c r="B427" s="165"/>
      <c r="C427" s="182">
        <f>C370/RES_summary!C$21</f>
        <v>36.279418571809742</v>
      </c>
      <c r="D427" s="182">
        <f>D370/RES_summary!D$21</f>
        <v>31.889291685199989</v>
      </c>
      <c r="E427" s="182">
        <f>E370/RES_summary!E$21</f>
        <v>31.546675636942744</v>
      </c>
      <c r="F427" s="182">
        <f>F370/RES_summary!F$21</f>
        <v>31.285401786461225</v>
      </c>
      <c r="G427" s="182">
        <f>G370/RES_summary!G$21</f>
        <v>31.204713979031652</v>
      </c>
      <c r="H427" s="182">
        <f>H370/RES_summary!H$21</f>
        <v>31.200115384901455</v>
      </c>
      <c r="I427" s="182">
        <f>I370/RES_summary!I$21</f>
        <v>30.871307586234209</v>
      </c>
      <c r="J427" s="182">
        <f>J370/RES_summary!J$21</f>
        <v>30.166662874892825</v>
      </c>
      <c r="K427" s="182">
        <f>K370/RES_summary!K$21</f>
        <v>29.56058973245166</v>
      </c>
      <c r="L427" s="182">
        <f>L370/RES_summary!L$21</f>
        <v>28.998678306911373</v>
      </c>
      <c r="M427" s="182">
        <f>M370/RES_summary!M$21</f>
        <v>28.073791540660885</v>
      </c>
      <c r="N427" s="182">
        <f>N370/RES_summary!N$21</f>
        <v>27.691091111679761</v>
      </c>
      <c r="O427" s="182">
        <f>O370/RES_summary!O$21</f>
        <v>27.329465772672197</v>
      </c>
      <c r="P427" s="182">
        <f>P370/RES_summary!P$21</f>
        <v>26.951908496765974</v>
      </c>
      <c r="Q427" s="182">
        <f>Q370/RES_summary!Q$21</f>
        <v>26.412453095398206</v>
      </c>
    </row>
    <row r="428" spans="1:17" ht="12" customHeight="1" x14ac:dyDescent="0.25">
      <c r="A428" s="147" t="s">
        <v>59</v>
      </c>
      <c r="B428" s="164"/>
      <c r="C428" s="181">
        <f>C371/RES_summary!C$21</f>
        <v>7.5707248386687551</v>
      </c>
      <c r="D428" s="181">
        <f>D371/RES_summary!D$21</f>
        <v>8.8714057871332272</v>
      </c>
      <c r="E428" s="181">
        <f>E371/RES_summary!E$21</f>
        <v>8.7079067364830856</v>
      </c>
      <c r="F428" s="181">
        <f>F371/RES_summary!F$21</f>
        <v>8.8776044975658817</v>
      </c>
      <c r="G428" s="181">
        <f>G371/RES_summary!G$21</f>
        <v>8.9558009006629486</v>
      </c>
      <c r="H428" s="181">
        <f>H371/RES_summary!H$21</f>
        <v>9.0432030741572333</v>
      </c>
      <c r="I428" s="181">
        <f>I371/RES_summary!I$21</f>
        <v>9.0552247802868386</v>
      </c>
      <c r="J428" s="181">
        <f>J371/RES_summary!J$21</f>
        <v>8.9630554550693002</v>
      </c>
      <c r="K428" s="181">
        <f>K371/RES_summary!K$21</f>
        <v>8.8894005985536442</v>
      </c>
      <c r="L428" s="181">
        <f>L371/RES_summary!L$21</f>
        <v>8.8010570353585873</v>
      </c>
      <c r="M428" s="181">
        <f>M371/RES_summary!M$21</f>
        <v>8.5263262135483018</v>
      </c>
      <c r="N428" s="181">
        <f>N371/RES_summary!N$21</f>
        <v>8.427149790767821</v>
      </c>
      <c r="O428" s="181">
        <f>O371/RES_summary!O$21</f>
        <v>8.3367153653380335</v>
      </c>
      <c r="P428" s="181">
        <f>P371/RES_summary!P$21</f>
        <v>8.2380612904083019</v>
      </c>
      <c r="Q428" s="181">
        <f>Q371/RES_summary!Q$21</f>
        <v>8.0939888381655685</v>
      </c>
    </row>
    <row r="429" spans="1:17" ht="12" customHeight="1" x14ac:dyDescent="0.25">
      <c r="A429" s="163" t="s">
        <v>142</v>
      </c>
      <c r="B429" s="162"/>
      <c r="C429" s="180">
        <f>C372/RES_summary!C$21</f>
        <v>43.666565298225493</v>
      </c>
      <c r="D429" s="180">
        <f>D372/RES_summary!D$21</f>
        <v>39.849069359167267</v>
      </c>
      <c r="E429" s="180">
        <f>E372/RES_summary!E$21</f>
        <v>40.032775350198229</v>
      </c>
      <c r="F429" s="180">
        <f>F372/RES_summary!F$21</f>
        <v>41.104907257422596</v>
      </c>
      <c r="G429" s="180">
        <f>G372/RES_summary!G$21</f>
        <v>40.385769128862243</v>
      </c>
      <c r="H429" s="180">
        <f>H372/RES_summary!H$21</f>
        <v>42.976493364648867</v>
      </c>
      <c r="I429" s="180">
        <f>I372/RES_summary!I$21</f>
        <v>40.598920807224239</v>
      </c>
      <c r="J429" s="180">
        <f>J372/RES_summary!J$21</f>
        <v>40.357473469454995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37.379156450337405</v>
      </c>
      <c r="P429" s="180">
        <f>P372/RES_summary!P$21</f>
        <v>37.098050103500384</v>
      </c>
      <c r="Q429" s="180">
        <f>Q372/RES_summary!Q$21</f>
        <v>38.167578113202083</v>
      </c>
    </row>
    <row r="430" spans="1:17" ht="12" customHeight="1" x14ac:dyDescent="0.25">
      <c r="A430" s="161" t="s">
        <v>141</v>
      </c>
      <c r="B430" s="160"/>
      <c r="C430" s="179">
        <f>C373/RES_summary!C$21</f>
        <v>39.507676969951603</v>
      </c>
      <c r="D430" s="179">
        <f>D373/RES_summary!D$21</f>
        <v>35.472704849707732</v>
      </c>
      <c r="E430" s="179">
        <f>E373/RES_summary!E$21</f>
        <v>35.661409103023722</v>
      </c>
      <c r="F430" s="179">
        <f>F373/RES_summary!F$21</f>
        <v>36.595059561656321</v>
      </c>
      <c r="G430" s="179">
        <f>G373/RES_summary!G$21</f>
        <v>36.341376505040586</v>
      </c>
      <c r="H430" s="179">
        <f>H373/RES_summary!H$21</f>
        <v>38.245021171769729</v>
      </c>
      <c r="I430" s="179">
        <f>I373/RES_summary!I$21</f>
        <v>36.576022726910772</v>
      </c>
      <c r="J430" s="179">
        <f>J373/RES_summary!J$21</f>
        <v>36.362656740488021</v>
      </c>
      <c r="K430" s="179">
        <f>K373/RES_summary!K$21</f>
        <v>32.622219047194477</v>
      </c>
      <c r="L430" s="179">
        <f>L373/RES_summary!L$21</f>
        <v>0</v>
      </c>
      <c r="M430" s="179">
        <f>M373/RES_summary!M$21</f>
        <v>32.50147884483075</v>
      </c>
      <c r="N430" s="179">
        <f>N373/RES_summary!N$21</f>
        <v>0</v>
      </c>
      <c r="O430" s="179">
        <f>O373/RES_summary!O$21</f>
        <v>32.754276191852597</v>
      </c>
      <c r="P430" s="179">
        <f>P373/RES_summary!P$21</f>
        <v>32.395310229982869</v>
      </c>
      <c r="Q430" s="179">
        <f>Q373/RES_summary!Q$21</f>
        <v>33.05813658514181</v>
      </c>
    </row>
    <row r="431" spans="1:17" ht="12" customHeight="1" x14ac:dyDescent="0.25">
      <c r="A431" s="148" t="s">
        <v>60</v>
      </c>
      <c r="B431" s="156"/>
      <c r="C431" s="177">
        <f>C374/RES_summary!C$21</f>
        <v>31.944240109112446</v>
      </c>
      <c r="D431" s="177">
        <f>D374/RES_summary!D$21</f>
        <v>26.560859839672172</v>
      </c>
      <c r="E431" s="177">
        <f>E374/RES_summary!E$21</f>
        <v>26.905903513732866</v>
      </c>
      <c r="F431" s="177">
        <f>F374/RES_summary!F$21</f>
        <v>27.672310753202137</v>
      </c>
      <c r="G431" s="177">
        <f>G374/RES_summary!G$21</f>
        <v>27.323797182544997</v>
      </c>
      <c r="H431" s="177">
        <f>H374/RES_summary!H$21</f>
        <v>29.136156833413171</v>
      </c>
      <c r="I431" s="177">
        <f>I374/RES_summary!I$21</f>
        <v>27.520922077011949</v>
      </c>
      <c r="J431" s="177">
        <f>J374/RES_summary!J$21</f>
        <v>27.388768746924541</v>
      </c>
      <c r="K431" s="177">
        <f>K374/RES_summary!K$21</f>
        <v>23.790400751023434</v>
      </c>
      <c r="L431" s="177">
        <f>L374/RES_summary!L$21</f>
        <v>0</v>
      </c>
      <c r="M431" s="177">
        <f>M374/RES_summary!M$21</f>
        <v>24.036976362247124</v>
      </c>
      <c r="N431" s="177">
        <f>N374/RES_summary!N$21</f>
        <v>0</v>
      </c>
      <c r="O431" s="177">
        <f>O374/RES_summary!O$21</f>
        <v>24.446348633837367</v>
      </c>
      <c r="P431" s="177">
        <f>P374/RES_summary!P$21</f>
        <v>24.20529499671942</v>
      </c>
      <c r="Q431" s="177">
        <f>Q374/RES_summary!Q$21</f>
        <v>24.98120414973538</v>
      </c>
    </row>
    <row r="432" spans="1:17" ht="12" customHeight="1" x14ac:dyDescent="0.25">
      <c r="A432" s="148" t="s">
        <v>59</v>
      </c>
      <c r="B432" s="156"/>
      <c r="C432" s="177">
        <f>C375/RES_summary!C$21</f>
        <v>7.5634368608391558</v>
      </c>
      <c r="D432" s="177">
        <f>D375/RES_summary!D$21</f>
        <v>8.9118450100355577</v>
      </c>
      <c r="E432" s="177">
        <f>E375/RES_summary!E$21</f>
        <v>8.7555055892908573</v>
      </c>
      <c r="F432" s="177">
        <f>F375/RES_summary!F$21</f>
        <v>8.9227488084541875</v>
      </c>
      <c r="G432" s="177">
        <f>G375/RES_summary!G$21</f>
        <v>9.0175793224955942</v>
      </c>
      <c r="H432" s="177">
        <f>H375/RES_summary!H$21</f>
        <v>9.1088643383565664</v>
      </c>
      <c r="I432" s="177">
        <f>I375/RES_summary!I$21</f>
        <v>9.0551006498988205</v>
      </c>
      <c r="J432" s="177">
        <f>J375/RES_summary!J$21</f>
        <v>8.973887993563471</v>
      </c>
      <c r="K432" s="177">
        <f>K375/RES_summary!K$21</f>
        <v>8.8318182961710363</v>
      </c>
      <c r="L432" s="177">
        <f>L375/RES_summary!L$21</f>
        <v>0</v>
      </c>
      <c r="M432" s="177">
        <f>M375/RES_summary!M$21</f>
        <v>8.4645024825836259</v>
      </c>
      <c r="N432" s="177">
        <f>N375/RES_summary!N$21</f>
        <v>0</v>
      </c>
      <c r="O432" s="177">
        <f>O375/RES_summary!O$21</f>
        <v>8.3079275580152352</v>
      </c>
      <c r="P432" s="177">
        <f>P375/RES_summary!P$21</f>
        <v>8.1900152332634555</v>
      </c>
      <c r="Q432" s="177">
        <f>Q375/RES_summary!Q$21</f>
        <v>8.0769324354064285</v>
      </c>
    </row>
    <row r="433" spans="1:17" ht="12" customHeight="1" x14ac:dyDescent="0.25">
      <c r="A433" s="158" t="s">
        <v>62</v>
      </c>
      <c r="B433" s="157"/>
      <c r="C433" s="178">
        <f>C376/RES_summary!C$21</f>
        <v>10.121927289458521</v>
      </c>
      <c r="D433" s="178">
        <f>D376/RES_summary!D$21</f>
        <v>9.6203413338885326</v>
      </c>
      <c r="E433" s="178">
        <f>E376/RES_summary!E$21</f>
        <v>9.7974015647406318</v>
      </c>
      <c r="F433" s="178">
        <f>F376/RES_summary!F$21</f>
        <v>10.00752649449505</v>
      </c>
      <c r="G433" s="178">
        <f>G376/RES_summary!G$21</f>
        <v>9.7706565336025726</v>
      </c>
      <c r="H433" s="178">
        <f>H376/RES_summary!H$21</f>
        <v>9.9663814304040432</v>
      </c>
      <c r="I433" s="178">
        <f>I376/RES_summary!I$21</f>
        <v>10.165579169565916</v>
      </c>
      <c r="J433" s="178">
        <f>J376/RES_summary!J$21</f>
        <v>9.8911066904286162</v>
      </c>
      <c r="K433" s="178">
        <f>K376/RES_summary!K$21</f>
        <v>9.4379826852498034</v>
      </c>
      <c r="L433" s="178">
        <f>L376/RES_summary!L$21</f>
        <v>9.5421834161062087</v>
      </c>
      <c r="M433" s="178">
        <f>M376/RES_summary!M$21</f>
        <v>9.2546526499622441</v>
      </c>
      <c r="N433" s="178">
        <f>N376/RES_summary!N$21</f>
        <v>9.3104594111536034</v>
      </c>
      <c r="O433" s="178">
        <f>O376/RES_summary!O$21</f>
        <v>9.574192815668642</v>
      </c>
      <c r="P433" s="178">
        <f>P376/RES_summary!P$21</f>
        <v>9.8580495434098534</v>
      </c>
      <c r="Q433" s="178">
        <f>Q376/RES_summary!Q$21</f>
        <v>10.316968839146814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10.121927289458521</v>
      </c>
      <c r="D435" s="176">
        <f>D378/RES_summary!D$21</f>
        <v>9.6203413338885326</v>
      </c>
      <c r="E435" s="176">
        <f>E378/RES_summary!E$21</f>
        <v>9.7974015647406318</v>
      </c>
      <c r="F435" s="176">
        <f>F378/RES_summary!F$21</f>
        <v>10.00752649449505</v>
      </c>
      <c r="G435" s="176">
        <f>G378/RES_summary!G$21</f>
        <v>9.7706565336025726</v>
      </c>
      <c r="H435" s="176">
        <f>H378/RES_summary!H$21</f>
        <v>9.9663814304040432</v>
      </c>
      <c r="I435" s="176">
        <f>I378/RES_summary!I$21</f>
        <v>10.165579169565916</v>
      </c>
      <c r="J435" s="176">
        <f>J378/RES_summary!J$21</f>
        <v>9.8911066904286162</v>
      </c>
      <c r="K435" s="176">
        <f>K378/RES_summary!K$21</f>
        <v>9.4379826852498034</v>
      </c>
      <c r="L435" s="176">
        <f>L378/RES_summary!L$21</f>
        <v>9.5421834161062087</v>
      </c>
      <c r="M435" s="176">
        <f>M378/RES_summary!M$21</f>
        <v>9.2546526499622441</v>
      </c>
      <c r="N435" s="176">
        <f>N378/RES_summary!N$21</f>
        <v>9.3104594111536034</v>
      </c>
      <c r="O435" s="176">
        <f>O378/RES_summary!O$21</f>
        <v>9.574192815668642</v>
      </c>
      <c r="P435" s="176">
        <f>P378/RES_summary!P$21</f>
        <v>9.8580495434098534</v>
      </c>
      <c r="Q435" s="176">
        <f>Q378/RES_summary!Q$21</f>
        <v>10.316968839146814</v>
      </c>
    </row>
    <row r="437" spans="1:17" ht="12" customHeight="1" x14ac:dyDescent="0.25">
      <c r="A437" s="152" t="s">
        <v>185</v>
      </c>
      <c r="B437" s="168"/>
      <c r="C437" s="184">
        <f>C380/RES_summary!C$21</f>
        <v>158.3545991478143</v>
      </c>
      <c r="D437" s="184">
        <f>D380/RES_summary!D$21</f>
        <v>149.77164918377687</v>
      </c>
      <c r="E437" s="184">
        <f>E380/RES_summary!E$21</f>
        <v>154.89616902337167</v>
      </c>
      <c r="F437" s="184">
        <f>F380/RES_summary!F$21</f>
        <v>161.39351334840558</v>
      </c>
      <c r="G437" s="184">
        <f>G380/RES_summary!G$21</f>
        <v>159.5110962814891</v>
      </c>
      <c r="H437" s="184">
        <f>H380/RES_summary!H$21</f>
        <v>165.62265008088559</v>
      </c>
      <c r="I437" s="184">
        <f>I380/RES_summary!I$21</f>
        <v>150.70304247632922</v>
      </c>
      <c r="J437" s="184">
        <f>J380/RES_summary!J$21</f>
        <v>156.52211148912616</v>
      </c>
      <c r="K437" s="184">
        <f>K380/RES_summary!K$21</f>
        <v>144.7748948721264</v>
      </c>
      <c r="L437" s="184">
        <f>L380/RES_summary!L$21</f>
        <v>150.4754359120426</v>
      </c>
      <c r="M437" s="184">
        <f>M380/RES_summary!M$21</f>
        <v>127.92741559763439</v>
      </c>
      <c r="N437" s="184">
        <f>N380/RES_summary!N$21</f>
        <v>120.43062067887413</v>
      </c>
      <c r="O437" s="184">
        <f>O380/RES_summary!O$21</f>
        <v>124.30939228180677</v>
      </c>
      <c r="P437" s="184">
        <f>P380/RES_summary!P$21</f>
        <v>115.13331355431932</v>
      </c>
      <c r="Q437" s="184">
        <f>Q380/RES_summary!Q$21</f>
        <v>122.12375205748531</v>
      </c>
    </row>
    <row r="438" spans="1:17" ht="12" customHeight="1" x14ac:dyDescent="0.25">
      <c r="A438" s="158" t="s">
        <v>65</v>
      </c>
      <c r="B438" s="157"/>
      <c r="C438" s="178">
        <f>C381/RES_summary!C$21</f>
        <v>121.81663159793858</v>
      </c>
      <c r="D438" s="178">
        <f>D381/RES_summary!D$21</f>
        <v>114.70717789565165</v>
      </c>
      <c r="E438" s="178">
        <f>E381/RES_summary!E$21</f>
        <v>119.82267947038943</v>
      </c>
      <c r="F438" s="178">
        <f>F381/RES_summary!F$21</f>
        <v>125.77280044590029</v>
      </c>
      <c r="G438" s="178">
        <f>G381/RES_summary!G$21</f>
        <v>123.36560453825439</v>
      </c>
      <c r="H438" s="178">
        <f>H381/RES_summary!H$21</f>
        <v>128.84101668737753</v>
      </c>
      <c r="I438" s="178">
        <f>I381/RES_summary!I$21</f>
        <v>114.8126054657169</v>
      </c>
      <c r="J438" s="178">
        <f>J381/RES_summary!J$21</f>
        <v>120.24771132539421</v>
      </c>
      <c r="K438" s="178">
        <f>K381/RES_summary!K$21</f>
        <v>110.84901457870023</v>
      </c>
      <c r="L438" s="178">
        <f>L381/RES_summary!L$21</f>
        <v>115.86575322586091</v>
      </c>
      <c r="M438" s="178">
        <f>M381/RES_summary!M$21</f>
        <v>87.425234459177801</v>
      </c>
      <c r="N438" s="178">
        <f>N381/RES_summary!N$21</f>
        <v>86.3843862972507</v>
      </c>
      <c r="O438" s="178">
        <f>O381/RES_summary!O$21</f>
        <v>89.076376953399503</v>
      </c>
      <c r="P438" s="178">
        <f>P381/RES_summary!P$21</f>
        <v>81.676095727092587</v>
      </c>
      <c r="Q438" s="178">
        <f>Q381/RES_summary!Q$21</f>
        <v>88.615987154198919</v>
      </c>
    </row>
    <row r="439" spans="1:17" ht="12" customHeight="1" x14ac:dyDescent="0.25">
      <c r="A439" s="23" t="s">
        <v>166</v>
      </c>
      <c r="B439" s="156"/>
      <c r="C439" s="177">
        <f>C382/RES_summary!C$21</f>
        <v>117.79057053454066</v>
      </c>
      <c r="D439" s="177">
        <f>D382/RES_summary!D$21</f>
        <v>112.49136500561522</v>
      </c>
      <c r="E439" s="177">
        <f>E382/RES_summary!E$21</f>
        <v>117.0629929570179</v>
      </c>
      <c r="F439" s="177">
        <f>F382/RES_summary!F$21</f>
        <v>122.09669984893112</v>
      </c>
      <c r="G439" s="177">
        <f>G382/RES_summary!G$21</f>
        <v>120.15833754046078</v>
      </c>
      <c r="H439" s="177">
        <f>H382/RES_summary!H$21</f>
        <v>124.09558952861461</v>
      </c>
      <c r="I439" s="177">
        <f>I382/RES_summary!I$21</f>
        <v>111.2529374879125</v>
      </c>
      <c r="J439" s="177">
        <f>J382/RES_summary!J$21</f>
        <v>116.47398521410491</v>
      </c>
      <c r="K439" s="177">
        <f>K382/RES_summary!K$21</f>
        <v>109.64414214194093</v>
      </c>
      <c r="L439" s="177">
        <f>L382/RES_summary!L$21</f>
        <v>113.44201425723793</v>
      </c>
      <c r="M439" s="177">
        <f>M382/RES_summary!M$21</f>
        <v>85.386324043699958</v>
      </c>
      <c r="N439" s="177">
        <f>N382/RES_summary!N$21</f>
        <v>84.622507590374028</v>
      </c>
      <c r="O439" s="177">
        <f>O382/RES_summary!O$21</f>
        <v>86.623288285705485</v>
      </c>
      <c r="P439" s="177">
        <f>P382/RES_summary!P$21</f>
        <v>79.272454821566853</v>
      </c>
      <c r="Q439" s="177">
        <f>Q382/RES_summary!Q$21</f>
        <v>85.667300564036125</v>
      </c>
    </row>
    <row r="440" spans="1:17" ht="12" customHeight="1" x14ac:dyDescent="0.25">
      <c r="A440" s="23" t="s">
        <v>60</v>
      </c>
      <c r="B440" s="156"/>
      <c r="C440" s="177">
        <f>C383/RES_summary!C$21</f>
        <v>4.0260610633979068</v>
      </c>
      <c r="D440" s="177">
        <f>D383/RES_summary!D$21</f>
        <v>2.2158128900364176</v>
      </c>
      <c r="E440" s="177">
        <f>E383/RES_summary!E$21</f>
        <v>2.7596865133715358</v>
      </c>
      <c r="F440" s="177">
        <f>F383/RES_summary!F$21</f>
        <v>3.6761005969691709</v>
      </c>
      <c r="G440" s="177">
        <f>G383/RES_summary!G$21</f>
        <v>3.2072669977936026</v>
      </c>
      <c r="H440" s="177">
        <f>H383/RES_summary!H$21</f>
        <v>4.7454271587629417</v>
      </c>
      <c r="I440" s="177">
        <f>I383/RES_summary!I$21</f>
        <v>3.5596679778043963</v>
      </c>
      <c r="J440" s="177">
        <f>J383/RES_summary!J$21</f>
        <v>3.7737261112892928</v>
      </c>
      <c r="K440" s="177">
        <f>K383/RES_summary!K$21</f>
        <v>1.2048724367592962</v>
      </c>
      <c r="L440" s="177">
        <f>L383/RES_summary!L$21</f>
        <v>2.4237389686229842</v>
      </c>
      <c r="M440" s="177">
        <f>M383/RES_summary!M$21</f>
        <v>2.0389104154778455</v>
      </c>
      <c r="N440" s="177">
        <f>N383/RES_summary!N$21</f>
        <v>1.761878706876679</v>
      </c>
      <c r="O440" s="177">
        <f>O383/RES_summary!O$21</f>
        <v>2.453088667694026</v>
      </c>
      <c r="P440" s="177">
        <f>P383/RES_summary!P$21</f>
        <v>2.4036409055257306</v>
      </c>
      <c r="Q440" s="177">
        <f>Q383/RES_summary!Q$21</f>
        <v>2.948686590162799</v>
      </c>
    </row>
    <row r="441" spans="1:17" ht="12" customHeight="1" x14ac:dyDescent="0.25">
      <c r="A441" s="158" t="s">
        <v>112</v>
      </c>
      <c r="B441" s="157"/>
      <c r="C441" s="178">
        <f>C384/RES_summary!C$21</f>
        <v>0.12074957456826675</v>
      </c>
      <c r="D441" s="178">
        <f>D384/RES_summary!D$21</f>
        <v>0.13524694845172161</v>
      </c>
      <c r="E441" s="178">
        <f>E384/RES_summary!E$21</f>
        <v>0.10866603120468189</v>
      </c>
      <c r="F441" s="178">
        <f>F384/RES_summary!F$21</f>
        <v>0.18828550548142867</v>
      </c>
      <c r="G441" s="178">
        <f>G384/RES_summary!G$21</f>
        <v>0.21876850133282372</v>
      </c>
      <c r="H441" s="178">
        <f>H384/RES_summary!H$21</f>
        <v>0.26868126594668312</v>
      </c>
      <c r="I441" s="178">
        <f>I384/RES_summary!I$21</f>
        <v>0.3939193939012996</v>
      </c>
      <c r="J441" s="178">
        <f>J384/RES_summary!J$21</f>
        <v>0.36746540413959117</v>
      </c>
      <c r="K441" s="178">
        <f>K384/RES_summary!K$21</f>
        <v>0.62427375374795246</v>
      </c>
      <c r="L441" s="178">
        <f>L384/RES_summary!L$21</f>
        <v>1.0959720301691416</v>
      </c>
      <c r="M441" s="178">
        <f>M384/RES_summary!M$21</f>
        <v>5.9514035365616049</v>
      </c>
      <c r="N441" s="178">
        <f>N384/RES_summary!N$21</f>
        <v>1.4934528537186991</v>
      </c>
      <c r="O441" s="178">
        <f>O384/RES_summary!O$21</f>
        <v>1.4218689531548674</v>
      </c>
      <c r="P441" s="178">
        <f>P384/RES_summary!P$21</f>
        <v>0.81887085310026941</v>
      </c>
      <c r="Q441" s="178">
        <f>Q384/RES_summary!Q$21</f>
        <v>0.33287275126968069</v>
      </c>
    </row>
    <row r="442" spans="1:17" ht="12" customHeight="1" x14ac:dyDescent="0.25">
      <c r="A442" s="23" t="s">
        <v>60</v>
      </c>
      <c r="B442" s="156"/>
      <c r="C442" s="177">
        <f>C385/RES_summary!C$21</f>
        <v>0.12074957456826675</v>
      </c>
      <c r="D442" s="177">
        <f>D385/RES_summary!D$21</f>
        <v>0.13524694845172161</v>
      </c>
      <c r="E442" s="177">
        <f>E385/RES_summary!E$21</f>
        <v>0.10866603120468189</v>
      </c>
      <c r="F442" s="177">
        <f>F385/RES_summary!F$21</f>
        <v>0.18828550548142867</v>
      </c>
      <c r="G442" s="177">
        <f>G385/RES_summary!G$21</f>
        <v>0.21876850133282372</v>
      </c>
      <c r="H442" s="177">
        <f>H385/RES_summary!H$21</f>
        <v>0.26868126594668312</v>
      </c>
      <c r="I442" s="177">
        <f>I385/RES_summary!I$21</f>
        <v>0.3939193939012996</v>
      </c>
      <c r="J442" s="177">
        <f>J385/RES_summary!J$21</f>
        <v>0.36746540413959117</v>
      </c>
      <c r="K442" s="177">
        <f>K385/RES_summary!K$21</f>
        <v>0.62427375374795246</v>
      </c>
      <c r="L442" s="177">
        <f>L385/RES_summary!L$21</f>
        <v>1.0959720301691416</v>
      </c>
      <c r="M442" s="177">
        <f>M385/RES_summary!M$21</f>
        <v>5.9514035365616049</v>
      </c>
      <c r="N442" s="177">
        <f>N385/RES_summary!N$21</f>
        <v>1.4934528537186991</v>
      </c>
      <c r="O442" s="177">
        <f>O385/RES_summary!O$21</f>
        <v>1.4218689531548674</v>
      </c>
      <c r="P442" s="177">
        <f>P385/RES_summary!P$21</f>
        <v>0.81887085310026941</v>
      </c>
      <c r="Q442" s="177">
        <f>Q385/RES_summary!Q$21</f>
        <v>0.33287275126968069</v>
      </c>
    </row>
    <row r="443" spans="1:17" ht="12" customHeight="1" x14ac:dyDescent="0.25">
      <c r="A443" s="158" t="s">
        <v>63</v>
      </c>
      <c r="B443" s="157"/>
      <c r="C443" s="178">
        <f>C386/RES_summary!C$21</f>
        <v>28.106538386637158</v>
      </c>
      <c r="D443" s="178">
        <f>D386/RES_summary!D$21</f>
        <v>26.990031962096772</v>
      </c>
      <c r="E443" s="178">
        <f>E386/RES_summary!E$21</f>
        <v>26.836977101466715</v>
      </c>
      <c r="F443" s="178">
        <f>F386/RES_summary!F$21</f>
        <v>27.084634522642258</v>
      </c>
      <c r="G443" s="178">
        <f>G386/RES_summary!G$21</f>
        <v>27.729982143701331</v>
      </c>
      <c r="H443" s="178">
        <f>H386/RES_summary!H$21</f>
        <v>28.127355386737452</v>
      </c>
      <c r="I443" s="178">
        <f>I386/RES_summary!I$21</f>
        <v>26.899358337374043</v>
      </c>
      <c r="J443" s="178">
        <f>J386/RES_summary!J$21</f>
        <v>27.480076014724624</v>
      </c>
      <c r="K443" s="178">
        <f>K386/RES_summary!K$21</f>
        <v>25.262296518443119</v>
      </c>
      <c r="L443" s="178">
        <f>L386/RES_summary!L$21</f>
        <v>25.359546529703689</v>
      </c>
      <c r="M443" s="178">
        <f>M386/RES_summary!M$21</f>
        <v>26.629185535279799</v>
      </c>
      <c r="N443" s="178">
        <f>N386/RES_summary!N$21</f>
        <v>24.577780493076805</v>
      </c>
      <c r="O443" s="178">
        <f>O386/RES_summary!O$21</f>
        <v>25.603674536945668</v>
      </c>
      <c r="P443" s="178">
        <f>P386/RES_summary!P$21</f>
        <v>24.208334675258929</v>
      </c>
      <c r="Q443" s="178">
        <f>Q386/RES_summary!Q$21</f>
        <v>24.320563911598132</v>
      </c>
    </row>
    <row r="444" spans="1:17" ht="12" customHeight="1" x14ac:dyDescent="0.25">
      <c r="A444" s="167" t="s">
        <v>165</v>
      </c>
      <c r="B444" s="132"/>
      <c r="C444" s="183">
        <f>C387/RES_summary!C$21</f>
        <v>26.511452656943952</v>
      </c>
      <c r="D444" s="183">
        <f>D387/RES_summary!D$21</f>
        <v>25.919609091016966</v>
      </c>
      <c r="E444" s="183">
        <f>E387/RES_summary!E$21</f>
        <v>25.648177617672708</v>
      </c>
      <c r="F444" s="183">
        <f>F387/RES_summary!F$21</f>
        <v>25.583701648694479</v>
      </c>
      <c r="G444" s="183">
        <f>G387/RES_summary!G$21</f>
        <v>25.535867866439716</v>
      </c>
      <c r="H444" s="183">
        <f>H387/RES_summary!H$21</f>
        <v>25.674423567338621</v>
      </c>
      <c r="I444" s="183">
        <f>I387/RES_summary!I$21</f>
        <v>25.463514890755963</v>
      </c>
      <c r="J444" s="183">
        <f>J387/RES_summary!J$21</f>
        <v>25.046492188540377</v>
      </c>
      <c r="K444" s="183">
        <f>K387/RES_summary!K$21</f>
        <v>24.78317472963878</v>
      </c>
      <c r="L444" s="183">
        <f>L387/RES_summary!L$21</f>
        <v>24.490616592359178</v>
      </c>
      <c r="M444" s="183">
        <f>M387/RES_summary!M$21</f>
        <v>0</v>
      </c>
      <c r="N444" s="183">
        <f>N387/RES_summary!N$21</f>
        <v>23.712022744648781</v>
      </c>
      <c r="O444" s="183">
        <f>O387/RES_summary!O$21</f>
        <v>23.568443725460956</v>
      </c>
      <c r="P444" s="183">
        <f>P387/RES_summary!P$21</f>
        <v>23.435695731383934</v>
      </c>
      <c r="Q444" s="183">
        <f>Q387/RES_summary!Q$21</f>
        <v>23.152526973360342</v>
      </c>
    </row>
    <row r="445" spans="1:17" ht="12" customHeight="1" x14ac:dyDescent="0.25">
      <c r="A445" s="167" t="s">
        <v>164</v>
      </c>
      <c r="B445" s="132"/>
      <c r="C445" s="183">
        <f>C388/RES_summary!C$21</f>
        <v>26.592484320504187</v>
      </c>
      <c r="D445" s="183">
        <f>D388/RES_summary!D$21</f>
        <v>26.467515008866201</v>
      </c>
      <c r="E445" s="183">
        <f>E388/RES_summary!E$21</f>
        <v>26.238647351879305</v>
      </c>
      <c r="F445" s="183">
        <f>F388/RES_summary!F$21</f>
        <v>26.401456604157865</v>
      </c>
      <c r="G445" s="183">
        <f>G388/RES_summary!G$21</f>
        <v>26.542250530934059</v>
      </c>
      <c r="H445" s="183">
        <f>H388/RES_summary!H$21</f>
        <v>26.684560587236259</v>
      </c>
      <c r="I445" s="183">
        <f>I388/RES_summary!I$21</f>
        <v>26.570448760613367</v>
      </c>
      <c r="J445" s="183">
        <f>J388/RES_summary!J$21</f>
        <v>26.223955878681064</v>
      </c>
      <c r="K445" s="183">
        <f>K388/RES_summary!K$21</f>
        <v>25.943930846105445</v>
      </c>
      <c r="L445" s="183">
        <f>L388/RES_summary!L$21</f>
        <v>25.660871163291606</v>
      </c>
      <c r="M445" s="183">
        <f>M388/RES_summary!M$21</f>
        <v>24.942493674475568</v>
      </c>
      <c r="N445" s="183">
        <f>N388/RES_summary!N$21</f>
        <v>24.720288182636757</v>
      </c>
      <c r="O445" s="183">
        <f>O388/RES_summary!O$21</f>
        <v>24.506797377168365</v>
      </c>
      <c r="P445" s="183">
        <f>P388/RES_summary!P$21</f>
        <v>24.279478684708</v>
      </c>
      <c r="Q445" s="183">
        <f>Q388/RES_summary!Q$21</f>
        <v>23.897358147458373</v>
      </c>
    </row>
    <row r="446" spans="1:17" ht="12" customHeight="1" x14ac:dyDescent="0.25">
      <c r="A446" s="166" t="s">
        <v>163</v>
      </c>
      <c r="B446" s="165"/>
      <c r="C446" s="182">
        <f>C389/RES_summary!C$21</f>
        <v>18.902728401822845</v>
      </c>
      <c r="D446" s="182">
        <f>D389/RES_summary!D$21</f>
        <v>17.356763386433791</v>
      </c>
      <c r="E446" s="182">
        <f>E389/RES_summary!E$21</f>
        <v>17.298964546861036</v>
      </c>
      <c r="F446" s="182">
        <f>F389/RES_summary!F$21</f>
        <v>17.339062406968541</v>
      </c>
      <c r="G446" s="182">
        <f>G389/RES_summary!G$21</f>
        <v>17.462768946939153</v>
      </c>
      <c r="H446" s="182">
        <f>H389/RES_summary!H$21</f>
        <v>17.537740124755249</v>
      </c>
      <c r="I446" s="182">
        <f>I389/RES_summary!I$21</f>
        <v>17.470650119375623</v>
      </c>
      <c r="J446" s="182">
        <f>J389/RES_summary!J$21</f>
        <v>17.219958841989136</v>
      </c>
      <c r="K446" s="182">
        <f>K389/RES_summary!K$21</f>
        <v>17.012041946328534</v>
      </c>
      <c r="L446" s="182">
        <f>L389/RES_summary!L$21</f>
        <v>16.795503288759836</v>
      </c>
      <c r="M446" s="182">
        <f>M389/RES_summary!M$21</f>
        <v>16.333365633061323</v>
      </c>
      <c r="N446" s="182">
        <f>N389/RES_summary!N$21</f>
        <v>16.192115060301678</v>
      </c>
      <c r="O446" s="182">
        <f>O389/RES_summary!O$21</f>
        <v>16.053191569162138</v>
      </c>
      <c r="P446" s="182">
        <f>P389/RES_summary!P$21</f>
        <v>15.925883643906415</v>
      </c>
      <c r="Q446" s="182">
        <f>Q389/RES_summary!Q$21</f>
        <v>15.686299920706059</v>
      </c>
    </row>
    <row r="447" spans="1:17" ht="12" customHeight="1" x14ac:dyDescent="0.25">
      <c r="A447" s="147" t="s">
        <v>59</v>
      </c>
      <c r="B447" s="164"/>
      <c r="C447" s="181">
        <f>C390/RES_summary!C$21</f>
        <v>7.6897559186813487</v>
      </c>
      <c r="D447" s="181">
        <f>D390/RES_summary!D$21</f>
        <v>9.1107516224324119</v>
      </c>
      <c r="E447" s="181">
        <f>E390/RES_summary!E$21</f>
        <v>8.9396828050182666</v>
      </c>
      <c r="F447" s="181">
        <f>F390/RES_summary!F$21</f>
        <v>9.0623941971893256</v>
      </c>
      <c r="G447" s="181">
        <f>G390/RES_summary!G$21</f>
        <v>9.0794815839949017</v>
      </c>
      <c r="H447" s="181">
        <f>H390/RES_summary!H$21</f>
        <v>9.1468204624810063</v>
      </c>
      <c r="I447" s="181">
        <f>I390/RES_summary!I$21</f>
        <v>9.0997986412377401</v>
      </c>
      <c r="J447" s="181">
        <f>J390/RES_summary!J$21</f>
        <v>9.003997036691926</v>
      </c>
      <c r="K447" s="181">
        <f>K390/RES_summary!K$21</f>
        <v>8.9318888997769132</v>
      </c>
      <c r="L447" s="181">
        <f>L390/RES_summary!L$21</f>
        <v>8.8653678745317688</v>
      </c>
      <c r="M447" s="181">
        <f>M390/RES_summary!M$21</f>
        <v>8.609128041414241</v>
      </c>
      <c r="N447" s="181">
        <f>N390/RES_summary!N$21</f>
        <v>8.5281731223350778</v>
      </c>
      <c r="O447" s="181">
        <f>O390/RES_summary!O$21</f>
        <v>8.4536058080062304</v>
      </c>
      <c r="P447" s="181">
        <f>P390/RES_summary!P$21</f>
        <v>8.35359504080159</v>
      </c>
      <c r="Q447" s="181">
        <f>Q390/RES_summary!Q$21</f>
        <v>8.2110582267523142</v>
      </c>
    </row>
    <row r="448" spans="1:17" ht="12" customHeight="1" x14ac:dyDescent="0.25">
      <c r="A448" s="163" t="s">
        <v>142</v>
      </c>
      <c r="B448" s="162"/>
      <c r="C448" s="180">
        <f>C391/RES_summary!C$21</f>
        <v>30.715547003595301</v>
      </c>
      <c r="D448" s="180">
        <f>D391/RES_summary!D$21</f>
        <v>28.283187065482842</v>
      </c>
      <c r="E448" s="180">
        <f>E391/RES_summary!E$21</f>
        <v>28.676639940559028</v>
      </c>
      <c r="F448" s="180">
        <f>F391/RES_summary!F$21</f>
        <v>29.727751150244679</v>
      </c>
      <c r="G448" s="180">
        <f>G391/RES_summary!G$21</f>
        <v>29.494840533081135</v>
      </c>
      <c r="H448" s="180">
        <f>H391/RES_summary!H$21</f>
        <v>31.67285287903292</v>
      </c>
      <c r="I448" s="180">
        <f>I391/RES_summary!I$21</f>
        <v>30.217000685427404</v>
      </c>
      <c r="J448" s="180">
        <f>J391/RES_summary!J$21</f>
        <v>30.382104210311891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28.470037576940143</v>
      </c>
      <c r="P448" s="180">
        <f>P391/RES_summary!P$21</f>
        <v>28.418428149924203</v>
      </c>
      <c r="Q448" s="180">
        <f>Q391/RES_summary!Q$21</f>
        <v>29.396365052789392</v>
      </c>
    </row>
    <row r="449" spans="1:17" ht="12" customHeight="1" x14ac:dyDescent="0.25">
      <c r="A449" s="161" t="s">
        <v>141</v>
      </c>
      <c r="B449" s="160"/>
      <c r="C449" s="179">
        <f>C392/RES_summary!C$21</f>
        <v>29.538720367453326</v>
      </c>
      <c r="D449" s="179">
        <f>D392/RES_summary!D$21</f>
        <v>27.90574111316997</v>
      </c>
      <c r="E449" s="179">
        <f>E392/RES_summary!E$21</f>
        <v>28.119129068247641</v>
      </c>
      <c r="F449" s="179">
        <f>F392/RES_summary!F$21</f>
        <v>28.954543387441976</v>
      </c>
      <c r="G449" s="179">
        <f>G392/RES_summary!G$21</f>
        <v>28.855551983339588</v>
      </c>
      <c r="H449" s="179">
        <f>H392/RES_summary!H$21</f>
        <v>30.301285685776097</v>
      </c>
      <c r="I449" s="179">
        <f>I392/RES_summary!I$21</f>
        <v>29.298636720044691</v>
      </c>
      <c r="J449" s="179">
        <f>J392/RES_summary!J$21</f>
        <v>29.286874551783374</v>
      </c>
      <c r="K449" s="179">
        <f>K392/RES_summary!K$21</f>
        <v>26.781083910095841</v>
      </c>
      <c r="L449" s="179">
        <f>L392/RES_summary!L$21</f>
        <v>0</v>
      </c>
      <c r="M449" s="179">
        <f>M392/RES_summary!M$21</f>
        <v>26.890107096345538</v>
      </c>
      <c r="N449" s="179">
        <f>N392/RES_summary!N$21</f>
        <v>0</v>
      </c>
      <c r="O449" s="179">
        <f>O392/RES_summary!O$21</f>
        <v>27.210913616081758</v>
      </c>
      <c r="P449" s="179">
        <f>P392/RES_summary!P$21</f>
        <v>27.001083804144013</v>
      </c>
      <c r="Q449" s="179">
        <f>Q392/RES_summary!Q$21</f>
        <v>27.437892970191506</v>
      </c>
    </row>
    <row r="450" spans="1:17" ht="12" customHeight="1" x14ac:dyDescent="0.25">
      <c r="A450" s="148" t="s">
        <v>60</v>
      </c>
      <c r="B450" s="156"/>
      <c r="C450" s="177">
        <f>C393/RES_summary!C$21</f>
        <v>21.848993784478278</v>
      </c>
      <c r="D450" s="177">
        <f>D393/RES_summary!D$21</f>
        <v>18.79494451057532</v>
      </c>
      <c r="E450" s="177">
        <f>E393/RES_summary!E$21</f>
        <v>19.179371673562837</v>
      </c>
      <c r="F450" s="177">
        <f>F393/RES_summary!F$21</f>
        <v>19.892167029994916</v>
      </c>
      <c r="G450" s="177">
        <f>G393/RES_summary!G$21</f>
        <v>19.775311578010207</v>
      </c>
      <c r="H450" s="177">
        <f>H393/RES_summary!H$21</f>
        <v>21.153926465125764</v>
      </c>
      <c r="I450" s="177">
        <f>I393/RES_summary!I$21</f>
        <v>20.198760099086652</v>
      </c>
      <c r="J450" s="177">
        <f>J393/RES_summary!J$21</f>
        <v>20.282676290872693</v>
      </c>
      <c r="K450" s="177">
        <f>K393/RES_summary!K$21</f>
        <v>17.851475878976025</v>
      </c>
      <c r="L450" s="177">
        <f>L393/RES_summary!L$21</f>
        <v>0</v>
      </c>
      <c r="M450" s="177">
        <f>M393/RES_summary!M$21</f>
        <v>18.283782875826422</v>
      </c>
      <c r="N450" s="177">
        <f>N393/RES_summary!N$21</f>
        <v>0</v>
      </c>
      <c r="O450" s="177">
        <f>O393/RES_summary!O$21</f>
        <v>18.760487117276366</v>
      </c>
      <c r="P450" s="177">
        <f>P393/RES_summary!P$21</f>
        <v>18.650163132740541</v>
      </c>
      <c r="Q450" s="177">
        <f>Q393/RES_summary!Q$21</f>
        <v>19.229292340862791</v>
      </c>
    </row>
    <row r="451" spans="1:17" ht="12" customHeight="1" x14ac:dyDescent="0.25">
      <c r="A451" s="148" t="s">
        <v>59</v>
      </c>
      <c r="B451" s="156"/>
      <c r="C451" s="177">
        <f>C394/RES_summary!C$21</f>
        <v>7.6897265829750516</v>
      </c>
      <c r="D451" s="177">
        <f>D394/RES_summary!D$21</f>
        <v>9.110796602594645</v>
      </c>
      <c r="E451" s="177">
        <f>E394/RES_summary!E$21</f>
        <v>8.9397573946847988</v>
      </c>
      <c r="F451" s="177">
        <f>F394/RES_summary!F$21</f>
        <v>9.0623763574470608</v>
      </c>
      <c r="G451" s="177">
        <f>G394/RES_summary!G$21</f>
        <v>9.0802404053293788</v>
      </c>
      <c r="H451" s="177">
        <f>H394/RES_summary!H$21</f>
        <v>9.1473592206503316</v>
      </c>
      <c r="I451" s="177">
        <f>I394/RES_summary!I$21</f>
        <v>9.0998766209580371</v>
      </c>
      <c r="J451" s="177">
        <f>J394/RES_summary!J$21</f>
        <v>9.0041982609106821</v>
      </c>
      <c r="K451" s="177">
        <f>K394/RES_summary!K$21</f>
        <v>8.9296080311198178</v>
      </c>
      <c r="L451" s="177">
        <f>L394/RES_summary!L$21</f>
        <v>0</v>
      </c>
      <c r="M451" s="177">
        <f>M394/RES_summary!M$21</f>
        <v>8.6063242205191166</v>
      </c>
      <c r="N451" s="177">
        <f>N394/RES_summary!N$21</f>
        <v>0</v>
      </c>
      <c r="O451" s="177">
        <f>O394/RES_summary!O$21</f>
        <v>8.4504264988053901</v>
      </c>
      <c r="P451" s="177">
        <f>P394/RES_summary!P$21</f>
        <v>8.3509206714034683</v>
      </c>
      <c r="Q451" s="177">
        <f>Q394/RES_summary!Q$21</f>
        <v>8.2086006293287195</v>
      </c>
    </row>
    <row r="452" spans="1:17" ht="12" customHeight="1" x14ac:dyDescent="0.25">
      <c r="A452" s="158" t="s">
        <v>62</v>
      </c>
      <c r="B452" s="157"/>
      <c r="C452" s="178">
        <f>C395/RES_summary!C$21</f>
        <v>8.3106795886702898</v>
      </c>
      <c r="D452" s="178">
        <f>D395/RES_summary!D$21</f>
        <v>7.9391923775767559</v>
      </c>
      <c r="E452" s="178">
        <f>E395/RES_summary!E$21</f>
        <v>8.1278464203108456</v>
      </c>
      <c r="F452" s="178">
        <f>F395/RES_summary!F$21</f>
        <v>8.3477928743815859</v>
      </c>
      <c r="G452" s="178">
        <f>G395/RES_summary!G$21</f>
        <v>8.1967410982005582</v>
      </c>
      <c r="H452" s="178">
        <f>H395/RES_summary!H$21</f>
        <v>8.3855967408239245</v>
      </c>
      <c r="I452" s="178">
        <f>I395/RES_summary!I$21</f>
        <v>8.597159279336978</v>
      </c>
      <c r="J452" s="178">
        <f>J395/RES_summary!J$21</f>
        <v>8.4268587448677348</v>
      </c>
      <c r="K452" s="178">
        <f>K395/RES_summary!K$21</f>
        <v>8.0393100212350959</v>
      </c>
      <c r="L452" s="178">
        <f>L395/RES_summary!L$21</f>
        <v>8.15416412630886</v>
      </c>
      <c r="M452" s="178">
        <f>M395/RES_summary!M$21</f>
        <v>7.9215920666151787</v>
      </c>
      <c r="N452" s="178">
        <f>N395/RES_summary!N$21</f>
        <v>7.975001034827927</v>
      </c>
      <c r="O452" s="178">
        <f>O395/RES_summary!O$21</f>
        <v>8.2074718383067218</v>
      </c>
      <c r="P452" s="178">
        <f>P395/RES_summary!P$21</f>
        <v>8.4300122988675135</v>
      </c>
      <c r="Q452" s="178">
        <f>Q395/RES_summary!Q$21</f>
        <v>8.8543282404185799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8.3106795886702898</v>
      </c>
      <c r="D454" s="176">
        <f>D397/RES_summary!D$21</f>
        <v>7.9391923775767559</v>
      </c>
      <c r="E454" s="176">
        <f>E397/RES_summary!E$21</f>
        <v>8.1278464203108456</v>
      </c>
      <c r="F454" s="176">
        <f>F397/RES_summary!F$21</f>
        <v>8.3477928743815859</v>
      </c>
      <c r="G454" s="176">
        <f>G397/RES_summary!G$21</f>
        <v>8.1967410982005582</v>
      </c>
      <c r="H454" s="176">
        <f>H397/RES_summary!H$21</f>
        <v>8.3855967408239245</v>
      </c>
      <c r="I454" s="176">
        <f>I397/RES_summary!I$21</f>
        <v>8.597159279336978</v>
      </c>
      <c r="J454" s="176">
        <f>J397/RES_summary!J$21</f>
        <v>8.4268587448677348</v>
      </c>
      <c r="K454" s="176">
        <f>K397/RES_summary!K$21</f>
        <v>8.0393100212350959</v>
      </c>
      <c r="L454" s="176">
        <f>L397/RES_summary!L$21</f>
        <v>8.15416412630886</v>
      </c>
      <c r="M454" s="176">
        <f>M397/RES_summary!M$21</f>
        <v>7.9215920666151787</v>
      </c>
      <c r="N454" s="176">
        <f>N397/RES_summary!N$21</f>
        <v>7.975001034827927</v>
      </c>
      <c r="O454" s="176">
        <f>O397/RES_summary!O$21</f>
        <v>8.2074718383067218</v>
      </c>
      <c r="P454" s="176">
        <f>P397/RES_summary!P$21</f>
        <v>8.4300122988675135</v>
      </c>
      <c r="Q454" s="176">
        <f>Q397/RES_summary!Q$21</f>
        <v>8.8543282404185799</v>
      </c>
    </row>
    <row r="456" spans="1:17" ht="12" customHeight="1" x14ac:dyDescent="0.25">
      <c r="A456" s="152" t="s">
        <v>184</v>
      </c>
      <c r="B456" s="168"/>
      <c r="C456" s="184">
        <f>C399/RES_summary!C$21</f>
        <v>58.144511520084663</v>
      </c>
      <c r="D456" s="184">
        <f>D399/RES_summary!D$21</f>
        <v>53.858681557418628</v>
      </c>
      <c r="E456" s="184">
        <f>E399/RES_summary!E$21</f>
        <v>56.010307747798464</v>
      </c>
      <c r="F456" s="184">
        <f>F399/RES_summary!F$21</f>
        <v>57.527505378584529</v>
      </c>
      <c r="G456" s="184">
        <f>G399/RES_summary!G$21</f>
        <v>54.269988681556313</v>
      </c>
      <c r="H456" s="184">
        <f>H399/RES_summary!H$21</f>
        <v>56.80188343118941</v>
      </c>
      <c r="I456" s="184">
        <f>I399/RES_summary!I$21</f>
        <v>52.629190465479461</v>
      </c>
      <c r="J456" s="184">
        <f>J399/RES_summary!J$21</f>
        <v>52.416328228015615</v>
      </c>
      <c r="K456" s="184">
        <f>K399/RES_summary!K$21</f>
        <v>52.630517421626941</v>
      </c>
      <c r="L456" s="184">
        <f>L399/RES_summary!L$21</f>
        <v>53.986702813945101</v>
      </c>
      <c r="M456" s="184">
        <f>M399/RES_summary!M$21</f>
        <v>35.528617991129202</v>
      </c>
      <c r="N456" s="184">
        <f>N399/RES_summary!N$21</f>
        <v>41.459708402348923</v>
      </c>
      <c r="O456" s="184">
        <f>O399/RES_summary!O$21</f>
        <v>39.149377767476992</v>
      </c>
      <c r="P456" s="184">
        <f>P399/RES_summary!P$21</f>
        <v>38.418785306852428</v>
      </c>
      <c r="Q456" s="184">
        <f>Q399/RES_summary!Q$21</f>
        <v>39.885038579953658</v>
      </c>
    </row>
    <row r="457" spans="1:17" ht="12" customHeight="1" x14ac:dyDescent="0.25">
      <c r="A457" s="158" t="s">
        <v>65</v>
      </c>
      <c r="B457" s="157"/>
      <c r="C457" s="178">
        <f>C400/RES_summary!C$21</f>
        <v>49.990417161720522</v>
      </c>
      <c r="D457" s="178">
        <f>D400/RES_summary!D$21</f>
        <v>46.973521924847169</v>
      </c>
      <c r="E457" s="178">
        <f>E400/RES_summary!E$21</f>
        <v>48.470866864125426</v>
      </c>
      <c r="F457" s="178">
        <f>F400/RES_summary!F$21</f>
        <v>49.83563707331637</v>
      </c>
      <c r="G457" s="178">
        <f>G400/RES_summary!G$21</f>
        <v>48.910617562657229</v>
      </c>
      <c r="H457" s="178">
        <f>H400/RES_summary!H$21</f>
        <v>49.787158884367841</v>
      </c>
      <c r="I457" s="178">
        <f>I400/RES_summary!I$21</f>
        <v>44.595028699294275</v>
      </c>
      <c r="J457" s="178">
        <f>J400/RES_summary!J$21</f>
        <v>46.614565591632854</v>
      </c>
      <c r="K457" s="178">
        <f>K400/RES_summary!K$21</f>
        <v>43.136286881965063</v>
      </c>
      <c r="L457" s="178">
        <f>L400/RES_summary!L$21</f>
        <v>45.490909541429986</v>
      </c>
      <c r="M457" s="178">
        <f>M400/RES_summary!M$21</f>
        <v>34.539177821005673</v>
      </c>
      <c r="N457" s="178">
        <f>N400/RES_summary!N$21</f>
        <v>33.703942321042199</v>
      </c>
      <c r="O457" s="178">
        <f>O400/RES_summary!O$21</f>
        <v>33.962539097202857</v>
      </c>
      <c r="P457" s="178">
        <f>P400/RES_summary!P$21</f>
        <v>30.390171566120095</v>
      </c>
      <c r="Q457" s="178">
        <f>Q400/RES_summary!Q$21</f>
        <v>32.355399731595639</v>
      </c>
    </row>
    <row r="458" spans="1:17" ht="12" customHeight="1" x14ac:dyDescent="0.25">
      <c r="A458" s="23" t="s">
        <v>166</v>
      </c>
      <c r="B458" s="156"/>
      <c r="C458" s="177">
        <f>C401/RES_summary!C$21</f>
        <v>49.990417161720522</v>
      </c>
      <c r="D458" s="177">
        <f>D401/RES_summary!D$21</f>
        <v>46.973521924847169</v>
      </c>
      <c r="E458" s="177">
        <f>E401/RES_summary!E$21</f>
        <v>48.470866864125426</v>
      </c>
      <c r="F458" s="177">
        <f>F401/RES_summary!F$21</f>
        <v>49.83563707331637</v>
      </c>
      <c r="G458" s="177">
        <f>G401/RES_summary!G$21</f>
        <v>48.910617562657229</v>
      </c>
      <c r="H458" s="177">
        <f>H401/RES_summary!H$21</f>
        <v>49.787158884367841</v>
      </c>
      <c r="I458" s="177">
        <f>I401/RES_summary!I$21</f>
        <v>44.595028699294275</v>
      </c>
      <c r="J458" s="177">
        <f>J401/RES_summary!J$21</f>
        <v>46.614565591632854</v>
      </c>
      <c r="K458" s="177">
        <f>K401/RES_summary!K$21</f>
        <v>43.136286881965063</v>
      </c>
      <c r="L458" s="177">
        <f>L401/RES_summary!L$21</f>
        <v>45.490909541429986</v>
      </c>
      <c r="M458" s="177">
        <f>M401/RES_summary!M$21</f>
        <v>34.539177821005673</v>
      </c>
      <c r="N458" s="177">
        <f>N401/RES_summary!N$21</f>
        <v>33.703942321042199</v>
      </c>
      <c r="O458" s="177">
        <f>O401/RES_summary!O$21</f>
        <v>33.962539097202857</v>
      </c>
      <c r="P458" s="177">
        <f>P401/RES_summary!P$21</f>
        <v>30.390171566120095</v>
      </c>
      <c r="Q458" s="177">
        <f>Q401/RES_summary!Q$21</f>
        <v>32.355399731595639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8.1540943583641461</v>
      </c>
      <c r="D462" s="178">
        <f>D405/RES_summary!D$21</f>
        <v>6.8851596325714546</v>
      </c>
      <c r="E462" s="178">
        <f>E405/RES_summary!E$21</f>
        <v>7.5394408836730396</v>
      </c>
      <c r="F462" s="178">
        <f>F405/RES_summary!F$21</f>
        <v>7.6918683052681587</v>
      </c>
      <c r="G462" s="178">
        <f>G405/RES_summary!G$21</f>
        <v>5.3593711188990882</v>
      </c>
      <c r="H462" s="178">
        <f>H405/RES_summary!H$21</f>
        <v>7.0147245468215651</v>
      </c>
      <c r="I462" s="178">
        <f>I405/RES_summary!I$21</f>
        <v>8.034161766185191</v>
      </c>
      <c r="J462" s="178">
        <f>J405/RES_summary!J$21</f>
        <v>5.8017626363827626</v>
      </c>
      <c r="K462" s="178">
        <f>K405/RES_summary!K$21</f>
        <v>9.4942305396618831</v>
      </c>
      <c r="L462" s="178">
        <f>L405/RES_summary!L$21</f>
        <v>8.4957932725151082</v>
      </c>
      <c r="M462" s="178">
        <f>M405/RES_summary!M$21</f>
        <v>0.98944017012352825</v>
      </c>
      <c r="N462" s="178">
        <f>N405/RES_summary!N$21</f>
        <v>7.7557660813067253</v>
      </c>
      <c r="O462" s="178">
        <f>O405/RES_summary!O$21</f>
        <v>5.1868386702741347</v>
      </c>
      <c r="P462" s="178">
        <f>P405/RES_summary!P$21</f>
        <v>8.028613740732327</v>
      </c>
      <c r="Q462" s="178">
        <f>Q405/RES_summary!Q$21</f>
        <v>7.5296388483580214</v>
      </c>
    </row>
    <row r="463" spans="1:17" ht="12" customHeight="1" x14ac:dyDescent="0.25">
      <c r="A463" s="167" t="s">
        <v>165</v>
      </c>
      <c r="B463" s="132"/>
      <c r="C463" s="183">
        <f>C406/RES_summary!C$21</f>
        <v>13.155296456465278</v>
      </c>
      <c r="D463" s="183">
        <f>D406/RES_summary!D$21</f>
        <v>12.645190445172608</v>
      </c>
      <c r="E463" s="183">
        <f>E406/RES_summary!E$21</f>
        <v>12.421147751335727</v>
      </c>
      <c r="F463" s="183">
        <f>F406/RES_summary!F$21</f>
        <v>12.182714781125075</v>
      </c>
      <c r="G463" s="183">
        <f>G406/RES_summary!G$21</f>
        <v>12.11145672119077</v>
      </c>
      <c r="H463" s="183">
        <f>H406/RES_summary!H$21</f>
        <v>12.012794485266495</v>
      </c>
      <c r="I463" s="183">
        <f>I406/RES_summary!I$21</f>
        <v>11.822505382296068</v>
      </c>
      <c r="J463" s="183">
        <f>J406/RES_summary!J$21</f>
        <v>11.467036035106871</v>
      </c>
      <c r="K463" s="183">
        <f>K406/RES_summary!K$21</f>
        <v>11.219728814486004</v>
      </c>
      <c r="L463" s="183">
        <f>L406/RES_summary!L$21</f>
        <v>11.009689308982914</v>
      </c>
      <c r="M463" s="183">
        <f>M406/RES_summary!M$21</f>
        <v>0</v>
      </c>
      <c r="N463" s="183">
        <f>N406/RES_summary!N$21</f>
        <v>10.570375276842489</v>
      </c>
      <c r="O463" s="183">
        <f>O406/RES_summary!O$21</f>
        <v>10.523914619694105</v>
      </c>
      <c r="P463" s="183">
        <f>P406/RES_summary!P$21</f>
        <v>10.434635114088087</v>
      </c>
      <c r="Q463" s="183">
        <f>Q406/RES_summary!Q$21</f>
        <v>10.289784161251756</v>
      </c>
    </row>
    <row r="464" spans="1:17" ht="12" customHeight="1" x14ac:dyDescent="0.25">
      <c r="A464" s="167" t="s">
        <v>164</v>
      </c>
      <c r="B464" s="132"/>
      <c r="C464" s="183">
        <f>C407/RES_summary!C$21</f>
        <v>9.7484862174657945</v>
      </c>
      <c r="D464" s="183">
        <f>D407/RES_summary!D$21</f>
        <v>8.4960413162474673</v>
      </c>
      <c r="E464" s="183">
        <f>E407/RES_summary!E$21</f>
        <v>8.4119808657595119</v>
      </c>
      <c r="F464" s="183">
        <f>F407/RES_summary!F$21</f>
        <v>8.2714516781238796</v>
      </c>
      <c r="G464" s="183">
        <f>G407/RES_summary!G$21</f>
        <v>8.2867130147412098</v>
      </c>
      <c r="H464" s="183">
        <f>H407/RES_summary!H$21</f>
        <v>8.2391270710346216</v>
      </c>
      <c r="I464" s="183">
        <f>I407/RES_summary!I$21</f>
        <v>8.1669003677520902</v>
      </c>
      <c r="J464" s="183">
        <f>J407/RES_summary!J$21</f>
        <v>7.946942728883144</v>
      </c>
      <c r="K464" s="183">
        <f>K407/RES_summary!K$21</f>
        <v>7.7678910914428432</v>
      </c>
      <c r="L464" s="183">
        <f>L407/RES_summary!L$21</f>
        <v>7.6240327662748273</v>
      </c>
      <c r="M464" s="183">
        <f>M407/RES_summary!M$21</f>
        <v>7.3855412622815075</v>
      </c>
      <c r="N464" s="183">
        <f>N407/RES_summary!N$21</f>
        <v>7.2924685200682662</v>
      </c>
      <c r="O464" s="183">
        <f>O407/RES_summary!O$21</f>
        <v>7.2175631578756505</v>
      </c>
      <c r="P464" s="183">
        <f>P407/RES_summary!P$21</f>
        <v>7.0942932990169076</v>
      </c>
      <c r="Q464" s="183">
        <f>Q407/RES_summary!Q$21</f>
        <v>6.9302140338188423</v>
      </c>
    </row>
    <row r="465" spans="1:17" ht="12" customHeight="1" x14ac:dyDescent="0.25">
      <c r="A465" s="166" t="s">
        <v>163</v>
      </c>
      <c r="B465" s="165"/>
      <c r="C465" s="182">
        <f>C408/RES_summary!C$21</f>
        <v>9.7484862174657945</v>
      </c>
      <c r="D465" s="182">
        <f>D408/RES_summary!D$21</f>
        <v>8.4960413162474673</v>
      </c>
      <c r="E465" s="182">
        <f>E408/RES_summary!E$21</f>
        <v>8.4119808657595119</v>
      </c>
      <c r="F465" s="182">
        <f>F408/RES_summary!F$21</f>
        <v>8.2714516781238796</v>
      </c>
      <c r="G465" s="182">
        <f>G408/RES_summary!G$21</f>
        <v>8.2867130147412098</v>
      </c>
      <c r="H465" s="182">
        <f>H408/RES_summary!H$21</f>
        <v>8.2391270710346216</v>
      </c>
      <c r="I465" s="182">
        <f>I408/RES_summary!I$21</f>
        <v>8.1669003677520902</v>
      </c>
      <c r="J465" s="182">
        <f>J408/RES_summary!J$21</f>
        <v>7.946942728883144</v>
      </c>
      <c r="K465" s="182">
        <f>K408/RES_summary!K$21</f>
        <v>7.7678910914428432</v>
      </c>
      <c r="L465" s="182">
        <f>L408/RES_summary!L$21</f>
        <v>7.6240327662748273</v>
      </c>
      <c r="M465" s="182">
        <f>M408/RES_summary!M$21</f>
        <v>7.3855412622815075</v>
      </c>
      <c r="N465" s="182">
        <f>N408/RES_summary!N$21</f>
        <v>7.2924685200682662</v>
      </c>
      <c r="O465" s="182">
        <f>O408/RES_summary!O$21</f>
        <v>7.2175631578756505</v>
      </c>
      <c r="P465" s="182">
        <f>P408/RES_summary!P$21</f>
        <v>7.0942932990169076</v>
      </c>
      <c r="Q465" s="182">
        <f>Q408/RES_summary!Q$21</f>
        <v>6.9302140338188423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283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RES_hhdet_num!B$62</f>
        <v>274696</v>
      </c>
      <c r="C5" s="151">
        <f>RES_hhdet_num!C$62</f>
        <v>291930</v>
      </c>
      <c r="D5" s="151">
        <f>RES_hhdet_num!D$62</f>
        <v>297060</v>
      </c>
      <c r="E5" s="151">
        <f>RES_hhdet_num!E$62</f>
        <v>330431</v>
      </c>
      <c r="F5" s="151">
        <f>RES_hhdet_num!F$62</f>
        <v>360848.99999999994</v>
      </c>
      <c r="G5" s="151">
        <f>RES_hhdet_num!G$62</f>
        <v>364935.99999999994</v>
      </c>
      <c r="H5" s="151">
        <f>RES_hhdet_num!H$62</f>
        <v>375895</v>
      </c>
      <c r="I5" s="151">
        <f>RES_hhdet_num!I$62</f>
        <v>382839.00000000006</v>
      </c>
      <c r="J5" s="151">
        <f>RES_hhdet_num!J$62</f>
        <v>408338</v>
      </c>
      <c r="K5" s="151">
        <f>RES_hhdet_num!K$62</f>
        <v>408799.00000000006</v>
      </c>
      <c r="L5" s="151">
        <f>RES_hhdet_num!L$62</f>
        <v>442395.00000000012</v>
      </c>
      <c r="M5" s="151">
        <f>RES_hhdet_num!M$62</f>
        <v>443092.00000000006</v>
      </c>
      <c r="N5" s="151">
        <f>RES_hhdet_num!N$62</f>
        <v>467004</v>
      </c>
      <c r="O5" s="151">
        <f>RES_hhdet_num!O$62</f>
        <v>465782.99999999994</v>
      </c>
      <c r="P5" s="151">
        <f>RES_hhdet_num!P$62</f>
        <v>441129.99999999988</v>
      </c>
      <c r="Q5" s="151">
        <f>RES_hhdet_num!Q$62</f>
        <v>437163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161</v>
      </c>
      <c r="B7" s="67">
        <f>RES_hhdet_num!B$64</f>
        <v>274696</v>
      </c>
      <c r="C7" s="67">
        <f>RES_hhdet_num!C$64</f>
        <v>291930</v>
      </c>
      <c r="D7" s="67">
        <f>RES_hhdet_num!D$64</f>
        <v>297060</v>
      </c>
      <c r="E7" s="67">
        <f>RES_hhdet_num!E$64</f>
        <v>330431</v>
      </c>
      <c r="F7" s="67">
        <f>RES_hhdet_num!F$64</f>
        <v>360848.99999999994</v>
      </c>
      <c r="G7" s="67">
        <f>RES_hhdet_num!G$64</f>
        <v>364935.99999999994</v>
      </c>
      <c r="H7" s="67">
        <f>RES_hhdet_num!H$64</f>
        <v>375895</v>
      </c>
      <c r="I7" s="67">
        <f>RES_hhdet_num!I$64</f>
        <v>382839.00000000006</v>
      </c>
      <c r="J7" s="67">
        <f>RES_hhdet_num!J$64</f>
        <v>408338</v>
      </c>
      <c r="K7" s="67">
        <f>RES_hhdet_num!K$64</f>
        <v>408799.00000000006</v>
      </c>
      <c r="L7" s="67">
        <f>RES_hhdet_num!L$64</f>
        <v>442395.00000000012</v>
      </c>
      <c r="M7" s="67">
        <f>RES_hhdet_num!M$64</f>
        <v>443092.00000000006</v>
      </c>
      <c r="N7" s="67">
        <f>RES_hhdet_num!N$64</f>
        <v>467004</v>
      </c>
      <c r="O7" s="67">
        <f>RES_hhdet_num!O$64</f>
        <v>465782.99999999994</v>
      </c>
      <c r="P7" s="67">
        <f>RES_hhdet_num!P$64</f>
        <v>441129.99999999988</v>
      </c>
      <c r="Q7" s="67">
        <f>RES_hhdet_num!Q$64</f>
        <v>437163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RES_hhdet_num!B$67</f>
        <v>1395</v>
      </c>
      <c r="C9" s="67">
        <f>RES_hhdet_num!C$67</f>
        <v>1621</v>
      </c>
      <c r="D9" s="67">
        <f>RES_hhdet_num!D$67</f>
        <v>1778</v>
      </c>
      <c r="E9" s="67">
        <f>RES_hhdet_num!E$67</f>
        <v>2044</v>
      </c>
      <c r="F9" s="67">
        <f>RES_hhdet_num!F$67</f>
        <v>2395</v>
      </c>
      <c r="G9" s="67">
        <f>RES_hhdet_num!G$67</f>
        <v>2965</v>
      </c>
      <c r="H9" s="67">
        <f>RES_hhdet_num!H$67</f>
        <v>3594</v>
      </c>
      <c r="I9" s="67">
        <f>RES_hhdet_num!I$67</f>
        <v>4592</v>
      </c>
      <c r="J9" s="67">
        <f>RES_hhdet_num!J$67</f>
        <v>5677</v>
      </c>
      <c r="K9" s="67">
        <f>RES_hhdet_num!K$67</f>
        <v>6963</v>
      </c>
      <c r="L9" s="67">
        <f>RES_hhdet_num!L$67</f>
        <v>8604</v>
      </c>
      <c r="M9" s="67">
        <f>RES_hhdet_num!M$67</f>
        <v>9664</v>
      </c>
      <c r="N9" s="67">
        <f>RES_hhdet_num!N$67</f>
        <v>11273</v>
      </c>
      <c r="O9" s="67">
        <f>RES_hhdet_num!O$67</f>
        <v>12277</v>
      </c>
      <c r="P9" s="67">
        <f>RES_hhdet_num!P$67</f>
        <v>12560.999999999998</v>
      </c>
      <c r="Q9" s="67">
        <f>RES_hhdet_num!Q$67</f>
        <v>11611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160</v>
      </c>
      <c r="B11" s="67">
        <f>RES_hhdet_num!B$69</f>
        <v>232928</v>
      </c>
      <c r="C11" s="67">
        <f>RES_hhdet_num!C$69</f>
        <v>248088</v>
      </c>
      <c r="D11" s="67">
        <f>RES_hhdet_num!D$69</f>
        <v>256109</v>
      </c>
      <c r="E11" s="67">
        <f>RES_hhdet_num!E$69</f>
        <v>285524</v>
      </c>
      <c r="F11" s="67">
        <f>RES_hhdet_num!F$69</f>
        <v>311230.99999999994</v>
      </c>
      <c r="G11" s="67">
        <f>RES_hhdet_num!G$69</f>
        <v>316600.99999999994</v>
      </c>
      <c r="H11" s="67">
        <f>RES_hhdet_num!H$69</f>
        <v>326495</v>
      </c>
      <c r="I11" s="67">
        <f>RES_hhdet_num!I$69</f>
        <v>334427.00000000006</v>
      </c>
      <c r="J11" s="67">
        <f>RES_hhdet_num!J$69</f>
        <v>358564</v>
      </c>
      <c r="K11" s="67">
        <f>RES_hhdet_num!K$69</f>
        <v>354579.00000000006</v>
      </c>
      <c r="L11" s="67">
        <f>RES_hhdet_num!L$69</f>
        <v>382351.00000000012</v>
      </c>
      <c r="M11" s="67">
        <f>RES_hhdet_num!M$69</f>
        <v>375189.00000000006</v>
      </c>
      <c r="N11" s="67">
        <f>RES_hhdet_num!N$69</f>
        <v>395040</v>
      </c>
      <c r="O11" s="67">
        <f>RES_hhdet_num!O$69</f>
        <v>391728.99999999994</v>
      </c>
      <c r="P11" s="67">
        <f>RES_hhdet_num!P$69</f>
        <v>368880.99999999994</v>
      </c>
      <c r="Q11" s="67">
        <f>RES_hhdet_num!Q$69</f>
        <v>363144</v>
      </c>
    </row>
    <row r="12" spans="1:17" ht="12" customHeight="1" x14ac:dyDescent="0.25">
      <c r="A12" s="23" t="s">
        <v>159</v>
      </c>
      <c r="B12" s="67">
        <f>RES_hhdet_num!B$70</f>
        <v>373</v>
      </c>
      <c r="C12" s="67">
        <f>RES_hhdet_num!C$70</f>
        <v>393</v>
      </c>
      <c r="D12" s="67">
        <f>RES_hhdet_num!D$70</f>
        <v>657</v>
      </c>
      <c r="E12" s="67">
        <f>RES_hhdet_num!E$70</f>
        <v>720</v>
      </c>
      <c r="F12" s="67">
        <f>RES_hhdet_num!F$70</f>
        <v>1137</v>
      </c>
      <c r="G12" s="67">
        <f>RES_hhdet_num!G$70</f>
        <v>1689.9999999999998</v>
      </c>
      <c r="H12" s="67">
        <f>RES_hhdet_num!H$70</f>
        <v>2222</v>
      </c>
      <c r="I12" s="67">
        <f>RES_hhdet_num!I$70</f>
        <v>5190</v>
      </c>
      <c r="J12" s="67">
        <f>RES_hhdet_num!J$70</f>
        <v>11896</v>
      </c>
      <c r="K12" s="67">
        <f>RES_hhdet_num!K$70</f>
        <v>19929</v>
      </c>
      <c r="L12" s="67">
        <f>RES_hhdet_num!L$70</f>
        <v>29706.000000000004</v>
      </c>
      <c r="M12" s="67">
        <f>RES_hhdet_num!M$70</f>
        <v>36901</v>
      </c>
      <c r="N12" s="67">
        <f>RES_hhdet_num!N$70</f>
        <v>44796</v>
      </c>
      <c r="O12" s="67">
        <f>RES_hhdet_num!O$70</f>
        <v>49944</v>
      </c>
      <c r="P12" s="67">
        <f>RES_hhdet_num!P$70</f>
        <v>52585.999999999964</v>
      </c>
      <c r="Q12" s="67">
        <f>RES_hhdet_num!Q$70</f>
        <v>55350.999999999993</v>
      </c>
    </row>
    <row r="13" spans="1:17" ht="12" customHeight="1" x14ac:dyDescent="0.25">
      <c r="A13" s="23" t="s">
        <v>142</v>
      </c>
      <c r="B13" s="67">
        <f>RES_hhdet_num!B$73</f>
        <v>41329</v>
      </c>
      <c r="C13" s="67">
        <f>RES_hhdet_num!C$73</f>
        <v>43380</v>
      </c>
      <c r="D13" s="67">
        <f>RES_hhdet_num!D$73</f>
        <v>40191</v>
      </c>
      <c r="E13" s="67">
        <f>RES_hhdet_num!E$73</f>
        <v>44076</v>
      </c>
      <c r="F13" s="67">
        <f>RES_hhdet_num!F$73</f>
        <v>48303.999999999993</v>
      </c>
      <c r="G13" s="67">
        <f>RES_hhdet_num!G$73</f>
        <v>46396.999999999993</v>
      </c>
      <c r="H13" s="67">
        <f>RES_hhdet_num!H$73</f>
        <v>46859</v>
      </c>
      <c r="I13" s="67">
        <f>RES_hhdet_num!I$73</f>
        <v>42561</v>
      </c>
      <c r="J13" s="67">
        <f>RES_hhdet_num!J$73</f>
        <v>36662</v>
      </c>
      <c r="K13" s="67">
        <f>RES_hhdet_num!K$73</f>
        <v>32466</v>
      </c>
      <c r="L13" s="67">
        <f>RES_hhdet_num!L$73</f>
        <v>28151</v>
      </c>
      <c r="M13" s="67">
        <f>RES_hhdet_num!M$73</f>
        <v>28226.000000000004</v>
      </c>
      <c r="N13" s="67">
        <f>RES_hhdet_num!N$73</f>
        <v>24400.999999999996</v>
      </c>
      <c r="O13" s="67">
        <f>RES_hhdet_num!O$73</f>
        <v>21384</v>
      </c>
      <c r="P13" s="67">
        <f>RES_hhdet_num!P$73</f>
        <v>17209.999999999982</v>
      </c>
      <c r="Q13" s="67">
        <f>RES_hhdet_num!Q$73</f>
        <v>16199</v>
      </c>
    </row>
    <row r="14" spans="1:17" ht="12" customHeight="1" x14ac:dyDescent="0.25">
      <c r="A14" s="23" t="s">
        <v>141</v>
      </c>
      <c r="B14" s="67">
        <f>RES_hhdet_num!B$74</f>
        <v>66</v>
      </c>
      <c r="C14" s="67">
        <f>RES_hhdet_num!C$74</f>
        <v>69</v>
      </c>
      <c r="D14" s="67">
        <f>RES_hhdet_num!D$74</f>
        <v>103</v>
      </c>
      <c r="E14" s="67">
        <f>RES_hhdet_num!E$74</f>
        <v>111</v>
      </c>
      <c r="F14" s="67">
        <f>RES_hhdet_num!F$74</f>
        <v>177</v>
      </c>
      <c r="G14" s="67">
        <f>RES_hhdet_num!G$74</f>
        <v>248</v>
      </c>
      <c r="H14" s="67">
        <f>RES_hhdet_num!H$74</f>
        <v>319</v>
      </c>
      <c r="I14" s="67">
        <f>RES_hhdet_num!I$74</f>
        <v>661</v>
      </c>
      <c r="J14" s="67">
        <f>RES_hhdet_num!J$74</f>
        <v>1216</v>
      </c>
      <c r="K14" s="67">
        <f>RES_hhdet_num!K$74</f>
        <v>1825</v>
      </c>
      <c r="L14" s="67">
        <f>RES_hhdet_num!L$74</f>
        <v>2187</v>
      </c>
      <c r="M14" s="67">
        <f>RES_hhdet_num!M$74</f>
        <v>2776</v>
      </c>
      <c r="N14" s="67">
        <f>RES_hhdet_num!N$74</f>
        <v>2767</v>
      </c>
      <c r="O14" s="67">
        <f>RES_hhdet_num!O$74</f>
        <v>2726</v>
      </c>
      <c r="P14" s="67">
        <f>RES_hhdet_num!P$74</f>
        <v>2452.9999999999995</v>
      </c>
      <c r="Q14" s="67">
        <f>RES_hhdet_num!Q$74</f>
        <v>2469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203</v>
      </c>
      <c r="B16" s="67">
        <f>RES_hhdet_num!B$78</f>
        <v>224379</v>
      </c>
      <c r="C16" s="67">
        <f>RES_hhdet_num!C$78</f>
        <v>245618</v>
      </c>
      <c r="D16" s="67">
        <f>RES_hhdet_num!D$78</f>
        <v>247917</v>
      </c>
      <c r="E16" s="67">
        <f>RES_hhdet_num!E$78</f>
        <v>277059</v>
      </c>
      <c r="F16" s="67">
        <f>RES_hhdet_num!F$78</f>
        <v>308580.99999999994</v>
      </c>
      <c r="G16" s="67">
        <f>RES_hhdet_num!G$78</f>
        <v>317108.99999999988</v>
      </c>
      <c r="H16" s="67">
        <f>RES_hhdet_num!H$78</f>
        <v>337901.99999999994</v>
      </c>
      <c r="I16" s="67">
        <f>RES_hhdet_num!I$78</f>
        <v>338003.99999999988</v>
      </c>
      <c r="J16" s="67">
        <f>RES_hhdet_num!J$78</f>
        <v>356195.99999999988</v>
      </c>
      <c r="K16" s="67">
        <f>RES_hhdet_num!K$78</f>
        <v>356429.99999999994</v>
      </c>
      <c r="L16" s="67">
        <f>RES_hhdet_num!L$78</f>
        <v>394707.99999999994</v>
      </c>
      <c r="M16" s="67">
        <f>RES_hhdet_num!M$78</f>
        <v>394942.99999999994</v>
      </c>
      <c r="N16" s="67">
        <f>RES_hhdet_num!N$78</f>
        <v>409232</v>
      </c>
      <c r="O16" s="67">
        <f>RES_hhdet_num!O$78</f>
        <v>421158</v>
      </c>
      <c r="P16" s="67">
        <f>RES_hhdet_num!P$78</f>
        <v>392834.99999999994</v>
      </c>
      <c r="Q16" s="67">
        <f>RES_hhdet_num!Q$78</f>
        <v>392781</v>
      </c>
    </row>
    <row r="17" spans="1:17" ht="12" customHeight="1" x14ac:dyDescent="0.25">
      <c r="A17" s="29" t="s">
        <v>140</v>
      </c>
      <c r="B17" s="83">
        <f>RES_hhdet_num!B$79</f>
        <v>50317</v>
      </c>
      <c r="C17" s="83">
        <f>RES_hhdet_num!C$79</f>
        <v>46312</v>
      </c>
      <c r="D17" s="83">
        <f>RES_hhdet_num!D$79</f>
        <v>49143</v>
      </c>
      <c r="E17" s="83">
        <f>RES_hhdet_num!E$79</f>
        <v>53372.000000000007</v>
      </c>
      <c r="F17" s="83">
        <f>RES_hhdet_num!F$79</f>
        <v>52268</v>
      </c>
      <c r="G17" s="83">
        <f>RES_hhdet_num!G$79</f>
        <v>47827</v>
      </c>
      <c r="H17" s="83">
        <f>RES_hhdet_num!H$79</f>
        <v>37993</v>
      </c>
      <c r="I17" s="83">
        <f>RES_hhdet_num!I$79</f>
        <v>44835.000000000036</v>
      </c>
      <c r="J17" s="83">
        <f>RES_hhdet_num!J$79</f>
        <v>52142.000000000015</v>
      </c>
      <c r="K17" s="83">
        <f>RES_hhdet_num!K$79</f>
        <v>52369</v>
      </c>
      <c r="L17" s="83">
        <f>RES_hhdet_num!L$79</f>
        <v>47687</v>
      </c>
      <c r="M17" s="83">
        <f>RES_hhdet_num!M$79</f>
        <v>48149.000000000015</v>
      </c>
      <c r="N17" s="83">
        <f>RES_hhdet_num!N$79</f>
        <v>57771.999999999993</v>
      </c>
      <c r="O17" s="83">
        <f>RES_hhdet_num!O$79</f>
        <v>44624.999999999993</v>
      </c>
      <c r="P17" s="83">
        <f>RES_hhdet_num!P$79</f>
        <v>48294.999999999985</v>
      </c>
      <c r="Q17" s="83">
        <f>RES_hhdet_num!Q$79</f>
        <v>44382.000000000007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161</v>
      </c>
      <c r="B21" s="67"/>
      <c r="C21" s="67">
        <f t="shared" ref="C21:Q21" si="0">B7+C35-C7</f>
        <v>17168.5</v>
      </c>
      <c r="D21" s="67">
        <f t="shared" si="0"/>
        <v>17168.5</v>
      </c>
      <c r="E21" s="67">
        <f t="shared" si="0"/>
        <v>17168.5</v>
      </c>
      <c r="F21" s="67">
        <f t="shared" si="0"/>
        <v>17168.500000000058</v>
      </c>
      <c r="G21" s="67">
        <f t="shared" si="0"/>
        <v>17168.5</v>
      </c>
      <c r="H21" s="67">
        <f t="shared" si="0"/>
        <v>17168.499999999942</v>
      </c>
      <c r="I21" s="67">
        <f t="shared" si="0"/>
        <v>17168.499999999942</v>
      </c>
      <c r="J21" s="67">
        <f t="shared" si="0"/>
        <v>17168.500000000058</v>
      </c>
      <c r="K21" s="67">
        <f t="shared" si="0"/>
        <v>17168.499999999942</v>
      </c>
      <c r="L21" s="67">
        <f t="shared" si="0"/>
        <v>17168.499999999942</v>
      </c>
      <c r="M21" s="67">
        <f t="shared" si="0"/>
        <v>17168.500000000058</v>
      </c>
      <c r="N21" s="67">
        <f t="shared" si="0"/>
        <v>17168.500000000058</v>
      </c>
      <c r="O21" s="67">
        <f t="shared" si="0"/>
        <v>17168.500000000058</v>
      </c>
      <c r="P21" s="67">
        <f t="shared" si="0"/>
        <v>24653.000000000058</v>
      </c>
      <c r="Q21" s="67">
        <f t="shared" si="0"/>
        <v>17168.499999999884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172</v>
      </c>
      <c r="D23" s="67">
        <f t="shared" si="1"/>
        <v>188</v>
      </c>
      <c r="E23" s="67">
        <f t="shared" si="1"/>
        <v>159</v>
      </c>
      <c r="F23" s="67">
        <f t="shared" si="1"/>
        <v>187</v>
      </c>
      <c r="G23" s="67">
        <f t="shared" si="1"/>
        <v>211</v>
      </c>
      <c r="H23" s="67">
        <f t="shared" si="1"/>
        <v>186</v>
      </c>
      <c r="I23" s="67">
        <f t="shared" si="1"/>
        <v>211</v>
      </c>
      <c r="J23" s="67">
        <f t="shared" si="1"/>
        <v>81</v>
      </c>
      <c r="K23" s="67">
        <f t="shared" si="1"/>
        <v>478</v>
      </c>
      <c r="L23" s="67">
        <f t="shared" si="1"/>
        <v>345</v>
      </c>
      <c r="M23" s="67">
        <f t="shared" si="1"/>
        <v>491</v>
      </c>
      <c r="N23" s="67">
        <f t="shared" si="1"/>
        <v>601</v>
      </c>
      <c r="O23" s="67">
        <f t="shared" si="1"/>
        <v>781</v>
      </c>
      <c r="P23" s="67">
        <f t="shared" si="1"/>
        <v>859.12610460950782</v>
      </c>
      <c r="Q23" s="67">
        <f t="shared" si="1"/>
        <v>1208.9999999999982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160</v>
      </c>
      <c r="B25" s="67"/>
      <c r="C25" s="67">
        <f t="shared" ref="C25:Q28" si="2">B11+C39-C11</f>
        <v>12565.807325851172</v>
      </c>
      <c r="D25" s="67">
        <f t="shared" si="2"/>
        <v>10918.5</v>
      </c>
      <c r="E25" s="67">
        <f t="shared" si="2"/>
        <v>10918.5</v>
      </c>
      <c r="F25" s="67">
        <f t="shared" si="2"/>
        <v>10918.500000000058</v>
      </c>
      <c r="G25" s="67">
        <f t="shared" si="2"/>
        <v>11626.14761712047</v>
      </c>
      <c r="H25" s="67">
        <f t="shared" si="2"/>
        <v>12080.662227246736</v>
      </c>
      <c r="I25" s="67">
        <f t="shared" si="2"/>
        <v>10918.499999999884</v>
      </c>
      <c r="J25" s="67">
        <f t="shared" si="2"/>
        <v>17168.500000000058</v>
      </c>
      <c r="K25" s="67">
        <f t="shared" si="2"/>
        <v>17168.499999999942</v>
      </c>
      <c r="L25" s="67">
        <f t="shared" si="2"/>
        <v>17168.499999999942</v>
      </c>
      <c r="M25" s="67">
        <f t="shared" si="2"/>
        <v>17168.500000000058</v>
      </c>
      <c r="N25" s="67">
        <f t="shared" si="2"/>
        <v>17168.500000000058</v>
      </c>
      <c r="O25" s="67">
        <f t="shared" si="2"/>
        <v>17168.500000000058</v>
      </c>
      <c r="P25" s="67">
        <f t="shared" si="2"/>
        <v>24653.000000000058</v>
      </c>
      <c r="Q25" s="67">
        <f t="shared" si="2"/>
        <v>17168.499999999884</v>
      </c>
    </row>
    <row r="26" spans="1:17" ht="12" customHeight="1" x14ac:dyDescent="0.25">
      <c r="A26" s="23" t="s">
        <v>159</v>
      </c>
      <c r="B26" s="67"/>
      <c r="C26" s="67">
        <f t="shared" si="2"/>
        <v>42.623812110250469</v>
      </c>
      <c r="D26" s="67">
        <f t="shared" si="2"/>
        <v>36.019570555244968</v>
      </c>
      <c r="E26" s="67">
        <f t="shared" si="2"/>
        <v>71.987439635821829</v>
      </c>
      <c r="F26" s="67">
        <f t="shared" si="2"/>
        <v>72.031193675271197</v>
      </c>
      <c r="G26" s="67">
        <f t="shared" si="2"/>
        <v>52.952763927756905</v>
      </c>
      <c r="H26" s="67">
        <f t="shared" si="2"/>
        <v>70.292938728263834</v>
      </c>
      <c r="I26" s="67">
        <f t="shared" si="2"/>
        <v>153.04518248417662</v>
      </c>
      <c r="J26" s="67">
        <f t="shared" si="2"/>
        <v>574.29843049861665</v>
      </c>
      <c r="K26" s="67">
        <f t="shared" si="2"/>
        <v>168.85483053063217</v>
      </c>
      <c r="L26" s="67">
        <f t="shared" si="2"/>
        <v>1378.4782101228338</v>
      </c>
      <c r="M26" s="67">
        <f t="shared" si="2"/>
        <v>0</v>
      </c>
      <c r="N26" s="67">
        <f t="shared" si="2"/>
        <v>1616.1575696091022</v>
      </c>
      <c r="O26" s="67">
        <f t="shared" si="2"/>
        <v>142.22399579552439</v>
      </c>
      <c r="P26" s="67">
        <f t="shared" si="2"/>
        <v>0</v>
      </c>
      <c r="Q26" s="67">
        <f t="shared" si="2"/>
        <v>976.98732265880244</v>
      </c>
    </row>
    <row r="27" spans="1:17" ht="12" customHeight="1" x14ac:dyDescent="0.25">
      <c r="A27" s="23" t="s">
        <v>142</v>
      </c>
      <c r="B27" s="67"/>
      <c r="C27" s="67">
        <f t="shared" si="2"/>
        <v>4549.7642806463991</v>
      </c>
      <c r="D27" s="67">
        <f t="shared" si="2"/>
        <v>7049.3324549582539</v>
      </c>
      <c r="E27" s="67">
        <f t="shared" si="2"/>
        <v>6446.7499308449624</v>
      </c>
      <c r="F27" s="67">
        <f t="shared" si="2"/>
        <v>6411.1155570311166</v>
      </c>
      <c r="G27" s="67">
        <f t="shared" si="2"/>
        <v>5489.3996189517857</v>
      </c>
      <c r="H27" s="67">
        <f t="shared" si="2"/>
        <v>5017.5448340249059</v>
      </c>
      <c r="I27" s="67">
        <f t="shared" si="2"/>
        <v>6438.0737466089777</v>
      </c>
      <c r="J27" s="67">
        <f t="shared" si="2"/>
        <v>9389.2688418002945</v>
      </c>
      <c r="K27" s="67">
        <f t="shared" si="2"/>
        <v>4224.1236221472645</v>
      </c>
      <c r="L27" s="67">
        <f t="shared" si="2"/>
        <v>5485.9166510424911</v>
      </c>
      <c r="M27" s="67">
        <f t="shared" si="2"/>
        <v>3316.8192837600145</v>
      </c>
      <c r="N27" s="67">
        <f t="shared" si="2"/>
        <v>8945.1114573887207</v>
      </c>
      <c r="O27" s="67">
        <f t="shared" si="2"/>
        <v>4364.4043007819055</v>
      </c>
      <c r="P27" s="67">
        <f t="shared" si="2"/>
        <v>5478.2778465871343</v>
      </c>
      <c r="Q27" s="67">
        <f t="shared" si="2"/>
        <v>2324.6917412028197</v>
      </c>
    </row>
    <row r="28" spans="1:17" ht="12" customHeight="1" x14ac:dyDescent="0.25">
      <c r="A28" s="23" t="s">
        <v>141</v>
      </c>
      <c r="B28" s="67"/>
      <c r="C28" s="67">
        <f t="shared" si="2"/>
        <v>10.304581392165062</v>
      </c>
      <c r="D28" s="67">
        <f t="shared" si="2"/>
        <v>8.6560399213685457</v>
      </c>
      <c r="E28" s="67">
        <f t="shared" si="2"/>
        <v>22.503122711587963</v>
      </c>
      <c r="F28" s="67">
        <f t="shared" si="2"/>
        <v>32.025639611143788</v>
      </c>
      <c r="G28" s="67">
        <f t="shared" si="2"/>
        <v>16.443175306774833</v>
      </c>
      <c r="H28" s="67">
        <f t="shared" si="2"/>
        <v>34.174320343705688</v>
      </c>
      <c r="I28" s="67">
        <f t="shared" si="2"/>
        <v>33.236736601784173</v>
      </c>
      <c r="J28" s="67">
        <f t="shared" si="2"/>
        <v>115.76474037502476</v>
      </c>
      <c r="K28" s="67">
        <f t="shared" si="2"/>
        <v>1.5809034195390268</v>
      </c>
      <c r="L28" s="67">
        <f t="shared" si="2"/>
        <v>90.966385415435525</v>
      </c>
      <c r="M28" s="67">
        <f t="shared" si="2"/>
        <v>333.58217004597918</v>
      </c>
      <c r="N28" s="67">
        <f t="shared" si="2"/>
        <v>525.93640346526854</v>
      </c>
      <c r="O28" s="67">
        <f t="shared" si="2"/>
        <v>200.2116145050868</v>
      </c>
      <c r="P28" s="67">
        <f t="shared" si="2"/>
        <v>273.00000000000045</v>
      </c>
      <c r="Q28" s="67">
        <f t="shared" si="2"/>
        <v>200.22871220629668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203</v>
      </c>
      <c r="B30" s="67"/>
      <c r="C30" s="67">
        <f t="shared" ref="C30:Q31" si="3">B16+C44-C16</f>
        <v>21035.25</v>
      </c>
      <c r="D30" s="67">
        <f t="shared" si="3"/>
        <v>21035.25</v>
      </c>
      <c r="E30" s="67">
        <f t="shared" si="3"/>
        <v>21035.25</v>
      </c>
      <c r="F30" s="67">
        <f t="shared" si="3"/>
        <v>21035.250000000058</v>
      </c>
      <c r="G30" s="67">
        <f t="shared" si="3"/>
        <v>21035.250000000058</v>
      </c>
      <c r="H30" s="67">
        <f t="shared" si="3"/>
        <v>21035.249999999942</v>
      </c>
      <c r="I30" s="67">
        <f t="shared" si="3"/>
        <v>21035.25</v>
      </c>
      <c r="J30" s="67">
        <f t="shared" si="3"/>
        <v>21035.25</v>
      </c>
      <c r="K30" s="67">
        <f t="shared" si="3"/>
        <v>50697.620243355515</v>
      </c>
      <c r="L30" s="67">
        <f t="shared" si="3"/>
        <v>38642.316109831503</v>
      </c>
      <c r="M30" s="67">
        <f t="shared" si="3"/>
        <v>59093.473986902274</v>
      </c>
      <c r="N30" s="67">
        <f t="shared" si="3"/>
        <v>59065.541670992621</v>
      </c>
      <c r="O30" s="67">
        <f t="shared" si="3"/>
        <v>41595.63211171038</v>
      </c>
      <c r="P30" s="67">
        <f t="shared" si="3"/>
        <v>52389.026292999042</v>
      </c>
      <c r="Q30" s="67">
        <f t="shared" si="3"/>
        <v>37520.68501617806</v>
      </c>
    </row>
    <row r="31" spans="1:17" ht="12" customHeight="1" x14ac:dyDescent="0.25">
      <c r="A31" s="29" t="s">
        <v>140</v>
      </c>
      <c r="B31" s="83"/>
      <c r="C31" s="83">
        <f t="shared" si="3"/>
        <v>8745.1297566444482</v>
      </c>
      <c r="D31" s="83">
        <f t="shared" si="3"/>
        <v>4717.5</v>
      </c>
      <c r="E31" s="83">
        <f t="shared" si="3"/>
        <v>8252.2760130976894</v>
      </c>
      <c r="F31" s="83">
        <f t="shared" si="3"/>
        <v>10660.208329007335</v>
      </c>
      <c r="G31" s="83">
        <f t="shared" si="3"/>
        <v>5136.117888289642</v>
      </c>
      <c r="H31" s="83">
        <f t="shared" si="3"/>
        <v>10225.473707001038</v>
      </c>
      <c r="I31" s="83">
        <f t="shared" si="3"/>
        <v>4717.5</v>
      </c>
      <c r="J31" s="83">
        <f t="shared" si="3"/>
        <v>4652.2954319695127</v>
      </c>
      <c r="K31" s="83">
        <f t="shared" si="3"/>
        <v>7657.6209056459484</v>
      </c>
      <c r="L31" s="83">
        <f t="shared" si="3"/>
        <v>8638.8295641579462</v>
      </c>
      <c r="M31" s="83">
        <f t="shared" si="3"/>
        <v>12481.276013097697</v>
      </c>
      <c r="N31" s="83">
        <f t="shared" si="3"/>
        <v>10428.887147547859</v>
      </c>
      <c r="O31" s="83">
        <f t="shared" si="3"/>
        <v>13316.616110283823</v>
      </c>
      <c r="P31" s="83">
        <f t="shared" si="3"/>
        <v>391.47370700105239</v>
      </c>
      <c r="Q31" s="83">
        <f t="shared" si="3"/>
        <v>7627.0649838218742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161</v>
      </c>
      <c r="B35" s="67"/>
      <c r="C35" s="67">
        <f>RES_hhdet_in!C$64</f>
        <v>34402.5</v>
      </c>
      <c r="D35" s="67">
        <f>RES_hhdet_in!D$64</f>
        <v>22298.499999999996</v>
      </c>
      <c r="E35" s="67">
        <f>RES_hhdet_in!E$64</f>
        <v>50539.500000000007</v>
      </c>
      <c r="F35" s="67">
        <f>RES_hhdet_in!F$64</f>
        <v>47586.499999999993</v>
      </c>
      <c r="G35" s="67">
        <f>RES_hhdet_in!G$64</f>
        <v>21255.500000000004</v>
      </c>
      <c r="H35" s="67">
        <f>RES_hhdet_in!H$64</f>
        <v>28127.5</v>
      </c>
      <c r="I35" s="67">
        <f>RES_hhdet_in!I$64</f>
        <v>24112.499999999996</v>
      </c>
      <c r="J35" s="67">
        <f>RES_hhdet_in!J$64</f>
        <v>42667.5</v>
      </c>
      <c r="K35" s="67">
        <f>RES_hhdet_in!K$64</f>
        <v>17629.5</v>
      </c>
      <c r="L35" s="67">
        <f>RES_hhdet_in!L$64</f>
        <v>50764.499999999993</v>
      </c>
      <c r="M35" s="67">
        <f>RES_hhdet_in!M$64</f>
        <v>17865.5</v>
      </c>
      <c r="N35" s="67">
        <f>RES_hhdet_in!N$64</f>
        <v>41080.500000000007</v>
      </c>
      <c r="O35" s="67">
        <f>RES_hhdet_in!O$64</f>
        <v>15947.5</v>
      </c>
      <c r="P35" s="67">
        <f>RES_hhdet_in!P$64</f>
        <v>0</v>
      </c>
      <c r="Q35" s="67">
        <f>RES_hhdet_in!Q$64</f>
        <v>13201.5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RES_hhdet_in!C$67</f>
        <v>398</v>
      </c>
      <c r="D37" s="67">
        <f>RES_hhdet_in!D$67</f>
        <v>345</v>
      </c>
      <c r="E37" s="67">
        <f>RES_hhdet_in!E$67</f>
        <v>425</v>
      </c>
      <c r="F37" s="67">
        <f>RES_hhdet_in!F$67</f>
        <v>538</v>
      </c>
      <c r="G37" s="67">
        <f>RES_hhdet_in!G$67</f>
        <v>781</v>
      </c>
      <c r="H37" s="67">
        <f>RES_hhdet_in!H$67</f>
        <v>815</v>
      </c>
      <c r="I37" s="67">
        <f>RES_hhdet_in!I$67</f>
        <v>1209</v>
      </c>
      <c r="J37" s="67">
        <f>RES_hhdet_in!J$67</f>
        <v>1166</v>
      </c>
      <c r="K37" s="67">
        <f>RES_hhdet_in!K$67</f>
        <v>1764</v>
      </c>
      <c r="L37" s="67">
        <f>RES_hhdet_in!L$67</f>
        <v>1986</v>
      </c>
      <c r="M37" s="67">
        <f>RES_hhdet_in!M$67</f>
        <v>1551</v>
      </c>
      <c r="N37" s="67">
        <f>RES_hhdet_in!N$67</f>
        <v>2210</v>
      </c>
      <c r="O37" s="67">
        <f>RES_hhdet_in!O$67</f>
        <v>1785</v>
      </c>
      <c r="P37" s="67">
        <f>RES_hhdet_in!P$67</f>
        <v>1143.1261046095055</v>
      </c>
      <c r="Q37" s="67">
        <f>RES_hhdet_in!Q$67</f>
        <v>259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160</v>
      </c>
      <c r="B39" s="67"/>
      <c r="C39" s="67">
        <f>RES_hhdet_in!C$69</f>
        <v>27725.807325851187</v>
      </c>
      <c r="D39" s="67">
        <f>RES_hhdet_in!D$69</f>
        <v>18939.500000000004</v>
      </c>
      <c r="E39" s="67">
        <f>RES_hhdet_in!E$69</f>
        <v>40333.5</v>
      </c>
      <c r="F39" s="67">
        <f>RES_hhdet_in!F$69</f>
        <v>36625.499999999971</v>
      </c>
      <c r="G39" s="67">
        <f>RES_hhdet_in!G$69</f>
        <v>16996.147617120467</v>
      </c>
      <c r="H39" s="67">
        <f>RES_hhdet_in!H$69</f>
        <v>21974.662227246816</v>
      </c>
      <c r="I39" s="67">
        <f>RES_hhdet_in!I$69</f>
        <v>18850.499999999956</v>
      </c>
      <c r="J39" s="67">
        <f>RES_hhdet_in!J$69</f>
        <v>41305.500000000007</v>
      </c>
      <c r="K39" s="67">
        <f>RES_hhdet_in!K$69</f>
        <v>13183.500000000004</v>
      </c>
      <c r="L39" s="67">
        <f>RES_hhdet_in!L$69</f>
        <v>44940.499999999993</v>
      </c>
      <c r="M39" s="67">
        <f>RES_hhdet_in!M$69</f>
        <v>10006.500000000002</v>
      </c>
      <c r="N39" s="67">
        <f>RES_hhdet_in!N$69</f>
        <v>37019.500000000015</v>
      </c>
      <c r="O39" s="67">
        <f>RES_hhdet_in!O$69</f>
        <v>13857.499999999993</v>
      </c>
      <c r="P39" s="67">
        <f>RES_hhdet_in!P$69</f>
        <v>1805.0000000000409</v>
      </c>
      <c r="Q39" s="67">
        <f>RES_hhdet_in!Q$69</f>
        <v>11431.499999999962</v>
      </c>
    </row>
    <row r="40" spans="1:17" ht="12" customHeight="1" x14ac:dyDescent="0.25">
      <c r="A40" s="23" t="s">
        <v>159</v>
      </c>
      <c r="B40" s="67"/>
      <c r="C40" s="67">
        <f>RES_hhdet_in!C$70</f>
        <v>62.623812110250483</v>
      </c>
      <c r="D40" s="67">
        <f>RES_hhdet_in!D$70</f>
        <v>300.01957055524497</v>
      </c>
      <c r="E40" s="67">
        <f>RES_hhdet_in!E$70</f>
        <v>134.98743963582186</v>
      </c>
      <c r="F40" s="67">
        <f>RES_hhdet_in!F$70</f>
        <v>489.0311936752712</v>
      </c>
      <c r="G40" s="67">
        <f>RES_hhdet_in!G$70</f>
        <v>605.95276392775679</v>
      </c>
      <c r="H40" s="67">
        <f>RES_hhdet_in!H$70</f>
        <v>602.29293872826395</v>
      </c>
      <c r="I40" s="67">
        <f>RES_hhdet_in!I$70</f>
        <v>3121.0451824841766</v>
      </c>
      <c r="J40" s="67">
        <f>RES_hhdet_in!J$70</f>
        <v>7280.2984304986167</v>
      </c>
      <c r="K40" s="67">
        <f>RES_hhdet_in!K$70</f>
        <v>8201.8548305306304</v>
      </c>
      <c r="L40" s="67">
        <f>RES_hhdet_in!L$70</f>
        <v>11155.478210122837</v>
      </c>
      <c r="M40" s="67">
        <f>RES_hhdet_in!M$70</f>
        <v>7195.0000000000009</v>
      </c>
      <c r="N40" s="67">
        <f>RES_hhdet_in!N$70</f>
        <v>9511.1575696091004</v>
      </c>
      <c r="O40" s="67">
        <f>RES_hhdet_in!O$70</f>
        <v>5290.2239957955226</v>
      </c>
      <c r="P40" s="67">
        <f>RES_hhdet_in!P$70</f>
        <v>2642</v>
      </c>
      <c r="Q40" s="67">
        <f>RES_hhdet_in!Q$70</f>
        <v>3741.9873226588297</v>
      </c>
    </row>
    <row r="41" spans="1:17" ht="12" customHeight="1" x14ac:dyDescent="0.25">
      <c r="A41" s="23" t="s">
        <v>142</v>
      </c>
      <c r="B41" s="67"/>
      <c r="C41" s="67">
        <f>RES_hhdet_in!C$73</f>
        <v>6600.7642806463991</v>
      </c>
      <c r="D41" s="67">
        <f>RES_hhdet_in!D$73</f>
        <v>3860.3324549582549</v>
      </c>
      <c r="E41" s="67">
        <f>RES_hhdet_in!E$73</f>
        <v>10331.749930844959</v>
      </c>
      <c r="F41" s="67">
        <f>RES_hhdet_in!F$73</f>
        <v>10639.115557031111</v>
      </c>
      <c r="G41" s="67">
        <f>RES_hhdet_in!G$73</f>
        <v>3582.3996189517829</v>
      </c>
      <c r="H41" s="67">
        <f>RES_hhdet_in!H$73</f>
        <v>5479.5448340249131</v>
      </c>
      <c r="I41" s="67">
        <f>RES_hhdet_in!I$73</f>
        <v>2140.0737466089795</v>
      </c>
      <c r="J41" s="67">
        <f>RES_hhdet_in!J$73</f>
        <v>3490.2688418002931</v>
      </c>
      <c r="K41" s="67">
        <f>RES_hhdet_in!K$73</f>
        <v>28.123622147264427</v>
      </c>
      <c r="L41" s="67">
        <f>RES_hhdet_in!L$73</f>
        <v>1170.9166510424907</v>
      </c>
      <c r="M41" s="67">
        <f>RES_hhdet_in!M$73</f>
        <v>3391.8192837600172</v>
      </c>
      <c r="N41" s="67">
        <f>RES_hhdet_in!N$73</f>
        <v>5120.1114573887135</v>
      </c>
      <c r="O41" s="67">
        <f>RES_hhdet_in!O$73</f>
        <v>1347.4043007819093</v>
      </c>
      <c r="P41" s="67">
        <f>RES_hhdet_in!P$73</f>
        <v>1304.2778465871177</v>
      </c>
      <c r="Q41" s="67">
        <f>RES_hhdet_in!Q$73</f>
        <v>1313.6917412028395</v>
      </c>
    </row>
    <row r="42" spans="1:17" ht="12" customHeight="1" x14ac:dyDescent="0.25">
      <c r="A42" s="23" t="s">
        <v>141</v>
      </c>
      <c r="B42" s="67"/>
      <c r="C42" s="67">
        <f>RES_hhdet_in!C$74</f>
        <v>13.304581392165057</v>
      </c>
      <c r="D42" s="67">
        <f>RES_hhdet_in!D$74</f>
        <v>42.656039921368546</v>
      </c>
      <c r="E42" s="67">
        <f>RES_hhdet_in!E$74</f>
        <v>30.503122711587974</v>
      </c>
      <c r="F42" s="67">
        <f>RES_hhdet_in!F$74</f>
        <v>98.025639611143802</v>
      </c>
      <c r="G42" s="67">
        <f>RES_hhdet_in!G$74</f>
        <v>87.443175306774847</v>
      </c>
      <c r="H42" s="67">
        <f>RES_hhdet_in!H$74</f>
        <v>105.17432034370569</v>
      </c>
      <c r="I42" s="67">
        <f>RES_hhdet_in!I$74</f>
        <v>375.23673660178417</v>
      </c>
      <c r="J42" s="67">
        <f>RES_hhdet_in!J$74</f>
        <v>670.76474037502476</v>
      </c>
      <c r="K42" s="67">
        <f>RES_hhdet_in!K$74</f>
        <v>610.58090341953914</v>
      </c>
      <c r="L42" s="67">
        <f>RES_hhdet_in!L$74</f>
        <v>452.96638541543558</v>
      </c>
      <c r="M42" s="67">
        <f>RES_hhdet_in!M$74</f>
        <v>922.58217004597918</v>
      </c>
      <c r="N42" s="67">
        <f>RES_hhdet_in!N$74</f>
        <v>516.93640346526865</v>
      </c>
      <c r="O42" s="67">
        <f>RES_hhdet_in!O$74</f>
        <v>159.2116145050868</v>
      </c>
      <c r="P42" s="67">
        <f>RES_hhdet_in!P$74</f>
        <v>0</v>
      </c>
      <c r="Q42" s="67">
        <f>RES_hhdet_in!Q$74</f>
        <v>216.22871220629733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203</v>
      </c>
      <c r="B44" s="67"/>
      <c r="C44" s="67">
        <f>RES_hhdet_in!C$78</f>
        <v>42274.25</v>
      </c>
      <c r="D44" s="67">
        <f>RES_hhdet_in!D$78</f>
        <v>23334.25</v>
      </c>
      <c r="E44" s="67">
        <f>RES_hhdet_in!E$78</f>
        <v>50177.25</v>
      </c>
      <c r="F44" s="67">
        <f>RES_hhdet_in!F$78</f>
        <v>52557.249999999993</v>
      </c>
      <c r="G44" s="67">
        <f>RES_hhdet_in!G$78</f>
        <v>29563.250000000007</v>
      </c>
      <c r="H44" s="67">
        <f>RES_hhdet_in!H$78</f>
        <v>41828.250000000007</v>
      </c>
      <c r="I44" s="67">
        <f>RES_hhdet_in!I$78</f>
        <v>21137.249999999964</v>
      </c>
      <c r="J44" s="67">
        <f>RES_hhdet_in!J$78</f>
        <v>39227.250000000015</v>
      </c>
      <c r="K44" s="67">
        <f>RES_hhdet_in!K$78</f>
        <v>50931.620243355559</v>
      </c>
      <c r="L44" s="67">
        <f>RES_hhdet_in!L$78</f>
        <v>76920.316109831532</v>
      </c>
      <c r="M44" s="67">
        <f>RES_hhdet_in!M$78</f>
        <v>59328.473986902289</v>
      </c>
      <c r="N44" s="67">
        <f>RES_hhdet_in!N$78</f>
        <v>73354.541670992694</v>
      </c>
      <c r="O44" s="67">
        <f>RES_hhdet_in!O$78</f>
        <v>53521.632111710358</v>
      </c>
      <c r="P44" s="67">
        <f>RES_hhdet_in!P$78</f>
        <v>24066.026292998959</v>
      </c>
      <c r="Q44" s="67">
        <f>RES_hhdet_in!Q$78</f>
        <v>37466.685016178111</v>
      </c>
    </row>
    <row r="45" spans="1:17" ht="12" customHeight="1" x14ac:dyDescent="0.25">
      <c r="A45" s="29" t="s">
        <v>140</v>
      </c>
      <c r="B45" s="83"/>
      <c r="C45" s="83">
        <f>RES_hhdet_in!C$79</f>
        <v>4740.1297566444509</v>
      </c>
      <c r="D45" s="83">
        <f>RES_hhdet_in!D$79</f>
        <v>7548.5000000000018</v>
      </c>
      <c r="E45" s="83">
        <f>RES_hhdet_in!E$79</f>
        <v>12481.276013097693</v>
      </c>
      <c r="F45" s="83">
        <f>RES_hhdet_in!F$79</f>
        <v>9556.2083290073278</v>
      </c>
      <c r="G45" s="83">
        <f>RES_hhdet_in!G$79</f>
        <v>695.1178882896404</v>
      </c>
      <c r="H45" s="83">
        <f>RES_hhdet_in!H$79</f>
        <v>391.47370700104</v>
      </c>
      <c r="I45" s="83">
        <f>RES_hhdet_in!I$79</f>
        <v>11559.500000000036</v>
      </c>
      <c r="J45" s="83">
        <f>RES_hhdet_in!J$79</f>
        <v>11959.295431969493</v>
      </c>
      <c r="K45" s="83">
        <f>RES_hhdet_in!K$79</f>
        <v>7884.6209056459375</v>
      </c>
      <c r="L45" s="83">
        <f>RES_hhdet_in!L$79</f>
        <v>3956.8295641579425</v>
      </c>
      <c r="M45" s="83">
        <f>RES_hhdet_in!M$79</f>
        <v>12943.276013097708</v>
      </c>
      <c r="N45" s="83">
        <f>RES_hhdet_in!N$79</f>
        <v>20051.887147547834</v>
      </c>
      <c r="O45" s="83">
        <f>RES_hhdet_in!O$79</f>
        <v>169.61611028382299</v>
      </c>
      <c r="P45" s="83">
        <f>RES_hhdet_in!P$79</f>
        <v>4061.4737070010428</v>
      </c>
      <c r="Q45" s="83">
        <f>RES_hhdet_in!Q$79</f>
        <v>3714.0649838218978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161</v>
      </c>
      <c r="B49" s="67"/>
      <c r="C49" s="67">
        <f>RES_hhdet_in_new!C$64</f>
        <v>16542.757967702404</v>
      </c>
      <c r="D49" s="67">
        <f>RES_hhdet_in_new!D$64</f>
        <v>12098.531010547611</v>
      </c>
      <c r="E49" s="67">
        <f>RES_hhdet_in_new!E$64</f>
        <v>27525.530277906291</v>
      </c>
      <c r="F49" s="67">
        <f>RES_hhdet_in_new!F$64</f>
        <v>24394.901409001075</v>
      </c>
      <c r="G49" s="67">
        <f>RES_hhdet_in_new!G$64</f>
        <v>12874.165875732111</v>
      </c>
      <c r="H49" s="67">
        <f>RES_hhdet_in_new!H$64</f>
        <v>15766.692871732508</v>
      </c>
      <c r="I49" s="67">
        <f>RES_hhdet_in_new!I$64</f>
        <v>15498.09771629912</v>
      </c>
      <c r="J49" s="67">
        <f>RES_hhdet_in_new!J$64</f>
        <v>28751.582721593404</v>
      </c>
      <c r="K49" s="67">
        <f>RES_hhdet_in_new!K$64</f>
        <v>11844.843412232744</v>
      </c>
      <c r="L49" s="67">
        <f>RES_hhdet_in_new!L$64</f>
        <v>30521.989743136255</v>
      </c>
      <c r="M49" s="67">
        <f>RES_hhdet_in_new!M$64</f>
        <v>8632.8415199186147</v>
      </c>
      <c r="N49" s="67">
        <f>RES_hhdet_in_new!N$64</f>
        <v>21173.663591514538</v>
      </c>
      <c r="O49" s="67">
        <f>RES_hhdet_in_new!O$64</f>
        <v>7813.8795203540667</v>
      </c>
      <c r="P49" s="67">
        <f>RES_hhdet_in_new!P$64</f>
        <v>0</v>
      </c>
      <c r="Q49" s="67">
        <f>RES_hhdet_in_new!Q$64</f>
        <v>6977.5121906114264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RES_hhdet_in_new!C$67</f>
        <v>191</v>
      </c>
      <c r="D51" s="67">
        <f>RES_hhdet_in_new!D$67</f>
        <v>187</v>
      </c>
      <c r="E51" s="67">
        <f>RES_hhdet_in_new!E$67</f>
        <v>231</v>
      </c>
      <c r="F51" s="67">
        <f>RES_hhdet_in_new!F$67</f>
        <v>276</v>
      </c>
      <c r="G51" s="67">
        <f>RES_hhdet_in_new!G$67</f>
        <v>473</v>
      </c>
      <c r="H51" s="67">
        <f>RES_hhdet_in_new!H$67</f>
        <v>457</v>
      </c>
      <c r="I51" s="67">
        <f>RES_hhdet_in_new!I$67</f>
        <v>777</v>
      </c>
      <c r="J51" s="67">
        <f>RES_hhdet_in_new!J$67</f>
        <v>786</v>
      </c>
      <c r="K51" s="67">
        <f>RES_hhdet_in_new!K$67</f>
        <v>1185</v>
      </c>
      <c r="L51" s="67">
        <f>RES_hhdet_in_new!L$67</f>
        <v>1194</v>
      </c>
      <c r="M51" s="67">
        <f>RES_hhdet_in_new!M$67</f>
        <v>749</v>
      </c>
      <c r="N51" s="67">
        <f>RES_hhdet_in_new!N$67</f>
        <v>1139</v>
      </c>
      <c r="O51" s="67">
        <f>RES_hhdet_in_new!O$67</f>
        <v>875</v>
      </c>
      <c r="P51" s="67">
        <f>RES_hhdet_in_new!P$67</f>
        <v>0</v>
      </c>
      <c r="Q51" s="67">
        <f>RES_hhdet_in_new!Q$67</f>
        <v>137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160</v>
      </c>
      <c r="B53" s="67"/>
      <c r="C53" s="67">
        <f>RES_hhdet_in_new!C$69</f>
        <v>12443.509649557365</v>
      </c>
      <c r="D53" s="67">
        <f>RES_hhdet_in_new!D$69</f>
        <v>9171.6404190945323</v>
      </c>
      <c r="E53" s="67">
        <f>RES_hhdet_in_new!E$69</f>
        <v>19454.558196801252</v>
      </c>
      <c r="F53" s="67">
        <f>RES_hhdet_in_new!F$69</f>
        <v>15084.843585023929</v>
      </c>
      <c r="G53" s="67">
        <f>RES_hhdet_in_new!G$69</f>
        <v>9108.8340604941859</v>
      </c>
      <c r="H53" s="67">
        <f>RES_hhdet_in_new!H$69</f>
        <v>10041.199305830998</v>
      </c>
      <c r="I53" s="67">
        <f>RES_hhdet_in_new!I$69</f>
        <v>9861.7420506041799</v>
      </c>
      <c r="J53" s="67">
        <f>RES_hhdet_in_new!J$69</f>
        <v>17310.25070891947</v>
      </c>
      <c r="K53" s="67">
        <f>RES_hhdet_in_new!K$69</f>
        <v>3004.2840561353096</v>
      </c>
      <c r="L53" s="67">
        <f>RES_hhdet_in_new!L$69</f>
        <v>17742.628496555491</v>
      </c>
      <c r="M53" s="67">
        <f>RES_hhdet_in_new!M$69</f>
        <v>0</v>
      </c>
      <c r="N53" s="67">
        <f>RES_hhdet_in_new!N$69</f>
        <v>11926.270849116268</v>
      </c>
      <c r="O53" s="67">
        <f>RES_hhdet_in_new!O$69</f>
        <v>1115.5146493869952</v>
      </c>
      <c r="P53" s="67">
        <f>RES_hhdet_in_new!P$69</f>
        <v>0</v>
      </c>
      <c r="Q53" s="67">
        <f>RES_hhdet_in_new!Q$69</f>
        <v>2327.7866971280141</v>
      </c>
    </row>
    <row r="54" spans="1:17" ht="12" customHeight="1" x14ac:dyDescent="0.25">
      <c r="A54" s="148" t="s">
        <v>159</v>
      </c>
      <c r="B54" s="67"/>
      <c r="C54" s="67">
        <f>RES_hhdet_in_new!C$70</f>
        <v>39.711954194785896</v>
      </c>
      <c r="D54" s="67">
        <f>RES_hhdet_in_new!D$70</f>
        <v>287.52813745454125</v>
      </c>
      <c r="E54" s="67">
        <f>RES_hhdet_in_new!E$70</f>
        <v>112.05815939009295</v>
      </c>
      <c r="F54" s="67">
        <f>RES_hhdet_in_new!F$70</f>
        <v>472.10847941295117</v>
      </c>
      <c r="G54" s="67">
        <f>RES_hhdet_in_new!G$70</f>
        <v>601.62249191327624</v>
      </c>
      <c r="H54" s="67">
        <f>RES_hhdet_in_new!H$70</f>
        <v>600.33655908224159</v>
      </c>
      <c r="I54" s="67">
        <f>RES_hhdet_in_new!I$70</f>
        <v>3121.0451824841766</v>
      </c>
      <c r="J54" s="67">
        <f>RES_hhdet_in_new!J$70</f>
        <v>7280.2984304986167</v>
      </c>
      <c r="K54" s="67">
        <f>RES_hhdet_in_new!K$70</f>
        <v>8201.8548305306304</v>
      </c>
      <c r="L54" s="67">
        <f>RES_hhdet_in_new!L$70</f>
        <v>11155.478210122837</v>
      </c>
      <c r="M54" s="67">
        <f>RES_hhdet_in_new!M$70</f>
        <v>4318.4400661126183</v>
      </c>
      <c r="N54" s="67">
        <f>RES_hhdet_in_new!N$70</f>
        <v>9247.3927423982695</v>
      </c>
      <c r="O54" s="67">
        <f>RES_hhdet_in_new!O$70</f>
        <v>5290.2239957955226</v>
      </c>
      <c r="P54" s="67">
        <f>RES_hhdet_in_new!P$70</f>
        <v>0</v>
      </c>
      <c r="Q54" s="67">
        <f>RES_hhdet_in_new!Q$70</f>
        <v>3119.8050400742754</v>
      </c>
    </row>
    <row r="55" spans="1:17" ht="12" customHeight="1" x14ac:dyDescent="0.25">
      <c r="A55" s="148" t="s">
        <v>142</v>
      </c>
      <c r="B55" s="67"/>
      <c r="C55" s="67">
        <f>RES_hhdet_in_new!C$73</f>
        <v>4050.0943052351495</v>
      </c>
      <c r="D55" s="67">
        <f>RES_hhdet_in_new!D$73</f>
        <v>2598.7025956384382</v>
      </c>
      <c r="E55" s="67">
        <f>RES_hhdet_in_new!E$73</f>
        <v>7930.9408200038006</v>
      </c>
      <c r="F55" s="67">
        <f>RES_hhdet_in_new!F$73</f>
        <v>8739.9237049530511</v>
      </c>
      <c r="G55" s="67">
        <f>RES_hhdet_in_new!G$73</f>
        <v>3076.266148017874</v>
      </c>
      <c r="H55" s="67">
        <f>RES_hhdet_in_new!H$73</f>
        <v>5019.9826864755632</v>
      </c>
      <c r="I55" s="67">
        <f>RES_hhdet_in_new!I$73</f>
        <v>2140.0737466089795</v>
      </c>
      <c r="J55" s="67">
        <f>RES_hhdet_in_new!J$73</f>
        <v>3490.2688418002931</v>
      </c>
      <c r="K55" s="67">
        <f>RES_hhdet_in_new!K$73</f>
        <v>28.123622147264427</v>
      </c>
      <c r="L55" s="67">
        <f>RES_hhdet_in_new!L$73</f>
        <v>1170.9166510424907</v>
      </c>
      <c r="M55" s="67">
        <f>RES_hhdet_in_new!M$73</f>
        <v>3391.8192837600172</v>
      </c>
      <c r="N55" s="67">
        <f>RES_hhdet_in_new!N$73</f>
        <v>0</v>
      </c>
      <c r="O55" s="67">
        <f>RES_hhdet_in_new!O$73</f>
        <v>1248.9292606664621</v>
      </c>
      <c r="P55" s="67">
        <f>RES_hhdet_in_new!P$73</f>
        <v>0</v>
      </c>
      <c r="Q55" s="67">
        <f>RES_hhdet_in_new!Q$73</f>
        <v>1313.6917412028395</v>
      </c>
    </row>
    <row r="56" spans="1:17" ht="12" customHeight="1" x14ac:dyDescent="0.25">
      <c r="A56" s="148" t="s">
        <v>141</v>
      </c>
      <c r="B56" s="67"/>
      <c r="C56" s="67">
        <f>RES_hhdet_in_new!C$74</f>
        <v>9.4420587151043183</v>
      </c>
      <c r="D56" s="67">
        <f>RES_hhdet_in_new!D$74</f>
        <v>40.659858360099506</v>
      </c>
      <c r="E56" s="67">
        <f>RES_hhdet_in_new!E$74</f>
        <v>27.973101711144885</v>
      </c>
      <c r="F56" s="67">
        <f>RES_hhdet_in_new!F$74</f>
        <v>98.025639611143802</v>
      </c>
      <c r="G56" s="67">
        <f>RES_hhdet_in_new!G$74</f>
        <v>87.443175306774847</v>
      </c>
      <c r="H56" s="67">
        <f>RES_hhdet_in_new!H$74</f>
        <v>105.17432034370569</v>
      </c>
      <c r="I56" s="67">
        <f>RES_hhdet_in_new!I$74</f>
        <v>375.23673660178417</v>
      </c>
      <c r="J56" s="67">
        <f>RES_hhdet_in_new!J$74</f>
        <v>670.76474037502476</v>
      </c>
      <c r="K56" s="67">
        <f>RES_hhdet_in_new!K$74</f>
        <v>610.58090341953914</v>
      </c>
      <c r="L56" s="67">
        <f>RES_hhdet_in_new!L$74</f>
        <v>452.96638541543558</v>
      </c>
      <c r="M56" s="67">
        <f>RES_hhdet_in_new!M$74</f>
        <v>922.58217004597918</v>
      </c>
      <c r="N56" s="67">
        <f>RES_hhdet_in_new!N$74</f>
        <v>0</v>
      </c>
      <c r="O56" s="67">
        <f>RES_hhdet_in_new!O$74</f>
        <v>159.2116145050868</v>
      </c>
      <c r="P56" s="67">
        <f>RES_hhdet_in_new!P$74</f>
        <v>0</v>
      </c>
      <c r="Q56" s="67">
        <f>RES_hhdet_in_new!Q$74</f>
        <v>216.22871220629733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203</v>
      </c>
      <c r="B58" s="67"/>
      <c r="C58" s="67">
        <f>RES_hhdet_in_new!C$78</f>
        <v>14685.671297122466</v>
      </c>
      <c r="D58" s="67">
        <f>RES_hhdet_in_new!D$78</f>
        <v>9092.3072407787131</v>
      </c>
      <c r="E58" s="67">
        <f>RES_hhdet_in_new!E$78</f>
        <v>18288.120663912989</v>
      </c>
      <c r="F58" s="67">
        <f>RES_hhdet_in_new!F$78</f>
        <v>17180.001028438404</v>
      </c>
      <c r="G58" s="67">
        <f>RES_hhdet_in_new!G$78</f>
        <v>12874.165875732111</v>
      </c>
      <c r="H58" s="67">
        <f>RES_hhdet_in_new!H$78</f>
        <v>15766.692871732508</v>
      </c>
      <c r="I58" s="67">
        <f>RES_hhdet_in_new!I$78</f>
        <v>8130.4014367489963</v>
      </c>
      <c r="J58" s="67">
        <f>RES_hhdet_in_new!J$78</f>
        <v>20005.374774138039</v>
      </c>
      <c r="K58" s="67">
        <f>RES_hhdet_in_new!K$78</f>
        <v>11844.843412232744</v>
      </c>
      <c r="L58" s="67">
        <f>RES_hhdet_in_new!L$78</f>
        <v>26565.160178978313</v>
      </c>
      <c r="M58" s="67">
        <f>RES_hhdet_in_new!M$78</f>
        <v>7968.3996624349547</v>
      </c>
      <c r="N58" s="67">
        <f>RES_hhdet_in_new!N$78</f>
        <v>19382.475648867083</v>
      </c>
      <c r="O58" s="67">
        <f>RES_hhdet_in_new!O$78</f>
        <v>7813.8795203540667</v>
      </c>
      <c r="P58" s="67">
        <f>RES_hhdet_in_new!P$78</f>
        <v>0</v>
      </c>
      <c r="Q58" s="67">
        <f>RES_hhdet_in_new!Q$78</f>
        <v>6977.5121906114264</v>
      </c>
    </row>
    <row r="59" spans="1:17" ht="12" customHeight="1" x14ac:dyDescent="0.25">
      <c r="A59" s="159" t="s">
        <v>140</v>
      </c>
      <c r="B59" s="83"/>
      <c r="C59" s="83">
        <f>RES_hhdet_in_new!C$79</f>
        <v>1857.0866705799381</v>
      </c>
      <c r="D59" s="83">
        <f>RES_hhdet_in_new!D$79</f>
        <v>3006.2237697688979</v>
      </c>
      <c r="E59" s="83">
        <f>RES_hhdet_in_new!E$79</f>
        <v>9237.4096139933026</v>
      </c>
      <c r="F59" s="83">
        <f>RES_hhdet_in_new!F$79</f>
        <v>7214.9003805626708</v>
      </c>
      <c r="G59" s="83">
        <f>RES_hhdet_in_new!G$79</f>
        <v>0</v>
      </c>
      <c r="H59" s="83">
        <f>RES_hhdet_in_new!H$79</f>
        <v>0</v>
      </c>
      <c r="I59" s="83">
        <f>RES_hhdet_in_new!I$79</f>
        <v>7367.696279550124</v>
      </c>
      <c r="J59" s="83">
        <f>RES_hhdet_in_new!J$79</f>
        <v>8746.2079474553648</v>
      </c>
      <c r="K59" s="83">
        <f>RES_hhdet_in_new!K$79</f>
        <v>0</v>
      </c>
      <c r="L59" s="83">
        <f>RES_hhdet_in_new!L$79</f>
        <v>3956.8295641579425</v>
      </c>
      <c r="M59" s="83">
        <f>RES_hhdet_in_new!M$79</f>
        <v>664.44185748365999</v>
      </c>
      <c r="N59" s="83">
        <f>RES_hhdet_in_new!N$79</f>
        <v>1791.1879426474552</v>
      </c>
      <c r="O59" s="83">
        <f>RES_hhdet_in_new!O$79</f>
        <v>0</v>
      </c>
      <c r="P59" s="83">
        <f>RES_hhdet_in_new!P$79</f>
        <v>0</v>
      </c>
      <c r="Q59" s="83">
        <f>RES_hhdet_in_new!Q$79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161</v>
      </c>
      <c r="B63" s="67"/>
      <c r="C63" s="67">
        <f t="shared" ref="C63:Q63" si="4">C35-C49</f>
        <v>17859.742032297596</v>
      </c>
      <c r="D63" s="67">
        <f t="shared" si="4"/>
        <v>10199.968989452385</v>
      </c>
      <c r="E63" s="67">
        <f t="shared" si="4"/>
        <v>23013.969722093716</v>
      </c>
      <c r="F63" s="67">
        <f t="shared" si="4"/>
        <v>23191.598590998918</v>
      </c>
      <c r="G63" s="67">
        <f t="shared" si="4"/>
        <v>8381.3341242678925</v>
      </c>
      <c r="H63" s="67">
        <f t="shared" si="4"/>
        <v>12360.807128267492</v>
      </c>
      <c r="I63" s="67">
        <f t="shared" si="4"/>
        <v>8614.4022837008761</v>
      </c>
      <c r="J63" s="67">
        <f t="shared" si="4"/>
        <v>13915.917278406596</v>
      </c>
      <c r="K63" s="67">
        <f t="shared" si="4"/>
        <v>5784.6565877672565</v>
      </c>
      <c r="L63" s="67">
        <f t="shared" si="4"/>
        <v>20242.510256863738</v>
      </c>
      <c r="M63" s="67">
        <f t="shared" si="4"/>
        <v>9232.6584800813853</v>
      </c>
      <c r="N63" s="67">
        <f t="shared" si="4"/>
        <v>19906.836408485469</v>
      </c>
      <c r="O63" s="67">
        <f t="shared" si="4"/>
        <v>8133.6204796459333</v>
      </c>
      <c r="P63" s="67">
        <f t="shared" si="4"/>
        <v>0</v>
      </c>
      <c r="Q63" s="67">
        <f t="shared" si="4"/>
        <v>6223.9878093885736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207</v>
      </c>
      <c r="D65" s="67">
        <f t="shared" si="5"/>
        <v>158</v>
      </c>
      <c r="E65" s="67">
        <f t="shared" si="5"/>
        <v>194</v>
      </c>
      <c r="F65" s="67">
        <f t="shared" si="5"/>
        <v>262</v>
      </c>
      <c r="G65" s="67">
        <f t="shared" si="5"/>
        <v>308</v>
      </c>
      <c r="H65" s="67">
        <f t="shared" si="5"/>
        <v>358</v>
      </c>
      <c r="I65" s="67">
        <f t="shared" si="5"/>
        <v>432</v>
      </c>
      <c r="J65" s="67">
        <f t="shared" si="5"/>
        <v>380</v>
      </c>
      <c r="K65" s="67">
        <f t="shared" si="5"/>
        <v>579</v>
      </c>
      <c r="L65" s="67">
        <f t="shared" si="5"/>
        <v>792</v>
      </c>
      <c r="M65" s="67">
        <f t="shared" si="5"/>
        <v>802</v>
      </c>
      <c r="N65" s="67">
        <f t="shared" si="5"/>
        <v>1071</v>
      </c>
      <c r="O65" s="67">
        <f t="shared" si="5"/>
        <v>910</v>
      </c>
      <c r="P65" s="67">
        <f t="shared" si="5"/>
        <v>1143.1261046095055</v>
      </c>
      <c r="Q65" s="67">
        <f t="shared" si="5"/>
        <v>122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160</v>
      </c>
      <c r="B67" s="67"/>
      <c r="C67" s="67">
        <f t="shared" ref="C67:Q70" si="6">C39-C53</f>
        <v>15282.297676293821</v>
      </c>
      <c r="D67" s="67">
        <f t="shared" si="6"/>
        <v>9767.8595809054714</v>
      </c>
      <c r="E67" s="67">
        <f t="shared" si="6"/>
        <v>20878.941803198748</v>
      </c>
      <c r="F67" s="67">
        <f t="shared" si="6"/>
        <v>21540.656414976042</v>
      </c>
      <c r="G67" s="67">
        <f t="shared" si="6"/>
        <v>7887.3135566262808</v>
      </c>
      <c r="H67" s="67">
        <f t="shared" si="6"/>
        <v>11933.462921415818</v>
      </c>
      <c r="I67" s="67">
        <f t="shared" si="6"/>
        <v>8988.7579493957764</v>
      </c>
      <c r="J67" s="67">
        <f t="shared" si="6"/>
        <v>23995.249291080538</v>
      </c>
      <c r="K67" s="67">
        <f t="shared" si="6"/>
        <v>10179.215943864694</v>
      </c>
      <c r="L67" s="67">
        <f t="shared" si="6"/>
        <v>27197.871503444501</v>
      </c>
      <c r="M67" s="67">
        <f t="shared" si="6"/>
        <v>10006.500000000002</v>
      </c>
      <c r="N67" s="67">
        <f t="shared" si="6"/>
        <v>25093.229150883744</v>
      </c>
      <c r="O67" s="67">
        <f t="shared" si="6"/>
        <v>12741.985350612998</v>
      </c>
      <c r="P67" s="67">
        <f t="shared" si="6"/>
        <v>1805.0000000000409</v>
      </c>
      <c r="Q67" s="67">
        <f t="shared" si="6"/>
        <v>9103.7133028719472</v>
      </c>
    </row>
    <row r="68" spans="1:17" ht="12" customHeight="1" x14ac:dyDescent="0.25">
      <c r="A68" s="148" t="s">
        <v>159</v>
      </c>
      <c r="B68" s="67"/>
      <c r="C68" s="67">
        <f t="shared" si="6"/>
        <v>22.911857915464587</v>
      </c>
      <c r="D68" s="67">
        <f t="shared" si="6"/>
        <v>12.491433100703716</v>
      </c>
      <c r="E68" s="67">
        <f t="shared" si="6"/>
        <v>22.929280245728904</v>
      </c>
      <c r="F68" s="67">
        <f t="shared" si="6"/>
        <v>16.922714262320028</v>
      </c>
      <c r="G68" s="67">
        <f t="shared" si="6"/>
        <v>4.3302720144805562</v>
      </c>
      <c r="H68" s="67">
        <f t="shared" si="6"/>
        <v>1.9563796460223557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2876.5599338873826</v>
      </c>
      <c r="N68" s="67">
        <f t="shared" si="6"/>
        <v>263.76482721083084</v>
      </c>
      <c r="O68" s="67">
        <f t="shared" si="6"/>
        <v>0</v>
      </c>
      <c r="P68" s="67">
        <f t="shared" si="6"/>
        <v>2642</v>
      </c>
      <c r="Q68" s="67">
        <f t="shared" si="6"/>
        <v>622.18228258455429</v>
      </c>
    </row>
    <row r="69" spans="1:17" ht="12" customHeight="1" x14ac:dyDescent="0.25">
      <c r="A69" s="148" t="s">
        <v>142</v>
      </c>
      <c r="B69" s="67"/>
      <c r="C69" s="67">
        <f t="shared" si="6"/>
        <v>2550.6699754112497</v>
      </c>
      <c r="D69" s="67">
        <f t="shared" si="6"/>
        <v>1261.6298593198167</v>
      </c>
      <c r="E69" s="67">
        <f t="shared" si="6"/>
        <v>2400.8091108411581</v>
      </c>
      <c r="F69" s="67">
        <f t="shared" si="6"/>
        <v>1899.19185207806</v>
      </c>
      <c r="G69" s="67">
        <f t="shared" si="6"/>
        <v>506.13347093390894</v>
      </c>
      <c r="H69" s="67">
        <f t="shared" si="6"/>
        <v>459.5621475493499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5120.1114573887135</v>
      </c>
      <c r="O69" s="67">
        <f t="shared" si="6"/>
        <v>98.4750401154472</v>
      </c>
      <c r="P69" s="67">
        <f t="shared" si="6"/>
        <v>1304.2778465871177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3.8625226770607384</v>
      </c>
      <c r="D70" s="67">
        <f t="shared" si="6"/>
        <v>1.9961815612690401</v>
      </c>
      <c r="E70" s="67">
        <f t="shared" si="6"/>
        <v>2.5300210004430888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516.93640346526865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203</v>
      </c>
      <c r="B72" s="67"/>
      <c r="C72" s="67">
        <f t="shared" ref="C72:Q73" si="7">C44-C58</f>
        <v>27588.578702877534</v>
      </c>
      <c r="D72" s="67">
        <f t="shared" si="7"/>
        <v>14241.942759221287</v>
      </c>
      <c r="E72" s="67">
        <f t="shared" si="7"/>
        <v>31889.129336087011</v>
      </c>
      <c r="F72" s="67">
        <f t="shared" si="7"/>
        <v>35377.248971561588</v>
      </c>
      <c r="G72" s="67">
        <f t="shared" si="7"/>
        <v>16689.084124267894</v>
      </c>
      <c r="H72" s="67">
        <f t="shared" si="7"/>
        <v>26061.557128267501</v>
      </c>
      <c r="I72" s="67">
        <f t="shared" si="7"/>
        <v>13006.848563250967</v>
      </c>
      <c r="J72" s="67">
        <f t="shared" si="7"/>
        <v>19221.875225861975</v>
      </c>
      <c r="K72" s="67">
        <f t="shared" si="7"/>
        <v>39086.776831122814</v>
      </c>
      <c r="L72" s="67">
        <f t="shared" si="7"/>
        <v>50355.155930853216</v>
      </c>
      <c r="M72" s="67">
        <f t="shared" si="7"/>
        <v>51360.074324467336</v>
      </c>
      <c r="N72" s="67">
        <f t="shared" si="7"/>
        <v>53972.066022125611</v>
      </c>
      <c r="O72" s="67">
        <f t="shared" si="7"/>
        <v>45707.752591356293</v>
      </c>
      <c r="P72" s="67">
        <f t="shared" si="7"/>
        <v>24066.026292998959</v>
      </c>
      <c r="Q72" s="67">
        <f t="shared" si="7"/>
        <v>30489.172825566686</v>
      </c>
    </row>
    <row r="73" spans="1:17" ht="12" customHeight="1" x14ac:dyDescent="0.25">
      <c r="A73" s="159" t="s">
        <v>140</v>
      </c>
      <c r="B73" s="83"/>
      <c r="C73" s="83">
        <f t="shared" si="7"/>
        <v>2883.0430860645129</v>
      </c>
      <c r="D73" s="83">
        <f t="shared" si="7"/>
        <v>4542.2762302311039</v>
      </c>
      <c r="E73" s="83">
        <f t="shared" si="7"/>
        <v>3243.8663991043904</v>
      </c>
      <c r="F73" s="83">
        <f t="shared" si="7"/>
        <v>2341.3079484446571</v>
      </c>
      <c r="G73" s="83">
        <f t="shared" si="7"/>
        <v>695.1178882896404</v>
      </c>
      <c r="H73" s="83">
        <f t="shared" si="7"/>
        <v>391.47370700104</v>
      </c>
      <c r="I73" s="83">
        <f t="shared" si="7"/>
        <v>4191.8037204499124</v>
      </c>
      <c r="J73" s="83">
        <f t="shared" si="7"/>
        <v>3213.0874845141279</v>
      </c>
      <c r="K73" s="83">
        <f t="shared" si="7"/>
        <v>7884.6209056459375</v>
      </c>
      <c r="L73" s="83">
        <f t="shared" si="7"/>
        <v>0</v>
      </c>
      <c r="M73" s="83">
        <f t="shared" si="7"/>
        <v>12278.834155614048</v>
      </c>
      <c r="N73" s="83">
        <f t="shared" si="7"/>
        <v>18260.699204900378</v>
      </c>
      <c r="O73" s="83">
        <f t="shared" si="7"/>
        <v>169.61611028382299</v>
      </c>
      <c r="P73" s="83">
        <f t="shared" si="7"/>
        <v>4061.4737070010428</v>
      </c>
      <c r="Q73" s="83">
        <f t="shared" si="7"/>
        <v>3714.0649838218978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RES_hhdet_numvin!B63</f>
        <v>0</v>
      </c>
      <c r="C78" s="189">
        <f>RES_hhdet_numvin!C63</f>
        <v>0</v>
      </c>
      <c r="D78" s="189">
        <f>RES_hhdet_numvin!D63</f>
        <v>0</v>
      </c>
      <c r="E78" s="189">
        <f>RES_hhdet_numvin!E63</f>
        <v>0</v>
      </c>
      <c r="F78" s="189">
        <f>RES_hhdet_numvin!F63</f>
        <v>0</v>
      </c>
      <c r="G78" s="189">
        <f>RES_hhdet_numvin!G63</f>
        <v>0</v>
      </c>
      <c r="H78" s="189">
        <f>RES_hhdet_numvin!H63</f>
        <v>0</v>
      </c>
      <c r="I78" s="189">
        <f>RES_hhdet_numvin!I63</f>
        <v>0</v>
      </c>
      <c r="J78" s="189">
        <f>RES_hhdet_numvin!J63</f>
        <v>0</v>
      </c>
      <c r="K78" s="189">
        <f>RES_hhdet_numvin!K63</f>
        <v>0</v>
      </c>
      <c r="L78" s="189">
        <f>RES_hhdet_numvin!L63</f>
        <v>0</v>
      </c>
      <c r="M78" s="189">
        <f>RES_hhdet_numvin!M63</f>
        <v>0</v>
      </c>
      <c r="N78" s="189">
        <f>RES_hhdet_numvin!N63</f>
        <v>0</v>
      </c>
      <c r="O78" s="189">
        <f>RES_hhdet_numvin!O63</f>
        <v>0</v>
      </c>
      <c r="P78" s="189">
        <f>RES_hhdet_numvin!P63</f>
        <v>0</v>
      </c>
      <c r="Q78" s="189">
        <f>RES_hhdet_numvin!Q63</f>
        <v>0</v>
      </c>
    </row>
    <row r="79" spans="1:17" ht="12" customHeight="1" x14ac:dyDescent="0.25">
      <c r="A79" s="23" t="s">
        <v>161</v>
      </c>
      <c r="B79" s="80">
        <f>RES_hhdet_numvin!B64</f>
        <v>9684</v>
      </c>
      <c r="C79" s="80">
        <f>RES_hhdet_numvin!C64</f>
        <v>34402.5</v>
      </c>
      <c r="D79" s="80">
        <f>RES_hhdet_numvin!D64</f>
        <v>22298.5</v>
      </c>
      <c r="E79" s="80">
        <f>RES_hhdet_numvin!E64</f>
        <v>50539.5</v>
      </c>
      <c r="F79" s="80">
        <f>RES_hhdet_numvin!F64</f>
        <v>47586.5</v>
      </c>
      <c r="G79" s="80">
        <f>RES_hhdet_numvin!G64</f>
        <v>21255.5</v>
      </c>
      <c r="H79" s="80">
        <f>RES_hhdet_numvin!H64</f>
        <v>28127.5</v>
      </c>
      <c r="I79" s="80">
        <f>RES_hhdet_numvin!I64</f>
        <v>24112.5</v>
      </c>
      <c r="J79" s="80">
        <f>RES_hhdet_numvin!J64</f>
        <v>42667.5</v>
      </c>
      <c r="K79" s="80">
        <f>RES_hhdet_numvin!K64</f>
        <v>17629.5</v>
      </c>
      <c r="L79" s="80">
        <f>RES_hhdet_numvin!L64</f>
        <v>50764.499999999993</v>
      </c>
      <c r="M79" s="80">
        <f>RES_hhdet_numvin!M64</f>
        <v>17865.5</v>
      </c>
      <c r="N79" s="80">
        <f>RES_hhdet_numvin!N64</f>
        <v>41080.500000000007</v>
      </c>
      <c r="O79" s="80">
        <f>RES_hhdet_numvin!O64</f>
        <v>15947.5</v>
      </c>
      <c r="P79" s="80">
        <f>RES_hhdet_numvin!P64</f>
        <v>0</v>
      </c>
      <c r="Q79" s="80">
        <f>RES_hhdet_numvin!Q64</f>
        <v>13201.5</v>
      </c>
    </row>
    <row r="80" spans="1:17" ht="12.95" customHeight="1" x14ac:dyDescent="0.25">
      <c r="A80" s="146" t="s">
        <v>112</v>
      </c>
      <c r="B80" s="188">
        <f>RES_hhdet_numvin!B66</f>
        <v>0</v>
      </c>
      <c r="C80" s="188">
        <f>RES_hhdet_numvin!C66</f>
        <v>0</v>
      </c>
      <c r="D80" s="188">
        <f>RES_hhdet_numvin!D66</f>
        <v>0</v>
      </c>
      <c r="E80" s="188">
        <f>RES_hhdet_numvin!E66</f>
        <v>0</v>
      </c>
      <c r="F80" s="188">
        <f>RES_hhdet_numvin!F66</f>
        <v>0</v>
      </c>
      <c r="G80" s="188">
        <f>RES_hhdet_numvin!G66</f>
        <v>0</v>
      </c>
      <c r="H80" s="188">
        <f>RES_hhdet_numvin!H66</f>
        <v>0</v>
      </c>
      <c r="I80" s="188">
        <f>RES_hhdet_numvin!I66</f>
        <v>0</v>
      </c>
      <c r="J80" s="188">
        <f>RES_hhdet_numvin!J66</f>
        <v>0</v>
      </c>
      <c r="K80" s="188">
        <f>RES_hhdet_numvin!K66</f>
        <v>0</v>
      </c>
      <c r="L80" s="188">
        <f>RES_hhdet_numvin!L66</f>
        <v>0</v>
      </c>
      <c r="M80" s="188">
        <f>RES_hhdet_numvin!M66</f>
        <v>0</v>
      </c>
      <c r="N80" s="188">
        <f>RES_hhdet_numvin!N66</f>
        <v>0</v>
      </c>
      <c r="O80" s="188">
        <f>RES_hhdet_numvin!O66</f>
        <v>0</v>
      </c>
      <c r="P80" s="188">
        <f>RES_hhdet_numvin!P66</f>
        <v>0</v>
      </c>
      <c r="Q80" s="188">
        <f>RES_hhdet_numvin!Q66</f>
        <v>0</v>
      </c>
    </row>
    <row r="81" spans="1:17" ht="12" customHeight="1" x14ac:dyDescent="0.25">
      <c r="A81" s="23" t="s">
        <v>60</v>
      </c>
      <c r="B81" s="80">
        <f>RES_hhdet_numvin!B67</f>
        <v>0</v>
      </c>
      <c r="C81" s="80">
        <f>RES_hhdet_numvin!C67</f>
        <v>0</v>
      </c>
      <c r="D81" s="80">
        <f>RES_hhdet_numvin!D67</f>
        <v>0</v>
      </c>
      <c r="E81" s="80">
        <f>RES_hhdet_numvin!E67</f>
        <v>0</v>
      </c>
      <c r="F81" s="80">
        <f>RES_hhdet_numvin!F67</f>
        <v>0</v>
      </c>
      <c r="G81" s="80">
        <f>RES_hhdet_numvin!G67</f>
        <v>0</v>
      </c>
      <c r="H81" s="80">
        <f>RES_hhdet_numvin!H67</f>
        <v>0</v>
      </c>
      <c r="I81" s="80">
        <f>RES_hhdet_numvin!I67</f>
        <v>890</v>
      </c>
      <c r="J81" s="80">
        <f>RES_hhdet_numvin!J67</f>
        <v>1166</v>
      </c>
      <c r="K81" s="80">
        <f>RES_hhdet_numvin!K67</f>
        <v>1764</v>
      </c>
      <c r="L81" s="80">
        <f>RES_hhdet_numvin!L67</f>
        <v>1986</v>
      </c>
      <c r="M81" s="80">
        <f>RES_hhdet_numvin!M67</f>
        <v>1551</v>
      </c>
      <c r="N81" s="80">
        <f>RES_hhdet_numvin!N67</f>
        <v>2210</v>
      </c>
      <c r="O81" s="80">
        <f>RES_hhdet_numvin!O67</f>
        <v>1785</v>
      </c>
      <c r="P81" s="80">
        <f>RES_hhdet_numvin!P67</f>
        <v>0</v>
      </c>
      <c r="Q81" s="80">
        <f>RES_hhdet_numvin!Q67</f>
        <v>259</v>
      </c>
    </row>
    <row r="82" spans="1:17" ht="12" customHeight="1" x14ac:dyDescent="0.25">
      <c r="A82" s="146" t="s">
        <v>63</v>
      </c>
      <c r="B82" s="188">
        <f>RES_hhdet_numvin!B68</f>
        <v>0</v>
      </c>
      <c r="C82" s="188">
        <f>RES_hhdet_numvin!C68</f>
        <v>0</v>
      </c>
      <c r="D82" s="188">
        <f>RES_hhdet_numvin!D68</f>
        <v>0</v>
      </c>
      <c r="E82" s="188">
        <f>RES_hhdet_numvin!E68</f>
        <v>0</v>
      </c>
      <c r="F82" s="188">
        <f>RES_hhdet_numvin!F68</f>
        <v>0</v>
      </c>
      <c r="G82" s="188">
        <f>RES_hhdet_numvin!G68</f>
        <v>0</v>
      </c>
      <c r="H82" s="188">
        <f>RES_hhdet_numvin!H68</f>
        <v>0</v>
      </c>
      <c r="I82" s="188">
        <f>RES_hhdet_numvin!I68</f>
        <v>0</v>
      </c>
      <c r="J82" s="188">
        <f>RES_hhdet_numvin!J68</f>
        <v>0</v>
      </c>
      <c r="K82" s="188">
        <f>RES_hhdet_numvin!K68</f>
        <v>0</v>
      </c>
      <c r="L82" s="188">
        <f>RES_hhdet_numvin!L68</f>
        <v>0</v>
      </c>
      <c r="M82" s="188">
        <f>RES_hhdet_numvin!M68</f>
        <v>0</v>
      </c>
      <c r="N82" s="188">
        <f>RES_hhdet_numvin!N68</f>
        <v>0</v>
      </c>
      <c r="O82" s="188">
        <f>RES_hhdet_numvin!O68</f>
        <v>0</v>
      </c>
      <c r="P82" s="188">
        <f>RES_hhdet_numvin!P68</f>
        <v>0</v>
      </c>
      <c r="Q82" s="188">
        <f>RES_hhdet_numvin!Q68</f>
        <v>0</v>
      </c>
    </row>
    <row r="83" spans="1:17" ht="12" customHeight="1" x14ac:dyDescent="0.25">
      <c r="A83" s="23" t="s">
        <v>160</v>
      </c>
      <c r="B83" s="80">
        <f>RES_hhdet_numvin!B69</f>
        <v>9684</v>
      </c>
      <c r="C83" s="80">
        <f>RES_hhdet_numvin!C69</f>
        <v>34402.5</v>
      </c>
      <c r="D83" s="80">
        <f>RES_hhdet_numvin!D69</f>
        <v>22298.5</v>
      </c>
      <c r="E83" s="80">
        <f>RES_hhdet_numvin!E69</f>
        <v>50539.5</v>
      </c>
      <c r="F83" s="80">
        <f>RES_hhdet_numvin!F69</f>
        <v>43438.361779308259</v>
      </c>
      <c r="G83" s="80">
        <f>RES_hhdet_numvin!G69</f>
        <v>21255.5</v>
      </c>
      <c r="H83" s="80">
        <f>RES_hhdet_numvin!H69</f>
        <v>24662.85960601901</v>
      </c>
      <c r="I83" s="80">
        <f>RES_hhdet_numvin!I69</f>
        <v>20855.570694939248</v>
      </c>
      <c r="J83" s="80">
        <f>RES_hhdet_numvin!J69</f>
        <v>31602.181733311012</v>
      </c>
      <c r="K83" s="80">
        <f>RES_hhdet_numvin!K69</f>
        <v>8788.9406439025661</v>
      </c>
      <c r="L83" s="80">
        <f>RES_hhdet_numvin!L69</f>
        <v>37985.138753419233</v>
      </c>
      <c r="M83" s="80">
        <f>RES_hhdet_numvin!M69</f>
        <v>8981.3520458602561</v>
      </c>
      <c r="N83" s="80">
        <f>RES_hhdet_numvin!N69</f>
        <v>31569.342430390905</v>
      </c>
      <c r="O83" s="80">
        <f>RES_hhdet_numvin!O69</f>
        <v>9150.6600889174806</v>
      </c>
      <c r="P83" s="80">
        <f>RES_hhdet_numvin!P69</f>
        <v>0</v>
      </c>
      <c r="Q83" s="80">
        <f>RES_hhdet_numvin!Q69</f>
        <v>7929.5922239320334</v>
      </c>
    </row>
    <row r="84" spans="1:17" ht="12" customHeight="1" x14ac:dyDescent="0.25">
      <c r="A84" s="23" t="s">
        <v>159</v>
      </c>
      <c r="B84" s="80">
        <f>RES_hhdet_numvin!B70</f>
        <v>0</v>
      </c>
      <c r="C84" s="80">
        <f>RES_hhdet_numvin!C70</f>
        <v>0</v>
      </c>
      <c r="D84" s="80">
        <f>RES_hhdet_numvin!D70</f>
        <v>0</v>
      </c>
      <c r="E84" s="80">
        <f>RES_hhdet_numvin!E70</f>
        <v>0</v>
      </c>
      <c r="F84" s="80">
        <f>RES_hhdet_numvin!F70</f>
        <v>0</v>
      </c>
      <c r="G84" s="80">
        <f>RES_hhdet_numvin!G70</f>
        <v>0</v>
      </c>
      <c r="H84" s="80">
        <f>RES_hhdet_numvin!H70</f>
        <v>2222.2736324807411</v>
      </c>
      <c r="I84" s="80">
        <f>RES_hhdet_numvin!I70</f>
        <v>3252.5698130744281</v>
      </c>
      <c r="J84" s="80">
        <f>RES_hhdet_numvin!J70</f>
        <v>7405.7081253941606</v>
      </c>
      <c r="K84" s="80">
        <f>RES_hhdet_numvin!K70</f>
        <v>8201.8548305306304</v>
      </c>
      <c r="L84" s="80">
        <f>RES_hhdet_numvin!L70</f>
        <v>11155.478210122837</v>
      </c>
      <c r="M84" s="80">
        <f>RES_hhdet_numvin!M70</f>
        <v>4569.7465003337475</v>
      </c>
      <c r="N84" s="80">
        <f>RES_hhdet_numvin!N70</f>
        <v>9511.1575696091004</v>
      </c>
      <c r="O84" s="80">
        <f>RES_hhdet_numvin!O70</f>
        <v>5290.2239957955226</v>
      </c>
      <c r="P84" s="80">
        <f>RES_hhdet_numvin!P70</f>
        <v>0</v>
      </c>
      <c r="Q84" s="80">
        <f>RES_hhdet_numvin!Q70</f>
        <v>3741.9873226588297</v>
      </c>
    </row>
    <row r="85" spans="1:17" ht="12" customHeight="1" x14ac:dyDescent="0.25">
      <c r="A85" s="23" t="s">
        <v>142</v>
      </c>
      <c r="B85" s="80">
        <f>RES_hhdet_numvin!B73</f>
        <v>0</v>
      </c>
      <c r="C85" s="80">
        <f>RES_hhdet_numvin!C73</f>
        <v>0</v>
      </c>
      <c r="D85" s="80">
        <f>RES_hhdet_numvin!D73</f>
        <v>0</v>
      </c>
      <c r="E85" s="80">
        <f>RES_hhdet_numvin!E73</f>
        <v>0</v>
      </c>
      <c r="F85" s="80">
        <f>RES_hhdet_numvin!F73</f>
        <v>4148.1382206917424</v>
      </c>
      <c r="G85" s="80">
        <f>RES_hhdet_numvin!G73</f>
        <v>0</v>
      </c>
      <c r="H85" s="80">
        <f>RES_hhdet_numvin!H73</f>
        <v>1242.366761500248</v>
      </c>
      <c r="I85" s="80">
        <f>RES_hhdet_numvin!I73</f>
        <v>4.3594919863253381</v>
      </c>
      <c r="J85" s="80">
        <f>RES_hhdet_numvin!J73</f>
        <v>3552.1799268871628</v>
      </c>
      <c r="K85" s="80">
        <f>RES_hhdet_numvin!K73</f>
        <v>28.123622147264427</v>
      </c>
      <c r="L85" s="80">
        <f>RES_hhdet_numvin!L73</f>
        <v>1170.9166510424907</v>
      </c>
      <c r="M85" s="80">
        <f>RES_hhdet_numvin!M73</f>
        <v>3391.8192837600172</v>
      </c>
      <c r="N85" s="80">
        <f>RES_hhdet_numvin!N73</f>
        <v>0</v>
      </c>
      <c r="O85" s="80">
        <f>RES_hhdet_numvin!O73</f>
        <v>1347.4043007819093</v>
      </c>
      <c r="P85" s="80">
        <f>RES_hhdet_numvin!P73</f>
        <v>0</v>
      </c>
      <c r="Q85" s="80">
        <f>RES_hhdet_numvin!Q73</f>
        <v>1313.6917412028395</v>
      </c>
    </row>
    <row r="86" spans="1:17" ht="12" customHeight="1" x14ac:dyDescent="0.25">
      <c r="A86" s="23" t="s">
        <v>141</v>
      </c>
      <c r="B86" s="80">
        <f>RES_hhdet_numvin!B74</f>
        <v>0</v>
      </c>
      <c r="C86" s="80">
        <f>RES_hhdet_numvin!C74</f>
        <v>0</v>
      </c>
      <c r="D86" s="80">
        <f>RES_hhdet_numvin!D74</f>
        <v>0</v>
      </c>
      <c r="E86" s="80">
        <f>RES_hhdet_numvin!E74</f>
        <v>0</v>
      </c>
      <c r="F86" s="80">
        <f>RES_hhdet_numvin!F74</f>
        <v>0</v>
      </c>
      <c r="G86" s="80">
        <f>RES_hhdet_numvin!G74</f>
        <v>0</v>
      </c>
      <c r="H86" s="80">
        <f>RES_hhdet_numvin!H74</f>
        <v>0</v>
      </c>
      <c r="I86" s="80">
        <f>RES_hhdet_numvin!I74</f>
        <v>0</v>
      </c>
      <c r="J86" s="80">
        <f>RES_hhdet_numvin!J74</f>
        <v>107.43021440766188</v>
      </c>
      <c r="K86" s="80">
        <f>RES_hhdet_numvin!K74</f>
        <v>610.58090341953914</v>
      </c>
      <c r="L86" s="80">
        <f>RES_hhdet_numvin!L74</f>
        <v>452.96638541543558</v>
      </c>
      <c r="M86" s="80">
        <f>RES_hhdet_numvin!M74</f>
        <v>922.58217004597918</v>
      </c>
      <c r="N86" s="80">
        <f>RES_hhdet_numvin!N74</f>
        <v>0</v>
      </c>
      <c r="O86" s="80">
        <f>RES_hhdet_numvin!O74</f>
        <v>159.2116145050868</v>
      </c>
      <c r="P86" s="80">
        <f>RES_hhdet_numvin!P74</f>
        <v>0</v>
      </c>
      <c r="Q86" s="80">
        <f>RES_hhdet_numvin!Q74</f>
        <v>216.22871220629733</v>
      </c>
    </row>
    <row r="87" spans="1:17" ht="12" customHeight="1" x14ac:dyDescent="0.25">
      <c r="A87" s="146" t="s">
        <v>62</v>
      </c>
      <c r="B87" s="188">
        <f>RES_hhdet_numvin!B77</f>
        <v>0</v>
      </c>
      <c r="C87" s="188">
        <f>RES_hhdet_numvin!C77</f>
        <v>0</v>
      </c>
      <c r="D87" s="188">
        <f>RES_hhdet_numvin!D77</f>
        <v>0</v>
      </c>
      <c r="E87" s="188">
        <f>RES_hhdet_numvin!E77</f>
        <v>0</v>
      </c>
      <c r="F87" s="188">
        <f>RES_hhdet_numvin!F77</f>
        <v>0</v>
      </c>
      <c r="G87" s="188">
        <f>RES_hhdet_numvin!G77</f>
        <v>0</v>
      </c>
      <c r="H87" s="188">
        <f>RES_hhdet_numvin!H77</f>
        <v>0</v>
      </c>
      <c r="I87" s="188">
        <f>RES_hhdet_numvin!I77</f>
        <v>0</v>
      </c>
      <c r="J87" s="188">
        <f>RES_hhdet_numvin!J77</f>
        <v>0</v>
      </c>
      <c r="K87" s="188">
        <f>RES_hhdet_numvin!K77</f>
        <v>0</v>
      </c>
      <c r="L87" s="188">
        <f>RES_hhdet_numvin!L77</f>
        <v>0</v>
      </c>
      <c r="M87" s="188">
        <f>RES_hhdet_numvin!M77</f>
        <v>0</v>
      </c>
      <c r="N87" s="188">
        <f>RES_hhdet_numvin!N77</f>
        <v>0</v>
      </c>
      <c r="O87" s="188">
        <f>RES_hhdet_numvin!O77</f>
        <v>0</v>
      </c>
      <c r="P87" s="188">
        <f>RES_hhdet_numvin!P77</f>
        <v>0</v>
      </c>
      <c r="Q87" s="188">
        <f>RES_hhdet_numvin!Q77</f>
        <v>0</v>
      </c>
    </row>
    <row r="88" spans="1:17" ht="12" customHeight="1" x14ac:dyDescent="0.25">
      <c r="A88" s="23" t="s">
        <v>203</v>
      </c>
      <c r="B88" s="80">
        <f>RES_hhdet_numvin!B78</f>
        <v>9173.6140599561932</v>
      </c>
      <c r="C88" s="80">
        <f>RES_hhdet_numvin!C78</f>
        <v>34402.5</v>
      </c>
      <c r="D88" s="80">
        <f>RES_hhdet_numvin!D78</f>
        <v>22298.5</v>
      </c>
      <c r="E88" s="80">
        <f>RES_hhdet_numvin!E78</f>
        <v>46568.700066285041</v>
      </c>
      <c r="F88" s="80">
        <f>RES_hhdet_numvin!F78</f>
        <v>33596.77086684532</v>
      </c>
      <c r="G88" s="80">
        <f>RES_hhdet_numvin!G78</f>
        <v>21255.5</v>
      </c>
      <c r="H88" s="80">
        <f>RES_hhdet_numvin!H78</f>
        <v>24066.026292998959</v>
      </c>
      <c r="I88" s="80">
        <f>RES_hhdet_numvin!I78</f>
        <v>20929.806270302892</v>
      </c>
      <c r="J88" s="80">
        <f>RES_hhdet_numvin!J78</f>
        <v>33625.695717032009</v>
      </c>
      <c r="K88" s="80">
        <f>RES_hhdet_numvin!K78</f>
        <v>17485.095417514083</v>
      </c>
      <c r="L88" s="80">
        <f>RES_hhdet_numvin!L78</f>
        <v>46807.670435842054</v>
      </c>
      <c r="M88" s="80">
        <f>RES_hhdet_numvin!M78</f>
        <v>17201.05814251634</v>
      </c>
      <c r="N88" s="80">
        <f>RES_hhdet_numvin!N78</f>
        <v>36411.664155071914</v>
      </c>
      <c r="O88" s="80">
        <f>RES_hhdet_numvin!O78</f>
        <v>15777.883889716177</v>
      </c>
      <c r="P88" s="80">
        <f>RES_hhdet_numvin!P78</f>
        <v>0</v>
      </c>
      <c r="Q88" s="80">
        <f>RES_hhdet_numvin!Q78</f>
        <v>13180.514685919021</v>
      </c>
    </row>
    <row r="89" spans="1:17" ht="12" customHeight="1" x14ac:dyDescent="0.25">
      <c r="A89" s="29" t="s">
        <v>140</v>
      </c>
      <c r="B89" s="78">
        <f>RES_hhdet_numvin!B79</f>
        <v>510.38594004380724</v>
      </c>
      <c r="C89" s="78">
        <f>RES_hhdet_numvin!C79</f>
        <v>0</v>
      </c>
      <c r="D89" s="78">
        <f>RES_hhdet_numvin!D79</f>
        <v>0</v>
      </c>
      <c r="E89" s="78">
        <f>RES_hhdet_numvin!E79</f>
        <v>3970.7999337149595</v>
      </c>
      <c r="F89" s="78">
        <f>RES_hhdet_numvin!F79</f>
        <v>13989.729133154684</v>
      </c>
      <c r="G89" s="78">
        <f>RES_hhdet_numvin!G79</f>
        <v>0</v>
      </c>
      <c r="H89" s="78">
        <f>RES_hhdet_numvin!H79</f>
        <v>4061.4737070010428</v>
      </c>
      <c r="I89" s="78">
        <f>RES_hhdet_numvin!I79</f>
        <v>3182.6937296971105</v>
      </c>
      <c r="J89" s="78">
        <f>RES_hhdet_numvin!J79</f>
        <v>9041.8042829679907</v>
      </c>
      <c r="K89" s="78">
        <f>RES_hhdet_numvin!K79</f>
        <v>144.40458248591787</v>
      </c>
      <c r="L89" s="78">
        <f>RES_hhdet_numvin!L79</f>
        <v>3956.8295641579425</v>
      </c>
      <c r="M89" s="78">
        <f>RES_hhdet_numvin!M79</f>
        <v>664.44185748365999</v>
      </c>
      <c r="N89" s="78">
        <f>RES_hhdet_numvin!N79</f>
        <v>4668.835844928084</v>
      </c>
      <c r="O89" s="78">
        <f>RES_hhdet_numvin!O79</f>
        <v>169.61611028382299</v>
      </c>
      <c r="P89" s="78">
        <f>RES_hhdet_numvin!P79</f>
        <v>0</v>
      </c>
      <c r="Q89" s="78">
        <f>RES_hhdet_numvin!Q79</f>
        <v>20.985314080980139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460.12473640088626</v>
      </c>
      <c r="C93" s="168">
        <f t="shared" ref="C93:Q93" si="8">SUM(C94,C97,C99,C108)</f>
        <v>505.57219438758091</v>
      </c>
      <c r="D93" s="168">
        <f t="shared" si="8"/>
        <v>494.25050440817273</v>
      </c>
      <c r="E93" s="168">
        <f t="shared" si="8"/>
        <v>561.06688496711081</v>
      </c>
      <c r="F93" s="168">
        <f t="shared" si="8"/>
        <v>627.6967091757582</v>
      </c>
      <c r="G93" s="168">
        <f t="shared" si="8"/>
        <v>631.36698722812912</v>
      </c>
      <c r="H93" s="168">
        <f t="shared" si="8"/>
        <v>661.27772897196735</v>
      </c>
      <c r="I93" s="168">
        <f t="shared" si="8"/>
        <v>618.22941486006187</v>
      </c>
      <c r="J93" s="168">
        <f t="shared" si="8"/>
        <v>695.12314238125907</v>
      </c>
      <c r="K93" s="168">
        <f t="shared" si="8"/>
        <v>641.60275500317709</v>
      </c>
      <c r="L93" s="168">
        <f t="shared" si="8"/>
        <v>730.66182812641819</v>
      </c>
      <c r="M93" s="168">
        <f t="shared" si="8"/>
        <v>589.91971481866915</v>
      </c>
      <c r="N93" s="168">
        <f t="shared" si="8"/>
        <v>620.59648131930544</v>
      </c>
      <c r="O93" s="168">
        <f t="shared" si="8"/>
        <v>627.69081251493219</v>
      </c>
      <c r="P93" s="168">
        <f t="shared" si="8"/>
        <v>555.88094028132468</v>
      </c>
      <c r="Q93" s="168">
        <f t="shared" si="8"/>
        <v>576.84890593980367</v>
      </c>
    </row>
    <row r="94" spans="1:17" ht="12" customHeight="1" x14ac:dyDescent="0.25">
      <c r="A94" s="158" t="s">
        <v>65</v>
      </c>
      <c r="B94" s="157">
        <f>SUM(B95:B96)</f>
        <v>340.43873026726089</v>
      </c>
      <c r="C94" s="157">
        <f t="shared" ref="C94:Q94" si="9">SUM(C95:C96)</f>
        <v>379.01296837269314</v>
      </c>
      <c r="D94" s="157">
        <f t="shared" si="9"/>
        <v>366.51032846014226</v>
      </c>
      <c r="E94" s="157">
        <f t="shared" si="9"/>
        <v>419.12082177109647</v>
      </c>
      <c r="F94" s="157">
        <f t="shared" si="9"/>
        <v>472.74864961373652</v>
      </c>
      <c r="G94" s="157">
        <f t="shared" si="9"/>
        <v>475.40868006956771</v>
      </c>
      <c r="H94" s="157">
        <f t="shared" si="9"/>
        <v>499.91400081793984</v>
      </c>
      <c r="I94" s="157">
        <f t="shared" si="9"/>
        <v>454.8553186225019</v>
      </c>
      <c r="J94" s="157">
        <f t="shared" si="9"/>
        <v>520.36134963191864</v>
      </c>
      <c r="K94" s="157">
        <f t="shared" si="9"/>
        <v>469.81114804386016</v>
      </c>
      <c r="L94" s="157">
        <f t="shared" si="9"/>
        <v>543.16875763952009</v>
      </c>
      <c r="M94" s="157">
        <f t="shared" si="9"/>
        <v>405.75993534897367</v>
      </c>
      <c r="N94" s="157">
        <f t="shared" si="9"/>
        <v>424.56373791873318</v>
      </c>
      <c r="O94" s="157">
        <f t="shared" si="9"/>
        <v>432.27519543330817</v>
      </c>
      <c r="P94" s="157">
        <f t="shared" si="9"/>
        <v>370.36909959588223</v>
      </c>
      <c r="Q94" s="157">
        <f t="shared" si="9"/>
        <v>393.83710121096289</v>
      </c>
    </row>
    <row r="95" spans="1:17" ht="12" customHeight="1" x14ac:dyDescent="0.25">
      <c r="A95" s="23" t="s">
        <v>161</v>
      </c>
      <c r="B95" s="156">
        <f>RES_hhdet_fec!B$64</f>
        <v>334.37404684990588</v>
      </c>
      <c r="C95" s="156">
        <f>RES_hhdet_fec!C$64</f>
        <v>371.18725881003093</v>
      </c>
      <c r="D95" s="156">
        <f>RES_hhdet_fec!D$64</f>
        <v>362.07195346813944</v>
      </c>
      <c r="E95" s="156">
        <f>RES_hhdet_fec!E$64</f>
        <v>412.9568291503071</v>
      </c>
      <c r="F95" s="156">
        <f>RES_hhdet_fec!F$64</f>
        <v>463.78014737447768</v>
      </c>
      <c r="G95" s="156">
        <f>RES_hhdet_fec!G$64</f>
        <v>467.33580526077594</v>
      </c>
      <c r="H95" s="156">
        <f>RES_hhdet_fec!H$64</f>
        <v>487.73189922775299</v>
      </c>
      <c r="I95" s="156">
        <f>RES_hhdet_fec!I$64</f>
        <v>445.46637671335458</v>
      </c>
      <c r="J95" s="156">
        <f>RES_hhdet_fec!J$64</f>
        <v>509.35668390666154</v>
      </c>
      <c r="K95" s="156">
        <f>RES_hhdet_fec!K$64</f>
        <v>466.36895321118629</v>
      </c>
      <c r="L95" s="156">
        <f>RES_hhdet_fec!L$64</f>
        <v>535.38537890201951</v>
      </c>
      <c r="M95" s="156">
        <f>RES_hhdet_fec!M$64</f>
        <v>399.22707289661673</v>
      </c>
      <c r="N95" s="156">
        <f>RES_hhdet_fec!N$64</f>
        <v>418.52830228255476</v>
      </c>
      <c r="O95" s="156">
        <f>RES_hhdet_fec!O$64</f>
        <v>423.90331185892012</v>
      </c>
      <c r="P95" s="156">
        <f>RES_hhdet_fec!P$64</f>
        <v>362.64604038283261</v>
      </c>
      <c r="Q95" s="156">
        <f>RES_hhdet_fec!Q$64</f>
        <v>384.47367919023179</v>
      </c>
    </row>
    <row r="96" spans="1:17" ht="12" customHeight="1" x14ac:dyDescent="0.25">
      <c r="A96" s="23" t="s">
        <v>60</v>
      </c>
      <c r="B96" s="156">
        <f>RES_hhdet_fec!B$65</f>
        <v>6.0646834173550346</v>
      </c>
      <c r="C96" s="156">
        <f>RES_hhdet_fec!C$65</f>
        <v>7.8257095626622259</v>
      </c>
      <c r="D96" s="156">
        <f>RES_hhdet_fec!D$65</f>
        <v>4.4383749920028324</v>
      </c>
      <c r="E96" s="156">
        <f>RES_hhdet_fec!E$65</f>
        <v>6.1639926207893714</v>
      </c>
      <c r="F96" s="156">
        <f>RES_hhdet_fec!F$65</f>
        <v>8.9685022392588536</v>
      </c>
      <c r="G96" s="156">
        <f>RES_hhdet_fec!G$65</f>
        <v>8.0728748087917879</v>
      </c>
      <c r="H96" s="156">
        <f>RES_hhdet_fec!H$65</f>
        <v>12.182101590186827</v>
      </c>
      <c r="I96" s="156">
        <f>RES_hhdet_fec!I$65</f>
        <v>9.3889419091473094</v>
      </c>
      <c r="J96" s="156">
        <f>RES_hhdet_fec!J$65</f>
        <v>11.00466572525715</v>
      </c>
      <c r="K96" s="156">
        <f>RES_hhdet_fec!K$65</f>
        <v>3.4421948326738714</v>
      </c>
      <c r="L96" s="156">
        <f>RES_hhdet_fec!L$65</f>
        <v>7.7833787375005663</v>
      </c>
      <c r="M96" s="156">
        <f>RES_hhdet_fec!M$65</f>
        <v>6.5328624523569383</v>
      </c>
      <c r="N96" s="156">
        <f>RES_hhdet_fec!N$65</f>
        <v>6.0354356361784145</v>
      </c>
      <c r="O96" s="156">
        <f>RES_hhdet_fec!O$65</f>
        <v>8.3718835743880327</v>
      </c>
      <c r="P96" s="156">
        <f>RES_hhdet_fec!P$65</f>
        <v>7.7230592130496154</v>
      </c>
      <c r="Q96" s="156">
        <f>RES_hhdet_fec!Q$65</f>
        <v>9.3634220207311039</v>
      </c>
    </row>
    <row r="97" spans="1:17" ht="12" customHeight="1" x14ac:dyDescent="0.25">
      <c r="A97" s="158" t="s">
        <v>112</v>
      </c>
      <c r="B97" s="157">
        <f>B98</f>
        <v>6.5006714237061405E-2</v>
      </c>
      <c r="C97" s="157">
        <f t="shared" ref="C97:Q97" si="10">C98</f>
        <v>7.2989903691176167E-2</v>
      </c>
      <c r="D97" s="157">
        <f t="shared" si="10"/>
        <v>7.7778979159566441E-2</v>
      </c>
      <c r="E97" s="157">
        <f t="shared" si="10"/>
        <v>8.6961978022602041E-2</v>
      </c>
      <c r="F97" s="157">
        <f t="shared" si="10"/>
        <v>9.8971616278592495E-2</v>
      </c>
      <c r="G97" s="157">
        <f t="shared" si="10"/>
        <v>0.1189095145309447</v>
      </c>
      <c r="H97" s="157">
        <f t="shared" si="10"/>
        <v>0.13955964796186859</v>
      </c>
      <c r="I97" s="157">
        <f t="shared" si="10"/>
        <v>0.17208108526421614</v>
      </c>
      <c r="J97" s="157">
        <f t="shared" si="10"/>
        <v>0.20571089021709613</v>
      </c>
      <c r="K97" s="157">
        <f t="shared" si="10"/>
        <v>0.24457448951423569</v>
      </c>
      <c r="L97" s="157">
        <f t="shared" si="10"/>
        <v>0.28475002074211836</v>
      </c>
      <c r="M97" s="157">
        <f t="shared" si="10"/>
        <v>0.30556522234013356</v>
      </c>
      <c r="N97" s="157">
        <f t="shared" si="10"/>
        <v>0.34350305317267399</v>
      </c>
      <c r="O97" s="157">
        <f t="shared" si="10"/>
        <v>0.365599354589357</v>
      </c>
      <c r="P97" s="157">
        <f t="shared" si="10"/>
        <v>0.36896310504006391</v>
      </c>
      <c r="Q97" s="157">
        <f t="shared" si="10"/>
        <v>0.33606462499178763</v>
      </c>
    </row>
    <row r="98" spans="1:17" ht="12" customHeight="1" x14ac:dyDescent="0.25">
      <c r="A98" s="23" t="s">
        <v>60</v>
      </c>
      <c r="B98" s="156">
        <f>RES_hhdet_fec!B$67</f>
        <v>6.5006714237061405E-2</v>
      </c>
      <c r="C98" s="156">
        <f>RES_hhdet_fec!C$67</f>
        <v>7.2989903691176167E-2</v>
      </c>
      <c r="D98" s="156">
        <f>RES_hhdet_fec!D$67</f>
        <v>7.7778979159566441E-2</v>
      </c>
      <c r="E98" s="156">
        <f>RES_hhdet_fec!E$67</f>
        <v>8.6961978022602041E-2</v>
      </c>
      <c r="F98" s="156">
        <f>RES_hhdet_fec!F$67</f>
        <v>9.8971616278592495E-2</v>
      </c>
      <c r="G98" s="156">
        <f>RES_hhdet_fec!G$67</f>
        <v>0.1189095145309447</v>
      </c>
      <c r="H98" s="156">
        <f>RES_hhdet_fec!H$67</f>
        <v>0.13955964796186859</v>
      </c>
      <c r="I98" s="156">
        <f>RES_hhdet_fec!I$67</f>
        <v>0.17208108526421614</v>
      </c>
      <c r="J98" s="156">
        <f>RES_hhdet_fec!J$67</f>
        <v>0.20571089021709613</v>
      </c>
      <c r="K98" s="156">
        <f>RES_hhdet_fec!K$67</f>
        <v>0.24457448951423569</v>
      </c>
      <c r="L98" s="156">
        <f>RES_hhdet_fec!L$67</f>
        <v>0.28475002074211836</v>
      </c>
      <c r="M98" s="156">
        <f>RES_hhdet_fec!M$67</f>
        <v>0.30556522234013356</v>
      </c>
      <c r="N98" s="156">
        <f>RES_hhdet_fec!N$67</f>
        <v>0.34350305317267399</v>
      </c>
      <c r="O98" s="156">
        <f>RES_hhdet_fec!O$67</f>
        <v>0.365599354589357</v>
      </c>
      <c r="P98" s="156">
        <f>RES_hhdet_fec!P$67</f>
        <v>0.36896310504006391</v>
      </c>
      <c r="Q98" s="156">
        <f>RES_hhdet_fec!Q$67</f>
        <v>0.33606462499178763</v>
      </c>
    </row>
    <row r="99" spans="1:17" ht="12" customHeight="1" x14ac:dyDescent="0.25">
      <c r="A99" s="158" t="s">
        <v>63</v>
      </c>
      <c r="B99" s="157">
        <f>SUM(B100:B101,B104:B105)</f>
        <v>90.269085129166172</v>
      </c>
      <c r="C99" s="157">
        <f t="shared" ref="C99:Q99" si="11">SUM(C100:C101,C104:C105)</f>
        <v>95.564776027883056</v>
      </c>
      <c r="D99" s="157">
        <f t="shared" si="11"/>
        <v>95.747714994279619</v>
      </c>
      <c r="E99" s="157">
        <f t="shared" si="11"/>
        <v>106.19454959763375</v>
      </c>
      <c r="F99" s="157">
        <f t="shared" si="11"/>
        <v>116.11273228919652</v>
      </c>
      <c r="G99" s="157">
        <f t="shared" si="11"/>
        <v>116.97423923097804</v>
      </c>
      <c r="H99" s="157">
        <f t="shared" si="11"/>
        <v>121.97994620144263</v>
      </c>
      <c r="I99" s="157">
        <f t="shared" si="11"/>
        <v>122.22327929087071</v>
      </c>
      <c r="J99" s="157">
        <f t="shared" si="11"/>
        <v>130.00469420687713</v>
      </c>
      <c r="K99" s="157">
        <f t="shared" si="11"/>
        <v>127.76415876342155</v>
      </c>
      <c r="L99" s="157">
        <f t="shared" si="11"/>
        <v>139.24353312755636</v>
      </c>
      <c r="M99" s="157">
        <f t="shared" si="11"/>
        <v>136.7300912158141</v>
      </c>
      <c r="N99" s="157">
        <f t="shared" si="11"/>
        <v>144.68300272621917</v>
      </c>
      <c r="O99" s="157">
        <f t="shared" si="11"/>
        <v>144.59531729751825</v>
      </c>
      <c r="P99" s="157">
        <f t="shared" si="11"/>
        <v>136.24942249775714</v>
      </c>
      <c r="Q99" s="157">
        <f t="shared" si="11"/>
        <v>133.75102945222847</v>
      </c>
    </row>
    <row r="100" spans="1:17" ht="12" customHeight="1" x14ac:dyDescent="0.25">
      <c r="A100" s="167" t="s">
        <v>160</v>
      </c>
      <c r="B100" s="132">
        <f>RES_hhdet_fec!B$69</f>
        <v>77.53935295681508</v>
      </c>
      <c r="C100" s="132">
        <f>RES_hhdet_fec!C$69</f>
        <v>81.908508929238764</v>
      </c>
      <c r="D100" s="132">
        <f>RES_hhdet_fec!D$69</f>
        <v>83.850716042988367</v>
      </c>
      <c r="E100" s="132">
        <f>RES_hhdet_fec!E$69</f>
        <v>92.929727658315585</v>
      </c>
      <c r="F100" s="132">
        <f>RES_hhdet_fec!F$69</f>
        <v>100.97656197667018</v>
      </c>
      <c r="G100" s="132">
        <f>RES_hhdet_fec!G$69</f>
        <v>102.45506249729586</v>
      </c>
      <c r="H100" s="132">
        <f>RES_hhdet_fec!H$69</f>
        <v>106.14420587898211</v>
      </c>
      <c r="I100" s="132">
        <f>RES_hhdet_fec!I$69</f>
        <v>107.54852845051892</v>
      </c>
      <c r="J100" s="132">
        <f>RES_hhdet_fec!J$69</f>
        <v>114.98579133100648</v>
      </c>
      <c r="K100" s="132">
        <f>RES_hhdet_fec!K$69</f>
        <v>112.89050887389787</v>
      </c>
      <c r="L100" s="132">
        <f>RES_hhdet_fec!L$69</f>
        <v>122.28179254126428</v>
      </c>
      <c r="M100" s="132">
        <f>RES_hhdet_fec!M$69</f>
        <v>117.76621180324976</v>
      </c>
      <c r="N100" s="132">
        <f>RES_hhdet_fec!N$69</f>
        <v>124.7930729611722</v>
      </c>
      <c r="O100" s="132">
        <f>RES_hhdet_fec!O$69</f>
        <v>123.79263368365439</v>
      </c>
      <c r="P100" s="132">
        <f>RES_hhdet_fec!P$69</f>
        <v>116.10866616613333</v>
      </c>
      <c r="Q100" s="132">
        <f>RES_hhdet_fec!Q$69</f>
        <v>113.11433158425892</v>
      </c>
    </row>
    <row r="101" spans="1:17" ht="12" customHeight="1" x14ac:dyDescent="0.25">
      <c r="A101" s="167" t="s">
        <v>159</v>
      </c>
      <c r="B101" s="132">
        <f>SUM(B102:B103)</f>
        <v>0.10425287145965603</v>
      </c>
      <c r="C101" s="132">
        <f t="shared" ref="C101:Q101" si="12">SUM(C102:C103)</f>
        <v>0.11272177584472783</v>
      </c>
      <c r="D101" s="132">
        <f t="shared" si="12"/>
        <v>0.18149181519047874</v>
      </c>
      <c r="E101" s="132">
        <f t="shared" si="12"/>
        <v>0.19858347422097913</v>
      </c>
      <c r="F101" s="132">
        <f t="shared" si="12"/>
        <v>0.31267941784005404</v>
      </c>
      <c r="G101" s="132">
        <f t="shared" si="12"/>
        <v>0.46479710426341581</v>
      </c>
      <c r="H101" s="132">
        <f t="shared" si="12"/>
        <v>0.61536141580058767</v>
      </c>
      <c r="I101" s="132">
        <f t="shared" si="12"/>
        <v>1.4258360560198056</v>
      </c>
      <c r="J101" s="132">
        <f t="shared" si="12"/>
        <v>3.2690327485897632</v>
      </c>
      <c r="K101" s="132">
        <f t="shared" si="12"/>
        <v>5.4530511523759095</v>
      </c>
      <c r="L101" s="132">
        <f t="shared" si="12"/>
        <v>8.1664370346724162</v>
      </c>
      <c r="M101" s="132">
        <f t="shared" si="12"/>
        <v>9.9981966452978384</v>
      </c>
      <c r="N101" s="132">
        <f t="shared" si="12"/>
        <v>12.192299886777647</v>
      </c>
      <c r="O101" s="132">
        <f t="shared" si="12"/>
        <v>13.602545885488849</v>
      </c>
      <c r="P101" s="132">
        <f t="shared" si="12"/>
        <v>14.269216993594471</v>
      </c>
      <c r="Q101" s="132">
        <f t="shared" si="12"/>
        <v>14.868638005429752</v>
      </c>
    </row>
    <row r="102" spans="1:17" ht="12" customHeight="1" x14ac:dyDescent="0.25">
      <c r="A102" s="166" t="s">
        <v>203</v>
      </c>
      <c r="B102" s="165">
        <f>RES_hhdet_fec!B$71</f>
        <v>8.0709129535222232E-2</v>
      </c>
      <c r="C102" s="165">
        <f>RES_hhdet_fec!C$71</f>
        <v>9.212429156799827E-2</v>
      </c>
      <c r="D102" s="165">
        <f>RES_hhdet_fec!D$71</f>
        <v>0.1398172195672629</v>
      </c>
      <c r="E102" s="165">
        <f>RES_hhdet_fec!E$71</f>
        <v>0.15325769518415194</v>
      </c>
      <c r="F102" s="165">
        <f>RES_hhdet_fec!F$71</f>
        <v>0.2397792254912616</v>
      </c>
      <c r="G102" s="165">
        <f>RES_hhdet_fec!G$71</f>
        <v>0.35548493578124857</v>
      </c>
      <c r="H102" s="165">
        <f>RES_hhdet_fec!H$71</f>
        <v>0.46954494418295667</v>
      </c>
      <c r="I102" s="165">
        <f>RES_hhdet_fec!I$71</f>
        <v>1.084885373273806</v>
      </c>
      <c r="J102" s="165">
        <f>RES_hhdet_fec!J$71</f>
        <v>2.4796581165088445</v>
      </c>
      <c r="K102" s="165">
        <f>RES_hhdet_fec!K$71</f>
        <v>4.1242338614981557</v>
      </c>
      <c r="L102" s="165">
        <f>RES_hhdet_fec!L$71</f>
        <v>6.1752863311460535</v>
      </c>
      <c r="M102" s="165">
        <f>RES_hhdet_fec!M$71</f>
        <v>7.5287365518142186</v>
      </c>
      <c r="N102" s="165">
        <f>RES_hhdet_fec!N$71</f>
        <v>9.1981820135673171</v>
      </c>
      <c r="O102" s="165">
        <f>RES_hhdet_fec!O$71</f>
        <v>10.259017184974013</v>
      </c>
      <c r="P102" s="165">
        <f>RES_hhdet_fec!P$71</f>
        <v>10.758750673951738</v>
      </c>
      <c r="Q102" s="165">
        <f>RES_hhdet_fec!Q$71</f>
        <v>11.206695935739562</v>
      </c>
    </row>
    <row r="103" spans="1:17" ht="12" customHeight="1" x14ac:dyDescent="0.25">
      <c r="A103" s="147" t="s">
        <v>59</v>
      </c>
      <c r="B103" s="164">
        <f>RES_hhdet_fec!B$72</f>
        <v>2.3543741924433793E-2</v>
      </c>
      <c r="C103" s="164">
        <f>RES_hhdet_fec!C$72</f>
        <v>2.0597484276729559E-2</v>
      </c>
      <c r="D103" s="164">
        <f>RES_hhdet_fec!D$72</f>
        <v>4.1674595623215842E-2</v>
      </c>
      <c r="E103" s="164">
        <f>RES_hhdet_fec!E$72</f>
        <v>4.5325779036827198E-2</v>
      </c>
      <c r="F103" s="164">
        <f>RES_hhdet_fec!F$72</f>
        <v>7.290019234879247E-2</v>
      </c>
      <c r="G103" s="164">
        <f>RES_hhdet_fec!G$72</f>
        <v>0.10931216848216724</v>
      </c>
      <c r="H103" s="164">
        <f>RES_hhdet_fec!H$72</f>
        <v>0.14581647161763098</v>
      </c>
      <c r="I103" s="164">
        <f>RES_hhdet_fec!I$72</f>
        <v>0.3409506827459996</v>
      </c>
      <c r="J103" s="164">
        <f>RES_hhdet_fec!J$72</f>
        <v>0.78937463208091885</v>
      </c>
      <c r="K103" s="164">
        <f>RES_hhdet_fec!K$72</f>
        <v>1.3288172908777538</v>
      </c>
      <c r="L103" s="164">
        <f>RES_hhdet_fec!L$72</f>
        <v>1.9911507035263634</v>
      </c>
      <c r="M103" s="164">
        <f>RES_hhdet_fec!M$72</f>
        <v>2.4694600934836206</v>
      </c>
      <c r="N103" s="164">
        <f>RES_hhdet_fec!N$72</f>
        <v>2.99411787321033</v>
      </c>
      <c r="O103" s="164">
        <f>RES_hhdet_fec!O$72</f>
        <v>3.343528700514836</v>
      </c>
      <c r="P103" s="164">
        <f>RES_hhdet_fec!P$72</f>
        <v>3.5104663196427324</v>
      </c>
      <c r="Q103" s="164">
        <f>RES_hhdet_fec!Q$72</f>
        <v>3.661942069690189</v>
      </c>
    </row>
    <row r="104" spans="1:17" ht="12" customHeight="1" x14ac:dyDescent="0.25">
      <c r="A104" s="163" t="s">
        <v>142</v>
      </c>
      <c r="B104" s="162">
        <f>RES_hhdet_fec!B$73</f>
        <v>12.608225893687425</v>
      </c>
      <c r="C104" s="162">
        <f>RES_hhdet_fec!C$73</f>
        <v>13.524655276223433</v>
      </c>
      <c r="D104" s="162">
        <f>RES_hhdet_fec!D$73</f>
        <v>11.689501353354132</v>
      </c>
      <c r="E104" s="162">
        <f>RES_hhdet_fec!E$73</f>
        <v>13.037777276730006</v>
      </c>
      <c r="F104" s="162">
        <f>RES_hhdet_fec!F$73</f>
        <v>14.776946727139185</v>
      </c>
      <c r="G104" s="162">
        <f>RES_hhdet_fec!G$73</f>
        <v>13.989733148639598</v>
      </c>
      <c r="H104" s="162">
        <f>RES_hhdet_fec!H$73</f>
        <v>15.132483964368882</v>
      </c>
      <c r="I104" s="162">
        <f>RES_hhdet_fec!I$73</f>
        <v>13.073515077687391</v>
      </c>
      <c r="J104" s="162">
        <f>RES_hhdet_fec!J$73</f>
        <v>11.422913046956449</v>
      </c>
      <c r="K104" s="162">
        <f>RES_hhdet_fec!K$73</f>
        <v>8.9711232555845459</v>
      </c>
      <c r="L104" s="162">
        <f>RES_hhdet_fec!L$73</f>
        <v>8.23296920450945</v>
      </c>
      <c r="M104" s="162">
        <f>RES_hhdet_fec!M$73</f>
        <v>8.2523617436272154</v>
      </c>
      <c r="N104" s="162">
        <f>RES_hhdet_fec!N$73</f>
        <v>6.9969546411811159</v>
      </c>
      <c r="O104" s="162">
        <f>RES_hhdet_fec!O$73</f>
        <v>6.4806508285599405</v>
      </c>
      <c r="P104" s="162">
        <f>RES_hhdet_fec!P$73</f>
        <v>5.223815835686799</v>
      </c>
      <c r="Q104" s="162">
        <f>RES_hhdet_fec!Q$73</f>
        <v>5.0995019889347688</v>
      </c>
    </row>
    <row r="105" spans="1:17" ht="12" customHeight="1" x14ac:dyDescent="0.25">
      <c r="A105" s="161" t="s">
        <v>141</v>
      </c>
      <c r="B105" s="160">
        <f>SUM(B106:B107)</f>
        <v>1.7253407204004922E-2</v>
      </c>
      <c r="C105" s="160">
        <f t="shared" ref="C105:Q105" si="13">SUM(C106:C107)</f>
        <v>1.8890046576129842E-2</v>
      </c>
      <c r="D105" s="160">
        <f t="shared" si="13"/>
        <v>2.6005782746633729E-2</v>
      </c>
      <c r="E105" s="160">
        <f t="shared" si="13"/>
        <v>2.8461188367168738E-2</v>
      </c>
      <c r="F105" s="160">
        <f t="shared" si="13"/>
        <v>4.654416754708611E-2</v>
      </c>
      <c r="G105" s="160">
        <f t="shared" si="13"/>
        <v>6.4646480779176368E-2</v>
      </c>
      <c r="H105" s="160">
        <f t="shared" si="13"/>
        <v>8.7894942291038128E-2</v>
      </c>
      <c r="I105" s="160">
        <f t="shared" si="13"/>
        <v>0.17539970664459606</v>
      </c>
      <c r="J105" s="160">
        <f t="shared" si="13"/>
        <v>0.3269570803244391</v>
      </c>
      <c r="K105" s="160">
        <f t="shared" si="13"/>
        <v>0.44947548156321965</v>
      </c>
      <c r="L105" s="160">
        <f t="shared" si="13"/>
        <v>0.56233434711020958</v>
      </c>
      <c r="M105" s="160">
        <f t="shared" si="13"/>
        <v>0.71332102363927496</v>
      </c>
      <c r="N105" s="160">
        <f t="shared" si="13"/>
        <v>0.70067523708821489</v>
      </c>
      <c r="O105" s="160">
        <f t="shared" si="13"/>
        <v>0.71948689981507741</v>
      </c>
      <c r="P105" s="160">
        <f t="shared" si="13"/>
        <v>0.64772350234253862</v>
      </c>
      <c r="Q105" s="160">
        <f t="shared" si="13"/>
        <v>0.66855787360500241</v>
      </c>
    </row>
    <row r="106" spans="1:17" ht="12" customHeight="1" x14ac:dyDescent="0.25">
      <c r="A106" s="148" t="s">
        <v>60</v>
      </c>
      <c r="B106" s="156">
        <f>RES_hhdet_fec!B$75</f>
        <v>1.308749040236248E-2</v>
      </c>
      <c r="C106" s="156">
        <f>RES_hhdet_fec!C$75</f>
        <v>1.5273694374871982E-2</v>
      </c>
      <c r="D106" s="156">
        <f>RES_hhdet_fec!D$75</f>
        <v>1.9472322549995633E-2</v>
      </c>
      <c r="E106" s="156">
        <f>RES_hhdet_fec!E$75</f>
        <v>2.1473464098991212E-2</v>
      </c>
      <c r="F106" s="156">
        <f>RES_hhdet_fec!F$75</f>
        <v>3.5195588790941638E-2</v>
      </c>
      <c r="G106" s="156">
        <f>RES_hhdet_fec!G$75</f>
        <v>4.8605405167592063E-2</v>
      </c>
      <c r="H106" s="156">
        <f>RES_hhdet_fec!H$75</f>
        <v>6.6960894385536651E-2</v>
      </c>
      <c r="I106" s="156">
        <f>RES_hhdet_fec!I$75</f>
        <v>0.13197612258002847</v>
      </c>
      <c r="J106" s="156">
        <f>RES_hhdet_fec!J$75</f>
        <v>0.24626781060265052</v>
      </c>
      <c r="K106" s="156">
        <f>RES_hhdet_fec!K$75</f>
        <v>0.32778891646452429</v>
      </c>
      <c r="L106" s="156">
        <f>RES_hhdet_fec!L$75</f>
        <v>0.41574286429151447</v>
      </c>
      <c r="M106" s="156">
        <f>RES_hhdet_fec!M$75</f>
        <v>0.52754770531428297</v>
      </c>
      <c r="N106" s="156">
        <f>RES_hhdet_fec!N$75</f>
        <v>0.51573184582174059</v>
      </c>
      <c r="O106" s="156">
        <f>RES_hhdet_fec!O$75</f>
        <v>0.53699332225614249</v>
      </c>
      <c r="P106" s="156">
        <f>RES_hhdet_fec!P$75</f>
        <v>0.48396938751951307</v>
      </c>
      <c r="Q106" s="156">
        <f>RES_hhdet_fec!Q$75</f>
        <v>0.50521240613259766</v>
      </c>
    </row>
    <row r="107" spans="1:17" ht="12" customHeight="1" x14ac:dyDescent="0.25">
      <c r="A107" s="148" t="s">
        <v>59</v>
      </c>
      <c r="B107" s="156">
        <f>RES_hhdet_fec!B$76</f>
        <v>4.1659168016424403E-3</v>
      </c>
      <c r="C107" s="156">
        <f>RES_hhdet_fec!C$76</f>
        <v>3.6163522012578608E-3</v>
      </c>
      <c r="D107" s="156">
        <f>RES_hhdet_fec!D$76</f>
        <v>6.533460196638096E-3</v>
      </c>
      <c r="E107" s="156">
        <f>RES_hhdet_fec!E$76</f>
        <v>6.987724268177526E-3</v>
      </c>
      <c r="F107" s="156">
        <f>RES_hhdet_fec!F$76</f>
        <v>1.1348578756144475E-2</v>
      </c>
      <c r="G107" s="156">
        <f>RES_hhdet_fec!G$76</f>
        <v>1.6041075611584309E-2</v>
      </c>
      <c r="H107" s="156">
        <f>RES_hhdet_fec!H$76</f>
        <v>2.0934047905501477E-2</v>
      </c>
      <c r="I107" s="156">
        <f>RES_hhdet_fec!I$76</f>
        <v>4.3423584064567589E-2</v>
      </c>
      <c r="J107" s="156">
        <f>RES_hhdet_fec!J$76</f>
        <v>8.0689269721788595E-2</v>
      </c>
      <c r="K107" s="156">
        <f>RES_hhdet_fec!K$76</f>
        <v>0.12168656509869535</v>
      </c>
      <c r="L107" s="156">
        <f>RES_hhdet_fec!L$76</f>
        <v>0.14659148281869513</v>
      </c>
      <c r="M107" s="156">
        <f>RES_hhdet_fec!M$76</f>
        <v>0.18577331832499203</v>
      </c>
      <c r="N107" s="156">
        <f>RES_hhdet_fec!N$76</f>
        <v>0.18494339126647433</v>
      </c>
      <c r="O107" s="156">
        <f>RES_hhdet_fec!O$76</f>
        <v>0.18249357755893489</v>
      </c>
      <c r="P107" s="156">
        <f>RES_hhdet_fec!P$76</f>
        <v>0.16375411482302554</v>
      </c>
      <c r="Q107" s="156">
        <f>RES_hhdet_fec!Q$76</f>
        <v>0.16334546747240478</v>
      </c>
    </row>
    <row r="108" spans="1:17" ht="12" customHeight="1" x14ac:dyDescent="0.25">
      <c r="A108" s="158" t="s">
        <v>62</v>
      </c>
      <c r="B108" s="157">
        <f>SUM(B109:B110)</f>
        <v>29.351914290222133</v>
      </c>
      <c r="C108" s="157">
        <f t="shared" ref="C108:Q108" si="14">SUM(C109:C110)</f>
        <v>30.921460083313555</v>
      </c>
      <c r="D108" s="157">
        <f t="shared" si="14"/>
        <v>31.914681974591268</v>
      </c>
      <c r="E108" s="157">
        <f t="shared" si="14"/>
        <v>35.664551620358054</v>
      </c>
      <c r="F108" s="157">
        <f t="shared" si="14"/>
        <v>38.736355656546593</v>
      </c>
      <c r="G108" s="157">
        <f t="shared" si="14"/>
        <v>38.865158413052377</v>
      </c>
      <c r="H108" s="157">
        <f t="shared" si="14"/>
        <v>39.244222304622959</v>
      </c>
      <c r="I108" s="157">
        <f t="shared" si="14"/>
        <v>40.978735861425143</v>
      </c>
      <c r="J108" s="157">
        <f t="shared" si="14"/>
        <v>44.551387652246177</v>
      </c>
      <c r="K108" s="157">
        <f t="shared" si="14"/>
        <v>43.782873706381103</v>
      </c>
      <c r="L108" s="157">
        <f t="shared" si="14"/>
        <v>47.964787338599599</v>
      </c>
      <c r="M108" s="157">
        <f t="shared" si="14"/>
        <v>47.124123031541217</v>
      </c>
      <c r="N108" s="157">
        <f t="shared" si="14"/>
        <v>51.006237621180418</v>
      </c>
      <c r="O108" s="157">
        <f t="shared" si="14"/>
        <v>50.454700429516478</v>
      </c>
      <c r="P108" s="157">
        <f t="shared" si="14"/>
        <v>48.893455082645225</v>
      </c>
      <c r="Q108" s="157">
        <f t="shared" si="14"/>
        <v>48.924710651620508</v>
      </c>
    </row>
    <row r="109" spans="1:17" ht="12" customHeight="1" x14ac:dyDescent="0.25">
      <c r="A109" s="23" t="s">
        <v>203</v>
      </c>
      <c r="B109" s="156">
        <f>RES_hhdet_fec!B$78</f>
        <v>25.780766119396972</v>
      </c>
      <c r="C109" s="156">
        <f>RES_hhdet_fec!C$78</f>
        <v>27.587597969162257</v>
      </c>
      <c r="D109" s="156">
        <f>RES_hhdet_fec!D$78</f>
        <v>28.492893269305053</v>
      </c>
      <c r="E109" s="156">
        <f>RES_hhdet_fec!E$78</f>
        <v>31.852675496193168</v>
      </c>
      <c r="F109" s="156">
        <f>RES_hhdet_fec!F$78</f>
        <v>34.914461423360898</v>
      </c>
      <c r="G109" s="156">
        <f>RES_hhdet_fec!G$78</f>
        <v>35.422338595008306</v>
      </c>
      <c r="H109" s="156">
        <f>RES_hhdet_fec!H$78</f>
        <v>36.44923994908202</v>
      </c>
      <c r="I109" s="156">
        <f>RES_hhdet_fec!I$78</f>
        <v>37.607719462852479</v>
      </c>
      <c r="J109" s="156">
        <f>RES_hhdet_fec!J$78</f>
        <v>40.659676645822955</v>
      </c>
      <c r="K109" s="156">
        <f>RES_hhdet_fec!K$78</f>
        <v>40.011284053417725</v>
      </c>
      <c r="L109" s="156">
        <f>RES_hhdet_fec!L$78</f>
        <v>44.450870389888244</v>
      </c>
      <c r="M109" s="156">
        <f>RES_hhdet_fec!M$78</f>
        <v>43.604310033515262</v>
      </c>
      <c r="N109" s="156">
        <f>RES_hhdet_fec!N$78</f>
        <v>46.744136240806071</v>
      </c>
      <c r="O109" s="156">
        <f>RES_hhdet_fec!O$78</f>
        <v>47.041290934507543</v>
      </c>
      <c r="P109" s="156">
        <f>RES_hhdet_fec!P$78</f>
        <v>45.066060031937361</v>
      </c>
      <c r="Q109" s="156">
        <f>RES_hhdet_fec!Q$78</f>
        <v>45.203054572157278</v>
      </c>
    </row>
    <row r="110" spans="1:17" ht="12" customHeight="1" x14ac:dyDescent="0.25">
      <c r="A110" s="29" t="s">
        <v>140</v>
      </c>
      <c r="B110" s="57">
        <f>RES_hhdet_fec!B$79</f>
        <v>3.5711481708251624</v>
      </c>
      <c r="C110" s="57">
        <f>RES_hhdet_fec!C$79</f>
        <v>3.3338621141512967</v>
      </c>
      <c r="D110" s="57">
        <f>RES_hhdet_fec!D$79</f>
        <v>3.4217887052862159</v>
      </c>
      <c r="E110" s="57">
        <f>RES_hhdet_fec!E$79</f>
        <v>3.8118761241648857</v>
      </c>
      <c r="F110" s="57">
        <f>RES_hhdet_fec!F$79</f>
        <v>3.8218942331856969</v>
      </c>
      <c r="G110" s="57">
        <f>RES_hhdet_fec!G$79</f>
        <v>3.4428198180440748</v>
      </c>
      <c r="H110" s="57">
        <f>RES_hhdet_fec!H$79</f>
        <v>2.7949823555409403</v>
      </c>
      <c r="I110" s="57">
        <f>RES_hhdet_fec!I$79</f>
        <v>3.3710163985726607</v>
      </c>
      <c r="J110" s="57">
        <f>RES_hhdet_fec!J$79</f>
        <v>3.891711006423221</v>
      </c>
      <c r="K110" s="57">
        <f>RES_hhdet_fec!K$79</f>
        <v>3.7715896529633799</v>
      </c>
      <c r="L110" s="57">
        <f>RES_hhdet_fec!L$79</f>
        <v>3.5139169487113522</v>
      </c>
      <c r="M110" s="57">
        <f>RES_hhdet_fec!M$79</f>
        <v>3.5198129980259543</v>
      </c>
      <c r="N110" s="57">
        <f>RES_hhdet_fec!N$79</f>
        <v>4.2621013803743493</v>
      </c>
      <c r="O110" s="57">
        <f>RES_hhdet_fec!O$79</f>
        <v>3.4134094950089344</v>
      </c>
      <c r="P110" s="57">
        <f>RES_hhdet_fec!P$79</f>
        <v>3.8273950507078633</v>
      </c>
      <c r="Q110" s="57">
        <f>RES_hhdet_fec!Q$79</f>
        <v>3.721656079463231</v>
      </c>
    </row>
    <row r="112" spans="1:17" ht="12" customHeight="1" x14ac:dyDescent="0.25">
      <c r="A112" s="152" t="s">
        <v>119</v>
      </c>
      <c r="B112" s="168">
        <f>SUM(B113,B116,B118,B127)</f>
        <v>274.10282429591285</v>
      </c>
      <c r="C112" s="168">
        <f t="shared" ref="C112:Q112" si="15">SUM(C113,C116,C118,C127)</f>
        <v>305.5157398381296</v>
      </c>
      <c r="D112" s="168">
        <f t="shared" si="15"/>
        <v>299.28824954847329</v>
      </c>
      <c r="E112" s="168">
        <f t="shared" si="15"/>
        <v>345.72727117426905</v>
      </c>
      <c r="F112" s="168">
        <f t="shared" si="15"/>
        <v>392.92308222693748</v>
      </c>
      <c r="G112" s="168">
        <f t="shared" si="15"/>
        <v>397.50653735875562</v>
      </c>
      <c r="H112" s="168">
        <f t="shared" si="15"/>
        <v>421.40150008172202</v>
      </c>
      <c r="I112" s="168">
        <f t="shared" si="15"/>
        <v>395.19903695523226</v>
      </c>
      <c r="J112" s="168">
        <f t="shared" si="15"/>
        <v>450.34161923475727</v>
      </c>
      <c r="K112" s="168">
        <f t="shared" si="15"/>
        <v>415.15333539888309</v>
      </c>
      <c r="L112" s="168">
        <f t="shared" si="15"/>
        <v>480.24865769311276</v>
      </c>
      <c r="M112" s="168">
        <f t="shared" si="15"/>
        <v>387.27372659335958</v>
      </c>
      <c r="N112" s="168">
        <f t="shared" si="15"/>
        <v>410.91191476536028</v>
      </c>
      <c r="O112" s="168">
        <f t="shared" si="15"/>
        <v>419.05164893006412</v>
      </c>
      <c r="P112" s="168">
        <f t="shared" si="15"/>
        <v>372.30464468194316</v>
      </c>
      <c r="Q112" s="168">
        <f t="shared" si="15"/>
        <v>390.12223377269322</v>
      </c>
    </row>
    <row r="113" spans="1:17" ht="12" customHeight="1" x14ac:dyDescent="0.25">
      <c r="A113" s="158" t="s">
        <v>65</v>
      </c>
      <c r="B113" s="157">
        <f>SUM(B114:B115)</f>
        <v>209.54466786601549</v>
      </c>
      <c r="C113" s="157">
        <f t="shared" ref="C113:Q113" si="16">SUM(C114:C115)</f>
        <v>236.78269250658707</v>
      </c>
      <c r="D113" s="157">
        <f t="shared" si="16"/>
        <v>229.76374587608473</v>
      </c>
      <c r="E113" s="157">
        <f t="shared" si="16"/>
        <v>267.63406223134837</v>
      </c>
      <c r="F113" s="157">
        <f t="shared" si="16"/>
        <v>306.84515090988202</v>
      </c>
      <c r="G113" s="157">
        <f t="shared" si="16"/>
        <v>310.51829543139701</v>
      </c>
      <c r="H113" s="157">
        <f t="shared" si="16"/>
        <v>330.75091066780743</v>
      </c>
      <c r="I113" s="157">
        <f t="shared" si="16"/>
        <v>302.82849127416546</v>
      </c>
      <c r="J113" s="157">
        <f t="shared" si="16"/>
        <v>350.65763342085307</v>
      </c>
      <c r="K113" s="157">
        <f t="shared" si="16"/>
        <v>316.68406841148413</v>
      </c>
      <c r="L113" s="157">
        <f t="shared" si="16"/>
        <v>372.08092609701083</v>
      </c>
      <c r="M113" s="157">
        <f t="shared" si="16"/>
        <v>280.11874737174827</v>
      </c>
      <c r="N113" s="157">
        <f t="shared" si="16"/>
        <v>295.91560499193997</v>
      </c>
      <c r="O113" s="157">
        <f t="shared" si="16"/>
        <v>303.99922632359483</v>
      </c>
      <c r="P113" s="157">
        <f t="shared" si="16"/>
        <v>262.43076581902176</v>
      </c>
      <c r="Q113" s="157">
        <f t="shared" si="16"/>
        <v>281.39609284913513</v>
      </c>
    </row>
    <row r="114" spans="1:17" ht="12" customHeight="1" x14ac:dyDescent="0.25">
      <c r="A114" s="23" t="s">
        <v>161</v>
      </c>
      <c r="B114" s="156">
        <f>RES_hhdet_tes!B$64</f>
        <v>203.47998444866045</v>
      </c>
      <c r="C114" s="156">
        <f>RES_hhdet_tes!C$64</f>
        <v>228.95698294392483</v>
      </c>
      <c r="D114" s="156">
        <f>RES_hhdet_tes!D$64</f>
        <v>225.32537088408191</v>
      </c>
      <c r="E114" s="156">
        <f>RES_hhdet_tes!E$64</f>
        <v>261.47006961055899</v>
      </c>
      <c r="F114" s="156">
        <f>RES_hhdet_tes!F$64</f>
        <v>297.87664867062318</v>
      </c>
      <c r="G114" s="156">
        <f>RES_hhdet_tes!G$64</f>
        <v>302.44542062260524</v>
      </c>
      <c r="H114" s="156">
        <f>RES_hhdet_tes!H$64</f>
        <v>318.56880907762059</v>
      </c>
      <c r="I114" s="156">
        <f>RES_hhdet_tes!I$64</f>
        <v>293.43954936501814</v>
      </c>
      <c r="J114" s="156">
        <f>RES_hhdet_tes!J$64</f>
        <v>339.65296769559592</v>
      </c>
      <c r="K114" s="156">
        <f>RES_hhdet_tes!K$64</f>
        <v>313.24187357881027</v>
      </c>
      <c r="L114" s="156">
        <f>RES_hhdet_tes!L$64</f>
        <v>364.29754735951025</v>
      </c>
      <c r="M114" s="156">
        <f>RES_hhdet_tes!M$64</f>
        <v>273.58588491939133</v>
      </c>
      <c r="N114" s="156">
        <f>RES_hhdet_tes!N$64</f>
        <v>289.88016935576155</v>
      </c>
      <c r="O114" s="156">
        <f>RES_hhdet_tes!O$64</f>
        <v>295.62734274920678</v>
      </c>
      <c r="P114" s="156">
        <f>RES_hhdet_tes!P$64</f>
        <v>254.70770660597216</v>
      </c>
      <c r="Q114" s="156">
        <f>RES_hhdet_tes!Q$64</f>
        <v>272.03267082840404</v>
      </c>
    </row>
    <row r="115" spans="1:17" ht="12" customHeight="1" x14ac:dyDescent="0.25">
      <c r="A115" s="23" t="s">
        <v>60</v>
      </c>
      <c r="B115" s="156">
        <f>RES_hhdet_tes!B$65</f>
        <v>6.0646834173550355</v>
      </c>
      <c r="C115" s="156">
        <f>RES_hhdet_tes!C$65</f>
        <v>7.8257095626622259</v>
      </c>
      <c r="D115" s="156">
        <f>RES_hhdet_tes!D$65</f>
        <v>4.4383749920028333</v>
      </c>
      <c r="E115" s="156">
        <f>RES_hhdet_tes!E$65</f>
        <v>6.1639926207893705</v>
      </c>
      <c r="F115" s="156">
        <f>RES_hhdet_tes!F$65</f>
        <v>8.9685022392588518</v>
      </c>
      <c r="G115" s="156">
        <f>RES_hhdet_tes!G$65</f>
        <v>8.0728748087917861</v>
      </c>
      <c r="H115" s="156">
        <f>RES_hhdet_tes!H$65</f>
        <v>12.182101590186821</v>
      </c>
      <c r="I115" s="156">
        <f>RES_hhdet_tes!I$65</f>
        <v>9.3889419091473076</v>
      </c>
      <c r="J115" s="156">
        <f>RES_hhdet_tes!J$65</f>
        <v>11.00466572525715</v>
      </c>
      <c r="K115" s="156">
        <f>RES_hhdet_tes!K$65</f>
        <v>3.4421948326738687</v>
      </c>
      <c r="L115" s="156">
        <f>RES_hhdet_tes!L$65</f>
        <v>7.7833787375005699</v>
      </c>
      <c r="M115" s="156">
        <f>RES_hhdet_tes!M$65</f>
        <v>6.5328624523569436</v>
      </c>
      <c r="N115" s="156">
        <f>RES_hhdet_tes!N$65</f>
        <v>6.0354356361784145</v>
      </c>
      <c r="O115" s="156">
        <f>RES_hhdet_tes!O$65</f>
        <v>8.3718835743880291</v>
      </c>
      <c r="P115" s="156">
        <f>RES_hhdet_tes!P$65</f>
        <v>7.7230592130496154</v>
      </c>
      <c r="Q115" s="156">
        <f>RES_hhdet_tes!Q$65</f>
        <v>9.3634220207311039</v>
      </c>
    </row>
    <row r="116" spans="1:17" ht="12" customHeight="1" x14ac:dyDescent="0.25">
      <c r="A116" s="158" t="s">
        <v>112</v>
      </c>
      <c r="B116" s="157">
        <f>B117</f>
        <v>0.10449414763653037</v>
      </c>
      <c r="C116" s="157">
        <f t="shared" ref="C116:Q116" si="17">C117</f>
        <v>0.12235759340003119</v>
      </c>
      <c r="D116" s="157">
        <f t="shared" si="17"/>
        <v>0.13486861722669041</v>
      </c>
      <c r="E116" s="157">
        <f t="shared" si="17"/>
        <v>0.15633457435241285</v>
      </c>
      <c r="F116" s="157">
        <f t="shared" si="17"/>
        <v>0.18527479584873571</v>
      </c>
      <c r="G116" s="157">
        <f t="shared" si="17"/>
        <v>0.23339501695454984</v>
      </c>
      <c r="H116" s="157">
        <f t="shared" si="17"/>
        <v>0.28542868073950128</v>
      </c>
      <c r="I116" s="157">
        <f t="shared" si="17"/>
        <v>0.36990685656409089</v>
      </c>
      <c r="J116" s="157">
        <f t="shared" si="17"/>
        <v>0.45901458508715814</v>
      </c>
      <c r="K116" s="157">
        <f t="shared" si="17"/>
        <v>0.57940671968919932</v>
      </c>
      <c r="L116" s="157">
        <f t="shared" si="17"/>
        <v>0.713842138402634</v>
      </c>
      <c r="M116" s="157">
        <f t="shared" si="17"/>
        <v>0.80142298559216607</v>
      </c>
      <c r="N116" s="157">
        <f t="shared" si="17"/>
        <v>0.95114588778196951</v>
      </c>
      <c r="O116" s="157">
        <f t="shared" si="17"/>
        <v>1.0571187377997675</v>
      </c>
      <c r="P116" s="157">
        <f t="shared" si="17"/>
        <v>1.101821751567335</v>
      </c>
      <c r="Q116" s="157">
        <f t="shared" si="17"/>
        <v>1.0283231483120729</v>
      </c>
    </row>
    <row r="117" spans="1:17" ht="12" customHeight="1" x14ac:dyDescent="0.25">
      <c r="A117" s="23" t="s">
        <v>60</v>
      </c>
      <c r="B117" s="156">
        <f>RES_hhdet_tes!B$67</f>
        <v>0.10449414763653037</v>
      </c>
      <c r="C117" s="156">
        <f>RES_hhdet_tes!C$67</f>
        <v>0.12235759340003119</v>
      </c>
      <c r="D117" s="156">
        <f>RES_hhdet_tes!D$67</f>
        <v>0.13486861722669041</v>
      </c>
      <c r="E117" s="156">
        <f>RES_hhdet_tes!E$67</f>
        <v>0.15633457435241285</v>
      </c>
      <c r="F117" s="156">
        <f>RES_hhdet_tes!F$67</f>
        <v>0.18527479584873571</v>
      </c>
      <c r="G117" s="156">
        <f>RES_hhdet_tes!G$67</f>
        <v>0.23339501695454984</v>
      </c>
      <c r="H117" s="156">
        <f>RES_hhdet_tes!H$67</f>
        <v>0.28542868073950128</v>
      </c>
      <c r="I117" s="156">
        <f>RES_hhdet_tes!I$67</f>
        <v>0.36990685656409089</v>
      </c>
      <c r="J117" s="156">
        <f>RES_hhdet_tes!J$67</f>
        <v>0.45901458508715814</v>
      </c>
      <c r="K117" s="156">
        <f>RES_hhdet_tes!K$67</f>
        <v>0.57940671968919932</v>
      </c>
      <c r="L117" s="156">
        <f>RES_hhdet_tes!L$67</f>
        <v>0.713842138402634</v>
      </c>
      <c r="M117" s="156">
        <f>RES_hhdet_tes!M$67</f>
        <v>0.80142298559216607</v>
      </c>
      <c r="N117" s="156">
        <f>RES_hhdet_tes!N$67</f>
        <v>0.95114588778196951</v>
      </c>
      <c r="O117" s="156">
        <f>RES_hhdet_tes!O$67</f>
        <v>1.0571187377997675</v>
      </c>
      <c r="P117" s="156">
        <f>RES_hhdet_tes!P$67</f>
        <v>1.101821751567335</v>
      </c>
      <c r="Q117" s="156">
        <f>RES_hhdet_tes!Q$67</f>
        <v>1.0283231483120729</v>
      </c>
    </row>
    <row r="118" spans="1:17" ht="12" customHeight="1" x14ac:dyDescent="0.25">
      <c r="A118" s="158" t="s">
        <v>63</v>
      </c>
      <c r="B118" s="157">
        <f>SUM(B119:B120,B123:B124)</f>
        <v>50.530339727777346</v>
      </c>
      <c r="C118" s="157">
        <f t="shared" ref="C118:Q118" si="18">SUM(C119:C120,C123:C124)</f>
        <v>53.808771438018574</v>
      </c>
      <c r="D118" s="157">
        <f t="shared" si="18"/>
        <v>53.909271467741526</v>
      </c>
      <c r="E118" s="157">
        <f t="shared" si="18"/>
        <v>60.291694693124228</v>
      </c>
      <c r="F118" s="157">
        <f t="shared" si="18"/>
        <v>66.497480536610411</v>
      </c>
      <c r="G118" s="157">
        <f t="shared" si="18"/>
        <v>67.185993533487874</v>
      </c>
      <c r="H118" s="157">
        <f t="shared" si="18"/>
        <v>70.552174028483009</v>
      </c>
      <c r="I118" s="157">
        <f t="shared" si="18"/>
        <v>70.907196279858056</v>
      </c>
      <c r="J118" s="157">
        <f t="shared" si="18"/>
        <v>75.899378867754947</v>
      </c>
      <c r="K118" s="157">
        <f t="shared" si="18"/>
        <v>74.809461493630067</v>
      </c>
      <c r="L118" s="157">
        <f t="shared" si="18"/>
        <v>82.183627216526148</v>
      </c>
      <c r="M118" s="157">
        <f t="shared" si="18"/>
        <v>81.290333860180212</v>
      </c>
      <c r="N118" s="157">
        <f t="shared" si="18"/>
        <v>86.509947206969642</v>
      </c>
      <c r="O118" s="157">
        <f t="shared" si="18"/>
        <v>86.875333012590062</v>
      </c>
      <c r="P118" s="157">
        <f t="shared" si="18"/>
        <v>82.193199569811497</v>
      </c>
      <c r="Q118" s="157">
        <f t="shared" si="18"/>
        <v>81.037986549026243</v>
      </c>
    </row>
    <row r="119" spans="1:17" ht="12" customHeight="1" x14ac:dyDescent="0.25">
      <c r="A119" s="167" t="s">
        <v>160</v>
      </c>
      <c r="B119" s="132">
        <f>RES_hhdet_tes!B$69</f>
        <v>42.06067079620027</v>
      </c>
      <c r="C119" s="132">
        <f>RES_hhdet_tes!C$69</f>
        <v>44.642308880618017</v>
      </c>
      <c r="D119" s="132">
        <f>RES_hhdet_tes!D$69</f>
        <v>45.883261759841147</v>
      </c>
      <c r="E119" s="132">
        <f>RES_hhdet_tes!E$69</f>
        <v>51.229255128445807</v>
      </c>
      <c r="F119" s="132">
        <f>RES_hhdet_tes!F$69</f>
        <v>56.030332177056174</v>
      </c>
      <c r="G119" s="132">
        <f>RES_hhdet_tes!G$69</f>
        <v>57.075229128313261</v>
      </c>
      <c r="H119" s="132">
        <f>RES_hhdet_tes!H$69</f>
        <v>59.417195032783987</v>
      </c>
      <c r="I119" s="132">
        <f>RES_hhdet_tes!I$69</f>
        <v>60.495704032654487</v>
      </c>
      <c r="J119" s="132">
        <f>RES_hhdet_tes!J$69</f>
        <v>65.155257063195265</v>
      </c>
      <c r="K119" s="132">
        <f>RES_hhdet_tes!K$69</f>
        <v>64.182602964417541</v>
      </c>
      <c r="L119" s="132">
        <f>RES_hhdet_tes!L$69</f>
        <v>70.062568938100654</v>
      </c>
      <c r="M119" s="132">
        <f>RES_hhdet_tes!M$69</f>
        <v>67.6826731824858</v>
      </c>
      <c r="N119" s="132">
        <f>RES_hhdet_tes!N$69</f>
        <v>72.197971562033928</v>
      </c>
      <c r="O119" s="132">
        <f>RES_hhdet_tes!O$69</f>
        <v>71.88983173393828</v>
      </c>
      <c r="P119" s="132">
        <f>RES_hhdet_tes!P$69</f>
        <v>67.702868545162985</v>
      </c>
      <c r="Q119" s="132">
        <f>RES_hhdet_tes!Q$69</f>
        <v>66.163975757155569</v>
      </c>
    </row>
    <row r="120" spans="1:17" ht="12" customHeight="1" x14ac:dyDescent="0.25">
      <c r="A120" s="167" t="s">
        <v>159</v>
      </c>
      <c r="B120" s="132">
        <f>SUM(B121:B122)</f>
        <v>6.7323835492141354E-2</v>
      </c>
      <c r="C120" s="132">
        <f t="shared" ref="C120:Q120" si="19">SUM(C121:C122)</f>
        <v>7.0908863862124111E-2</v>
      </c>
      <c r="D120" s="132">
        <f t="shared" si="19"/>
        <v>0.11958085244780656</v>
      </c>
      <c r="E120" s="132">
        <f t="shared" si="19"/>
        <v>0.13161921104542287</v>
      </c>
      <c r="F120" s="132">
        <f t="shared" si="19"/>
        <v>0.21010153781634003</v>
      </c>
      <c r="G120" s="132">
        <f t="shared" si="19"/>
        <v>0.31411498667683985</v>
      </c>
      <c r="H120" s="132">
        <f t="shared" si="19"/>
        <v>0.41787617690444295</v>
      </c>
      <c r="I120" s="132">
        <f t="shared" si="19"/>
        <v>0.9772386032892012</v>
      </c>
      <c r="J120" s="132">
        <f t="shared" si="19"/>
        <v>2.2596823575046434</v>
      </c>
      <c r="K120" s="132">
        <f t="shared" si="19"/>
        <v>3.7878217906470275</v>
      </c>
      <c r="L120" s="132">
        <f t="shared" si="19"/>
        <v>5.6977557190903969</v>
      </c>
      <c r="M120" s="132">
        <f t="shared" si="19"/>
        <v>7.0017847684252086</v>
      </c>
      <c r="N120" s="132">
        <f t="shared" si="19"/>
        <v>8.5598456184485077</v>
      </c>
      <c r="O120" s="132">
        <f t="shared" si="19"/>
        <v>9.5684180540155914</v>
      </c>
      <c r="P120" s="132">
        <f t="shared" si="19"/>
        <v>10.045989042778455</v>
      </c>
      <c r="Q120" s="132">
        <f t="shared" si="19"/>
        <v>10.484175783180458</v>
      </c>
    </row>
    <row r="121" spans="1:17" ht="12" customHeight="1" x14ac:dyDescent="0.25">
      <c r="A121" s="166" t="s">
        <v>203</v>
      </c>
      <c r="B121" s="165">
        <f>RES_hhdet_tes!B$71</f>
        <v>4.3780093567707568E-2</v>
      </c>
      <c r="C121" s="165">
        <f>RES_hhdet_tes!C$71</f>
        <v>5.0311379585394549E-2</v>
      </c>
      <c r="D121" s="165">
        <f>RES_hhdet_tes!D$71</f>
        <v>7.7906256824590722E-2</v>
      </c>
      <c r="E121" s="165">
        <f>RES_hhdet_tes!E$71</f>
        <v>8.6293432008595683E-2</v>
      </c>
      <c r="F121" s="165">
        <f>RES_hhdet_tes!F$71</f>
        <v>0.13720134546754756</v>
      </c>
      <c r="G121" s="165">
        <f>RES_hhdet_tes!G$71</f>
        <v>0.20480281819467258</v>
      </c>
      <c r="H121" s="165">
        <f>RES_hhdet_tes!H$71</f>
        <v>0.272059705286812</v>
      </c>
      <c r="I121" s="165">
        <f>RES_hhdet_tes!I$71</f>
        <v>0.63628792054320149</v>
      </c>
      <c r="J121" s="165">
        <f>RES_hhdet_tes!J$71</f>
        <v>1.4703077254237245</v>
      </c>
      <c r="K121" s="165">
        <f>RES_hhdet_tes!K$71</f>
        <v>2.4590044997692742</v>
      </c>
      <c r="L121" s="165">
        <f>RES_hhdet_tes!L$71</f>
        <v>3.7066050155640338</v>
      </c>
      <c r="M121" s="165">
        <f>RES_hhdet_tes!M$71</f>
        <v>4.532324674941588</v>
      </c>
      <c r="N121" s="165">
        <f>RES_hhdet_tes!N$71</f>
        <v>5.5657277452381759</v>
      </c>
      <c r="O121" s="165">
        <f>RES_hhdet_tes!O$71</f>
        <v>6.224889353500755</v>
      </c>
      <c r="P121" s="165">
        <f>RES_hhdet_tes!P$71</f>
        <v>6.5355227231357222</v>
      </c>
      <c r="Q121" s="165">
        <f>RES_hhdet_tes!Q$71</f>
        <v>6.8222337134902702</v>
      </c>
    </row>
    <row r="122" spans="1:17" ht="12" customHeight="1" x14ac:dyDescent="0.25">
      <c r="A122" s="147" t="s">
        <v>59</v>
      </c>
      <c r="B122" s="164">
        <f>RES_hhdet_tes!B$72</f>
        <v>2.3543741924433793E-2</v>
      </c>
      <c r="C122" s="164">
        <f>RES_hhdet_tes!C$72</f>
        <v>2.0597484276729566E-2</v>
      </c>
      <c r="D122" s="164">
        <f>RES_hhdet_tes!D$72</f>
        <v>4.1674595623215842E-2</v>
      </c>
      <c r="E122" s="164">
        <f>RES_hhdet_tes!E$72</f>
        <v>4.5325779036827198E-2</v>
      </c>
      <c r="F122" s="164">
        <f>RES_hhdet_tes!F$72</f>
        <v>7.290019234879247E-2</v>
      </c>
      <c r="G122" s="164">
        <f>RES_hhdet_tes!G$72</f>
        <v>0.10931216848216728</v>
      </c>
      <c r="H122" s="164">
        <f>RES_hhdet_tes!H$72</f>
        <v>0.14581647161763095</v>
      </c>
      <c r="I122" s="164">
        <f>RES_hhdet_tes!I$72</f>
        <v>0.34095068274599971</v>
      </c>
      <c r="J122" s="164">
        <f>RES_hhdet_tes!J$72</f>
        <v>0.78937463208091885</v>
      </c>
      <c r="K122" s="164">
        <f>RES_hhdet_tes!K$72</f>
        <v>1.3288172908777534</v>
      </c>
      <c r="L122" s="164">
        <f>RES_hhdet_tes!L$72</f>
        <v>1.9911507035263634</v>
      </c>
      <c r="M122" s="164">
        <f>RES_hhdet_tes!M$72</f>
        <v>2.4694600934836206</v>
      </c>
      <c r="N122" s="164">
        <f>RES_hhdet_tes!N$72</f>
        <v>2.9941178732103313</v>
      </c>
      <c r="O122" s="164">
        <f>RES_hhdet_tes!O$72</f>
        <v>3.3435287005148369</v>
      </c>
      <c r="P122" s="164">
        <f>RES_hhdet_tes!P$72</f>
        <v>3.5104663196427324</v>
      </c>
      <c r="Q122" s="164">
        <f>RES_hhdet_tes!Q$72</f>
        <v>3.6619420696901885</v>
      </c>
    </row>
    <row r="123" spans="1:17" ht="12" customHeight="1" x14ac:dyDescent="0.25">
      <c r="A123" s="163" t="s">
        <v>142</v>
      </c>
      <c r="B123" s="162">
        <f>RES_hhdet_tes!B$73</f>
        <v>8.38947080749492</v>
      </c>
      <c r="C123" s="162">
        <f>RES_hhdet_tes!C$73</f>
        <v>9.0816568951394867</v>
      </c>
      <c r="D123" s="162">
        <f>RES_hhdet_tes!D$73</f>
        <v>7.8865180121161567</v>
      </c>
      <c r="E123" s="162">
        <f>RES_hhdet_tes!E$73</f>
        <v>8.9088385275264077</v>
      </c>
      <c r="F123" s="162">
        <f>RES_hhdet_tes!F$73</f>
        <v>10.220588876647152</v>
      </c>
      <c r="G123" s="162">
        <f>RES_hhdet_tes!G$73</f>
        <v>9.7457428002234039</v>
      </c>
      <c r="H123" s="162">
        <f>RES_hhdet_tes!H$73</f>
        <v>10.647826637245126</v>
      </c>
      <c r="I123" s="162">
        <f>RES_hhdet_tes!I$73</f>
        <v>9.2945972537004877</v>
      </c>
      <c r="J123" s="162">
        <f>RES_hhdet_tes!J$73</f>
        <v>8.2223804129184952</v>
      </c>
      <c r="K123" s="162">
        <f>RES_hhdet_tes!K$73</f>
        <v>6.4748023404635182</v>
      </c>
      <c r="L123" s="162">
        <f>RES_hhdet_tes!L$73</f>
        <v>5.9678067392613059</v>
      </c>
      <c r="M123" s="162">
        <f>RES_hhdet_tes!M$73</f>
        <v>6.0251769480693413</v>
      </c>
      <c r="N123" s="162">
        <f>RES_hhdet_tes!N$73</f>
        <v>5.1790736804458728</v>
      </c>
      <c r="O123" s="162">
        <f>RES_hhdet_tes!O$73</f>
        <v>4.8296578953895288</v>
      </c>
      <c r="P123" s="162">
        <f>RES_hhdet_tes!P$73</f>
        <v>3.9151711230911772</v>
      </c>
      <c r="Q123" s="162">
        <f>RES_hhdet_tes!Q$73</f>
        <v>3.8440476774611141</v>
      </c>
    </row>
    <row r="124" spans="1:17" ht="12" customHeight="1" x14ac:dyDescent="0.25">
      <c r="A124" s="161" t="s">
        <v>141</v>
      </c>
      <c r="B124" s="160">
        <f>SUM(B125:B126)</f>
        <v>1.2874288590012934E-2</v>
      </c>
      <c r="C124" s="160">
        <f t="shared" ref="C124:Q124" si="20">SUM(C125:C126)</f>
        <v>1.389679839894517E-2</v>
      </c>
      <c r="D124" s="160">
        <f t="shared" si="20"/>
        <v>1.9910843336420077E-2</v>
      </c>
      <c r="E124" s="160">
        <f t="shared" si="20"/>
        <v>2.1981826106588692E-2</v>
      </c>
      <c r="F124" s="160">
        <f t="shared" si="20"/>
        <v>3.6457945090751703E-2</v>
      </c>
      <c r="G124" s="160">
        <f t="shared" si="20"/>
        <v>5.0906618274368091E-2</v>
      </c>
      <c r="H124" s="160">
        <f t="shared" si="20"/>
        <v>6.9276181549459262E-2</v>
      </c>
      <c r="I124" s="160">
        <f t="shared" si="20"/>
        <v>0.13965639021386736</v>
      </c>
      <c r="J124" s="160">
        <f t="shared" si="20"/>
        <v>0.26205903413654041</v>
      </c>
      <c r="K124" s="160">
        <f t="shared" si="20"/>
        <v>0.36423439810199154</v>
      </c>
      <c r="L124" s="160">
        <f t="shared" si="20"/>
        <v>0.45549582007378675</v>
      </c>
      <c r="M124" s="160">
        <f t="shared" si="20"/>
        <v>0.58069896119985209</v>
      </c>
      <c r="N124" s="160">
        <f t="shared" si="20"/>
        <v>0.57305634604133793</v>
      </c>
      <c r="O124" s="160">
        <f t="shared" si="20"/>
        <v>0.58742532924665425</v>
      </c>
      <c r="P124" s="160">
        <f t="shared" si="20"/>
        <v>0.52917085877888448</v>
      </c>
      <c r="Q124" s="160">
        <f t="shared" si="20"/>
        <v>0.54578733122909018</v>
      </c>
    </row>
    <row r="125" spans="1:17" ht="12" customHeight="1" x14ac:dyDescent="0.25">
      <c r="A125" s="148" t="s">
        <v>60</v>
      </c>
      <c r="B125" s="156">
        <f>RES_hhdet_tes!B$75</f>
        <v>8.7083717883704934E-3</v>
      </c>
      <c r="C125" s="156">
        <f>RES_hhdet_tes!C$75</f>
        <v>1.0280446197687308E-2</v>
      </c>
      <c r="D125" s="156">
        <f>RES_hhdet_tes!D$75</f>
        <v>1.3377383139781976E-2</v>
      </c>
      <c r="E125" s="156">
        <f>RES_hhdet_tes!E$75</f>
        <v>1.4994101838411168E-2</v>
      </c>
      <c r="F125" s="156">
        <f>RES_hhdet_tes!F$75</f>
        <v>2.5109366334607232E-2</v>
      </c>
      <c r="G125" s="156">
        <f>RES_hhdet_tes!G$75</f>
        <v>3.4865542662783779E-2</v>
      </c>
      <c r="H125" s="156">
        <f>RES_hhdet_tes!H$75</f>
        <v>4.8342133643957792E-2</v>
      </c>
      <c r="I125" s="156">
        <f>RES_hhdet_tes!I$75</f>
        <v>9.6232806149299771E-2</v>
      </c>
      <c r="J125" s="156">
        <f>RES_hhdet_tes!J$75</f>
        <v>0.18136976441475181</v>
      </c>
      <c r="K125" s="156">
        <f>RES_hhdet_tes!K$75</f>
        <v>0.24254783300329619</v>
      </c>
      <c r="L125" s="156">
        <f>RES_hhdet_tes!L$75</f>
        <v>0.30890433725509164</v>
      </c>
      <c r="M125" s="156">
        <f>RES_hhdet_tes!M$75</f>
        <v>0.39492564287486015</v>
      </c>
      <c r="N125" s="156">
        <f>RES_hhdet_tes!N$75</f>
        <v>0.38811295477486357</v>
      </c>
      <c r="O125" s="156">
        <f>RES_hhdet_tes!O$75</f>
        <v>0.40493175168771933</v>
      </c>
      <c r="P125" s="156">
        <f>RES_hhdet_tes!P$75</f>
        <v>0.36541674395585894</v>
      </c>
      <c r="Q125" s="156">
        <f>RES_hhdet_tes!Q$75</f>
        <v>0.38244186375668537</v>
      </c>
    </row>
    <row r="126" spans="1:17" ht="12" customHeight="1" x14ac:dyDescent="0.25">
      <c r="A126" s="148" t="s">
        <v>59</v>
      </c>
      <c r="B126" s="156">
        <f>RES_hhdet_tes!B$76</f>
        <v>4.1659168016424403E-3</v>
      </c>
      <c r="C126" s="156">
        <f>RES_hhdet_tes!C$76</f>
        <v>3.6163522012578617E-3</v>
      </c>
      <c r="D126" s="156">
        <f>RES_hhdet_tes!D$76</f>
        <v>6.5334601966380995E-3</v>
      </c>
      <c r="E126" s="156">
        <f>RES_hhdet_tes!E$76</f>
        <v>6.987724268177526E-3</v>
      </c>
      <c r="F126" s="156">
        <f>RES_hhdet_tes!F$76</f>
        <v>1.1348578756144473E-2</v>
      </c>
      <c r="G126" s="156">
        <f>RES_hhdet_tes!G$76</f>
        <v>1.6041075611584313E-2</v>
      </c>
      <c r="H126" s="156">
        <f>RES_hhdet_tes!H$76</f>
        <v>2.0934047905501473E-2</v>
      </c>
      <c r="I126" s="156">
        <f>RES_hhdet_tes!I$76</f>
        <v>4.3423584064567582E-2</v>
      </c>
      <c r="J126" s="156">
        <f>RES_hhdet_tes!J$76</f>
        <v>8.0689269721788595E-2</v>
      </c>
      <c r="K126" s="156">
        <f>RES_hhdet_tes!K$76</f>
        <v>0.12168656509869535</v>
      </c>
      <c r="L126" s="156">
        <f>RES_hhdet_tes!L$76</f>
        <v>0.14659148281869513</v>
      </c>
      <c r="M126" s="156">
        <f>RES_hhdet_tes!M$76</f>
        <v>0.185773318324992</v>
      </c>
      <c r="N126" s="156">
        <f>RES_hhdet_tes!N$76</f>
        <v>0.18494339126647433</v>
      </c>
      <c r="O126" s="156">
        <f>RES_hhdet_tes!O$76</f>
        <v>0.18249357755893492</v>
      </c>
      <c r="P126" s="156">
        <f>RES_hhdet_tes!P$76</f>
        <v>0.16375411482302552</v>
      </c>
      <c r="Q126" s="156">
        <f>RES_hhdet_tes!Q$76</f>
        <v>0.16334546747240478</v>
      </c>
    </row>
    <row r="127" spans="1:17" ht="12" customHeight="1" x14ac:dyDescent="0.25">
      <c r="A127" s="158" t="s">
        <v>62</v>
      </c>
      <c r="B127" s="157">
        <f>SUM(B128:B129)</f>
        <v>13.923322554483512</v>
      </c>
      <c r="C127" s="157">
        <f t="shared" ref="C127:Q127" si="21">SUM(C128:C129)</f>
        <v>14.801918300123953</v>
      </c>
      <c r="D127" s="157">
        <f t="shared" si="21"/>
        <v>15.480363587420339</v>
      </c>
      <c r="E127" s="157">
        <f t="shared" si="21"/>
        <v>17.645179675444091</v>
      </c>
      <c r="F127" s="157">
        <f t="shared" si="21"/>
        <v>19.395175984596339</v>
      </c>
      <c r="G127" s="157">
        <f t="shared" si="21"/>
        <v>19.568853376916191</v>
      </c>
      <c r="H127" s="157">
        <f t="shared" si="21"/>
        <v>19.812986704692047</v>
      </c>
      <c r="I127" s="157">
        <f t="shared" si="21"/>
        <v>21.093442544644628</v>
      </c>
      <c r="J127" s="157">
        <f t="shared" si="21"/>
        <v>23.325592361062117</v>
      </c>
      <c r="K127" s="157">
        <f t="shared" si="21"/>
        <v>23.080398774079693</v>
      </c>
      <c r="L127" s="157">
        <f t="shared" si="21"/>
        <v>25.270262241173143</v>
      </c>
      <c r="M127" s="157">
        <f t="shared" si="21"/>
        <v>25.063222375838887</v>
      </c>
      <c r="N127" s="157">
        <f t="shared" si="21"/>
        <v>27.535216678668686</v>
      </c>
      <c r="O127" s="157">
        <f t="shared" si="21"/>
        <v>27.119970856079394</v>
      </c>
      <c r="P127" s="157">
        <f t="shared" si="21"/>
        <v>26.578857541542561</v>
      </c>
      <c r="Q127" s="157">
        <f t="shared" si="21"/>
        <v>26.65983122621974</v>
      </c>
    </row>
    <row r="128" spans="1:17" ht="12" customHeight="1" x14ac:dyDescent="0.25">
      <c r="A128" s="23" t="s">
        <v>203</v>
      </c>
      <c r="B128" s="156">
        <f>RES_hhdet_tes!B$78</f>
        <v>11.120055816299299</v>
      </c>
      <c r="C128" s="156">
        <f>RES_hhdet_tes!C$78</f>
        <v>12.179086953119846</v>
      </c>
      <c r="D128" s="156">
        <f>RES_hhdet_tes!D$78</f>
        <v>12.764331359305981</v>
      </c>
      <c r="E128" s="156">
        <f>RES_hhdet_tes!E$78</f>
        <v>14.59115130141342</v>
      </c>
      <c r="F128" s="156">
        <f>RES_hhdet_tes!F$78</f>
        <v>16.308497562879683</v>
      </c>
      <c r="G128" s="156">
        <f>RES_hhdet_tes!G$78</f>
        <v>16.776496178483566</v>
      </c>
      <c r="H128" s="156">
        <f>RES_hhdet_tes!H$78</f>
        <v>17.52719391946539</v>
      </c>
      <c r="I128" s="156">
        <f>RES_hhdet_tes!I$78</f>
        <v>18.310523721430666</v>
      </c>
      <c r="J128" s="156">
        <f>RES_hhdet_tes!J$78</f>
        <v>20.087339418577773</v>
      </c>
      <c r="K128" s="156">
        <f>RES_hhdet_tes!K$78</f>
        <v>19.937626491565041</v>
      </c>
      <c r="L128" s="156">
        <f>RES_hhdet_tes!L$78</f>
        <v>22.330417123218499</v>
      </c>
      <c r="M128" s="156">
        <f>RES_hhdet_tes!M$78</f>
        <v>22.098627977592479</v>
      </c>
      <c r="N128" s="156">
        <f>RES_hhdet_tes!N$78</f>
        <v>23.924358902212713</v>
      </c>
      <c r="O128" s="156">
        <f>RES_hhdet_tes!O$78</f>
        <v>24.219424173875812</v>
      </c>
      <c r="P128" s="156">
        <f>RES_hhdet_tes!P$78</f>
        <v>23.324294417839457</v>
      </c>
      <c r="Q128" s="156">
        <f>RES_hhdet_tes!Q$78</f>
        <v>23.492651826892768</v>
      </c>
    </row>
    <row r="129" spans="1:17" ht="12" customHeight="1" x14ac:dyDescent="0.25">
      <c r="A129" s="29" t="s">
        <v>140</v>
      </c>
      <c r="B129" s="57">
        <f>RES_hhdet_tes!B$79</f>
        <v>2.8032667381842127</v>
      </c>
      <c r="C129" s="57">
        <f>RES_hhdet_tes!C$79</f>
        <v>2.6228313470041065</v>
      </c>
      <c r="D129" s="57">
        <f>RES_hhdet_tes!D$79</f>
        <v>2.7160322281143583</v>
      </c>
      <c r="E129" s="57">
        <f>RES_hhdet_tes!E$79</f>
        <v>3.0540283740306693</v>
      </c>
      <c r="F129" s="57">
        <f>RES_hhdet_tes!F$79</f>
        <v>3.0866784217166554</v>
      </c>
      <c r="G129" s="57">
        <f>RES_hhdet_tes!G$79</f>
        <v>2.792357198432625</v>
      </c>
      <c r="H129" s="57">
        <f>RES_hhdet_tes!H$79</f>
        <v>2.2857927852266564</v>
      </c>
      <c r="I129" s="57">
        <f>RES_hhdet_tes!I$79</f>
        <v>2.7829188232139601</v>
      </c>
      <c r="J129" s="57">
        <f>RES_hhdet_tes!J$79</f>
        <v>3.2382529424843449</v>
      </c>
      <c r="K129" s="57">
        <f>RES_hhdet_tes!K$79</f>
        <v>3.1427722825146525</v>
      </c>
      <c r="L129" s="57">
        <f>RES_hhdet_tes!L$79</f>
        <v>2.9398451179546448</v>
      </c>
      <c r="M129" s="57">
        <f>RES_hhdet_tes!M$79</f>
        <v>2.9645943982464074</v>
      </c>
      <c r="N129" s="57">
        <f>RES_hhdet_tes!N$79</f>
        <v>3.6108577764559731</v>
      </c>
      <c r="O129" s="57">
        <f>RES_hhdet_tes!O$79</f>
        <v>2.9005466822035819</v>
      </c>
      <c r="P129" s="57">
        <f>RES_hhdet_tes!P$79</f>
        <v>3.2545631237031039</v>
      </c>
      <c r="Q129" s="57">
        <f>RES_hhdet_tes!Q$79</f>
        <v>3.167179399326971</v>
      </c>
    </row>
    <row r="131" spans="1:17" ht="12" customHeight="1" x14ac:dyDescent="0.25">
      <c r="A131" s="152" t="s">
        <v>199</v>
      </c>
      <c r="B131" s="175">
        <f t="shared" ref="B131:Q146" si="22">IF(B112=0,"",B112/B93)</f>
        <v>0.59571416751021888</v>
      </c>
      <c r="C131" s="175">
        <f t="shared" si="22"/>
        <v>0.60429695942478123</v>
      </c>
      <c r="D131" s="175">
        <f t="shared" si="22"/>
        <v>0.60553959354446818</v>
      </c>
      <c r="E131" s="175">
        <f t="shared" si="22"/>
        <v>0.61619617988064868</v>
      </c>
      <c r="F131" s="175">
        <f t="shared" si="22"/>
        <v>0.62597601115814849</v>
      </c>
      <c r="G131" s="175">
        <f t="shared" si="22"/>
        <v>0.62959664569083063</v>
      </c>
      <c r="H131" s="175">
        <f t="shared" si="22"/>
        <v>0.63725342865672996</v>
      </c>
      <c r="I131" s="175">
        <f t="shared" si="22"/>
        <v>0.63924334147815787</v>
      </c>
      <c r="J131" s="175">
        <f t="shared" si="22"/>
        <v>0.64785876311359414</v>
      </c>
      <c r="K131" s="175">
        <f t="shared" si="22"/>
        <v>0.64705665953199865</v>
      </c>
      <c r="L131" s="175">
        <f t="shared" si="22"/>
        <v>0.65727897531554191</v>
      </c>
      <c r="M131" s="175">
        <f t="shared" si="22"/>
        <v>0.65648547906624999</v>
      </c>
      <c r="N131" s="175">
        <f t="shared" si="22"/>
        <v>0.66212414529295471</v>
      </c>
      <c r="O131" s="175">
        <f t="shared" si="22"/>
        <v>0.66760838389696087</v>
      </c>
      <c r="P131" s="175">
        <f t="shared" si="22"/>
        <v>0.6697560893048865</v>
      </c>
      <c r="Q131" s="175">
        <f t="shared" si="22"/>
        <v>0.67629881890320154</v>
      </c>
    </row>
    <row r="132" spans="1:17" ht="12" customHeight="1" x14ac:dyDescent="0.25">
      <c r="A132" s="158" t="s">
        <v>65</v>
      </c>
      <c r="B132" s="169">
        <f t="shared" si="22"/>
        <v>0.61551359829568386</v>
      </c>
      <c r="C132" s="169">
        <f t="shared" si="22"/>
        <v>0.62473506783480981</v>
      </c>
      <c r="D132" s="169">
        <f t="shared" si="22"/>
        <v>0.6268956917023728</v>
      </c>
      <c r="E132" s="169">
        <f t="shared" si="22"/>
        <v>0.63856064487656772</v>
      </c>
      <c r="F132" s="169">
        <f t="shared" si="22"/>
        <v>0.64906616054978172</v>
      </c>
      <c r="G132" s="169">
        <f t="shared" si="22"/>
        <v>0.65316076136001155</v>
      </c>
      <c r="H132" s="169">
        <f t="shared" si="22"/>
        <v>0.66161561813961134</v>
      </c>
      <c r="I132" s="169">
        <f t="shared" si="22"/>
        <v>0.66576882554932137</v>
      </c>
      <c r="J132" s="169">
        <f t="shared" si="22"/>
        <v>0.67387332604332217</v>
      </c>
      <c r="K132" s="169">
        <f t="shared" si="22"/>
        <v>0.67406673879505186</v>
      </c>
      <c r="L132" s="169">
        <f t="shared" si="22"/>
        <v>0.68501901271712395</v>
      </c>
      <c r="M132" s="169">
        <f t="shared" si="22"/>
        <v>0.69035585568799995</v>
      </c>
      <c r="N132" s="169">
        <f t="shared" si="22"/>
        <v>0.69698746869564709</v>
      </c>
      <c r="O132" s="169">
        <f t="shared" si="22"/>
        <v>0.70325392142583887</v>
      </c>
      <c r="P132" s="169">
        <f t="shared" si="22"/>
        <v>0.70856549886414844</v>
      </c>
      <c r="Q132" s="169">
        <f t="shared" si="22"/>
        <v>0.71449868989971677</v>
      </c>
    </row>
    <row r="133" spans="1:17" ht="12" customHeight="1" x14ac:dyDescent="0.25">
      <c r="A133" s="23" t="s">
        <v>161</v>
      </c>
      <c r="B133" s="73">
        <f t="shared" si="22"/>
        <v>0.60854000591738122</v>
      </c>
      <c r="C133" s="73">
        <f t="shared" si="22"/>
        <v>0.61682338902990796</v>
      </c>
      <c r="D133" s="73">
        <f t="shared" si="22"/>
        <v>0.62232207914968873</v>
      </c>
      <c r="E133" s="73">
        <f t="shared" si="22"/>
        <v>0.63316562689750244</v>
      </c>
      <c r="F133" s="73">
        <f t="shared" si="22"/>
        <v>0.64227986117332381</v>
      </c>
      <c r="G133" s="73">
        <f t="shared" si="22"/>
        <v>0.64716937418017662</v>
      </c>
      <c r="H133" s="73">
        <f t="shared" si="22"/>
        <v>0.65316377620988986</v>
      </c>
      <c r="I133" s="73">
        <f t="shared" si="22"/>
        <v>0.65872434981515671</v>
      </c>
      <c r="J133" s="73">
        <f t="shared" si="22"/>
        <v>0.66682734992407899</v>
      </c>
      <c r="K133" s="73">
        <f t="shared" si="22"/>
        <v>0.67166107739801595</v>
      </c>
      <c r="L133" s="73">
        <f t="shared" si="22"/>
        <v>0.68043985083533642</v>
      </c>
      <c r="M133" s="73">
        <f t="shared" si="22"/>
        <v>0.68528890822551691</v>
      </c>
      <c r="N133" s="73">
        <f t="shared" si="22"/>
        <v>0.69261784155294492</v>
      </c>
      <c r="O133" s="73">
        <f t="shared" si="22"/>
        <v>0.69739333116509117</v>
      </c>
      <c r="P133" s="73">
        <f t="shared" si="22"/>
        <v>0.70235898987642675</v>
      </c>
      <c r="Q133" s="73">
        <f t="shared" si="22"/>
        <v>0.70754562809436528</v>
      </c>
    </row>
    <row r="134" spans="1:17" ht="12" customHeight="1" x14ac:dyDescent="0.25">
      <c r="A134" s="23" t="s">
        <v>60</v>
      </c>
      <c r="B134" s="73">
        <f t="shared" si="22"/>
        <v>1.0000000000000002</v>
      </c>
      <c r="C134" s="73">
        <f t="shared" si="22"/>
        <v>1</v>
      </c>
      <c r="D134" s="73">
        <f t="shared" si="22"/>
        <v>1.0000000000000002</v>
      </c>
      <c r="E134" s="73">
        <f t="shared" si="22"/>
        <v>0.99999999999999989</v>
      </c>
      <c r="F134" s="73">
        <f t="shared" si="22"/>
        <v>0.99999999999999978</v>
      </c>
      <c r="G134" s="73">
        <f t="shared" si="22"/>
        <v>0.99999999999999978</v>
      </c>
      <c r="H134" s="73">
        <f t="shared" si="22"/>
        <v>0.99999999999999956</v>
      </c>
      <c r="I134" s="73">
        <f t="shared" si="22"/>
        <v>0.99999999999999978</v>
      </c>
      <c r="J134" s="73">
        <f t="shared" si="22"/>
        <v>1</v>
      </c>
      <c r="K134" s="73">
        <f t="shared" si="22"/>
        <v>0.99999999999999922</v>
      </c>
      <c r="L134" s="73">
        <f t="shared" si="22"/>
        <v>1.0000000000000004</v>
      </c>
      <c r="M134" s="73">
        <f t="shared" si="22"/>
        <v>1.0000000000000009</v>
      </c>
      <c r="N134" s="73">
        <f t="shared" si="22"/>
        <v>1</v>
      </c>
      <c r="O134" s="73">
        <f t="shared" si="22"/>
        <v>0.99999999999999956</v>
      </c>
      <c r="P134" s="73">
        <f t="shared" si="22"/>
        <v>1</v>
      </c>
      <c r="Q134" s="73">
        <f t="shared" si="22"/>
        <v>1</v>
      </c>
    </row>
    <row r="135" spans="1:17" ht="12" customHeight="1" x14ac:dyDescent="0.25">
      <c r="A135" s="158" t="s">
        <v>112</v>
      </c>
      <c r="B135" s="169">
        <f t="shared" si="22"/>
        <v>1.6074362296711271</v>
      </c>
      <c r="C135" s="169">
        <f t="shared" si="22"/>
        <v>1.6763632668667727</v>
      </c>
      <c r="D135" s="169">
        <f t="shared" si="22"/>
        <v>1.7339982947063688</v>
      </c>
      <c r="E135" s="169">
        <f t="shared" si="22"/>
        <v>1.7977348021198458</v>
      </c>
      <c r="F135" s="169">
        <f t="shared" si="22"/>
        <v>1.8719992944968258</v>
      </c>
      <c r="G135" s="169">
        <f t="shared" si="22"/>
        <v>1.9627951377583981</v>
      </c>
      <c r="H135" s="169">
        <f t="shared" si="22"/>
        <v>2.0452092342443282</v>
      </c>
      <c r="I135" s="169">
        <f t="shared" si="22"/>
        <v>2.1496078781472687</v>
      </c>
      <c r="J135" s="169">
        <f t="shared" si="22"/>
        <v>2.2313577302725149</v>
      </c>
      <c r="K135" s="169">
        <f t="shared" si="22"/>
        <v>2.3690398816327671</v>
      </c>
      <c r="L135" s="169">
        <f t="shared" si="22"/>
        <v>2.5069081173100933</v>
      </c>
      <c r="M135" s="169">
        <f t="shared" si="22"/>
        <v>2.6227558864669449</v>
      </c>
      <c r="N135" s="169">
        <f t="shared" si="22"/>
        <v>2.7689590499908667</v>
      </c>
      <c r="O135" s="169">
        <f t="shared" si="22"/>
        <v>2.8914677351854969</v>
      </c>
      <c r="P135" s="169">
        <f t="shared" si="22"/>
        <v>2.9862653921662261</v>
      </c>
      <c r="Q135" s="169">
        <f t="shared" si="22"/>
        <v>3.0598970312248781</v>
      </c>
    </row>
    <row r="136" spans="1:17" ht="12" customHeight="1" x14ac:dyDescent="0.25">
      <c r="A136" s="23" t="s">
        <v>60</v>
      </c>
      <c r="B136" s="73">
        <f t="shared" si="22"/>
        <v>1.6074362296711271</v>
      </c>
      <c r="C136" s="73">
        <f t="shared" si="22"/>
        <v>1.6763632668667727</v>
      </c>
      <c r="D136" s="73">
        <f t="shared" si="22"/>
        <v>1.7339982947063688</v>
      </c>
      <c r="E136" s="73">
        <f t="shared" si="22"/>
        <v>1.7977348021198458</v>
      </c>
      <c r="F136" s="73">
        <f t="shared" si="22"/>
        <v>1.8719992944968258</v>
      </c>
      <c r="G136" s="73">
        <f t="shared" si="22"/>
        <v>1.9627951377583981</v>
      </c>
      <c r="H136" s="73">
        <f t="shared" si="22"/>
        <v>2.0452092342443282</v>
      </c>
      <c r="I136" s="73">
        <f t="shared" si="22"/>
        <v>2.1496078781472687</v>
      </c>
      <c r="J136" s="73">
        <f t="shared" si="22"/>
        <v>2.2313577302725149</v>
      </c>
      <c r="K136" s="73">
        <f t="shared" si="22"/>
        <v>2.3690398816327671</v>
      </c>
      <c r="L136" s="73">
        <f t="shared" si="22"/>
        <v>2.5069081173100933</v>
      </c>
      <c r="M136" s="73">
        <f t="shared" si="22"/>
        <v>2.6227558864669449</v>
      </c>
      <c r="N136" s="73">
        <f t="shared" si="22"/>
        <v>2.7689590499908667</v>
      </c>
      <c r="O136" s="73">
        <f t="shared" si="22"/>
        <v>2.8914677351854969</v>
      </c>
      <c r="P136" s="73">
        <f t="shared" si="22"/>
        <v>2.9862653921662261</v>
      </c>
      <c r="Q136" s="73">
        <f t="shared" si="22"/>
        <v>3.0598970312248781</v>
      </c>
    </row>
    <row r="137" spans="1:17" ht="12" customHeight="1" x14ac:dyDescent="0.25">
      <c r="A137" s="158" t="s">
        <v>63</v>
      </c>
      <c r="B137" s="169">
        <f t="shared" si="22"/>
        <v>0.55977458567873384</v>
      </c>
      <c r="C137" s="169">
        <f t="shared" si="22"/>
        <v>0.56306071833746274</v>
      </c>
      <c r="D137" s="169">
        <f t="shared" si="22"/>
        <v>0.56303454835410227</v>
      </c>
      <c r="E137" s="169">
        <f t="shared" si="22"/>
        <v>0.56774754374463354</v>
      </c>
      <c r="F137" s="169">
        <f t="shared" si="22"/>
        <v>0.57269757782452546</v>
      </c>
      <c r="G137" s="169">
        <f t="shared" si="22"/>
        <v>0.57436572338651426</v>
      </c>
      <c r="H137" s="169">
        <f t="shared" si="22"/>
        <v>0.57839158177664951</v>
      </c>
      <c r="I137" s="169">
        <f t="shared" si="22"/>
        <v>0.58014477022098987</v>
      </c>
      <c r="J137" s="169">
        <f t="shared" si="22"/>
        <v>0.58382029457317808</v>
      </c>
      <c r="K137" s="169">
        <f t="shared" si="22"/>
        <v>0.58552775847061556</v>
      </c>
      <c r="L137" s="169">
        <f t="shared" si="22"/>
        <v>0.59021503814644283</v>
      </c>
      <c r="M137" s="169">
        <f t="shared" si="22"/>
        <v>0.59453140956274175</v>
      </c>
      <c r="N137" s="169">
        <f t="shared" si="22"/>
        <v>0.59792750756404145</v>
      </c>
      <c r="O137" s="169">
        <f t="shared" si="22"/>
        <v>0.60081705712389033</v>
      </c>
      <c r="P137" s="169">
        <f t="shared" si="22"/>
        <v>0.60325539780665505</v>
      </c>
      <c r="Q137" s="169">
        <f t="shared" si="22"/>
        <v>0.60588682480362055</v>
      </c>
    </row>
    <row r="138" spans="1:17" ht="12" customHeight="1" x14ac:dyDescent="0.25">
      <c r="A138" s="167" t="s">
        <v>160</v>
      </c>
      <c r="B138" s="174">
        <f t="shared" si="22"/>
        <v>0.5424428911552257</v>
      </c>
      <c r="C138" s="174">
        <f t="shared" si="22"/>
        <v>0.54502651146030223</v>
      </c>
      <c r="D138" s="174">
        <f t="shared" si="22"/>
        <v>0.54720178819126408</v>
      </c>
      <c r="E138" s="174">
        <f t="shared" si="22"/>
        <v>0.55126875349087157</v>
      </c>
      <c r="F138" s="174">
        <f t="shared" si="22"/>
        <v>0.55488453043193853</v>
      </c>
      <c r="G138" s="174">
        <f t="shared" si="22"/>
        <v>0.55707573385960962</v>
      </c>
      <c r="H138" s="174">
        <f t="shared" si="22"/>
        <v>0.55977803536942139</v>
      </c>
      <c r="I138" s="174">
        <f t="shared" si="22"/>
        <v>0.56249680868936702</v>
      </c>
      <c r="J138" s="174">
        <f t="shared" si="22"/>
        <v>0.5666374628464711</v>
      </c>
      <c r="K138" s="174">
        <f t="shared" si="22"/>
        <v>0.56853852112679781</v>
      </c>
      <c r="L138" s="174">
        <f t="shared" si="22"/>
        <v>0.57295994343931356</v>
      </c>
      <c r="M138" s="174">
        <f t="shared" si="22"/>
        <v>0.57472064479379048</v>
      </c>
      <c r="N138" s="174">
        <f t="shared" si="22"/>
        <v>0.5785414995309669</v>
      </c>
      <c r="O138" s="174">
        <f t="shared" si="22"/>
        <v>0.58072786396684151</v>
      </c>
      <c r="P138" s="174">
        <f t="shared" si="22"/>
        <v>0.58309918441652564</v>
      </c>
      <c r="Q138" s="174">
        <f t="shared" si="22"/>
        <v>0.58493008649279765</v>
      </c>
    </row>
    <row r="139" spans="1:17" ht="12" customHeight="1" x14ac:dyDescent="0.25">
      <c r="A139" s="167" t="s">
        <v>159</v>
      </c>
      <c r="B139" s="174">
        <f t="shared" si="22"/>
        <v>0.64577439977942919</v>
      </c>
      <c r="C139" s="174">
        <f t="shared" si="22"/>
        <v>0.62906091862675906</v>
      </c>
      <c r="D139" s="174">
        <f t="shared" si="22"/>
        <v>0.65887738420768127</v>
      </c>
      <c r="E139" s="174">
        <f t="shared" si="22"/>
        <v>0.66279035333504155</v>
      </c>
      <c r="F139" s="174">
        <f t="shared" si="22"/>
        <v>0.67193913583341125</v>
      </c>
      <c r="G139" s="174">
        <f t="shared" si="22"/>
        <v>0.67581098030856179</v>
      </c>
      <c r="H139" s="174">
        <f t="shared" si="22"/>
        <v>0.67907438811512799</v>
      </c>
      <c r="I139" s="174">
        <f t="shared" si="22"/>
        <v>0.68537935982425935</v>
      </c>
      <c r="J139" s="174">
        <f t="shared" si="22"/>
        <v>0.69123882545363113</v>
      </c>
      <c r="K139" s="174">
        <f t="shared" si="22"/>
        <v>0.69462429102588985</v>
      </c>
      <c r="L139" s="174">
        <f t="shared" si="22"/>
        <v>0.69770399194891408</v>
      </c>
      <c r="M139" s="174">
        <f t="shared" si="22"/>
        <v>0.70030476663190599</v>
      </c>
      <c r="N139" s="174">
        <f t="shared" si="22"/>
        <v>0.7020698061841083</v>
      </c>
      <c r="O139" s="174">
        <f t="shared" si="22"/>
        <v>0.7034284710057952</v>
      </c>
      <c r="P139" s="174">
        <f t="shared" si="22"/>
        <v>0.70403225680064674</v>
      </c>
      <c r="Q139" s="174">
        <f t="shared" si="22"/>
        <v>0.70512011788516415</v>
      </c>
    </row>
    <row r="140" spans="1:17" ht="12" customHeight="1" x14ac:dyDescent="0.25">
      <c r="A140" s="166" t="s">
        <v>203</v>
      </c>
      <c r="B140" s="173">
        <f t="shared" si="22"/>
        <v>0.5424428911552257</v>
      </c>
      <c r="C140" s="173">
        <f t="shared" si="22"/>
        <v>0.54612500925729224</v>
      </c>
      <c r="D140" s="173">
        <f t="shared" si="22"/>
        <v>0.55720073010829529</v>
      </c>
      <c r="E140" s="173">
        <f t="shared" si="22"/>
        <v>0.56306100587580221</v>
      </c>
      <c r="F140" s="173">
        <f t="shared" si="22"/>
        <v>0.57219863475014709</v>
      </c>
      <c r="G140" s="173">
        <f t="shared" si="22"/>
        <v>0.57612235450871585</v>
      </c>
      <c r="H140" s="173">
        <f t="shared" si="22"/>
        <v>0.57941142516232658</v>
      </c>
      <c r="I140" s="173">
        <f t="shared" si="22"/>
        <v>0.58650244184148814</v>
      </c>
      <c r="J140" s="173">
        <f t="shared" si="22"/>
        <v>0.59294775986852466</v>
      </c>
      <c r="K140" s="173">
        <f t="shared" si="22"/>
        <v>0.5962330416626821</v>
      </c>
      <c r="L140" s="173">
        <f t="shared" si="22"/>
        <v>0.60023208913717463</v>
      </c>
      <c r="M140" s="173">
        <f t="shared" si="22"/>
        <v>0.60200335657241488</v>
      </c>
      <c r="N140" s="173">
        <f t="shared" si="22"/>
        <v>0.60508997723992941</v>
      </c>
      <c r="O140" s="173">
        <f t="shared" si="22"/>
        <v>0.6067724852452836</v>
      </c>
      <c r="P140" s="173">
        <f t="shared" si="22"/>
        <v>0.60746111897165056</v>
      </c>
      <c r="Q140" s="173">
        <f t="shared" si="22"/>
        <v>0.60876405968447034</v>
      </c>
    </row>
    <row r="141" spans="1:17" ht="12" customHeight="1" x14ac:dyDescent="0.25">
      <c r="A141" s="147" t="s">
        <v>59</v>
      </c>
      <c r="B141" s="172">
        <f t="shared" si="22"/>
        <v>1</v>
      </c>
      <c r="C141" s="172">
        <f t="shared" si="22"/>
        <v>1.0000000000000004</v>
      </c>
      <c r="D141" s="172">
        <f t="shared" si="22"/>
        <v>1</v>
      </c>
      <c r="E141" s="172">
        <f t="shared" si="22"/>
        <v>1</v>
      </c>
      <c r="F141" s="172">
        <f t="shared" si="22"/>
        <v>1</v>
      </c>
      <c r="G141" s="172">
        <f t="shared" si="22"/>
        <v>1.0000000000000004</v>
      </c>
      <c r="H141" s="172">
        <f t="shared" si="22"/>
        <v>0.99999999999999978</v>
      </c>
      <c r="I141" s="172">
        <f t="shared" si="22"/>
        <v>1.0000000000000002</v>
      </c>
      <c r="J141" s="172">
        <f t="shared" si="22"/>
        <v>1</v>
      </c>
      <c r="K141" s="172">
        <f t="shared" si="22"/>
        <v>0.99999999999999967</v>
      </c>
      <c r="L141" s="172">
        <f t="shared" si="22"/>
        <v>1</v>
      </c>
      <c r="M141" s="172">
        <f t="shared" si="22"/>
        <v>1</v>
      </c>
      <c r="N141" s="172">
        <f t="shared" si="22"/>
        <v>1.0000000000000004</v>
      </c>
      <c r="O141" s="172">
        <f t="shared" si="22"/>
        <v>1.0000000000000002</v>
      </c>
      <c r="P141" s="172">
        <f t="shared" si="22"/>
        <v>1</v>
      </c>
      <c r="Q141" s="172">
        <f t="shared" si="22"/>
        <v>0.99999999999999989</v>
      </c>
    </row>
    <row r="142" spans="1:17" ht="12" customHeight="1" x14ac:dyDescent="0.25">
      <c r="A142" s="163" t="s">
        <v>142</v>
      </c>
      <c r="B142" s="171">
        <f t="shared" si="22"/>
        <v>0.66539661315041043</v>
      </c>
      <c r="C142" s="171">
        <f t="shared" si="22"/>
        <v>0.67148897400033469</v>
      </c>
      <c r="D142" s="171">
        <f t="shared" si="22"/>
        <v>0.67466676068720721</v>
      </c>
      <c r="E142" s="171">
        <f t="shared" si="22"/>
        <v>0.68330961163349657</v>
      </c>
      <c r="F142" s="171">
        <f t="shared" si="22"/>
        <v>0.69165769257840837</v>
      </c>
      <c r="G142" s="171">
        <f t="shared" si="22"/>
        <v>0.69663536085183353</v>
      </c>
      <c r="H142" s="171">
        <f t="shared" si="22"/>
        <v>0.7036403714232653</v>
      </c>
      <c r="I142" s="171">
        <f t="shared" si="22"/>
        <v>0.71094860092857548</v>
      </c>
      <c r="J142" s="171">
        <f t="shared" si="22"/>
        <v>0.71981467241486952</v>
      </c>
      <c r="K142" s="171">
        <f t="shared" si="22"/>
        <v>0.72173819888528878</v>
      </c>
      <c r="L142" s="171">
        <f t="shared" si="22"/>
        <v>0.72486688471913086</v>
      </c>
      <c r="M142" s="171">
        <f t="shared" si="22"/>
        <v>0.73011546697188956</v>
      </c>
      <c r="N142" s="171">
        <f t="shared" si="22"/>
        <v>0.74018968909188509</v>
      </c>
      <c r="O142" s="171">
        <f t="shared" si="22"/>
        <v>0.74524272687327031</v>
      </c>
      <c r="P142" s="171">
        <f t="shared" si="22"/>
        <v>0.74948490648243382</v>
      </c>
      <c r="Q142" s="171">
        <f t="shared" si="22"/>
        <v>0.75380844753118614</v>
      </c>
    </row>
    <row r="143" spans="1:17" ht="12" customHeight="1" x14ac:dyDescent="0.25">
      <c r="A143" s="161" t="s">
        <v>141</v>
      </c>
      <c r="B143" s="170">
        <f t="shared" si="22"/>
        <v>0.74618818403732501</v>
      </c>
      <c r="C143" s="170">
        <f t="shared" si="22"/>
        <v>0.73566776783418186</v>
      </c>
      <c r="D143" s="170">
        <f t="shared" si="22"/>
        <v>0.76563138015899179</v>
      </c>
      <c r="E143" s="170">
        <f t="shared" si="22"/>
        <v>0.77234393107582666</v>
      </c>
      <c r="F143" s="170">
        <f t="shared" si="22"/>
        <v>0.78329782252243008</v>
      </c>
      <c r="G143" s="170">
        <f t="shared" si="22"/>
        <v>0.78746155491832903</v>
      </c>
      <c r="H143" s="170">
        <f t="shared" si="22"/>
        <v>0.78817028310993886</v>
      </c>
      <c r="I143" s="170">
        <f t="shared" si="22"/>
        <v>0.79621792353875676</v>
      </c>
      <c r="J143" s="170">
        <f t="shared" si="22"/>
        <v>0.80150897443939606</v>
      </c>
      <c r="K143" s="170">
        <f t="shared" si="22"/>
        <v>0.81035431974004402</v>
      </c>
      <c r="L143" s="170">
        <f t="shared" si="22"/>
        <v>0.81000888957706862</v>
      </c>
      <c r="M143" s="170">
        <f t="shared" si="22"/>
        <v>0.81407801250157796</v>
      </c>
      <c r="N143" s="170">
        <f t="shared" si="22"/>
        <v>0.81786299230836135</v>
      </c>
      <c r="O143" s="170">
        <f t="shared" si="22"/>
        <v>0.8164503473206175</v>
      </c>
      <c r="P143" s="170">
        <f t="shared" si="22"/>
        <v>0.81697029189939852</v>
      </c>
      <c r="Q143" s="170">
        <f t="shared" si="22"/>
        <v>0.81636512376421799</v>
      </c>
    </row>
    <row r="144" spans="1:17" ht="12" customHeight="1" x14ac:dyDescent="0.25">
      <c r="A144" s="148" t="s">
        <v>60</v>
      </c>
      <c r="B144" s="73">
        <f t="shared" si="22"/>
        <v>0.66539661315041021</v>
      </c>
      <c r="C144" s="73">
        <f t="shared" si="22"/>
        <v>0.67308183242166486</v>
      </c>
      <c r="D144" s="73">
        <f t="shared" si="22"/>
        <v>0.68699473858011739</v>
      </c>
      <c r="E144" s="73">
        <f t="shared" si="22"/>
        <v>0.698261899863449</v>
      </c>
      <c r="F144" s="73">
        <f t="shared" si="22"/>
        <v>0.71342367601105972</v>
      </c>
      <c r="G144" s="73">
        <f t="shared" si="22"/>
        <v>0.71731821888053271</v>
      </c>
      <c r="H144" s="73">
        <f t="shared" si="22"/>
        <v>0.72194575785713433</v>
      </c>
      <c r="I144" s="73">
        <f t="shared" si="22"/>
        <v>0.72916830914581199</v>
      </c>
      <c r="J144" s="73">
        <f t="shared" si="22"/>
        <v>0.73647369492145787</v>
      </c>
      <c r="K144" s="73">
        <f t="shared" si="22"/>
        <v>0.73995129432494544</v>
      </c>
      <c r="L144" s="73">
        <f t="shared" si="22"/>
        <v>0.74301777321303875</v>
      </c>
      <c r="M144" s="73">
        <f t="shared" si="22"/>
        <v>0.7486065030641843</v>
      </c>
      <c r="N144" s="73">
        <f t="shared" si="22"/>
        <v>0.75254797220533154</v>
      </c>
      <c r="O144" s="73">
        <f t="shared" si="22"/>
        <v>0.75407222940208074</v>
      </c>
      <c r="P144" s="73">
        <f t="shared" si="22"/>
        <v>0.75504102817066243</v>
      </c>
      <c r="Q144" s="73">
        <f t="shared" si="22"/>
        <v>0.75699222567450175</v>
      </c>
    </row>
    <row r="145" spans="1:17" ht="12" customHeight="1" x14ac:dyDescent="0.25">
      <c r="A145" s="148" t="s">
        <v>59</v>
      </c>
      <c r="B145" s="73">
        <f t="shared" si="22"/>
        <v>1</v>
      </c>
      <c r="C145" s="73">
        <f t="shared" si="22"/>
        <v>1.0000000000000002</v>
      </c>
      <c r="D145" s="73">
        <f t="shared" si="22"/>
        <v>1.0000000000000004</v>
      </c>
      <c r="E145" s="73">
        <f t="shared" si="22"/>
        <v>1</v>
      </c>
      <c r="F145" s="73">
        <f t="shared" si="22"/>
        <v>0.99999999999999989</v>
      </c>
      <c r="G145" s="73">
        <f t="shared" si="22"/>
        <v>1.0000000000000002</v>
      </c>
      <c r="H145" s="73">
        <f t="shared" si="22"/>
        <v>0.99999999999999989</v>
      </c>
      <c r="I145" s="73">
        <f t="shared" si="22"/>
        <v>0.99999999999999989</v>
      </c>
      <c r="J145" s="73">
        <f t="shared" si="22"/>
        <v>1</v>
      </c>
      <c r="K145" s="73">
        <f t="shared" si="22"/>
        <v>1</v>
      </c>
      <c r="L145" s="73">
        <f t="shared" si="22"/>
        <v>1</v>
      </c>
      <c r="M145" s="73">
        <f t="shared" si="22"/>
        <v>0.99999999999999989</v>
      </c>
      <c r="N145" s="73">
        <f t="shared" si="22"/>
        <v>1</v>
      </c>
      <c r="O145" s="73">
        <f t="shared" si="22"/>
        <v>1.0000000000000002</v>
      </c>
      <c r="P145" s="73">
        <f t="shared" si="22"/>
        <v>0.99999999999999978</v>
      </c>
      <c r="Q145" s="73">
        <f t="shared" si="22"/>
        <v>1</v>
      </c>
    </row>
    <row r="146" spans="1:17" ht="12" customHeight="1" x14ac:dyDescent="0.25">
      <c r="A146" s="158" t="s">
        <v>62</v>
      </c>
      <c r="B146" s="169">
        <f t="shared" si="22"/>
        <v>0.47435824514933678</v>
      </c>
      <c r="C146" s="169">
        <f t="shared" si="22"/>
        <v>0.47869402868565236</v>
      </c>
      <c r="D146" s="169">
        <f t="shared" si="22"/>
        <v>0.48505460902743636</v>
      </c>
      <c r="E146" s="169">
        <f t="shared" si="22"/>
        <v>0.49475400288985721</v>
      </c>
      <c r="F146" s="169">
        <f t="shared" si="22"/>
        <v>0.50069697202706465</v>
      </c>
      <c r="G146" s="169">
        <f t="shared" si="22"/>
        <v>0.50350633255991661</v>
      </c>
      <c r="H146" s="169">
        <f t="shared" si="22"/>
        <v>0.50486378735954929</v>
      </c>
      <c r="I146" s="169">
        <f t="shared" si="22"/>
        <v>0.51474117249431051</v>
      </c>
      <c r="J146" s="169">
        <f t="shared" si="22"/>
        <v>0.52356601197552366</v>
      </c>
      <c r="K146" s="169">
        <f t="shared" si="22"/>
        <v>0.52715586758563671</v>
      </c>
      <c r="L146" s="169">
        <f t="shared" si="22"/>
        <v>0.52685029254444193</v>
      </c>
      <c r="M146" s="169">
        <f t="shared" si="22"/>
        <v>0.53185546517361226</v>
      </c>
      <c r="N146" s="169">
        <f t="shared" si="22"/>
        <v>0.53984018353148722</v>
      </c>
      <c r="O146" s="169">
        <f t="shared" si="22"/>
        <v>0.53751128487949473</v>
      </c>
      <c r="P146" s="169">
        <f t="shared" si="22"/>
        <v>0.54360767707285118</v>
      </c>
      <c r="Q146" s="169">
        <f t="shared" ref="Q146" si="23">IF(Q127=0,"",Q127/Q108)</f>
        <v>0.54491546032958915</v>
      </c>
    </row>
    <row r="147" spans="1:17" ht="12" customHeight="1" x14ac:dyDescent="0.25">
      <c r="A147" s="23" t="s">
        <v>203</v>
      </c>
      <c r="B147" s="73">
        <f t="shared" ref="B147:Q148" si="24">IF(B128=0,"",B128/B109)</f>
        <v>0.43133147264901389</v>
      </c>
      <c r="C147" s="73">
        <f t="shared" si="24"/>
        <v>0.44146964033381136</v>
      </c>
      <c r="D147" s="73">
        <f t="shared" si="24"/>
        <v>0.44798298434146017</v>
      </c>
      <c r="E147" s="73">
        <f t="shared" si="24"/>
        <v>0.45808243967315282</v>
      </c>
      <c r="F147" s="73">
        <f t="shared" si="24"/>
        <v>0.46709864331367973</v>
      </c>
      <c r="G147" s="73">
        <f t="shared" si="24"/>
        <v>0.47361345534785498</v>
      </c>
      <c r="H147" s="73">
        <f t="shared" si="24"/>
        <v>0.4808658272147816</v>
      </c>
      <c r="I147" s="73">
        <f t="shared" si="24"/>
        <v>0.48688205461426948</v>
      </c>
      <c r="J147" s="73">
        <f t="shared" si="24"/>
        <v>0.49403588704243628</v>
      </c>
      <c r="K147" s="73">
        <f t="shared" si="24"/>
        <v>0.49830009116795609</v>
      </c>
      <c r="L147" s="73">
        <f t="shared" si="24"/>
        <v>0.50236175191517196</v>
      </c>
      <c r="M147" s="73">
        <f t="shared" si="24"/>
        <v>0.50679916642659806</v>
      </c>
      <c r="N147" s="73">
        <f t="shared" si="24"/>
        <v>0.51181518851828833</v>
      </c>
      <c r="O147" s="73">
        <f t="shared" si="24"/>
        <v>0.51485458185224775</v>
      </c>
      <c r="P147" s="73">
        <f t="shared" si="24"/>
        <v>0.51755787839695822</v>
      </c>
      <c r="Q147" s="73">
        <f t="shared" si="24"/>
        <v>0.51971381246795245</v>
      </c>
    </row>
    <row r="148" spans="1:17" ht="12" customHeight="1" x14ac:dyDescent="0.25">
      <c r="A148" s="29" t="s">
        <v>140</v>
      </c>
      <c r="B148" s="65">
        <f t="shared" si="24"/>
        <v>0.78497631688479608</v>
      </c>
      <c r="C148" s="65">
        <f t="shared" si="24"/>
        <v>0.78672460263756361</v>
      </c>
      <c r="D148" s="65">
        <f t="shared" si="24"/>
        <v>0.79374633036763598</v>
      </c>
      <c r="E148" s="65">
        <f t="shared" si="24"/>
        <v>0.8011877287066228</v>
      </c>
      <c r="F148" s="65">
        <f t="shared" si="24"/>
        <v>0.80763051863520285</v>
      </c>
      <c r="G148" s="65">
        <f t="shared" si="24"/>
        <v>0.81106690039300722</v>
      </c>
      <c r="H148" s="65">
        <f t="shared" si="24"/>
        <v>0.81782011278001954</v>
      </c>
      <c r="I148" s="65">
        <f t="shared" si="24"/>
        <v>0.82554295030789226</v>
      </c>
      <c r="J148" s="65">
        <f t="shared" si="24"/>
        <v>0.83208977674335227</v>
      </c>
      <c r="K148" s="65">
        <f t="shared" si="24"/>
        <v>0.83327524245521811</v>
      </c>
      <c r="L148" s="65">
        <f t="shared" si="24"/>
        <v>0.83662908397216529</v>
      </c>
      <c r="M148" s="65">
        <f t="shared" si="24"/>
        <v>0.84225906316871524</v>
      </c>
      <c r="N148" s="65">
        <f t="shared" si="24"/>
        <v>0.84720128739378409</v>
      </c>
      <c r="O148" s="65">
        <f t="shared" si="24"/>
        <v>0.84975057532497722</v>
      </c>
      <c r="P148" s="65">
        <f t="shared" si="24"/>
        <v>0.8503337336712038</v>
      </c>
      <c r="Q148" s="65">
        <f t="shared" si="24"/>
        <v>0.85101345522065774</v>
      </c>
    </row>
    <row r="150" spans="1:17" ht="12" customHeight="1" x14ac:dyDescent="0.25">
      <c r="A150" s="152" t="s">
        <v>121</v>
      </c>
      <c r="B150" s="168">
        <f>SUM(B151,B154,B156,B165)</f>
        <v>1028.2433501013684</v>
      </c>
      <c r="C150" s="168">
        <f t="shared" ref="C150:Q150" si="25">SUM(C151,C154,C156,C165)</f>
        <v>1129.2429708794523</v>
      </c>
      <c r="D150" s="168">
        <f t="shared" si="25"/>
        <v>1114.6332088560243</v>
      </c>
      <c r="E150" s="168">
        <f t="shared" si="25"/>
        <v>1263.3990834710523</v>
      </c>
      <c r="F150" s="168">
        <f t="shared" si="25"/>
        <v>1409.0677198230605</v>
      </c>
      <c r="G150" s="168">
        <f t="shared" si="25"/>
        <v>1422.3565931420833</v>
      </c>
      <c r="H150" s="168">
        <f t="shared" si="25"/>
        <v>1481.6077574985725</v>
      </c>
      <c r="I150" s="168">
        <f t="shared" si="25"/>
        <v>1389.7995226089479</v>
      </c>
      <c r="J150" s="168">
        <f t="shared" si="25"/>
        <v>1567.7778044225877</v>
      </c>
      <c r="K150" s="168">
        <f t="shared" si="25"/>
        <v>1464.2268873701044</v>
      </c>
      <c r="L150" s="168">
        <f t="shared" si="25"/>
        <v>1663.6356860670442</v>
      </c>
      <c r="M150" s="168">
        <f t="shared" si="25"/>
        <v>1334.4121726657459</v>
      </c>
      <c r="N150" s="168">
        <f t="shared" si="25"/>
        <v>1407.5474471171324</v>
      </c>
      <c r="O150" s="168">
        <f t="shared" si="25"/>
        <v>1421.0120546209187</v>
      </c>
      <c r="P150" s="168">
        <f t="shared" si="25"/>
        <v>1255.6175903147139</v>
      </c>
      <c r="Q150" s="168">
        <f t="shared" si="25"/>
        <v>1301.2270609117136</v>
      </c>
    </row>
    <row r="151" spans="1:17" ht="12" customHeight="1" x14ac:dyDescent="0.25">
      <c r="A151" s="158" t="s">
        <v>65</v>
      </c>
      <c r="B151" s="157">
        <f>SUM(B152:B153)</f>
        <v>785.37602249601571</v>
      </c>
      <c r="C151" s="157">
        <f t="shared" ref="C151:Q151" si="26">SUM(C152:C153)</f>
        <v>871.84270331925518</v>
      </c>
      <c r="D151" s="157">
        <f t="shared" si="26"/>
        <v>850.43272153180783</v>
      </c>
      <c r="E151" s="157">
        <f t="shared" si="26"/>
        <v>969.95085293272996</v>
      </c>
      <c r="F151" s="157">
        <f t="shared" si="26"/>
        <v>1089.3243984964072</v>
      </c>
      <c r="G151" s="157">
        <f t="shared" si="26"/>
        <v>1097.6759092503235</v>
      </c>
      <c r="H151" s="157">
        <f t="shared" si="26"/>
        <v>1145.5821487002704</v>
      </c>
      <c r="I151" s="157">
        <f t="shared" si="26"/>
        <v>1046.3091091991687</v>
      </c>
      <c r="J151" s="157">
        <f t="shared" si="26"/>
        <v>1196.3743305052103</v>
      </c>
      <c r="K151" s="157">
        <f t="shared" si="26"/>
        <v>1095.4049721838778</v>
      </c>
      <c r="L151" s="157">
        <f t="shared" si="26"/>
        <v>1257.5103939610933</v>
      </c>
      <c r="M151" s="157">
        <f t="shared" si="26"/>
        <v>937.70247283879462</v>
      </c>
      <c r="N151" s="157">
        <f t="shared" si="26"/>
        <v>983.03710005409312</v>
      </c>
      <c r="O151" s="157">
        <f t="shared" si="26"/>
        <v>995.66189459701013</v>
      </c>
      <c r="P151" s="157">
        <f t="shared" si="26"/>
        <v>851.78113389178725</v>
      </c>
      <c r="Q151" s="157">
        <f t="shared" si="26"/>
        <v>903.04977841888478</v>
      </c>
    </row>
    <row r="152" spans="1:17" ht="12" customHeight="1" x14ac:dyDescent="0.25">
      <c r="A152" s="23" t="s">
        <v>161</v>
      </c>
      <c r="B152" s="156">
        <f>RES_hhdet_emi!B$64</f>
        <v>785.37602249601571</v>
      </c>
      <c r="C152" s="156">
        <f>RES_hhdet_emi!C$64</f>
        <v>871.84270331925518</v>
      </c>
      <c r="D152" s="156">
        <f>RES_hhdet_emi!D$64</f>
        <v>850.43272153180783</v>
      </c>
      <c r="E152" s="156">
        <f>RES_hhdet_emi!E$64</f>
        <v>969.95085293272996</v>
      </c>
      <c r="F152" s="156">
        <f>RES_hhdet_emi!F$64</f>
        <v>1089.3243984964072</v>
      </c>
      <c r="G152" s="156">
        <f>RES_hhdet_emi!G$64</f>
        <v>1097.6759092503235</v>
      </c>
      <c r="H152" s="156">
        <f>RES_hhdet_emi!H$64</f>
        <v>1145.5821487002704</v>
      </c>
      <c r="I152" s="156">
        <f>RES_hhdet_emi!I$64</f>
        <v>1046.3091091991687</v>
      </c>
      <c r="J152" s="156">
        <f>RES_hhdet_emi!J$64</f>
        <v>1196.3743305052103</v>
      </c>
      <c r="K152" s="156">
        <f>RES_hhdet_emi!K$64</f>
        <v>1095.4049721838778</v>
      </c>
      <c r="L152" s="156">
        <f>RES_hhdet_emi!L$64</f>
        <v>1257.5103939610933</v>
      </c>
      <c r="M152" s="156">
        <f>RES_hhdet_emi!M$64</f>
        <v>937.70247283879462</v>
      </c>
      <c r="N152" s="156">
        <f>RES_hhdet_emi!N$64</f>
        <v>983.03710005409312</v>
      </c>
      <c r="O152" s="156">
        <f>RES_hhdet_emi!O$64</f>
        <v>995.66189459701013</v>
      </c>
      <c r="P152" s="156">
        <f>RES_hhdet_emi!P$64</f>
        <v>851.78113389178725</v>
      </c>
      <c r="Q152" s="156">
        <f>RES_hhdet_emi!Q$64</f>
        <v>903.04977841888478</v>
      </c>
    </row>
    <row r="153" spans="1:17" ht="12" customHeight="1" x14ac:dyDescent="0.25">
      <c r="A153" s="23" t="s">
        <v>60</v>
      </c>
      <c r="B153" s="156">
        <f>RES_hhdet_emi!B$65</f>
        <v>0</v>
      </c>
      <c r="C153" s="156">
        <f>RES_hhdet_emi!C$65</f>
        <v>0</v>
      </c>
      <c r="D153" s="156">
        <f>RES_hhdet_emi!D$65</f>
        <v>0</v>
      </c>
      <c r="E153" s="156">
        <f>RES_hhdet_emi!E$65</f>
        <v>0</v>
      </c>
      <c r="F153" s="156">
        <f>RES_hhdet_emi!F$65</f>
        <v>0</v>
      </c>
      <c r="G153" s="156">
        <f>RES_hhdet_emi!G$65</f>
        <v>0</v>
      </c>
      <c r="H153" s="156">
        <f>RES_hhdet_emi!H$65</f>
        <v>0</v>
      </c>
      <c r="I153" s="156">
        <f>RES_hhdet_emi!I$65</f>
        <v>0</v>
      </c>
      <c r="J153" s="156">
        <f>RES_hhdet_emi!J$65</f>
        <v>0</v>
      </c>
      <c r="K153" s="156">
        <f>RES_hhdet_emi!K$65</f>
        <v>0</v>
      </c>
      <c r="L153" s="156">
        <f>RES_hhdet_emi!L$65</f>
        <v>0</v>
      </c>
      <c r="M153" s="156">
        <f>RES_hhdet_emi!M$65</f>
        <v>0</v>
      </c>
      <c r="N153" s="156">
        <f>RES_hhdet_emi!N$65</f>
        <v>0</v>
      </c>
      <c r="O153" s="156">
        <f>RES_hhdet_emi!O$65</f>
        <v>0</v>
      </c>
      <c r="P153" s="156">
        <f>RES_hhdet_emi!P$65</f>
        <v>0</v>
      </c>
      <c r="Q153" s="156">
        <f>RES_hhdet_emi!Q$65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RES_hhdet_emi!B$67</f>
        <v>0</v>
      </c>
      <c r="C155" s="156">
        <f>RES_hhdet_emi!C$67</f>
        <v>0</v>
      </c>
      <c r="D155" s="156">
        <f>RES_hhdet_emi!D$67</f>
        <v>0</v>
      </c>
      <c r="E155" s="156">
        <f>RES_hhdet_emi!E$67</f>
        <v>0</v>
      </c>
      <c r="F155" s="156">
        <f>RES_hhdet_emi!F$67</f>
        <v>0</v>
      </c>
      <c r="G155" s="156">
        <f>RES_hhdet_emi!G$67</f>
        <v>0</v>
      </c>
      <c r="H155" s="156">
        <f>RES_hhdet_emi!H$67</f>
        <v>0</v>
      </c>
      <c r="I155" s="156">
        <f>RES_hhdet_emi!I$67</f>
        <v>0</v>
      </c>
      <c r="J155" s="156">
        <f>RES_hhdet_emi!J$67</f>
        <v>0</v>
      </c>
      <c r="K155" s="156">
        <f>RES_hhdet_emi!K$67</f>
        <v>0</v>
      </c>
      <c r="L155" s="156">
        <f>RES_hhdet_emi!L$67</f>
        <v>0</v>
      </c>
      <c r="M155" s="156">
        <f>RES_hhdet_emi!M$67</f>
        <v>0</v>
      </c>
      <c r="N155" s="156">
        <f>RES_hhdet_emi!N$67</f>
        <v>0</v>
      </c>
      <c r="O155" s="156">
        <f>RES_hhdet_emi!O$67</f>
        <v>0</v>
      </c>
      <c r="P155" s="156">
        <f>RES_hhdet_emi!P$67</f>
        <v>0</v>
      </c>
      <c r="Q155" s="156">
        <f>RES_hhdet_emi!Q$67</f>
        <v>0</v>
      </c>
    </row>
    <row r="156" spans="1:17" ht="12" customHeight="1" x14ac:dyDescent="0.25">
      <c r="A156" s="158" t="s">
        <v>63</v>
      </c>
      <c r="B156" s="157">
        <f>SUM(B157:B158,B161:B162)</f>
        <v>182.31359820409679</v>
      </c>
      <c r="C156" s="157">
        <f t="shared" ref="C156:Q156" si="28">SUM(C157:C158,C161:C162)</f>
        <v>192.60266090573822</v>
      </c>
      <c r="D156" s="157">
        <f t="shared" si="28"/>
        <v>197.27652777631775</v>
      </c>
      <c r="E156" s="157">
        <f t="shared" si="28"/>
        <v>218.63283196677639</v>
      </c>
      <c r="F156" s="157">
        <f t="shared" si="28"/>
        <v>237.73641589066258</v>
      </c>
      <c r="G156" s="157">
        <f t="shared" si="28"/>
        <v>241.48087919596492</v>
      </c>
      <c r="H156" s="157">
        <f t="shared" si="28"/>
        <v>250.41382354194587</v>
      </c>
      <c r="I156" s="157">
        <f t="shared" si="28"/>
        <v>255.1575974955725</v>
      </c>
      <c r="J156" s="157">
        <f t="shared" si="28"/>
        <v>275.90223684198691</v>
      </c>
      <c r="K156" s="157">
        <f t="shared" si="28"/>
        <v>274.84361926023598</v>
      </c>
      <c r="L156" s="157">
        <f t="shared" si="28"/>
        <v>301.71931887870733</v>
      </c>
      <c r="M156" s="157">
        <f t="shared" si="28"/>
        <v>294.29212316264289</v>
      </c>
      <c r="N156" s="157">
        <f t="shared" si="28"/>
        <v>314.71796293014239</v>
      </c>
      <c r="O156" s="157">
        <f t="shared" si="28"/>
        <v>314.85982049164988</v>
      </c>
      <c r="P156" s="157">
        <f t="shared" si="28"/>
        <v>297.98552896342431</v>
      </c>
      <c r="Q156" s="157">
        <f t="shared" si="28"/>
        <v>292.00458296962938</v>
      </c>
    </row>
    <row r="157" spans="1:17" ht="12" customHeight="1" x14ac:dyDescent="0.25">
      <c r="A157" s="167" t="s">
        <v>160</v>
      </c>
      <c r="B157" s="132">
        <f>RES_hhdet_emi!B$69</f>
        <v>182.12402902033193</v>
      </c>
      <c r="C157" s="132">
        <f>RES_hhdet_emi!C$69</f>
        <v>192.38627984874961</v>
      </c>
      <c r="D157" s="132">
        <f>RES_hhdet_emi!D$69</f>
        <v>196.94812581804771</v>
      </c>
      <c r="E157" s="132">
        <f>RES_hhdet_emi!E$69</f>
        <v>218.27286108926788</v>
      </c>
      <c r="F157" s="132">
        <f>RES_hhdet_emi!F$69</f>
        <v>237.17322369268069</v>
      </c>
      <c r="G157" s="132">
        <f>RES_hhdet_emi!G$69</f>
        <v>240.64591802732357</v>
      </c>
      <c r="H157" s="132">
        <f>RES_hhdet_emi!H$69</f>
        <v>249.31095881868265</v>
      </c>
      <c r="I157" s="132">
        <f>RES_hhdet_emi!I$69</f>
        <v>252.60942437223093</v>
      </c>
      <c r="J157" s="132">
        <f>RES_hhdet_emi!J$69</f>
        <v>270.07802875215316</v>
      </c>
      <c r="K157" s="132">
        <f>RES_hhdet_emi!K$69</f>
        <v>265.15664021236518</v>
      </c>
      <c r="L157" s="132">
        <f>RES_hhdet_emi!L$69</f>
        <v>287.21483845560039</v>
      </c>
      <c r="M157" s="132">
        <f>RES_hhdet_emi!M$69</f>
        <v>276.60866589917174</v>
      </c>
      <c r="N157" s="132">
        <f>RES_hhdet_emi!N$69</f>
        <v>293.11332084722193</v>
      </c>
      <c r="O157" s="132">
        <f>RES_hhdet_emi!O$69</f>
        <v>290.76349427447229</v>
      </c>
      <c r="P157" s="132">
        <f>RES_hhdet_emi!P$69</f>
        <v>272.71543132594996</v>
      </c>
      <c r="Q157" s="132">
        <f>RES_hhdet_emi!Q$69</f>
        <v>265.68235383058317</v>
      </c>
    </row>
    <row r="158" spans="1:17" ht="12" customHeight="1" x14ac:dyDescent="0.25">
      <c r="A158" s="167" t="s">
        <v>159</v>
      </c>
      <c r="B158" s="132">
        <f>SUM(B159:B160)</f>
        <v>0.18956918376485643</v>
      </c>
      <c r="C158" s="132">
        <f t="shared" ref="C158:Q158" si="29">SUM(C159:C160)</f>
        <v>0.21638105698859825</v>
      </c>
      <c r="D158" s="132">
        <f t="shared" si="29"/>
        <v>0.32840195827004542</v>
      </c>
      <c r="E158" s="132">
        <f t="shared" si="29"/>
        <v>0.35997087750852119</v>
      </c>
      <c r="F158" s="132">
        <f t="shared" si="29"/>
        <v>0.5631921979819029</v>
      </c>
      <c r="G158" s="132">
        <f t="shared" si="29"/>
        <v>0.83496116864133074</v>
      </c>
      <c r="H158" s="132">
        <f t="shared" si="29"/>
        <v>1.1028647232632192</v>
      </c>
      <c r="I158" s="132">
        <f t="shared" si="29"/>
        <v>2.548173123341575</v>
      </c>
      <c r="J158" s="132">
        <f t="shared" si="29"/>
        <v>5.8242080898337694</v>
      </c>
      <c r="K158" s="132">
        <f t="shared" si="29"/>
        <v>9.6869790478707891</v>
      </c>
      <c r="L158" s="132">
        <f t="shared" si="29"/>
        <v>14.504480423106932</v>
      </c>
      <c r="M158" s="132">
        <f t="shared" si="29"/>
        <v>17.683457263471169</v>
      </c>
      <c r="N158" s="132">
        <f t="shared" si="29"/>
        <v>21.604642082920449</v>
      </c>
      <c r="O158" s="132">
        <f t="shared" si="29"/>
        <v>24.096326217177609</v>
      </c>
      <c r="P158" s="132">
        <f t="shared" si="29"/>
        <v>25.270097637474343</v>
      </c>
      <c r="Q158" s="132">
        <f t="shared" si="29"/>
        <v>26.322229139046222</v>
      </c>
    </row>
    <row r="159" spans="1:17" ht="12" customHeight="1" x14ac:dyDescent="0.25">
      <c r="A159" s="166" t="s">
        <v>203</v>
      </c>
      <c r="B159" s="165">
        <f>RES_hhdet_emi!B$71</f>
        <v>0.18956918376485643</v>
      </c>
      <c r="C159" s="165">
        <f>RES_hhdet_emi!C$71</f>
        <v>0.21638105698859825</v>
      </c>
      <c r="D159" s="165">
        <f>RES_hhdet_emi!D$71</f>
        <v>0.32840195827004542</v>
      </c>
      <c r="E159" s="165">
        <f>RES_hhdet_emi!E$71</f>
        <v>0.35997087750852119</v>
      </c>
      <c r="F159" s="165">
        <f>RES_hhdet_emi!F$71</f>
        <v>0.5631921979819029</v>
      </c>
      <c r="G159" s="165">
        <f>RES_hhdet_emi!G$71</f>
        <v>0.83496116864133074</v>
      </c>
      <c r="H159" s="165">
        <f>RES_hhdet_emi!H$71</f>
        <v>1.1028647232632192</v>
      </c>
      <c r="I159" s="165">
        <f>RES_hhdet_emi!I$71</f>
        <v>2.548173123341575</v>
      </c>
      <c r="J159" s="165">
        <f>RES_hhdet_emi!J$71</f>
        <v>5.8242080898337694</v>
      </c>
      <c r="K159" s="165">
        <f>RES_hhdet_emi!K$71</f>
        <v>9.6869790478707891</v>
      </c>
      <c r="L159" s="165">
        <f>RES_hhdet_emi!L$71</f>
        <v>14.504480423106932</v>
      </c>
      <c r="M159" s="165">
        <f>RES_hhdet_emi!M$71</f>
        <v>17.683457263471169</v>
      </c>
      <c r="N159" s="165">
        <f>RES_hhdet_emi!N$71</f>
        <v>21.604642082920449</v>
      </c>
      <c r="O159" s="165">
        <f>RES_hhdet_emi!O$71</f>
        <v>24.096326217177609</v>
      </c>
      <c r="P159" s="165">
        <f>RES_hhdet_emi!P$71</f>
        <v>25.270097637474343</v>
      </c>
      <c r="Q159" s="165">
        <f>RES_hhdet_emi!Q$71</f>
        <v>26.322229139046222</v>
      </c>
    </row>
    <row r="160" spans="1:17" ht="12" customHeight="1" x14ac:dyDescent="0.25">
      <c r="A160" s="147" t="s">
        <v>59</v>
      </c>
      <c r="B160" s="164">
        <f>RES_hhdet_emi!B$72</f>
        <v>0</v>
      </c>
      <c r="C160" s="164">
        <f>RES_hhdet_emi!C$72</f>
        <v>0</v>
      </c>
      <c r="D160" s="164">
        <f>RES_hhdet_emi!D$72</f>
        <v>0</v>
      </c>
      <c r="E160" s="164">
        <f>RES_hhdet_emi!E$72</f>
        <v>0</v>
      </c>
      <c r="F160" s="164">
        <f>RES_hhdet_emi!F$72</f>
        <v>0</v>
      </c>
      <c r="G160" s="164">
        <f>RES_hhdet_emi!G$72</f>
        <v>0</v>
      </c>
      <c r="H160" s="164">
        <f>RES_hhdet_emi!H$72</f>
        <v>0</v>
      </c>
      <c r="I160" s="164">
        <f>RES_hhdet_emi!I$72</f>
        <v>0</v>
      </c>
      <c r="J160" s="164">
        <f>RES_hhdet_emi!J$72</f>
        <v>0</v>
      </c>
      <c r="K160" s="164">
        <f>RES_hhdet_emi!K$72</f>
        <v>0</v>
      </c>
      <c r="L160" s="164">
        <f>RES_hhdet_emi!L$72</f>
        <v>0</v>
      </c>
      <c r="M160" s="164">
        <f>RES_hhdet_emi!M$72</f>
        <v>0</v>
      </c>
      <c r="N160" s="164">
        <f>RES_hhdet_emi!N$72</f>
        <v>0</v>
      </c>
      <c r="O160" s="164">
        <f>RES_hhdet_emi!O$72</f>
        <v>0</v>
      </c>
      <c r="P160" s="164">
        <f>RES_hhdet_emi!P$72</f>
        <v>0</v>
      </c>
      <c r="Q160" s="164">
        <f>RES_hhdet_emi!Q$72</f>
        <v>0</v>
      </c>
    </row>
    <row r="161" spans="1:17" ht="12" customHeight="1" x14ac:dyDescent="0.25">
      <c r="A161" s="163" t="s">
        <v>142</v>
      </c>
      <c r="B161" s="162">
        <f>RES_hhdet_emi!B$73</f>
        <v>0</v>
      </c>
      <c r="C161" s="162">
        <f>RES_hhdet_emi!C$73</f>
        <v>0</v>
      </c>
      <c r="D161" s="162">
        <f>RES_hhdet_emi!D$73</f>
        <v>0</v>
      </c>
      <c r="E161" s="162">
        <f>RES_hhdet_emi!E$73</f>
        <v>0</v>
      </c>
      <c r="F161" s="162">
        <f>RES_hhdet_emi!F$73</f>
        <v>0</v>
      </c>
      <c r="G161" s="162">
        <f>RES_hhdet_emi!G$73</f>
        <v>0</v>
      </c>
      <c r="H161" s="162">
        <f>RES_hhdet_emi!H$73</f>
        <v>0</v>
      </c>
      <c r="I161" s="162">
        <f>RES_hhdet_emi!I$73</f>
        <v>0</v>
      </c>
      <c r="J161" s="162">
        <f>RES_hhdet_emi!J$73</f>
        <v>0</v>
      </c>
      <c r="K161" s="162">
        <f>RES_hhdet_emi!K$73</f>
        <v>0</v>
      </c>
      <c r="L161" s="162">
        <f>RES_hhdet_emi!L$73</f>
        <v>0</v>
      </c>
      <c r="M161" s="162">
        <f>RES_hhdet_emi!M$73</f>
        <v>0</v>
      </c>
      <c r="N161" s="162">
        <f>RES_hhdet_emi!N$73</f>
        <v>0</v>
      </c>
      <c r="O161" s="162">
        <f>RES_hhdet_emi!O$73</f>
        <v>0</v>
      </c>
      <c r="P161" s="162">
        <f>RES_hhdet_emi!P$73</f>
        <v>0</v>
      </c>
      <c r="Q161" s="162">
        <f>RES_hhdet_emi!Q$73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RES_hhdet_emi!B$75</f>
        <v>0</v>
      </c>
      <c r="C163" s="156">
        <f>RES_hhdet_emi!C$75</f>
        <v>0</v>
      </c>
      <c r="D163" s="156">
        <f>RES_hhdet_emi!D$75</f>
        <v>0</v>
      </c>
      <c r="E163" s="156">
        <f>RES_hhdet_emi!E$75</f>
        <v>0</v>
      </c>
      <c r="F163" s="156">
        <f>RES_hhdet_emi!F$75</f>
        <v>0</v>
      </c>
      <c r="G163" s="156">
        <f>RES_hhdet_emi!G$75</f>
        <v>0</v>
      </c>
      <c r="H163" s="156">
        <f>RES_hhdet_emi!H$75</f>
        <v>0</v>
      </c>
      <c r="I163" s="156">
        <f>RES_hhdet_emi!I$75</f>
        <v>0</v>
      </c>
      <c r="J163" s="156">
        <f>RES_hhdet_emi!J$75</f>
        <v>0</v>
      </c>
      <c r="K163" s="156">
        <f>RES_hhdet_emi!K$75</f>
        <v>0</v>
      </c>
      <c r="L163" s="156">
        <f>RES_hhdet_emi!L$75</f>
        <v>0</v>
      </c>
      <c r="M163" s="156">
        <f>RES_hhdet_emi!M$75</f>
        <v>0</v>
      </c>
      <c r="N163" s="156">
        <f>RES_hhdet_emi!N$75</f>
        <v>0</v>
      </c>
      <c r="O163" s="156">
        <f>RES_hhdet_emi!O$75</f>
        <v>0</v>
      </c>
      <c r="P163" s="156">
        <f>RES_hhdet_emi!P$75</f>
        <v>0</v>
      </c>
      <c r="Q163" s="156">
        <f>RES_hhdet_emi!Q$75</f>
        <v>0</v>
      </c>
    </row>
    <row r="164" spans="1:17" ht="12" customHeight="1" x14ac:dyDescent="0.25">
      <c r="A164" s="148" t="s">
        <v>59</v>
      </c>
      <c r="B164" s="156">
        <f>RES_hhdet_emi!B$76</f>
        <v>0</v>
      </c>
      <c r="C164" s="156">
        <f>RES_hhdet_emi!C$76</f>
        <v>0</v>
      </c>
      <c r="D164" s="156">
        <f>RES_hhdet_emi!D$76</f>
        <v>0</v>
      </c>
      <c r="E164" s="156">
        <f>RES_hhdet_emi!E$76</f>
        <v>0</v>
      </c>
      <c r="F164" s="156">
        <f>RES_hhdet_emi!F$76</f>
        <v>0</v>
      </c>
      <c r="G164" s="156">
        <f>RES_hhdet_emi!G$76</f>
        <v>0</v>
      </c>
      <c r="H164" s="156">
        <f>RES_hhdet_emi!H$76</f>
        <v>0</v>
      </c>
      <c r="I164" s="156">
        <f>RES_hhdet_emi!I$76</f>
        <v>0</v>
      </c>
      <c r="J164" s="156">
        <f>RES_hhdet_emi!J$76</f>
        <v>0</v>
      </c>
      <c r="K164" s="156">
        <f>RES_hhdet_emi!K$76</f>
        <v>0</v>
      </c>
      <c r="L164" s="156">
        <f>RES_hhdet_emi!L$76</f>
        <v>0</v>
      </c>
      <c r="M164" s="156">
        <f>RES_hhdet_emi!M$76</f>
        <v>0</v>
      </c>
      <c r="N164" s="156">
        <f>RES_hhdet_emi!N$76</f>
        <v>0</v>
      </c>
      <c r="O164" s="156">
        <f>RES_hhdet_emi!O$76</f>
        <v>0</v>
      </c>
      <c r="P164" s="156">
        <f>RES_hhdet_emi!P$76</f>
        <v>0</v>
      </c>
      <c r="Q164" s="156">
        <f>RES_hhdet_emi!Q$76</f>
        <v>0</v>
      </c>
    </row>
    <row r="165" spans="1:17" ht="12" customHeight="1" x14ac:dyDescent="0.25">
      <c r="A165" s="158" t="s">
        <v>62</v>
      </c>
      <c r="B165" s="157">
        <f>SUM(B166:B167)</f>
        <v>60.553729401255808</v>
      </c>
      <c r="C165" s="157">
        <f t="shared" ref="C165:Q165" si="31">SUM(C166:C167)</f>
        <v>64.797606654458875</v>
      </c>
      <c r="D165" s="157">
        <f t="shared" si="31"/>
        <v>66.923959547898718</v>
      </c>
      <c r="E165" s="157">
        <f t="shared" si="31"/>
        <v>74.815398571545956</v>
      </c>
      <c r="F165" s="157">
        <f t="shared" si="31"/>
        <v>82.006905435990689</v>
      </c>
      <c r="G165" s="157">
        <f t="shared" si="31"/>
        <v>83.199804695794825</v>
      </c>
      <c r="H165" s="157">
        <f t="shared" si="31"/>
        <v>85.611785256356129</v>
      </c>
      <c r="I165" s="157">
        <f t="shared" si="31"/>
        <v>88.332815914206719</v>
      </c>
      <c r="J165" s="157">
        <f t="shared" si="31"/>
        <v>95.501237075390407</v>
      </c>
      <c r="K165" s="157">
        <f t="shared" si="31"/>
        <v>93.978295925990494</v>
      </c>
      <c r="L165" s="157">
        <f t="shared" si="31"/>
        <v>104.40597322724351</v>
      </c>
      <c r="M165" s="157">
        <f t="shared" si="31"/>
        <v>102.4175766643085</v>
      </c>
      <c r="N165" s="157">
        <f t="shared" si="31"/>
        <v>109.79238413289687</v>
      </c>
      <c r="O165" s="157">
        <f t="shared" si="31"/>
        <v>110.49033953225847</v>
      </c>
      <c r="P165" s="157">
        <f t="shared" si="31"/>
        <v>105.85092745950233</v>
      </c>
      <c r="Q165" s="157">
        <f t="shared" si="31"/>
        <v>106.17269952319927</v>
      </c>
    </row>
    <row r="166" spans="1:17" ht="12" customHeight="1" x14ac:dyDescent="0.25">
      <c r="A166" s="23" t="s">
        <v>203</v>
      </c>
      <c r="B166" s="156">
        <f>RES_hhdet_emi!B$78</f>
        <v>60.553729401255808</v>
      </c>
      <c r="C166" s="156">
        <f>RES_hhdet_emi!C$78</f>
        <v>64.797606654458875</v>
      </c>
      <c r="D166" s="156">
        <f>RES_hhdet_emi!D$78</f>
        <v>66.923959547898718</v>
      </c>
      <c r="E166" s="156">
        <f>RES_hhdet_emi!E$78</f>
        <v>74.815398571545956</v>
      </c>
      <c r="F166" s="156">
        <f>RES_hhdet_emi!F$78</f>
        <v>82.006905435990689</v>
      </c>
      <c r="G166" s="156">
        <f>RES_hhdet_emi!G$78</f>
        <v>83.199804695794825</v>
      </c>
      <c r="H166" s="156">
        <f>RES_hhdet_emi!H$78</f>
        <v>85.611785256356129</v>
      </c>
      <c r="I166" s="156">
        <f>RES_hhdet_emi!I$78</f>
        <v>88.332815914206719</v>
      </c>
      <c r="J166" s="156">
        <f>RES_hhdet_emi!J$78</f>
        <v>95.501237075390407</v>
      </c>
      <c r="K166" s="156">
        <f>RES_hhdet_emi!K$78</f>
        <v>93.978295925990494</v>
      </c>
      <c r="L166" s="156">
        <f>RES_hhdet_emi!L$78</f>
        <v>104.40597322724351</v>
      </c>
      <c r="M166" s="156">
        <f>RES_hhdet_emi!M$78</f>
        <v>102.4175766643085</v>
      </c>
      <c r="N166" s="156">
        <f>RES_hhdet_emi!N$78</f>
        <v>109.79238413289687</v>
      </c>
      <c r="O166" s="156">
        <f>RES_hhdet_emi!O$78</f>
        <v>110.49033953225847</v>
      </c>
      <c r="P166" s="156">
        <f>RES_hhdet_emi!P$78</f>
        <v>105.85092745950233</v>
      </c>
      <c r="Q166" s="156">
        <f>RES_hhdet_emi!Q$78</f>
        <v>106.17269952319927</v>
      </c>
    </row>
    <row r="167" spans="1:17" ht="12" customHeight="1" x14ac:dyDescent="0.25">
      <c r="A167" s="29" t="s">
        <v>140</v>
      </c>
      <c r="B167" s="57">
        <f>RES_hhdet_emi!B$79</f>
        <v>0</v>
      </c>
      <c r="C167" s="57">
        <f>RES_hhdet_emi!C$79</f>
        <v>0</v>
      </c>
      <c r="D167" s="57">
        <f>RES_hhdet_emi!D$79</f>
        <v>0</v>
      </c>
      <c r="E167" s="57">
        <f>RES_hhdet_emi!E$79</f>
        <v>0</v>
      </c>
      <c r="F167" s="57">
        <f>RES_hhdet_emi!F$79</f>
        <v>0</v>
      </c>
      <c r="G167" s="57">
        <f>RES_hhdet_emi!G$79</f>
        <v>0</v>
      </c>
      <c r="H167" s="57">
        <f>RES_hhdet_emi!H$79</f>
        <v>0</v>
      </c>
      <c r="I167" s="57">
        <f>RES_hhdet_emi!I$79</f>
        <v>0</v>
      </c>
      <c r="J167" s="57">
        <f>RES_hhdet_emi!J$79</f>
        <v>0</v>
      </c>
      <c r="K167" s="57">
        <f>RES_hhdet_emi!K$79</f>
        <v>0</v>
      </c>
      <c r="L167" s="57">
        <f>RES_hhdet_emi!L$79</f>
        <v>0</v>
      </c>
      <c r="M167" s="57">
        <f>RES_hhdet_emi!M$79</f>
        <v>0</v>
      </c>
      <c r="N167" s="57">
        <f>RES_hhdet_emi!N$79</f>
        <v>0</v>
      </c>
      <c r="O167" s="57">
        <f>RES_hhdet_emi!O$79</f>
        <v>0</v>
      </c>
      <c r="P167" s="57">
        <f>RES_hhdet_emi!P$79</f>
        <v>0</v>
      </c>
      <c r="Q167" s="57">
        <f>RES_hhdet_emi!Q$79</f>
        <v>0</v>
      </c>
    </row>
    <row r="169" spans="1:17" ht="12" customHeight="1" x14ac:dyDescent="0.25">
      <c r="A169" s="152" t="s">
        <v>198</v>
      </c>
      <c r="B169" s="168">
        <f>SUM(B170,B173,B175,B184)</f>
        <v>19477.122464718985</v>
      </c>
      <c r="C169" s="168">
        <f t="shared" ref="C169:Q169" si="32">SUM(C170,C173,C175,C184)</f>
        <v>20137.520797339155</v>
      </c>
      <c r="D169" s="168">
        <f t="shared" si="32"/>
        <v>19346.592905362977</v>
      </c>
      <c r="E169" s="168">
        <f t="shared" si="32"/>
        <v>19744.011748683377</v>
      </c>
      <c r="F169" s="168">
        <f t="shared" si="32"/>
        <v>20226.740115406079</v>
      </c>
      <c r="G169" s="168">
        <f t="shared" si="32"/>
        <v>20117.161901472919</v>
      </c>
      <c r="H169" s="168">
        <f t="shared" si="32"/>
        <v>20455.914333201265</v>
      </c>
      <c r="I169" s="168">
        <f t="shared" si="32"/>
        <v>18777.381944576675</v>
      </c>
      <c r="J169" s="168">
        <f t="shared" si="32"/>
        <v>19794.452725417144</v>
      </c>
      <c r="K169" s="168">
        <f t="shared" si="32"/>
        <v>18249.793055266116</v>
      </c>
      <c r="L169" s="168">
        <f t="shared" si="32"/>
        <v>19204.710199961206</v>
      </c>
      <c r="M169" s="168">
        <f t="shared" si="32"/>
        <v>15481.054877224013</v>
      </c>
      <c r="N169" s="168">
        <f t="shared" si="32"/>
        <v>15452.197743221997</v>
      </c>
      <c r="O169" s="168">
        <f t="shared" si="32"/>
        <v>15669.80842598508</v>
      </c>
      <c r="P169" s="168">
        <f t="shared" si="32"/>
        <v>14652.668972267442</v>
      </c>
      <c r="Q169" s="168">
        <f t="shared" si="32"/>
        <v>15343.351147980717</v>
      </c>
    </row>
    <row r="170" spans="1:17" ht="12" customHeight="1" x14ac:dyDescent="0.25">
      <c r="A170" s="158" t="s">
        <v>65</v>
      </c>
      <c r="B170" s="157">
        <f>SUM(B171:B172)</f>
        <v>14410.802803202871</v>
      </c>
      <c r="C170" s="157">
        <f t="shared" ref="C170:Q170" si="33">SUM(C171:C172)</f>
        <v>15096.521560707573</v>
      </c>
      <c r="D170" s="157">
        <f t="shared" si="33"/>
        <v>14346.42161634179</v>
      </c>
      <c r="E170" s="157">
        <f t="shared" si="33"/>
        <v>14748.912564410995</v>
      </c>
      <c r="F170" s="157">
        <f t="shared" si="33"/>
        <v>15233.733004913305</v>
      </c>
      <c r="G170" s="157">
        <f t="shared" si="33"/>
        <v>15147.883211811584</v>
      </c>
      <c r="H170" s="157">
        <f t="shared" si="33"/>
        <v>15464.301195501459</v>
      </c>
      <c r="I170" s="157">
        <f t="shared" si="33"/>
        <v>13815.246964963833</v>
      </c>
      <c r="J170" s="157">
        <f t="shared" si="33"/>
        <v>14817.904206351133</v>
      </c>
      <c r="K170" s="157">
        <f t="shared" si="33"/>
        <v>13363.34072757369</v>
      </c>
      <c r="L170" s="157">
        <f t="shared" si="33"/>
        <v>14276.643692867339</v>
      </c>
      <c r="M170" s="157">
        <f t="shared" si="33"/>
        <v>10648.214779611459</v>
      </c>
      <c r="N170" s="157">
        <f t="shared" si="33"/>
        <v>10571.189219402464</v>
      </c>
      <c r="O170" s="157">
        <f t="shared" si="33"/>
        <v>10791.410937823883</v>
      </c>
      <c r="P170" s="157">
        <f t="shared" si="33"/>
        <v>9762.6945280561813</v>
      </c>
      <c r="Q170" s="157">
        <f t="shared" si="33"/>
        <v>10475.500389721139</v>
      </c>
    </row>
    <row r="171" spans="1:17" ht="12" customHeight="1" x14ac:dyDescent="0.25">
      <c r="A171" s="23" t="s">
        <v>161</v>
      </c>
      <c r="B171" s="156">
        <f>IF(B95=0,0,B95/0.086*1000000/B$7)</f>
        <v>14154.084195649766</v>
      </c>
      <c r="C171" s="156">
        <f t="shared" ref="C171:Q172" si="34">IF(C95=0,0,C95/0.086*1000000/C$7)</f>
        <v>14784.814566490968</v>
      </c>
      <c r="D171" s="156">
        <f t="shared" si="34"/>
        <v>14172.688998234617</v>
      </c>
      <c r="E171" s="156">
        <f t="shared" si="34"/>
        <v>14532.000916291187</v>
      </c>
      <c r="F171" s="156">
        <f t="shared" si="34"/>
        <v>14944.734255411924</v>
      </c>
      <c r="G171" s="156">
        <f t="shared" si="34"/>
        <v>14890.658281107208</v>
      </c>
      <c r="H171" s="156">
        <f t="shared" si="34"/>
        <v>15087.461003235161</v>
      </c>
      <c r="I171" s="156">
        <f t="shared" si="34"/>
        <v>13530.078152147949</v>
      </c>
      <c r="J171" s="156">
        <f t="shared" si="34"/>
        <v>14504.533348474924</v>
      </c>
      <c r="K171" s="156">
        <f t="shared" si="34"/>
        <v>13265.430700127044</v>
      </c>
      <c r="L171" s="156">
        <f t="shared" si="34"/>
        <v>14072.065422488096</v>
      </c>
      <c r="M171" s="156">
        <f t="shared" si="34"/>
        <v>10476.775175899653</v>
      </c>
      <c r="N171" s="156">
        <f t="shared" si="34"/>
        <v>10420.913238593714</v>
      </c>
      <c r="O171" s="156">
        <f t="shared" si="34"/>
        <v>10582.413435933267</v>
      </c>
      <c r="P171" s="156">
        <f t="shared" si="34"/>
        <v>9559.1195861904544</v>
      </c>
      <c r="Q171" s="156">
        <f t="shared" si="34"/>
        <v>10226.446832487203</v>
      </c>
    </row>
    <row r="172" spans="1:17" ht="12" customHeight="1" x14ac:dyDescent="0.25">
      <c r="A172" s="23" t="s">
        <v>60</v>
      </c>
      <c r="B172" s="156">
        <f>IF(B96=0,0,B96/0.086*1000000/B$7)</f>
        <v>256.71860755310377</v>
      </c>
      <c r="C172" s="156">
        <f t="shared" si="34"/>
        <v>311.70699421660601</v>
      </c>
      <c r="D172" s="156">
        <f t="shared" si="34"/>
        <v>173.7326181071725</v>
      </c>
      <c r="E172" s="156">
        <f t="shared" si="34"/>
        <v>216.9116481198084</v>
      </c>
      <c r="F172" s="156">
        <f t="shared" si="34"/>
        <v>288.99874950138121</v>
      </c>
      <c r="G172" s="156">
        <f t="shared" si="34"/>
        <v>257.22493070437679</v>
      </c>
      <c r="H172" s="156">
        <f t="shared" si="34"/>
        <v>376.84019226629738</v>
      </c>
      <c r="I172" s="156">
        <f t="shared" si="34"/>
        <v>285.16881281588309</v>
      </c>
      <c r="J172" s="156">
        <f t="shared" si="34"/>
        <v>313.3708578762085</v>
      </c>
      <c r="K172" s="156">
        <f t="shared" si="34"/>
        <v>97.910027446645628</v>
      </c>
      <c r="L172" s="156">
        <f t="shared" si="34"/>
        <v>204.57827037924289</v>
      </c>
      <c r="M172" s="156">
        <f t="shared" si="34"/>
        <v>171.43960371180563</v>
      </c>
      <c r="N172" s="156">
        <f t="shared" si="34"/>
        <v>150.27598080874998</v>
      </c>
      <c r="O172" s="156">
        <f t="shared" si="34"/>
        <v>208.99750189061575</v>
      </c>
      <c r="P172" s="156">
        <f t="shared" si="34"/>
        <v>203.57494186572688</v>
      </c>
      <c r="Q172" s="156">
        <f t="shared" si="34"/>
        <v>249.05355723393643</v>
      </c>
    </row>
    <row r="173" spans="1:17" ht="12" customHeight="1" x14ac:dyDescent="0.25">
      <c r="A173" s="158" t="s">
        <v>112</v>
      </c>
      <c r="B173" s="157">
        <f>B174</f>
        <v>2.7517402001206497</v>
      </c>
      <c r="C173" s="157">
        <f t="shared" ref="C173:Q173" si="35">C174</f>
        <v>2.9072716417035371</v>
      </c>
      <c r="D173" s="157">
        <f t="shared" si="35"/>
        <v>3.0445254642616422</v>
      </c>
      <c r="E173" s="157">
        <f t="shared" si="35"/>
        <v>3.0602025565412712</v>
      </c>
      <c r="F173" s="157">
        <f t="shared" si="35"/>
        <v>3.1892363493469413</v>
      </c>
      <c r="G173" s="157">
        <f t="shared" si="35"/>
        <v>3.7887979635213749</v>
      </c>
      <c r="H173" s="157">
        <f t="shared" si="35"/>
        <v>4.3171274004915592</v>
      </c>
      <c r="I173" s="157">
        <f t="shared" si="35"/>
        <v>5.2265909479167219</v>
      </c>
      <c r="J173" s="157">
        <f t="shared" si="35"/>
        <v>5.8578606339542967</v>
      </c>
      <c r="K173" s="157">
        <f t="shared" si="35"/>
        <v>6.9566936635271333</v>
      </c>
      <c r="L173" s="157">
        <f t="shared" si="35"/>
        <v>7.4843674833922842</v>
      </c>
      <c r="M173" s="157">
        <f t="shared" si="35"/>
        <v>8.0188402875683309</v>
      </c>
      <c r="N173" s="157">
        <f t="shared" si="35"/>
        <v>8.5528636767981983</v>
      </c>
      <c r="O173" s="157">
        <f t="shared" si="35"/>
        <v>9.1269009086264568</v>
      </c>
      <c r="P173" s="157">
        <f t="shared" si="35"/>
        <v>9.7256334034333616</v>
      </c>
      <c r="Q173" s="157">
        <f t="shared" si="35"/>
        <v>8.9388356232776474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2.7517402001206497</v>
      </c>
      <c r="C174" s="156">
        <f t="shared" si="36"/>
        <v>2.9072716417035371</v>
      </c>
      <c r="D174" s="156">
        <f t="shared" si="36"/>
        <v>3.0445254642616422</v>
      </c>
      <c r="E174" s="156">
        <f t="shared" si="36"/>
        <v>3.0602025565412712</v>
      </c>
      <c r="F174" s="156">
        <f t="shared" si="36"/>
        <v>3.1892363493469413</v>
      </c>
      <c r="G174" s="156">
        <f t="shared" si="36"/>
        <v>3.7887979635213749</v>
      </c>
      <c r="H174" s="156">
        <f t="shared" si="36"/>
        <v>4.3171274004915592</v>
      </c>
      <c r="I174" s="156">
        <f t="shared" si="36"/>
        <v>5.2265909479167219</v>
      </c>
      <c r="J174" s="156">
        <f t="shared" si="36"/>
        <v>5.8578606339542967</v>
      </c>
      <c r="K174" s="156">
        <f t="shared" si="36"/>
        <v>6.9566936635271333</v>
      </c>
      <c r="L174" s="156">
        <f t="shared" si="36"/>
        <v>7.4843674833922842</v>
      </c>
      <c r="M174" s="156">
        <f t="shared" si="36"/>
        <v>8.0188402875683309</v>
      </c>
      <c r="N174" s="156">
        <f t="shared" si="36"/>
        <v>8.5528636767981983</v>
      </c>
      <c r="O174" s="156">
        <f t="shared" si="36"/>
        <v>9.1269009086264568</v>
      </c>
      <c r="P174" s="156">
        <f t="shared" si="36"/>
        <v>9.7256334034333616</v>
      </c>
      <c r="Q174" s="156">
        <f t="shared" si="36"/>
        <v>8.9388356232776474</v>
      </c>
    </row>
    <row r="175" spans="1:17" ht="12" customHeight="1" x14ac:dyDescent="0.25">
      <c r="A175" s="158" t="s">
        <v>63</v>
      </c>
      <c r="B175" s="157">
        <f t="shared" si="36"/>
        <v>3821.0986863942189</v>
      </c>
      <c r="C175" s="157">
        <f t="shared" si="36"/>
        <v>3806.4547182736178</v>
      </c>
      <c r="D175" s="157">
        <f t="shared" si="36"/>
        <v>3747.880977544261</v>
      </c>
      <c r="E175" s="157">
        <f t="shared" si="36"/>
        <v>3736.9990834955925</v>
      </c>
      <c r="F175" s="157">
        <f t="shared" si="36"/>
        <v>3741.5873395087096</v>
      </c>
      <c r="G175" s="157">
        <f t="shared" si="36"/>
        <v>3727.1345453811996</v>
      </c>
      <c r="H175" s="157">
        <f t="shared" si="36"/>
        <v>3773.3182603084247</v>
      </c>
      <c r="I175" s="157">
        <f t="shared" si="36"/>
        <v>3712.2678775852733</v>
      </c>
      <c r="J175" s="157">
        <f t="shared" si="36"/>
        <v>3702.0372602541065</v>
      </c>
      <c r="K175" s="157">
        <f t="shared" si="36"/>
        <v>3634.1325518483195</v>
      </c>
      <c r="L175" s="157">
        <f t="shared" si="36"/>
        <v>3659.8760165020458</v>
      </c>
      <c r="M175" s="157">
        <f t="shared" si="36"/>
        <v>3588.1595279969702</v>
      </c>
      <c r="N175" s="157">
        <f t="shared" si="36"/>
        <v>3602.4541477514158</v>
      </c>
      <c r="O175" s="157">
        <f t="shared" si="36"/>
        <v>3609.7085956515202</v>
      </c>
      <c r="P175" s="157">
        <f t="shared" si="36"/>
        <v>3591.4483495546369</v>
      </c>
      <c r="Q175" s="157">
        <f t="shared" si="36"/>
        <v>3557.584993501931</v>
      </c>
    </row>
    <row r="176" spans="1:17" ht="12" customHeight="1" x14ac:dyDescent="0.25">
      <c r="A176" s="167" t="s">
        <v>160</v>
      </c>
      <c r="B176" s="132">
        <f>IF(B100=0,0,B100/0.086*1000000/B$11)</f>
        <v>3870.8115092164962</v>
      </c>
      <c r="C176" s="132">
        <f t="shared" ref="C176:Q176" si="37">IF(C100=0,0,C100/0.086*1000000/C$11)</f>
        <v>3839.0592146053377</v>
      </c>
      <c r="D176" s="132">
        <f t="shared" si="37"/>
        <v>3807.0053222700499</v>
      </c>
      <c r="E176" s="132">
        <f t="shared" si="37"/>
        <v>3784.5443065558943</v>
      </c>
      <c r="F176" s="132">
        <f t="shared" si="37"/>
        <v>3772.5871442631528</v>
      </c>
      <c r="G176" s="132">
        <f t="shared" si="37"/>
        <v>3762.9001045955902</v>
      </c>
      <c r="H176" s="132">
        <f t="shared" si="37"/>
        <v>3780.2568250086142</v>
      </c>
      <c r="I176" s="132">
        <f t="shared" si="37"/>
        <v>3739.4238034260375</v>
      </c>
      <c r="J176" s="132">
        <f t="shared" si="37"/>
        <v>3728.8854576707695</v>
      </c>
      <c r="K176" s="132">
        <f t="shared" si="37"/>
        <v>3702.0814423386564</v>
      </c>
      <c r="L176" s="132">
        <f t="shared" si="37"/>
        <v>3718.7853794533085</v>
      </c>
      <c r="M176" s="132">
        <f t="shared" si="37"/>
        <v>3649.8259699824389</v>
      </c>
      <c r="N176" s="132">
        <f t="shared" si="37"/>
        <v>3673.2539584208193</v>
      </c>
      <c r="O176" s="132">
        <f t="shared" si="37"/>
        <v>3674.6047111133016</v>
      </c>
      <c r="P176" s="132">
        <f t="shared" si="37"/>
        <v>3659.9899950760368</v>
      </c>
      <c r="Q176" s="132">
        <f t="shared" si="37"/>
        <v>3621.9321409643544</v>
      </c>
    </row>
    <row r="177" spans="1:17" ht="12" customHeight="1" x14ac:dyDescent="0.25">
      <c r="A177" s="167" t="s">
        <v>159</v>
      </c>
      <c r="B177" s="132">
        <f>IF(B101=0,0,B101/0.086*1000000/B$12)</f>
        <v>3249.980405874931</v>
      </c>
      <c r="C177" s="132">
        <f t="shared" ref="C177:Q177" si="38">IF(C101=0,0,C101/0.086*1000000/C$12)</f>
        <v>3335.161129200776</v>
      </c>
      <c r="D177" s="132">
        <f t="shared" si="38"/>
        <v>3212.1308129000522</v>
      </c>
      <c r="E177" s="132">
        <f t="shared" si="38"/>
        <v>3207.0974518891985</v>
      </c>
      <c r="F177" s="132">
        <f t="shared" si="38"/>
        <v>3197.7195991087733</v>
      </c>
      <c r="G177" s="132">
        <f t="shared" si="38"/>
        <v>3197.9985156420526</v>
      </c>
      <c r="H177" s="132">
        <f t="shared" si="38"/>
        <v>3220.2364086439397</v>
      </c>
      <c r="I177" s="132">
        <f t="shared" si="38"/>
        <v>3194.5065555849924</v>
      </c>
      <c r="J177" s="132">
        <f t="shared" si="38"/>
        <v>3195.3605165208592</v>
      </c>
      <c r="K177" s="132">
        <f t="shared" si="38"/>
        <v>3181.6735179514662</v>
      </c>
      <c r="L177" s="132">
        <f t="shared" si="38"/>
        <v>3196.6124746047767</v>
      </c>
      <c r="M177" s="132">
        <f t="shared" si="38"/>
        <v>3150.540650028971</v>
      </c>
      <c r="N177" s="132">
        <f t="shared" si="38"/>
        <v>3164.8122358250553</v>
      </c>
      <c r="O177" s="132">
        <f t="shared" si="38"/>
        <v>3166.9297253595773</v>
      </c>
      <c r="P177" s="132">
        <f t="shared" si="38"/>
        <v>3155.2338613413067</v>
      </c>
      <c r="Q177" s="132">
        <f t="shared" si="38"/>
        <v>3123.5413921703384</v>
      </c>
    </row>
    <row r="178" spans="1:17" ht="12" customHeight="1" x14ac:dyDescent="0.25">
      <c r="A178" s="166" t="s">
        <v>203</v>
      </c>
      <c r="B178" s="165">
        <f t="shared" ref="B178:Q179" si="39">IF(B102=0,0,B102/0.086*1000000/B$12)</f>
        <v>2516.0274809907796</v>
      </c>
      <c r="C178" s="165">
        <f t="shared" si="39"/>
        <v>2725.73204236932</v>
      </c>
      <c r="D178" s="165">
        <f t="shared" si="39"/>
        <v>2474.5534594751143</v>
      </c>
      <c r="E178" s="165">
        <f t="shared" si="39"/>
        <v>2475.0919764882419</v>
      </c>
      <c r="F178" s="165">
        <f t="shared" si="39"/>
        <v>2452.181643771467</v>
      </c>
      <c r="G178" s="165">
        <f t="shared" si="39"/>
        <v>2445.8850679871243</v>
      </c>
      <c r="H178" s="165">
        <f t="shared" si="39"/>
        <v>2457.1669362556086</v>
      </c>
      <c r="I178" s="165">
        <f t="shared" si="39"/>
        <v>2430.6254722270151</v>
      </c>
      <c r="J178" s="165">
        <f t="shared" si="39"/>
        <v>2423.7755474860073</v>
      </c>
      <c r="K178" s="165">
        <f t="shared" si="39"/>
        <v>2406.3529375201479</v>
      </c>
      <c r="L178" s="165">
        <f t="shared" si="39"/>
        <v>2417.2104966446577</v>
      </c>
      <c r="M178" s="165">
        <f t="shared" si="39"/>
        <v>2372.3868804885919</v>
      </c>
      <c r="N178" s="165">
        <f t="shared" si="39"/>
        <v>2387.6150729735314</v>
      </c>
      <c r="O178" s="165">
        <f t="shared" si="39"/>
        <v>2388.493062223647</v>
      </c>
      <c r="P178" s="165">
        <f t="shared" si="39"/>
        <v>2378.9934967994282</v>
      </c>
      <c r="Q178" s="165">
        <f t="shared" si="39"/>
        <v>2354.2558916268326</v>
      </c>
    </row>
    <row r="179" spans="1:17" ht="12" customHeight="1" x14ac:dyDescent="0.25">
      <c r="A179" s="147" t="s">
        <v>59</v>
      </c>
      <c r="B179" s="164">
        <f t="shared" si="39"/>
        <v>733.952924884151</v>
      </c>
      <c r="C179" s="164">
        <f t="shared" si="39"/>
        <v>609.42908683145629</v>
      </c>
      <c r="D179" s="164">
        <f t="shared" si="39"/>
        <v>737.577353424938</v>
      </c>
      <c r="E179" s="164">
        <f t="shared" si="39"/>
        <v>732.00547540095613</v>
      </c>
      <c r="F179" s="164">
        <f t="shared" si="39"/>
        <v>745.53795533730624</v>
      </c>
      <c r="G179" s="164">
        <f t="shared" si="39"/>
        <v>752.11344765492822</v>
      </c>
      <c r="H179" s="164">
        <f t="shared" si="39"/>
        <v>763.06947238833118</v>
      </c>
      <c r="I179" s="164">
        <f t="shared" si="39"/>
        <v>763.88108335797733</v>
      </c>
      <c r="J179" s="164">
        <f t="shared" si="39"/>
        <v>771.58496903485138</v>
      </c>
      <c r="K179" s="164">
        <f t="shared" si="39"/>
        <v>775.32058043131838</v>
      </c>
      <c r="L179" s="164">
        <f t="shared" si="39"/>
        <v>779.40197796011887</v>
      </c>
      <c r="M179" s="164">
        <f t="shared" si="39"/>
        <v>778.15376954037947</v>
      </c>
      <c r="N179" s="164">
        <f t="shared" si="39"/>
        <v>777.1971628515239</v>
      </c>
      <c r="O179" s="164">
        <f t="shared" si="39"/>
        <v>778.43666313592985</v>
      </c>
      <c r="P179" s="164">
        <f t="shared" si="39"/>
        <v>776.24036454187888</v>
      </c>
      <c r="Q179" s="164">
        <f t="shared" si="39"/>
        <v>769.28550054350603</v>
      </c>
    </row>
    <row r="180" spans="1:17" ht="12" customHeight="1" x14ac:dyDescent="0.25">
      <c r="A180" s="163" t="s">
        <v>142</v>
      </c>
      <c r="B180" s="162">
        <f>IF(B104=0,0,B104/0.086*1000000/B$13)</f>
        <v>3547.3221668459132</v>
      </c>
      <c r="C180" s="162">
        <f t="shared" ref="C180:Q180" si="40">IF(C104=0,0,C104/0.086*1000000/C$13)</f>
        <v>3625.2520388303028</v>
      </c>
      <c r="D180" s="162">
        <f t="shared" si="40"/>
        <v>3381.9619900307812</v>
      </c>
      <c r="E180" s="162">
        <f t="shared" si="40"/>
        <v>3439.5603357229702</v>
      </c>
      <c r="F180" s="162">
        <f t="shared" si="40"/>
        <v>3557.1580395718561</v>
      </c>
      <c r="G180" s="162">
        <f t="shared" si="40"/>
        <v>3506.0740065490404</v>
      </c>
      <c r="H180" s="162">
        <f t="shared" si="40"/>
        <v>3755.0762044592175</v>
      </c>
      <c r="I180" s="162">
        <f t="shared" si="40"/>
        <v>3571.7585860861241</v>
      </c>
      <c r="J180" s="162">
        <f t="shared" si="40"/>
        <v>3622.9493839246929</v>
      </c>
      <c r="K180" s="162">
        <f t="shared" si="40"/>
        <v>3213.0655668343361</v>
      </c>
      <c r="L180" s="162">
        <f t="shared" si="40"/>
        <v>3400.6678289380652</v>
      </c>
      <c r="M180" s="162">
        <f t="shared" si="40"/>
        <v>3399.6207288790374</v>
      </c>
      <c r="N180" s="162">
        <f t="shared" si="40"/>
        <v>3334.2870246363887</v>
      </c>
      <c r="O180" s="162">
        <f t="shared" si="40"/>
        <v>3523.9620736651295</v>
      </c>
      <c r="P180" s="162">
        <f t="shared" si="40"/>
        <v>3529.4622080772433</v>
      </c>
      <c r="Q180" s="162">
        <f t="shared" si="40"/>
        <v>3660.5058803046768</v>
      </c>
    </row>
    <row r="181" spans="1:17" ht="12" customHeight="1" x14ac:dyDescent="0.25">
      <c r="A181" s="161" t="s">
        <v>141</v>
      </c>
      <c r="B181" s="160">
        <f>IF(B105=0,0,B105/0.086*1000000/B$14)</f>
        <v>3039.7123333342006</v>
      </c>
      <c r="C181" s="160">
        <f t="shared" ref="C181:Q181" si="41">IF(C105=0,0,C105/0.086*1000000/C$14)</f>
        <v>3183.3580344000411</v>
      </c>
      <c r="D181" s="160">
        <f t="shared" si="41"/>
        <v>2935.8526469444269</v>
      </c>
      <c r="E181" s="160">
        <f t="shared" si="41"/>
        <v>2981.4779349642508</v>
      </c>
      <c r="F181" s="160">
        <f t="shared" si="41"/>
        <v>3057.690681059395</v>
      </c>
      <c r="G181" s="160">
        <f t="shared" si="41"/>
        <v>3031.0615519118705</v>
      </c>
      <c r="H181" s="160">
        <f t="shared" si="41"/>
        <v>3203.8690052868023</v>
      </c>
      <c r="I181" s="160">
        <f t="shared" si="41"/>
        <v>3085.5241643140425</v>
      </c>
      <c r="J181" s="160">
        <f t="shared" si="41"/>
        <v>3126.5020685859004</v>
      </c>
      <c r="K181" s="160">
        <f t="shared" si="41"/>
        <v>2863.8131988736518</v>
      </c>
      <c r="L181" s="160">
        <f t="shared" si="41"/>
        <v>2989.8360667698644</v>
      </c>
      <c r="M181" s="160">
        <f t="shared" si="41"/>
        <v>2987.9072433117544</v>
      </c>
      <c r="N181" s="160">
        <f t="shared" si="41"/>
        <v>2944.4837288651761</v>
      </c>
      <c r="O181" s="160">
        <f t="shared" si="41"/>
        <v>3069.0120110182629</v>
      </c>
      <c r="P181" s="160">
        <f t="shared" si="41"/>
        <v>3070.3907997920855</v>
      </c>
      <c r="Q181" s="160">
        <f t="shared" si="41"/>
        <v>3148.6143227415414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2305.7594084500497</v>
      </c>
      <c r="C182" s="156">
        <f t="shared" si="42"/>
        <v>2573.928947568585</v>
      </c>
      <c r="D182" s="156">
        <f t="shared" si="42"/>
        <v>2198.275293519489</v>
      </c>
      <c r="E182" s="156">
        <f t="shared" si="42"/>
        <v>2249.4724595632947</v>
      </c>
      <c r="F182" s="156">
        <f t="shared" si="42"/>
        <v>2312.1527257220891</v>
      </c>
      <c r="G182" s="156">
        <f t="shared" si="42"/>
        <v>2278.9481042569423</v>
      </c>
      <c r="H182" s="156">
        <f t="shared" si="42"/>
        <v>2440.7995328984712</v>
      </c>
      <c r="I182" s="156">
        <f t="shared" si="42"/>
        <v>2321.6430809560652</v>
      </c>
      <c r="J182" s="156">
        <f t="shared" si="42"/>
        <v>2354.917099551049</v>
      </c>
      <c r="K182" s="156">
        <f t="shared" si="42"/>
        <v>2088.4926184423339</v>
      </c>
      <c r="L182" s="156">
        <f t="shared" si="42"/>
        <v>2210.4340888097454</v>
      </c>
      <c r="M182" s="156">
        <f t="shared" si="42"/>
        <v>2209.753473771375</v>
      </c>
      <c r="N182" s="156">
        <f t="shared" si="42"/>
        <v>2167.2865660136522</v>
      </c>
      <c r="O182" s="156">
        <f t="shared" si="42"/>
        <v>2290.5753478823326</v>
      </c>
      <c r="P182" s="156">
        <f t="shared" si="42"/>
        <v>2294.1504352502075</v>
      </c>
      <c r="Q182" s="156">
        <f t="shared" si="42"/>
        <v>2379.3288221980356</v>
      </c>
    </row>
    <row r="183" spans="1:17" ht="12" customHeight="1" x14ac:dyDescent="0.25">
      <c r="A183" s="148" t="s">
        <v>59</v>
      </c>
      <c r="B183" s="156">
        <f t="shared" si="42"/>
        <v>733.95292488415089</v>
      </c>
      <c r="C183" s="156">
        <f t="shared" si="42"/>
        <v>609.42908683145617</v>
      </c>
      <c r="D183" s="156">
        <f t="shared" si="42"/>
        <v>737.57735342493754</v>
      </c>
      <c r="E183" s="156">
        <f t="shared" si="42"/>
        <v>732.00547540095613</v>
      </c>
      <c r="F183" s="156">
        <f t="shared" si="42"/>
        <v>745.53795533730636</v>
      </c>
      <c r="G183" s="156">
        <f t="shared" si="42"/>
        <v>752.11344765492822</v>
      </c>
      <c r="H183" s="156">
        <f t="shared" si="42"/>
        <v>763.06947238833129</v>
      </c>
      <c r="I183" s="156">
        <f t="shared" si="42"/>
        <v>763.88108335797756</v>
      </c>
      <c r="J183" s="156">
        <f t="shared" si="42"/>
        <v>771.58496903485116</v>
      </c>
      <c r="K183" s="156">
        <f t="shared" si="42"/>
        <v>775.32058043131804</v>
      </c>
      <c r="L183" s="156">
        <f t="shared" si="42"/>
        <v>779.40197796011921</v>
      </c>
      <c r="M183" s="156">
        <f t="shared" si="42"/>
        <v>778.15376954037959</v>
      </c>
      <c r="N183" s="156">
        <f t="shared" si="42"/>
        <v>777.19716285152401</v>
      </c>
      <c r="O183" s="156">
        <f t="shared" si="42"/>
        <v>778.43666313593008</v>
      </c>
      <c r="P183" s="156">
        <f t="shared" si="42"/>
        <v>776.24036454187853</v>
      </c>
      <c r="Q183" s="156">
        <f t="shared" si="42"/>
        <v>769.28550054350592</v>
      </c>
    </row>
    <row r="184" spans="1:17" ht="12" customHeight="1" x14ac:dyDescent="0.25">
      <c r="A184" s="158" t="s">
        <v>62</v>
      </c>
      <c r="B184" s="157">
        <f t="shared" si="36"/>
        <v>1242.469234921773</v>
      </c>
      <c r="C184" s="157">
        <f t="shared" si="36"/>
        <v>1231.6372467162628</v>
      </c>
      <c r="D184" s="157">
        <f t="shared" si="36"/>
        <v>1249.2457860126633</v>
      </c>
      <c r="E184" s="157">
        <f t="shared" si="36"/>
        <v>1255.0398982202478</v>
      </c>
      <c r="F184" s="157">
        <f t="shared" si="36"/>
        <v>1248.230534634715</v>
      </c>
      <c r="G184" s="157">
        <f t="shared" si="36"/>
        <v>1238.355346316614</v>
      </c>
      <c r="H184" s="157">
        <f t="shared" si="36"/>
        <v>1213.9777499908889</v>
      </c>
      <c r="I184" s="157">
        <f t="shared" si="36"/>
        <v>1244.6405110796513</v>
      </c>
      <c r="J184" s="157">
        <f t="shared" si="36"/>
        <v>1268.653398177951</v>
      </c>
      <c r="K184" s="157">
        <f t="shared" si="36"/>
        <v>1245.3630821805787</v>
      </c>
      <c r="L184" s="157">
        <f t="shared" si="36"/>
        <v>1260.7061231084288</v>
      </c>
      <c r="M184" s="157">
        <f t="shared" si="36"/>
        <v>1236.6617293280165</v>
      </c>
      <c r="N184" s="157">
        <f t="shared" si="36"/>
        <v>1270.0015123913192</v>
      </c>
      <c r="O184" s="157">
        <f t="shared" si="36"/>
        <v>1259.5619916010517</v>
      </c>
      <c r="P184" s="157">
        <f t="shared" si="36"/>
        <v>1288.8004612531886</v>
      </c>
      <c r="Q184" s="157">
        <f t="shared" si="36"/>
        <v>1301.3269291343702</v>
      </c>
    </row>
    <row r="185" spans="1:17" ht="12" customHeight="1" x14ac:dyDescent="0.25">
      <c r="A185" s="23" t="s">
        <v>203</v>
      </c>
      <c r="B185" s="156">
        <f>IF(B109=0,0,B109/0.086*1000000/B$16)</f>
        <v>1336.026768216037</v>
      </c>
      <c r="C185" s="156">
        <f t="shared" ref="C185:Q185" si="43">IF(C109=0,0,C109/0.086*1000000/C$16)</f>
        <v>1306.0362957813986</v>
      </c>
      <c r="D185" s="156">
        <f t="shared" si="43"/>
        <v>1336.3856146766043</v>
      </c>
      <c r="E185" s="156">
        <f t="shared" si="43"/>
        <v>1336.8269849748722</v>
      </c>
      <c r="F185" s="156">
        <f t="shared" si="43"/>
        <v>1315.6419532439263</v>
      </c>
      <c r="G185" s="156">
        <f t="shared" si="43"/>
        <v>1298.8835324178503</v>
      </c>
      <c r="H185" s="156">
        <f t="shared" si="43"/>
        <v>1254.2937641711321</v>
      </c>
      <c r="I185" s="156">
        <f t="shared" si="43"/>
        <v>1293.7689007276265</v>
      </c>
      <c r="J185" s="156">
        <f t="shared" si="43"/>
        <v>1327.3224228855113</v>
      </c>
      <c r="K185" s="156">
        <f t="shared" si="43"/>
        <v>1305.2983446770179</v>
      </c>
      <c r="L185" s="156">
        <f t="shared" si="43"/>
        <v>1309.5011652384374</v>
      </c>
      <c r="M185" s="156">
        <f t="shared" si="43"/>
        <v>1283.7975628250881</v>
      </c>
      <c r="N185" s="156">
        <f t="shared" si="43"/>
        <v>1328.1866225425911</v>
      </c>
      <c r="O185" s="156">
        <f t="shared" si="43"/>
        <v>1298.7803984547684</v>
      </c>
      <c r="P185" s="156">
        <f t="shared" si="43"/>
        <v>1333.954341796777</v>
      </c>
      <c r="Q185" s="156">
        <f t="shared" si="43"/>
        <v>1338.1933281643862</v>
      </c>
    </row>
    <row r="186" spans="1:17" ht="12" customHeight="1" x14ac:dyDescent="0.25">
      <c r="A186" s="29" t="s">
        <v>140</v>
      </c>
      <c r="B186" s="57">
        <f>IF(B110=0,0,B110/0.086*1000000/B$17)</f>
        <v>825.26737942494879</v>
      </c>
      <c r="C186" s="57">
        <f t="shared" ref="C186:Q186" si="44">IF(C110=0,0,C110/0.086*1000000/C$17)</f>
        <v>837.05818225606731</v>
      </c>
      <c r="D186" s="57">
        <f t="shared" si="44"/>
        <v>809.64208044161012</v>
      </c>
      <c r="E186" s="57">
        <f t="shared" si="44"/>
        <v>830.47554857718399</v>
      </c>
      <c r="F186" s="57">
        <f t="shared" si="44"/>
        <v>850.24547750896033</v>
      </c>
      <c r="G186" s="57">
        <f t="shared" si="44"/>
        <v>837.03323607811183</v>
      </c>
      <c r="H186" s="57">
        <f t="shared" si="44"/>
        <v>855.4153352425817</v>
      </c>
      <c r="I186" s="57">
        <f t="shared" si="44"/>
        <v>874.26932306640072</v>
      </c>
      <c r="J186" s="57">
        <f t="shared" si="44"/>
        <v>867.86954016072832</v>
      </c>
      <c r="K186" s="57">
        <f t="shared" si="44"/>
        <v>837.43614808587267</v>
      </c>
      <c r="L186" s="57">
        <f t="shared" si="44"/>
        <v>856.82679563865156</v>
      </c>
      <c r="M186" s="57">
        <f t="shared" si="44"/>
        <v>850.02924498080654</v>
      </c>
      <c r="N186" s="57">
        <f t="shared" si="44"/>
        <v>857.8432177602632</v>
      </c>
      <c r="O186" s="57">
        <f t="shared" si="44"/>
        <v>889.42987297477305</v>
      </c>
      <c r="P186" s="57">
        <f t="shared" si="44"/>
        <v>921.51555260134887</v>
      </c>
      <c r="Q186" s="57">
        <f t="shared" si="44"/>
        <v>975.05904852041181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11602.797794564653</v>
      </c>
      <c r="C188" s="168">
        <f t="shared" ref="C188:Q188" si="45">SUM(C189,C192,C194,C203)</f>
        <v>12169.042588185348</v>
      </c>
      <c r="D188" s="168">
        <f t="shared" si="45"/>
        <v>11715.128004383789</v>
      </c>
      <c r="E188" s="168">
        <f t="shared" si="45"/>
        <v>12166.184615057346</v>
      </c>
      <c r="F188" s="168">
        <f t="shared" si="45"/>
        <v>12661.454096174402</v>
      </c>
      <c r="G188" s="168">
        <f t="shared" si="45"/>
        <v>12665.697653986725</v>
      </c>
      <c r="H188" s="168">
        <f t="shared" si="45"/>
        <v>13035.601545140855</v>
      </c>
      <c r="I188" s="168">
        <f t="shared" si="45"/>
        <v>12003.31637846282</v>
      </c>
      <c r="J188" s="168">
        <f t="shared" si="45"/>
        <v>12824.009659199262</v>
      </c>
      <c r="K188" s="168">
        <f t="shared" si="45"/>
        <v>11808.650131490762</v>
      </c>
      <c r="L188" s="168">
        <f t="shared" si="45"/>
        <v>12622.85224146244</v>
      </c>
      <c r="M188" s="168">
        <f t="shared" si="45"/>
        <v>10163.087727525311</v>
      </c>
      <c r="N188" s="168">
        <f t="shared" si="45"/>
        <v>10231.273223628588</v>
      </c>
      <c r="O188" s="168">
        <f t="shared" si="45"/>
        <v>10461.295479246874</v>
      </c>
      <c r="P188" s="168">
        <f t="shared" si="45"/>
        <v>9813.7142687448923</v>
      </c>
      <c r="Q188" s="168">
        <f t="shared" si="45"/>
        <v>10376.690259396441</v>
      </c>
    </row>
    <row r="189" spans="1:17" ht="12" customHeight="1" x14ac:dyDescent="0.25">
      <c r="A189" s="158" t="s">
        <v>65</v>
      </c>
      <c r="B189" s="157">
        <f>SUM(B190:B191)</f>
        <v>8870.0450877289259</v>
      </c>
      <c r="C189" s="157">
        <f t="shared" ref="C189:Q189" si="46">SUM(C190:C191)</f>
        <v>9431.326421298314</v>
      </c>
      <c r="D189" s="157">
        <f t="shared" si="46"/>
        <v>8993.7099026304604</v>
      </c>
      <c r="E189" s="157">
        <f t="shared" si="46"/>
        <v>9418.075118358398</v>
      </c>
      <c r="F189" s="157">
        <f t="shared" si="46"/>
        <v>9887.7005923395682</v>
      </c>
      <c r="G189" s="157">
        <f t="shared" si="46"/>
        <v>9894.0029316193923</v>
      </c>
      <c r="H189" s="157">
        <f t="shared" si="46"/>
        <v>10231.423194558831</v>
      </c>
      <c r="I189" s="157">
        <f t="shared" si="46"/>
        <v>9197.7607465377987</v>
      </c>
      <c r="J189" s="157">
        <f t="shared" si="46"/>
        <v>9985.3903925251707</v>
      </c>
      <c r="K189" s="157">
        <f t="shared" si="46"/>
        <v>9007.7835036426932</v>
      </c>
      <c r="L189" s="157">
        <f t="shared" si="46"/>
        <v>9779.7723674021399</v>
      </c>
      <c r="M189" s="157">
        <f t="shared" si="46"/>
        <v>7351.0574257282769</v>
      </c>
      <c r="N189" s="157">
        <f t="shared" si="46"/>
        <v>7367.9864151340371</v>
      </c>
      <c r="O189" s="157">
        <f t="shared" si="46"/>
        <v>7589.102059742333</v>
      </c>
      <c r="P189" s="157">
        <f t="shared" si="46"/>
        <v>6917.5085185304197</v>
      </c>
      <c r="Q189" s="157">
        <f t="shared" si="46"/>
        <v>7484.7313044997254</v>
      </c>
    </row>
    <row r="190" spans="1:17" ht="12" customHeight="1" x14ac:dyDescent="0.25">
      <c r="A190" s="23" t="s">
        <v>161</v>
      </c>
      <c r="B190" s="156">
        <f>IF(B114=0,0,B114/0.086*1000000/B$7)</f>
        <v>8613.3264801758214</v>
      </c>
      <c r="C190" s="156">
        <f t="shared" ref="C190:Q191" si="47">IF(C114=0,0,C114/0.086*1000000/C$7)</f>
        <v>9119.6194270817086</v>
      </c>
      <c r="D190" s="156">
        <f t="shared" si="47"/>
        <v>8819.9772845232874</v>
      </c>
      <c r="E190" s="156">
        <f t="shared" si="47"/>
        <v>9201.1634702385891</v>
      </c>
      <c r="F190" s="156">
        <f t="shared" si="47"/>
        <v>9598.7018428381871</v>
      </c>
      <c r="G190" s="156">
        <f t="shared" si="47"/>
        <v>9636.7780009150156</v>
      </c>
      <c r="H190" s="156">
        <f t="shared" si="47"/>
        <v>9854.5830022925329</v>
      </c>
      <c r="I190" s="156">
        <f t="shared" si="47"/>
        <v>8912.5919337219166</v>
      </c>
      <c r="J190" s="156">
        <f t="shared" si="47"/>
        <v>9672.0195346489618</v>
      </c>
      <c r="K190" s="156">
        <f t="shared" si="47"/>
        <v>8909.8734761960477</v>
      </c>
      <c r="L190" s="156">
        <f t="shared" si="47"/>
        <v>9575.194097022897</v>
      </c>
      <c r="M190" s="156">
        <f t="shared" si="47"/>
        <v>7179.6178220164711</v>
      </c>
      <c r="N190" s="156">
        <f t="shared" si="47"/>
        <v>7217.7104343252868</v>
      </c>
      <c r="O190" s="156">
        <f t="shared" si="47"/>
        <v>7380.1045578517178</v>
      </c>
      <c r="P190" s="156">
        <f t="shared" si="47"/>
        <v>6713.9335766646927</v>
      </c>
      <c r="Q190" s="156">
        <f t="shared" si="47"/>
        <v>7235.6777472657886</v>
      </c>
    </row>
    <row r="191" spans="1:17" ht="12" customHeight="1" x14ac:dyDescent="0.25">
      <c r="A191" s="23" t="s">
        <v>60</v>
      </c>
      <c r="B191" s="156">
        <f>IF(B115=0,0,B115/0.086*1000000/B$7)</f>
        <v>256.71860755310382</v>
      </c>
      <c r="C191" s="156">
        <f t="shared" si="47"/>
        <v>311.70699421660601</v>
      </c>
      <c r="D191" s="156">
        <f t="shared" si="47"/>
        <v>173.73261810717253</v>
      </c>
      <c r="E191" s="156">
        <f t="shared" si="47"/>
        <v>216.9116481198084</v>
      </c>
      <c r="F191" s="156">
        <f t="shared" si="47"/>
        <v>288.99874950138116</v>
      </c>
      <c r="G191" s="156">
        <f t="shared" si="47"/>
        <v>257.22493070437673</v>
      </c>
      <c r="H191" s="156">
        <f t="shared" si="47"/>
        <v>376.84019226629721</v>
      </c>
      <c r="I191" s="156">
        <f t="shared" si="47"/>
        <v>285.16881281588303</v>
      </c>
      <c r="J191" s="156">
        <f t="shared" si="47"/>
        <v>313.3708578762085</v>
      </c>
      <c r="K191" s="156">
        <f t="shared" si="47"/>
        <v>97.910027446645572</v>
      </c>
      <c r="L191" s="156">
        <f t="shared" si="47"/>
        <v>204.57827037924301</v>
      </c>
      <c r="M191" s="156">
        <f t="shared" si="47"/>
        <v>171.43960371180574</v>
      </c>
      <c r="N191" s="156">
        <f t="shared" si="47"/>
        <v>150.27598080874998</v>
      </c>
      <c r="O191" s="156">
        <f t="shared" si="47"/>
        <v>208.99750189061567</v>
      </c>
      <c r="P191" s="156">
        <f t="shared" si="47"/>
        <v>203.57494186572688</v>
      </c>
      <c r="Q191" s="156">
        <f t="shared" si="47"/>
        <v>249.05355723393643</v>
      </c>
    </row>
    <row r="192" spans="1:17" ht="12" customHeight="1" x14ac:dyDescent="0.25">
      <c r="A192" s="158" t="s">
        <v>112</v>
      </c>
      <c r="B192" s="157">
        <f>B193</f>
        <v>4.4232468923164099</v>
      </c>
      <c r="C192" s="157">
        <f t="shared" ref="C192:Q192" si="48">C193</f>
        <v>4.8736433869552673</v>
      </c>
      <c r="D192" s="157">
        <f t="shared" si="48"/>
        <v>5.2792019632198031</v>
      </c>
      <c r="E192" s="157">
        <f t="shared" si="48"/>
        <v>5.5014326374303684</v>
      </c>
      <c r="F192" s="157">
        <f t="shared" si="48"/>
        <v>5.9702481959611049</v>
      </c>
      <c r="G192" s="157">
        <f t="shared" si="48"/>
        <v>7.4366342207486733</v>
      </c>
      <c r="H192" s="157">
        <f t="shared" si="48"/>
        <v>8.8294288248945474</v>
      </c>
      <c r="I192" s="157">
        <f t="shared" si="48"/>
        <v>11.235121077494986</v>
      </c>
      <c r="J192" s="157">
        <f t="shared" si="48"/>
        <v>13.070982608432976</v>
      </c>
      <c r="K192" s="157">
        <f t="shared" si="48"/>
        <v>16.480684733197741</v>
      </c>
      <c r="L192" s="157">
        <f t="shared" si="48"/>
        <v>18.762621597047829</v>
      </c>
      <c r="M192" s="157">
        <f t="shared" si="48"/>
        <v>21.031460566858133</v>
      </c>
      <c r="N192" s="157">
        <f t="shared" si="48"/>
        <v>23.682529281208524</v>
      </c>
      <c r="O192" s="157">
        <f t="shared" si="48"/>
        <v>26.390139499528591</v>
      </c>
      <c r="P192" s="157">
        <f t="shared" si="48"/>
        <v>29.043322449568873</v>
      </c>
      <c r="Q192" s="157">
        <f t="shared" si="48"/>
        <v>27.351916586274459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4.4232468923164099</v>
      </c>
      <c r="C193" s="156">
        <f t="shared" si="49"/>
        <v>4.8736433869552673</v>
      </c>
      <c r="D193" s="156">
        <f t="shared" si="49"/>
        <v>5.2792019632198031</v>
      </c>
      <c r="E193" s="156">
        <f t="shared" si="49"/>
        <v>5.5014326374303684</v>
      </c>
      <c r="F193" s="156">
        <f t="shared" si="49"/>
        <v>5.9702481959611049</v>
      </c>
      <c r="G193" s="156">
        <f t="shared" si="49"/>
        <v>7.4366342207486733</v>
      </c>
      <c r="H193" s="156">
        <f t="shared" si="49"/>
        <v>8.8294288248945474</v>
      </c>
      <c r="I193" s="156">
        <f t="shared" si="49"/>
        <v>11.235121077494986</v>
      </c>
      <c r="J193" s="156">
        <f t="shared" si="49"/>
        <v>13.070982608432976</v>
      </c>
      <c r="K193" s="156">
        <f t="shared" si="49"/>
        <v>16.480684733197741</v>
      </c>
      <c r="L193" s="156">
        <f t="shared" si="49"/>
        <v>18.762621597047829</v>
      </c>
      <c r="M193" s="156">
        <f t="shared" si="49"/>
        <v>21.031460566858133</v>
      </c>
      <c r="N193" s="156">
        <f t="shared" si="49"/>
        <v>23.682529281208524</v>
      </c>
      <c r="O193" s="156">
        <f t="shared" si="49"/>
        <v>26.390139499528591</v>
      </c>
      <c r="P193" s="156">
        <f t="shared" si="49"/>
        <v>29.043322449568873</v>
      </c>
      <c r="Q193" s="156">
        <f t="shared" si="49"/>
        <v>27.351916586274459</v>
      </c>
    </row>
    <row r="194" spans="1:17" ht="12" customHeight="1" x14ac:dyDescent="0.25">
      <c r="A194" s="158" t="s">
        <v>63</v>
      </c>
      <c r="B194" s="157">
        <f t="shared" si="49"/>
        <v>2138.9539340138772</v>
      </c>
      <c r="C194" s="157">
        <f t="shared" si="49"/>
        <v>2143.2651279901675</v>
      </c>
      <c r="D194" s="157">
        <f t="shared" si="49"/>
        <v>2110.1864734765636</v>
      </c>
      <c r="E194" s="157">
        <f t="shared" si="49"/>
        <v>2121.6720506305696</v>
      </c>
      <c r="F194" s="157">
        <f t="shared" si="49"/>
        <v>2142.7980065555485</v>
      </c>
      <c r="G194" s="157">
        <f t="shared" si="49"/>
        <v>2140.7383293167395</v>
      </c>
      <c r="H194" s="157">
        <f t="shared" si="49"/>
        <v>2182.4555171265051</v>
      </c>
      <c r="I194" s="157">
        <f t="shared" si="49"/>
        <v>2153.6527948404701</v>
      </c>
      <c r="J194" s="157">
        <f t="shared" si="49"/>
        <v>2161.3244838024334</v>
      </c>
      <c r="K194" s="157">
        <f t="shared" si="49"/>
        <v>2127.8854870688442</v>
      </c>
      <c r="L194" s="157">
        <f t="shared" si="49"/>
        <v>2160.113862691006</v>
      </c>
      <c r="M194" s="157">
        <f t="shared" si="49"/>
        <v>2133.2735419160208</v>
      </c>
      <c r="N194" s="157">
        <f t="shared" si="49"/>
        <v>2154.0064296787473</v>
      </c>
      <c r="O194" s="157">
        <f t="shared" si="49"/>
        <v>2168.774495514157</v>
      </c>
      <c r="P194" s="157">
        <f t="shared" si="49"/>
        <v>2166.5606028126372</v>
      </c>
      <c r="Q194" s="157">
        <f t="shared" si="49"/>
        <v>2155.4938756818942</v>
      </c>
    </row>
    <row r="195" spans="1:17" ht="12" customHeight="1" x14ac:dyDescent="0.25">
      <c r="A195" s="167" t="s">
        <v>160</v>
      </c>
      <c r="B195" s="132">
        <f>IF(B119=0,0,B119/0.086*1000000/B$11)</f>
        <v>2099.6941861763189</v>
      </c>
      <c r="C195" s="132">
        <f t="shared" ref="C195:Q195" si="50">IF(C119=0,0,C119/0.086*1000000/C$11)</f>
        <v>2092.3890510258748</v>
      </c>
      <c r="D195" s="132">
        <f t="shared" si="50"/>
        <v>2083.2001199998308</v>
      </c>
      <c r="E195" s="132">
        <f t="shared" si="50"/>
        <v>2086.3010224060426</v>
      </c>
      <c r="F195" s="132">
        <f t="shared" si="50"/>
        <v>2093.3502460580276</v>
      </c>
      <c r="G195" s="132">
        <f t="shared" si="50"/>
        <v>2096.2203372079903</v>
      </c>
      <c r="H195" s="132">
        <f t="shared" si="50"/>
        <v>2116.1047386951682</v>
      </c>
      <c r="I195" s="132">
        <f t="shared" si="50"/>
        <v>2103.4139557642011</v>
      </c>
      <c r="J195" s="132">
        <f t="shared" si="50"/>
        <v>2112.9261949796664</v>
      </c>
      <c r="K195" s="132">
        <f t="shared" si="50"/>
        <v>2104.7759083181822</v>
      </c>
      <c r="L195" s="132">
        <f t="shared" si="50"/>
        <v>2130.7150606745136</v>
      </c>
      <c r="M195" s="132">
        <f t="shared" si="50"/>
        <v>2097.6303348534288</v>
      </c>
      <c r="N195" s="132">
        <f t="shared" si="50"/>
        <v>2125.1298532628412</v>
      </c>
      <c r="O195" s="132">
        <f t="shared" si="50"/>
        <v>2133.9453448073205</v>
      </c>
      <c r="P195" s="132">
        <f t="shared" si="50"/>
        <v>2134.1371811014806</v>
      </c>
      <c r="Q195" s="132">
        <f t="shared" si="50"/>
        <v>2118.5770804853241</v>
      </c>
    </row>
    <row r="196" spans="1:17" ht="12" customHeight="1" x14ac:dyDescent="0.25">
      <c r="A196" s="167" t="s">
        <v>159</v>
      </c>
      <c r="B196" s="132">
        <f>IF(B120=0,0,B120/0.086*1000000/B$12)</f>
        <v>2098.7541458987894</v>
      </c>
      <c r="C196" s="132">
        <f t="shared" ref="C196:Q196" si="51">IF(C120=0,0,C120/0.086*1000000/C$12)</f>
        <v>2098.0195237032995</v>
      </c>
      <c r="D196" s="132">
        <f t="shared" si="51"/>
        <v>2116.4003477364795</v>
      </c>
      <c r="E196" s="132">
        <f t="shared" si="51"/>
        <v>2125.6332533175528</v>
      </c>
      <c r="F196" s="132">
        <f t="shared" si="51"/>
        <v>2148.6729440627118</v>
      </c>
      <c r="G196" s="132">
        <f t="shared" si="51"/>
        <v>2161.2425118813808</v>
      </c>
      <c r="H196" s="132">
        <f t="shared" si="51"/>
        <v>2186.7800687859403</v>
      </c>
      <c r="I196" s="132">
        <f t="shared" si="51"/>
        <v>2189.4488580212424</v>
      </c>
      <c r="J196" s="132">
        <f t="shared" si="51"/>
        <v>2208.7572503407864</v>
      </c>
      <c r="K196" s="132">
        <f t="shared" si="51"/>
        <v>2210.0677116828856</v>
      </c>
      <c r="L196" s="132">
        <f t="shared" si="51"/>
        <v>2230.2892842454494</v>
      </c>
      <c r="M196" s="132">
        <f t="shared" si="51"/>
        <v>2206.338634682872</v>
      </c>
      <c r="N196" s="132">
        <f t="shared" si="51"/>
        <v>2221.9191130147906</v>
      </c>
      <c r="O196" s="132">
        <f t="shared" si="51"/>
        <v>2227.7085344924903</v>
      </c>
      <c r="P196" s="132">
        <f t="shared" si="51"/>
        <v>2221.3864161339393</v>
      </c>
      <c r="Q196" s="132">
        <f t="shared" si="51"/>
        <v>2202.4718746663389</v>
      </c>
    </row>
    <row r="197" spans="1:17" ht="12" customHeight="1" x14ac:dyDescent="0.25">
      <c r="A197" s="166" t="s">
        <v>203</v>
      </c>
      <c r="B197" s="165">
        <f t="shared" ref="B197:Q198" si="52">IF(B121=0,0,B121/0.086*1000000/B$12)</f>
        <v>1364.8012210146383</v>
      </c>
      <c r="C197" s="165">
        <f t="shared" si="52"/>
        <v>1488.5904368718432</v>
      </c>
      <c r="D197" s="165">
        <f t="shared" si="52"/>
        <v>1378.8229943115418</v>
      </c>
      <c r="E197" s="165">
        <f t="shared" si="52"/>
        <v>1393.6277779165969</v>
      </c>
      <c r="F197" s="165">
        <f t="shared" si="52"/>
        <v>1403.1349887254053</v>
      </c>
      <c r="G197" s="165">
        <f t="shared" si="52"/>
        <v>1409.1290642264528</v>
      </c>
      <c r="H197" s="165">
        <f t="shared" si="52"/>
        <v>1423.7105963976096</v>
      </c>
      <c r="I197" s="165">
        <f t="shared" si="52"/>
        <v>1425.5677746632646</v>
      </c>
      <c r="J197" s="165">
        <f t="shared" si="52"/>
        <v>1437.172281305935</v>
      </c>
      <c r="K197" s="165">
        <f t="shared" si="52"/>
        <v>1434.7471312515677</v>
      </c>
      <c r="L197" s="165">
        <f t="shared" si="52"/>
        <v>1450.8873062853302</v>
      </c>
      <c r="M197" s="165">
        <f t="shared" si="52"/>
        <v>1428.1848651424928</v>
      </c>
      <c r="N197" s="165">
        <f t="shared" si="52"/>
        <v>1444.7219501632662</v>
      </c>
      <c r="O197" s="165">
        <f t="shared" si="52"/>
        <v>1449.2718713565603</v>
      </c>
      <c r="P197" s="165">
        <f t="shared" si="52"/>
        <v>1445.1460515920603</v>
      </c>
      <c r="Q197" s="165">
        <f t="shared" si="52"/>
        <v>1433.1863741228328</v>
      </c>
    </row>
    <row r="198" spans="1:17" ht="12" customHeight="1" x14ac:dyDescent="0.25">
      <c r="A198" s="147" t="s">
        <v>59</v>
      </c>
      <c r="B198" s="164">
        <f t="shared" si="52"/>
        <v>733.952924884151</v>
      </c>
      <c r="C198" s="164">
        <f t="shared" si="52"/>
        <v>609.42908683145652</v>
      </c>
      <c r="D198" s="164">
        <f t="shared" si="52"/>
        <v>737.577353424938</v>
      </c>
      <c r="E198" s="164">
        <f t="shared" si="52"/>
        <v>732.00547540095613</v>
      </c>
      <c r="F198" s="164">
        <f t="shared" si="52"/>
        <v>745.53795533730624</v>
      </c>
      <c r="G198" s="164">
        <f t="shared" si="52"/>
        <v>752.11344765492856</v>
      </c>
      <c r="H198" s="164">
        <f t="shared" si="52"/>
        <v>763.06947238833106</v>
      </c>
      <c r="I198" s="164">
        <f t="shared" si="52"/>
        <v>763.88108335797767</v>
      </c>
      <c r="J198" s="164">
        <f t="shared" si="52"/>
        <v>771.58496903485138</v>
      </c>
      <c r="K198" s="164">
        <f t="shared" si="52"/>
        <v>775.32058043131804</v>
      </c>
      <c r="L198" s="164">
        <f t="shared" si="52"/>
        <v>779.40197796011887</v>
      </c>
      <c r="M198" s="164">
        <f t="shared" si="52"/>
        <v>778.15376954037947</v>
      </c>
      <c r="N198" s="164">
        <f t="shared" si="52"/>
        <v>777.19716285152424</v>
      </c>
      <c r="O198" s="164">
        <f t="shared" si="52"/>
        <v>778.43666313593019</v>
      </c>
      <c r="P198" s="164">
        <f t="shared" si="52"/>
        <v>776.24036454187888</v>
      </c>
      <c r="Q198" s="164">
        <f t="shared" si="52"/>
        <v>769.28550054350592</v>
      </c>
    </row>
    <row r="199" spans="1:17" ht="12" customHeight="1" x14ac:dyDescent="0.25">
      <c r="A199" s="163" t="s">
        <v>142</v>
      </c>
      <c r="B199" s="162">
        <f>IF(B123=0,0,B123/0.086*1000000/B$13)</f>
        <v>2360.3761555726455</v>
      </c>
      <c r="C199" s="162">
        <f t="shared" ref="C199:Q199" si="53">IF(C123=0,0,C123/0.086*1000000/C$13)</f>
        <v>2434.3167720467818</v>
      </c>
      <c r="D199" s="162">
        <f t="shared" si="53"/>
        <v>2281.6973405813283</v>
      </c>
      <c r="E199" s="162">
        <f t="shared" si="53"/>
        <v>2350.2846371928426</v>
      </c>
      <c r="F199" s="162">
        <f t="shared" si="53"/>
        <v>2460.3357217870048</v>
      </c>
      <c r="G199" s="162">
        <f t="shared" si="53"/>
        <v>2442.4551307255247</v>
      </c>
      <c r="H199" s="162">
        <f t="shared" si="53"/>
        <v>2642.2232152283491</v>
      </c>
      <c r="I199" s="162">
        <f t="shared" si="53"/>
        <v>2539.3367696325568</v>
      </c>
      <c r="J199" s="162">
        <f t="shared" si="53"/>
        <v>2607.852123965406</v>
      </c>
      <c r="K199" s="162">
        <f t="shared" si="53"/>
        <v>2318.9921551073535</v>
      </c>
      <c r="L199" s="162">
        <f t="shared" si="53"/>
        <v>2465.0314951269056</v>
      </c>
      <c r="M199" s="162">
        <f t="shared" si="53"/>
        <v>2482.1156759928335</v>
      </c>
      <c r="N199" s="162">
        <f t="shared" si="53"/>
        <v>2468.0048761087155</v>
      </c>
      <c r="O199" s="162">
        <f t="shared" si="53"/>
        <v>2626.2071051761855</v>
      </c>
      <c r="P199" s="162">
        <f t="shared" si="53"/>
        <v>2645.2786529540572</v>
      </c>
      <c r="Q199" s="162">
        <f t="shared" si="53"/>
        <v>2759.3202548112463</v>
      </c>
    </row>
    <row r="200" spans="1:17" ht="12" customHeight="1" x14ac:dyDescent="0.25">
      <c r="A200" s="161" t="s">
        <v>141</v>
      </c>
      <c r="B200" s="160">
        <f>IF(B124=0,0,B124/0.086*1000000/B$14)</f>
        <v>2268.1974260065072</v>
      </c>
      <c r="C200" s="160">
        <f t="shared" ref="C200:Q200" si="54">IF(C124=0,0,C124/0.086*1000000/C$14)</f>
        <v>2341.8938993840866</v>
      </c>
      <c r="D200" s="160">
        <f t="shared" si="54"/>
        <v>2247.7809140234904</v>
      </c>
      <c r="E200" s="160">
        <f t="shared" si="54"/>
        <v>2302.7263887061276</v>
      </c>
      <c r="F200" s="160">
        <f t="shared" si="54"/>
        <v>2395.0824524209502</v>
      </c>
      <c r="G200" s="160">
        <f t="shared" si="54"/>
        <v>2386.844442721685</v>
      </c>
      <c r="H200" s="160">
        <f t="shared" si="54"/>
        <v>2525.1943409440573</v>
      </c>
      <c r="I200" s="160">
        <f t="shared" si="54"/>
        <v>2456.7496431387849</v>
      </c>
      <c r="J200" s="160">
        <f t="shared" si="54"/>
        <v>2505.9194665749351</v>
      </c>
      <c r="K200" s="160">
        <f t="shared" si="54"/>
        <v>2320.7033966358176</v>
      </c>
      <c r="L200" s="160">
        <f t="shared" si="54"/>
        <v>2421.7937924617286</v>
      </c>
      <c r="M200" s="160">
        <f t="shared" si="54"/>
        <v>2432.3895901743022</v>
      </c>
      <c r="N200" s="160">
        <f t="shared" si="54"/>
        <v>2408.1842732929545</v>
      </c>
      <c r="O200" s="160">
        <f t="shared" si="54"/>
        <v>2505.6959223270073</v>
      </c>
      <c r="P200" s="160">
        <f t="shared" si="54"/>
        <v>2508.4180679513674</v>
      </c>
      <c r="Q200" s="160">
        <f t="shared" si="54"/>
        <v>2570.4189212706879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1534.2445011223563</v>
      </c>
      <c r="C201" s="156">
        <f t="shared" si="55"/>
        <v>1732.4648125526305</v>
      </c>
      <c r="D201" s="156">
        <f t="shared" si="55"/>
        <v>1510.2035605985523</v>
      </c>
      <c r="E201" s="156">
        <f t="shared" si="55"/>
        <v>1570.7209133051717</v>
      </c>
      <c r="F201" s="156">
        <f t="shared" si="55"/>
        <v>1649.5444970836443</v>
      </c>
      <c r="G201" s="156">
        <f t="shared" si="55"/>
        <v>1634.7309950667563</v>
      </c>
      <c r="H201" s="156">
        <f t="shared" si="55"/>
        <v>1762.1248685557262</v>
      </c>
      <c r="I201" s="156">
        <f t="shared" si="55"/>
        <v>1692.8685597808076</v>
      </c>
      <c r="J201" s="156">
        <f t="shared" si="55"/>
        <v>1734.3344975400839</v>
      </c>
      <c r="K201" s="156">
        <f t="shared" si="55"/>
        <v>1545.3828162044997</v>
      </c>
      <c r="L201" s="156">
        <f t="shared" si="55"/>
        <v>1642.3918145016091</v>
      </c>
      <c r="M201" s="156">
        <f t="shared" si="55"/>
        <v>1654.2358206339229</v>
      </c>
      <c r="N201" s="156">
        <f t="shared" si="55"/>
        <v>1630.9871104414301</v>
      </c>
      <c r="O201" s="156">
        <f t="shared" si="55"/>
        <v>1727.2592591910773</v>
      </c>
      <c r="P201" s="156">
        <f t="shared" si="55"/>
        <v>1732.1777034094891</v>
      </c>
      <c r="Q201" s="156">
        <f t="shared" si="55"/>
        <v>1801.1334207271818</v>
      </c>
    </row>
    <row r="202" spans="1:17" ht="12" customHeight="1" x14ac:dyDescent="0.25">
      <c r="A202" s="148" t="s">
        <v>59</v>
      </c>
      <c r="B202" s="156">
        <f t="shared" si="55"/>
        <v>733.95292488415089</v>
      </c>
      <c r="C202" s="156">
        <f t="shared" si="55"/>
        <v>609.4290868314564</v>
      </c>
      <c r="D202" s="156">
        <f t="shared" si="55"/>
        <v>737.577353424938</v>
      </c>
      <c r="E202" s="156">
        <f t="shared" si="55"/>
        <v>732.00547540095613</v>
      </c>
      <c r="F202" s="156">
        <f t="shared" si="55"/>
        <v>745.53795533730613</v>
      </c>
      <c r="G202" s="156">
        <f t="shared" si="55"/>
        <v>752.11344765492834</v>
      </c>
      <c r="H202" s="156">
        <f t="shared" si="55"/>
        <v>763.06947238833106</v>
      </c>
      <c r="I202" s="156">
        <f t="shared" si="55"/>
        <v>763.88108335797745</v>
      </c>
      <c r="J202" s="156">
        <f t="shared" si="55"/>
        <v>771.58496903485116</v>
      </c>
      <c r="K202" s="156">
        <f t="shared" si="55"/>
        <v>775.32058043131804</v>
      </c>
      <c r="L202" s="156">
        <f t="shared" si="55"/>
        <v>779.40197796011921</v>
      </c>
      <c r="M202" s="156">
        <f t="shared" si="55"/>
        <v>778.15376954037936</v>
      </c>
      <c r="N202" s="156">
        <f t="shared" si="55"/>
        <v>777.19716285152401</v>
      </c>
      <c r="O202" s="156">
        <f t="shared" si="55"/>
        <v>778.4366631359303</v>
      </c>
      <c r="P202" s="156">
        <f t="shared" si="55"/>
        <v>776.24036454187831</v>
      </c>
      <c r="Q202" s="156">
        <f t="shared" si="55"/>
        <v>769.28550054350592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589.37552592953125</v>
      </c>
      <c r="C203" s="157">
        <f t="shared" si="56"/>
        <v>589.57739550991255</v>
      </c>
      <c r="D203" s="157">
        <f t="shared" si="56"/>
        <v>605.95242631354483</v>
      </c>
      <c r="E203" s="157">
        <f t="shared" si="56"/>
        <v>620.93601343094645</v>
      </c>
      <c r="F203" s="157">
        <f t="shared" si="56"/>
        <v>624.98524908332604</v>
      </c>
      <c r="G203" s="157">
        <f t="shared" si="56"/>
        <v>623.51975882984379</v>
      </c>
      <c r="H203" s="157">
        <f t="shared" si="56"/>
        <v>612.89340463062422</v>
      </c>
      <c r="I203" s="157">
        <f t="shared" si="56"/>
        <v>640.66771600705749</v>
      </c>
      <c r="J203" s="157">
        <f t="shared" si="56"/>
        <v>664.22380026322583</v>
      </c>
      <c r="K203" s="157">
        <f t="shared" si="56"/>
        <v>656.50045604602565</v>
      </c>
      <c r="L203" s="157">
        <f t="shared" si="56"/>
        <v>664.2033897722448</v>
      </c>
      <c r="M203" s="157">
        <f t="shared" si="56"/>
        <v>657.72529931415602</v>
      </c>
      <c r="N203" s="157">
        <f t="shared" si="56"/>
        <v>685.59784953459609</v>
      </c>
      <c r="O203" s="157">
        <f t="shared" si="56"/>
        <v>677.02878449085665</v>
      </c>
      <c r="P203" s="157">
        <f t="shared" si="56"/>
        <v>700.60182495226502</v>
      </c>
      <c r="Q203" s="157">
        <f t="shared" si="56"/>
        <v>709.11316262854598</v>
      </c>
    </row>
    <row r="204" spans="1:17" ht="12" customHeight="1" x14ac:dyDescent="0.25">
      <c r="A204" s="23" t="s">
        <v>203</v>
      </c>
      <c r="B204" s="156">
        <f>IF(B128=0,0,B128/0.086*1000000/B$16)</f>
        <v>576.27039343312606</v>
      </c>
      <c r="C204" s="156">
        <f t="shared" ref="C204:Q204" si="57">IF(C128=0,0,C128/0.086*1000000/C$16)</f>
        <v>576.57537376151731</v>
      </c>
      <c r="D204" s="156">
        <f t="shared" si="57"/>
        <v>598.67801589382191</v>
      </c>
      <c r="E204" s="156">
        <f t="shared" si="57"/>
        <v>612.37696669819468</v>
      </c>
      <c r="F204" s="156">
        <f t="shared" si="57"/>
        <v>614.53457144679771</v>
      </c>
      <c r="G204" s="156">
        <f t="shared" si="57"/>
        <v>615.16871788284573</v>
      </c>
      <c r="H204" s="156">
        <f t="shared" si="57"/>
        <v>603.14700847849349</v>
      </c>
      <c r="I204" s="156">
        <f t="shared" si="57"/>
        <v>629.91286058231162</v>
      </c>
      <c r="J204" s="156">
        <f t="shared" si="57"/>
        <v>655.74491058155922</v>
      </c>
      <c r="K204" s="156">
        <f t="shared" si="57"/>
        <v>650.43028415394019</v>
      </c>
      <c r="L204" s="156">
        <f t="shared" si="57"/>
        <v>657.84329950414053</v>
      </c>
      <c r="M204" s="156">
        <f t="shared" si="57"/>
        <v>650.6275347002528</v>
      </c>
      <c r="N204" s="156">
        <f t="shared" si="57"/>
        <v>679.78608660410498</v>
      </c>
      <c r="O204" s="156">
        <f t="shared" si="57"/>
        <v>668.68303896432553</v>
      </c>
      <c r="P204" s="156">
        <f t="shared" si="57"/>
        <v>690.39857901875087</v>
      </c>
      <c r="Q204" s="156">
        <f t="shared" si="57"/>
        <v>695.47755639949094</v>
      </c>
    </row>
    <row r="205" spans="1:17" ht="12" customHeight="1" x14ac:dyDescent="0.25">
      <c r="A205" s="29" t="s">
        <v>140</v>
      </c>
      <c r="B205" s="57">
        <f>IF(B129=0,0,B129/0.086*1000000/B$17)</f>
        <v>647.8153479461638</v>
      </c>
      <c r="C205" s="57">
        <f t="shared" ref="C205:Q205" si="58">IF(C129=0,0,C129/0.086*1000000/C$17)</f>
        <v>658.53426581992585</v>
      </c>
      <c r="D205" s="57">
        <f t="shared" si="58"/>
        <v>642.65043026174646</v>
      </c>
      <c r="E205" s="57">
        <f t="shared" si="58"/>
        <v>665.36681851094045</v>
      </c>
      <c r="F205" s="57">
        <f t="shared" si="58"/>
        <v>686.68419596779734</v>
      </c>
      <c r="G205" s="57">
        <f t="shared" si="58"/>
        <v>678.8899523118024</v>
      </c>
      <c r="H205" s="57">
        <f t="shared" si="58"/>
        <v>699.57586594184636</v>
      </c>
      <c r="I205" s="57">
        <f t="shared" si="58"/>
        <v>721.74687632792018</v>
      </c>
      <c r="J205" s="57">
        <f t="shared" si="58"/>
        <v>722.14537191469628</v>
      </c>
      <c r="K205" s="57">
        <f t="shared" si="58"/>
        <v>697.8148093370196</v>
      </c>
      <c r="L205" s="57">
        <f t="shared" si="58"/>
        <v>716.84621715797073</v>
      </c>
      <c r="M205" s="57">
        <f t="shared" si="58"/>
        <v>715.9448355435444</v>
      </c>
      <c r="N205" s="57">
        <f t="shared" si="58"/>
        <v>726.76587846852146</v>
      </c>
      <c r="O205" s="57">
        <f t="shared" si="58"/>
        <v>755.79354627153486</v>
      </c>
      <c r="P205" s="57">
        <f t="shared" si="58"/>
        <v>783.59576047958774</v>
      </c>
      <c r="Q205" s="57">
        <f t="shared" si="58"/>
        <v>829.7883699255226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3743.2046702586431</v>
      </c>
      <c r="C207" s="168">
        <f t="shared" ref="C207:Q207" si="59">SUM(C208,C211,C213,C222)</f>
        <v>3868.1977558985109</v>
      </c>
      <c r="D207" s="168">
        <f t="shared" si="59"/>
        <v>3752.2157438094132</v>
      </c>
      <c r="E207" s="168">
        <f t="shared" si="59"/>
        <v>3823.4883635949791</v>
      </c>
      <c r="F207" s="168">
        <f t="shared" si="59"/>
        <v>3904.8680190967989</v>
      </c>
      <c r="G207" s="168">
        <f t="shared" si="59"/>
        <v>3897.5507846364389</v>
      </c>
      <c r="H207" s="168">
        <f t="shared" si="59"/>
        <v>3941.5468614867782</v>
      </c>
      <c r="I207" s="168">
        <f t="shared" si="59"/>
        <v>3630.2454102349752</v>
      </c>
      <c r="J207" s="168">
        <f t="shared" si="59"/>
        <v>3839.4119685715946</v>
      </c>
      <c r="K207" s="168">
        <f t="shared" si="59"/>
        <v>3581.7770771702085</v>
      </c>
      <c r="L207" s="168">
        <f t="shared" si="59"/>
        <v>3760.5209960940874</v>
      </c>
      <c r="M207" s="168">
        <f t="shared" si="59"/>
        <v>3011.5916619251666</v>
      </c>
      <c r="N207" s="168">
        <f t="shared" si="59"/>
        <v>3013.9944135748997</v>
      </c>
      <c r="O207" s="168">
        <f t="shared" si="59"/>
        <v>3050.8027442412426</v>
      </c>
      <c r="P207" s="168">
        <f t="shared" si="59"/>
        <v>2846.3663553027773</v>
      </c>
      <c r="Q207" s="168">
        <f t="shared" si="59"/>
        <v>2976.5260575842726</v>
      </c>
    </row>
    <row r="208" spans="1:17" ht="12" customHeight="1" x14ac:dyDescent="0.25">
      <c r="A208" s="158" t="s">
        <v>65</v>
      </c>
      <c r="B208" s="157">
        <f>SUM(B209:B210)</f>
        <v>2859.0733847453753</v>
      </c>
      <c r="C208" s="157">
        <f t="shared" ref="C208:Q208" si="60">SUM(C209:C210)</f>
        <v>2986.4786192554902</v>
      </c>
      <c r="D208" s="157">
        <f t="shared" si="60"/>
        <v>2862.8314870120776</v>
      </c>
      <c r="E208" s="157">
        <f t="shared" si="60"/>
        <v>2935.4111839770785</v>
      </c>
      <c r="F208" s="157">
        <f t="shared" si="60"/>
        <v>3018.7818131584331</v>
      </c>
      <c r="G208" s="157">
        <f t="shared" si="60"/>
        <v>3007.8586635747738</v>
      </c>
      <c r="H208" s="157">
        <f t="shared" si="60"/>
        <v>3047.6120956657323</v>
      </c>
      <c r="I208" s="157">
        <f t="shared" si="60"/>
        <v>2733.02643983285</v>
      </c>
      <c r="J208" s="157">
        <f t="shared" si="60"/>
        <v>2929.8628354579059</v>
      </c>
      <c r="K208" s="157">
        <f t="shared" si="60"/>
        <v>2679.5686197468135</v>
      </c>
      <c r="L208" s="157">
        <f t="shared" si="60"/>
        <v>2842.5058917055867</v>
      </c>
      <c r="M208" s="157">
        <f t="shared" si="60"/>
        <v>2116.270374637309</v>
      </c>
      <c r="N208" s="157">
        <f t="shared" si="60"/>
        <v>2104.9864670411671</v>
      </c>
      <c r="O208" s="157">
        <f t="shared" si="60"/>
        <v>2137.6089178802367</v>
      </c>
      <c r="P208" s="157">
        <f t="shared" si="60"/>
        <v>1930.9072923895167</v>
      </c>
      <c r="Q208" s="157">
        <f t="shared" si="60"/>
        <v>2065.7049622655272</v>
      </c>
    </row>
    <row r="209" spans="1:17" ht="12" customHeight="1" x14ac:dyDescent="0.25">
      <c r="A209" s="23" t="s">
        <v>161</v>
      </c>
      <c r="B209" s="156">
        <f>IF(B152=0,0,B152*1000000/B$7)</f>
        <v>2859.0733847453753</v>
      </c>
      <c r="C209" s="156">
        <f t="shared" ref="C209:Q210" si="61">IF(C152=0,0,C152*1000000/C$7)</f>
        <v>2986.4786192554902</v>
      </c>
      <c r="D209" s="156">
        <f t="shared" si="61"/>
        <v>2862.8314870120776</v>
      </c>
      <c r="E209" s="156">
        <f t="shared" si="61"/>
        <v>2935.4111839770785</v>
      </c>
      <c r="F209" s="156">
        <f t="shared" si="61"/>
        <v>3018.7818131584331</v>
      </c>
      <c r="G209" s="156">
        <f t="shared" si="61"/>
        <v>3007.8586635747738</v>
      </c>
      <c r="H209" s="156">
        <f t="shared" si="61"/>
        <v>3047.6120956657323</v>
      </c>
      <c r="I209" s="156">
        <f t="shared" si="61"/>
        <v>2733.02643983285</v>
      </c>
      <c r="J209" s="156">
        <f t="shared" si="61"/>
        <v>2929.8628354579059</v>
      </c>
      <c r="K209" s="156">
        <f t="shared" si="61"/>
        <v>2679.5686197468135</v>
      </c>
      <c r="L209" s="156">
        <f t="shared" si="61"/>
        <v>2842.5058917055867</v>
      </c>
      <c r="M209" s="156">
        <f t="shared" si="61"/>
        <v>2116.270374637309</v>
      </c>
      <c r="N209" s="156">
        <f t="shared" si="61"/>
        <v>2104.9864670411671</v>
      </c>
      <c r="O209" s="156">
        <f t="shared" si="61"/>
        <v>2137.6089178802367</v>
      </c>
      <c r="P209" s="156">
        <f t="shared" si="61"/>
        <v>1930.9072923895167</v>
      </c>
      <c r="Q209" s="156">
        <f t="shared" si="61"/>
        <v>2065.7049622655272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663.69222050592941</v>
      </c>
      <c r="C213" s="157">
        <f t="shared" si="63"/>
        <v>659.75631454711129</v>
      </c>
      <c r="D213" s="157">
        <f t="shared" si="63"/>
        <v>664.09657232989207</v>
      </c>
      <c r="E213" s="157">
        <f t="shared" si="63"/>
        <v>661.65956573922062</v>
      </c>
      <c r="F213" s="157">
        <f t="shared" si="63"/>
        <v>658.82520359114926</v>
      </c>
      <c r="G213" s="157">
        <f t="shared" si="63"/>
        <v>661.70747527228048</v>
      </c>
      <c r="H213" s="157">
        <f t="shared" si="63"/>
        <v>666.18024592491486</v>
      </c>
      <c r="I213" s="157">
        <f t="shared" si="63"/>
        <v>666.48799494192724</v>
      </c>
      <c r="J213" s="157">
        <f t="shared" si="63"/>
        <v>675.67122541126935</v>
      </c>
      <c r="K213" s="157">
        <f t="shared" si="63"/>
        <v>672.31969564562519</v>
      </c>
      <c r="L213" s="157">
        <f t="shared" si="63"/>
        <v>682.01340177603106</v>
      </c>
      <c r="M213" s="157">
        <f t="shared" si="63"/>
        <v>664.17837190164312</v>
      </c>
      <c r="N213" s="157">
        <f t="shared" si="63"/>
        <v>673.90849528085926</v>
      </c>
      <c r="O213" s="157">
        <f t="shared" si="63"/>
        <v>675.97963105491158</v>
      </c>
      <c r="P213" s="157">
        <f t="shared" si="63"/>
        <v>675.50501884574703</v>
      </c>
      <c r="Q213" s="157">
        <f t="shared" si="63"/>
        <v>667.95356187424238</v>
      </c>
    </row>
    <row r="214" spans="1:17" ht="12" customHeight="1" x14ac:dyDescent="0.25">
      <c r="A214" s="167" t="s">
        <v>160</v>
      </c>
      <c r="B214" s="132">
        <f>IF(B157=0,0,B157*1000000/B$11)</f>
        <v>781.88980723799591</v>
      </c>
      <c r="C214" s="132">
        <f t="shared" ref="C214:Q214" si="64">IF(C157=0,0,C157*1000000/C$11)</f>
        <v>775.47595953351072</v>
      </c>
      <c r="D214" s="132">
        <f t="shared" si="64"/>
        <v>769.00119018873875</v>
      </c>
      <c r="E214" s="132">
        <f t="shared" si="64"/>
        <v>764.46414693429585</v>
      </c>
      <c r="F214" s="132">
        <f t="shared" si="64"/>
        <v>762.04884376132429</v>
      </c>
      <c r="G214" s="132">
        <f t="shared" si="64"/>
        <v>760.09209707904779</v>
      </c>
      <c r="H214" s="132">
        <f t="shared" si="64"/>
        <v>763.59809129904784</v>
      </c>
      <c r="I214" s="132">
        <f t="shared" si="64"/>
        <v>755.34996986556382</v>
      </c>
      <c r="J214" s="132">
        <f t="shared" si="64"/>
        <v>753.22126245845413</v>
      </c>
      <c r="K214" s="132">
        <f t="shared" si="64"/>
        <v>747.80694912097204</v>
      </c>
      <c r="L214" s="132">
        <f t="shared" si="64"/>
        <v>751.18108349553233</v>
      </c>
      <c r="M214" s="132">
        <f t="shared" si="64"/>
        <v>737.25153429117518</v>
      </c>
      <c r="N214" s="132">
        <f t="shared" si="64"/>
        <v>741.9839025091685</v>
      </c>
      <c r="O214" s="132">
        <f t="shared" si="64"/>
        <v>742.25674962658456</v>
      </c>
      <c r="P214" s="132">
        <f t="shared" si="64"/>
        <v>739.30463028984957</v>
      </c>
      <c r="Q214" s="132">
        <f t="shared" si="64"/>
        <v>731.61708256389522</v>
      </c>
    </row>
    <row r="215" spans="1:17" ht="12" customHeight="1" x14ac:dyDescent="0.25">
      <c r="A215" s="167" t="s">
        <v>159</v>
      </c>
      <c r="B215" s="132">
        <f>IF(B158=0,0,B158*1000000/B$12)</f>
        <v>508.22837470470893</v>
      </c>
      <c r="C215" s="132">
        <f t="shared" ref="C215:Q217" si="65">IF(C158=0,0,C158*1000000/C$12)</f>
        <v>550.58793126869784</v>
      </c>
      <c r="D215" s="132">
        <f t="shared" si="65"/>
        <v>499.85077362259574</v>
      </c>
      <c r="E215" s="132">
        <f t="shared" si="65"/>
        <v>499.95955209516831</v>
      </c>
      <c r="F215" s="132">
        <f t="shared" si="65"/>
        <v>495.33174844494533</v>
      </c>
      <c r="G215" s="132">
        <f t="shared" si="65"/>
        <v>494.05986310137922</v>
      </c>
      <c r="H215" s="132">
        <f t="shared" si="65"/>
        <v>496.33875934438311</v>
      </c>
      <c r="I215" s="132">
        <f t="shared" si="65"/>
        <v>490.97748041263486</v>
      </c>
      <c r="J215" s="132">
        <f t="shared" si="65"/>
        <v>489.59382059799674</v>
      </c>
      <c r="K215" s="132">
        <f t="shared" si="65"/>
        <v>486.07451692863611</v>
      </c>
      <c r="L215" s="132">
        <f t="shared" si="65"/>
        <v>488.26770427209755</v>
      </c>
      <c r="M215" s="132">
        <f t="shared" si="65"/>
        <v>479.21349728926498</v>
      </c>
      <c r="N215" s="132">
        <f t="shared" si="65"/>
        <v>482.28953663095928</v>
      </c>
      <c r="O215" s="132">
        <f t="shared" si="65"/>
        <v>482.46688725728029</v>
      </c>
      <c r="P215" s="132">
        <f t="shared" si="65"/>
        <v>480.548009688403</v>
      </c>
      <c r="Q215" s="132">
        <f t="shared" si="65"/>
        <v>475.55110366653224</v>
      </c>
    </row>
    <row r="216" spans="1:17" ht="12" customHeight="1" x14ac:dyDescent="0.25">
      <c r="A216" s="166" t="s">
        <v>203</v>
      </c>
      <c r="B216" s="165">
        <f>IF(B159=0,0,B159*1000000/B$12)</f>
        <v>508.22837470470893</v>
      </c>
      <c r="C216" s="165">
        <f t="shared" si="65"/>
        <v>550.58793126869784</v>
      </c>
      <c r="D216" s="165">
        <f t="shared" si="65"/>
        <v>499.85077362259574</v>
      </c>
      <c r="E216" s="165">
        <f t="shared" si="65"/>
        <v>499.95955209516831</v>
      </c>
      <c r="F216" s="165">
        <f t="shared" si="65"/>
        <v>495.33174844494533</v>
      </c>
      <c r="G216" s="165">
        <f t="shared" si="65"/>
        <v>494.05986310137922</v>
      </c>
      <c r="H216" s="165">
        <f t="shared" si="65"/>
        <v>496.33875934438311</v>
      </c>
      <c r="I216" s="165">
        <f t="shared" si="65"/>
        <v>490.97748041263486</v>
      </c>
      <c r="J216" s="165">
        <f t="shared" si="65"/>
        <v>489.59382059799674</v>
      </c>
      <c r="K216" s="165">
        <f t="shared" si="65"/>
        <v>486.07451692863611</v>
      </c>
      <c r="L216" s="165">
        <f t="shared" si="65"/>
        <v>488.26770427209755</v>
      </c>
      <c r="M216" s="165">
        <f t="shared" si="65"/>
        <v>479.21349728926498</v>
      </c>
      <c r="N216" s="165">
        <f t="shared" si="65"/>
        <v>482.28953663095928</v>
      </c>
      <c r="O216" s="165">
        <f t="shared" si="65"/>
        <v>482.46688725728029</v>
      </c>
      <c r="P216" s="165">
        <f t="shared" si="65"/>
        <v>480.548009688403</v>
      </c>
      <c r="Q216" s="165">
        <f t="shared" si="65"/>
        <v>475.55110366653224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220.43906500733831</v>
      </c>
      <c r="C222" s="157">
        <f t="shared" ref="C222:Q222" si="68">IF(C165=0,0,C165*1000000/C$5)</f>
        <v>221.96282209590953</v>
      </c>
      <c r="D222" s="157">
        <f t="shared" si="68"/>
        <v>225.28768446744334</v>
      </c>
      <c r="E222" s="157">
        <f t="shared" si="68"/>
        <v>226.41761387867953</v>
      </c>
      <c r="F222" s="157">
        <f t="shared" si="68"/>
        <v>227.26100234721645</v>
      </c>
      <c r="G222" s="157">
        <f t="shared" si="68"/>
        <v>227.98464578938453</v>
      </c>
      <c r="H222" s="157">
        <f t="shared" si="68"/>
        <v>227.75451989613092</v>
      </c>
      <c r="I222" s="157">
        <f t="shared" si="68"/>
        <v>230.7309754601979</v>
      </c>
      <c r="J222" s="157">
        <f t="shared" si="68"/>
        <v>233.87790770241909</v>
      </c>
      <c r="K222" s="157">
        <f t="shared" si="68"/>
        <v>229.8887617777697</v>
      </c>
      <c r="L222" s="157">
        <f t="shared" si="68"/>
        <v>236.00170261246959</v>
      </c>
      <c r="M222" s="157">
        <f t="shared" si="68"/>
        <v>231.14291538621436</v>
      </c>
      <c r="N222" s="157">
        <f t="shared" si="68"/>
        <v>235.09945125287337</v>
      </c>
      <c r="O222" s="157">
        <f t="shared" si="68"/>
        <v>237.21419530609424</v>
      </c>
      <c r="P222" s="157">
        <f t="shared" si="68"/>
        <v>239.95404406751376</v>
      </c>
      <c r="Q222" s="157">
        <f t="shared" si="68"/>
        <v>242.86753344450301</v>
      </c>
    </row>
    <row r="223" spans="1:17" ht="12" customHeight="1" x14ac:dyDescent="0.25">
      <c r="A223" s="23" t="s">
        <v>203</v>
      </c>
      <c r="B223" s="156">
        <f>IF(B166=0,0,B166*1000000/B$16)</f>
        <v>269.87253442281053</v>
      </c>
      <c r="C223" s="156">
        <f t="shared" ref="C223:Q223" si="69">IF(C166=0,0,C166*1000000/C$16)</f>
        <v>263.81456837226455</v>
      </c>
      <c r="D223" s="156">
        <f t="shared" si="69"/>
        <v>269.94502009906023</v>
      </c>
      <c r="E223" s="156">
        <f t="shared" si="69"/>
        <v>270.03417528954469</v>
      </c>
      <c r="F223" s="156">
        <f t="shared" si="69"/>
        <v>265.7548761459413</v>
      </c>
      <c r="G223" s="156">
        <f t="shared" si="69"/>
        <v>262.36973626038633</v>
      </c>
      <c r="H223" s="156">
        <f t="shared" si="69"/>
        <v>253.36276570235202</v>
      </c>
      <c r="I223" s="156">
        <f t="shared" si="69"/>
        <v>261.33659931304584</v>
      </c>
      <c r="J223" s="156">
        <f t="shared" si="69"/>
        <v>268.11428841253257</v>
      </c>
      <c r="K223" s="156">
        <f t="shared" si="69"/>
        <v>263.66550494063495</v>
      </c>
      <c r="L223" s="156">
        <f t="shared" si="69"/>
        <v>264.5144593655146</v>
      </c>
      <c r="M223" s="156">
        <f t="shared" si="69"/>
        <v>259.32242542419669</v>
      </c>
      <c r="N223" s="156">
        <f t="shared" si="69"/>
        <v>268.28885359135376</v>
      </c>
      <c r="O223" s="156">
        <f t="shared" si="69"/>
        <v>262.34890357599397</v>
      </c>
      <c r="P223" s="156">
        <f t="shared" si="69"/>
        <v>269.45391184467354</v>
      </c>
      <c r="Q223" s="156">
        <f t="shared" si="69"/>
        <v>270.31017163049961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249.88875739776037</v>
      </c>
      <c r="C226" s="184">
        <f>C169/RES_summary!C$19</f>
        <v>258.17808517446349</v>
      </c>
      <c r="D226" s="184">
        <f>D169/RES_summary!D$19</f>
        <v>247.61217844619537</v>
      </c>
      <c r="E226" s="184">
        <f>E169/RES_summary!E$19</f>
        <v>252.1610812694372</v>
      </c>
      <c r="F226" s="184">
        <f>F169/RES_summary!F$19</f>
        <v>257.83481910673191</v>
      </c>
      <c r="G226" s="184">
        <f>G169/RES_summary!G$19</f>
        <v>255.6863600203867</v>
      </c>
      <c r="H226" s="184">
        <f>H169/RES_summary!H$19</f>
        <v>259.33406045879161</v>
      </c>
      <c r="I226" s="184">
        <f>I169/RES_summary!I$19</f>
        <v>237.19379595067099</v>
      </c>
      <c r="J226" s="184">
        <f>J169/RES_summary!J$19</f>
        <v>248.79705741625216</v>
      </c>
      <c r="K226" s="184">
        <f>K169/RES_summary!K$19</f>
        <v>228.21568655338012</v>
      </c>
      <c r="L226" s="184">
        <f>L169/RES_summary!L$19</f>
        <v>239.21892115083108</v>
      </c>
      <c r="M226" s="184">
        <f>M169/RES_summary!M$19</f>
        <v>192.31016611977662</v>
      </c>
      <c r="N226" s="184">
        <f>N169/RES_summary!N$19</f>
        <v>191.24007107948017</v>
      </c>
      <c r="O226" s="184">
        <f>O169/RES_summary!O$19</f>
        <v>193.26991997691485</v>
      </c>
      <c r="P226" s="184">
        <f>P169/RES_summary!P$19</f>
        <v>180.14310891227478</v>
      </c>
      <c r="Q226" s="184">
        <f>Q169/RES_summary!Q$19</f>
        <v>187.73512941878363</v>
      </c>
    </row>
    <row r="227" spans="1:17" ht="12" customHeight="1" x14ac:dyDescent="0.25">
      <c r="A227" s="158" t="s">
        <v>65</v>
      </c>
      <c r="B227" s="178">
        <f>B170/RES_summary!B$19</f>
        <v>184.8885846520493</v>
      </c>
      <c r="C227" s="178">
        <f>C170/RES_summary!C$19</f>
        <v>193.54870286979357</v>
      </c>
      <c r="D227" s="178">
        <f>D170/RES_summary!D$19</f>
        <v>183.6162432686144</v>
      </c>
      <c r="E227" s="178">
        <f>E170/RES_summary!E$19</f>
        <v>188.36606192955043</v>
      </c>
      <c r="F227" s="178">
        <f>F170/RES_summary!F$19</f>
        <v>194.1878311201715</v>
      </c>
      <c r="G227" s="178">
        <f>G170/RES_summary!G$19</f>
        <v>192.52751155511908</v>
      </c>
      <c r="H227" s="178">
        <f>H170/RES_summary!H$19</f>
        <v>196.05185844359784</v>
      </c>
      <c r="I227" s="178">
        <f>I170/RES_summary!I$19</f>
        <v>174.51265992713095</v>
      </c>
      <c r="J227" s="178">
        <f>J170/RES_summary!J$19</f>
        <v>186.24667298238606</v>
      </c>
      <c r="K227" s="178">
        <f>K170/RES_summary!K$19</f>
        <v>167.1100581554241</v>
      </c>
      <c r="L227" s="178">
        <f>L170/RES_summary!L$19</f>
        <v>177.83362864124035</v>
      </c>
      <c r="M227" s="178">
        <f>M170/RES_summary!M$19</f>
        <v>132.27522086746418</v>
      </c>
      <c r="N227" s="178">
        <f>N170/RES_summary!N$19</f>
        <v>130.83154974508</v>
      </c>
      <c r="O227" s="178">
        <f>O170/RES_summary!O$19</f>
        <v>133.10023145736773</v>
      </c>
      <c r="P227" s="178">
        <f>P170/RES_summary!P$19</f>
        <v>120.02469631802136</v>
      </c>
      <c r="Q227" s="178">
        <f>Q170/RES_summary!Q$19</f>
        <v>128.17404766556726</v>
      </c>
    </row>
    <row r="228" spans="1:17" ht="12" customHeight="1" x14ac:dyDescent="0.25">
      <c r="A228" s="23" t="s">
        <v>161</v>
      </c>
      <c r="B228" s="177">
        <f>B171/RES_summary!B$19</f>
        <v>181.59492081856814</v>
      </c>
      <c r="C228" s="177">
        <f>C171/RES_summary!C$19</f>
        <v>189.55238595907613</v>
      </c>
      <c r="D228" s="177">
        <f>D171/RES_summary!D$19</f>
        <v>181.39268316957737</v>
      </c>
      <c r="E228" s="177">
        <f>E171/RES_summary!E$19</f>
        <v>185.59577003416226</v>
      </c>
      <c r="F228" s="177">
        <f>F171/RES_summary!F$19</f>
        <v>190.5038988664019</v>
      </c>
      <c r="G228" s="177">
        <f>G171/RES_summary!G$19</f>
        <v>189.25821807523297</v>
      </c>
      <c r="H228" s="177">
        <f>H171/RES_summary!H$19</f>
        <v>191.27438941373038</v>
      </c>
      <c r="I228" s="177">
        <f>I171/RES_summary!I$19</f>
        <v>170.91043926622132</v>
      </c>
      <c r="J228" s="177">
        <f>J171/RES_summary!J$19</f>
        <v>182.30790547003673</v>
      </c>
      <c r="K228" s="177">
        <f>K171/RES_summary!K$19</f>
        <v>165.88568240132489</v>
      </c>
      <c r="L228" s="177">
        <f>L171/RES_summary!L$19</f>
        <v>175.28534790065805</v>
      </c>
      <c r="M228" s="177">
        <f>M171/RES_summary!M$19</f>
        <v>130.14554824949349</v>
      </c>
      <c r="N228" s="177">
        <f>N171/RES_summary!N$19</f>
        <v>128.97169849744697</v>
      </c>
      <c r="O228" s="177">
        <f>O171/RES_summary!O$19</f>
        <v>130.52247623741297</v>
      </c>
      <c r="P228" s="177">
        <f>P171/RES_summary!P$19</f>
        <v>117.52190157163511</v>
      </c>
      <c r="Q228" s="177">
        <f>Q171/RES_summary!Q$19</f>
        <v>125.12672760174438</v>
      </c>
    </row>
    <row r="229" spans="1:17" ht="12" customHeight="1" x14ac:dyDescent="0.25">
      <c r="A229" s="23" t="s">
        <v>60</v>
      </c>
      <c r="B229" s="177">
        <f>B172/RES_summary!B$19</f>
        <v>3.2936638334811623</v>
      </c>
      <c r="C229" s="177">
        <f>C172/RES_summary!C$19</f>
        <v>3.996316910717455</v>
      </c>
      <c r="D229" s="177">
        <f>D172/RES_summary!D$19</f>
        <v>2.2235600990370252</v>
      </c>
      <c r="E229" s="177">
        <f>E172/RES_summary!E$19</f>
        <v>2.7702918953881803</v>
      </c>
      <c r="F229" s="177">
        <f>F172/RES_summary!F$19</f>
        <v>3.6839322537696231</v>
      </c>
      <c r="G229" s="177">
        <f>G172/RES_summary!G$19</f>
        <v>3.269293479886092</v>
      </c>
      <c r="H229" s="177">
        <f>H172/RES_summary!H$19</f>
        <v>4.7774690298674454</v>
      </c>
      <c r="I229" s="177">
        <f>I172/RES_summary!I$19</f>
        <v>3.6022206609096363</v>
      </c>
      <c r="J229" s="177">
        <f>J172/RES_summary!J$19</f>
        <v>3.9387675123493069</v>
      </c>
      <c r="K229" s="177">
        <f>K172/RES_summary!K$19</f>
        <v>1.2243757540992399</v>
      </c>
      <c r="L229" s="177">
        <f>L172/RES_summary!L$19</f>
        <v>2.5482807405822956</v>
      </c>
      <c r="M229" s="177">
        <f>M172/RES_summary!M$19</f>
        <v>2.1296726179707179</v>
      </c>
      <c r="N229" s="177">
        <f>N172/RES_summary!N$19</f>
        <v>1.8598512476330444</v>
      </c>
      <c r="O229" s="177">
        <f>O172/RES_summary!O$19</f>
        <v>2.5777552199547786</v>
      </c>
      <c r="P229" s="177">
        <f>P172/RES_summary!P$19</f>
        <v>2.5027947463862419</v>
      </c>
      <c r="Q229" s="177">
        <f>Q172/RES_summary!Q$19</f>
        <v>3.0473200638228821</v>
      </c>
    </row>
    <row r="230" spans="1:17" ht="12" customHeight="1" x14ac:dyDescent="0.25">
      <c r="A230" s="158" t="s">
        <v>112</v>
      </c>
      <c r="B230" s="178">
        <f>B173/RES_summary!B$19</f>
        <v>3.5304441943885198E-2</v>
      </c>
      <c r="C230" s="178">
        <f>C173/RES_summary!C$19</f>
        <v>3.727339790686731E-2</v>
      </c>
      <c r="D230" s="178">
        <f>D173/RES_summary!D$19</f>
        <v>3.8966115957904147E-2</v>
      </c>
      <c r="E230" s="178">
        <f>E173/RES_summary!E$19</f>
        <v>3.908344440751263E-2</v>
      </c>
      <c r="F230" s="178">
        <f>F173/RES_summary!F$19</f>
        <v>4.0653915190029331E-2</v>
      </c>
      <c r="G230" s="178">
        <f>G173/RES_summary!G$19</f>
        <v>4.8155100848221818E-2</v>
      </c>
      <c r="H230" s="178">
        <f>H173/RES_summary!H$19</f>
        <v>5.4731270382289213E-2</v>
      </c>
      <c r="I230" s="178">
        <f>I173/RES_summary!I$19</f>
        <v>6.602171434105808E-2</v>
      </c>
      <c r="J230" s="178">
        <f>J173/RES_summary!J$19</f>
        <v>7.3627622278787552E-2</v>
      </c>
      <c r="K230" s="178">
        <f>K173/RES_summary!K$19</f>
        <v>8.6994225948511347E-2</v>
      </c>
      <c r="L230" s="178">
        <f>L173/RES_summary!L$19</f>
        <v>9.3227249785684321E-2</v>
      </c>
      <c r="M230" s="178">
        <f>M173/RES_summary!M$19</f>
        <v>9.9612366212782633E-2</v>
      </c>
      <c r="N230" s="178">
        <f>N173/RES_summary!N$19</f>
        <v>0.10585227322770048</v>
      </c>
      <c r="O230" s="178">
        <f>O173/RES_summary!O$19</f>
        <v>0.11257032379045029</v>
      </c>
      <c r="P230" s="178">
        <f>P173/RES_summary!P$19</f>
        <v>0.11956905876680281</v>
      </c>
      <c r="Q230" s="178">
        <f>Q173/RES_summary!Q$19</f>
        <v>0.10937203003465873</v>
      </c>
    </row>
    <row r="231" spans="1:17" ht="12" customHeight="1" x14ac:dyDescent="0.25">
      <c r="A231" s="23" t="s">
        <v>60</v>
      </c>
      <c r="B231" s="177">
        <f>B174/RES_summary!B$19</f>
        <v>3.5304441943885198E-2</v>
      </c>
      <c r="C231" s="177">
        <f>C174/RES_summary!C$19</f>
        <v>3.727339790686731E-2</v>
      </c>
      <c r="D231" s="177">
        <f>D174/RES_summary!D$19</f>
        <v>3.8966115957904147E-2</v>
      </c>
      <c r="E231" s="177">
        <f>E174/RES_summary!E$19</f>
        <v>3.908344440751263E-2</v>
      </c>
      <c r="F231" s="177">
        <f>F174/RES_summary!F$19</f>
        <v>4.0653915190029331E-2</v>
      </c>
      <c r="G231" s="177">
        <f>G174/RES_summary!G$19</f>
        <v>4.8155100848221818E-2</v>
      </c>
      <c r="H231" s="177">
        <f>H174/RES_summary!H$19</f>
        <v>5.4731270382289213E-2</v>
      </c>
      <c r="I231" s="177">
        <f>I174/RES_summary!I$19</f>
        <v>6.602171434105808E-2</v>
      </c>
      <c r="J231" s="177">
        <f>J174/RES_summary!J$19</f>
        <v>7.3627622278787552E-2</v>
      </c>
      <c r="K231" s="177">
        <f>K174/RES_summary!K$19</f>
        <v>8.6994225948511347E-2</v>
      </c>
      <c r="L231" s="177">
        <f>L174/RES_summary!L$19</f>
        <v>9.3227249785684321E-2</v>
      </c>
      <c r="M231" s="177">
        <f>M174/RES_summary!M$19</f>
        <v>9.9612366212782633E-2</v>
      </c>
      <c r="N231" s="177">
        <f>N174/RES_summary!N$19</f>
        <v>0.10585227322770048</v>
      </c>
      <c r="O231" s="177">
        <f>O174/RES_summary!O$19</f>
        <v>0.11257032379045029</v>
      </c>
      <c r="P231" s="177">
        <f>P174/RES_summary!P$19</f>
        <v>0.11956905876680281</v>
      </c>
      <c r="Q231" s="177">
        <f>Q174/RES_summary!Q$19</f>
        <v>0.10937203003465873</v>
      </c>
    </row>
    <row r="232" spans="1:17" ht="12" customHeight="1" x14ac:dyDescent="0.25">
      <c r="A232" s="158" t="s">
        <v>63</v>
      </c>
      <c r="B232" s="178">
        <f>B175/RES_summary!B$19</f>
        <v>49.024161775790446</v>
      </c>
      <c r="C232" s="178">
        <f>C175/RES_summary!C$19</f>
        <v>48.801597791374505</v>
      </c>
      <c r="D232" s="178">
        <f>D175/RES_summary!D$19</f>
        <v>47.968186333705219</v>
      </c>
      <c r="E232" s="178">
        <f>E175/RES_summary!E$19</f>
        <v>47.727166170268468</v>
      </c>
      <c r="F232" s="178">
        <f>F175/RES_summary!F$19</f>
        <v>47.694857863896509</v>
      </c>
      <c r="G232" s="178">
        <f>G175/RES_summary!G$19</f>
        <v>47.3713672873997</v>
      </c>
      <c r="H232" s="178">
        <f>H175/RES_summary!H$19</f>
        <v>47.837018180157209</v>
      </c>
      <c r="I232" s="178">
        <f>I175/RES_summary!I$19</f>
        <v>46.892954090679694</v>
      </c>
      <c r="J232" s="178">
        <f>J175/RES_summary!J$19</f>
        <v>46.531015005727347</v>
      </c>
      <c r="K232" s="178">
        <f>K175/RES_summary!K$19</f>
        <v>45.445230684779276</v>
      </c>
      <c r="L232" s="178">
        <f>L175/RES_summary!L$19</f>
        <v>45.588378220629913</v>
      </c>
      <c r="M232" s="178">
        <f>M175/RES_summary!M$19</f>
        <v>44.57316121968887</v>
      </c>
      <c r="N232" s="178">
        <f>N175/RES_summary!N$19</f>
        <v>44.584828561279899</v>
      </c>
      <c r="O232" s="178">
        <f>O175/RES_summary!O$19</f>
        <v>44.52180093437827</v>
      </c>
      <c r="P232" s="178">
        <f>P175/RES_summary!P$19</f>
        <v>44.154049505324608</v>
      </c>
      <c r="Q232" s="178">
        <f>Q175/RES_summary!Q$19</f>
        <v>43.529192073617196</v>
      </c>
    </row>
    <row r="233" spans="1:17" ht="12" customHeight="1" x14ac:dyDescent="0.25">
      <c r="A233" s="167" t="s">
        <v>160</v>
      </c>
      <c r="B233" s="183">
        <f>B176/RES_summary!B$19</f>
        <v>49.661970340392138</v>
      </c>
      <c r="C233" s="183">
        <f>C176/RES_summary!C$19</f>
        <v>49.219611831718211</v>
      </c>
      <c r="D233" s="183">
        <f>D176/RES_summary!D$19</f>
        <v>48.724903956718734</v>
      </c>
      <c r="E233" s="183">
        <f>E176/RES_summary!E$19</f>
        <v>48.3343910346318</v>
      </c>
      <c r="F233" s="183">
        <f>F176/RES_summary!F$19</f>
        <v>48.090019368202285</v>
      </c>
      <c r="G233" s="183">
        <f>G176/RES_summary!G$19</f>
        <v>47.825942624338829</v>
      </c>
      <c r="H233" s="183">
        <f>H176/RES_summary!H$19</f>
        <v>47.924983260971786</v>
      </c>
      <c r="I233" s="183">
        <f>I176/RES_summary!I$19</f>
        <v>47.235984719323113</v>
      </c>
      <c r="J233" s="183">
        <f>J176/RES_summary!J$19</f>
        <v>46.868470787246338</v>
      </c>
      <c r="K233" s="183">
        <f>K176/RES_summary!K$19</f>
        <v>46.294939097736766</v>
      </c>
      <c r="L233" s="183">
        <f>L176/RES_summary!L$19</f>
        <v>46.322168738901432</v>
      </c>
      <c r="M233" s="183">
        <f>M176/RES_summary!M$19</f>
        <v>45.339199696801195</v>
      </c>
      <c r="N233" s="183">
        <f>N176/RES_summary!N$19</f>
        <v>45.461063841841828</v>
      </c>
      <c r="O233" s="183">
        <f>O176/RES_summary!O$19</f>
        <v>45.322223422078373</v>
      </c>
      <c r="P233" s="183">
        <f>P176/RES_summary!P$19</f>
        <v>44.996715448133891</v>
      </c>
      <c r="Q233" s="183">
        <f>Q176/RES_summary!Q$19</f>
        <v>44.316518123844332</v>
      </c>
    </row>
    <row r="234" spans="1:17" ht="12" customHeight="1" x14ac:dyDescent="0.25">
      <c r="A234" s="167" t="s">
        <v>159</v>
      </c>
      <c r="B234" s="183">
        <f>B177/RES_summary!B$19</f>
        <v>41.69679410612428</v>
      </c>
      <c r="C234" s="183">
        <f>C177/RES_summary!C$19</f>
        <v>42.759261318758448</v>
      </c>
      <c r="D234" s="183">
        <f>D177/RES_summary!D$19</f>
        <v>41.111254675537808</v>
      </c>
      <c r="E234" s="183">
        <f>E177/RES_summary!E$19</f>
        <v>40.9595158014817</v>
      </c>
      <c r="F234" s="183">
        <f>F177/RES_summary!F$19</f>
        <v>40.76205308844002</v>
      </c>
      <c r="G234" s="183">
        <f>G177/RES_summary!G$19</f>
        <v>40.64612114869184</v>
      </c>
      <c r="H234" s="183">
        <f>H177/RES_summary!H$19</f>
        <v>40.825209271404738</v>
      </c>
      <c r="I234" s="183">
        <f>I177/RES_summary!I$19</f>
        <v>40.352650776609096</v>
      </c>
      <c r="J234" s="183">
        <f>J177/RES_summary!J$19</f>
        <v>40.162580139113786</v>
      </c>
      <c r="K234" s="183">
        <f>K177/RES_summary!K$19</f>
        <v>39.787180275914316</v>
      </c>
      <c r="L234" s="183">
        <f>L177/RES_summary!L$19</f>
        <v>39.817845702966544</v>
      </c>
      <c r="M234" s="183">
        <f>M177/RES_summary!M$19</f>
        <v>39.136932242618862</v>
      </c>
      <c r="N234" s="183">
        <f>N177/RES_summary!N$19</f>
        <v>39.168468265161579</v>
      </c>
      <c r="O234" s="183">
        <f>O177/RES_summary!O$19</f>
        <v>39.060608652864282</v>
      </c>
      <c r="P234" s="183">
        <f>P177/RES_summary!P$19</f>
        <v>38.791133424434939</v>
      </c>
      <c r="Q234" s="183">
        <f>Q177/RES_summary!Q$19</f>
        <v>38.218407559628844</v>
      </c>
    </row>
    <row r="235" spans="1:17" ht="12" customHeight="1" x14ac:dyDescent="0.25">
      <c r="A235" s="166" t="s">
        <v>203</v>
      </c>
      <c r="B235" s="182">
        <f>B178/RES_summary!B$19</f>
        <v>32.280280721255622</v>
      </c>
      <c r="C235" s="182">
        <f>C178/RES_summary!C$19</f>
        <v>34.94592440051391</v>
      </c>
      <c r="D235" s="182">
        <f>D178/RES_summary!D$19</f>
        <v>31.671187571861825</v>
      </c>
      <c r="E235" s="182">
        <f>E178/RES_summary!E$19</f>
        <v>31.610691736657969</v>
      </c>
      <c r="F235" s="182">
        <f>F178/RES_summary!F$19</f>
        <v>31.258512589336807</v>
      </c>
      <c r="G235" s="182">
        <f>G178/RES_summary!G$19</f>
        <v>31.086862705820121</v>
      </c>
      <c r="H235" s="182">
        <f>H178/RES_summary!H$19</f>
        <v>31.151239119631782</v>
      </c>
      <c r="I235" s="182">
        <f>I178/RES_summary!I$19</f>
        <v>30.70339006756117</v>
      </c>
      <c r="J235" s="182">
        <f>J178/RES_summary!J$19</f>
        <v>30.46450601171021</v>
      </c>
      <c r="K235" s="182">
        <f>K178/RES_summary!K$19</f>
        <v>30.09171041352916</v>
      </c>
      <c r="L235" s="182">
        <f>L178/RES_summary!L$19</f>
        <v>30.109409680286017</v>
      </c>
      <c r="M235" s="182">
        <f>M178/RES_summary!M$19</f>
        <v>29.47047980292086</v>
      </c>
      <c r="N235" s="182">
        <f>N178/RES_summary!N$19</f>
        <v>29.54969149719717</v>
      </c>
      <c r="O235" s="182">
        <f>O178/RES_summary!O$19</f>
        <v>29.459445224350958</v>
      </c>
      <c r="P235" s="182">
        <f>P178/RES_summary!P$19</f>
        <v>29.247865041287081</v>
      </c>
      <c r="Q235" s="182">
        <f>Q178/RES_summary!Q$19</f>
        <v>28.805736780498844</v>
      </c>
    </row>
    <row r="236" spans="1:17" ht="12" customHeight="1" x14ac:dyDescent="0.25">
      <c r="A236" s="147" t="s">
        <v>59</v>
      </c>
      <c r="B236" s="181">
        <f>B179/RES_summary!B$19</f>
        <v>9.4165133848686526</v>
      </c>
      <c r="C236" s="181">
        <f>C179/RES_summary!C$19</f>
        <v>7.8133369182445396</v>
      </c>
      <c r="D236" s="181">
        <f>D179/RES_summary!D$19</f>
        <v>9.440067103675986</v>
      </c>
      <c r="E236" s="181">
        <f>E179/RES_summary!E$19</f>
        <v>9.3488240648237255</v>
      </c>
      <c r="F236" s="181">
        <f>F179/RES_summary!F$19</f>
        <v>9.5035404991032078</v>
      </c>
      <c r="G236" s="181">
        <f>G179/RES_summary!G$19</f>
        <v>9.5592584428717178</v>
      </c>
      <c r="H236" s="181">
        <f>H179/RES_summary!H$19</f>
        <v>9.6739701517729593</v>
      </c>
      <c r="I236" s="181">
        <f>I179/RES_summary!I$19</f>
        <v>9.6492607090479225</v>
      </c>
      <c r="J236" s="181">
        <f>J179/RES_summary!J$19</f>
        <v>9.6980741274035687</v>
      </c>
      <c r="K236" s="181">
        <f>K179/RES_summary!K$19</f>
        <v>9.6954698623851527</v>
      </c>
      <c r="L236" s="181">
        <f>L179/RES_summary!L$19</f>
        <v>9.7084360226805231</v>
      </c>
      <c r="M236" s="181">
        <f>M179/RES_summary!M$19</f>
        <v>9.6664524396980038</v>
      </c>
      <c r="N236" s="181">
        <f>N179/RES_summary!N$19</f>
        <v>9.6187767679644054</v>
      </c>
      <c r="O236" s="181">
        <f>O179/RES_summary!O$19</f>
        <v>9.6011634285133169</v>
      </c>
      <c r="P236" s="181">
        <f>P179/RES_summary!P$19</f>
        <v>9.5432683831478631</v>
      </c>
      <c r="Q236" s="181">
        <f>Q179/RES_summary!Q$19</f>
        <v>9.4126707791300017</v>
      </c>
    </row>
    <row r="237" spans="1:17" ht="12" customHeight="1" x14ac:dyDescent="0.25">
      <c r="A237" s="163" t="s">
        <v>142</v>
      </c>
      <c r="B237" s="180">
        <f>B180/RES_summary!B$19</f>
        <v>45.511647316915173</v>
      </c>
      <c r="C237" s="180">
        <f>C180/RES_summary!C$19</f>
        <v>46.478443850133694</v>
      </c>
      <c r="D237" s="180">
        <f>D180/RES_summary!D$19</f>
        <v>43.284881212423507</v>
      </c>
      <c r="E237" s="180">
        <f>E180/RES_summary!E$19</f>
        <v>43.928420646589707</v>
      </c>
      <c r="F237" s="180">
        <f>F180/RES_summary!F$19</f>
        <v>45.343895973058707</v>
      </c>
      <c r="G237" s="180">
        <f>G180/RES_summary!G$19</f>
        <v>44.561718252661763</v>
      </c>
      <c r="H237" s="180">
        <f>H180/RES_summary!H$19</f>
        <v>47.605750765881204</v>
      </c>
      <c r="I237" s="180">
        <f>I180/RES_summary!I$19</f>
        <v>45.118056380477427</v>
      </c>
      <c r="J237" s="180">
        <f>J180/RES_summary!J$19</f>
        <v>45.536957166341246</v>
      </c>
      <c r="K237" s="180">
        <f>K180/RES_summary!K$19</f>
        <v>40.179741329424679</v>
      </c>
      <c r="L237" s="180">
        <f>L180/RES_summary!L$19</f>
        <v>42.359612863751842</v>
      </c>
      <c r="M237" s="180">
        <f>M180/RES_summary!M$19</f>
        <v>42.231077423336195</v>
      </c>
      <c r="N237" s="180">
        <f>N180/RES_summary!N$19</f>
        <v>41.265928522727584</v>
      </c>
      <c r="O237" s="180">
        <f>O180/RES_summary!O$19</f>
        <v>43.464211524725563</v>
      </c>
      <c r="P237" s="180">
        <f>P180/RES_summary!P$19</f>
        <v>43.391978359354688</v>
      </c>
      <c r="Q237" s="180">
        <f>Q180/RES_summary!Q$19</f>
        <v>44.788491024508531</v>
      </c>
    </row>
    <row r="238" spans="1:17" ht="12" customHeight="1" x14ac:dyDescent="0.25">
      <c r="A238" s="161" t="s">
        <v>141</v>
      </c>
      <c r="B238" s="179">
        <f>B181/RES_summary!B$19</f>
        <v>38.999084140866159</v>
      </c>
      <c r="C238" s="179">
        <f>C181/RES_summary!C$19</f>
        <v>40.813032051827534</v>
      </c>
      <c r="D238" s="179">
        <f>D181/RES_summary!D$19</f>
        <v>37.575239891744623</v>
      </c>
      <c r="E238" s="179">
        <f>E181/RES_summary!E$19</f>
        <v>38.078011167699422</v>
      </c>
      <c r="F238" s="179">
        <f>F181/RES_summary!F$19</f>
        <v>38.977072881596243</v>
      </c>
      <c r="G238" s="179">
        <f>G181/RES_summary!G$19</f>
        <v>38.524375307102702</v>
      </c>
      <c r="H238" s="179">
        <f>H181/RES_summary!H$19</f>
        <v>40.617708149595487</v>
      </c>
      <c r="I238" s="179">
        <f>I181/RES_summary!I$19</f>
        <v>38.975997356359315</v>
      </c>
      <c r="J238" s="179">
        <f>J181/RES_summary!J$19</f>
        <v>39.297096285525356</v>
      </c>
      <c r="K238" s="179">
        <f>K181/RES_summary!K$19</f>
        <v>35.812301726511379</v>
      </c>
      <c r="L238" s="179">
        <f>L181/RES_summary!L$19</f>
        <v>37.242184384119255</v>
      </c>
      <c r="M238" s="179">
        <f>M181/RES_summary!M$19</f>
        <v>37.116652764866544</v>
      </c>
      <c r="N238" s="179">
        <f>N181/RES_summary!N$19</f>
        <v>36.441630307737327</v>
      </c>
      <c r="O238" s="179">
        <f>O181/RES_summary!O$19</f>
        <v>37.852900919584918</v>
      </c>
      <c r="P238" s="179">
        <f>P181/RES_summary!P$19</f>
        <v>37.748054316728393</v>
      </c>
      <c r="Q238" s="179">
        <f>Q181/RES_summary!Q$19</f>
        <v>38.52518994506049</v>
      </c>
    </row>
    <row r="239" spans="1:17" ht="12" customHeight="1" x14ac:dyDescent="0.25">
      <c r="A239" s="148" t="s">
        <v>60</v>
      </c>
      <c r="B239" s="177">
        <f>B182/RES_summary!B$19</f>
        <v>29.582570755997509</v>
      </c>
      <c r="C239" s="177">
        <f>C182/RES_summary!C$19</f>
        <v>32.999695133583003</v>
      </c>
      <c r="D239" s="177">
        <f>D182/RES_summary!D$19</f>
        <v>28.135172788068637</v>
      </c>
      <c r="E239" s="177">
        <f>E182/RES_summary!E$19</f>
        <v>28.729187102875699</v>
      </c>
      <c r="F239" s="177">
        <f>F182/RES_summary!F$19</f>
        <v>29.473532382493037</v>
      </c>
      <c r="G239" s="177">
        <f>G182/RES_summary!G$19</f>
        <v>28.965116864230986</v>
      </c>
      <c r="H239" s="177">
        <f>H182/RES_summary!H$19</f>
        <v>30.943737997822524</v>
      </c>
      <c r="I239" s="177">
        <f>I182/RES_summary!I$19</f>
        <v>29.326736647311396</v>
      </c>
      <c r="J239" s="177">
        <f>J182/RES_summary!J$19</f>
        <v>29.599022158121791</v>
      </c>
      <c r="K239" s="177">
        <f>K182/RES_summary!K$19</f>
        <v>26.116831864126233</v>
      </c>
      <c r="L239" s="177">
        <f>L182/RES_summary!L$19</f>
        <v>27.533748361438732</v>
      </c>
      <c r="M239" s="177">
        <f>M182/RES_summary!M$19</f>
        <v>27.450200325168538</v>
      </c>
      <c r="N239" s="177">
        <f>N182/RES_summary!N$19</f>
        <v>26.822853539772925</v>
      </c>
      <c r="O239" s="177">
        <f>O182/RES_summary!O$19</f>
        <v>28.251737491071598</v>
      </c>
      <c r="P239" s="177">
        <f>P182/RES_summary!P$19</f>
        <v>28.204785933580538</v>
      </c>
      <c r="Q239" s="177">
        <f>Q182/RES_summary!Q$19</f>
        <v>29.112519165930493</v>
      </c>
    </row>
    <row r="240" spans="1:17" ht="12" customHeight="1" x14ac:dyDescent="0.25">
      <c r="A240" s="148" t="s">
        <v>59</v>
      </c>
      <c r="B240" s="177">
        <f>B183/RES_summary!B$19</f>
        <v>9.4165133848686509</v>
      </c>
      <c r="C240" s="177">
        <f>C183/RES_summary!C$19</f>
        <v>7.8133369182445387</v>
      </c>
      <c r="D240" s="177">
        <f>D183/RES_summary!D$19</f>
        <v>9.4400671036759807</v>
      </c>
      <c r="E240" s="177">
        <f>E183/RES_summary!E$19</f>
        <v>9.3488240648237255</v>
      </c>
      <c r="F240" s="177">
        <f>F183/RES_summary!F$19</f>
        <v>9.5035404991032095</v>
      </c>
      <c r="G240" s="177">
        <f>G183/RES_summary!G$19</f>
        <v>9.5592584428717178</v>
      </c>
      <c r="H240" s="177">
        <f>H183/RES_summary!H$19</f>
        <v>9.6739701517729593</v>
      </c>
      <c r="I240" s="177">
        <f>I183/RES_summary!I$19</f>
        <v>9.6492607090479243</v>
      </c>
      <c r="J240" s="177">
        <f>J183/RES_summary!J$19</f>
        <v>9.6980741274035651</v>
      </c>
      <c r="K240" s="177">
        <f>K183/RES_summary!K$19</f>
        <v>9.6954698623851492</v>
      </c>
      <c r="L240" s="177">
        <f>L183/RES_summary!L$19</f>
        <v>9.7084360226805284</v>
      </c>
      <c r="M240" s="177">
        <f>M183/RES_summary!M$19</f>
        <v>9.6664524396980056</v>
      </c>
      <c r="N240" s="177">
        <f>N183/RES_summary!N$19</f>
        <v>9.6187767679644072</v>
      </c>
      <c r="O240" s="177">
        <f>O183/RES_summary!O$19</f>
        <v>9.6011634285133205</v>
      </c>
      <c r="P240" s="177">
        <f>P183/RES_summary!P$19</f>
        <v>9.5432683831478595</v>
      </c>
      <c r="Q240" s="177">
        <f>Q183/RES_summary!Q$19</f>
        <v>9.4126707791299999</v>
      </c>
    </row>
    <row r="241" spans="1:17" ht="12" customHeight="1" x14ac:dyDescent="0.25">
      <c r="A241" s="158" t="s">
        <v>62</v>
      </c>
      <c r="B241" s="178">
        <f>B184/RES_summary!B$19</f>
        <v>15.940706527976717</v>
      </c>
      <c r="C241" s="178">
        <f>C184/RES_summary!C$19</f>
        <v>15.7905111153886</v>
      </c>
      <c r="D241" s="178">
        <f>D184/RES_summary!D$19</f>
        <v>15.988782727917828</v>
      </c>
      <c r="E241" s="178">
        <f>E184/RES_summary!E$19</f>
        <v>16.028769725210783</v>
      </c>
      <c r="F241" s="178">
        <f>F184/RES_summary!F$19</f>
        <v>15.911476207473866</v>
      </c>
      <c r="G241" s="178">
        <f>G184/RES_summary!G$19</f>
        <v>15.739326077019726</v>
      </c>
      <c r="H241" s="178">
        <f>H184/RES_summary!H$19</f>
        <v>15.390452564654247</v>
      </c>
      <c r="I241" s="178">
        <f>I184/RES_summary!I$19</f>
        <v>15.722160218519285</v>
      </c>
      <c r="J241" s="178">
        <f>J184/RES_summary!J$19</f>
        <v>15.945741805859974</v>
      </c>
      <c r="K241" s="178">
        <f>K184/RES_summary!K$19</f>
        <v>15.573403487228198</v>
      </c>
      <c r="L241" s="178">
        <f>L184/RES_summary!L$19</f>
        <v>15.703687039175126</v>
      </c>
      <c r="M241" s="178">
        <f>M184/RES_summary!M$19</f>
        <v>15.362171666410775</v>
      </c>
      <c r="N241" s="178">
        <f>N184/RES_summary!N$19</f>
        <v>15.717840499892565</v>
      </c>
      <c r="O241" s="178">
        <f>O184/RES_summary!O$19</f>
        <v>15.535317261378403</v>
      </c>
      <c r="P241" s="178">
        <f>P184/RES_summary!P$19</f>
        <v>15.844794030162001</v>
      </c>
      <c r="Q241" s="178">
        <f>Q184/RES_summary!Q$19</f>
        <v>15.922517649564536</v>
      </c>
    </row>
    <row r="242" spans="1:17" ht="12" customHeight="1" x14ac:dyDescent="0.25">
      <c r="A242" s="23" t="s">
        <v>203</v>
      </c>
      <c r="B242" s="177">
        <f>B185/RES_summary!B$19</f>
        <v>17.141036596366032</v>
      </c>
      <c r="C242" s="177">
        <f>C185/RES_summary!C$19</f>
        <v>16.744362595903311</v>
      </c>
      <c r="D242" s="177">
        <f>D185/RES_summary!D$19</f>
        <v>17.104063486160559</v>
      </c>
      <c r="E242" s="177">
        <f>E185/RES_summary!E$19</f>
        <v>17.073315306546277</v>
      </c>
      <c r="F242" s="177">
        <f>F185/RES_summary!F$19</f>
        <v>16.770784767511952</v>
      </c>
      <c r="G242" s="177">
        <f>G185/RES_summary!G$19</f>
        <v>16.50863099481375</v>
      </c>
      <c r="H242" s="177">
        <f>H185/RES_summary!H$19</f>
        <v>15.901567124901844</v>
      </c>
      <c r="I242" s="177">
        <f>I185/RES_summary!I$19</f>
        <v>16.342744561104514</v>
      </c>
      <c r="J242" s="177">
        <f>J185/RES_summary!J$19</f>
        <v>16.683154499769895</v>
      </c>
      <c r="K242" s="177">
        <f>K185/RES_summary!K$19</f>
        <v>16.322900593193189</v>
      </c>
      <c r="L242" s="177">
        <f>L185/RES_summary!L$19</f>
        <v>16.311490917198423</v>
      </c>
      <c r="M242" s="177">
        <f>M185/RES_summary!M$19</f>
        <v>15.947706698868551</v>
      </c>
      <c r="N242" s="177">
        <f>N185/RES_summary!N$19</f>
        <v>16.437953249289492</v>
      </c>
      <c r="O242" s="177">
        <f>O185/RES_summary!O$19</f>
        <v>16.019033344446179</v>
      </c>
      <c r="P242" s="177">
        <f>P185/RES_summary!P$19</f>
        <v>16.399925688153505</v>
      </c>
      <c r="Q242" s="177">
        <f>Q185/RES_summary!Q$19</f>
        <v>16.373600214667366</v>
      </c>
    </row>
    <row r="243" spans="1:17" ht="12" customHeight="1" x14ac:dyDescent="0.25">
      <c r="A243" s="29" t="s">
        <v>140</v>
      </c>
      <c r="B243" s="176">
        <f>B186/RES_summary!B$19</f>
        <v>10.58806506653969</v>
      </c>
      <c r="C243" s="176">
        <f>C186/RES_summary!C$19</f>
        <v>10.731712252435958</v>
      </c>
      <c r="D243" s="176">
        <f>D186/RES_summary!D$19</f>
        <v>10.362405426140098</v>
      </c>
      <c r="E243" s="176">
        <f>E186/RES_summary!E$19</f>
        <v>10.606436774989074</v>
      </c>
      <c r="F243" s="176">
        <f>F186/RES_summary!F$19</f>
        <v>10.838270904705224</v>
      </c>
      <c r="G243" s="176">
        <f>G186/RES_summary!G$19</f>
        <v>10.638577270346852</v>
      </c>
      <c r="H243" s="176">
        <f>H186/RES_summary!H$19</f>
        <v>10.844703817864513</v>
      </c>
      <c r="I243" s="176">
        <f>I186/RES_summary!I$19</f>
        <v>11.043672650075509</v>
      </c>
      <c r="J243" s="176">
        <f>J186/RES_summary!J$19</f>
        <v>10.908277728533905</v>
      </c>
      <c r="K243" s="176">
        <f>K186/RES_summary!K$19</f>
        <v>10.47223192620738</v>
      </c>
      <c r="L243" s="176">
        <f>L186/RES_summary!L$19</f>
        <v>10.672859914658638</v>
      </c>
      <c r="M243" s="176">
        <f>M186/RES_summary!M$19</f>
        <v>10.55931049953359</v>
      </c>
      <c r="N243" s="176">
        <f>N186/RES_summary!N$19</f>
        <v>10.616871506933951</v>
      </c>
      <c r="O243" s="176">
        <f>O186/RES_summary!O$19</f>
        <v>10.970143073979889</v>
      </c>
      <c r="P243" s="176">
        <f>P186/RES_summary!P$19</f>
        <v>11.329313237800616</v>
      </c>
      <c r="Q243" s="176">
        <f>Q186/RES_summary!Q$19</f>
        <v>11.930433899313218</v>
      </c>
    </row>
    <row r="245" spans="1:17" ht="12" customHeight="1" x14ac:dyDescent="0.25">
      <c r="A245" s="152" t="s">
        <v>71</v>
      </c>
      <c r="B245" s="184">
        <f>B188/RES_summary!B$19</f>
        <v>148.86227308336987</v>
      </c>
      <c r="C245" s="184">
        <f>C188/RES_summary!C$19</f>
        <v>156.0162318610405</v>
      </c>
      <c r="D245" s="184">
        <f>D188/RES_summary!D$19</f>
        <v>149.93897789296946</v>
      </c>
      <c r="E245" s="184">
        <f>E188/RES_summary!E$19</f>
        <v>155.38069499280101</v>
      </c>
      <c r="F245" s="184">
        <f>F188/RES_summary!F$19</f>
        <v>161.39841160211478</v>
      </c>
      <c r="G245" s="184">
        <f>G188/RES_summary!G$19</f>
        <v>160.97927461773361</v>
      </c>
      <c r="H245" s="184">
        <f>H188/RES_summary!H$19</f>
        <v>165.26151919483667</v>
      </c>
      <c r="I245" s="184">
        <f>I188/RES_summary!I$19</f>
        <v>151.62455470139523</v>
      </c>
      <c r="J245" s="184">
        <f>J188/RES_summary!J$19</f>
        <v>161.18535388399496</v>
      </c>
      <c r="K245" s="184">
        <f>K188/RES_summary!K$19</f>
        <v>147.66847979403181</v>
      </c>
      <c r="L245" s="184">
        <f>L188/RES_summary!L$19</f>
        <v>157.23356737010769</v>
      </c>
      <c r="M245" s="184">
        <f>M188/RES_summary!M$19</f>
        <v>126.24883153445167</v>
      </c>
      <c r="N245" s="184">
        <f>N188/RES_summary!N$19</f>
        <v>126.62466860926472</v>
      </c>
      <c r="O245" s="184">
        <f>O188/RES_summary!O$19</f>
        <v>129.02861893168301</v>
      </c>
      <c r="P245" s="184">
        <f>P188/RES_summary!P$19</f>
        <v>120.65194414030941</v>
      </c>
      <c r="Q245" s="184">
        <f>Q188/RES_summary!Q$19</f>
        <v>126.96504629256306</v>
      </c>
    </row>
    <row r="246" spans="1:17" ht="12" customHeight="1" x14ac:dyDescent="0.25">
      <c r="A246" s="158" t="s">
        <v>65</v>
      </c>
      <c r="B246" s="178">
        <f>B189/RES_summary!B$19</f>
        <v>113.801438022979</v>
      </c>
      <c r="C246" s="178">
        <f>C189/RES_summary!C$19</f>
        <v>120.91666201669993</v>
      </c>
      <c r="D246" s="178">
        <f>D189/RES_summary!D$19</f>
        <v>115.10823183166919</v>
      </c>
      <c r="E246" s="178">
        <f>E189/RES_summary!E$19</f>
        <v>120.28315397859322</v>
      </c>
      <c r="F246" s="178">
        <f>F189/RES_summary!F$19</f>
        <v>126.04074997065914</v>
      </c>
      <c r="G246" s="178">
        <f>G189/RES_summary!G$19</f>
        <v>125.75141603009</v>
      </c>
      <c r="H246" s="178">
        <f>H189/RES_summary!H$19</f>
        <v>129.7109715115806</v>
      </c>
      <c r="I246" s="178">
        <f>I189/RES_summary!I$19</f>
        <v>116.18508864317411</v>
      </c>
      <c r="J246" s="178">
        <f>J189/RES_summary!J$19</f>
        <v>125.50666498714342</v>
      </c>
      <c r="K246" s="178">
        <f>K189/RES_summary!K$19</f>
        <v>112.64333192067819</v>
      </c>
      <c r="L246" s="178">
        <f>L189/RES_summary!L$19</f>
        <v>121.81941671972612</v>
      </c>
      <c r="M246" s="178">
        <f>M189/RES_summary!M$19</f>
        <v>91.316973288277438</v>
      </c>
      <c r="N246" s="178">
        <f>N189/RES_summary!N$19</f>
        <v>91.187950682351953</v>
      </c>
      <c r="O246" s="178">
        <f>O189/RES_summary!O$19</f>
        <v>93.60325971508064</v>
      </c>
      <c r="P246" s="178">
        <f>P189/RES_summary!P$19</f>
        <v>85.045358822596711</v>
      </c>
      <c r="Q246" s="178">
        <f>Q189/RES_summary!Q$19</f>
        <v>91.580189136191635</v>
      </c>
    </row>
    <row r="247" spans="1:17" ht="12" customHeight="1" x14ac:dyDescent="0.25">
      <c r="A247" s="23" t="s">
        <v>161</v>
      </c>
      <c r="B247" s="177">
        <f>B190/RES_summary!B$19</f>
        <v>110.50777418949784</v>
      </c>
      <c r="C247" s="177">
        <f>C190/RES_summary!C$19</f>
        <v>116.92034510598248</v>
      </c>
      <c r="D247" s="177">
        <f>D190/RES_summary!D$19</f>
        <v>112.88467173263216</v>
      </c>
      <c r="E247" s="177">
        <f>E190/RES_summary!E$19</f>
        <v>117.51286208320504</v>
      </c>
      <c r="F247" s="177">
        <f>F190/RES_summary!F$19</f>
        <v>122.35681771688952</v>
      </c>
      <c r="G247" s="177">
        <f>G190/RES_summary!G$19</f>
        <v>122.48212255020391</v>
      </c>
      <c r="H247" s="177">
        <f>H190/RES_summary!H$19</f>
        <v>124.93350248171315</v>
      </c>
      <c r="I247" s="177">
        <f>I190/RES_summary!I$19</f>
        <v>112.58286798226449</v>
      </c>
      <c r="J247" s="177">
        <f>J190/RES_summary!J$19</f>
        <v>121.56789747479411</v>
      </c>
      <c r="K247" s="177">
        <f>K190/RES_summary!K$19</f>
        <v>111.41895616657897</v>
      </c>
      <c r="L247" s="177">
        <f>L190/RES_summary!L$19</f>
        <v>119.27113597914384</v>
      </c>
      <c r="M247" s="177">
        <f>M190/RES_summary!M$19</f>
        <v>89.187300670306726</v>
      </c>
      <c r="N247" s="177">
        <f>N190/RES_summary!N$19</f>
        <v>89.328099434718894</v>
      </c>
      <c r="O247" s="177">
        <f>O190/RES_summary!O$19</f>
        <v>91.025504495125858</v>
      </c>
      <c r="P247" s="177">
        <f>P190/RES_summary!P$19</f>
        <v>82.542564076210468</v>
      </c>
      <c r="Q247" s="177">
        <f>Q190/RES_summary!Q$19</f>
        <v>88.532869072368754</v>
      </c>
    </row>
    <row r="248" spans="1:17" ht="12" customHeight="1" x14ac:dyDescent="0.25">
      <c r="A248" s="23" t="s">
        <v>60</v>
      </c>
      <c r="B248" s="177">
        <f>B191/RES_summary!B$19</f>
        <v>3.2936638334811632</v>
      </c>
      <c r="C248" s="177">
        <f>C191/RES_summary!C$19</f>
        <v>3.996316910717455</v>
      </c>
      <c r="D248" s="177">
        <f>D191/RES_summary!D$19</f>
        <v>2.2235600990370257</v>
      </c>
      <c r="E248" s="177">
        <f>E191/RES_summary!E$19</f>
        <v>2.7702918953881803</v>
      </c>
      <c r="F248" s="177">
        <f>F191/RES_summary!F$19</f>
        <v>3.6839322537696222</v>
      </c>
      <c r="G248" s="177">
        <f>G191/RES_summary!G$19</f>
        <v>3.2692934798860911</v>
      </c>
      <c r="H248" s="177">
        <f>H191/RES_summary!H$19</f>
        <v>4.7774690298674427</v>
      </c>
      <c r="I248" s="177">
        <f>I191/RES_summary!I$19</f>
        <v>3.6022206609096359</v>
      </c>
      <c r="J248" s="177">
        <f>J191/RES_summary!J$19</f>
        <v>3.9387675123493069</v>
      </c>
      <c r="K248" s="177">
        <f>K191/RES_summary!K$19</f>
        <v>1.2243757540992393</v>
      </c>
      <c r="L248" s="177">
        <f>L191/RES_summary!L$19</f>
        <v>2.5482807405822969</v>
      </c>
      <c r="M248" s="177">
        <f>M191/RES_summary!M$19</f>
        <v>2.1296726179707193</v>
      </c>
      <c r="N248" s="177">
        <f>N191/RES_summary!N$19</f>
        <v>1.8598512476330444</v>
      </c>
      <c r="O248" s="177">
        <f>O191/RES_summary!O$19</f>
        <v>2.5777552199547777</v>
      </c>
      <c r="P248" s="177">
        <f>P191/RES_summary!P$19</f>
        <v>2.5027947463862419</v>
      </c>
      <c r="Q248" s="177">
        <f>Q191/RES_summary!Q$19</f>
        <v>3.0473200638228821</v>
      </c>
    </row>
    <row r="249" spans="1:17" ht="12" customHeight="1" x14ac:dyDescent="0.25">
      <c r="A249" s="158" t="s">
        <v>112</v>
      </c>
      <c r="B249" s="178">
        <f>B192/RES_summary!B$19</f>
        <v>5.6749639048922024E-2</v>
      </c>
      <c r="C249" s="178">
        <f>C192/RES_summary!C$19</f>
        <v>6.2483755082381215E-2</v>
      </c>
      <c r="D249" s="178">
        <f>D192/RES_summary!D$19</f>
        <v>6.7567178622336424E-2</v>
      </c>
      <c r="E249" s="178">
        <f>E192/RES_summary!E$19</f>
        <v>7.0261668198101701E-2</v>
      </c>
      <c r="F249" s="178">
        <f>F192/RES_summary!F$19</f>
        <v>7.6104100554268667E-2</v>
      </c>
      <c r="G249" s="178">
        <f>G192/RES_summary!G$19</f>
        <v>9.451859780315508E-2</v>
      </c>
      <c r="H249" s="178">
        <f>H192/RES_summary!H$19</f>
        <v>0.11193689958778098</v>
      </c>
      <c r="I249" s="178">
        <f>I192/RES_summary!I$19</f>
        <v>0.14192079727632698</v>
      </c>
      <c r="J249" s="178">
        <f>J192/RES_summary!J$19</f>
        <v>0.16428956413335746</v>
      </c>
      <c r="K249" s="178">
        <f>K192/RES_summary!K$19</f>
        <v>0.20609279074379552</v>
      </c>
      <c r="L249" s="178">
        <f>L192/RES_summary!L$19</f>
        <v>0.23371214924222763</v>
      </c>
      <c r="M249" s="178">
        <f>M192/RES_summary!M$19</f>
        <v>0.26125891984947669</v>
      </c>
      <c r="N249" s="178">
        <f>N192/RES_summary!N$19</f>
        <v>0.29310060991594711</v>
      </c>
      <c r="O249" s="178">
        <f>O192/RES_summary!O$19</f>
        <v>0.32549345917947131</v>
      </c>
      <c r="P249" s="178">
        <f>P192/RES_summary!P$19</f>
        <v>0.35706494216919288</v>
      </c>
      <c r="Q249" s="178">
        <f>Q192/RES_summary!Q$19</f>
        <v>0.33466715000209052</v>
      </c>
    </row>
    <row r="250" spans="1:17" ht="12" customHeight="1" x14ac:dyDescent="0.25">
      <c r="A250" s="23" t="s">
        <v>60</v>
      </c>
      <c r="B250" s="177">
        <f>B193/RES_summary!B$19</f>
        <v>5.6749639048922024E-2</v>
      </c>
      <c r="C250" s="177">
        <f>C193/RES_summary!C$19</f>
        <v>6.2483755082381215E-2</v>
      </c>
      <c r="D250" s="177">
        <f>D193/RES_summary!D$19</f>
        <v>6.7567178622336424E-2</v>
      </c>
      <c r="E250" s="177">
        <f>E193/RES_summary!E$19</f>
        <v>7.0261668198101701E-2</v>
      </c>
      <c r="F250" s="177">
        <f>F193/RES_summary!F$19</f>
        <v>7.6104100554268667E-2</v>
      </c>
      <c r="G250" s="177">
        <f>G193/RES_summary!G$19</f>
        <v>9.451859780315508E-2</v>
      </c>
      <c r="H250" s="177">
        <f>H193/RES_summary!H$19</f>
        <v>0.11193689958778098</v>
      </c>
      <c r="I250" s="177">
        <f>I193/RES_summary!I$19</f>
        <v>0.14192079727632698</v>
      </c>
      <c r="J250" s="177">
        <f>J193/RES_summary!J$19</f>
        <v>0.16428956413335746</v>
      </c>
      <c r="K250" s="177">
        <f>K193/RES_summary!K$19</f>
        <v>0.20609279074379552</v>
      </c>
      <c r="L250" s="177">
        <f>L193/RES_summary!L$19</f>
        <v>0.23371214924222763</v>
      </c>
      <c r="M250" s="177">
        <f>M193/RES_summary!M$19</f>
        <v>0.26125891984947669</v>
      </c>
      <c r="N250" s="177">
        <f>N193/RES_summary!N$19</f>
        <v>0.29310060991594711</v>
      </c>
      <c r="O250" s="177">
        <f>O193/RES_summary!O$19</f>
        <v>0.32549345917947131</v>
      </c>
      <c r="P250" s="177">
        <f>P193/RES_summary!P$19</f>
        <v>0.35706494216919288</v>
      </c>
      <c r="Q250" s="177">
        <f>Q193/RES_summary!Q$19</f>
        <v>0.33466715000209052</v>
      </c>
    </row>
    <row r="251" spans="1:17" ht="12" customHeight="1" x14ac:dyDescent="0.25">
      <c r="A251" s="158" t="s">
        <v>63</v>
      </c>
      <c r="B251" s="178">
        <f>B194/RES_summary!B$19</f>
        <v>27.442479846290304</v>
      </c>
      <c r="C251" s="178">
        <f>C194/RES_summary!C$19</f>
        <v>27.478262708427259</v>
      </c>
      <c r="D251" s="178">
        <f>D194/RES_summary!D$19</f>
        <v>27.007746127763127</v>
      </c>
      <c r="E251" s="178">
        <f>E194/RES_summary!E$19</f>
        <v>27.096981363061893</v>
      </c>
      <c r="F251" s="178">
        <f>F194/RES_summary!F$19</f>
        <v>27.31472957333855</v>
      </c>
      <c r="G251" s="178">
        <f>G194/RES_summary!G$19</f>
        <v>27.208489639835584</v>
      </c>
      <c r="H251" s="178">
        <f>H194/RES_summary!H$19</f>
        <v>27.668528612699468</v>
      </c>
      <c r="I251" s="178">
        <f>I194/RES_summary!I$19</f>
        <v>27.204702075920796</v>
      </c>
      <c r="J251" s="178">
        <f>J194/RES_summary!J$19</f>
        <v>27.165750887432708</v>
      </c>
      <c r="K251" s="178">
        <f>K194/RES_summary!K$19</f>
        <v>26.609444056038843</v>
      </c>
      <c r="L251" s="178">
        <f>L194/RES_summary!L$19</f>
        <v>26.906946390523547</v>
      </c>
      <c r="M251" s="178">
        <f>M194/RES_summary!M$19</f>
        <v>26.500144368608961</v>
      </c>
      <c r="N251" s="178">
        <f>N194/RES_summary!N$19</f>
        <v>26.65849541681618</v>
      </c>
      <c r="O251" s="178">
        <f>O194/RES_summary!O$19</f>
        <v>26.749457415248816</v>
      </c>
      <c r="P251" s="178">
        <f>P194/RES_summary!P$19</f>
        <v>26.636168699109337</v>
      </c>
      <c r="Q251" s="178">
        <f>Q194/RES_summary!Q$19</f>
        <v>26.373763971750854</v>
      </c>
    </row>
    <row r="252" spans="1:17" ht="12" customHeight="1" x14ac:dyDescent="0.25">
      <c r="A252" s="167" t="s">
        <v>160</v>
      </c>
      <c r="B252" s="183">
        <f>B195/RES_summary!B$19</f>
        <v>26.938782771907384</v>
      </c>
      <c r="C252" s="183">
        <f>C195/RES_summary!C$19</f>
        <v>26.82599333207159</v>
      </c>
      <c r="D252" s="183">
        <f>D195/RES_summary!D$19</f>
        <v>26.662354574564088</v>
      </c>
      <c r="E252" s="183">
        <f>E195/RES_summary!E$19</f>
        <v>26.645239496401828</v>
      </c>
      <c r="F252" s="183">
        <f>F195/RES_summary!F$19</f>
        <v>26.684407815587754</v>
      </c>
      <c r="G252" s="183">
        <f>G195/RES_summary!G$19</f>
        <v>26.64267208498114</v>
      </c>
      <c r="H252" s="183">
        <f>H195/RES_summary!H$19</f>
        <v>26.827352974939188</v>
      </c>
      <c r="I252" s="183">
        <f>I195/RES_summary!I$19</f>
        <v>26.570090659918961</v>
      </c>
      <c r="J252" s="183">
        <f>J195/RES_summary!J$19</f>
        <v>26.557431374379206</v>
      </c>
      <c r="K252" s="183">
        <f>K195/RES_summary!K$19</f>
        <v>26.32045621028243</v>
      </c>
      <c r="L252" s="183">
        <f>L195/RES_summary!L$19</f>
        <v>26.540747180627299</v>
      </c>
      <c r="M252" s="183">
        <f>M195/RES_summary!M$19</f>
        <v>26.057374084180012</v>
      </c>
      <c r="N252" s="183">
        <f>N195/RES_summary!N$19</f>
        <v>26.301112045332193</v>
      </c>
      <c r="O252" s="183">
        <f>O195/RES_summary!O$19</f>
        <v>26.319877998131531</v>
      </c>
      <c r="P252" s="183">
        <f>P195/RES_summary!P$19</f>
        <v>26.237548079229352</v>
      </c>
      <c r="Q252" s="183">
        <f>Q195/RES_summary!Q$19</f>
        <v>25.922064779239903</v>
      </c>
    </row>
    <row r="253" spans="1:17" ht="12" customHeight="1" x14ac:dyDescent="0.25">
      <c r="A253" s="167" t="s">
        <v>159</v>
      </c>
      <c r="B253" s="183">
        <f>B196/RES_summary!B$19</f>
        <v>26.926722186608849</v>
      </c>
      <c r="C253" s="183">
        <f>C196/RES_summary!C$19</f>
        <v>26.898180204979834</v>
      </c>
      <c r="D253" s="183">
        <f>D196/RES_summary!D$19</f>
        <v>27.087275942114161</v>
      </c>
      <c r="E253" s="183">
        <f>E196/RES_summary!E$19</f>
        <v>27.147571950496268</v>
      </c>
      <c r="F253" s="183">
        <f>F196/RES_summary!F$19</f>
        <v>27.389618727042023</v>
      </c>
      <c r="G253" s="183">
        <f>G196/RES_summary!G$19</f>
        <v>27.469094979237994</v>
      </c>
      <c r="H253" s="183">
        <f>H196/RES_summary!H$19</f>
        <v>27.72335400565122</v>
      </c>
      <c r="I253" s="183">
        <f>I196/RES_summary!I$19</f>
        <v>27.656873956484247</v>
      </c>
      <c r="J253" s="183">
        <f>J196/RES_summary!J$19</f>
        <v>27.761934722548343</v>
      </c>
      <c r="K253" s="183">
        <f>K196/RES_summary!K$19</f>
        <v>27.637141891076244</v>
      </c>
      <c r="L253" s="183">
        <f>L196/RES_summary!L$19</f>
        <v>27.781069897765672</v>
      </c>
      <c r="M253" s="183">
        <f>M196/RES_summary!M$19</f>
        <v>27.407780200855917</v>
      </c>
      <c r="N253" s="183">
        <f>N196/RES_summary!N$19</f>
        <v>27.49899892345038</v>
      </c>
      <c r="O253" s="183">
        <f>O196/RES_summary!O$19</f>
        <v>27.476344221240055</v>
      </c>
      <c r="P253" s="183">
        <f>P196/RES_summary!P$19</f>
        <v>27.310209208659934</v>
      </c>
      <c r="Q253" s="183">
        <f>Q196/RES_summary!Q$19</f>
        <v>26.948568043828736</v>
      </c>
    </row>
    <row r="254" spans="1:17" ht="12" customHeight="1" x14ac:dyDescent="0.25">
      <c r="A254" s="166" t="s">
        <v>203</v>
      </c>
      <c r="B254" s="182">
        <f>B197/RES_summary!B$19</f>
        <v>17.510208801740195</v>
      </c>
      <c r="C254" s="182">
        <f>C197/RES_summary!C$19</f>
        <v>19.084843286735296</v>
      </c>
      <c r="D254" s="182">
        <f>D197/RES_summary!D$19</f>
        <v>17.647208838438178</v>
      </c>
      <c r="E254" s="182">
        <f>E197/RES_summary!E$19</f>
        <v>17.798747885672544</v>
      </c>
      <c r="F254" s="182">
        <f>F197/RES_summary!F$19</f>
        <v>17.88607822793881</v>
      </c>
      <c r="G254" s="182">
        <f>G197/RES_summary!G$19</f>
        <v>17.909836536366281</v>
      </c>
      <c r="H254" s="182">
        <f>H197/RES_summary!H$19</f>
        <v>18.049383853878268</v>
      </c>
      <c r="I254" s="182">
        <f>I197/RES_summary!I$19</f>
        <v>18.007613247436321</v>
      </c>
      <c r="J254" s="182">
        <f>J197/RES_summary!J$19</f>
        <v>18.063860595144774</v>
      </c>
      <c r="K254" s="182">
        <f>K197/RES_summary!K$19</f>
        <v>17.941672028691094</v>
      </c>
      <c r="L254" s="182">
        <f>L197/RES_summary!L$19</f>
        <v>18.072633875085145</v>
      </c>
      <c r="M254" s="182">
        <f>M197/RES_summary!M$19</f>
        <v>17.741327761157915</v>
      </c>
      <c r="N254" s="182">
        <f>N197/RES_summary!N$19</f>
        <v>17.880222155485967</v>
      </c>
      <c r="O254" s="182">
        <f>O197/RES_summary!O$19</f>
        <v>17.875180792726734</v>
      </c>
      <c r="P254" s="182">
        <f>P197/RES_summary!P$19</f>
        <v>17.766940825512069</v>
      </c>
      <c r="Q254" s="182">
        <f>Q197/RES_summary!Q$19</f>
        <v>17.535897264698736</v>
      </c>
    </row>
    <row r="255" spans="1:17" ht="12" customHeight="1" x14ac:dyDescent="0.25">
      <c r="A255" s="147" t="s">
        <v>59</v>
      </c>
      <c r="B255" s="181">
        <f>B198/RES_summary!B$19</f>
        <v>9.4165133848686526</v>
      </c>
      <c r="C255" s="181">
        <f>C198/RES_summary!C$19</f>
        <v>7.8133369182445431</v>
      </c>
      <c r="D255" s="181">
        <f>D198/RES_summary!D$19</f>
        <v>9.440067103675986</v>
      </c>
      <c r="E255" s="181">
        <f>E198/RES_summary!E$19</f>
        <v>9.3488240648237255</v>
      </c>
      <c r="F255" s="181">
        <f>F198/RES_summary!F$19</f>
        <v>9.5035404991032078</v>
      </c>
      <c r="G255" s="181">
        <f>G198/RES_summary!G$19</f>
        <v>9.5592584428717213</v>
      </c>
      <c r="H255" s="181">
        <f>H198/RES_summary!H$19</f>
        <v>9.6739701517729575</v>
      </c>
      <c r="I255" s="181">
        <f>I198/RES_summary!I$19</f>
        <v>9.6492607090479261</v>
      </c>
      <c r="J255" s="181">
        <f>J198/RES_summary!J$19</f>
        <v>9.6980741274035687</v>
      </c>
      <c r="K255" s="181">
        <f>K198/RES_summary!K$19</f>
        <v>9.6954698623851492</v>
      </c>
      <c r="L255" s="181">
        <f>L198/RES_summary!L$19</f>
        <v>9.7084360226805231</v>
      </c>
      <c r="M255" s="181">
        <f>M198/RES_summary!M$19</f>
        <v>9.6664524396980038</v>
      </c>
      <c r="N255" s="181">
        <f>N198/RES_summary!N$19</f>
        <v>9.6187767679644089</v>
      </c>
      <c r="O255" s="181">
        <f>O198/RES_summary!O$19</f>
        <v>9.6011634285133223</v>
      </c>
      <c r="P255" s="181">
        <f>P198/RES_summary!P$19</f>
        <v>9.5432683831478631</v>
      </c>
      <c r="Q255" s="181">
        <f>Q198/RES_summary!Q$19</f>
        <v>9.4126707791299999</v>
      </c>
    </row>
    <row r="256" spans="1:17" ht="12" customHeight="1" x14ac:dyDescent="0.25">
      <c r="A256" s="163" t="s">
        <v>142</v>
      </c>
      <c r="B256" s="180">
        <f>B199/RES_summary!B$19</f>
        <v>30.283295983571318</v>
      </c>
      <c r="C256" s="180">
        <f>C199/RES_summary!C$19</f>
        <v>31.209762574058445</v>
      </c>
      <c r="D256" s="180">
        <f>D199/RES_summary!D$19</f>
        <v>29.20287059431632</v>
      </c>
      <c r="E256" s="180">
        <f>E199/RES_summary!E$19</f>
        <v>30.016712051694093</v>
      </c>
      <c r="F256" s="180">
        <f>F199/RES_summary!F$19</f>
        <v>31.362454461241171</v>
      </c>
      <c r="G256" s="180">
        <f>G199/RES_summary!G$19</f>
        <v>31.043268675120768</v>
      </c>
      <c r="H256" s="180">
        <f>H199/RES_summary!H$19</f>
        <v>33.497328150788043</v>
      </c>
      <c r="I256" s="180">
        <f>I199/RES_summary!I$19</f>
        <v>32.076619060317014</v>
      </c>
      <c r="J256" s="180">
        <f>J199/RES_summary!J$19</f>
        <v>32.778169905459869</v>
      </c>
      <c r="K256" s="180">
        <f>K199/RES_summary!K$19</f>
        <v>28.999254138775768</v>
      </c>
      <c r="L256" s="180">
        <f>L199/RES_summary!L$19</f>
        <v>30.705080614456218</v>
      </c>
      <c r="M256" s="180">
        <f>M199/RES_summary!M$19</f>
        <v>30.833562813665125</v>
      </c>
      <c r="N256" s="180">
        <f>N199/RES_summary!N$19</f>
        <v>30.54461480332569</v>
      </c>
      <c r="O256" s="180">
        <f>O199/RES_summary!O$19</f>
        <v>32.3913875180831</v>
      </c>
      <c r="P256" s="180">
        <f>P199/RES_summary!P$19</f>
        <v>32.521632842748744</v>
      </c>
      <c r="Q256" s="180">
        <f>Q199/RES_summary!Q$19</f>
        <v>33.761942886449241</v>
      </c>
    </row>
    <row r="257" spans="1:17" ht="12" customHeight="1" x14ac:dyDescent="0.25">
      <c r="A257" s="161" t="s">
        <v>141</v>
      </c>
      <c r="B257" s="179">
        <f>B200/RES_summary!B$19</f>
        <v>29.100655774191761</v>
      </c>
      <c r="C257" s="179">
        <f>C200/RES_summary!C$19</f>
        <v>30.024832188112878</v>
      </c>
      <c r="D257" s="179">
        <f>D200/RES_summary!D$19</f>
        <v>28.768782778121636</v>
      </c>
      <c r="E257" s="179">
        <f>E200/RES_summary!E$19</f>
        <v>29.409320832810206</v>
      </c>
      <c r="F257" s="179">
        <f>F200/RES_summary!F$19</f>
        <v>30.530656316452394</v>
      </c>
      <c r="G257" s="179">
        <f>G200/RES_summary!G$19</f>
        <v>30.336464481588372</v>
      </c>
      <c r="H257" s="179">
        <f>H200/RES_summary!H$19</f>
        <v>32.013670531543546</v>
      </c>
      <c r="I257" s="179">
        <f>I200/RES_summary!I$19</f>
        <v>31.033387682932492</v>
      </c>
      <c r="J257" s="179">
        <f>J200/RES_summary!J$19</f>
        <v>31.496975342257628</v>
      </c>
      <c r="K257" s="179">
        <f>K200/RES_summary!K$19</f>
        <v>29.020653403912334</v>
      </c>
      <c r="L257" s="179">
        <f>L200/RES_summary!L$19</f>
        <v>30.16650041840489</v>
      </c>
      <c r="M257" s="179">
        <f>M200/RES_summary!M$19</f>
        <v>30.215850913533757</v>
      </c>
      <c r="N257" s="179">
        <f>N200/RES_summary!N$19</f>
        <v>29.804260808081121</v>
      </c>
      <c r="O257" s="179">
        <f>O200/RES_summary!O$19</f>
        <v>30.905014102888028</v>
      </c>
      <c r="P257" s="179">
        <f>P200/RES_summary!P$19</f>
        <v>30.83903895377194</v>
      </c>
      <c r="Q257" s="179">
        <f>Q200/RES_summary!Q$19</f>
        <v>31.450621457539313</v>
      </c>
    </row>
    <row r="258" spans="1:17" ht="12" customHeight="1" x14ac:dyDescent="0.25">
      <c r="A258" s="148" t="s">
        <v>60</v>
      </c>
      <c r="B258" s="177">
        <f>B201/RES_summary!B$19</f>
        <v>19.68414238932311</v>
      </c>
      <c r="C258" s="177">
        <f>C201/RES_summary!C$19</f>
        <v>22.21149526986834</v>
      </c>
      <c r="D258" s="177">
        <f>D201/RES_summary!D$19</f>
        <v>19.328715674445647</v>
      </c>
      <c r="E258" s="177">
        <f>E201/RES_summary!E$19</f>
        <v>20.060496767986482</v>
      </c>
      <c r="F258" s="177">
        <f>F201/RES_summary!F$19</f>
        <v>21.027115817349188</v>
      </c>
      <c r="G258" s="177">
        <f>G201/RES_summary!G$19</f>
        <v>20.777206038716649</v>
      </c>
      <c r="H258" s="177">
        <f>H201/RES_summary!H$19</f>
        <v>22.339700379770587</v>
      </c>
      <c r="I258" s="177">
        <f>I201/RES_summary!I$19</f>
        <v>21.38412697388457</v>
      </c>
      <c r="J258" s="177">
        <f>J201/RES_summary!J$19</f>
        <v>21.798901214854062</v>
      </c>
      <c r="K258" s="177">
        <f>K201/RES_summary!K$19</f>
        <v>19.325183541527188</v>
      </c>
      <c r="L258" s="177">
        <f>L201/RES_summary!L$19</f>
        <v>20.45806439572436</v>
      </c>
      <c r="M258" s="177">
        <f>M201/RES_summary!M$19</f>
        <v>20.549398473835755</v>
      </c>
      <c r="N258" s="177">
        <f>N201/RES_summary!N$19</f>
        <v>20.185484040116709</v>
      </c>
      <c r="O258" s="177">
        <f>O201/RES_summary!O$19</f>
        <v>21.303850674374708</v>
      </c>
      <c r="P258" s="177">
        <f>P201/RES_summary!P$19</f>
        <v>21.295770570624082</v>
      </c>
      <c r="Q258" s="177">
        <f>Q201/RES_summary!Q$19</f>
        <v>22.037950678409313</v>
      </c>
    </row>
    <row r="259" spans="1:17" ht="12" customHeight="1" x14ac:dyDescent="0.25">
      <c r="A259" s="148" t="s">
        <v>59</v>
      </c>
      <c r="B259" s="177">
        <f>B202/RES_summary!B$19</f>
        <v>9.4165133848686509</v>
      </c>
      <c r="C259" s="177">
        <f>C202/RES_summary!C$19</f>
        <v>7.8133369182445414</v>
      </c>
      <c r="D259" s="177">
        <f>D202/RES_summary!D$19</f>
        <v>9.440067103675986</v>
      </c>
      <c r="E259" s="177">
        <f>E202/RES_summary!E$19</f>
        <v>9.3488240648237255</v>
      </c>
      <c r="F259" s="177">
        <f>F202/RES_summary!F$19</f>
        <v>9.503540499103206</v>
      </c>
      <c r="G259" s="177">
        <f>G202/RES_summary!G$19</f>
        <v>9.5592584428717196</v>
      </c>
      <c r="H259" s="177">
        <f>H202/RES_summary!H$19</f>
        <v>9.6739701517729575</v>
      </c>
      <c r="I259" s="177">
        <f>I202/RES_summary!I$19</f>
        <v>9.6492607090479243</v>
      </c>
      <c r="J259" s="177">
        <f>J202/RES_summary!J$19</f>
        <v>9.6980741274035651</v>
      </c>
      <c r="K259" s="177">
        <f>K202/RES_summary!K$19</f>
        <v>9.6954698623851492</v>
      </c>
      <c r="L259" s="177">
        <f>L202/RES_summary!L$19</f>
        <v>9.7084360226805284</v>
      </c>
      <c r="M259" s="177">
        <f>M202/RES_summary!M$19</f>
        <v>9.6664524396980021</v>
      </c>
      <c r="N259" s="177">
        <f>N202/RES_summary!N$19</f>
        <v>9.6187767679644072</v>
      </c>
      <c r="O259" s="177">
        <f>O202/RES_summary!O$19</f>
        <v>9.6011634285133223</v>
      </c>
      <c r="P259" s="177">
        <f>P202/RES_summary!P$19</f>
        <v>9.543268383147856</v>
      </c>
      <c r="Q259" s="177">
        <f>Q202/RES_summary!Q$19</f>
        <v>9.4126707791299999</v>
      </c>
    </row>
    <row r="260" spans="1:17" ht="12" customHeight="1" x14ac:dyDescent="0.25">
      <c r="A260" s="158" t="s">
        <v>62</v>
      </c>
      <c r="B260" s="178">
        <f>B203/RES_summary!B$19</f>
        <v>7.5616055750516118</v>
      </c>
      <c r="C260" s="178">
        <f>C203/RES_summary!C$19</f>
        <v>7.5588233808309422</v>
      </c>
      <c r="D260" s="178">
        <f>D203/RES_summary!D$19</f>
        <v>7.7554327549148097</v>
      </c>
      <c r="E260" s="178">
        <f>E203/RES_summary!E$19</f>
        <v>7.9302979829477893</v>
      </c>
      <c r="F260" s="178">
        <f>F203/RES_summary!F$19</f>
        <v>7.9668279575628498</v>
      </c>
      <c r="G260" s="178">
        <f>G203/RES_summary!G$19</f>
        <v>7.9248503500048617</v>
      </c>
      <c r="H260" s="178">
        <f>H203/RES_summary!H$19</f>
        <v>7.7700821709688315</v>
      </c>
      <c r="I260" s="178">
        <f>I203/RES_summary!I$19</f>
        <v>8.0928431850240212</v>
      </c>
      <c r="J260" s="178">
        <f>J203/RES_summary!J$19</f>
        <v>8.348648445285491</v>
      </c>
      <c r="K260" s="178">
        <f>K203/RES_summary!K$19</f>
        <v>8.209611026570963</v>
      </c>
      <c r="L260" s="178">
        <f>L203/RES_summary!L$19</f>
        <v>8.2734921106157753</v>
      </c>
      <c r="M260" s="178">
        <f>M203/RES_summary!M$19</f>
        <v>8.1704549577157888</v>
      </c>
      <c r="N260" s="178">
        <f>N203/RES_summary!N$19</f>
        <v>8.4851219001806442</v>
      </c>
      <c r="O260" s="178">
        <f>O203/RES_summary!O$19</f>
        <v>8.3504083421740987</v>
      </c>
      <c r="P260" s="178">
        <f>P203/RES_summary!P$19</f>
        <v>8.6133516764341458</v>
      </c>
      <c r="Q260" s="178">
        <f>Q203/RES_summary!Q$19</f>
        <v>8.6764260346184674</v>
      </c>
    </row>
    <row r="261" spans="1:17" ht="12" customHeight="1" x14ac:dyDescent="0.25">
      <c r="A261" s="23" t="s">
        <v>203</v>
      </c>
      <c r="B261" s="177">
        <f>B204/RES_summary!B$19</f>
        <v>7.393468557841202</v>
      </c>
      <c r="C261" s="177">
        <f>C204/RES_summary!C$19</f>
        <v>7.3921277328323587</v>
      </c>
      <c r="D261" s="177">
        <f>D204/RES_summary!D$19</f>
        <v>7.6623294048960071</v>
      </c>
      <c r="E261" s="177">
        <f>E204/RES_summary!E$19</f>
        <v>7.8209859289317025</v>
      </c>
      <c r="F261" s="177">
        <f>F204/RES_summary!F$19</f>
        <v>7.8336108122105594</v>
      </c>
      <c r="G261" s="177">
        <f>G204/RES_summary!G$19</f>
        <v>7.8187097685164364</v>
      </c>
      <c r="H261" s="177">
        <f>H204/RES_summary!H$19</f>
        <v>7.6465202295273</v>
      </c>
      <c r="I261" s="177">
        <f>I204/RES_summary!I$19</f>
        <v>7.9569890499467437</v>
      </c>
      <c r="J261" s="177">
        <f>J204/RES_summary!J$19</f>
        <v>8.2420770319598304</v>
      </c>
      <c r="K261" s="177">
        <f>K204/RES_summary!K$19</f>
        <v>8.1337028537136504</v>
      </c>
      <c r="L261" s="177">
        <f>L204/RES_summary!L$19</f>
        <v>8.1942691535122165</v>
      </c>
      <c r="M261" s="177">
        <f>M204/RES_summary!M$19</f>
        <v>8.0822844614024554</v>
      </c>
      <c r="N261" s="177">
        <f>N204/RES_summary!N$19</f>
        <v>8.4131941411399129</v>
      </c>
      <c r="O261" s="177">
        <f>O204/RES_summary!O$19</f>
        <v>8.2474727142320514</v>
      </c>
      <c r="P261" s="177">
        <f>P204/RES_summary!P$19</f>
        <v>8.4879107450285041</v>
      </c>
      <c r="Q261" s="177">
        <f>Q204/RES_summary!Q$19</f>
        <v>8.509586191390861</v>
      </c>
    </row>
    <row r="262" spans="1:17" ht="12" customHeight="1" x14ac:dyDescent="0.25">
      <c r="A262" s="29" t="s">
        <v>140</v>
      </c>
      <c r="B262" s="176">
        <f>B205/RES_summary!B$19</f>
        <v>8.3113803188688973</v>
      </c>
      <c r="C262" s="176">
        <f>C205/RES_summary!C$19</f>
        <v>8.4429020574183529</v>
      </c>
      <c r="D262" s="176">
        <f>D205/RES_summary!D$19</f>
        <v>8.2251212807803817</v>
      </c>
      <c r="E262" s="176">
        <f>E205/RES_summary!E$19</f>
        <v>8.4977469894238915</v>
      </c>
      <c r="F262" s="176">
        <f>F205/RES_summary!F$19</f>
        <v>8.7533183518759099</v>
      </c>
      <c r="G262" s="176">
        <f>G205/RES_summary!G$19</f>
        <v>8.6285978912517205</v>
      </c>
      <c r="H262" s="176">
        <f>H205/RES_summary!H$19</f>
        <v>8.8690168993918643</v>
      </c>
      <c r="I262" s="176">
        <f>I205/RES_summary!I$19</f>
        <v>9.1170261017779151</v>
      </c>
      <c r="J262" s="176">
        <f>J205/RES_summary!J$19</f>
        <v>9.0766663797902591</v>
      </c>
      <c r="K262" s="176">
        <f>K205/RES_summary!K$19</f>
        <v>8.7262515973577308</v>
      </c>
      <c r="L262" s="176">
        <f>L205/RES_summary!L$19</f>
        <v>8.9292250137640981</v>
      </c>
      <c r="M262" s="176">
        <f>M205/RES_summary!M$19</f>
        <v>8.8936749690447385</v>
      </c>
      <c r="N262" s="176">
        <f>N205/RES_summary!N$19</f>
        <v>8.994627208768831</v>
      </c>
      <c r="O262" s="176">
        <f>O205/RES_summary!O$19</f>
        <v>9.3218853885117241</v>
      </c>
      <c r="P262" s="176">
        <f>P205/RES_summary!P$19</f>
        <v>9.6336972254295947</v>
      </c>
      <c r="Q262" s="176">
        <f>Q205/RES_summary!Q$19</f>
        <v>10.152959774936207</v>
      </c>
    </row>
    <row r="264" spans="1:17" ht="12" customHeight="1" x14ac:dyDescent="0.25">
      <c r="A264" s="152" t="s">
        <v>195</v>
      </c>
      <c r="B264" s="184">
        <f>B207/RES_summary!B$19</f>
        <v>48.024792442045232</v>
      </c>
      <c r="C264" s="184">
        <f>C207/RES_summary!C$19</f>
        <v>49.593189734954571</v>
      </c>
      <c r="D264" s="184">
        <f>D207/RES_summary!D$19</f>
        <v>48.02366591727943</v>
      </c>
      <c r="E264" s="184">
        <f>E207/RES_summary!E$19</f>
        <v>48.831765917557966</v>
      </c>
      <c r="F264" s="184">
        <f>F207/RES_summary!F$19</f>
        <v>49.776233520330308</v>
      </c>
      <c r="G264" s="184">
        <f>G207/RES_summary!G$19</f>
        <v>49.53733424222871</v>
      </c>
      <c r="H264" s="184">
        <f>H207/RES_summary!H$19</f>
        <v>49.969770865676374</v>
      </c>
      <c r="I264" s="184">
        <f>I207/RES_summary!I$19</f>
        <v>45.856855424663252</v>
      </c>
      <c r="J264" s="184">
        <f>J207/RES_summary!J$19</f>
        <v>48.257681747512031</v>
      </c>
      <c r="K264" s="184">
        <f>K207/RES_summary!K$19</f>
        <v>44.790519666286635</v>
      </c>
      <c r="L264" s="184">
        <f>L207/RES_summary!L$19</f>
        <v>46.842038556379435</v>
      </c>
      <c r="M264" s="184">
        <f>M207/RES_summary!M$19</f>
        <v>37.410867501143763</v>
      </c>
      <c r="N264" s="184">
        <f>N207/RES_summary!N$19</f>
        <v>37.301911059095296</v>
      </c>
      <c r="O264" s="184">
        <f>O207/RES_summary!O$19</f>
        <v>37.628309562935215</v>
      </c>
      <c r="P264" s="184">
        <f>P207/RES_summary!P$19</f>
        <v>34.993848923906754</v>
      </c>
      <c r="Q264" s="184">
        <f>Q207/RES_summary!Q$19</f>
        <v>36.419586519891823</v>
      </c>
    </row>
    <row r="265" spans="1:17" ht="12" customHeight="1" x14ac:dyDescent="0.25">
      <c r="A265" s="158" t="s">
        <v>65</v>
      </c>
      <c r="B265" s="178">
        <f>B208/RES_summary!B$19</f>
        <v>36.681511692355564</v>
      </c>
      <c r="C265" s="178">
        <f>C208/RES_summary!C$19</f>
        <v>38.288890628271325</v>
      </c>
      <c r="D265" s="178">
        <f>D208/RES_summary!D$19</f>
        <v>36.640660424860563</v>
      </c>
      <c r="E265" s="178">
        <f>E208/RES_summary!E$19</f>
        <v>37.489668642008311</v>
      </c>
      <c r="F265" s="178">
        <f>F208/RES_summary!F$19</f>
        <v>38.481092765193246</v>
      </c>
      <c r="G265" s="178">
        <f>G208/RES_summary!G$19</f>
        <v>38.229469788624108</v>
      </c>
      <c r="H265" s="178">
        <f>H208/RES_summary!H$19</f>
        <v>38.636729045620477</v>
      </c>
      <c r="I265" s="178">
        <f>I208/RES_summary!I$19</f>
        <v>34.523285387222622</v>
      </c>
      <c r="J265" s="178">
        <f>J208/RES_summary!J$19</f>
        <v>36.825531991554591</v>
      </c>
      <c r="K265" s="178">
        <f>K208/RES_summary!K$19</f>
        <v>33.508302826806769</v>
      </c>
      <c r="L265" s="178">
        <f>L208/RES_summary!L$19</f>
        <v>35.407000975212064</v>
      </c>
      <c r="M265" s="178">
        <f>M208/RES_summary!M$19</f>
        <v>26.288926079554116</v>
      </c>
      <c r="N265" s="178">
        <f>N208/RES_summary!N$19</f>
        <v>26.051812710905534</v>
      </c>
      <c r="O265" s="178">
        <f>O208/RES_summary!O$19</f>
        <v>26.36506415838209</v>
      </c>
      <c r="P265" s="178">
        <f>P208/RES_summary!P$19</f>
        <v>23.738995491590877</v>
      </c>
      <c r="Q265" s="178">
        <f>Q208/RES_summary!Q$19</f>
        <v>25.275142613351449</v>
      </c>
    </row>
    <row r="266" spans="1:17" ht="12" customHeight="1" x14ac:dyDescent="0.25">
      <c r="A266" s="23" t="s">
        <v>161</v>
      </c>
      <c r="B266" s="177">
        <f>B209/RES_summary!B$19</f>
        <v>36.681511692355564</v>
      </c>
      <c r="C266" s="177">
        <f>C209/RES_summary!C$19</f>
        <v>38.288890628271325</v>
      </c>
      <c r="D266" s="177">
        <f>D209/RES_summary!D$19</f>
        <v>36.640660424860563</v>
      </c>
      <c r="E266" s="177">
        <f>E209/RES_summary!E$19</f>
        <v>37.489668642008311</v>
      </c>
      <c r="F266" s="177">
        <f>F209/RES_summary!F$19</f>
        <v>38.481092765193246</v>
      </c>
      <c r="G266" s="177">
        <f>G209/RES_summary!G$19</f>
        <v>38.229469788624108</v>
      </c>
      <c r="H266" s="177">
        <f>H209/RES_summary!H$19</f>
        <v>38.636729045620477</v>
      </c>
      <c r="I266" s="177">
        <f>I209/RES_summary!I$19</f>
        <v>34.523285387222622</v>
      </c>
      <c r="J266" s="177">
        <f>J209/RES_summary!J$19</f>
        <v>36.825531991554591</v>
      </c>
      <c r="K266" s="177">
        <f>K209/RES_summary!K$19</f>
        <v>33.508302826806769</v>
      </c>
      <c r="L266" s="177">
        <f>L209/RES_summary!L$19</f>
        <v>35.407000975212064</v>
      </c>
      <c r="M266" s="177">
        <f>M209/RES_summary!M$19</f>
        <v>26.288926079554116</v>
      </c>
      <c r="N266" s="177">
        <f>N209/RES_summary!N$19</f>
        <v>26.051812710905534</v>
      </c>
      <c r="O266" s="177">
        <f>O209/RES_summary!O$19</f>
        <v>26.36506415838209</v>
      </c>
      <c r="P266" s="177">
        <f>P209/RES_summary!P$19</f>
        <v>23.738995491590877</v>
      </c>
      <c r="Q266" s="177">
        <f>Q209/RES_summary!Q$19</f>
        <v>25.275142613351449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8.5150783734716295</v>
      </c>
      <c r="C270" s="178">
        <f>C213/RES_summary!C$19</f>
        <v>8.4585696365384351</v>
      </c>
      <c r="D270" s="178">
        <f>D213/RES_summary!D$19</f>
        <v>8.499605061089218</v>
      </c>
      <c r="E270" s="178">
        <f>E213/RES_summary!E$19</f>
        <v>8.4503997289301722</v>
      </c>
      <c r="F270" s="178">
        <f>F213/RES_summary!F$19</f>
        <v>8.398193491471055</v>
      </c>
      <c r="G270" s="178">
        <f>G213/RES_summary!G$19</f>
        <v>8.4102109720686737</v>
      </c>
      <c r="H270" s="178">
        <f>H213/RES_summary!H$19</f>
        <v>8.4456370592410384</v>
      </c>
      <c r="I270" s="178">
        <f>I213/RES_summary!I$19</f>
        <v>8.41900207081245</v>
      </c>
      <c r="J270" s="178">
        <f>J213/RES_summary!J$19</f>
        <v>8.4925314680360486</v>
      </c>
      <c r="K270" s="178">
        <f>K213/RES_summary!K$19</f>
        <v>8.4074323725468982</v>
      </c>
      <c r="L270" s="178">
        <f>L213/RES_summary!L$19</f>
        <v>8.4953383042249708</v>
      </c>
      <c r="M270" s="178">
        <f>M213/RES_summary!M$19</f>
        <v>8.2506169021778817</v>
      </c>
      <c r="N270" s="178">
        <f>N213/RES_summary!N$19</f>
        <v>8.3404516742680599</v>
      </c>
      <c r="O270" s="178">
        <f>O213/RES_summary!O$19</f>
        <v>8.337468183935</v>
      </c>
      <c r="P270" s="178">
        <f>P213/RES_summary!P$19</f>
        <v>8.3048060671425219</v>
      </c>
      <c r="Q270" s="178">
        <f>Q213/RES_summary!Q$19</f>
        <v>8.1728135643106636</v>
      </c>
    </row>
    <row r="271" spans="1:17" ht="12" customHeight="1" x14ac:dyDescent="0.25">
      <c r="A271" s="167" t="s">
        <v>160</v>
      </c>
      <c r="B271" s="183">
        <f>B214/RES_summary!B$19</f>
        <v>10.031536881620989</v>
      </c>
      <c r="C271" s="183">
        <f>C214/RES_summary!C$19</f>
        <v>9.9421820762388062</v>
      </c>
      <c r="D271" s="183">
        <f>D214/RES_summary!D$19</f>
        <v>9.8422528897874741</v>
      </c>
      <c r="E271" s="183">
        <f>E214/RES_summary!E$19</f>
        <v>9.7633707038046431</v>
      </c>
      <c r="F271" s="183">
        <f>F214/RES_summary!F$19</f>
        <v>9.7140085184582219</v>
      </c>
      <c r="G271" s="183">
        <f>G214/RES_summary!G$19</f>
        <v>9.6606659793385052</v>
      </c>
      <c r="H271" s="183">
        <f>H214/RES_summary!H$19</f>
        <v>9.6806718267173508</v>
      </c>
      <c r="I271" s="183">
        <f>I214/RES_summary!I$19</f>
        <v>9.5414966342198024</v>
      </c>
      <c r="J271" s="183">
        <f>J214/RES_summary!J$19</f>
        <v>9.4672601603371049</v>
      </c>
      <c r="K271" s="183">
        <f>K214/RES_summary!K$19</f>
        <v>9.3514088508409472</v>
      </c>
      <c r="L271" s="183">
        <f>L214/RES_summary!L$19</f>
        <v>9.356909139044264</v>
      </c>
      <c r="M271" s="183">
        <f>M214/RES_summary!M$19</f>
        <v>9.1583529776247108</v>
      </c>
      <c r="N271" s="183">
        <f>N214/RES_summary!N$19</f>
        <v>9.1829690904600056</v>
      </c>
      <c r="O271" s="183">
        <f>O214/RES_summary!O$19</f>
        <v>9.1549238320465669</v>
      </c>
      <c r="P271" s="183">
        <f>P214/RES_summary!P$19</f>
        <v>9.089172408502467</v>
      </c>
      <c r="Q271" s="183">
        <f>Q214/RES_summary!Q$19</f>
        <v>8.951775029811655</v>
      </c>
    </row>
    <row r="272" spans="1:17" ht="12" customHeight="1" x14ac:dyDescent="0.25">
      <c r="A272" s="167" t="s">
        <v>159</v>
      </c>
      <c r="B272" s="183">
        <f>B215/RES_summary!B$19</f>
        <v>6.5204989730537912</v>
      </c>
      <c r="C272" s="183">
        <f>C215/RES_summary!C$19</f>
        <v>7.0589492741283379</v>
      </c>
      <c r="D272" s="183">
        <f>D215/RES_summary!D$19</f>
        <v>6.3974643783607767</v>
      </c>
      <c r="E272" s="183">
        <f>E215/RES_summary!E$19</f>
        <v>6.385244440290009</v>
      </c>
      <c r="F272" s="183">
        <f>F215/RES_summary!F$19</f>
        <v>6.3141055369989214</v>
      </c>
      <c r="G272" s="183">
        <f>G215/RES_summary!G$19</f>
        <v>6.2794328865700049</v>
      </c>
      <c r="H272" s="183">
        <f>H215/RES_summary!H$19</f>
        <v>6.2924366873663038</v>
      </c>
      <c r="I272" s="183">
        <f>I215/RES_summary!I$19</f>
        <v>6.2019728122431035</v>
      </c>
      <c r="J272" s="183">
        <f>J215/RES_summary!J$19</f>
        <v>6.153719104219137</v>
      </c>
      <c r="K272" s="183">
        <f>K215/RES_summary!K$19</f>
        <v>6.07841575304667</v>
      </c>
      <c r="L272" s="183">
        <f>L215/RES_summary!L$19</f>
        <v>6.0819909403787902</v>
      </c>
      <c r="M272" s="183">
        <f>M215/RES_summary!M$19</f>
        <v>5.9529294354560758</v>
      </c>
      <c r="N272" s="183">
        <f>N215/RES_summary!N$19</f>
        <v>5.9689299087990015</v>
      </c>
      <c r="O272" s="183">
        <f>O215/RES_summary!O$19</f>
        <v>5.9507004908302727</v>
      </c>
      <c r="P272" s="183">
        <f>P215/RES_summary!P$19</f>
        <v>5.907962065526613</v>
      </c>
      <c r="Q272" s="183">
        <f>Q215/RES_summary!Q$19</f>
        <v>5.8186537693775806</v>
      </c>
    </row>
    <row r="273" spans="1:17" ht="12" customHeight="1" x14ac:dyDescent="0.25">
      <c r="A273" s="166" t="s">
        <v>203</v>
      </c>
      <c r="B273" s="182">
        <f>B216/RES_summary!B$19</f>
        <v>6.5204989730537912</v>
      </c>
      <c r="C273" s="182">
        <f>C216/RES_summary!C$19</f>
        <v>7.0589492741283379</v>
      </c>
      <c r="D273" s="182">
        <f>D216/RES_summary!D$19</f>
        <v>6.3974643783607767</v>
      </c>
      <c r="E273" s="182">
        <f>E216/RES_summary!E$19</f>
        <v>6.385244440290009</v>
      </c>
      <c r="F273" s="182">
        <f>F216/RES_summary!F$19</f>
        <v>6.3141055369989214</v>
      </c>
      <c r="G273" s="182">
        <f>G216/RES_summary!G$19</f>
        <v>6.2794328865700049</v>
      </c>
      <c r="H273" s="182">
        <f>H216/RES_summary!H$19</f>
        <v>6.2924366873663038</v>
      </c>
      <c r="I273" s="182">
        <f>I216/RES_summary!I$19</f>
        <v>6.2019728122431035</v>
      </c>
      <c r="J273" s="182">
        <f>J216/RES_summary!J$19</f>
        <v>6.153719104219137</v>
      </c>
      <c r="K273" s="182">
        <f>K216/RES_summary!K$19</f>
        <v>6.07841575304667</v>
      </c>
      <c r="L273" s="182">
        <f>L216/RES_summary!L$19</f>
        <v>6.0819909403787902</v>
      </c>
      <c r="M273" s="182">
        <f>M216/RES_summary!M$19</f>
        <v>5.9529294354560758</v>
      </c>
      <c r="N273" s="182">
        <f>N216/RES_summary!N$19</f>
        <v>5.9689299087990015</v>
      </c>
      <c r="O273" s="182">
        <f>O216/RES_summary!O$19</f>
        <v>5.9507004908302727</v>
      </c>
      <c r="P273" s="182">
        <f>P216/RES_summary!P$19</f>
        <v>5.907962065526613</v>
      </c>
      <c r="Q273" s="182">
        <f>Q216/RES_summary!Q$19</f>
        <v>5.8186537693775806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2.8282023762180342</v>
      </c>
      <c r="C279" s="178">
        <f>C222/RES_summary!C$19</f>
        <v>2.8457294701448088</v>
      </c>
      <c r="D279" s="178">
        <f>D222/RES_summary!D$19</f>
        <v>2.8834004313296488</v>
      </c>
      <c r="E279" s="178">
        <f>E222/RES_summary!E$19</f>
        <v>2.8916975466194725</v>
      </c>
      <c r="F279" s="178">
        <f>F222/RES_summary!F$19</f>
        <v>2.896947263666009</v>
      </c>
      <c r="G279" s="178">
        <f>G222/RES_summary!G$19</f>
        <v>2.8976534815359272</v>
      </c>
      <c r="H279" s="178">
        <f>H222/RES_summary!H$19</f>
        <v>2.8874047608148601</v>
      </c>
      <c r="I279" s="178">
        <f>I222/RES_summary!I$19</f>
        <v>2.9145679666281756</v>
      </c>
      <c r="J279" s="178">
        <f>J222/RES_summary!J$19</f>
        <v>2.9396182879213923</v>
      </c>
      <c r="K279" s="178">
        <f>K222/RES_summary!K$19</f>
        <v>2.874784466932967</v>
      </c>
      <c r="L279" s="178">
        <f>L222/RES_summary!L$19</f>
        <v>2.9396992769423975</v>
      </c>
      <c r="M279" s="178">
        <f>M222/RES_summary!M$19</f>
        <v>2.871324519411762</v>
      </c>
      <c r="N279" s="178">
        <f>N222/RES_summary!N$19</f>
        <v>2.9096466739217002</v>
      </c>
      <c r="O279" s="178">
        <f>O222/RES_summary!O$19</f>
        <v>2.9257772206181238</v>
      </c>
      <c r="P279" s="178">
        <f>P222/RES_summary!P$19</f>
        <v>2.9500473651733534</v>
      </c>
      <c r="Q279" s="178">
        <f>Q222/RES_summary!Q$19</f>
        <v>2.9716303422297088</v>
      </c>
    </row>
    <row r="280" spans="1:17" ht="12" customHeight="1" x14ac:dyDescent="0.25">
      <c r="A280" s="23" t="s">
        <v>203</v>
      </c>
      <c r="B280" s="177">
        <f>B223/RES_summary!B$19</f>
        <v>3.4624268756772656</v>
      </c>
      <c r="C280" s="177">
        <f>C223/RES_summary!C$19</f>
        <v>3.3823001743332091</v>
      </c>
      <c r="D280" s="177">
        <f>D223/RES_summary!D$19</f>
        <v>3.4549584422640862</v>
      </c>
      <c r="E280" s="177">
        <f>E223/RES_summary!E$19</f>
        <v>3.4487474221267633</v>
      </c>
      <c r="F280" s="177">
        <f>F223/RES_summary!F$19</f>
        <v>3.387637356631211</v>
      </c>
      <c r="G280" s="177">
        <f>G223/RES_summary!G$19</f>
        <v>3.3346832506734128</v>
      </c>
      <c r="H280" s="177">
        <f>H223/RES_summary!H$19</f>
        <v>3.2120585630345548</v>
      </c>
      <c r="I280" s="177">
        <f>I223/RES_summary!I$19</f>
        <v>3.301174796085149</v>
      </c>
      <c r="J280" s="177">
        <f>J223/RES_summary!J$19</f>
        <v>3.3699363621524276</v>
      </c>
      <c r="K280" s="177">
        <f>K223/RES_summary!K$19</f>
        <v>3.2971663869419814</v>
      </c>
      <c r="L280" s="177">
        <f>L223/RES_summary!L$19</f>
        <v>3.2948616740044101</v>
      </c>
      <c r="M280" s="177">
        <f>M223/RES_summary!M$19</f>
        <v>3.2213785886955755</v>
      </c>
      <c r="N280" s="177">
        <f>N223/RES_summary!N$19</f>
        <v>3.3204066038533884</v>
      </c>
      <c r="O280" s="177">
        <f>O223/RES_summary!O$19</f>
        <v>3.235786310959714</v>
      </c>
      <c r="P280" s="177">
        <f>P223/RES_summary!P$19</f>
        <v>3.3127251751980378</v>
      </c>
      <c r="Q280" s="177">
        <f>Q223/RES_summary!Q$19</f>
        <v>3.3074075255681059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26.83243241602311</v>
      </c>
      <c r="D285" s="168">
        <f t="shared" ref="D285:Q285" si="71">SUM(D286,D289,D291,D300)</f>
        <v>19.063337808566864</v>
      </c>
      <c r="E285" s="168">
        <f t="shared" si="71"/>
        <v>44.728618847149214</v>
      </c>
      <c r="F285" s="168">
        <f t="shared" si="71"/>
        <v>40.966591386230675</v>
      </c>
      <c r="G285" s="168">
        <f t="shared" si="71"/>
        <v>21.668922994226453</v>
      </c>
      <c r="H285" s="168">
        <f t="shared" si="71"/>
        <v>27.160121883836222</v>
      </c>
      <c r="I285" s="168">
        <f t="shared" si="71"/>
        <v>24.209571998683391</v>
      </c>
      <c r="J285" s="168">
        <f t="shared" si="71"/>
        <v>48.02943494123442</v>
      </c>
      <c r="K285" s="168">
        <f t="shared" si="71"/>
        <v>18.27297978502423</v>
      </c>
      <c r="L285" s="168">
        <f t="shared" si="71"/>
        <v>50.10918404116741</v>
      </c>
      <c r="M285" s="168">
        <f t="shared" si="71"/>
        <v>11.417164946043563</v>
      </c>
      <c r="N285" s="168">
        <f t="shared" si="71"/>
        <v>28.417214136900103</v>
      </c>
      <c r="O285" s="168">
        <f t="shared" si="71"/>
        <v>10.508973232286948</v>
      </c>
      <c r="P285" s="168">
        <f t="shared" si="71"/>
        <v>0</v>
      </c>
      <c r="Q285" s="168">
        <f t="shared" si="71"/>
        <v>9.3172299216213421</v>
      </c>
    </row>
    <row r="286" spans="1:17" ht="12" customHeight="1" x14ac:dyDescent="0.25">
      <c r="A286" s="158" t="s">
        <v>65</v>
      </c>
      <c r="B286" s="157"/>
      <c r="C286" s="157">
        <f>SUM(C287:C288)</f>
        <v>20.005848850273132</v>
      </c>
      <c r="D286" s="157">
        <f t="shared" ref="D286:Q286" si="72">SUM(D287:D288)</f>
        <v>14.202608636301418</v>
      </c>
      <c r="E286" s="157">
        <f t="shared" si="72"/>
        <v>33.75792045935232</v>
      </c>
      <c r="F286" s="157">
        <f t="shared" si="72"/>
        <v>31.187498265921029</v>
      </c>
      <c r="G286" s="157">
        <f t="shared" si="72"/>
        <v>16.410249202143977</v>
      </c>
      <c r="H286" s="157">
        <f t="shared" si="72"/>
        <v>20.669778447314687</v>
      </c>
      <c r="I286" s="157">
        <f t="shared" si="72"/>
        <v>18.190374802972407</v>
      </c>
      <c r="J286" s="157">
        <f t="shared" si="72"/>
        <v>36.722634078794449</v>
      </c>
      <c r="K286" s="157">
        <f t="shared" si="72"/>
        <v>13.69355326463392</v>
      </c>
      <c r="L286" s="157">
        <f t="shared" si="72"/>
        <v>38.079266804012903</v>
      </c>
      <c r="M286" s="157">
        <f t="shared" si="72"/>
        <v>8.1550028789326721</v>
      </c>
      <c r="N286" s="157">
        <f t="shared" si="72"/>
        <v>20.068040249987568</v>
      </c>
      <c r="O286" s="157">
        <f t="shared" si="72"/>
        <v>7.4762310534410341</v>
      </c>
      <c r="P286" s="157">
        <f t="shared" si="72"/>
        <v>0</v>
      </c>
      <c r="Q286" s="157">
        <f t="shared" si="72"/>
        <v>6.5664201152492438</v>
      </c>
    </row>
    <row r="287" spans="1:17" ht="12" customHeight="1" x14ac:dyDescent="0.25">
      <c r="A287" s="23" t="s">
        <v>161</v>
      </c>
      <c r="B287" s="156"/>
      <c r="C287" s="156">
        <f>RES_hhdet_in_fec!C$64</f>
        <v>19.592776011818675</v>
      </c>
      <c r="D287" s="156">
        <f>RES_hhdet_in_fec!D$64</f>
        <v>14.030617567843933</v>
      </c>
      <c r="E287" s="156">
        <f>RES_hhdet_in_fec!E$64</f>
        <v>33.26144411698084</v>
      </c>
      <c r="F287" s="156">
        <f>RES_hhdet_in_fec!F$64</f>
        <v>30.595841053862717</v>
      </c>
      <c r="G287" s="156">
        <f>RES_hhdet_in_fec!G$64</f>
        <v>16.131588140737612</v>
      </c>
      <c r="H287" s="156">
        <f>RES_hhdet_in_fec!H$64</f>
        <v>20.16608913179271</v>
      </c>
      <c r="I287" s="156">
        <f>RES_hhdet_in_fec!I$64</f>
        <v>17.814896347871681</v>
      </c>
      <c r="J287" s="156">
        <f>RES_hhdet_in_fec!J$64</f>
        <v>35.946019303554266</v>
      </c>
      <c r="K287" s="156">
        <f>RES_hhdet_in_fec!K$64</f>
        <v>13.593223848261562</v>
      </c>
      <c r="L287" s="156">
        <f>RES_hhdet_in_fec!L$64</f>
        <v>37.533607004156252</v>
      </c>
      <c r="M287" s="156">
        <f>RES_hhdet_in_fec!M$64</f>
        <v>8.0237047702102764</v>
      </c>
      <c r="N287" s="156">
        <f>RES_hhdet_in_fec!N$64</f>
        <v>19.782760668959803</v>
      </c>
      <c r="O287" s="156">
        <f>RES_hhdet_in_fec!O$64</f>
        <v>7.3314387160229852</v>
      </c>
      <c r="P287" s="156">
        <f>RES_hhdet_in_fec!P$64</f>
        <v>0</v>
      </c>
      <c r="Q287" s="156">
        <f>RES_hhdet_in_fec!Q$64</f>
        <v>6.4103043950302849</v>
      </c>
    </row>
    <row r="288" spans="1:17" ht="12" customHeight="1" x14ac:dyDescent="0.25">
      <c r="A288" s="23" t="s">
        <v>60</v>
      </c>
      <c r="B288" s="156"/>
      <c r="C288" s="156">
        <f>RES_hhdet_in_fec!C$65</f>
        <v>0.41307283845445669</v>
      </c>
      <c r="D288" s="156">
        <f>RES_hhdet_in_fec!D$65</f>
        <v>0.1719910684574851</v>
      </c>
      <c r="E288" s="156">
        <f>RES_hhdet_in_fec!E$65</f>
        <v>0.49647634237147831</v>
      </c>
      <c r="F288" s="156">
        <f>RES_hhdet_in_fec!F$65</f>
        <v>0.59165721205831046</v>
      </c>
      <c r="G288" s="156">
        <f>RES_hhdet_in_fec!G$65</f>
        <v>0.27866106140636265</v>
      </c>
      <c r="H288" s="156">
        <f>RES_hhdet_in_fec!H$65</f>
        <v>0.50368931552197815</v>
      </c>
      <c r="I288" s="156">
        <f>RES_hhdet_in_fec!I$65</f>
        <v>0.37547845510072453</v>
      </c>
      <c r="J288" s="156">
        <f>RES_hhdet_in_fec!J$65</f>
        <v>0.77661477524018008</v>
      </c>
      <c r="K288" s="156">
        <f>RES_hhdet_in_fec!K$65</f>
        <v>0.10032941637235655</v>
      </c>
      <c r="L288" s="156">
        <f>RES_hhdet_in_fec!L$65</f>
        <v>0.54565979985664903</v>
      </c>
      <c r="M288" s="156">
        <f>RES_hhdet_in_fec!M$65</f>
        <v>0.13129810872239617</v>
      </c>
      <c r="N288" s="156">
        <f>RES_hhdet_in_fec!N$65</f>
        <v>0.28527958102776424</v>
      </c>
      <c r="O288" s="156">
        <f>RES_hhdet_in_fec!O$65</f>
        <v>0.14479233741804923</v>
      </c>
      <c r="P288" s="156">
        <f>RES_hhdet_in_fec!P$65</f>
        <v>0</v>
      </c>
      <c r="Q288" s="156">
        <f>RES_hhdet_in_fec!Q$65</f>
        <v>0.15611572021895886</v>
      </c>
    </row>
    <row r="289" spans="1:17" ht="12" customHeight="1" x14ac:dyDescent="0.25">
      <c r="A289" s="158" t="s">
        <v>112</v>
      </c>
      <c r="B289" s="157"/>
      <c r="C289" s="157">
        <f>C290</f>
        <v>7.3248281461274897E-3</v>
      </c>
      <c r="D289" s="157">
        <f t="shared" ref="D289:Q289" si="73">D290</f>
        <v>6.7903975456456139E-3</v>
      </c>
      <c r="E289" s="157">
        <f t="shared" si="73"/>
        <v>8.0767813782350196E-3</v>
      </c>
      <c r="F289" s="157">
        <f t="shared" si="73"/>
        <v>9.194609573019711E-3</v>
      </c>
      <c r="G289" s="157">
        <f t="shared" si="73"/>
        <v>1.5179126039833107E-2</v>
      </c>
      <c r="H289" s="157">
        <f t="shared" si="73"/>
        <v>1.413496725543237E-2</v>
      </c>
      <c r="I289" s="157">
        <f t="shared" si="73"/>
        <v>2.3223816441790203E-2</v>
      </c>
      <c r="J289" s="157">
        <f t="shared" si="73"/>
        <v>2.6947197844984939E-2</v>
      </c>
      <c r="K289" s="157">
        <f t="shared" si="73"/>
        <v>3.8691922914411495E-2</v>
      </c>
      <c r="L289" s="157">
        <f t="shared" si="73"/>
        <v>3.6246287150455275E-2</v>
      </c>
      <c r="M289" s="157">
        <f t="shared" si="73"/>
        <v>2.1711859510161677E-2</v>
      </c>
      <c r="N289" s="157">
        <f t="shared" si="73"/>
        <v>3.1896333418515464E-2</v>
      </c>
      <c r="O289" s="157">
        <f t="shared" si="73"/>
        <v>2.4269322723117739E-2</v>
      </c>
      <c r="P289" s="157">
        <f t="shared" si="73"/>
        <v>0</v>
      </c>
      <c r="Q289" s="157">
        <f t="shared" si="73"/>
        <v>3.6483846811693993E-3</v>
      </c>
    </row>
    <row r="290" spans="1:17" ht="12" customHeight="1" x14ac:dyDescent="0.25">
      <c r="A290" s="23" t="s">
        <v>60</v>
      </c>
      <c r="B290" s="156"/>
      <c r="C290" s="156">
        <f>RES_hhdet_in_fec!C$67</f>
        <v>7.3248281461274897E-3</v>
      </c>
      <c r="D290" s="156">
        <f>RES_hhdet_in_fec!D$67</f>
        <v>6.7903975456456139E-3</v>
      </c>
      <c r="E290" s="156">
        <f>RES_hhdet_in_fec!E$67</f>
        <v>8.0767813782350196E-3</v>
      </c>
      <c r="F290" s="156">
        <f>RES_hhdet_in_fec!F$67</f>
        <v>9.194609573019711E-3</v>
      </c>
      <c r="G290" s="156">
        <f>RES_hhdet_in_fec!G$67</f>
        <v>1.5179126039833107E-2</v>
      </c>
      <c r="H290" s="156">
        <f>RES_hhdet_in_fec!H$67</f>
        <v>1.413496725543237E-2</v>
      </c>
      <c r="I290" s="156">
        <f>RES_hhdet_in_fec!I$67</f>
        <v>2.3223816441790203E-2</v>
      </c>
      <c r="J290" s="156">
        <f>RES_hhdet_in_fec!J$67</f>
        <v>2.6947197844984939E-2</v>
      </c>
      <c r="K290" s="156">
        <f>RES_hhdet_in_fec!K$67</f>
        <v>3.8691922914411495E-2</v>
      </c>
      <c r="L290" s="156">
        <f>RES_hhdet_in_fec!L$67</f>
        <v>3.6246287150455275E-2</v>
      </c>
      <c r="M290" s="156">
        <f>RES_hhdet_in_fec!M$67</f>
        <v>2.1711859510161677E-2</v>
      </c>
      <c r="N290" s="156">
        <f>RES_hhdet_in_fec!N$67</f>
        <v>3.1896333418515464E-2</v>
      </c>
      <c r="O290" s="156">
        <f>RES_hhdet_in_fec!O$67</f>
        <v>2.4269322723117739E-2</v>
      </c>
      <c r="P290" s="156">
        <f>RES_hhdet_in_fec!P$67</f>
        <v>0</v>
      </c>
      <c r="Q290" s="156">
        <f>RES_hhdet_in_fec!Q$67</f>
        <v>3.6483846811693993E-3</v>
      </c>
    </row>
    <row r="291" spans="1:17" ht="12" customHeight="1" x14ac:dyDescent="0.25">
      <c r="A291" s="158" t="s">
        <v>63</v>
      </c>
      <c r="B291" s="157"/>
      <c r="C291" s="157">
        <f>SUM(C292:C293,C296:C297)</f>
        <v>5.1872083569296201</v>
      </c>
      <c r="D291" s="157">
        <f t="shared" ref="D291:Q291" si="74">SUM(D292:D293,D296:D297)</f>
        <v>3.6968831045056412</v>
      </c>
      <c r="E291" s="157">
        <f t="shared" si="74"/>
        <v>8.3783845238792161</v>
      </c>
      <c r="F291" s="157">
        <f t="shared" si="74"/>
        <v>7.4408942570820757</v>
      </c>
      <c r="G291" s="157">
        <f t="shared" si="74"/>
        <v>3.8998225618717655</v>
      </c>
      <c r="H291" s="157">
        <f t="shared" si="74"/>
        <v>4.8792890882445077</v>
      </c>
      <c r="I291" s="157">
        <f t="shared" si="74"/>
        <v>4.6005744507359339</v>
      </c>
      <c r="J291" s="157">
        <f t="shared" si="74"/>
        <v>8.4907933866329852</v>
      </c>
      <c r="K291" s="157">
        <f t="shared" si="74"/>
        <v>3.287087822207936</v>
      </c>
      <c r="L291" s="157">
        <f t="shared" si="74"/>
        <v>8.86031476700221</v>
      </c>
      <c r="M291" s="157">
        <f t="shared" si="74"/>
        <v>2.3502253438523377</v>
      </c>
      <c r="N291" s="157">
        <f t="shared" si="74"/>
        <v>6.0509493718130738</v>
      </c>
      <c r="O291" s="157">
        <f t="shared" si="74"/>
        <v>2.163492698379025</v>
      </c>
      <c r="P291" s="157">
        <f t="shared" si="74"/>
        <v>0</v>
      </c>
      <c r="Q291" s="157">
        <f t="shared" si="74"/>
        <v>1.9657115506816947</v>
      </c>
    </row>
    <row r="292" spans="1:17" ht="12" customHeight="1" x14ac:dyDescent="0.25">
      <c r="A292" s="167" t="s">
        <v>160</v>
      </c>
      <c r="B292" s="132"/>
      <c r="C292" s="132">
        <f>RES_hhdet_in_fec!C$69</f>
        <v>3.9671574567119574</v>
      </c>
      <c r="D292" s="132">
        <f>RES_hhdet_in_fec!D$69</f>
        <v>2.8877093678597285</v>
      </c>
      <c r="E292" s="132">
        <f>RES_hhdet_in_fec!E$69</f>
        <v>6.0858057178656999</v>
      </c>
      <c r="F292" s="132">
        <f>RES_hhdet_in_fec!F$69</f>
        <v>4.6987030442495303</v>
      </c>
      <c r="G292" s="132">
        <f>RES_hhdet_in_fec!G$69</f>
        <v>2.8156843369783764</v>
      </c>
      <c r="H292" s="132">
        <f>RES_hhdet_in_fec!H$69</f>
        <v>3.1110968283929705</v>
      </c>
      <c r="I292" s="132">
        <f>RES_hhdet_in_fec!I$69</f>
        <v>3.0087750035952738</v>
      </c>
      <c r="J292" s="132">
        <f>RES_hhdet_in_fec!J$69</f>
        <v>5.2615024197856544</v>
      </c>
      <c r="K292" s="132">
        <f>RES_hhdet_in_fec!K$69</f>
        <v>0.90221931125047616</v>
      </c>
      <c r="L292" s="132">
        <f>RES_hhdet_in_fec!L$69</f>
        <v>5.367424905192637</v>
      </c>
      <c r="M292" s="132">
        <f>RES_hhdet_in_fec!M$69</f>
        <v>0</v>
      </c>
      <c r="N292" s="132">
        <f>RES_hhdet_in_fec!N$69</f>
        <v>3.5621205978466359</v>
      </c>
      <c r="O292" s="132">
        <f>RES_hhdet_in_fec!O$69</f>
        <v>0.33276658717749302</v>
      </c>
      <c r="P292" s="132">
        <f>RES_hhdet_in_fec!P$69</f>
        <v>0</v>
      </c>
      <c r="Q292" s="132">
        <f>RES_hhdet_in_fec!Q$69</f>
        <v>0.68242949031083722</v>
      </c>
    </row>
    <row r="293" spans="1:17" ht="12" customHeight="1" x14ac:dyDescent="0.25">
      <c r="A293" s="167" t="s">
        <v>159</v>
      </c>
      <c r="B293" s="132"/>
      <c r="C293" s="132">
        <f>SUM(C294:C295)</f>
        <v>1.1387239238325913E-2</v>
      </c>
      <c r="D293" s="132">
        <f t="shared" ref="D293:Q293" si="75">SUM(D294:D295)</f>
        <v>7.7903619581280892E-2</v>
      </c>
      <c r="E293" s="132">
        <f t="shared" si="75"/>
        <v>3.0385108352526915E-2</v>
      </c>
      <c r="F293" s="132">
        <f t="shared" si="75"/>
        <v>0.12826466334661871</v>
      </c>
      <c r="G293" s="132">
        <f t="shared" si="75"/>
        <v>0.16361281437581798</v>
      </c>
      <c r="H293" s="132">
        <f t="shared" si="75"/>
        <v>0.16446178797081684</v>
      </c>
      <c r="I293" s="132">
        <f t="shared" si="75"/>
        <v>0.85232775032839736</v>
      </c>
      <c r="J293" s="132">
        <f t="shared" si="75"/>
        <v>1.9920410892191718</v>
      </c>
      <c r="K293" s="132">
        <f t="shared" si="75"/>
        <v>2.228814151030297</v>
      </c>
      <c r="L293" s="132">
        <f t="shared" si="75"/>
        <v>3.047667351428418</v>
      </c>
      <c r="M293" s="132">
        <f t="shared" si="75"/>
        <v>1.1582998245003224</v>
      </c>
      <c r="N293" s="132">
        <f t="shared" si="75"/>
        <v>2.4888287739664383</v>
      </c>
      <c r="O293" s="132">
        <f t="shared" si="75"/>
        <v>1.4201620442493685</v>
      </c>
      <c r="P293" s="132">
        <f t="shared" si="75"/>
        <v>0</v>
      </c>
      <c r="Q293" s="132">
        <f t="shared" si="75"/>
        <v>0.81963661706820734</v>
      </c>
    </row>
    <row r="294" spans="1:17" ht="12" customHeight="1" x14ac:dyDescent="0.25">
      <c r="A294" s="166" t="s">
        <v>203</v>
      </c>
      <c r="B294" s="165"/>
      <c r="C294" s="165">
        <f>RES_hhdet_in_fec!C$71</f>
        <v>9.3064657639099126E-3</v>
      </c>
      <c r="D294" s="165">
        <f>RES_hhdet_in_fec!D$71</f>
        <v>6.0015199432816593E-2</v>
      </c>
      <c r="E294" s="165">
        <f>RES_hhdet_in_fec!E$71</f>
        <v>2.3449844919356547E-2</v>
      </c>
      <c r="F294" s="165">
        <f>RES_hhdet_in_fec!F$71</f>
        <v>9.8360173009155186E-2</v>
      </c>
      <c r="G294" s="165">
        <f>RES_hhdet_in_fec!G$71</f>
        <v>0.1251339353835878</v>
      </c>
      <c r="H294" s="165">
        <f>RES_hhdet_in_fec!H$71</f>
        <v>0.1254908076297245</v>
      </c>
      <c r="I294" s="165">
        <f>RES_hhdet_in_fec!I$71</f>
        <v>0.64851629025840996</v>
      </c>
      <c r="J294" s="165">
        <f>RES_hhdet_in_fec!J$71</f>
        <v>1.5110221387143759</v>
      </c>
      <c r="K294" s="165">
        <f>RES_hhdet_in_fec!K$71</f>
        <v>1.6856894490454888</v>
      </c>
      <c r="L294" s="165">
        <f>RES_hhdet_in_fec!L$71</f>
        <v>2.3045813562573985</v>
      </c>
      <c r="M294" s="165">
        <f>RES_hhdet_in_fec!M$71</f>
        <v>0.87221071319664911</v>
      </c>
      <c r="N294" s="165">
        <f>RES_hhdet_in_fec!N$71</f>
        <v>1.8776359075922711</v>
      </c>
      <c r="O294" s="165">
        <f>RES_hhdet_in_fec!O$71</f>
        <v>1.0710838206357205</v>
      </c>
      <c r="P294" s="165">
        <f>RES_hhdet_in_fec!P$71</f>
        <v>0</v>
      </c>
      <c r="Q294" s="165">
        <f>RES_hhdet_in_fec!Q$71</f>
        <v>0.61777133466611123</v>
      </c>
    </row>
    <row r="295" spans="1:17" ht="12" customHeight="1" x14ac:dyDescent="0.25">
      <c r="A295" s="147" t="s">
        <v>59</v>
      </c>
      <c r="B295" s="164"/>
      <c r="C295" s="164">
        <f>RES_hhdet_in_fec!C$72</f>
        <v>2.0807734744160006E-3</v>
      </c>
      <c r="D295" s="164">
        <f>RES_hhdet_in_fec!D$72</f>
        <v>1.7888420148464305E-2</v>
      </c>
      <c r="E295" s="164">
        <f>RES_hhdet_in_fec!E$72</f>
        <v>6.935263433170369E-3</v>
      </c>
      <c r="F295" s="164">
        <f>RES_hhdet_in_fec!F$72</f>
        <v>2.9904490337463511E-2</v>
      </c>
      <c r="G295" s="164">
        <f>RES_hhdet_in_fec!G$72</f>
        <v>3.8478878992230181E-2</v>
      </c>
      <c r="H295" s="164">
        <f>RES_hhdet_in_fec!H$72</f>
        <v>3.8970980341092337E-2</v>
      </c>
      <c r="I295" s="164">
        <f>RES_hhdet_in_fec!I$72</f>
        <v>0.20381146006998743</v>
      </c>
      <c r="J295" s="164">
        <f>RES_hhdet_in_fec!J$72</f>
        <v>0.48101895050479598</v>
      </c>
      <c r="K295" s="164">
        <f>RES_hhdet_in_fec!K$72</f>
        <v>0.54312470198480811</v>
      </c>
      <c r="L295" s="164">
        <f>RES_hhdet_in_fec!L$72</f>
        <v>0.7430859951710197</v>
      </c>
      <c r="M295" s="164">
        <f>RES_hhdet_in_fec!M$72</f>
        <v>0.28608911130367337</v>
      </c>
      <c r="N295" s="164">
        <f>RES_hhdet_in_fec!N$72</f>
        <v>0.61119286637416725</v>
      </c>
      <c r="O295" s="164">
        <f>RES_hhdet_in_fec!O$72</f>
        <v>0.34907822361364815</v>
      </c>
      <c r="P295" s="164">
        <f>RES_hhdet_in_fec!P$72</f>
        <v>0</v>
      </c>
      <c r="Q295" s="164">
        <f>RES_hhdet_in_fec!Q$72</f>
        <v>0.20186528240209611</v>
      </c>
    </row>
    <row r="296" spans="1:17" ht="12" customHeight="1" x14ac:dyDescent="0.25">
      <c r="A296" s="163" t="s">
        <v>142</v>
      </c>
      <c r="B296" s="162"/>
      <c r="C296" s="162">
        <f>RES_hhdet_in_fec!C$73</f>
        <v>1.2061201407206699</v>
      </c>
      <c r="D296" s="162">
        <f>RES_hhdet_in_fec!D$73</f>
        <v>0.72126375892602113</v>
      </c>
      <c r="E296" s="162">
        <f>RES_hhdet_in_fec!E$73</f>
        <v>2.2551326628006798</v>
      </c>
      <c r="F296" s="162">
        <f>RES_hhdet_in_fec!F$73</f>
        <v>2.5882254547725263</v>
      </c>
      <c r="G296" s="162">
        <f>RES_hhdet_in_fec!G$73</f>
        <v>0.8978678012353899</v>
      </c>
      <c r="H296" s="162">
        <f>RES_hhdet_in_fec!H$73</f>
        <v>1.5748674461302348</v>
      </c>
      <c r="I296" s="162">
        <f>RES_hhdet_in_fec!I$73</f>
        <v>0.64042723452892869</v>
      </c>
      <c r="J296" s="162">
        <f>RES_hhdet_in_fec!J$73</f>
        <v>1.0576447710121177</v>
      </c>
      <c r="K296" s="162">
        <f>RES_hhdet_in_fec!K$73</f>
        <v>7.5037187391203955E-3</v>
      </c>
      <c r="L296" s="162">
        <f>RES_hhdet_in_fec!L$73</f>
        <v>0.32993367751622277</v>
      </c>
      <c r="M296" s="162">
        <f>RES_hhdet_in_fec!M$73</f>
        <v>0.9566256066943617</v>
      </c>
      <c r="N296" s="162">
        <f>RES_hhdet_in_fec!N$73</f>
        <v>0</v>
      </c>
      <c r="O296" s="162">
        <f>RES_hhdet_in_fec!O$73</f>
        <v>0.3689782208164672</v>
      </c>
      <c r="P296" s="162">
        <f>RES_hhdet_in_fec!P$73</f>
        <v>0</v>
      </c>
      <c r="Q296" s="162">
        <f>RES_hhdet_in_fec!Q$73</f>
        <v>0.40564354087987586</v>
      </c>
    </row>
    <row r="297" spans="1:17" ht="12" customHeight="1" x14ac:dyDescent="0.25">
      <c r="A297" s="161" t="s">
        <v>141</v>
      </c>
      <c r="B297" s="160"/>
      <c r="C297" s="160">
        <f>SUM(C298:C299)</f>
        <v>2.5435202586668198E-3</v>
      </c>
      <c r="D297" s="160">
        <f t="shared" ref="D297:Q297" si="76">SUM(D298:D299)</f>
        <v>1.0006358138610557E-2</v>
      </c>
      <c r="E297" s="160">
        <f t="shared" si="76"/>
        <v>7.0610348603112379E-3</v>
      </c>
      <c r="F297" s="160">
        <f t="shared" si="76"/>
        <v>2.5701094713400374E-2</v>
      </c>
      <c r="G297" s="160">
        <f t="shared" si="76"/>
        <v>2.2657609282181117E-2</v>
      </c>
      <c r="H297" s="160">
        <f t="shared" si="76"/>
        <v>2.8863025750485945E-2</v>
      </c>
      <c r="I297" s="160">
        <f t="shared" si="76"/>
        <v>9.9044462283333606E-2</v>
      </c>
      <c r="J297" s="160">
        <f t="shared" si="76"/>
        <v>0.17960510661604173</v>
      </c>
      <c r="K297" s="160">
        <f t="shared" si="76"/>
        <v>0.14855064118804226</v>
      </c>
      <c r="L297" s="160">
        <f t="shared" si="76"/>
        <v>0.11528883286493277</v>
      </c>
      <c r="M297" s="160">
        <f t="shared" si="76"/>
        <v>0.23529991265765371</v>
      </c>
      <c r="N297" s="160">
        <f t="shared" si="76"/>
        <v>0</v>
      </c>
      <c r="O297" s="160">
        <f t="shared" si="76"/>
        <v>4.1585846135696145E-2</v>
      </c>
      <c r="P297" s="160">
        <f t="shared" si="76"/>
        <v>0</v>
      </c>
      <c r="Q297" s="160">
        <f t="shared" si="76"/>
        <v>5.8001902422774317E-2</v>
      </c>
    </row>
    <row r="298" spans="1:17" ht="12" customHeight="1" x14ac:dyDescent="0.25">
      <c r="A298" s="148" t="s">
        <v>60</v>
      </c>
      <c r="B298" s="156"/>
      <c r="C298" s="156">
        <f>RES_hhdet_in_fec!C$75</f>
        <v>2.0565831275537083E-3</v>
      </c>
      <c r="D298" s="156">
        <f>RES_hhdet_in_fec!D$75</f>
        <v>7.4924502417071182E-3</v>
      </c>
      <c r="E298" s="156">
        <f>RES_hhdet_in_fec!E$75</f>
        <v>5.3274261291747366E-3</v>
      </c>
      <c r="F298" s="156">
        <f>RES_hhdet_in_fec!F$75</f>
        <v>1.9434554503414116E-2</v>
      </c>
      <c r="G298" s="156">
        <f>RES_hhdet_in_fec!G$75</f>
        <v>1.7035456006510845E-2</v>
      </c>
      <c r="H298" s="156">
        <f>RES_hhdet_in_fec!H$75</f>
        <v>2.1988682949762559E-2</v>
      </c>
      <c r="I298" s="156">
        <f>RES_hhdet_in_fec!I$75</f>
        <v>7.4524093256691695E-2</v>
      </c>
      <c r="J298" s="156">
        <f>RES_hhdet_in_fec!J$75</f>
        <v>0.13528061950974696</v>
      </c>
      <c r="K298" s="156">
        <f>RES_hhdet_in_fec!K$75</f>
        <v>0.10833350363359007</v>
      </c>
      <c r="L298" s="156">
        <f>RES_hhdet_in_fec!L$75</f>
        <v>8.5234896005203703E-2</v>
      </c>
      <c r="M298" s="156">
        <f>RES_hhdet_in_fec!M$75</f>
        <v>0.17401972585903999</v>
      </c>
      <c r="N298" s="156">
        <f>RES_hhdet_in_fec!N$75</f>
        <v>0</v>
      </c>
      <c r="O298" s="156">
        <f>RES_hhdet_in_fec!O$75</f>
        <v>3.1037843331101423E-2</v>
      </c>
      <c r="P298" s="156">
        <f>RES_hhdet_in_fec!P$75</f>
        <v>0</v>
      </c>
      <c r="Q298" s="156">
        <f>RES_hhdet_in_fec!Q$75</f>
        <v>4.3830581973806702E-2</v>
      </c>
    </row>
    <row r="299" spans="1:17" ht="12" customHeight="1" x14ac:dyDescent="0.25">
      <c r="A299" s="148" t="s">
        <v>59</v>
      </c>
      <c r="B299" s="156"/>
      <c r="C299" s="156">
        <f>RES_hhdet_in_fec!C$76</f>
        <v>4.8693713111311131E-4</v>
      </c>
      <c r="D299" s="156">
        <f>RES_hhdet_in_fec!D$76</f>
        <v>2.5139078969034388E-3</v>
      </c>
      <c r="E299" s="156">
        <f>RES_hhdet_in_fec!E$76</f>
        <v>1.7336087311365014E-3</v>
      </c>
      <c r="F299" s="156">
        <f>RES_hhdet_in_fec!F$76</f>
        <v>6.2665402099862568E-3</v>
      </c>
      <c r="G299" s="156">
        <f>RES_hhdet_in_fec!G$76</f>
        <v>5.6221532756702735E-3</v>
      </c>
      <c r="H299" s="156">
        <f>RES_hhdet_in_fec!H$76</f>
        <v>6.8743428007233846E-3</v>
      </c>
      <c r="I299" s="156">
        <f>RES_hhdet_in_fec!I$76</f>
        <v>2.4520369026641908E-2</v>
      </c>
      <c r="J299" s="156">
        <f>RES_hhdet_in_fec!J$76</f>
        <v>4.4324487106294788E-2</v>
      </c>
      <c r="K299" s="156">
        <f>RES_hhdet_in_fec!K$76</f>
        <v>4.0217137554452186E-2</v>
      </c>
      <c r="L299" s="156">
        <f>RES_hhdet_in_fec!L$76</f>
        <v>3.0053936859729073E-2</v>
      </c>
      <c r="M299" s="156">
        <f>RES_hhdet_in_fec!M$76</f>
        <v>6.128018679861371E-2</v>
      </c>
      <c r="N299" s="156">
        <f>RES_hhdet_in_fec!N$76</f>
        <v>0</v>
      </c>
      <c r="O299" s="156">
        <f>RES_hhdet_in_fec!O$76</f>
        <v>1.054800280459472E-2</v>
      </c>
      <c r="P299" s="156">
        <f>RES_hhdet_in_fec!P$76</f>
        <v>0</v>
      </c>
      <c r="Q299" s="156">
        <f>RES_hhdet_in_fec!Q$76</f>
        <v>1.4171320448967616E-2</v>
      </c>
    </row>
    <row r="300" spans="1:17" ht="12" customHeight="1" x14ac:dyDescent="0.25">
      <c r="A300" s="158" t="s">
        <v>62</v>
      </c>
      <c r="B300" s="157"/>
      <c r="C300" s="157">
        <f>SUM(C301:C302)</f>
        <v>1.6320503806742279</v>
      </c>
      <c r="D300" s="157">
        <f t="shared" ref="D300:Q300" si="77">SUM(D301:D302)</f>
        <v>1.1570556702141592</v>
      </c>
      <c r="E300" s="157">
        <f t="shared" si="77"/>
        <v>2.5842370825394374</v>
      </c>
      <c r="F300" s="157">
        <f t="shared" si="77"/>
        <v>2.3290042536545514</v>
      </c>
      <c r="G300" s="157">
        <f t="shared" si="77"/>
        <v>1.343672104170879</v>
      </c>
      <c r="H300" s="157">
        <f t="shared" si="77"/>
        <v>1.5969193810215936</v>
      </c>
      <c r="I300" s="157">
        <f t="shared" si="77"/>
        <v>1.3953989285332615</v>
      </c>
      <c r="J300" s="157">
        <f t="shared" si="77"/>
        <v>2.7890602779619984</v>
      </c>
      <c r="K300" s="157">
        <f t="shared" si="77"/>
        <v>1.2536467752679619</v>
      </c>
      <c r="L300" s="157">
        <f t="shared" si="77"/>
        <v>3.133356183001847</v>
      </c>
      <c r="M300" s="157">
        <f t="shared" si="77"/>
        <v>0.8902248637483906</v>
      </c>
      <c r="N300" s="157">
        <f t="shared" si="77"/>
        <v>2.2663281816809442</v>
      </c>
      <c r="O300" s="157">
        <f t="shared" si="77"/>
        <v>0.84498015774377111</v>
      </c>
      <c r="P300" s="157">
        <f t="shared" si="77"/>
        <v>0</v>
      </c>
      <c r="Q300" s="157">
        <f t="shared" si="77"/>
        <v>0.78144987100923424</v>
      </c>
    </row>
    <row r="301" spans="1:17" ht="12" customHeight="1" x14ac:dyDescent="0.25">
      <c r="A301" s="23" t="s">
        <v>203</v>
      </c>
      <c r="B301" s="156"/>
      <c r="C301" s="156">
        <f>RES_hhdet_in_fec!C$78</f>
        <v>1.5035786833809386</v>
      </c>
      <c r="D301" s="156">
        <f>RES_hhdet_in_fec!D$78</f>
        <v>0.9552260789692516</v>
      </c>
      <c r="E301" s="156">
        <f>RES_hhdet_in_fec!E$78</f>
        <v>1.9436986052800325</v>
      </c>
      <c r="F301" s="156">
        <f>RES_hhdet_in_fec!F$78</f>
        <v>1.8135633342933384</v>
      </c>
      <c r="G301" s="156">
        <f>RES_hhdet_in_fec!G$78</f>
        <v>1.343672104170879</v>
      </c>
      <c r="H301" s="156">
        <f>RES_hhdet_in_fec!H$78</f>
        <v>1.5969193810215936</v>
      </c>
      <c r="I301" s="156">
        <f>RES_hhdet_in_fec!I$78</f>
        <v>0.84826504546895565</v>
      </c>
      <c r="J301" s="156">
        <f>RES_hhdet_in_fec!J$78</f>
        <v>2.1449125287468327</v>
      </c>
      <c r="K301" s="156">
        <f>RES_hhdet_in_fec!K$78</f>
        <v>1.2536467752679619</v>
      </c>
      <c r="L301" s="156">
        <f>RES_hhdet_in_fec!L$78</f>
        <v>2.8464888182203998</v>
      </c>
      <c r="M301" s="156">
        <f>RES_hhdet_in_fec!M$78</f>
        <v>0.84219082056438521</v>
      </c>
      <c r="N301" s="156">
        <f>RES_hhdet_in_fec!N$78</f>
        <v>2.1350573078836366</v>
      </c>
      <c r="O301" s="156">
        <f>RES_hhdet_in_fec!O$78</f>
        <v>0.84498015774377111</v>
      </c>
      <c r="P301" s="156">
        <f>RES_hhdet_in_fec!P$78</f>
        <v>0</v>
      </c>
      <c r="Q301" s="156">
        <f>RES_hhdet_in_fec!Q$78</f>
        <v>0.78144987100923424</v>
      </c>
    </row>
    <row r="302" spans="1:17" ht="12" customHeight="1" x14ac:dyDescent="0.25">
      <c r="A302" s="29" t="s">
        <v>140</v>
      </c>
      <c r="B302" s="57"/>
      <c r="C302" s="57">
        <f>RES_hhdet_in_fec!C$79</f>
        <v>0.12847169729328933</v>
      </c>
      <c r="D302" s="57">
        <f>RES_hhdet_in_fec!D$79</f>
        <v>0.20182959124490771</v>
      </c>
      <c r="E302" s="57">
        <f>RES_hhdet_in_fec!E$79</f>
        <v>0.64053847725940505</v>
      </c>
      <c r="F302" s="57">
        <f>RES_hhdet_in_fec!F$79</f>
        <v>0.51544091936121295</v>
      </c>
      <c r="G302" s="57">
        <f>RES_hhdet_in_fec!G$79</f>
        <v>0</v>
      </c>
      <c r="H302" s="57">
        <f>RES_hhdet_in_fec!H$79</f>
        <v>0</v>
      </c>
      <c r="I302" s="57">
        <f>RES_hhdet_in_fec!I$79</f>
        <v>0.54713388306430599</v>
      </c>
      <c r="J302" s="57">
        <f>RES_hhdet_in_fec!J$79</f>
        <v>0.64414774921516582</v>
      </c>
      <c r="K302" s="57">
        <f>RES_hhdet_in_fec!K$79</f>
        <v>0</v>
      </c>
      <c r="L302" s="57">
        <f>RES_hhdet_in_fec!L$79</f>
        <v>0.28686736478144714</v>
      </c>
      <c r="M302" s="57">
        <f>RES_hhdet_in_fec!M$79</f>
        <v>4.8034043184005358E-2</v>
      </c>
      <c r="N302" s="57">
        <f>RES_hhdet_in_fec!N$79</f>
        <v>0.13127087379730748</v>
      </c>
      <c r="O302" s="57">
        <f>RES_hhdet_in_fec!O$79</f>
        <v>0</v>
      </c>
      <c r="P302" s="57">
        <f>RES_hhdet_in_fec!P$79</f>
        <v>0</v>
      </c>
      <c r="Q302" s="57">
        <f>RES_hhdet_in_fec!Q$79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17.568913697952119</v>
      </c>
      <c r="D304" s="168">
        <f t="shared" ref="D304:Q304" si="78">SUM(D305,D308,D310,D319)</f>
        <v>12.551301720290192</v>
      </c>
      <c r="E304" s="168">
        <f t="shared" si="78"/>
        <v>29.871174915413611</v>
      </c>
      <c r="F304" s="168">
        <f t="shared" si="78"/>
        <v>27.627530196641864</v>
      </c>
      <c r="G304" s="168">
        <f t="shared" si="78"/>
        <v>14.59022795298641</v>
      </c>
      <c r="H304" s="168">
        <f t="shared" si="78"/>
        <v>18.493070240330102</v>
      </c>
      <c r="I304" s="168">
        <f t="shared" si="78"/>
        <v>16.68362395411371</v>
      </c>
      <c r="J304" s="168">
        <f t="shared" si="78"/>
        <v>33.247329288437818</v>
      </c>
      <c r="K304" s="168">
        <f t="shared" si="78"/>
        <v>12.474824731191791</v>
      </c>
      <c r="L304" s="168">
        <f t="shared" si="78"/>
        <v>34.934412024520014</v>
      </c>
      <c r="M304" s="168">
        <f t="shared" si="78"/>
        <v>8.0387796726590128</v>
      </c>
      <c r="N304" s="168">
        <f t="shared" si="78"/>
        <v>19.940726634073009</v>
      </c>
      <c r="O304" s="168">
        <f t="shared" si="78"/>
        <v>7.4847358372467276</v>
      </c>
      <c r="P304" s="168">
        <f t="shared" si="78"/>
        <v>0</v>
      </c>
      <c r="Q304" s="168">
        <f t="shared" si="78"/>
        <v>6.7186811197192231</v>
      </c>
    </row>
    <row r="305" spans="1:17" ht="12" customHeight="1" x14ac:dyDescent="0.25">
      <c r="A305" s="158" t="s">
        <v>65</v>
      </c>
      <c r="B305" s="157"/>
      <c r="C305" s="157">
        <f>SUM(C306:C307)</f>
        <v>13.626269329416532</v>
      </c>
      <c r="D305" s="157">
        <f t="shared" ref="D305:Q305" si="79">SUM(D306:D307)</f>
        <v>9.6914128452646207</v>
      </c>
      <c r="E305" s="157">
        <f t="shared" si="79"/>
        <v>23.246205692553662</v>
      </c>
      <c r="F305" s="157">
        <f t="shared" si="79"/>
        <v>21.603454759325324</v>
      </c>
      <c r="G305" s="157">
        <f t="shared" si="79"/>
        <v>11.459085841377858</v>
      </c>
      <c r="H305" s="157">
        <f t="shared" si="79"/>
        <v>14.539880940372363</v>
      </c>
      <c r="I305" s="157">
        <f t="shared" si="79"/>
        <v>12.811500870670461</v>
      </c>
      <c r="J305" s="157">
        <f t="shared" si="79"/>
        <v>26.056176377312948</v>
      </c>
      <c r="K305" s="157">
        <f t="shared" si="79"/>
        <v>9.4790385407761342</v>
      </c>
      <c r="L305" s="157">
        <f t="shared" si="79"/>
        <v>27.354526638710031</v>
      </c>
      <c r="M305" s="157">
        <f t="shared" si="79"/>
        <v>5.7488123728703018</v>
      </c>
      <c r="N305" s="157">
        <f t="shared" si="79"/>
        <v>14.64700644223371</v>
      </c>
      <c r="O305" s="157">
        <f t="shared" si="79"/>
        <v>5.418562904166599</v>
      </c>
      <c r="P305" s="157">
        <f t="shared" si="79"/>
        <v>0</v>
      </c>
      <c r="Q305" s="157">
        <f t="shared" si="79"/>
        <v>4.9133583365981837</v>
      </c>
    </row>
    <row r="306" spans="1:17" ht="12" customHeight="1" x14ac:dyDescent="0.25">
      <c r="A306" s="23" t="s">
        <v>161</v>
      </c>
      <c r="B306" s="156"/>
      <c r="C306" s="156">
        <f>RES_hhdet_in_tes!C$64</f>
        <v>13.175918735520572</v>
      </c>
      <c r="D306" s="156">
        <f>RES_hhdet_in_tes!D$64</f>
        <v>9.5042026122246543</v>
      </c>
      <c r="E306" s="156">
        <f>RES_hhdet_in_tes!E$64</f>
        <v>22.710812554790838</v>
      </c>
      <c r="F306" s="156">
        <f>RES_hhdet_in_tes!F$64</f>
        <v>20.972026718796702</v>
      </c>
      <c r="G306" s="156">
        <f>RES_hhdet_in_tes!G$64</f>
        <v>11.161171783553591</v>
      </c>
      <c r="H306" s="156">
        <f>RES_hhdet_in_tes!H$64</f>
        <v>14.004353142830679</v>
      </c>
      <c r="I306" s="156">
        <f>RES_hhdet_in_tes!I$64</f>
        <v>12.41429109381755</v>
      </c>
      <c r="J306" s="156">
        <f>RES_hhdet_in_tes!J$64</f>
        <v>25.238457087094243</v>
      </c>
      <c r="K306" s="156">
        <f>RES_hhdet_in_tes!K$64</f>
        <v>9.37600621064521</v>
      </c>
      <c r="L306" s="156">
        <f>RES_hhdet_in_tes!L$64</f>
        <v>26.78231068760638</v>
      </c>
      <c r="M306" s="156">
        <f>RES_hhdet_in_tes!M$64</f>
        <v>5.6147399451990179</v>
      </c>
      <c r="N306" s="156">
        <f>RES_hhdet_in_tes!N$64</f>
        <v>14.348269021315337</v>
      </c>
      <c r="O306" s="156">
        <f>RES_hhdet_in_tes!O$64</f>
        <v>5.2693402290868505</v>
      </c>
      <c r="P306" s="156">
        <f>RES_hhdet_in_tes!P$64</f>
        <v>0</v>
      </c>
      <c r="Q306" s="156">
        <f>RES_hhdet_in_tes!Q$64</f>
        <v>4.7498669136049321</v>
      </c>
    </row>
    <row r="307" spans="1:17" ht="12" customHeight="1" x14ac:dyDescent="0.25">
      <c r="A307" s="23" t="s">
        <v>60</v>
      </c>
      <c r="B307" s="156"/>
      <c r="C307" s="156">
        <f>RES_hhdet_in_tes!C$65</f>
        <v>0.45035059389595999</v>
      </c>
      <c r="D307" s="156">
        <f>RES_hhdet_in_tes!D$65</f>
        <v>0.18721023303996673</v>
      </c>
      <c r="E307" s="156">
        <f>RES_hhdet_in_tes!E$65</f>
        <v>0.53539313776282449</v>
      </c>
      <c r="F307" s="156">
        <f>RES_hhdet_in_tes!F$65</f>
        <v>0.63142804052862311</v>
      </c>
      <c r="G307" s="156">
        <f>RES_hhdet_in_tes!G$65</f>
        <v>0.29791405782426678</v>
      </c>
      <c r="H307" s="156">
        <f>RES_hhdet_in_tes!H$65</f>
        <v>0.535527797541684</v>
      </c>
      <c r="I307" s="156">
        <f>RES_hhdet_in_tes!I$65</f>
        <v>0.39720977685291159</v>
      </c>
      <c r="J307" s="156">
        <f>RES_hhdet_in_tes!J$65</f>
        <v>0.81771929021870504</v>
      </c>
      <c r="K307" s="156">
        <f>RES_hhdet_in_tes!K$65</f>
        <v>0.10303233013092372</v>
      </c>
      <c r="L307" s="156">
        <f>RES_hhdet_in_tes!L$65</f>
        <v>0.57221595110365153</v>
      </c>
      <c r="M307" s="156">
        <f>RES_hhdet_in_tes!M$65</f>
        <v>0.13407242767128408</v>
      </c>
      <c r="N307" s="156">
        <f>RES_hhdet_in_tes!N$65</f>
        <v>0.29873742091837291</v>
      </c>
      <c r="O307" s="156">
        <f>RES_hhdet_in_tes!O$65</f>
        <v>0.14922267507974832</v>
      </c>
      <c r="P307" s="156">
        <f>RES_hhdet_in_tes!P$65</f>
        <v>0</v>
      </c>
      <c r="Q307" s="156">
        <f>RES_hhdet_in_tes!Q$65</f>
        <v>0.16349142299325131</v>
      </c>
    </row>
    <row r="308" spans="1:17" ht="12" customHeight="1" x14ac:dyDescent="0.25">
      <c r="A308" s="158" t="s">
        <v>112</v>
      </c>
      <c r="B308" s="157"/>
      <c r="C308" s="157">
        <f>C309</f>
        <v>1.3919509027301116E-2</v>
      </c>
      <c r="D308" s="157">
        <f t="shared" ref="D308:Q308" si="80">D309</f>
        <v>1.3320529606276992E-2</v>
      </c>
      <c r="E308" s="157">
        <f t="shared" si="80"/>
        <v>1.6419824004340503E-2</v>
      </c>
      <c r="F308" s="157">
        <f t="shared" si="80"/>
        <v>1.9493141822964653E-2</v>
      </c>
      <c r="G308" s="157">
        <f t="shared" si="80"/>
        <v>3.3747728468035955E-2</v>
      </c>
      <c r="H308" s="157">
        <f t="shared" si="80"/>
        <v>3.3071564348105049E-2</v>
      </c>
      <c r="I308" s="157">
        <f t="shared" si="80"/>
        <v>5.7542269241457236E-2</v>
      </c>
      <c r="J308" s="157">
        <f t="shared" si="80"/>
        <v>6.8041581337101753E-2</v>
      </c>
      <c r="K308" s="157">
        <f t="shared" si="80"/>
        <v>0.10488172173691841</v>
      </c>
      <c r="L308" s="157">
        <f t="shared" si="80"/>
        <v>0.10618745668334149</v>
      </c>
      <c r="M308" s="157">
        <f t="shared" si="80"/>
        <v>6.7742734488472747E-2</v>
      </c>
      <c r="N308" s="157">
        <f t="shared" si="80"/>
        <v>0.10467472306551225</v>
      </c>
      <c r="O308" s="157">
        <f t="shared" si="80"/>
        <v>8.2681636116481216E-2</v>
      </c>
      <c r="P308" s="157">
        <f t="shared" si="80"/>
        <v>0</v>
      </c>
      <c r="Q308" s="157">
        <f t="shared" si="80"/>
        <v>1.3460894352138736E-2</v>
      </c>
    </row>
    <row r="309" spans="1:17" ht="12" customHeight="1" x14ac:dyDescent="0.25">
      <c r="A309" s="23" t="s">
        <v>60</v>
      </c>
      <c r="B309" s="156"/>
      <c r="C309" s="156">
        <f>RES_hhdet_in_tes!C$67</f>
        <v>1.3919509027301116E-2</v>
      </c>
      <c r="D309" s="156">
        <f>RES_hhdet_in_tes!D$67</f>
        <v>1.3320529606276992E-2</v>
      </c>
      <c r="E309" s="156">
        <f>RES_hhdet_in_tes!E$67</f>
        <v>1.6419824004340503E-2</v>
      </c>
      <c r="F309" s="156">
        <f>RES_hhdet_in_tes!F$67</f>
        <v>1.9493141822964653E-2</v>
      </c>
      <c r="G309" s="156">
        <f>RES_hhdet_in_tes!G$67</f>
        <v>3.3747728468035955E-2</v>
      </c>
      <c r="H309" s="156">
        <f>RES_hhdet_in_tes!H$67</f>
        <v>3.3071564348105049E-2</v>
      </c>
      <c r="I309" s="156">
        <f>RES_hhdet_in_tes!I$67</f>
        <v>5.7542269241457236E-2</v>
      </c>
      <c r="J309" s="156">
        <f>RES_hhdet_in_tes!J$67</f>
        <v>6.8041581337101753E-2</v>
      </c>
      <c r="K309" s="156">
        <f>RES_hhdet_in_tes!K$67</f>
        <v>0.10488172173691841</v>
      </c>
      <c r="L309" s="156">
        <f>RES_hhdet_in_tes!L$67</f>
        <v>0.10618745668334149</v>
      </c>
      <c r="M309" s="156">
        <f>RES_hhdet_in_tes!M$67</f>
        <v>6.7742734488472747E-2</v>
      </c>
      <c r="N309" s="156">
        <f>RES_hhdet_in_tes!N$67</f>
        <v>0.10467472306551225</v>
      </c>
      <c r="O309" s="156">
        <f>RES_hhdet_in_tes!O$67</f>
        <v>8.2681636116481216E-2</v>
      </c>
      <c r="P309" s="156">
        <f>RES_hhdet_in_tes!P$67</f>
        <v>0</v>
      </c>
      <c r="Q309" s="156">
        <f>RES_hhdet_in_tes!Q$67</f>
        <v>1.3460894352138736E-2</v>
      </c>
    </row>
    <row r="310" spans="1:17" ht="12" customHeight="1" x14ac:dyDescent="0.25">
      <c r="A310" s="158" t="s">
        <v>63</v>
      </c>
      <c r="B310" s="157"/>
      <c r="C310" s="157">
        <f>SUM(C311:C312,C315:C316)</f>
        <v>3.0954026641990895</v>
      </c>
      <c r="D310" s="157">
        <f t="shared" ref="D310:Q310" si="81">SUM(D311:D312,D315:D316)</f>
        <v>2.212357892962538</v>
      </c>
      <c r="E310" s="157">
        <f t="shared" si="81"/>
        <v>5.1170283391608438</v>
      </c>
      <c r="F310" s="157">
        <f t="shared" si="81"/>
        <v>4.6706751863037415</v>
      </c>
      <c r="G310" s="157">
        <f t="shared" si="81"/>
        <v>2.416418159865092</v>
      </c>
      <c r="H310" s="157">
        <f t="shared" si="81"/>
        <v>3.1023997619558945</v>
      </c>
      <c r="I310" s="157">
        <f t="shared" si="81"/>
        <v>2.9169322030963292</v>
      </c>
      <c r="J310" s="157">
        <f t="shared" si="81"/>
        <v>5.4520906706703149</v>
      </c>
      <c r="K310" s="157">
        <f t="shared" si="81"/>
        <v>2.2285757058649129</v>
      </c>
      <c r="L310" s="157">
        <f t="shared" si="81"/>
        <v>5.7274564062730873</v>
      </c>
      <c r="M310" s="157">
        <f t="shared" si="81"/>
        <v>1.7355814806281487</v>
      </c>
      <c r="N310" s="157">
        <f t="shared" si="81"/>
        <v>3.944251707997906</v>
      </c>
      <c r="O310" s="157">
        <f t="shared" si="81"/>
        <v>1.5342299166474567</v>
      </c>
      <c r="P310" s="157">
        <f t="shared" si="81"/>
        <v>0</v>
      </c>
      <c r="Q310" s="157">
        <f t="shared" si="81"/>
        <v>1.3745613874224683</v>
      </c>
    </row>
    <row r="311" spans="1:17" ht="12" customHeight="1" x14ac:dyDescent="0.25">
      <c r="A311" s="167" t="s">
        <v>160</v>
      </c>
      <c r="B311" s="132"/>
      <c r="C311" s="132">
        <f>RES_hhdet_in_tes!C$69</f>
        <v>2.2386333385314821</v>
      </c>
      <c r="D311" s="132">
        <f>RES_hhdet_in_tes!D$69</f>
        <v>1.6424492685284517</v>
      </c>
      <c r="E311" s="132">
        <f>RES_hhdet_in_tes!E$69</f>
        <v>3.488693291630971</v>
      </c>
      <c r="F311" s="132">
        <f>RES_hhdet_in_tes!F$69</f>
        <v>2.7145157610162642</v>
      </c>
      <c r="G311" s="132">
        <f>RES_hhdet_in_tes!G$69</f>
        <v>1.6408706864757372</v>
      </c>
      <c r="H311" s="132">
        <f>RES_hhdet_in_tes!H$69</f>
        <v>1.826334274144124</v>
      </c>
      <c r="I311" s="132">
        <f>RES_hhdet_in_tes!I$69</f>
        <v>1.7828232011977048</v>
      </c>
      <c r="J311" s="132">
        <f>RES_hhdet_in_tes!J$69</f>
        <v>3.1425609198595579</v>
      </c>
      <c r="K311" s="132">
        <f>RES_hhdet_in_tes!K$69</f>
        <v>0.54300353714304495</v>
      </c>
      <c r="L311" s="132">
        <f>RES_hhdet_in_tes!L$69</f>
        <v>3.2463893301520246</v>
      </c>
      <c r="M311" s="132">
        <f>RES_hhdet_in_tes!M$69</f>
        <v>0</v>
      </c>
      <c r="N311" s="132">
        <f>RES_hhdet_in_tes!N$69</f>
        <v>2.177403736218436</v>
      </c>
      <c r="O311" s="132">
        <f>RES_hhdet_in_tes!O$69</f>
        <v>0.20453500349540993</v>
      </c>
      <c r="P311" s="132">
        <f>RES_hhdet_in_tes!P$69</f>
        <v>0</v>
      </c>
      <c r="Q311" s="132">
        <f>RES_hhdet_in_tes!Q$69</f>
        <v>0.42394115513500297</v>
      </c>
    </row>
    <row r="312" spans="1:17" ht="12" customHeight="1" x14ac:dyDescent="0.25">
      <c r="A312" s="167" t="s">
        <v>159</v>
      </c>
      <c r="B312" s="132"/>
      <c r="C312" s="132">
        <f>SUM(C313:C314)</f>
        <v>7.1636411801929249E-3</v>
      </c>
      <c r="D312" s="132">
        <f t="shared" ref="D312:Q312" si="82">SUM(D313:D314)</f>
        <v>5.2320559950059464E-2</v>
      </c>
      <c r="E312" s="132">
        <f t="shared" si="82"/>
        <v>2.0477839216978589E-2</v>
      </c>
      <c r="F312" s="132">
        <f t="shared" si="82"/>
        <v>8.7226235310987388E-2</v>
      </c>
      <c r="G312" s="132">
        <f t="shared" si="82"/>
        <v>0.11178704278331528</v>
      </c>
      <c r="H312" s="132">
        <f t="shared" si="82"/>
        <v>0.11288970507691803</v>
      </c>
      <c r="I312" s="132">
        <f t="shared" si="82"/>
        <v>0.58762806882141017</v>
      </c>
      <c r="J312" s="132">
        <f t="shared" si="82"/>
        <v>1.3826758691879522</v>
      </c>
      <c r="K312" s="132">
        <f t="shared" si="82"/>
        <v>1.5581756243414531</v>
      </c>
      <c r="L312" s="132">
        <f t="shared" si="82"/>
        <v>2.1388697805701624</v>
      </c>
      <c r="M312" s="132">
        <f t="shared" si="82"/>
        <v>0.81923503652813889</v>
      </c>
      <c r="N312" s="132">
        <f t="shared" si="82"/>
        <v>1.7668479717794701</v>
      </c>
      <c r="O312" s="132">
        <f t="shared" si="82"/>
        <v>1.0134909667901364</v>
      </c>
      <c r="P312" s="132">
        <f t="shared" si="82"/>
        <v>0</v>
      </c>
      <c r="Q312" s="132">
        <f t="shared" si="82"/>
        <v>0.59109823864543143</v>
      </c>
    </row>
    <row r="313" spans="1:17" ht="12" customHeight="1" x14ac:dyDescent="0.25">
      <c r="A313" s="166" t="s">
        <v>203</v>
      </c>
      <c r="B313" s="165"/>
      <c r="C313" s="165">
        <f>RES_hhdet_in_tes!C$71</f>
        <v>5.082759065651369E-3</v>
      </c>
      <c r="D313" s="165">
        <f>RES_hhdet_in_tes!D$71</f>
        <v>3.4086552296947563E-2</v>
      </c>
      <c r="E313" s="165">
        <f>RES_hhdet_in_tes!E$71</f>
        <v>1.3425874628160885E-2</v>
      </c>
      <c r="F313" s="165">
        <f>RES_hhdet_in_tes!F$71</f>
        <v>5.6960824604709928E-2</v>
      </c>
      <c r="G313" s="165">
        <f>RES_hhdet_in_tes!G$71</f>
        <v>7.2885097402961438E-2</v>
      </c>
      <c r="H313" s="165">
        <f>RES_hhdet_in_tes!H$71</f>
        <v>7.3497226189481055E-2</v>
      </c>
      <c r="I313" s="165">
        <f>RES_hhdet_in_tes!I$71</f>
        <v>0.38260936551699165</v>
      </c>
      <c r="J313" s="165">
        <f>RES_hhdet_in_tes!J$71</f>
        <v>0.89966583377187426</v>
      </c>
      <c r="K313" s="165">
        <f>RES_hhdet_in_tes!K$71</f>
        <v>1.0115472911496008</v>
      </c>
      <c r="L313" s="165">
        <f>RES_hhdet_in_tes!L$71</f>
        <v>1.3914154707856348</v>
      </c>
      <c r="M313" s="165">
        <f>RES_hhdet_in_tes!M$71</f>
        <v>0.53029895854229003</v>
      </c>
      <c r="N313" s="165">
        <f>RES_hhdet_in_tes!N$71</f>
        <v>1.1488285205701165</v>
      </c>
      <c r="O313" s="165">
        <f>RES_hhdet_in_tes!O$71</f>
        <v>0.65934296488994393</v>
      </c>
      <c r="P313" s="165">
        <f>RES_hhdet_in_tes!P$71</f>
        <v>0</v>
      </c>
      <c r="Q313" s="165">
        <f>RES_hhdet_in_tes!Q$71</f>
        <v>0.38463780225251581</v>
      </c>
    </row>
    <row r="314" spans="1:17" ht="12" customHeight="1" x14ac:dyDescent="0.25">
      <c r="A314" s="147" t="s">
        <v>59</v>
      </c>
      <c r="B314" s="164"/>
      <c r="C314" s="164">
        <f>RES_hhdet_in_tes!C$72</f>
        <v>2.0808821145415564E-3</v>
      </c>
      <c r="D314" s="164">
        <f>RES_hhdet_in_tes!D$72</f>
        <v>1.8234007653111905E-2</v>
      </c>
      <c r="E314" s="164">
        <f>RES_hhdet_in_tes!E$72</f>
        <v>7.0519645888177029E-3</v>
      </c>
      <c r="F314" s="164">
        <f>RES_hhdet_in_tes!F$72</f>
        <v>3.0265410706277453E-2</v>
      </c>
      <c r="G314" s="164">
        <f>RES_hhdet_in_tes!G$72</f>
        <v>3.8901945380353846E-2</v>
      </c>
      <c r="H314" s="164">
        <f>RES_hhdet_in_tes!H$72</f>
        <v>3.9392478887436973E-2</v>
      </c>
      <c r="I314" s="164">
        <f>RES_hhdet_in_tes!I$72</f>
        <v>0.20501870330441854</v>
      </c>
      <c r="J314" s="164">
        <f>RES_hhdet_in_tes!J$72</f>
        <v>0.48301003541607801</v>
      </c>
      <c r="K314" s="164">
        <f>RES_hhdet_in_tes!K$72</f>
        <v>0.54662833319185222</v>
      </c>
      <c r="L314" s="164">
        <f>RES_hhdet_in_tes!L$72</f>
        <v>0.74745430978452765</v>
      </c>
      <c r="M314" s="164">
        <f>RES_hhdet_in_tes!M$72</f>
        <v>0.28893607798584892</v>
      </c>
      <c r="N314" s="164">
        <f>RES_hhdet_in_tes!N$72</f>
        <v>0.61801945120935342</v>
      </c>
      <c r="O314" s="164">
        <f>RES_hhdet_in_tes!O$72</f>
        <v>0.35414800190019247</v>
      </c>
      <c r="P314" s="164">
        <f>RES_hhdet_in_tes!P$72</f>
        <v>0</v>
      </c>
      <c r="Q314" s="164">
        <f>RES_hhdet_in_tes!Q$72</f>
        <v>0.20646043639291564</v>
      </c>
    </row>
    <row r="315" spans="1:17" ht="12" customHeight="1" x14ac:dyDescent="0.25">
      <c r="A315" s="163" t="s">
        <v>142</v>
      </c>
      <c r="B315" s="162"/>
      <c r="C315" s="162">
        <f>RES_hhdet_in_tes!C$73</f>
        <v>0.8477044278173177</v>
      </c>
      <c r="D315" s="162">
        <f>RES_hhdet_in_tes!D$73</f>
        <v>0.509730121213265</v>
      </c>
      <c r="E315" s="162">
        <f>RES_hhdet_in_tes!E$73</f>
        <v>1.6023191389659726</v>
      </c>
      <c r="F315" s="162">
        <f>RES_hhdet_in_tes!F$73</f>
        <v>1.8487430688241664</v>
      </c>
      <c r="G315" s="162">
        <f>RES_hhdet_in_tes!G$73</f>
        <v>0.64581558198356548</v>
      </c>
      <c r="H315" s="162">
        <f>RES_hhdet_in_tes!H$73</f>
        <v>1.1403364632743884</v>
      </c>
      <c r="I315" s="162">
        <f>RES_hhdet_in_tes!I$73</f>
        <v>0.46720553436781997</v>
      </c>
      <c r="J315" s="162">
        <f>RES_hhdet_in_tes!J$73</f>
        <v>0.78232606639746483</v>
      </c>
      <c r="K315" s="162">
        <f>RES_hhdet_in_tes!K$73</f>
        <v>5.6022061596125534E-3</v>
      </c>
      <c r="L315" s="162">
        <f>RES_hhdet_in_tes!L$73</f>
        <v>0.24790862449967935</v>
      </c>
      <c r="M315" s="162">
        <f>RES_hhdet_in_tes!M$73</f>
        <v>0.72338122395910309</v>
      </c>
      <c r="N315" s="162">
        <f>RES_hhdet_in_tes!N$73</f>
        <v>0</v>
      </c>
      <c r="O315" s="162">
        <f>RES_hhdet_in_tes!O$73</f>
        <v>0.28189492693615886</v>
      </c>
      <c r="P315" s="162">
        <f>RES_hhdet_in_tes!P$73</f>
        <v>0</v>
      </c>
      <c r="Q315" s="162">
        <f>RES_hhdet_in_tes!Q$73</f>
        <v>0.31170253107677504</v>
      </c>
    </row>
    <row r="316" spans="1:17" ht="12" customHeight="1" x14ac:dyDescent="0.25">
      <c r="A316" s="161" t="s">
        <v>141</v>
      </c>
      <c r="B316" s="160"/>
      <c r="C316" s="160">
        <f>SUM(C317:C318)</f>
        <v>1.9012566700967403E-3</v>
      </c>
      <c r="D316" s="160">
        <f t="shared" ref="D316:Q316" si="83">SUM(D317:D318)</f>
        <v>7.8579432707619763E-3</v>
      </c>
      <c r="E316" s="160">
        <f t="shared" si="83"/>
        <v>5.5380693469212535E-3</v>
      </c>
      <c r="F316" s="160">
        <f t="shared" si="83"/>
        <v>2.0190121152322955E-2</v>
      </c>
      <c r="G316" s="160">
        <f t="shared" si="83"/>
        <v>1.7944848622473867E-2</v>
      </c>
      <c r="H316" s="160">
        <f t="shared" si="83"/>
        <v>2.2839319460464035E-2</v>
      </c>
      <c r="I316" s="160">
        <f t="shared" si="83"/>
        <v>7.927539870939436E-2</v>
      </c>
      <c r="J316" s="160">
        <f t="shared" si="83"/>
        <v>0.14452781522534097</v>
      </c>
      <c r="K316" s="160">
        <f t="shared" si="83"/>
        <v>0.12179433822080225</v>
      </c>
      <c r="L316" s="160">
        <f t="shared" si="83"/>
        <v>9.4288671051221198E-2</v>
      </c>
      <c r="M316" s="160">
        <f t="shared" si="83"/>
        <v>0.19296522014090667</v>
      </c>
      <c r="N316" s="160">
        <f t="shared" si="83"/>
        <v>0</v>
      </c>
      <c r="O316" s="160">
        <f t="shared" si="83"/>
        <v>3.4309019425751576E-2</v>
      </c>
      <c r="P316" s="160">
        <f t="shared" si="83"/>
        <v>0</v>
      </c>
      <c r="Q316" s="160">
        <f t="shared" si="83"/>
        <v>4.7819462565259083E-2</v>
      </c>
    </row>
    <row r="317" spans="1:17" ht="12" customHeight="1" x14ac:dyDescent="0.25">
      <c r="A317" s="148" t="s">
        <v>60</v>
      </c>
      <c r="B317" s="156"/>
      <c r="C317" s="156">
        <f>RES_hhdet_in_tes!C$75</f>
        <v>1.4064942401702597E-3</v>
      </c>
      <c r="D317" s="156">
        <f>RES_hhdet_in_tes!D$75</f>
        <v>5.2794708916912509E-3</v>
      </c>
      <c r="E317" s="156">
        <f>RES_hhdet_in_tes!E$75</f>
        <v>3.7775922424857647E-3</v>
      </c>
      <c r="F317" s="156">
        <f>RES_hhdet_in_tes!F$75</f>
        <v>1.3905368146554709E-2</v>
      </c>
      <c r="G317" s="156">
        <f>RES_hhdet_in_tes!G$75</f>
        <v>1.2290285751294597E-2</v>
      </c>
      <c r="H317" s="156">
        <f>RES_hhdet_in_tes!H$75</f>
        <v>1.5937677409464789E-2</v>
      </c>
      <c r="I317" s="156">
        <f>RES_hhdet_in_tes!I$75</f>
        <v>5.4626172599240477E-2</v>
      </c>
      <c r="J317" s="156">
        <f>RES_hhdet_in_tes!J$75</f>
        <v>0.10002698775551902</v>
      </c>
      <c r="K317" s="156">
        <f>RES_hhdet_in_tes!K$75</f>
        <v>8.1104236616482805E-2</v>
      </c>
      <c r="L317" s="156">
        <f>RES_hhdet_in_tes!L$75</f>
        <v>6.3943900598303224E-2</v>
      </c>
      <c r="M317" s="156">
        <f>RES_hhdet_in_tes!M$75</f>
        <v>0.13123308066399186</v>
      </c>
      <c r="N317" s="156">
        <f>RES_hhdet_in_tes!N$75</f>
        <v>0</v>
      </c>
      <c r="O317" s="156">
        <f>RES_hhdet_in_tes!O$75</f>
        <v>2.3650344380918103E-2</v>
      </c>
      <c r="P317" s="156">
        <f>RES_hhdet_in_tes!P$75</f>
        <v>0</v>
      </c>
      <c r="Q317" s="156">
        <f>RES_hhdet_in_tes!Q$75</f>
        <v>3.3507857989514986E-2</v>
      </c>
    </row>
    <row r="318" spans="1:17" ht="12" customHeight="1" x14ac:dyDescent="0.25">
      <c r="A318" s="148" t="s">
        <v>59</v>
      </c>
      <c r="B318" s="156"/>
      <c r="C318" s="156">
        <f>RES_hhdet_in_tes!C$76</f>
        <v>4.9476242992648075E-4</v>
      </c>
      <c r="D318" s="156">
        <f>RES_hhdet_in_tes!D$76</f>
        <v>2.578472379070725E-3</v>
      </c>
      <c r="E318" s="156">
        <f>RES_hhdet_in_tes!E$76</f>
        <v>1.7604771044354892E-3</v>
      </c>
      <c r="F318" s="156">
        <f>RES_hhdet_in_tes!F$76</f>
        <v>6.2847530057682458E-3</v>
      </c>
      <c r="G318" s="156">
        <f>RES_hhdet_in_tes!G$76</f>
        <v>5.6545628711792686E-3</v>
      </c>
      <c r="H318" s="156">
        <f>RES_hhdet_in_tes!H$76</f>
        <v>6.9016420509992451E-3</v>
      </c>
      <c r="I318" s="156">
        <f>RES_hhdet_in_tes!I$76</f>
        <v>2.4649226110153886E-2</v>
      </c>
      <c r="J318" s="156">
        <f>RES_hhdet_in_tes!J$76</f>
        <v>4.4500827469821938E-2</v>
      </c>
      <c r="K318" s="156">
        <f>RES_hhdet_in_tes!K$76</f>
        <v>4.0690101604319448E-2</v>
      </c>
      <c r="L318" s="156">
        <f>RES_hhdet_in_tes!L$76</f>
        <v>3.0344770452917978E-2</v>
      </c>
      <c r="M318" s="156">
        <f>RES_hhdet_in_tes!M$76</f>
        <v>6.1732139476914819E-2</v>
      </c>
      <c r="N318" s="156">
        <f>RES_hhdet_in_tes!N$76</f>
        <v>0</v>
      </c>
      <c r="O318" s="156">
        <f>RES_hhdet_in_tes!O$76</f>
        <v>1.0658675044833475E-2</v>
      </c>
      <c r="P318" s="156">
        <f>RES_hhdet_in_tes!P$76</f>
        <v>0</v>
      </c>
      <c r="Q318" s="156">
        <f>RES_hhdet_in_tes!Q$76</f>
        <v>1.4311604575744097E-2</v>
      </c>
    </row>
    <row r="319" spans="1:17" ht="12" customHeight="1" x14ac:dyDescent="0.25">
      <c r="A319" s="158" t="s">
        <v>62</v>
      </c>
      <c r="B319" s="157"/>
      <c r="C319" s="157">
        <f>SUM(C320:C321)</f>
        <v>0.83332219530919682</v>
      </c>
      <c r="D319" s="157">
        <f t="shared" ref="D319:Q319" si="84">SUM(D320:D321)</f>
        <v>0.63421045245675645</v>
      </c>
      <c r="E319" s="157">
        <f t="shared" si="84"/>
        <v>1.491521059694767</v>
      </c>
      <c r="F319" s="157">
        <f t="shared" si="84"/>
        <v>1.333907109189838</v>
      </c>
      <c r="G319" s="157">
        <f t="shared" si="84"/>
        <v>0.68097622327542495</v>
      </c>
      <c r="H319" s="157">
        <f t="shared" si="84"/>
        <v>0.81771797365373733</v>
      </c>
      <c r="I319" s="157">
        <f t="shared" si="84"/>
        <v>0.89764861110546468</v>
      </c>
      <c r="J319" s="157">
        <f t="shared" si="84"/>
        <v>1.671020659117453</v>
      </c>
      <c r="K319" s="157">
        <f t="shared" si="84"/>
        <v>0.66232876281382735</v>
      </c>
      <c r="L319" s="157">
        <f t="shared" si="84"/>
        <v>1.7462415228535619</v>
      </c>
      <c r="M319" s="157">
        <f t="shared" si="84"/>
        <v>0.48664308467208917</v>
      </c>
      <c r="N319" s="157">
        <f t="shared" si="84"/>
        <v>1.2447937607758797</v>
      </c>
      <c r="O319" s="157">
        <f t="shared" si="84"/>
        <v>0.44926138031619106</v>
      </c>
      <c r="P319" s="157">
        <f t="shared" si="84"/>
        <v>0</v>
      </c>
      <c r="Q319" s="157">
        <f t="shared" si="84"/>
        <v>0.41730050134643304</v>
      </c>
    </row>
    <row r="320" spans="1:17" ht="12" customHeight="1" x14ac:dyDescent="0.25">
      <c r="A320" s="23" t="s">
        <v>203</v>
      </c>
      <c r="B320" s="156"/>
      <c r="C320" s="156">
        <f>RES_hhdet_in_tes!C$78</f>
        <v>0.72815422151775488</v>
      </c>
      <c r="D320" s="156">
        <f>RES_hhdet_in_tes!D$78</f>
        <v>0.46807995273897912</v>
      </c>
      <c r="E320" s="156">
        <f>RES_hhdet_in_tes!E$78</f>
        <v>0.9630035877638542</v>
      </c>
      <c r="F320" s="156">
        <f>RES_hhdet_in_tes!F$78</f>
        <v>0.90786425650280755</v>
      </c>
      <c r="G320" s="156">
        <f>RES_hhdet_in_tes!G$78</f>
        <v>0.68097622327542495</v>
      </c>
      <c r="H320" s="156">
        <f>RES_hhdet_in_tes!H$78</f>
        <v>0.81771797365373733</v>
      </c>
      <c r="I320" s="156">
        <f>RES_hhdet_in_tes!I$78</f>
        <v>0.44037779453179188</v>
      </c>
      <c r="J320" s="156">
        <f>RES_hhdet_in_tes!J$78</f>
        <v>1.1279287246994461</v>
      </c>
      <c r="K320" s="156">
        <f>RES_hhdet_in_tes!K$78</f>
        <v>0.66232876281382735</v>
      </c>
      <c r="L320" s="156">
        <f>RES_hhdet_in_tes!L$78</f>
        <v>1.5023835114644479</v>
      </c>
      <c r="M320" s="156">
        <f>RES_hhdet_in_tes!M$78</f>
        <v>0.44574283808686249</v>
      </c>
      <c r="N320" s="156">
        <f>RES_hhdet_in_tes!N$78</f>
        <v>1.1328674634882927</v>
      </c>
      <c r="O320" s="156">
        <f>RES_hhdet_in_tes!O$78</f>
        <v>0.44926138031619106</v>
      </c>
      <c r="P320" s="156">
        <f>RES_hhdet_in_tes!P$78</f>
        <v>0</v>
      </c>
      <c r="Q320" s="156">
        <f>RES_hhdet_in_tes!Q$78</f>
        <v>0.41730050134643304</v>
      </c>
    </row>
    <row r="321" spans="1:17" ht="12" customHeight="1" x14ac:dyDescent="0.25">
      <c r="A321" s="29" t="s">
        <v>140</v>
      </c>
      <c r="B321" s="57"/>
      <c r="C321" s="57">
        <f>RES_hhdet_in_tes!C$79</f>
        <v>0.1051679737914419</v>
      </c>
      <c r="D321" s="57">
        <f>RES_hhdet_in_tes!D$79</f>
        <v>0.16613049971777727</v>
      </c>
      <c r="E321" s="57">
        <f>RES_hhdet_in_tes!E$79</f>
        <v>0.5285174719309127</v>
      </c>
      <c r="F321" s="57">
        <f>RES_hhdet_in_tes!F$79</f>
        <v>0.42604285268703046</v>
      </c>
      <c r="G321" s="57">
        <f>RES_hhdet_in_tes!G$79</f>
        <v>0</v>
      </c>
      <c r="H321" s="57">
        <f>RES_hhdet_in_tes!H$79</f>
        <v>0</v>
      </c>
      <c r="I321" s="57">
        <f>RES_hhdet_in_tes!I$79</f>
        <v>0.4572708165736728</v>
      </c>
      <c r="J321" s="57">
        <f>RES_hhdet_in_tes!J$79</f>
        <v>0.54309193441800685</v>
      </c>
      <c r="K321" s="57">
        <f>RES_hhdet_in_tes!K$79</f>
        <v>0</v>
      </c>
      <c r="L321" s="57">
        <f>RES_hhdet_in_tes!L$79</f>
        <v>0.24385801138911403</v>
      </c>
      <c r="M321" s="57">
        <f>RES_hhdet_in_tes!M$79</f>
        <v>4.0900246585226681E-2</v>
      </c>
      <c r="N321" s="57">
        <f>RES_hhdet_in_tes!N$79</f>
        <v>0.11192629728758706</v>
      </c>
      <c r="O321" s="57">
        <f>RES_hhdet_in_tes!O$79</f>
        <v>0</v>
      </c>
      <c r="P321" s="57">
        <f>RES_hhdet_in_tes!P$79</f>
        <v>0</v>
      </c>
      <c r="Q321" s="57">
        <f>RES_hhdet_in_tes!Q$79</f>
        <v>0</v>
      </c>
    </row>
    <row r="323" spans="1:17" ht="12" customHeight="1" x14ac:dyDescent="0.25">
      <c r="A323" s="152" t="s">
        <v>191</v>
      </c>
      <c r="B323" s="175"/>
      <c r="C323" s="175">
        <f t="shared" ref="C323:Q338" si="85">IF(C304=0,"",C304/C285)</f>
        <v>0.65476410880516234</v>
      </c>
      <c r="D323" s="175">
        <f t="shared" si="85"/>
        <v>0.65840000561967538</v>
      </c>
      <c r="E323" s="175">
        <f t="shared" si="85"/>
        <v>0.66783137251548419</v>
      </c>
      <c r="F323" s="175">
        <f t="shared" si="85"/>
        <v>0.67439172412884174</v>
      </c>
      <c r="G323" s="175">
        <f t="shared" si="85"/>
        <v>0.67332501743967077</v>
      </c>
      <c r="H323" s="175">
        <f t="shared" si="85"/>
        <v>0.68089054678859395</v>
      </c>
      <c r="I323" s="175">
        <f t="shared" si="85"/>
        <v>0.68913337067755798</v>
      </c>
      <c r="J323" s="175">
        <f t="shared" si="85"/>
        <v>0.6922281998344767</v>
      </c>
      <c r="K323" s="175">
        <f t="shared" si="85"/>
        <v>0.6826924167789884</v>
      </c>
      <c r="L323" s="175">
        <f t="shared" si="85"/>
        <v>0.69716585278697618</v>
      </c>
      <c r="M323" s="175">
        <f t="shared" si="85"/>
        <v>0.70409595645236989</v>
      </c>
      <c r="N323" s="175">
        <f t="shared" si="85"/>
        <v>0.70171293139462709</v>
      </c>
      <c r="O323" s="175">
        <f t="shared" si="85"/>
        <v>0.71222332304084768</v>
      </c>
      <c r="P323" s="175" t="str">
        <f t="shared" si="85"/>
        <v/>
      </c>
      <c r="Q323" s="175">
        <f t="shared" si="85"/>
        <v>0.72110285741988733</v>
      </c>
    </row>
    <row r="324" spans="1:17" ht="12" customHeight="1" x14ac:dyDescent="0.25">
      <c r="A324" s="158" t="s">
        <v>65</v>
      </c>
      <c r="B324" s="169"/>
      <c r="C324" s="169">
        <f t="shared" si="85"/>
        <v>0.68111427969878413</v>
      </c>
      <c r="D324" s="169">
        <f t="shared" si="85"/>
        <v>0.68236850662023285</v>
      </c>
      <c r="E324" s="169">
        <f t="shared" si="85"/>
        <v>0.68861486063823918</v>
      </c>
      <c r="F324" s="169">
        <f t="shared" si="85"/>
        <v>0.69269598270187926</v>
      </c>
      <c r="G324" s="169">
        <f t="shared" si="85"/>
        <v>0.6982883501781767</v>
      </c>
      <c r="H324" s="169">
        <f t="shared" si="85"/>
        <v>0.70343670965961957</v>
      </c>
      <c r="I324" s="169">
        <f t="shared" si="85"/>
        <v>0.70430109381676909</v>
      </c>
      <c r="J324" s="169">
        <f t="shared" si="85"/>
        <v>0.70953996168698408</v>
      </c>
      <c r="K324" s="169">
        <f t="shared" si="85"/>
        <v>0.69222636065231269</v>
      </c>
      <c r="L324" s="169">
        <f t="shared" si="85"/>
        <v>0.7183574930551796</v>
      </c>
      <c r="M324" s="169">
        <f t="shared" si="85"/>
        <v>0.70494302187453151</v>
      </c>
      <c r="N324" s="169">
        <f t="shared" si="85"/>
        <v>0.72986730441916392</v>
      </c>
      <c r="O324" s="169">
        <f t="shared" si="85"/>
        <v>0.7247719961346879</v>
      </c>
      <c r="P324" s="169" t="str">
        <f t="shared" si="85"/>
        <v/>
      </c>
      <c r="Q324" s="169">
        <f t="shared" si="85"/>
        <v>0.74825525177529484</v>
      </c>
    </row>
    <row r="325" spans="1:17" ht="12" customHeight="1" x14ac:dyDescent="0.25">
      <c r="A325" s="23" t="s">
        <v>161</v>
      </c>
      <c r="B325" s="73"/>
      <c r="C325" s="73">
        <f t="shared" si="85"/>
        <v>0.6724886114950045</v>
      </c>
      <c r="D325" s="73">
        <f t="shared" si="85"/>
        <v>0.67739018373694815</v>
      </c>
      <c r="E325" s="73">
        <f t="shared" si="85"/>
        <v>0.68279694877097574</v>
      </c>
      <c r="F325" s="73">
        <f t="shared" si="85"/>
        <v>0.68545351251747955</v>
      </c>
      <c r="G325" s="73">
        <f t="shared" si="85"/>
        <v>0.69188301152866216</v>
      </c>
      <c r="H325" s="73">
        <f t="shared" si="85"/>
        <v>0.69445062209668662</v>
      </c>
      <c r="I325" s="73">
        <f t="shared" si="85"/>
        <v>0.69684890955319345</v>
      </c>
      <c r="J325" s="73">
        <f t="shared" si="85"/>
        <v>0.70212105752134613</v>
      </c>
      <c r="K325" s="73">
        <f t="shared" si="85"/>
        <v>0.68975588979536351</v>
      </c>
      <c r="L325" s="73">
        <f t="shared" si="85"/>
        <v>0.71355547268986597</v>
      </c>
      <c r="M325" s="73">
        <f t="shared" si="85"/>
        <v>0.69976901020148985</v>
      </c>
      <c r="N325" s="73">
        <f t="shared" si="85"/>
        <v>0.72529154355228742</v>
      </c>
      <c r="O325" s="73">
        <f t="shared" si="85"/>
        <v>0.71873208427298407</v>
      </c>
      <c r="P325" s="73" t="str">
        <f t="shared" si="85"/>
        <v/>
      </c>
      <c r="Q325" s="73">
        <f t="shared" si="85"/>
        <v>0.7409736918713814</v>
      </c>
    </row>
    <row r="326" spans="1:17" ht="12" customHeight="1" x14ac:dyDescent="0.25">
      <c r="A326" s="23" t="s">
        <v>60</v>
      </c>
      <c r="B326" s="73"/>
      <c r="C326" s="73">
        <f t="shared" si="85"/>
        <v>1.090244993064615</v>
      </c>
      <c r="D326" s="73">
        <f t="shared" si="85"/>
        <v>1.0884881099871979</v>
      </c>
      <c r="E326" s="73">
        <f t="shared" si="85"/>
        <v>1.0783860016480453</v>
      </c>
      <c r="F326" s="73">
        <f t="shared" si="85"/>
        <v>1.0672193757800303</v>
      </c>
      <c r="G326" s="73">
        <f t="shared" si="85"/>
        <v>1.0690910898018438</v>
      </c>
      <c r="H326" s="73">
        <f t="shared" si="85"/>
        <v>1.0632105566637071</v>
      </c>
      <c r="I326" s="73">
        <f t="shared" si="85"/>
        <v>1.0578763480486717</v>
      </c>
      <c r="J326" s="73">
        <f t="shared" si="85"/>
        <v>1.0529278044778543</v>
      </c>
      <c r="K326" s="73">
        <f t="shared" si="85"/>
        <v>1.0269403915252107</v>
      </c>
      <c r="L326" s="73">
        <f t="shared" si="85"/>
        <v>1.0486679635442799</v>
      </c>
      <c r="M326" s="73">
        <f t="shared" si="85"/>
        <v>1.0211299231640394</v>
      </c>
      <c r="N326" s="73">
        <f t="shared" si="85"/>
        <v>1.0471742135981996</v>
      </c>
      <c r="O326" s="73">
        <f t="shared" si="85"/>
        <v>1.0305978737597672</v>
      </c>
      <c r="P326" s="73" t="str">
        <f t="shared" si="85"/>
        <v/>
      </c>
      <c r="Q326" s="73">
        <f t="shared" si="85"/>
        <v>1.0472450997500298</v>
      </c>
    </row>
    <row r="327" spans="1:17" ht="12" customHeight="1" x14ac:dyDescent="0.25">
      <c r="A327" s="158" t="s">
        <v>112</v>
      </c>
      <c r="B327" s="169"/>
      <c r="C327" s="169">
        <f t="shared" si="85"/>
        <v>1.9003188538505331</v>
      </c>
      <c r="D327" s="169">
        <f t="shared" si="85"/>
        <v>1.961671539366479</v>
      </c>
      <c r="E327" s="169">
        <f t="shared" si="85"/>
        <v>2.0329662566561444</v>
      </c>
      <c r="F327" s="169">
        <f t="shared" si="85"/>
        <v>2.1200619415276249</v>
      </c>
      <c r="G327" s="169">
        <f t="shared" si="85"/>
        <v>2.2232985205785281</v>
      </c>
      <c r="H327" s="169">
        <f t="shared" si="85"/>
        <v>2.3396986883995039</v>
      </c>
      <c r="I327" s="169">
        <f t="shared" si="85"/>
        <v>2.4777266641632827</v>
      </c>
      <c r="J327" s="169">
        <f t="shared" si="85"/>
        <v>2.5249965405870491</v>
      </c>
      <c r="K327" s="169">
        <f t="shared" si="85"/>
        <v>2.7106877569492251</v>
      </c>
      <c r="L327" s="169">
        <f t="shared" si="85"/>
        <v>2.9296092105259315</v>
      </c>
      <c r="M327" s="169">
        <f t="shared" si="85"/>
        <v>3.1200798096896079</v>
      </c>
      <c r="N327" s="169">
        <f t="shared" si="85"/>
        <v>3.2817164810783468</v>
      </c>
      <c r="O327" s="169">
        <f t="shared" si="85"/>
        <v>3.4068373913756909</v>
      </c>
      <c r="P327" s="169" t="str">
        <f t="shared" si="85"/>
        <v/>
      </c>
      <c r="Q327" s="169">
        <f t="shared" si="85"/>
        <v>3.6895490822596537</v>
      </c>
    </row>
    <row r="328" spans="1:17" ht="12" customHeight="1" x14ac:dyDescent="0.25">
      <c r="A328" s="23" t="s">
        <v>60</v>
      </c>
      <c r="B328" s="73"/>
      <c r="C328" s="73">
        <f t="shared" si="85"/>
        <v>1.9003188538505331</v>
      </c>
      <c r="D328" s="73">
        <f t="shared" si="85"/>
        <v>1.961671539366479</v>
      </c>
      <c r="E328" s="73">
        <f t="shared" si="85"/>
        <v>2.0329662566561444</v>
      </c>
      <c r="F328" s="73">
        <f t="shared" si="85"/>
        <v>2.1200619415276249</v>
      </c>
      <c r="G328" s="73">
        <f t="shared" si="85"/>
        <v>2.2232985205785281</v>
      </c>
      <c r="H328" s="73">
        <f t="shared" si="85"/>
        <v>2.3396986883995039</v>
      </c>
      <c r="I328" s="73">
        <f t="shared" si="85"/>
        <v>2.4777266641632827</v>
      </c>
      <c r="J328" s="73">
        <f t="shared" si="85"/>
        <v>2.5249965405870491</v>
      </c>
      <c r="K328" s="73">
        <f t="shared" si="85"/>
        <v>2.7106877569492251</v>
      </c>
      <c r="L328" s="73">
        <f t="shared" si="85"/>
        <v>2.9296092105259315</v>
      </c>
      <c r="M328" s="73">
        <f t="shared" si="85"/>
        <v>3.1200798096896079</v>
      </c>
      <c r="N328" s="73">
        <f t="shared" si="85"/>
        <v>3.2817164810783468</v>
      </c>
      <c r="O328" s="73">
        <f t="shared" si="85"/>
        <v>3.4068373913756909</v>
      </c>
      <c r="P328" s="73" t="str">
        <f t="shared" si="85"/>
        <v/>
      </c>
      <c r="Q328" s="73">
        <f t="shared" si="85"/>
        <v>3.6895490822596537</v>
      </c>
    </row>
    <row r="329" spans="1:17" ht="12" customHeight="1" x14ac:dyDescent="0.25">
      <c r="A329" s="158" t="s">
        <v>63</v>
      </c>
      <c r="B329" s="169"/>
      <c r="C329" s="169">
        <f t="shared" si="85"/>
        <v>0.59673767683997581</v>
      </c>
      <c r="D329" s="169">
        <f t="shared" si="85"/>
        <v>0.59843869292653262</v>
      </c>
      <c r="E329" s="169">
        <f t="shared" si="85"/>
        <v>0.61074164411728926</v>
      </c>
      <c r="F329" s="169">
        <f t="shared" si="85"/>
        <v>0.62770347554103434</v>
      </c>
      <c r="G329" s="169">
        <f t="shared" si="85"/>
        <v>0.61962259090713701</v>
      </c>
      <c r="H329" s="169">
        <f t="shared" si="85"/>
        <v>0.63583028302840106</v>
      </c>
      <c r="I329" s="169">
        <f t="shared" si="85"/>
        <v>0.63403651746788281</v>
      </c>
      <c r="J329" s="169">
        <f t="shared" si="85"/>
        <v>0.64211792966880044</v>
      </c>
      <c r="K329" s="169">
        <f t="shared" si="85"/>
        <v>0.67797875396221674</v>
      </c>
      <c r="L329" s="169">
        <f t="shared" si="85"/>
        <v>0.64641680988619199</v>
      </c>
      <c r="M329" s="169">
        <f t="shared" si="85"/>
        <v>0.73847449784678754</v>
      </c>
      <c r="N329" s="169">
        <f t="shared" si="85"/>
        <v>0.65184014369237264</v>
      </c>
      <c r="O329" s="169">
        <f t="shared" si="85"/>
        <v>0.70914494779527704</v>
      </c>
      <c r="P329" s="169" t="str">
        <f t="shared" si="85"/>
        <v/>
      </c>
      <c r="Q329" s="169">
        <f t="shared" si="85"/>
        <v>0.69926912061221813</v>
      </c>
    </row>
    <row r="330" spans="1:17" ht="12" customHeight="1" x14ac:dyDescent="0.25">
      <c r="A330" s="167" t="s">
        <v>160</v>
      </c>
      <c r="B330" s="174"/>
      <c r="C330" s="174">
        <f t="shared" si="85"/>
        <v>0.56429152685734252</v>
      </c>
      <c r="D330" s="174">
        <f t="shared" si="85"/>
        <v>0.56877235874529131</v>
      </c>
      <c r="E330" s="174">
        <f t="shared" si="85"/>
        <v>0.57325084850958075</v>
      </c>
      <c r="F330" s="174">
        <f t="shared" si="85"/>
        <v>0.57771596448053941</v>
      </c>
      <c r="G330" s="174">
        <f t="shared" si="85"/>
        <v>0.58276088158256445</v>
      </c>
      <c r="H330" s="174">
        <f t="shared" si="85"/>
        <v>0.58703871170975819</v>
      </c>
      <c r="I330" s="174">
        <f t="shared" si="85"/>
        <v>0.59254121663047477</v>
      </c>
      <c r="J330" s="174">
        <f t="shared" si="85"/>
        <v>0.59727444161996246</v>
      </c>
      <c r="K330" s="174">
        <f t="shared" si="85"/>
        <v>0.60185315296614739</v>
      </c>
      <c r="L330" s="174">
        <f t="shared" si="85"/>
        <v>0.60483181180818246</v>
      </c>
      <c r="M330" s="174" t="str">
        <f t="shared" si="85"/>
        <v/>
      </c>
      <c r="N330" s="174">
        <f t="shared" si="85"/>
        <v>0.61126614790490652</v>
      </c>
      <c r="O330" s="174">
        <f t="shared" si="85"/>
        <v>0.6146500621659885</v>
      </c>
      <c r="P330" s="174" t="str">
        <f t="shared" si="85"/>
        <v/>
      </c>
      <c r="Q330" s="174">
        <f t="shared" si="85"/>
        <v>0.62122338080950112</v>
      </c>
    </row>
    <row r="331" spans="1:17" ht="12" customHeight="1" x14ac:dyDescent="0.25">
      <c r="A331" s="167" t="s">
        <v>159</v>
      </c>
      <c r="B331" s="174"/>
      <c r="C331" s="174">
        <f t="shared" si="85"/>
        <v>0.62909376278688622</v>
      </c>
      <c r="D331" s="174">
        <f t="shared" si="85"/>
        <v>0.67160627749100554</v>
      </c>
      <c r="E331" s="174">
        <f t="shared" si="85"/>
        <v>0.67394326784671776</v>
      </c>
      <c r="F331" s="174">
        <f t="shared" si="85"/>
        <v>0.68004883835596819</v>
      </c>
      <c r="G331" s="174">
        <f t="shared" si="85"/>
        <v>0.68324136596379847</v>
      </c>
      <c r="H331" s="174">
        <f t="shared" si="85"/>
        <v>0.68641905496582534</v>
      </c>
      <c r="I331" s="174">
        <f t="shared" si="85"/>
        <v>0.68943909029713069</v>
      </c>
      <c r="J331" s="174">
        <f t="shared" si="85"/>
        <v>0.69410007487843794</v>
      </c>
      <c r="K331" s="174">
        <f t="shared" si="85"/>
        <v>0.69910522760328264</v>
      </c>
      <c r="L331" s="174">
        <f t="shared" si="85"/>
        <v>0.70180552335138902</v>
      </c>
      <c r="M331" s="174">
        <f t="shared" si="85"/>
        <v>0.70727372930540477</v>
      </c>
      <c r="N331" s="174">
        <f t="shared" si="85"/>
        <v>0.70991142109131522</v>
      </c>
      <c r="O331" s="174">
        <f t="shared" si="85"/>
        <v>0.71364459492072996</v>
      </c>
      <c r="P331" s="174" t="str">
        <f t="shared" si="85"/>
        <v/>
      </c>
      <c r="Q331" s="174">
        <f t="shared" si="85"/>
        <v>0.72117109745505947</v>
      </c>
    </row>
    <row r="332" spans="1:17" ht="12" customHeight="1" x14ac:dyDescent="0.25">
      <c r="A332" s="166" t="s">
        <v>203</v>
      </c>
      <c r="B332" s="173"/>
      <c r="C332" s="173">
        <f t="shared" si="85"/>
        <v>0.54615352321631028</v>
      </c>
      <c r="D332" s="173">
        <f t="shared" si="85"/>
        <v>0.56796532576893977</v>
      </c>
      <c r="E332" s="173">
        <f t="shared" si="85"/>
        <v>0.57253575340613749</v>
      </c>
      <c r="F332" s="173">
        <f t="shared" si="85"/>
        <v>0.5791045589093069</v>
      </c>
      <c r="G332" s="173">
        <f t="shared" si="85"/>
        <v>0.58245668674559115</v>
      </c>
      <c r="H332" s="173">
        <f t="shared" si="85"/>
        <v>0.58567816701238651</v>
      </c>
      <c r="I332" s="173">
        <f t="shared" si="85"/>
        <v>0.58997649136081975</v>
      </c>
      <c r="J332" s="173">
        <f t="shared" si="85"/>
        <v>0.59540215243791039</v>
      </c>
      <c r="K332" s="173">
        <f t="shared" si="85"/>
        <v>0.60007926829131142</v>
      </c>
      <c r="L332" s="173">
        <f t="shared" si="85"/>
        <v>0.60376062099420524</v>
      </c>
      <c r="M332" s="173">
        <f t="shared" si="85"/>
        <v>0.60799408963775081</v>
      </c>
      <c r="N332" s="173">
        <f t="shared" si="85"/>
        <v>0.61184839719180784</v>
      </c>
      <c r="O332" s="173">
        <f t="shared" si="85"/>
        <v>0.61558484236892308</v>
      </c>
      <c r="P332" s="173" t="str">
        <f t="shared" si="85"/>
        <v/>
      </c>
      <c r="Q332" s="173">
        <f t="shared" si="85"/>
        <v>0.62262164116177743</v>
      </c>
    </row>
    <row r="333" spans="1:17" ht="12" customHeight="1" x14ac:dyDescent="0.25">
      <c r="A333" s="147" t="s">
        <v>59</v>
      </c>
      <c r="B333" s="172"/>
      <c r="C333" s="172">
        <f t="shared" si="85"/>
        <v>1.0000522114141168</v>
      </c>
      <c r="D333" s="172">
        <f t="shared" si="85"/>
        <v>1.0193190623755148</v>
      </c>
      <c r="E333" s="172">
        <f t="shared" si="85"/>
        <v>1.0168272130931852</v>
      </c>
      <c r="F333" s="172">
        <f t="shared" si="85"/>
        <v>1.0120691028250628</v>
      </c>
      <c r="G333" s="172">
        <f t="shared" si="85"/>
        <v>1.0109947690578276</v>
      </c>
      <c r="H333" s="172">
        <f t="shared" si="85"/>
        <v>1.0108157029321685</v>
      </c>
      <c r="I333" s="172">
        <f t="shared" si="85"/>
        <v>1.0059233334279463</v>
      </c>
      <c r="J333" s="172">
        <f t="shared" si="85"/>
        <v>1.0041393065890492</v>
      </c>
      <c r="K333" s="172">
        <f t="shared" si="85"/>
        <v>1.0064508780290058</v>
      </c>
      <c r="L333" s="172">
        <f t="shared" si="85"/>
        <v>1.0058786124915495</v>
      </c>
      <c r="M333" s="172">
        <f t="shared" si="85"/>
        <v>1.0099513283438235</v>
      </c>
      <c r="N333" s="172">
        <f t="shared" si="85"/>
        <v>1.0111692809434838</v>
      </c>
      <c r="O333" s="172">
        <f t="shared" si="85"/>
        <v>1.0145233301409127</v>
      </c>
      <c r="P333" s="172" t="str">
        <f t="shared" si="85"/>
        <v/>
      </c>
      <c r="Q333" s="172">
        <f t="shared" si="85"/>
        <v>1.022763468468374</v>
      </c>
    </row>
    <row r="334" spans="1:17" ht="12" customHeight="1" x14ac:dyDescent="0.25">
      <c r="A334" s="163" t="s">
        <v>142</v>
      </c>
      <c r="B334" s="171"/>
      <c r="C334" s="171">
        <f t="shared" si="85"/>
        <v>0.70283581145639862</v>
      </c>
      <c r="D334" s="171">
        <f t="shared" si="85"/>
        <v>0.70671805550339206</v>
      </c>
      <c r="E334" s="171">
        <f t="shared" si="85"/>
        <v>0.71052101075775764</v>
      </c>
      <c r="F334" s="171">
        <f t="shared" si="85"/>
        <v>0.71428981019223015</v>
      </c>
      <c r="G334" s="171">
        <f t="shared" si="85"/>
        <v>0.71927691481416089</v>
      </c>
      <c r="H334" s="171">
        <f t="shared" si="85"/>
        <v>0.72408409106202798</v>
      </c>
      <c r="I334" s="171">
        <f t="shared" si="85"/>
        <v>0.72952165238799793</v>
      </c>
      <c r="J334" s="171">
        <f t="shared" si="85"/>
        <v>0.73968697982481824</v>
      </c>
      <c r="K334" s="171">
        <f t="shared" si="85"/>
        <v>0.74659063784009283</v>
      </c>
      <c r="L334" s="171">
        <f t="shared" si="85"/>
        <v>0.75138926818857321</v>
      </c>
      <c r="M334" s="171">
        <f t="shared" si="85"/>
        <v>0.75618007598475323</v>
      </c>
      <c r="N334" s="171" t="str">
        <f t="shared" si="85"/>
        <v/>
      </c>
      <c r="O334" s="171">
        <f t="shared" si="85"/>
        <v>0.76398798366035736</v>
      </c>
      <c r="P334" s="171" t="str">
        <f t="shared" si="85"/>
        <v/>
      </c>
      <c r="Q334" s="171">
        <f t="shared" si="85"/>
        <v>0.76841487578149359</v>
      </c>
    </row>
    <row r="335" spans="1:17" ht="12" customHeight="1" x14ac:dyDescent="0.25">
      <c r="A335" s="161" t="s">
        <v>141</v>
      </c>
      <c r="B335" s="170"/>
      <c r="C335" s="170">
        <f t="shared" si="85"/>
        <v>0.74749027990572381</v>
      </c>
      <c r="D335" s="170">
        <f t="shared" si="85"/>
        <v>0.78529502561389419</v>
      </c>
      <c r="E335" s="170">
        <f t="shared" si="85"/>
        <v>0.78431412059012906</v>
      </c>
      <c r="F335" s="170">
        <f t="shared" si="85"/>
        <v>0.78557436472913988</v>
      </c>
      <c r="G335" s="170">
        <f t="shared" si="85"/>
        <v>0.79200097410923398</v>
      </c>
      <c r="H335" s="170">
        <f t="shared" si="85"/>
        <v>0.79130024890337447</v>
      </c>
      <c r="I335" s="170">
        <f t="shared" si="85"/>
        <v>0.80040213134393656</v>
      </c>
      <c r="J335" s="170">
        <f t="shared" si="85"/>
        <v>0.80469769456116469</v>
      </c>
      <c r="K335" s="170">
        <f t="shared" si="85"/>
        <v>0.81988429835606946</v>
      </c>
      <c r="L335" s="170">
        <f t="shared" si="85"/>
        <v>0.8178473899695522</v>
      </c>
      <c r="M335" s="170">
        <f t="shared" si="85"/>
        <v>0.82008198796766529</v>
      </c>
      <c r="N335" s="170" t="str">
        <f t="shared" si="85"/>
        <v/>
      </c>
      <c r="O335" s="170">
        <f t="shared" si="85"/>
        <v>0.82501674521182</v>
      </c>
      <c r="P335" s="170" t="str">
        <f t="shared" si="85"/>
        <v/>
      </c>
      <c r="Q335" s="170">
        <f t="shared" si="85"/>
        <v>0.82444645033716824</v>
      </c>
    </row>
    <row r="336" spans="1:17" ht="12" customHeight="1" x14ac:dyDescent="0.25">
      <c r="A336" s="148" t="s">
        <v>60</v>
      </c>
      <c r="B336" s="73"/>
      <c r="C336" s="73">
        <f t="shared" si="85"/>
        <v>0.68389856034814167</v>
      </c>
      <c r="D336" s="73">
        <f t="shared" si="85"/>
        <v>0.70463876587431951</v>
      </c>
      <c r="E336" s="73">
        <f t="shared" si="85"/>
        <v>0.70908392737694248</v>
      </c>
      <c r="F336" s="73">
        <f t="shared" si="85"/>
        <v>0.71549713908347723</v>
      </c>
      <c r="G336" s="73">
        <f t="shared" si="85"/>
        <v>0.72145328816541965</v>
      </c>
      <c r="H336" s="73">
        <f t="shared" si="85"/>
        <v>0.72481273416318415</v>
      </c>
      <c r="I336" s="73">
        <f t="shared" si="85"/>
        <v>0.7330001642701699</v>
      </c>
      <c r="J336" s="73">
        <f t="shared" si="85"/>
        <v>0.7394036789453946</v>
      </c>
      <c r="K336" s="73">
        <f t="shared" si="85"/>
        <v>0.74865331495967136</v>
      </c>
      <c r="L336" s="73">
        <f t="shared" si="85"/>
        <v>0.75020799690304507</v>
      </c>
      <c r="M336" s="73">
        <f t="shared" si="85"/>
        <v>0.75412761407458884</v>
      </c>
      <c r="N336" s="73" t="str">
        <f t="shared" si="85"/>
        <v/>
      </c>
      <c r="O336" s="73">
        <f t="shared" si="85"/>
        <v>0.76198414073503984</v>
      </c>
      <c r="P336" s="73" t="str">
        <f t="shared" si="85"/>
        <v/>
      </c>
      <c r="Q336" s="73">
        <f t="shared" si="85"/>
        <v>0.76448581060455434</v>
      </c>
    </row>
    <row r="337" spans="1:17" ht="12" customHeight="1" x14ac:dyDescent="0.25">
      <c r="A337" s="148" t="s">
        <v>59</v>
      </c>
      <c r="B337" s="73"/>
      <c r="C337" s="73">
        <f t="shared" si="85"/>
        <v>1.0160704499890596</v>
      </c>
      <c r="D337" s="73">
        <f t="shared" si="85"/>
        <v>1.0256829147347899</v>
      </c>
      <c r="E337" s="73">
        <f t="shared" si="85"/>
        <v>1.0154985221384838</v>
      </c>
      <c r="F337" s="73">
        <f t="shared" si="85"/>
        <v>1.0029063558473565</v>
      </c>
      <c r="G337" s="73">
        <f t="shared" si="85"/>
        <v>1.0057646232537356</v>
      </c>
      <c r="H337" s="73">
        <f t="shared" si="85"/>
        <v>1.003971179655601</v>
      </c>
      <c r="I337" s="73">
        <f t="shared" si="85"/>
        <v>1.0052551037617734</v>
      </c>
      <c r="J337" s="73">
        <f t="shared" si="85"/>
        <v>1.0039783960298123</v>
      </c>
      <c r="K337" s="73">
        <f t="shared" si="85"/>
        <v>1.0117602613867507</v>
      </c>
      <c r="L337" s="73">
        <f t="shared" si="85"/>
        <v>1.0096770547747642</v>
      </c>
      <c r="M337" s="73">
        <f t="shared" si="85"/>
        <v>1.0073751844097076</v>
      </c>
      <c r="N337" s="73" t="str">
        <f t="shared" si="85"/>
        <v/>
      </c>
      <c r="O337" s="73">
        <f t="shared" si="85"/>
        <v>1.0104922460004035</v>
      </c>
      <c r="P337" s="73" t="str">
        <f t="shared" si="85"/>
        <v/>
      </c>
      <c r="Q337" s="73">
        <f t="shared" si="85"/>
        <v>1.0098991570532654</v>
      </c>
    </row>
    <row r="338" spans="1:17" ht="12" customHeight="1" x14ac:dyDescent="0.25">
      <c r="A338" s="158" t="s">
        <v>62</v>
      </c>
      <c r="B338" s="169"/>
      <c r="C338" s="169">
        <f t="shared" si="85"/>
        <v>0.51059832783160597</v>
      </c>
      <c r="D338" s="169">
        <f t="shared" si="85"/>
        <v>0.54812440644223326</v>
      </c>
      <c r="E338" s="169">
        <f t="shared" si="85"/>
        <v>0.5771610777402445</v>
      </c>
      <c r="F338" s="169">
        <f t="shared" si="85"/>
        <v>0.57273708585836236</v>
      </c>
      <c r="G338" s="169">
        <f t="shared" si="85"/>
        <v>0.50680238218953388</v>
      </c>
      <c r="H338" s="169">
        <f t="shared" si="85"/>
        <v>0.51205964644916546</v>
      </c>
      <c r="I338" s="169">
        <f t="shared" si="85"/>
        <v>0.64329174456870586</v>
      </c>
      <c r="J338" s="169">
        <f t="shared" si="85"/>
        <v>0.59913393493900713</v>
      </c>
      <c r="K338" s="169">
        <f t="shared" si="85"/>
        <v>0.5283216739198785</v>
      </c>
      <c r="L338" s="169">
        <f t="shared" si="85"/>
        <v>0.55730706018254561</v>
      </c>
      <c r="M338" s="169">
        <f t="shared" si="85"/>
        <v>0.54665186795954501</v>
      </c>
      <c r="N338" s="169">
        <f t="shared" si="85"/>
        <v>0.54925573923394067</v>
      </c>
      <c r="O338" s="169">
        <f t="shared" si="85"/>
        <v>0.53168275751680261</v>
      </c>
      <c r="P338" s="169" t="str">
        <f t="shared" si="85"/>
        <v/>
      </c>
      <c r="Q338" s="169">
        <f t="shared" si="85"/>
        <v>0.53400802383842472</v>
      </c>
    </row>
    <row r="339" spans="1:17" ht="12" customHeight="1" x14ac:dyDescent="0.25">
      <c r="A339" s="23" t="s">
        <v>203</v>
      </c>
      <c r="B339" s="73"/>
      <c r="C339" s="73">
        <f t="shared" ref="C339:Q340" si="86">IF(C320=0,"",C320/C301)</f>
        <v>0.48428075601632725</v>
      </c>
      <c r="D339" s="73">
        <f t="shared" si="86"/>
        <v>0.49002007278116455</v>
      </c>
      <c r="E339" s="73">
        <f t="shared" si="86"/>
        <v>0.49544902957066866</v>
      </c>
      <c r="F339" s="73">
        <f t="shared" si="86"/>
        <v>0.50059694047385461</v>
      </c>
      <c r="G339" s="73">
        <f t="shared" si="86"/>
        <v>0.50680238218953388</v>
      </c>
      <c r="H339" s="73">
        <f t="shared" si="86"/>
        <v>0.51205964644916546</v>
      </c>
      <c r="I339" s="73">
        <f t="shared" si="86"/>
        <v>0.51915117436948377</v>
      </c>
      <c r="J339" s="73">
        <f t="shared" si="86"/>
        <v>0.52586234150930133</v>
      </c>
      <c r="K339" s="73">
        <f t="shared" si="86"/>
        <v>0.5283216739198785</v>
      </c>
      <c r="L339" s="73">
        <f t="shared" si="86"/>
        <v>0.52780235841703571</v>
      </c>
      <c r="M339" s="73">
        <f t="shared" si="86"/>
        <v>0.52926584712494573</v>
      </c>
      <c r="N339" s="73">
        <f t="shared" si="86"/>
        <v>0.53060283642280359</v>
      </c>
      <c r="O339" s="73">
        <f t="shared" si="86"/>
        <v>0.53168275751680261</v>
      </c>
      <c r="P339" s="73" t="str">
        <f t="shared" si="86"/>
        <v/>
      </c>
      <c r="Q339" s="73">
        <f t="shared" si="86"/>
        <v>0.53400802383842472</v>
      </c>
    </row>
    <row r="340" spans="1:17" ht="12" customHeight="1" x14ac:dyDescent="0.25">
      <c r="A340" s="29" t="s">
        <v>140</v>
      </c>
      <c r="B340" s="65"/>
      <c r="C340" s="65">
        <f t="shared" si="86"/>
        <v>0.81860811374938769</v>
      </c>
      <c r="D340" s="65">
        <f t="shared" si="86"/>
        <v>0.82312260899437784</v>
      </c>
      <c r="E340" s="65">
        <f t="shared" si="86"/>
        <v>0.82511432286194086</v>
      </c>
      <c r="F340" s="65">
        <f t="shared" si="86"/>
        <v>0.82656001237741528</v>
      </c>
      <c r="G340" s="65" t="str">
        <f t="shared" si="86"/>
        <v/>
      </c>
      <c r="H340" s="65" t="str">
        <f t="shared" si="86"/>
        <v/>
      </c>
      <c r="I340" s="65">
        <f t="shared" si="86"/>
        <v>0.83575671463199919</v>
      </c>
      <c r="J340" s="65">
        <f t="shared" si="86"/>
        <v>0.84311702568194002</v>
      </c>
      <c r="K340" s="65" t="str">
        <f t="shared" si="86"/>
        <v/>
      </c>
      <c r="L340" s="65">
        <f t="shared" si="86"/>
        <v>0.85007233769829404</v>
      </c>
      <c r="M340" s="65">
        <f t="shared" si="86"/>
        <v>0.85148456956973118</v>
      </c>
      <c r="N340" s="65">
        <f t="shared" si="86"/>
        <v>0.85263618691538567</v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58.890905990539373</v>
      </c>
      <c r="D342" s="168">
        <f t="shared" ref="D342:Q342" si="87">SUM(D343,D346,D348,D357)</f>
        <v>42.12227176673683</v>
      </c>
      <c r="E342" s="168">
        <f t="shared" si="87"/>
        <v>97.039043857044817</v>
      </c>
      <c r="F342" s="168">
        <f t="shared" si="87"/>
        <v>87.390357637966616</v>
      </c>
      <c r="G342" s="168">
        <f t="shared" si="87"/>
        <v>47.953179057756557</v>
      </c>
      <c r="H342" s="168">
        <f t="shared" si="87"/>
        <v>58.718921436488387</v>
      </c>
      <c r="I342" s="168">
        <f t="shared" si="87"/>
        <v>52.426163205328059</v>
      </c>
      <c r="J342" s="168">
        <f t="shared" si="87"/>
        <v>105.37505308074049</v>
      </c>
      <c r="K342" s="168">
        <f t="shared" si="87"/>
        <v>40.95071915587652</v>
      </c>
      <c r="L342" s="168">
        <f t="shared" si="87"/>
        <v>112.86452750356132</v>
      </c>
      <c r="M342" s="168">
        <f t="shared" si="87"/>
        <v>22.872813448615037</v>
      </c>
      <c r="N342" s="168">
        <f t="shared" si="87"/>
        <v>64.257328684597482</v>
      </c>
      <c r="O342" s="168">
        <f t="shared" si="87"/>
        <v>22.502086671174776</v>
      </c>
      <c r="P342" s="168">
        <f t="shared" si="87"/>
        <v>0</v>
      </c>
      <c r="Q342" s="168">
        <f t="shared" si="87"/>
        <v>19.945859959613014</v>
      </c>
    </row>
    <row r="343" spans="1:17" ht="12" customHeight="1" x14ac:dyDescent="0.25">
      <c r="A343" s="158" t="s">
        <v>65</v>
      </c>
      <c r="B343" s="157"/>
      <c r="C343" s="157">
        <f>SUM(C344:C345)</f>
        <v>46.019410414124451</v>
      </c>
      <c r="D343" s="157">
        <f t="shared" ref="D343:Q343" si="88">SUM(D344:D345)</f>
        <v>32.955041584140481</v>
      </c>
      <c r="E343" s="157">
        <f t="shared" si="88"/>
        <v>78.124306982455209</v>
      </c>
      <c r="F343" s="157">
        <f t="shared" si="88"/>
        <v>71.863352368939289</v>
      </c>
      <c r="G343" s="157">
        <f t="shared" si="88"/>
        <v>37.88979034070617</v>
      </c>
      <c r="H343" s="157">
        <f t="shared" si="88"/>
        <v>47.366005289091248</v>
      </c>
      <c r="I343" s="157">
        <f t="shared" si="88"/>
        <v>41.843535904420001</v>
      </c>
      <c r="J343" s="157">
        <f t="shared" si="88"/>
        <v>84.429823220887897</v>
      </c>
      <c r="K343" s="157">
        <f t="shared" si="88"/>
        <v>31.927693490032755</v>
      </c>
      <c r="L343" s="157">
        <f t="shared" si="88"/>
        <v>88.158740956605797</v>
      </c>
      <c r="M343" s="157">
        <f t="shared" si="88"/>
        <v>18.846036041005096</v>
      </c>
      <c r="N343" s="157">
        <f t="shared" si="88"/>
        <v>46.465645388897315</v>
      </c>
      <c r="O343" s="157">
        <f t="shared" si="88"/>
        <v>17.220045132713469</v>
      </c>
      <c r="P343" s="157">
        <f t="shared" si="88"/>
        <v>0</v>
      </c>
      <c r="Q343" s="157">
        <f t="shared" si="88"/>
        <v>15.056489629464284</v>
      </c>
    </row>
    <row r="344" spans="1:17" ht="12" customHeight="1" x14ac:dyDescent="0.25">
      <c r="A344" s="23" t="s">
        <v>161</v>
      </c>
      <c r="B344" s="156"/>
      <c r="C344" s="156">
        <f>RES_hhdet_in_emi!C$64</f>
        <v>46.019410414124451</v>
      </c>
      <c r="D344" s="156">
        <f>RES_hhdet_in_emi!D$64</f>
        <v>32.955041584140481</v>
      </c>
      <c r="E344" s="156">
        <f>RES_hhdet_in_emi!E$64</f>
        <v>78.124306982455209</v>
      </c>
      <c r="F344" s="156">
        <f>RES_hhdet_in_emi!F$64</f>
        <v>71.863352368939289</v>
      </c>
      <c r="G344" s="156">
        <f>RES_hhdet_in_emi!G$64</f>
        <v>37.88979034070617</v>
      </c>
      <c r="H344" s="156">
        <f>RES_hhdet_in_emi!H$64</f>
        <v>47.366005289091248</v>
      </c>
      <c r="I344" s="156">
        <f>RES_hhdet_in_emi!I$64</f>
        <v>41.843535904420001</v>
      </c>
      <c r="J344" s="156">
        <f>RES_hhdet_in_emi!J$64</f>
        <v>84.429823220887897</v>
      </c>
      <c r="K344" s="156">
        <f>RES_hhdet_in_emi!K$64</f>
        <v>31.927693490032755</v>
      </c>
      <c r="L344" s="156">
        <f>RES_hhdet_in_emi!L$64</f>
        <v>88.158740956605797</v>
      </c>
      <c r="M344" s="156">
        <f>RES_hhdet_in_emi!M$64</f>
        <v>18.846036041005096</v>
      </c>
      <c r="N344" s="156">
        <f>RES_hhdet_in_emi!N$64</f>
        <v>46.465645388897315</v>
      </c>
      <c r="O344" s="156">
        <f>RES_hhdet_in_emi!O$64</f>
        <v>17.220045132713469</v>
      </c>
      <c r="P344" s="156">
        <f>RES_hhdet_in_emi!P$64</f>
        <v>0</v>
      </c>
      <c r="Q344" s="156">
        <f>RES_hhdet_in_emi!Q$64</f>
        <v>15.056489629464284</v>
      </c>
    </row>
    <row r="345" spans="1:17" ht="12" customHeight="1" x14ac:dyDescent="0.25">
      <c r="A345" s="23" t="s">
        <v>60</v>
      </c>
      <c r="B345" s="156"/>
      <c r="C345" s="156">
        <f>RES_hhdet_in_emi!C$65</f>
        <v>0</v>
      </c>
      <c r="D345" s="156">
        <f>RES_hhdet_in_emi!D$65</f>
        <v>0</v>
      </c>
      <c r="E345" s="156">
        <f>RES_hhdet_in_emi!E$65</f>
        <v>0</v>
      </c>
      <c r="F345" s="156">
        <f>RES_hhdet_in_emi!F$65</f>
        <v>0</v>
      </c>
      <c r="G345" s="156">
        <f>RES_hhdet_in_emi!G$65</f>
        <v>0</v>
      </c>
      <c r="H345" s="156">
        <f>RES_hhdet_in_emi!H$65</f>
        <v>0</v>
      </c>
      <c r="I345" s="156">
        <f>RES_hhdet_in_emi!I$65</f>
        <v>0</v>
      </c>
      <c r="J345" s="156">
        <f>RES_hhdet_in_emi!J$65</f>
        <v>0</v>
      </c>
      <c r="K345" s="156">
        <f>RES_hhdet_in_emi!K$65</f>
        <v>0</v>
      </c>
      <c r="L345" s="156">
        <f>RES_hhdet_in_emi!L$65</f>
        <v>0</v>
      </c>
      <c r="M345" s="156">
        <f>RES_hhdet_in_emi!M$65</f>
        <v>0</v>
      </c>
      <c r="N345" s="156">
        <f>RES_hhdet_in_emi!N$65</f>
        <v>0</v>
      </c>
      <c r="O345" s="156">
        <f>RES_hhdet_in_emi!O$65</f>
        <v>0</v>
      </c>
      <c r="P345" s="156">
        <f>RES_hhdet_in_emi!P$65</f>
        <v>0</v>
      </c>
      <c r="Q345" s="156">
        <f>RES_hhdet_in_emi!Q$65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RES_hhdet_in_emi!C$67</f>
        <v>0</v>
      </c>
      <c r="D347" s="156">
        <f>RES_hhdet_in_emi!D$67</f>
        <v>0</v>
      </c>
      <c r="E347" s="156">
        <f>RES_hhdet_in_emi!E$67</f>
        <v>0</v>
      </c>
      <c r="F347" s="156">
        <f>RES_hhdet_in_emi!F$67</f>
        <v>0</v>
      </c>
      <c r="G347" s="156">
        <f>RES_hhdet_in_emi!G$67</f>
        <v>0</v>
      </c>
      <c r="H347" s="156">
        <f>RES_hhdet_in_emi!H$67</f>
        <v>0</v>
      </c>
      <c r="I347" s="156">
        <f>RES_hhdet_in_emi!I$67</f>
        <v>0</v>
      </c>
      <c r="J347" s="156">
        <f>RES_hhdet_in_emi!J$67</f>
        <v>0</v>
      </c>
      <c r="K347" s="156">
        <f>RES_hhdet_in_emi!K$67</f>
        <v>0</v>
      </c>
      <c r="L347" s="156">
        <f>RES_hhdet_in_emi!L$67</f>
        <v>0</v>
      </c>
      <c r="M347" s="156">
        <f>RES_hhdet_in_emi!M$67</f>
        <v>0</v>
      </c>
      <c r="N347" s="156">
        <f>RES_hhdet_in_emi!N$67</f>
        <v>0</v>
      </c>
      <c r="O347" s="156">
        <f>RES_hhdet_in_emi!O$67</f>
        <v>0</v>
      </c>
      <c r="P347" s="156">
        <f>RES_hhdet_in_emi!P$67</f>
        <v>0</v>
      </c>
      <c r="Q347" s="156">
        <f>RES_hhdet_in_emi!Q$67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9.3398977834989232</v>
      </c>
      <c r="D348" s="157">
        <f t="shared" ref="D348:Q348" si="90">SUM(D349:D350,D353:D354)</f>
        <v>6.9236001354889813</v>
      </c>
      <c r="E348" s="157">
        <f t="shared" si="90"/>
        <v>14.349387697740617</v>
      </c>
      <c r="F348" s="157">
        <f t="shared" si="90"/>
        <v>11.267317139968473</v>
      </c>
      <c r="G348" s="157">
        <f t="shared" si="90"/>
        <v>6.9073786658687668</v>
      </c>
      <c r="H348" s="157">
        <f t="shared" si="90"/>
        <v>7.6020802092344013</v>
      </c>
      <c r="I348" s="157">
        <f t="shared" si="90"/>
        <v>8.5902267730888067</v>
      </c>
      <c r="J348" s="157">
        <f t="shared" si="90"/>
        <v>15.90727046587717</v>
      </c>
      <c r="K348" s="157">
        <f t="shared" si="90"/>
        <v>6.0784666390576092</v>
      </c>
      <c r="L348" s="157">
        <f t="shared" si="90"/>
        <v>18.019968412461289</v>
      </c>
      <c r="M348" s="157">
        <f t="shared" si="90"/>
        <v>2.0486439876605811</v>
      </c>
      <c r="N348" s="157">
        <f t="shared" si="90"/>
        <v>12.77687179324108</v>
      </c>
      <c r="O348" s="157">
        <f t="shared" si="90"/>
        <v>3.2973565378495562</v>
      </c>
      <c r="P348" s="157">
        <f t="shared" si="90"/>
        <v>0</v>
      </c>
      <c r="Q348" s="157">
        <f t="shared" si="90"/>
        <v>3.0539049366615671</v>
      </c>
    </row>
    <row r="349" spans="1:17" ht="12" customHeight="1" x14ac:dyDescent="0.25">
      <c r="A349" s="167" t="s">
        <v>160</v>
      </c>
      <c r="B349" s="132"/>
      <c r="C349" s="132">
        <f>RES_hhdet_in_emi!C$69</f>
        <v>9.3180388051062728</v>
      </c>
      <c r="D349" s="132">
        <f>RES_hhdet_in_emi!D$69</f>
        <v>6.7826367471402191</v>
      </c>
      <c r="E349" s="132">
        <f>RES_hhdet_in_emi!E$69</f>
        <v>14.294308823933227</v>
      </c>
      <c r="F349" s="132">
        <f>RES_hhdet_in_emi!F$69</f>
        <v>11.036289277077469</v>
      </c>
      <c r="G349" s="132">
        <f>RES_hhdet_in_emi!G$69</f>
        <v>6.6134647291362594</v>
      </c>
      <c r="H349" s="132">
        <f>RES_hhdet_in_emi!H$69</f>
        <v>7.3073280528259037</v>
      </c>
      <c r="I349" s="132">
        <f>RES_hhdet_in_emi!I$69</f>
        <v>7.0669950828145618</v>
      </c>
      <c r="J349" s="132">
        <f>RES_hhdet_in_emi!J$69</f>
        <v>12.358189523779965</v>
      </c>
      <c r="K349" s="132">
        <f>RES_hhdet_in_emi!K$69</f>
        <v>2.1191280267247001</v>
      </c>
      <c r="L349" s="132">
        <f>RES_hhdet_in_emi!L$69</f>
        <v>12.606979706706962</v>
      </c>
      <c r="M349" s="132">
        <f>RES_hhdet_in_emi!M$69</f>
        <v>0</v>
      </c>
      <c r="N349" s="132">
        <f>RES_hhdet_in_emi!N$69</f>
        <v>8.366690337195072</v>
      </c>
      <c r="O349" s="132">
        <f>RES_hhdet_in_emi!O$69</f>
        <v>0.78160042957624254</v>
      </c>
      <c r="P349" s="132">
        <f>RES_hhdet_in_emi!P$69</f>
        <v>0</v>
      </c>
      <c r="Q349" s="132">
        <f>RES_hhdet_in_emi!Q$69</f>
        <v>1.6028868382087451</v>
      </c>
    </row>
    <row r="350" spans="1:17" ht="12" customHeight="1" x14ac:dyDescent="0.25">
      <c r="A350" s="167" t="s">
        <v>159</v>
      </c>
      <c r="B350" s="132"/>
      <c r="C350" s="132">
        <f>SUM(C351:C352)</f>
        <v>2.1858978392649636E-2</v>
      </c>
      <c r="D350" s="132">
        <f t="shared" ref="D350:Q350" si="91">SUM(D351:D352)</f>
        <v>0.14096338834876257</v>
      </c>
      <c r="E350" s="132">
        <f t="shared" si="91"/>
        <v>5.5078873807391085E-2</v>
      </c>
      <c r="F350" s="132">
        <f t="shared" si="91"/>
        <v>0.23102786289100408</v>
      </c>
      <c r="G350" s="132">
        <f t="shared" si="91"/>
        <v>0.2939139367325071</v>
      </c>
      <c r="H350" s="132">
        <f t="shared" si="91"/>
        <v>0.29475215640849728</v>
      </c>
      <c r="I350" s="132">
        <f t="shared" si="91"/>
        <v>1.5232316902742442</v>
      </c>
      <c r="J350" s="132">
        <f t="shared" si="91"/>
        <v>3.5490809420972051</v>
      </c>
      <c r="K350" s="132">
        <f t="shared" si="91"/>
        <v>3.9593386123329095</v>
      </c>
      <c r="L350" s="132">
        <f t="shared" si="91"/>
        <v>5.4129887057543256</v>
      </c>
      <c r="M350" s="132">
        <f t="shared" si="91"/>
        <v>2.0486439876605811</v>
      </c>
      <c r="N350" s="132">
        <f t="shared" si="91"/>
        <v>4.4101814560460078</v>
      </c>
      <c r="O350" s="132">
        <f t="shared" si="91"/>
        <v>2.5157561082733135</v>
      </c>
      <c r="P350" s="132">
        <f t="shared" si="91"/>
        <v>0</v>
      </c>
      <c r="Q350" s="132">
        <f t="shared" si="91"/>
        <v>1.4510180984528223</v>
      </c>
    </row>
    <row r="351" spans="1:17" ht="12" customHeight="1" x14ac:dyDescent="0.25">
      <c r="A351" s="166" t="s">
        <v>203</v>
      </c>
      <c r="B351" s="165"/>
      <c r="C351" s="165">
        <f>RES_hhdet_in_emi!C$71</f>
        <v>2.1858978392649636E-2</v>
      </c>
      <c r="D351" s="165">
        <f>RES_hhdet_in_emi!D$71</f>
        <v>0.14096338834876257</v>
      </c>
      <c r="E351" s="165">
        <f>RES_hhdet_in_emi!E$71</f>
        <v>5.5078873807391085E-2</v>
      </c>
      <c r="F351" s="165">
        <f>RES_hhdet_in_emi!F$71</f>
        <v>0.23102786289100408</v>
      </c>
      <c r="G351" s="165">
        <f>RES_hhdet_in_emi!G$71</f>
        <v>0.2939139367325071</v>
      </c>
      <c r="H351" s="165">
        <f>RES_hhdet_in_emi!H$71</f>
        <v>0.29475215640849728</v>
      </c>
      <c r="I351" s="165">
        <f>RES_hhdet_in_emi!I$71</f>
        <v>1.5232316902742442</v>
      </c>
      <c r="J351" s="165">
        <f>RES_hhdet_in_emi!J$71</f>
        <v>3.5490809420972051</v>
      </c>
      <c r="K351" s="165">
        <f>RES_hhdet_in_emi!K$71</f>
        <v>3.9593386123329095</v>
      </c>
      <c r="L351" s="165">
        <f>RES_hhdet_in_emi!L$71</f>
        <v>5.4129887057543256</v>
      </c>
      <c r="M351" s="165">
        <f>RES_hhdet_in_emi!M$71</f>
        <v>2.0486439876605811</v>
      </c>
      <c r="N351" s="165">
        <f>RES_hhdet_in_emi!N$71</f>
        <v>4.4101814560460078</v>
      </c>
      <c r="O351" s="165">
        <f>RES_hhdet_in_emi!O$71</f>
        <v>2.5157561082733135</v>
      </c>
      <c r="P351" s="165">
        <f>RES_hhdet_in_emi!P$71</f>
        <v>0</v>
      </c>
      <c r="Q351" s="165">
        <f>RES_hhdet_in_emi!Q$71</f>
        <v>1.4510180984528223</v>
      </c>
    </row>
    <row r="352" spans="1:17" ht="12" customHeight="1" x14ac:dyDescent="0.25">
      <c r="A352" s="147" t="s">
        <v>59</v>
      </c>
      <c r="B352" s="164"/>
      <c r="C352" s="164">
        <f>RES_hhdet_in_emi!C$72</f>
        <v>0</v>
      </c>
      <c r="D352" s="164">
        <f>RES_hhdet_in_emi!D$72</f>
        <v>0</v>
      </c>
      <c r="E352" s="164">
        <f>RES_hhdet_in_emi!E$72</f>
        <v>0</v>
      </c>
      <c r="F352" s="164">
        <f>RES_hhdet_in_emi!F$72</f>
        <v>0</v>
      </c>
      <c r="G352" s="164">
        <f>RES_hhdet_in_emi!G$72</f>
        <v>0</v>
      </c>
      <c r="H352" s="164">
        <f>RES_hhdet_in_emi!H$72</f>
        <v>0</v>
      </c>
      <c r="I352" s="164">
        <f>RES_hhdet_in_emi!I$72</f>
        <v>0</v>
      </c>
      <c r="J352" s="164">
        <f>RES_hhdet_in_emi!J$72</f>
        <v>0</v>
      </c>
      <c r="K352" s="164">
        <f>RES_hhdet_in_emi!K$72</f>
        <v>0</v>
      </c>
      <c r="L352" s="164">
        <f>RES_hhdet_in_emi!L$72</f>
        <v>0</v>
      </c>
      <c r="M352" s="164">
        <f>RES_hhdet_in_emi!M$72</f>
        <v>0</v>
      </c>
      <c r="N352" s="164">
        <f>RES_hhdet_in_emi!N$72</f>
        <v>0</v>
      </c>
      <c r="O352" s="164">
        <f>RES_hhdet_in_emi!O$72</f>
        <v>0</v>
      </c>
      <c r="P352" s="164">
        <f>RES_hhdet_in_emi!P$72</f>
        <v>0</v>
      </c>
      <c r="Q352" s="164">
        <f>RES_hhdet_in_emi!Q$72</f>
        <v>0</v>
      </c>
    </row>
    <row r="353" spans="1:17" ht="12" customHeight="1" x14ac:dyDescent="0.25">
      <c r="A353" s="163" t="s">
        <v>142</v>
      </c>
      <c r="B353" s="162"/>
      <c r="C353" s="162">
        <f>RES_hhdet_in_emi!C$73</f>
        <v>0</v>
      </c>
      <c r="D353" s="162">
        <f>RES_hhdet_in_emi!D$73</f>
        <v>0</v>
      </c>
      <c r="E353" s="162">
        <f>RES_hhdet_in_emi!E$73</f>
        <v>0</v>
      </c>
      <c r="F353" s="162">
        <f>RES_hhdet_in_emi!F$73</f>
        <v>0</v>
      </c>
      <c r="G353" s="162">
        <f>RES_hhdet_in_emi!G$73</f>
        <v>0</v>
      </c>
      <c r="H353" s="162">
        <f>RES_hhdet_in_emi!H$73</f>
        <v>0</v>
      </c>
      <c r="I353" s="162">
        <f>RES_hhdet_in_emi!I$73</f>
        <v>0</v>
      </c>
      <c r="J353" s="162">
        <f>RES_hhdet_in_emi!J$73</f>
        <v>0</v>
      </c>
      <c r="K353" s="162">
        <f>RES_hhdet_in_emi!K$73</f>
        <v>0</v>
      </c>
      <c r="L353" s="162">
        <f>RES_hhdet_in_emi!L$73</f>
        <v>0</v>
      </c>
      <c r="M353" s="162">
        <f>RES_hhdet_in_emi!M$73</f>
        <v>0</v>
      </c>
      <c r="N353" s="162">
        <f>RES_hhdet_in_emi!N$73</f>
        <v>0</v>
      </c>
      <c r="O353" s="162">
        <f>RES_hhdet_in_emi!O$73</f>
        <v>0</v>
      </c>
      <c r="P353" s="162">
        <f>RES_hhdet_in_emi!P$73</f>
        <v>0</v>
      </c>
      <c r="Q353" s="162">
        <f>RES_hhdet_in_emi!Q$73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RES_hhdet_in_emi!C$75</f>
        <v>0</v>
      </c>
      <c r="D355" s="156">
        <f>RES_hhdet_in_emi!D$75</f>
        <v>0</v>
      </c>
      <c r="E355" s="156">
        <f>RES_hhdet_in_emi!E$75</f>
        <v>0</v>
      </c>
      <c r="F355" s="156">
        <f>RES_hhdet_in_emi!F$75</f>
        <v>0</v>
      </c>
      <c r="G355" s="156">
        <f>RES_hhdet_in_emi!G$75</f>
        <v>0</v>
      </c>
      <c r="H355" s="156">
        <f>RES_hhdet_in_emi!H$75</f>
        <v>0</v>
      </c>
      <c r="I355" s="156">
        <f>RES_hhdet_in_emi!I$75</f>
        <v>0</v>
      </c>
      <c r="J355" s="156">
        <f>RES_hhdet_in_emi!J$75</f>
        <v>0</v>
      </c>
      <c r="K355" s="156">
        <f>RES_hhdet_in_emi!K$75</f>
        <v>0</v>
      </c>
      <c r="L355" s="156">
        <f>RES_hhdet_in_emi!L$75</f>
        <v>0</v>
      </c>
      <c r="M355" s="156">
        <f>RES_hhdet_in_emi!M$75</f>
        <v>0</v>
      </c>
      <c r="N355" s="156">
        <f>RES_hhdet_in_emi!N$75</f>
        <v>0</v>
      </c>
      <c r="O355" s="156">
        <f>RES_hhdet_in_emi!O$75</f>
        <v>0</v>
      </c>
      <c r="P355" s="156">
        <f>RES_hhdet_in_emi!P$75</f>
        <v>0</v>
      </c>
      <c r="Q355" s="156">
        <f>RES_hhdet_in_emi!Q$75</f>
        <v>0</v>
      </c>
    </row>
    <row r="356" spans="1:17" ht="12" customHeight="1" x14ac:dyDescent="0.25">
      <c r="A356" s="148" t="s">
        <v>59</v>
      </c>
      <c r="B356" s="156"/>
      <c r="C356" s="156">
        <f>RES_hhdet_in_emi!C$76</f>
        <v>0</v>
      </c>
      <c r="D356" s="156">
        <f>RES_hhdet_in_emi!D$76</f>
        <v>0</v>
      </c>
      <c r="E356" s="156">
        <f>RES_hhdet_in_emi!E$76</f>
        <v>0</v>
      </c>
      <c r="F356" s="156">
        <f>RES_hhdet_in_emi!F$76</f>
        <v>0</v>
      </c>
      <c r="G356" s="156">
        <f>RES_hhdet_in_emi!G$76</f>
        <v>0</v>
      </c>
      <c r="H356" s="156">
        <f>RES_hhdet_in_emi!H$76</f>
        <v>0</v>
      </c>
      <c r="I356" s="156">
        <f>RES_hhdet_in_emi!I$76</f>
        <v>0</v>
      </c>
      <c r="J356" s="156">
        <f>RES_hhdet_in_emi!J$76</f>
        <v>0</v>
      </c>
      <c r="K356" s="156">
        <f>RES_hhdet_in_emi!K$76</f>
        <v>0</v>
      </c>
      <c r="L356" s="156">
        <f>RES_hhdet_in_emi!L$76</f>
        <v>0</v>
      </c>
      <c r="M356" s="156">
        <f>RES_hhdet_in_emi!M$76</f>
        <v>0</v>
      </c>
      <c r="N356" s="156">
        <f>RES_hhdet_in_emi!N$76</f>
        <v>0</v>
      </c>
      <c r="O356" s="156">
        <f>RES_hhdet_in_emi!O$76</f>
        <v>0</v>
      </c>
      <c r="P356" s="156">
        <f>RES_hhdet_in_emi!P$76</f>
        <v>0</v>
      </c>
      <c r="Q356" s="156">
        <f>RES_hhdet_in_emi!Q$76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3.5315977929159961</v>
      </c>
      <c r="D357" s="157">
        <f t="shared" ref="D357:Q357" si="93">SUM(D358:D359)</f>
        <v>2.2436300471073678</v>
      </c>
      <c r="E357" s="157">
        <f t="shared" si="93"/>
        <v>4.5653491768489944</v>
      </c>
      <c r="F357" s="157">
        <f t="shared" si="93"/>
        <v>4.2596881290588557</v>
      </c>
      <c r="G357" s="157">
        <f t="shared" si="93"/>
        <v>3.15601005118162</v>
      </c>
      <c r="H357" s="157">
        <f t="shared" si="93"/>
        <v>3.7508359381627385</v>
      </c>
      <c r="I357" s="157">
        <f t="shared" si="93"/>
        <v>1.9924005278192469</v>
      </c>
      <c r="J357" s="157">
        <f t="shared" si="93"/>
        <v>5.0379593939754121</v>
      </c>
      <c r="K357" s="157">
        <f t="shared" si="93"/>
        <v>2.9445590267861577</v>
      </c>
      <c r="L357" s="157">
        <f t="shared" si="93"/>
        <v>6.6858181344942222</v>
      </c>
      <c r="M357" s="157">
        <f t="shared" si="93"/>
        <v>1.9781334199493614</v>
      </c>
      <c r="N357" s="157">
        <f t="shared" si="93"/>
        <v>5.0148115024590858</v>
      </c>
      <c r="O357" s="157">
        <f t="shared" si="93"/>
        <v>1.9846850006117498</v>
      </c>
      <c r="P357" s="157">
        <f t="shared" si="93"/>
        <v>0</v>
      </c>
      <c r="Q357" s="157">
        <f t="shared" si="93"/>
        <v>1.8354653934871605</v>
      </c>
    </row>
    <row r="358" spans="1:17" ht="12" customHeight="1" x14ac:dyDescent="0.25">
      <c r="A358" s="23" t="s">
        <v>203</v>
      </c>
      <c r="B358" s="156"/>
      <c r="C358" s="156">
        <f>RES_hhdet_in_emi!C$78</f>
        <v>3.5315977929159961</v>
      </c>
      <c r="D358" s="156">
        <f>RES_hhdet_in_emi!D$78</f>
        <v>2.2436300471073678</v>
      </c>
      <c r="E358" s="156">
        <f>RES_hhdet_in_emi!E$78</f>
        <v>4.5653491768489944</v>
      </c>
      <c r="F358" s="156">
        <f>RES_hhdet_in_emi!F$78</f>
        <v>4.2596881290588557</v>
      </c>
      <c r="G358" s="156">
        <f>RES_hhdet_in_emi!G$78</f>
        <v>3.15601005118162</v>
      </c>
      <c r="H358" s="156">
        <f>RES_hhdet_in_emi!H$78</f>
        <v>3.7508359381627385</v>
      </c>
      <c r="I358" s="156">
        <f>RES_hhdet_in_emi!I$78</f>
        <v>1.9924005278192469</v>
      </c>
      <c r="J358" s="156">
        <f>RES_hhdet_in_emi!J$78</f>
        <v>5.0379593939754121</v>
      </c>
      <c r="K358" s="156">
        <f>RES_hhdet_in_emi!K$78</f>
        <v>2.9445590267861577</v>
      </c>
      <c r="L358" s="156">
        <f>RES_hhdet_in_emi!L$78</f>
        <v>6.6858181344942222</v>
      </c>
      <c r="M358" s="156">
        <f>RES_hhdet_in_emi!M$78</f>
        <v>1.9781334199493614</v>
      </c>
      <c r="N358" s="156">
        <f>RES_hhdet_in_emi!N$78</f>
        <v>5.0148115024590858</v>
      </c>
      <c r="O358" s="156">
        <f>RES_hhdet_in_emi!O$78</f>
        <v>1.9846850006117498</v>
      </c>
      <c r="P358" s="156">
        <f>RES_hhdet_in_emi!P$78</f>
        <v>0</v>
      </c>
      <c r="Q358" s="156">
        <f>RES_hhdet_in_emi!Q$78</f>
        <v>1.8354653934871605</v>
      </c>
    </row>
    <row r="359" spans="1:17" ht="12" customHeight="1" x14ac:dyDescent="0.25">
      <c r="A359" s="29" t="s">
        <v>140</v>
      </c>
      <c r="B359" s="57"/>
      <c r="C359" s="57">
        <f>RES_hhdet_in_emi!C$79</f>
        <v>0</v>
      </c>
      <c r="D359" s="57">
        <f>RES_hhdet_in_emi!D$79</f>
        <v>0</v>
      </c>
      <c r="E359" s="57">
        <f>RES_hhdet_in_emi!E$79</f>
        <v>0</v>
      </c>
      <c r="F359" s="57">
        <f>RES_hhdet_in_emi!F$79</f>
        <v>0</v>
      </c>
      <c r="G359" s="57">
        <f>RES_hhdet_in_emi!G$79</f>
        <v>0</v>
      </c>
      <c r="H359" s="57">
        <f>RES_hhdet_in_emi!H$79</f>
        <v>0</v>
      </c>
      <c r="I359" s="57">
        <f>RES_hhdet_in_emi!I$79</f>
        <v>0</v>
      </c>
      <c r="J359" s="57">
        <f>RES_hhdet_in_emi!J$79</f>
        <v>0</v>
      </c>
      <c r="K359" s="57">
        <f>RES_hhdet_in_emi!K$79</f>
        <v>0</v>
      </c>
      <c r="L359" s="57">
        <f>RES_hhdet_in_emi!L$79</f>
        <v>0</v>
      </c>
      <c r="M359" s="57">
        <f>RES_hhdet_in_emi!M$79</f>
        <v>0</v>
      </c>
      <c r="N359" s="57">
        <f>RES_hhdet_in_emi!N$79</f>
        <v>0</v>
      </c>
      <c r="O359" s="57">
        <f>RES_hhdet_in_emi!O$79</f>
        <v>0</v>
      </c>
      <c r="P359" s="57">
        <f>RES_hhdet_in_emi!P$79</f>
        <v>0</v>
      </c>
      <c r="Q359" s="57">
        <f>RES_hhdet_in_emi!Q$79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18860.520640055391</v>
      </c>
      <c r="D361" s="168">
        <f t="shared" si="94"/>
        <v>18321.787869206168</v>
      </c>
      <c r="E361" s="168">
        <f t="shared" si="94"/>
        <v>18895.193440482515</v>
      </c>
      <c r="F361" s="168">
        <f t="shared" si="94"/>
        <v>19526.855460773342</v>
      </c>
      <c r="G361" s="168">
        <f t="shared" si="94"/>
        <v>19571.304525293759</v>
      </c>
      <c r="H361" s="168">
        <f t="shared" si="94"/>
        <v>20030.539905327569</v>
      </c>
      <c r="I361" s="168">
        <f t="shared" si="94"/>
        <v>18163.948653609594</v>
      </c>
      <c r="J361" s="168">
        <f t="shared" si="94"/>
        <v>19424.384634756894</v>
      </c>
      <c r="K361" s="168">
        <f t="shared" si="94"/>
        <v>17938.313047579333</v>
      </c>
      <c r="L361" s="168">
        <f t="shared" si="94"/>
        <v>19090.004800302311</v>
      </c>
      <c r="M361" s="168">
        <f t="shared" si="94"/>
        <v>15378.219514910157</v>
      </c>
      <c r="N361" s="168">
        <f t="shared" si="94"/>
        <v>15605.836046933178</v>
      </c>
      <c r="O361" s="168">
        <f t="shared" si="94"/>
        <v>15638.501060557719</v>
      </c>
      <c r="P361" s="168">
        <f t="shared" si="94"/>
        <v>0</v>
      </c>
      <c r="Q361" s="168">
        <f t="shared" si="94"/>
        <v>15527.007312911179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14062.114060784368</v>
      </c>
      <c r="D362" s="157">
        <f t="shared" si="95"/>
        <v>13650.137517194456</v>
      </c>
      <c r="E362" s="157">
        <f t="shared" si="95"/>
        <v>14260.722858616477</v>
      </c>
      <c r="F362" s="157">
        <f t="shared" si="95"/>
        <v>14865.619770026771</v>
      </c>
      <c r="G362" s="157">
        <f t="shared" si="95"/>
        <v>14821.686548828124</v>
      </c>
      <c r="H362" s="157">
        <f t="shared" si="95"/>
        <v>15243.923565365734</v>
      </c>
      <c r="I362" s="157">
        <f t="shared" si="95"/>
        <v>13647.867625626484</v>
      </c>
      <c r="J362" s="157">
        <f t="shared" si="95"/>
        <v>14851.612766644006</v>
      </c>
      <c r="K362" s="157">
        <f t="shared" si="95"/>
        <v>13442.758000313714</v>
      </c>
      <c r="L362" s="157">
        <f t="shared" si="95"/>
        <v>14506.989087736563</v>
      </c>
      <c r="M362" s="157">
        <f t="shared" si="95"/>
        <v>10984.287693978669</v>
      </c>
      <c r="N362" s="157">
        <f t="shared" si="95"/>
        <v>11020.733574228014</v>
      </c>
      <c r="O362" s="157">
        <f t="shared" si="95"/>
        <v>11125.449144641969</v>
      </c>
      <c r="P362" s="157">
        <f t="shared" si="95"/>
        <v>0</v>
      </c>
      <c r="Q362" s="157">
        <f t="shared" si="95"/>
        <v>10942.828931646673</v>
      </c>
    </row>
    <row r="363" spans="1:17" ht="12" customHeight="1" x14ac:dyDescent="0.25">
      <c r="A363" s="23" t="s">
        <v>161</v>
      </c>
      <c r="B363" s="156"/>
      <c r="C363" s="156">
        <f t="shared" ref="C363:Q366" si="96">IF(C287=0,0,C287/0.086*1000000/C$49)</f>
        <v>13771.765102675588</v>
      </c>
      <c r="D363" s="156">
        <f t="shared" si="96"/>
        <v>13484.836775880412</v>
      </c>
      <c r="E363" s="156">
        <f t="shared" si="96"/>
        <v>14050.990996343018</v>
      </c>
      <c r="F363" s="156">
        <f t="shared" si="96"/>
        <v>14583.604487054756</v>
      </c>
      <c r="G363" s="156">
        <f t="shared" si="96"/>
        <v>14570.000736220887</v>
      </c>
      <c r="H363" s="156">
        <f t="shared" si="96"/>
        <v>14872.453622130521</v>
      </c>
      <c r="I363" s="156">
        <f t="shared" si="96"/>
        <v>13366.153790315511</v>
      </c>
      <c r="J363" s="156">
        <f t="shared" si="96"/>
        <v>14537.529035995127</v>
      </c>
      <c r="K363" s="156">
        <f t="shared" si="96"/>
        <v>13344.266101349142</v>
      </c>
      <c r="L363" s="156">
        <f t="shared" si="96"/>
        <v>14299.110065199744</v>
      </c>
      <c r="M363" s="156">
        <f t="shared" si="96"/>
        <v>10807.437210748571</v>
      </c>
      <c r="N363" s="156">
        <f t="shared" si="96"/>
        <v>10864.067042892133</v>
      </c>
      <c r="O363" s="156">
        <f t="shared" si="96"/>
        <v>10909.982317177224</v>
      </c>
      <c r="P363" s="156">
        <f t="shared" si="96"/>
        <v>0</v>
      </c>
      <c r="Q363" s="156">
        <f t="shared" si="96"/>
        <v>10682.664703663517</v>
      </c>
    </row>
    <row r="364" spans="1:17" ht="12" customHeight="1" x14ac:dyDescent="0.25">
      <c r="A364" s="23" t="s">
        <v>60</v>
      </c>
      <c r="B364" s="156"/>
      <c r="C364" s="156">
        <f t="shared" si="96"/>
        <v>290.34895810877936</v>
      </c>
      <c r="D364" s="156">
        <f t="shared" si="96"/>
        <v>165.30074131404467</v>
      </c>
      <c r="E364" s="156">
        <f t="shared" si="96"/>
        <v>209.73186227345826</v>
      </c>
      <c r="F364" s="156">
        <f t="shared" si="96"/>
        <v>282.01528297201486</v>
      </c>
      <c r="G364" s="156">
        <f t="shared" si="96"/>
        <v>251.68581260723602</v>
      </c>
      <c r="H364" s="156">
        <f t="shared" si="96"/>
        <v>371.46994323521312</v>
      </c>
      <c r="I364" s="156">
        <f t="shared" si="96"/>
        <v>281.71383531097217</v>
      </c>
      <c r="J364" s="156">
        <f t="shared" si="96"/>
        <v>314.08373064887905</v>
      </c>
      <c r="K364" s="156">
        <f t="shared" si="96"/>
        <v>98.491898964571462</v>
      </c>
      <c r="L364" s="156">
        <f t="shared" si="96"/>
        <v>207.87902253681852</v>
      </c>
      <c r="M364" s="156">
        <f t="shared" si="96"/>
        <v>176.85048323009877</v>
      </c>
      <c r="N364" s="156">
        <f t="shared" si="96"/>
        <v>156.66653133588019</v>
      </c>
      <c r="O364" s="156">
        <f t="shared" si="96"/>
        <v>215.46682746474485</v>
      </c>
      <c r="P364" s="156">
        <f t="shared" si="96"/>
        <v>0</v>
      </c>
      <c r="Q364" s="156">
        <f t="shared" si="96"/>
        <v>260.16422798315511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5.148622767140532</v>
      </c>
      <c r="D365" s="157">
        <f t="shared" si="97"/>
        <v>6.5262560328227313</v>
      </c>
      <c r="E365" s="157">
        <f t="shared" si="97"/>
        <v>3.4119619709197537</v>
      </c>
      <c r="F365" s="157">
        <f t="shared" si="97"/>
        <v>4.3826397577940739</v>
      </c>
      <c r="G365" s="157">
        <f t="shared" si="97"/>
        <v>13.709739899511561</v>
      </c>
      <c r="H365" s="157">
        <f t="shared" si="97"/>
        <v>10.424512337661342</v>
      </c>
      <c r="I365" s="157">
        <f t="shared" si="97"/>
        <v>17.424356341882977</v>
      </c>
      <c r="J365" s="157">
        <f t="shared" si="97"/>
        <v>10.898165602204495</v>
      </c>
      <c r="K365" s="157">
        <f t="shared" si="97"/>
        <v>37.98328645995386</v>
      </c>
      <c r="L365" s="157">
        <f t="shared" si="97"/>
        <v>13.808682159479179</v>
      </c>
      <c r="M365" s="157">
        <f t="shared" si="97"/>
        <v>29.244540409294885</v>
      </c>
      <c r="N365" s="157">
        <f t="shared" si="97"/>
        <v>17.516458419522163</v>
      </c>
      <c r="O365" s="157">
        <f t="shared" si="97"/>
        <v>36.115405449738716</v>
      </c>
      <c r="P365" s="157">
        <f t="shared" si="97"/>
        <v>0</v>
      </c>
      <c r="Q365" s="157">
        <f t="shared" si="97"/>
        <v>6.0799718480031517</v>
      </c>
    </row>
    <row r="366" spans="1:17" ht="12" customHeight="1" x14ac:dyDescent="0.25">
      <c r="A366" s="23" t="s">
        <v>60</v>
      </c>
      <c r="B366" s="156"/>
      <c r="C366" s="156">
        <f t="shared" si="96"/>
        <v>5.148622767140532</v>
      </c>
      <c r="D366" s="156">
        <f t="shared" si="96"/>
        <v>6.5262560328227313</v>
      </c>
      <c r="E366" s="156">
        <f t="shared" si="96"/>
        <v>3.4119619709197537</v>
      </c>
      <c r="F366" s="156">
        <f t="shared" si="96"/>
        <v>4.3826397577940739</v>
      </c>
      <c r="G366" s="156">
        <f t="shared" si="96"/>
        <v>13.709739899511561</v>
      </c>
      <c r="H366" s="156">
        <f t="shared" si="96"/>
        <v>10.424512337661342</v>
      </c>
      <c r="I366" s="156">
        <f t="shared" si="96"/>
        <v>17.424356341882977</v>
      </c>
      <c r="J366" s="156">
        <f t="shared" si="96"/>
        <v>10.898165602204495</v>
      </c>
      <c r="K366" s="156">
        <f t="shared" si="96"/>
        <v>37.98328645995386</v>
      </c>
      <c r="L366" s="156">
        <f t="shared" si="96"/>
        <v>13.808682159479179</v>
      </c>
      <c r="M366" s="156">
        <f t="shared" si="96"/>
        <v>29.244540409294885</v>
      </c>
      <c r="N366" s="156">
        <f t="shared" si="96"/>
        <v>17.516458419522163</v>
      </c>
      <c r="O366" s="156">
        <f t="shared" si="96"/>
        <v>36.115405449738716</v>
      </c>
      <c r="P366" s="156">
        <f t="shared" si="96"/>
        <v>0</v>
      </c>
      <c r="Q366" s="156">
        <f t="shared" si="96"/>
        <v>6.0799718480031517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3646.0895070294569</v>
      </c>
      <c r="D367" s="157">
        <f t="shared" si="98"/>
        <v>3553.0770475863874</v>
      </c>
      <c r="E367" s="157">
        <f t="shared" si="98"/>
        <v>3539.3714444534608</v>
      </c>
      <c r="F367" s="157">
        <f t="shared" si="98"/>
        <v>3546.725801204348</v>
      </c>
      <c r="G367" s="157">
        <f t="shared" si="98"/>
        <v>3522.3077295230491</v>
      </c>
      <c r="H367" s="157">
        <f t="shared" si="98"/>
        <v>3598.4667230037649</v>
      </c>
      <c r="I367" s="157">
        <f t="shared" si="98"/>
        <v>3451.7172837595072</v>
      </c>
      <c r="J367" s="157">
        <f t="shared" si="98"/>
        <v>3433.9033302807857</v>
      </c>
      <c r="K367" s="157">
        <f t="shared" si="98"/>
        <v>3226.885328137716</v>
      </c>
      <c r="L367" s="157">
        <f t="shared" si="98"/>
        <v>3375.4980183932175</v>
      </c>
      <c r="M367" s="157">
        <f t="shared" si="98"/>
        <v>3165.6090998134341</v>
      </c>
      <c r="N367" s="157">
        <f t="shared" si="98"/>
        <v>3322.9901907305361</v>
      </c>
      <c r="O367" s="157">
        <f t="shared" si="98"/>
        <v>3219.5136584952938</v>
      </c>
      <c r="P367" s="157">
        <f t="shared" si="98"/>
        <v>0</v>
      </c>
      <c r="Q367" s="157">
        <f t="shared" si="98"/>
        <v>3275.8253128090037</v>
      </c>
    </row>
    <row r="368" spans="1:17" ht="12" customHeight="1" x14ac:dyDescent="0.25">
      <c r="A368" s="167" t="s">
        <v>160</v>
      </c>
      <c r="B368" s="132"/>
      <c r="C368" s="132">
        <f t="shared" ref="C368:Q368" si="99">IF(C292=0,0,C292/0.086*1000000/C$53)</f>
        <v>3707.132406200577</v>
      </c>
      <c r="D368" s="132">
        <f t="shared" si="99"/>
        <v>3661.0698164135679</v>
      </c>
      <c r="E368" s="132">
        <f t="shared" si="99"/>
        <v>3637.4602830875679</v>
      </c>
      <c r="F368" s="132">
        <f t="shared" si="99"/>
        <v>3621.9190210311745</v>
      </c>
      <c r="G368" s="132">
        <f t="shared" si="99"/>
        <v>3594.3695240051284</v>
      </c>
      <c r="H368" s="132">
        <f t="shared" si="99"/>
        <v>3602.711530204358</v>
      </c>
      <c r="I368" s="132">
        <f t="shared" si="99"/>
        <v>3547.6243118339926</v>
      </c>
      <c r="J368" s="132">
        <f t="shared" si="99"/>
        <v>3534.3370655895596</v>
      </c>
      <c r="K368" s="132">
        <f t="shared" si="99"/>
        <v>3491.9874511926801</v>
      </c>
      <c r="L368" s="132">
        <f t="shared" si="99"/>
        <v>3517.6252218974469</v>
      </c>
      <c r="M368" s="132">
        <f t="shared" si="99"/>
        <v>0</v>
      </c>
      <c r="N368" s="132">
        <f t="shared" si="99"/>
        <v>3473.0057262429414</v>
      </c>
      <c r="O368" s="132">
        <f t="shared" si="99"/>
        <v>3468.6939546646472</v>
      </c>
      <c r="P368" s="132">
        <f t="shared" si="99"/>
        <v>0</v>
      </c>
      <c r="Q368" s="132">
        <f t="shared" si="99"/>
        <v>3408.9148465844055</v>
      </c>
    </row>
    <row r="369" spans="1:17" ht="12" customHeight="1" x14ac:dyDescent="0.25">
      <c r="A369" s="167" t="s">
        <v>159</v>
      </c>
      <c r="B369" s="132"/>
      <c r="C369" s="132">
        <f t="shared" ref="C369:Q369" si="100">IF(C293=0,0,C293/0.086*1000000/C$54)</f>
        <v>3334.2544145704669</v>
      </c>
      <c r="D369" s="132">
        <f t="shared" si="100"/>
        <v>3150.4952859996829</v>
      </c>
      <c r="E369" s="132">
        <f t="shared" si="100"/>
        <v>3152.9628482610283</v>
      </c>
      <c r="F369" s="132">
        <f t="shared" si="100"/>
        <v>3159.124732630205</v>
      </c>
      <c r="G369" s="132">
        <f t="shared" si="100"/>
        <v>3162.2397954489488</v>
      </c>
      <c r="H369" s="132">
        <f t="shared" si="100"/>
        <v>3185.4571287098765</v>
      </c>
      <c r="I369" s="132">
        <f t="shared" si="100"/>
        <v>3175.4707846388237</v>
      </c>
      <c r="J369" s="132">
        <f t="shared" si="100"/>
        <v>3181.6372227623478</v>
      </c>
      <c r="K369" s="132">
        <f t="shared" si="100"/>
        <v>3159.8271552137021</v>
      </c>
      <c r="L369" s="132">
        <f t="shared" si="100"/>
        <v>3176.7344968064581</v>
      </c>
      <c r="M369" s="132">
        <f t="shared" si="100"/>
        <v>3118.8582924095226</v>
      </c>
      <c r="N369" s="132">
        <f t="shared" si="100"/>
        <v>3129.5166400838521</v>
      </c>
      <c r="O369" s="132">
        <f t="shared" si="100"/>
        <v>3121.5147327521213</v>
      </c>
      <c r="P369" s="132">
        <f t="shared" si="100"/>
        <v>0</v>
      </c>
      <c r="Q369" s="132">
        <f t="shared" si="100"/>
        <v>3054.8890765864999</v>
      </c>
    </row>
    <row r="370" spans="1:17" ht="12" customHeight="1" x14ac:dyDescent="0.25">
      <c r="A370" s="166" t="s">
        <v>203</v>
      </c>
      <c r="B370" s="165"/>
      <c r="C370" s="165">
        <f t="shared" ref="C370:Q371" si="101">IF(C294=0,0,C294/0.086*1000000/C$54)</f>
        <v>2724.991010369552</v>
      </c>
      <c r="D370" s="165">
        <f t="shared" si="101"/>
        <v>2427.070833392344</v>
      </c>
      <c r="E370" s="165">
        <f t="shared" si="101"/>
        <v>2433.313351079923</v>
      </c>
      <c r="F370" s="165">
        <f t="shared" si="101"/>
        <v>2422.5850452614122</v>
      </c>
      <c r="G370" s="165">
        <f t="shared" si="101"/>
        <v>2418.5361748144574</v>
      </c>
      <c r="H370" s="165">
        <f t="shared" si="101"/>
        <v>2430.6289788275872</v>
      </c>
      <c r="I370" s="165">
        <f t="shared" si="101"/>
        <v>2416.1415984455248</v>
      </c>
      <c r="J370" s="165">
        <f t="shared" si="101"/>
        <v>2413.366022904705</v>
      </c>
      <c r="K370" s="165">
        <f t="shared" si="101"/>
        <v>2389.8301677100017</v>
      </c>
      <c r="L370" s="165">
        <f t="shared" si="101"/>
        <v>2402.1791917968262</v>
      </c>
      <c r="M370" s="165">
        <f t="shared" si="101"/>
        <v>2348.5297658188806</v>
      </c>
      <c r="N370" s="165">
        <f t="shared" si="101"/>
        <v>2360.9871752905879</v>
      </c>
      <c r="O370" s="165">
        <f t="shared" si="101"/>
        <v>2354.2411513286143</v>
      </c>
      <c r="P370" s="165">
        <f t="shared" si="101"/>
        <v>0</v>
      </c>
      <c r="Q370" s="165">
        <f t="shared" si="101"/>
        <v>2302.5117018932769</v>
      </c>
    </row>
    <row r="371" spans="1:17" ht="12" customHeight="1" x14ac:dyDescent="0.25">
      <c r="A371" s="147" t="s">
        <v>59</v>
      </c>
      <c r="B371" s="164"/>
      <c r="C371" s="164">
        <f t="shared" si="101"/>
        <v>609.26340420091481</v>
      </c>
      <c r="D371" s="164">
        <f t="shared" si="101"/>
        <v>723.4244526073395</v>
      </c>
      <c r="E371" s="164">
        <f t="shared" si="101"/>
        <v>719.64949718110552</v>
      </c>
      <c r="F371" s="164">
        <f t="shared" si="101"/>
        <v>736.53968736879256</v>
      </c>
      <c r="G371" s="164">
        <f t="shared" si="101"/>
        <v>743.70362063449159</v>
      </c>
      <c r="H371" s="164">
        <f t="shared" si="101"/>
        <v>754.82814988228938</v>
      </c>
      <c r="I371" s="164">
        <f t="shared" si="101"/>
        <v>759.32918619329894</v>
      </c>
      <c r="J371" s="164">
        <f t="shared" si="101"/>
        <v>768.2711998576425</v>
      </c>
      <c r="K371" s="164">
        <f t="shared" si="101"/>
        <v>769.99698750370021</v>
      </c>
      <c r="L371" s="164">
        <f t="shared" si="101"/>
        <v>774.55530500963187</v>
      </c>
      <c r="M371" s="164">
        <f t="shared" si="101"/>
        <v>770.32852659064201</v>
      </c>
      <c r="N371" s="164">
        <f t="shared" si="101"/>
        <v>768.52946479326408</v>
      </c>
      <c r="O371" s="164">
        <f t="shared" si="101"/>
        <v>767.27358142350704</v>
      </c>
      <c r="P371" s="164">
        <f t="shared" si="101"/>
        <v>0</v>
      </c>
      <c r="Q371" s="164">
        <f t="shared" si="101"/>
        <v>752.37737469322292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3462.7966022789396</v>
      </c>
      <c r="D372" s="162">
        <f t="shared" si="102"/>
        <v>3227.298078881623</v>
      </c>
      <c r="E372" s="162">
        <f t="shared" si="102"/>
        <v>3306.3508376111117</v>
      </c>
      <c r="F372" s="162">
        <f t="shared" si="102"/>
        <v>3443.4676822042143</v>
      </c>
      <c r="G372" s="162">
        <f t="shared" si="102"/>
        <v>3393.8296518673947</v>
      </c>
      <c r="H372" s="162">
        <f t="shared" si="102"/>
        <v>3647.9034506714329</v>
      </c>
      <c r="I372" s="162">
        <f t="shared" si="102"/>
        <v>3479.7063980975759</v>
      </c>
      <c r="J372" s="162">
        <f t="shared" si="102"/>
        <v>3523.5666847443649</v>
      </c>
      <c r="K372" s="162">
        <f t="shared" si="102"/>
        <v>3102.4646477349702</v>
      </c>
      <c r="L372" s="162">
        <f t="shared" si="102"/>
        <v>3276.4399645680119</v>
      </c>
      <c r="M372" s="162">
        <f t="shared" si="102"/>
        <v>3279.5242421885287</v>
      </c>
      <c r="N372" s="162">
        <f t="shared" si="102"/>
        <v>0</v>
      </c>
      <c r="O372" s="162">
        <f t="shared" si="102"/>
        <v>3435.2981895939884</v>
      </c>
      <c r="P372" s="162">
        <f t="shared" si="102"/>
        <v>0</v>
      </c>
      <c r="Q372" s="162">
        <f t="shared" si="102"/>
        <v>3590.481093189755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3132.3483419913614</v>
      </c>
      <c r="D373" s="160">
        <f t="shared" si="103"/>
        <v>2861.618468546626</v>
      </c>
      <c r="E373" s="160">
        <f t="shared" si="103"/>
        <v>2935.1431015079438</v>
      </c>
      <c r="F373" s="160">
        <f t="shared" si="103"/>
        <v>3048.691543492233</v>
      </c>
      <c r="G373" s="160">
        <f t="shared" si="103"/>
        <v>3012.9346529826375</v>
      </c>
      <c r="H373" s="160">
        <f t="shared" si="103"/>
        <v>3191.0506043418241</v>
      </c>
      <c r="I373" s="160">
        <f t="shared" si="103"/>
        <v>3069.2085333170853</v>
      </c>
      <c r="J373" s="160">
        <f t="shared" si="103"/>
        <v>3113.5081297086558</v>
      </c>
      <c r="K373" s="160">
        <f t="shared" si="103"/>
        <v>2828.9994452764322</v>
      </c>
      <c r="L373" s="160">
        <f t="shared" si="103"/>
        <v>2959.5304799082428</v>
      </c>
      <c r="M373" s="160">
        <f t="shared" si="103"/>
        <v>2965.6388177140602</v>
      </c>
      <c r="N373" s="160">
        <f t="shared" si="103"/>
        <v>0</v>
      </c>
      <c r="O373" s="160">
        <f t="shared" si="103"/>
        <v>3037.1926816910827</v>
      </c>
      <c r="P373" s="160">
        <f t="shared" si="103"/>
        <v>0</v>
      </c>
      <c r="Q373" s="160">
        <f t="shared" si="103"/>
        <v>3119.1080914487866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2532.684663237867</v>
      </c>
      <c r="D374" s="156">
        <f t="shared" si="104"/>
        <v>2142.6910459665864</v>
      </c>
      <c r="E374" s="156">
        <f t="shared" si="104"/>
        <v>2214.5136458299758</v>
      </c>
      <c r="F374" s="156">
        <f t="shared" si="104"/>
        <v>2305.347792644995</v>
      </c>
      <c r="G374" s="156">
        <f t="shared" si="104"/>
        <v>2265.3191293109289</v>
      </c>
      <c r="H374" s="156">
        <f t="shared" si="104"/>
        <v>2431.034106475799</v>
      </c>
      <c r="I374" s="156">
        <f t="shared" si="104"/>
        <v>2309.366699440855</v>
      </c>
      <c r="J374" s="156">
        <f t="shared" si="104"/>
        <v>2345.1299162448231</v>
      </c>
      <c r="K374" s="156">
        <f t="shared" si="104"/>
        <v>2063.1039976214438</v>
      </c>
      <c r="L374" s="156">
        <f t="shared" si="104"/>
        <v>2188.028679019942</v>
      </c>
      <c r="M374" s="156">
        <f t="shared" si="104"/>
        <v>2193.2845117813149</v>
      </c>
      <c r="N374" s="156">
        <f t="shared" si="104"/>
        <v>0</v>
      </c>
      <c r="O374" s="156">
        <f t="shared" si="104"/>
        <v>2266.826802395603</v>
      </c>
      <c r="P374" s="156">
        <f t="shared" si="104"/>
        <v>0</v>
      </c>
      <c r="Q374" s="156">
        <f t="shared" si="104"/>
        <v>2357.0317037347731</v>
      </c>
    </row>
    <row r="375" spans="1:17" ht="12" customHeight="1" x14ac:dyDescent="0.25">
      <c r="A375" s="148" t="s">
        <v>59</v>
      </c>
      <c r="B375" s="156"/>
      <c r="C375" s="156">
        <f t="shared" si="104"/>
        <v>599.6636787534942</v>
      </c>
      <c r="D375" s="156">
        <f t="shared" si="104"/>
        <v>718.92742258003932</v>
      </c>
      <c r="E375" s="156">
        <f t="shared" si="104"/>
        <v>720.6294556779676</v>
      </c>
      <c r="F375" s="156">
        <f t="shared" si="104"/>
        <v>743.34375084723763</v>
      </c>
      <c r="G375" s="156">
        <f t="shared" si="104"/>
        <v>747.61552367170941</v>
      </c>
      <c r="H375" s="156">
        <f t="shared" si="104"/>
        <v>760.01649786602502</v>
      </c>
      <c r="I375" s="156">
        <f t="shared" si="104"/>
        <v>759.84183387622988</v>
      </c>
      <c r="J375" s="156">
        <f t="shared" si="104"/>
        <v>768.37821346383248</v>
      </c>
      <c r="K375" s="156">
        <f t="shared" si="104"/>
        <v>765.89544765498852</v>
      </c>
      <c r="L375" s="156">
        <f t="shared" si="104"/>
        <v>771.50180088830132</v>
      </c>
      <c r="M375" s="156">
        <f t="shared" si="104"/>
        <v>772.3543059327443</v>
      </c>
      <c r="N375" s="156">
        <f t="shared" si="104"/>
        <v>0</v>
      </c>
      <c r="O375" s="156">
        <f t="shared" si="104"/>
        <v>770.36587929548011</v>
      </c>
      <c r="P375" s="156">
        <f t="shared" si="104"/>
        <v>0</v>
      </c>
      <c r="Q375" s="156">
        <f t="shared" si="104"/>
        <v>762.07638771401355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1147.1684494744254</v>
      </c>
      <c r="D376" s="157">
        <f t="shared" si="105"/>
        <v>1112.0470483925035</v>
      </c>
      <c r="E376" s="157">
        <f t="shared" si="105"/>
        <v>1091.6871754416584</v>
      </c>
      <c r="F376" s="157">
        <f t="shared" si="105"/>
        <v>1110.1272497844286</v>
      </c>
      <c r="G376" s="157">
        <f t="shared" si="105"/>
        <v>1213.6005070430722</v>
      </c>
      <c r="H376" s="157">
        <f t="shared" si="105"/>
        <v>1177.7251046204071</v>
      </c>
      <c r="I376" s="157">
        <f t="shared" si="105"/>
        <v>1046.9393878817193</v>
      </c>
      <c r="J376" s="157">
        <f t="shared" si="105"/>
        <v>1127.9703722298975</v>
      </c>
      <c r="K376" s="157">
        <f t="shared" si="105"/>
        <v>1230.6864326679502</v>
      </c>
      <c r="L376" s="157">
        <f t="shared" si="105"/>
        <v>1193.7090120130529</v>
      </c>
      <c r="M376" s="157">
        <f t="shared" si="105"/>
        <v>1199.0781807087594</v>
      </c>
      <c r="N376" s="157">
        <f t="shared" si="105"/>
        <v>1244.5958235551068</v>
      </c>
      <c r="O376" s="157">
        <f t="shared" si="105"/>
        <v>1257.4228519707183</v>
      </c>
      <c r="P376" s="157">
        <f t="shared" si="105"/>
        <v>0</v>
      </c>
      <c r="Q376" s="157">
        <f t="shared" si="105"/>
        <v>1302.2730966074996</v>
      </c>
    </row>
    <row r="377" spans="1:17" ht="12" customHeight="1" x14ac:dyDescent="0.25">
      <c r="A377" s="23" t="s">
        <v>203</v>
      </c>
      <c r="B377" s="156"/>
      <c r="C377" s="156">
        <f t="shared" ref="C377:Q377" si="106">IF(C301=0,0,C301/0.086*1000000/C$58)</f>
        <v>1190.5123510421206</v>
      </c>
      <c r="D377" s="156">
        <f t="shared" si="106"/>
        <v>1221.6129189078381</v>
      </c>
      <c r="E377" s="156">
        <f t="shared" si="106"/>
        <v>1235.8375684616581</v>
      </c>
      <c r="F377" s="156">
        <f t="shared" si="106"/>
        <v>1227.4705753910987</v>
      </c>
      <c r="G377" s="156">
        <f t="shared" si="106"/>
        <v>1213.6005070430722</v>
      </c>
      <c r="H377" s="156">
        <f t="shared" si="106"/>
        <v>1177.7251046204071</v>
      </c>
      <c r="I377" s="156">
        <f t="shared" si="106"/>
        <v>1213.1685153643175</v>
      </c>
      <c r="J377" s="156">
        <f t="shared" si="106"/>
        <v>1246.7071294142215</v>
      </c>
      <c r="K377" s="156">
        <f t="shared" si="106"/>
        <v>1230.6864326679502</v>
      </c>
      <c r="L377" s="156">
        <f t="shared" si="106"/>
        <v>1245.9441977993852</v>
      </c>
      <c r="M377" s="156">
        <f t="shared" si="106"/>
        <v>1228.9690443561465</v>
      </c>
      <c r="N377" s="156">
        <f t="shared" si="106"/>
        <v>1280.8605162643353</v>
      </c>
      <c r="O377" s="156">
        <f t="shared" si="106"/>
        <v>1257.4228519707183</v>
      </c>
      <c r="P377" s="156">
        <f t="shared" si="106"/>
        <v>0</v>
      </c>
      <c r="Q377" s="156">
        <f t="shared" si="106"/>
        <v>1302.2730966074996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804.40884582101864</v>
      </c>
      <c r="D378" s="57">
        <f t="shared" si="107"/>
        <v>780.66567623823403</v>
      </c>
      <c r="E378" s="57">
        <f t="shared" si="107"/>
        <v>806.29983294396038</v>
      </c>
      <c r="F378" s="57">
        <f t="shared" si="107"/>
        <v>830.71127059307628</v>
      </c>
      <c r="G378" s="57">
        <f t="shared" si="107"/>
        <v>0</v>
      </c>
      <c r="H378" s="57">
        <f t="shared" si="107"/>
        <v>0</v>
      </c>
      <c r="I378" s="57">
        <f t="shared" si="107"/>
        <v>863.50219318283996</v>
      </c>
      <c r="J378" s="57">
        <f t="shared" si="107"/>
        <v>856.38143434861615</v>
      </c>
      <c r="K378" s="57">
        <f t="shared" si="107"/>
        <v>0</v>
      </c>
      <c r="L378" s="57">
        <f t="shared" si="107"/>
        <v>843.01509030305579</v>
      </c>
      <c r="M378" s="57">
        <f t="shared" si="107"/>
        <v>840.60836861750988</v>
      </c>
      <c r="N378" s="57">
        <f t="shared" si="107"/>
        <v>852.17495770707467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12349.191988487239</v>
      </c>
      <c r="D380" s="168">
        <f t="shared" si="108"/>
        <v>12063.065236047842</v>
      </c>
      <c r="E380" s="168">
        <f t="shared" si="108"/>
        <v>12618.802969303013</v>
      </c>
      <c r="F380" s="168">
        <f t="shared" si="108"/>
        <v>13168.749721005626</v>
      </c>
      <c r="G380" s="168">
        <f t="shared" si="108"/>
        <v>13177.848960810526</v>
      </c>
      <c r="H380" s="168">
        <f t="shared" si="108"/>
        <v>13638.605268609233</v>
      </c>
      <c r="I380" s="168">
        <f t="shared" si="108"/>
        <v>12517.383160476073</v>
      </c>
      <c r="J380" s="168">
        <f t="shared" si="108"/>
        <v>13446.106808610235</v>
      </c>
      <c r="K380" s="168">
        <f t="shared" si="108"/>
        <v>12246.350287389996</v>
      </c>
      <c r="L380" s="168">
        <f t="shared" si="108"/>
        <v>13308.899476310231</v>
      </c>
      <c r="M380" s="168">
        <f t="shared" si="108"/>
        <v>10827.742177885168</v>
      </c>
      <c r="N380" s="168">
        <f t="shared" si="108"/>
        <v>10950.81695935742</v>
      </c>
      <c r="O380" s="168">
        <f t="shared" si="108"/>
        <v>11138.105192728239</v>
      </c>
      <c r="P380" s="168">
        <f t="shared" si="108"/>
        <v>0</v>
      </c>
      <c r="Q380" s="168">
        <f t="shared" si="108"/>
        <v>11196.569340519736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9577.9066895532887</v>
      </c>
      <c r="D381" s="157">
        <f t="shared" si="109"/>
        <v>9314.4239527687951</v>
      </c>
      <c r="E381" s="157">
        <f t="shared" si="109"/>
        <v>9820.1456838867362</v>
      </c>
      <c r="F381" s="157">
        <f t="shared" si="109"/>
        <v>10297.35509507118</v>
      </c>
      <c r="G381" s="157">
        <f t="shared" si="109"/>
        <v>10349.811047039264</v>
      </c>
      <c r="H381" s="157">
        <f t="shared" si="109"/>
        <v>10723.135435123604</v>
      </c>
      <c r="I381" s="157">
        <f t="shared" si="109"/>
        <v>9612.208096995204</v>
      </c>
      <c r="J381" s="157">
        <f t="shared" si="109"/>
        <v>10537.812753434511</v>
      </c>
      <c r="K381" s="157">
        <f t="shared" si="109"/>
        <v>9305.4314476869222</v>
      </c>
      <c r="L381" s="157">
        <f t="shared" si="109"/>
        <v>10421.204312845284</v>
      </c>
      <c r="M381" s="157">
        <f t="shared" si="109"/>
        <v>7743.2969601325522</v>
      </c>
      <c r="N381" s="157">
        <f t="shared" si="109"/>
        <v>8043.6731065435788</v>
      </c>
      <c r="O381" s="157">
        <f t="shared" si="109"/>
        <v>8063.4139844571146</v>
      </c>
      <c r="P381" s="157">
        <f t="shared" si="109"/>
        <v>0</v>
      </c>
      <c r="Q381" s="157">
        <f t="shared" si="109"/>
        <v>8188.0292173832586</v>
      </c>
    </row>
    <row r="382" spans="1:17" ht="12" customHeight="1" x14ac:dyDescent="0.25">
      <c r="A382" s="23" t="s">
        <v>161</v>
      </c>
      <c r="B382" s="156"/>
      <c r="C382" s="156">
        <f t="shared" ref="C382:Q383" si="110">IF(C306=0,0,C306/0.086*1000000/C$49)</f>
        <v>9261.3551917336645</v>
      </c>
      <c r="D382" s="156">
        <f t="shared" si="110"/>
        <v>9134.496061276388</v>
      </c>
      <c r="E382" s="156">
        <f t="shared" si="110"/>
        <v>9593.9737795114634</v>
      </c>
      <c r="F382" s="156">
        <f t="shared" si="110"/>
        <v>9996.3829208173574</v>
      </c>
      <c r="G382" s="156">
        <f t="shared" si="110"/>
        <v>10080.735987351331</v>
      </c>
      <c r="H382" s="156">
        <f t="shared" si="110"/>
        <v>10328.184669992657</v>
      </c>
      <c r="I382" s="156">
        <f t="shared" si="110"/>
        <v>9314.1896937016481</v>
      </c>
      <c r="J382" s="156">
        <f t="shared" si="110"/>
        <v>10207.105260500173</v>
      </c>
      <c r="K382" s="156">
        <f t="shared" si="110"/>
        <v>9204.2861384021835</v>
      </c>
      <c r="L382" s="156">
        <f t="shared" si="110"/>
        <v>10203.208241618024</v>
      </c>
      <c r="M382" s="156">
        <f t="shared" si="110"/>
        <v>7562.7096397802779</v>
      </c>
      <c r="N382" s="156">
        <f t="shared" si="110"/>
        <v>7879.6159547947709</v>
      </c>
      <c r="O382" s="156">
        <f t="shared" si="110"/>
        <v>7841.3543302061862</v>
      </c>
      <c r="P382" s="156">
        <f t="shared" si="110"/>
        <v>0</v>
      </c>
      <c r="Q382" s="156">
        <f t="shared" si="110"/>
        <v>7915.57350449765</v>
      </c>
    </row>
    <row r="383" spans="1:17" ht="12" customHeight="1" x14ac:dyDescent="0.25">
      <c r="A383" s="23" t="s">
        <v>60</v>
      </c>
      <c r="B383" s="156"/>
      <c r="C383" s="156">
        <f t="shared" si="110"/>
        <v>316.55149781962439</v>
      </c>
      <c r="D383" s="156">
        <f t="shared" si="110"/>
        <v>179.92789149240718</v>
      </c>
      <c r="E383" s="156">
        <f t="shared" si="110"/>
        <v>226.17190437527319</v>
      </c>
      <c r="F383" s="156">
        <f t="shared" si="110"/>
        <v>300.97217425382235</v>
      </c>
      <c r="G383" s="156">
        <f t="shared" si="110"/>
        <v>269.07505968793259</v>
      </c>
      <c r="H383" s="156">
        <f t="shared" si="110"/>
        <v>394.95076513094665</v>
      </c>
      <c r="I383" s="156">
        <f t="shared" si="110"/>
        <v>298.0184032935561</v>
      </c>
      <c r="J383" s="156">
        <f t="shared" si="110"/>
        <v>330.70749293433795</v>
      </c>
      <c r="K383" s="156">
        <f t="shared" si="110"/>
        <v>101.14530928473852</v>
      </c>
      <c r="L383" s="156">
        <f t="shared" si="110"/>
        <v>217.99607122726096</v>
      </c>
      <c r="M383" s="156">
        <f t="shared" si="110"/>
        <v>180.58732035227396</v>
      </c>
      <c r="N383" s="156">
        <f t="shared" si="110"/>
        <v>164.05715174880808</v>
      </c>
      <c r="O383" s="156">
        <f t="shared" si="110"/>
        <v>222.05965425092867</v>
      </c>
      <c r="P383" s="156">
        <f t="shared" si="110"/>
        <v>0</v>
      </c>
      <c r="Q383" s="156">
        <f t="shared" si="110"/>
        <v>272.45571288560876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9.7840249157612558</v>
      </c>
      <c r="D384" s="157">
        <f t="shared" si="111"/>
        <v>12.802370718207136</v>
      </c>
      <c r="E384" s="157">
        <f t="shared" si="111"/>
        <v>6.9364035558738539</v>
      </c>
      <c r="F384" s="157">
        <f t="shared" si="111"/>
        <v>9.2914677539250636</v>
      </c>
      <c r="G384" s="157">
        <f t="shared" si="111"/>
        <v>30.480844436100472</v>
      </c>
      <c r="H384" s="157">
        <f t="shared" si="111"/>
        <v>24.390217843630687</v>
      </c>
      <c r="I384" s="157">
        <f t="shared" si="111"/>
        <v>43.172792314166038</v>
      </c>
      <c r="J384" s="157">
        <f t="shared" si="111"/>
        <v>27.517830444311119</v>
      </c>
      <c r="K384" s="157">
        <f t="shared" si="111"/>
        <v>102.9608295756922</v>
      </c>
      <c r="L384" s="157">
        <f t="shared" si="111"/>
        <v>40.454042439635309</v>
      </c>
      <c r="M384" s="157">
        <f t="shared" si="111"/>
        <v>91.245300074692835</v>
      </c>
      <c r="N384" s="157">
        <f t="shared" si="111"/>
        <v>57.484050285469458</v>
      </c>
      <c r="O384" s="157">
        <f t="shared" si="111"/>
        <v>123.03931369086324</v>
      </c>
      <c r="P384" s="157">
        <f t="shared" si="111"/>
        <v>0</v>
      </c>
      <c r="Q384" s="157">
        <f t="shared" si="111"/>
        <v>22.432354551964558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9.7840249157612558</v>
      </c>
      <c r="D385" s="156">
        <f t="shared" si="112"/>
        <v>12.802370718207136</v>
      </c>
      <c r="E385" s="156">
        <f t="shared" si="112"/>
        <v>6.9364035558738539</v>
      </c>
      <c r="F385" s="156">
        <f t="shared" si="112"/>
        <v>9.2914677539250636</v>
      </c>
      <c r="G385" s="156">
        <f t="shared" si="112"/>
        <v>30.480844436100472</v>
      </c>
      <c r="H385" s="156">
        <f t="shared" si="112"/>
        <v>24.390217843630687</v>
      </c>
      <c r="I385" s="156">
        <f t="shared" si="112"/>
        <v>43.172792314166038</v>
      </c>
      <c r="J385" s="156">
        <f t="shared" si="112"/>
        <v>27.517830444311119</v>
      </c>
      <c r="K385" s="156">
        <f t="shared" si="112"/>
        <v>102.9608295756922</v>
      </c>
      <c r="L385" s="156">
        <f t="shared" si="112"/>
        <v>40.454042439635309</v>
      </c>
      <c r="M385" s="156">
        <f t="shared" si="112"/>
        <v>91.245300074692835</v>
      </c>
      <c r="N385" s="156">
        <f t="shared" si="112"/>
        <v>57.484050285469458</v>
      </c>
      <c r="O385" s="156">
        <f t="shared" si="112"/>
        <v>123.03931369086324</v>
      </c>
      <c r="P385" s="156">
        <f t="shared" si="112"/>
        <v>0</v>
      </c>
      <c r="Q385" s="156">
        <f t="shared" si="112"/>
        <v>22.432354551964558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2175.7589819753707</v>
      </c>
      <c r="D386" s="157">
        <f t="shared" si="113"/>
        <v>2126.2987842248608</v>
      </c>
      <c r="E386" s="157">
        <f t="shared" si="113"/>
        <v>2161.6415351272917</v>
      </c>
      <c r="F386" s="157">
        <f t="shared" si="113"/>
        <v>2226.2921122070288</v>
      </c>
      <c r="G386" s="157">
        <f t="shared" si="113"/>
        <v>2182.5014413393069</v>
      </c>
      <c r="H386" s="157">
        <f t="shared" si="113"/>
        <v>2288.0141149557667</v>
      </c>
      <c r="I386" s="157">
        <f t="shared" si="113"/>
        <v>2188.514805878578</v>
      </c>
      <c r="J386" s="157">
        <f t="shared" si="113"/>
        <v>2204.9708971226974</v>
      </c>
      <c r="K386" s="157">
        <f t="shared" si="113"/>
        <v>2187.7596939497671</v>
      </c>
      <c r="L386" s="157">
        <f t="shared" si="113"/>
        <v>2181.9786608269064</v>
      </c>
      <c r="M386" s="157">
        <f t="shared" si="113"/>
        <v>2337.7215903639471</v>
      </c>
      <c r="N386" s="157">
        <f t="shared" si="113"/>
        <v>2166.058403414137</v>
      </c>
      <c r="O386" s="157">
        <f t="shared" si="113"/>
        <v>2283.1018452798266</v>
      </c>
      <c r="P386" s="157">
        <f t="shared" si="113"/>
        <v>0</v>
      </c>
      <c r="Q386" s="157">
        <f t="shared" si="113"/>
        <v>2290.6834857671965</v>
      </c>
    </row>
    <row r="387" spans="1:17" ht="12" customHeight="1" x14ac:dyDescent="0.25">
      <c r="A387" s="167" t="s">
        <v>160</v>
      </c>
      <c r="B387" s="132"/>
      <c r="C387" s="132">
        <f t="shared" ref="C387:Q387" si="114">IF(C311=0,0,C311/0.086*1000000/C$53)</f>
        <v>2091.9034057572576</v>
      </c>
      <c r="D387" s="132">
        <f t="shared" si="114"/>
        <v>2082.3153150127355</v>
      </c>
      <c r="E387" s="132">
        <f t="shared" si="114"/>
        <v>2085.177193699848</v>
      </c>
      <c r="F387" s="132">
        <f t="shared" si="114"/>
        <v>2092.4404405054365</v>
      </c>
      <c r="G387" s="132">
        <f t="shared" si="114"/>
        <v>2094.6579525427319</v>
      </c>
      <c r="H387" s="132">
        <f t="shared" si="114"/>
        <v>2114.9311353530579</v>
      </c>
      <c r="I387" s="132">
        <f t="shared" si="114"/>
        <v>2102.1136258819647</v>
      </c>
      <c r="J387" s="132">
        <f t="shared" si="114"/>
        <v>2110.9691973467411</v>
      </c>
      <c r="K387" s="132">
        <f t="shared" si="114"/>
        <v>2101.6636576185351</v>
      </c>
      <c r="L387" s="132">
        <f t="shared" si="114"/>
        <v>2127.5716362223925</v>
      </c>
      <c r="M387" s="132">
        <f t="shared" si="114"/>
        <v>0</v>
      </c>
      <c r="N387" s="132">
        <f t="shared" si="114"/>
        <v>2122.9308319322054</v>
      </c>
      <c r="O387" s="132">
        <f t="shared" si="114"/>
        <v>2132.032954869414</v>
      </c>
      <c r="P387" s="132">
        <f t="shared" si="114"/>
        <v>0</v>
      </c>
      <c r="Q387" s="132">
        <f t="shared" si="114"/>
        <v>2117.6976058868663</v>
      </c>
    </row>
    <row r="388" spans="1:17" ht="12" customHeight="1" x14ac:dyDescent="0.25">
      <c r="A388" s="167" t="s">
        <v>159</v>
      </c>
      <c r="B388" s="132"/>
      <c r="C388" s="132">
        <f t="shared" ref="C388:Q390" si="115">IF(C312=0,0,C312/0.086*1000000/C$54)</f>
        <v>2097.5586557509214</v>
      </c>
      <c r="D388" s="132">
        <f t="shared" si="115"/>
        <v>2115.8924112832078</v>
      </c>
      <c r="E388" s="132">
        <f t="shared" si="115"/>
        <v>2124.9180853563325</v>
      </c>
      <c r="F388" s="132">
        <f t="shared" si="115"/>
        <v>2148.3591046467795</v>
      </c>
      <c r="G388" s="132">
        <f t="shared" si="115"/>
        <v>2160.5730373476222</v>
      </c>
      <c r="H388" s="132">
        <f t="shared" si="115"/>
        <v>2186.5584719231847</v>
      </c>
      <c r="I388" s="132">
        <f t="shared" si="115"/>
        <v>2189.2936890265064</v>
      </c>
      <c r="J388" s="132">
        <f t="shared" si="115"/>
        <v>2208.3746345553704</v>
      </c>
      <c r="K388" s="132">
        <f t="shared" si="115"/>
        <v>2209.0516825327086</v>
      </c>
      <c r="L388" s="132">
        <f t="shared" si="115"/>
        <v>2229.4498160796675</v>
      </c>
      <c r="M388" s="132">
        <f t="shared" si="115"/>
        <v>2205.8865356475699</v>
      </c>
      <c r="N388" s="132">
        <f t="shared" si="115"/>
        <v>2221.6796052908453</v>
      </c>
      <c r="O388" s="132">
        <f t="shared" si="115"/>
        <v>2227.6521169939779</v>
      </c>
      <c r="P388" s="132">
        <f t="shared" si="115"/>
        <v>0</v>
      </c>
      <c r="Q388" s="132">
        <f t="shared" si="115"/>
        <v>2203.0977079653599</v>
      </c>
    </row>
    <row r="389" spans="1:17" ht="12" customHeight="1" x14ac:dyDescent="0.25">
      <c r="A389" s="166" t="s">
        <v>203</v>
      </c>
      <c r="B389" s="165"/>
      <c r="C389" s="165">
        <f t="shared" si="115"/>
        <v>1488.2634410461039</v>
      </c>
      <c r="D389" s="165">
        <f t="shared" si="115"/>
        <v>1378.4920765519748</v>
      </c>
      <c r="E389" s="165">
        <f t="shared" si="115"/>
        <v>1393.1588927337568</v>
      </c>
      <c r="F389" s="165">
        <f t="shared" si="115"/>
        <v>1402.9300440563934</v>
      </c>
      <c r="G389" s="165">
        <f t="shared" si="115"/>
        <v>1408.6925671567844</v>
      </c>
      <c r="H389" s="165">
        <f t="shared" si="115"/>
        <v>1423.5663250069301</v>
      </c>
      <c r="I389" s="165">
        <f t="shared" si="115"/>
        <v>1425.4667428818134</v>
      </c>
      <c r="J389" s="165">
        <f t="shared" si="115"/>
        <v>1436.9233246579809</v>
      </c>
      <c r="K389" s="165">
        <f t="shared" si="115"/>
        <v>1434.0875383799198</v>
      </c>
      <c r="L389" s="165">
        <f t="shared" si="115"/>
        <v>1450.3412005786099</v>
      </c>
      <c r="M389" s="165">
        <f t="shared" si="115"/>
        <v>1427.8922169562104</v>
      </c>
      <c r="N389" s="165">
        <f t="shared" si="115"/>
        <v>1444.5662189919601</v>
      </c>
      <c r="O389" s="165">
        <f t="shared" si="115"/>
        <v>1449.2351680390573</v>
      </c>
      <c r="P389" s="165">
        <f t="shared" si="115"/>
        <v>0</v>
      </c>
      <c r="Q389" s="165">
        <f t="shared" si="115"/>
        <v>1433.5936146269892</v>
      </c>
    </row>
    <row r="390" spans="1:17" ht="12" customHeight="1" x14ac:dyDescent="0.25">
      <c r="A390" s="147" t="s">
        <v>59</v>
      </c>
      <c r="B390" s="164"/>
      <c r="C390" s="164">
        <f t="shared" si="115"/>
        <v>609.29521470481779</v>
      </c>
      <c r="D390" s="164">
        <f t="shared" si="115"/>
        <v>737.40033473123333</v>
      </c>
      <c r="E390" s="164">
        <f t="shared" si="115"/>
        <v>731.75919262257571</v>
      </c>
      <c r="F390" s="164">
        <f t="shared" si="115"/>
        <v>745.42906059038603</v>
      </c>
      <c r="G390" s="164">
        <f t="shared" si="115"/>
        <v>751.88047019083797</v>
      </c>
      <c r="H390" s="164">
        <f t="shared" si="115"/>
        <v>762.99214691625468</v>
      </c>
      <c r="I390" s="164">
        <f t="shared" si="115"/>
        <v>763.82694614469301</v>
      </c>
      <c r="J390" s="164">
        <f t="shared" si="115"/>
        <v>771.45130989738993</v>
      </c>
      <c r="K390" s="164">
        <f t="shared" si="115"/>
        <v>774.96414415278855</v>
      </c>
      <c r="L390" s="164">
        <f t="shared" si="115"/>
        <v>779.10861550105767</v>
      </c>
      <c r="M390" s="164">
        <f t="shared" si="115"/>
        <v>777.99431869135935</v>
      </c>
      <c r="N390" s="164">
        <f t="shared" si="115"/>
        <v>777.11338629888519</v>
      </c>
      <c r="O390" s="164">
        <f t="shared" si="115"/>
        <v>778.41694895492105</v>
      </c>
      <c r="P390" s="164">
        <f t="shared" si="115"/>
        <v>0</v>
      </c>
      <c r="Q390" s="164">
        <f t="shared" si="115"/>
        <v>769.50409333837035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2433.7774598711785</v>
      </c>
      <c r="D391" s="162">
        <f t="shared" si="116"/>
        <v>2280.7898228370536</v>
      </c>
      <c r="E391" s="162">
        <f t="shared" si="116"/>
        <v>2349.2317390592052</v>
      </c>
      <c r="F391" s="162">
        <f t="shared" si="116"/>
        <v>2459.633877124727</v>
      </c>
      <c r="G391" s="162">
        <f t="shared" si="116"/>
        <v>2441.1033213999976</v>
      </c>
      <c r="H391" s="162">
        <f t="shared" si="116"/>
        <v>2641.3888543614598</v>
      </c>
      <c r="I391" s="162">
        <f t="shared" si="116"/>
        <v>2538.5211613652323</v>
      </c>
      <c r="J391" s="162">
        <f t="shared" si="116"/>
        <v>2606.3363992499067</v>
      </c>
      <c r="K391" s="162">
        <f t="shared" si="116"/>
        <v>2316.2710602287902</v>
      </c>
      <c r="L391" s="162">
        <f t="shared" si="116"/>
        <v>2461.8818272405533</v>
      </c>
      <c r="M391" s="162">
        <f t="shared" si="116"/>
        <v>2479.9108906519618</v>
      </c>
      <c r="N391" s="162">
        <f t="shared" si="116"/>
        <v>0</v>
      </c>
      <c r="O391" s="162">
        <f t="shared" si="116"/>
        <v>2624.5265371399873</v>
      </c>
      <c r="P391" s="162">
        <f t="shared" si="116"/>
        <v>0</v>
      </c>
      <c r="Q391" s="162">
        <f t="shared" si="116"/>
        <v>2758.9790832192075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2341.3999389173523</v>
      </c>
      <c r="D392" s="160">
        <f t="shared" si="117"/>
        <v>2247.2147485545152</v>
      </c>
      <c r="E392" s="160">
        <f t="shared" si="117"/>
        <v>2302.0741804653867</v>
      </c>
      <c r="F392" s="160">
        <f t="shared" si="117"/>
        <v>2394.9739225340118</v>
      </c>
      <c r="G392" s="160">
        <f t="shared" si="117"/>
        <v>2386.2471800897165</v>
      </c>
      <c r="H392" s="160">
        <f t="shared" si="117"/>
        <v>2525.0791374789492</v>
      </c>
      <c r="I392" s="160">
        <f t="shared" si="117"/>
        <v>2456.6010516059923</v>
      </c>
      <c r="J392" s="160">
        <f t="shared" si="117"/>
        <v>2505.4328139739987</v>
      </c>
      <c r="K392" s="160">
        <f t="shared" si="117"/>
        <v>2319.4522252401771</v>
      </c>
      <c r="L392" s="160">
        <f t="shared" si="117"/>
        <v>2420.4442785282927</v>
      </c>
      <c r="M392" s="160">
        <f t="shared" si="117"/>
        <v>2432.066977225023</v>
      </c>
      <c r="N392" s="160">
        <f t="shared" si="117"/>
        <v>0</v>
      </c>
      <c r="O392" s="160">
        <f t="shared" si="117"/>
        <v>2505.7348208299363</v>
      </c>
      <c r="P392" s="160">
        <f t="shared" si="117"/>
        <v>0</v>
      </c>
      <c r="Q392" s="160">
        <f t="shared" si="117"/>
        <v>2571.5375942128917</v>
      </c>
    </row>
    <row r="393" spans="1:17" ht="12" customHeight="1" x14ac:dyDescent="0.25">
      <c r="A393" s="148" t="s">
        <v>60</v>
      </c>
      <c r="B393" s="156"/>
      <c r="C393" s="156">
        <f t="shared" si="117"/>
        <v>1732.0993950041952</v>
      </c>
      <c r="D393" s="156">
        <f t="shared" si="117"/>
        <v>1509.8231742798505</v>
      </c>
      <c r="E393" s="156">
        <f t="shared" si="117"/>
        <v>1570.2760332149508</v>
      </c>
      <c r="F393" s="156">
        <f t="shared" si="117"/>
        <v>1649.4697502299034</v>
      </c>
      <c r="G393" s="156">
        <f t="shared" si="117"/>
        <v>1634.3219345853952</v>
      </c>
      <c r="H393" s="156">
        <f t="shared" si="117"/>
        <v>1762.0444775586773</v>
      </c>
      <c r="I393" s="156">
        <f t="shared" si="117"/>
        <v>1692.7661700502067</v>
      </c>
      <c r="J393" s="156">
        <f t="shared" si="117"/>
        <v>1733.9976876763276</v>
      </c>
      <c r="K393" s="156">
        <f t="shared" si="117"/>
        <v>1544.5496469258437</v>
      </c>
      <c r="L393" s="156">
        <f t="shared" si="117"/>
        <v>1641.476612453966</v>
      </c>
      <c r="M393" s="156">
        <f t="shared" si="117"/>
        <v>1654.0164158563928</v>
      </c>
      <c r="N393" s="156">
        <f t="shared" si="117"/>
        <v>0</v>
      </c>
      <c r="O393" s="156">
        <f t="shared" si="117"/>
        <v>1727.2860732185711</v>
      </c>
      <c r="P393" s="156">
        <f t="shared" si="117"/>
        <v>0</v>
      </c>
      <c r="Q393" s="156">
        <f t="shared" si="117"/>
        <v>1801.9172926503118</v>
      </c>
    </row>
    <row r="394" spans="1:17" ht="12" customHeight="1" x14ac:dyDescent="0.25">
      <c r="A394" s="148" t="s">
        <v>59</v>
      </c>
      <c r="B394" s="156"/>
      <c r="C394" s="156">
        <f t="shared" si="117"/>
        <v>609.30054391315775</v>
      </c>
      <c r="D394" s="156">
        <f t="shared" si="117"/>
        <v>737.39157427466478</v>
      </c>
      <c r="E394" s="156">
        <f t="shared" si="117"/>
        <v>731.79814725043616</v>
      </c>
      <c r="F394" s="156">
        <f t="shared" si="117"/>
        <v>745.50417230410847</v>
      </c>
      <c r="G394" s="156">
        <f t="shared" si="117"/>
        <v>751.92524550432108</v>
      </c>
      <c r="H394" s="156">
        <f t="shared" si="117"/>
        <v>763.03465992027157</v>
      </c>
      <c r="I394" s="156">
        <f t="shared" si="117"/>
        <v>763.83488155578561</v>
      </c>
      <c r="J394" s="156">
        <f t="shared" si="117"/>
        <v>771.43512629767133</v>
      </c>
      <c r="K394" s="156">
        <f t="shared" si="117"/>
        <v>774.90257831433348</v>
      </c>
      <c r="L394" s="156">
        <f t="shared" si="117"/>
        <v>778.96766607432676</v>
      </c>
      <c r="M394" s="156">
        <f t="shared" si="117"/>
        <v>778.05056136863004</v>
      </c>
      <c r="N394" s="156">
        <f t="shared" si="117"/>
        <v>0</v>
      </c>
      <c r="O394" s="156">
        <f t="shared" si="117"/>
        <v>778.44874761136543</v>
      </c>
      <c r="P394" s="156">
        <f t="shared" si="117"/>
        <v>0</v>
      </c>
      <c r="Q394" s="156">
        <f t="shared" si="117"/>
        <v>769.62030156257958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585.74229204281778</v>
      </c>
      <c r="D395" s="157">
        <f t="shared" si="118"/>
        <v>609.54012833597847</v>
      </c>
      <c r="E395" s="157">
        <f t="shared" si="118"/>
        <v>630.07934673311104</v>
      </c>
      <c r="F395" s="157">
        <f t="shared" si="118"/>
        <v>635.81104597349201</v>
      </c>
      <c r="G395" s="157">
        <f t="shared" si="118"/>
        <v>615.05562799585505</v>
      </c>
      <c r="H395" s="157">
        <f t="shared" si="118"/>
        <v>603.06550068623199</v>
      </c>
      <c r="I395" s="157">
        <f t="shared" si="118"/>
        <v>673.48746528812433</v>
      </c>
      <c r="J395" s="157">
        <f t="shared" si="118"/>
        <v>675.80532760871506</v>
      </c>
      <c r="K395" s="157">
        <f t="shared" si="118"/>
        <v>650.19831617761531</v>
      </c>
      <c r="L395" s="157">
        <f t="shared" si="118"/>
        <v>665.26246019840551</v>
      </c>
      <c r="M395" s="157">
        <f t="shared" si="118"/>
        <v>655.47832731397614</v>
      </c>
      <c r="N395" s="157">
        <f t="shared" si="118"/>
        <v>683.60139911423539</v>
      </c>
      <c r="O395" s="157">
        <f t="shared" si="118"/>
        <v>668.55004930043378</v>
      </c>
      <c r="P395" s="157">
        <f t="shared" si="118"/>
        <v>0</v>
      </c>
      <c r="Q395" s="157">
        <f t="shared" si="118"/>
        <v>695.42428281731679</v>
      </c>
    </row>
    <row r="396" spans="1:17" ht="12" customHeight="1" x14ac:dyDescent="0.25">
      <c r="A396" s="23" t="s">
        <v>203</v>
      </c>
      <c r="B396" s="156"/>
      <c r="C396" s="156">
        <f t="shared" ref="C396:Q396" si="119">IF(C320=0,0,C320/0.086*1000000/C$58)</f>
        <v>576.5422214094533</v>
      </c>
      <c r="D396" s="156">
        <f t="shared" si="119"/>
        <v>598.61485143362972</v>
      </c>
      <c r="E396" s="156">
        <f t="shared" si="119"/>
        <v>612.29452400130333</v>
      </c>
      <c r="F396" s="156">
        <f t="shared" si="119"/>
        <v>614.46801456246601</v>
      </c>
      <c r="G396" s="156">
        <f t="shared" si="119"/>
        <v>615.05562799585505</v>
      </c>
      <c r="H396" s="156">
        <f t="shared" si="119"/>
        <v>603.06550068623199</v>
      </c>
      <c r="I396" s="156">
        <f t="shared" si="119"/>
        <v>629.81785945946865</v>
      </c>
      <c r="J396" s="156">
        <f t="shared" si="119"/>
        <v>655.59633025010191</v>
      </c>
      <c r="K396" s="156">
        <f t="shared" si="119"/>
        <v>650.19831617761531</v>
      </c>
      <c r="L396" s="156">
        <f t="shared" si="119"/>
        <v>657.61228605453721</v>
      </c>
      <c r="M396" s="156">
        <f t="shared" si="119"/>
        <v>650.45134235149089</v>
      </c>
      <c r="N396" s="156">
        <f t="shared" si="119"/>
        <v>679.6282229918329</v>
      </c>
      <c r="O396" s="156">
        <f t="shared" si="119"/>
        <v>668.55004930043378</v>
      </c>
      <c r="P396" s="156">
        <f t="shared" si="119"/>
        <v>0</v>
      </c>
      <c r="Q396" s="156">
        <f t="shared" si="119"/>
        <v>695.42428281731679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658.49560796086598</v>
      </c>
      <c r="D397" s="57">
        <f t="shared" si="120"/>
        <v>642.58356817757544</v>
      </c>
      <c r="E397" s="57">
        <f t="shared" si="120"/>
        <v>665.28954068325197</v>
      </c>
      <c r="F397" s="57">
        <f t="shared" si="120"/>
        <v>686.63271810347157</v>
      </c>
      <c r="G397" s="57">
        <f t="shared" si="120"/>
        <v>0</v>
      </c>
      <c r="H397" s="57">
        <f t="shared" si="120"/>
        <v>0</v>
      </c>
      <c r="I397" s="57">
        <f t="shared" si="120"/>
        <v>721.67775605201621</v>
      </c>
      <c r="J397" s="57">
        <f t="shared" si="120"/>
        <v>722.02976777723893</v>
      </c>
      <c r="K397" s="57">
        <f t="shared" si="120"/>
        <v>0</v>
      </c>
      <c r="L397" s="57">
        <f t="shared" si="120"/>
        <v>716.62380852885713</v>
      </c>
      <c r="M397" s="57">
        <f t="shared" si="120"/>
        <v>715.76505492899435</v>
      </c>
      <c r="N397" s="57">
        <f t="shared" si="120"/>
        <v>726.59520652414017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3559.9206677336547</v>
      </c>
      <c r="D399" s="168">
        <f t="shared" si="121"/>
        <v>3481.6021655864042</v>
      </c>
      <c r="E399" s="168">
        <f t="shared" si="121"/>
        <v>3525.4195969090711</v>
      </c>
      <c r="F399" s="168">
        <f t="shared" si="121"/>
        <v>3582.3205912085336</v>
      </c>
      <c r="G399" s="168">
        <f t="shared" si="121"/>
        <v>3724.760075380776</v>
      </c>
      <c r="H399" s="168">
        <f t="shared" si="121"/>
        <v>3724.2382986836301</v>
      </c>
      <c r="I399" s="168">
        <f t="shared" si="121"/>
        <v>3382.7482678853053</v>
      </c>
      <c r="J399" s="168">
        <f t="shared" si="121"/>
        <v>3665.0174740328393</v>
      </c>
      <c r="K399" s="168">
        <f t="shared" si="121"/>
        <v>3457.2613356445668</v>
      </c>
      <c r="L399" s="168">
        <f t="shared" si="121"/>
        <v>3697.8102821406701</v>
      </c>
      <c r="M399" s="168">
        <f t="shared" si="121"/>
        <v>2649.5115653218513</v>
      </c>
      <c r="N399" s="168">
        <f t="shared" si="121"/>
        <v>3034.7761220854081</v>
      </c>
      <c r="O399" s="168">
        <f t="shared" si="121"/>
        <v>2879.7585901548623</v>
      </c>
      <c r="P399" s="168">
        <f t="shared" si="121"/>
        <v>0</v>
      </c>
      <c r="Q399" s="168">
        <f t="shared" si="121"/>
        <v>2858.5919185424154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2781.8463223587869</v>
      </c>
      <c r="D400" s="157">
        <f t="shared" si="122"/>
        <v>2723.8878468311541</v>
      </c>
      <c r="E400" s="157">
        <f t="shared" si="122"/>
        <v>2838.2489344869282</v>
      </c>
      <c r="F400" s="157">
        <f t="shared" si="122"/>
        <v>2945.8349170627766</v>
      </c>
      <c r="G400" s="157">
        <f t="shared" si="122"/>
        <v>2943.0870090099334</v>
      </c>
      <c r="H400" s="157">
        <f t="shared" si="122"/>
        <v>3004.1813888575152</v>
      </c>
      <c r="I400" s="157">
        <f t="shared" si="122"/>
        <v>2699.9143166076296</v>
      </c>
      <c r="J400" s="157">
        <f t="shared" si="122"/>
        <v>2936.5278439951157</v>
      </c>
      <c r="K400" s="157">
        <f t="shared" si="122"/>
        <v>2695.4930832652021</v>
      </c>
      <c r="L400" s="157">
        <f t="shared" si="122"/>
        <v>2888.3680814561185</v>
      </c>
      <c r="M400" s="157">
        <f t="shared" si="122"/>
        <v>2183.0628996862165</v>
      </c>
      <c r="N400" s="157">
        <f t="shared" si="122"/>
        <v>2194.5019192388927</v>
      </c>
      <c r="O400" s="157">
        <f t="shared" si="122"/>
        <v>2203.7766371822927</v>
      </c>
      <c r="P400" s="157">
        <f t="shared" si="122"/>
        <v>0</v>
      </c>
      <c r="Q400" s="157">
        <f t="shared" si="122"/>
        <v>2157.8593083253231</v>
      </c>
    </row>
    <row r="401" spans="1:17" ht="12" customHeight="1" x14ac:dyDescent="0.25">
      <c r="A401" s="23" t="s">
        <v>161</v>
      </c>
      <c r="B401" s="156"/>
      <c r="C401" s="156">
        <f t="shared" ref="C401:Q401" si="123">IF(C344=0,0,C344*1000000/C$49)</f>
        <v>2781.8463223587869</v>
      </c>
      <c r="D401" s="156">
        <f t="shared" si="123"/>
        <v>2723.8878468311541</v>
      </c>
      <c r="E401" s="156">
        <f t="shared" si="123"/>
        <v>2838.2489344869282</v>
      </c>
      <c r="F401" s="156">
        <f t="shared" si="123"/>
        <v>2945.8349170627766</v>
      </c>
      <c r="G401" s="156">
        <f t="shared" si="123"/>
        <v>2943.0870090099334</v>
      </c>
      <c r="H401" s="156">
        <f t="shared" si="123"/>
        <v>3004.1813888575152</v>
      </c>
      <c r="I401" s="156">
        <f t="shared" si="123"/>
        <v>2699.9143166076296</v>
      </c>
      <c r="J401" s="156">
        <f t="shared" si="123"/>
        <v>2936.5278439951157</v>
      </c>
      <c r="K401" s="156">
        <f t="shared" si="123"/>
        <v>2695.4930832652021</v>
      </c>
      <c r="L401" s="156">
        <f t="shared" si="123"/>
        <v>2888.3680814561185</v>
      </c>
      <c r="M401" s="156">
        <f t="shared" si="123"/>
        <v>2183.0628996862165</v>
      </c>
      <c r="N401" s="156">
        <f t="shared" si="123"/>
        <v>2194.5019192388927</v>
      </c>
      <c r="O401" s="156">
        <f t="shared" si="123"/>
        <v>2203.7766371822927</v>
      </c>
      <c r="P401" s="156">
        <f t="shared" si="123"/>
        <v>0</v>
      </c>
      <c r="Q401" s="156">
        <f t="shared" si="123"/>
        <v>2157.8593083253231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564.59133366599849</v>
      </c>
      <c r="D405" s="157">
        <f t="shared" si="127"/>
        <v>572.267833958761</v>
      </c>
      <c r="E405" s="157">
        <f t="shared" si="127"/>
        <v>521.31194396128785</v>
      </c>
      <c r="F405" s="157">
        <f t="shared" si="127"/>
        <v>461.87180472929197</v>
      </c>
      <c r="G405" s="157">
        <f t="shared" si="127"/>
        <v>536.53019019191152</v>
      </c>
      <c r="H405" s="157">
        <f t="shared" si="127"/>
        <v>482.16073409179398</v>
      </c>
      <c r="I405" s="157">
        <f t="shared" si="127"/>
        <v>554.27620410823658</v>
      </c>
      <c r="J405" s="157">
        <f t="shared" si="127"/>
        <v>553.26590608628567</v>
      </c>
      <c r="K405" s="157">
        <f t="shared" si="127"/>
        <v>513.17408153999588</v>
      </c>
      <c r="L405" s="157">
        <f t="shared" si="127"/>
        <v>590.39297778787818</v>
      </c>
      <c r="M405" s="157">
        <f t="shared" si="127"/>
        <v>237.30818907467844</v>
      </c>
      <c r="N405" s="157">
        <f t="shared" si="127"/>
        <v>603.43226565484315</v>
      </c>
      <c r="O405" s="157">
        <f t="shared" si="127"/>
        <v>421.98712294710998</v>
      </c>
      <c r="P405" s="157">
        <f t="shared" si="127"/>
        <v>0</v>
      </c>
      <c r="Q405" s="157">
        <f t="shared" si="127"/>
        <v>437.67819435281547</v>
      </c>
    </row>
    <row r="406" spans="1:17" ht="12" customHeight="1" x14ac:dyDescent="0.25">
      <c r="A406" s="167" t="s">
        <v>160</v>
      </c>
      <c r="B406" s="132"/>
      <c r="C406" s="132">
        <f t="shared" ref="C406:Q406" si="128">IF(C349=0,0,C349*1000000/C$53)</f>
        <v>748.82722539920474</v>
      </c>
      <c r="D406" s="132">
        <f t="shared" si="128"/>
        <v>739.52275026170651</v>
      </c>
      <c r="E406" s="132">
        <f t="shared" si="128"/>
        <v>734.75371063854425</v>
      </c>
      <c r="F406" s="132">
        <f t="shared" si="128"/>
        <v>731.61443238524384</v>
      </c>
      <c r="G406" s="132">
        <f t="shared" si="128"/>
        <v>726.04953446450816</v>
      </c>
      <c r="H406" s="132">
        <f t="shared" si="128"/>
        <v>727.73458929178753</v>
      </c>
      <c r="I406" s="132">
        <f t="shared" si="128"/>
        <v>716.60717209507652</v>
      </c>
      <c r="J406" s="132">
        <f t="shared" si="128"/>
        <v>713.92319681494553</v>
      </c>
      <c r="K406" s="132">
        <f t="shared" si="128"/>
        <v>705.36872916428956</v>
      </c>
      <c r="L406" s="132">
        <f t="shared" si="128"/>
        <v>710.54746534057506</v>
      </c>
      <c r="M406" s="132">
        <f t="shared" si="128"/>
        <v>0</v>
      </c>
      <c r="N406" s="132">
        <f t="shared" si="128"/>
        <v>701.53448995458962</v>
      </c>
      <c r="O406" s="132">
        <f t="shared" si="128"/>
        <v>700.66352782166746</v>
      </c>
      <c r="P406" s="132">
        <f t="shared" si="128"/>
        <v>0</v>
      </c>
      <c r="Q406" s="132">
        <f t="shared" si="128"/>
        <v>688.58836601582141</v>
      </c>
    </row>
    <row r="407" spans="1:17" ht="12" customHeight="1" x14ac:dyDescent="0.25">
      <c r="A407" s="167" t="s">
        <v>159</v>
      </c>
      <c r="B407" s="132"/>
      <c r="C407" s="132">
        <f t="shared" ref="C407:Q407" si="129">IF(C350=0,0,C350*1000000/C$54)</f>
        <v>550.43824550743659</v>
      </c>
      <c r="D407" s="132">
        <f t="shared" si="129"/>
        <v>490.25945633250984</v>
      </c>
      <c r="E407" s="132">
        <f t="shared" si="129"/>
        <v>491.52042213769045</v>
      </c>
      <c r="F407" s="132">
        <f t="shared" si="129"/>
        <v>489.35334349062822</v>
      </c>
      <c r="G407" s="132">
        <f t="shared" si="129"/>
        <v>488.5354864273836</v>
      </c>
      <c r="H407" s="132">
        <f t="shared" si="129"/>
        <v>490.97818873316106</v>
      </c>
      <c r="I407" s="132">
        <f t="shared" si="129"/>
        <v>488.05179073435818</v>
      </c>
      <c r="J407" s="132">
        <f t="shared" si="129"/>
        <v>487.49113459819176</v>
      </c>
      <c r="K407" s="132">
        <f t="shared" si="129"/>
        <v>482.73697768883267</v>
      </c>
      <c r="L407" s="132">
        <f t="shared" si="129"/>
        <v>485.23143551501062</v>
      </c>
      <c r="M407" s="132">
        <f t="shared" si="129"/>
        <v>474.39444713765204</v>
      </c>
      <c r="N407" s="132">
        <f t="shared" si="129"/>
        <v>476.91079841627305</v>
      </c>
      <c r="O407" s="132">
        <f t="shared" si="129"/>
        <v>475.54812618005303</v>
      </c>
      <c r="P407" s="132">
        <f t="shared" si="129"/>
        <v>0</v>
      </c>
      <c r="Q407" s="132">
        <f t="shared" si="129"/>
        <v>465.09896606176289</v>
      </c>
    </row>
    <row r="408" spans="1:17" ht="12" customHeight="1" x14ac:dyDescent="0.25">
      <c r="A408" s="166" t="s">
        <v>203</v>
      </c>
      <c r="B408" s="165"/>
      <c r="C408" s="165">
        <f t="shared" ref="C408:Q408" si="130">IF(C351=0,0,C351*1000000/C$54)</f>
        <v>550.43824550743659</v>
      </c>
      <c r="D408" s="165">
        <f t="shared" si="130"/>
        <v>490.25945633250984</v>
      </c>
      <c r="E408" s="165">
        <f t="shared" si="130"/>
        <v>491.52042213769045</v>
      </c>
      <c r="F408" s="165">
        <f t="shared" si="130"/>
        <v>489.35334349062822</v>
      </c>
      <c r="G408" s="165">
        <f t="shared" si="130"/>
        <v>488.5354864273836</v>
      </c>
      <c r="H408" s="165">
        <f t="shared" si="130"/>
        <v>490.97818873316106</v>
      </c>
      <c r="I408" s="165">
        <f t="shared" si="130"/>
        <v>488.05179073435818</v>
      </c>
      <c r="J408" s="165">
        <f t="shared" si="130"/>
        <v>487.49113459819176</v>
      </c>
      <c r="K408" s="165">
        <f t="shared" si="130"/>
        <v>482.73697768883267</v>
      </c>
      <c r="L408" s="165">
        <f t="shared" si="130"/>
        <v>485.23143551501062</v>
      </c>
      <c r="M408" s="165">
        <f t="shared" si="130"/>
        <v>474.39444713765204</v>
      </c>
      <c r="N408" s="165">
        <f t="shared" si="130"/>
        <v>476.91079841627305</v>
      </c>
      <c r="O408" s="165">
        <f t="shared" si="130"/>
        <v>475.54812618005303</v>
      </c>
      <c r="P408" s="165">
        <f t="shared" si="130"/>
        <v>0</v>
      </c>
      <c r="Q408" s="165">
        <f t="shared" si="130"/>
        <v>465.09896606176289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213.48301170886887</v>
      </c>
      <c r="D414" s="157">
        <f t="shared" si="136"/>
        <v>185.44648479648896</v>
      </c>
      <c r="E414" s="157">
        <f t="shared" si="136"/>
        <v>165.85871846085482</v>
      </c>
      <c r="F414" s="157">
        <f t="shared" si="136"/>
        <v>174.61386941646515</v>
      </c>
      <c r="G414" s="157">
        <f t="shared" si="136"/>
        <v>245.14287617893135</v>
      </c>
      <c r="H414" s="157">
        <f t="shared" si="136"/>
        <v>237.89617573432071</v>
      </c>
      <c r="I414" s="157">
        <f t="shared" si="136"/>
        <v>128.5577471694393</v>
      </c>
      <c r="J414" s="157">
        <f t="shared" si="136"/>
        <v>175.22372395143785</v>
      </c>
      <c r="K414" s="157">
        <f t="shared" si="136"/>
        <v>248.59417083936873</v>
      </c>
      <c r="L414" s="157">
        <f t="shared" si="136"/>
        <v>219.04922289667306</v>
      </c>
      <c r="M414" s="157">
        <f t="shared" si="136"/>
        <v>229.14047656095627</v>
      </c>
      <c r="N414" s="157">
        <f t="shared" si="136"/>
        <v>236.84193719167234</v>
      </c>
      <c r="O414" s="157">
        <f t="shared" si="136"/>
        <v>253.99483002545944</v>
      </c>
      <c r="P414" s="157">
        <f t="shared" si="136"/>
        <v>0</v>
      </c>
      <c r="Q414" s="157">
        <f t="shared" si="136"/>
        <v>263.05441586427702</v>
      </c>
    </row>
    <row r="415" spans="1:17" ht="12" customHeight="1" x14ac:dyDescent="0.25">
      <c r="A415" s="23" t="s">
        <v>203</v>
      </c>
      <c r="B415" s="156"/>
      <c r="C415" s="156">
        <f t="shared" ref="C415:Q415" si="137">IF(C358=0,0,C358*1000000/C$58)</f>
        <v>240.47915287386169</v>
      </c>
      <c r="D415" s="156">
        <f t="shared" si="137"/>
        <v>246.76135415274544</v>
      </c>
      <c r="E415" s="156">
        <f t="shared" si="137"/>
        <v>249.63468148247534</v>
      </c>
      <c r="F415" s="156">
        <f t="shared" si="137"/>
        <v>247.94457939831943</v>
      </c>
      <c r="G415" s="156">
        <f t="shared" si="137"/>
        <v>245.14287617893135</v>
      </c>
      <c r="H415" s="156">
        <f t="shared" si="137"/>
        <v>237.89617573432071</v>
      </c>
      <c r="I415" s="156">
        <f t="shared" si="137"/>
        <v>245.05561543538295</v>
      </c>
      <c r="J415" s="156">
        <f t="shared" si="137"/>
        <v>251.83029315143037</v>
      </c>
      <c r="K415" s="156">
        <f t="shared" si="137"/>
        <v>248.59417083936873</v>
      </c>
      <c r="L415" s="156">
        <f t="shared" si="137"/>
        <v>251.67618374779764</v>
      </c>
      <c r="M415" s="156">
        <f t="shared" si="137"/>
        <v>248.24726466404303</v>
      </c>
      <c r="N415" s="156">
        <f t="shared" si="137"/>
        <v>258.72915273092082</v>
      </c>
      <c r="O415" s="156">
        <f t="shared" si="137"/>
        <v>253.99483002545944</v>
      </c>
      <c r="P415" s="156">
        <f t="shared" si="137"/>
        <v>0</v>
      </c>
      <c r="Q415" s="156">
        <f t="shared" si="137"/>
        <v>263.05441586427702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238.03259438089381</v>
      </c>
      <c r="D418" s="184">
        <f>D361/RES_summary!D$21</f>
        <v>226.367106479081</v>
      </c>
      <c r="E418" s="184">
        <f>E361/RES_summary!E$21</f>
        <v>230.84771212407171</v>
      </c>
      <c r="F418" s="184">
        <f>F361/RES_summary!F$21</f>
        <v>237.40941247634333</v>
      </c>
      <c r="G418" s="184">
        <f>G361/RES_summary!G$21</f>
        <v>236.34109557063633</v>
      </c>
      <c r="H418" s="184">
        <f>H361/RES_summary!H$21</f>
        <v>240.12875712148619</v>
      </c>
      <c r="I418" s="184">
        <f>I361/RES_summary!I$21</f>
        <v>216.3918602314919</v>
      </c>
      <c r="J418" s="184">
        <f>J361/RES_summary!J$21</f>
        <v>226.71499510599776</v>
      </c>
      <c r="K418" s="184">
        <f>K361/RES_summary!K$21</f>
        <v>206.73103163529581</v>
      </c>
      <c r="L418" s="184">
        <f>L361/RES_summary!L$21</f>
        <v>217.22722279079463</v>
      </c>
      <c r="M418" s="184">
        <f>M361/RES_summary!M$21</f>
        <v>170.20242317420841</v>
      </c>
      <c r="N418" s="184">
        <f>N361/RES_summary!N$21</f>
        <v>171.29418980259678</v>
      </c>
      <c r="O418" s="184">
        <f>O361/RES_summary!O$21</f>
        <v>169.86165208848593</v>
      </c>
      <c r="P418" s="184">
        <f>P361/RES_summary!P$21</f>
        <v>0</v>
      </c>
      <c r="Q418" s="184">
        <f>Q361/RES_summary!Q$21</f>
        <v>165.69960113329466</v>
      </c>
    </row>
    <row r="419" spans="1:17" ht="12" customHeight="1" x14ac:dyDescent="0.25">
      <c r="A419" s="158" t="s">
        <v>65</v>
      </c>
      <c r="B419" s="157"/>
      <c r="C419" s="178">
        <f>C362/RES_summary!C$21</f>
        <v>177.47344075220178</v>
      </c>
      <c r="D419" s="178">
        <f>D362/RES_summary!D$21</f>
        <v>168.64850498581472</v>
      </c>
      <c r="E419" s="178">
        <f>E362/RES_summary!E$21</f>
        <v>174.22712583052538</v>
      </c>
      <c r="F419" s="178">
        <f>F362/RES_summary!F$21</f>
        <v>180.73765449785319</v>
      </c>
      <c r="G419" s="178">
        <f>G362/RES_summary!G$21</f>
        <v>178.98518888341829</v>
      </c>
      <c r="H419" s="178">
        <f>H362/RES_summary!H$21</f>
        <v>182.74616843615959</v>
      </c>
      <c r="I419" s="178">
        <f>I362/RES_summary!I$21</f>
        <v>162.59060846417793</v>
      </c>
      <c r="J419" s="178">
        <f>J362/RES_summary!J$21</f>
        <v>173.34311377262378</v>
      </c>
      <c r="K419" s="178">
        <f>K362/RES_summary!K$21</f>
        <v>154.921771186477</v>
      </c>
      <c r="L419" s="178">
        <f>L362/RES_summary!L$21</f>
        <v>165.07659288464257</v>
      </c>
      <c r="M419" s="178">
        <f>M362/RES_summary!M$21</f>
        <v>121.5714459365831</v>
      </c>
      <c r="N419" s="178">
        <f>N362/RES_summary!N$21</f>
        <v>120.96677313219934</v>
      </c>
      <c r="O419" s="178">
        <f>O362/RES_summary!O$21</f>
        <v>120.84196334529786</v>
      </c>
      <c r="P419" s="178">
        <f>P362/RES_summary!P$21</f>
        <v>0</v>
      </c>
      <c r="Q419" s="178">
        <f>Q362/RES_summary!Q$21</f>
        <v>116.77861372139505</v>
      </c>
    </row>
    <row r="420" spans="1:17" ht="12" customHeight="1" x14ac:dyDescent="0.25">
      <c r="A420" s="23" t="s">
        <v>161</v>
      </c>
      <c r="B420" s="156"/>
      <c r="C420" s="177">
        <f>C363/RES_summary!C$21</f>
        <v>173.80903948283049</v>
      </c>
      <c r="D420" s="177">
        <f>D363/RES_summary!D$21</f>
        <v>166.606201539381</v>
      </c>
      <c r="E420" s="177">
        <f>E363/RES_summary!E$21</f>
        <v>171.6647746845658</v>
      </c>
      <c r="F420" s="177">
        <f>F363/RES_summary!F$21</f>
        <v>177.3088851922046</v>
      </c>
      <c r="G420" s="177">
        <f>G363/RES_summary!G$21</f>
        <v>175.9458564457515</v>
      </c>
      <c r="H420" s="177">
        <f>H363/RES_summary!H$21</f>
        <v>178.29293770954618</v>
      </c>
      <c r="I420" s="177">
        <f>I363/RES_summary!I$21</f>
        <v>159.2344780302937</v>
      </c>
      <c r="J420" s="177">
        <f>J363/RES_summary!J$21</f>
        <v>169.67723231507071</v>
      </c>
      <c r="K420" s="177">
        <f>K363/RES_summary!K$21</f>
        <v>153.78669611968229</v>
      </c>
      <c r="L420" s="177">
        <f>L363/RES_summary!L$21</f>
        <v>162.71111507494484</v>
      </c>
      <c r="M420" s="177">
        <f>M363/RES_summary!M$21</f>
        <v>119.61410745821711</v>
      </c>
      <c r="N420" s="177">
        <f>N363/RES_summary!N$21</f>
        <v>119.2471557740741</v>
      </c>
      <c r="O420" s="177">
        <f>O363/RES_summary!O$21</f>
        <v>118.5016142836007</v>
      </c>
      <c r="P420" s="177">
        <f>P363/RES_summary!P$21</f>
        <v>0</v>
      </c>
      <c r="Q420" s="177">
        <f>Q363/RES_summary!Q$21</f>
        <v>114.00221850645147</v>
      </c>
    </row>
    <row r="421" spans="1:17" ht="12" customHeight="1" x14ac:dyDescent="0.25">
      <c r="A421" s="23" t="s">
        <v>60</v>
      </c>
      <c r="B421" s="156"/>
      <c r="C421" s="177">
        <f>C364/RES_summary!C$21</f>
        <v>3.6644012693712802</v>
      </c>
      <c r="D421" s="177">
        <f>D364/RES_summary!D$21</f>
        <v>2.0423034464337251</v>
      </c>
      <c r="E421" s="177">
        <f>E364/RES_summary!E$21</f>
        <v>2.5623511459596031</v>
      </c>
      <c r="F421" s="177">
        <f>F364/RES_summary!F$21</f>
        <v>3.4287693056485682</v>
      </c>
      <c r="G421" s="177">
        <f>G364/RES_summary!G$21</f>
        <v>3.0393324376667836</v>
      </c>
      <c r="H421" s="177">
        <f>H364/RES_summary!H$21</f>
        <v>4.4532307266134081</v>
      </c>
      <c r="I421" s="177">
        <f>I364/RES_summary!I$21</f>
        <v>3.3561304338842177</v>
      </c>
      <c r="J421" s="177">
        <f>J364/RES_summary!J$21</f>
        <v>3.6658814575530734</v>
      </c>
      <c r="K421" s="177">
        <f>K364/RES_summary!K$21</f>
        <v>1.1350750667946907</v>
      </c>
      <c r="L421" s="177">
        <f>L364/RES_summary!L$21</f>
        <v>2.3654778096977211</v>
      </c>
      <c r="M421" s="177">
        <f>M364/RES_summary!M$21</f>
        <v>1.9573384783659964</v>
      </c>
      <c r="N421" s="177">
        <f>N364/RES_summary!N$21</f>
        <v>1.7196173581252316</v>
      </c>
      <c r="O421" s="177">
        <f>O364/RES_summary!O$21</f>
        <v>2.3403490616971609</v>
      </c>
      <c r="P421" s="177">
        <f>P364/RES_summary!P$21</f>
        <v>0</v>
      </c>
      <c r="Q421" s="177">
        <f>Q364/RES_summary!Q$21</f>
        <v>2.7763952149435651</v>
      </c>
    </row>
    <row r="422" spans="1:17" ht="12" customHeight="1" x14ac:dyDescent="0.25">
      <c r="A422" s="158" t="s">
        <v>112</v>
      </c>
      <c r="B422" s="157"/>
      <c r="C422" s="178">
        <f>C365/RES_summary!C$21</f>
        <v>6.4979120043390182E-2</v>
      </c>
      <c r="D422" s="178">
        <f>D365/RES_summary!D$21</f>
        <v>8.0632398150112222E-2</v>
      </c>
      <c r="E422" s="178">
        <f>E365/RES_summary!E$21</f>
        <v>4.1684866435590724E-2</v>
      </c>
      <c r="F422" s="178">
        <f>F365/RES_summary!F$21</f>
        <v>5.3284561463750782E-2</v>
      </c>
      <c r="G422" s="178">
        <f>G365/RES_summary!G$21</f>
        <v>0.16555743351964394</v>
      </c>
      <c r="H422" s="178">
        <f>H365/RES_summary!H$21</f>
        <v>0.12497043030649554</v>
      </c>
      <c r="I422" s="178">
        <f>I365/RES_summary!I$21</f>
        <v>0.20758090402370566</v>
      </c>
      <c r="J422" s="178">
        <f>J365/RES_summary!J$21</f>
        <v>0.12719978561107545</v>
      </c>
      <c r="K422" s="178">
        <f>K365/RES_summary!K$21</f>
        <v>0.43774038138022392</v>
      </c>
      <c r="L422" s="178">
        <f>L365/RES_summary!L$21</f>
        <v>0.15713048306079799</v>
      </c>
      <c r="M422" s="178">
        <f>M365/RES_summary!M$21</f>
        <v>0.3236715172034092</v>
      </c>
      <c r="N422" s="178">
        <f>N365/RES_summary!N$21</f>
        <v>0.19226573598231339</v>
      </c>
      <c r="O422" s="178">
        <f>O365/RES_summary!O$21</f>
        <v>0.39227688202230721</v>
      </c>
      <c r="P422" s="178">
        <f>P365/RES_summary!P$21</f>
        <v>0</v>
      </c>
      <c r="Q422" s="178">
        <f>Q365/RES_summary!Q$21</f>
        <v>6.4883650133793533E-2</v>
      </c>
    </row>
    <row r="423" spans="1:17" ht="12" customHeight="1" x14ac:dyDescent="0.25">
      <c r="A423" s="23" t="s">
        <v>60</v>
      </c>
      <c r="B423" s="156"/>
      <c r="C423" s="177">
        <f>C366/RES_summary!C$21</f>
        <v>6.4979120043390182E-2</v>
      </c>
      <c r="D423" s="177">
        <f>D366/RES_summary!D$21</f>
        <v>8.0632398150112222E-2</v>
      </c>
      <c r="E423" s="177">
        <f>E366/RES_summary!E$21</f>
        <v>4.1684866435590724E-2</v>
      </c>
      <c r="F423" s="177">
        <f>F366/RES_summary!F$21</f>
        <v>5.3284561463750782E-2</v>
      </c>
      <c r="G423" s="177">
        <f>G366/RES_summary!G$21</f>
        <v>0.16555743351964394</v>
      </c>
      <c r="H423" s="177">
        <f>H366/RES_summary!H$21</f>
        <v>0.12497043030649554</v>
      </c>
      <c r="I423" s="177">
        <f>I366/RES_summary!I$21</f>
        <v>0.20758090402370566</v>
      </c>
      <c r="J423" s="177">
        <f>J366/RES_summary!J$21</f>
        <v>0.12719978561107545</v>
      </c>
      <c r="K423" s="177">
        <f>K366/RES_summary!K$21</f>
        <v>0.43774038138022392</v>
      </c>
      <c r="L423" s="177">
        <f>L366/RES_summary!L$21</f>
        <v>0.15713048306079799</v>
      </c>
      <c r="M423" s="177">
        <f>M366/RES_summary!M$21</f>
        <v>0.3236715172034092</v>
      </c>
      <c r="N423" s="177">
        <f>N366/RES_summary!N$21</f>
        <v>0.19226573598231339</v>
      </c>
      <c r="O423" s="177">
        <f>O366/RES_summary!O$21</f>
        <v>0.39227688202230721</v>
      </c>
      <c r="P423" s="177">
        <f>P366/RES_summary!P$21</f>
        <v>0</v>
      </c>
      <c r="Q423" s="177">
        <f>Q366/RES_summary!Q$21</f>
        <v>6.4883650133793533E-2</v>
      </c>
    </row>
    <row r="424" spans="1:17" ht="12" customHeight="1" x14ac:dyDescent="0.25">
      <c r="A424" s="158" t="s">
        <v>63</v>
      </c>
      <c r="B424" s="157"/>
      <c r="C424" s="178">
        <f>C367/RES_summary!C$21</f>
        <v>46.01612867780446</v>
      </c>
      <c r="D424" s="178">
        <f>D367/RES_summary!D$21</f>
        <v>43.898541785388254</v>
      </c>
      <c r="E424" s="178">
        <f>E367/RES_summary!E$21</f>
        <v>43.241462591159781</v>
      </c>
      <c r="F424" s="178">
        <f>F367/RES_summary!F$21</f>
        <v>43.121438081524303</v>
      </c>
      <c r="G424" s="178">
        <f>G367/RES_summary!G$21</f>
        <v>42.535032177161575</v>
      </c>
      <c r="H424" s="178">
        <f>H367/RES_summary!H$21</f>
        <v>43.138894199656391</v>
      </c>
      <c r="I424" s="178">
        <f>I367/RES_summary!I$21</f>
        <v>41.121208734394948</v>
      </c>
      <c r="J424" s="178">
        <f>J367/RES_summary!J$21</f>
        <v>40.079384307806734</v>
      </c>
      <c r="K424" s="178">
        <f>K367/RES_summary!K$21</f>
        <v>37.188409583739023</v>
      </c>
      <c r="L424" s="178">
        <f>L367/RES_summary!L$21</f>
        <v>38.410155876952814</v>
      </c>
      <c r="M424" s="178">
        <f>M367/RES_summary!M$21</f>
        <v>35.036197726802889</v>
      </c>
      <c r="N424" s="178">
        <f>N367/RES_summary!N$21</f>
        <v>36.474105631464923</v>
      </c>
      <c r="O424" s="178">
        <f>O367/RES_summary!O$21</f>
        <v>34.969586077065685</v>
      </c>
      <c r="P424" s="178">
        <f>P367/RES_summary!P$21</f>
        <v>0</v>
      </c>
      <c r="Q424" s="178">
        <f>Q367/RES_summary!Q$21</f>
        <v>34.958632837343032</v>
      </c>
    </row>
    <row r="425" spans="1:17" ht="12" customHeight="1" x14ac:dyDescent="0.25">
      <c r="A425" s="167" t="s">
        <v>160</v>
      </c>
      <c r="B425" s="132"/>
      <c r="C425" s="183">
        <f>C368/RES_summary!C$21</f>
        <v>46.78653157046768</v>
      </c>
      <c r="D425" s="183">
        <f>D368/RES_summary!D$21</f>
        <v>45.232800798459792</v>
      </c>
      <c r="E425" s="183">
        <f>E368/RES_summary!E$21</f>
        <v>44.439840583685516</v>
      </c>
      <c r="F425" s="183">
        <f>F368/RES_summary!F$21</f>
        <v>44.035644579193765</v>
      </c>
      <c r="G425" s="183">
        <f>G368/RES_summary!G$21</f>
        <v>43.405243124759359</v>
      </c>
      <c r="H425" s="183">
        <f>H368/RES_summary!H$21</f>
        <v>43.189781508841087</v>
      </c>
      <c r="I425" s="183">
        <f>I368/RES_summary!I$21</f>
        <v>42.263774186989288</v>
      </c>
      <c r="J425" s="183">
        <f>J368/RES_summary!J$21</f>
        <v>41.251613659580521</v>
      </c>
      <c r="K425" s="183">
        <f>K368/RES_summary!K$21</f>
        <v>40.243592935846678</v>
      </c>
      <c r="L425" s="183">
        <f>L368/RES_summary!L$21</f>
        <v>40.027436648917671</v>
      </c>
      <c r="M425" s="183">
        <f>M368/RES_summary!M$21</f>
        <v>0</v>
      </c>
      <c r="N425" s="183">
        <f>N368/RES_summary!N$21</f>
        <v>38.120719727378741</v>
      </c>
      <c r="O425" s="183">
        <f>O368/RES_summary!O$21</f>
        <v>37.67612275927857</v>
      </c>
      <c r="P425" s="183">
        <f>P368/RES_summary!P$21</f>
        <v>0</v>
      </c>
      <c r="Q425" s="183">
        <f>Q368/RES_summary!Q$21</f>
        <v>36.378924733725576</v>
      </c>
    </row>
    <row r="426" spans="1:17" ht="12" customHeight="1" x14ac:dyDescent="0.25">
      <c r="A426" s="167" t="s">
        <v>159</v>
      </c>
      <c r="B426" s="132"/>
      <c r="C426" s="183">
        <f>C369/RES_summary!C$21</f>
        <v>42.080557783786908</v>
      </c>
      <c r="D426" s="183">
        <f>D369/RES_summary!D$21</f>
        <v>38.924612977665298</v>
      </c>
      <c r="E426" s="183">
        <f>E369/RES_summary!E$21</f>
        <v>38.520603783491524</v>
      </c>
      <c r="F426" s="183">
        <f>F369/RES_summary!F$21</f>
        <v>38.408946500365964</v>
      </c>
      <c r="G426" s="183">
        <f>G369/RES_summary!G$21</f>
        <v>38.186888193762428</v>
      </c>
      <c r="H426" s="183">
        <f>H369/RES_summary!H$21</f>
        <v>38.187680651455295</v>
      </c>
      <c r="I426" s="183">
        <f>I369/RES_summary!I$21</f>
        <v>37.830212103258646</v>
      </c>
      <c r="J426" s="183">
        <f>J369/RES_summary!J$21</f>
        <v>37.1350177084595</v>
      </c>
      <c r="K426" s="183">
        <f>K369/RES_summary!K$21</f>
        <v>36.415594144996852</v>
      </c>
      <c r="L426" s="183">
        <f>L369/RES_summary!L$21</f>
        <v>36.148404335343656</v>
      </c>
      <c r="M426" s="183">
        <f>M369/RES_summary!M$21</f>
        <v>34.518771070369645</v>
      </c>
      <c r="N426" s="183">
        <f>N369/RES_summary!N$21</f>
        <v>34.350483737284627</v>
      </c>
      <c r="O426" s="183">
        <f>O369/RES_summary!O$21</f>
        <v>33.905145222717046</v>
      </c>
      <c r="P426" s="183">
        <f>P369/RES_summary!P$21</f>
        <v>0</v>
      </c>
      <c r="Q426" s="183">
        <f>Q369/RES_summary!Q$21</f>
        <v>32.600867076035073</v>
      </c>
    </row>
    <row r="427" spans="1:17" ht="12" customHeight="1" x14ac:dyDescent="0.25">
      <c r="A427" s="166" t="s">
        <v>203</v>
      </c>
      <c r="B427" s="165"/>
      <c r="C427" s="182">
        <f>C370/RES_summary!C$21</f>
        <v>34.391239364056737</v>
      </c>
      <c r="D427" s="182">
        <f>D370/RES_summary!D$21</f>
        <v>29.986647902315276</v>
      </c>
      <c r="E427" s="182">
        <f>E370/RES_summary!E$21</f>
        <v>29.728450346228044</v>
      </c>
      <c r="F427" s="182">
        <f>F370/RES_summary!F$21</f>
        <v>29.454025171890603</v>
      </c>
      <c r="G427" s="182">
        <f>G370/RES_summary!G$21</f>
        <v>29.205998429697694</v>
      </c>
      <c r="H427" s="182">
        <f>H370/RES_summary!H$21</f>
        <v>29.138701126777779</v>
      </c>
      <c r="I427" s="182">
        <f>I370/RES_summary!I$21</f>
        <v>28.784125359571441</v>
      </c>
      <c r="J427" s="182">
        <f>J370/RES_summary!J$21</f>
        <v>28.168010279861782</v>
      </c>
      <c r="K427" s="182">
        <f>K370/RES_summary!K$21</f>
        <v>27.541723388003309</v>
      </c>
      <c r="L427" s="182">
        <f>L370/RES_summary!L$21</f>
        <v>27.33465601179925</v>
      </c>
      <c r="M427" s="182">
        <f>M370/RES_summary!M$21</f>
        <v>25.992960800928259</v>
      </c>
      <c r="N427" s="182">
        <f>N370/RES_summary!N$21</f>
        <v>25.914881080991435</v>
      </c>
      <c r="O427" s="182">
        <f>O370/RES_summary!O$21</f>
        <v>25.57120339288554</v>
      </c>
      <c r="P427" s="182">
        <f>P370/RES_summary!P$21</f>
        <v>0</v>
      </c>
      <c r="Q427" s="182">
        <f>Q370/RES_summary!Q$21</f>
        <v>24.571719644339289</v>
      </c>
    </row>
    <row r="428" spans="1:17" ht="12" customHeight="1" x14ac:dyDescent="0.25">
      <c r="A428" s="147" t="s">
        <v>59</v>
      </c>
      <c r="B428" s="164"/>
      <c r="C428" s="181">
        <f>C371/RES_summary!C$21</f>
        <v>7.6893184197301663</v>
      </c>
      <c r="D428" s="181">
        <f>D371/RES_summary!D$21</f>
        <v>8.9379650753500268</v>
      </c>
      <c r="E428" s="181">
        <f>E371/RES_summary!E$21</f>
        <v>8.7921534372634849</v>
      </c>
      <c r="F428" s="181">
        <f>F371/RES_summary!F$21</f>
        <v>8.9549213284753542</v>
      </c>
      <c r="G428" s="181">
        <f>G371/RES_summary!G$21</f>
        <v>8.9808897640647398</v>
      </c>
      <c r="H428" s="181">
        <f>H371/RES_summary!H$21</f>
        <v>9.0489795246775149</v>
      </c>
      <c r="I428" s="181">
        <f>I371/RES_summary!I$21</f>
        <v>9.0460867436872068</v>
      </c>
      <c r="J428" s="181">
        <f>J371/RES_summary!J$21</f>
        <v>8.9670074285977179</v>
      </c>
      <c r="K428" s="181">
        <f>K371/RES_summary!K$21</f>
        <v>8.87387075699354</v>
      </c>
      <c r="L428" s="181">
        <f>L371/RES_summary!L$21</f>
        <v>8.8137483235444076</v>
      </c>
      <c r="M428" s="181">
        <f>M371/RES_summary!M$21</f>
        <v>8.5258102694413829</v>
      </c>
      <c r="N428" s="181">
        <f>N371/RES_summary!N$21</f>
        <v>8.4356026562931881</v>
      </c>
      <c r="O428" s="181">
        <f>O371/RES_summary!O$21</f>
        <v>8.333941829831506</v>
      </c>
      <c r="P428" s="181">
        <f>P371/RES_summary!P$21</f>
        <v>0</v>
      </c>
      <c r="Q428" s="181">
        <f>Q371/RES_summary!Q$21</f>
        <v>8.0291474316957814</v>
      </c>
    </row>
    <row r="429" spans="1:17" ht="12" customHeight="1" x14ac:dyDescent="0.25">
      <c r="A429" s="163" t="s">
        <v>142</v>
      </c>
      <c r="B429" s="162"/>
      <c r="C429" s="180">
        <f>C372/RES_summary!C$21</f>
        <v>43.702847592831844</v>
      </c>
      <c r="D429" s="180">
        <f>D372/RES_summary!D$21</f>
        <v>39.873517425108297</v>
      </c>
      <c r="E429" s="180">
        <f>E372/RES_summary!E$21</f>
        <v>40.394586525203749</v>
      </c>
      <c r="F429" s="180">
        <f>F372/RES_summary!F$21</f>
        <v>41.866015803499039</v>
      </c>
      <c r="G429" s="180">
        <f>G372/RES_summary!G$21</f>
        <v>40.983543895391513</v>
      </c>
      <c r="H429" s="180">
        <f>H372/RES_summary!H$21</f>
        <v>43.731548218324811</v>
      </c>
      <c r="I429" s="180">
        <f>I372/RES_summary!I$21</f>
        <v>41.454650357323281</v>
      </c>
      <c r="J429" s="180">
        <f>J372/RES_summary!J$21</f>
        <v>41.125905335403353</v>
      </c>
      <c r="K429" s="180">
        <f>K372/RES_summary!K$21</f>
        <v>35.754516912326643</v>
      </c>
      <c r="L429" s="180">
        <f>L372/RES_summary!L$21</f>
        <v>37.282963602639207</v>
      </c>
      <c r="M429" s="180">
        <f>M372/RES_summary!M$21</f>
        <v>36.296983037461089</v>
      </c>
      <c r="N429" s="180">
        <f>N372/RES_summary!N$21</f>
        <v>0</v>
      </c>
      <c r="O429" s="180">
        <f>O372/RES_summary!O$21</f>
        <v>37.313385959524261</v>
      </c>
      <c r="P429" s="180">
        <f>P372/RES_summary!P$21</f>
        <v>0</v>
      </c>
      <c r="Q429" s="180">
        <f>Q372/RES_summary!Q$21</f>
        <v>38.316545682532549</v>
      </c>
    </row>
    <row r="430" spans="1:17" ht="12" customHeight="1" x14ac:dyDescent="0.25">
      <c r="A430" s="161" t="s">
        <v>141</v>
      </c>
      <c r="B430" s="160"/>
      <c r="C430" s="179">
        <f>C373/RES_summary!C$21</f>
        <v>39.532365865097624</v>
      </c>
      <c r="D430" s="179">
        <f>D373/RES_summary!D$21</f>
        <v>35.35551755081341</v>
      </c>
      <c r="E430" s="179">
        <f>E373/RES_summary!E$21</f>
        <v>35.859440755350001</v>
      </c>
      <c r="F430" s="179">
        <f>F373/RES_summary!F$21</f>
        <v>37.066289020066442</v>
      </c>
      <c r="G430" s="179">
        <f>G373/RES_summary!G$21</f>
        <v>36.383894382122875</v>
      </c>
      <c r="H430" s="179">
        <f>H373/RES_summary!H$21</f>
        <v>38.254735975866772</v>
      </c>
      <c r="I430" s="179">
        <f>I373/RES_summary!I$21</f>
        <v>36.564282173902242</v>
      </c>
      <c r="J430" s="179">
        <f>J373/RES_summary!J$21</f>
        <v>36.339837460092411</v>
      </c>
      <c r="K430" s="179">
        <f>K373/RES_summary!K$21</f>
        <v>32.602952812031411</v>
      </c>
      <c r="L430" s="179">
        <f>L373/RES_summary!L$21</f>
        <v>33.676816409443454</v>
      </c>
      <c r="M430" s="179">
        <f>M373/RES_summary!M$21</f>
        <v>32.822974892836712</v>
      </c>
      <c r="N430" s="179">
        <f>N373/RES_summary!N$21</f>
        <v>0</v>
      </c>
      <c r="O430" s="179">
        <f>O373/RES_summary!O$21</f>
        <v>32.989259304670696</v>
      </c>
      <c r="P430" s="179">
        <f>P373/RES_summary!P$21</f>
        <v>0</v>
      </c>
      <c r="Q430" s="179">
        <f>Q373/RES_summary!Q$21</f>
        <v>33.286193290765816</v>
      </c>
    </row>
    <row r="431" spans="1:17" ht="12" customHeight="1" x14ac:dyDescent="0.25">
      <c r="A431" s="148" t="s">
        <v>60</v>
      </c>
      <c r="B431" s="156"/>
      <c r="C431" s="177">
        <f>C374/RES_summary!C$21</f>
        <v>31.964202507690651</v>
      </c>
      <c r="D431" s="177">
        <f>D374/RES_summary!D$21</f>
        <v>26.473113629336378</v>
      </c>
      <c r="E431" s="177">
        <f>E374/RES_summary!E$21</f>
        <v>27.055314898873675</v>
      </c>
      <c r="F431" s="177">
        <f>F374/RES_summary!F$21</f>
        <v>28.02864322445328</v>
      </c>
      <c r="G431" s="177">
        <f>G374/RES_summary!G$21</f>
        <v>27.355764872317774</v>
      </c>
      <c r="H431" s="177">
        <f>H374/RES_summary!H$21</f>
        <v>29.143557850515656</v>
      </c>
      <c r="I431" s="177">
        <f>I374/RES_summary!I$21</f>
        <v>27.512088124591774</v>
      </c>
      <c r="J431" s="177">
        <f>J374/RES_summary!J$21</f>
        <v>27.371581004065522</v>
      </c>
      <c r="K431" s="177">
        <f>K374/RES_summary!K$21</f>
        <v>23.776350466619746</v>
      </c>
      <c r="L431" s="177">
        <f>L374/RES_summary!L$21</f>
        <v>24.897814238505909</v>
      </c>
      <c r="M431" s="177">
        <f>M374/RES_summary!M$21</f>
        <v>24.274743786411697</v>
      </c>
      <c r="N431" s="177">
        <f>N374/RES_summary!N$21</f>
        <v>0</v>
      </c>
      <c r="O431" s="177">
        <f>O374/RES_summary!O$21</f>
        <v>24.621729676158935</v>
      </c>
      <c r="P431" s="177">
        <f>P374/RES_summary!P$21</f>
        <v>0</v>
      </c>
      <c r="Q431" s="177">
        <f>Q374/RES_summary!Q$21</f>
        <v>25.153540878583858</v>
      </c>
    </row>
    <row r="432" spans="1:17" ht="12" customHeight="1" x14ac:dyDescent="0.25">
      <c r="A432" s="148" t="s">
        <v>59</v>
      </c>
      <c r="B432" s="156"/>
      <c r="C432" s="177">
        <f>C375/RES_summary!C$21</f>
        <v>7.5681633574069718</v>
      </c>
      <c r="D432" s="177">
        <f>D375/RES_summary!D$21</f>
        <v>8.8824039214770245</v>
      </c>
      <c r="E432" s="177">
        <f>E375/RES_summary!E$21</f>
        <v>8.8041258564763236</v>
      </c>
      <c r="F432" s="177">
        <f>F375/RES_summary!F$21</f>
        <v>9.0376457956131588</v>
      </c>
      <c r="G432" s="177">
        <f>G375/RES_summary!G$21</f>
        <v>9.0281295098051064</v>
      </c>
      <c r="H432" s="177">
        <f>H375/RES_summary!H$21</f>
        <v>9.1111781253511204</v>
      </c>
      <c r="I432" s="177">
        <f>I375/RES_summary!I$21</f>
        <v>9.0521940493104669</v>
      </c>
      <c r="J432" s="177">
        <f>J375/RES_summary!J$21</f>
        <v>8.9682564560268911</v>
      </c>
      <c r="K432" s="177">
        <f>K375/RES_summary!K$21</f>
        <v>8.8266023454116684</v>
      </c>
      <c r="L432" s="177">
        <f>L375/RES_summary!L$21</f>
        <v>8.7790021709375523</v>
      </c>
      <c r="M432" s="177">
        <f>M375/RES_summary!M$21</f>
        <v>8.5482311064249998</v>
      </c>
      <c r="N432" s="177">
        <f>N375/RES_summary!N$21</f>
        <v>0</v>
      </c>
      <c r="O432" s="177">
        <f>O375/RES_summary!O$21</f>
        <v>8.3675296285117664</v>
      </c>
      <c r="P432" s="177">
        <f>P375/RES_summary!P$21</f>
        <v>0</v>
      </c>
      <c r="Q432" s="177">
        <f>Q375/RES_summary!Q$21</f>
        <v>8.1326524121819617</v>
      </c>
    </row>
    <row r="433" spans="1:17" ht="12" customHeight="1" x14ac:dyDescent="0.25">
      <c r="A433" s="158" t="s">
        <v>62</v>
      </c>
      <c r="B433" s="157"/>
      <c r="C433" s="178">
        <f>C376/RES_summary!C$21</f>
        <v>14.478045830844191</v>
      </c>
      <c r="D433" s="178">
        <f>D376/RES_summary!D$21</f>
        <v>13.739427309727956</v>
      </c>
      <c r="E433" s="178">
        <f>E376/RES_summary!E$21</f>
        <v>13.337438835950937</v>
      </c>
      <c r="F433" s="178">
        <f>F376/RES_summary!F$21</f>
        <v>13.497035335502105</v>
      </c>
      <c r="G433" s="178">
        <f>G376/RES_summary!G$21</f>
        <v>14.655317076536793</v>
      </c>
      <c r="H433" s="178">
        <f>H376/RES_summary!H$21</f>
        <v>14.118724055363689</v>
      </c>
      <c r="I433" s="178">
        <f>I376/RES_summary!I$21</f>
        <v>12.472462128895314</v>
      </c>
      <c r="J433" s="178">
        <f>J376/RES_summary!J$21</f>
        <v>13.165297239956155</v>
      </c>
      <c r="K433" s="178">
        <f>K376/RES_summary!K$21</f>
        <v>14.183110483699577</v>
      </c>
      <c r="L433" s="178">
        <f>L376/RES_summary!L$21</f>
        <v>13.583343546138467</v>
      </c>
      <c r="M433" s="178">
        <f>M376/RES_summary!M$21</f>
        <v>13.271107993619021</v>
      </c>
      <c r="N433" s="178">
        <f>N376/RES_summary!N$21</f>
        <v>13.661045302950219</v>
      </c>
      <c r="O433" s="178">
        <f>O376/RES_summary!O$21</f>
        <v>13.657825784100096</v>
      </c>
      <c r="P433" s="178">
        <f>P376/RES_summary!P$21</f>
        <v>0</v>
      </c>
      <c r="Q433" s="178">
        <f>Q376/RES_summary!Q$21</f>
        <v>13.897470924422793</v>
      </c>
    </row>
    <row r="434" spans="1:17" ht="12" customHeight="1" x14ac:dyDescent="0.25">
      <c r="A434" s="23" t="s">
        <v>203</v>
      </c>
      <c r="B434" s="156"/>
      <c r="C434" s="177">
        <f>C377/RES_summary!C$21</f>
        <v>15.025075339607438</v>
      </c>
      <c r="D434" s="177">
        <f>D377/RES_summary!D$21</f>
        <v>15.093122115850202</v>
      </c>
      <c r="E434" s="177">
        <f>E377/RES_summary!E$21</f>
        <v>15.098563353425204</v>
      </c>
      <c r="F434" s="177">
        <f>F377/RES_summary!F$21</f>
        <v>14.923706928696584</v>
      </c>
      <c r="G434" s="177">
        <f>G377/RES_summary!G$21</f>
        <v>14.655317076536793</v>
      </c>
      <c r="H434" s="177">
        <f>H377/RES_summary!H$21</f>
        <v>14.118724055363689</v>
      </c>
      <c r="I434" s="177">
        <f>I377/RES_summary!I$21</f>
        <v>14.452793102439937</v>
      </c>
      <c r="J434" s="177">
        <f>J377/RES_summary!J$21</f>
        <v>14.551153411470489</v>
      </c>
      <c r="K434" s="177">
        <f>K377/RES_summary!K$21</f>
        <v>14.183110483699577</v>
      </c>
      <c r="L434" s="177">
        <f>L377/RES_summary!L$21</f>
        <v>14.177733356881022</v>
      </c>
      <c r="M434" s="177">
        <f>M377/RES_summary!M$21</f>
        <v>13.601932860478444</v>
      </c>
      <c r="N434" s="177">
        <f>N377/RES_summary!N$21</f>
        <v>14.059097104685518</v>
      </c>
      <c r="O434" s="177">
        <f>O377/RES_summary!O$21</f>
        <v>13.657825784100096</v>
      </c>
      <c r="P434" s="177">
        <f>P377/RES_summary!P$21</f>
        <v>0</v>
      </c>
      <c r="Q434" s="177">
        <f>Q377/RES_summary!Q$21</f>
        <v>13.897470924422793</v>
      </c>
    </row>
    <row r="435" spans="1:17" ht="12" customHeight="1" x14ac:dyDescent="0.25">
      <c r="A435" s="29" t="s">
        <v>140</v>
      </c>
      <c r="B435" s="57"/>
      <c r="C435" s="176">
        <f>C378/RES_summary!C$21</f>
        <v>10.152186578936091</v>
      </c>
      <c r="D435" s="176">
        <f>D378/RES_summary!D$21</f>
        <v>9.645184821433082</v>
      </c>
      <c r="E435" s="176">
        <f>E378/RES_summary!E$21</f>
        <v>9.8507841323471155</v>
      </c>
      <c r="F435" s="176">
        <f>F378/RES_summary!F$21</f>
        <v>10.09986861863975</v>
      </c>
      <c r="G435" s="176">
        <f>G378/RES_summary!G$21</f>
        <v>0</v>
      </c>
      <c r="H435" s="176">
        <f>H378/RES_summary!H$21</f>
        <v>0</v>
      </c>
      <c r="I435" s="176">
        <f>I378/RES_summary!I$21</f>
        <v>10.287126960121387</v>
      </c>
      <c r="J435" s="176">
        <f>J378/RES_summary!J$21</f>
        <v>9.9954009533874633</v>
      </c>
      <c r="K435" s="176">
        <f>K378/RES_summary!K$21</f>
        <v>0</v>
      </c>
      <c r="L435" s="176">
        <f>L378/RES_summary!L$21</f>
        <v>9.5927596013157501</v>
      </c>
      <c r="M435" s="176">
        <f>M378/RES_summary!M$21</f>
        <v>9.3036506040572178</v>
      </c>
      <c r="N435" s="176">
        <f>N378/RES_summary!N$21</f>
        <v>9.3537198847595047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155.85519952638663</v>
      </c>
      <c r="D437" s="184">
        <f>D380/RES_summary!D$21</f>
        <v>149.0401041779366</v>
      </c>
      <c r="E437" s="184">
        <f>E380/RES_summary!E$21</f>
        <v>154.1673444298782</v>
      </c>
      <c r="F437" s="184">
        <f>F380/RES_summary!F$21</f>
        <v>160.10694300433659</v>
      </c>
      <c r="G437" s="184">
        <f>G380/RES_summary!G$21</f>
        <v>159.13437229680957</v>
      </c>
      <c r="H437" s="184">
        <f>H380/RES_summary!H$21</f>
        <v>163.50140073611414</v>
      </c>
      <c r="I437" s="184">
        <f>I380/RES_summary!I$21</f>
        <v>149.12285202851504</v>
      </c>
      <c r="J437" s="184">
        <f>J380/RES_summary!J$21</f>
        <v>156.93851293770703</v>
      </c>
      <c r="K437" s="184">
        <f>K380/RES_summary!K$21</f>
        <v>141.13370761031362</v>
      </c>
      <c r="L437" s="184">
        <f>L380/RES_summary!L$21</f>
        <v>151.44340202549083</v>
      </c>
      <c r="M437" s="184">
        <f>M380/RES_summary!M$21</f>
        <v>119.83883793535529</v>
      </c>
      <c r="N437" s="184">
        <f>N380/RES_summary!N$21</f>
        <v>120.19934805724783</v>
      </c>
      <c r="O437" s="184">
        <f>O380/RES_summary!O$21</f>
        <v>120.97943030766979</v>
      </c>
      <c r="P437" s="184">
        <f>P380/RES_summary!P$21</f>
        <v>0</v>
      </c>
      <c r="Q437" s="184">
        <f>Q380/RES_summary!Q$21</f>
        <v>119.48645585055436</v>
      </c>
    </row>
    <row r="438" spans="1:17" ht="12" customHeight="1" x14ac:dyDescent="0.25">
      <c r="A438" s="158" t="s">
        <v>65</v>
      </c>
      <c r="B438" s="157"/>
      <c r="C438" s="178">
        <f>C381/RES_summary!C$21</f>
        <v>120.87969476360074</v>
      </c>
      <c r="D438" s="178">
        <f>D381/RES_summary!D$21</f>
        <v>115.08042849090529</v>
      </c>
      <c r="E438" s="178">
        <f>E381/RES_summary!E$21</f>
        <v>119.97538797318819</v>
      </c>
      <c r="F438" s="178">
        <f>F381/RES_summary!F$21</f>
        <v>125.19624719362315</v>
      </c>
      <c r="G438" s="178">
        <f>G381/RES_summary!G$21</f>
        <v>124.98327225173149</v>
      </c>
      <c r="H438" s="178">
        <f>H381/RES_summary!H$21</f>
        <v>128.55036342763469</v>
      </c>
      <c r="I438" s="178">
        <f>I381/RES_summary!I$21</f>
        <v>114.51274338565455</v>
      </c>
      <c r="J438" s="178">
        <f>J381/RES_summary!J$21</f>
        <v>122.99386630492999</v>
      </c>
      <c r="K438" s="178">
        <f>K381/RES_summary!K$21</f>
        <v>107.24093385422529</v>
      </c>
      <c r="L438" s="178">
        <f>L381/RES_summary!L$21</f>
        <v>118.58400742670233</v>
      </c>
      <c r="M438" s="178">
        <f>M381/RES_summary!M$21</f>
        <v>85.700942472191116</v>
      </c>
      <c r="N438" s="178">
        <f>N381/RES_summary!N$21</f>
        <v>88.289692630282872</v>
      </c>
      <c r="O438" s="178">
        <f>O381/RES_summary!O$21</f>
        <v>87.582870990606295</v>
      </c>
      <c r="P438" s="178">
        <f>P381/RES_summary!P$21</f>
        <v>0</v>
      </c>
      <c r="Q438" s="178">
        <f>Q381/RES_summary!Q$21</f>
        <v>87.380211012072309</v>
      </c>
    </row>
    <row r="439" spans="1:17" ht="12" customHeight="1" x14ac:dyDescent="0.25">
      <c r="A439" s="23" t="s">
        <v>161</v>
      </c>
      <c r="B439" s="156"/>
      <c r="C439" s="177">
        <f>C382/RES_summary!C$21</f>
        <v>116.88459962708909</v>
      </c>
      <c r="D439" s="177">
        <f>D382/RES_summary!D$21</f>
        <v>112.85740547247632</v>
      </c>
      <c r="E439" s="177">
        <f>E382/RES_summary!E$21</f>
        <v>117.21218436607853</v>
      </c>
      <c r="F439" s="177">
        <f>F382/RES_summary!F$21</f>
        <v>121.53699815555515</v>
      </c>
      <c r="G439" s="177">
        <f>G382/RES_summary!G$21</f>
        <v>121.7339490236762</v>
      </c>
      <c r="H439" s="177">
        <f>H382/RES_summary!H$21</f>
        <v>123.81564150784011</v>
      </c>
      <c r="I439" s="177">
        <f>I382/RES_summary!I$21</f>
        <v>110.96237237868212</v>
      </c>
      <c r="J439" s="177">
        <f>J382/RES_summary!J$21</f>
        <v>119.13395779035255</v>
      </c>
      <c r="K439" s="177">
        <f>K382/RES_summary!K$21</f>
        <v>106.07527942072063</v>
      </c>
      <c r="L439" s="177">
        <f>L382/RES_summary!L$21</f>
        <v>116.10340662919744</v>
      </c>
      <c r="M439" s="177">
        <f>M382/RES_summary!M$21</f>
        <v>83.70224558217123</v>
      </c>
      <c r="N439" s="177">
        <f>N382/RES_summary!N$21</f>
        <v>86.488953675598282</v>
      </c>
      <c r="O439" s="177">
        <f>O382/RES_summary!O$21</f>
        <v>85.170912223765541</v>
      </c>
      <c r="P439" s="177">
        <f>P382/RES_summary!P$21</f>
        <v>0</v>
      </c>
      <c r="Q439" s="177">
        <f>Q382/RES_summary!Q$21</f>
        <v>84.472644728253243</v>
      </c>
    </row>
    <row r="440" spans="1:17" ht="12" customHeight="1" x14ac:dyDescent="0.25">
      <c r="A440" s="23" t="s">
        <v>60</v>
      </c>
      <c r="B440" s="156"/>
      <c r="C440" s="177">
        <f>C383/RES_summary!C$21</f>
        <v>3.9950951365116585</v>
      </c>
      <c r="D440" s="177">
        <f>D383/RES_summary!D$21</f>
        <v>2.2230230184289859</v>
      </c>
      <c r="E440" s="177">
        <f>E383/RES_summary!E$21</f>
        <v>2.7632036071096633</v>
      </c>
      <c r="F440" s="177">
        <f>F383/RES_summary!F$21</f>
        <v>3.6592490380679932</v>
      </c>
      <c r="G440" s="177">
        <f>G383/RES_summary!G$21</f>
        <v>3.249323228055276</v>
      </c>
      <c r="H440" s="177">
        <f>H383/RES_summary!H$21</f>
        <v>4.7347219197945671</v>
      </c>
      <c r="I440" s="177">
        <f>I383/RES_summary!I$21</f>
        <v>3.5503710069724392</v>
      </c>
      <c r="J440" s="177">
        <f>J383/RES_summary!J$21</f>
        <v>3.8599085145774339</v>
      </c>
      <c r="K440" s="177">
        <f>K383/RES_summary!K$21</f>
        <v>1.1656544335046444</v>
      </c>
      <c r="L440" s="177">
        <f>L383/RES_summary!L$21</f>
        <v>2.4806007975048932</v>
      </c>
      <c r="M440" s="177">
        <f>M383/RES_summary!M$21</f>
        <v>1.9986968900198874</v>
      </c>
      <c r="N440" s="177">
        <f>N383/RES_summary!N$21</f>
        <v>1.8007389546846033</v>
      </c>
      <c r="O440" s="177">
        <f>O383/RES_summary!O$21</f>
        <v>2.4119587668407605</v>
      </c>
      <c r="P440" s="177">
        <f>P383/RES_summary!P$21</f>
        <v>0</v>
      </c>
      <c r="Q440" s="177">
        <f>Q383/RES_summary!Q$21</f>
        <v>2.907566283819079</v>
      </c>
    </row>
    <row r="441" spans="1:17" ht="12" customHeight="1" x14ac:dyDescent="0.25">
      <c r="A441" s="158" t="s">
        <v>112</v>
      </c>
      <c r="B441" s="157"/>
      <c r="C441" s="178">
        <f>C384/RES_summary!C$21</f>
        <v>0.12348104692507142</v>
      </c>
      <c r="D441" s="178">
        <f>D384/RES_summary!D$21</f>
        <v>0.15817428060194147</v>
      </c>
      <c r="E441" s="178">
        <f>E384/RES_summary!E$21</f>
        <v>8.4743926876774248E-2</v>
      </c>
      <c r="F441" s="178">
        <f>F384/RES_summary!F$21</f>
        <v>0.11296657083028754</v>
      </c>
      <c r="G441" s="178">
        <f>G384/RES_summary!G$21</f>
        <v>0.36808359701500237</v>
      </c>
      <c r="H441" s="178">
        <f>H384/RES_summary!H$21</f>
        <v>0.29239315187682924</v>
      </c>
      <c r="I441" s="178">
        <f>I384/RES_summary!I$21</f>
        <v>0.51432874087065461</v>
      </c>
      <c r="J441" s="178">
        <f>J384/RES_summary!J$21</f>
        <v>0.32117901863137976</v>
      </c>
      <c r="K441" s="178">
        <f>K384/RES_summary!K$21</f>
        <v>1.1865774925296575</v>
      </c>
      <c r="L441" s="178">
        <f>L384/RES_summary!L$21</f>
        <v>0.46033091042930263</v>
      </c>
      <c r="M441" s="178">
        <f>M384/RES_summary!M$21</f>
        <v>1.0098809657979597</v>
      </c>
      <c r="N441" s="178">
        <f>N384/RES_summary!N$21</f>
        <v>0.63096163451981613</v>
      </c>
      <c r="O441" s="178">
        <f>O384/RES_summary!O$21</f>
        <v>1.3364235494458665</v>
      </c>
      <c r="P441" s="178">
        <f>P384/RES_summary!P$21</f>
        <v>0</v>
      </c>
      <c r="Q441" s="178">
        <f>Q384/RES_summary!Q$21</f>
        <v>0.2393914118047944</v>
      </c>
    </row>
    <row r="442" spans="1:17" ht="12" customHeight="1" x14ac:dyDescent="0.25">
      <c r="A442" s="23" t="s">
        <v>60</v>
      </c>
      <c r="B442" s="156"/>
      <c r="C442" s="177">
        <f>C385/RES_summary!C$21</f>
        <v>0.12348104692507142</v>
      </c>
      <c r="D442" s="177">
        <f>D385/RES_summary!D$21</f>
        <v>0.15817428060194147</v>
      </c>
      <c r="E442" s="177">
        <f>E385/RES_summary!E$21</f>
        <v>8.4743926876774248E-2</v>
      </c>
      <c r="F442" s="177">
        <f>F385/RES_summary!F$21</f>
        <v>0.11296657083028754</v>
      </c>
      <c r="G442" s="177">
        <f>G385/RES_summary!G$21</f>
        <v>0.36808359701500237</v>
      </c>
      <c r="H442" s="177">
        <f>H385/RES_summary!H$21</f>
        <v>0.29239315187682924</v>
      </c>
      <c r="I442" s="177">
        <f>I385/RES_summary!I$21</f>
        <v>0.51432874087065461</v>
      </c>
      <c r="J442" s="177">
        <f>J385/RES_summary!J$21</f>
        <v>0.32117901863137976</v>
      </c>
      <c r="K442" s="177">
        <f>K385/RES_summary!K$21</f>
        <v>1.1865774925296575</v>
      </c>
      <c r="L442" s="177">
        <f>L385/RES_summary!L$21</f>
        <v>0.46033091042930263</v>
      </c>
      <c r="M442" s="177">
        <f>M385/RES_summary!M$21</f>
        <v>1.0098809657979597</v>
      </c>
      <c r="N442" s="177">
        <f>N385/RES_summary!N$21</f>
        <v>0.63096163451981613</v>
      </c>
      <c r="O442" s="177">
        <f>O385/RES_summary!O$21</f>
        <v>1.3364235494458665</v>
      </c>
      <c r="P442" s="177">
        <f>P385/RES_summary!P$21</f>
        <v>0</v>
      </c>
      <c r="Q442" s="177">
        <f>Q385/RES_summary!Q$21</f>
        <v>0.2393914118047944</v>
      </c>
    </row>
    <row r="443" spans="1:17" ht="12" customHeight="1" x14ac:dyDescent="0.25">
      <c r="A443" s="158" t="s">
        <v>63</v>
      </c>
      <c r="B443" s="157"/>
      <c r="C443" s="178">
        <f>C386/RES_summary!C$21</f>
        <v>27.459557724362419</v>
      </c>
      <c r="D443" s="178">
        <f>D386/RES_summary!D$21</f>
        <v>26.270585967428516</v>
      </c>
      <c r="E443" s="178">
        <f>E386/RES_summary!E$21</f>
        <v>26.409361956961185</v>
      </c>
      <c r="F443" s="178">
        <f>F386/RES_summary!F$21</f>
        <v>27.067476554100317</v>
      </c>
      <c r="G443" s="178">
        <f>G386/RES_summary!G$21</f>
        <v>26.355666841931296</v>
      </c>
      <c r="H443" s="178">
        <f>H386/RES_summary!H$21</f>
        <v>27.429015308499775</v>
      </c>
      <c r="I443" s="178">
        <f>I386/RES_summary!I$21</f>
        <v>26.072347980025658</v>
      </c>
      <c r="J443" s="178">
        <f>J386/RES_summary!J$21</f>
        <v>25.735691274129071</v>
      </c>
      <c r="K443" s="178">
        <f>K386/RES_summary!K$21</f>
        <v>25.212951591419937</v>
      </c>
      <c r="L443" s="178">
        <f>L386/RES_summary!L$21</f>
        <v>24.828970429211207</v>
      </c>
      <c r="M443" s="178">
        <f>M386/RES_summary!M$21</f>
        <v>25.873338522761525</v>
      </c>
      <c r="N443" s="178">
        <f>N386/RES_summary!N$21</f>
        <v>23.77528625586487</v>
      </c>
      <c r="O443" s="178">
        <f>O386/RES_summary!O$21</f>
        <v>24.798505293043192</v>
      </c>
      <c r="P443" s="178">
        <f>P386/RES_summary!P$21</f>
        <v>0</v>
      </c>
      <c r="Q443" s="178">
        <f>Q386/RES_summary!Q$21</f>
        <v>24.445492441974274</v>
      </c>
    </row>
    <row r="444" spans="1:17" ht="12" customHeight="1" x14ac:dyDescent="0.25">
      <c r="A444" s="167" t="s">
        <v>160</v>
      </c>
      <c r="B444" s="132"/>
      <c r="C444" s="183">
        <f>C387/RES_summary!C$21</f>
        <v>26.401243336258464</v>
      </c>
      <c r="D444" s="183">
        <f>D387/RES_summary!D$21</f>
        <v>25.727166802795871</v>
      </c>
      <c r="E444" s="183">
        <f>E387/RES_summary!E$21</f>
        <v>25.475176322228222</v>
      </c>
      <c r="F444" s="183">
        <f>F387/RES_summary!F$21</f>
        <v>25.440094879591168</v>
      </c>
      <c r="G444" s="183">
        <f>G387/RES_summary!G$21</f>
        <v>25.294877748690318</v>
      </c>
      <c r="H444" s="183">
        <f>H387/RES_summary!H$21</f>
        <v>25.354073695976009</v>
      </c>
      <c r="I444" s="183">
        <f>I387/RES_summary!I$21</f>
        <v>25.043028176154284</v>
      </c>
      <c r="J444" s="183">
        <f>J387/RES_summary!J$21</f>
        <v>24.638534514448374</v>
      </c>
      <c r="K444" s="183">
        <f>K387/RES_summary!K$21</f>
        <v>24.220733295125498</v>
      </c>
      <c r="L444" s="183">
        <f>L387/RES_summary!L$21</f>
        <v>24.209867030402119</v>
      </c>
      <c r="M444" s="183">
        <f>M387/RES_summary!M$21</f>
        <v>0</v>
      </c>
      <c r="N444" s="183">
        <f>N387/RES_summary!N$21</f>
        <v>23.301905503117386</v>
      </c>
      <c r="O444" s="183">
        <f>O387/RES_summary!O$21</f>
        <v>23.157631196163987</v>
      </c>
      <c r="P444" s="183">
        <f>P387/RES_summary!P$21</f>
        <v>0</v>
      </c>
      <c r="Q444" s="183">
        <f>Q387/RES_summary!Q$21</f>
        <v>22.59943861329938</v>
      </c>
    </row>
    <row r="445" spans="1:17" ht="12" customHeight="1" x14ac:dyDescent="0.25">
      <c r="A445" s="167" t="s">
        <v>159</v>
      </c>
      <c r="B445" s="132"/>
      <c r="C445" s="183">
        <f>C388/RES_summary!C$21</f>
        <v>26.472616436373499</v>
      </c>
      <c r="D445" s="183">
        <f>D388/RES_summary!D$21</f>
        <v>26.142014424707874</v>
      </c>
      <c r="E445" s="183">
        <f>E388/RES_summary!E$21</f>
        <v>25.960701593274919</v>
      </c>
      <c r="F445" s="183">
        <f>F388/RES_summary!F$21</f>
        <v>26.119959450050402</v>
      </c>
      <c r="G445" s="183">
        <f>G388/RES_summary!G$21</f>
        <v>26.090861651413089</v>
      </c>
      <c r="H445" s="183">
        <f>H388/RES_summary!H$21</f>
        <v>26.212751664108673</v>
      </c>
      <c r="I445" s="183">
        <f>I388/RES_summary!I$21</f>
        <v>26.081627018218143</v>
      </c>
      <c r="J445" s="183">
        <f>J388/RES_summary!J$21</f>
        <v>25.775418572053855</v>
      </c>
      <c r="K445" s="183">
        <f>K388/RES_summary!K$21</f>
        <v>25.458332233046796</v>
      </c>
      <c r="L445" s="183">
        <f>L388/RES_summary!L$21</f>
        <v>25.369149822883472</v>
      </c>
      <c r="M445" s="183">
        <f>M388/RES_summary!M$21</f>
        <v>24.414219945979859</v>
      </c>
      <c r="N445" s="183">
        <f>N388/RES_summary!N$21</f>
        <v>24.385800725109839</v>
      </c>
      <c r="O445" s="183">
        <f>O388/RES_summary!O$21</f>
        <v>24.196223628194424</v>
      </c>
      <c r="P445" s="183">
        <f>P388/RES_summary!P$21</f>
        <v>0</v>
      </c>
      <c r="Q445" s="183">
        <f>Q388/RES_summary!Q$21</f>
        <v>23.510803087210736</v>
      </c>
    </row>
    <row r="446" spans="1:17" ht="12" customHeight="1" x14ac:dyDescent="0.25">
      <c r="A446" s="166" t="s">
        <v>203</v>
      </c>
      <c r="B446" s="165"/>
      <c r="C446" s="182">
        <f>C389/RES_summary!C$21</f>
        <v>18.782896546455046</v>
      </c>
      <c r="D446" s="182">
        <f>D389/RES_summary!D$21</f>
        <v>17.031376244556991</v>
      </c>
      <c r="E446" s="182">
        <f>E389/RES_summary!E$21</f>
        <v>17.02060071657462</v>
      </c>
      <c r="F446" s="182">
        <f>F389/RES_summary!F$21</f>
        <v>17.056960255271331</v>
      </c>
      <c r="G446" s="182">
        <f>G389/RES_summary!G$21</f>
        <v>17.011229078458655</v>
      </c>
      <c r="H446" s="182">
        <f>H389/RES_summary!H$21</f>
        <v>17.065901065052973</v>
      </c>
      <c r="I446" s="182">
        <f>I389/RES_summary!I$21</f>
        <v>16.981957286529951</v>
      </c>
      <c r="J446" s="182">
        <f>J389/RES_summary!J$21</f>
        <v>16.771293950522892</v>
      </c>
      <c r="K446" s="182">
        <f>K389/RES_summary!K$21</f>
        <v>16.527217218154725</v>
      </c>
      <c r="L446" s="182">
        <f>L389/RES_summary!L$21</f>
        <v>16.503588888346901</v>
      </c>
      <c r="M446" s="182">
        <f>M389/RES_summary!M$21</f>
        <v>15.803566539150118</v>
      </c>
      <c r="N446" s="182">
        <f>N389/RES_summary!N$21</f>
        <v>15.855978452820915</v>
      </c>
      <c r="O446" s="182">
        <f>O389/RES_summary!O$21</f>
        <v>15.741245209793119</v>
      </c>
      <c r="P446" s="182">
        <f>P389/RES_summary!P$21</f>
        <v>0</v>
      </c>
      <c r="Q446" s="182">
        <f>Q389/RES_summary!Q$21</f>
        <v>15.298884411125613</v>
      </c>
    </row>
    <row r="447" spans="1:17" ht="12" customHeight="1" x14ac:dyDescent="0.25">
      <c r="A447" s="147" t="s">
        <v>59</v>
      </c>
      <c r="B447" s="164"/>
      <c r="C447" s="181">
        <f>C390/RES_summary!C$21</f>
        <v>7.6897198899184556</v>
      </c>
      <c r="D447" s="181">
        <f>D390/RES_summary!D$21</f>
        <v>9.1106381801508878</v>
      </c>
      <c r="E447" s="181">
        <f>E390/RES_summary!E$21</f>
        <v>8.9401008767002992</v>
      </c>
      <c r="F447" s="181">
        <f>F390/RES_summary!F$21</f>
        <v>9.0629991947790707</v>
      </c>
      <c r="G447" s="181">
        <f>G390/RES_summary!G$21</f>
        <v>9.0796325729544378</v>
      </c>
      <c r="H447" s="181">
        <f>H390/RES_summary!H$21</f>
        <v>9.1468505990557034</v>
      </c>
      <c r="I447" s="181">
        <f>I390/RES_summary!I$21</f>
        <v>9.0996697316881914</v>
      </c>
      <c r="J447" s="181">
        <f>J390/RES_summary!J$21</f>
        <v>9.0041246215309645</v>
      </c>
      <c r="K447" s="181">
        <f>K390/RES_summary!K$21</f>
        <v>8.9311150148920682</v>
      </c>
      <c r="L447" s="181">
        <f>L390/RES_summary!L$21</f>
        <v>8.8655609345365711</v>
      </c>
      <c r="M447" s="181">
        <f>M390/RES_summary!M$21</f>
        <v>8.6106534068297371</v>
      </c>
      <c r="N447" s="181">
        <f>N390/RES_summary!N$21</f>
        <v>8.5298222722889232</v>
      </c>
      <c r="O447" s="181">
        <f>O390/RES_summary!O$21</f>
        <v>8.4549784184013106</v>
      </c>
      <c r="P447" s="181">
        <f>P390/RES_summary!P$21</f>
        <v>0</v>
      </c>
      <c r="Q447" s="181">
        <f>Q390/RES_summary!Q$21</f>
        <v>8.2119186760851175</v>
      </c>
    </row>
    <row r="448" spans="1:17" ht="12" customHeight="1" x14ac:dyDescent="0.25">
      <c r="A448" s="163" t="s">
        <v>142</v>
      </c>
      <c r="B448" s="162"/>
      <c r="C448" s="180">
        <f>C391/RES_summary!C$21</f>
        <v>30.715926350863288</v>
      </c>
      <c r="D448" s="180">
        <f>D391/RES_summary!D$21</f>
        <v>28.179334700753159</v>
      </c>
      <c r="E448" s="180">
        <f>E391/RES_summary!E$21</f>
        <v>28.701202447029459</v>
      </c>
      <c r="F448" s="180">
        <f>F391/RES_summary!F$21</f>
        <v>29.904468481786239</v>
      </c>
      <c r="G448" s="180">
        <f>G391/RES_summary!G$21</f>
        <v>29.47851701122795</v>
      </c>
      <c r="H448" s="180">
        <f>H391/RES_summary!H$21</f>
        <v>31.665318342400973</v>
      </c>
      <c r="I448" s="180">
        <f>I391/RES_summary!I$21</f>
        <v>30.242065027841193</v>
      </c>
      <c r="J448" s="180">
        <f>J391/RES_summary!J$21</f>
        <v>30.42029671010588</v>
      </c>
      <c r="K448" s="180">
        <f>K391/RES_summary!K$21</f>
        <v>26.693987587238336</v>
      </c>
      <c r="L448" s="180">
        <f>L391/RES_summary!L$21</f>
        <v>28.014018737288282</v>
      </c>
      <c r="M448" s="180">
        <f>M391/RES_summary!M$21</f>
        <v>27.447055391284628</v>
      </c>
      <c r="N448" s="180">
        <f>N391/RES_summary!N$21</f>
        <v>0</v>
      </c>
      <c r="O448" s="180">
        <f>O391/RES_summary!O$21</f>
        <v>28.506978502757629</v>
      </c>
      <c r="P448" s="180">
        <f>P391/RES_summary!P$21</f>
        <v>0</v>
      </c>
      <c r="Q448" s="180">
        <f>Q391/RES_summary!Q$21</f>
        <v>29.443003691019179</v>
      </c>
    </row>
    <row r="449" spans="1:17" ht="12" customHeight="1" x14ac:dyDescent="0.25">
      <c r="A449" s="161" t="s">
        <v>141</v>
      </c>
      <c r="B449" s="160"/>
      <c r="C449" s="179">
        <f>C392/RES_summary!C$21</f>
        <v>29.550059225837302</v>
      </c>
      <c r="D449" s="179">
        <f>D392/RES_summary!D$21</f>
        <v>27.764512060658497</v>
      </c>
      <c r="E449" s="179">
        <f>E392/RES_summary!E$21</f>
        <v>28.125065740886171</v>
      </c>
      <c r="F449" s="179">
        <f>F392/RES_summary!F$21</f>
        <v>29.118326449805387</v>
      </c>
      <c r="G449" s="179">
        <f>G392/RES_summary!G$21</f>
        <v>28.816079792528807</v>
      </c>
      <c r="H449" s="179">
        <f>H392/RES_summary!H$21</f>
        <v>30.270982099436257</v>
      </c>
      <c r="I449" s="179">
        <f>I392/RES_summary!I$21</f>
        <v>29.266129383052458</v>
      </c>
      <c r="J449" s="179">
        <f>J392/RES_summary!J$21</f>
        <v>29.242583424863813</v>
      </c>
      <c r="K449" s="179">
        <f>K392/RES_summary!K$21</f>
        <v>26.730649090628415</v>
      </c>
      <c r="L449" s="179">
        <f>L392/RES_summary!L$21</f>
        <v>27.542496402947116</v>
      </c>
      <c r="M449" s="179">
        <f>M392/RES_summary!M$21</f>
        <v>26.917530501130294</v>
      </c>
      <c r="N449" s="179">
        <f>N392/RES_summary!N$21</f>
        <v>0</v>
      </c>
      <c r="O449" s="179">
        <f>O392/RES_summary!O$21</f>
        <v>27.216691338488168</v>
      </c>
      <c r="P449" s="179">
        <f>P392/RES_summary!P$21</f>
        <v>0</v>
      </c>
      <c r="Q449" s="179">
        <f>Q392/RES_summary!Q$21</f>
        <v>27.442683903808746</v>
      </c>
    </row>
    <row r="450" spans="1:17" ht="12" customHeight="1" x14ac:dyDescent="0.25">
      <c r="A450" s="148" t="s">
        <v>60</v>
      </c>
      <c r="B450" s="156"/>
      <c r="C450" s="177">
        <f>C393/RES_summary!C$21</f>
        <v>21.860272077686098</v>
      </c>
      <c r="D450" s="177">
        <f>D393/RES_summary!D$21</f>
        <v>18.653982116626217</v>
      </c>
      <c r="E450" s="177">
        <f>E393/RES_summary!E$21</f>
        <v>19.184488944913252</v>
      </c>
      <c r="F450" s="177">
        <f>F393/RES_summary!F$21</f>
        <v>20.054414039487813</v>
      </c>
      <c r="G450" s="177">
        <f>G393/RES_summary!G$21</f>
        <v>19.735906517413742</v>
      </c>
      <c r="H450" s="177">
        <f>H393/RES_summary!H$21</f>
        <v>21.123621848875182</v>
      </c>
      <c r="I450" s="177">
        <f>I393/RES_summary!I$21</f>
        <v>20.166365114741161</v>
      </c>
      <c r="J450" s="177">
        <f>J393/RES_summary!J$21</f>
        <v>20.238647692957926</v>
      </c>
      <c r="K450" s="177">
        <f>K393/RES_summary!K$21</f>
        <v>17.800243594477802</v>
      </c>
      <c r="L450" s="177">
        <f>L393/RES_summary!L$21</f>
        <v>18.678539347133626</v>
      </c>
      <c r="M450" s="177">
        <f>M393/RES_summary!M$21</f>
        <v>18.306254613918608</v>
      </c>
      <c r="N450" s="177">
        <f>N393/RES_summary!N$21</f>
        <v>0</v>
      </c>
      <c r="O450" s="177">
        <f>O393/RES_summary!O$21</f>
        <v>18.761367530698394</v>
      </c>
      <c r="P450" s="177">
        <f>P393/RES_summary!P$21</f>
        <v>0</v>
      </c>
      <c r="Q450" s="177">
        <f>Q393/RES_summary!Q$21</f>
        <v>19.229525088138974</v>
      </c>
    </row>
    <row r="451" spans="1:17" ht="12" customHeight="1" x14ac:dyDescent="0.25">
      <c r="A451" s="148" t="s">
        <v>59</v>
      </c>
      <c r="B451" s="156"/>
      <c r="C451" s="177">
        <f>C394/RES_summary!C$21</f>
        <v>7.6897871481512139</v>
      </c>
      <c r="D451" s="177">
        <f>D394/RES_summary!D$21</f>
        <v>9.1105299440322831</v>
      </c>
      <c r="E451" s="177">
        <f>E394/RES_summary!E$21</f>
        <v>8.9405767959729214</v>
      </c>
      <c r="F451" s="177">
        <f>F394/RES_summary!F$21</f>
        <v>9.0639124103175757</v>
      </c>
      <c r="G451" s="177">
        <f>G394/RES_summary!G$21</f>
        <v>9.0801732751150652</v>
      </c>
      <c r="H451" s="177">
        <f>H394/RES_summary!H$21</f>
        <v>9.1473602505610714</v>
      </c>
      <c r="I451" s="177">
        <f>I394/RES_summary!I$21</f>
        <v>9.0997642683113007</v>
      </c>
      <c r="J451" s="177">
        <f>J394/RES_summary!J$21</f>
        <v>9.003935731905889</v>
      </c>
      <c r="K451" s="177">
        <f>K394/RES_summary!K$21</f>
        <v>8.9304054961506161</v>
      </c>
      <c r="L451" s="177">
        <f>L394/RES_summary!L$21</f>
        <v>8.8639570558134917</v>
      </c>
      <c r="M451" s="177">
        <f>M394/RES_summary!M$21</f>
        <v>8.6112758872116828</v>
      </c>
      <c r="N451" s="177">
        <f>N394/RES_summary!N$21</f>
        <v>0</v>
      </c>
      <c r="O451" s="177">
        <f>O394/RES_summary!O$21</f>
        <v>8.4553238077897763</v>
      </c>
      <c r="P451" s="177">
        <f>P394/RES_summary!P$21</f>
        <v>0</v>
      </c>
      <c r="Q451" s="177">
        <f>Q394/RES_summary!Q$21</f>
        <v>8.2131588156697664</v>
      </c>
    </row>
    <row r="452" spans="1:17" ht="12" customHeight="1" x14ac:dyDescent="0.25">
      <c r="A452" s="158" t="s">
        <v>62</v>
      </c>
      <c r="B452" s="157"/>
      <c r="C452" s="178">
        <f>C395/RES_summary!C$21</f>
        <v>7.3924659914983986</v>
      </c>
      <c r="D452" s="178">
        <f>D395/RES_summary!D$21</f>
        <v>7.5309154390008466</v>
      </c>
      <c r="E452" s="178">
        <f>E395/RES_summary!E$21</f>
        <v>7.6978505728520368</v>
      </c>
      <c r="F452" s="178">
        <f>F395/RES_summary!F$21</f>
        <v>7.7302526857828209</v>
      </c>
      <c r="G452" s="178">
        <f>G395/RES_summary!G$21</f>
        <v>7.4273496061318003</v>
      </c>
      <c r="H452" s="178">
        <f>H395/RES_summary!H$21</f>
        <v>7.2296288481028572</v>
      </c>
      <c r="I452" s="178">
        <f>I395/RES_summary!I$21</f>
        <v>8.0234319219641819</v>
      </c>
      <c r="J452" s="178">
        <f>J395/RES_summary!J$21</f>
        <v>7.8877763400165808</v>
      </c>
      <c r="K452" s="178">
        <f>K395/RES_summary!K$21</f>
        <v>7.4932446721387391</v>
      </c>
      <c r="L452" s="178">
        <f>L395/RES_summary!L$21</f>
        <v>7.570093259147983</v>
      </c>
      <c r="M452" s="178">
        <f>M395/RES_summary!M$21</f>
        <v>7.2546759746046865</v>
      </c>
      <c r="N452" s="178">
        <f>N395/RES_summary!N$21</f>
        <v>7.5034075365802764</v>
      </c>
      <c r="O452" s="178">
        <f>O395/RES_summary!O$21</f>
        <v>7.2616304745744253</v>
      </c>
      <c r="P452" s="178">
        <f>P395/RES_summary!P$21</f>
        <v>0</v>
      </c>
      <c r="Q452" s="178">
        <f>Q395/RES_summary!Q$21</f>
        <v>7.4213609847029804</v>
      </c>
    </row>
    <row r="453" spans="1:17" ht="12" customHeight="1" x14ac:dyDescent="0.25">
      <c r="A453" s="23" t="s">
        <v>203</v>
      </c>
      <c r="B453" s="156"/>
      <c r="C453" s="177">
        <f>C396/RES_summary!C$21</f>
        <v>7.2763548446673649</v>
      </c>
      <c r="D453" s="177">
        <f>D396/RES_summary!D$21</f>
        <v>7.39593279770392</v>
      </c>
      <c r="E453" s="177">
        <f>E396/RES_summary!E$21</f>
        <v>7.4805685613657786</v>
      </c>
      <c r="F453" s="177">
        <f>F396/RES_summary!F$21</f>
        <v>7.4707620290339767</v>
      </c>
      <c r="G453" s="177">
        <f>G396/RES_summary!G$21</f>
        <v>7.4273496061318003</v>
      </c>
      <c r="H453" s="177">
        <f>H396/RES_summary!H$21</f>
        <v>7.2296288481028572</v>
      </c>
      <c r="I453" s="177">
        <f>I396/RES_summary!I$21</f>
        <v>7.5031845120508693</v>
      </c>
      <c r="J453" s="177">
        <f>J396/RES_summary!J$21</f>
        <v>7.6519036046169271</v>
      </c>
      <c r="K453" s="177">
        <f>K396/RES_summary!K$21</f>
        <v>7.4932446721387391</v>
      </c>
      <c r="L453" s="177">
        <f>L396/RES_summary!L$21</f>
        <v>7.4830411027696817</v>
      </c>
      <c r="M453" s="177">
        <f>M396/RES_summary!M$21</f>
        <v>7.1990385179377601</v>
      </c>
      <c r="N453" s="177">
        <f>N396/RES_summary!N$21</f>
        <v>7.4597968012897624</v>
      </c>
      <c r="O453" s="177">
        <f>O396/RES_summary!O$21</f>
        <v>7.2616304745744253</v>
      </c>
      <c r="P453" s="177">
        <f>P396/RES_summary!P$21</f>
        <v>0</v>
      </c>
      <c r="Q453" s="177">
        <f>Q396/RES_summary!Q$21</f>
        <v>7.4213609847029804</v>
      </c>
    </row>
    <row r="454" spans="1:17" ht="12" customHeight="1" x14ac:dyDescent="0.25">
      <c r="A454" s="29" t="s">
        <v>140</v>
      </c>
      <c r="B454" s="57"/>
      <c r="C454" s="176">
        <f>C397/RES_summary!C$21</f>
        <v>8.3106623058147218</v>
      </c>
      <c r="D454" s="176">
        <f>D397/RES_summary!D$21</f>
        <v>7.9391696944509711</v>
      </c>
      <c r="E454" s="176">
        <f>E397/RES_summary!E$21</f>
        <v>8.1280230790207426</v>
      </c>
      <c r="F454" s="176">
        <f>F397/RES_summary!F$21</f>
        <v>8.3481475304331401</v>
      </c>
      <c r="G454" s="176">
        <f>G397/RES_summary!G$21</f>
        <v>0</v>
      </c>
      <c r="H454" s="176">
        <f>H397/RES_summary!H$21</f>
        <v>0</v>
      </c>
      <c r="I454" s="176">
        <f>I397/RES_summary!I$21</f>
        <v>8.5975354311933145</v>
      </c>
      <c r="J454" s="176">
        <f>J397/RES_summary!J$21</f>
        <v>8.4272927223184659</v>
      </c>
      <c r="K454" s="176">
        <f>K397/RES_summary!K$21</f>
        <v>0</v>
      </c>
      <c r="L454" s="176">
        <f>L397/RES_summary!L$21</f>
        <v>8.1545395792682349</v>
      </c>
      <c r="M454" s="176">
        <f>M397/RES_summary!M$21</f>
        <v>7.9219149300228304</v>
      </c>
      <c r="N454" s="176">
        <f>N397/RES_summary!N$21</f>
        <v>7.9753200560159652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44.928619336794569</v>
      </c>
      <c r="D456" s="184">
        <f>D399/RES_summary!D$21</f>
        <v>43.015464089053644</v>
      </c>
      <c r="E456" s="184">
        <f>E399/RES_summary!E$21</f>
        <v>43.071009078965204</v>
      </c>
      <c r="F456" s="184">
        <f>F399/RES_summary!F$21</f>
        <v>43.554203008733829</v>
      </c>
      <c r="G456" s="184">
        <f>G399/RES_summary!G$21</f>
        <v>44.979826245897392</v>
      </c>
      <c r="H456" s="184">
        <f>H399/RES_summary!H$21</f>
        <v>44.64666045518225</v>
      </c>
      <c r="I456" s="184">
        <f>I399/RES_summary!I$21</f>
        <v>40.299562850674171</v>
      </c>
      <c r="J456" s="184">
        <f>J399/RES_summary!J$21</f>
        <v>42.776872179619019</v>
      </c>
      <c r="K456" s="184">
        <f>K399/RES_summary!K$21</f>
        <v>39.843389991851524</v>
      </c>
      <c r="L456" s="184">
        <f>L399/RES_summary!L$21</f>
        <v>42.077781875882081</v>
      </c>
      <c r="M456" s="184">
        <f>M399/RES_summary!M$21</f>
        <v>29.324154737721184</v>
      </c>
      <c r="N456" s="184">
        <f>N399/RES_summary!N$21</f>
        <v>33.310584290486901</v>
      </c>
      <c r="O456" s="184">
        <f>O399/RES_summary!O$21</f>
        <v>31.279247918039847</v>
      </c>
      <c r="P456" s="184">
        <f>P399/RES_summary!P$21</f>
        <v>0</v>
      </c>
      <c r="Q456" s="184">
        <f>Q399/RES_summary!Q$21</f>
        <v>30.506042224342149</v>
      </c>
    </row>
    <row r="457" spans="1:17" ht="12" customHeight="1" x14ac:dyDescent="0.25">
      <c r="A457" s="158" t="s">
        <v>65</v>
      </c>
      <c r="B457" s="157"/>
      <c r="C457" s="178">
        <f>C400/RES_summary!C$21</f>
        <v>35.108792059202962</v>
      </c>
      <c r="D457" s="178">
        <f>D400/RES_summary!D$21</f>
        <v>33.653845064816707</v>
      </c>
      <c r="E457" s="178">
        <f>E400/RES_summary!E$21</f>
        <v>34.675658390516062</v>
      </c>
      <c r="F457" s="178">
        <f>F400/RES_summary!F$21</f>
        <v>35.815748127859273</v>
      </c>
      <c r="G457" s="178">
        <f>G400/RES_summary!G$21</f>
        <v>35.540421292314164</v>
      </c>
      <c r="H457" s="178">
        <f>H400/RES_summary!H$21</f>
        <v>36.014523147325924</v>
      </c>
      <c r="I457" s="178">
        <f>I400/RES_summary!I$21</f>
        <v>32.164783802131062</v>
      </c>
      <c r="J457" s="178">
        <f>J400/RES_summary!J$21</f>
        <v>34.274182080842586</v>
      </c>
      <c r="K457" s="178">
        <f>K400/RES_summary!K$21</f>
        <v>31.06435172533774</v>
      </c>
      <c r="L457" s="178">
        <f>L400/RES_summary!L$21</f>
        <v>32.867051805159953</v>
      </c>
      <c r="M457" s="178">
        <f>M400/RES_summary!M$21</f>
        <v>24.161613449987136</v>
      </c>
      <c r="N457" s="178">
        <f>N400/RES_summary!N$21</f>
        <v>24.087490548136437</v>
      </c>
      <c r="O457" s="178">
        <f>O400/RES_summary!O$21</f>
        <v>23.936893886199734</v>
      </c>
      <c r="P457" s="178">
        <f>P400/RES_summary!P$21</f>
        <v>0</v>
      </c>
      <c r="Q457" s="178">
        <f>Q400/RES_summary!Q$21</f>
        <v>23.028032349411859</v>
      </c>
    </row>
    <row r="458" spans="1:17" ht="12" customHeight="1" x14ac:dyDescent="0.25">
      <c r="A458" s="23" t="s">
        <v>161</v>
      </c>
      <c r="B458" s="156"/>
      <c r="C458" s="177">
        <f>C401/RES_summary!C$21</f>
        <v>35.108792059202962</v>
      </c>
      <c r="D458" s="177">
        <f>D401/RES_summary!D$21</f>
        <v>33.653845064816707</v>
      </c>
      <c r="E458" s="177">
        <f>E401/RES_summary!E$21</f>
        <v>34.675658390516062</v>
      </c>
      <c r="F458" s="177">
        <f>F401/RES_summary!F$21</f>
        <v>35.815748127859273</v>
      </c>
      <c r="G458" s="177">
        <f>G401/RES_summary!G$21</f>
        <v>35.540421292314164</v>
      </c>
      <c r="H458" s="177">
        <f>H401/RES_summary!H$21</f>
        <v>36.014523147325924</v>
      </c>
      <c r="I458" s="177">
        <f>I401/RES_summary!I$21</f>
        <v>32.164783802131062</v>
      </c>
      <c r="J458" s="177">
        <f>J401/RES_summary!J$21</f>
        <v>34.274182080842586</v>
      </c>
      <c r="K458" s="177">
        <f>K401/RES_summary!K$21</f>
        <v>31.06435172533774</v>
      </c>
      <c r="L458" s="177">
        <f>L401/RES_summary!L$21</f>
        <v>32.867051805159953</v>
      </c>
      <c r="M458" s="177">
        <f>M401/RES_summary!M$21</f>
        <v>24.161613449987136</v>
      </c>
      <c r="N458" s="177">
        <f>N401/RES_summary!N$21</f>
        <v>24.087490548136437</v>
      </c>
      <c r="O458" s="177">
        <f>O401/RES_summary!O$21</f>
        <v>23.936893886199734</v>
      </c>
      <c r="P458" s="177">
        <f>P401/RES_summary!P$21</f>
        <v>0</v>
      </c>
      <c r="Q458" s="177">
        <f>Q401/RES_summary!Q$21</f>
        <v>23.028032349411859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7.1255265155337622</v>
      </c>
      <c r="D462" s="178">
        <f>D405/RES_summary!D$21</f>
        <v>7.070413358623207</v>
      </c>
      <c r="E462" s="178">
        <f>E405/RES_summary!E$21</f>
        <v>6.3690096608686764</v>
      </c>
      <c r="F462" s="178">
        <f>F405/RES_summary!F$21</f>
        <v>5.6154824324093653</v>
      </c>
      <c r="G462" s="178">
        <f>G405/RES_summary!G$21</f>
        <v>6.4790843549952353</v>
      </c>
      <c r="H462" s="178">
        <f>H405/RES_summary!H$21</f>
        <v>5.7802065424832332</v>
      </c>
      <c r="I462" s="178">
        <f>I405/RES_summary!I$21</f>
        <v>6.6032370590959806</v>
      </c>
      <c r="J462" s="178">
        <f>J405/RES_summary!J$21</f>
        <v>6.4575367276358264</v>
      </c>
      <c r="K462" s="178">
        <f>K405/RES_summary!K$21</f>
        <v>5.9141016774470234</v>
      </c>
      <c r="L462" s="178">
        <f>L405/RES_summary!L$21</f>
        <v>6.7181453468265815</v>
      </c>
      <c r="M462" s="178">
        <f>M405/RES_summary!M$21</f>
        <v>2.6264697795757437</v>
      </c>
      <c r="N462" s="178">
        <f>N405/RES_summary!N$21</f>
        <v>6.6234478393360181</v>
      </c>
      <c r="O462" s="178">
        <f>O405/RES_summary!O$21</f>
        <v>4.5835230362740926</v>
      </c>
      <c r="P462" s="178">
        <f>P405/RES_summary!P$21</f>
        <v>0</v>
      </c>
      <c r="Q462" s="178">
        <f>Q405/RES_summary!Q$21</f>
        <v>4.6707714350528438</v>
      </c>
    </row>
    <row r="463" spans="1:17" ht="12" customHeight="1" x14ac:dyDescent="0.25">
      <c r="A463" s="167" t="s">
        <v>160</v>
      </c>
      <c r="B463" s="132"/>
      <c r="C463" s="183">
        <f>C406/RES_summary!C$21</f>
        <v>9.4507087373965284</v>
      </c>
      <c r="D463" s="183">
        <f>D406/RES_summary!D$21</f>
        <v>9.1368607882178097</v>
      </c>
      <c r="E463" s="183">
        <f>E406/RES_summary!E$21</f>
        <v>8.9766857169178973</v>
      </c>
      <c r="F463" s="183">
        <f>F406/RES_summary!F$21</f>
        <v>8.8950395981942325</v>
      </c>
      <c r="G463" s="183">
        <f>G406/RES_summary!G$21</f>
        <v>8.7677008035986681</v>
      </c>
      <c r="H463" s="183">
        <f>H406/RES_summary!H$21</f>
        <v>8.724178343014783</v>
      </c>
      <c r="I463" s="183">
        <f>I406/RES_summary!I$21</f>
        <v>8.5371282413346226</v>
      </c>
      <c r="J463" s="183">
        <f>J406/RES_summary!J$21</f>
        <v>8.3326755063499274</v>
      </c>
      <c r="K463" s="183">
        <f>K406/RES_summary!K$21</f>
        <v>8.129058996608876</v>
      </c>
      <c r="L463" s="183">
        <f>L406/RES_summary!L$21</f>
        <v>8.0853962150144252</v>
      </c>
      <c r="M463" s="183">
        <f>M406/RES_summary!M$21</f>
        <v>0</v>
      </c>
      <c r="N463" s="183">
        <f>N406/RES_summary!N$21</f>
        <v>7.7002463510415184</v>
      </c>
      <c r="O463" s="183">
        <f>O406/RES_summary!O$21</f>
        <v>7.6104393850193448</v>
      </c>
      <c r="P463" s="183">
        <f>P406/RES_summary!P$21</f>
        <v>0</v>
      </c>
      <c r="Q463" s="183">
        <f>Q406/RES_summary!Q$21</f>
        <v>7.3484101149982761</v>
      </c>
    </row>
    <row r="464" spans="1:17" ht="12" customHeight="1" x14ac:dyDescent="0.25">
      <c r="A464" s="167" t="s">
        <v>159</v>
      </c>
      <c r="B464" s="132"/>
      <c r="C464" s="183">
        <f>C407/RES_summary!C$21</f>
        <v>6.9469049198112538</v>
      </c>
      <c r="D464" s="183">
        <f>D407/RES_summary!D$21</f>
        <v>6.0571935089654554</v>
      </c>
      <c r="E464" s="183">
        <f>E407/RES_summary!E$21</f>
        <v>6.0050385443339627</v>
      </c>
      <c r="F464" s="183">
        <f>F407/RES_summary!F$21</f>
        <v>5.9496056600012954</v>
      </c>
      <c r="G464" s="183">
        <f>G407/RES_summary!G$21</f>
        <v>5.8995051626814607</v>
      </c>
      <c r="H464" s="183">
        <f>H407/RES_summary!H$21</f>
        <v>5.8859113529383622</v>
      </c>
      <c r="I464" s="183">
        <f>I407/RES_summary!I$21</f>
        <v>5.8142883411714195</v>
      </c>
      <c r="J464" s="183">
        <f>J407/RES_summary!J$21</f>
        <v>5.6898353421649883</v>
      </c>
      <c r="K464" s="183">
        <f>K407/RES_summary!K$21</f>
        <v>5.5633276742031281</v>
      </c>
      <c r="L464" s="183">
        <f>L407/RES_summary!L$21</f>
        <v>5.5215008194260431</v>
      </c>
      <c r="M464" s="183">
        <f>M407/RES_summary!M$21</f>
        <v>5.2504832802608759</v>
      </c>
      <c r="N464" s="183">
        <f>N407/RES_summary!N$21</f>
        <v>5.2347114616059915</v>
      </c>
      <c r="O464" s="183">
        <f>O407/RES_summary!O$21</f>
        <v>5.1652898220698651</v>
      </c>
      <c r="P464" s="183">
        <f>P407/RES_summary!P$21</f>
        <v>0</v>
      </c>
      <c r="Q464" s="183">
        <f>Q407/RES_summary!Q$21</f>
        <v>4.9633977501806505</v>
      </c>
    </row>
    <row r="465" spans="1:17" ht="12" customHeight="1" x14ac:dyDescent="0.25">
      <c r="A465" s="166" t="s">
        <v>203</v>
      </c>
      <c r="B465" s="165"/>
      <c r="C465" s="182">
        <f>C408/RES_summary!C$21</f>
        <v>6.9469049198112538</v>
      </c>
      <c r="D465" s="182">
        <f>D408/RES_summary!D$21</f>
        <v>6.0571935089654554</v>
      </c>
      <c r="E465" s="182">
        <f>E408/RES_summary!E$21</f>
        <v>6.0050385443339627</v>
      </c>
      <c r="F465" s="182">
        <f>F408/RES_summary!F$21</f>
        <v>5.9496056600012954</v>
      </c>
      <c r="G465" s="182">
        <f>G408/RES_summary!G$21</f>
        <v>5.8995051626814607</v>
      </c>
      <c r="H465" s="182">
        <f>H408/RES_summary!H$21</f>
        <v>5.8859113529383622</v>
      </c>
      <c r="I465" s="182">
        <f>I408/RES_summary!I$21</f>
        <v>5.8142883411714195</v>
      </c>
      <c r="J465" s="182">
        <f>J408/RES_summary!J$21</f>
        <v>5.6898353421649883</v>
      </c>
      <c r="K465" s="182">
        <f>K408/RES_summary!K$21</f>
        <v>5.5633276742031281</v>
      </c>
      <c r="L465" s="182">
        <f>L408/RES_summary!L$21</f>
        <v>5.5215008194260431</v>
      </c>
      <c r="M465" s="182">
        <f>M408/RES_summary!M$21</f>
        <v>5.2504832802608759</v>
      </c>
      <c r="N465" s="182">
        <f>N408/RES_summary!N$21</f>
        <v>5.2347114616059915</v>
      </c>
      <c r="O465" s="182">
        <f>O408/RES_summary!O$21</f>
        <v>5.1652898220698651</v>
      </c>
      <c r="P465" s="182">
        <f>P408/RES_summary!P$21</f>
        <v>0</v>
      </c>
      <c r="Q465" s="182">
        <f>Q408/RES_summary!Q$21</f>
        <v>4.9633977501806505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2.6943007620578361</v>
      </c>
      <c r="D471" s="178">
        <f>D414/RES_summary!D$21</f>
        <v>2.291205665613731</v>
      </c>
      <c r="E471" s="178">
        <f>E414/RES_summary!E$21</f>
        <v>2.0263410275804579</v>
      </c>
      <c r="F471" s="178">
        <f>F414/RES_summary!F$21</f>
        <v>2.1229724484651942</v>
      </c>
      <c r="G471" s="178">
        <f>G414/RES_summary!G$21</f>
        <v>2.960320598587991</v>
      </c>
      <c r="H471" s="178">
        <f>H414/RES_summary!H$21</f>
        <v>2.851930765373091</v>
      </c>
      <c r="I471" s="178">
        <f>I414/RES_summary!I$21</f>
        <v>1.5315419894471314</v>
      </c>
      <c r="J471" s="178">
        <f>J414/RES_summary!J$21</f>
        <v>2.0451533711406102</v>
      </c>
      <c r="K471" s="178">
        <f>K414/RES_summary!K$21</f>
        <v>2.8649365890667586</v>
      </c>
      <c r="L471" s="178">
        <f>L414/RES_summary!L$21</f>
        <v>2.4925847238955376</v>
      </c>
      <c r="M471" s="178">
        <f>M414/RES_summary!M$21</f>
        <v>2.5360715081583041</v>
      </c>
      <c r="N471" s="178">
        <f>N414/RES_summary!N$21</f>
        <v>2.5996459030144483</v>
      </c>
      <c r="O471" s="178">
        <f>O414/RES_summary!O$21</f>
        <v>2.75883099556602</v>
      </c>
      <c r="P471" s="178">
        <f>P414/RES_summary!P$21</f>
        <v>0</v>
      </c>
      <c r="Q471" s="178">
        <f>Q414/RES_summary!Q$21</f>
        <v>2.807238439877449</v>
      </c>
    </row>
    <row r="472" spans="1:17" ht="12" customHeight="1" x14ac:dyDescent="0.25">
      <c r="A472" s="23" t="s">
        <v>203</v>
      </c>
      <c r="B472" s="156"/>
      <c r="C472" s="177">
        <f>C415/RES_summary!C$21</f>
        <v>3.0350104191459248</v>
      </c>
      <c r="D472" s="177">
        <f>D415/RES_summary!D$21</f>
        <v>3.0487556197667596</v>
      </c>
      <c r="E472" s="177">
        <f>E415/RES_summary!E$21</f>
        <v>3.0498547299116296</v>
      </c>
      <c r="F472" s="177">
        <f>F415/RES_summary!F$21</f>
        <v>3.0145343698528002</v>
      </c>
      <c r="G472" s="177">
        <f>G415/RES_summary!G$21</f>
        <v>2.960320598587991</v>
      </c>
      <c r="H472" s="177">
        <f>H415/RES_summary!H$21</f>
        <v>2.851930765373091</v>
      </c>
      <c r="I472" s="177">
        <f>I415/RES_summary!I$21</f>
        <v>2.9194114944658649</v>
      </c>
      <c r="J472" s="177">
        <f>J415/RES_summary!J$21</f>
        <v>2.9392799181503166</v>
      </c>
      <c r="K472" s="177">
        <f>K415/RES_summary!K$21</f>
        <v>2.8649365890667586</v>
      </c>
      <c r="L472" s="177">
        <f>L415/RES_summary!L$21</f>
        <v>2.863850429060868</v>
      </c>
      <c r="M472" s="177">
        <f>M415/RES_summary!M$21</f>
        <v>2.747540828847117</v>
      </c>
      <c r="N472" s="177">
        <f>N415/RES_summary!N$21</f>
        <v>2.8398863388075148</v>
      </c>
      <c r="O472" s="177">
        <f>O415/RES_summary!O$21</f>
        <v>2.75883099556602</v>
      </c>
      <c r="P472" s="177">
        <f>P415/RES_summary!P$21</f>
        <v>0</v>
      </c>
      <c r="Q472" s="177">
        <f>Q415/RES_summary!Q$21</f>
        <v>2.807238439877449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tabColor theme="9" tint="0.59999389629810485"/>
    <pageSetUpPr fitToPage="1"/>
  </sheetPr>
  <dimension ref="A1:Q591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284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RES_hhdet_num!B$81</f>
        <v>10354</v>
      </c>
      <c r="C5" s="151">
        <f>RES_hhdet_num!C$81</f>
        <v>9582</v>
      </c>
      <c r="D5" s="151">
        <f>RES_hhdet_num!D$81</f>
        <v>9573</v>
      </c>
      <c r="E5" s="151">
        <f>RES_hhdet_num!E$81</f>
        <v>8849.9999999999982</v>
      </c>
      <c r="F5" s="151">
        <f>RES_hhdet_num!F$81</f>
        <v>8323</v>
      </c>
      <c r="G5" s="151">
        <f>RES_hhdet_num!G$81</f>
        <v>8860</v>
      </c>
      <c r="H5" s="151">
        <f>RES_hhdet_num!H$81</f>
        <v>9190</v>
      </c>
      <c r="I5" s="151">
        <f>RES_hhdet_num!I$81</f>
        <v>12481</v>
      </c>
      <c r="J5" s="151">
        <f>RES_hhdet_num!J$81</f>
        <v>12499</v>
      </c>
      <c r="K5" s="151">
        <f>RES_hhdet_num!K$81</f>
        <v>15406.000000000002</v>
      </c>
      <c r="L5" s="151">
        <f>RES_hhdet_num!L$81</f>
        <v>15442.000000000004</v>
      </c>
      <c r="M5" s="151">
        <f>RES_hhdet_num!M$81</f>
        <v>16017.000000000004</v>
      </c>
      <c r="N5" s="151">
        <f>RES_hhdet_num!N$81</f>
        <v>20008</v>
      </c>
      <c r="O5" s="151">
        <f>RES_hhdet_num!O$81</f>
        <v>20066</v>
      </c>
      <c r="P5" s="151">
        <f>RES_hhdet_num!P$81</f>
        <v>20075.999999999996</v>
      </c>
      <c r="Q5" s="151">
        <f>RES_hhdet_num!Q$81</f>
        <v>23310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157</v>
      </c>
      <c r="B7" s="67">
        <f>RES_hhdet_num!B$83</f>
        <v>10354</v>
      </c>
      <c r="C7" s="67">
        <f>RES_hhdet_num!C$83</f>
        <v>9582</v>
      </c>
      <c r="D7" s="67">
        <f>RES_hhdet_num!D$83</f>
        <v>9573</v>
      </c>
      <c r="E7" s="67">
        <f>RES_hhdet_num!E$83</f>
        <v>8849.9999999999982</v>
      </c>
      <c r="F7" s="67">
        <f>RES_hhdet_num!F$83</f>
        <v>8323</v>
      </c>
      <c r="G7" s="67">
        <f>RES_hhdet_num!G$83</f>
        <v>8860</v>
      </c>
      <c r="H7" s="67">
        <f>RES_hhdet_num!H$83</f>
        <v>9190</v>
      </c>
      <c r="I7" s="67">
        <f>RES_hhdet_num!I$83</f>
        <v>12481</v>
      </c>
      <c r="J7" s="67">
        <f>RES_hhdet_num!J$83</f>
        <v>12499</v>
      </c>
      <c r="K7" s="67">
        <f>RES_hhdet_num!K$83</f>
        <v>15406.000000000002</v>
      </c>
      <c r="L7" s="67">
        <f>RES_hhdet_num!L$83</f>
        <v>15442.000000000004</v>
      </c>
      <c r="M7" s="67">
        <f>RES_hhdet_num!M$83</f>
        <v>16017.000000000004</v>
      </c>
      <c r="N7" s="67">
        <f>RES_hhdet_num!N$83</f>
        <v>20008</v>
      </c>
      <c r="O7" s="67">
        <f>RES_hhdet_num!O$83</f>
        <v>20066</v>
      </c>
      <c r="P7" s="67">
        <f>RES_hhdet_num!P$83</f>
        <v>20075.999999999996</v>
      </c>
      <c r="Q7" s="67">
        <f>RES_hhdet_num!Q$83</f>
        <v>23310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RES_hhdet_num!B$86</f>
        <v>53</v>
      </c>
      <c r="C9" s="67">
        <f>RES_hhdet_num!C$86</f>
        <v>53</v>
      </c>
      <c r="D9" s="67">
        <f>RES_hhdet_num!D$86</f>
        <v>57</v>
      </c>
      <c r="E9" s="67">
        <f>RES_hhdet_num!E$86</f>
        <v>55</v>
      </c>
      <c r="F9" s="67">
        <f>RES_hhdet_num!F$86</f>
        <v>55</v>
      </c>
      <c r="G9" s="67">
        <f>RES_hhdet_num!G$86</f>
        <v>72</v>
      </c>
      <c r="H9" s="67">
        <f>RES_hhdet_num!H$86</f>
        <v>88</v>
      </c>
      <c r="I9" s="67">
        <f>RES_hhdet_num!I$86</f>
        <v>150</v>
      </c>
      <c r="J9" s="67">
        <f>RES_hhdet_num!J$86</f>
        <v>174</v>
      </c>
      <c r="K9" s="67">
        <f>RES_hhdet_num!K$86</f>
        <v>262</v>
      </c>
      <c r="L9" s="67">
        <f>RES_hhdet_num!L$86</f>
        <v>300</v>
      </c>
      <c r="M9" s="67">
        <f>RES_hhdet_num!M$86</f>
        <v>349</v>
      </c>
      <c r="N9" s="67">
        <f>RES_hhdet_num!N$86</f>
        <v>483</v>
      </c>
      <c r="O9" s="67">
        <f>RES_hhdet_num!O$86</f>
        <v>529</v>
      </c>
      <c r="P9" s="67">
        <f>RES_hhdet_num!P$86</f>
        <v>571.99999999999989</v>
      </c>
      <c r="Q9" s="67">
        <f>RES_hhdet_num!Q$86</f>
        <v>619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156</v>
      </c>
      <c r="B11" s="67">
        <f>RES_hhdet_num!B$88</f>
        <v>2242</v>
      </c>
      <c r="C11" s="67">
        <f>RES_hhdet_num!C$88</f>
        <v>2478</v>
      </c>
      <c r="D11" s="67">
        <f>RES_hhdet_num!D$88</f>
        <v>2651</v>
      </c>
      <c r="E11" s="67">
        <f>RES_hhdet_num!E$88</f>
        <v>2706.9999999999995</v>
      </c>
      <c r="F11" s="67">
        <f>RES_hhdet_num!F$88</f>
        <v>2969.9999999999995</v>
      </c>
      <c r="G11" s="67">
        <f>RES_hhdet_num!G$88</f>
        <v>3244</v>
      </c>
      <c r="H11" s="67">
        <f>RES_hhdet_num!H$88</f>
        <v>3462.0000000000005</v>
      </c>
      <c r="I11" s="67">
        <f>RES_hhdet_num!I$88</f>
        <v>5473</v>
      </c>
      <c r="J11" s="67">
        <f>RES_hhdet_num!J$88</f>
        <v>5417</v>
      </c>
      <c r="K11" s="67">
        <f>RES_hhdet_num!K$88</f>
        <v>7954.0000000000018</v>
      </c>
      <c r="L11" s="67">
        <f>RES_hhdet_num!L$88</f>
        <v>7850.0000000000018</v>
      </c>
      <c r="M11" s="67">
        <f>RES_hhdet_num!M$88</f>
        <v>8886.0000000000018</v>
      </c>
      <c r="N11" s="67">
        <f>RES_hhdet_num!N$88</f>
        <v>11183</v>
      </c>
      <c r="O11" s="67">
        <f>RES_hhdet_num!O$88</f>
        <v>12388.000000000002</v>
      </c>
      <c r="P11" s="67">
        <f>RES_hhdet_num!P$88</f>
        <v>12750.999999999998</v>
      </c>
      <c r="Q11" s="67">
        <f>RES_hhdet_num!Q$88</f>
        <v>15813.999999999998</v>
      </c>
    </row>
    <row r="12" spans="1:17" ht="12" customHeight="1" x14ac:dyDescent="0.25">
      <c r="A12" s="23" t="s">
        <v>155</v>
      </c>
      <c r="B12" s="67">
        <f>RES_hhdet_num!B$89</f>
        <v>4</v>
      </c>
      <c r="C12" s="67">
        <f>RES_hhdet_num!C$89</f>
        <v>4</v>
      </c>
      <c r="D12" s="67">
        <f>RES_hhdet_num!D$89</f>
        <v>7</v>
      </c>
      <c r="E12" s="67">
        <f>RES_hhdet_num!E$89</f>
        <v>7</v>
      </c>
      <c r="F12" s="67">
        <f>RES_hhdet_num!F$89</f>
        <v>11</v>
      </c>
      <c r="G12" s="67">
        <f>RES_hhdet_num!G$89</f>
        <v>17</v>
      </c>
      <c r="H12" s="67">
        <f>RES_hhdet_num!H$89</f>
        <v>24</v>
      </c>
      <c r="I12" s="67">
        <f>RES_hhdet_num!I$89</f>
        <v>85</v>
      </c>
      <c r="J12" s="67">
        <f>RES_hhdet_num!J$89</f>
        <v>180</v>
      </c>
      <c r="K12" s="67">
        <f>RES_hhdet_num!K$89</f>
        <v>447</v>
      </c>
      <c r="L12" s="67">
        <f>RES_hhdet_num!L$89</f>
        <v>610</v>
      </c>
      <c r="M12" s="67">
        <f>RES_hhdet_num!M$89</f>
        <v>874</v>
      </c>
      <c r="N12" s="67">
        <f>RES_hhdet_num!N$89</f>
        <v>1268</v>
      </c>
      <c r="O12" s="67">
        <f>RES_hhdet_num!O$89</f>
        <v>1579</v>
      </c>
      <c r="P12" s="67">
        <f>RES_hhdet_num!P$89</f>
        <v>1817.9999999999998</v>
      </c>
      <c r="Q12" s="67">
        <f>RES_hhdet_num!Q$89</f>
        <v>2410</v>
      </c>
    </row>
    <row r="13" spans="1:17" ht="12" customHeight="1" x14ac:dyDescent="0.25">
      <c r="A13" s="23" t="s">
        <v>144</v>
      </c>
      <c r="B13" s="67">
        <f>RES_hhdet_num!B$92</f>
        <v>2303</v>
      </c>
      <c r="C13" s="67">
        <f>RES_hhdet_num!C$92</f>
        <v>2821</v>
      </c>
      <c r="D13" s="67">
        <f>RES_hhdet_num!D$92</f>
        <v>2516</v>
      </c>
      <c r="E13" s="67">
        <f>RES_hhdet_num!E$92</f>
        <v>2908.9999999999986</v>
      </c>
      <c r="F13" s="67">
        <f>RES_hhdet_num!F$92</f>
        <v>3026.9999999999995</v>
      </c>
      <c r="G13" s="67">
        <f>RES_hhdet_num!G$92</f>
        <v>2940</v>
      </c>
      <c r="H13" s="67">
        <f>RES_hhdet_num!H$92</f>
        <v>3062</v>
      </c>
      <c r="I13" s="67">
        <f>RES_hhdet_num!I$92</f>
        <v>2817</v>
      </c>
      <c r="J13" s="67">
        <f>RES_hhdet_num!J$92</f>
        <v>2580</v>
      </c>
      <c r="K13" s="67">
        <f>RES_hhdet_num!K$92</f>
        <v>1529</v>
      </c>
      <c r="L13" s="67">
        <f>RES_hhdet_num!L$92</f>
        <v>949</v>
      </c>
      <c r="M13" s="67">
        <f>RES_hhdet_num!M$92</f>
        <v>0</v>
      </c>
      <c r="N13" s="67">
        <f>RES_hhdet_num!N$92</f>
        <v>0</v>
      </c>
      <c r="O13" s="67">
        <f>RES_hhdet_num!O$92</f>
        <v>5026.9999999999991</v>
      </c>
      <c r="P13" s="67">
        <f>RES_hhdet_num!P$92</f>
        <v>4600.9999999999991</v>
      </c>
      <c r="Q13" s="67">
        <f>RES_hhdet_num!Q$92</f>
        <v>3664</v>
      </c>
    </row>
    <row r="14" spans="1:17" ht="12" customHeight="1" x14ac:dyDescent="0.25">
      <c r="A14" s="23" t="s">
        <v>143</v>
      </c>
      <c r="B14" s="67">
        <f>RES_hhdet_num!B$93</f>
        <v>4</v>
      </c>
      <c r="C14" s="67">
        <f>RES_hhdet_num!C$93</f>
        <v>4</v>
      </c>
      <c r="D14" s="67">
        <f>RES_hhdet_num!D$93</f>
        <v>5.9999999999999956</v>
      </c>
      <c r="E14" s="67">
        <f>RES_hhdet_num!E$93</f>
        <v>6.9999999999999956</v>
      </c>
      <c r="F14" s="67">
        <f>RES_hhdet_num!F$93</f>
        <v>10.999999999999991</v>
      </c>
      <c r="G14" s="67">
        <f>RES_hhdet_num!G$93</f>
        <v>15.999999999999996</v>
      </c>
      <c r="H14" s="67">
        <f>RES_hhdet_num!H$93</f>
        <v>20.999999999999996</v>
      </c>
      <c r="I14" s="67">
        <f>RES_hhdet_num!I$93</f>
        <v>44.000000000000028</v>
      </c>
      <c r="J14" s="67">
        <f>RES_hhdet_num!J$93</f>
        <v>86.000000000000071</v>
      </c>
      <c r="K14" s="67">
        <f>RES_hhdet_num!K$93</f>
        <v>86.000000000000014</v>
      </c>
      <c r="L14" s="67">
        <f>RES_hhdet_num!L$93</f>
        <v>74.000000000000014</v>
      </c>
      <c r="M14" s="67">
        <f>RES_hhdet_num!M$93</f>
        <v>0</v>
      </c>
      <c r="N14" s="67">
        <f>RES_hhdet_num!N$93</f>
        <v>0</v>
      </c>
      <c r="O14" s="67">
        <f>RES_hhdet_num!O$93</f>
        <v>640.99999999999977</v>
      </c>
      <c r="P14" s="67">
        <f>RES_hhdet_num!P$93</f>
        <v>656.00000000000011</v>
      </c>
      <c r="Q14" s="67">
        <f>RES_hhdet_num!Q$93</f>
        <v>558</v>
      </c>
    </row>
    <row r="15" spans="1:17" ht="12" customHeight="1" x14ac:dyDescent="0.25">
      <c r="A15" s="23" t="s">
        <v>142</v>
      </c>
      <c r="B15" s="67">
        <f>RES_hhdet_num!B$96</f>
        <v>5792</v>
      </c>
      <c r="C15" s="67">
        <f>RES_hhdet_num!C$96</f>
        <v>4268</v>
      </c>
      <c r="D15" s="67">
        <f>RES_hhdet_num!D$96</f>
        <v>4381.9999999999991</v>
      </c>
      <c r="E15" s="67">
        <f>RES_hhdet_num!E$96</f>
        <v>3212.0000000000005</v>
      </c>
      <c r="F15" s="67">
        <f>RES_hhdet_num!F$96</f>
        <v>2296</v>
      </c>
      <c r="G15" s="67">
        <f>RES_hhdet_num!G$96</f>
        <v>2629</v>
      </c>
      <c r="H15" s="67">
        <f>RES_hhdet_num!H$96</f>
        <v>2603</v>
      </c>
      <c r="I15" s="67">
        <f>RES_hhdet_num!I$96</f>
        <v>4000</v>
      </c>
      <c r="J15" s="67">
        <f>RES_hhdet_num!J$96</f>
        <v>4100</v>
      </c>
      <c r="K15" s="67">
        <f>RES_hhdet_num!K$96</f>
        <v>5103</v>
      </c>
      <c r="L15" s="67">
        <f>RES_hhdet_num!L$96</f>
        <v>5529.0000000000018</v>
      </c>
      <c r="M15" s="67">
        <f>RES_hhdet_num!M$96</f>
        <v>5697.0000000000009</v>
      </c>
      <c r="N15" s="67">
        <f>RES_hhdet_num!N$96</f>
        <v>6787.0000000000009</v>
      </c>
      <c r="O15" s="67">
        <f>RES_hhdet_num!O$96</f>
        <v>382</v>
      </c>
      <c r="P15" s="67">
        <f>RES_hhdet_num!P$96</f>
        <v>218.99999999999997</v>
      </c>
      <c r="Q15" s="67">
        <f>RES_hhdet_num!Q$96</f>
        <v>749.99999999999977</v>
      </c>
    </row>
    <row r="16" spans="1:17" ht="12" customHeight="1" x14ac:dyDescent="0.25">
      <c r="A16" s="23" t="s">
        <v>141</v>
      </c>
      <c r="B16" s="67">
        <f>RES_hhdet_num!B$97</f>
        <v>9</v>
      </c>
      <c r="C16" s="67">
        <f>RES_hhdet_num!C$97</f>
        <v>7</v>
      </c>
      <c r="D16" s="67">
        <f>RES_hhdet_num!D$97</f>
        <v>11</v>
      </c>
      <c r="E16" s="67">
        <f>RES_hhdet_num!E$97</f>
        <v>8</v>
      </c>
      <c r="F16" s="67">
        <f>RES_hhdet_num!F$97</f>
        <v>7.9999999999999982</v>
      </c>
      <c r="G16" s="67">
        <f>RES_hhdet_num!G$97</f>
        <v>14</v>
      </c>
      <c r="H16" s="67">
        <f>RES_hhdet_num!H$97</f>
        <v>18</v>
      </c>
      <c r="I16" s="67">
        <f>RES_hhdet_num!I$97</f>
        <v>62</v>
      </c>
      <c r="J16" s="67">
        <f>RES_hhdet_num!J$97</f>
        <v>136</v>
      </c>
      <c r="K16" s="67">
        <f>RES_hhdet_num!K$97</f>
        <v>287</v>
      </c>
      <c r="L16" s="67">
        <f>RES_hhdet_num!L$97</f>
        <v>430</v>
      </c>
      <c r="M16" s="67">
        <f>RES_hhdet_num!M$97</f>
        <v>560</v>
      </c>
      <c r="N16" s="67">
        <f>RES_hhdet_num!N$97</f>
        <v>769.99999999999977</v>
      </c>
      <c r="O16" s="67">
        <f>RES_hhdet_num!O$97</f>
        <v>49</v>
      </c>
      <c r="P16" s="67">
        <f>RES_hhdet_num!P$97</f>
        <v>30.999999999999996</v>
      </c>
      <c r="Q16" s="67">
        <f>RES_hhdet_num!Q$97</f>
        <v>114</v>
      </c>
    </row>
    <row r="17" spans="1:17" ht="12" customHeight="1" x14ac:dyDescent="0.25">
      <c r="A17" s="146" t="s">
        <v>62</v>
      </c>
      <c r="B17" s="145"/>
      <c r="C17" s="145"/>
      <c r="D17" s="145"/>
      <c r="E17" s="145"/>
      <c r="F17" s="145"/>
      <c r="G17" s="145"/>
      <c r="H17" s="145"/>
      <c r="I17" s="145"/>
      <c r="J17" s="145"/>
      <c r="K17" s="145"/>
      <c r="L17" s="145"/>
      <c r="M17" s="145"/>
      <c r="N17" s="145"/>
      <c r="O17" s="145"/>
      <c r="P17" s="145"/>
      <c r="Q17" s="145"/>
    </row>
    <row r="18" spans="1:17" ht="12" customHeight="1" x14ac:dyDescent="0.25">
      <c r="A18" s="23" t="s">
        <v>55</v>
      </c>
      <c r="B18" s="67">
        <f>RES_hhdet_num!B$101</f>
        <v>0</v>
      </c>
      <c r="C18" s="67">
        <f>RES_hhdet_num!C$101</f>
        <v>0</v>
      </c>
      <c r="D18" s="67">
        <f>RES_hhdet_num!D$101</f>
        <v>0</v>
      </c>
      <c r="E18" s="67">
        <f>RES_hhdet_num!E$101</f>
        <v>0</v>
      </c>
      <c r="F18" s="67">
        <f>RES_hhdet_num!F$101</f>
        <v>0</v>
      </c>
      <c r="G18" s="67">
        <f>RES_hhdet_num!G$101</f>
        <v>0</v>
      </c>
      <c r="H18" s="67">
        <f>RES_hhdet_num!H$101</f>
        <v>0</v>
      </c>
      <c r="I18" s="67">
        <f>RES_hhdet_num!I$101</f>
        <v>0</v>
      </c>
      <c r="J18" s="67">
        <f>RES_hhdet_num!J$101</f>
        <v>0</v>
      </c>
      <c r="K18" s="67">
        <f>RES_hhdet_num!K$101</f>
        <v>0</v>
      </c>
      <c r="L18" s="67">
        <f>RES_hhdet_num!L$101</f>
        <v>0</v>
      </c>
      <c r="M18" s="67">
        <f>RES_hhdet_num!M$101</f>
        <v>0</v>
      </c>
      <c r="N18" s="67">
        <f>RES_hhdet_num!N$101</f>
        <v>0</v>
      </c>
      <c r="O18" s="67">
        <f>RES_hhdet_num!O$101</f>
        <v>0</v>
      </c>
      <c r="P18" s="67">
        <f>RES_hhdet_num!P$101</f>
        <v>0</v>
      </c>
      <c r="Q18" s="67">
        <f>RES_hhdet_num!Q$101</f>
        <v>0</v>
      </c>
    </row>
    <row r="19" spans="1:17" ht="12" customHeight="1" x14ac:dyDescent="0.25">
      <c r="A19" s="23" t="s">
        <v>57</v>
      </c>
      <c r="B19" s="67">
        <f>RES_hhdet_num!B$102</f>
        <v>1354</v>
      </c>
      <c r="C19" s="67">
        <f>RES_hhdet_num!C$102</f>
        <v>1595</v>
      </c>
      <c r="D19" s="67">
        <f>RES_hhdet_num!D$102</f>
        <v>1297</v>
      </c>
      <c r="E19" s="67">
        <f>RES_hhdet_num!E$102</f>
        <v>1156.0000000000002</v>
      </c>
      <c r="F19" s="67">
        <f>RES_hhdet_num!F$102</f>
        <v>1294.0000000000002</v>
      </c>
      <c r="G19" s="67">
        <f>RES_hhdet_num!G$102</f>
        <v>1551</v>
      </c>
      <c r="H19" s="67">
        <f>RES_hhdet_num!H$102</f>
        <v>2180.9999999999995</v>
      </c>
      <c r="I19" s="67">
        <f>RES_hhdet_num!I$102</f>
        <v>1742</v>
      </c>
      <c r="J19" s="67">
        <f>RES_hhdet_num!J$102</f>
        <v>1991.9999999999993</v>
      </c>
      <c r="K19" s="67">
        <f>RES_hhdet_num!K$102</f>
        <v>950</v>
      </c>
      <c r="L19" s="67">
        <f>RES_hhdet_num!L$102</f>
        <v>1824</v>
      </c>
      <c r="M19" s="67">
        <f>RES_hhdet_num!M$102</f>
        <v>1424.9999999999991</v>
      </c>
      <c r="N19" s="67">
        <f>RES_hhdet_num!N$102</f>
        <v>772</v>
      </c>
      <c r="O19" s="67">
        <f>RES_hhdet_num!O$102</f>
        <v>4631</v>
      </c>
      <c r="P19" s="67">
        <f>RES_hhdet_num!P$102</f>
        <v>3165.9999999999986</v>
      </c>
      <c r="Q19" s="67">
        <f>RES_hhdet_num!Q$102</f>
        <v>3458</v>
      </c>
    </row>
    <row r="20" spans="1:17" ht="12" customHeight="1" x14ac:dyDescent="0.25">
      <c r="A20" s="29" t="s">
        <v>140</v>
      </c>
      <c r="B20" s="83">
        <f>RES_hhdet_num!B$103</f>
        <v>9000</v>
      </c>
      <c r="C20" s="83">
        <f>RES_hhdet_num!C$103</f>
        <v>7987</v>
      </c>
      <c r="D20" s="83">
        <f>RES_hhdet_num!D$103</f>
        <v>8276</v>
      </c>
      <c r="E20" s="83">
        <f>RES_hhdet_num!E$103</f>
        <v>7694.0000000000009</v>
      </c>
      <c r="F20" s="83">
        <f>RES_hhdet_num!F$103</f>
        <v>7029</v>
      </c>
      <c r="G20" s="83">
        <f>RES_hhdet_num!G$103</f>
        <v>7309</v>
      </c>
      <c r="H20" s="83">
        <f>RES_hhdet_num!H$103</f>
        <v>7009.0000000000018</v>
      </c>
      <c r="I20" s="83">
        <f>RES_hhdet_num!I$103</f>
        <v>10739</v>
      </c>
      <c r="J20" s="83">
        <f>RES_hhdet_num!J$103</f>
        <v>10507.000000000002</v>
      </c>
      <c r="K20" s="83">
        <f>RES_hhdet_num!K$103</f>
        <v>14456</v>
      </c>
      <c r="L20" s="83">
        <f>RES_hhdet_num!L$103</f>
        <v>13618</v>
      </c>
      <c r="M20" s="83">
        <f>RES_hhdet_num!M$103</f>
        <v>14591.999999999998</v>
      </c>
      <c r="N20" s="83">
        <f>RES_hhdet_num!N$103</f>
        <v>19236</v>
      </c>
      <c r="O20" s="83">
        <f>RES_hhdet_num!O$103</f>
        <v>15435</v>
      </c>
      <c r="P20" s="83">
        <f>RES_hhdet_num!P$103</f>
        <v>16909.999999999996</v>
      </c>
      <c r="Q20" s="83">
        <f>RES_hhdet_num!Q$103</f>
        <v>19852</v>
      </c>
    </row>
    <row r="22" spans="1:17" ht="12" customHeight="1" x14ac:dyDescent="0.25">
      <c r="A22" s="152" t="s">
        <v>23</v>
      </c>
      <c r="B22" s="151"/>
      <c r="C22" s="151"/>
      <c r="D22" s="151"/>
      <c r="E22" s="151"/>
      <c r="F22" s="151"/>
      <c r="G22" s="151"/>
      <c r="H22" s="151"/>
      <c r="I22" s="151"/>
      <c r="J22" s="151"/>
      <c r="K22" s="151"/>
      <c r="L22" s="151"/>
      <c r="M22" s="151"/>
      <c r="N22" s="151"/>
      <c r="O22" s="151"/>
      <c r="P22" s="151"/>
      <c r="Q22" s="151"/>
    </row>
    <row r="23" spans="1:17" ht="12" customHeight="1" x14ac:dyDescent="0.25">
      <c r="A23" s="150" t="s">
        <v>65</v>
      </c>
      <c r="B23" s="149"/>
      <c r="C23" s="149"/>
      <c r="D23" s="149"/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49"/>
      <c r="P23" s="149"/>
      <c r="Q23" s="149"/>
    </row>
    <row r="24" spans="1:17" ht="12" customHeight="1" x14ac:dyDescent="0.25">
      <c r="A24" s="23" t="s">
        <v>157</v>
      </c>
      <c r="B24" s="67"/>
      <c r="C24" s="67">
        <f>B7+C41-C7</f>
        <v>772</v>
      </c>
      <c r="D24" s="67">
        <f t="shared" ref="D24:Q24" si="0">C7+D41-D7</f>
        <v>647.125</v>
      </c>
      <c r="E24" s="67">
        <f t="shared" si="0"/>
        <v>723.00000000000182</v>
      </c>
      <c r="F24" s="67">
        <f t="shared" si="0"/>
        <v>647.12499999999818</v>
      </c>
      <c r="G24" s="67">
        <f t="shared" si="0"/>
        <v>647.125</v>
      </c>
      <c r="H24" s="67">
        <f t="shared" si="0"/>
        <v>647.125</v>
      </c>
      <c r="I24" s="67">
        <f t="shared" si="0"/>
        <v>647.125</v>
      </c>
      <c r="J24" s="67">
        <f t="shared" si="0"/>
        <v>647.125</v>
      </c>
      <c r="K24" s="67">
        <f t="shared" si="0"/>
        <v>647.12499999999818</v>
      </c>
      <c r="L24" s="67">
        <f t="shared" si="0"/>
        <v>647.12499999999818</v>
      </c>
      <c r="M24" s="67">
        <f t="shared" si="0"/>
        <v>647.125</v>
      </c>
      <c r="N24" s="67">
        <f t="shared" si="0"/>
        <v>647.12500000000364</v>
      </c>
      <c r="O24" s="67">
        <f t="shared" si="0"/>
        <v>647.125</v>
      </c>
      <c r="P24" s="67">
        <f t="shared" si="0"/>
        <v>647.12500000000364</v>
      </c>
      <c r="Q24" s="67">
        <f t="shared" si="0"/>
        <v>647.12499999999636</v>
      </c>
    </row>
    <row r="25" spans="1:17" ht="12" customHeight="1" x14ac:dyDescent="0.25">
      <c r="A25" s="146" t="s">
        <v>112</v>
      </c>
      <c r="B25" s="145"/>
      <c r="C25" s="145"/>
      <c r="D25" s="145"/>
      <c r="E25" s="145"/>
      <c r="F25" s="145"/>
      <c r="G25" s="145"/>
      <c r="H25" s="145"/>
      <c r="I25" s="145"/>
      <c r="J25" s="145"/>
      <c r="K25" s="145"/>
      <c r="L25" s="145"/>
      <c r="M25" s="145"/>
      <c r="N25" s="145"/>
      <c r="O25" s="145"/>
      <c r="P25" s="145"/>
      <c r="Q25" s="145"/>
    </row>
    <row r="26" spans="1:17" ht="12" customHeight="1" x14ac:dyDescent="0.25">
      <c r="A26" s="23" t="s">
        <v>60</v>
      </c>
      <c r="B26" s="67"/>
      <c r="C26" s="67">
        <f>B9+C43-C9</f>
        <v>7</v>
      </c>
      <c r="D26" s="67">
        <f t="shared" ref="D26:Q26" si="1">C9+D43-D9</f>
        <v>10.5</v>
      </c>
      <c r="E26" s="67">
        <f t="shared" si="1"/>
        <v>9.75</v>
      </c>
      <c r="F26" s="67">
        <f t="shared" si="1"/>
        <v>13</v>
      </c>
      <c r="G26" s="67">
        <f t="shared" si="1"/>
        <v>13.25</v>
      </c>
      <c r="H26" s="67">
        <f t="shared" si="1"/>
        <v>13.5</v>
      </c>
      <c r="I26" s="67">
        <f t="shared" si="1"/>
        <v>13.75</v>
      </c>
      <c r="J26" s="67">
        <f t="shared" si="1"/>
        <v>14</v>
      </c>
      <c r="K26" s="67">
        <f t="shared" si="1"/>
        <v>9</v>
      </c>
      <c r="L26" s="67">
        <f t="shared" si="1"/>
        <v>10</v>
      </c>
      <c r="M26" s="67">
        <f t="shared" si="1"/>
        <v>7</v>
      </c>
      <c r="N26" s="67">
        <f t="shared" si="1"/>
        <v>7</v>
      </c>
      <c r="O26" s="67">
        <f t="shared" si="1"/>
        <v>22</v>
      </c>
      <c r="P26" s="67">
        <f t="shared" si="1"/>
        <v>24.000000000000114</v>
      </c>
      <c r="Q26" s="67">
        <f t="shared" si="1"/>
        <v>66.999999999999886</v>
      </c>
    </row>
    <row r="27" spans="1:17" ht="12" customHeight="1" x14ac:dyDescent="0.25">
      <c r="A27" s="146" t="s">
        <v>63</v>
      </c>
      <c r="B27" s="145"/>
      <c r="C27" s="145"/>
      <c r="D27" s="145"/>
      <c r="E27" s="145"/>
      <c r="F27" s="145"/>
      <c r="G27" s="145"/>
      <c r="H27" s="145"/>
      <c r="I27" s="145"/>
      <c r="J27" s="145"/>
      <c r="K27" s="145"/>
      <c r="L27" s="145"/>
      <c r="M27" s="145"/>
      <c r="N27" s="145"/>
      <c r="O27" s="145"/>
      <c r="P27" s="145"/>
      <c r="Q27" s="145"/>
    </row>
    <row r="28" spans="1:17" ht="12" customHeight="1" x14ac:dyDescent="0.25">
      <c r="A28" s="23" t="s">
        <v>156</v>
      </c>
      <c r="B28" s="67"/>
      <c r="C28" s="67">
        <f t="shared" ref="C28:Q33" si="2">B11+C45-C11</f>
        <v>139.76843271555208</v>
      </c>
      <c r="D28" s="67">
        <f t="shared" si="2"/>
        <v>104.99999999999955</v>
      </c>
      <c r="E28" s="67">
        <f t="shared" si="2"/>
        <v>139.86850589535788</v>
      </c>
      <c r="F28" s="67">
        <f t="shared" si="2"/>
        <v>105</v>
      </c>
      <c r="G28" s="67">
        <f t="shared" si="2"/>
        <v>105</v>
      </c>
      <c r="H28" s="67">
        <f t="shared" si="2"/>
        <v>104.99999999999955</v>
      </c>
      <c r="I28" s="67">
        <f t="shared" si="2"/>
        <v>105</v>
      </c>
      <c r="J28" s="67">
        <f t="shared" si="2"/>
        <v>170.20271437017891</v>
      </c>
      <c r="K28" s="67">
        <f t="shared" si="2"/>
        <v>104.99999999999909</v>
      </c>
      <c r="L28" s="67">
        <f t="shared" si="2"/>
        <v>285.53604455878121</v>
      </c>
      <c r="M28" s="67">
        <f t="shared" si="2"/>
        <v>105</v>
      </c>
      <c r="N28" s="67">
        <f t="shared" si="2"/>
        <v>874.79873086292719</v>
      </c>
      <c r="O28" s="67">
        <f t="shared" si="2"/>
        <v>104.99999999999818</v>
      </c>
      <c r="P28" s="67">
        <f t="shared" si="2"/>
        <v>495.17706076002833</v>
      </c>
      <c r="Q28" s="67">
        <f t="shared" si="2"/>
        <v>641.37733059198035</v>
      </c>
    </row>
    <row r="29" spans="1:17" ht="12" customHeight="1" x14ac:dyDescent="0.25">
      <c r="A29" s="23" t="s">
        <v>155</v>
      </c>
      <c r="B29" s="67"/>
      <c r="C29" s="67">
        <f t="shared" si="2"/>
        <v>0.6065672844480261</v>
      </c>
      <c r="D29" s="67">
        <f t="shared" si="2"/>
        <v>0.45265755419408649</v>
      </c>
      <c r="E29" s="67">
        <f t="shared" si="2"/>
        <v>0.50649410464259415</v>
      </c>
      <c r="F29" s="67">
        <f t="shared" si="2"/>
        <v>0.2380874216412856</v>
      </c>
      <c r="G29" s="67">
        <f t="shared" si="2"/>
        <v>1.1521559548115405</v>
      </c>
      <c r="H29" s="67">
        <f t="shared" si="2"/>
        <v>1.0949520664744341</v>
      </c>
      <c r="I29" s="67">
        <f t="shared" si="2"/>
        <v>16.305840616738394</v>
      </c>
      <c r="J29" s="67">
        <f t="shared" si="2"/>
        <v>6.7698316203689046E-2</v>
      </c>
      <c r="K29" s="67">
        <f t="shared" si="2"/>
        <v>80.032078524966096</v>
      </c>
      <c r="L29" s="67">
        <f t="shared" si="2"/>
        <v>0</v>
      </c>
      <c r="M29" s="67">
        <f t="shared" si="2"/>
        <v>18.706232248426659</v>
      </c>
      <c r="N29" s="67">
        <f t="shared" si="2"/>
        <v>203.32982378155248</v>
      </c>
      <c r="O29" s="67">
        <f t="shared" si="2"/>
        <v>3.899595682717063</v>
      </c>
      <c r="P29" s="67">
        <f t="shared" si="2"/>
        <v>8.1712780113664394</v>
      </c>
      <c r="Q29" s="67">
        <f t="shared" si="2"/>
        <v>157.23109887717328</v>
      </c>
    </row>
    <row r="30" spans="1:17" ht="12" customHeight="1" x14ac:dyDescent="0.25">
      <c r="A30" s="23" t="s">
        <v>144</v>
      </c>
      <c r="B30" s="67"/>
      <c r="C30" s="67">
        <f t="shared" si="2"/>
        <v>287.23323008849547</v>
      </c>
      <c r="D30" s="67">
        <f t="shared" si="2"/>
        <v>384.59574103041405</v>
      </c>
      <c r="E30" s="67">
        <f t="shared" si="2"/>
        <v>284.30767746913716</v>
      </c>
      <c r="F30" s="67">
        <f t="shared" si="2"/>
        <v>261.84008457196751</v>
      </c>
      <c r="G30" s="67">
        <f t="shared" si="2"/>
        <v>266.42912460469415</v>
      </c>
      <c r="H30" s="67">
        <f t="shared" si="2"/>
        <v>216</v>
      </c>
      <c r="I30" s="67">
        <f t="shared" si="2"/>
        <v>714.36748879650077</v>
      </c>
      <c r="J30" s="67">
        <f t="shared" si="2"/>
        <v>305.33768923016214</v>
      </c>
      <c r="K30" s="67">
        <f t="shared" si="2"/>
        <v>1161.1778721048177</v>
      </c>
      <c r="L30" s="67">
        <f t="shared" si="2"/>
        <v>580</v>
      </c>
      <c r="M30" s="67">
        <f t="shared" si="2"/>
        <v>949</v>
      </c>
      <c r="N30" s="67">
        <f t="shared" si="2"/>
        <v>0</v>
      </c>
      <c r="O30" s="67">
        <f t="shared" si="2"/>
        <v>0</v>
      </c>
      <c r="P30" s="67">
        <f t="shared" si="2"/>
        <v>600.62082018341152</v>
      </c>
      <c r="Q30" s="67">
        <f t="shared" si="2"/>
        <v>936.99999999999909</v>
      </c>
    </row>
    <row r="31" spans="1:17" ht="12" customHeight="1" x14ac:dyDescent="0.25">
      <c r="A31" s="23" t="s">
        <v>143</v>
      </c>
      <c r="B31" s="67"/>
      <c r="C31" s="67">
        <f t="shared" si="2"/>
        <v>1.1417699115044249</v>
      </c>
      <c r="D31" s="67">
        <f t="shared" si="2"/>
        <v>0.75</v>
      </c>
      <c r="E31" s="67">
        <f t="shared" si="2"/>
        <v>1.6298225308641969</v>
      </c>
      <c r="F31" s="67">
        <f t="shared" si="2"/>
        <v>1.3795604572866029</v>
      </c>
      <c r="G31" s="67">
        <f t="shared" si="2"/>
        <v>0.75</v>
      </c>
      <c r="H31" s="67">
        <f t="shared" si="2"/>
        <v>1.5144026508312685</v>
      </c>
      <c r="I31" s="67">
        <f t="shared" si="2"/>
        <v>0.75</v>
      </c>
      <c r="J31" s="67">
        <f t="shared" si="2"/>
        <v>0.74999999999995737</v>
      </c>
      <c r="K31" s="67">
        <f t="shared" si="2"/>
        <v>14.837772515320736</v>
      </c>
      <c r="L31" s="67">
        <f t="shared" si="2"/>
        <v>14.806911871609415</v>
      </c>
      <c r="M31" s="67">
        <f t="shared" si="2"/>
        <v>74.000000000000014</v>
      </c>
      <c r="N31" s="67">
        <f t="shared" si="2"/>
        <v>0</v>
      </c>
      <c r="O31" s="67">
        <f t="shared" si="2"/>
        <v>0</v>
      </c>
      <c r="P31" s="67">
        <f t="shared" si="2"/>
        <v>12.086290567874698</v>
      </c>
      <c r="Q31" s="67">
        <f t="shared" si="2"/>
        <v>98.000000000000114</v>
      </c>
    </row>
    <row r="32" spans="1:17" ht="12" customHeight="1" x14ac:dyDescent="0.25">
      <c r="A32" s="23" t="s">
        <v>142</v>
      </c>
      <c r="B32" s="67"/>
      <c r="C32" s="67">
        <f t="shared" si="2"/>
        <v>1524</v>
      </c>
      <c r="D32" s="67">
        <f t="shared" si="2"/>
        <v>543.00000000000091</v>
      </c>
      <c r="E32" s="67">
        <f t="shared" si="2"/>
        <v>1169.9999999999986</v>
      </c>
      <c r="F32" s="67">
        <f t="shared" si="2"/>
        <v>930.9998996407694</v>
      </c>
      <c r="G32" s="67">
        <f t="shared" si="2"/>
        <v>543</v>
      </c>
      <c r="H32" s="67">
        <f t="shared" si="2"/>
        <v>543</v>
      </c>
      <c r="I32" s="67">
        <f t="shared" si="2"/>
        <v>543</v>
      </c>
      <c r="J32" s="67">
        <f t="shared" si="2"/>
        <v>543</v>
      </c>
      <c r="K32" s="67">
        <f t="shared" si="2"/>
        <v>543</v>
      </c>
      <c r="L32" s="67">
        <f t="shared" si="2"/>
        <v>885.78215293134053</v>
      </c>
      <c r="M32" s="67">
        <f t="shared" si="2"/>
        <v>543.00000000000091</v>
      </c>
      <c r="N32" s="67">
        <f t="shared" si="2"/>
        <v>512.79594719478791</v>
      </c>
      <c r="O32" s="67">
        <f t="shared" si="2"/>
        <v>6405.0000000000009</v>
      </c>
      <c r="P32" s="67">
        <f t="shared" si="2"/>
        <v>191.94008078480411</v>
      </c>
      <c r="Q32" s="67">
        <f t="shared" si="2"/>
        <v>0</v>
      </c>
    </row>
    <row r="33" spans="1:17" ht="12" customHeight="1" x14ac:dyDescent="0.25">
      <c r="A33" s="23" t="s">
        <v>141</v>
      </c>
      <c r="B33" s="67"/>
      <c r="C33" s="67">
        <f t="shared" si="2"/>
        <v>2</v>
      </c>
      <c r="D33" s="67">
        <f t="shared" si="2"/>
        <v>0.75</v>
      </c>
      <c r="E33" s="67">
        <f t="shared" si="2"/>
        <v>3</v>
      </c>
      <c r="F33" s="67">
        <f t="shared" si="2"/>
        <v>0.75</v>
      </c>
      <c r="G33" s="67">
        <f t="shared" si="2"/>
        <v>2.7461408232022571</v>
      </c>
      <c r="H33" s="67">
        <f t="shared" si="2"/>
        <v>2.66628480177787</v>
      </c>
      <c r="I33" s="67">
        <f t="shared" si="2"/>
        <v>18</v>
      </c>
      <c r="J33" s="67">
        <f t="shared" si="2"/>
        <v>8.896211057675572</v>
      </c>
      <c r="K33" s="67">
        <f t="shared" si="2"/>
        <v>24.802062163975393</v>
      </c>
      <c r="L33" s="67">
        <f t="shared" si="2"/>
        <v>11.343832426476354</v>
      </c>
      <c r="M33" s="67">
        <f t="shared" si="2"/>
        <v>3.1257479434545985</v>
      </c>
      <c r="N33" s="67">
        <f t="shared" si="2"/>
        <v>25.558620946767974</v>
      </c>
      <c r="O33" s="67">
        <f t="shared" si="2"/>
        <v>720.99999999999977</v>
      </c>
      <c r="P33" s="67">
        <f t="shared" si="2"/>
        <v>22.0965411156572</v>
      </c>
      <c r="Q33" s="67">
        <f t="shared" si="2"/>
        <v>24.722840247892094</v>
      </c>
    </row>
    <row r="34" spans="1:17" ht="12" customHeight="1" x14ac:dyDescent="0.25">
      <c r="A34" s="146" t="s">
        <v>62</v>
      </c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5"/>
      <c r="Q34" s="145"/>
    </row>
    <row r="35" spans="1:17" ht="12" customHeight="1" x14ac:dyDescent="0.25">
      <c r="A35" s="23" t="s">
        <v>55</v>
      </c>
      <c r="B35" s="67"/>
      <c r="C35" s="67">
        <f t="shared" ref="C35:Q37" si="3">B18+C52-C18</f>
        <v>0</v>
      </c>
      <c r="D35" s="67">
        <f t="shared" si="3"/>
        <v>0</v>
      </c>
      <c r="E35" s="67">
        <f t="shared" si="3"/>
        <v>0</v>
      </c>
      <c r="F35" s="67">
        <f t="shared" si="3"/>
        <v>0</v>
      </c>
      <c r="G35" s="67">
        <f t="shared" si="3"/>
        <v>0</v>
      </c>
      <c r="H35" s="67">
        <f t="shared" si="3"/>
        <v>0</v>
      </c>
      <c r="I35" s="67">
        <f t="shared" si="3"/>
        <v>0</v>
      </c>
      <c r="J35" s="67">
        <f t="shared" si="3"/>
        <v>0</v>
      </c>
      <c r="K35" s="67">
        <f t="shared" si="3"/>
        <v>0</v>
      </c>
      <c r="L35" s="67">
        <f t="shared" si="3"/>
        <v>0</v>
      </c>
      <c r="M35" s="67">
        <f t="shared" si="3"/>
        <v>0</v>
      </c>
      <c r="N35" s="67">
        <f t="shared" si="3"/>
        <v>0</v>
      </c>
      <c r="O35" s="67">
        <f t="shared" si="3"/>
        <v>0</v>
      </c>
      <c r="P35" s="67">
        <f t="shared" si="3"/>
        <v>0</v>
      </c>
      <c r="Q35" s="67">
        <f t="shared" si="3"/>
        <v>0</v>
      </c>
    </row>
    <row r="36" spans="1:17" ht="12" customHeight="1" x14ac:dyDescent="0.25">
      <c r="A36" s="23" t="s">
        <v>57</v>
      </c>
      <c r="B36" s="67"/>
      <c r="C36" s="67">
        <f t="shared" si="3"/>
        <v>169.25</v>
      </c>
      <c r="D36" s="67">
        <f t="shared" si="3"/>
        <v>339.03166777283286</v>
      </c>
      <c r="E36" s="67">
        <f t="shared" si="3"/>
        <v>167.78166777283263</v>
      </c>
      <c r="F36" s="67">
        <f t="shared" si="3"/>
        <v>137.90748623740978</v>
      </c>
      <c r="G36" s="67">
        <f t="shared" si="3"/>
        <v>139.64528093744707</v>
      </c>
      <c r="H36" s="67">
        <f t="shared" si="3"/>
        <v>235.61859490458028</v>
      </c>
      <c r="I36" s="67">
        <f t="shared" si="3"/>
        <v>756.03255559719491</v>
      </c>
      <c r="J36" s="67">
        <f t="shared" si="3"/>
        <v>443.78255559719514</v>
      </c>
      <c r="K36" s="67">
        <f t="shared" si="3"/>
        <v>1219.1957202942699</v>
      </c>
      <c r="L36" s="67">
        <f t="shared" si="3"/>
        <v>303.94572029427081</v>
      </c>
      <c r="M36" s="67">
        <f t="shared" si="3"/>
        <v>988.1789386669343</v>
      </c>
      <c r="N36" s="67">
        <f t="shared" si="3"/>
        <v>890.20911642664009</v>
      </c>
      <c r="O36" s="67">
        <f t="shared" si="3"/>
        <v>363.95911642664032</v>
      </c>
      <c r="P36" s="67">
        <f t="shared" si="3"/>
        <v>3537.5000000000005</v>
      </c>
      <c r="Q36" s="67">
        <f t="shared" si="3"/>
        <v>2719.6249999999982</v>
      </c>
    </row>
    <row r="37" spans="1:17" ht="12" customHeight="1" x14ac:dyDescent="0.25">
      <c r="A37" s="29" t="s">
        <v>140</v>
      </c>
      <c r="B37" s="83"/>
      <c r="C37" s="83">
        <f t="shared" si="3"/>
        <v>1125</v>
      </c>
      <c r="D37" s="83">
        <f t="shared" si="3"/>
        <v>843.75</v>
      </c>
      <c r="E37" s="83">
        <f t="shared" si="3"/>
        <v>1124.9999999999991</v>
      </c>
      <c r="F37" s="83">
        <f t="shared" si="3"/>
        <v>1014.7591804292579</v>
      </c>
      <c r="G37" s="83">
        <f t="shared" si="3"/>
        <v>843.75</v>
      </c>
      <c r="H37" s="83">
        <f t="shared" si="3"/>
        <v>1143.8410021377877</v>
      </c>
      <c r="I37" s="83">
        <f t="shared" si="3"/>
        <v>843.75000000000182</v>
      </c>
      <c r="J37" s="83">
        <f t="shared" si="3"/>
        <v>843.74999999999818</v>
      </c>
      <c r="K37" s="83">
        <f t="shared" si="3"/>
        <v>843.75000000000182</v>
      </c>
      <c r="L37" s="83">
        <f t="shared" si="3"/>
        <v>1440.8433322271667</v>
      </c>
      <c r="M37" s="83">
        <f t="shared" si="3"/>
        <v>880.97308584857274</v>
      </c>
      <c r="N37" s="83">
        <f t="shared" si="3"/>
        <v>954.78830098681283</v>
      </c>
      <c r="O37" s="83">
        <f t="shared" si="3"/>
        <v>4146.4937637115327</v>
      </c>
      <c r="P37" s="83">
        <f t="shared" si="3"/>
        <v>547.72126112493788</v>
      </c>
      <c r="Q37" s="83">
        <f t="shared" si="3"/>
        <v>3754.3764422650129</v>
      </c>
    </row>
    <row r="39" spans="1:17" ht="12" customHeight="1" x14ac:dyDescent="0.25">
      <c r="A39" s="152" t="s">
        <v>22</v>
      </c>
      <c r="B39" s="151"/>
      <c r="C39" s="151"/>
      <c r="D39" s="151"/>
      <c r="E39" s="151"/>
      <c r="F39" s="151"/>
      <c r="G39" s="151"/>
      <c r="H39" s="151"/>
      <c r="I39" s="151"/>
      <c r="J39" s="151"/>
      <c r="K39" s="151"/>
      <c r="L39" s="151"/>
      <c r="M39" s="151"/>
      <c r="N39" s="151"/>
      <c r="O39" s="151"/>
      <c r="P39" s="151"/>
      <c r="Q39" s="151"/>
    </row>
    <row r="40" spans="1:17" ht="12" customHeight="1" x14ac:dyDescent="0.25">
      <c r="A40" s="150" t="s">
        <v>65</v>
      </c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49"/>
      <c r="Q40" s="149"/>
    </row>
    <row r="41" spans="1:17" ht="12" customHeight="1" x14ac:dyDescent="0.25">
      <c r="A41" s="23" t="s">
        <v>157</v>
      </c>
      <c r="B41" s="67"/>
      <c r="C41" s="67">
        <f>RES_hhdet_in!C$83</f>
        <v>0</v>
      </c>
      <c r="D41" s="67">
        <f>RES_hhdet_in!D$83</f>
        <v>638.125</v>
      </c>
      <c r="E41" s="67">
        <f>RES_hhdet_in!E$83</f>
        <v>0</v>
      </c>
      <c r="F41" s="67">
        <f>RES_hhdet_in!F$83</f>
        <v>120.12499999999999</v>
      </c>
      <c r="G41" s="67">
        <f>RES_hhdet_in!G$83</f>
        <v>1184.125</v>
      </c>
      <c r="H41" s="67">
        <f>RES_hhdet_in!H$83</f>
        <v>977.12500000000011</v>
      </c>
      <c r="I41" s="67">
        <f>RES_hhdet_in!I$83</f>
        <v>3938.125</v>
      </c>
      <c r="J41" s="67">
        <f>RES_hhdet_in!J$83</f>
        <v>665.125</v>
      </c>
      <c r="K41" s="67">
        <f>RES_hhdet_in!K$83</f>
        <v>3554.1249999999995</v>
      </c>
      <c r="L41" s="67">
        <f>RES_hhdet_in!L$83</f>
        <v>683.125</v>
      </c>
      <c r="M41" s="67">
        <f>RES_hhdet_in!M$83</f>
        <v>1222.125</v>
      </c>
      <c r="N41" s="67">
        <f>RES_hhdet_in!N$83</f>
        <v>4638.125</v>
      </c>
      <c r="O41" s="67">
        <f>RES_hhdet_in!O$83</f>
        <v>705.12499999999989</v>
      </c>
      <c r="P41" s="67">
        <f>RES_hhdet_in!P$83</f>
        <v>657.125</v>
      </c>
      <c r="Q41" s="67">
        <f>RES_hhdet_in!Q$83</f>
        <v>3881.1250000000005</v>
      </c>
    </row>
    <row r="42" spans="1:17" ht="12" customHeight="1" x14ac:dyDescent="0.25">
      <c r="A42" s="146" t="s">
        <v>112</v>
      </c>
      <c r="B42" s="145"/>
      <c r="C42" s="145"/>
      <c r="D42" s="145"/>
      <c r="E42" s="145"/>
      <c r="F42" s="145"/>
      <c r="G42" s="145"/>
      <c r="H42" s="145"/>
      <c r="I42" s="145"/>
      <c r="J42" s="145"/>
      <c r="K42" s="145"/>
      <c r="L42" s="145"/>
      <c r="M42" s="145"/>
      <c r="N42" s="145"/>
      <c r="O42" s="145"/>
      <c r="P42" s="145"/>
      <c r="Q42" s="145"/>
    </row>
    <row r="43" spans="1:17" ht="12" customHeight="1" x14ac:dyDescent="0.25">
      <c r="A43" s="23" t="s">
        <v>60</v>
      </c>
      <c r="B43" s="67"/>
      <c r="C43" s="67">
        <f>RES_hhdet_in!C$86</f>
        <v>7</v>
      </c>
      <c r="D43" s="67">
        <f>RES_hhdet_in!D$86</f>
        <v>14.5</v>
      </c>
      <c r="E43" s="67">
        <f>RES_hhdet_in!E$86</f>
        <v>7.75</v>
      </c>
      <c r="F43" s="67">
        <f>RES_hhdet_in!F$86</f>
        <v>13</v>
      </c>
      <c r="G43" s="67">
        <f>RES_hhdet_in!G$86</f>
        <v>30.25</v>
      </c>
      <c r="H43" s="67">
        <f>RES_hhdet_in!H$86</f>
        <v>29.5</v>
      </c>
      <c r="I43" s="67">
        <f>RES_hhdet_in!I$86</f>
        <v>75.75</v>
      </c>
      <c r="J43" s="67">
        <f>RES_hhdet_in!J$86</f>
        <v>38</v>
      </c>
      <c r="K43" s="67">
        <f>RES_hhdet_in!K$86</f>
        <v>97</v>
      </c>
      <c r="L43" s="67">
        <f>RES_hhdet_in!L$86</f>
        <v>48</v>
      </c>
      <c r="M43" s="67">
        <f>RES_hhdet_in!M$86</f>
        <v>56</v>
      </c>
      <c r="N43" s="67">
        <f>RES_hhdet_in!N$86</f>
        <v>141</v>
      </c>
      <c r="O43" s="67">
        <f>RES_hhdet_in!O$86</f>
        <v>68</v>
      </c>
      <c r="P43" s="67">
        <f>RES_hhdet_in!P$86</f>
        <v>67</v>
      </c>
      <c r="Q43" s="67">
        <f>RES_hhdet_in!Q$86</f>
        <v>114</v>
      </c>
    </row>
    <row r="44" spans="1:17" ht="12" customHeight="1" x14ac:dyDescent="0.25">
      <c r="A44" s="146" t="s">
        <v>63</v>
      </c>
      <c r="B44" s="145"/>
      <c r="C44" s="145"/>
      <c r="D44" s="145"/>
      <c r="E44" s="145"/>
      <c r="F44" s="145"/>
      <c r="G44" s="145"/>
      <c r="H44" s="145"/>
      <c r="I44" s="145"/>
      <c r="J44" s="145"/>
      <c r="K44" s="145"/>
      <c r="L44" s="145"/>
      <c r="M44" s="145"/>
      <c r="N44" s="145"/>
      <c r="O44" s="145"/>
      <c r="P44" s="145"/>
      <c r="Q44" s="145"/>
    </row>
    <row r="45" spans="1:17" ht="12" customHeight="1" x14ac:dyDescent="0.25">
      <c r="A45" s="23" t="s">
        <v>156</v>
      </c>
      <c r="B45" s="67"/>
      <c r="C45" s="67">
        <f>RES_hhdet_in!C$88</f>
        <v>375.76843271555197</v>
      </c>
      <c r="D45" s="67">
        <f>RES_hhdet_in!D$88</f>
        <v>277.99999999999966</v>
      </c>
      <c r="E45" s="67">
        <f>RES_hhdet_in!E$88</f>
        <v>195.8685058953574</v>
      </c>
      <c r="F45" s="67">
        <f>RES_hhdet_in!F$88</f>
        <v>367.99999999999989</v>
      </c>
      <c r="G45" s="67">
        <f>RES_hhdet_in!G$88</f>
        <v>379.00000000000057</v>
      </c>
      <c r="H45" s="67">
        <f>RES_hhdet_in!H$88</f>
        <v>323.00000000000011</v>
      </c>
      <c r="I45" s="67">
        <f>RES_hhdet_in!I$88</f>
        <v>2116</v>
      </c>
      <c r="J45" s="67">
        <f>RES_hhdet_in!J$88</f>
        <v>114.2027143701787</v>
      </c>
      <c r="K45" s="67">
        <f>RES_hhdet_in!K$88</f>
        <v>2642.0000000000009</v>
      </c>
      <c r="L45" s="67">
        <f>RES_hhdet_in!L$88</f>
        <v>181.5360445587809</v>
      </c>
      <c r="M45" s="67">
        <f>RES_hhdet_in!M$88</f>
        <v>1141.0000000000007</v>
      </c>
      <c r="N45" s="67">
        <f>RES_hhdet_in!N$88</f>
        <v>3171.7987308629245</v>
      </c>
      <c r="O45" s="67">
        <f>RES_hhdet_in!O$88</f>
        <v>1310.0000000000009</v>
      </c>
      <c r="P45" s="67">
        <f>RES_hhdet_in!P$88</f>
        <v>858.17706076002526</v>
      </c>
      <c r="Q45" s="67">
        <f>RES_hhdet_in!Q$88</f>
        <v>3704.3773305919808</v>
      </c>
    </row>
    <row r="46" spans="1:17" ht="12" customHeight="1" x14ac:dyDescent="0.25">
      <c r="A46" s="23" t="s">
        <v>155</v>
      </c>
      <c r="B46" s="67"/>
      <c r="C46" s="67">
        <f>RES_hhdet_in!C$89</f>
        <v>0.60656728444802577</v>
      </c>
      <c r="D46" s="67">
        <f>RES_hhdet_in!D$89</f>
        <v>3.452657554194086</v>
      </c>
      <c r="E46" s="67">
        <f>RES_hhdet_in!E$89</f>
        <v>0.50649410464259392</v>
      </c>
      <c r="F46" s="67">
        <f>RES_hhdet_in!F$89</f>
        <v>4.2380874216412847</v>
      </c>
      <c r="G46" s="67">
        <f>RES_hhdet_in!G$89</f>
        <v>7.1521559548115423</v>
      </c>
      <c r="H46" s="67">
        <f>RES_hhdet_in!H$89</f>
        <v>8.0949520664744341</v>
      </c>
      <c r="I46" s="67">
        <f>RES_hhdet_in!I$89</f>
        <v>77.305840616738394</v>
      </c>
      <c r="J46" s="67">
        <f>RES_hhdet_in!J$89</f>
        <v>95.067698316203675</v>
      </c>
      <c r="K46" s="67">
        <f>RES_hhdet_in!K$89</f>
        <v>347.0320785249661</v>
      </c>
      <c r="L46" s="67">
        <f>RES_hhdet_in!L$89</f>
        <v>163</v>
      </c>
      <c r="M46" s="67">
        <f>RES_hhdet_in!M$89</f>
        <v>282.70623224842666</v>
      </c>
      <c r="N46" s="67">
        <f>RES_hhdet_in!N$89</f>
        <v>597.32982378155248</v>
      </c>
      <c r="O46" s="67">
        <f>RES_hhdet_in!O$89</f>
        <v>314.89959568271706</v>
      </c>
      <c r="P46" s="67">
        <f>RES_hhdet_in!P$89</f>
        <v>247.17127801136613</v>
      </c>
      <c r="Q46" s="67">
        <f>RES_hhdet_in!Q$89</f>
        <v>749.23109887717328</v>
      </c>
    </row>
    <row r="47" spans="1:17" ht="12" customHeight="1" x14ac:dyDescent="0.25">
      <c r="A47" s="23" t="s">
        <v>144</v>
      </c>
      <c r="B47" s="67"/>
      <c r="C47" s="67">
        <f>RES_hhdet_in!C$92</f>
        <v>805.23323008849559</v>
      </c>
      <c r="D47" s="67">
        <f>RES_hhdet_in!D$92</f>
        <v>79.595741030414203</v>
      </c>
      <c r="E47" s="67">
        <f>RES_hhdet_in!E$92</f>
        <v>677.3076774691358</v>
      </c>
      <c r="F47" s="67">
        <f>RES_hhdet_in!F$92</f>
        <v>379.84008457196859</v>
      </c>
      <c r="G47" s="67">
        <f>RES_hhdet_in!G$92</f>
        <v>179.42912460469452</v>
      </c>
      <c r="H47" s="67">
        <f>RES_hhdet_in!H$92</f>
        <v>337.99999999999977</v>
      </c>
      <c r="I47" s="67">
        <f>RES_hhdet_in!I$92</f>
        <v>469.36748879650082</v>
      </c>
      <c r="J47" s="67">
        <f>RES_hhdet_in!J$92</f>
        <v>68.337689230162226</v>
      </c>
      <c r="K47" s="67">
        <f>RES_hhdet_in!K$92</f>
        <v>110.17787210481772</v>
      </c>
      <c r="L47" s="67">
        <f>RES_hhdet_in!L$92</f>
        <v>0</v>
      </c>
      <c r="M47" s="67">
        <f>RES_hhdet_in!M$92</f>
        <v>0</v>
      </c>
      <c r="N47" s="67">
        <f>RES_hhdet_in!N$92</f>
        <v>0</v>
      </c>
      <c r="O47" s="67">
        <f>RES_hhdet_in!O$92</f>
        <v>5026.9999999999991</v>
      </c>
      <c r="P47" s="67">
        <f>RES_hhdet_in!P$92</f>
        <v>174.62082018341135</v>
      </c>
      <c r="Q47" s="67">
        <f>RES_hhdet_in!Q$92</f>
        <v>0</v>
      </c>
    </row>
    <row r="48" spans="1:17" ht="12" customHeight="1" x14ac:dyDescent="0.25">
      <c r="A48" s="23" t="s">
        <v>143</v>
      </c>
      <c r="B48" s="67"/>
      <c r="C48" s="67">
        <f>RES_hhdet_in!C$93</f>
        <v>1.1417699115044249</v>
      </c>
      <c r="D48" s="67">
        <f>RES_hhdet_in!D$93</f>
        <v>2.7499999999999956</v>
      </c>
      <c r="E48" s="67">
        <f>RES_hhdet_in!E$93</f>
        <v>2.6298225308641978</v>
      </c>
      <c r="F48" s="67">
        <f>RES_hhdet_in!F$93</f>
        <v>5.3795604572865976</v>
      </c>
      <c r="G48" s="67">
        <f>RES_hhdet_in!G$93</f>
        <v>5.7500000000000062</v>
      </c>
      <c r="H48" s="67">
        <f>RES_hhdet_in!H$93</f>
        <v>6.5144026508312667</v>
      </c>
      <c r="I48" s="67">
        <f>RES_hhdet_in!I$93</f>
        <v>23.750000000000032</v>
      </c>
      <c r="J48" s="67">
        <f>RES_hhdet_in!J$93</f>
        <v>42.750000000000007</v>
      </c>
      <c r="K48" s="67">
        <f>RES_hhdet_in!K$93</f>
        <v>14.837772515320673</v>
      </c>
      <c r="L48" s="67">
        <f>RES_hhdet_in!L$93</f>
        <v>2.8069118716094121</v>
      </c>
      <c r="M48" s="67">
        <f>RES_hhdet_in!M$93</f>
        <v>0</v>
      </c>
      <c r="N48" s="67">
        <f>RES_hhdet_in!N$93</f>
        <v>0</v>
      </c>
      <c r="O48" s="67">
        <f>RES_hhdet_in!O$93</f>
        <v>640.99999999999977</v>
      </c>
      <c r="P48" s="67">
        <f>RES_hhdet_in!P$93</f>
        <v>27.086290567875025</v>
      </c>
      <c r="Q48" s="67">
        <f>RES_hhdet_in!Q$93</f>
        <v>0</v>
      </c>
    </row>
    <row r="49" spans="1:17" ht="12" customHeight="1" x14ac:dyDescent="0.25">
      <c r="A49" s="23" t="s">
        <v>142</v>
      </c>
      <c r="B49" s="67"/>
      <c r="C49" s="67">
        <f>RES_hhdet_in!C$96</f>
        <v>0</v>
      </c>
      <c r="D49" s="67">
        <f>RES_hhdet_in!D$96</f>
        <v>656.99999999999955</v>
      </c>
      <c r="E49" s="67">
        <f>RES_hhdet_in!E$96</f>
        <v>0</v>
      </c>
      <c r="F49" s="67">
        <f>RES_hhdet_in!F$96</f>
        <v>14.999899640768932</v>
      </c>
      <c r="G49" s="67">
        <f>RES_hhdet_in!G$96</f>
        <v>876.00000000000011</v>
      </c>
      <c r="H49" s="67">
        <f>RES_hhdet_in!H$96</f>
        <v>517.00000000000011</v>
      </c>
      <c r="I49" s="67">
        <f>RES_hhdet_in!I$96</f>
        <v>1940.0000000000002</v>
      </c>
      <c r="J49" s="67">
        <f>RES_hhdet_in!J$96</f>
        <v>643</v>
      </c>
      <c r="K49" s="67">
        <f>RES_hhdet_in!K$96</f>
        <v>1545.9999999999995</v>
      </c>
      <c r="L49" s="67">
        <f>RES_hhdet_in!L$96</f>
        <v>1311.7821529313424</v>
      </c>
      <c r="M49" s="67">
        <f>RES_hhdet_in!M$96</f>
        <v>710.99999999999966</v>
      </c>
      <c r="N49" s="67">
        <f>RES_hhdet_in!N$96</f>
        <v>1602.7959471947881</v>
      </c>
      <c r="O49" s="67">
        <f>RES_hhdet_in!O$96</f>
        <v>0</v>
      </c>
      <c r="P49" s="67">
        <f>RES_hhdet_in!P$96</f>
        <v>28.940080784804085</v>
      </c>
      <c r="Q49" s="67">
        <f>RES_hhdet_in!Q$96</f>
        <v>530.99999999999989</v>
      </c>
    </row>
    <row r="50" spans="1:17" ht="12" customHeight="1" x14ac:dyDescent="0.25">
      <c r="A50" s="23" t="s">
        <v>141</v>
      </c>
      <c r="B50" s="67"/>
      <c r="C50" s="67">
        <f>RES_hhdet_in!C$97</f>
        <v>0</v>
      </c>
      <c r="D50" s="67">
        <f>RES_hhdet_in!D$97</f>
        <v>4.75</v>
      </c>
      <c r="E50" s="67">
        <f>RES_hhdet_in!E$97</f>
        <v>0</v>
      </c>
      <c r="F50" s="67">
        <f>RES_hhdet_in!F$97</f>
        <v>0.74999999999999856</v>
      </c>
      <c r="G50" s="67">
        <f>RES_hhdet_in!G$97</f>
        <v>8.7461408232022588</v>
      </c>
      <c r="H50" s="67">
        <f>RES_hhdet_in!H$97</f>
        <v>6.6662848017778682</v>
      </c>
      <c r="I50" s="67">
        <f>RES_hhdet_in!I$97</f>
        <v>62</v>
      </c>
      <c r="J50" s="67">
        <f>RES_hhdet_in!J$97</f>
        <v>82.896211057675572</v>
      </c>
      <c r="K50" s="67">
        <f>RES_hhdet_in!K$97</f>
        <v>175.80206216397542</v>
      </c>
      <c r="L50" s="67">
        <f>RES_hhdet_in!L$97</f>
        <v>154.34383242647635</v>
      </c>
      <c r="M50" s="67">
        <f>RES_hhdet_in!M$97</f>
        <v>133.12574794345463</v>
      </c>
      <c r="N50" s="67">
        <f>RES_hhdet_in!N$97</f>
        <v>235.55862094676775</v>
      </c>
      <c r="O50" s="67">
        <f>RES_hhdet_in!O$97</f>
        <v>0</v>
      </c>
      <c r="P50" s="67">
        <f>RES_hhdet_in!P$97</f>
        <v>4.0965411156571987</v>
      </c>
      <c r="Q50" s="67">
        <f>RES_hhdet_in!Q$97</f>
        <v>107.72284024789209</v>
      </c>
    </row>
    <row r="51" spans="1:17" ht="12" customHeight="1" x14ac:dyDescent="0.25">
      <c r="A51" s="146" t="s">
        <v>62</v>
      </c>
      <c r="B51" s="145"/>
      <c r="C51" s="145"/>
      <c r="D51" s="145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</row>
    <row r="52" spans="1:17" ht="12" customHeight="1" x14ac:dyDescent="0.25">
      <c r="A52" s="23" t="s">
        <v>55</v>
      </c>
      <c r="B52" s="67"/>
      <c r="C52" s="67">
        <f>RES_hhdet_in!C$101</f>
        <v>0</v>
      </c>
      <c r="D52" s="67">
        <f>RES_hhdet_in!D$101</f>
        <v>0</v>
      </c>
      <c r="E52" s="67">
        <f>RES_hhdet_in!E$101</f>
        <v>0</v>
      </c>
      <c r="F52" s="67">
        <f>RES_hhdet_in!F$101</f>
        <v>0</v>
      </c>
      <c r="G52" s="67">
        <f>RES_hhdet_in!G$101</f>
        <v>0</v>
      </c>
      <c r="H52" s="67">
        <f>RES_hhdet_in!H$101</f>
        <v>0</v>
      </c>
      <c r="I52" s="67">
        <f>RES_hhdet_in!I$101</f>
        <v>0</v>
      </c>
      <c r="J52" s="67">
        <f>RES_hhdet_in!J$101</f>
        <v>0</v>
      </c>
      <c r="K52" s="67">
        <f>RES_hhdet_in!K$101</f>
        <v>0</v>
      </c>
      <c r="L52" s="67">
        <f>RES_hhdet_in!L$101</f>
        <v>0</v>
      </c>
      <c r="M52" s="67">
        <f>RES_hhdet_in!M$101</f>
        <v>0</v>
      </c>
      <c r="N52" s="67">
        <f>RES_hhdet_in!N$101</f>
        <v>0</v>
      </c>
      <c r="O52" s="67">
        <f>RES_hhdet_in!O$101</f>
        <v>0</v>
      </c>
      <c r="P52" s="67">
        <f>RES_hhdet_in!P$101</f>
        <v>0</v>
      </c>
      <c r="Q52" s="67">
        <f>RES_hhdet_in!Q$101</f>
        <v>0</v>
      </c>
    </row>
    <row r="53" spans="1:17" ht="12" customHeight="1" x14ac:dyDescent="0.25">
      <c r="A53" s="23" t="s">
        <v>57</v>
      </c>
      <c r="B53" s="67"/>
      <c r="C53" s="67">
        <f>RES_hhdet_in!C$102</f>
        <v>410.25</v>
      </c>
      <c r="D53" s="67">
        <f>RES_hhdet_in!D$102</f>
        <v>41.031667772832783</v>
      </c>
      <c r="E53" s="67">
        <f>RES_hhdet_in!E$102</f>
        <v>26.781667772832932</v>
      </c>
      <c r="F53" s="67">
        <f>RES_hhdet_in!F$102</f>
        <v>275.90748623740984</v>
      </c>
      <c r="G53" s="67">
        <f>RES_hhdet_in!G$102</f>
        <v>396.64528093744684</v>
      </c>
      <c r="H53" s="67">
        <f>RES_hhdet_in!H$102</f>
        <v>865.61859490457971</v>
      </c>
      <c r="I53" s="67">
        <f>RES_hhdet_in!I$102</f>
        <v>317.03255559719514</v>
      </c>
      <c r="J53" s="67">
        <f>RES_hhdet_in!J$102</f>
        <v>693.78255559719446</v>
      </c>
      <c r="K53" s="67">
        <f>RES_hhdet_in!K$102</f>
        <v>177.19572029427079</v>
      </c>
      <c r="L53" s="67">
        <f>RES_hhdet_in!L$102</f>
        <v>1177.9457202942708</v>
      </c>
      <c r="M53" s="67">
        <f>RES_hhdet_in!M$102</f>
        <v>589.17893866693362</v>
      </c>
      <c r="N53" s="67">
        <f>RES_hhdet_in!N$102</f>
        <v>237.209116426641</v>
      </c>
      <c r="O53" s="67">
        <f>RES_hhdet_in!O$102</f>
        <v>4222.9591164266403</v>
      </c>
      <c r="P53" s="67">
        <f>RES_hhdet_in!P$102</f>
        <v>2072.4999999999991</v>
      </c>
      <c r="Q53" s="67">
        <f>RES_hhdet_in!Q$102</f>
        <v>3011.6249999999991</v>
      </c>
    </row>
    <row r="54" spans="1:17" ht="12" customHeight="1" x14ac:dyDescent="0.25">
      <c r="A54" s="29" t="s">
        <v>140</v>
      </c>
      <c r="B54" s="83"/>
      <c r="C54" s="83">
        <f>RES_hhdet_in!C$103</f>
        <v>112</v>
      </c>
      <c r="D54" s="83">
        <f>RES_hhdet_in!D$103</f>
        <v>1132.7500000000007</v>
      </c>
      <c r="E54" s="83">
        <f>RES_hhdet_in!E$103</f>
        <v>543</v>
      </c>
      <c r="F54" s="83">
        <f>RES_hhdet_in!F$103</f>
        <v>349.75918042925684</v>
      </c>
      <c r="G54" s="83">
        <f>RES_hhdet_in!G$103</f>
        <v>1123.7500000000002</v>
      </c>
      <c r="H54" s="83">
        <f>RES_hhdet_in!H$103</f>
        <v>843.84100213778902</v>
      </c>
      <c r="I54" s="83">
        <f>RES_hhdet_in!I$103</f>
        <v>4573.75</v>
      </c>
      <c r="J54" s="83">
        <f>RES_hhdet_in!J$103</f>
        <v>611.75000000000045</v>
      </c>
      <c r="K54" s="83">
        <f>RES_hhdet_in!K$103</f>
        <v>4792.75</v>
      </c>
      <c r="L54" s="83">
        <f>RES_hhdet_in!L$103</f>
        <v>602.8433322271668</v>
      </c>
      <c r="M54" s="83">
        <f>RES_hhdet_in!M$103</f>
        <v>1854.97308584857</v>
      </c>
      <c r="N54" s="83">
        <f>RES_hhdet_in!N$103</f>
        <v>5598.7883009868156</v>
      </c>
      <c r="O54" s="83">
        <f>RES_hhdet_in!O$103</f>
        <v>345.49376371153232</v>
      </c>
      <c r="P54" s="83">
        <f>RES_hhdet_in!P$103</f>
        <v>2022.7212611249358</v>
      </c>
      <c r="Q54" s="83">
        <f>RES_hhdet_in!Q$103</f>
        <v>6696.3764422650147</v>
      </c>
    </row>
    <row r="56" spans="1:17" ht="12" customHeight="1" x14ac:dyDescent="0.25">
      <c r="A56" s="193" t="s">
        <v>21</v>
      </c>
      <c r="B56" s="151"/>
      <c r="C56" s="151"/>
      <c r="D56" s="151"/>
      <c r="E56" s="151"/>
      <c r="F56" s="151"/>
      <c r="G56" s="151"/>
      <c r="H56" s="151"/>
      <c r="I56" s="151"/>
      <c r="J56" s="151"/>
      <c r="K56" s="151"/>
      <c r="L56" s="151"/>
      <c r="M56" s="151"/>
      <c r="N56" s="151"/>
      <c r="O56" s="151"/>
      <c r="P56" s="151"/>
      <c r="Q56" s="151"/>
    </row>
    <row r="57" spans="1:17" ht="12" customHeight="1" x14ac:dyDescent="0.25">
      <c r="A57" s="192" t="s">
        <v>65</v>
      </c>
      <c r="B57" s="149"/>
      <c r="C57" s="149"/>
      <c r="D57" s="149"/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49"/>
      <c r="P57" s="149"/>
      <c r="Q57" s="149"/>
    </row>
    <row r="58" spans="1:17" ht="12" customHeight="1" x14ac:dyDescent="0.25">
      <c r="A58" s="148" t="s">
        <v>157</v>
      </c>
      <c r="B58" s="67"/>
      <c r="C58" s="67">
        <f>RES_hhdet_in_new!C$83</f>
        <v>0</v>
      </c>
      <c r="D58" s="67">
        <f>RES_hhdet_in_new!D$83</f>
        <v>346.22845039377955</v>
      </c>
      <c r="E58" s="67">
        <f>RES_hhdet_in_new!E$83</f>
        <v>0</v>
      </c>
      <c r="F58" s="67">
        <f>RES_hhdet_in_new!F$83</f>
        <v>61.581278971058055</v>
      </c>
      <c r="G58" s="67">
        <f>RES_hhdet_in_new!G$83</f>
        <v>717.20833043688879</v>
      </c>
      <c r="H58" s="67">
        <f>RES_hhdet_in_new!H$83</f>
        <v>547.72126112493572</v>
      </c>
      <c r="I58" s="67">
        <f>RES_hhdet_in_new!I$83</f>
        <v>2531.1952750233477</v>
      </c>
      <c r="J58" s="67">
        <f>RES_hhdet_in_new!J$83</f>
        <v>448.1958506521313</v>
      </c>
      <c r="K58" s="67">
        <f>RES_hhdet_in_new!K$83</f>
        <v>2387.9323913044445</v>
      </c>
      <c r="L58" s="67">
        <f>RES_hhdet_in_new!L$83</f>
        <v>410.7266740198358</v>
      </c>
      <c r="M58" s="67">
        <f>RES_hhdet_in_new!M$83</f>
        <v>590.54666494251694</v>
      </c>
      <c r="N58" s="67">
        <f>RES_hhdet_in_new!N$83</f>
        <v>2390.5769999243767</v>
      </c>
      <c r="O58" s="67">
        <f>RES_hhdet_in_new!O$83</f>
        <v>345.49376371153232</v>
      </c>
      <c r="P58" s="67">
        <f>RES_hhdet_in_new!P$83</f>
        <v>337.51921230067745</v>
      </c>
      <c r="Q58" s="67">
        <f>RES_hhdet_in_new!Q$83</f>
        <v>2051.3272734754969</v>
      </c>
    </row>
    <row r="59" spans="1:17" ht="12" customHeight="1" x14ac:dyDescent="0.25">
      <c r="A59" s="191" t="s">
        <v>112</v>
      </c>
      <c r="B59" s="145"/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5"/>
      <c r="O59" s="145"/>
      <c r="P59" s="145"/>
      <c r="Q59" s="145"/>
    </row>
    <row r="60" spans="1:17" ht="12" customHeight="1" x14ac:dyDescent="0.25">
      <c r="A60" s="148" t="s">
        <v>60</v>
      </c>
      <c r="B60" s="67"/>
      <c r="C60" s="67">
        <f>RES_hhdet_in_new!C$86</f>
        <v>0</v>
      </c>
      <c r="D60" s="67">
        <f>RES_hhdet_in_new!D$86</f>
        <v>5</v>
      </c>
      <c r="E60" s="67">
        <f>RES_hhdet_in_new!E$86</f>
        <v>0</v>
      </c>
      <c r="F60" s="67">
        <f>RES_hhdet_in_new!F$86</f>
        <v>3</v>
      </c>
      <c r="G60" s="67">
        <f>RES_hhdet_in_new!G$86</f>
        <v>13</v>
      </c>
      <c r="H60" s="67">
        <f>RES_hhdet_in_new!H$86</f>
        <v>12</v>
      </c>
      <c r="I60" s="67">
        <f>RES_hhdet_in_new!I$86</f>
        <v>43</v>
      </c>
      <c r="J60" s="67">
        <f>RES_hhdet_in_new!J$86</f>
        <v>25</v>
      </c>
      <c r="K60" s="67">
        <f>RES_hhdet_in_new!K$86</f>
        <v>65</v>
      </c>
      <c r="L60" s="67">
        <f>RES_hhdet_in_new!L$86</f>
        <v>29</v>
      </c>
      <c r="M60" s="67">
        <f>RES_hhdet_in_new!M$86</f>
        <v>27</v>
      </c>
      <c r="N60" s="67">
        <f>RES_hhdet_in_new!N$86</f>
        <v>73</v>
      </c>
      <c r="O60" s="67">
        <f>RES_hhdet_in_new!O$86</f>
        <v>33</v>
      </c>
      <c r="P60" s="67">
        <f>RES_hhdet_in_new!P$86</f>
        <v>33.999999999999993</v>
      </c>
      <c r="Q60" s="67">
        <f>RES_hhdet_in_new!Q$86</f>
        <v>60</v>
      </c>
    </row>
    <row r="61" spans="1:17" ht="12" customHeight="1" x14ac:dyDescent="0.25">
      <c r="A61" s="191" t="s">
        <v>63</v>
      </c>
      <c r="B61" s="145"/>
      <c r="C61" s="145"/>
      <c r="D61" s="145"/>
      <c r="E61" s="145"/>
      <c r="F61" s="145"/>
      <c r="G61" s="145"/>
      <c r="H61" s="145"/>
      <c r="I61" s="145"/>
      <c r="J61" s="145"/>
      <c r="K61" s="145"/>
      <c r="L61" s="145"/>
      <c r="M61" s="145"/>
      <c r="N61" s="145"/>
      <c r="O61" s="145"/>
      <c r="P61" s="145"/>
      <c r="Q61" s="145"/>
    </row>
    <row r="62" spans="1:17" ht="12" customHeight="1" x14ac:dyDescent="0.25">
      <c r="A62" s="148" t="s">
        <v>156</v>
      </c>
      <c r="B62" s="67"/>
      <c r="C62" s="67">
        <f>RES_hhdet_in_new!C$88</f>
        <v>0</v>
      </c>
      <c r="D62" s="67">
        <f>RES_hhdet_in_new!D$88</f>
        <v>127.53892294619301</v>
      </c>
      <c r="E62" s="67">
        <f>RES_hhdet_in_new!E$88</f>
        <v>0</v>
      </c>
      <c r="F62" s="67">
        <f>RES_hhdet_in_new!F$88</f>
        <v>57.368801926884409</v>
      </c>
      <c r="G62" s="67">
        <f>RES_hhdet_in_new!G$88</f>
        <v>192.07513049050252</v>
      </c>
      <c r="H62" s="67">
        <f>RES_hhdet_in_new!H$88</f>
        <v>147.45832716325128</v>
      </c>
      <c r="I62" s="67">
        <f>RES_hhdet_in_new!I$88</f>
        <v>1049.904302298932</v>
      </c>
      <c r="J62" s="67">
        <f>RES_hhdet_in_new!J$88</f>
        <v>2.0373432159740616</v>
      </c>
      <c r="K62" s="67">
        <f>RES_hhdet_in_new!K$88</f>
        <v>1424.1054867731109</v>
      </c>
      <c r="L62" s="67">
        <f>RES_hhdet_in_new!L$88</f>
        <v>0</v>
      </c>
      <c r="M62" s="67">
        <f>RES_hhdet_in_new!M$88</f>
        <v>147.14889454719781</v>
      </c>
      <c r="N62" s="67">
        <f>RES_hhdet_in_new!N$88</f>
        <v>1793.2471761428242</v>
      </c>
      <c r="O62" s="67">
        <f>RES_hhdet_in_new!O$88</f>
        <v>30.594168028815261</v>
      </c>
      <c r="P62" s="67">
        <f>RES_hhdet_in_new!P$88</f>
        <v>57.311312388850091</v>
      </c>
      <c r="Q62" s="67">
        <f>RES_hhdet_in_new!Q$88</f>
        <v>1031.7230695616677</v>
      </c>
    </row>
    <row r="63" spans="1:17" ht="12" customHeight="1" x14ac:dyDescent="0.25">
      <c r="A63" s="148" t="s">
        <v>155</v>
      </c>
      <c r="B63" s="67"/>
      <c r="C63" s="67">
        <f>RES_hhdet_in_new!C$89</f>
        <v>0</v>
      </c>
      <c r="D63" s="67">
        <f>RES_hhdet_in_new!D$89</f>
        <v>3.3367681858254814</v>
      </c>
      <c r="E63" s="67">
        <f>RES_hhdet_in_new!E$89</f>
        <v>0</v>
      </c>
      <c r="F63" s="67">
        <f>RES_hhdet_in_new!F$89</f>
        <v>4.2124770441736459</v>
      </c>
      <c r="G63" s="67">
        <f>RES_hhdet_in_new!G$89</f>
        <v>7.006558945233829</v>
      </c>
      <c r="H63" s="67">
        <f>RES_hhdet_in_new!H$89</f>
        <v>8.0222414361403906</v>
      </c>
      <c r="I63" s="67">
        <f>RES_hhdet_in_new!I$89</f>
        <v>77.305840616738394</v>
      </c>
      <c r="J63" s="67">
        <f>RES_hhdet_in_new!J$89</f>
        <v>95.067698316203675</v>
      </c>
      <c r="K63" s="67">
        <f>RES_hhdet_in_new!K$89</f>
        <v>347.0320785249661</v>
      </c>
      <c r="L63" s="67">
        <f>RES_hhdet_in_new!L$89</f>
        <v>110.52226139338782</v>
      </c>
      <c r="M63" s="67">
        <f>RES_hhdet_in_new!M$89</f>
        <v>278.47311881996973</v>
      </c>
      <c r="N63" s="67">
        <f>RES_hhdet_in_new!N$89</f>
        <v>597.32982378155248</v>
      </c>
      <c r="O63" s="67">
        <f>RES_hhdet_in_new!O$89</f>
        <v>314.89959568271706</v>
      </c>
      <c r="P63" s="67">
        <f>RES_hhdet_in_new!P$89</f>
        <v>247.1712780113661</v>
      </c>
      <c r="Q63" s="67">
        <f>RES_hhdet_in_new!Q$89</f>
        <v>749.23109887717328</v>
      </c>
    </row>
    <row r="64" spans="1:17" ht="12" customHeight="1" x14ac:dyDescent="0.25">
      <c r="A64" s="148" t="s">
        <v>144</v>
      </c>
      <c r="B64" s="67"/>
      <c r="C64" s="67">
        <f>RES_hhdet_in_new!C$92</f>
        <v>0</v>
      </c>
      <c r="D64" s="67">
        <f>RES_hhdet_in_new!D$92</f>
        <v>0</v>
      </c>
      <c r="E64" s="67">
        <f>RES_hhdet_in_new!E$92</f>
        <v>0</v>
      </c>
      <c r="F64" s="67">
        <f>RES_hhdet_in_new!F$92</f>
        <v>0</v>
      </c>
      <c r="G64" s="67">
        <f>RES_hhdet_in_new!G$92</f>
        <v>0</v>
      </c>
      <c r="H64" s="67">
        <f>RES_hhdet_in_new!H$92</f>
        <v>0</v>
      </c>
      <c r="I64" s="67">
        <f>RES_hhdet_in_new!I$92</f>
        <v>0</v>
      </c>
      <c r="J64" s="67">
        <f>RES_hhdet_in_new!J$92</f>
        <v>0</v>
      </c>
      <c r="K64" s="67">
        <f>RES_hhdet_in_new!K$92</f>
        <v>0</v>
      </c>
      <c r="L64" s="67">
        <f>RES_hhdet_in_new!L$92</f>
        <v>0</v>
      </c>
      <c r="M64" s="67">
        <f>RES_hhdet_in_new!M$92</f>
        <v>0</v>
      </c>
      <c r="N64" s="67">
        <f>RES_hhdet_in_new!N$92</f>
        <v>0</v>
      </c>
      <c r="O64" s="67">
        <f>RES_hhdet_in_new!O$92</f>
        <v>0</v>
      </c>
      <c r="P64" s="67">
        <f>RES_hhdet_in_new!P$92</f>
        <v>0</v>
      </c>
      <c r="Q64" s="67">
        <f>RES_hhdet_in_new!Q$92</f>
        <v>0</v>
      </c>
    </row>
    <row r="65" spans="1:17" ht="12" customHeight="1" x14ac:dyDescent="0.25">
      <c r="A65" s="148" t="s">
        <v>143</v>
      </c>
      <c r="B65" s="67"/>
      <c r="C65" s="67">
        <f>RES_hhdet_in_new!C$93</f>
        <v>0</v>
      </c>
      <c r="D65" s="67">
        <f>RES_hhdet_in_new!D$93</f>
        <v>0</v>
      </c>
      <c r="E65" s="67">
        <f>RES_hhdet_in_new!E$93</f>
        <v>0</v>
      </c>
      <c r="F65" s="67">
        <f>RES_hhdet_in_new!F$93</f>
        <v>0</v>
      </c>
      <c r="G65" s="67">
        <f>RES_hhdet_in_new!G$93</f>
        <v>0</v>
      </c>
      <c r="H65" s="67">
        <f>RES_hhdet_in_new!H$93</f>
        <v>0</v>
      </c>
      <c r="I65" s="67">
        <f>RES_hhdet_in_new!I$93</f>
        <v>0</v>
      </c>
      <c r="J65" s="67">
        <f>RES_hhdet_in_new!J$93</f>
        <v>0</v>
      </c>
      <c r="K65" s="67">
        <f>RES_hhdet_in_new!K$93</f>
        <v>0</v>
      </c>
      <c r="L65" s="67">
        <f>RES_hhdet_in_new!L$93</f>
        <v>0</v>
      </c>
      <c r="M65" s="67">
        <f>RES_hhdet_in_new!M$93</f>
        <v>0</v>
      </c>
      <c r="N65" s="67">
        <f>RES_hhdet_in_new!N$93</f>
        <v>0</v>
      </c>
      <c r="O65" s="67">
        <f>RES_hhdet_in_new!O$93</f>
        <v>0</v>
      </c>
      <c r="P65" s="67">
        <f>RES_hhdet_in_new!P$93</f>
        <v>0</v>
      </c>
      <c r="Q65" s="67">
        <f>RES_hhdet_in_new!Q$93</f>
        <v>0</v>
      </c>
    </row>
    <row r="66" spans="1:17" ht="12" customHeight="1" x14ac:dyDescent="0.25">
      <c r="A66" s="148" t="s">
        <v>142</v>
      </c>
      <c r="B66" s="67"/>
      <c r="C66" s="67">
        <f>RES_hhdet_in_new!C$96</f>
        <v>0</v>
      </c>
      <c r="D66" s="67">
        <f>RES_hhdet_in_new!D$96</f>
        <v>210.82353541658028</v>
      </c>
      <c r="E66" s="67">
        <f>RES_hhdet_in_new!E$96</f>
        <v>0</v>
      </c>
      <c r="F66" s="67">
        <f>RES_hhdet_in_new!F$96</f>
        <v>0</v>
      </c>
      <c r="G66" s="67">
        <f>RES_hhdet_in_new!G$96</f>
        <v>509.41390056452121</v>
      </c>
      <c r="H66" s="67">
        <f>RES_hhdet_in_new!H$96</f>
        <v>385.57440772376611</v>
      </c>
      <c r="I66" s="67">
        <f>RES_hhdet_in_new!I$96</f>
        <v>1341.9851321076774</v>
      </c>
      <c r="J66" s="67">
        <f>RES_hhdet_in_new!J$96</f>
        <v>268.19459806227803</v>
      </c>
      <c r="K66" s="67">
        <f>RES_hhdet_in_new!K$96</f>
        <v>440.99276384239226</v>
      </c>
      <c r="L66" s="67">
        <f>RES_hhdet_in_new!L$96</f>
        <v>145.86058019997159</v>
      </c>
      <c r="M66" s="67">
        <f>RES_hhdet_in_new!M$96</f>
        <v>31.798903631894774</v>
      </c>
      <c r="N66" s="67">
        <f>RES_hhdet_in_new!N$96</f>
        <v>0</v>
      </c>
      <c r="O66" s="67">
        <f>RES_hhdet_in_new!O$96</f>
        <v>0</v>
      </c>
      <c r="P66" s="67">
        <f>RES_hhdet_in_new!P$96</f>
        <v>28.940080784804081</v>
      </c>
      <c r="Q66" s="67">
        <f>RES_hhdet_in_new!Q$96</f>
        <v>162.65026478876385</v>
      </c>
    </row>
    <row r="67" spans="1:17" ht="12" customHeight="1" x14ac:dyDescent="0.25">
      <c r="A67" s="148" t="s">
        <v>141</v>
      </c>
      <c r="B67" s="67"/>
      <c r="C67" s="67">
        <f>RES_hhdet_in_new!C$97</f>
        <v>0</v>
      </c>
      <c r="D67" s="67">
        <f>RES_hhdet_in_new!D$97</f>
        <v>4.5292238451808267</v>
      </c>
      <c r="E67" s="67">
        <f>RES_hhdet_in_new!E$97</f>
        <v>0</v>
      </c>
      <c r="F67" s="67">
        <f>RES_hhdet_in_new!F$97</f>
        <v>0</v>
      </c>
      <c r="G67" s="67">
        <f>RES_hhdet_in_new!G$97</f>
        <v>8.7127404366311509</v>
      </c>
      <c r="H67" s="67">
        <f>RES_hhdet_in_new!H$97</f>
        <v>6.6662848017778682</v>
      </c>
      <c r="I67" s="67">
        <f>RES_hhdet_in_new!I$97</f>
        <v>62</v>
      </c>
      <c r="J67" s="67">
        <f>RES_hhdet_in_new!J$97</f>
        <v>82.896211057675572</v>
      </c>
      <c r="K67" s="67">
        <f>RES_hhdet_in_new!K$97</f>
        <v>175.80206216397542</v>
      </c>
      <c r="L67" s="67">
        <f>RES_hhdet_in_new!L$97</f>
        <v>154.34383242647635</v>
      </c>
      <c r="M67" s="67">
        <f>RES_hhdet_in_new!M$97</f>
        <v>133.12574794345463</v>
      </c>
      <c r="N67" s="67">
        <f>RES_hhdet_in_new!N$97</f>
        <v>0</v>
      </c>
      <c r="O67" s="67">
        <f>RES_hhdet_in_new!O$97</f>
        <v>0</v>
      </c>
      <c r="P67" s="67">
        <f>RES_hhdet_in_new!P$97</f>
        <v>4.0965411156571978</v>
      </c>
      <c r="Q67" s="67">
        <f>RES_hhdet_in_new!Q$97</f>
        <v>107.72284024789209</v>
      </c>
    </row>
    <row r="68" spans="1:17" ht="12" customHeight="1" x14ac:dyDescent="0.25">
      <c r="A68" s="191" t="s">
        <v>62</v>
      </c>
      <c r="B68" s="145"/>
      <c r="C68" s="145"/>
      <c r="D68" s="145"/>
      <c r="E68" s="145"/>
      <c r="F68" s="145"/>
      <c r="G68" s="145"/>
      <c r="H68" s="145"/>
      <c r="I68" s="145"/>
      <c r="J68" s="145"/>
      <c r="K68" s="145"/>
      <c r="L68" s="145"/>
      <c r="M68" s="145"/>
      <c r="N68" s="145"/>
      <c r="O68" s="145"/>
      <c r="P68" s="145"/>
      <c r="Q68" s="145"/>
    </row>
    <row r="69" spans="1:17" ht="12" customHeight="1" x14ac:dyDescent="0.25">
      <c r="A69" s="148" t="s">
        <v>55</v>
      </c>
      <c r="B69" s="67"/>
      <c r="C69" s="67">
        <f>RES_hhdet_in_new!C$101</f>
        <v>0</v>
      </c>
      <c r="D69" s="67">
        <f>RES_hhdet_in_new!D$101</f>
        <v>0</v>
      </c>
      <c r="E69" s="67">
        <f>RES_hhdet_in_new!E$101</f>
        <v>0</v>
      </c>
      <c r="F69" s="67">
        <f>RES_hhdet_in_new!F$101</f>
        <v>0</v>
      </c>
      <c r="G69" s="67">
        <f>RES_hhdet_in_new!G$101</f>
        <v>0</v>
      </c>
      <c r="H69" s="67">
        <f>RES_hhdet_in_new!H$101</f>
        <v>0</v>
      </c>
      <c r="I69" s="67">
        <f>RES_hhdet_in_new!I$101</f>
        <v>0</v>
      </c>
      <c r="J69" s="67">
        <f>RES_hhdet_in_new!J$101</f>
        <v>0</v>
      </c>
      <c r="K69" s="67">
        <f>RES_hhdet_in_new!K$101</f>
        <v>0</v>
      </c>
      <c r="L69" s="67">
        <f>RES_hhdet_in_new!L$101</f>
        <v>0</v>
      </c>
      <c r="M69" s="67">
        <f>RES_hhdet_in_new!M$101</f>
        <v>0</v>
      </c>
      <c r="N69" s="67">
        <f>RES_hhdet_in_new!N$101</f>
        <v>0</v>
      </c>
      <c r="O69" s="67">
        <f>RES_hhdet_in_new!O$101</f>
        <v>0</v>
      </c>
      <c r="P69" s="67">
        <f>RES_hhdet_in_new!P$101</f>
        <v>0</v>
      </c>
      <c r="Q69" s="67">
        <f>RES_hhdet_in_new!Q$101</f>
        <v>0</v>
      </c>
    </row>
    <row r="70" spans="1:17" ht="12" customHeight="1" x14ac:dyDescent="0.25">
      <c r="A70" s="148" t="s">
        <v>57</v>
      </c>
      <c r="B70" s="67"/>
      <c r="C70" s="67">
        <f>RES_hhdet_in_new!C$102</f>
        <v>0</v>
      </c>
      <c r="D70" s="67">
        <f>RES_hhdet_in_new!D$102</f>
        <v>0</v>
      </c>
      <c r="E70" s="67">
        <f>RES_hhdet_in_new!E$102</f>
        <v>0</v>
      </c>
      <c r="F70" s="67">
        <f>RES_hhdet_in_new!F$102</f>
        <v>0</v>
      </c>
      <c r="G70" s="67">
        <f>RES_hhdet_in_new!G$102</f>
        <v>0</v>
      </c>
      <c r="H70" s="67">
        <f>RES_hhdet_in_new!H$102</f>
        <v>0</v>
      </c>
      <c r="I70" s="67">
        <f>RES_hhdet_in_new!I$102</f>
        <v>0</v>
      </c>
      <c r="J70" s="67">
        <f>RES_hhdet_in_new!J$102</f>
        <v>0</v>
      </c>
      <c r="K70" s="67">
        <f>RES_hhdet_in_new!K$102</f>
        <v>0</v>
      </c>
      <c r="L70" s="67">
        <f>RES_hhdet_in_new!L$102</f>
        <v>0</v>
      </c>
      <c r="M70" s="67">
        <f>RES_hhdet_in_new!M$102</f>
        <v>0</v>
      </c>
      <c r="N70" s="67">
        <f>RES_hhdet_in_new!N$102</f>
        <v>0</v>
      </c>
      <c r="O70" s="67">
        <f>RES_hhdet_in_new!O$102</f>
        <v>0</v>
      </c>
      <c r="P70" s="67">
        <f>RES_hhdet_in_new!P$102</f>
        <v>0</v>
      </c>
      <c r="Q70" s="67">
        <f>RES_hhdet_in_new!Q$102</f>
        <v>0</v>
      </c>
    </row>
    <row r="71" spans="1:17" ht="12" customHeight="1" x14ac:dyDescent="0.25">
      <c r="A71" s="159" t="s">
        <v>140</v>
      </c>
      <c r="B71" s="83"/>
      <c r="C71" s="83">
        <f>RES_hhdet_in_new!C$103</f>
        <v>0</v>
      </c>
      <c r="D71" s="83">
        <f>RES_hhdet_in_new!D$103</f>
        <v>346.22845039377961</v>
      </c>
      <c r="E71" s="83">
        <f>RES_hhdet_in_new!E$103</f>
        <v>0</v>
      </c>
      <c r="F71" s="83">
        <f>RES_hhdet_in_new!F$103</f>
        <v>61.581278971058055</v>
      </c>
      <c r="G71" s="83">
        <f>RES_hhdet_in_new!G$103</f>
        <v>717.20833043688867</v>
      </c>
      <c r="H71" s="83">
        <f>RES_hhdet_in_new!H$103</f>
        <v>547.72126112493561</v>
      </c>
      <c r="I71" s="83">
        <f>RES_hhdet_in_new!I$103</f>
        <v>2531.1952750233477</v>
      </c>
      <c r="J71" s="83">
        <f>RES_hhdet_in_new!J$103</f>
        <v>448.19585065213136</v>
      </c>
      <c r="K71" s="83">
        <f>RES_hhdet_in_new!K$103</f>
        <v>2387.9323913044445</v>
      </c>
      <c r="L71" s="83">
        <f>RES_hhdet_in_new!L$103</f>
        <v>410.72667401983574</v>
      </c>
      <c r="M71" s="83">
        <f>RES_hhdet_in_new!M$103</f>
        <v>590.54666494251694</v>
      </c>
      <c r="N71" s="83">
        <f>RES_hhdet_in_new!N$103</f>
        <v>2390.5769999243767</v>
      </c>
      <c r="O71" s="83">
        <f>RES_hhdet_in_new!O$103</f>
        <v>345.49376371153232</v>
      </c>
      <c r="P71" s="83">
        <f>RES_hhdet_in_new!P$103</f>
        <v>337.51921230067745</v>
      </c>
      <c r="Q71" s="83">
        <f>RES_hhdet_in_new!Q$103</f>
        <v>2051.3272734754969</v>
      </c>
    </row>
    <row r="73" spans="1:17" ht="12" customHeight="1" x14ac:dyDescent="0.25">
      <c r="A73" s="193" t="s">
        <v>202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1"/>
    </row>
    <row r="74" spans="1:17" ht="12" customHeight="1" x14ac:dyDescent="0.25">
      <c r="A74" s="192" t="s">
        <v>65</v>
      </c>
      <c r="B74" s="149"/>
      <c r="C74" s="149"/>
      <c r="D74" s="149"/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49"/>
      <c r="P74" s="149"/>
      <c r="Q74" s="149"/>
    </row>
    <row r="75" spans="1:17" ht="12" customHeight="1" x14ac:dyDescent="0.25">
      <c r="A75" s="148" t="s">
        <v>157</v>
      </c>
      <c r="B75" s="67"/>
      <c r="C75" s="67">
        <f>C41-C58</f>
        <v>0</v>
      </c>
      <c r="D75" s="67">
        <f t="shared" ref="D75:Q75" si="4">D41-D58</f>
        <v>291.89654960622045</v>
      </c>
      <c r="E75" s="67">
        <f t="shared" si="4"/>
        <v>0</v>
      </c>
      <c r="F75" s="67">
        <f t="shared" si="4"/>
        <v>58.543721028941931</v>
      </c>
      <c r="G75" s="67">
        <f t="shared" si="4"/>
        <v>466.91666956311121</v>
      </c>
      <c r="H75" s="67">
        <f t="shared" si="4"/>
        <v>429.40373887506439</v>
      </c>
      <c r="I75" s="67">
        <f t="shared" si="4"/>
        <v>1406.9297249766523</v>
      </c>
      <c r="J75" s="67">
        <f t="shared" si="4"/>
        <v>216.9291493478687</v>
      </c>
      <c r="K75" s="67">
        <f t="shared" si="4"/>
        <v>1166.192608695555</v>
      </c>
      <c r="L75" s="67">
        <f t="shared" si="4"/>
        <v>272.3983259801642</v>
      </c>
      <c r="M75" s="67">
        <f t="shared" si="4"/>
        <v>631.57833505748306</v>
      </c>
      <c r="N75" s="67">
        <f t="shared" si="4"/>
        <v>2247.5480000756233</v>
      </c>
      <c r="O75" s="67">
        <f t="shared" si="4"/>
        <v>359.63123628846756</v>
      </c>
      <c r="P75" s="67">
        <f t="shared" si="4"/>
        <v>319.60578769932255</v>
      </c>
      <c r="Q75" s="67">
        <f t="shared" si="4"/>
        <v>1829.7977265245036</v>
      </c>
    </row>
    <row r="76" spans="1:17" ht="12" customHeight="1" x14ac:dyDescent="0.25">
      <c r="A76" s="191" t="s">
        <v>112</v>
      </c>
      <c r="B76" s="145"/>
      <c r="C76" s="145"/>
      <c r="D76" s="145"/>
      <c r="E76" s="145"/>
      <c r="F76" s="145"/>
      <c r="G76" s="145"/>
      <c r="H76" s="145"/>
      <c r="I76" s="145"/>
      <c r="J76" s="145"/>
      <c r="K76" s="145"/>
      <c r="L76" s="145"/>
      <c r="M76" s="145"/>
      <c r="N76" s="145"/>
      <c r="O76" s="145"/>
      <c r="P76" s="145"/>
      <c r="Q76" s="145"/>
    </row>
    <row r="77" spans="1:17" ht="12" customHeight="1" x14ac:dyDescent="0.25">
      <c r="A77" s="148" t="s">
        <v>60</v>
      </c>
      <c r="B77" s="67"/>
      <c r="C77" s="67">
        <f>C43-C60</f>
        <v>7</v>
      </c>
      <c r="D77" s="67">
        <f t="shared" ref="D77:Q77" si="5">D43-D60</f>
        <v>9.5</v>
      </c>
      <c r="E77" s="67">
        <f t="shared" si="5"/>
        <v>7.75</v>
      </c>
      <c r="F77" s="67">
        <f t="shared" si="5"/>
        <v>10</v>
      </c>
      <c r="G77" s="67">
        <f t="shared" si="5"/>
        <v>17.25</v>
      </c>
      <c r="H77" s="67">
        <f t="shared" si="5"/>
        <v>17.5</v>
      </c>
      <c r="I77" s="67">
        <f t="shared" si="5"/>
        <v>32.75</v>
      </c>
      <c r="J77" s="67">
        <f t="shared" si="5"/>
        <v>13</v>
      </c>
      <c r="K77" s="67">
        <f t="shared" si="5"/>
        <v>32</v>
      </c>
      <c r="L77" s="67">
        <f t="shared" si="5"/>
        <v>19</v>
      </c>
      <c r="M77" s="67">
        <f t="shared" si="5"/>
        <v>29</v>
      </c>
      <c r="N77" s="67">
        <f t="shared" si="5"/>
        <v>68</v>
      </c>
      <c r="O77" s="67">
        <f t="shared" si="5"/>
        <v>35</v>
      </c>
      <c r="P77" s="67">
        <f t="shared" si="5"/>
        <v>33.000000000000007</v>
      </c>
      <c r="Q77" s="67">
        <f t="shared" si="5"/>
        <v>54</v>
      </c>
    </row>
    <row r="78" spans="1:17" ht="12" customHeight="1" x14ac:dyDescent="0.25">
      <c r="A78" s="191" t="s">
        <v>63</v>
      </c>
      <c r="B78" s="145"/>
      <c r="C78" s="145"/>
      <c r="D78" s="145"/>
      <c r="E78" s="145"/>
      <c r="F78" s="145"/>
      <c r="G78" s="145"/>
      <c r="H78" s="145"/>
      <c r="I78" s="145"/>
      <c r="J78" s="145"/>
      <c r="K78" s="145"/>
      <c r="L78" s="145"/>
      <c r="M78" s="145"/>
      <c r="N78" s="145"/>
      <c r="O78" s="145"/>
      <c r="P78" s="145"/>
      <c r="Q78" s="145"/>
    </row>
    <row r="79" spans="1:17" ht="12" customHeight="1" x14ac:dyDescent="0.25">
      <c r="A79" s="148" t="s">
        <v>156</v>
      </c>
      <c r="B79" s="67"/>
      <c r="C79" s="67">
        <f t="shared" ref="C79:Q84" si="6">C45-C62</f>
        <v>375.76843271555197</v>
      </c>
      <c r="D79" s="67">
        <f t="shared" si="6"/>
        <v>150.46107705380666</v>
      </c>
      <c r="E79" s="67">
        <f t="shared" si="6"/>
        <v>195.8685058953574</v>
      </c>
      <c r="F79" s="67">
        <f t="shared" si="6"/>
        <v>310.63119807311546</v>
      </c>
      <c r="G79" s="67">
        <f t="shared" si="6"/>
        <v>186.92486950949805</v>
      </c>
      <c r="H79" s="67">
        <f t="shared" si="6"/>
        <v>175.54167283674883</v>
      </c>
      <c r="I79" s="67">
        <f t="shared" si="6"/>
        <v>1066.095697701068</v>
      </c>
      <c r="J79" s="67">
        <f t="shared" si="6"/>
        <v>112.16537115420464</v>
      </c>
      <c r="K79" s="67">
        <f t="shared" si="6"/>
        <v>1217.89451322689</v>
      </c>
      <c r="L79" s="67">
        <f t="shared" si="6"/>
        <v>181.5360445587809</v>
      </c>
      <c r="M79" s="67">
        <f t="shared" si="6"/>
        <v>993.85110545280281</v>
      </c>
      <c r="N79" s="67">
        <f t="shared" si="6"/>
        <v>1378.5515547201003</v>
      </c>
      <c r="O79" s="67">
        <f t="shared" si="6"/>
        <v>1279.4058319711858</v>
      </c>
      <c r="P79" s="67">
        <f t="shared" si="6"/>
        <v>800.86574837117519</v>
      </c>
      <c r="Q79" s="67">
        <f t="shared" si="6"/>
        <v>2672.6542610303131</v>
      </c>
    </row>
    <row r="80" spans="1:17" ht="12" customHeight="1" x14ac:dyDescent="0.25">
      <c r="A80" s="148" t="s">
        <v>155</v>
      </c>
      <c r="B80" s="67"/>
      <c r="C80" s="67">
        <f t="shared" si="6"/>
        <v>0.60656728444802577</v>
      </c>
      <c r="D80" s="67">
        <f t="shared" si="6"/>
        <v>0.11588936836860464</v>
      </c>
      <c r="E80" s="67">
        <f t="shared" si="6"/>
        <v>0.50649410464259392</v>
      </c>
      <c r="F80" s="67">
        <f t="shared" si="6"/>
        <v>2.5610377467638834E-2</v>
      </c>
      <c r="G80" s="67">
        <f t="shared" si="6"/>
        <v>0.14559700957771327</v>
      </c>
      <c r="H80" s="67">
        <f t="shared" si="6"/>
        <v>7.2710630334043458E-2</v>
      </c>
      <c r="I80" s="67">
        <f t="shared" si="6"/>
        <v>0</v>
      </c>
      <c r="J80" s="67">
        <f t="shared" si="6"/>
        <v>0</v>
      </c>
      <c r="K80" s="67">
        <f t="shared" si="6"/>
        <v>0</v>
      </c>
      <c r="L80" s="67">
        <f t="shared" si="6"/>
        <v>52.477738606612178</v>
      </c>
      <c r="M80" s="67">
        <f t="shared" si="6"/>
        <v>4.2331134284569316</v>
      </c>
      <c r="N80" s="67">
        <f t="shared" si="6"/>
        <v>0</v>
      </c>
      <c r="O80" s="67">
        <f t="shared" si="6"/>
        <v>0</v>
      </c>
      <c r="P80" s="67">
        <f t="shared" si="6"/>
        <v>0</v>
      </c>
      <c r="Q80" s="67">
        <f t="shared" si="6"/>
        <v>0</v>
      </c>
    </row>
    <row r="81" spans="1:17" ht="12" customHeight="1" x14ac:dyDescent="0.25">
      <c r="A81" s="148" t="s">
        <v>144</v>
      </c>
      <c r="B81" s="67"/>
      <c r="C81" s="67">
        <f t="shared" si="6"/>
        <v>805.23323008849559</v>
      </c>
      <c r="D81" s="67">
        <f t="shared" si="6"/>
        <v>79.595741030414203</v>
      </c>
      <c r="E81" s="67">
        <f t="shared" si="6"/>
        <v>677.3076774691358</v>
      </c>
      <c r="F81" s="67">
        <f t="shared" si="6"/>
        <v>379.84008457196859</v>
      </c>
      <c r="G81" s="67">
        <f t="shared" si="6"/>
        <v>179.42912460469452</v>
      </c>
      <c r="H81" s="67">
        <f t="shared" si="6"/>
        <v>337.99999999999977</v>
      </c>
      <c r="I81" s="67">
        <f t="shared" si="6"/>
        <v>469.36748879650082</v>
      </c>
      <c r="J81" s="67">
        <f t="shared" si="6"/>
        <v>68.337689230162226</v>
      </c>
      <c r="K81" s="67">
        <f t="shared" si="6"/>
        <v>110.17787210481772</v>
      </c>
      <c r="L81" s="67">
        <f t="shared" si="6"/>
        <v>0</v>
      </c>
      <c r="M81" s="67">
        <f t="shared" si="6"/>
        <v>0</v>
      </c>
      <c r="N81" s="67">
        <f t="shared" si="6"/>
        <v>0</v>
      </c>
      <c r="O81" s="67">
        <f t="shared" si="6"/>
        <v>5026.9999999999991</v>
      </c>
      <c r="P81" s="67">
        <f t="shared" si="6"/>
        <v>174.62082018341135</v>
      </c>
      <c r="Q81" s="67">
        <f t="shared" si="6"/>
        <v>0</v>
      </c>
    </row>
    <row r="82" spans="1:17" ht="12" customHeight="1" x14ac:dyDescent="0.25">
      <c r="A82" s="148" t="s">
        <v>143</v>
      </c>
      <c r="B82" s="67"/>
      <c r="C82" s="67">
        <f t="shared" si="6"/>
        <v>1.1417699115044249</v>
      </c>
      <c r="D82" s="67">
        <f t="shared" si="6"/>
        <v>2.7499999999999956</v>
      </c>
      <c r="E82" s="67">
        <f t="shared" si="6"/>
        <v>2.6298225308641978</v>
      </c>
      <c r="F82" s="67">
        <f t="shared" si="6"/>
        <v>5.3795604572865976</v>
      </c>
      <c r="G82" s="67">
        <f t="shared" si="6"/>
        <v>5.7500000000000062</v>
      </c>
      <c r="H82" s="67">
        <f t="shared" si="6"/>
        <v>6.5144026508312667</v>
      </c>
      <c r="I82" s="67">
        <f t="shared" si="6"/>
        <v>23.750000000000032</v>
      </c>
      <c r="J82" s="67">
        <f t="shared" si="6"/>
        <v>42.750000000000007</v>
      </c>
      <c r="K82" s="67">
        <f t="shared" si="6"/>
        <v>14.837772515320673</v>
      </c>
      <c r="L82" s="67">
        <f t="shared" si="6"/>
        <v>2.8069118716094121</v>
      </c>
      <c r="M82" s="67">
        <f t="shared" si="6"/>
        <v>0</v>
      </c>
      <c r="N82" s="67">
        <f t="shared" si="6"/>
        <v>0</v>
      </c>
      <c r="O82" s="67">
        <f t="shared" si="6"/>
        <v>640.99999999999977</v>
      </c>
      <c r="P82" s="67">
        <f t="shared" si="6"/>
        <v>27.086290567875025</v>
      </c>
      <c r="Q82" s="67">
        <f t="shared" si="6"/>
        <v>0</v>
      </c>
    </row>
    <row r="83" spans="1:17" ht="12" customHeight="1" x14ac:dyDescent="0.25">
      <c r="A83" s="148" t="s">
        <v>142</v>
      </c>
      <c r="B83" s="67"/>
      <c r="C83" s="67">
        <f t="shared" si="6"/>
        <v>0</v>
      </c>
      <c r="D83" s="67">
        <f t="shared" si="6"/>
        <v>446.17646458341926</v>
      </c>
      <c r="E83" s="67">
        <f t="shared" si="6"/>
        <v>0</v>
      </c>
      <c r="F83" s="67">
        <f t="shared" si="6"/>
        <v>14.999899640768932</v>
      </c>
      <c r="G83" s="67">
        <f t="shared" si="6"/>
        <v>366.5860994354789</v>
      </c>
      <c r="H83" s="67">
        <f t="shared" si="6"/>
        <v>131.425592276234</v>
      </c>
      <c r="I83" s="67">
        <f t="shared" si="6"/>
        <v>598.01486789232285</v>
      </c>
      <c r="J83" s="67">
        <f t="shared" si="6"/>
        <v>374.80540193772197</v>
      </c>
      <c r="K83" s="67">
        <f t="shared" si="6"/>
        <v>1105.0072361576072</v>
      </c>
      <c r="L83" s="67">
        <f t="shared" si="6"/>
        <v>1165.9215727313708</v>
      </c>
      <c r="M83" s="67">
        <f t="shared" si="6"/>
        <v>679.20109636810491</v>
      </c>
      <c r="N83" s="67">
        <f t="shared" si="6"/>
        <v>1602.7959471947881</v>
      </c>
      <c r="O83" s="67">
        <f t="shared" si="6"/>
        <v>0</v>
      </c>
      <c r="P83" s="67">
        <f t="shared" si="6"/>
        <v>0</v>
      </c>
      <c r="Q83" s="67">
        <f t="shared" si="6"/>
        <v>368.34973521123607</v>
      </c>
    </row>
    <row r="84" spans="1:17" ht="12" customHeight="1" x14ac:dyDescent="0.25">
      <c r="A84" s="148" t="s">
        <v>141</v>
      </c>
      <c r="B84" s="67"/>
      <c r="C84" s="67">
        <f t="shared" si="6"/>
        <v>0</v>
      </c>
      <c r="D84" s="67">
        <f t="shared" si="6"/>
        <v>0.22077615481917334</v>
      </c>
      <c r="E84" s="67">
        <f t="shared" si="6"/>
        <v>0</v>
      </c>
      <c r="F84" s="67">
        <f t="shared" si="6"/>
        <v>0.74999999999999856</v>
      </c>
      <c r="G84" s="67">
        <f t="shared" si="6"/>
        <v>3.3400386571107887E-2</v>
      </c>
      <c r="H84" s="67">
        <f t="shared" si="6"/>
        <v>0</v>
      </c>
      <c r="I84" s="67">
        <f t="shared" si="6"/>
        <v>0</v>
      </c>
      <c r="J84" s="67">
        <f t="shared" si="6"/>
        <v>0</v>
      </c>
      <c r="K84" s="67">
        <f t="shared" si="6"/>
        <v>0</v>
      </c>
      <c r="L84" s="67">
        <f t="shared" si="6"/>
        <v>0</v>
      </c>
      <c r="M84" s="67">
        <f t="shared" si="6"/>
        <v>0</v>
      </c>
      <c r="N84" s="67">
        <f t="shared" si="6"/>
        <v>235.55862094676775</v>
      </c>
      <c r="O84" s="67">
        <f t="shared" si="6"/>
        <v>0</v>
      </c>
      <c r="P84" s="67">
        <f t="shared" si="6"/>
        <v>0</v>
      </c>
      <c r="Q84" s="67">
        <f t="shared" si="6"/>
        <v>0</v>
      </c>
    </row>
    <row r="85" spans="1:17" ht="12" customHeight="1" x14ac:dyDescent="0.25">
      <c r="A85" s="191" t="s">
        <v>62</v>
      </c>
      <c r="B85" s="145"/>
      <c r="C85" s="145"/>
      <c r="D85" s="145"/>
      <c r="E85" s="145"/>
      <c r="F85" s="145"/>
      <c r="G85" s="145"/>
      <c r="H85" s="145"/>
      <c r="I85" s="145"/>
      <c r="J85" s="145"/>
      <c r="K85" s="145"/>
      <c r="L85" s="145"/>
      <c r="M85" s="145"/>
      <c r="N85" s="145"/>
      <c r="O85" s="145"/>
      <c r="P85" s="145"/>
      <c r="Q85" s="145"/>
    </row>
    <row r="86" spans="1:17" ht="12" customHeight="1" x14ac:dyDescent="0.25">
      <c r="A86" s="148" t="s">
        <v>55</v>
      </c>
      <c r="B86" s="67"/>
      <c r="C86" s="67">
        <f t="shared" ref="C86:Q88" si="7">C52-C69</f>
        <v>0</v>
      </c>
      <c r="D86" s="67">
        <f t="shared" si="7"/>
        <v>0</v>
      </c>
      <c r="E86" s="67">
        <f t="shared" si="7"/>
        <v>0</v>
      </c>
      <c r="F86" s="67">
        <f t="shared" si="7"/>
        <v>0</v>
      </c>
      <c r="G86" s="67">
        <f t="shared" si="7"/>
        <v>0</v>
      </c>
      <c r="H86" s="67">
        <f t="shared" si="7"/>
        <v>0</v>
      </c>
      <c r="I86" s="67">
        <f t="shared" si="7"/>
        <v>0</v>
      </c>
      <c r="J86" s="67">
        <f t="shared" si="7"/>
        <v>0</v>
      </c>
      <c r="K86" s="67">
        <f t="shared" si="7"/>
        <v>0</v>
      </c>
      <c r="L86" s="67">
        <f t="shared" si="7"/>
        <v>0</v>
      </c>
      <c r="M86" s="67">
        <f t="shared" si="7"/>
        <v>0</v>
      </c>
      <c r="N86" s="67">
        <f t="shared" si="7"/>
        <v>0</v>
      </c>
      <c r="O86" s="67">
        <f t="shared" si="7"/>
        <v>0</v>
      </c>
      <c r="P86" s="67">
        <f t="shared" si="7"/>
        <v>0</v>
      </c>
      <c r="Q86" s="67">
        <f t="shared" si="7"/>
        <v>0</v>
      </c>
    </row>
    <row r="87" spans="1:17" ht="12" customHeight="1" x14ac:dyDescent="0.25">
      <c r="A87" s="148" t="s">
        <v>57</v>
      </c>
      <c r="B87" s="67"/>
      <c r="C87" s="67">
        <f t="shared" si="7"/>
        <v>410.25</v>
      </c>
      <c r="D87" s="67">
        <f t="shared" si="7"/>
        <v>41.031667772832783</v>
      </c>
      <c r="E87" s="67">
        <f t="shared" si="7"/>
        <v>26.781667772832932</v>
      </c>
      <c r="F87" s="67">
        <f t="shared" si="7"/>
        <v>275.90748623740984</v>
      </c>
      <c r="G87" s="67">
        <f t="shared" si="7"/>
        <v>396.64528093744684</v>
      </c>
      <c r="H87" s="67">
        <f t="shared" si="7"/>
        <v>865.61859490457971</v>
      </c>
      <c r="I87" s="67">
        <f t="shared" si="7"/>
        <v>317.03255559719514</v>
      </c>
      <c r="J87" s="67">
        <f t="shared" si="7"/>
        <v>693.78255559719446</v>
      </c>
      <c r="K87" s="67">
        <f t="shared" si="7"/>
        <v>177.19572029427079</v>
      </c>
      <c r="L87" s="67">
        <f t="shared" si="7"/>
        <v>1177.9457202942708</v>
      </c>
      <c r="M87" s="67">
        <f t="shared" si="7"/>
        <v>589.17893866693362</v>
      </c>
      <c r="N87" s="67">
        <f t="shared" si="7"/>
        <v>237.209116426641</v>
      </c>
      <c r="O87" s="67">
        <f t="shared" si="7"/>
        <v>4222.9591164266403</v>
      </c>
      <c r="P87" s="67">
        <f t="shared" si="7"/>
        <v>2072.4999999999991</v>
      </c>
      <c r="Q87" s="67">
        <f t="shared" si="7"/>
        <v>3011.6249999999991</v>
      </c>
    </row>
    <row r="88" spans="1:17" ht="12" customHeight="1" x14ac:dyDescent="0.25">
      <c r="A88" s="159" t="s">
        <v>140</v>
      </c>
      <c r="B88" s="83"/>
      <c r="C88" s="83">
        <f t="shared" si="7"/>
        <v>112</v>
      </c>
      <c r="D88" s="83">
        <f t="shared" si="7"/>
        <v>786.52154960622101</v>
      </c>
      <c r="E88" s="83">
        <f t="shared" si="7"/>
        <v>543</v>
      </c>
      <c r="F88" s="83">
        <f t="shared" si="7"/>
        <v>288.17790145819879</v>
      </c>
      <c r="G88" s="83">
        <f t="shared" si="7"/>
        <v>406.54166956311155</v>
      </c>
      <c r="H88" s="83">
        <f t="shared" si="7"/>
        <v>296.11974101285341</v>
      </c>
      <c r="I88" s="83">
        <f t="shared" si="7"/>
        <v>2042.5547249766523</v>
      </c>
      <c r="J88" s="83">
        <f t="shared" si="7"/>
        <v>163.5541493478691</v>
      </c>
      <c r="K88" s="83">
        <f t="shared" si="7"/>
        <v>2404.8176086955555</v>
      </c>
      <c r="L88" s="83">
        <f t="shared" si="7"/>
        <v>192.11665820733106</v>
      </c>
      <c r="M88" s="83">
        <f t="shared" si="7"/>
        <v>1264.426420906053</v>
      </c>
      <c r="N88" s="83">
        <f t="shared" si="7"/>
        <v>3208.2113010624389</v>
      </c>
      <c r="O88" s="83">
        <f t="shared" si="7"/>
        <v>0</v>
      </c>
      <c r="P88" s="83">
        <f t="shared" si="7"/>
        <v>1685.2020488242583</v>
      </c>
      <c r="Q88" s="83">
        <f t="shared" si="7"/>
        <v>4645.0491687895174</v>
      </c>
    </row>
    <row r="90" spans="1:17" ht="12" customHeight="1" x14ac:dyDescent="0.25">
      <c r="A90" s="190" t="s">
        <v>201</v>
      </c>
      <c r="B90" s="215">
        <v>2015</v>
      </c>
      <c r="C90" s="215"/>
      <c r="D90" s="215"/>
      <c r="E90" s="215"/>
      <c r="F90" s="215"/>
      <c r="G90" s="215"/>
      <c r="H90" s="215"/>
      <c r="I90" s="215"/>
      <c r="J90" s="215"/>
      <c r="K90" s="215"/>
      <c r="L90" s="215"/>
      <c r="M90" s="215"/>
      <c r="N90" s="215"/>
      <c r="O90" s="215"/>
      <c r="P90" s="215"/>
      <c r="Q90" s="215"/>
    </row>
    <row r="91" spans="1:17" s="28" customFormat="1" ht="12" customHeight="1" x14ac:dyDescent="0.25">
      <c r="A91" s="155" t="s">
        <v>174</v>
      </c>
      <c r="B91" s="154" t="s">
        <v>173</v>
      </c>
      <c r="C91" s="154">
        <v>2001</v>
      </c>
      <c r="D91" s="154">
        <v>2002</v>
      </c>
      <c r="E91" s="154">
        <v>2003</v>
      </c>
      <c r="F91" s="154">
        <v>2004</v>
      </c>
      <c r="G91" s="154">
        <v>2005</v>
      </c>
      <c r="H91" s="154">
        <v>2006</v>
      </c>
      <c r="I91" s="154">
        <v>2007</v>
      </c>
      <c r="J91" s="154">
        <v>2008</v>
      </c>
      <c r="K91" s="154">
        <v>2009</v>
      </c>
      <c r="L91" s="154">
        <v>2010</v>
      </c>
      <c r="M91" s="154">
        <v>2011</v>
      </c>
      <c r="N91" s="154">
        <v>2012</v>
      </c>
      <c r="O91" s="154">
        <v>2013</v>
      </c>
      <c r="P91" s="154">
        <v>2014</v>
      </c>
      <c r="Q91" s="154">
        <v>2015</v>
      </c>
    </row>
    <row r="92" spans="1:17" ht="12" customHeight="1" x14ac:dyDescent="0.25">
      <c r="A92" s="152" t="s">
        <v>20</v>
      </c>
      <c r="B92" s="151"/>
      <c r="C92" s="151"/>
      <c r="D92" s="151"/>
      <c r="E92" s="151"/>
      <c r="F92" s="151"/>
      <c r="G92" s="151"/>
      <c r="H92" s="151"/>
      <c r="I92" s="151"/>
      <c r="J92" s="151"/>
      <c r="K92" s="151"/>
      <c r="L92" s="151"/>
      <c r="M92" s="151"/>
      <c r="N92" s="151"/>
      <c r="O92" s="151"/>
      <c r="P92" s="151"/>
      <c r="Q92" s="151"/>
    </row>
    <row r="93" spans="1:17" ht="12.95" customHeight="1" x14ac:dyDescent="0.25">
      <c r="A93" s="150" t="s">
        <v>65</v>
      </c>
      <c r="B93" s="189">
        <f>RES_hhdet_numvin!B82</f>
        <v>0</v>
      </c>
      <c r="C93" s="189">
        <f>RES_hhdet_numvin!C82</f>
        <v>0</v>
      </c>
      <c r="D93" s="189">
        <f>RES_hhdet_numvin!D82</f>
        <v>0</v>
      </c>
      <c r="E93" s="189">
        <f>RES_hhdet_numvin!E82</f>
        <v>0</v>
      </c>
      <c r="F93" s="189">
        <f>RES_hhdet_numvin!F82</f>
        <v>0</v>
      </c>
      <c r="G93" s="189">
        <f>RES_hhdet_numvin!G82</f>
        <v>0</v>
      </c>
      <c r="H93" s="189">
        <f>RES_hhdet_numvin!H82</f>
        <v>0</v>
      </c>
      <c r="I93" s="189">
        <f>RES_hhdet_numvin!I82</f>
        <v>0</v>
      </c>
      <c r="J93" s="189">
        <f>RES_hhdet_numvin!J82</f>
        <v>0</v>
      </c>
      <c r="K93" s="189">
        <f>RES_hhdet_numvin!K82</f>
        <v>0</v>
      </c>
      <c r="L93" s="189">
        <f>RES_hhdet_numvin!L82</f>
        <v>0</v>
      </c>
      <c r="M93" s="189">
        <f>RES_hhdet_numvin!M82</f>
        <v>0</v>
      </c>
      <c r="N93" s="189">
        <f>RES_hhdet_numvin!N82</f>
        <v>0</v>
      </c>
      <c r="O93" s="189">
        <f>RES_hhdet_numvin!O82</f>
        <v>0</v>
      </c>
      <c r="P93" s="189">
        <f>RES_hhdet_numvin!P82</f>
        <v>0</v>
      </c>
      <c r="Q93" s="189">
        <f>RES_hhdet_numvin!Q82</f>
        <v>0</v>
      </c>
    </row>
    <row r="94" spans="1:17" ht="12" customHeight="1" x14ac:dyDescent="0.25">
      <c r="A94" s="23" t="s">
        <v>157</v>
      </c>
      <c r="B94" s="80">
        <f>RES_hhdet_numvin!B83</f>
        <v>446.375</v>
      </c>
      <c r="C94" s="80">
        <f>RES_hhdet_numvin!C83</f>
        <v>0</v>
      </c>
      <c r="D94" s="80">
        <f>RES_hhdet_numvin!D83</f>
        <v>638.125</v>
      </c>
      <c r="E94" s="80">
        <f>RES_hhdet_numvin!E83</f>
        <v>0</v>
      </c>
      <c r="F94" s="80">
        <f>RES_hhdet_numvin!F83</f>
        <v>120.125</v>
      </c>
      <c r="G94" s="80">
        <f>RES_hhdet_numvin!G83</f>
        <v>1184.125</v>
      </c>
      <c r="H94" s="80">
        <f>RES_hhdet_numvin!H83</f>
        <v>977.12499999999989</v>
      </c>
      <c r="I94" s="80">
        <f>RES_hhdet_numvin!I83</f>
        <v>3938.125</v>
      </c>
      <c r="J94" s="80">
        <f>RES_hhdet_numvin!J83</f>
        <v>665.125</v>
      </c>
      <c r="K94" s="80">
        <f>RES_hhdet_numvin!K83</f>
        <v>3554.125</v>
      </c>
      <c r="L94" s="80">
        <f>RES_hhdet_numvin!L83</f>
        <v>683.125</v>
      </c>
      <c r="M94" s="80">
        <f>RES_hhdet_numvin!M83</f>
        <v>1222.125</v>
      </c>
      <c r="N94" s="80">
        <f>RES_hhdet_numvin!N83</f>
        <v>4638.125</v>
      </c>
      <c r="O94" s="80">
        <f>RES_hhdet_numvin!O83</f>
        <v>705.12499999999989</v>
      </c>
      <c r="P94" s="80">
        <f>RES_hhdet_numvin!P83</f>
        <v>657.125</v>
      </c>
      <c r="Q94" s="80">
        <f>RES_hhdet_numvin!Q83</f>
        <v>3881.1250000000005</v>
      </c>
    </row>
    <row r="95" spans="1:17" ht="12.95" customHeight="1" x14ac:dyDescent="0.25">
      <c r="A95" s="146" t="s">
        <v>112</v>
      </c>
      <c r="B95" s="188">
        <f>RES_hhdet_numvin!B85</f>
        <v>0</v>
      </c>
      <c r="C95" s="188">
        <f>RES_hhdet_numvin!C85</f>
        <v>0</v>
      </c>
      <c r="D95" s="188">
        <f>RES_hhdet_numvin!D85</f>
        <v>0</v>
      </c>
      <c r="E95" s="188">
        <f>RES_hhdet_numvin!E85</f>
        <v>0</v>
      </c>
      <c r="F95" s="188">
        <f>RES_hhdet_numvin!F85</f>
        <v>0</v>
      </c>
      <c r="G95" s="188">
        <f>RES_hhdet_numvin!G85</f>
        <v>0</v>
      </c>
      <c r="H95" s="188">
        <f>RES_hhdet_numvin!H85</f>
        <v>0</v>
      </c>
      <c r="I95" s="188">
        <f>RES_hhdet_numvin!I85</f>
        <v>0</v>
      </c>
      <c r="J95" s="188">
        <f>RES_hhdet_numvin!J85</f>
        <v>0</v>
      </c>
      <c r="K95" s="188">
        <f>RES_hhdet_numvin!K85</f>
        <v>0</v>
      </c>
      <c r="L95" s="188">
        <f>RES_hhdet_numvin!L85</f>
        <v>0</v>
      </c>
      <c r="M95" s="188">
        <f>RES_hhdet_numvin!M85</f>
        <v>0</v>
      </c>
      <c r="N95" s="188">
        <f>RES_hhdet_numvin!N85</f>
        <v>0</v>
      </c>
      <c r="O95" s="188">
        <f>RES_hhdet_numvin!O85</f>
        <v>0</v>
      </c>
      <c r="P95" s="188">
        <f>RES_hhdet_numvin!P85</f>
        <v>0</v>
      </c>
      <c r="Q95" s="188">
        <f>RES_hhdet_numvin!Q85</f>
        <v>0</v>
      </c>
    </row>
    <row r="96" spans="1:17" ht="12" customHeight="1" x14ac:dyDescent="0.25">
      <c r="A96" s="23" t="s">
        <v>60</v>
      </c>
      <c r="B96" s="80">
        <f>RES_hhdet_numvin!B86</f>
        <v>0</v>
      </c>
      <c r="C96" s="80">
        <f>RES_hhdet_numvin!C86</f>
        <v>0</v>
      </c>
      <c r="D96" s="80">
        <f>RES_hhdet_numvin!D86</f>
        <v>0</v>
      </c>
      <c r="E96" s="80">
        <f>RES_hhdet_numvin!E86</f>
        <v>0</v>
      </c>
      <c r="F96" s="80">
        <f>RES_hhdet_numvin!F86</f>
        <v>0</v>
      </c>
      <c r="G96" s="80">
        <f>RES_hhdet_numvin!G86</f>
        <v>0</v>
      </c>
      <c r="H96" s="80">
        <f>RES_hhdet_numvin!H86</f>
        <v>0</v>
      </c>
      <c r="I96" s="80">
        <f>RES_hhdet_numvin!I86</f>
        <v>0</v>
      </c>
      <c r="J96" s="80">
        <f>RES_hhdet_numvin!J86</f>
        <v>28</v>
      </c>
      <c r="K96" s="80">
        <f>RES_hhdet_numvin!K86</f>
        <v>97</v>
      </c>
      <c r="L96" s="80">
        <f>RES_hhdet_numvin!L86</f>
        <v>48</v>
      </c>
      <c r="M96" s="80">
        <f>RES_hhdet_numvin!M86</f>
        <v>56</v>
      </c>
      <c r="N96" s="80">
        <f>RES_hhdet_numvin!N86</f>
        <v>141</v>
      </c>
      <c r="O96" s="80">
        <f>RES_hhdet_numvin!O86</f>
        <v>68</v>
      </c>
      <c r="P96" s="80">
        <f>RES_hhdet_numvin!P86</f>
        <v>67</v>
      </c>
      <c r="Q96" s="80">
        <f>RES_hhdet_numvin!Q86</f>
        <v>114</v>
      </c>
    </row>
    <row r="97" spans="1:17" ht="12" customHeight="1" x14ac:dyDescent="0.25">
      <c r="A97" s="146" t="s">
        <v>63</v>
      </c>
      <c r="B97" s="188">
        <f>RES_hhdet_numvin!B87</f>
        <v>0</v>
      </c>
      <c r="C97" s="188">
        <f>RES_hhdet_numvin!C87</f>
        <v>0</v>
      </c>
      <c r="D97" s="188">
        <f>RES_hhdet_numvin!D87</f>
        <v>0</v>
      </c>
      <c r="E97" s="188">
        <f>RES_hhdet_numvin!E87</f>
        <v>0</v>
      </c>
      <c r="F97" s="188">
        <f>RES_hhdet_numvin!F87</f>
        <v>0</v>
      </c>
      <c r="G97" s="188">
        <f>RES_hhdet_numvin!G87</f>
        <v>0</v>
      </c>
      <c r="H97" s="188">
        <f>RES_hhdet_numvin!H87</f>
        <v>0</v>
      </c>
      <c r="I97" s="188">
        <f>RES_hhdet_numvin!I87</f>
        <v>0</v>
      </c>
      <c r="J97" s="188">
        <f>RES_hhdet_numvin!J87</f>
        <v>0</v>
      </c>
      <c r="K97" s="188">
        <f>RES_hhdet_numvin!K87</f>
        <v>0</v>
      </c>
      <c r="L97" s="188">
        <f>RES_hhdet_numvin!L87</f>
        <v>0</v>
      </c>
      <c r="M97" s="188">
        <f>RES_hhdet_numvin!M87</f>
        <v>0</v>
      </c>
      <c r="N97" s="188">
        <f>RES_hhdet_numvin!N87</f>
        <v>0</v>
      </c>
      <c r="O97" s="188">
        <f>RES_hhdet_numvin!O87</f>
        <v>0</v>
      </c>
      <c r="P97" s="188">
        <f>RES_hhdet_numvin!P87</f>
        <v>0</v>
      </c>
      <c r="Q97" s="188">
        <f>RES_hhdet_numvin!Q87</f>
        <v>0</v>
      </c>
    </row>
    <row r="98" spans="1:17" ht="12" customHeight="1" x14ac:dyDescent="0.25">
      <c r="A98" s="23" t="s">
        <v>156</v>
      </c>
      <c r="B98" s="80">
        <f>RES_hhdet_numvin!B88</f>
        <v>446.375</v>
      </c>
      <c r="C98" s="80">
        <f>RES_hhdet_numvin!C88</f>
        <v>0</v>
      </c>
      <c r="D98" s="80">
        <f>RES_hhdet_numvin!D88</f>
        <v>631.16619636402731</v>
      </c>
      <c r="E98" s="80">
        <f>RES_hhdet_numvin!E88</f>
        <v>0</v>
      </c>
      <c r="F98" s="80">
        <f>RES_hhdet_numvin!F88</f>
        <v>119.47828648560966</v>
      </c>
      <c r="G98" s="80">
        <f>RES_hhdet_numvin!G88</f>
        <v>1082.0638807204302</v>
      </c>
      <c r="H98" s="80">
        <f>RES_hhdet_numvin!H88</f>
        <v>856.10610355581116</v>
      </c>
      <c r="I98" s="80">
        <f>RES_hhdet_numvin!I88</f>
        <v>2458.0403565446254</v>
      </c>
      <c r="J98" s="80">
        <f>RES_hhdet_numvin!J88</f>
        <v>243.11729384185389</v>
      </c>
      <c r="K98" s="80">
        <f>RES_hhdet_numvin!K88</f>
        <v>2578.2296048539506</v>
      </c>
      <c r="L98" s="80">
        <f>RES_hhdet_numvin!L88</f>
        <v>251.03719446185198</v>
      </c>
      <c r="M98" s="80">
        <f>RES_hhdet_numvin!M88</f>
        <v>638.17529028413139</v>
      </c>
      <c r="N98" s="80">
        <f>RES_hhdet_numvin!N88</f>
        <v>3482.7967312711426</v>
      </c>
      <c r="O98" s="80">
        <f>RES_hhdet_numvin!O88</f>
        <v>150.32012798695251</v>
      </c>
      <c r="P98" s="80">
        <f>RES_hhdet_numvin!P88</f>
        <v>177.27167993755867</v>
      </c>
      <c r="Q98" s="80">
        <f>RES_hhdet_numvin!Q88</f>
        <v>2699.8222536920539</v>
      </c>
    </row>
    <row r="99" spans="1:17" ht="12" customHeight="1" x14ac:dyDescent="0.25">
      <c r="A99" s="23" t="s">
        <v>155</v>
      </c>
      <c r="B99" s="80">
        <f>RES_hhdet_numvin!B89</f>
        <v>0</v>
      </c>
      <c r="C99" s="80">
        <f>RES_hhdet_numvin!C89</f>
        <v>0</v>
      </c>
      <c r="D99" s="80">
        <f>RES_hhdet_numvin!D89</f>
        <v>0</v>
      </c>
      <c r="E99" s="80">
        <f>RES_hhdet_numvin!E89</f>
        <v>0</v>
      </c>
      <c r="F99" s="80">
        <f>RES_hhdet_numvin!F89</f>
        <v>0</v>
      </c>
      <c r="G99" s="80">
        <f>RES_hhdet_numvin!G89</f>
        <v>0</v>
      </c>
      <c r="H99" s="80">
        <f>RES_hhdet_numvin!H89</f>
        <v>0</v>
      </c>
      <c r="I99" s="80">
        <f>RES_hhdet_numvin!I89</f>
        <v>0</v>
      </c>
      <c r="J99" s="80">
        <f>RES_hhdet_numvin!J89</f>
        <v>0</v>
      </c>
      <c r="K99" s="80">
        <f>RES_hhdet_numvin!K89</f>
        <v>104.76097160664722</v>
      </c>
      <c r="L99" s="80">
        <f>RES_hhdet_numvin!L89</f>
        <v>113.90099979211735</v>
      </c>
      <c r="M99" s="80">
        <f>RES_hhdet_numvin!M89</f>
        <v>282.70623224842666</v>
      </c>
      <c r="N99" s="80">
        <f>RES_hhdet_numvin!N89</f>
        <v>597.32982378155248</v>
      </c>
      <c r="O99" s="80">
        <f>RES_hhdet_numvin!O89</f>
        <v>314.89959568271706</v>
      </c>
      <c r="P99" s="80">
        <f>RES_hhdet_numvin!P89</f>
        <v>247.17127801136613</v>
      </c>
      <c r="Q99" s="80">
        <f>RES_hhdet_numvin!Q89</f>
        <v>749.23109887717328</v>
      </c>
    </row>
    <row r="100" spans="1:17" ht="12" customHeight="1" x14ac:dyDescent="0.25">
      <c r="A100" s="23" t="s">
        <v>144</v>
      </c>
      <c r="B100" s="80">
        <f>RES_hhdet_numvin!B92</f>
        <v>0</v>
      </c>
      <c r="C100" s="80">
        <f>RES_hhdet_numvin!C92</f>
        <v>0</v>
      </c>
      <c r="D100" s="80">
        <f>RES_hhdet_numvin!D92</f>
        <v>0</v>
      </c>
      <c r="E100" s="80">
        <f>RES_hhdet_numvin!E92</f>
        <v>0</v>
      </c>
      <c r="F100" s="80">
        <f>RES_hhdet_numvin!F92</f>
        <v>0</v>
      </c>
      <c r="G100" s="80">
        <f>RES_hhdet_numvin!G92</f>
        <v>0</v>
      </c>
      <c r="H100" s="80">
        <f>RES_hhdet_numvin!H92</f>
        <v>4.5474735088646412E-13</v>
      </c>
      <c r="I100" s="80">
        <f>RES_hhdet_numvin!I92</f>
        <v>1284.0618142101234</v>
      </c>
      <c r="J100" s="80">
        <f>RES_hhdet_numvin!J92</f>
        <v>374.28241687667611</v>
      </c>
      <c r="K100" s="80">
        <f>RES_hhdet_numvin!K92</f>
        <v>748.80270282848653</v>
      </c>
      <c r="L100" s="80">
        <f>RES_hhdet_numvin!L92</f>
        <v>282.20272979627669</v>
      </c>
      <c r="M100" s="80">
        <f>RES_hhdet_numvin!M92</f>
        <v>267.17554008977248</v>
      </c>
      <c r="N100" s="80">
        <f>RES_hhdet_numvin!N92</f>
        <v>320.07983626356469</v>
      </c>
      <c r="O100" s="80">
        <f>RES_hhdet_numvin!O92</f>
        <v>212.77413975168858</v>
      </c>
      <c r="P100" s="80">
        <f>RES_hhdet_numvin!P92</f>
        <v>174.62082018341135</v>
      </c>
      <c r="Q100" s="80">
        <f>RES_hhdet_numvin!Q92</f>
        <v>0</v>
      </c>
    </row>
    <row r="101" spans="1:17" ht="12" customHeight="1" x14ac:dyDescent="0.25">
      <c r="A101" s="23" t="s">
        <v>143</v>
      </c>
      <c r="B101" s="80">
        <f>RES_hhdet_numvin!B93</f>
        <v>0</v>
      </c>
      <c r="C101" s="80">
        <f>RES_hhdet_numvin!C93</f>
        <v>0</v>
      </c>
      <c r="D101" s="80">
        <f>RES_hhdet_numvin!D93</f>
        <v>0</v>
      </c>
      <c r="E101" s="80">
        <f>RES_hhdet_numvin!E93</f>
        <v>0</v>
      </c>
      <c r="F101" s="80">
        <f>RES_hhdet_numvin!F93</f>
        <v>0</v>
      </c>
      <c r="G101" s="80">
        <f>RES_hhdet_numvin!G93</f>
        <v>21.79733568910433</v>
      </c>
      <c r="H101" s="80">
        <f>RES_hhdet_numvin!H93</f>
        <v>51.760725577534856</v>
      </c>
      <c r="I101" s="80">
        <f>RES_hhdet_numvin!I93</f>
        <v>177.54336490422517</v>
      </c>
      <c r="J101" s="80">
        <f>RES_hhdet_numvin!J93</f>
        <v>47.725289281469948</v>
      </c>
      <c r="K101" s="80">
        <f>RES_hhdet_numvin!K93</f>
        <v>95.505576441942793</v>
      </c>
      <c r="L101" s="80">
        <f>RES_hhdet_numvin!L93</f>
        <v>35.984075949754001</v>
      </c>
      <c r="M101" s="80">
        <f>RES_hhdet_numvin!M93</f>
        <v>34.067937377669423</v>
      </c>
      <c r="N101" s="80">
        <f>RES_hhdet_numvin!N93</f>
        <v>41.459958232455151</v>
      </c>
      <c r="O101" s="80">
        <f>RES_hhdet_numvin!O93</f>
        <v>27.131136578641808</v>
      </c>
      <c r="P101" s="80">
        <f>RES_hhdet_numvin!P93</f>
        <v>25.024599967202544</v>
      </c>
      <c r="Q101" s="80">
        <f>RES_hhdet_numvin!Q93</f>
        <v>0</v>
      </c>
    </row>
    <row r="102" spans="1:17" ht="12" customHeight="1" x14ac:dyDescent="0.25">
      <c r="A102" s="23" t="s">
        <v>142</v>
      </c>
      <c r="B102" s="80">
        <f>RES_hhdet_numvin!B96</f>
        <v>0</v>
      </c>
      <c r="C102" s="80">
        <f>RES_hhdet_numvin!C96</f>
        <v>0</v>
      </c>
      <c r="D102" s="80">
        <f>RES_hhdet_numvin!D96</f>
        <v>6.958803635972644</v>
      </c>
      <c r="E102" s="80">
        <f>RES_hhdet_numvin!E96</f>
        <v>0</v>
      </c>
      <c r="F102" s="80">
        <f>RES_hhdet_numvin!F96</f>
        <v>0.64671351439034697</v>
      </c>
      <c r="G102" s="80">
        <f>RES_hhdet_numvin!G96</f>
        <v>80.263783590465408</v>
      </c>
      <c r="H102" s="80">
        <f>RES_hhdet_numvin!H96</f>
        <v>69.258170866653387</v>
      </c>
      <c r="I102" s="80">
        <f>RES_hhdet_numvin!I96</f>
        <v>18.479464341026045</v>
      </c>
      <c r="J102" s="80">
        <f>RES_hhdet_numvin!J96</f>
        <v>0</v>
      </c>
      <c r="K102" s="80">
        <f>RES_hhdet_numvin!K96</f>
        <v>26.826144268973085</v>
      </c>
      <c r="L102" s="80">
        <f>RES_hhdet_numvin!L96</f>
        <v>0</v>
      </c>
      <c r="M102" s="80">
        <f>RES_hhdet_numvin!M96</f>
        <v>0</v>
      </c>
      <c r="N102" s="80">
        <f>RES_hhdet_numvin!N96</f>
        <v>194.27803181483375</v>
      </c>
      <c r="O102" s="80">
        <f>RES_hhdet_numvin!O96</f>
        <v>0</v>
      </c>
      <c r="P102" s="80">
        <f>RES_hhdet_numvin!P96</f>
        <v>28.940080784804085</v>
      </c>
      <c r="Q102" s="80">
        <f>RES_hhdet_numvin!Q96</f>
        <v>324.34880718288116</v>
      </c>
    </row>
    <row r="103" spans="1:17" ht="12" customHeight="1" x14ac:dyDescent="0.25">
      <c r="A103" s="23" t="s">
        <v>141</v>
      </c>
      <c r="B103" s="80">
        <f>RES_hhdet_numvin!B97</f>
        <v>0</v>
      </c>
      <c r="C103" s="80">
        <f>RES_hhdet_numvin!C97</f>
        <v>0</v>
      </c>
      <c r="D103" s="80">
        <f>RES_hhdet_numvin!D97</f>
        <v>0</v>
      </c>
      <c r="E103" s="80">
        <f>RES_hhdet_numvin!E97</f>
        <v>0</v>
      </c>
      <c r="F103" s="80">
        <f>RES_hhdet_numvin!F97</f>
        <v>0</v>
      </c>
      <c r="G103" s="80">
        <f>RES_hhdet_numvin!G97</f>
        <v>0</v>
      </c>
      <c r="H103" s="80">
        <f>RES_hhdet_numvin!H97</f>
        <v>0</v>
      </c>
      <c r="I103" s="80">
        <f>RES_hhdet_numvin!I97</f>
        <v>0</v>
      </c>
      <c r="J103" s="80">
        <f>RES_hhdet_numvin!J97</f>
        <v>0</v>
      </c>
      <c r="K103" s="80">
        <f>RES_hhdet_numvin!K97</f>
        <v>0</v>
      </c>
      <c r="L103" s="80">
        <f>RES_hhdet_numvin!L97</f>
        <v>0</v>
      </c>
      <c r="M103" s="80">
        <f>RES_hhdet_numvin!M97</f>
        <v>0</v>
      </c>
      <c r="N103" s="80">
        <f>RES_hhdet_numvin!N97</f>
        <v>2.1806186364507028</v>
      </c>
      <c r="O103" s="80">
        <f>RES_hhdet_numvin!O97</f>
        <v>0</v>
      </c>
      <c r="P103" s="80">
        <f>RES_hhdet_numvin!P97</f>
        <v>4.0965411156571987</v>
      </c>
      <c r="Q103" s="80">
        <f>RES_hhdet_numvin!Q97</f>
        <v>107.72284024789209</v>
      </c>
    </row>
    <row r="104" spans="1:17" ht="12" customHeight="1" x14ac:dyDescent="0.25">
      <c r="A104" s="146" t="s">
        <v>62</v>
      </c>
      <c r="B104" s="188">
        <f>RES_hhdet_numvin!B100</f>
        <v>0</v>
      </c>
      <c r="C104" s="188">
        <f>RES_hhdet_numvin!C100</f>
        <v>0</v>
      </c>
      <c r="D104" s="188">
        <f>RES_hhdet_numvin!D100</f>
        <v>0</v>
      </c>
      <c r="E104" s="188">
        <f>RES_hhdet_numvin!E100</f>
        <v>0</v>
      </c>
      <c r="F104" s="188">
        <f>RES_hhdet_numvin!F100</f>
        <v>0</v>
      </c>
      <c r="G104" s="188">
        <f>RES_hhdet_numvin!G100</f>
        <v>0</v>
      </c>
      <c r="H104" s="188">
        <f>RES_hhdet_numvin!H100</f>
        <v>0</v>
      </c>
      <c r="I104" s="188">
        <f>RES_hhdet_numvin!I100</f>
        <v>0</v>
      </c>
      <c r="J104" s="188">
        <f>RES_hhdet_numvin!J100</f>
        <v>0</v>
      </c>
      <c r="K104" s="188">
        <f>RES_hhdet_numvin!K100</f>
        <v>0</v>
      </c>
      <c r="L104" s="188">
        <f>RES_hhdet_numvin!L100</f>
        <v>0</v>
      </c>
      <c r="M104" s="188">
        <f>RES_hhdet_numvin!M100</f>
        <v>0</v>
      </c>
      <c r="N104" s="188">
        <f>RES_hhdet_numvin!N100</f>
        <v>0</v>
      </c>
      <c r="O104" s="188">
        <f>RES_hhdet_numvin!O100</f>
        <v>0</v>
      </c>
      <c r="P104" s="188">
        <f>RES_hhdet_numvin!P100</f>
        <v>0</v>
      </c>
      <c r="Q104" s="188">
        <f>RES_hhdet_numvin!Q100</f>
        <v>0</v>
      </c>
    </row>
    <row r="105" spans="1:17" ht="12" customHeight="1" x14ac:dyDescent="0.25">
      <c r="A105" s="23" t="s">
        <v>55</v>
      </c>
      <c r="B105" s="80">
        <f>RES_hhdet_numvin!B101</f>
        <v>0</v>
      </c>
      <c r="C105" s="80">
        <f>RES_hhdet_numvin!C101</f>
        <v>0</v>
      </c>
      <c r="D105" s="80">
        <f>RES_hhdet_numvin!D101</f>
        <v>0</v>
      </c>
      <c r="E105" s="80">
        <f>RES_hhdet_numvin!E101</f>
        <v>0</v>
      </c>
      <c r="F105" s="80">
        <f>RES_hhdet_numvin!F101</f>
        <v>0</v>
      </c>
      <c r="G105" s="80">
        <f>RES_hhdet_numvin!G101</f>
        <v>0</v>
      </c>
      <c r="H105" s="80">
        <f>RES_hhdet_numvin!H101</f>
        <v>0</v>
      </c>
      <c r="I105" s="80">
        <f>RES_hhdet_numvin!I101</f>
        <v>0</v>
      </c>
      <c r="J105" s="80">
        <f>RES_hhdet_numvin!J101</f>
        <v>0</v>
      </c>
      <c r="K105" s="80">
        <f>RES_hhdet_numvin!K101</f>
        <v>0</v>
      </c>
      <c r="L105" s="80">
        <f>RES_hhdet_numvin!L101</f>
        <v>0</v>
      </c>
      <c r="M105" s="80">
        <f>RES_hhdet_numvin!M101</f>
        <v>0</v>
      </c>
      <c r="N105" s="80">
        <f>RES_hhdet_numvin!N101</f>
        <v>0</v>
      </c>
      <c r="O105" s="80">
        <f>RES_hhdet_numvin!O101</f>
        <v>0</v>
      </c>
      <c r="P105" s="80">
        <f>RES_hhdet_numvin!P101</f>
        <v>0</v>
      </c>
      <c r="Q105" s="80">
        <f>RES_hhdet_numvin!Q101</f>
        <v>0</v>
      </c>
    </row>
    <row r="106" spans="1:17" ht="12" customHeight="1" x14ac:dyDescent="0.25">
      <c r="A106" s="23" t="s">
        <v>57</v>
      </c>
      <c r="B106" s="80">
        <f>RES_hhdet_numvin!B102</f>
        <v>446.375</v>
      </c>
      <c r="C106" s="80">
        <f>RES_hhdet_numvin!C102</f>
        <v>0</v>
      </c>
      <c r="D106" s="80">
        <f>RES_hhdet_numvin!D102</f>
        <v>117.48907904409121</v>
      </c>
      <c r="E106" s="80">
        <f>RES_hhdet_numvin!E102</f>
        <v>0</v>
      </c>
      <c r="F106" s="80">
        <f>RES_hhdet_numvin!F102</f>
        <v>22.116945144245182</v>
      </c>
      <c r="G106" s="80">
        <f>RES_hhdet_numvin!G102</f>
        <v>218.01646342501002</v>
      </c>
      <c r="H106" s="80">
        <f>RES_hhdet_numvin!H102</f>
        <v>200.3597881436813</v>
      </c>
      <c r="I106" s="80">
        <f>RES_hhdet_numvin!I102</f>
        <v>1222.4374960711848</v>
      </c>
      <c r="J106" s="80">
        <f>RES_hhdet_numvin!J102</f>
        <v>0</v>
      </c>
      <c r="K106" s="80">
        <f>RES_hhdet_numvin!K102</f>
        <v>0</v>
      </c>
      <c r="L106" s="80">
        <f>RES_hhdet_numvin!L102</f>
        <v>0</v>
      </c>
      <c r="M106" s="80">
        <f>RES_hhdet_numvin!M102</f>
        <v>0</v>
      </c>
      <c r="N106" s="80">
        <f>RES_hhdet_numvin!N102</f>
        <v>43.674014699046069</v>
      </c>
      <c r="O106" s="80">
        <f>RES_hhdet_numvin!O102</f>
        <v>66.213896567318329</v>
      </c>
      <c r="P106" s="80">
        <f>RES_hhdet_numvin!P102</f>
        <v>76.776106497365419</v>
      </c>
      <c r="Q106" s="80">
        <f>RES_hhdet_numvin!Q102</f>
        <v>1044.5412104080574</v>
      </c>
    </row>
    <row r="107" spans="1:17" ht="12" customHeight="1" x14ac:dyDescent="0.25">
      <c r="A107" s="29" t="s">
        <v>140</v>
      </c>
      <c r="B107" s="78">
        <f>RES_hhdet_numvin!B103</f>
        <v>0</v>
      </c>
      <c r="C107" s="78">
        <f>RES_hhdet_numvin!C103</f>
        <v>0</v>
      </c>
      <c r="D107" s="78">
        <f>RES_hhdet_numvin!D103</f>
        <v>520.63592095590877</v>
      </c>
      <c r="E107" s="78">
        <f>RES_hhdet_numvin!E103</f>
        <v>0</v>
      </c>
      <c r="F107" s="78">
        <f>RES_hhdet_numvin!F103</f>
        <v>98.008054855754821</v>
      </c>
      <c r="G107" s="78">
        <f>RES_hhdet_numvin!G103</f>
        <v>966.1085365749899</v>
      </c>
      <c r="H107" s="78">
        <f>RES_hhdet_numvin!H103</f>
        <v>776.76521185631873</v>
      </c>
      <c r="I107" s="78">
        <f>RES_hhdet_numvin!I103</f>
        <v>2715.6875039288147</v>
      </c>
      <c r="J107" s="78">
        <f>RES_hhdet_numvin!J103</f>
        <v>665.125</v>
      </c>
      <c r="K107" s="78">
        <f>RES_hhdet_numvin!K103</f>
        <v>3554.125</v>
      </c>
      <c r="L107" s="78">
        <f>RES_hhdet_numvin!L103</f>
        <v>683.125</v>
      </c>
      <c r="M107" s="78">
        <f>RES_hhdet_numvin!M103</f>
        <v>1222.125</v>
      </c>
      <c r="N107" s="78">
        <f>RES_hhdet_numvin!N103</f>
        <v>4594.450985300954</v>
      </c>
      <c r="O107" s="78">
        <f>RES_hhdet_numvin!O103</f>
        <v>638.91110343268167</v>
      </c>
      <c r="P107" s="78">
        <f>RES_hhdet_numvin!P103</f>
        <v>580.34889350263461</v>
      </c>
      <c r="Q107" s="78">
        <f>RES_hhdet_numvin!Q103</f>
        <v>2836.5837895919426</v>
      </c>
    </row>
    <row r="109" spans="1:17" s="28" customFormat="1" ht="12" customHeight="1" x14ac:dyDescent="0.25">
      <c r="A109" s="187" t="s">
        <v>200</v>
      </c>
      <c r="B109" s="186"/>
      <c r="C109" s="185"/>
      <c r="D109" s="185"/>
      <c r="E109" s="185"/>
      <c r="F109" s="185"/>
      <c r="G109" s="185"/>
      <c r="H109" s="185"/>
      <c r="I109" s="185"/>
      <c r="J109" s="185"/>
      <c r="K109" s="185"/>
      <c r="L109" s="185"/>
      <c r="M109" s="185"/>
      <c r="N109" s="185"/>
      <c r="O109" s="185"/>
      <c r="P109" s="185"/>
      <c r="Q109" s="185"/>
    </row>
    <row r="111" spans="1:17" ht="12" customHeight="1" x14ac:dyDescent="0.25">
      <c r="A111" s="152" t="s">
        <v>118</v>
      </c>
      <c r="B111" s="168">
        <f>SUM(B112,B115,B117,B130)</f>
        <v>20.666329107831114</v>
      </c>
      <c r="C111" s="168">
        <f t="shared" ref="C111:Q111" si="8">SUM(C112,C115,C117,C130)</f>
        <v>19.674942842538876</v>
      </c>
      <c r="D111" s="168">
        <f t="shared" si="8"/>
        <v>19.235703219452226</v>
      </c>
      <c r="E111" s="168">
        <f t="shared" si="8"/>
        <v>18.080165041898201</v>
      </c>
      <c r="F111" s="168">
        <f t="shared" si="8"/>
        <v>17.502235521116052</v>
      </c>
      <c r="G111" s="168">
        <f t="shared" si="8"/>
        <v>18.54480772215522</v>
      </c>
      <c r="H111" s="168">
        <f t="shared" si="8"/>
        <v>19.578814788137542</v>
      </c>
      <c r="I111" s="168">
        <f t="shared" si="8"/>
        <v>26.587536548542015</v>
      </c>
      <c r="J111" s="168">
        <f t="shared" si="8"/>
        <v>23.811703254660571</v>
      </c>
      <c r="K111" s="168">
        <f t="shared" si="8"/>
        <v>29.95882209360715</v>
      </c>
      <c r="L111" s="168">
        <f t="shared" si="8"/>
        <v>30.164947147475903</v>
      </c>
      <c r="M111" s="168">
        <f t="shared" si="8"/>
        <v>25.714154743790981</v>
      </c>
      <c r="N111" s="168">
        <f t="shared" si="8"/>
        <v>31.472762180531674</v>
      </c>
      <c r="O111" s="168">
        <f t="shared" si="8"/>
        <v>32.357009715900325</v>
      </c>
      <c r="P111" s="168">
        <f t="shared" si="8"/>
        <v>29.416468106680288</v>
      </c>
      <c r="Q111" s="168">
        <f t="shared" si="8"/>
        <v>36.428887398785818</v>
      </c>
    </row>
    <row r="112" spans="1:17" ht="12" customHeight="1" x14ac:dyDescent="0.25">
      <c r="A112" s="158" t="s">
        <v>65</v>
      </c>
      <c r="B112" s="157">
        <f>SUM(B113:B114)</f>
        <v>16.354116242325112</v>
      </c>
      <c r="C112" s="157">
        <f t="shared" ref="C112:Q112" si="9">SUM(C113:C114)</f>
        <v>15.574695911071172</v>
      </c>
      <c r="D112" s="157">
        <f t="shared" si="9"/>
        <v>15.26955075530473</v>
      </c>
      <c r="E112" s="157">
        <f t="shared" si="9"/>
        <v>14.335581818375308</v>
      </c>
      <c r="F112" s="157">
        <f t="shared" si="9"/>
        <v>13.882332982959007</v>
      </c>
      <c r="G112" s="157">
        <f t="shared" si="9"/>
        <v>14.716512875392198</v>
      </c>
      <c r="H112" s="157">
        <f t="shared" si="9"/>
        <v>15.502457800606589</v>
      </c>
      <c r="I112" s="157">
        <f t="shared" si="9"/>
        <v>21.12896916070132</v>
      </c>
      <c r="J112" s="157">
        <f t="shared" si="9"/>
        <v>18.362968695750059</v>
      </c>
      <c r="K112" s="157">
        <f t="shared" si="9"/>
        <v>23.472950405971826</v>
      </c>
      <c r="L112" s="157">
        <f t="shared" si="9"/>
        <v>23.564576768568458</v>
      </c>
      <c r="M112" s="157">
        <f t="shared" si="9"/>
        <v>18.862326303640273</v>
      </c>
      <c r="N112" s="157">
        <f t="shared" si="9"/>
        <v>22.999873260711222</v>
      </c>
      <c r="O112" s="157">
        <f t="shared" si="9"/>
        <v>23.291844160229061</v>
      </c>
      <c r="P112" s="157">
        <f t="shared" si="9"/>
        <v>20.37033905395484</v>
      </c>
      <c r="Q112" s="157">
        <f t="shared" si="9"/>
        <v>25.892750222940439</v>
      </c>
    </row>
    <row r="113" spans="1:17" ht="12" customHeight="1" x14ac:dyDescent="0.25">
      <c r="A113" s="23" t="s">
        <v>157</v>
      </c>
      <c r="B113" s="156">
        <f>RES_hhdet_fec!B$83</f>
        <v>16.26267769401322</v>
      </c>
      <c r="C113" s="156">
        <f>RES_hhdet_fec!C$83</f>
        <v>15.474914664971534</v>
      </c>
      <c r="D113" s="156">
        <f>RES_hhdet_fec!D$83</f>
        <v>15.212537026185464</v>
      </c>
      <c r="E113" s="156">
        <f>RES_hhdet_fec!E$83</f>
        <v>14.271523386323581</v>
      </c>
      <c r="F113" s="156">
        <f>RES_hhdet_fec!F$83</f>
        <v>13.802996382721192</v>
      </c>
      <c r="G113" s="156">
        <f>RES_hhdet_fec!G$83</f>
        <v>14.640446417871004</v>
      </c>
      <c r="H113" s="156">
        <f>RES_hhdet_fec!H$83</f>
        <v>15.386148161231693</v>
      </c>
      <c r="I113" s="156">
        <f>RES_hhdet_fec!I$83</f>
        <v>20.990935890961651</v>
      </c>
      <c r="J113" s="156">
        <f>RES_hhdet_fec!J$83</f>
        <v>18.24044239334367</v>
      </c>
      <c r="K113" s="156">
        <f>RES_hhdet_fec!K$83</f>
        <v>23.418350063126393</v>
      </c>
      <c r="L113" s="156">
        <f>RES_hhdet_fec!L$83</f>
        <v>23.457432841686323</v>
      </c>
      <c r="M113" s="156">
        <f>RES_hhdet_fec!M$83</f>
        <v>18.765604635662285</v>
      </c>
      <c r="N113" s="156">
        <f>RES_hhdet_fec!N$83</f>
        <v>22.895164573750659</v>
      </c>
      <c r="O113" s="156">
        <f>RES_hhdet_fec!O$83</f>
        <v>23.146981354430508</v>
      </c>
      <c r="P113" s="156">
        <f>RES_hhdet_fec!P$83</f>
        <v>20.233936589841147</v>
      </c>
      <c r="Q113" s="156">
        <f>RES_hhdet_fec!Q$83</f>
        <v>25.69411816881351</v>
      </c>
    </row>
    <row r="114" spans="1:17" ht="12" customHeight="1" x14ac:dyDescent="0.25">
      <c r="A114" s="23" t="s">
        <v>60</v>
      </c>
      <c r="B114" s="156">
        <f>RES_hhdet_fec!B$84</f>
        <v>9.1438548311892687E-2</v>
      </c>
      <c r="C114" s="156">
        <f>RES_hhdet_fec!C$84</f>
        <v>9.9781246099638884E-2</v>
      </c>
      <c r="D114" s="156">
        <f>RES_hhdet_fec!D$84</f>
        <v>5.7013729119265395E-2</v>
      </c>
      <c r="E114" s="156">
        <f>RES_hhdet_fec!E$84</f>
        <v>6.4058432051726927E-2</v>
      </c>
      <c r="F114" s="156">
        <f>RES_hhdet_fec!F$84</f>
        <v>7.9336600237814137E-2</v>
      </c>
      <c r="G114" s="156">
        <f>RES_hhdet_fec!G$84</f>
        <v>7.6066457521192551E-2</v>
      </c>
      <c r="H114" s="156">
        <f>RES_hhdet_fec!H$84</f>
        <v>0.11630963937489563</v>
      </c>
      <c r="I114" s="156">
        <f>RES_hhdet_fec!I$84</f>
        <v>0.13803326973966731</v>
      </c>
      <c r="J114" s="156">
        <f>RES_hhdet_fec!J$84</f>
        <v>0.12252630240638852</v>
      </c>
      <c r="K114" s="156">
        <f>RES_hhdet_fec!K$84</f>
        <v>5.4600342845431887E-2</v>
      </c>
      <c r="L114" s="156">
        <f>RES_hhdet_fec!L$84</f>
        <v>0.10714392688213614</v>
      </c>
      <c r="M114" s="156">
        <f>RES_hhdet_fec!M$84</f>
        <v>9.6721667977986744E-2</v>
      </c>
      <c r="N114" s="156">
        <f>RES_hhdet_fec!N$84</f>
        <v>0.10470868696056292</v>
      </c>
      <c r="O114" s="156">
        <f>RES_hhdet_fec!O$84</f>
        <v>0.14486280579855182</v>
      </c>
      <c r="P114" s="156">
        <f>RES_hhdet_fec!P$84</f>
        <v>0.13640246411369478</v>
      </c>
      <c r="Q114" s="156">
        <f>RES_hhdet_fec!Q$84</f>
        <v>0.19863205412692728</v>
      </c>
    </row>
    <row r="115" spans="1:17" ht="12" customHeight="1" x14ac:dyDescent="0.25">
      <c r="A115" s="158" t="s">
        <v>112</v>
      </c>
      <c r="B115" s="157">
        <f>B116</f>
        <v>2.4697891430568134E-3</v>
      </c>
      <c r="C115" s="157">
        <f t="shared" ref="C115:Q115" si="10">C116</f>
        <v>2.4326870803185342E-3</v>
      </c>
      <c r="D115" s="157">
        <f t="shared" si="10"/>
        <v>2.5440543541416353E-3</v>
      </c>
      <c r="E115" s="157">
        <f t="shared" si="10"/>
        <v>2.4204804049421328E-3</v>
      </c>
      <c r="F115" s="157">
        <f t="shared" si="10"/>
        <v>2.3912688700053245E-3</v>
      </c>
      <c r="G115" s="157">
        <f t="shared" si="10"/>
        <v>2.9781965309099026E-3</v>
      </c>
      <c r="H115" s="157">
        <f t="shared" si="10"/>
        <v>3.4918424734764562E-3</v>
      </c>
      <c r="I115" s="157">
        <f t="shared" si="10"/>
        <v>5.5500681655955173E-3</v>
      </c>
      <c r="J115" s="157">
        <f t="shared" si="10"/>
        <v>6.1423307240037169E-3</v>
      </c>
      <c r="K115" s="157">
        <f t="shared" si="10"/>
        <v>8.9000083512616422E-3</v>
      </c>
      <c r="L115" s="157">
        <f t="shared" si="10"/>
        <v>9.8093551128295639E-3</v>
      </c>
      <c r="M115" s="157">
        <f t="shared" si="10"/>
        <v>1.0990523766516328E-2</v>
      </c>
      <c r="N115" s="157">
        <f t="shared" si="10"/>
        <v>1.4487130778236249E-2</v>
      </c>
      <c r="O115" s="157">
        <f t="shared" si="10"/>
        <v>1.5659727435362585E-2</v>
      </c>
      <c r="P115" s="157">
        <f t="shared" si="10"/>
        <v>1.6732252543589409E-2</v>
      </c>
      <c r="Q115" s="157">
        <f t="shared" si="10"/>
        <v>1.7321016131580769E-2</v>
      </c>
    </row>
    <row r="116" spans="1:17" ht="12" customHeight="1" x14ac:dyDescent="0.25">
      <c r="A116" s="23" t="s">
        <v>60</v>
      </c>
      <c r="B116" s="156">
        <f>RES_hhdet_fec!B$86</f>
        <v>2.4697891430568134E-3</v>
      </c>
      <c r="C116" s="156">
        <f>RES_hhdet_fec!C$86</f>
        <v>2.4326870803185342E-3</v>
      </c>
      <c r="D116" s="156">
        <f>RES_hhdet_fec!D$86</f>
        <v>2.5440543541416353E-3</v>
      </c>
      <c r="E116" s="156">
        <f>RES_hhdet_fec!E$86</f>
        <v>2.4204804049421328E-3</v>
      </c>
      <c r="F116" s="156">
        <f>RES_hhdet_fec!F$86</f>
        <v>2.3912688700053245E-3</v>
      </c>
      <c r="G116" s="156">
        <f>RES_hhdet_fec!G$86</f>
        <v>2.9781965309099026E-3</v>
      </c>
      <c r="H116" s="156">
        <f>RES_hhdet_fec!H$86</f>
        <v>3.4918424734764562E-3</v>
      </c>
      <c r="I116" s="156">
        <f>RES_hhdet_fec!I$86</f>
        <v>5.5500681655955173E-3</v>
      </c>
      <c r="J116" s="156">
        <f>RES_hhdet_fec!J$86</f>
        <v>6.1423307240037169E-3</v>
      </c>
      <c r="K116" s="156">
        <f>RES_hhdet_fec!K$86</f>
        <v>8.9000083512616422E-3</v>
      </c>
      <c r="L116" s="156">
        <f>RES_hhdet_fec!L$86</f>
        <v>9.8093551128295639E-3</v>
      </c>
      <c r="M116" s="156">
        <f>RES_hhdet_fec!M$86</f>
        <v>1.0990523766516328E-2</v>
      </c>
      <c r="N116" s="156">
        <f>RES_hhdet_fec!N$86</f>
        <v>1.4487130778236249E-2</v>
      </c>
      <c r="O116" s="156">
        <f>RES_hhdet_fec!O$86</f>
        <v>1.5659727435362585E-2</v>
      </c>
      <c r="P116" s="156">
        <f>RES_hhdet_fec!P$86</f>
        <v>1.6732252543589409E-2</v>
      </c>
      <c r="Q116" s="156">
        <f>RES_hhdet_fec!Q$86</f>
        <v>1.7321016131580769E-2</v>
      </c>
    </row>
    <row r="117" spans="1:17" ht="12" customHeight="1" x14ac:dyDescent="0.25">
      <c r="A117" s="158" t="s">
        <v>63</v>
      </c>
      <c r="B117" s="157">
        <f>RES_hhdet_fec!B$87</f>
        <v>3.5034466496444732</v>
      </c>
      <c r="C117" s="157">
        <f>RES_hhdet_fec!C$87</f>
        <v>3.3277907906922128</v>
      </c>
      <c r="D117" s="157">
        <f>RES_hhdet_fec!D$87</f>
        <v>3.2244974032147771</v>
      </c>
      <c r="E117" s="157">
        <f>RES_hhdet_fec!E$87</f>
        <v>3.0438788961927328</v>
      </c>
      <c r="F117" s="157">
        <f>RES_hhdet_fec!F$87</f>
        <v>2.9388358789376929</v>
      </c>
      <c r="G117" s="157">
        <f>RES_hhdet_fec!G$87</f>
        <v>3.1095329774538469</v>
      </c>
      <c r="H117" s="157">
        <f>RES_hhdet_fec!H$87</f>
        <v>3.3034536363268274</v>
      </c>
      <c r="I117" s="157">
        <f>RES_hhdet_fec!I$87</f>
        <v>4.4371584649275446</v>
      </c>
      <c r="J117" s="157">
        <f>RES_hhdet_fec!J$87</f>
        <v>4.4227708640731107</v>
      </c>
      <c r="K117" s="157">
        <f>RES_hhdet_fec!K$87</f>
        <v>5.3230159194677267</v>
      </c>
      <c r="L117" s="157">
        <f>RES_hhdet_fec!L$87</f>
        <v>5.3719183876942873</v>
      </c>
      <c r="M117" s="157">
        <f>RES_hhdet_fec!M$87</f>
        <v>5.6021285275077002</v>
      </c>
      <c r="N117" s="157">
        <f>RES_hhdet_fec!N$87</f>
        <v>6.941430800805926</v>
      </c>
      <c r="O117" s="157">
        <f>RES_hhdet_fec!O$87</f>
        <v>7.313609317691685</v>
      </c>
      <c r="P117" s="157">
        <f>RES_hhdet_fec!P$87</f>
        <v>7.2991743128558344</v>
      </c>
      <c r="Q117" s="157">
        <f>RES_hhdet_fec!Q$87</f>
        <v>8.4346575001979947</v>
      </c>
    </row>
    <row r="118" spans="1:17" ht="12" customHeight="1" x14ac:dyDescent="0.25">
      <c r="A118" s="167" t="s">
        <v>156</v>
      </c>
      <c r="B118" s="132">
        <f>RES_hhdet_fec!B$88</f>
        <v>0.93305115294260754</v>
      </c>
      <c r="C118" s="132">
        <f>RES_hhdet_fec!C$88</f>
        <v>1.0224834814822941</v>
      </c>
      <c r="D118" s="132">
        <f>RES_hhdet_fec!D$88</f>
        <v>1.0851405108479721</v>
      </c>
      <c r="E118" s="132">
        <f>RES_hhdet_fec!E$88</f>
        <v>1.1011743395255682</v>
      </c>
      <c r="F118" s="132">
        <f>RES_hhdet_fec!F$88</f>
        <v>1.2046136215232914</v>
      </c>
      <c r="G118" s="132">
        <f>RES_hhdet_fec!G$88</f>
        <v>1.3120115408986492</v>
      </c>
      <c r="H118" s="132">
        <f>RES_hhdet_fec!H$88</f>
        <v>1.4070316614377396</v>
      </c>
      <c r="I118" s="132">
        <f>RES_hhdet_fec!I$88</f>
        <v>2.2080042796123234</v>
      </c>
      <c r="J118" s="132">
        <f>RES_hhdet_fec!J$88</f>
        <v>2.1638512947700352</v>
      </c>
      <c r="K118" s="132">
        <f>RES_hhdet_fec!K$88</f>
        <v>3.1654595287665988</v>
      </c>
      <c r="L118" s="132">
        <f>RES_hhdet_fec!L$88</f>
        <v>3.1119462174010222</v>
      </c>
      <c r="M118" s="132">
        <f>RES_hhdet_fec!M$88</f>
        <v>3.5097399905577036</v>
      </c>
      <c r="N118" s="132">
        <f>RES_hhdet_fec!N$88</f>
        <v>4.3918477291560469</v>
      </c>
      <c r="O118" s="132">
        <f>RES_hhdet_fec!O$88</f>
        <v>4.8499605901830405</v>
      </c>
      <c r="P118" s="132">
        <f>RES_hhdet_fec!P$88</f>
        <v>4.9600415480558322</v>
      </c>
      <c r="Q118" s="132">
        <f>RES_hhdet_fec!Q$88</f>
        <v>6.0718409889041691</v>
      </c>
    </row>
    <row r="119" spans="1:17" ht="12" customHeight="1" x14ac:dyDescent="0.25">
      <c r="A119" s="167" t="s">
        <v>155</v>
      </c>
      <c r="B119" s="132">
        <f>SUM(B120:B121)</f>
        <v>1.3345195018117189E-3</v>
      </c>
      <c r="C119" s="132">
        <f t="shared" ref="C119:Q119" si="11">SUM(C120:C121)</f>
        <v>1.3814971520397972E-3</v>
      </c>
      <c r="D119" s="132">
        <f t="shared" si="11"/>
        <v>2.306484533324485E-3</v>
      </c>
      <c r="E119" s="132">
        <f t="shared" si="11"/>
        <v>2.3029414470405389E-3</v>
      </c>
      <c r="F119" s="132">
        <f t="shared" si="11"/>
        <v>3.6052746612684487E-3</v>
      </c>
      <c r="G119" s="132">
        <f t="shared" si="11"/>
        <v>5.5686797269729141E-3</v>
      </c>
      <c r="H119" s="132">
        <f t="shared" si="11"/>
        <v>7.9151527215781999E-3</v>
      </c>
      <c r="I119" s="132">
        <f t="shared" si="11"/>
        <v>2.7873800145362462E-2</v>
      </c>
      <c r="J119" s="132">
        <f t="shared" si="11"/>
        <v>5.8680447206960827E-2</v>
      </c>
      <c r="K119" s="132">
        <f t="shared" si="11"/>
        <v>0.14543528185994922</v>
      </c>
      <c r="L119" s="132">
        <f t="shared" si="11"/>
        <v>0.19807044371276938</v>
      </c>
      <c r="M119" s="132">
        <f t="shared" si="11"/>
        <v>0.28287394496364932</v>
      </c>
      <c r="N119" s="132">
        <f t="shared" si="11"/>
        <v>0.4084360400106104</v>
      </c>
      <c r="O119" s="132">
        <f t="shared" si="11"/>
        <v>0.50752790745041021</v>
      </c>
      <c r="P119" s="132">
        <f t="shared" si="11"/>
        <v>0.5810358971482521</v>
      </c>
      <c r="Q119" s="132">
        <f t="shared" si="11"/>
        <v>0.76090530426280467</v>
      </c>
    </row>
    <row r="120" spans="1:17" ht="12" customHeight="1" x14ac:dyDescent="0.25">
      <c r="A120" s="166" t="s">
        <v>55</v>
      </c>
      <c r="B120" s="165">
        <f>RES_hhdet_fec!B$90</f>
        <v>1.082039695651571E-3</v>
      </c>
      <c r="C120" s="165">
        <f>RES_hhdet_fec!C$90</f>
        <v>1.1718535461697763E-3</v>
      </c>
      <c r="D120" s="165">
        <f>RES_hhdet_fec!D$90</f>
        <v>1.8624629665626724E-3</v>
      </c>
      <c r="E120" s="165">
        <f>RES_hhdet_fec!E$90</f>
        <v>1.8622741508491636E-3</v>
      </c>
      <c r="F120" s="165">
        <f>RES_hhdet_fec!F$90</f>
        <v>2.8999957555193574E-3</v>
      </c>
      <c r="G120" s="165">
        <f>RES_hhdet_fec!G$90</f>
        <v>4.4690898665014087E-3</v>
      </c>
      <c r="H120" s="165">
        <f>RES_hhdet_fec!H$90</f>
        <v>6.3401773305686842E-3</v>
      </c>
      <c r="I120" s="165">
        <f>RES_hhdet_fec!I$90</f>
        <v>2.2289829426015647E-2</v>
      </c>
      <c r="J120" s="165">
        <f>RES_hhdet_fec!J$90</f>
        <v>4.6736311886301334E-2</v>
      </c>
      <c r="K120" s="165">
        <f>RES_hhdet_fec!K$90</f>
        <v>0.11563040810700849</v>
      </c>
      <c r="L120" s="165">
        <f>RES_hhdet_fec!L$90</f>
        <v>0.15718301594898154</v>
      </c>
      <c r="M120" s="165">
        <f>RES_hhdet_fec!M$90</f>
        <v>0.22438479502991626</v>
      </c>
      <c r="N120" s="165">
        <f>RES_hhdet_fec!N$90</f>
        <v>0.32368424379597738</v>
      </c>
      <c r="O120" s="165">
        <f>RES_hhdet_fec!O$90</f>
        <v>0.4018208792165297</v>
      </c>
      <c r="P120" s="165">
        <f>RES_hhdet_fec!P$90</f>
        <v>0.45967226863285854</v>
      </c>
      <c r="Q120" s="165">
        <f>RES_hhdet_fec!Q$90</f>
        <v>0.60146319142015769</v>
      </c>
    </row>
    <row r="121" spans="1:17" ht="12" customHeight="1" x14ac:dyDescent="0.25">
      <c r="A121" s="147" t="s">
        <v>59</v>
      </c>
      <c r="B121" s="164">
        <f>RES_hhdet_fec!B$91</f>
        <v>2.5247980616014792E-4</v>
      </c>
      <c r="C121" s="164">
        <f>RES_hhdet_fec!C$91</f>
        <v>2.0964360587002093E-4</v>
      </c>
      <c r="D121" s="164">
        <f>RES_hhdet_fec!D$91</f>
        <v>4.4402156676181251E-4</v>
      </c>
      <c r="E121" s="164">
        <f>RES_hhdet_fec!E$91</f>
        <v>4.4066729619137546E-4</v>
      </c>
      <c r="F121" s="164">
        <f>RES_hhdet_fec!F$91</f>
        <v>7.0527890574909144E-4</v>
      </c>
      <c r="G121" s="164">
        <f>RES_hhdet_fec!G$91</f>
        <v>1.0995898604715055E-3</v>
      </c>
      <c r="H121" s="164">
        <f>RES_hhdet_fec!H$91</f>
        <v>1.5749753910095151E-3</v>
      </c>
      <c r="I121" s="164">
        <f>RES_hhdet_fec!I$91</f>
        <v>5.5839707193468154E-3</v>
      </c>
      <c r="J121" s="164">
        <f>RES_hhdet_fec!J$91</f>
        <v>1.1944135320659494E-2</v>
      </c>
      <c r="K121" s="164">
        <f>RES_hhdet_fec!K$91</f>
        <v>2.9804873752940723E-2</v>
      </c>
      <c r="L121" s="164">
        <f>RES_hhdet_fec!L$91</f>
        <v>4.0887427763787849E-2</v>
      </c>
      <c r="M121" s="164">
        <f>RES_hhdet_fec!M$91</f>
        <v>5.8489149933733074E-2</v>
      </c>
      <c r="N121" s="164">
        <f>RES_hhdet_fec!N$91</f>
        <v>8.4751796214632996E-2</v>
      </c>
      <c r="O121" s="164">
        <f>RES_hhdet_fec!O$91</f>
        <v>0.10570702823388051</v>
      </c>
      <c r="P121" s="164">
        <f>RES_hhdet_fec!P$91</f>
        <v>0.12136362851539359</v>
      </c>
      <c r="Q121" s="164">
        <f>RES_hhdet_fec!Q$91</f>
        <v>0.159442112842647</v>
      </c>
    </row>
    <row r="122" spans="1:17" ht="12" customHeight="1" x14ac:dyDescent="0.25">
      <c r="A122" s="163" t="s">
        <v>144</v>
      </c>
      <c r="B122" s="162">
        <f>RES_hhdet_fec!B$92</f>
        <v>0.79859044243463451</v>
      </c>
      <c r="C122" s="162">
        <f>RES_hhdet_fec!C$92</f>
        <v>0.97018156063895478</v>
      </c>
      <c r="D122" s="162">
        <f>RES_hhdet_fec!D$92</f>
        <v>0.85806329513204083</v>
      </c>
      <c r="E122" s="162">
        <f>RES_hhdet_fec!E$92</f>
        <v>0.98624097684738354</v>
      </c>
      <c r="F122" s="162">
        <f>RES_hhdet_fec!F$92</f>
        <v>1.0230093902380784</v>
      </c>
      <c r="G122" s="162">
        <f>RES_hhdet_fec!G$92</f>
        <v>0.9910603624208274</v>
      </c>
      <c r="H122" s="162">
        <f>RES_hhdet_fec!H$92</f>
        <v>1.0369427239439561</v>
      </c>
      <c r="I122" s="162">
        <f>RES_hhdet_fec!I$92</f>
        <v>0.9436721229551891</v>
      </c>
      <c r="J122" s="162">
        <f>RES_hhdet_fec!J$92</f>
        <v>0.86183976381641747</v>
      </c>
      <c r="K122" s="162">
        <f>RES_hhdet_fec!K$92</f>
        <v>0.50708376892654705</v>
      </c>
      <c r="L122" s="162">
        <f>RES_hhdet_fec!L$92</f>
        <v>0.31349105341993183</v>
      </c>
      <c r="M122" s="162">
        <f>RES_hhdet_fec!M$92</f>
        <v>0</v>
      </c>
      <c r="N122" s="162">
        <f>RES_hhdet_fec!N$92</f>
        <v>0</v>
      </c>
      <c r="O122" s="162">
        <f>RES_hhdet_fec!O$92</f>
        <v>1.6479228441376892</v>
      </c>
      <c r="P122" s="162">
        <f>RES_hhdet_fec!P$92</f>
        <v>1.5005781040721697</v>
      </c>
      <c r="Q122" s="162">
        <f>RES_hhdet_fec!Q$92</f>
        <v>1.1811052730457343</v>
      </c>
    </row>
    <row r="123" spans="1:17" ht="12" customHeight="1" x14ac:dyDescent="0.25">
      <c r="A123" s="161" t="s">
        <v>143</v>
      </c>
      <c r="B123" s="160">
        <f>SUM(B124:B125)</f>
        <v>1.1540582474673217E-3</v>
      </c>
      <c r="C123" s="160">
        <f t="shared" ref="C123:Q123" si="12">SUM(C124:C125)</f>
        <v>1.1863595336308473E-3</v>
      </c>
      <c r="D123" s="160">
        <f t="shared" si="12"/>
        <v>1.710656230350657E-3</v>
      </c>
      <c r="E123" s="160">
        <f t="shared" si="12"/>
        <v>1.9927508960568196E-3</v>
      </c>
      <c r="F123" s="160">
        <f t="shared" si="12"/>
        <v>3.1217034647856119E-3</v>
      </c>
      <c r="G123" s="160">
        <f t="shared" si="12"/>
        <v>4.5406998621965351E-3</v>
      </c>
      <c r="H123" s="160">
        <f t="shared" si="12"/>
        <v>6.0006600255379855E-3</v>
      </c>
      <c r="I123" s="160">
        <f t="shared" si="12"/>
        <v>1.2471293756920082E-2</v>
      </c>
      <c r="J123" s="160">
        <f t="shared" si="12"/>
        <v>2.4379837313670778E-2</v>
      </c>
      <c r="K123" s="160">
        <f t="shared" si="12"/>
        <v>2.4273174010250108E-2</v>
      </c>
      <c r="L123" s="160">
        <f t="shared" si="12"/>
        <v>2.0849386758337515E-2</v>
      </c>
      <c r="M123" s="160">
        <f t="shared" si="12"/>
        <v>0</v>
      </c>
      <c r="N123" s="160">
        <f t="shared" si="12"/>
        <v>0</v>
      </c>
      <c r="O123" s="160">
        <f t="shared" si="12"/>
        <v>0.17949595726206677</v>
      </c>
      <c r="P123" s="160">
        <f t="shared" si="12"/>
        <v>0.18285921048040737</v>
      </c>
      <c r="Q123" s="160">
        <f t="shared" si="12"/>
        <v>0.15383428988547676</v>
      </c>
    </row>
    <row r="124" spans="1:17" ht="12" customHeight="1" x14ac:dyDescent="0.25">
      <c r="A124" s="148" t="s">
        <v>57</v>
      </c>
      <c r="B124" s="156">
        <f>RES_hhdet_fec!B$94</f>
        <v>9.0157844130717363E-4</v>
      </c>
      <c r="C124" s="156">
        <f>RES_hhdet_fec!C$94</f>
        <v>9.7671592776082646E-4</v>
      </c>
      <c r="D124" s="156">
        <f>RES_hhdet_fec!D$94</f>
        <v>1.3300663159833892E-3</v>
      </c>
      <c r="E124" s="156">
        <f>RES_hhdet_fec!E$94</f>
        <v>1.5520835998654441E-3</v>
      </c>
      <c r="F124" s="156">
        <f>RES_hhdet_fec!F$94</f>
        <v>2.4164245590365206E-3</v>
      </c>
      <c r="G124" s="156">
        <f>RES_hhdet_fec!G$94</f>
        <v>3.5057917582233537E-3</v>
      </c>
      <c r="H124" s="156">
        <f>RES_hhdet_fec!H$94</f>
        <v>4.6225565584046592E-3</v>
      </c>
      <c r="I124" s="156">
        <f>RES_hhdet_fec!I$94</f>
        <v>9.5807677374934955E-3</v>
      </c>
      <c r="J124" s="156">
        <f>RES_hhdet_fec!J$94</f>
        <v>1.867319488268902E-2</v>
      </c>
      <c r="K124" s="156">
        <f>RES_hhdet_fec!K$94</f>
        <v>1.8538902997380081E-2</v>
      </c>
      <c r="L124" s="156">
        <f>RES_hhdet_fec!L$94</f>
        <v>1.5889272570599317E-2</v>
      </c>
      <c r="M124" s="156">
        <f>RES_hhdet_fec!M$94</f>
        <v>0</v>
      </c>
      <c r="N124" s="156">
        <f>RES_hhdet_fec!N$94</f>
        <v>0</v>
      </c>
      <c r="O124" s="156">
        <f>RES_hhdet_fec!O$94</f>
        <v>0.13658385777003548</v>
      </c>
      <c r="P124" s="156">
        <f>RES_hhdet_fec!P$94</f>
        <v>0.13906683407441278</v>
      </c>
      <c r="Q124" s="156">
        <f>RES_hhdet_fec!Q$94</f>
        <v>0.11691781728539501</v>
      </c>
    </row>
    <row r="125" spans="1:17" ht="12" customHeight="1" x14ac:dyDescent="0.25">
      <c r="A125" s="148" t="s">
        <v>59</v>
      </c>
      <c r="B125" s="156">
        <f>RES_hhdet_fec!B$95</f>
        <v>2.5247980616014803E-4</v>
      </c>
      <c r="C125" s="156">
        <f>RES_hhdet_fec!C$95</f>
        <v>2.0964360587002093E-4</v>
      </c>
      <c r="D125" s="156">
        <f>RES_hhdet_fec!D$95</f>
        <v>3.805899143672678E-4</v>
      </c>
      <c r="E125" s="156">
        <f>RES_hhdet_fec!E$95</f>
        <v>4.4066729619137546E-4</v>
      </c>
      <c r="F125" s="156">
        <f>RES_hhdet_fec!F$95</f>
        <v>7.0527890574909144E-4</v>
      </c>
      <c r="G125" s="156">
        <f>RES_hhdet_fec!G$95</f>
        <v>1.0349081039731812E-3</v>
      </c>
      <c r="H125" s="156">
        <f>RES_hhdet_fec!H$95</f>
        <v>1.378103467133326E-3</v>
      </c>
      <c r="I125" s="156">
        <f>RES_hhdet_fec!I$95</f>
        <v>2.8905260194265867E-3</v>
      </c>
      <c r="J125" s="156">
        <f>RES_hhdet_fec!J$95</f>
        <v>5.7066424309817586E-3</v>
      </c>
      <c r="K125" s="156">
        <f>RES_hhdet_fec!K$95</f>
        <v>5.7342710128700271E-3</v>
      </c>
      <c r="L125" s="156">
        <f>RES_hhdet_fec!L$95</f>
        <v>4.9601141877381981E-3</v>
      </c>
      <c r="M125" s="156">
        <f>RES_hhdet_fec!M$95</f>
        <v>0</v>
      </c>
      <c r="N125" s="156">
        <f>RES_hhdet_fec!N$95</f>
        <v>0</v>
      </c>
      <c r="O125" s="156">
        <f>RES_hhdet_fec!O$95</f>
        <v>4.2912099492031293E-2</v>
      </c>
      <c r="P125" s="156">
        <f>RES_hhdet_fec!P$95</f>
        <v>4.37923764059946E-2</v>
      </c>
      <c r="Q125" s="156">
        <f>RES_hhdet_fec!Q$95</f>
        <v>3.6916472600081754E-2</v>
      </c>
    </row>
    <row r="126" spans="1:17" ht="12" customHeight="1" x14ac:dyDescent="0.25">
      <c r="A126" s="163" t="s">
        <v>142</v>
      </c>
      <c r="B126" s="162">
        <f>RES_hhdet_fec!B$96</f>
        <v>1.7669637391719513</v>
      </c>
      <c r="C126" s="162">
        <f>RES_hhdet_fec!C$96</f>
        <v>1.3306415103485847</v>
      </c>
      <c r="D126" s="162">
        <f>RES_hhdet_fec!D$96</f>
        <v>1.27449913986708</v>
      </c>
      <c r="E126" s="162">
        <f>RES_hhdet_fec!E$96</f>
        <v>0.9501166306574278</v>
      </c>
      <c r="F126" s="162">
        <f>RES_hhdet_fec!F$96</f>
        <v>0.70238219786169998</v>
      </c>
      <c r="G126" s="162">
        <f>RES_hhdet_fec!G$96</f>
        <v>0.79270229643669865</v>
      </c>
      <c r="H126" s="162">
        <f>RES_hhdet_fec!H$96</f>
        <v>0.84060384897783125</v>
      </c>
      <c r="I126" s="162">
        <f>RES_hhdet_fec!I$96</f>
        <v>1.2286849536136266</v>
      </c>
      <c r="J126" s="162">
        <f>RES_hhdet_fec!J$96</f>
        <v>1.2774519527718462</v>
      </c>
      <c r="K126" s="162">
        <f>RES_hhdet_fec!K$96</f>
        <v>1.4100795285297825</v>
      </c>
      <c r="L126" s="162">
        <f>RES_hhdet_fec!L$96</f>
        <v>1.6169971486530761</v>
      </c>
      <c r="M126" s="162">
        <f>RES_hhdet_fec!M$96</f>
        <v>1.6656169791484527</v>
      </c>
      <c r="N126" s="162">
        <f>RES_hhdet_fec!N$96</f>
        <v>1.9461633191138166</v>
      </c>
      <c r="O126" s="162">
        <f>RES_hhdet_fec!O$96</f>
        <v>0.11576920204404688</v>
      </c>
      <c r="P126" s="162">
        <f>RES_hhdet_fec!P$96</f>
        <v>6.6473891226926721E-2</v>
      </c>
      <c r="Q126" s="162">
        <f>RES_hhdet_fec!Q$96</f>
        <v>0.23610262927965159</v>
      </c>
    </row>
    <row r="127" spans="1:17" ht="12" customHeight="1" x14ac:dyDescent="0.25">
      <c r="A127" s="161" t="s">
        <v>141</v>
      </c>
      <c r="B127" s="160">
        <f>SUM(B128:B129)</f>
        <v>2.352737346000671E-3</v>
      </c>
      <c r="C127" s="160">
        <f t="shared" ref="C127:Q127" si="13">SUM(C128:C129)</f>
        <v>1.9163815367088249E-3</v>
      </c>
      <c r="D127" s="160">
        <f t="shared" si="13"/>
        <v>2.7773166040094277E-3</v>
      </c>
      <c r="E127" s="160">
        <f t="shared" si="13"/>
        <v>2.0512568192554053E-3</v>
      </c>
      <c r="F127" s="160">
        <f t="shared" si="13"/>
        <v>2.1036911885688623E-3</v>
      </c>
      <c r="G127" s="160">
        <f t="shared" si="13"/>
        <v>3.6493981085018914E-3</v>
      </c>
      <c r="H127" s="160">
        <f t="shared" si="13"/>
        <v>4.9595892201839686E-3</v>
      </c>
      <c r="I127" s="160">
        <f t="shared" si="13"/>
        <v>1.6452014844122471E-2</v>
      </c>
      <c r="J127" s="160">
        <f t="shared" si="13"/>
        <v>3.656756819418068E-2</v>
      </c>
      <c r="K127" s="160">
        <f t="shared" si="13"/>
        <v>7.0684637374599485E-2</v>
      </c>
      <c r="L127" s="160">
        <f t="shared" si="13"/>
        <v>0.11056413774914958</v>
      </c>
      <c r="M127" s="160">
        <f t="shared" si="13"/>
        <v>0.1438976128378941</v>
      </c>
      <c r="N127" s="160">
        <f t="shared" si="13"/>
        <v>0.19498371252545188</v>
      </c>
      <c r="O127" s="160">
        <f t="shared" si="13"/>
        <v>1.2932816614430961E-2</v>
      </c>
      <c r="P127" s="160">
        <f t="shared" si="13"/>
        <v>8.1856618722456996E-3</v>
      </c>
      <c r="Q127" s="160">
        <f t="shared" si="13"/>
        <v>3.086901482015807E-2</v>
      </c>
    </row>
    <row r="128" spans="1:17" ht="12" customHeight="1" x14ac:dyDescent="0.25">
      <c r="A128" s="148" t="s">
        <v>60</v>
      </c>
      <c r="B128" s="156">
        <f>RES_hhdet_fec!B$98</f>
        <v>1.7846577821403382E-3</v>
      </c>
      <c r="C128" s="156">
        <f>RES_hhdet_fec!C$98</f>
        <v>1.5495052264362882E-3</v>
      </c>
      <c r="D128" s="156">
        <f>RES_hhdet_fec!D$98</f>
        <v>2.0795684276694367E-3</v>
      </c>
      <c r="E128" s="156">
        <f>RES_hhdet_fec!E$98</f>
        <v>1.5476370521795475E-3</v>
      </c>
      <c r="F128" s="156">
        <f>RES_hhdet_fec!F$98</f>
        <v>1.5907610752967961E-3</v>
      </c>
      <c r="G128" s="156">
        <f>RES_hhdet_fec!G$98</f>
        <v>2.7438535175253577E-3</v>
      </c>
      <c r="H128" s="156">
        <f>RES_hhdet_fec!H$98</f>
        <v>3.7783576769268318E-3</v>
      </c>
      <c r="I128" s="156">
        <f>RES_hhdet_fec!I$98</f>
        <v>1.2379000907657737E-2</v>
      </c>
      <c r="J128" s="156">
        <f>RES_hhdet_fec!J$98</f>
        <v>2.754311039634906E-2</v>
      </c>
      <c r="K128" s="156">
        <f>RES_hhdet_fec!K$98</f>
        <v>5.1548174808393687E-2</v>
      </c>
      <c r="L128" s="156">
        <f>RES_hhdet_fec!L$98</f>
        <v>8.1741852604184373E-2</v>
      </c>
      <c r="M128" s="156">
        <f>RES_hhdet_fec!M$98</f>
        <v>0.10642172729682942</v>
      </c>
      <c r="N128" s="156">
        <f>RES_hhdet_fec!N$98</f>
        <v>0.14351771640142397</v>
      </c>
      <c r="O128" s="156">
        <f>RES_hhdet_fec!O$98</f>
        <v>9.6524845159761518E-3</v>
      </c>
      <c r="P128" s="156">
        <f>RES_hhdet_fec!P$98</f>
        <v>6.1162050603770519E-3</v>
      </c>
      <c r="Q128" s="156">
        <f>RES_hhdet_fec!Q$98</f>
        <v>2.3326939772829541E-2</v>
      </c>
    </row>
    <row r="129" spans="1:17" ht="12" customHeight="1" x14ac:dyDescent="0.25">
      <c r="A129" s="148" t="s">
        <v>59</v>
      </c>
      <c r="B129" s="156">
        <f>RES_hhdet_fec!B$99</f>
        <v>5.6807956386033286E-4</v>
      </c>
      <c r="C129" s="156">
        <f>RES_hhdet_fec!C$99</f>
        <v>3.6687631027253664E-4</v>
      </c>
      <c r="D129" s="156">
        <f>RES_hhdet_fec!D$99</f>
        <v>6.9774817633999099E-4</v>
      </c>
      <c r="E129" s="156">
        <f>RES_hhdet_fec!E$99</f>
        <v>5.0361976707585787E-4</v>
      </c>
      <c r="F129" s="156">
        <f>RES_hhdet_fec!F$99</f>
        <v>5.1293011327206641E-4</v>
      </c>
      <c r="G129" s="156">
        <f>RES_hhdet_fec!G$99</f>
        <v>9.0554459097653365E-4</v>
      </c>
      <c r="H129" s="156">
        <f>RES_hhdet_fec!H$99</f>
        <v>1.1812315432571364E-3</v>
      </c>
      <c r="I129" s="156">
        <f>RES_hhdet_fec!I$99</f>
        <v>4.0730139364647342E-3</v>
      </c>
      <c r="J129" s="156">
        <f>RES_hhdet_fec!J$99</f>
        <v>9.0244577978316181E-3</v>
      </c>
      <c r="K129" s="156">
        <f>RES_hhdet_fec!K$99</f>
        <v>1.9136462566205794E-2</v>
      </c>
      <c r="L129" s="156">
        <f>RES_hhdet_fec!L$99</f>
        <v>2.8822285144965206E-2</v>
      </c>
      <c r="M129" s="156">
        <f>RES_hhdet_fec!M$99</f>
        <v>3.7475885541064673E-2</v>
      </c>
      <c r="N129" s="156">
        <f>RES_hhdet_fec!N$99</f>
        <v>5.1465996124027927E-2</v>
      </c>
      <c r="O129" s="156">
        <f>RES_hhdet_fec!O$99</f>
        <v>3.2803320984548094E-3</v>
      </c>
      <c r="P129" s="156">
        <f>RES_hhdet_fec!P$99</f>
        <v>2.0694568118686473E-3</v>
      </c>
      <c r="Q129" s="156">
        <f>RES_hhdet_fec!Q$99</f>
        <v>7.5420750473285288E-3</v>
      </c>
    </row>
    <row r="130" spans="1:17" ht="12" customHeight="1" x14ac:dyDescent="0.25">
      <c r="A130" s="158" t="s">
        <v>62</v>
      </c>
      <c r="B130" s="157">
        <f>SUM(B131:B133)</f>
        <v>0.80629642671847013</v>
      </c>
      <c r="C130" s="157">
        <f t="shared" ref="C130:Q130" si="14">SUM(C131:C133)</f>
        <v>0.77002345369516967</v>
      </c>
      <c r="D130" s="157">
        <f t="shared" si="14"/>
        <v>0.73911100657857942</v>
      </c>
      <c r="E130" s="157">
        <f t="shared" si="14"/>
        <v>0.69828384692521905</v>
      </c>
      <c r="F130" s="157">
        <f t="shared" si="14"/>
        <v>0.67867539034934732</v>
      </c>
      <c r="G130" s="157">
        <f t="shared" si="14"/>
        <v>0.7157836727782656</v>
      </c>
      <c r="H130" s="157">
        <f t="shared" si="14"/>
        <v>0.7694115087306469</v>
      </c>
      <c r="I130" s="157">
        <f t="shared" si="14"/>
        <v>1.0158588547475536</v>
      </c>
      <c r="J130" s="157">
        <f t="shared" si="14"/>
        <v>1.019821364113398</v>
      </c>
      <c r="K130" s="157">
        <f t="shared" si="14"/>
        <v>1.1539557598163381</v>
      </c>
      <c r="L130" s="157">
        <f t="shared" si="14"/>
        <v>1.2186426361003306</v>
      </c>
      <c r="M130" s="157">
        <f t="shared" si="14"/>
        <v>1.2387093888764888</v>
      </c>
      <c r="N130" s="157">
        <f t="shared" si="14"/>
        <v>1.5169709882362921</v>
      </c>
      <c r="O130" s="157">
        <f t="shared" si="14"/>
        <v>1.7358965105442172</v>
      </c>
      <c r="P130" s="157">
        <f t="shared" si="14"/>
        <v>1.7302224873260208</v>
      </c>
      <c r="Q130" s="157">
        <f t="shared" si="14"/>
        <v>2.084158659515797</v>
      </c>
    </row>
    <row r="131" spans="1:17" ht="12" customHeight="1" x14ac:dyDescent="0.25">
      <c r="A131" s="23" t="s">
        <v>55</v>
      </c>
      <c r="B131" s="156">
        <f>RES_hhdet_fec!B$101</f>
        <v>0</v>
      </c>
      <c r="C131" s="156">
        <f>RES_hhdet_fec!C$101</f>
        <v>0</v>
      </c>
      <c r="D131" s="156">
        <f>RES_hhdet_fec!D$101</f>
        <v>0</v>
      </c>
      <c r="E131" s="156">
        <f>RES_hhdet_fec!E$101</f>
        <v>0</v>
      </c>
      <c r="F131" s="156">
        <f>RES_hhdet_fec!F$101</f>
        <v>0</v>
      </c>
      <c r="G131" s="156">
        <f>RES_hhdet_fec!G$101</f>
        <v>0</v>
      </c>
      <c r="H131" s="156">
        <f>RES_hhdet_fec!H$101</f>
        <v>0</v>
      </c>
      <c r="I131" s="156">
        <f>RES_hhdet_fec!I$101</f>
        <v>0</v>
      </c>
      <c r="J131" s="156">
        <f>RES_hhdet_fec!J$101</f>
        <v>0</v>
      </c>
      <c r="K131" s="156">
        <f>RES_hhdet_fec!K$101</f>
        <v>0</v>
      </c>
      <c r="L131" s="156">
        <f>RES_hhdet_fec!L$101</f>
        <v>0</v>
      </c>
      <c r="M131" s="156">
        <f>RES_hhdet_fec!M$101</f>
        <v>0</v>
      </c>
      <c r="N131" s="156">
        <f>RES_hhdet_fec!N$101</f>
        <v>0</v>
      </c>
      <c r="O131" s="156">
        <f>RES_hhdet_fec!O$101</f>
        <v>0</v>
      </c>
      <c r="P131" s="156">
        <f>RES_hhdet_fec!P$101</f>
        <v>0</v>
      </c>
      <c r="Q131" s="156">
        <f>RES_hhdet_fec!Q$101</f>
        <v>0</v>
      </c>
    </row>
    <row r="132" spans="1:17" ht="12" customHeight="1" x14ac:dyDescent="0.25">
      <c r="A132" s="23" t="s">
        <v>57</v>
      </c>
      <c r="B132" s="156">
        <f>RES_hhdet_fec!B$102</f>
        <v>0.16753947504356018</v>
      </c>
      <c r="C132" s="156">
        <f>RES_hhdet_fec!C$102</f>
        <v>0.19414729814181031</v>
      </c>
      <c r="D132" s="156">
        <f>RES_hhdet_fec!D$102</f>
        <v>0.16159829121802149</v>
      </c>
      <c r="E132" s="156">
        <f>RES_hhdet_fec!E$102</f>
        <v>0.14481373264996275</v>
      </c>
      <c r="F132" s="156">
        <f>RES_hhdet_fec!F$102</f>
        <v>0.15937801418221487</v>
      </c>
      <c r="G132" s="156">
        <f>RES_hhdet_fec!G$102</f>
        <v>0.18760203361069633</v>
      </c>
      <c r="H132" s="156">
        <f>RES_hhdet_fec!H$102</f>
        <v>0.25190011932223755</v>
      </c>
      <c r="I132" s="156">
        <f>RES_hhdet_fec!I$102</f>
        <v>0.21161571272515667</v>
      </c>
      <c r="J132" s="156">
        <f>RES_hhdet_fec!J$102</f>
        <v>0.23805276766182865</v>
      </c>
      <c r="K132" s="156">
        <f>RES_hhdet_fec!K$102</f>
        <v>0.11874703335604851</v>
      </c>
      <c r="L132" s="156">
        <f>RES_hhdet_fec!L$102</f>
        <v>0.21921412464075585</v>
      </c>
      <c r="M132" s="156">
        <f>RES_hhdet_fec!M$102</f>
        <v>0.17129774927418415</v>
      </c>
      <c r="N132" s="156">
        <f>RES_hhdet_fec!N$102</f>
        <v>9.4424256986553073E-2</v>
      </c>
      <c r="O132" s="156">
        <f>RES_hhdet_fec!O$102</f>
        <v>0.55262854910467296</v>
      </c>
      <c r="P132" s="156">
        <f>RES_hhdet_fec!P$102</f>
        <v>0.3875133765359231</v>
      </c>
      <c r="Q132" s="156">
        <f>RES_hhdet_fec!Q$102</f>
        <v>0.4237780032128502</v>
      </c>
    </row>
    <row r="133" spans="1:17" ht="12" customHeight="1" x14ac:dyDescent="0.25">
      <c r="A133" s="29" t="s">
        <v>140</v>
      </c>
      <c r="B133" s="57">
        <f>RES_hhdet_fec!B$103</f>
        <v>0.63875695167490998</v>
      </c>
      <c r="C133" s="57">
        <f>RES_hhdet_fec!C$103</f>
        <v>0.57587615555335936</v>
      </c>
      <c r="D133" s="57">
        <f>RES_hhdet_fec!D$103</f>
        <v>0.57751271536055793</v>
      </c>
      <c r="E133" s="57">
        <f>RES_hhdet_fec!E$103</f>
        <v>0.55347011427525628</v>
      </c>
      <c r="F133" s="57">
        <f>RES_hhdet_fec!F$103</f>
        <v>0.51929737616713245</v>
      </c>
      <c r="G133" s="57">
        <f>RES_hhdet_fec!G$103</f>
        <v>0.52818163916756922</v>
      </c>
      <c r="H133" s="57">
        <f>RES_hhdet_fec!H$103</f>
        <v>0.51751138940840935</v>
      </c>
      <c r="I133" s="57">
        <f>RES_hhdet_fec!I$103</f>
        <v>0.80424314202239688</v>
      </c>
      <c r="J133" s="57">
        <f>RES_hhdet_fec!J$103</f>
        <v>0.78176859645156938</v>
      </c>
      <c r="K133" s="57">
        <f>RES_hhdet_fec!K$103</f>
        <v>1.0352087264602896</v>
      </c>
      <c r="L133" s="57">
        <f>RES_hhdet_fec!L$103</f>
        <v>0.99942851145957468</v>
      </c>
      <c r="M133" s="57">
        <f>RES_hhdet_fec!M$103</f>
        <v>1.0674116396023048</v>
      </c>
      <c r="N133" s="57">
        <f>RES_hhdet_fec!N$103</f>
        <v>1.4225467312497391</v>
      </c>
      <c r="O133" s="57">
        <f>RES_hhdet_fec!O$103</f>
        <v>1.1832679614395443</v>
      </c>
      <c r="P133" s="57">
        <f>RES_hhdet_fec!P$103</f>
        <v>1.3427091107900977</v>
      </c>
      <c r="Q133" s="57">
        <f>RES_hhdet_fec!Q$103</f>
        <v>1.6603806563029468</v>
      </c>
    </row>
    <row r="135" spans="1:17" ht="12" customHeight="1" x14ac:dyDescent="0.25">
      <c r="A135" s="152" t="s">
        <v>119</v>
      </c>
      <c r="B135" s="168">
        <f>SUM(B136,B139,B141,B154)</f>
        <v>10.333395622648311</v>
      </c>
      <c r="C135" s="168">
        <f t="shared" ref="C135:Q135" si="15">SUM(C136,C139,C141,C154)</f>
        <v>9.7922886051093716</v>
      </c>
      <c r="D135" s="168">
        <f t="shared" si="15"/>
        <v>9.6285535629762418</v>
      </c>
      <c r="E135" s="168">
        <f t="shared" si="15"/>
        <v>9.0435255092931222</v>
      </c>
      <c r="F135" s="168">
        <f t="shared" si="15"/>
        <v>8.7547704753662536</v>
      </c>
      <c r="G135" s="168">
        <f t="shared" si="15"/>
        <v>9.436205978462981</v>
      </c>
      <c r="H135" s="168">
        <f t="shared" si="15"/>
        <v>10.112212308370994</v>
      </c>
      <c r="I135" s="168">
        <f t="shared" si="15"/>
        <v>14.230865025995479</v>
      </c>
      <c r="J135" s="168">
        <f t="shared" si="15"/>
        <v>12.91326225879358</v>
      </c>
      <c r="K135" s="168">
        <f t="shared" si="15"/>
        <v>16.481166985261847</v>
      </c>
      <c r="L135" s="168">
        <f t="shared" si="15"/>
        <v>16.7629180521403</v>
      </c>
      <c r="M135" s="168">
        <f t="shared" si="15"/>
        <v>14.511173172217591</v>
      </c>
      <c r="N135" s="168">
        <f t="shared" si="15"/>
        <v>18.044207292903373</v>
      </c>
      <c r="O135" s="168">
        <f t="shared" si="15"/>
        <v>18.26890338638788</v>
      </c>
      <c r="P135" s="168">
        <f t="shared" si="15"/>
        <v>16.758779250638369</v>
      </c>
      <c r="Q135" s="168">
        <f t="shared" si="15"/>
        <v>20.935656065309864</v>
      </c>
    </row>
    <row r="136" spans="1:17" ht="12" customHeight="1" x14ac:dyDescent="0.25">
      <c r="A136" s="158" t="s">
        <v>65</v>
      </c>
      <c r="B136" s="157">
        <f>SUM(B137:B138)</f>
        <v>7.7612182829260261</v>
      </c>
      <c r="C136" s="157">
        <f t="shared" ref="C136:Q136" si="16">SUM(C137:C138)</f>
        <v>7.3980373589890158</v>
      </c>
      <c r="D136" s="157">
        <f t="shared" si="16"/>
        <v>7.2931303722771945</v>
      </c>
      <c r="E136" s="157">
        <f t="shared" si="16"/>
        <v>6.8572863437860514</v>
      </c>
      <c r="F136" s="157">
        <f t="shared" si="16"/>
        <v>6.6669807701616683</v>
      </c>
      <c r="G136" s="157">
        <f t="shared" si="16"/>
        <v>7.200527162403521</v>
      </c>
      <c r="H136" s="157">
        <f t="shared" si="16"/>
        <v>7.7202158754211077</v>
      </c>
      <c r="I136" s="157">
        <f t="shared" si="16"/>
        <v>10.923173081480849</v>
      </c>
      <c r="J136" s="157">
        <f t="shared" si="16"/>
        <v>9.5767939903341404</v>
      </c>
      <c r="K136" s="157">
        <f t="shared" si="16"/>
        <v>12.476263353174593</v>
      </c>
      <c r="L136" s="157">
        <f t="shared" si="16"/>
        <v>12.644202412026312</v>
      </c>
      <c r="M136" s="157">
        <f t="shared" si="16"/>
        <v>10.223095565185234</v>
      </c>
      <c r="N136" s="157">
        <f t="shared" si="16"/>
        <v>12.677526018986097</v>
      </c>
      <c r="O136" s="157">
        <f t="shared" si="16"/>
        <v>12.933324912592337</v>
      </c>
      <c r="P136" s="157">
        <f t="shared" si="16"/>
        <v>11.382839222975383</v>
      </c>
      <c r="Q136" s="157">
        <f t="shared" si="16"/>
        <v>14.625624684771241</v>
      </c>
    </row>
    <row r="137" spans="1:17" ht="12" customHeight="1" x14ac:dyDescent="0.25">
      <c r="A137" s="23" t="s">
        <v>157</v>
      </c>
      <c r="B137" s="156">
        <f>RES_hhdet_tes!B$83</f>
        <v>7.6697797346141332</v>
      </c>
      <c r="C137" s="156">
        <f>RES_hhdet_tes!C$83</f>
        <v>7.2982561128893773</v>
      </c>
      <c r="D137" s="156">
        <f>RES_hhdet_tes!D$83</f>
        <v>7.2361166431579287</v>
      </c>
      <c r="E137" s="156">
        <f>RES_hhdet_tes!E$83</f>
        <v>6.7932279117343244</v>
      </c>
      <c r="F137" s="156">
        <f>RES_hhdet_tes!F$83</f>
        <v>6.5876441699238546</v>
      </c>
      <c r="G137" s="156">
        <f>RES_hhdet_tes!G$83</f>
        <v>7.1244607048823285</v>
      </c>
      <c r="H137" s="156">
        <f>RES_hhdet_tes!H$83</f>
        <v>7.6039062360462122</v>
      </c>
      <c r="I137" s="156">
        <f>RES_hhdet_tes!I$83</f>
        <v>10.785139811741182</v>
      </c>
      <c r="J137" s="156">
        <f>RES_hhdet_tes!J$83</f>
        <v>9.4542676879277519</v>
      </c>
      <c r="K137" s="156">
        <f>RES_hhdet_tes!K$83</f>
        <v>12.42166301032916</v>
      </c>
      <c r="L137" s="156">
        <f>RES_hhdet_tes!L$83</f>
        <v>12.537058485144176</v>
      </c>
      <c r="M137" s="156">
        <f>RES_hhdet_tes!M$83</f>
        <v>10.126373897207248</v>
      </c>
      <c r="N137" s="156">
        <f>RES_hhdet_tes!N$83</f>
        <v>12.572817332025533</v>
      </c>
      <c r="O137" s="156">
        <f>RES_hhdet_tes!O$83</f>
        <v>12.788462106793785</v>
      </c>
      <c r="P137" s="156">
        <f>RES_hhdet_tes!P$83</f>
        <v>11.246436758861687</v>
      </c>
      <c r="Q137" s="156">
        <f>RES_hhdet_tes!Q$83</f>
        <v>14.426992630644314</v>
      </c>
    </row>
    <row r="138" spans="1:17" ht="12" customHeight="1" x14ac:dyDescent="0.25">
      <c r="A138" s="23" t="s">
        <v>60</v>
      </c>
      <c r="B138" s="156">
        <f>RES_hhdet_tes!B$84</f>
        <v>9.1438548311892714E-2</v>
      </c>
      <c r="C138" s="156">
        <f>RES_hhdet_tes!C$84</f>
        <v>9.9781246099638843E-2</v>
      </c>
      <c r="D138" s="156">
        <f>RES_hhdet_tes!D$84</f>
        <v>5.7013729119265402E-2</v>
      </c>
      <c r="E138" s="156">
        <f>RES_hhdet_tes!E$84</f>
        <v>6.4058432051726941E-2</v>
      </c>
      <c r="F138" s="156">
        <f>RES_hhdet_tes!F$84</f>
        <v>7.9336600237814137E-2</v>
      </c>
      <c r="G138" s="156">
        <f>RES_hhdet_tes!G$84</f>
        <v>7.6066457521192551E-2</v>
      </c>
      <c r="H138" s="156">
        <f>RES_hhdet_tes!H$84</f>
        <v>0.11630963937489563</v>
      </c>
      <c r="I138" s="156">
        <f>RES_hhdet_tes!I$84</f>
        <v>0.13803326973966734</v>
      </c>
      <c r="J138" s="156">
        <f>RES_hhdet_tes!J$84</f>
        <v>0.1225263024063885</v>
      </c>
      <c r="K138" s="156">
        <f>RES_hhdet_tes!K$84</f>
        <v>5.460034284543188E-2</v>
      </c>
      <c r="L138" s="156">
        <f>RES_hhdet_tes!L$84</f>
        <v>0.10714392688213618</v>
      </c>
      <c r="M138" s="156">
        <f>RES_hhdet_tes!M$84</f>
        <v>9.6721667977986758E-2</v>
      </c>
      <c r="N138" s="156">
        <f>RES_hhdet_tes!N$84</f>
        <v>0.10470868696056293</v>
      </c>
      <c r="O138" s="156">
        <f>RES_hhdet_tes!O$84</f>
        <v>0.14486280579855182</v>
      </c>
      <c r="P138" s="156">
        <f>RES_hhdet_tes!P$84</f>
        <v>0.13640246411369483</v>
      </c>
      <c r="Q138" s="156">
        <f>RES_hhdet_tes!Q$84</f>
        <v>0.19863205412692725</v>
      </c>
    </row>
    <row r="139" spans="1:17" ht="12" customHeight="1" x14ac:dyDescent="0.25">
      <c r="A139" s="158" t="s">
        <v>112</v>
      </c>
      <c r="B139" s="157">
        <f>B140</f>
        <v>3.9700285481979276E-3</v>
      </c>
      <c r="C139" s="157">
        <f t="shared" ref="C139:Q139" si="17">C140</f>
        <v>4.0005875695260035E-3</v>
      </c>
      <c r="D139" s="157">
        <f t="shared" si="17"/>
        <v>4.3236845792583535E-3</v>
      </c>
      <c r="E139" s="157">
        <f t="shared" si="17"/>
        <v>4.2066543979367458E-3</v>
      </c>
      <c r="F139" s="157">
        <f t="shared" si="17"/>
        <v>4.2547447898457049E-3</v>
      </c>
      <c r="G139" s="157">
        <f t="shared" si="17"/>
        <v>5.6676024353212763E-3</v>
      </c>
      <c r="H139" s="157">
        <f t="shared" si="17"/>
        <v>6.9887935183851179E-3</v>
      </c>
      <c r="I139" s="157">
        <f t="shared" si="17"/>
        <v>1.2083194356405409E-2</v>
      </c>
      <c r="J139" s="157">
        <f t="shared" si="17"/>
        <v>1.4068792990164791E-2</v>
      </c>
      <c r="K139" s="157">
        <f t="shared" si="17"/>
        <v>2.1801602837651909E-2</v>
      </c>
      <c r="L139" s="157">
        <f t="shared" si="17"/>
        <v>2.488989324974317E-2</v>
      </c>
      <c r="M139" s="157">
        <f t="shared" si="17"/>
        <v>2.8942117339783323E-2</v>
      </c>
      <c r="N139" s="157">
        <f t="shared" si="17"/>
        <v>4.0752547130195257E-2</v>
      </c>
      <c r="O139" s="157">
        <f t="shared" si="17"/>
        <v>4.5549874749212113E-2</v>
      </c>
      <c r="P139" s="157">
        <f t="shared" si="17"/>
        <v>5.0174511734457097E-2</v>
      </c>
      <c r="Q139" s="157">
        <f t="shared" si="17"/>
        <v>5.4821464887190856E-2</v>
      </c>
    </row>
    <row r="140" spans="1:17" ht="12" customHeight="1" x14ac:dyDescent="0.25">
      <c r="A140" s="23" t="s">
        <v>60</v>
      </c>
      <c r="B140" s="156">
        <f>RES_hhdet_tes!B$86</f>
        <v>3.9700285481979276E-3</v>
      </c>
      <c r="C140" s="156">
        <f>RES_hhdet_tes!C$86</f>
        <v>4.0005875695260035E-3</v>
      </c>
      <c r="D140" s="156">
        <f>RES_hhdet_tes!D$86</f>
        <v>4.3236845792583535E-3</v>
      </c>
      <c r="E140" s="156">
        <f>RES_hhdet_tes!E$86</f>
        <v>4.2066543979367458E-3</v>
      </c>
      <c r="F140" s="156">
        <f>RES_hhdet_tes!F$86</f>
        <v>4.2547447898457049E-3</v>
      </c>
      <c r="G140" s="156">
        <f>RES_hhdet_tes!G$86</f>
        <v>5.6676024353212763E-3</v>
      </c>
      <c r="H140" s="156">
        <f>RES_hhdet_tes!H$86</f>
        <v>6.9887935183851179E-3</v>
      </c>
      <c r="I140" s="156">
        <f>RES_hhdet_tes!I$86</f>
        <v>1.2083194356405409E-2</v>
      </c>
      <c r="J140" s="156">
        <f>RES_hhdet_tes!J$86</f>
        <v>1.4068792990164791E-2</v>
      </c>
      <c r="K140" s="156">
        <f>RES_hhdet_tes!K$86</f>
        <v>2.1801602837651909E-2</v>
      </c>
      <c r="L140" s="156">
        <f>RES_hhdet_tes!L$86</f>
        <v>2.488989324974317E-2</v>
      </c>
      <c r="M140" s="156">
        <f>RES_hhdet_tes!M$86</f>
        <v>2.8942117339783323E-2</v>
      </c>
      <c r="N140" s="156">
        <f>RES_hhdet_tes!N$86</f>
        <v>4.0752547130195257E-2</v>
      </c>
      <c r="O140" s="156">
        <f>RES_hhdet_tes!O$86</f>
        <v>4.5549874749212113E-2</v>
      </c>
      <c r="P140" s="156">
        <f>RES_hhdet_tes!P$86</f>
        <v>5.0174511734457097E-2</v>
      </c>
      <c r="Q140" s="156">
        <f>RES_hhdet_tes!Q$86</f>
        <v>5.4821464887190856E-2</v>
      </c>
    </row>
    <row r="141" spans="1:17" ht="12" customHeight="1" x14ac:dyDescent="0.25">
      <c r="A141" s="158" t="s">
        <v>63</v>
      </c>
      <c r="B141" s="157">
        <f>RES_hhdet_tes!B$87</f>
        <v>1.9996949725447588</v>
      </c>
      <c r="C141" s="157">
        <f>RES_hhdet_tes!C$87</f>
        <v>1.8580951507363948</v>
      </c>
      <c r="D141" s="157">
        <f>RES_hhdet_tes!D$87</f>
        <v>1.8068698879177028</v>
      </c>
      <c r="E141" s="157">
        <f>RES_hhdet_tes!E$87</f>
        <v>1.681608413183274</v>
      </c>
      <c r="F141" s="157">
        <f>RES_hhdet_tes!F$87</f>
        <v>1.600694306129455</v>
      </c>
      <c r="G141" s="157">
        <f>RES_hhdet_tes!G$87</f>
        <v>1.721638739858713</v>
      </c>
      <c r="H141" s="157">
        <f>RES_hhdet_tes!H$87</f>
        <v>1.851062619719678</v>
      </c>
      <c r="I141" s="157">
        <f>RES_hhdet_tes!I$87</f>
        <v>2.5330424571508581</v>
      </c>
      <c r="J141" s="157">
        <f>RES_hhdet_tes!J$87</f>
        <v>2.5615107820011818</v>
      </c>
      <c r="K141" s="157">
        <f>RES_hhdet_tes!K$87</f>
        <v>3.0609347386132053</v>
      </c>
      <c r="L141" s="157">
        <f>RES_hhdet_tes!L$87</f>
        <v>3.1520797905042923</v>
      </c>
      <c r="M141" s="157">
        <f>RES_hhdet_tes!M$87</f>
        <v>3.2804180187298559</v>
      </c>
      <c r="N141" s="157">
        <f>RES_hhdet_tes!N$87</f>
        <v>4.0789800272435635</v>
      </c>
      <c r="O141" s="157">
        <f>RES_hhdet_tes!O$87</f>
        <v>4.0219370722569794</v>
      </c>
      <c r="P141" s="157">
        <f>RES_hhdet_tes!P$87</f>
        <v>4.0000164009189811</v>
      </c>
      <c r="Q141" s="157">
        <f>RES_hhdet_tes!Q$87</f>
        <v>4.6347748141193392</v>
      </c>
    </row>
    <row r="142" spans="1:17" ht="12" customHeight="1" x14ac:dyDescent="0.25">
      <c r="A142" s="167" t="s">
        <v>156</v>
      </c>
      <c r="B142" s="132">
        <f>RES_hhdet_tes!B$88</f>
        <v>0.40490157199832399</v>
      </c>
      <c r="C142" s="132">
        <f>RES_hhdet_tes!C$88</f>
        <v>0.45170530354871274</v>
      </c>
      <c r="D142" s="132">
        <f>RES_hhdet_tes!D$88</f>
        <v>0.48587351208318635</v>
      </c>
      <c r="E142" s="132">
        <f>RES_hhdet_tes!E$88</f>
        <v>0.49739948222949182</v>
      </c>
      <c r="F142" s="132">
        <f>RES_hhdet_tes!F$88</f>
        <v>0.55233210787431741</v>
      </c>
      <c r="G142" s="132">
        <f>RES_hhdet_tes!G$88</f>
        <v>0.60985167734543921</v>
      </c>
      <c r="H142" s="132">
        <f>RES_hhdet_tes!H$88</f>
        <v>0.66131494618937214</v>
      </c>
      <c r="I142" s="132">
        <f>RES_hhdet_tes!I$88</f>
        <v>1.0717133239511085</v>
      </c>
      <c r="J142" s="132">
        <f>RES_hhdet_tes!J$88</f>
        <v>1.0539836588051941</v>
      </c>
      <c r="K142" s="132">
        <f>RES_hhdet_tes!K$88</f>
        <v>1.5715467231157869</v>
      </c>
      <c r="L142" s="132">
        <f>RES_hhdet_tes!L$88</f>
        <v>1.5487055140487902</v>
      </c>
      <c r="M142" s="132">
        <f>RES_hhdet_tes!M$88</f>
        <v>1.7580694748553121</v>
      </c>
      <c r="N142" s="132">
        <f>RES_hhdet_tes!N$88</f>
        <v>2.2213675673132407</v>
      </c>
      <c r="O142" s="132">
        <f>RES_hhdet_tes!O$88</f>
        <v>2.4628052095024486</v>
      </c>
      <c r="P142" s="132">
        <f>RES_hhdet_tes!P$88</f>
        <v>2.5243603469067502</v>
      </c>
      <c r="Q142" s="132">
        <f>RES_hhdet_tes!Q$88</f>
        <v>3.1136951964161756</v>
      </c>
    </row>
    <row r="143" spans="1:17" ht="12" customHeight="1" x14ac:dyDescent="0.25">
      <c r="A143" s="167" t="s">
        <v>155</v>
      </c>
      <c r="B143" s="132">
        <f>SUM(B144:B145)</f>
        <v>7.2203559884331488E-4</v>
      </c>
      <c r="C143" s="132">
        <f t="shared" ref="C143:Q143" si="18">SUM(C144:C145)</f>
        <v>7.2733652841961642E-4</v>
      </c>
      <c r="D143" s="132">
        <f t="shared" si="18"/>
        <v>1.3165853688258194E-3</v>
      </c>
      <c r="E143" s="132">
        <f t="shared" si="18"/>
        <v>1.321025359052954E-3</v>
      </c>
      <c r="F143" s="132">
        <f t="shared" si="18"/>
        <v>2.1249832511109558E-3</v>
      </c>
      <c r="G143" s="132">
        <f t="shared" si="18"/>
        <v>3.3188560179356818E-3</v>
      </c>
      <c r="H143" s="132">
        <f t="shared" si="18"/>
        <v>4.7451360872222325E-3</v>
      </c>
      <c r="I143" s="132">
        <f t="shared" si="18"/>
        <v>1.6897728004266636E-2</v>
      </c>
      <c r="J143" s="132">
        <f t="shared" si="18"/>
        <v>3.5782474676845866E-2</v>
      </c>
      <c r="K143" s="132">
        <f t="shared" si="18"/>
        <v>8.9485329571243777E-2</v>
      </c>
      <c r="L143" s="132">
        <f t="shared" si="18"/>
        <v>0.12217519222378356</v>
      </c>
      <c r="M143" s="132">
        <f t="shared" si="18"/>
        <v>0.17509612639425523</v>
      </c>
      <c r="N143" s="132">
        <f t="shared" si="18"/>
        <v>0.25398397039245157</v>
      </c>
      <c r="O143" s="132">
        <f t="shared" si="18"/>
        <v>0.31640663850439621</v>
      </c>
      <c r="P143" s="132">
        <f t="shared" si="18"/>
        <v>0.36273281887935349</v>
      </c>
      <c r="Q143" s="132">
        <f t="shared" si="18"/>
        <v>0.47652736356940051</v>
      </c>
    </row>
    <row r="144" spans="1:17" ht="12" customHeight="1" x14ac:dyDescent="0.25">
      <c r="A144" s="166" t="s">
        <v>55</v>
      </c>
      <c r="B144" s="165">
        <f>RES_hhdet_tes!B$90</f>
        <v>4.6955579268316691E-4</v>
      </c>
      <c r="C144" s="165">
        <f>RES_hhdet_tes!C$90</f>
        <v>5.1769292254959546E-4</v>
      </c>
      <c r="D144" s="165">
        <f>RES_hhdet_tes!D$90</f>
        <v>8.7256380206400693E-4</v>
      </c>
      <c r="E144" s="165">
        <f>RES_hhdet_tes!E$90</f>
        <v>8.803580628615786E-4</v>
      </c>
      <c r="F144" s="165">
        <f>RES_hhdet_tes!F$90</f>
        <v>1.4197043453618643E-3</v>
      </c>
      <c r="G144" s="165">
        <f>RES_hhdet_tes!G$90</f>
        <v>2.2192661574641768E-3</v>
      </c>
      <c r="H144" s="165">
        <f>RES_hhdet_tes!H$90</f>
        <v>3.1701606962127177E-3</v>
      </c>
      <c r="I144" s="165">
        <f>RES_hhdet_tes!I$90</f>
        <v>1.1313757284919819E-2</v>
      </c>
      <c r="J144" s="165">
        <f>RES_hhdet_tes!J$90</f>
        <v>2.3838339356186365E-2</v>
      </c>
      <c r="K144" s="165">
        <f>RES_hhdet_tes!K$90</f>
        <v>5.9680455818303065E-2</v>
      </c>
      <c r="L144" s="165">
        <f>RES_hhdet_tes!L$90</f>
        <v>8.1287764459995721E-2</v>
      </c>
      <c r="M144" s="165">
        <f>RES_hhdet_tes!M$90</f>
        <v>0.11660697646052216</v>
      </c>
      <c r="N144" s="165">
        <f>RES_hhdet_tes!N$90</f>
        <v>0.16923217417781858</v>
      </c>
      <c r="O144" s="165">
        <f>RES_hhdet_tes!O$90</f>
        <v>0.2106996102705157</v>
      </c>
      <c r="P144" s="165">
        <f>RES_hhdet_tes!P$90</f>
        <v>0.2413691903639599</v>
      </c>
      <c r="Q144" s="165">
        <f>RES_hhdet_tes!Q$90</f>
        <v>0.31708525072675348</v>
      </c>
    </row>
    <row r="145" spans="1:17" ht="12" customHeight="1" x14ac:dyDescent="0.25">
      <c r="A145" s="147" t="s">
        <v>59</v>
      </c>
      <c r="B145" s="164">
        <f>RES_hhdet_tes!B$91</f>
        <v>2.5247980616014797E-4</v>
      </c>
      <c r="C145" s="164">
        <f>RES_hhdet_tes!C$91</f>
        <v>2.0964360587002098E-4</v>
      </c>
      <c r="D145" s="164">
        <f>RES_hhdet_tes!D$91</f>
        <v>4.4402156676181251E-4</v>
      </c>
      <c r="E145" s="164">
        <f>RES_hhdet_tes!E$91</f>
        <v>4.4066729619137536E-4</v>
      </c>
      <c r="F145" s="164">
        <f>RES_hhdet_tes!F$91</f>
        <v>7.0527890574909166E-4</v>
      </c>
      <c r="G145" s="164">
        <f>RES_hhdet_tes!G$91</f>
        <v>1.0995898604715048E-3</v>
      </c>
      <c r="H145" s="164">
        <f>RES_hhdet_tes!H$91</f>
        <v>1.5749753910095151E-3</v>
      </c>
      <c r="I145" s="164">
        <f>RES_hhdet_tes!I$91</f>
        <v>5.5839707193468162E-3</v>
      </c>
      <c r="J145" s="164">
        <f>RES_hhdet_tes!J$91</f>
        <v>1.1944135320659497E-2</v>
      </c>
      <c r="K145" s="164">
        <f>RES_hhdet_tes!K$91</f>
        <v>2.9804873752940716E-2</v>
      </c>
      <c r="L145" s="164">
        <f>RES_hhdet_tes!L$91</f>
        <v>4.0887427763787842E-2</v>
      </c>
      <c r="M145" s="164">
        <f>RES_hhdet_tes!M$91</f>
        <v>5.8489149933733074E-2</v>
      </c>
      <c r="N145" s="164">
        <f>RES_hhdet_tes!N$91</f>
        <v>8.4751796214632996E-2</v>
      </c>
      <c r="O145" s="164">
        <f>RES_hhdet_tes!O$91</f>
        <v>0.10570702823388052</v>
      </c>
      <c r="P145" s="164">
        <f>RES_hhdet_tes!P$91</f>
        <v>0.12136362851539356</v>
      </c>
      <c r="Q145" s="164">
        <f>RES_hhdet_tes!Q$91</f>
        <v>0.159442112842647</v>
      </c>
    </row>
    <row r="146" spans="1:17" ht="12" customHeight="1" x14ac:dyDescent="0.25">
      <c r="A146" s="163" t="s">
        <v>144</v>
      </c>
      <c r="B146" s="162">
        <f>RES_hhdet_tes!B$92</f>
        <v>0.41586212010544721</v>
      </c>
      <c r="C146" s="162">
        <f>RES_hhdet_tes!C$92</f>
        <v>0.51812898222540216</v>
      </c>
      <c r="D146" s="162">
        <f>RES_hhdet_tes!D$92</f>
        <v>0.45963613446801593</v>
      </c>
      <c r="E146" s="162">
        <f>RES_hhdet_tes!E$92</f>
        <v>0.53887744677446181</v>
      </c>
      <c r="F146" s="162">
        <f>RES_hhdet_tes!F$92</f>
        <v>0.56594218637014582</v>
      </c>
      <c r="G146" s="162">
        <f>RES_hhdet_tes!G$92</f>
        <v>0.55345250057262929</v>
      </c>
      <c r="H146" s="162">
        <f>RES_hhdet_tes!H$92</f>
        <v>0.58676676046829479</v>
      </c>
      <c r="I146" s="162">
        <f>RES_hhdet_tes!I$92</f>
        <v>0.53866902485789314</v>
      </c>
      <c r="J146" s="162">
        <f>RES_hhdet_tes!J$92</f>
        <v>0.49715195441151466</v>
      </c>
      <c r="K146" s="162">
        <f>RES_hhdet_tes!K$92</f>
        <v>0.29523242799665178</v>
      </c>
      <c r="L146" s="162">
        <f>RES_hhdet_tes!L$92</f>
        <v>0.18361664913612158</v>
      </c>
      <c r="M146" s="162">
        <f>RES_hhdet_tes!M$92</f>
        <v>0</v>
      </c>
      <c r="N146" s="162">
        <f>RES_hhdet_tes!N$92</f>
        <v>0</v>
      </c>
      <c r="O146" s="162">
        <f>RES_hhdet_tes!O$92</f>
        <v>1.0169285850270833</v>
      </c>
      <c r="P146" s="162">
        <f>RES_hhdet_tes!P$92</f>
        <v>0.92600255741659843</v>
      </c>
      <c r="Q146" s="162">
        <f>RES_hhdet_tes!Q$92</f>
        <v>0.72885676556958379</v>
      </c>
    </row>
    <row r="147" spans="1:17" ht="12" customHeight="1" x14ac:dyDescent="0.25">
      <c r="A147" s="161" t="s">
        <v>143</v>
      </c>
      <c r="B147" s="160">
        <f>SUM(B148:B149)</f>
        <v>7.2197242981379792E-4</v>
      </c>
      <c r="C147" s="160">
        <f t="shared" ref="C147:Q147" si="19">SUM(C148:C149)</f>
        <v>7.3126229056318841E-4</v>
      </c>
      <c r="D147" s="160">
        <f t="shared" si="19"/>
        <v>1.1074913576423983E-3</v>
      </c>
      <c r="E147" s="160">
        <f t="shared" si="19"/>
        <v>1.3151072580496479E-3</v>
      </c>
      <c r="F147" s="160">
        <f t="shared" si="19"/>
        <v>2.0973647595854063E-3</v>
      </c>
      <c r="G147" s="160">
        <f t="shared" si="19"/>
        <v>3.0672813221883435E-3</v>
      </c>
      <c r="H147" s="160">
        <f t="shared" si="19"/>
        <v>4.0765522714014723E-3</v>
      </c>
      <c r="I147" s="160">
        <f t="shared" si="19"/>
        <v>8.532833847464838E-3</v>
      </c>
      <c r="J147" s="160">
        <f t="shared" si="19"/>
        <v>1.6798466695434909E-2</v>
      </c>
      <c r="K147" s="160">
        <f t="shared" si="19"/>
        <v>1.6746326282175504E-2</v>
      </c>
      <c r="L147" s="160">
        <f t="shared" si="19"/>
        <v>1.4435928754975532E-2</v>
      </c>
      <c r="M147" s="160">
        <f t="shared" si="19"/>
        <v>0</v>
      </c>
      <c r="N147" s="160">
        <f t="shared" si="19"/>
        <v>0</v>
      </c>
      <c r="O147" s="160">
        <f t="shared" si="19"/>
        <v>0.12719761668947197</v>
      </c>
      <c r="P147" s="160">
        <f t="shared" si="19"/>
        <v>0.12961844292937671</v>
      </c>
      <c r="Q147" s="160">
        <f t="shared" si="19"/>
        <v>0.10907434619046749</v>
      </c>
    </row>
    <row r="148" spans="1:17" ht="12" customHeight="1" x14ac:dyDescent="0.25">
      <c r="A148" s="148" t="s">
        <v>57</v>
      </c>
      <c r="B148" s="156">
        <f>RES_hhdet_tes!B$94</f>
        <v>4.6949262365364995E-4</v>
      </c>
      <c r="C148" s="156">
        <f>RES_hhdet_tes!C$94</f>
        <v>5.2161868469316757E-4</v>
      </c>
      <c r="D148" s="156">
        <f>RES_hhdet_tes!D$94</f>
        <v>7.2690144327513032E-4</v>
      </c>
      <c r="E148" s="156">
        <f>RES_hhdet_tes!E$94</f>
        <v>8.7443996185827247E-4</v>
      </c>
      <c r="F148" s="156">
        <f>RES_hhdet_tes!F$94</f>
        <v>1.3920858538363145E-3</v>
      </c>
      <c r="G148" s="156">
        <f>RES_hhdet_tes!G$94</f>
        <v>2.0323732182151622E-3</v>
      </c>
      <c r="H148" s="156">
        <f>RES_hhdet_tes!H$94</f>
        <v>2.6984488042681464E-3</v>
      </c>
      <c r="I148" s="156">
        <f>RES_hhdet_tes!I$94</f>
        <v>5.6423078280382517E-3</v>
      </c>
      <c r="J148" s="156">
        <f>RES_hhdet_tes!J$94</f>
        <v>1.1091824264453152E-2</v>
      </c>
      <c r="K148" s="156">
        <f>RES_hhdet_tes!K$94</f>
        <v>1.1012055269305477E-2</v>
      </c>
      <c r="L148" s="156">
        <f>RES_hhdet_tes!L$94</f>
        <v>9.4758145672373343E-3</v>
      </c>
      <c r="M148" s="156">
        <f>RES_hhdet_tes!M$94</f>
        <v>0</v>
      </c>
      <c r="N148" s="156">
        <f>RES_hhdet_tes!N$94</f>
        <v>0</v>
      </c>
      <c r="O148" s="156">
        <f>RES_hhdet_tes!O$94</f>
        <v>8.4285517197440679E-2</v>
      </c>
      <c r="P148" s="156">
        <f>RES_hhdet_tes!P$94</f>
        <v>8.5826066523382094E-2</v>
      </c>
      <c r="Q148" s="156">
        <f>RES_hhdet_tes!Q$94</f>
        <v>7.2157873590385738E-2</v>
      </c>
    </row>
    <row r="149" spans="1:17" ht="12" customHeight="1" x14ac:dyDescent="0.25">
      <c r="A149" s="148" t="s">
        <v>59</v>
      </c>
      <c r="B149" s="156">
        <f>RES_hhdet_tes!B$95</f>
        <v>2.5247980616014797E-4</v>
      </c>
      <c r="C149" s="156">
        <f>RES_hhdet_tes!C$95</f>
        <v>2.096436058700209E-4</v>
      </c>
      <c r="D149" s="156">
        <f>RES_hhdet_tes!D$95</f>
        <v>3.8058991436726791E-4</v>
      </c>
      <c r="E149" s="156">
        <f>RES_hhdet_tes!E$95</f>
        <v>4.4066729619137536E-4</v>
      </c>
      <c r="F149" s="156">
        <f>RES_hhdet_tes!F$95</f>
        <v>7.0527890574909166E-4</v>
      </c>
      <c r="G149" s="156">
        <f>RES_hhdet_tes!G$95</f>
        <v>1.0349081039731814E-3</v>
      </c>
      <c r="H149" s="156">
        <f>RES_hhdet_tes!H$95</f>
        <v>1.378103467133326E-3</v>
      </c>
      <c r="I149" s="156">
        <f>RES_hhdet_tes!I$95</f>
        <v>2.8905260194265867E-3</v>
      </c>
      <c r="J149" s="156">
        <f>RES_hhdet_tes!J$95</f>
        <v>5.7066424309817586E-3</v>
      </c>
      <c r="K149" s="156">
        <f>RES_hhdet_tes!K$95</f>
        <v>5.7342710128700271E-3</v>
      </c>
      <c r="L149" s="156">
        <f>RES_hhdet_tes!L$95</f>
        <v>4.9601141877381981E-3</v>
      </c>
      <c r="M149" s="156">
        <f>RES_hhdet_tes!M$95</f>
        <v>0</v>
      </c>
      <c r="N149" s="156">
        <f>RES_hhdet_tes!N$95</f>
        <v>0</v>
      </c>
      <c r="O149" s="156">
        <f>RES_hhdet_tes!O$95</f>
        <v>4.2912099492031293E-2</v>
      </c>
      <c r="P149" s="156">
        <f>RES_hhdet_tes!P$95</f>
        <v>4.3792376405994614E-2</v>
      </c>
      <c r="Q149" s="156">
        <f>RES_hhdet_tes!Q$95</f>
        <v>3.6916472600081754E-2</v>
      </c>
    </row>
    <row r="150" spans="1:17" ht="12" customHeight="1" x14ac:dyDescent="0.25">
      <c r="A150" s="163" t="s">
        <v>142</v>
      </c>
      <c r="B150" s="162">
        <f>RES_hhdet_tes!B$96</f>
        <v>1.1757316876046016</v>
      </c>
      <c r="C150" s="162">
        <f>RES_hhdet_tes!C$96</f>
        <v>0.885404354303295</v>
      </c>
      <c r="D150" s="162">
        <f>RES_hhdet_tes!D$96</f>
        <v>0.85680887111925486</v>
      </c>
      <c r="E150" s="162">
        <f>RES_hhdet_tes!E$96</f>
        <v>0.6411150649422771</v>
      </c>
      <c r="F150" s="162">
        <f>RES_hhdet_tes!F$96</f>
        <v>0.47657806620082999</v>
      </c>
      <c r="G150" s="162">
        <f>RES_hhdet_tes!G$96</f>
        <v>0.54907229150472125</v>
      </c>
      <c r="H150" s="162">
        <f>RES_hhdet_tes!H$96</f>
        <v>0.59024483075475587</v>
      </c>
      <c r="I150" s="162">
        <f>RES_hhdet_tes!I$96</f>
        <v>0.88407116972324629</v>
      </c>
      <c r="J150" s="162">
        <f>RES_hhdet_tes!J$96</f>
        <v>0.92843492388296145</v>
      </c>
      <c r="K150" s="162">
        <f>RES_hhdet_tes!K$96</f>
        <v>1.0303827454125554</v>
      </c>
      <c r="L150" s="162">
        <f>RES_hhdet_tes!L$96</f>
        <v>1.1930690562280184</v>
      </c>
      <c r="M150" s="162">
        <f>RES_hhdet_tes!M$96</f>
        <v>1.2298361845569692</v>
      </c>
      <c r="N150" s="162">
        <f>RES_hhdet_tes!N$96</f>
        <v>1.4437394134226067</v>
      </c>
      <c r="O150" s="162">
        <f>RES_hhdet_tes!O$96</f>
        <v>8.7982940065766013E-2</v>
      </c>
      <c r="P150" s="162">
        <f>RES_hhdet_tes!P$96</f>
        <v>5.0579044016443385E-2</v>
      </c>
      <c r="Q150" s="162">
        <f>RES_hhdet_tes!Q$96</f>
        <v>0.18112385741159603</v>
      </c>
    </row>
    <row r="151" spans="1:17" ht="12" customHeight="1" x14ac:dyDescent="0.25">
      <c r="A151" s="161" t="s">
        <v>141</v>
      </c>
      <c r="B151" s="160">
        <f>SUM(B152:B153)</f>
        <v>1.7555848077290364E-3</v>
      </c>
      <c r="C151" s="160">
        <f t="shared" ref="C151:Q151" si="20">SUM(C152:C153)</f>
        <v>1.3979118400021025E-3</v>
      </c>
      <c r="D151" s="160">
        <f t="shared" si="20"/>
        <v>2.1272935207772132E-3</v>
      </c>
      <c r="E151" s="160">
        <f t="shared" si="20"/>
        <v>1.5802866199409102E-3</v>
      </c>
      <c r="F151" s="160">
        <f t="shared" si="20"/>
        <v>1.6195976734651976E-3</v>
      </c>
      <c r="G151" s="160">
        <f t="shared" si="20"/>
        <v>2.8761330957991897E-3</v>
      </c>
      <c r="H151" s="160">
        <f t="shared" si="20"/>
        <v>3.9143939486314073E-3</v>
      </c>
      <c r="I151" s="160">
        <f t="shared" si="20"/>
        <v>1.3158376766878695E-2</v>
      </c>
      <c r="J151" s="160">
        <f t="shared" si="20"/>
        <v>2.9359303529231176E-2</v>
      </c>
      <c r="K151" s="160">
        <f t="shared" si="20"/>
        <v>5.7541186234792083E-2</v>
      </c>
      <c r="L151" s="160">
        <f t="shared" si="20"/>
        <v>9.0077450112603125E-2</v>
      </c>
      <c r="M151" s="160">
        <f t="shared" si="20"/>
        <v>0.11741623292331929</v>
      </c>
      <c r="N151" s="160">
        <f t="shared" si="20"/>
        <v>0.15988907611526415</v>
      </c>
      <c r="O151" s="160">
        <f t="shared" si="20"/>
        <v>1.0616082467812524E-2</v>
      </c>
      <c r="P151" s="160">
        <f t="shared" si="20"/>
        <v>6.7231907704592055E-3</v>
      </c>
      <c r="Q151" s="160">
        <f t="shared" si="20"/>
        <v>2.5497284962116042E-2</v>
      </c>
    </row>
    <row r="152" spans="1:17" ht="12" customHeight="1" x14ac:dyDescent="0.25">
      <c r="A152" s="148" t="s">
        <v>60</v>
      </c>
      <c r="B152" s="156">
        <f>RES_hhdet_tes!B$98</f>
        <v>1.1875052438687036E-3</v>
      </c>
      <c r="C152" s="156">
        <f>RES_hhdet_tes!C$98</f>
        <v>1.031035529729566E-3</v>
      </c>
      <c r="D152" s="156">
        <f>RES_hhdet_tes!D$98</f>
        <v>1.4295453444372222E-3</v>
      </c>
      <c r="E152" s="156">
        <f>RES_hhdet_tes!E$98</f>
        <v>1.0766668528650524E-3</v>
      </c>
      <c r="F152" s="156">
        <f>RES_hhdet_tes!F$98</f>
        <v>1.106667560193131E-3</v>
      </c>
      <c r="G152" s="156">
        <f>RES_hhdet_tes!G$98</f>
        <v>1.970588504822656E-3</v>
      </c>
      <c r="H152" s="156">
        <f>RES_hhdet_tes!H$98</f>
        <v>2.7331624053742705E-3</v>
      </c>
      <c r="I152" s="156">
        <f>RES_hhdet_tes!I$98</f>
        <v>9.0853628304139612E-3</v>
      </c>
      <c r="J152" s="156">
        <f>RES_hhdet_tes!J$98</f>
        <v>2.0334845731399556E-2</v>
      </c>
      <c r="K152" s="156">
        <f>RES_hhdet_tes!K$98</f>
        <v>3.8404723668586285E-2</v>
      </c>
      <c r="L152" s="156">
        <f>RES_hhdet_tes!L$98</f>
        <v>6.1255164967637922E-2</v>
      </c>
      <c r="M152" s="156">
        <f>RES_hhdet_tes!M$98</f>
        <v>7.9940347382254626E-2</v>
      </c>
      <c r="N152" s="156">
        <f>RES_hhdet_tes!N$98</f>
        <v>0.10842307999123624</v>
      </c>
      <c r="O152" s="156">
        <f>RES_hhdet_tes!O$98</f>
        <v>7.3357503693577139E-3</v>
      </c>
      <c r="P152" s="156">
        <f>RES_hhdet_tes!P$98</f>
        <v>4.6537339585905587E-3</v>
      </c>
      <c r="Q152" s="156">
        <f>RES_hhdet_tes!Q$98</f>
        <v>1.7955209914787516E-2</v>
      </c>
    </row>
    <row r="153" spans="1:17" ht="12" customHeight="1" x14ac:dyDescent="0.25">
      <c r="A153" s="148" t="s">
        <v>59</v>
      </c>
      <c r="B153" s="156">
        <f>RES_hhdet_tes!B$99</f>
        <v>5.6807956386033275E-4</v>
      </c>
      <c r="C153" s="156">
        <f>RES_hhdet_tes!C$99</f>
        <v>3.6687631027253664E-4</v>
      </c>
      <c r="D153" s="156">
        <f>RES_hhdet_tes!D$99</f>
        <v>6.9774817633999099E-4</v>
      </c>
      <c r="E153" s="156">
        <f>RES_hhdet_tes!E$99</f>
        <v>5.0361976707585777E-4</v>
      </c>
      <c r="F153" s="156">
        <f>RES_hhdet_tes!F$99</f>
        <v>5.1293011327206651E-4</v>
      </c>
      <c r="G153" s="156">
        <f>RES_hhdet_tes!G$99</f>
        <v>9.0554459097653365E-4</v>
      </c>
      <c r="H153" s="156">
        <f>RES_hhdet_tes!H$99</f>
        <v>1.1812315432571366E-3</v>
      </c>
      <c r="I153" s="156">
        <f>RES_hhdet_tes!I$99</f>
        <v>4.0730139364647342E-3</v>
      </c>
      <c r="J153" s="156">
        <f>RES_hhdet_tes!J$99</f>
        <v>9.0244577978316198E-3</v>
      </c>
      <c r="K153" s="156">
        <f>RES_hhdet_tes!K$99</f>
        <v>1.9136462566205794E-2</v>
      </c>
      <c r="L153" s="156">
        <f>RES_hhdet_tes!L$99</f>
        <v>2.8822285144965206E-2</v>
      </c>
      <c r="M153" s="156">
        <f>RES_hhdet_tes!M$99</f>
        <v>3.7475885541064666E-2</v>
      </c>
      <c r="N153" s="156">
        <f>RES_hhdet_tes!N$99</f>
        <v>5.1465996124027927E-2</v>
      </c>
      <c r="O153" s="156">
        <f>RES_hhdet_tes!O$99</f>
        <v>3.2803320984548094E-3</v>
      </c>
      <c r="P153" s="156">
        <f>RES_hhdet_tes!P$99</f>
        <v>2.0694568118686473E-3</v>
      </c>
      <c r="Q153" s="156">
        <f>RES_hhdet_tes!Q$99</f>
        <v>7.542075047328527E-3</v>
      </c>
    </row>
    <row r="154" spans="1:17" ht="12" customHeight="1" x14ac:dyDescent="0.25">
      <c r="A154" s="158" t="s">
        <v>62</v>
      </c>
      <c r="B154" s="157">
        <f>SUM(B155:B157)</f>
        <v>0.5685123386293276</v>
      </c>
      <c r="C154" s="157">
        <f t="shared" ref="C154:Q154" si="21">SUM(C155:C157)</f>
        <v>0.53215550781443599</v>
      </c>
      <c r="D154" s="157">
        <f t="shared" si="21"/>
        <v>0.52422961820208691</v>
      </c>
      <c r="E154" s="157">
        <f t="shared" si="21"/>
        <v>0.50042409792586073</v>
      </c>
      <c r="F154" s="157">
        <f t="shared" si="21"/>
        <v>0.48284065428528455</v>
      </c>
      <c r="G154" s="157">
        <f t="shared" si="21"/>
        <v>0.50837247376542583</v>
      </c>
      <c r="H154" s="157">
        <f t="shared" si="21"/>
        <v>0.5339450197118244</v>
      </c>
      <c r="I154" s="157">
        <f t="shared" si="21"/>
        <v>0.76256629300736711</v>
      </c>
      <c r="J154" s="157">
        <f t="shared" si="21"/>
        <v>0.76088869346809362</v>
      </c>
      <c r="K154" s="157">
        <f t="shared" si="21"/>
        <v>0.92216729063639702</v>
      </c>
      <c r="L154" s="157">
        <f t="shared" si="21"/>
        <v>0.94174595635995451</v>
      </c>
      <c r="M154" s="157">
        <f t="shared" si="21"/>
        <v>0.97871747096271777</v>
      </c>
      <c r="N154" s="157">
        <f t="shared" si="21"/>
        <v>1.2469486995435177</v>
      </c>
      <c r="O154" s="157">
        <f t="shared" si="21"/>
        <v>1.2680915267893531</v>
      </c>
      <c r="P154" s="157">
        <f t="shared" si="21"/>
        <v>1.3257491150095455</v>
      </c>
      <c r="Q154" s="157">
        <f t="shared" si="21"/>
        <v>1.620435101532095</v>
      </c>
    </row>
    <row r="155" spans="1:17" ht="12" customHeight="1" x14ac:dyDescent="0.25">
      <c r="A155" s="23" t="s">
        <v>55</v>
      </c>
      <c r="B155" s="156">
        <f>RES_hhdet_tes!B$101</f>
        <v>0</v>
      </c>
      <c r="C155" s="156">
        <f>RES_hhdet_tes!C$101</f>
        <v>0</v>
      </c>
      <c r="D155" s="156">
        <f>RES_hhdet_tes!D$101</f>
        <v>0</v>
      </c>
      <c r="E155" s="156">
        <f>RES_hhdet_tes!E$101</f>
        <v>0</v>
      </c>
      <c r="F155" s="156">
        <f>RES_hhdet_tes!F$101</f>
        <v>0</v>
      </c>
      <c r="G155" s="156">
        <f>RES_hhdet_tes!G$101</f>
        <v>0</v>
      </c>
      <c r="H155" s="156">
        <f>RES_hhdet_tes!H$101</f>
        <v>0</v>
      </c>
      <c r="I155" s="156">
        <f>RES_hhdet_tes!I$101</f>
        <v>0</v>
      </c>
      <c r="J155" s="156">
        <f>RES_hhdet_tes!J$101</f>
        <v>0</v>
      </c>
      <c r="K155" s="156">
        <f>RES_hhdet_tes!K$101</f>
        <v>0</v>
      </c>
      <c r="L155" s="156">
        <f>RES_hhdet_tes!L$101</f>
        <v>0</v>
      </c>
      <c r="M155" s="156">
        <f>RES_hhdet_tes!M$101</f>
        <v>0</v>
      </c>
      <c r="N155" s="156">
        <f>RES_hhdet_tes!N$101</f>
        <v>0</v>
      </c>
      <c r="O155" s="156">
        <f>RES_hhdet_tes!O$101</f>
        <v>0</v>
      </c>
      <c r="P155" s="156">
        <f>RES_hhdet_tes!P$101</f>
        <v>0</v>
      </c>
      <c r="Q155" s="156">
        <f>RES_hhdet_tes!Q$101</f>
        <v>0</v>
      </c>
    </row>
    <row r="156" spans="1:17" ht="12" customHeight="1" x14ac:dyDescent="0.25">
      <c r="A156" s="23" t="s">
        <v>57</v>
      </c>
      <c r="B156" s="156">
        <f>RES_hhdet_tes!B$102</f>
        <v>6.7103259318997133E-2</v>
      </c>
      <c r="C156" s="156">
        <f>RES_hhdet_tes!C$102</f>
        <v>7.9820174239513847E-2</v>
      </c>
      <c r="D156" s="156">
        <f>RES_hhdet_tes!D$102</f>
        <v>6.6832171569312371E-2</v>
      </c>
      <c r="E156" s="156">
        <f>RES_hhdet_tes!E$102</f>
        <v>6.016151998626753E-2</v>
      </c>
      <c r="F156" s="156">
        <f>RES_hhdet_tes!F$102</f>
        <v>6.7744177927926932E-2</v>
      </c>
      <c r="G156" s="156">
        <f>RES_hhdet_tes!G$102</f>
        <v>8.163990088098691E-2</v>
      </c>
      <c r="H156" s="156">
        <f>RES_hhdet_tes!H$102</f>
        <v>0.11225887669459379</v>
      </c>
      <c r="I156" s="156">
        <f>RES_hhdet_tes!I$102</f>
        <v>9.5994078387211065E-2</v>
      </c>
      <c r="J156" s="156">
        <f>RES_hhdet_tes!J$102</f>
        <v>0.10835669111522997</v>
      </c>
      <c r="K156" s="156">
        <f>RES_hhdet_tes!K$102</f>
        <v>5.4632754631664983E-2</v>
      </c>
      <c r="L156" s="156">
        <f>RES_hhdet_tes!L$102</f>
        <v>0.10221294282783155</v>
      </c>
      <c r="M156" s="156">
        <f>RES_hhdet_tes!M$102</f>
        <v>8.0269705501097133E-2</v>
      </c>
      <c r="N156" s="156">
        <f>RES_hhdet_tes!N$102</f>
        <v>4.4662813856556183E-2</v>
      </c>
      <c r="O156" s="156">
        <f>RES_hhdet_tes!O$102</f>
        <v>0.26484361553305519</v>
      </c>
      <c r="P156" s="156">
        <f>RES_hhdet_tes!P$102</f>
        <v>0.18619714437450086</v>
      </c>
      <c r="Q156" s="156">
        <f>RES_hhdet_tes!Q$102</f>
        <v>0.20376065163260762</v>
      </c>
    </row>
    <row r="157" spans="1:17" ht="12" customHeight="1" x14ac:dyDescent="0.25">
      <c r="A157" s="29" t="s">
        <v>140</v>
      </c>
      <c r="B157" s="57">
        <f>RES_hhdet_tes!B$103</f>
        <v>0.50140907931033052</v>
      </c>
      <c r="C157" s="57">
        <f>RES_hhdet_tes!C$103</f>
        <v>0.45233533357492212</v>
      </c>
      <c r="D157" s="57">
        <f>RES_hhdet_tes!D$103</f>
        <v>0.45739744663277454</v>
      </c>
      <c r="E157" s="57">
        <f>RES_hhdet_tes!E$103</f>
        <v>0.44026257793959317</v>
      </c>
      <c r="F157" s="57">
        <f>RES_hhdet_tes!F$103</f>
        <v>0.41509647635735764</v>
      </c>
      <c r="G157" s="57">
        <f>RES_hhdet_tes!G$103</f>
        <v>0.42673257288443889</v>
      </c>
      <c r="H157" s="57">
        <f>RES_hhdet_tes!H$103</f>
        <v>0.42168614301723062</v>
      </c>
      <c r="I157" s="57">
        <f>RES_hhdet_tes!I$103</f>
        <v>0.66657221462015603</v>
      </c>
      <c r="J157" s="57">
        <f>RES_hhdet_tes!J$103</f>
        <v>0.65253200235286368</v>
      </c>
      <c r="K157" s="57">
        <f>RES_hhdet_tes!K$103</f>
        <v>0.86753453600473207</v>
      </c>
      <c r="L157" s="57">
        <f>RES_hhdet_tes!L$103</f>
        <v>0.83953301353212295</v>
      </c>
      <c r="M157" s="57">
        <f>RES_hhdet_tes!M$103</f>
        <v>0.89844776546162064</v>
      </c>
      <c r="N157" s="57">
        <f>RES_hhdet_tes!N$103</f>
        <v>1.2022858856869616</v>
      </c>
      <c r="O157" s="57">
        <f>RES_hhdet_tes!O$103</f>
        <v>1.003247911256298</v>
      </c>
      <c r="P157" s="57">
        <f>RES_hhdet_tes!P$103</f>
        <v>1.1395519706350445</v>
      </c>
      <c r="Q157" s="57">
        <f>RES_hhdet_tes!Q$103</f>
        <v>1.4166744498994874</v>
      </c>
    </row>
    <row r="159" spans="1:17" ht="12" customHeight="1" x14ac:dyDescent="0.25">
      <c r="A159" s="152" t="s">
        <v>199</v>
      </c>
      <c r="B159" s="175">
        <f t="shared" ref="B159:Q174" si="22">IF(B135=0,"",B135/B111)</f>
        <v>0.50001118092775687</v>
      </c>
      <c r="C159" s="175">
        <f t="shared" si="22"/>
        <v>0.49770353507394305</v>
      </c>
      <c r="D159" s="175">
        <f t="shared" si="22"/>
        <v>0.50055635882546301</v>
      </c>
      <c r="E159" s="175">
        <f t="shared" si="22"/>
        <v>0.50019042903292321</v>
      </c>
      <c r="F159" s="175">
        <f t="shared" si="22"/>
        <v>0.50020869990029682</v>
      </c>
      <c r="G159" s="175">
        <f t="shared" si="22"/>
        <v>0.50883277518103787</v>
      </c>
      <c r="H159" s="175">
        <f t="shared" si="22"/>
        <v>0.51648745941954588</v>
      </c>
      <c r="I159" s="175">
        <f t="shared" si="22"/>
        <v>0.53524571560112666</v>
      </c>
      <c r="J159" s="175">
        <f t="shared" si="22"/>
        <v>0.54230737384425109</v>
      </c>
      <c r="K159" s="175">
        <f t="shared" si="22"/>
        <v>0.55012733590679885</v>
      </c>
      <c r="L159" s="175">
        <f t="shared" si="22"/>
        <v>0.55570851724641468</v>
      </c>
      <c r="M159" s="175">
        <f t="shared" si="22"/>
        <v>0.56432627542313063</v>
      </c>
      <c r="N159" s="175">
        <f t="shared" si="22"/>
        <v>0.57332772984460523</v>
      </c>
      <c r="O159" s="175">
        <f t="shared" si="22"/>
        <v>0.5646041938606734</v>
      </c>
      <c r="P159" s="175">
        <f t="shared" si="22"/>
        <v>0.56970738940724708</v>
      </c>
      <c r="Q159" s="175">
        <f t="shared" si="22"/>
        <v>0.57469929938095377</v>
      </c>
    </row>
    <row r="160" spans="1:17" ht="12" customHeight="1" x14ac:dyDescent="0.25">
      <c r="A160" s="158" t="s">
        <v>65</v>
      </c>
      <c r="B160" s="169">
        <f t="shared" si="22"/>
        <v>0.47457277225654543</v>
      </c>
      <c r="C160" s="169">
        <f t="shared" si="22"/>
        <v>0.47500364702017511</v>
      </c>
      <c r="D160" s="169">
        <f t="shared" si="22"/>
        <v>0.47762573301270955</v>
      </c>
      <c r="E160" s="169">
        <f t="shared" si="22"/>
        <v>0.47834028856759764</v>
      </c>
      <c r="F160" s="169">
        <f t="shared" si="22"/>
        <v>0.48024930523893883</v>
      </c>
      <c r="G160" s="169">
        <f t="shared" si="22"/>
        <v>0.48928215694654675</v>
      </c>
      <c r="H160" s="169">
        <f t="shared" si="22"/>
        <v>0.49799947690352858</v>
      </c>
      <c r="I160" s="169">
        <f t="shared" si="22"/>
        <v>0.51697614769571099</v>
      </c>
      <c r="J160" s="169">
        <f t="shared" si="22"/>
        <v>0.52152754540994239</v>
      </c>
      <c r="K160" s="169">
        <f t="shared" si="22"/>
        <v>0.53151662391790633</v>
      </c>
      <c r="L160" s="169">
        <f t="shared" si="22"/>
        <v>0.53657668186477869</v>
      </c>
      <c r="M160" s="169">
        <f t="shared" si="22"/>
        <v>0.54198487506879045</v>
      </c>
      <c r="N160" s="169">
        <f t="shared" si="22"/>
        <v>0.55119982076779805</v>
      </c>
      <c r="O160" s="169">
        <f t="shared" si="22"/>
        <v>0.55527268788257023</v>
      </c>
      <c r="P160" s="169">
        <f t="shared" si="22"/>
        <v>0.55879478455541165</v>
      </c>
      <c r="Q160" s="169">
        <f t="shared" si="22"/>
        <v>0.56485404442720188</v>
      </c>
    </row>
    <row r="161" spans="1:17" ht="12" customHeight="1" x14ac:dyDescent="0.25">
      <c r="A161" s="23" t="s">
        <v>157</v>
      </c>
      <c r="B161" s="73">
        <f t="shared" si="22"/>
        <v>0.47161850458597043</v>
      </c>
      <c r="C161" s="73">
        <f t="shared" si="22"/>
        <v>0.47161850458597038</v>
      </c>
      <c r="D161" s="73">
        <f t="shared" si="22"/>
        <v>0.47566797245603032</v>
      </c>
      <c r="E161" s="73">
        <f t="shared" si="22"/>
        <v>0.47599879339049977</v>
      </c>
      <c r="F161" s="73">
        <f t="shared" si="22"/>
        <v>0.47726189207514186</v>
      </c>
      <c r="G161" s="73">
        <f t="shared" si="22"/>
        <v>0.48662865199149841</v>
      </c>
      <c r="H161" s="73">
        <f t="shared" si="22"/>
        <v>0.49420466749473335</v>
      </c>
      <c r="I161" s="73">
        <f t="shared" si="22"/>
        <v>0.51379985474516565</v>
      </c>
      <c r="J161" s="73">
        <f t="shared" si="22"/>
        <v>0.51831350819527366</v>
      </c>
      <c r="K161" s="73">
        <f t="shared" si="22"/>
        <v>0.53042434573082153</v>
      </c>
      <c r="L161" s="73">
        <f t="shared" si="22"/>
        <v>0.53445995432477611</v>
      </c>
      <c r="M161" s="73">
        <f t="shared" si="22"/>
        <v>0.5396241737909695</v>
      </c>
      <c r="N161" s="73">
        <f t="shared" si="22"/>
        <v>0.54914727917877848</v>
      </c>
      <c r="O161" s="73">
        <f t="shared" si="22"/>
        <v>0.5524894115122263</v>
      </c>
      <c r="P161" s="73">
        <f t="shared" si="22"/>
        <v>0.55582050032262065</v>
      </c>
      <c r="Q161" s="73">
        <f t="shared" si="22"/>
        <v>0.56149008640254561</v>
      </c>
    </row>
    <row r="162" spans="1:17" ht="12" customHeight="1" x14ac:dyDescent="0.25">
      <c r="A162" s="23" t="s">
        <v>60</v>
      </c>
      <c r="B162" s="73">
        <f t="shared" si="22"/>
        <v>1.0000000000000002</v>
      </c>
      <c r="C162" s="73">
        <f t="shared" si="22"/>
        <v>0.99999999999999956</v>
      </c>
      <c r="D162" s="73">
        <f t="shared" si="22"/>
        <v>1.0000000000000002</v>
      </c>
      <c r="E162" s="73">
        <f t="shared" si="22"/>
        <v>1.0000000000000002</v>
      </c>
      <c r="F162" s="73">
        <f t="shared" si="22"/>
        <v>1</v>
      </c>
      <c r="G162" s="73">
        <f t="shared" si="22"/>
        <v>1</v>
      </c>
      <c r="H162" s="73">
        <f t="shared" si="22"/>
        <v>1</v>
      </c>
      <c r="I162" s="73">
        <f t="shared" si="22"/>
        <v>1.0000000000000002</v>
      </c>
      <c r="J162" s="73">
        <f t="shared" si="22"/>
        <v>0.99999999999999978</v>
      </c>
      <c r="K162" s="73">
        <f t="shared" si="22"/>
        <v>0.99999999999999989</v>
      </c>
      <c r="L162" s="73">
        <f t="shared" si="22"/>
        <v>1.0000000000000004</v>
      </c>
      <c r="M162" s="73">
        <f t="shared" si="22"/>
        <v>1.0000000000000002</v>
      </c>
      <c r="N162" s="73">
        <f t="shared" si="22"/>
        <v>1.0000000000000002</v>
      </c>
      <c r="O162" s="73">
        <f t="shared" si="22"/>
        <v>1</v>
      </c>
      <c r="P162" s="73">
        <f t="shared" si="22"/>
        <v>1.0000000000000004</v>
      </c>
      <c r="Q162" s="73">
        <f t="shared" si="22"/>
        <v>0.99999999999999989</v>
      </c>
    </row>
    <row r="163" spans="1:17" ht="12" customHeight="1" x14ac:dyDescent="0.25">
      <c r="A163" s="158" t="s">
        <v>112</v>
      </c>
      <c r="B163" s="169">
        <f t="shared" si="22"/>
        <v>1.6074362296711269</v>
      </c>
      <c r="C163" s="169">
        <f t="shared" si="22"/>
        <v>1.6445138389941092</v>
      </c>
      <c r="D163" s="169">
        <f t="shared" si="22"/>
        <v>1.6995252370373062</v>
      </c>
      <c r="E163" s="169">
        <f t="shared" si="22"/>
        <v>1.7379419347281664</v>
      </c>
      <c r="F163" s="169">
        <f t="shared" si="22"/>
        <v>1.7792833098840244</v>
      </c>
      <c r="G163" s="169">
        <f t="shared" si="22"/>
        <v>1.9030317094586444</v>
      </c>
      <c r="H163" s="169">
        <f t="shared" si="22"/>
        <v>2.0014630016877937</v>
      </c>
      <c r="I163" s="169">
        <f t="shared" si="22"/>
        <v>2.1771253966407622</v>
      </c>
      <c r="J163" s="169">
        <f t="shared" si="22"/>
        <v>2.2904649101985211</v>
      </c>
      <c r="K163" s="169">
        <f t="shared" si="22"/>
        <v>2.4496159977828977</v>
      </c>
      <c r="L163" s="169">
        <f t="shared" si="22"/>
        <v>2.5373628504069456</v>
      </c>
      <c r="M163" s="169">
        <f t="shared" si="22"/>
        <v>2.6333701609342972</v>
      </c>
      <c r="N163" s="169">
        <f t="shared" si="22"/>
        <v>2.8130171359685012</v>
      </c>
      <c r="O163" s="169">
        <f t="shared" si="22"/>
        <v>2.9087271753116215</v>
      </c>
      <c r="P163" s="169">
        <f t="shared" si="22"/>
        <v>2.9986704780929418</v>
      </c>
      <c r="Q163" s="169">
        <f t="shared" si="22"/>
        <v>3.1650259124946429</v>
      </c>
    </row>
    <row r="164" spans="1:17" ht="12" customHeight="1" x14ac:dyDescent="0.25">
      <c r="A164" s="23" t="s">
        <v>60</v>
      </c>
      <c r="B164" s="73">
        <f t="shared" si="22"/>
        <v>1.6074362296711269</v>
      </c>
      <c r="C164" s="73">
        <f t="shared" si="22"/>
        <v>1.6445138389941092</v>
      </c>
      <c r="D164" s="73">
        <f t="shared" si="22"/>
        <v>1.6995252370373062</v>
      </c>
      <c r="E164" s="73">
        <f t="shared" si="22"/>
        <v>1.7379419347281664</v>
      </c>
      <c r="F164" s="73">
        <f t="shared" si="22"/>
        <v>1.7792833098840244</v>
      </c>
      <c r="G164" s="73">
        <f t="shared" si="22"/>
        <v>1.9030317094586444</v>
      </c>
      <c r="H164" s="73">
        <f t="shared" si="22"/>
        <v>2.0014630016877937</v>
      </c>
      <c r="I164" s="73">
        <f t="shared" si="22"/>
        <v>2.1771253966407622</v>
      </c>
      <c r="J164" s="73">
        <f t="shared" si="22"/>
        <v>2.2904649101985211</v>
      </c>
      <c r="K164" s="73">
        <f t="shared" si="22"/>
        <v>2.4496159977828977</v>
      </c>
      <c r="L164" s="73">
        <f t="shared" si="22"/>
        <v>2.5373628504069456</v>
      </c>
      <c r="M164" s="73">
        <f t="shared" si="22"/>
        <v>2.6333701609342972</v>
      </c>
      <c r="N164" s="73">
        <f t="shared" si="22"/>
        <v>2.8130171359685012</v>
      </c>
      <c r="O164" s="73">
        <f t="shared" si="22"/>
        <v>2.9087271753116215</v>
      </c>
      <c r="P164" s="73">
        <f t="shared" si="22"/>
        <v>2.9986704780929418</v>
      </c>
      <c r="Q164" s="73">
        <f t="shared" si="22"/>
        <v>3.1650259124946429</v>
      </c>
    </row>
    <row r="165" spans="1:17" ht="12" customHeight="1" x14ac:dyDescent="0.25">
      <c r="A165" s="158" t="s">
        <v>63</v>
      </c>
      <c r="B165" s="169">
        <f t="shared" si="22"/>
        <v>0.57077934175126832</v>
      </c>
      <c r="C165" s="169">
        <f t="shared" si="22"/>
        <v>0.55835696039951266</v>
      </c>
      <c r="D165" s="169">
        <f t="shared" si="22"/>
        <v>0.560357060953524</v>
      </c>
      <c r="E165" s="169">
        <f t="shared" si="22"/>
        <v>0.55245575482211884</v>
      </c>
      <c r="F165" s="169">
        <f t="shared" si="22"/>
        <v>0.54466951271469477</v>
      </c>
      <c r="G165" s="169">
        <f t="shared" si="22"/>
        <v>0.55366473111612668</v>
      </c>
      <c r="H165" s="169">
        <f t="shared" si="22"/>
        <v>0.56034163741977305</v>
      </c>
      <c r="I165" s="169">
        <f t="shared" si="22"/>
        <v>0.57087040662908139</v>
      </c>
      <c r="J165" s="169">
        <f t="shared" si="22"/>
        <v>0.57916425262017346</v>
      </c>
      <c r="K165" s="169">
        <f t="shared" si="22"/>
        <v>0.5750376825698621</v>
      </c>
      <c r="L165" s="169">
        <f t="shared" si="22"/>
        <v>0.58676985818044325</v>
      </c>
      <c r="M165" s="169">
        <f t="shared" si="22"/>
        <v>0.58556636153959551</v>
      </c>
      <c r="N165" s="169">
        <f t="shared" si="22"/>
        <v>0.58762813378042733</v>
      </c>
      <c r="O165" s="169">
        <f t="shared" si="22"/>
        <v>0.54992506402110908</v>
      </c>
      <c r="P165" s="169">
        <f t="shared" si="22"/>
        <v>0.54800943633773247</v>
      </c>
      <c r="Q165" s="169">
        <f t="shared" si="22"/>
        <v>0.54949176229272412</v>
      </c>
    </row>
    <row r="166" spans="1:17" ht="12" customHeight="1" x14ac:dyDescent="0.25">
      <c r="A166" s="167" t="s">
        <v>156</v>
      </c>
      <c r="B166" s="174">
        <f t="shared" si="22"/>
        <v>0.4339543129241808</v>
      </c>
      <c r="C166" s="174">
        <f t="shared" si="22"/>
        <v>0.44177271489401049</v>
      </c>
      <c r="D166" s="174">
        <f t="shared" si="22"/>
        <v>0.44775170332872871</v>
      </c>
      <c r="E166" s="174">
        <f t="shared" si="22"/>
        <v>0.45169912190633887</v>
      </c>
      <c r="F166" s="174">
        <f t="shared" si="22"/>
        <v>0.45851391517212559</v>
      </c>
      <c r="G166" s="174">
        <f t="shared" si="22"/>
        <v>0.46482188481949432</v>
      </c>
      <c r="H166" s="174">
        <f t="shared" si="22"/>
        <v>0.47000715358005818</v>
      </c>
      <c r="I166" s="174">
        <f t="shared" si="22"/>
        <v>0.4853764704383986</v>
      </c>
      <c r="J166" s="174">
        <f t="shared" si="22"/>
        <v>0.48708691828899769</v>
      </c>
      <c r="K166" s="174">
        <f t="shared" si="22"/>
        <v>0.49646716656274237</v>
      </c>
      <c r="L166" s="174">
        <f t="shared" si="22"/>
        <v>0.49766461431399978</v>
      </c>
      <c r="M166" s="174">
        <f t="shared" si="22"/>
        <v>0.50091160017125713</v>
      </c>
      <c r="N166" s="174">
        <f t="shared" si="22"/>
        <v>0.50579339364757681</v>
      </c>
      <c r="O166" s="174">
        <f t="shared" si="22"/>
        <v>0.50779901479766476</v>
      </c>
      <c r="P166" s="174">
        <f t="shared" si="22"/>
        <v>0.50893935513427579</v>
      </c>
      <c r="Q166" s="174">
        <f t="shared" si="22"/>
        <v>0.51280908082181642</v>
      </c>
    </row>
    <row r="167" spans="1:17" ht="12" customHeight="1" x14ac:dyDescent="0.25">
      <c r="A167" s="167" t="s">
        <v>155</v>
      </c>
      <c r="B167" s="174">
        <f t="shared" si="22"/>
        <v>0.54104537090922444</v>
      </c>
      <c r="C167" s="174">
        <f t="shared" si="22"/>
        <v>0.52648427638500395</v>
      </c>
      <c r="D167" s="174">
        <f t="shared" si="22"/>
        <v>0.57081907543864596</v>
      </c>
      <c r="E167" s="174">
        <f t="shared" si="22"/>
        <v>0.57362524815842608</v>
      </c>
      <c r="F167" s="174">
        <f t="shared" si="22"/>
        <v>0.58940953207801372</v>
      </c>
      <c r="G167" s="174">
        <f t="shared" si="22"/>
        <v>0.59598615482592732</v>
      </c>
      <c r="H167" s="174">
        <f t="shared" si="22"/>
        <v>0.59950025655046379</v>
      </c>
      <c r="I167" s="174">
        <f t="shared" si="22"/>
        <v>0.60622261464689509</v>
      </c>
      <c r="J167" s="174">
        <f t="shared" si="22"/>
        <v>0.60978530975819245</v>
      </c>
      <c r="K167" s="174">
        <f t="shared" si="22"/>
        <v>0.61529312850932594</v>
      </c>
      <c r="L167" s="174">
        <f t="shared" si="22"/>
        <v>0.61682697293774513</v>
      </c>
      <c r="M167" s="174">
        <f t="shared" si="22"/>
        <v>0.61898994061385171</v>
      </c>
      <c r="N167" s="174">
        <f t="shared" si="22"/>
        <v>0.62184514957557013</v>
      </c>
      <c r="O167" s="174">
        <f t="shared" si="22"/>
        <v>0.62342707437287437</v>
      </c>
      <c r="P167" s="174">
        <f t="shared" si="22"/>
        <v>0.62428641786103234</v>
      </c>
      <c r="Q167" s="174">
        <f t="shared" si="22"/>
        <v>0.62626368997529747</v>
      </c>
    </row>
    <row r="168" spans="1:17" ht="12" customHeight="1" x14ac:dyDescent="0.25">
      <c r="A168" s="166" t="s">
        <v>55</v>
      </c>
      <c r="B168" s="173">
        <f t="shared" si="22"/>
        <v>0.43395431292418052</v>
      </c>
      <c r="C168" s="173">
        <f t="shared" si="22"/>
        <v>0.44177271489401021</v>
      </c>
      <c r="D168" s="173">
        <f t="shared" si="22"/>
        <v>0.46849994750467161</v>
      </c>
      <c r="E168" s="173">
        <f t="shared" si="22"/>
        <v>0.47273279418078756</v>
      </c>
      <c r="F168" s="173">
        <f t="shared" si="22"/>
        <v>0.48955393905658001</v>
      </c>
      <c r="G168" s="173">
        <f t="shared" si="22"/>
        <v>0.49658123326159731</v>
      </c>
      <c r="H168" s="173">
        <f t="shared" si="22"/>
        <v>0.50001136102740029</v>
      </c>
      <c r="I168" s="173">
        <f t="shared" si="22"/>
        <v>0.50757487052435357</v>
      </c>
      <c r="J168" s="173">
        <f t="shared" si="22"/>
        <v>0.51006034481667162</v>
      </c>
      <c r="K168" s="173">
        <f t="shared" si="22"/>
        <v>0.51613115265555964</v>
      </c>
      <c r="L168" s="173">
        <f t="shared" si="22"/>
        <v>0.5171536121076854</v>
      </c>
      <c r="M168" s="173">
        <f t="shared" si="22"/>
        <v>0.5196741447876424</v>
      </c>
      <c r="N168" s="173">
        <f t="shared" si="22"/>
        <v>0.52283105347719039</v>
      </c>
      <c r="O168" s="173">
        <f t="shared" si="22"/>
        <v>0.52436202588909209</v>
      </c>
      <c r="P168" s="173">
        <f t="shared" si="22"/>
        <v>0.52508973639378298</v>
      </c>
      <c r="Q168" s="173">
        <f t="shared" si="22"/>
        <v>0.52718978526027649</v>
      </c>
    </row>
    <row r="169" spans="1:17" ht="12" customHeight="1" x14ac:dyDescent="0.25">
      <c r="A169" s="147" t="s">
        <v>59</v>
      </c>
      <c r="B169" s="172">
        <f t="shared" si="22"/>
        <v>1.0000000000000002</v>
      </c>
      <c r="C169" s="172">
        <f t="shared" si="22"/>
        <v>1.0000000000000002</v>
      </c>
      <c r="D169" s="172">
        <f t="shared" si="22"/>
        <v>1</v>
      </c>
      <c r="E169" s="172">
        <f t="shared" si="22"/>
        <v>0.99999999999999978</v>
      </c>
      <c r="F169" s="172">
        <f t="shared" si="22"/>
        <v>1.0000000000000002</v>
      </c>
      <c r="G169" s="172">
        <f t="shared" si="22"/>
        <v>0.99999999999999944</v>
      </c>
      <c r="H169" s="172">
        <f t="shared" si="22"/>
        <v>1</v>
      </c>
      <c r="I169" s="172">
        <f t="shared" si="22"/>
        <v>1.0000000000000002</v>
      </c>
      <c r="J169" s="172">
        <f t="shared" si="22"/>
        <v>1.0000000000000002</v>
      </c>
      <c r="K169" s="172">
        <f t="shared" si="22"/>
        <v>0.99999999999999978</v>
      </c>
      <c r="L169" s="172">
        <f t="shared" si="22"/>
        <v>0.99999999999999978</v>
      </c>
      <c r="M169" s="172">
        <f t="shared" si="22"/>
        <v>1</v>
      </c>
      <c r="N169" s="172">
        <f t="shared" si="22"/>
        <v>1</v>
      </c>
      <c r="O169" s="172">
        <f t="shared" si="22"/>
        <v>1.0000000000000002</v>
      </c>
      <c r="P169" s="172">
        <f t="shared" si="22"/>
        <v>0.99999999999999978</v>
      </c>
      <c r="Q169" s="172">
        <f t="shared" si="22"/>
        <v>1</v>
      </c>
    </row>
    <row r="170" spans="1:17" ht="12" customHeight="1" x14ac:dyDescent="0.25">
      <c r="A170" s="163" t="s">
        <v>144</v>
      </c>
      <c r="B170" s="171">
        <f t="shared" si="22"/>
        <v>0.52074517550901689</v>
      </c>
      <c r="C170" s="171">
        <f t="shared" si="22"/>
        <v>0.53405362794585176</v>
      </c>
      <c r="D170" s="171">
        <f t="shared" si="22"/>
        <v>0.53566693398449827</v>
      </c>
      <c r="E170" s="171">
        <f t="shared" si="22"/>
        <v>0.54639531253004381</v>
      </c>
      <c r="F170" s="171">
        <f t="shared" si="22"/>
        <v>0.55321309048633249</v>
      </c>
      <c r="G170" s="171">
        <f t="shared" si="22"/>
        <v>0.55844479464472863</v>
      </c>
      <c r="H170" s="171">
        <f t="shared" si="22"/>
        <v>0.56586226695005759</v>
      </c>
      <c r="I170" s="171">
        <f t="shared" si="22"/>
        <v>0.5708222291986389</v>
      </c>
      <c r="J170" s="171">
        <f t="shared" si="22"/>
        <v>0.57684963642199061</v>
      </c>
      <c r="K170" s="171">
        <f t="shared" si="22"/>
        <v>0.58221628474055398</v>
      </c>
      <c r="L170" s="171">
        <f t="shared" si="22"/>
        <v>0.58571575530789033</v>
      </c>
      <c r="M170" s="171" t="str">
        <f t="shared" si="22"/>
        <v/>
      </c>
      <c r="N170" s="171" t="str">
        <f t="shared" si="22"/>
        <v/>
      </c>
      <c r="O170" s="171">
        <f t="shared" si="22"/>
        <v>0.61709720733874096</v>
      </c>
      <c r="P170" s="171">
        <f t="shared" si="22"/>
        <v>0.61709720733874085</v>
      </c>
      <c r="Q170" s="171">
        <f t="shared" si="22"/>
        <v>0.61709720733874096</v>
      </c>
    </row>
    <row r="171" spans="1:17" ht="12" customHeight="1" x14ac:dyDescent="0.25">
      <c r="A171" s="161" t="s">
        <v>143</v>
      </c>
      <c r="B171" s="170">
        <f t="shared" si="22"/>
        <v>0.62559444585940738</v>
      </c>
      <c r="C171" s="170">
        <f t="shared" si="22"/>
        <v>0.61639180183865838</v>
      </c>
      <c r="D171" s="170">
        <f t="shared" si="22"/>
        <v>0.64740731538760443</v>
      </c>
      <c r="E171" s="170">
        <f t="shared" si="22"/>
        <v>0.65994563628195202</v>
      </c>
      <c r="F171" s="170">
        <f t="shared" si="22"/>
        <v>0.67186546808328773</v>
      </c>
      <c r="G171" s="170">
        <f t="shared" si="22"/>
        <v>0.67550849324459983</v>
      </c>
      <c r="H171" s="170">
        <f t="shared" si="22"/>
        <v>0.67935064710418946</v>
      </c>
      <c r="I171" s="170">
        <f t="shared" si="22"/>
        <v>0.68419796805204203</v>
      </c>
      <c r="J171" s="170">
        <f t="shared" si="22"/>
        <v>0.68903112351842144</v>
      </c>
      <c r="K171" s="170">
        <f t="shared" si="22"/>
        <v>0.68991085694453658</v>
      </c>
      <c r="L171" s="170">
        <f t="shared" si="22"/>
        <v>0.69239104834595255</v>
      </c>
      <c r="M171" s="170" t="str">
        <f t="shared" si="22"/>
        <v/>
      </c>
      <c r="N171" s="170" t="str">
        <f t="shared" si="22"/>
        <v/>
      </c>
      <c r="O171" s="170">
        <f t="shared" si="22"/>
        <v>0.70863778009084377</v>
      </c>
      <c r="P171" s="170">
        <f t="shared" si="22"/>
        <v>0.70884284466089176</v>
      </c>
      <c r="Q171" s="170">
        <f t="shared" si="22"/>
        <v>0.70903792822568246</v>
      </c>
    </row>
    <row r="172" spans="1:17" ht="12" customHeight="1" x14ac:dyDescent="0.25">
      <c r="A172" s="148" t="s">
        <v>57</v>
      </c>
      <c r="B172" s="73">
        <f t="shared" si="22"/>
        <v>0.52074517550901678</v>
      </c>
      <c r="C172" s="73">
        <f t="shared" si="22"/>
        <v>0.53405362794585143</v>
      </c>
      <c r="D172" s="73">
        <f t="shared" si="22"/>
        <v>0.54651518840825108</v>
      </c>
      <c r="E172" s="73">
        <f t="shared" si="22"/>
        <v>0.56339746256843437</v>
      </c>
      <c r="F172" s="73">
        <f t="shared" si="22"/>
        <v>0.57609324016776609</v>
      </c>
      <c r="G172" s="73">
        <f t="shared" si="22"/>
        <v>0.579718750678197</v>
      </c>
      <c r="H172" s="73">
        <f t="shared" si="22"/>
        <v>0.58375679565496486</v>
      </c>
      <c r="I172" s="73">
        <f t="shared" si="22"/>
        <v>0.58892021836178887</v>
      </c>
      <c r="J172" s="73">
        <f t="shared" si="22"/>
        <v>0.59399713515204755</v>
      </c>
      <c r="K172" s="73">
        <f t="shared" si="22"/>
        <v>0.59399713515204766</v>
      </c>
      <c r="L172" s="73">
        <f t="shared" si="22"/>
        <v>0.59636553688246796</v>
      </c>
      <c r="M172" s="73" t="str">
        <f t="shared" si="22"/>
        <v/>
      </c>
      <c r="N172" s="73" t="str">
        <f t="shared" si="22"/>
        <v/>
      </c>
      <c r="O172" s="73">
        <f t="shared" si="22"/>
        <v>0.61709720733874085</v>
      </c>
      <c r="P172" s="73">
        <f t="shared" si="22"/>
        <v>0.61715697416004833</v>
      </c>
      <c r="Q172" s="73">
        <f t="shared" si="22"/>
        <v>0.61716747084192669</v>
      </c>
    </row>
    <row r="173" spans="1:17" ht="12" customHeight="1" x14ac:dyDescent="0.25">
      <c r="A173" s="148" t="s">
        <v>59</v>
      </c>
      <c r="B173" s="73">
        <f t="shared" si="22"/>
        <v>0.99999999999999978</v>
      </c>
      <c r="C173" s="73">
        <f t="shared" si="22"/>
        <v>0.99999999999999989</v>
      </c>
      <c r="D173" s="73">
        <f t="shared" si="22"/>
        <v>1.0000000000000002</v>
      </c>
      <c r="E173" s="73">
        <f t="shared" si="22"/>
        <v>0.99999999999999978</v>
      </c>
      <c r="F173" s="73">
        <f t="shared" si="22"/>
        <v>1.0000000000000002</v>
      </c>
      <c r="G173" s="73">
        <f t="shared" si="22"/>
        <v>1.0000000000000002</v>
      </c>
      <c r="H173" s="73">
        <f t="shared" si="22"/>
        <v>1</v>
      </c>
      <c r="I173" s="73">
        <f t="shared" si="22"/>
        <v>1</v>
      </c>
      <c r="J173" s="73">
        <f t="shared" si="22"/>
        <v>1</v>
      </c>
      <c r="K173" s="73">
        <f t="shared" si="22"/>
        <v>1</v>
      </c>
      <c r="L173" s="73">
        <f t="shared" si="22"/>
        <v>1</v>
      </c>
      <c r="M173" s="73" t="str">
        <f t="shared" si="22"/>
        <v/>
      </c>
      <c r="N173" s="73" t="str">
        <f t="shared" si="22"/>
        <v/>
      </c>
      <c r="O173" s="73">
        <f t="shared" si="22"/>
        <v>1</v>
      </c>
      <c r="P173" s="73">
        <f t="shared" si="22"/>
        <v>1.0000000000000002</v>
      </c>
      <c r="Q173" s="73">
        <f t="shared" si="22"/>
        <v>1</v>
      </c>
    </row>
    <row r="174" spans="1:17" ht="12" customHeight="1" x14ac:dyDescent="0.25">
      <c r="A174" s="163" t="s">
        <v>142</v>
      </c>
      <c r="B174" s="171">
        <f t="shared" si="22"/>
        <v>0.66539661315041043</v>
      </c>
      <c r="C174" s="171">
        <f t="shared" si="22"/>
        <v>0.66539661315041043</v>
      </c>
      <c r="D174" s="171">
        <f t="shared" si="22"/>
        <v>0.6722710469687827</v>
      </c>
      <c r="E174" s="171">
        <f t="shared" si="22"/>
        <v>0.67477512155393093</v>
      </c>
      <c r="F174" s="171">
        <f t="shared" si="22"/>
        <v>0.67851672159645038</v>
      </c>
      <c r="G174" s="171">
        <f t="shared" si="22"/>
        <v>0.69265888842869971</v>
      </c>
      <c r="H174" s="171">
        <f t="shared" si="22"/>
        <v>0.70216765182849172</v>
      </c>
      <c r="I174" s="171">
        <f t="shared" si="22"/>
        <v>0.71952632537994932</v>
      </c>
      <c r="J174" s="171">
        <f t="shared" si="22"/>
        <v>0.72678657061693852</v>
      </c>
      <c r="K174" s="171">
        <f t="shared" si="22"/>
        <v>0.73072668921509876</v>
      </c>
      <c r="L174" s="171">
        <f t="shared" si="22"/>
        <v>0.73783003094459343</v>
      </c>
      <c r="M174" s="171">
        <f t="shared" si="22"/>
        <v>0.73836674334679475</v>
      </c>
      <c r="N174" s="171">
        <f t="shared" si="22"/>
        <v>0.74183877542199894</v>
      </c>
      <c r="O174" s="171">
        <f t="shared" si="22"/>
        <v>0.7599857173783664</v>
      </c>
      <c r="P174" s="171">
        <f t="shared" si="22"/>
        <v>0.76088586184578921</v>
      </c>
      <c r="Q174" s="171">
        <f t="shared" ref="Q174" si="23">IF(Q150=0,"",Q150/Q126)</f>
        <v>0.76714036588327872</v>
      </c>
    </row>
    <row r="175" spans="1:17" ht="12" customHeight="1" x14ac:dyDescent="0.25">
      <c r="A175" s="161" t="s">
        <v>141</v>
      </c>
      <c r="B175" s="170">
        <f t="shared" ref="B175:Q181" si="24">IF(B151=0,"",B151/B127)</f>
        <v>0.74618818403732501</v>
      </c>
      <c r="C175" s="170">
        <f t="shared" si="24"/>
        <v>0.72945382389921309</v>
      </c>
      <c r="D175" s="170">
        <f t="shared" si="24"/>
        <v>0.76595283292735894</v>
      </c>
      <c r="E175" s="170">
        <f t="shared" si="24"/>
        <v>0.770399203603645</v>
      </c>
      <c r="F175" s="170">
        <f t="shared" si="24"/>
        <v>0.76988375587911617</v>
      </c>
      <c r="G175" s="170">
        <f t="shared" si="24"/>
        <v>0.78811163109301507</v>
      </c>
      <c r="H175" s="170">
        <f t="shared" si="24"/>
        <v>0.78925769350031139</v>
      </c>
      <c r="I175" s="170">
        <f t="shared" si="24"/>
        <v>0.79980336095913285</v>
      </c>
      <c r="J175" s="170">
        <f t="shared" si="24"/>
        <v>0.80287820544499267</v>
      </c>
      <c r="K175" s="170">
        <f t="shared" si="24"/>
        <v>0.81405505314892512</v>
      </c>
      <c r="L175" s="170">
        <f t="shared" si="24"/>
        <v>0.81470766151112106</v>
      </c>
      <c r="M175" s="170">
        <f t="shared" si="24"/>
        <v>0.81597067948300817</v>
      </c>
      <c r="N175" s="170">
        <f t="shared" si="24"/>
        <v>0.82001247203862371</v>
      </c>
      <c r="O175" s="170">
        <f t="shared" si="24"/>
        <v>0.82086391420463423</v>
      </c>
      <c r="P175" s="170">
        <f t="shared" si="24"/>
        <v>0.82133746487316461</v>
      </c>
      <c r="Q175" s="170">
        <f t="shared" si="24"/>
        <v>0.82598311318525841</v>
      </c>
    </row>
    <row r="176" spans="1:17" ht="12" customHeight="1" x14ac:dyDescent="0.25">
      <c r="A176" s="148" t="s">
        <v>60</v>
      </c>
      <c r="B176" s="73">
        <f t="shared" si="24"/>
        <v>0.66539661315041021</v>
      </c>
      <c r="C176" s="73">
        <f t="shared" si="24"/>
        <v>0.66539661315041043</v>
      </c>
      <c r="D176" s="73">
        <f t="shared" si="24"/>
        <v>0.68742404694002179</v>
      </c>
      <c r="E176" s="73">
        <f t="shared" si="24"/>
        <v>0.69568433461112567</v>
      </c>
      <c r="F176" s="73">
        <f t="shared" si="24"/>
        <v>0.695684334611126</v>
      </c>
      <c r="G176" s="73">
        <f t="shared" si="24"/>
        <v>0.71818283747155043</v>
      </c>
      <c r="H176" s="73">
        <f t="shared" si="24"/>
        <v>0.72337312638895468</v>
      </c>
      <c r="I176" s="73">
        <f t="shared" si="24"/>
        <v>0.73393344892588963</v>
      </c>
      <c r="J176" s="73">
        <f t="shared" si="24"/>
        <v>0.73829155236203881</v>
      </c>
      <c r="K176" s="73">
        <f t="shared" si="24"/>
        <v>0.74502586777006063</v>
      </c>
      <c r="L176" s="73">
        <f t="shared" si="24"/>
        <v>0.7493733383344221</v>
      </c>
      <c r="M176" s="73">
        <f t="shared" si="24"/>
        <v>0.75116566337329371</v>
      </c>
      <c r="N176" s="73">
        <f t="shared" si="24"/>
        <v>0.75546826349977014</v>
      </c>
      <c r="O176" s="73">
        <f t="shared" si="24"/>
        <v>0.75998571737836684</v>
      </c>
      <c r="P176" s="73">
        <f t="shared" si="24"/>
        <v>0.76088586184578733</v>
      </c>
      <c r="Q176" s="73">
        <f t="shared" si="24"/>
        <v>0.76971990709647908</v>
      </c>
    </row>
    <row r="177" spans="1:17" ht="12" customHeight="1" x14ac:dyDescent="0.25">
      <c r="A177" s="148" t="s">
        <v>59</v>
      </c>
      <c r="B177" s="73">
        <f t="shared" si="24"/>
        <v>0.99999999999999978</v>
      </c>
      <c r="C177" s="73">
        <f t="shared" si="24"/>
        <v>1</v>
      </c>
      <c r="D177" s="73">
        <f t="shared" si="24"/>
        <v>1</v>
      </c>
      <c r="E177" s="73">
        <f t="shared" si="24"/>
        <v>0.99999999999999978</v>
      </c>
      <c r="F177" s="73">
        <f t="shared" si="24"/>
        <v>1.0000000000000002</v>
      </c>
      <c r="G177" s="73">
        <f t="shared" si="24"/>
        <v>1</v>
      </c>
      <c r="H177" s="73">
        <f t="shared" si="24"/>
        <v>1.0000000000000002</v>
      </c>
      <c r="I177" s="73">
        <f t="shared" si="24"/>
        <v>1</v>
      </c>
      <c r="J177" s="73">
        <f t="shared" si="24"/>
        <v>1.0000000000000002</v>
      </c>
      <c r="K177" s="73">
        <f t="shared" si="24"/>
        <v>1</v>
      </c>
      <c r="L177" s="73">
        <f t="shared" si="24"/>
        <v>1</v>
      </c>
      <c r="M177" s="73">
        <f t="shared" si="24"/>
        <v>0.99999999999999978</v>
      </c>
      <c r="N177" s="73">
        <f t="shared" si="24"/>
        <v>1</v>
      </c>
      <c r="O177" s="73">
        <f t="shared" si="24"/>
        <v>1</v>
      </c>
      <c r="P177" s="73">
        <f t="shared" si="24"/>
        <v>1</v>
      </c>
      <c r="Q177" s="73">
        <f t="shared" si="24"/>
        <v>0.99999999999999978</v>
      </c>
    </row>
    <row r="178" spans="1:17" ht="12" customHeight="1" x14ac:dyDescent="0.25">
      <c r="A178" s="158" t="s">
        <v>62</v>
      </c>
      <c r="B178" s="169">
        <f t="shared" si="24"/>
        <v>0.70509098117066538</v>
      </c>
      <c r="C178" s="169">
        <f t="shared" si="24"/>
        <v>0.69108999896138379</v>
      </c>
      <c r="D178" s="169">
        <f t="shared" si="24"/>
        <v>0.70927047971968316</v>
      </c>
      <c r="E178" s="169">
        <f t="shared" si="24"/>
        <v>0.71664853788240701</v>
      </c>
      <c r="F178" s="169">
        <f t="shared" si="24"/>
        <v>0.71144565008721317</v>
      </c>
      <c r="G178" s="169">
        <f t="shared" si="24"/>
        <v>0.7102320059805397</v>
      </c>
      <c r="H178" s="169">
        <f t="shared" si="24"/>
        <v>0.69396547056166558</v>
      </c>
      <c r="I178" s="169">
        <f t="shared" si="24"/>
        <v>0.75066165879596436</v>
      </c>
      <c r="J178" s="169">
        <f t="shared" si="24"/>
        <v>0.74609997421419716</v>
      </c>
      <c r="K178" s="169">
        <f t="shared" si="24"/>
        <v>0.79913574050981628</v>
      </c>
      <c r="L178" s="169">
        <f t="shared" si="24"/>
        <v>0.77278270795903836</v>
      </c>
      <c r="M178" s="169">
        <f t="shared" si="24"/>
        <v>0.7901106423762686</v>
      </c>
      <c r="N178" s="169">
        <f t="shared" si="24"/>
        <v>0.82199904231081178</v>
      </c>
      <c r="O178" s="169">
        <f t="shared" si="24"/>
        <v>0.73051101784391304</v>
      </c>
      <c r="P178" s="169">
        <f t="shared" si="24"/>
        <v>0.76623042685015019</v>
      </c>
      <c r="Q178" s="169">
        <f t="shared" si="24"/>
        <v>0.77750083667265679</v>
      </c>
    </row>
    <row r="179" spans="1:17" ht="12" customHeight="1" x14ac:dyDescent="0.25">
      <c r="A179" s="23" t="s">
        <v>55</v>
      </c>
      <c r="B179" s="73" t="str">
        <f t="shared" si="24"/>
        <v/>
      </c>
      <c r="C179" s="73" t="str">
        <f t="shared" si="24"/>
        <v/>
      </c>
      <c r="D179" s="73" t="str">
        <f t="shared" si="24"/>
        <v/>
      </c>
      <c r="E179" s="73" t="str">
        <f t="shared" si="24"/>
        <v/>
      </c>
      <c r="F179" s="73" t="str">
        <f t="shared" si="24"/>
        <v/>
      </c>
      <c r="G179" s="73" t="str">
        <f t="shared" si="24"/>
        <v/>
      </c>
      <c r="H179" s="73" t="str">
        <f t="shared" si="24"/>
        <v/>
      </c>
      <c r="I179" s="73" t="str">
        <f t="shared" si="24"/>
        <v/>
      </c>
      <c r="J179" s="73" t="str">
        <f t="shared" si="24"/>
        <v/>
      </c>
      <c r="K179" s="73" t="str">
        <f t="shared" si="24"/>
        <v/>
      </c>
      <c r="L179" s="73" t="str">
        <f t="shared" si="24"/>
        <v/>
      </c>
      <c r="M179" s="73" t="str">
        <f t="shared" si="24"/>
        <v/>
      </c>
      <c r="N179" s="73" t="str">
        <f t="shared" si="24"/>
        <v/>
      </c>
      <c r="O179" s="73" t="str">
        <f t="shared" si="24"/>
        <v/>
      </c>
      <c r="P179" s="73" t="str">
        <f t="shared" si="24"/>
        <v/>
      </c>
      <c r="Q179" s="73" t="str">
        <f t="shared" si="24"/>
        <v/>
      </c>
    </row>
    <row r="180" spans="1:17" ht="12" customHeight="1" x14ac:dyDescent="0.25">
      <c r="A180" s="23" t="s">
        <v>57</v>
      </c>
      <c r="B180" s="73">
        <f t="shared" si="24"/>
        <v>0.40052208174551296</v>
      </c>
      <c r="C180" s="73">
        <f t="shared" si="24"/>
        <v>0.41113203739364473</v>
      </c>
      <c r="D180" s="73">
        <f t="shared" si="24"/>
        <v>0.41356979127424848</v>
      </c>
      <c r="E180" s="73">
        <f t="shared" si="24"/>
        <v>0.41544071052769044</v>
      </c>
      <c r="F180" s="73">
        <f t="shared" si="24"/>
        <v>0.42505346973689778</v>
      </c>
      <c r="G180" s="73">
        <f t="shared" si="24"/>
        <v>0.43517599095115633</v>
      </c>
      <c r="H180" s="73">
        <f t="shared" si="24"/>
        <v>0.44564836649001011</v>
      </c>
      <c r="I180" s="73">
        <f t="shared" si="24"/>
        <v>0.45362453076386983</v>
      </c>
      <c r="J180" s="73">
        <f t="shared" si="24"/>
        <v>0.45517929566422249</v>
      </c>
      <c r="K180" s="73">
        <f t="shared" si="24"/>
        <v>0.46007679592175854</v>
      </c>
      <c r="L180" s="73">
        <f t="shared" si="24"/>
        <v>0.46626987652066798</v>
      </c>
      <c r="M180" s="73">
        <f t="shared" si="24"/>
        <v>0.46859754924517494</v>
      </c>
      <c r="N180" s="73">
        <f t="shared" si="24"/>
        <v>0.47300148586730845</v>
      </c>
      <c r="O180" s="73">
        <f t="shared" si="24"/>
        <v>0.479243455594422</v>
      </c>
      <c r="P180" s="73">
        <f t="shared" si="24"/>
        <v>0.48049217304177394</v>
      </c>
      <c r="Q180" s="73">
        <f t="shared" si="24"/>
        <v>0.480819320700478</v>
      </c>
    </row>
    <row r="181" spans="1:17" ht="12" customHeight="1" x14ac:dyDescent="0.25">
      <c r="A181" s="29" t="s">
        <v>140</v>
      </c>
      <c r="B181" s="65">
        <f t="shared" si="24"/>
        <v>0.78497631688479608</v>
      </c>
      <c r="C181" s="65">
        <f t="shared" si="24"/>
        <v>0.78547328138681682</v>
      </c>
      <c r="D181" s="65">
        <f t="shared" si="24"/>
        <v>0.79201277212954191</v>
      </c>
      <c r="E181" s="65">
        <f t="shared" si="24"/>
        <v>0.79545862835990122</v>
      </c>
      <c r="F181" s="65">
        <f t="shared" si="24"/>
        <v>0.79934252589745713</v>
      </c>
      <c r="G181" s="65">
        <f t="shared" si="24"/>
        <v>0.80792769236920614</v>
      </c>
      <c r="H181" s="65">
        <f t="shared" si="24"/>
        <v>0.81483451697416576</v>
      </c>
      <c r="I181" s="65">
        <f t="shared" si="24"/>
        <v>0.82881927092838437</v>
      </c>
      <c r="J181" s="65">
        <f t="shared" si="24"/>
        <v>0.83468689496443349</v>
      </c>
      <c r="K181" s="65">
        <f t="shared" si="24"/>
        <v>0.83802861570836118</v>
      </c>
      <c r="L181" s="65">
        <f t="shared" si="24"/>
        <v>0.84001307137622194</v>
      </c>
      <c r="M181" s="65">
        <f t="shared" si="24"/>
        <v>0.8417069217985701</v>
      </c>
      <c r="N181" s="65">
        <f t="shared" si="24"/>
        <v>0.84516442186101448</v>
      </c>
      <c r="O181" s="65">
        <f t="shared" si="24"/>
        <v>0.84786197543603148</v>
      </c>
      <c r="P181" s="65">
        <f t="shared" si="24"/>
        <v>0.84869608873398628</v>
      </c>
      <c r="Q181" s="65">
        <f t="shared" si="24"/>
        <v>0.85322268994261652</v>
      </c>
    </row>
    <row r="183" spans="1:17" ht="12" customHeight="1" x14ac:dyDescent="0.25">
      <c r="A183" s="152" t="s">
        <v>121</v>
      </c>
      <c r="B183" s="168">
        <f>SUM(B184,B187,B189,B202)</f>
        <v>2.5547722717500521</v>
      </c>
      <c r="C183" s="168">
        <f t="shared" ref="C183:Q183" si="25">SUM(C184,C187,C189,C202)</f>
        <v>3.0785867708996739</v>
      </c>
      <c r="D183" s="168">
        <f t="shared" si="25"/>
        <v>2.6973280342221688</v>
      </c>
      <c r="E183" s="168">
        <f t="shared" si="25"/>
        <v>2.992200814565166</v>
      </c>
      <c r="F183" s="168">
        <f t="shared" si="25"/>
        <v>3.1300986395086863</v>
      </c>
      <c r="G183" s="168">
        <f t="shared" si="25"/>
        <v>3.12313561601065</v>
      </c>
      <c r="H183" s="168">
        <f t="shared" si="25"/>
        <v>3.4171684706069327</v>
      </c>
      <c r="I183" s="168">
        <f t="shared" si="25"/>
        <v>3.0774323492063709</v>
      </c>
      <c r="J183" s="168">
        <f t="shared" si="25"/>
        <v>2.9551061303537463</v>
      </c>
      <c r="K183" s="168">
        <f t="shared" si="25"/>
        <v>1.7023415087837739</v>
      </c>
      <c r="L183" s="168">
        <f t="shared" si="25"/>
        <v>1.4493156601648391</v>
      </c>
      <c r="M183" s="168">
        <f t="shared" si="25"/>
        <v>0.45254652191318845</v>
      </c>
      <c r="N183" s="168">
        <f t="shared" si="25"/>
        <v>0.24945668734447066</v>
      </c>
      <c r="O183" s="168">
        <f t="shared" si="25"/>
        <v>6.1744093753003257</v>
      </c>
      <c r="P183" s="168">
        <f t="shared" si="25"/>
        <v>5.3554903585369242</v>
      </c>
      <c r="Q183" s="168">
        <f t="shared" si="25"/>
        <v>4.5487760324419098</v>
      </c>
    </row>
    <row r="184" spans="1:17" ht="12" customHeight="1" x14ac:dyDescent="0.25">
      <c r="A184" s="158" t="s">
        <v>65</v>
      </c>
      <c r="B184" s="157">
        <f>SUM(B185:B186)</f>
        <v>0</v>
      </c>
      <c r="C184" s="157">
        <f t="shared" ref="C184:Q184" si="26">SUM(C185:C186)</f>
        <v>0</v>
      </c>
      <c r="D184" s="157">
        <f t="shared" si="26"/>
        <v>0</v>
      </c>
      <c r="E184" s="157">
        <f t="shared" si="26"/>
        <v>0</v>
      </c>
      <c r="F184" s="157">
        <f t="shared" si="26"/>
        <v>0</v>
      </c>
      <c r="G184" s="157">
        <f t="shared" si="26"/>
        <v>0</v>
      </c>
      <c r="H184" s="157">
        <f t="shared" si="26"/>
        <v>0</v>
      </c>
      <c r="I184" s="157">
        <f t="shared" si="26"/>
        <v>0</v>
      </c>
      <c r="J184" s="157">
        <f t="shared" si="26"/>
        <v>0</v>
      </c>
      <c r="K184" s="157">
        <f t="shared" si="26"/>
        <v>0</v>
      </c>
      <c r="L184" s="157">
        <f t="shared" si="26"/>
        <v>0</v>
      </c>
      <c r="M184" s="157">
        <f t="shared" si="26"/>
        <v>0</v>
      </c>
      <c r="N184" s="157">
        <f t="shared" si="26"/>
        <v>0</v>
      </c>
      <c r="O184" s="157">
        <f t="shared" si="26"/>
        <v>0</v>
      </c>
      <c r="P184" s="157">
        <f t="shared" si="26"/>
        <v>0</v>
      </c>
      <c r="Q184" s="157">
        <f t="shared" si="26"/>
        <v>0</v>
      </c>
    </row>
    <row r="185" spans="1:17" ht="12" customHeight="1" x14ac:dyDescent="0.25">
      <c r="A185" s="23" t="s">
        <v>157</v>
      </c>
      <c r="B185" s="156">
        <f>RES_hhdet_emi!B$83</f>
        <v>0</v>
      </c>
      <c r="C185" s="156">
        <f>RES_hhdet_emi!C$83</f>
        <v>0</v>
      </c>
      <c r="D185" s="156">
        <f>RES_hhdet_emi!D$83</f>
        <v>0</v>
      </c>
      <c r="E185" s="156">
        <f>RES_hhdet_emi!E$83</f>
        <v>0</v>
      </c>
      <c r="F185" s="156">
        <f>RES_hhdet_emi!F$83</f>
        <v>0</v>
      </c>
      <c r="G185" s="156">
        <f>RES_hhdet_emi!G$83</f>
        <v>0</v>
      </c>
      <c r="H185" s="156">
        <f>RES_hhdet_emi!H$83</f>
        <v>0</v>
      </c>
      <c r="I185" s="156">
        <f>RES_hhdet_emi!I$83</f>
        <v>0</v>
      </c>
      <c r="J185" s="156">
        <f>RES_hhdet_emi!J$83</f>
        <v>0</v>
      </c>
      <c r="K185" s="156">
        <f>RES_hhdet_emi!K$83</f>
        <v>0</v>
      </c>
      <c r="L185" s="156">
        <f>RES_hhdet_emi!L$83</f>
        <v>0</v>
      </c>
      <c r="M185" s="156">
        <f>RES_hhdet_emi!M$83</f>
        <v>0</v>
      </c>
      <c r="N185" s="156">
        <f>RES_hhdet_emi!N$83</f>
        <v>0</v>
      </c>
      <c r="O185" s="156">
        <f>RES_hhdet_emi!O$83</f>
        <v>0</v>
      </c>
      <c r="P185" s="156">
        <f>RES_hhdet_emi!P$83</f>
        <v>0</v>
      </c>
      <c r="Q185" s="156">
        <f>RES_hhdet_emi!Q$83</f>
        <v>0</v>
      </c>
    </row>
    <row r="186" spans="1:17" ht="12" customHeight="1" x14ac:dyDescent="0.25">
      <c r="A186" s="23" t="s">
        <v>60</v>
      </c>
      <c r="B186" s="156">
        <f>RES_hhdet_emi!B$84</f>
        <v>0</v>
      </c>
      <c r="C186" s="156">
        <f>RES_hhdet_emi!C$84</f>
        <v>0</v>
      </c>
      <c r="D186" s="156">
        <f>RES_hhdet_emi!D$84</f>
        <v>0</v>
      </c>
      <c r="E186" s="156">
        <f>RES_hhdet_emi!E$84</f>
        <v>0</v>
      </c>
      <c r="F186" s="156">
        <f>RES_hhdet_emi!F$84</f>
        <v>0</v>
      </c>
      <c r="G186" s="156">
        <f>RES_hhdet_emi!G$84</f>
        <v>0</v>
      </c>
      <c r="H186" s="156">
        <f>RES_hhdet_emi!H$84</f>
        <v>0</v>
      </c>
      <c r="I186" s="156">
        <f>RES_hhdet_emi!I$84</f>
        <v>0</v>
      </c>
      <c r="J186" s="156">
        <f>RES_hhdet_emi!J$84</f>
        <v>0</v>
      </c>
      <c r="K186" s="156">
        <f>RES_hhdet_emi!K$84</f>
        <v>0</v>
      </c>
      <c r="L186" s="156">
        <f>RES_hhdet_emi!L$84</f>
        <v>0</v>
      </c>
      <c r="M186" s="156">
        <f>RES_hhdet_emi!M$84</f>
        <v>0</v>
      </c>
      <c r="N186" s="156">
        <f>RES_hhdet_emi!N$84</f>
        <v>0</v>
      </c>
      <c r="O186" s="156">
        <f>RES_hhdet_emi!O$84</f>
        <v>0</v>
      </c>
      <c r="P186" s="156">
        <f>RES_hhdet_emi!P$84</f>
        <v>0</v>
      </c>
      <c r="Q186" s="156">
        <f>RES_hhdet_emi!Q$84</f>
        <v>0</v>
      </c>
    </row>
    <row r="187" spans="1:17" ht="12" customHeight="1" x14ac:dyDescent="0.25">
      <c r="A187" s="158" t="s">
        <v>112</v>
      </c>
      <c r="B187" s="157">
        <f>B188</f>
        <v>0</v>
      </c>
      <c r="C187" s="157">
        <f t="shared" ref="C187:Q187" si="27">C188</f>
        <v>0</v>
      </c>
      <c r="D187" s="157">
        <f t="shared" si="27"/>
        <v>0</v>
      </c>
      <c r="E187" s="157">
        <f t="shared" si="27"/>
        <v>0</v>
      </c>
      <c r="F187" s="157">
        <f t="shared" si="27"/>
        <v>0</v>
      </c>
      <c r="G187" s="157">
        <f t="shared" si="27"/>
        <v>0</v>
      </c>
      <c r="H187" s="157">
        <f t="shared" si="27"/>
        <v>0</v>
      </c>
      <c r="I187" s="157">
        <f t="shared" si="27"/>
        <v>0</v>
      </c>
      <c r="J187" s="157">
        <f t="shared" si="27"/>
        <v>0</v>
      </c>
      <c r="K187" s="157">
        <f t="shared" si="27"/>
        <v>0</v>
      </c>
      <c r="L187" s="157">
        <f t="shared" si="27"/>
        <v>0</v>
      </c>
      <c r="M187" s="157">
        <f t="shared" si="27"/>
        <v>0</v>
      </c>
      <c r="N187" s="157">
        <f t="shared" si="27"/>
        <v>0</v>
      </c>
      <c r="O187" s="157">
        <f t="shared" si="27"/>
        <v>0</v>
      </c>
      <c r="P187" s="157">
        <f t="shared" si="27"/>
        <v>0</v>
      </c>
      <c r="Q187" s="157">
        <f t="shared" si="27"/>
        <v>0</v>
      </c>
    </row>
    <row r="188" spans="1:17" ht="12" customHeight="1" x14ac:dyDescent="0.25">
      <c r="A188" s="23" t="s">
        <v>60</v>
      </c>
      <c r="B188" s="156">
        <f>RES_hhdet_emi!B$86</f>
        <v>0</v>
      </c>
      <c r="C188" s="156">
        <f>RES_hhdet_emi!C$86</f>
        <v>0</v>
      </c>
      <c r="D188" s="156">
        <f>RES_hhdet_emi!D$86</f>
        <v>0</v>
      </c>
      <c r="E188" s="156">
        <f>RES_hhdet_emi!E$86</f>
        <v>0</v>
      </c>
      <c r="F188" s="156">
        <f>RES_hhdet_emi!F$86</f>
        <v>0</v>
      </c>
      <c r="G188" s="156">
        <f>RES_hhdet_emi!G$86</f>
        <v>0</v>
      </c>
      <c r="H188" s="156">
        <f>RES_hhdet_emi!H$86</f>
        <v>0</v>
      </c>
      <c r="I188" s="156">
        <f>RES_hhdet_emi!I$86</f>
        <v>0</v>
      </c>
      <c r="J188" s="156">
        <f>RES_hhdet_emi!J$86</f>
        <v>0</v>
      </c>
      <c r="K188" s="156">
        <f>RES_hhdet_emi!K$86</f>
        <v>0</v>
      </c>
      <c r="L188" s="156">
        <f>RES_hhdet_emi!L$86</f>
        <v>0</v>
      </c>
      <c r="M188" s="156">
        <f>RES_hhdet_emi!M$86</f>
        <v>0</v>
      </c>
      <c r="N188" s="156">
        <f>RES_hhdet_emi!N$86</f>
        <v>0</v>
      </c>
      <c r="O188" s="156">
        <f>RES_hhdet_emi!O$86</f>
        <v>0</v>
      </c>
      <c r="P188" s="156">
        <f>RES_hhdet_emi!P$86</f>
        <v>0</v>
      </c>
      <c r="Q188" s="156">
        <f>RES_hhdet_emi!Q$86</f>
        <v>0</v>
      </c>
    </row>
    <row r="189" spans="1:17" ht="12" customHeight="1" x14ac:dyDescent="0.25">
      <c r="A189" s="158" t="s">
        <v>63</v>
      </c>
      <c r="B189" s="157">
        <f>RES_hhdet_emi!B$87</f>
        <v>2.1121546247851417</v>
      </c>
      <c r="C189" s="157">
        <f>RES_hhdet_emi!C$87</f>
        <v>2.5656746930399308</v>
      </c>
      <c r="D189" s="157">
        <f>RES_hhdet_emi!D$87</f>
        <v>2.2704062273233814</v>
      </c>
      <c r="E189" s="157">
        <f>RES_hhdet_emi!E$87</f>
        <v>2.6096216428382228</v>
      </c>
      <c r="F189" s="157">
        <f>RES_hhdet_emi!F$87</f>
        <v>2.7090425176787067</v>
      </c>
      <c r="G189" s="157">
        <f>RES_hhdet_emi!G$87</f>
        <v>2.6275152813939329</v>
      </c>
      <c r="H189" s="157">
        <f>RES_hhdet_emi!H$87</f>
        <v>2.7516809008529974</v>
      </c>
      <c r="I189" s="157">
        <f>RES_hhdet_emi!I$87</f>
        <v>2.5183709769365907</v>
      </c>
      <c r="J189" s="157">
        <f>RES_hhdet_emi!J$87</f>
        <v>2.3262014746087765</v>
      </c>
      <c r="K189" s="157">
        <f>RES_hhdet_emi!K$87</f>
        <v>1.3886271887738033</v>
      </c>
      <c r="L189" s="157">
        <f>RES_hhdet_emi!L$87</f>
        <v>0.8701802653288655</v>
      </c>
      <c r="M189" s="157">
        <f>RES_hhdet_emi!M$87</f>
        <v>0</v>
      </c>
      <c r="N189" s="157">
        <f>RES_hhdet_emi!N$87</f>
        <v>0</v>
      </c>
      <c r="O189" s="157">
        <f>RES_hhdet_emi!O$87</f>
        <v>4.7144361481743235</v>
      </c>
      <c r="P189" s="157">
        <f>RES_hhdet_emi!P$87</f>
        <v>4.3317300844572637</v>
      </c>
      <c r="Q189" s="157">
        <f>RES_hhdet_emi!Q$87</f>
        <v>3.4292093000715744</v>
      </c>
    </row>
    <row r="190" spans="1:17" ht="12" customHeight="1" x14ac:dyDescent="0.25">
      <c r="A190" s="167" t="s">
        <v>156</v>
      </c>
      <c r="B190" s="132">
        <f>RES_hhdet_emi!B$88</f>
        <v>0</v>
      </c>
      <c r="C190" s="132">
        <f>RES_hhdet_emi!C$88</f>
        <v>0</v>
      </c>
      <c r="D190" s="132">
        <f>RES_hhdet_emi!D$88</f>
        <v>0</v>
      </c>
      <c r="E190" s="132">
        <f>RES_hhdet_emi!E$88</f>
        <v>0</v>
      </c>
      <c r="F190" s="132">
        <f>RES_hhdet_emi!F$88</f>
        <v>0</v>
      </c>
      <c r="G190" s="132">
        <f>RES_hhdet_emi!G$88</f>
        <v>0</v>
      </c>
      <c r="H190" s="132">
        <f>RES_hhdet_emi!H$88</f>
        <v>0</v>
      </c>
      <c r="I190" s="132">
        <f>RES_hhdet_emi!I$88</f>
        <v>0</v>
      </c>
      <c r="J190" s="132">
        <f>RES_hhdet_emi!J$88</f>
        <v>0</v>
      </c>
      <c r="K190" s="132">
        <f>RES_hhdet_emi!K$88</f>
        <v>0</v>
      </c>
      <c r="L190" s="132">
        <f>RES_hhdet_emi!L$88</f>
        <v>0</v>
      </c>
      <c r="M190" s="132">
        <f>RES_hhdet_emi!M$88</f>
        <v>0</v>
      </c>
      <c r="N190" s="132">
        <f>RES_hhdet_emi!N$88</f>
        <v>0</v>
      </c>
      <c r="O190" s="132">
        <f>RES_hhdet_emi!O$88</f>
        <v>0</v>
      </c>
      <c r="P190" s="132">
        <f>RES_hhdet_emi!P$88</f>
        <v>0</v>
      </c>
      <c r="Q190" s="132">
        <f>RES_hhdet_emi!Q$88</f>
        <v>0</v>
      </c>
    </row>
    <row r="191" spans="1:17" ht="12" customHeight="1" x14ac:dyDescent="0.25">
      <c r="A191" s="167" t="s">
        <v>155</v>
      </c>
      <c r="B191" s="132">
        <f>SUM(B192:B193)</f>
        <v>0</v>
      </c>
      <c r="C191" s="132">
        <f t="shared" ref="C191:Q191" si="28">SUM(C192:C193)</f>
        <v>0</v>
      </c>
      <c r="D191" s="132">
        <f t="shared" si="28"/>
        <v>0</v>
      </c>
      <c r="E191" s="132">
        <f t="shared" si="28"/>
        <v>0</v>
      </c>
      <c r="F191" s="132">
        <f t="shared" si="28"/>
        <v>0</v>
      </c>
      <c r="G191" s="132">
        <f t="shared" si="28"/>
        <v>0</v>
      </c>
      <c r="H191" s="132">
        <f t="shared" si="28"/>
        <v>0</v>
      </c>
      <c r="I191" s="132">
        <f t="shared" si="28"/>
        <v>0</v>
      </c>
      <c r="J191" s="132">
        <f t="shared" si="28"/>
        <v>0</v>
      </c>
      <c r="K191" s="132">
        <f t="shared" si="28"/>
        <v>0</v>
      </c>
      <c r="L191" s="132">
        <f t="shared" si="28"/>
        <v>0</v>
      </c>
      <c r="M191" s="132">
        <f t="shared" si="28"/>
        <v>0</v>
      </c>
      <c r="N191" s="132">
        <f t="shared" si="28"/>
        <v>0</v>
      </c>
      <c r="O191" s="132">
        <f t="shared" si="28"/>
        <v>0</v>
      </c>
      <c r="P191" s="132">
        <f t="shared" si="28"/>
        <v>0</v>
      </c>
      <c r="Q191" s="132">
        <f t="shared" si="28"/>
        <v>0</v>
      </c>
    </row>
    <row r="192" spans="1:17" ht="12" customHeight="1" x14ac:dyDescent="0.25">
      <c r="A192" s="166" t="s">
        <v>55</v>
      </c>
      <c r="B192" s="165">
        <f>RES_hhdet_emi!B$90</f>
        <v>0</v>
      </c>
      <c r="C192" s="165">
        <f>RES_hhdet_emi!C$90</f>
        <v>0</v>
      </c>
      <c r="D192" s="165">
        <f>RES_hhdet_emi!D$90</f>
        <v>0</v>
      </c>
      <c r="E192" s="165">
        <f>RES_hhdet_emi!E$90</f>
        <v>0</v>
      </c>
      <c r="F192" s="165">
        <f>RES_hhdet_emi!F$90</f>
        <v>0</v>
      </c>
      <c r="G192" s="165">
        <f>RES_hhdet_emi!G$90</f>
        <v>0</v>
      </c>
      <c r="H192" s="165">
        <f>RES_hhdet_emi!H$90</f>
        <v>0</v>
      </c>
      <c r="I192" s="165">
        <f>RES_hhdet_emi!I$90</f>
        <v>0</v>
      </c>
      <c r="J192" s="165">
        <f>RES_hhdet_emi!J$90</f>
        <v>0</v>
      </c>
      <c r="K192" s="165">
        <f>RES_hhdet_emi!K$90</f>
        <v>0</v>
      </c>
      <c r="L192" s="165">
        <f>RES_hhdet_emi!L$90</f>
        <v>0</v>
      </c>
      <c r="M192" s="165">
        <f>RES_hhdet_emi!M$90</f>
        <v>0</v>
      </c>
      <c r="N192" s="165">
        <f>RES_hhdet_emi!N$90</f>
        <v>0</v>
      </c>
      <c r="O192" s="165">
        <f>RES_hhdet_emi!O$90</f>
        <v>0</v>
      </c>
      <c r="P192" s="165">
        <f>RES_hhdet_emi!P$90</f>
        <v>0</v>
      </c>
      <c r="Q192" s="165">
        <f>RES_hhdet_emi!Q$90</f>
        <v>0</v>
      </c>
    </row>
    <row r="193" spans="1:17" ht="12" customHeight="1" x14ac:dyDescent="0.25">
      <c r="A193" s="147" t="s">
        <v>59</v>
      </c>
      <c r="B193" s="164">
        <f>RES_hhdet_emi!B$91</f>
        <v>0</v>
      </c>
      <c r="C193" s="164">
        <f>RES_hhdet_emi!C$91</f>
        <v>0</v>
      </c>
      <c r="D193" s="164">
        <f>RES_hhdet_emi!D$91</f>
        <v>0</v>
      </c>
      <c r="E193" s="164">
        <f>RES_hhdet_emi!E$91</f>
        <v>0</v>
      </c>
      <c r="F193" s="164">
        <f>RES_hhdet_emi!F$91</f>
        <v>0</v>
      </c>
      <c r="G193" s="164">
        <f>RES_hhdet_emi!G$91</f>
        <v>0</v>
      </c>
      <c r="H193" s="164">
        <f>RES_hhdet_emi!H$91</f>
        <v>0</v>
      </c>
      <c r="I193" s="164">
        <f>RES_hhdet_emi!I$91</f>
        <v>0</v>
      </c>
      <c r="J193" s="164">
        <f>RES_hhdet_emi!J$91</f>
        <v>0</v>
      </c>
      <c r="K193" s="164">
        <f>RES_hhdet_emi!K$91</f>
        <v>0</v>
      </c>
      <c r="L193" s="164">
        <f>RES_hhdet_emi!L$91</f>
        <v>0</v>
      </c>
      <c r="M193" s="164">
        <f>RES_hhdet_emi!M$91</f>
        <v>0</v>
      </c>
      <c r="N193" s="164">
        <f>RES_hhdet_emi!N$91</f>
        <v>0</v>
      </c>
      <c r="O193" s="164">
        <f>RES_hhdet_emi!O$91</f>
        <v>0</v>
      </c>
      <c r="P193" s="164">
        <f>RES_hhdet_emi!P$91</f>
        <v>0</v>
      </c>
      <c r="Q193" s="164">
        <f>RES_hhdet_emi!Q$91</f>
        <v>0</v>
      </c>
    </row>
    <row r="194" spans="1:17" ht="12" customHeight="1" x14ac:dyDescent="0.25">
      <c r="A194" s="163" t="s">
        <v>144</v>
      </c>
      <c r="B194" s="162">
        <f>RES_hhdet_emi!B$92</f>
        <v>2.1097727710271426</v>
      </c>
      <c r="C194" s="162">
        <f>RES_hhdet_emi!C$92</f>
        <v>2.5630943357504847</v>
      </c>
      <c r="D194" s="162">
        <f>RES_hhdet_emi!D$92</f>
        <v>2.2668923639611211</v>
      </c>
      <c r="E194" s="162">
        <f>RES_hhdet_emi!E$92</f>
        <v>2.6055212384965794</v>
      </c>
      <c r="F194" s="162">
        <f>RES_hhdet_emi!F$92</f>
        <v>2.7026586361957854</v>
      </c>
      <c r="G194" s="162">
        <f>RES_hhdet_emi!G$92</f>
        <v>2.6182534325170019</v>
      </c>
      <c r="H194" s="162">
        <f>RES_hhdet_emi!H$92</f>
        <v>2.7394687036599996</v>
      </c>
      <c r="I194" s="162">
        <f>RES_hhdet_emi!I$92</f>
        <v>2.4930598264093247</v>
      </c>
      <c r="J194" s="162">
        <f>RES_hhdet_emi!J$92</f>
        <v>2.2768693063054908</v>
      </c>
      <c r="K194" s="162">
        <f>RES_hhdet_emi!K$92</f>
        <v>1.3396498022809924</v>
      </c>
      <c r="L194" s="162">
        <f>RES_hhdet_emi!L$92</f>
        <v>0.82820286009135824</v>
      </c>
      <c r="M194" s="162">
        <f>RES_hhdet_emi!M$92</f>
        <v>0</v>
      </c>
      <c r="N194" s="162">
        <f>RES_hhdet_emi!N$92</f>
        <v>0</v>
      </c>
      <c r="O194" s="162">
        <f>RES_hhdet_emi!O$92</f>
        <v>4.3535992425803132</v>
      </c>
      <c r="P194" s="162">
        <f>RES_hhdet_emi!P$92</f>
        <v>3.9643334762676279</v>
      </c>
      <c r="Q194" s="162">
        <f>RES_hhdet_emi!Q$92</f>
        <v>3.120327532585554</v>
      </c>
    </row>
    <row r="195" spans="1:17" ht="12" customHeight="1" x14ac:dyDescent="0.25">
      <c r="A195" s="161" t="s">
        <v>143</v>
      </c>
      <c r="B195" s="160">
        <f>SUM(B196:B197)</f>
        <v>2.3818537579989364E-3</v>
      </c>
      <c r="C195" s="160">
        <f t="shared" ref="C195:Q195" si="29">SUM(C196:C197)</f>
        <v>2.5803572894462375E-3</v>
      </c>
      <c r="D195" s="160">
        <f t="shared" si="29"/>
        <v>3.5138633622600903E-3</v>
      </c>
      <c r="E195" s="160">
        <f t="shared" si="29"/>
        <v>4.1004043416434021E-3</v>
      </c>
      <c r="F195" s="160">
        <f t="shared" si="29"/>
        <v>6.3838814829214616E-3</v>
      </c>
      <c r="G195" s="160">
        <f t="shared" si="29"/>
        <v>9.2618488769309407E-3</v>
      </c>
      <c r="H195" s="160">
        <f t="shared" si="29"/>
        <v>1.2212197192997766E-2</v>
      </c>
      <c r="I195" s="160">
        <f t="shared" si="29"/>
        <v>2.5311150527266138E-2</v>
      </c>
      <c r="J195" s="160">
        <f t="shared" si="29"/>
        <v>4.9332168303285559E-2</v>
      </c>
      <c r="K195" s="160">
        <f t="shared" si="29"/>
        <v>4.8977386492810929E-2</v>
      </c>
      <c r="L195" s="160">
        <f t="shared" si="29"/>
        <v>4.1977405237507294E-2</v>
      </c>
      <c r="M195" s="160">
        <f t="shared" si="29"/>
        <v>0</v>
      </c>
      <c r="N195" s="160">
        <f t="shared" si="29"/>
        <v>0</v>
      </c>
      <c r="O195" s="160">
        <f t="shared" si="29"/>
        <v>0.36083690559400999</v>
      </c>
      <c r="P195" s="160">
        <f t="shared" si="29"/>
        <v>0.36739660818963621</v>
      </c>
      <c r="Q195" s="160">
        <f t="shared" si="29"/>
        <v>0.30888176748602042</v>
      </c>
    </row>
    <row r="196" spans="1:17" ht="12" customHeight="1" x14ac:dyDescent="0.25">
      <c r="A196" s="148" t="s">
        <v>57</v>
      </c>
      <c r="B196" s="156">
        <f>RES_hhdet_emi!B$94</f>
        <v>2.3818537579989364E-3</v>
      </c>
      <c r="C196" s="156">
        <f>RES_hhdet_emi!C$94</f>
        <v>2.5803572894462375E-3</v>
      </c>
      <c r="D196" s="156">
        <f>RES_hhdet_emi!D$94</f>
        <v>3.5138633622600903E-3</v>
      </c>
      <c r="E196" s="156">
        <f>RES_hhdet_emi!E$94</f>
        <v>4.1004043416434021E-3</v>
      </c>
      <c r="F196" s="156">
        <f>RES_hhdet_emi!F$94</f>
        <v>6.3838814829214616E-3</v>
      </c>
      <c r="G196" s="156">
        <f>RES_hhdet_emi!G$94</f>
        <v>9.2618488769309407E-3</v>
      </c>
      <c r="H196" s="156">
        <f>RES_hhdet_emi!H$94</f>
        <v>1.2212197192997766E-2</v>
      </c>
      <c r="I196" s="156">
        <f>RES_hhdet_emi!I$94</f>
        <v>2.5311150527266138E-2</v>
      </c>
      <c r="J196" s="156">
        <f>RES_hhdet_emi!J$94</f>
        <v>4.9332168303285559E-2</v>
      </c>
      <c r="K196" s="156">
        <f>RES_hhdet_emi!K$94</f>
        <v>4.8977386492810929E-2</v>
      </c>
      <c r="L196" s="156">
        <f>RES_hhdet_emi!L$94</f>
        <v>4.1977405237507294E-2</v>
      </c>
      <c r="M196" s="156">
        <f>RES_hhdet_emi!M$94</f>
        <v>0</v>
      </c>
      <c r="N196" s="156">
        <f>RES_hhdet_emi!N$94</f>
        <v>0</v>
      </c>
      <c r="O196" s="156">
        <f>RES_hhdet_emi!O$94</f>
        <v>0.36083690559400999</v>
      </c>
      <c r="P196" s="156">
        <f>RES_hhdet_emi!P$94</f>
        <v>0.36739660818963621</v>
      </c>
      <c r="Q196" s="156">
        <f>RES_hhdet_emi!Q$94</f>
        <v>0.30888176748602042</v>
      </c>
    </row>
    <row r="197" spans="1:17" ht="12" customHeight="1" x14ac:dyDescent="0.25">
      <c r="A197" s="148" t="s">
        <v>59</v>
      </c>
      <c r="B197" s="156">
        <f>RES_hhdet_emi!B$95</f>
        <v>0</v>
      </c>
      <c r="C197" s="156">
        <f>RES_hhdet_emi!C$95</f>
        <v>0</v>
      </c>
      <c r="D197" s="156">
        <f>RES_hhdet_emi!D$95</f>
        <v>0</v>
      </c>
      <c r="E197" s="156">
        <f>RES_hhdet_emi!E$95</f>
        <v>0</v>
      </c>
      <c r="F197" s="156">
        <f>RES_hhdet_emi!F$95</f>
        <v>0</v>
      </c>
      <c r="G197" s="156">
        <f>RES_hhdet_emi!G$95</f>
        <v>0</v>
      </c>
      <c r="H197" s="156">
        <f>RES_hhdet_emi!H$95</f>
        <v>0</v>
      </c>
      <c r="I197" s="156">
        <f>RES_hhdet_emi!I$95</f>
        <v>0</v>
      </c>
      <c r="J197" s="156">
        <f>RES_hhdet_emi!J$95</f>
        <v>0</v>
      </c>
      <c r="K197" s="156">
        <f>RES_hhdet_emi!K$95</f>
        <v>0</v>
      </c>
      <c r="L197" s="156">
        <f>RES_hhdet_emi!L$95</f>
        <v>0</v>
      </c>
      <c r="M197" s="156">
        <f>RES_hhdet_emi!M$95</f>
        <v>0</v>
      </c>
      <c r="N197" s="156">
        <f>RES_hhdet_emi!N$95</f>
        <v>0</v>
      </c>
      <c r="O197" s="156">
        <f>RES_hhdet_emi!O$95</f>
        <v>0</v>
      </c>
      <c r="P197" s="156">
        <f>RES_hhdet_emi!P$95</f>
        <v>0</v>
      </c>
      <c r="Q197" s="156">
        <f>RES_hhdet_emi!Q$95</f>
        <v>0</v>
      </c>
    </row>
    <row r="198" spans="1:17" ht="12" customHeight="1" x14ac:dyDescent="0.25">
      <c r="A198" s="163" t="s">
        <v>142</v>
      </c>
      <c r="B198" s="162">
        <f>RES_hhdet_emi!B$96</f>
        <v>0</v>
      </c>
      <c r="C198" s="162">
        <f>RES_hhdet_emi!C$96</f>
        <v>0</v>
      </c>
      <c r="D198" s="162">
        <f>RES_hhdet_emi!D$96</f>
        <v>0</v>
      </c>
      <c r="E198" s="162">
        <f>RES_hhdet_emi!E$96</f>
        <v>0</v>
      </c>
      <c r="F198" s="162">
        <f>RES_hhdet_emi!F$96</f>
        <v>0</v>
      </c>
      <c r="G198" s="162">
        <f>RES_hhdet_emi!G$96</f>
        <v>0</v>
      </c>
      <c r="H198" s="162">
        <f>RES_hhdet_emi!H$96</f>
        <v>0</v>
      </c>
      <c r="I198" s="162">
        <f>RES_hhdet_emi!I$96</f>
        <v>0</v>
      </c>
      <c r="J198" s="162">
        <f>RES_hhdet_emi!J$96</f>
        <v>0</v>
      </c>
      <c r="K198" s="162">
        <f>RES_hhdet_emi!K$96</f>
        <v>0</v>
      </c>
      <c r="L198" s="162">
        <f>RES_hhdet_emi!L$96</f>
        <v>0</v>
      </c>
      <c r="M198" s="162">
        <f>RES_hhdet_emi!M$96</f>
        <v>0</v>
      </c>
      <c r="N198" s="162">
        <f>RES_hhdet_emi!N$96</f>
        <v>0</v>
      </c>
      <c r="O198" s="162">
        <f>RES_hhdet_emi!O$96</f>
        <v>0</v>
      </c>
      <c r="P198" s="162">
        <f>RES_hhdet_emi!P$96</f>
        <v>0</v>
      </c>
      <c r="Q198" s="162">
        <f>RES_hhdet_emi!Q$96</f>
        <v>0</v>
      </c>
    </row>
    <row r="199" spans="1:17" ht="12" customHeight="1" x14ac:dyDescent="0.25">
      <c r="A199" s="161" t="s">
        <v>141</v>
      </c>
      <c r="B199" s="160">
        <f>SUM(B200:B201)</f>
        <v>0</v>
      </c>
      <c r="C199" s="160">
        <f t="shared" ref="C199:Q199" si="30">SUM(C200:C201)</f>
        <v>0</v>
      </c>
      <c r="D199" s="160">
        <f t="shared" si="30"/>
        <v>0</v>
      </c>
      <c r="E199" s="160">
        <f t="shared" si="30"/>
        <v>0</v>
      </c>
      <c r="F199" s="160">
        <f t="shared" si="30"/>
        <v>0</v>
      </c>
      <c r="G199" s="160">
        <f t="shared" si="30"/>
        <v>0</v>
      </c>
      <c r="H199" s="160">
        <f t="shared" si="30"/>
        <v>0</v>
      </c>
      <c r="I199" s="160">
        <f t="shared" si="30"/>
        <v>0</v>
      </c>
      <c r="J199" s="160">
        <f t="shared" si="30"/>
        <v>0</v>
      </c>
      <c r="K199" s="160">
        <f t="shared" si="30"/>
        <v>0</v>
      </c>
      <c r="L199" s="160">
        <f t="shared" si="30"/>
        <v>0</v>
      </c>
      <c r="M199" s="160">
        <f t="shared" si="30"/>
        <v>0</v>
      </c>
      <c r="N199" s="160">
        <f t="shared" si="30"/>
        <v>0</v>
      </c>
      <c r="O199" s="160">
        <f t="shared" si="30"/>
        <v>0</v>
      </c>
      <c r="P199" s="160">
        <f t="shared" si="30"/>
        <v>0</v>
      </c>
      <c r="Q199" s="160">
        <f t="shared" si="30"/>
        <v>0</v>
      </c>
    </row>
    <row r="200" spans="1:17" ht="12" customHeight="1" x14ac:dyDescent="0.25">
      <c r="A200" s="148" t="s">
        <v>60</v>
      </c>
      <c r="B200" s="156">
        <f>RES_hhdet_emi!B$98</f>
        <v>0</v>
      </c>
      <c r="C200" s="156">
        <f>RES_hhdet_emi!C$98</f>
        <v>0</v>
      </c>
      <c r="D200" s="156">
        <f>RES_hhdet_emi!D$98</f>
        <v>0</v>
      </c>
      <c r="E200" s="156">
        <f>RES_hhdet_emi!E$98</f>
        <v>0</v>
      </c>
      <c r="F200" s="156">
        <f>RES_hhdet_emi!F$98</f>
        <v>0</v>
      </c>
      <c r="G200" s="156">
        <f>RES_hhdet_emi!G$98</f>
        <v>0</v>
      </c>
      <c r="H200" s="156">
        <f>RES_hhdet_emi!H$98</f>
        <v>0</v>
      </c>
      <c r="I200" s="156">
        <f>RES_hhdet_emi!I$98</f>
        <v>0</v>
      </c>
      <c r="J200" s="156">
        <f>RES_hhdet_emi!J$98</f>
        <v>0</v>
      </c>
      <c r="K200" s="156">
        <f>RES_hhdet_emi!K$98</f>
        <v>0</v>
      </c>
      <c r="L200" s="156">
        <f>RES_hhdet_emi!L$98</f>
        <v>0</v>
      </c>
      <c r="M200" s="156">
        <f>RES_hhdet_emi!M$98</f>
        <v>0</v>
      </c>
      <c r="N200" s="156">
        <f>RES_hhdet_emi!N$98</f>
        <v>0</v>
      </c>
      <c r="O200" s="156">
        <f>RES_hhdet_emi!O$98</f>
        <v>0</v>
      </c>
      <c r="P200" s="156">
        <f>RES_hhdet_emi!P$98</f>
        <v>0</v>
      </c>
      <c r="Q200" s="156">
        <f>RES_hhdet_emi!Q$98</f>
        <v>0</v>
      </c>
    </row>
    <row r="201" spans="1:17" ht="12" customHeight="1" x14ac:dyDescent="0.25">
      <c r="A201" s="148" t="s">
        <v>59</v>
      </c>
      <c r="B201" s="156">
        <f>RES_hhdet_emi!B$99</f>
        <v>0</v>
      </c>
      <c r="C201" s="156">
        <f>RES_hhdet_emi!C$99</f>
        <v>0</v>
      </c>
      <c r="D201" s="156">
        <f>RES_hhdet_emi!D$99</f>
        <v>0</v>
      </c>
      <c r="E201" s="156">
        <f>RES_hhdet_emi!E$99</f>
        <v>0</v>
      </c>
      <c r="F201" s="156">
        <f>RES_hhdet_emi!F$99</f>
        <v>0</v>
      </c>
      <c r="G201" s="156">
        <f>RES_hhdet_emi!G$99</f>
        <v>0</v>
      </c>
      <c r="H201" s="156">
        <f>RES_hhdet_emi!H$99</f>
        <v>0</v>
      </c>
      <c r="I201" s="156">
        <f>RES_hhdet_emi!I$99</f>
        <v>0</v>
      </c>
      <c r="J201" s="156">
        <f>RES_hhdet_emi!J$99</f>
        <v>0</v>
      </c>
      <c r="K201" s="156">
        <f>RES_hhdet_emi!K$99</f>
        <v>0</v>
      </c>
      <c r="L201" s="156">
        <f>RES_hhdet_emi!L$99</f>
        <v>0</v>
      </c>
      <c r="M201" s="156">
        <f>RES_hhdet_emi!M$99</f>
        <v>0</v>
      </c>
      <c r="N201" s="156">
        <f>RES_hhdet_emi!N$99</f>
        <v>0</v>
      </c>
      <c r="O201" s="156">
        <f>RES_hhdet_emi!O$99</f>
        <v>0</v>
      </c>
      <c r="P201" s="156">
        <f>RES_hhdet_emi!P$99</f>
        <v>0</v>
      </c>
      <c r="Q201" s="156">
        <f>RES_hhdet_emi!Q$99</f>
        <v>0</v>
      </c>
    </row>
    <row r="202" spans="1:17" ht="12" customHeight="1" x14ac:dyDescent="0.25">
      <c r="A202" s="158" t="s">
        <v>62</v>
      </c>
      <c r="B202" s="157">
        <f>SUM(B203:B205)</f>
        <v>0.44261764696491046</v>
      </c>
      <c r="C202" s="157">
        <f t="shared" ref="C202:Q202" si="31">SUM(C203:C205)</f>
        <v>0.51291207785974313</v>
      </c>
      <c r="D202" s="157">
        <f t="shared" si="31"/>
        <v>0.4269218068987875</v>
      </c>
      <c r="E202" s="157">
        <f t="shared" si="31"/>
        <v>0.38257917172694333</v>
      </c>
      <c r="F202" s="157">
        <f t="shared" si="31"/>
        <v>0.42105612182997948</v>
      </c>
      <c r="G202" s="157">
        <f t="shared" si="31"/>
        <v>0.49562033461671734</v>
      </c>
      <c r="H202" s="157">
        <f t="shared" si="31"/>
        <v>0.6654875697539353</v>
      </c>
      <c r="I202" s="157">
        <f t="shared" si="31"/>
        <v>0.55906137226978003</v>
      </c>
      <c r="J202" s="157">
        <f t="shared" si="31"/>
        <v>0.62890465574496957</v>
      </c>
      <c r="K202" s="157">
        <f t="shared" si="31"/>
        <v>0.31371432000997068</v>
      </c>
      <c r="L202" s="157">
        <f t="shared" si="31"/>
        <v>0.57913539483597354</v>
      </c>
      <c r="M202" s="157">
        <f t="shared" si="31"/>
        <v>0.45254652191318845</v>
      </c>
      <c r="N202" s="157">
        <f t="shared" si="31"/>
        <v>0.24945668734447066</v>
      </c>
      <c r="O202" s="157">
        <f t="shared" si="31"/>
        <v>1.459973227126002</v>
      </c>
      <c r="P202" s="157">
        <f t="shared" si="31"/>
        <v>1.0237602740796607</v>
      </c>
      <c r="Q202" s="157">
        <f t="shared" si="31"/>
        <v>1.1195667323703355</v>
      </c>
    </row>
    <row r="203" spans="1:17" ht="12" customHeight="1" x14ac:dyDescent="0.25">
      <c r="A203" s="23" t="s">
        <v>55</v>
      </c>
      <c r="B203" s="156">
        <f>RES_hhdet_emi!B$101</f>
        <v>0</v>
      </c>
      <c r="C203" s="156">
        <f>RES_hhdet_emi!C$101</f>
        <v>0</v>
      </c>
      <c r="D203" s="156">
        <f>RES_hhdet_emi!D$101</f>
        <v>0</v>
      </c>
      <c r="E203" s="156">
        <f>RES_hhdet_emi!E$101</f>
        <v>0</v>
      </c>
      <c r="F203" s="156">
        <f>RES_hhdet_emi!F$101</f>
        <v>0</v>
      </c>
      <c r="G203" s="156">
        <f>RES_hhdet_emi!G$101</f>
        <v>0</v>
      </c>
      <c r="H203" s="156">
        <f>RES_hhdet_emi!H$101</f>
        <v>0</v>
      </c>
      <c r="I203" s="156">
        <f>RES_hhdet_emi!I$101</f>
        <v>0</v>
      </c>
      <c r="J203" s="156">
        <f>RES_hhdet_emi!J$101</f>
        <v>0</v>
      </c>
      <c r="K203" s="156">
        <f>RES_hhdet_emi!K$101</f>
        <v>0</v>
      </c>
      <c r="L203" s="156">
        <f>RES_hhdet_emi!L$101</f>
        <v>0</v>
      </c>
      <c r="M203" s="156">
        <f>RES_hhdet_emi!M$101</f>
        <v>0</v>
      </c>
      <c r="N203" s="156">
        <f>RES_hhdet_emi!N$101</f>
        <v>0</v>
      </c>
      <c r="O203" s="156">
        <f>RES_hhdet_emi!O$101</f>
        <v>0</v>
      </c>
      <c r="P203" s="156">
        <f>RES_hhdet_emi!P$101</f>
        <v>0</v>
      </c>
      <c r="Q203" s="156">
        <f>RES_hhdet_emi!Q$101</f>
        <v>0</v>
      </c>
    </row>
    <row r="204" spans="1:17" ht="12" customHeight="1" x14ac:dyDescent="0.25">
      <c r="A204" s="23" t="s">
        <v>57</v>
      </c>
      <c r="B204" s="156">
        <f>RES_hhdet_emi!B$102</f>
        <v>0.44261764696491046</v>
      </c>
      <c r="C204" s="156">
        <f>RES_hhdet_emi!C$102</f>
        <v>0.51291207785974313</v>
      </c>
      <c r="D204" s="156">
        <f>RES_hhdet_emi!D$102</f>
        <v>0.4269218068987875</v>
      </c>
      <c r="E204" s="156">
        <f>RES_hhdet_emi!E$102</f>
        <v>0.38257917172694333</v>
      </c>
      <c r="F204" s="156">
        <f>RES_hhdet_emi!F$102</f>
        <v>0.42105612182997948</v>
      </c>
      <c r="G204" s="156">
        <f>RES_hhdet_emi!G$102</f>
        <v>0.49562033461671734</v>
      </c>
      <c r="H204" s="156">
        <f>RES_hhdet_emi!H$102</f>
        <v>0.6654875697539353</v>
      </c>
      <c r="I204" s="156">
        <f>RES_hhdet_emi!I$102</f>
        <v>0.55906137226978003</v>
      </c>
      <c r="J204" s="156">
        <f>RES_hhdet_emi!J$102</f>
        <v>0.62890465574496957</v>
      </c>
      <c r="K204" s="156">
        <f>RES_hhdet_emi!K$102</f>
        <v>0.31371432000997068</v>
      </c>
      <c r="L204" s="156">
        <f>RES_hhdet_emi!L$102</f>
        <v>0.57913539483597354</v>
      </c>
      <c r="M204" s="156">
        <f>RES_hhdet_emi!M$102</f>
        <v>0.45254652191318845</v>
      </c>
      <c r="N204" s="156">
        <f>RES_hhdet_emi!N$102</f>
        <v>0.24945668734447066</v>
      </c>
      <c r="O204" s="156">
        <f>RES_hhdet_emi!O$102</f>
        <v>1.459973227126002</v>
      </c>
      <c r="P204" s="156">
        <f>RES_hhdet_emi!P$102</f>
        <v>1.0237602740796607</v>
      </c>
      <c r="Q204" s="156">
        <f>RES_hhdet_emi!Q$102</f>
        <v>1.1195667323703355</v>
      </c>
    </row>
    <row r="205" spans="1:17" ht="12" customHeight="1" x14ac:dyDescent="0.25">
      <c r="A205" s="29" t="s">
        <v>140</v>
      </c>
      <c r="B205" s="57">
        <f>RES_hhdet_emi!B$103</f>
        <v>0</v>
      </c>
      <c r="C205" s="57">
        <f>RES_hhdet_emi!C$103</f>
        <v>0</v>
      </c>
      <c r="D205" s="57">
        <f>RES_hhdet_emi!D$103</f>
        <v>0</v>
      </c>
      <c r="E205" s="57">
        <f>RES_hhdet_emi!E$103</f>
        <v>0</v>
      </c>
      <c r="F205" s="57">
        <f>RES_hhdet_emi!F$103</f>
        <v>0</v>
      </c>
      <c r="G205" s="57">
        <f>RES_hhdet_emi!G$103</f>
        <v>0</v>
      </c>
      <c r="H205" s="57">
        <f>RES_hhdet_emi!H$103</f>
        <v>0</v>
      </c>
      <c r="I205" s="57">
        <f>RES_hhdet_emi!I$103</f>
        <v>0</v>
      </c>
      <c r="J205" s="57">
        <f>RES_hhdet_emi!J$103</f>
        <v>0</v>
      </c>
      <c r="K205" s="57">
        <f>RES_hhdet_emi!K$103</f>
        <v>0</v>
      </c>
      <c r="L205" s="57">
        <f>RES_hhdet_emi!L$103</f>
        <v>0</v>
      </c>
      <c r="M205" s="57">
        <f>RES_hhdet_emi!M$103</f>
        <v>0</v>
      </c>
      <c r="N205" s="57">
        <f>RES_hhdet_emi!N$103</f>
        <v>0</v>
      </c>
      <c r="O205" s="57">
        <f>RES_hhdet_emi!O$103</f>
        <v>0</v>
      </c>
      <c r="P205" s="57">
        <f>RES_hhdet_emi!P$103</f>
        <v>0</v>
      </c>
      <c r="Q205" s="57">
        <f>RES_hhdet_emi!Q$103</f>
        <v>0</v>
      </c>
    </row>
    <row r="207" spans="1:17" ht="12" customHeight="1" x14ac:dyDescent="0.25">
      <c r="A207" s="152" t="s">
        <v>198</v>
      </c>
      <c r="B207" s="168">
        <f>IF(B111=0,0,B111/0.086*1000000/B$5)</f>
        <v>23209.016072690833</v>
      </c>
      <c r="C207" s="168">
        <f t="shared" ref="C207:Q207" si="32">IF(C111=0,0,C111/0.086*1000000/C$5)</f>
        <v>23875.851090148288</v>
      </c>
      <c r="D207" s="168">
        <f t="shared" si="32"/>
        <v>23364.772554899111</v>
      </c>
      <c r="E207" s="168">
        <f t="shared" si="32"/>
        <v>23755.30816173723</v>
      </c>
      <c r="F207" s="168">
        <f t="shared" si="32"/>
        <v>24452.044518155144</v>
      </c>
      <c r="G207" s="168">
        <f t="shared" si="32"/>
        <v>24338.295608897082</v>
      </c>
      <c r="H207" s="168">
        <f t="shared" si="32"/>
        <v>24772.648212335884</v>
      </c>
      <c r="I207" s="168">
        <f t="shared" si="32"/>
        <v>24770.242907397864</v>
      </c>
      <c r="J207" s="168">
        <f t="shared" si="32"/>
        <v>22152.193807747015</v>
      </c>
      <c r="K207" s="168">
        <f t="shared" si="32"/>
        <v>22611.865275690798</v>
      </c>
      <c r="L207" s="168">
        <f t="shared" si="32"/>
        <v>22714.363384875964</v>
      </c>
      <c r="M207" s="168">
        <f t="shared" si="32"/>
        <v>18667.77794508377</v>
      </c>
      <c r="N207" s="168">
        <f t="shared" si="32"/>
        <v>18290.801226330208</v>
      </c>
      <c r="O207" s="168">
        <f t="shared" si="32"/>
        <v>18750.338832956084</v>
      </c>
      <c r="P207" s="168">
        <f t="shared" si="32"/>
        <v>17037.853891653747</v>
      </c>
      <c r="Q207" s="168">
        <f t="shared" si="32"/>
        <v>18172.102700101674</v>
      </c>
    </row>
    <row r="208" spans="1:17" ht="12" customHeight="1" x14ac:dyDescent="0.25">
      <c r="A208" s="158" t="s">
        <v>65</v>
      </c>
      <c r="B208" s="157">
        <f>SUM(B209:B210)</f>
        <v>18366.249019955339</v>
      </c>
      <c r="C208" s="157">
        <f t="shared" ref="C208:Q208" si="33">SUM(C209:C210)</f>
        <v>18900.137262055276</v>
      </c>
      <c r="D208" s="157">
        <f t="shared" si="33"/>
        <v>18547.25955910972</v>
      </c>
      <c r="E208" s="157">
        <f t="shared" si="33"/>
        <v>18835.345970799255</v>
      </c>
      <c r="F208" s="157">
        <f t="shared" si="33"/>
        <v>19394.74667139673</v>
      </c>
      <c r="G208" s="157">
        <f t="shared" si="33"/>
        <v>19314.022882293295</v>
      </c>
      <c r="H208" s="157">
        <f t="shared" si="33"/>
        <v>19614.922439211718</v>
      </c>
      <c r="I208" s="157">
        <f t="shared" si="33"/>
        <v>19684.775892567231</v>
      </c>
      <c r="J208" s="157">
        <f t="shared" si="33"/>
        <v>17083.198000723838</v>
      </c>
      <c r="K208" s="157">
        <f t="shared" si="33"/>
        <v>17716.557431544206</v>
      </c>
      <c r="L208" s="157">
        <f t="shared" si="33"/>
        <v>17744.249877688195</v>
      </c>
      <c r="M208" s="157">
        <f t="shared" si="33"/>
        <v>13693.536593851786</v>
      </c>
      <c r="N208" s="157">
        <f t="shared" si="33"/>
        <v>13366.672668555382</v>
      </c>
      <c r="O208" s="157">
        <f t="shared" si="33"/>
        <v>13497.229004882181</v>
      </c>
      <c r="P208" s="157">
        <f t="shared" si="33"/>
        <v>11798.386511462748</v>
      </c>
      <c r="Q208" s="157">
        <f t="shared" si="33"/>
        <v>12916.280178653957</v>
      </c>
    </row>
    <row r="209" spans="1:17" ht="12" customHeight="1" x14ac:dyDescent="0.25">
      <c r="A209" s="23" t="s">
        <v>157</v>
      </c>
      <c r="B209" s="156">
        <f>IF(B113=0,0,B113/0.086*1000000/B$7)</f>
        <v>18263.560307007763</v>
      </c>
      <c r="C209" s="156">
        <f t="shared" ref="C209:Q210" si="34">IF(C113=0,0,C113/0.086*1000000/C$7)</f>
        <v>18779.051158144797</v>
      </c>
      <c r="D209" s="156">
        <f t="shared" si="34"/>
        <v>18478.007460645695</v>
      </c>
      <c r="E209" s="156">
        <f t="shared" si="34"/>
        <v>18751.18037882484</v>
      </c>
      <c r="F209" s="156">
        <f t="shared" si="34"/>
        <v>19283.906997310889</v>
      </c>
      <c r="G209" s="156">
        <f t="shared" si="34"/>
        <v>19214.192894470845</v>
      </c>
      <c r="H209" s="156">
        <f t="shared" si="34"/>
        <v>19467.75838402674</v>
      </c>
      <c r="I209" s="156">
        <f t="shared" si="34"/>
        <v>19556.177381211677</v>
      </c>
      <c r="J209" s="156">
        <f t="shared" si="34"/>
        <v>16969.210926030988</v>
      </c>
      <c r="K209" s="156">
        <f t="shared" si="34"/>
        <v>17675.347013038103</v>
      </c>
      <c r="L209" s="156">
        <f t="shared" si="34"/>
        <v>17663.569938890854</v>
      </c>
      <c r="M209" s="156">
        <f t="shared" si="34"/>
        <v>13623.319289869545</v>
      </c>
      <c r="N209" s="156">
        <f t="shared" si="34"/>
        <v>13305.819866094644</v>
      </c>
      <c r="O209" s="156">
        <f t="shared" si="34"/>
        <v>13413.283463657437</v>
      </c>
      <c r="P209" s="156">
        <f t="shared" si="34"/>
        <v>11719.382966727107</v>
      </c>
      <c r="Q209" s="156">
        <f t="shared" si="34"/>
        <v>12817.195020010133</v>
      </c>
    </row>
    <row r="210" spans="1:17" ht="12" customHeight="1" x14ac:dyDescent="0.25">
      <c r="A210" s="23" t="s">
        <v>60</v>
      </c>
      <c r="B210" s="156">
        <f>IF(B114=0,0,B114/0.086*1000000/B$7)</f>
        <v>102.6887129475775</v>
      </c>
      <c r="C210" s="156">
        <f t="shared" si="34"/>
        <v>121.08610391048002</v>
      </c>
      <c r="D210" s="156">
        <f t="shared" si="34"/>
        <v>69.252098464024783</v>
      </c>
      <c r="E210" s="156">
        <f t="shared" si="34"/>
        <v>84.165591974414596</v>
      </c>
      <c r="F210" s="156">
        <f t="shared" si="34"/>
        <v>110.83967408583966</v>
      </c>
      <c r="G210" s="156">
        <f t="shared" si="34"/>
        <v>99.829987822448118</v>
      </c>
      <c r="H210" s="156">
        <f t="shared" si="34"/>
        <v>147.16405518497817</v>
      </c>
      <c r="I210" s="156">
        <f t="shared" si="34"/>
        <v>128.59851135555562</v>
      </c>
      <c r="J210" s="156">
        <f t="shared" si="34"/>
        <v>113.98707469284848</v>
      </c>
      <c r="K210" s="156">
        <f t="shared" si="34"/>
        <v>41.21041850610294</v>
      </c>
      <c r="L210" s="156">
        <f t="shared" si="34"/>
        <v>80.679938797342288</v>
      </c>
      <c r="M210" s="156">
        <f t="shared" si="34"/>
        <v>70.217303982241788</v>
      </c>
      <c r="N210" s="156">
        <f t="shared" si="34"/>
        <v>60.852802460738332</v>
      </c>
      <c r="O210" s="156">
        <f t="shared" si="34"/>
        <v>83.945541224744289</v>
      </c>
      <c r="P210" s="156">
        <f t="shared" si="34"/>
        <v>79.003544735641086</v>
      </c>
      <c r="Q210" s="156">
        <f t="shared" si="34"/>
        <v>99.085158643823547</v>
      </c>
    </row>
    <row r="211" spans="1:17" ht="12" customHeight="1" x14ac:dyDescent="0.25">
      <c r="A211" s="158" t="s">
        <v>112</v>
      </c>
      <c r="B211" s="157">
        <f>B212</f>
        <v>2.7736602673012714</v>
      </c>
      <c r="C211" s="157">
        <f t="shared" ref="C211:Q211" si="35">C212</f>
        <v>2.9521038482019755</v>
      </c>
      <c r="D211" s="157">
        <f t="shared" si="35"/>
        <v>3.0901522379337667</v>
      </c>
      <c r="E211" s="157">
        <f t="shared" si="35"/>
        <v>3.1802396596270315</v>
      </c>
      <c r="F211" s="157">
        <f t="shared" si="35"/>
        <v>3.3407968252800795</v>
      </c>
      <c r="G211" s="157">
        <f t="shared" si="35"/>
        <v>3.908599573350179</v>
      </c>
      <c r="H211" s="157">
        <f t="shared" si="35"/>
        <v>4.4181522806342288</v>
      </c>
      <c r="I211" s="157">
        <f t="shared" si="35"/>
        <v>5.170713592190844</v>
      </c>
      <c r="J211" s="157">
        <f t="shared" si="35"/>
        <v>5.7142531625820459</v>
      </c>
      <c r="K211" s="157">
        <f t="shared" si="35"/>
        <v>6.7174132935685291</v>
      </c>
      <c r="L211" s="157">
        <f t="shared" si="35"/>
        <v>7.3864958395176865</v>
      </c>
      <c r="M211" s="157">
        <f t="shared" si="35"/>
        <v>7.9788217508115125</v>
      </c>
      <c r="N211" s="157">
        <f t="shared" si="35"/>
        <v>8.4193826993831831</v>
      </c>
      <c r="O211" s="157">
        <f t="shared" si="35"/>
        <v>9.0745466908982824</v>
      </c>
      <c r="P211" s="157">
        <f t="shared" si="35"/>
        <v>9.6912271412756024</v>
      </c>
      <c r="Q211" s="157">
        <f t="shared" si="35"/>
        <v>8.640375989734304</v>
      </c>
    </row>
    <row r="212" spans="1:17" ht="12" customHeight="1" x14ac:dyDescent="0.25">
      <c r="A212" s="23" t="s">
        <v>60</v>
      </c>
      <c r="B212" s="156">
        <f t="shared" ref="B212:Q226" si="36">IF(B116=0,0,B116/0.086*1000000/B$5)</f>
        <v>2.7736602673012714</v>
      </c>
      <c r="C212" s="156">
        <f t="shared" si="36"/>
        <v>2.9521038482019755</v>
      </c>
      <c r="D212" s="156">
        <f t="shared" si="36"/>
        <v>3.0901522379337667</v>
      </c>
      <c r="E212" s="156">
        <f t="shared" si="36"/>
        <v>3.1802396596270315</v>
      </c>
      <c r="F212" s="156">
        <f t="shared" si="36"/>
        <v>3.3407968252800795</v>
      </c>
      <c r="G212" s="156">
        <f t="shared" si="36"/>
        <v>3.908599573350179</v>
      </c>
      <c r="H212" s="156">
        <f t="shared" si="36"/>
        <v>4.4181522806342288</v>
      </c>
      <c r="I212" s="156">
        <f t="shared" si="36"/>
        <v>5.170713592190844</v>
      </c>
      <c r="J212" s="156">
        <f t="shared" si="36"/>
        <v>5.7142531625820459</v>
      </c>
      <c r="K212" s="156">
        <f t="shared" si="36"/>
        <v>6.7174132935685291</v>
      </c>
      <c r="L212" s="156">
        <f t="shared" si="36"/>
        <v>7.3864958395176865</v>
      </c>
      <c r="M212" s="156">
        <f t="shared" si="36"/>
        <v>7.9788217508115125</v>
      </c>
      <c r="N212" s="156">
        <f t="shared" si="36"/>
        <v>8.4193826993831831</v>
      </c>
      <c r="O212" s="156">
        <f t="shared" si="36"/>
        <v>9.0745466908982824</v>
      </c>
      <c r="P212" s="156">
        <f t="shared" si="36"/>
        <v>9.6912271412756024</v>
      </c>
      <c r="Q212" s="156">
        <f t="shared" si="36"/>
        <v>8.640375989734304</v>
      </c>
    </row>
    <row r="213" spans="1:17" ht="12" customHeight="1" x14ac:dyDescent="0.25">
      <c r="A213" s="158" t="s">
        <v>63</v>
      </c>
      <c r="B213" s="157">
        <f t="shared" si="36"/>
        <v>3934.4940834510357</v>
      </c>
      <c r="C213" s="157">
        <f t="shared" si="36"/>
        <v>4038.3262108364675</v>
      </c>
      <c r="D213" s="157">
        <f t="shared" si="36"/>
        <v>3916.656831853611</v>
      </c>
      <c r="E213" s="157">
        <f t="shared" si="36"/>
        <v>3999.315328068235</v>
      </c>
      <c r="F213" s="157">
        <f t="shared" si="36"/>
        <v>4105.7924090118631</v>
      </c>
      <c r="G213" s="157">
        <f t="shared" si="36"/>
        <v>4080.9661628613671</v>
      </c>
      <c r="H213" s="157">
        <f t="shared" si="36"/>
        <v>4179.7879853314107</v>
      </c>
      <c r="I213" s="157">
        <f t="shared" si="36"/>
        <v>4133.872756289602</v>
      </c>
      <c r="J213" s="157">
        <f t="shared" si="36"/>
        <v>4114.5346177211495</v>
      </c>
      <c r="K213" s="157">
        <f t="shared" si="36"/>
        <v>4017.6252075359694</v>
      </c>
      <c r="L213" s="157">
        <f t="shared" si="36"/>
        <v>4045.0827158898314</v>
      </c>
      <c r="M213" s="157">
        <f t="shared" si="36"/>
        <v>4066.9931566226142</v>
      </c>
      <c r="N213" s="157">
        <f t="shared" si="36"/>
        <v>4034.1019410874756</v>
      </c>
      <c r="O213" s="157">
        <f t="shared" si="36"/>
        <v>4238.112668711673</v>
      </c>
      <c r="P213" s="157">
        <f t="shared" si="36"/>
        <v>4227.6409601976648</v>
      </c>
      <c r="Q213" s="157">
        <f t="shared" si="36"/>
        <v>4207.525216344914</v>
      </c>
    </row>
    <row r="214" spans="1:17" ht="12" customHeight="1" x14ac:dyDescent="0.25">
      <c r="A214" s="167" t="s">
        <v>156</v>
      </c>
      <c r="B214" s="132">
        <f>IF(B118=0,0,B118/0.086*1000000/B$11)</f>
        <v>4839.1757408387839</v>
      </c>
      <c r="C214" s="132">
        <f t="shared" ref="C214:Q214" si="37">IF(C118=0,0,C118/0.086*1000000/C$11)</f>
        <v>4797.9591638150332</v>
      </c>
      <c r="D214" s="132">
        <f t="shared" si="37"/>
        <v>4759.6804665548416</v>
      </c>
      <c r="E214" s="132">
        <f t="shared" si="37"/>
        <v>4730.0896879131988</v>
      </c>
      <c r="F214" s="132">
        <f t="shared" si="37"/>
        <v>4716.2071158221424</v>
      </c>
      <c r="G214" s="132">
        <f t="shared" si="37"/>
        <v>4702.8200215734569</v>
      </c>
      <c r="H214" s="132">
        <f t="shared" si="37"/>
        <v>4725.8328343535104</v>
      </c>
      <c r="I214" s="132">
        <f t="shared" si="37"/>
        <v>4691.114264130304</v>
      </c>
      <c r="J214" s="132">
        <f t="shared" si="37"/>
        <v>4644.8332226497014</v>
      </c>
      <c r="K214" s="132">
        <f t="shared" si="37"/>
        <v>4627.5671283815054</v>
      </c>
      <c r="L214" s="132">
        <f t="shared" si="37"/>
        <v>4609.6077875885376</v>
      </c>
      <c r="M214" s="132">
        <f t="shared" si="37"/>
        <v>4592.7222735498526</v>
      </c>
      <c r="N214" s="132">
        <f t="shared" si="37"/>
        <v>4566.5739828893602</v>
      </c>
      <c r="O214" s="132">
        <f t="shared" si="37"/>
        <v>4552.3805766486703</v>
      </c>
      <c r="P214" s="132">
        <f t="shared" si="37"/>
        <v>4523.1669454614894</v>
      </c>
      <c r="Q214" s="132">
        <f t="shared" si="37"/>
        <v>4464.5758313241504</v>
      </c>
    </row>
    <row r="215" spans="1:17" ht="12" customHeight="1" x14ac:dyDescent="0.25">
      <c r="A215" s="167" t="s">
        <v>155</v>
      </c>
      <c r="B215" s="132">
        <f>IF(B119=0,0,B119/0.086*1000000/B$12)</f>
        <v>3879.4171564294156</v>
      </c>
      <c r="C215" s="132">
        <f t="shared" ref="C215:Q215" si="38">IF(C119=0,0,C119/0.086*1000000/C$12)</f>
        <v>4015.9800931389459</v>
      </c>
      <c r="D215" s="132">
        <f t="shared" si="38"/>
        <v>3831.3696566851913</v>
      </c>
      <c r="E215" s="132">
        <f t="shared" si="38"/>
        <v>3825.4841312965764</v>
      </c>
      <c r="F215" s="132">
        <f t="shared" si="38"/>
        <v>3811.0725806220389</v>
      </c>
      <c r="G215" s="132">
        <f t="shared" si="38"/>
        <v>3808.9464616777805</v>
      </c>
      <c r="H215" s="132">
        <f t="shared" si="38"/>
        <v>3834.8608147181208</v>
      </c>
      <c r="I215" s="132">
        <f t="shared" si="38"/>
        <v>3813.1053550427446</v>
      </c>
      <c r="J215" s="132">
        <f t="shared" si="38"/>
        <v>3790.72656375716</v>
      </c>
      <c r="K215" s="132">
        <f t="shared" si="38"/>
        <v>3783.2392138793307</v>
      </c>
      <c r="L215" s="132">
        <f t="shared" si="38"/>
        <v>3775.6470398926685</v>
      </c>
      <c r="M215" s="132">
        <f t="shared" si="38"/>
        <v>3763.4232473477909</v>
      </c>
      <c r="N215" s="132">
        <f t="shared" si="38"/>
        <v>3745.4702517296096</v>
      </c>
      <c r="O215" s="132">
        <f t="shared" si="38"/>
        <v>3737.4840379575699</v>
      </c>
      <c r="P215" s="132">
        <f t="shared" si="38"/>
        <v>3716.2988790918475</v>
      </c>
      <c r="Q215" s="132">
        <f t="shared" si="38"/>
        <v>3671.2597909042011</v>
      </c>
    </row>
    <row r="216" spans="1:17" ht="12" customHeight="1" x14ac:dyDescent="0.25">
      <c r="A216" s="166" t="s">
        <v>55</v>
      </c>
      <c r="B216" s="165">
        <f t="shared" ref="B216:Q217" si="39">IF(B120=0,0,B120/0.086*1000000/B$12)</f>
        <v>3145.4642315452647</v>
      </c>
      <c r="C216" s="165">
        <f t="shared" si="39"/>
        <v>3406.5510063074894</v>
      </c>
      <c r="D216" s="165">
        <f t="shared" si="39"/>
        <v>3093.792303260253</v>
      </c>
      <c r="E216" s="165">
        <f t="shared" si="39"/>
        <v>3093.4786558956207</v>
      </c>
      <c r="F216" s="165">
        <f t="shared" si="39"/>
        <v>3065.5346252847335</v>
      </c>
      <c r="G216" s="165">
        <f t="shared" si="39"/>
        <v>3056.8330140228518</v>
      </c>
      <c r="H216" s="165">
        <f t="shared" si="39"/>
        <v>3071.7913423297891</v>
      </c>
      <c r="I216" s="165">
        <f t="shared" si="39"/>
        <v>3049.2242716847677</v>
      </c>
      <c r="J216" s="165">
        <f t="shared" si="39"/>
        <v>3019.1415947223081</v>
      </c>
      <c r="K216" s="165">
        <f t="shared" si="39"/>
        <v>3007.9186334480128</v>
      </c>
      <c r="L216" s="165">
        <f t="shared" si="39"/>
        <v>2996.2450619325496</v>
      </c>
      <c r="M216" s="165">
        <f t="shared" si="39"/>
        <v>2985.2694778074115</v>
      </c>
      <c r="N216" s="165">
        <f t="shared" si="39"/>
        <v>2968.2730888780848</v>
      </c>
      <c r="O216" s="165">
        <f t="shared" si="39"/>
        <v>2959.0473748216396</v>
      </c>
      <c r="P216" s="165">
        <f t="shared" si="39"/>
        <v>2940.0585145499695</v>
      </c>
      <c r="Q216" s="165">
        <f t="shared" si="39"/>
        <v>2901.9742903606952</v>
      </c>
    </row>
    <row r="217" spans="1:17" ht="12" customHeight="1" x14ac:dyDescent="0.25">
      <c r="A217" s="147" t="s">
        <v>59</v>
      </c>
      <c r="B217" s="164">
        <f t="shared" si="39"/>
        <v>733.952924884151</v>
      </c>
      <c r="C217" s="164">
        <f t="shared" si="39"/>
        <v>609.42908683145617</v>
      </c>
      <c r="D217" s="164">
        <f t="shared" si="39"/>
        <v>737.57735342493777</v>
      </c>
      <c r="E217" s="164">
        <f t="shared" si="39"/>
        <v>732.00547540095602</v>
      </c>
      <c r="F217" s="164">
        <f t="shared" si="39"/>
        <v>745.5379553373059</v>
      </c>
      <c r="G217" s="164">
        <f t="shared" si="39"/>
        <v>752.11344765492856</v>
      </c>
      <c r="H217" s="164">
        <f t="shared" si="39"/>
        <v>763.06947238833106</v>
      </c>
      <c r="I217" s="164">
        <f t="shared" si="39"/>
        <v>763.88108335797756</v>
      </c>
      <c r="J217" s="164">
        <f t="shared" si="39"/>
        <v>771.58496903485116</v>
      </c>
      <c r="K217" s="164">
        <f t="shared" si="39"/>
        <v>775.32058043131804</v>
      </c>
      <c r="L217" s="164">
        <f t="shared" si="39"/>
        <v>779.40197796011921</v>
      </c>
      <c r="M217" s="164">
        <f t="shared" si="39"/>
        <v>778.15376954037936</v>
      </c>
      <c r="N217" s="164">
        <f t="shared" si="39"/>
        <v>777.19716285152413</v>
      </c>
      <c r="O217" s="164">
        <f t="shared" si="39"/>
        <v>778.4366631359303</v>
      </c>
      <c r="P217" s="164">
        <f t="shared" si="39"/>
        <v>776.24036454187853</v>
      </c>
      <c r="Q217" s="164">
        <f t="shared" si="39"/>
        <v>769.2855005435058</v>
      </c>
    </row>
    <row r="218" spans="1:17" ht="12" customHeight="1" x14ac:dyDescent="0.25">
      <c r="A218" s="163" t="s">
        <v>144</v>
      </c>
      <c r="B218" s="162">
        <f>IF(B122=0,0,B122/0.086*1000000/B$13)</f>
        <v>4032.1039414445995</v>
      </c>
      <c r="C218" s="162">
        <f t="shared" ref="C218:Q218" si="40">IF(C122=0,0,C122/0.086*1000000/C$13)</f>
        <v>3999.0006868707069</v>
      </c>
      <c r="D218" s="162">
        <f t="shared" si="40"/>
        <v>3965.6121526049142</v>
      </c>
      <c r="E218" s="162">
        <f t="shared" si="40"/>
        <v>3942.2201221844953</v>
      </c>
      <c r="F218" s="162">
        <f t="shared" si="40"/>
        <v>3929.7846138170362</v>
      </c>
      <c r="G218" s="162">
        <f t="shared" si="40"/>
        <v>3919.7135042747491</v>
      </c>
      <c r="H218" s="162">
        <f t="shared" si="40"/>
        <v>3937.7771176459987</v>
      </c>
      <c r="I218" s="162">
        <f t="shared" si="40"/>
        <v>3895.2544062015054</v>
      </c>
      <c r="J218" s="162">
        <f t="shared" si="40"/>
        <v>3884.2606986497999</v>
      </c>
      <c r="K218" s="162">
        <f t="shared" si="40"/>
        <v>3856.3262880933512</v>
      </c>
      <c r="L218" s="162">
        <f t="shared" si="40"/>
        <v>3841.1431055937933</v>
      </c>
      <c r="M218" s="162">
        <f t="shared" si="40"/>
        <v>0</v>
      </c>
      <c r="N218" s="162">
        <f t="shared" si="40"/>
        <v>0</v>
      </c>
      <c r="O218" s="162">
        <f t="shared" si="40"/>
        <v>3811.7950142201635</v>
      </c>
      <c r="P218" s="162">
        <f t="shared" si="40"/>
        <v>3792.3457086481967</v>
      </c>
      <c r="Q218" s="162">
        <f t="shared" si="40"/>
        <v>3748.3030143880574</v>
      </c>
    </row>
    <row r="219" spans="1:17" ht="12" customHeight="1" x14ac:dyDescent="0.25">
      <c r="A219" s="161" t="s">
        <v>143</v>
      </c>
      <c r="B219" s="160">
        <f>IF(B123=0,0,B123/0.086*1000000/B$14)</f>
        <v>3354.8204868236098</v>
      </c>
      <c r="C219" s="160">
        <f t="shared" ref="C219:Q219" si="41">IF(C123=0,0,C123/0.086*1000000/C$14)</f>
        <v>3448.7195745082772</v>
      </c>
      <c r="D219" s="160">
        <f t="shared" si="41"/>
        <v>3315.2252526175548</v>
      </c>
      <c r="E219" s="160">
        <f t="shared" si="41"/>
        <v>3310.2174353103337</v>
      </c>
      <c r="F219" s="160">
        <f t="shared" si="41"/>
        <v>3299.897954318832</v>
      </c>
      <c r="G219" s="160">
        <f t="shared" si="41"/>
        <v>3299.9272254335297</v>
      </c>
      <c r="H219" s="160">
        <f t="shared" si="41"/>
        <v>3322.6245988582432</v>
      </c>
      <c r="I219" s="160">
        <f t="shared" si="41"/>
        <v>3295.7964473890261</v>
      </c>
      <c r="J219" s="160">
        <f t="shared" si="41"/>
        <v>3296.354423157215</v>
      </c>
      <c r="K219" s="160">
        <f t="shared" si="41"/>
        <v>3281.93266769201</v>
      </c>
      <c r="L219" s="160">
        <f t="shared" si="41"/>
        <v>3276.1449965960896</v>
      </c>
      <c r="M219" s="160">
        <f t="shared" si="41"/>
        <v>0</v>
      </c>
      <c r="N219" s="160">
        <f t="shared" si="41"/>
        <v>0</v>
      </c>
      <c r="O219" s="160">
        <f t="shared" si="41"/>
        <v>3256.103422379038</v>
      </c>
      <c r="P219" s="160">
        <f t="shared" si="41"/>
        <v>3241.2650751632054</v>
      </c>
      <c r="Q219" s="160">
        <f t="shared" si="41"/>
        <v>3205.6824598957396</v>
      </c>
    </row>
    <row r="220" spans="1:17" ht="12" customHeight="1" x14ac:dyDescent="0.25">
      <c r="A220" s="148" t="s">
        <v>57</v>
      </c>
      <c r="B220" s="156">
        <f t="shared" ref="B220:Q221" si="42">IF(B124=0,0,B124/0.086*1000000/B$14)</f>
        <v>2620.8675619394585</v>
      </c>
      <c r="C220" s="156">
        <f t="shared" si="42"/>
        <v>2839.2904876768212</v>
      </c>
      <c r="D220" s="156">
        <f t="shared" si="42"/>
        <v>2577.6478991926169</v>
      </c>
      <c r="E220" s="156">
        <f t="shared" si="42"/>
        <v>2578.2119599093771</v>
      </c>
      <c r="F220" s="156">
        <f t="shared" si="42"/>
        <v>2554.3599989815252</v>
      </c>
      <c r="G220" s="156">
        <f t="shared" si="42"/>
        <v>2547.8137777786005</v>
      </c>
      <c r="H220" s="156">
        <f t="shared" si="42"/>
        <v>2559.555126469912</v>
      </c>
      <c r="I220" s="156">
        <f t="shared" si="42"/>
        <v>2531.9153640310487</v>
      </c>
      <c r="J220" s="156">
        <f t="shared" si="42"/>
        <v>2524.7694541223641</v>
      </c>
      <c r="K220" s="156">
        <f t="shared" si="42"/>
        <v>2506.6120872606925</v>
      </c>
      <c r="L220" s="156">
        <f t="shared" si="42"/>
        <v>2496.7430186359707</v>
      </c>
      <c r="M220" s="156">
        <f t="shared" si="42"/>
        <v>0</v>
      </c>
      <c r="N220" s="156">
        <f t="shared" si="42"/>
        <v>0</v>
      </c>
      <c r="O220" s="156">
        <f t="shared" si="42"/>
        <v>2477.6667592431077</v>
      </c>
      <c r="P220" s="156">
        <f t="shared" si="42"/>
        <v>2465.0247106213269</v>
      </c>
      <c r="Q220" s="156">
        <f t="shared" si="42"/>
        <v>2436.3969593522343</v>
      </c>
    </row>
    <row r="221" spans="1:17" ht="12" customHeight="1" x14ac:dyDescent="0.25">
      <c r="A221" s="148" t="s">
        <v>59</v>
      </c>
      <c r="B221" s="156">
        <f t="shared" si="42"/>
        <v>733.95292488415134</v>
      </c>
      <c r="C221" s="156">
        <f t="shared" si="42"/>
        <v>609.42908683145617</v>
      </c>
      <c r="D221" s="156">
        <f t="shared" si="42"/>
        <v>737.57735342493822</v>
      </c>
      <c r="E221" s="156">
        <f t="shared" si="42"/>
        <v>732.00547540095647</v>
      </c>
      <c r="F221" s="156">
        <f t="shared" si="42"/>
        <v>745.53795533730647</v>
      </c>
      <c r="G221" s="156">
        <f t="shared" si="42"/>
        <v>752.11344765492834</v>
      </c>
      <c r="H221" s="156">
        <f t="shared" si="42"/>
        <v>763.06947238833129</v>
      </c>
      <c r="I221" s="156">
        <f t="shared" si="42"/>
        <v>763.88108335797722</v>
      </c>
      <c r="J221" s="156">
        <f t="shared" si="42"/>
        <v>771.58496903485047</v>
      </c>
      <c r="K221" s="156">
        <f t="shared" si="42"/>
        <v>775.32058043131769</v>
      </c>
      <c r="L221" s="156">
        <f t="shared" si="42"/>
        <v>779.4019779601191</v>
      </c>
      <c r="M221" s="156">
        <f t="shared" si="42"/>
        <v>0</v>
      </c>
      <c r="N221" s="156">
        <f t="shared" si="42"/>
        <v>0</v>
      </c>
      <c r="O221" s="156">
        <f t="shared" si="42"/>
        <v>778.43666313593064</v>
      </c>
      <c r="P221" s="156">
        <f t="shared" si="42"/>
        <v>776.24036454187808</v>
      </c>
      <c r="Q221" s="156">
        <f t="shared" si="42"/>
        <v>769.2855005435058</v>
      </c>
    </row>
    <row r="222" spans="1:17" ht="12" customHeight="1" x14ac:dyDescent="0.25">
      <c r="A222" s="163" t="s">
        <v>142</v>
      </c>
      <c r="B222" s="162">
        <f>IF(B126=0,0,B126/0.086*1000000/B$15)</f>
        <v>3547.3221668459132</v>
      </c>
      <c r="C222" s="162">
        <f t="shared" ref="C222:Q222" si="43">IF(C126=0,0,C126/0.086*1000000/C$15)</f>
        <v>3625.2520388303024</v>
      </c>
      <c r="D222" s="162">
        <f t="shared" si="43"/>
        <v>3381.9619900307821</v>
      </c>
      <c r="E222" s="162">
        <f t="shared" si="43"/>
        <v>3439.5603357229711</v>
      </c>
      <c r="F222" s="162">
        <f t="shared" si="43"/>
        <v>3557.1580395718543</v>
      </c>
      <c r="G222" s="162">
        <f t="shared" si="43"/>
        <v>3506.0740065490404</v>
      </c>
      <c r="H222" s="162">
        <f t="shared" si="43"/>
        <v>3755.0762044592161</v>
      </c>
      <c r="I222" s="162">
        <f t="shared" si="43"/>
        <v>3571.7585860861241</v>
      </c>
      <c r="J222" s="162">
        <f t="shared" si="43"/>
        <v>3622.9493839246916</v>
      </c>
      <c r="K222" s="162">
        <f t="shared" si="43"/>
        <v>3213.0655668343352</v>
      </c>
      <c r="L222" s="162">
        <f t="shared" si="43"/>
        <v>3400.6678289380638</v>
      </c>
      <c r="M222" s="162">
        <f t="shared" si="43"/>
        <v>3399.6207288790361</v>
      </c>
      <c r="N222" s="162">
        <f t="shared" si="43"/>
        <v>3334.2870246363882</v>
      </c>
      <c r="O222" s="162">
        <f t="shared" si="43"/>
        <v>3523.9620736651314</v>
      </c>
      <c r="P222" s="162">
        <f t="shared" si="43"/>
        <v>3529.4622080772401</v>
      </c>
      <c r="Q222" s="162">
        <f t="shared" si="43"/>
        <v>3660.5058803046772</v>
      </c>
    </row>
    <row r="223" spans="1:17" ht="12" customHeight="1" x14ac:dyDescent="0.25">
      <c r="A223" s="161" t="s">
        <v>141</v>
      </c>
      <c r="B223" s="160">
        <f>IF(B127=0,0,B127/0.086*1000000/B$16)</f>
        <v>3039.7123333342006</v>
      </c>
      <c r="C223" s="160">
        <f t="shared" ref="C223:Q223" si="44">IF(C127=0,0,C127/0.086*1000000/C$16)</f>
        <v>3183.3580344000416</v>
      </c>
      <c r="D223" s="160">
        <f t="shared" si="44"/>
        <v>2935.8526469444269</v>
      </c>
      <c r="E223" s="160">
        <f t="shared" si="44"/>
        <v>2981.4779349642522</v>
      </c>
      <c r="F223" s="160">
        <f t="shared" si="44"/>
        <v>3057.6906810593932</v>
      </c>
      <c r="G223" s="160">
        <f t="shared" si="44"/>
        <v>3031.0615519118696</v>
      </c>
      <c r="H223" s="160">
        <f t="shared" si="44"/>
        <v>3203.8690052868019</v>
      </c>
      <c r="I223" s="160">
        <f t="shared" si="44"/>
        <v>3085.5241643140421</v>
      </c>
      <c r="J223" s="160">
        <f t="shared" si="44"/>
        <v>3126.5020685858995</v>
      </c>
      <c r="K223" s="160">
        <f t="shared" si="44"/>
        <v>2863.8131988736523</v>
      </c>
      <c r="L223" s="160">
        <f t="shared" si="44"/>
        <v>2989.8360667698648</v>
      </c>
      <c r="M223" s="160">
        <f t="shared" si="44"/>
        <v>2987.9072433117549</v>
      </c>
      <c r="N223" s="160">
        <f t="shared" si="44"/>
        <v>2944.4837288651756</v>
      </c>
      <c r="O223" s="160">
        <f t="shared" si="44"/>
        <v>3069.0120110182634</v>
      </c>
      <c r="P223" s="160">
        <f t="shared" si="44"/>
        <v>3070.3907997920855</v>
      </c>
      <c r="Q223" s="160">
        <f t="shared" si="44"/>
        <v>3148.6143227415414</v>
      </c>
    </row>
    <row r="224" spans="1:17" ht="12" customHeight="1" x14ac:dyDescent="0.25">
      <c r="A224" s="148" t="s">
        <v>60</v>
      </c>
      <c r="B224" s="156">
        <f t="shared" ref="B224:Q225" si="45">IF(B128=0,0,B128/0.086*1000000/B$16)</f>
        <v>2305.7594084500497</v>
      </c>
      <c r="C224" s="156">
        <f t="shared" si="45"/>
        <v>2573.928947568585</v>
      </c>
      <c r="D224" s="156">
        <f t="shared" si="45"/>
        <v>2198.2752935194894</v>
      </c>
      <c r="E224" s="156">
        <f t="shared" si="45"/>
        <v>2249.4724595632961</v>
      </c>
      <c r="F224" s="156">
        <f t="shared" si="45"/>
        <v>2312.1527257220878</v>
      </c>
      <c r="G224" s="156">
        <f t="shared" si="45"/>
        <v>2278.9481042569419</v>
      </c>
      <c r="H224" s="156">
        <f t="shared" si="45"/>
        <v>2440.7995328984707</v>
      </c>
      <c r="I224" s="156">
        <f t="shared" si="45"/>
        <v>2321.6430809560652</v>
      </c>
      <c r="J224" s="156">
        <f t="shared" si="45"/>
        <v>2354.9170995510485</v>
      </c>
      <c r="K224" s="156">
        <f t="shared" si="45"/>
        <v>2088.4926184423343</v>
      </c>
      <c r="L224" s="156">
        <f t="shared" si="45"/>
        <v>2210.4340888097454</v>
      </c>
      <c r="M224" s="156">
        <f t="shared" si="45"/>
        <v>2209.7534737713745</v>
      </c>
      <c r="N224" s="156">
        <f t="shared" si="45"/>
        <v>2167.2865660136517</v>
      </c>
      <c r="O224" s="156">
        <f t="shared" si="45"/>
        <v>2290.5753478823335</v>
      </c>
      <c r="P224" s="156">
        <f t="shared" si="45"/>
        <v>2294.150435250207</v>
      </c>
      <c r="Q224" s="156">
        <f t="shared" si="45"/>
        <v>2379.3288221980361</v>
      </c>
    </row>
    <row r="225" spans="1:17" ht="12" customHeight="1" x14ac:dyDescent="0.25">
      <c r="A225" s="148" t="s">
        <v>59</v>
      </c>
      <c r="B225" s="156">
        <f t="shared" si="45"/>
        <v>733.952924884151</v>
      </c>
      <c r="C225" s="156">
        <f t="shared" si="45"/>
        <v>609.42908683145629</v>
      </c>
      <c r="D225" s="156">
        <f t="shared" si="45"/>
        <v>737.57735342493766</v>
      </c>
      <c r="E225" s="156">
        <f t="shared" si="45"/>
        <v>732.00547540095636</v>
      </c>
      <c r="F225" s="156">
        <f t="shared" si="45"/>
        <v>745.53795533730602</v>
      </c>
      <c r="G225" s="156">
        <f t="shared" si="45"/>
        <v>752.11344765492834</v>
      </c>
      <c r="H225" s="156">
        <f t="shared" si="45"/>
        <v>763.06947238833106</v>
      </c>
      <c r="I225" s="156">
        <f t="shared" si="45"/>
        <v>763.88108335797722</v>
      </c>
      <c r="J225" s="156">
        <f t="shared" si="45"/>
        <v>771.58496903485116</v>
      </c>
      <c r="K225" s="156">
        <f t="shared" si="45"/>
        <v>775.32058043131815</v>
      </c>
      <c r="L225" s="156">
        <f t="shared" si="45"/>
        <v>779.40197796011921</v>
      </c>
      <c r="M225" s="156">
        <f t="shared" si="45"/>
        <v>778.15376954037947</v>
      </c>
      <c r="N225" s="156">
        <f t="shared" si="45"/>
        <v>777.19716285152447</v>
      </c>
      <c r="O225" s="156">
        <f t="shared" si="45"/>
        <v>778.43666313593019</v>
      </c>
      <c r="P225" s="156">
        <f t="shared" si="45"/>
        <v>776.24036454187842</v>
      </c>
      <c r="Q225" s="156">
        <f t="shared" si="45"/>
        <v>769.28550054350569</v>
      </c>
    </row>
    <row r="226" spans="1:17" ht="12" customHeight="1" x14ac:dyDescent="0.25">
      <c r="A226" s="158" t="s">
        <v>62</v>
      </c>
      <c r="B226" s="157">
        <f t="shared" si="36"/>
        <v>905.49930901715345</v>
      </c>
      <c r="C226" s="157">
        <f t="shared" si="36"/>
        <v>934.4355134083404</v>
      </c>
      <c r="D226" s="157">
        <f t="shared" si="36"/>
        <v>897.76601169784635</v>
      </c>
      <c r="E226" s="157">
        <f t="shared" si="36"/>
        <v>917.46662321011593</v>
      </c>
      <c r="F226" s="157">
        <f t="shared" si="36"/>
        <v>948.16464092127353</v>
      </c>
      <c r="G226" s="157">
        <f t="shared" si="36"/>
        <v>939.39796416907132</v>
      </c>
      <c r="H226" s="157">
        <f t="shared" si="36"/>
        <v>973.51963551211759</v>
      </c>
      <c r="I226" s="157">
        <f t="shared" si="36"/>
        <v>946.42354494883739</v>
      </c>
      <c r="J226" s="157">
        <f t="shared" si="36"/>
        <v>948.74693613944748</v>
      </c>
      <c r="K226" s="157">
        <f t="shared" si="36"/>
        <v>870.9652233170541</v>
      </c>
      <c r="L226" s="157">
        <f t="shared" si="36"/>
        <v>917.64429545842233</v>
      </c>
      <c r="M226" s="157">
        <f t="shared" si="36"/>
        <v>899.26937285855331</v>
      </c>
      <c r="N226" s="157">
        <f t="shared" si="36"/>
        <v>881.60723398796995</v>
      </c>
      <c r="O226" s="157">
        <f t="shared" si="36"/>
        <v>1005.9226126713343</v>
      </c>
      <c r="P226" s="157">
        <f t="shared" si="36"/>
        <v>1002.1351928520581</v>
      </c>
      <c r="Q226" s="157">
        <f t="shared" si="36"/>
        <v>1039.6569291130652</v>
      </c>
    </row>
    <row r="227" spans="1:17" ht="12" customHeight="1" x14ac:dyDescent="0.25">
      <c r="A227" s="23" t="s">
        <v>55</v>
      </c>
      <c r="B227" s="156">
        <f>IF(B131=0,0,B131/0.086*1000000/B$18)</f>
        <v>0</v>
      </c>
      <c r="C227" s="156">
        <f t="shared" ref="C227:Q227" si="46">IF(C131=0,0,C131/0.086*1000000/C$18)</f>
        <v>0</v>
      </c>
      <c r="D227" s="156">
        <f t="shared" si="46"/>
        <v>0</v>
      </c>
      <c r="E227" s="156">
        <f t="shared" si="46"/>
        <v>0</v>
      </c>
      <c r="F227" s="156">
        <f t="shared" si="46"/>
        <v>0</v>
      </c>
      <c r="G227" s="156">
        <f t="shared" si="46"/>
        <v>0</v>
      </c>
      <c r="H227" s="156">
        <f t="shared" si="46"/>
        <v>0</v>
      </c>
      <c r="I227" s="156">
        <f t="shared" si="46"/>
        <v>0</v>
      </c>
      <c r="J227" s="156">
        <f t="shared" si="46"/>
        <v>0</v>
      </c>
      <c r="K227" s="156">
        <f t="shared" si="46"/>
        <v>0</v>
      </c>
      <c r="L227" s="156">
        <f t="shared" si="46"/>
        <v>0</v>
      </c>
      <c r="M227" s="156">
        <f t="shared" si="46"/>
        <v>0</v>
      </c>
      <c r="N227" s="156">
        <f t="shared" si="46"/>
        <v>0</v>
      </c>
      <c r="O227" s="156">
        <f t="shared" si="46"/>
        <v>0</v>
      </c>
      <c r="P227" s="156">
        <f t="shared" si="46"/>
        <v>0</v>
      </c>
      <c r="Q227" s="156">
        <f t="shared" si="46"/>
        <v>0</v>
      </c>
    </row>
    <row r="228" spans="1:17" ht="12" customHeight="1" x14ac:dyDescent="0.25">
      <c r="A228" s="23" t="s">
        <v>57</v>
      </c>
      <c r="B228" s="156">
        <f>IF(B132=0,0,B132/0.086*1000000/B$19)</f>
        <v>1438.7986933080297</v>
      </c>
      <c r="C228" s="156">
        <f t="shared" ref="C228:Q228" si="47">IF(C132=0,0,C132/0.086*1000000/C$19)</f>
        <v>1415.377255535542</v>
      </c>
      <c r="D228" s="156">
        <f t="shared" si="47"/>
        <v>1448.7663052305097</v>
      </c>
      <c r="E228" s="156">
        <f t="shared" si="47"/>
        <v>1456.6441282083642</v>
      </c>
      <c r="F228" s="156">
        <f t="shared" si="47"/>
        <v>1432.1736654165454</v>
      </c>
      <c r="G228" s="156">
        <f t="shared" si="47"/>
        <v>1406.4597004985258</v>
      </c>
      <c r="H228" s="156">
        <f t="shared" si="47"/>
        <v>1342.9945689636588</v>
      </c>
      <c r="I228" s="156">
        <f t="shared" si="47"/>
        <v>1412.54180389526</v>
      </c>
      <c r="J228" s="156">
        <f t="shared" si="47"/>
        <v>1389.5860632169886</v>
      </c>
      <c r="K228" s="156">
        <f t="shared" si="47"/>
        <v>1453.4520606615486</v>
      </c>
      <c r="L228" s="156">
        <f t="shared" si="47"/>
        <v>1397.4788647539003</v>
      </c>
      <c r="M228" s="156">
        <f t="shared" si="47"/>
        <v>1397.778451849729</v>
      </c>
      <c r="N228" s="156">
        <f t="shared" si="47"/>
        <v>1422.2234152692051</v>
      </c>
      <c r="O228" s="156">
        <f t="shared" si="47"/>
        <v>1387.5865605014565</v>
      </c>
      <c r="P228" s="156">
        <f t="shared" si="47"/>
        <v>1423.2373640567782</v>
      </c>
      <c r="Q228" s="156">
        <f t="shared" si="47"/>
        <v>1425.00034706461</v>
      </c>
    </row>
    <row r="229" spans="1:17" ht="12" customHeight="1" x14ac:dyDescent="0.25">
      <c r="A229" s="29" t="s">
        <v>140</v>
      </c>
      <c r="B229" s="57">
        <f>IF(B133=0,0,B133/0.086*1000000/B$20)</f>
        <v>825.26737942494833</v>
      </c>
      <c r="C229" s="57">
        <f t="shared" ref="C229:Q229" si="48">IF(C133=0,0,C133/0.086*1000000/C$20)</f>
        <v>838.39168234625367</v>
      </c>
      <c r="D229" s="57">
        <f t="shared" si="48"/>
        <v>811.41422572492888</v>
      </c>
      <c r="E229" s="57">
        <f t="shared" si="48"/>
        <v>836.45684990910502</v>
      </c>
      <c r="F229" s="57">
        <f t="shared" si="48"/>
        <v>859.06125812188782</v>
      </c>
      <c r="G229" s="57">
        <f t="shared" si="48"/>
        <v>840.28553387122156</v>
      </c>
      <c r="H229" s="57">
        <f t="shared" si="48"/>
        <v>858.54962126503335</v>
      </c>
      <c r="I229" s="57">
        <f t="shared" si="48"/>
        <v>870.81333849715008</v>
      </c>
      <c r="J229" s="57">
        <f t="shared" si="48"/>
        <v>865.16917453875635</v>
      </c>
      <c r="K229" s="57">
        <f t="shared" si="48"/>
        <v>832.68613536206874</v>
      </c>
      <c r="L229" s="57">
        <f t="shared" si="48"/>
        <v>853.37507425156753</v>
      </c>
      <c r="M229" s="57">
        <f t="shared" si="48"/>
        <v>850.586845613322</v>
      </c>
      <c r="N229" s="57">
        <f t="shared" si="48"/>
        <v>859.91063948032229</v>
      </c>
      <c r="O229" s="57">
        <f t="shared" si="48"/>
        <v>891.41106473474247</v>
      </c>
      <c r="P229" s="57">
        <f t="shared" si="48"/>
        <v>923.29371005879148</v>
      </c>
      <c r="Q229" s="57">
        <f t="shared" si="48"/>
        <v>972.53434502700622</v>
      </c>
    </row>
    <row r="231" spans="1:17" ht="12" customHeight="1" x14ac:dyDescent="0.25">
      <c r="A231" s="152" t="s">
        <v>74</v>
      </c>
      <c r="B231" s="168">
        <f t="shared" ref="B231:Q231" si="49">IF(B135=0,0,B135/0.086*1000000/B$5)</f>
        <v>11604.767534677434</v>
      </c>
      <c r="C231" s="168">
        <f t="shared" si="49"/>
        <v>11883.095490465859</v>
      </c>
      <c r="D231" s="168">
        <f t="shared" si="49"/>
        <v>11695.385474865408</v>
      </c>
      <c r="E231" s="168">
        <f t="shared" si="49"/>
        <v>11882.177781228649</v>
      </c>
      <c r="F231" s="168">
        <f t="shared" si="49"/>
        <v>12231.125398330563</v>
      </c>
      <c r="G231" s="168">
        <f t="shared" si="49"/>
        <v>12384.122497851569</v>
      </c>
      <c r="H231" s="168">
        <f t="shared" si="49"/>
        <v>12794.762138283517</v>
      </c>
      <c r="I231" s="168">
        <f t="shared" si="49"/>
        <v>13258.166390583901</v>
      </c>
      <c r="J231" s="168">
        <f t="shared" si="49"/>
        <v>12013.298048768163</v>
      </c>
      <c r="K231" s="168">
        <f t="shared" si="49"/>
        <v>12439.405203999233</v>
      </c>
      <c r="L231" s="168">
        <f t="shared" si="49"/>
        <v>12622.565196805675</v>
      </c>
      <c r="M231" s="168">
        <f t="shared" si="49"/>
        <v>10534.717598175186</v>
      </c>
      <c r="N231" s="168">
        <f t="shared" si="49"/>
        <v>10486.623544130822</v>
      </c>
      <c r="O231" s="168">
        <f t="shared" si="49"/>
        <v>10586.519941395651</v>
      </c>
      <c r="P231" s="168">
        <f t="shared" si="49"/>
        <v>9706.5912617161612</v>
      </c>
      <c r="Q231" s="168">
        <f t="shared" si="49"/>
        <v>10443.49469002717</v>
      </c>
    </row>
    <row r="232" spans="1:17" ht="12" customHeight="1" x14ac:dyDescent="0.25">
      <c r="A232" s="158" t="s">
        <v>65</v>
      </c>
      <c r="B232" s="157">
        <f t="shared" ref="B232:Q232" si="50">SUM(B233:B234)</f>
        <v>8716.1217133542668</v>
      </c>
      <c r="C232" s="157">
        <f t="shared" si="50"/>
        <v>8977.6341286581628</v>
      </c>
      <c r="D232" s="157">
        <f t="shared" si="50"/>
        <v>8858.6484422967624</v>
      </c>
      <c r="E232" s="157">
        <f t="shared" si="50"/>
        <v>9009.7048269426541</v>
      </c>
      <c r="F232" s="157">
        <f t="shared" si="50"/>
        <v>9314.3136142234998</v>
      </c>
      <c r="G232" s="157">
        <f t="shared" si="50"/>
        <v>9450.0067751634233</v>
      </c>
      <c r="H232" s="157">
        <f t="shared" si="50"/>
        <v>9768.2211142307206</v>
      </c>
      <c r="I232" s="157">
        <f t="shared" si="50"/>
        <v>10176.559609192809</v>
      </c>
      <c r="J232" s="157">
        <f t="shared" si="50"/>
        <v>8909.3583210695379</v>
      </c>
      <c r="K232" s="157">
        <f t="shared" si="50"/>
        <v>9416.6447934620719</v>
      </c>
      <c r="L232" s="157">
        <f t="shared" si="50"/>
        <v>9521.1507215494366</v>
      </c>
      <c r="M232" s="157">
        <f t="shared" si="50"/>
        <v>7421.6897200686717</v>
      </c>
      <c r="N232" s="157">
        <f t="shared" si="50"/>
        <v>7367.7075791695524</v>
      </c>
      <c r="O232" s="157">
        <f t="shared" si="50"/>
        <v>7494.6426285075177</v>
      </c>
      <c r="P232" s="157">
        <f t="shared" si="50"/>
        <v>6592.8768487743</v>
      </c>
      <c r="Q232" s="157">
        <f t="shared" si="50"/>
        <v>7295.8130978675899</v>
      </c>
    </row>
    <row r="233" spans="1:17" ht="12" customHeight="1" x14ac:dyDescent="0.25">
      <c r="A233" s="23" t="s">
        <v>157</v>
      </c>
      <c r="B233" s="156">
        <f t="shared" ref="B233:Q234" si="51">IF(B137=0,0,B137/0.086*1000000/B$7)</f>
        <v>8613.4330004066887</v>
      </c>
      <c r="C233" s="156">
        <f t="shared" si="51"/>
        <v>8856.5480247476826</v>
      </c>
      <c r="D233" s="156">
        <f t="shared" si="51"/>
        <v>8789.3963438327373</v>
      </c>
      <c r="E233" s="156">
        <f t="shared" si="51"/>
        <v>8925.5392349682388</v>
      </c>
      <c r="F233" s="156">
        <f t="shared" si="51"/>
        <v>9203.473940137661</v>
      </c>
      <c r="G233" s="156">
        <f t="shared" si="51"/>
        <v>9350.1767873409754</v>
      </c>
      <c r="H233" s="156">
        <f t="shared" si="51"/>
        <v>9621.0570590457428</v>
      </c>
      <c r="I233" s="156">
        <f t="shared" si="51"/>
        <v>10047.961097837253</v>
      </c>
      <c r="J233" s="156">
        <f t="shared" si="51"/>
        <v>8795.3712463766897</v>
      </c>
      <c r="K233" s="156">
        <f t="shared" si="51"/>
        <v>9375.4343749559685</v>
      </c>
      <c r="L233" s="156">
        <f t="shared" si="51"/>
        <v>9440.4707827520942</v>
      </c>
      <c r="M233" s="156">
        <f t="shared" si="51"/>
        <v>7351.4724160864298</v>
      </c>
      <c r="N233" s="156">
        <f t="shared" si="51"/>
        <v>7306.8547767088139</v>
      </c>
      <c r="O233" s="156">
        <f t="shared" si="51"/>
        <v>7410.6970872827733</v>
      </c>
      <c r="P233" s="156">
        <f t="shared" si="51"/>
        <v>6513.8733040386587</v>
      </c>
      <c r="Q233" s="156">
        <f t="shared" si="51"/>
        <v>7196.727939223766</v>
      </c>
    </row>
    <row r="234" spans="1:17" ht="12" customHeight="1" x14ac:dyDescent="0.25">
      <c r="A234" s="23" t="s">
        <v>60</v>
      </c>
      <c r="B234" s="156">
        <f t="shared" si="51"/>
        <v>102.68871294757753</v>
      </c>
      <c r="C234" s="156">
        <f t="shared" si="51"/>
        <v>121.08610391047998</v>
      </c>
      <c r="D234" s="156">
        <f t="shared" si="51"/>
        <v>69.252098464024797</v>
      </c>
      <c r="E234" s="156">
        <f t="shared" si="51"/>
        <v>84.165591974414625</v>
      </c>
      <c r="F234" s="156">
        <f t="shared" si="51"/>
        <v>110.83967408583966</v>
      </c>
      <c r="G234" s="156">
        <f t="shared" si="51"/>
        <v>99.829987822448118</v>
      </c>
      <c r="H234" s="156">
        <f t="shared" si="51"/>
        <v>147.16405518497817</v>
      </c>
      <c r="I234" s="156">
        <f t="shared" si="51"/>
        <v>128.59851135555567</v>
      </c>
      <c r="J234" s="156">
        <f t="shared" si="51"/>
        <v>113.98707469284845</v>
      </c>
      <c r="K234" s="156">
        <f t="shared" si="51"/>
        <v>41.210418506102933</v>
      </c>
      <c r="L234" s="156">
        <f t="shared" si="51"/>
        <v>80.679938797342317</v>
      </c>
      <c r="M234" s="156">
        <f t="shared" si="51"/>
        <v>70.217303982241788</v>
      </c>
      <c r="N234" s="156">
        <f t="shared" si="51"/>
        <v>60.852802460738346</v>
      </c>
      <c r="O234" s="156">
        <f t="shared" si="51"/>
        <v>83.945541224744289</v>
      </c>
      <c r="P234" s="156">
        <f t="shared" si="51"/>
        <v>79.003544735641114</v>
      </c>
      <c r="Q234" s="156">
        <f t="shared" si="51"/>
        <v>99.085158643823519</v>
      </c>
    </row>
    <row r="235" spans="1:17" ht="12" customHeight="1" x14ac:dyDescent="0.25">
      <c r="A235" s="158" t="s">
        <v>112</v>
      </c>
      <c r="B235" s="157">
        <f t="shared" ref="B235:Q235" si="52">B236</f>
        <v>4.4584820024593661</v>
      </c>
      <c r="C235" s="157">
        <f t="shared" si="52"/>
        <v>4.8547756325159135</v>
      </c>
      <c r="D235" s="157">
        <f t="shared" si="52"/>
        <v>5.2517917146557469</v>
      </c>
      <c r="E235" s="157">
        <f t="shared" si="52"/>
        <v>5.5270718669514478</v>
      </c>
      <c r="F235" s="157">
        <f t="shared" si="52"/>
        <v>5.9442240329343816</v>
      </c>
      <c r="G235" s="157">
        <f t="shared" si="52"/>
        <v>7.43818892766192</v>
      </c>
      <c r="H235" s="157">
        <f t="shared" si="52"/>
        <v>8.8427683255119547</v>
      </c>
      <c r="I235" s="157">
        <f t="shared" si="52"/>
        <v>11.257291880314273</v>
      </c>
      <c r="J235" s="157">
        <f t="shared" si="52"/>
        <v>13.088296356885101</v>
      </c>
      <c r="K235" s="157">
        <f t="shared" si="52"/>
        <v>16.455083067644974</v>
      </c>
      <c r="L235" s="157">
        <f t="shared" si="52"/>
        <v>18.742220137877645</v>
      </c>
      <c r="M235" s="157">
        <f t="shared" si="52"/>
        <v>21.011191118000582</v>
      </c>
      <c r="N235" s="157">
        <f t="shared" si="52"/>
        <v>23.683867807641629</v>
      </c>
      <c r="O235" s="157">
        <f t="shared" si="52"/>
        <v>26.395380563449983</v>
      </c>
      <c r="P235" s="157">
        <f t="shared" si="52"/>
        <v>29.060796725036205</v>
      </c>
      <c r="Q235" s="157">
        <f t="shared" si="52"/>
        <v>27.347013901205617</v>
      </c>
    </row>
    <row r="236" spans="1:17" ht="12" customHeight="1" x14ac:dyDescent="0.25">
      <c r="A236" s="23" t="s">
        <v>60</v>
      </c>
      <c r="B236" s="156">
        <f t="shared" ref="B236:Q237" si="53">IF(B140=0,0,B140/0.086*1000000/B$5)</f>
        <v>4.4584820024593661</v>
      </c>
      <c r="C236" s="156">
        <f t="shared" si="53"/>
        <v>4.8547756325159135</v>
      </c>
      <c r="D236" s="156">
        <f t="shared" si="53"/>
        <v>5.2517917146557469</v>
      </c>
      <c r="E236" s="156">
        <f t="shared" si="53"/>
        <v>5.5270718669514478</v>
      </c>
      <c r="F236" s="156">
        <f t="shared" si="53"/>
        <v>5.9442240329343816</v>
      </c>
      <c r="G236" s="156">
        <f t="shared" si="53"/>
        <v>7.43818892766192</v>
      </c>
      <c r="H236" s="156">
        <f t="shared" si="53"/>
        <v>8.8427683255119547</v>
      </c>
      <c r="I236" s="156">
        <f t="shared" si="53"/>
        <v>11.257291880314273</v>
      </c>
      <c r="J236" s="156">
        <f t="shared" si="53"/>
        <v>13.088296356885101</v>
      </c>
      <c r="K236" s="156">
        <f t="shared" si="53"/>
        <v>16.455083067644974</v>
      </c>
      <c r="L236" s="156">
        <f t="shared" si="53"/>
        <v>18.742220137877645</v>
      </c>
      <c r="M236" s="156">
        <f t="shared" si="53"/>
        <v>21.011191118000582</v>
      </c>
      <c r="N236" s="156">
        <f t="shared" si="53"/>
        <v>23.683867807641629</v>
      </c>
      <c r="O236" s="156">
        <f t="shared" si="53"/>
        <v>26.395380563449983</v>
      </c>
      <c r="P236" s="156">
        <f t="shared" si="53"/>
        <v>29.060796725036205</v>
      </c>
      <c r="Q236" s="156">
        <f t="shared" si="53"/>
        <v>27.347013901205617</v>
      </c>
    </row>
    <row r="237" spans="1:17" ht="12" customHeight="1" x14ac:dyDescent="0.25">
      <c r="A237" s="158" t="s">
        <v>63</v>
      </c>
      <c r="B237" s="157">
        <f t="shared" si="53"/>
        <v>2245.7279430764415</v>
      </c>
      <c r="C237" s="157">
        <f t="shared" si="53"/>
        <v>2254.8275481843316</v>
      </c>
      <c r="D237" s="157">
        <f t="shared" si="53"/>
        <v>2194.7263110610302</v>
      </c>
      <c r="E237" s="157">
        <f t="shared" si="53"/>
        <v>2209.4447683396065</v>
      </c>
      <c r="F237" s="157">
        <f t="shared" si="53"/>
        <v>2236.2999507241839</v>
      </c>
      <c r="G237" s="157">
        <f t="shared" si="53"/>
        <v>2259.4870332546498</v>
      </c>
      <c r="H237" s="157">
        <f t="shared" si="53"/>
        <v>2342.1092437680973</v>
      </c>
      <c r="I237" s="157">
        <f t="shared" si="53"/>
        <v>2359.9056213359268</v>
      </c>
      <c r="J237" s="157">
        <f t="shared" si="53"/>
        <v>2382.9913667523001</v>
      </c>
      <c r="K237" s="157">
        <f t="shared" si="53"/>
        <v>2310.2858887757452</v>
      </c>
      <c r="L237" s="157">
        <f t="shared" si="53"/>
        <v>2373.5326115308385</v>
      </c>
      <c r="M237" s="157">
        <f t="shared" si="53"/>
        <v>2381.4943851299386</v>
      </c>
      <c r="N237" s="157">
        <f t="shared" si="53"/>
        <v>2370.5517951212328</v>
      </c>
      <c r="O237" s="157">
        <f t="shared" si="53"/>
        <v>2330.6443806699403</v>
      </c>
      <c r="P237" s="157">
        <f t="shared" si="53"/>
        <v>2316.7871396362325</v>
      </c>
      <c r="Q237" s="157">
        <f t="shared" si="53"/>
        <v>2312.0004460204418</v>
      </c>
    </row>
    <row r="238" spans="1:17" ht="12" customHeight="1" x14ac:dyDescent="0.25">
      <c r="A238" s="167" t="s">
        <v>156</v>
      </c>
      <c r="B238" s="132">
        <f t="shared" ref="B238:Q238" si="54">IF(B142=0,0,B142/0.086*1000000/B$11)</f>
        <v>2099.981183735058</v>
      </c>
      <c r="C238" s="132">
        <f t="shared" si="54"/>
        <v>2119.6074457491636</v>
      </c>
      <c r="D238" s="132">
        <f t="shared" si="54"/>
        <v>2131.1550362004086</v>
      </c>
      <c r="E238" s="132">
        <f t="shared" si="54"/>
        <v>2136.5773585686202</v>
      </c>
      <c r="F238" s="132">
        <f t="shared" si="54"/>
        <v>2162.4465894382488</v>
      </c>
      <c r="G238" s="132">
        <f t="shared" si="54"/>
        <v>2185.9736663946292</v>
      </c>
      <c r="H238" s="132">
        <f t="shared" si="54"/>
        <v>2221.1752387696724</v>
      </c>
      <c r="I238" s="132">
        <f t="shared" si="54"/>
        <v>2276.956483946793</v>
      </c>
      <c r="J238" s="132">
        <f t="shared" si="54"/>
        <v>2262.4375003867976</v>
      </c>
      <c r="K238" s="132">
        <f t="shared" si="54"/>
        <v>2297.4351403064516</v>
      </c>
      <c r="L238" s="132">
        <f t="shared" si="54"/>
        <v>2294.0386817490594</v>
      </c>
      <c r="M238" s="132">
        <f t="shared" si="54"/>
        <v>2300.5478631860306</v>
      </c>
      <c r="N238" s="132">
        <f t="shared" si="54"/>
        <v>2309.7429521483405</v>
      </c>
      <c r="O238" s="132">
        <f t="shared" si="54"/>
        <v>2311.6943718062194</v>
      </c>
      <c r="P238" s="132">
        <f t="shared" si="54"/>
        <v>2302.0176683878426</v>
      </c>
      <c r="Q238" s="132">
        <f t="shared" si="54"/>
        <v>2289.4750283206345</v>
      </c>
    </row>
    <row r="239" spans="1:17" ht="12" customHeight="1" x14ac:dyDescent="0.25">
      <c r="A239" s="167" t="s">
        <v>155</v>
      </c>
      <c r="B239" s="132">
        <f t="shared" ref="B239:Q241" si="55">IF(B143=0,0,B143/0.086*1000000/B$12)</f>
        <v>2098.940694311962</v>
      </c>
      <c r="C239" s="132">
        <f t="shared" si="55"/>
        <v>2114.3503733128387</v>
      </c>
      <c r="D239" s="132">
        <f t="shared" si="55"/>
        <v>2187.0188850927234</v>
      </c>
      <c r="E239" s="132">
        <f t="shared" si="55"/>
        <v>2194.3942841411199</v>
      </c>
      <c r="F239" s="132">
        <f t="shared" si="55"/>
        <v>2246.2825064597846</v>
      </c>
      <c r="G239" s="132">
        <f t="shared" si="55"/>
        <v>2270.0793556331614</v>
      </c>
      <c r="H239" s="132">
        <f t="shared" si="55"/>
        <v>2299.0000422588337</v>
      </c>
      <c r="I239" s="132">
        <f t="shared" si="55"/>
        <v>2311.59069825809</v>
      </c>
      <c r="J239" s="132">
        <f t="shared" si="55"/>
        <v>2311.5293718892681</v>
      </c>
      <c r="K239" s="132">
        <f t="shared" si="55"/>
        <v>2327.8010918069763</v>
      </c>
      <c r="L239" s="132">
        <f t="shared" si="55"/>
        <v>2328.9209344983524</v>
      </c>
      <c r="M239" s="132">
        <f t="shared" si="55"/>
        <v>2329.5211323805979</v>
      </c>
      <c r="N239" s="132">
        <f t="shared" si="55"/>
        <v>2329.1025089176474</v>
      </c>
      <c r="O239" s="132">
        <f t="shared" si="55"/>
        <v>2330.048739299205</v>
      </c>
      <c r="P239" s="132">
        <f t="shared" si="55"/>
        <v>2320.0349149292192</v>
      </c>
      <c r="Q239" s="132">
        <f t="shared" si="55"/>
        <v>2299.1767035096041</v>
      </c>
    </row>
    <row r="240" spans="1:17" ht="12" customHeight="1" x14ac:dyDescent="0.25">
      <c r="A240" s="166" t="s">
        <v>55</v>
      </c>
      <c r="B240" s="165">
        <f t="shared" si="55"/>
        <v>1364.9877694278109</v>
      </c>
      <c r="C240" s="165">
        <f t="shared" si="55"/>
        <v>1504.9212864813821</v>
      </c>
      <c r="D240" s="165">
        <f t="shared" si="55"/>
        <v>1449.4415316677857</v>
      </c>
      <c r="E240" s="165">
        <f t="shared" si="55"/>
        <v>1462.388808740164</v>
      </c>
      <c r="F240" s="165">
        <f t="shared" si="55"/>
        <v>1500.7445511224782</v>
      </c>
      <c r="G240" s="165">
        <f t="shared" si="55"/>
        <v>1517.9659079782334</v>
      </c>
      <c r="H240" s="165">
        <f t="shared" si="55"/>
        <v>1535.9305698705029</v>
      </c>
      <c r="I240" s="165">
        <f t="shared" si="55"/>
        <v>1547.7096149001122</v>
      </c>
      <c r="J240" s="165">
        <f t="shared" si="55"/>
        <v>1539.9444028544165</v>
      </c>
      <c r="K240" s="165">
        <f t="shared" si="55"/>
        <v>1552.4805113756586</v>
      </c>
      <c r="L240" s="165">
        <f t="shared" si="55"/>
        <v>1549.5189565382334</v>
      </c>
      <c r="M240" s="165">
        <f t="shared" si="55"/>
        <v>1551.3673628402184</v>
      </c>
      <c r="N240" s="165">
        <f t="shared" si="55"/>
        <v>1551.905346066123</v>
      </c>
      <c r="O240" s="165">
        <f t="shared" si="55"/>
        <v>1551.6120761632744</v>
      </c>
      <c r="P240" s="165">
        <f t="shared" si="55"/>
        <v>1543.7945503873409</v>
      </c>
      <c r="Q240" s="165">
        <f t="shared" si="55"/>
        <v>1529.891202966098</v>
      </c>
    </row>
    <row r="241" spans="1:17" ht="12" customHeight="1" x14ac:dyDescent="0.25">
      <c r="A241" s="147" t="s">
        <v>59</v>
      </c>
      <c r="B241" s="164">
        <f t="shared" si="55"/>
        <v>733.95292488415112</v>
      </c>
      <c r="C241" s="164">
        <f t="shared" si="55"/>
        <v>609.4290868314564</v>
      </c>
      <c r="D241" s="164">
        <f t="shared" si="55"/>
        <v>737.57735342493777</v>
      </c>
      <c r="E241" s="164">
        <f t="shared" si="55"/>
        <v>732.0054754009559</v>
      </c>
      <c r="F241" s="164">
        <f t="shared" si="55"/>
        <v>745.53795533730624</v>
      </c>
      <c r="G241" s="164">
        <f t="shared" si="55"/>
        <v>752.113447654928</v>
      </c>
      <c r="H241" s="164">
        <f t="shared" si="55"/>
        <v>763.06947238833106</v>
      </c>
      <c r="I241" s="164">
        <f t="shared" si="55"/>
        <v>763.88108335797756</v>
      </c>
      <c r="J241" s="164">
        <f t="shared" si="55"/>
        <v>771.58496903485127</v>
      </c>
      <c r="K241" s="164">
        <f t="shared" si="55"/>
        <v>775.32058043131769</v>
      </c>
      <c r="L241" s="164">
        <f t="shared" si="55"/>
        <v>779.4019779601191</v>
      </c>
      <c r="M241" s="164">
        <f t="shared" si="55"/>
        <v>778.15376954037936</v>
      </c>
      <c r="N241" s="164">
        <f t="shared" si="55"/>
        <v>777.19716285152413</v>
      </c>
      <c r="O241" s="164">
        <f t="shared" si="55"/>
        <v>778.43666313593042</v>
      </c>
      <c r="P241" s="164">
        <f t="shared" si="55"/>
        <v>776.24036454187819</v>
      </c>
      <c r="Q241" s="164">
        <f t="shared" si="55"/>
        <v>769.2855005435058</v>
      </c>
    </row>
    <row r="242" spans="1:17" ht="12" customHeight="1" x14ac:dyDescent="0.25">
      <c r="A242" s="163" t="s">
        <v>144</v>
      </c>
      <c r="B242" s="162">
        <f t="shared" ref="B242:Q242" si="56">IF(B146=0,0,B146/0.086*1000000/B$13)</f>
        <v>2099.698674658167</v>
      </c>
      <c r="C242" s="162">
        <f t="shared" si="56"/>
        <v>2135.6808249812543</v>
      </c>
      <c r="D242" s="162">
        <f t="shared" si="56"/>
        <v>2124.2473031575405</v>
      </c>
      <c r="E242" s="162">
        <f t="shared" si="56"/>
        <v>2154.0105957232249</v>
      </c>
      <c r="F242" s="162">
        <f t="shared" si="56"/>
        <v>2174.0082911553613</v>
      </c>
      <c r="G242" s="162">
        <f t="shared" si="56"/>
        <v>2188.9436029608819</v>
      </c>
      <c r="H242" s="162">
        <f t="shared" si="56"/>
        <v>2228.2394865352285</v>
      </c>
      <c r="I242" s="162">
        <f t="shared" si="56"/>
        <v>2223.497803443764</v>
      </c>
      <c r="J242" s="162">
        <f t="shared" si="56"/>
        <v>2240.6343717843642</v>
      </c>
      <c r="K242" s="162">
        <f t="shared" si="56"/>
        <v>2245.2159642010415</v>
      </c>
      <c r="L242" s="162">
        <f t="shared" si="56"/>
        <v>2249.8180353385642</v>
      </c>
      <c r="M242" s="162">
        <f t="shared" si="56"/>
        <v>0</v>
      </c>
      <c r="N242" s="162">
        <f t="shared" si="56"/>
        <v>0</v>
      </c>
      <c r="O242" s="162">
        <f t="shared" si="56"/>
        <v>2352.2480582229996</v>
      </c>
      <c r="P242" s="162">
        <f t="shared" si="56"/>
        <v>2340.2459460698601</v>
      </c>
      <c r="Q242" s="162">
        <f t="shared" si="56"/>
        <v>2313.0673224382549</v>
      </c>
    </row>
    <row r="243" spans="1:17" ht="12" customHeight="1" x14ac:dyDescent="0.25">
      <c r="A243" s="161" t="s">
        <v>143</v>
      </c>
      <c r="B243" s="160">
        <f t="shared" ref="B243:Q245" si="57">IF(B147=0,0,B147/0.086*1000000/B$14)</f>
        <v>2098.7570634122035</v>
      </c>
      <c r="C243" s="160">
        <f t="shared" si="57"/>
        <v>2125.7624725674082</v>
      </c>
      <c r="D243" s="160">
        <f t="shared" si="57"/>
        <v>2146.3010807023243</v>
      </c>
      <c r="E243" s="160">
        <f t="shared" si="57"/>
        <v>2184.5635515774898</v>
      </c>
      <c r="F243" s="160">
        <f t="shared" si="57"/>
        <v>2217.0874837055053</v>
      </c>
      <c r="G243" s="160">
        <f t="shared" si="57"/>
        <v>2229.1288678694364</v>
      </c>
      <c r="H243" s="160">
        <f t="shared" si="57"/>
        <v>2257.2271713186456</v>
      </c>
      <c r="I243" s="160">
        <f t="shared" si="57"/>
        <v>2254.9772324167106</v>
      </c>
      <c r="J243" s="160">
        <f t="shared" si="57"/>
        <v>2271.2907917029338</v>
      </c>
      <c r="K243" s="160">
        <f t="shared" si="57"/>
        <v>2264.2409792016638</v>
      </c>
      <c r="L243" s="160">
        <f t="shared" si="57"/>
        <v>2268.3734687265132</v>
      </c>
      <c r="M243" s="160">
        <f t="shared" si="57"/>
        <v>0</v>
      </c>
      <c r="N243" s="160">
        <f t="shared" si="57"/>
        <v>0</v>
      </c>
      <c r="O243" s="160">
        <f t="shared" si="57"/>
        <v>2307.3979009808804</v>
      </c>
      <c r="P243" s="160">
        <f t="shared" si="57"/>
        <v>2297.5475561786852</v>
      </c>
      <c r="Q243" s="160">
        <f t="shared" si="57"/>
        <v>2272.9504499138843</v>
      </c>
    </row>
    <row r="244" spans="1:17" ht="12" customHeight="1" x14ac:dyDescent="0.25">
      <c r="A244" s="148" t="s">
        <v>57</v>
      </c>
      <c r="B244" s="156">
        <f t="shared" si="57"/>
        <v>1364.8041385280524</v>
      </c>
      <c r="C244" s="156">
        <f t="shared" si="57"/>
        <v>1516.3333857359523</v>
      </c>
      <c r="D244" s="156">
        <f t="shared" si="57"/>
        <v>1408.7237272773857</v>
      </c>
      <c r="E244" s="156">
        <f t="shared" si="57"/>
        <v>1452.5580761765334</v>
      </c>
      <c r="F244" s="156">
        <f t="shared" si="57"/>
        <v>1471.5495283681985</v>
      </c>
      <c r="G244" s="156">
        <f t="shared" si="57"/>
        <v>1477.0154202145077</v>
      </c>
      <c r="H244" s="156">
        <f t="shared" si="57"/>
        <v>1494.1576989303139</v>
      </c>
      <c r="I244" s="156">
        <f t="shared" si="57"/>
        <v>1491.0961490587338</v>
      </c>
      <c r="J244" s="156">
        <f t="shared" si="57"/>
        <v>1499.7058226680833</v>
      </c>
      <c r="K244" s="156">
        <f t="shared" si="57"/>
        <v>1488.9203987703454</v>
      </c>
      <c r="L244" s="156">
        <f t="shared" si="57"/>
        <v>1488.9714907663945</v>
      </c>
      <c r="M244" s="156">
        <f t="shared" si="57"/>
        <v>0</v>
      </c>
      <c r="N244" s="156">
        <f t="shared" si="57"/>
        <v>0</v>
      </c>
      <c r="O244" s="156">
        <f t="shared" si="57"/>
        <v>1528.9612378449501</v>
      </c>
      <c r="P244" s="156">
        <f t="shared" si="57"/>
        <v>1521.3071916368067</v>
      </c>
      <c r="Q244" s="156">
        <f t="shared" si="57"/>
        <v>1503.664949370379</v>
      </c>
    </row>
    <row r="245" spans="1:17" ht="12" customHeight="1" x14ac:dyDescent="0.25">
      <c r="A245" s="148" t="s">
        <v>59</v>
      </c>
      <c r="B245" s="156">
        <f t="shared" si="57"/>
        <v>733.95292488415112</v>
      </c>
      <c r="C245" s="156">
        <f t="shared" si="57"/>
        <v>609.42908683145617</v>
      </c>
      <c r="D245" s="156">
        <f t="shared" si="57"/>
        <v>737.57735342493845</v>
      </c>
      <c r="E245" s="156">
        <f t="shared" si="57"/>
        <v>732.00547540095636</v>
      </c>
      <c r="F245" s="156">
        <f t="shared" si="57"/>
        <v>745.53795533730681</v>
      </c>
      <c r="G245" s="156">
        <f t="shared" si="57"/>
        <v>752.11344765492856</v>
      </c>
      <c r="H245" s="156">
        <f t="shared" si="57"/>
        <v>763.06947238833129</v>
      </c>
      <c r="I245" s="156">
        <f t="shared" si="57"/>
        <v>763.88108335797722</v>
      </c>
      <c r="J245" s="156">
        <f t="shared" si="57"/>
        <v>771.58496903485047</v>
      </c>
      <c r="K245" s="156">
        <f t="shared" si="57"/>
        <v>775.32058043131769</v>
      </c>
      <c r="L245" s="156">
        <f t="shared" si="57"/>
        <v>779.4019779601191</v>
      </c>
      <c r="M245" s="156">
        <f t="shared" si="57"/>
        <v>0</v>
      </c>
      <c r="N245" s="156">
        <f t="shared" si="57"/>
        <v>0</v>
      </c>
      <c r="O245" s="156">
        <f t="shared" si="57"/>
        <v>778.43666313593064</v>
      </c>
      <c r="P245" s="156">
        <f t="shared" si="57"/>
        <v>776.24036454187831</v>
      </c>
      <c r="Q245" s="156">
        <f t="shared" si="57"/>
        <v>769.2855005435058</v>
      </c>
    </row>
    <row r="246" spans="1:17" ht="12" customHeight="1" x14ac:dyDescent="0.25">
      <c r="A246" s="163" t="s">
        <v>142</v>
      </c>
      <c r="B246" s="162">
        <f t="shared" ref="B246:Q246" si="58">IF(B150=0,0,B150/0.086*1000000/B$15)</f>
        <v>2360.3761555726455</v>
      </c>
      <c r="C246" s="162">
        <f t="shared" si="58"/>
        <v>2412.2304284543034</v>
      </c>
      <c r="D246" s="162">
        <f t="shared" si="58"/>
        <v>2273.5951278466214</v>
      </c>
      <c r="E246" s="162">
        <f t="shared" si="58"/>
        <v>2320.9297436295469</v>
      </c>
      <c r="F246" s="162">
        <f t="shared" si="58"/>
        <v>2413.5912112107508</v>
      </c>
      <c r="G246" s="162">
        <f t="shared" si="58"/>
        <v>2428.5133241250155</v>
      </c>
      <c r="H246" s="162">
        <f t="shared" si="58"/>
        <v>2636.6930409221736</v>
      </c>
      <c r="I246" s="162">
        <f t="shared" si="58"/>
        <v>2569.9743305908319</v>
      </c>
      <c r="J246" s="162">
        <f t="shared" si="58"/>
        <v>2633.1109582613767</v>
      </c>
      <c r="K246" s="162">
        <f t="shared" si="58"/>
        <v>2347.8727638838882</v>
      </c>
      <c r="L246" s="162">
        <f t="shared" si="58"/>
        <v>2509.1148494576551</v>
      </c>
      <c r="M246" s="162">
        <f t="shared" si="58"/>
        <v>2510.1668861966705</v>
      </c>
      <c r="N246" s="162">
        <f t="shared" si="58"/>
        <v>2473.5034032617191</v>
      </c>
      <c r="O246" s="162">
        <f t="shared" si="58"/>
        <v>2678.1608445685506</v>
      </c>
      <c r="P246" s="162">
        <f t="shared" si="58"/>
        <v>2685.5178940449923</v>
      </c>
      <c r="Q246" s="162">
        <f t="shared" si="58"/>
        <v>2808.1218203348235</v>
      </c>
    </row>
    <row r="247" spans="1:17" ht="12" customHeight="1" x14ac:dyDescent="0.25">
      <c r="A247" s="161" t="s">
        <v>141</v>
      </c>
      <c r="B247" s="160">
        <f t="shared" ref="B247:Q249" si="59">IF(B151=0,0,B151/0.086*1000000/B$16)</f>
        <v>2268.1974260065072</v>
      </c>
      <c r="C247" s="160">
        <f t="shared" si="59"/>
        <v>2322.1126910333928</v>
      </c>
      <c r="D247" s="160">
        <f t="shared" si="59"/>
        <v>2248.7246519843688</v>
      </c>
      <c r="E247" s="160">
        <f t="shared" si="59"/>
        <v>2296.9282266583</v>
      </c>
      <c r="F247" s="160">
        <f t="shared" si="59"/>
        <v>2354.0663858505786</v>
      </c>
      <c r="G247" s="160">
        <f t="shared" si="59"/>
        <v>2388.8148636205901</v>
      </c>
      <c r="H247" s="160">
        <f t="shared" si="59"/>
        <v>2528.6782613897981</v>
      </c>
      <c r="I247" s="160">
        <f t="shared" si="59"/>
        <v>2467.8125969389907</v>
      </c>
      <c r="J247" s="160">
        <f t="shared" si="59"/>
        <v>2510.2003701463045</v>
      </c>
      <c r="K247" s="160">
        <f t="shared" si="59"/>
        <v>2331.3016058176845</v>
      </c>
      <c r="L247" s="160">
        <f t="shared" si="59"/>
        <v>2435.8423502596847</v>
      </c>
      <c r="M247" s="160">
        <f t="shared" si="59"/>
        <v>2438.0447035572943</v>
      </c>
      <c r="N247" s="160">
        <f t="shared" si="59"/>
        <v>2414.5133813842372</v>
      </c>
      <c r="O247" s="160">
        <f t="shared" si="59"/>
        <v>2519.2412121054876</v>
      </c>
      <c r="P247" s="160">
        <f t="shared" si="59"/>
        <v>2521.8269956711206</v>
      </c>
      <c r="Q247" s="160">
        <f t="shared" si="59"/>
        <v>2600.7022605177522</v>
      </c>
    </row>
    <row r="248" spans="1:17" ht="12" customHeight="1" x14ac:dyDescent="0.25">
      <c r="A248" s="148" t="s">
        <v>60</v>
      </c>
      <c r="B248" s="156">
        <f t="shared" si="59"/>
        <v>1534.2445011223563</v>
      </c>
      <c r="C248" s="156">
        <f t="shared" si="59"/>
        <v>1712.683604201937</v>
      </c>
      <c r="D248" s="156">
        <f t="shared" si="59"/>
        <v>1511.1472985594314</v>
      </c>
      <c r="E248" s="156">
        <f t="shared" si="59"/>
        <v>1564.9227512573436</v>
      </c>
      <c r="F248" s="156">
        <f t="shared" si="59"/>
        <v>1608.5284305132723</v>
      </c>
      <c r="G248" s="156">
        <f t="shared" si="59"/>
        <v>1636.7014159656612</v>
      </c>
      <c r="H248" s="156">
        <f t="shared" si="59"/>
        <v>1765.6087890014667</v>
      </c>
      <c r="I248" s="156">
        <f t="shared" si="59"/>
        <v>1703.9315135810132</v>
      </c>
      <c r="J248" s="156">
        <f t="shared" si="59"/>
        <v>1738.6154011114534</v>
      </c>
      <c r="K248" s="156">
        <f t="shared" si="59"/>
        <v>1555.9810253863661</v>
      </c>
      <c r="L248" s="156">
        <f t="shared" si="59"/>
        <v>1656.4403722995653</v>
      </c>
      <c r="M248" s="156">
        <f t="shared" si="59"/>
        <v>1659.8909340169153</v>
      </c>
      <c r="N248" s="156">
        <f t="shared" si="59"/>
        <v>1637.3162185327133</v>
      </c>
      <c r="O248" s="156">
        <f t="shared" si="59"/>
        <v>1740.8045489695573</v>
      </c>
      <c r="P248" s="156">
        <f t="shared" si="59"/>
        <v>1745.5866311292423</v>
      </c>
      <c r="Q248" s="156">
        <f t="shared" si="59"/>
        <v>1831.4167599742468</v>
      </c>
    </row>
    <row r="249" spans="1:17" ht="12" customHeight="1" x14ac:dyDescent="0.25">
      <c r="A249" s="148" t="s">
        <v>59</v>
      </c>
      <c r="B249" s="156">
        <f t="shared" si="59"/>
        <v>733.952924884151</v>
      </c>
      <c r="C249" s="156">
        <f t="shared" si="59"/>
        <v>609.42908683145629</v>
      </c>
      <c r="D249" s="156">
        <f t="shared" si="59"/>
        <v>737.57735342493766</v>
      </c>
      <c r="E249" s="156">
        <f t="shared" si="59"/>
        <v>732.00547540095613</v>
      </c>
      <c r="F249" s="156">
        <f t="shared" si="59"/>
        <v>745.53795533730613</v>
      </c>
      <c r="G249" s="156">
        <f t="shared" si="59"/>
        <v>752.11344765492834</v>
      </c>
      <c r="H249" s="156">
        <f t="shared" si="59"/>
        <v>763.06947238833118</v>
      </c>
      <c r="I249" s="156">
        <f t="shared" si="59"/>
        <v>763.88108335797722</v>
      </c>
      <c r="J249" s="156">
        <f t="shared" si="59"/>
        <v>771.58496903485127</v>
      </c>
      <c r="K249" s="156">
        <f t="shared" si="59"/>
        <v>775.32058043131815</v>
      </c>
      <c r="L249" s="156">
        <f t="shared" si="59"/>
        <v>779.40197796011921</v>
      </c>
      <c r="M249" s="156">
        <f t="shared" si="59"/>
        <v>778.15376954037924</v>
      </c>
      <c r="N249" s="156">
        <f t="shared" si="59"/>
        <v>777.19716285152447</v>
      </c>
      <c r="O249" s="156">
        <f t="shared" si="59"/>
        <v>778.43666313593019</v>
      </c>
      <c r="P249" s="156">
        <f t="shared" si="59"/>
        <v>776.24036454187842</v>
      </c>
      <c r="Q249" s="156">
        <f t="shared" si="59"/>
        <v>769.28550054350535</v>
      </c>
    </row>
    <row r="250" spans="1:17" ht="12" customHeight="1" x14ac:dyDescent="0.25">
      <c r="A250" s="158" t="s">
        <v>62</v>
      </c>
      <c r="B250" s="157">
        <f t="shared" ref="B250:Q250" si="60">IF(B154=0,0,B154/0.086*1000000/B$5)</f>
        <v>638.45939624426433</v>
      </c>
      <c r="C250" s="157">
        <f t="shared" si="60"/>
        <v>645.77903799085016</v>
      </c>
      <c r="D250" s="157">
        <f t="shared" si="60"/>
        <v>636.75892979295804</v>
      </c>
      <c r="E250" s="157">
        <f t="shared" si="60"/>
        <v>657.50111407943882</v>
      </c>
      <c r="F250" s="157">
        <f t="shared" si="60"/>
        <v>674.56760934994463</v>
      </c>
      <c r="G250" s="157">
        <f t="shared" si="60"/>
        <v>667.19050050583473</v>
      </c>
      <c r="H250" s="157">
        <f t="shared" si="60"/>
        <v>675.5890119591877</v>
      </c>
      <c r="I250" s="157">
        <f t="shared" si="60"/>
        <v>710.4438681748511</v>
      </c>
      <c r="J250" s="157">
        <f t="shared" si="60"/>
        <v>707.8600645894403</v>
      </c>
      <c r="K250" s="157">
        <f t="shared" si="60"/>
        <v>696.01943869377146</v>
      </c>
      <c r="L250" s="157">
        <f t="shared" si="60"/>
        <v>709.13964358752355</v>
      </c>
      <c r="M250" s="157">
        <f t="shared" si="60"/>
        <v>710.52230185857593</v>
      </c>
      <c r="N250" s="157">
        <f t="shared" si="60"/>
        <v>724.68030203239505</v>
      </c>
      <c r="O250" s="157">
        <f t="shared" si="60"/>
        <v>734.83755165474474</v>
      </c>
      <c r="P250" s="157">
        <f t="shared" si="60"/>
        <v>767.86647658059019</v>
      </c>
      <c r="Q250" s="157">
        <f t="shared" si="60"/>
        <v>808.33413223793309</v>
      </c>
    </row>
    <row r="251" spans="1:17" ht="12" customHeight="1" x14ac:dyDescent="0.25">
      <c r="A251" s="23" t="s">
        <v>55</v>
      </c>
      <c r="B251" s="156">
        <f t="shared" ref="B251:Q251" si="61">IF(B155=0,0,B155/0.086*1000000/B$18)</f>
        <v>0</v>
      </c>
      <c r="C251" s="156">
        <f t="shared" si="61"/>
        <v>0</v>
      </c>
      <c r="D251" s="156">
        <f t="shared" si="61"/>
        <v>0</v>
      </c>
      <c r="E251" s="156">
        <f t="shared" si="61"/>
        <v>0</v>
      </c>
      <c r="F251" s="156">
        <f t="shared" si="61"/>
        <v>0</v>
      </c>
      <c r="G251" s="156">
        <f t="shared" si="61"/>
        <v>0</v>
      </c>
      <c r="H251" s="156">
        <f t="shared" si="61"/>
        <v>0</v>
      </c>
      <c r="I251" s="156">
        <f t="shared" si="61"/>
        <v>0</v>
      </c>
      <c r="J251" s="156">
        <f t="shared" si="61"/>
        <v>0</v>
      </c>
      <c r="K251" s="156">
        <f t="shared" si="61"/>
        <v>0</v>
      </c>
      <c r="L251" s="156">
        <f t="shared" si="61"/>
        <v>0</v>
      </c>
      <c r="M251" s="156">
        <f t="shared" si="61"/>
        <v>0</v>
      </c>
      <c r="N251" s="156">
        <f t="shared" si="61"/>
        <v>0</v>
      </c>
      <c r="O251" s="156">
        <f t="shared" si="61"/>
        <v>0</v>
      </c>
      <c r="P251" s="156">
        <f t="shared" si="61"/>
        <v>0</v>
      </c>
      <c r="Q251" s="156">
        <f t="shared" si="61"/>
        <v>0</v>
      </c>
    </row>
    <row r="252" spans="1:17" ht="12" customHeight="1" x14ac:dyDescent="0.25">
      <c r="A252" s="23" t="s">
        <v>57</v>
      </c>
      <c r="B252" s="156">
        <f t="shared" ref="B252:Q252" si="62">IF(B156=0,0,B156/0.086*1000000/B$19)</f>
        <v>576.27064785645575</v>
      </c>
      <c r="C252" s="156">
        <f t="shared" si="62"/>
        <v>581.90693474895272</v>
      </c>
      <c r="D252" s="156">
        <f t="shared" si="62"/>
        <v>599.16597845934598</v>
      </c>
      <c r="E252" s="156">
        <f t="shared" si="62"/>
        <v>605.14927160887112</v>
      </c>
      <c r="F252" s="156">
        <f t="shared" si="62"/>
        <v>608.75038575111364</v>
      </c>
      <c r="G252" s="156">
        <f t="shared" si="62"/>
        <v>612.0574938973125</v>
      </c>
      <c r="H252" s="156">
        <f t="shared" si="62"/>
        <v>598.50333586360978</v>
      </c>
      <c r="I252" s="156">
        <f t="shared" si="62"/>
        <v>640.76361297633753</v>
      </c>
      <c r="J252" s="156">
        <f t="shared" si="62"/>
        <v>632.51080551992868</v>
      </c>
      <c r="K252" s="156">
        <f t="shared" si="62"/>
        <v>668.69956709504277</v>
      </c>
      <c r="L252" s="156">
        <f t="shared" si="62"/>
        <v>651.60229770904459</v>
      </c>
      <c r="M252" s="156">
        <f t="shared" si="62"/>
        <v>654.99555692449769</v>
      </c>
      <c r="N252" s="156">
        <f t="shared" si="62"/>
        <v>672.7137886576121</v>
      </c>
      <c r="O252" s="156">
        <f t="shared" si="62"/>
        <v>664.99177819109639</v>
      </c>
      <c r="P252" s="156">
        <f t="shared" si="62"/>
        <v>683.85441380988766</v>
      </c>
      <c r="Q252" s="156">
        <f t="shared" si="62"/>
        <v>685.16769887355133</v>
      </c>
    </row>
    <row r="253" spans="1:17" ht="12" customHeight="1" x14ac:dyDescent="0.25">
      <c r="A253" s="29" t="s">
        <v>140</v>
      </c>
      <c r="B253" s="57">
        <f t="shared" ref="B253:Q253" si="63">IF(B157=0,0,B157/0.086*1000000/B$20)</f>
        <v>647.81534794616346</v>
      </c>
      <c r="C253" s="57">
        <f t="shared" si="63"/>
        <v>658.53426581992551</v>
      </c>
      <c r="D253" s="57">
        <f t="shared" si="63"/>
        <v>642.65043026174669</v>
      </c>
      <c r="E253" s="57">
        <f t="shared" si="63"/>
        <v>665.36681851094045</v>
      </c>
      <c r="F253" s="57">
        <f t="shared" si="63"/>
        <v>686.68419596779734</v>
      </c>
      <c r="G253" s="57">
        <f t="shared" si="63"/>
        <v>678.88995231180252</v>
      </c>
      <c r="H253" s="57">
        <f t="shared" si="63"/>
        <v>699.57586594184647</v>
      </c>
      <c r="I253" s="57">
        <f t="shared" si="63"/>
        <v>721.74687632792029</v>
      </c>
      <c r="J253" s="57">
        <f t="shared" si="63"/>
        <v>722.14537191469651</v>
      </c>
      <c r="K253" s="57">
        <f t="shared" si="63"/>
        <v>697.8148093370196</v>
      </c>
      <c r="L253" s="57">
        <f t="shared" si="63"/>
        <v>716.84621715797061</v>
      </c>
      <c r="M253" s="57">
        <f t="shared" si="63"/>
        <v>715.94483554354463</v>
      </c>
      <c r="N253" s="57">
        <f t="shared" si="63"/>
        <v>726.76587846852169</v>
      </c>
      <c r="O253" s="57">
        <f t="shared" si="63"/>
        <v>755.79354627153486</v>
      </c>
      <c r="P253" s="57">
        <f t="shared" si="63"/>
        <v>783.5957604795874</v>
      </c>
      <c r="Q253" s="57">
        <f t="shared" si="63"/>
        <v>829.78836992552306</v>
      </c>
    </row>
    <row r="255" spans="1:17" ht="12" customHeight="1" x14ac:dyDescent="0.25">
      <c r="A255" s="152" t="s">
        <v>197</v>
      </c>
      <c r="B255" s="168">
        <f t="shared" ref="B255:Q255" si="64">IF(B183=0,0,B183*1000000/B$5)</f>
        <v>246.74254121596022</v>
      </c>
      <c r="C255" s="168">
        <f t="shared" si="64"/>
        <v>321.28853797742369</v>
      </c>
      <c r="D255" s="168">
        <f t="shared" si="64"/>
        <v>281.76413185231053</v>
      </c>
      <c r="E255" s="168">
        <f t="shared" si="64"/>
        <v>338.10178695651598</v>
      </c>
      <c r="F255" s="168">
        <f t="shared" si="64"/>
        <v>376.07817367640109</v>
      </c>
      <c r="G255" s="168">
        <f t="shared" si="64"/>
        <v>352.49837652490407</v>
      </c>
      <c r="H255" s="168">
        <f t="shared" si="64"/>
        <v>371.83552454917657</v>
      </c>
      <c r="I255" s="168">
        <f t="shared" si="64"/>
        <v>246.56937338405342</v>
      </c>
      <c r="J255" s="168">
        <f t="shared" si="64"/>
        <v>236.42740462066936</v>
      </c>
      <c r="K255" s="168">
        <f t="shared" si="64"/>
        <v>110.49860500998142</v>
      </c>
      <c r="L255" s="168">
        <f t="shared" si="64"/>
        <v>93.855437130218803</v>
      </c>
      <c r="M255" s="168">
        <f t="shared" si="64"/>
        <v>28.254137598375998</v>
      </c>
      <c r="N255" s="168">
        <f t="shared" si="64"/>
        <v>12.4678472283322</v>
      </c>
      <c r="O255" s="168">
        <f t="shared" si="64"/>
        <v>307.70504212600048</v>
      </c>
      <c r="P255" s="168">
        <f t="shared" si="64"/>
        <v>266.76082678506305</v>
      </c>
      <c r="Q255" s="168">
        <f t="shared" si="64"/>
        <v>195.14268693444484</v>
      </c>
    </row>
    <row r="256" spans="1:17" ht="12" customHeight="1" x14ac:dyDescent="0.25">
      <c r="A256" s="158" t="s">
        <v>65</v>
      </c>
      <c r="B256" s="157">
        <f t="shared" ref="B256:Q256" si="65">SUM(B257:B258)</f>
        <v>0</v>
      </c>
      <c r="C256" s="157">
        <f t="shared" si="65"/>
        <v>0</v>
      </c>
      <c r="D256" s="157">
        <f t="shared" si="65"/>
        <v>0</v>
      </c>
      <c r="E256" s="157">
        <f t="shared" si="65"/>
        <v>0</v>
      </c>
      <c r="F256" s="157">
        <f t="shared" si="65"/>
        <v>0</v>
      </c>
      <c r="G256" s="157">
        <f t="shared" si="65"/>
        <v>0</v>
      </c>
      <c r="H256" s="157">
        <f t="shared" si="65"/>
        <v>0</v>
      </c>
      <c r="I256" s="157">
        <f t="shared" si="65"/>
        <v>0</v>
      </c>
      <c r="J256" s="157">
        <f t="shared" si="65"/>
        <v>0</v>
      </c>
      <c r="K256" s="157">
        <f t="shared" si="65"/>
        <v>0</v>
      </c>
      <c r="L256" s="157">
        <f t="shared" si="65"/>
        <v>0</v>
      </c>
      <c r="M256" s="157">
        <f t="shared" si="65"/>
        <v>0</v>
      </c>
      <c r="N256" s="157">
        <f t="shared" si="65"/>
        <v>0</v>
      </c>
      <c r="O256" s="157">
        <f t="shared" si="65"/>
        <v>0</v>
      </c>
      <c r="P256" s="157">
        <f t="shared" si="65"/>
        <v>0</v>
      </c>
      <c r="Q256" s="157">
        <f t="shared" si="65"/>
        <v>0</v>
      </c>
    </row>
    <row r="257" spans="1:17" ht="12" customHeight="1" x14ac:dyDescent="0.25">
      <c r="A257" s="23" t="s">
        <v>157</v>
      </c>
      <c r="B257" s="156">
        <f t="shared" ref="B257:Q257" si="66">IF(B185=0,0,B185*1000000/B$7)</f>
        <v>0</v>
      </c>
      <c r="C257" s="156">
        <f t="shared" si="66"/>
        <v>0</v>
      </c>
      <c r="D257" s="156">
        <f t="shared" si="66"/>
        <v>0</v>
      </c>
      <c r="E257" s="156">
        <f t="shared" si="66"/>
        <v>0</v>
      </c>
      <c r="F257" s="156">
        <f t="shared" si="66"/>
        <v>0</v>
      </c>
      <c r="G257" s="156">
        <f t="shared" si="66"/>
        <v>0</v>
      </c>
      <c r="H257" s="156">
        <f t="shared" si="66"/>
        <v>0</v>
      </c>
      <c r="I257" s="156">
        <f t="shared" si="66"/>
        <v>0</v>
      </c>
      <c r="J257" s="156">
        <f t="shared" si="66"/>
        <v>0</v>
      </c>
      <c r="K257" s="156">
        <f t="shared" si="66"/>
        <v>0</v>
      </c>
      <c r="L257" s="156">
        <f t="shared" si="66"/>
        <v>0</v>
      </c>
      <c r="M257" s="156">
        <f t="shared" si="66"/>
        <v>0</v>
      </c>
      <c r="N257" s="156">
        <f t="shared" si="66"/>
        <v>0</v>
      </c>
      <c r="O257" s="156">
        <f t="shared" si="66"/>
        <v>0</v>
      </c>
      <c r="P257" s="156">
        <f t="shared" si="66"/>
        <v>0</v>
      </c>
      <c r="Q257" s="156">
        <f t="shared" si="66"/>
        <v>0</v>
      </c>
    </row>
    <row r="258" spans="1:17" ht="12" customHeight="1" x14ac:dyDescent="0.25">
      <c r="A258" s="23" t="s">
        <v>60</v>
      </c>
      <c r="B258" s="156">
        <f t="shared" ref="B258:Q258" si="67">IF(B186=0,0,B186*1000000/B$7)</f>
        <v>0</v>
      </c>
      <c r="C258" s="156">
        <f t="shared" si="67"/>
        <v>0</v>
      </c>
      <c r="D258" s="156">
        <f t="shared" si="67"/>
        <v>0</v>
      </c>
      <c r="E258" s="156">
        <f t="shared" si="67"/>
        <v>0</v>
      </c>
      <c r="F258" s="156">
        <f t="shared" si="67"/>
        <v>0</v>
      </c>
      <c r="G258" s="156">
        <f t="shared" si="67"/>
        <v>0</v>
      </c>
      <c r="H258" s="156">
        <f t="shared" si="67"/>
        <v>0</v>
      </c>
      <c r="I258" s="156">
        <f t="shared" si="67"/>
        <v>0</v>
      </c>
      <c r="J258" s="156">
        <f t="shared" si="67"/>
        <v>0</v>
      </c>
      <c r="K258" s="156">
        <f t="shared" si="67"/>
        <v>0</v>
      </c>
      <c r="L258" s="156">
        <f t="shared" si="67"/>
        <v>0</v>
      </c>
      <c r="M258" s="156">
        <f t="shared" si="67"/>
        <v>0</v>
      </c>
      <c r="N258" s="156">
        <f t="shared" si="67"/>
        <v>0</v>
      </c>
      <c r="O258" s="156">
        <f t="shared" si="67"/>
        <v>0</v>
      </c>
      <c r="P258" s="156">
        <f t="shared" si="67"/>
        <v>0</v>
      </c>
      <c r="Q258" s="156">
        <f t="shared" si="67"/>
        <v>0</v>
      </c>
    </row>
    <row r="259" spans="1:17" ht="12" customHeight="1" x14ac:dyDescent="0.25">
      <c r="A259" s="158" t="s">
        <v>112</v>
      </c>
      <c r="B259" s="157">
        <f t="shared" ref="B259:Q259" si="68">B260</f>
        <v>0</v>
      </c>
      <c r="C259" s="157">
        <f t="shared" si="68"/>
        <v>0</v>
      </c>
      <c r="D259" s="157">
        <f t="shared" si="68"/>
        <v>0</v>
      </c>
      <c r="E259" s="157">
        <f t="shared" si="68"/>
        <v>0</v>
      </c>
      <c r="F259" s="157">
        <f t="shared" si="68"/>
        <v>0</v>
      </c>
      <c r="G259" s="157">
        <f t="shared" si="68"/>
        <v>0</v>
      </c>
      <c r="H259" s="157">
        <f t="shared" si="68"/>
        <v>0</v>
      </c>
      <c r="I259" s="157">
        <f t="shared" si="68"/>
        <v>0</v>
      </c>
      <c r="J259" s="157">
        <f t="shared" si="68"/>
        <v>0</v>
      </c>
      <c r="K259" s="157">
        <f t="shared" si="68"/>
        <v>0</v>
      </c>
      <c r="L259" s="157">
        <f t="shared" si="68"/>
        <v>0</v>
      </c>
      <c r="M259" s="157">
        <f t="shared" si="68"/>
        <v>0</v>
      </c>
      <c r="N259" s="157">
        <f t="shared" si="68"/>
        <v>0</v>
      </c>
      <c r="O259" s="157">
        <f t="shared" si="68"/>
        <v>0</v>
      </c>
      <c r="P259" s="157">
        <f t="shared" si="68"/>
        <v>0</v>
      </c>
      <c r="Q259" s="157">
        <f t="shared" si="68"/>
        <v>0</v>
      </c>
    </row>
    <row r="260" spans="1:17" ht="12" customHeight="1" x14ac:dyDescent="0.25">
      <c r="A260" s="23" t="s">
        <v>60</v>
      </c>
      <c r="B260" s="156">
        <f t="shared" ref="B260:Q260" si="69">IF(B188=0,0,B188*1000000/B$5)</f>
        <v>0</v>
      </c>
      <c r="C260" s="156">
        <f t="shared" si="69"/>
        <v>0</v>
      </c>
      <c r="D260" s="156">
        <f t="shared" si="69"/>
        <v>0</v>
      </c>
      <c r="E260" s="156">
        <f t="shared" si="69"/>
        <v>0</v>
      </c>
      <c r="F260" s="156">
        <f t="shared" si="69"/>
        <v>0</v>
      </c>
      <c r="G260" s="156">
        <f t="shared" si="69"/>
        <v>0</v>
      </c>
      <c r="H260" s="156">
        <f t="shared" si="69"/>
        <v>0</v>
      </c>
      <c r="I260" s="156">
        <f t="shared" si="69"/>
        <v>0</v>
      </c>
      <c r="J260" s="156">
        <f t="shared" si="69"/>
        <v>0</v>
      </c>
      <c r="K260" s="156">
        <f t="shared" si="69"/>
        <v>0</v>
      </c>
      <c r="L260" s="156">
        <f t="shared" si="69"/>
        <v>0</v>
      </c>
      <c r="M260" s="156">
        <f t="shared" si="69"/>
        <v>0</v>
      </c>
      <c r="N260" s="156">
        <f t="shared" si="69"/>
        <v>0</v>
      </c>
      <c r="O260" s="156">
        <f t="shared" si="69"/>
        <v>0</v>
      </c>
      <c r="P260" s="156">
        <f t="shared" si="69"/>
        <v>0</v>
      </c>
      <c r="Q260" s="156">
        <f t="shared" si="69"/>
        <v>0</v>
      </c>
    </row>
    <row r="261" spans="1:17" ht="12" customHeight="1" x14ac:dyDescent="0.25">
      <c r="A261" s="158" t="s">
        <v>63</v>
      </c>
      <c r="B261" s="157">
        <f t="shared" ref="B261:Q261" si="70">IF(B189=0,0,B189*1000000/B$5)</f>
        <v>203.99407231844134</v>
      </c>
      <c r="C261" s="157">
        <f t="shared" si="70"/>
        <v>267.75983020663023</v>
      </c>
      <c r="D261" s="157">
        <f t="shared" si="70"/>
        <v>237.16768278735833</v>
      </c>
      <c r="E261" s="157">
        <f t="shared" si="70"/>
        <v>294.87250201561847</v>
      </c>
      <c r="F261" s="157">
        <f t="shared" si="70"/>
        <v>325.48870811951303</v>
      </c>
      <c r="G261" s="157">
        <f t="shared" si="70"/>
        <v>296.55928683904432</v>
      </c>
      <c r="H261" s="157">
        <f t="shared" si="70"/>
        <v>299.42120792742082</v>
      </c>
      <c r="I261" s="157">
        <f t="shared" si="70"/>
        <v>201.77637824986707</v>
      </c>
      <c r="J261" s="157">
        <f t="shared" si="70"/>
        <v>186.11100684925006</v>
      </c>
      <c r="K261" s="157">
        <f t="shared" si="70"/>
        <v>90.135478954550379</v>
      </c>
      <c r="L261" s="157">
        <f t="shared" si="70"/>
        <v>56.351526054194103</v>
      </c>
      <c r="M261" s="157">
        <f t="shared" si="70"/>
        <v>0</v>
      </c>
      <c r="N261" s="157">
        <f t="shared" si="70"/>
        <v>0</v>
      </c>
      <c r="O261" s="157">
        <f t="shared" si="70"/>
        <v>234.94648401147828</v>
      </c>
      <c r="P261" s="157">
        <f t="shared" si="70"/>
        <v>215.76659117639292</v>
      </c>
      <c r="Q261" s="157">
        <f t="shared" si="70"/>
        <v>147.11322608629663</v>
      </c>
    </row>
    <row r="262" spans="1:17" ht="12" customHeight="1" x14ac:dyDescent="0.25">
      <c r="A262" s="167" t="s">
        <v>156</v>
      </c>
      <c r="B262" s="132">
        <f t="shared" ref="B262:Q262" si="71">IF(B190=0,0,B190*1000000/B$11)</f>
        <v>0</v>
      </c>
      <c r="C262" s="132">
        <f t="shared" si="71"/>
        <v>0</v>
      </c>
      <c r="D262" s="132">
        <f t="shared" si="71"/>
        <v>0</v>
      </c>
      <c r="E262" s="132">
        <f t="shared" si="71"/>
        <v>0</v>
      </c>
      <c r="F262" s="132">
        <f t="shared" si="71"/>
        <v>0</v>
      </c>
      <c r="G262" s="132">
        <f t="shared" si="71"/>
        <v>0</v>
      </c>
      <c r="H262" s="132">
        <f t="shared" si="71"/>
        <v>0</v>
      </c>
      <c r="I262" s="132">
        <f t="shared" si="71"/>
        <v>0</v>
      </c>
      <c r="J262" s="132">
        <f t="shared" si="71"/>
        <v>0</v>
      </c>
      <c r="K262" s="132">
        <f t="shared" si="71"/>
        <v>0</v>
      </c>
      <c r="L262" s="132">
        <f t="shared" si="71"/>
        <v>0</v>
      </c>
      <c r="M262" s="132">
        <f t="shared" si="71"/>
        <v>0</v>
      </c>
      <c r="N262" s="132">
        <f t="shared" si="71"/>
        <v>0</v>
      </c>
      <c r="O262" s="132">
        <f t="shared" si="71"/>
        <v>0</v>
      </c>
      <c r="P262" s="132">
        <f t="shared" si="71"/>
        <v>0</v>
      </c>
      <c r="Q262" s="132">
        <f t="shared" si="71"/>
        <v>0</v>
      </c>
    </row>
    <row r="263" spans="1:17" ht="12" customHeight="1" x14ac:dyDescent="0.25">
      <c r="A263" s="167" t="s">
        <v>155</v>
      </c>
      <c r="B263" s="132">
        <f t="shared" ref="B263:Q263" si="72">IF(B191=0,0,B191*1000000/B$12)</f>
        <v>0</v>
      </c>
      <c r="C263" s="132">
        <f t="shared" si="72"/>
        <v>0</v>
      </c>
      <c r="D263" s="132">
        <f t="shared" si="72"/>
        <v>0</v>
      </c>
      <c r="E263" s="132">
        <f t="shared" si="72"/>
        <v>0</v>
      </c>
      <c r="F263" s="132">
        <f t="shared" si="72"/>
        <v>0</v>
      </c>
      <c r="G263" s="132">
        <f t="shared" si="72"/>
        <v>0</v>
      </c>
      <c r="H263" s="132">
        <f t="shared" si="72"/>
        <v>0</v>
      </c>
      <c r="I263" s="132">
        <f t="shared" si="72"/>
        <v>0</v>
      </c>
      <c r="J263" s="132">
        <f t="shared" si="72"/>
        <v>0</v>
      </c>
      <c r="K263" s="132">
        <f t="shared" si="72"/>
        <v>0</v>
      </c>
      <c r="L263" s="132">
        <f t="shared" si="72"/>
        <v>0</v>
      </c>
      <c r="M263" s="132">
        <f t="shared" si="72"/>
        <v>0</v>
      </c>
      <c r="N263" s="132">
        <f t="shared" si="72"/>
        <v>0</v>
      </c>
      <c r="O263" s="132">
        <f t="shared" si="72"/>
        <v>0</v>
      </c>
      <c r="P263" s="132">
        <f t="shared" si="72"/>
        <v>0</v>
      </c>
      <c r="Q263" s="132">
        <f t="shared" si="72"/>
        <v>0</v>
      </c>
    </row>
    <row r="264" spans="1:17" ht="12" customHeight="1" x14ac:dyDescent="0.25">
      <c r="A264" s="166" t="s">
        <v>55</v>
      </c>
      <c r="B264" s="165">
        <f t="shared" ref="B264:Q264" si="73">IF(B192=0,0,B192*1000000/B$12)</f>
        <v>0</v>
      </c>
      <c r="C264" s="165">
        <f t="shared" si="73"/>
        <v>0</v>
      </c>
      <c r="D264" s="165">
        <f t="shared" si="73"/>
        <v>0</v>
      </c>
      <c r="E264" s="165">
        <f t="shared" si="73"/>
        <v>0</v>
      </c>
      <c r="F264" s="165">
        <f t="shared" si="73"/>
        <v>0</v>
      </c>
      <c r="G264" s="165">
        <f t="shared" si="73"/>
        <v>0</v>
      </c>
      <c r="H264" s="165">
        <f t="shared" si="73"/>
        <v>0</v>
      </c>
      <c r="I264" s="165">
        <f t="shared" si="73"/>
        <v>0</v>
      </c>
      <c r="J264" s="165">
        <f t="shared" si="73"/>
        <v>0</v>
      </c>
      <c r="K264" s="165">
        <f t="shared" si="73"/>
        <v>0</v>
      </c>
      <c r="L264" s="165">
        <f t="shared" si="73"/>
        <v>0</v>
      </c>
      <c r="M264" s="165">
        <f t="shared" si="73"/>
        <v>0</v>
      </c>
      <c r="N264" s="165">
        <f t="shared" si="73"/>
        <v>0</v>
      </c>
      <c r="O264" s="165">
        <f t="shared" si="73"/>
        <v>0</v>
      </c>
      <c r="P264" s="165">
        <f t="shared" si="73"/>
        <v>0</v>
      </c>
      <c r="Q264" s="165">
        <f t="shared" si="73"/>
        <v>0</v>
      </c>
    </row>
    <row r="265" spans="1:17" ht="12" customHeight="1" x14ac:dyDescent="0.25">
      <c r="A265" s="147" t="s">
        <v>59</v>
      </c>
      <c r="B265" s="164">
        <f t="shared" ref="B265:Q265" si="74">IF(B193=0,0,B193*1000000/B$12)</f>
        <v>0</v>
      </c>
      <c r="C265" s="164">
        <f t="shared" si="74"/>
        <v>0</v>
      </c>
      <c r="D265" s="164">
        <f t="shared" si="74"/>
        <v>0</v>
      </c>
      <c r="E265" s="164">
        <f t="shared" si="74"/>
        <v>0</v>
      </c>
      <c r="F265" s="164">
        <f t="shared" si="74"/>
        <v>0</v>
      </c>
      <c r="G265" s="164">
        <f t="shared" si="74"/>
        <v>0</v>
      </c>
      <c r="H265" s="164">
        <f t="shared" si="74"/>
        <v>0</v>
      </c>
      <c r="I265" s="164">
        <f t="shared" si="74"/>
        <v>0</v>
      </c>
      <c r="J265" s="164">
        <f t="shared" si="74"/>
        <v>0</v>
      </c>
      <c r="K265" s="164">
        <f t="shared" si="74"/>
        <v>0</v>
      </c>
      <c r="L265" s="164">
        <f t="shared" si="74"/>
        <v>0</v>
      </c>
      <c r="M265" s="164">
        <f t="shared" si="74"/>
        <v>0</v>
      </c>
      <c r="N265" s="164">
        <f t="shared" si="74"/>
        <v>0</v>
      </c>
      <c r="O265" s="164">
        <f t="shared" si="74"/>
        <v>0</v>
      </c>
      <c r="P265" s="164">
        <f t="shared" si="74"/>
        <v>0</v>
      </c>
      <c r="Q265" s="164">
        <f t="shared" si="74"/>
        <v>0</v>
      </c>
    </row>
    <row r="266" spans="1:17" ht="12" customHeight="1" x14ac:dyDescent="0.25">
      <c r="A266" s="163" t="s">
        <v>144</v>
      </c>
      <c r="B266" s="162">
        <f t="shared" ref="B266:Q266" si="75">IF(B194=0,0,B194*1000000/B$13)</f>
        <v>916.09759923019658</v>
      </c>
      <c r="C266" s="162">
        <f t="shared" si="75"/>
        <v>908.57651036883544</v>
      </c>
      <c r="D266" s="162">
        <f t="shared" si="75"/>
        <v>900.99060570791778</v>
      </c>
      <c r="E266" s="162">
        <f t="shared" si="75"/>
        <v>895.67591560556218</v>
      </c>
      <c r="F266" s="162">
        <f t="shared" si="75"/>
        <v>892.85055705179582</v>
      </c>
      <c r="G266" s="162">
        <f t="shared" si="75"/>
        <v>890.56239201258563</v>
      </c>
      <c r="H266" s="162">
        <f t="shared" si="75"/>
        <v>894.66646102547338</v>
      </c>
      <c r="I266" s="162">
        <f t="shared" si="75"/>
        <v>885.00526319109849</v>
      </c>
      <c r="J266" s="162">
        <f t="shared" si="75"/>
        <v>882.5074830641438</v>
      </c>
      <c r="K266" s="162">
        <f t="shared" si="75"/>
        <v>876.1607601576145</v>
      </c>
      <c r="L266" s="162">
        <f t="shared" si="75"/>
        <v>872.71112759890218</v>
      </c>
      <c r="M266" s="162">
        <f t="shared" si="75"/>
        <v>0</v>
      </c>
      <c r="N266" s="162">
        <f t="shared" si="75"/>
        <v>0</v>
      </c>
      <c r="O266" s="162">
        <f t="shared" si="75"/>
        <v>866.04321515422998</v>
      </c>
      <c r="P266" s="162">
        <f t="shared" si="75"/>
        <v>861.6243156417363</v>
      </c>
      <c r="Q266" s="162">
        <f t="shared" si="75"/>
        <v>851.61777636068609</v>
      </c>
    </row>
    <row r="267" spans="1:17" ht="12" customHeight="1" x14ac:dyDescent="0.25">
      <c r="A267" s="161" t="s">
        <v>143</v>
      </c>
      <c r="B267" s="160">
        <f t="shared" ref="B267:Q267" si="76">IF(B195=0,0,B195*1000000/B$14)</f>
        <v>595.46343949973414</v>
      </c>
      <c r="C267" s="160">
        <f t="shared" si="76"/>
        <v>645.08932236155943</v>
      </c>
      <c r="D267" s="160">
        <f t="shared" si="76"/>
        <v>585.64389371001539</v>
      </c>
      <c r="E267" s="160">
        <f t="shared" si="76"/>
        <v>585.7720488062007</v>
      </c>
      <c r="F267" s="160">
        <f t="shared" si="76"/>
        <v>580.35286208376965</v>
      </c>
      <c r="G267" s="160">
        <f t="shared" si="76"/>
        <v>578.8655548081839</v>
      </c>
      <c r="H267" s="160">
        <f t="shared" si="76"/>
        <v>581.53319966656045</v>
      </c>
      <c r="I267" s="160">
        <f t="shared" si="76"/>
        <v>575.25342107423</v>
      </c>
      <c r="J267" s="160">
        <f t="shared" si="76"/>
        <v>573.6298639916921</v>
      </c>
      <c r="K267" s="160">
        <f t="shared" si="76"/>
        <v>569.50449410245255</v>
      </c>
      <c r="L267" s="160">
        <f t="shared" si="76"/>
        <v>567.26223293928763</v>
      </c>
      <c r="M267" s="160">
        <f t="shared" si="76"/>
        <v>0</v>
      </c>
      <c r="N267" s="160">
        <f t="shared" si="76"/>
        <v>0</v>
      </c>
      <c r="O267" s="160">
        <f t="shared" si="76"/>
        <v>562.92808985024988</v>
      </c>
      <c r="P267" s="160">
        <f t="shared" si="76"/>
        <v>560.05580516712826</v>
      </c>
      <c r="Q267" s="160">
        <f t="shared" si="76"/>
        <v>553.55155463444521</v>
      </c>
    </row>
    <row r="268" spans="1:17" ht="12" customHeight="1" x14ac:dyDescent="0.25">
      <c r="A268" s="148" t="s">
        <v>57</v>
      </c>
      <c r="B268" s="156">
        <f t="shared" ref="B268:Q268" si="77">IF(B196=0,0,B196*1000000/B$14)</f>
        <v>595.46343949973414</v>
      </c>
      <c r="C268" s="156">
        <f t="shared" si="77"/>
        <v>645.08932236155943</v>
      </c>
      <c r="D268" s="156">
        <f t="shared" si="77"/>
        <v>585.64389371001539</v>
      </c>
      <c r="E268" s="156">
        <f t="shared" si="77"/>
        <v>585.7720488062007</v>
      </c>
      <c r="F268" s="156">
        <f t="shared" si="77"/>
        <v>580.35286208376965</v>
      </c>
      <c r="G268" s="156">
        <f t="shared" si="77"/>
        <v>578.8655548081839</v>
      </c>
      <c r="H268" s="156">
        <f t="shared" si="77"/>
        <v>581.53319966656045</v>
      </c>
      <c r="I268" s="156">
        <f t="shared" si="77"/>
        <v>575.25342107423</v>
      </c>
      <c r="J268" s="156">
        <f t="shared" si="77"/>
        <v>573.6298639916921</v>
      </c>
      <c r="K268" s="156">
        <f t="shared" si="77"/>
        <v>569.50449410245255</v>
      </c>
      <c r="L268" s="156">
        <f t="shared" si="77"/>
        <v>567.26223293928763</v>
      </c>
      <c r="M268" s="156">
        <f t="shared" si="77"/>
        <v>0</v>
      </c>
      <c r="N268" s="156">
        <f t="shared" si="77"/>
        <v>0</v>
      </c>
      <c r="O268" s="156">
        <f t="shared" si="77"/>
        <v>562.92808985024988</v>
      </c>
      <c r="P268" s="156">
        <f t="shared" si="77"/>
        <v>560.05580516712826</v>
      </c>
      <c r="Q268" s="156">
        <f t="shared" si="77"/>
        <v>553.55155463444521</v>
      </c>
    </row>
    <row r="269" spans="1:17" ht="12" customHeight="1" x14ac:dyDescent="0.25">
      <c r="A269" s="148" t="s">
        <v>59</v>
      </c>
      <c r="B269" s="156">
        <f t="shared" ref="B269:Q269" si="78">IF(B197=0,0,B197*1000000/B$14)</f>
        <v>0</v>
      </c>
      <c r="C269" s="156">
        <f t="shared" si="78"/>
        <v>0</v>
      </c>
      <c r="D269" s="156">
        <f t="shared" si="78"/>
        <v>0</v>
      </c>
      <c r="E269" s="156">
        <f t="shared" si="78"/>
        <v>0</v>
      </c>
      <c r="F269" s="156">
        <f t="shared" si="78"/>
        <v>0</v>
      </c>
      <c r="G269" s="156">
        <f t="shared" si="78"/>
        <v>0</v>
      </c>
      <c r="H269" s="156">
        <f t="shared" si="78"/>
        <v>0</v>
      </c>
      <c r="I269" s="156">
        <f t="shared" si="78"/>
        <v>0</v>
      </c>
      <c r="J269" s="156">
        <f t="shared" si="78"/>
        <v>0</v>
      </c>
      <c r="K269" s="156">
        <f t="shared" si="78"/>
        <v>0</v>
      </c>
      <c r="L269" s="156">
        <f t="shared" si="78"/>
        <v>0</v>
      </c>
      <c r="M269" s="156">
        <f t="shared" si="78"/>
        <v>0</v>
      </c>
      <c r="N269" s="156">
        <f t="shared" si="78"/>
        <v>0</v>
      </c>
      <c r="O269" s="156">
        <f t="shared" si="78"/>
        <v>0</v>
      </c>
      <c r="P269" s="156">
        <f t="shared" si="78"/>
        <v>0</v>
      </c>
      <c r="Q269" s="156">
        <f t="shared" si="78"/>
        <v>0</v>
      </c>
    </row>
    <row r="270" spans="1:17" ht="12" customHeight="1" x14ac:dyDescent="0.25">
      <c r="A270" s="163" t="s">
        <v>142</v>
      </c>
      <c r="B270" s="162">
        <f t="shared" ref="B270:Q270" si="79">IF(B198=0,0,B198*1000000/B$15)</f>
        <v>0</v>
      </c>
      <c r="C270" s="162">
        <f t="shared" si="79"/>
        <v>0</v>
      </c>
      <c r="D270" s="162">
        <f t="shared" si="79"/>
        <v>0</v>
      </c>
      <c r="E270" s="162">
        <f t="shared" si="79"/>
        <v>0</v>
      </c>
      <c r="F270" s="162">
        <f t="shared" si="79"/>
        <v>0</v>
      </c>
      <c r="G270" s="162">
        <f t="shared" si="79"/>
        <v>0</v>
      </c>
      <c r="H270" s="162">
        <f t="shared" si="79"/>
        <v>0</v>
      </c>
      <c r="I270" s="162">
        <f t="shared" si="79"/>
        <v>0</v>
      </c>
      <c r="J270" s="162">
        <f t="shared" si="79"/>
        <v>0</v>
      </c>
      <c r="K270" s="162">
        <f t="shared" si="79"/>
        <v>0</v>
      </c>
      <c r="L270" s="162">
        <f t="shared" si="79"/>
        <v>0</v>
      </c>
      <c r="M270" s="162">
        <f t="shared" si="79"/>
        <v>0</v>
      </c>
      <c r="N270" s="162">
        <f t="shared" si="79"/>
        <v>0</v>
      </c>
      <c r="O270" s="162">
        <f t="shared" si="79"/>
        <v>0</v>
      </c>
      <c r="P270" s="162">
        <f t="shared" si="79"/>
        <v>0</v>
      </c>
      <c r="Q270" s="162">
        <f t="shared" si="79"/>
        <v>0</v>
      </c>
    </row>
    <row r="271" spans="1:17" ht="12" customHeight="1" x14ac:dyDescent="0.25">
      <c r="A271" s="161" t="s">
        <v>141</v>
      </c>
      <c r="B271" s="160">
        <f t="shared" ref="B271:Q271" si="80">IF(B199=0,0,B199*1000000/B$16)</f>
        <v>0</v>
      </c>
      <c r="C271" s="160">
        <f t="shared" si="80"/>
        <v>0</v>
      </c>
      <c r="D271" s="160">
        <f t="shared" si="80"/>
        <v>0</v>
      </c>
      <c r="E271" s="160">
        <f t="shared" si="80"/>
        <v>0</v>
      </c>
      <c r="F271" s="160">
        <f t="shared" si="80"/>
        <v>0</v>
      </c>
      <c r="G271" s="160">
        <f t="shared" si="80"/>
        <v>0</v>
      </c>
      <c r="H271" s="160">
        <f t="shared" si="80"/>
        <v>0</v>
      </c>
      <c r="I271" s="160">
        <f t="shared" si="80"/>
        <v>0</v>
      </c>
      <c r="J271" s="160">
        <f t="shared" si="80"/>
        <v>0</v>
      </c>
      <c r="K271" s="160">
        <f t="shared" si="80"/>
        <v>0</v>
      </c>
      <c r="L271" s="160">
        <f t="shared" si="80"/>
        <v>0</v>
      </c>
      <c r="M271" s="160">
        <f t="shared" si="80"/>
        <v>0</v>
      </c>
      <c r="N271" s="160">
        <f t="shared" si="80"/>
        <v>0</v>
      </c>
      <c r="O271" s="160">
        <f t="shared" si="80"/>
        <v>0</v>
      </c>
      <c r="P271" s="160">
        <f t="shared" si="80"/>
        <v>0</v>
      </c>
      <c r="Q271" s="160">
        <f t="shared" si="80"/>
        <v>0</v>
      </c>
    </row>
    <row r="272" spans="1:17" ht="12" customHeight="1" x14ac:dyDescent="0.25">
      <c r="A272" s="148" t="s">
        <v>60</v>
      </c>
      <c r="B272" s="156">
        <f t="shared" ref="B272:Q272" si="81">IF(B200=0,0,B200*1000000/B$16)</f>
        <v>0</v>
      </c>
      <c r="C272" s="156">
        <f t="shared" si="81"/>
        <v>0</v>
      </c>
      <c r="D272" s="156">
        <f t="shared" si="81"/>
        <v>0</v>
      </c>
      <c r="E272" s="156">
        <f t="shared" si="81"/>
        <v>0</v>
      </c>
      <c r="F272" s="156">
        <f t="shared" si="81"/>
        <v>0</v>
      </c>
      <c r="G272" s="156">
        <f t="shared" si="81"/>
        <v>0</v>
      </c>
      <c r="H272" s="156">
        <f t="shared" si="81"/>
        <v>0</v>
      </c>
      <c r="I272" s="156">
        <f t="shared" si="81"/>
        <v>0</v>
      </c>
      <c r="J272" s="156">
        <f t="shared" si="81"/>
        <v>0</v>
      </c>
      <c r="K272" s="156">
        <f t="shared" si="81"/>
        <v>0</v>
      </c>
      <c r="L272" s="156">
        <f t="shared" si="81"/>
        <v>0</v>
      </c>
      <c r="M272" s="156">
        <f t="shared" si="81"/>
        <v>0</v>
      </c>
      <c r="N272" s="156">
        <f t="shared" si="81"/>
        <v>0</v>
      </c>
      <c r="O272" s="156">
        <f t="shared" si="81"/>
        <v>0</v>
      </c>
      <c r="P272" s="156">
        <f t="shared" si="81"/>
        <v>0</v>
      </c>
      <c r="Q272" s="156">
        <f t="shared" si="81"/>
        <v>0</v>
      </c>
    </row>
    <row r="273" spans="1:17" ht="12" customHeight="1" x14ac:dyDescent="0.25">
      <c r="A273" s="148" t="s">
        <v>59</v>
      </c>
      <c r="B273" s="156">
        <f t="shared" ref="B273:Q273" si="82">IF(B201=0,0,B201*1000000/B$16)</f>
        <v>0</v>
      </c>
      <c r="C273" s="156">
        <f t="shared" si="82"/>
        <v>0</v>
      </c>
      <c r="D273" s="156">
        <f t="shared" si="82"/>
        <v>0</v>
      </c>
      <c r="E273" s="156">
        <f t="shared" si="82"/>
        <v>0</v>
      </c>
      <c r="F273" s="156">
        <f t="shared" si="82"/>
        <v>0</v>
      </c>
      <c r="G273" s="156">
        <f t="shared" si="82"/>
        <v>0</v>
      </c>
      <c r="H273" s="156">
        <f t="shared" si="82"/>
        <v>0</v>
      </c>
      <c r="I273" s="156">
        <f t="shared" si="82"/>
        <v>0</v>
      </c>
      <c r="J273" s="156">
        <f t="shared" si="82"/>
        <v>0</v>
      </c>
      <c r="K273" s="156">
        <f t="shared" si="82"/>
        <v>0</v>
      </c>
      <c r="L273" s="156">
        <f t="shared" si="82"/>
        <v>0</v>
      </c>
      <c r="M273" s="156">
        <f t="shared" si="82"/>
        <v>0</v>
      </c>
      <c r="N273" s="156">
        <f t="shared" si="82"/>
        <v>0</v>
      </c>
      <c r="O273" s="156">
        <f t="shared" si="82"/>
        <v>0</v>
      </c>
      <c r="P273" s="156">
        <f t="shared" si="82"/>
        <v>0</v>
      </c>
      <c r="Q273" s="156">
        <f t="shared" si="82"/>
        <v>0</v>
      </c>
    </row>
    <row r="274" spans="1:17" ht="12" customHeight="1" x14ac:dyDescent="0.25">
      <c r="A274" s="158" t="s">
        <v>62</v>
      </c>
      <c r="B274" s="157">
        <f t="shared" ref="B274:Q274" si="83">IF(B202=0,0,B202*1000000/B$5)</f>
        <v>42.748468897518876</v>
      </c>
      <c r="C274" s="157">
        <f t="shared" si="83"/>
        <v>53.528707770793481</v>
      </c>
      <c r="D274" s="157">
        <f t="shared" si="83"/>
        <v>44.596449064952211</v>
      </c>
      <c r="E274" s="157">
        <f t="shared" si="83"/>
        <v>43.229284940897564</v>
      </c>
      <c r="F274" s="157">
        <f t="shared" si="83"/>
        <v>50.589465556888079</v>
      </c>
      <c r="G274" s="157">
        <f t="shared" si="83"/>
        <v>55.939089685859749</v>
      </c>
      <c r="H274" s="157">
        <f t="shared" si="83"/>
        <v>72.414316621755745</v>
      </c>
      <c r="I274" s="157">
        <f t="shared" si="83"/>
        <v>44.792995134186363</v>
      </c>
      <c r="J274" s="157">
        <f t="shared" si="83"/>
        <v>50.316397771419282</v>
      </c>
      <c r="K274" s="157">
        <f t="shared" si="83"/>
        <v>20.363126055431042</v>
      </c>
      <c r="L274" s="157">
        <f t="shared" si="83"/>
        <v>37.5039110760247</v>
      </c>
      <c r="M274" s="157">
        <f t="shared" si="83"/>
        <v>28.254137598375998</v>
      </c>
      <c r="N274" s="157">
        <f t="shared" si="83"/>
        <v>12.4678472283322</v>
      </c>
      <c r="O274" s="157">
        <f t="shared" si="83"/>
        <v>72.758558114522174</v>
      </c>
      <c r="P274" s="157">
        <f t="shared" si="83"/>
        <v>50.994235608670103</v>
      </c>
      <c r="Q274" s="157">
        <f t="shared" si="83"/>
        <v>48.029460848148247</v>
      </c>
    </row>
    <row r="275" spans="1:17" ht="12" customHeight="1" x14ac:dyDescent="0.25">
      <c r="A275" s="23" t="s">
        <v>55</v>
      </c>
      <c r="B275" s="156">
        <f t="shared" ref="B275:Q275" si="84">IF(B203=0,0,B203*1000000/B$18)</f>
        <v>0</v>
      </c>
      <c r="C275" s="156">
        <f t="shared" si="84"/>
        <v>0</v>
      </c>
      <c r="D275" s="156">
        <f t="shared" si="84"/>
        <v>0</v>
      </c>
      <c r="E275" s="156">
        <f t="shared" si="84"/>
        <v>0</v>
      </c>
      <c r="F275" s="156">
        <f t="shared" si="84"/>
        <v>0</v>
      </c>
      <c r="G275" s="156">
        <f t="shared" si="84"/>
        <v>0</v>
      </c>
      <c r="H275" s="156">
        <f t="shared" si="84"/>
        <v>0</v>
      </c>
      <c r="I275" s="156">
        <f t="shared" si="84"/>
        <v>0</v>
      </c>
      <c r="J275" s="156">
        <f t="shared" si="84"/>
        <v>0</v>
      </c>
      <c r="K275" s="156">
        <f t="shared" si="84"/>
        <v>0</v>
      </c>
      <c r="L275" s="156">
        <f t="shared" si="84"/>
        <v>0</v>
      </c>
      <c r="M275" s="156">
        <f t="shared" si="84"/>
        <v>0</v>
      </c>
      <c r="N275" s="156">
        <f t="shared" si="84"/>
        <v>0</v>
      </c>
      <c r="O275" s="156">
        <f t="shared" si="84"/>
        <v>0</v>
      </c>
      <c r="P275" s="156">
        <f t="shared" si="84"/>
        <v>0</v>
      </c>
      <c r="Q275" s="156">
        <f t="shared" si="84"/>
        <v>0</v>
      </c>
    </row>
    <row r="276" spans="1:17" ht="12" customHeight="1" x14ac:dyDescent="0.25">
      <c r="A276" s="23" t="s">
        <v>57</v>
      </c>
      <c r="B276" s="156">
        <f t="shared" ref="B276:Q276" si="85">IF(B204=0,0,B204*1000000/B$19)</f>
        <v>326.89634192386296</v>
      </c>
      <c r="C276" s="156">
        <f t="shared" si="85"/>
        <v>321.57497044498001</v>
      </c>
      <c r="D276" s="156">
        <f t="shared" si="85"/>
        <v>329.16099221186391</v>
      </c>
      <c r="E276" s="156">
        <f t="shared" si="85"/>
        <v>330.95084059424158</v>
      </c>
      <c r="F276" s="156">
        <f t="shared" si="85"/>
        <v>325.39112969859303</v>
      </c>
      <c r="G276" s="156">
        <f t="shared" si="85"/>
        <v>319.54889401464692</v>
      </c>
      <c r="H276" s="156">
        <f t="shared" si="85"/>
        <v>305.1295597221162</v>
      </c>
      <c r="I276" s="156">
        <f t="shared" si="85"/>
        <v>320.93075331215846</v>
      </c>
      <c r="J276" s="156">
        <f t="shared" si="85"/>
        <v>315.71518862699287</v>
      </c>
      <c r="K276" s="156">
        <f t="shared" si="85"/>
        <v>330.22560001049544</v>
      </c>
      <c r="L276" s="156">
        <f t="shared" si="85"/>
        <v>317.50844015130127</v>
      </c>
      <c r="M276" s="156">
        <f t="shared" si="85"/>
        <v>317.57650660574649</v>
      </c>
      <c r="N276" s="156">
        <f t="shared" si="85"/>
        <v>323.13042402133505</v>
      </c>
      <c r="O276" s="156">
        <f t="shared" si="85"/>
        <v>315.2608998328659</v>
      </c>
      <c r="P276" s="156">
        <f t="shared" si="85"/>
        <v>323.36079408706922</v>
      </c>
      <c r="Q276" s="156">
        <f t="shared" si="85"/>
        <v>323.76134539338796</v>
      </c>
    </row>
    <row r="277" spans="1:17" ht="12" customHeight="1" x14ac:dyDescent="0.25">
      <c r="A277" s="29" t="s">
        <v>140</v>
      </c>
      <c r="B277" s="57">
        <f t="shared" ref="B277:Q277" si="86">IF(B205=0,0,B205*1000000/B$20)</f>
        <v>0</v>
      </c>
      <c r="C277" s="57">
        <f t="shared" si="86"/>
        <v>0</v>
      </c>
      <c r="D277" s="57">
        <f t="shared" si="86"/>
        <v>0</v>
      </c>
      <c r="E277" s="57">
        <f t="shared" si="86"/>
        <v>0</v>
      </c>
      <c r="F277" s="57">
        <f t="shared" si="86"/>
        <v>0</v>
      </c>
      <c r="G277" s="57">
        <f t="shared" si="86"/>
        <v>0</v>
      </c>
      <c r="H277" s="57">
        <f t="shared" si="86"/>
        <v>0</v>
      </c>
      <c r="I277" s="57">
        <f t="shared" si="86"/>
        <v>0</v>
      </c>
      <c r="J277" s="57">
        <f t="shared" si="86"/>
        <v>0</v>
      </c>
      <c r="K277" s="57">
        <f t="shared" si="86"/>
        <v>0</v>
      </c>
      <c r="L277" s="57">
        <f t="shared" si="86"/>
        <v>0</v>
      </c>
      <c r="M277" s="57">
        <f t="shared" si="86"/>
        <v>0</v>
      </c>
      <c r="N277" s="57">
        <f t="shared" si="86"/>
        <v>0</v>
      </c>
      <c r="O277" s="57">
        <f t="shared" si="86"/>
        <v>0</v>
      </c>
      <c r="P277" s="57">
        <f t="shared" si="86"/>
        <v>0</v>
      </c>
      <c r="Q277" s="57">
        <f t="shared" si="86"/>
        <v>0</v>
      </c>
    </row>
    <row r="279" spans="1:17" ht="12" customHeight="1" x14ac:dyDescent="0.25">
      <c r="A279" s="152" t="s">
        <v>196</v>
      </c>
      <c r="B279" s="184">
        <f>B207/RES_summary!B$19</f>
        <v>297.76843049248845</v>
      </c>
      <c r="C279" s="184">
        <f>C207/RES_summary!C$19</f>
        <v>306.1062768550741</v>
      </c>
      <c r="D279" s="184">
        <f>D207/RES_summary!D$19</f>
        <v>299.03984952382507</v>
      </c>
      <c r="E279" s="184">
        <f>E207/RES_summary!E$19</f>
        <v>303.3914418305489</v>
      </c>
      <c r="F279" s="184">
        <f>F207/RES_summary!F$19</f>
        <v>311.695727495222</v>
      </c>
      <c r="G279" s="184">
        <f>G207/RES_summary!G$19</f>
        <v>309.3363886922553</v>
      </c>
      <c r="H279" s="184">
        <f>H207/RES_summary!H$19</f>
        <v>314.06034189315551</v>
      </c>
      <c r="I279" s="184">
        <f>I207/RES_summary!I$19</f>
        <v>312.89494771782154</v>
      </c>
      <c r="J279" s="184">
        <f>J207/RES_summary!J$19</f>
        <v>278.43157429682532</v>
      </c>
      <c r="K279" s="184">
        <f>K207/RES_summary!K$19</f>
        <v>282.76388354196945</v>
      </c>
      <c r="L279" s="184">
        <f>L207/RES_summary!L$19</f>
        <v>282.93608427212524</v>
      </c>
      <c r="M279" s="184">
        <f>M207/RES_summary!M$19</f>
        <v>231.89656687980838</v>
      </c>
      <c r="N279" s="184">
        <f>N207/RES_summary!N$19</f>
        <v>226.37130230606695</v>
      </c>
      <c r="O279" s="184">
        <f>O207/RES_summary!O$19</f>
        <v>231.26488769167239</v>
      </c>
      <c r="P279" s="184">
        <f>P207/RES_summary!P$19</f>
        <v>209.46709265354073</v>
      </c>
      <c r="Q279" s="184">
        <f>Q207/RES_summary!Q$19</f>
        <v>222.34660598665866</v>
      </c>
    </row>
    <row r="280" spans="1:17" ht="12" customHeight="1" x14ac:dyDescent="0.25">
      <c r="A280" s="158" t="s">
        <v>65</v>
      </c>
      <c r="B280" s="178">
        <f>B208/RES_summary!B$19</f>
        <v>235.6364064541857</v>
      </c>
      <c r="C280" s="178">
        <f>C208/RES_summary!C$19</f>
        <v>242.31390233979141</v>
      </c>
      <c r="D280" s="178">
        <f>D208/RES_summary!D$19</f>
        <v>237.38171191709449</v>
      </c>
      <c r="E280" s="178">
        <f>E208/RES_summary!E$19</f>
        <v>240.55603625729199</v>
      </c>
      <c r="F280" s="178">
        <f>F208/RES_summary!F$19</f>
        <v>247.22921099043708</v>
      </c>
      <c r="G280" s="178">
        <f>G208/RES_summary!G$19</f>
        <v>245.47857358360577</v>
      </c>
      <c r="H280" s="178">
        <f>H208/RES_summary!H$19</f>
        <v>248.6722127834104</v>
      </c>
      <c r="I280" s="178">
        <f>I208/RES_summary!I$19</f>
        <v>248.65589517098903</v>
      </c>
      <c r="J280" s="178">
        <f>J208/RES_summary!J$19</f>
        <v>214.71921718662841</v>
      </c>
      <c r="K280" s="178">
        <f>K208/RES_summary!K$19</f>
        <v>221.54751592843704</v>
      </c>
      <c r="L280" s="178">
        <f>L208/RES_summary!L$19</f>
        <v>221.0270432708696</v>
      </c>
      <c r="M280" s="178">
        <f>M208/RES_summary!M$19</f>
        <v>170.10509413058077</v>
      </c>
      <c r="N280" s="178">
        <f>N208/RES_summary!N$19</f>
        <v>165.42911718509137</v>
      </c>
      <c r="O280" s="178">
        <f>O208/RES_summary!O$19</f>
        <v>166.4735329729906</v>
      </c>
      <c r="P280" s="178">
        <f>P208/RES_summary!P$19</f>
        <v>145.05193766038181</v>
      </c>
      <c r="Q280" s="178">
        <f>Q208/RES_summary!Q$19</f>
        <v>158.03845636863983</v>
      </c>
    </row>
    <row r="281" spans="1:17" ht="12" customHeight="1" x14ac:dyDescent="0.25">
      <c r="A281" s="23" t="s">
        <v>157</v>
      </c>
      <c r="B281" s="177">
        <f>B209/RES_summary!B$19</f>
        <v>234.31892462781596</v>
      </c>
      <c r="C281" s="177">
        <f>C209/RES_summary!C$19</f>
        <v>240.76148788105755</v>
      </c>
      <c r="D281" s="177">
        <f>D209/RES_summary!D$19</f>
        <v>236.49537172032041</v>
      </c>
      <c r="E281" s="177">
        <f>E209/RES_summary!E$19</f>
        <v>239.48111354411208</v>
      </c>
      <c r="F281" s="177">
        <f>F209/RES_summary!F$19</f>
        <v>245.81631266106146</v>
      </c>
      <c r="G281" s="177">
        <f>G209/RES_summary!G$19</f>
        <v>244.20974817313208</v>
      </c>
      <c r="H281" s="177">
        <f>H209/RES_summary!H$19</f>
        <v>246.80651021137928</v>
      </c>
      <c r="I281" s="177">
        <f>I209/RES_summary!I$19</f>
        <v>247.03145310808262</v>
      </c>
      <c r="J281" s="177">
        <f>J209/RES_summary!J$19</f>
        <v>213.28651029846819</v>
      </c>
      <c r="K281" s="177">
        <f>K209/RES_summary!K$19</f>
        <v>221.03217507366452</v>
      </c>
      <c r="L281" s="177">
        <f>L209/RES_summary!L$19</f>
        <v>220.02207273412836</v>
      </c>
      <c r="M281" s="177">
        <f>M209/RES_summary!M$19</f>
        <v>169.2328343588533</v>
      </c>
      <c r="N281" s="177">
        <f>N209/RES_summary!N$19</f>
        <v>164.67598844176538</v>
      </c>
      <c r="O281" s="177">
        <f>O209/RES_summary!O$19</f>
        <v>165.43815668797995</v>
      </c>
      <c r="P281" s="177">
        <f>P209/RES_summary!P$19</f>
        <v>144.08065084630687</v>
      </c>
      <c r="Q281" s="177">
        <f>Q209/RES_summary!Q$19</f>
        <v>156.82608985873779</v>
      </c>
    </row>
    <row r="282" spans="1:17" ht="12" customHeight="1" x14ac:dyDescent="0.25">
      <c r="A282" s="23" t="s">
        <v>60</v>
      </c>
      <c r="B282" s="177">
        <f>B210/RES_summary!B$19</f>
        <v>1.3174818263697599</v>
      </c>
      <c r="C282" s="177">
        <f>C210/RES_summary!C$19</f>
        <v>1.5524144587338966</v>
      </c>
      <c r="D282" s="177">
        <f>D210/RES_summary!D$19</f>
        <v>0.88634019677408804</v>
      </c>
      <c r="E282" s="177">
        <f>E210/RES_summary!E$19</f>
        <v>1.0749227131799046</v>
      </c>
      <c r="F282" s="177">
        <f>F210/RES_summary!F$19</f>
        <v>1.4128983293755957</v>
      </c>
      <c r="G282" s="177">
        <f>G210/RES_summary!G$19</f>
        <v>1.268825410473652</v>
      </c>
      <c r="H282" s="177">
        <f>H210/RES_summary!H$19</f>
        <v>1.8657025720311307</v>
      </c>
      <c r="I282" s="177">
        <f>I210/RES_summary!I$19</f>
        <v>1.6244420629064098</v>
      </c>
      <c r="J282" s="177">
        <f>J210/RES_summary!J$19</f>
        <v>1.4327068881602334</v>
      </c>
      <c r="K282" s="177">
        <f>K210/RES_summary!K$19</f>
        <v>0.51534085477251801</v>
      </c>
      <c r="L282" s="177">
        <f>L210/RES_summary!L$19</f>
        <v>1.0049705367412567</v>
      </c>
      <c r="M282" s="177">
        <f>M210/RES_summary!M$19</f>
        <v>0.87225977172746461</v>
      </c>
      <c r="N282" s="177">
        <f>N210/RES_summary!N$19</f>
        <v>0.75312874332596946</v>
      </c>
      <c r="O282" s="177">
        <f>O210/RES_summary!O$19</f>
        <v>1.0353762850106578</v>
      </c>
      <c r="P282" s="177">
        <f>P210/RES_summary!P$19</f>
        <v>0.97128681407493977</v>
      </c>
      <c r="Q282" s="177">
        <f>Q210/RES_summary!Q$19</f>
        <v>1.2123665099020453</v>
      </c>
    </row>
    <row r="283" spans="1:17" ht="12" customHeight="1" x14ac:dyDescent="0.25">
      <c r="A283" s="158" t="s">
        <v>112</v>
      </c>
      <c r="B283" s="178">
        <f>B211/RES_summary!B$19</f>
        <v>3.5585673340348567E-2</v>
      </c>
      <c r="C283" s="178">
        <f>C211/RES_summary!C$19</f>
        <v>3.7848180341328773E-2</v>
      </c>
      <c r="D283" s="178">
        <f>D211/RES_summary!D$19</f>
        <v>3.9550081562581475E-2</v>
      </c>
      <c r="E283" s="178">
        <f>E211/RES_summary!E$19</f>
        <v>4.0616500915573846E-2</v>
      </c>
      <c r="F283" s="178">
        <f>F211/RES_summary!F$19</f>
        <v>4.2585890766567575E-2</v>
      </c>
      <c r="G283" s="178">
        <f>G211/RES_summary!G$19</f>
        <v>4.9677762826672509E-2</v>
      </c>
      <c r="H283" s="178">
        <f>H211/RES_summary!H$19</f>
        <v>5.6012034074784653E-2</v>
      </c>
      <c r="I283" s="178">
        <f>I211/RES_summary!I$19</f>
        <v>6.5315877811161285E-2</v>
      </c>
      <c r="J283" s="178">
        <f>J211/RES_summary!J$19</f>
        <v>7.1822615755190847E-2</v>
      </c>
      <c r="K283" s="178">
        <f>K211/RES_summary!K$19</f>
        <v>8.4001998379492848E-2</v>
      </c>
      <c r="L283" s="178">
        <f>L211/RES_summary!L$19</f>
        <v>9.2008134849027423E-2</v>
      </c>
      <c r="M283" s="178">
        <f>M211/RES_summary!M$19</f>
        <v>9.9115244310392342E-2</v>
      </c>
      <c r="N283" s="178">
        <f>N211/RES_summary!N$19</f>
        <v>0.10420028093296019</v>
      </c>
      <c r="O283" s="178">
        <f>O211/RES_summary!O$19</f>
        <v>0.111924591871099</v>
      </c>
      <c r="P283" s="178">
        <f>P211/RES_summary!P$19</f>
        <v>0.11914606067390381</v>
      </c>
      <c r="Q283" s="178">
        <f>Q211/RES_summary!Q$19</f>
        <v>0.10572019691234136</v>
      </c>
    </row>
    <row r="284" spans="1:17" ht="12" customHeight="1" x14ac:dyDescent="0.25">
      <c r="A284" s="23" t="s">
        <v>60</v>
      </c>
      <c r="B284" s="177">
        <f>B212/RES_summary!B$19</f>
        <v>3.5585673340348567E-2</v>
      </c>
      <c r="C284" s="177">
        <f>C212/RES_summary!C$19</f>
        <v>3.7848180341328773E-2</v>
      </c>
      <c r="D284" s="177">
        <f>D212/RES_summary!D$19</f>
        <v>3.9550081562581475E-2</v>
      </c>
      <c r="E284" s="177">
        <f>E212/RES_summary!E$19</f>
        <v>4.0616500915573846E-2</v>
      </c>
      <c r="F284" s="177">
        <f>F212/RES_summary!F$19</f>
        <v>4.2585890766567575E-2</v>
      </c>
      <c r="G284" s="177">
        <f>G212/RES_summary!G$19</f>
        <v>4.9677762826672509E-2</v>
      </c>
      <c r="H284" s="177">
        <f>H212/RES_summary!H$19</f>
        <v>5.6012034074784653E-2</v>
      </c>
      <c r="I284" s="177">
        <f>I212/RES_summary!I$19</f>
        <v>6.5315877811161285E-2</v>
      </c>
      <c r="J284" s="177">
        <f>J212/RES_summary!J$19</f>
        <v>7.1822615755190847E-2</v>
      </c>
      <c r="K284" s="177">
        <f>K212/RES_summary!K$19</f>
        <v>8.4001998379492848E-2</v>
      </c>
      <c r="L284" s="177">
        <f>L212/RES_summary!L$19</f>
        <v>9.2008134849027423E-2</v>
      </c>
      <c r="M284" s="177">
        <f>M212/RES_summary!M$19</f>
        <v>9.9115244310392342E-2</v>
      </c>
      <c r="N284" s="177">
        <f>N212/RES_summary!N$19</f>
        <v>0.10420028093296019</v>
      </c>
      <c r="O284" s="177">
        <f>O212/RES_summary!O$19</f>
        <v>0.111924591871099</v>
      </c>
      <c r="P284" s="177">
        <f>P212/RES_summary!P$19</f>
        <v>0.11914606067390381</v>
      </c>
      <c r="Q284" s="177">
        <f>Q212/RES_summary!Q$19</f>
        <v>0.10572019691234136</v>
      </c>
    </row>
    <row r="285" spans="1:17" ht="12" customHeight="1" x14ac:dyDescent="0.25">
      <c r="A285" s="158" t="s">
        <v>63</v>
      </c>
      <c r="B285" s="178">
        <f>B213/RES_summary!B$19</f>
        <v>50.479008861979999</v>
      </c>
      <c r="C285" s="178">
        <f>C213/RES_summary!C$19</f>
        <v>51.774363831389294</v>
      </c>
      <c r="D285" s="178">
        <f>D213/RES_summary!D$19</f>
        <v>50.128306059130935</v>
      </c>
      <c r="E285" s="178">
        <f>E213/RES_summary!E$19</f>
        <v>51.077343870116451</v>
      </c>
      <c r="F285" s="178">
        <f>F213/RES_summary!F$19</f>
        <v>52.337462044170522</v>
      </c>
      <c r="G285" s="178">
        <f>G213/RES_summary!G$19</f>
        <v>51.868518464922701</v>
      </c>
      <c r="H285" s="178">
        <f>H213/RES_summary!H$19</f>
        <v>52.990121704485617</v>
      </c>
      <c r="I285" s="178">
        <f>I213/RES_summary!I$19</f>
        <v>52.218619929845559</v>
      </c>
      <c r="J285" s="178">
        <f>J213/RES_summary!J$19</f>
        <v>51.715706401514218</v>
      </c>
      <c r="K285" s="178">
        <f>K213/RES_summary!K$19</f>
        <v>50.240848883895339</v>
      </c>
      <c r="L285" s="178">
        <f>L213/RES_summary!L$19</f>
        <v>50.3866141787963</v>
      </c>
      <c r="M285" s="178">
        <f>M213/RES_summary!M$19</f>
        <v>50.521371816126283</v>
      </c>
      <c r="N285" s="178">
        <f>N213/RES_summary!N$19</f>
        <v>49.927004221379647</v>
      </c>
      <c r="O285" s="178">
        <f>O213/RES_summary!O$19</f>
        <v>52.272476731543797</v>
      </c>
      <c r="P285" s="178">
        <f>P213/RES_summary!P$19</f>
        <v>51.975540249786341</v>
      </c>
      <c r="Q285" s="178">
        <f>Q213/RES_summary!Q$19</f>
        <v>51.481601600916498</v>
      </c>
    </row>
    <row r="286" spans="1:17" ht="12" customHeight="1" x14ac:dyDescent="0.25">
      <c r="A286" s="167" t="s">
        <v>156</v>
      </c>
      <c r="B286" s="183">
        <f>B214/RES_summary!B$19</f>
        <v>62.085948008903543</v>
      </c>
      <c r="C286" s="183">
        <f>C214/RES_summary!C$19</f>
        <v>61.51342670855059</v>
      </c>
      <c r="D286" s="183">
        <f>D214/RES_summary!D$19</f>
        <v>60.917953605399234</v>
      </c>
      <c r="E286" s="183">
        <f>E214/RES_summary!E$19</f>
        <v>60.410444715479095</v>
      </c>
      <c r="F286" s="183">
        <f>F214/RES_summary!F$19</f>
        <v>60.118556012478393</v>
      </c>
      <c r="G286" s="183">
        <f>G214/RES_summary!G$19</f>
        <v>59.772195453627781</v>
      </c>
      <c r="H286" s="183">
        <f>H214/RES_summary!H$19</f>
        <v>59.912717565168805</v>
      </c>
      <c r="I286" s="183">
        <f>I214/RES_summary!I$19</f>
        <v>59.257632551314153</v>
      </c>
      <c r="J286" s="183">
        <f>J214/RES_summary!J$19</f>
        <v>58.381045134964197</v>
      </c>
      <c r="K286" s="183">
        <f>K214/RES_summary!K$19</f>
        <v>57.86824026317921</v>
      </c>
      <c r="L286" s="183">
        <f>L214/RES_summary!L$19</f>
        <v>57.418486943772095</v>
      </c>
      <c r="M286" s="183">
        <f>M214/RES_summary!M$19</f>
        <v>57.052131807102427</v>
      </c>
      <c r="N286" s="183">
        <f>N214/RES_summary!N$19</f>
        <v>56.51700473872971</v>
      </c>
      <c r="O286" s="183">
        <f>O214/RES_summary!O$19</f>
        <v>56.148627081765937</v>
      </c>
      <c r="P286" s="183">
        <f>P214/RES_summary!P$19</f>
        <v>55.608801183377899</v>
      </c>
      <c r="Q286" s="183">
        <f>Q214/RES_summary!Q$19</f>
        <v>54.626770476012979</v>
      </c>
    </row>
    <row r="287" spans="1:17" ht="12" customHeight="1" x14ac:dyDescent="0.25">
      <c r="A287" s="167" t="s">
        <v>155</v>
      </c>
      <c r="B287" s="183">
        <f>B215/RES_summary!B$19</f>
        <v>49.772379590656662</v>
      </c>
      <c r="C287" s="183">
        <f>C215/RES_summary!C$19</f>
        <v>51.487869881300277</v>
      </c>
      <c r="D287" s="183">
        <f>D215/RES_summary!D$19</f>
        <v>49.036736947180451</v>
      </c>
      <c r="E287" s="183">
        <f>E215/RES_summary!E$19</f>
        <v>48.857254908752012</v>
      </c>
      <c r="F287" s="183">
        <f>F215/RES_summary!F$19</f>
        <v>48.580601907218501</v>
      </c>
      <c r="G287" s="183">
        <f>G215/RES_summary!G$19</f>
        <v>48.411185487731117</v>
      </c>
      <c r="H287" s="183">
        <f>H215/RES_summary!H$19</f>
        <v>48.617236569132778</v>
      </c>
      <c r="I287" s="183">
        <f>I215/RES_summary!I$19</f>
        <v>48.166721867403005</v>
      </c>
      <c r="J287" s="183">
        <f>J215/RES_summary!J$19</f>
        <v>47.645753465130326</v>
      </c>
      <c r="K287" s="183">
        <f>K215/RES_summary!K$19</f>
        <v>47.309826033452062</v>
      </c>
      <c r="L287" s="183">
        <f>L215/RES_summary!L$19</f>
        <v>47.030452536132387</v>
      </c>
      <c r="M287" s="183">
        <f>M215/RES_summary!M$19</f>
        <v>46.750338114314673</v>
      </c>
      <c r="N287" s="183">
        <f>N215/RES_summary!N$19</f>
        <v>46.354829848138735</v>
      </c>
      <c r="O287" s="183">
        <f>O215/RES_summary!O$19</f>
        <v>46.097771031661232</v>
      </c>
      <c r="P287" s="183">
        <f>P215/RES_summary!P$19</f>
        <v>45.688989152343503</v>
      </c>
      <c r="Q287" s="183">
        <f>Q215/RES_summary!Q$19</f>
        <v>44.920071588538406</v>
      </c>
    </row>
    <row r="288" spans="1:17" ht="12" customHeight="1" x14ac:dyDescent="0.25">
      <c r="A288" s="166" t="s">
        <v>55</v>
      </c>
      <c r="B288" s="182">
        <f>B216/RES_summary!B$19</f>
        <v>40.355866205788011</v>
      </c>
      <c r="C288" s="182">
        <f>C216/RES_summary!C$19</f>
        <v>43.674532963055739</v>
      </c>
      <c r="D288" s="182">
        <f>D216/RES_summary!D$19</f>
        <v>39.596669843504458</v>
      </c>
      <c r="E288" s="182">
        <f>E216/RES_summary!E$19</f>
        <v>39.508430843928295</v>
      </c>
      <c r="F288" s="182">
        <f>F216/RES_summary!F$19</f>
        <v>39.077061408115298</v>
      </c>
      <c r="G288" s="182">
        <f>G216/RES_summary!G$19</f>
        <v>38.851927044859394</v>
      </c>
      <c r="H288" s="182">
        <f>H216/RES_summary!H$19</f>
        <v>38.943266417359816</v>
      </c>
      <c r="I288" s="182">
        <f>I216/RES_summary!I$19</f>
        <v>38.51746115835509</v>
      </c>
      <c r="J288" s="182">
        <f>J216/RES_summary!J$19</f>
        <v>37.947679337726754</v>
      </c>
      <c r="K288" s="182">
        <f>K216/RES_summary!K$19</f>
        <v>37.614356171066916</v>
      </c>
      <c r="L288" s="182">
        <f>L216/RES_summary!L$19</f>
        <v>37.322016513451864</v>
      </c>
      <c r="M288" s="182">
        <f>M216/RES_summary!M$19</f>
        <v>37.083885674616667</v>
      </c>
      <c r="N288" s="182">
        <f>N216/RES_summary!N$19</f>
        <v>36.736053080174315</v>
      </c>
      <c r="O288" s="182">
        <f>O216/RES_summary!O$19</f>
        <v>36.496607603147908</v>
      </c>
      <c r="P288" s="182">
        <f>P216/RES_summary!P$19</f>
        <v>36.145720769195655</v>
      </c>
      <c r="Q288" s="182">
        <f>Q216/RES_summary!Q$19</f>
        <v>35.507400809408409</v>
      </c>
    </row>
    <row r="289" spans="1:17" ht="12" customHeight="1" x14ac:dyDescent="0.25">
      <c r="A289" s="147" t="s">
        <v>59</v>
      </c>
      <c r="B289" s="181">
        <f>B217/RES_summary!B$19</f>
        <v>9.4165133848686526</v>
      </c>
      <c r="C289" s="181">
        <f>C217/RES_summary!C$19</f>
        <v>7.8133369182445387</v>
      </c>
      <c r="D289" s="181">
        <f>D217/RES_summary!D$19</f>
        <v>9.4400671036759825</v>
      </c>
      <c r="E289" s="181">
        <f>E217/RES_summary!E$19</f>
        <v>9.3488240648237237</v>
      </c>
      <c r="F289" s="181">
        <f>F217/RES_summary!F$19</f>
        <v>9.5035404991032024</v>
      </c>
      <c r="G289" s="181">
        <f>G217/RES_summary!G$19</f>
        <v>9.5592584428717213</v>
      </c>
      <c r="H289" s="181">
        <f>H217/RES_summary!H$19</f>
        <v>9.6739701517729575</v>
      </c>
      <c r="I289" s="181">
        <f>I217/RES_summary!I$19</f>
        <v>9.6492607090479243</v>
      </c>
      <c r="J289" s="181">
        <f>J217/RES_summary!J$19</f>
        <v>9.6980741274035651</v>
      </c>
      <c r="K289" s="181">
        <f>K217/RES_summary!K$19</f>
        <v>9.6954698623851492</v>
      </c>
      <c r="L289" s="181">
        <f>L217/RES_summary!L$19</f>
        <v>9.7084360226805284</v>
      </c>
      <c r="M289" s="181">
        <f>M217/RES_summary!M$19</f>
        <v>9.6664524396980021</v>
      </c>
      <c r="N289" s="181">
        <f>N217/RES_summary!N$19</f>
        <v>9.6187767679644072</v>
      </c>
      <c r="O289" s="181">
        <f>O217/RES_summary!O$19</f>
        <v>9.6011634285133223</v>
      </c>
      <c r="P289" s="181">
        <f>P217/RES_summary!P$19</f>
        <v>9.5432683831478595</v>
      </c>
      <c r="Q289" s="181">
        <f>Q217/RES_summary!Q$19</f>
        <v>9.4126707791299982</v>
      </c>
    </row>
    <row r="290" spans="1:17" ht="12" customHeight="1" x14ac:dyDescent="0.25">
      <c r="A290" s="163" t="s">
        <v>144</v>
      </c>
      <c r="B290" s="180">
        <f>B218/RES_summary!B$19</f>
        <v>51.731329689554336</v>
      </c>
      <c r="C290" s="180">
        <f>C218/RES_summary!C$19</f>
        <v>51.270181187550428</v>
      </c>
      <c r="D290" s="180">
        <f>D218/RES_summary!D$19</f>
        <v>50.754872901006344</v>
      </c>
      <c r="E290" s="180">
        <f>E218/RES_summary!E$19</f>
        <v>50.348151189611436</v>
      </c>
      <c r="F290" s="180">
        <f>F218/RES_summary!F$19</f>
        <v>50.093850974047179</v>
      </c>
      <c r="G290" s="180">
        <f>G218/RES_summary!G$19</f>
        <v>49.819019359653595</v>
      </c>
      <c r="H290" s="180">
        <f>H218/RES_summary!H$19</f>
        <v>49.921979162934832</v>
      </c>
      <c r="I290" s="180">
        <f>I218/RES_summary!I$19</f>
        <v>49.204419525979958</v>
      </c>
      <c r="J290" s="180">
        <f>J218/RES_summary!J$19</f>
        <v>48.82138675249989</v>
      </c>
      <c r="K290" s="180">
        <f>K218/RES_summary!K$19</f>
        <v>48.223788003838216</v>
      </c>
      <c r="L290" s="180">
        <f>L218/RES_summary!L$19</f>
        <v>47.846288756180044</v>
      </c>
      <c r="M290" s="180">
        <f>M218/RES_summary!M$19</f>
        <v>0</v>
      </c>
      <c r="N290" s="180">
        <f>N218/RES_summary!N$19</f>
        <v>0</v>
      </c>
      <c r="O290" s="180">
        <f>O218/RES_summary!O$19</f>
        <v>47.014315512949295</v>
      </c>
      <c r="P290" s="180">
        <f>P218/RES_summary!P$19</f>
        <v>46.623925464979159</v>
      </c>
      <c r="Q290" s="180">
        <f>Q218/RES_summary!Q$19</f>
        <v>45.86274176483073</v>
      </c>
    </row>
    <row r="291" spans="1:17" ht="12" customHeight="1" x14ac:dyDescent="0.25">
      <c r="A291" s="161" t="s">
        <v>143</v>
      </c>
      <c r="B291" s="179">
        <f>B219/RES_summary!B$19</f>
        <v>43.041877683084991</v>
      </c>
      <c r="C291" s="179">
        <f>C219/RES_summary!C$19</f>
        <v>44.215165561387636</v>
      </c>
      <c r="D291" s="179">
        <f>D219/RES_summary!D$19</f>
        <v>42.430734489322717</v>
      </c>
      <c r="E291" s="179">
        <f>E219/RES_summary!E$19</f>
        <v>42.276514942838773</v>
      </c>
      <c r="F291" s="179">
        <f>F219/RES_summary!F$19</f>
        <v>42.064543632239641</v>
      </c>
      <c r="G291" s="179">
        <f>G219/RES_summary!G$19</f>
        <v>41.941621026646736</v>
      </c>
      <c r="H291" s="179">
        <f>H219/RES_summary!H$19</f>
        <v>42.123256607680766</v>
      </c>
      <c r="I291" s="179">
        <f>I219/RES_summary!I$19</f>
        <v>41.632133400935778</v>
      </c>
      <c r="J291" s="179">
        <f>J219/RES_summary!J$19</f>
        <v>41.431975516528418</v>
      </c>
      <c r="K291" s="179">
        <f>K219/RES_summary!K$19</f>
        <v>41.04093206488016</v>
      </c>
      <c r="L291" s="179">
        <f>L219/RES_summary!L$19</f>
        <v>40.808523714197612</v>
      </c>
      <c r="M291" s="179">
        <f>M219/RES_summary!M$19</f>
        <v>0</v>
      </c>
      <c r="N291" s="179">
        <f>N219/RES_summary!N$19</f>
        <v>0</v>
      </c>
      <c r="O291" s="179">
        <f>O219/RES_summary!O$19</f>
        <v>40.160468511930382</v>
      </c>
      <c r="P291" s="179">
        <f>P219/RES_summary!P$19</f>
        <v>39.848819935384306</v>
      </c>
      <c r="Q291" s="179">
        <f>Q219/RES_summary!Q$19</f>
        <v>39.223452926269928</v>
      </c>
    </row>
    <row r="292" spans="1:17" ht="12" customHeight="1" x14ac:dyDescent="0.25">
      <c r="A292" s="148" t="s">
        <v>57</v>
      </c>
      <c r="B292" s="177">
        <f>B220/RES_summary!B$19</f>
        <v>33.625364298216333</v>
      </c>
      <c r="C292" s="177">
        <f>C220/RES_summary!C$19</f>
        <v>36.401828643143105</v>
      </c>
      <c r="D292" s="177">
        <f>D220/RES_summary!D$19</f>
        <v>32.990667385646731</v>
      </c>
      <c r="E292" s="177">
        <f>E220/RES_summary!E$19</f>
        <v>32.927690878015042</v>
      </c>
      <c r="F292" s="177">
        <f>F220/RES_summary!F$19</f>
        <v>32.561003133136424</v>
      </c>
      <c r="G292" s="177">
        <f>G220/RES_summary!G$19</f>
        <v>32.382362583775013</v>
      </c>
      <c r="H292" s="177">
        <f>H220/RES_summary!H$19</f>
        <v>32.449286455907803</v>
      </c>
      <c r="I292" s="177">
        <f>I220/RES_summary!I$19</f>
        <v>31.982872691887859</v>
      </c>
      <c r="J292" s="177">
        <f>J220/RES_summary!J$19</f>
        <v>31.733901389124856</v>
      </c>
      <c r="K292" s="177">
        <f>K220/RES_summary!K$19</f>
        <v>31.345462202495018</v>
      </c>
      <c r="L292" s="177">
        <f>L220/RES_summary!L$19</f>
        <v>31.100087691517089</v>
      </c>
      <c r="M292" s="177">
        <f>M220/RES_summary!M$19</f>
        <v>0</v>
      </c>
      <c r="N292" s="177">
        <f>N220/RES_summary!N$19</f>
        <v>0</v>
      </c>
      <c r="O292" s="177">
        <f>O220/RES_summary!O$19</f>
        <v>30.559305083417062</v>
      </c>
      <c r="P292" s="177">
        <f>P220/RES_summary!P$19</f>
        <v>30.305551552236444</v>
      </c>
      <c r="Q292" s="177">
        <f>Q220/RES_summary!Q$19</f>
        <v>29.810782147139939</v>
      </c>
    </row>
    <row r="293" spans="1:17" ht="12" customHeight="1" x14ac:dyDescent="0.25">
      <c r="A293" s="148" t="s">
        <v>59</v>
      </c>
      <c r="B293" s="177">
        <f>B221/RES_summary!B$19</f>
        <v>9.416513384868658</v>
      </c>
      <c r="C293" s="177">
        <f>C221/RES_summary!C$19</f>
        <v>7.8133369182445387</v>
      </c>
      <c r="D293" s="177">
        <f>D221/RES_summary!D$19</f>
        <v>9.4400671036759878</v>
      </c>
      <c r="E293" s="177">
        <f>E221/RES_summary!E$19</f>
        <v>9.3488240648237291</v>
      </c>
      <c r="F293" s="177">
        <f>F221/RES_summary!F$19</f>
        <v>9.5035404991032095</v>
      </c>
      <c r="G293" s="177">
        <f>G221/RES_summary!G$19</f>
        <v>9.5592584428717196</v>
      </c>
      <c r="H293" s="177">
        <f>H221/RES_summary!H$19</f>
        <v>9.6739701517729593</v>
      </c>
      <c r="I293" s="177">
        <f>I221/RES_summary!I$19</f>
        <v>9.6492607090479208</v>
      </c>
      <c r="J293" s="177">
        <f>J221/RES_summary!J$19</f>
        <v>9.698074127403558</v>
      </c>
      <c r="K293" s="177">
        <f>K221/RES_summary!K$19</f>
        <v>9.6954698623851439</v>
      </c>
      <c r="L293" s="177">
        <f>L221/RES_summary!L$19</f>
        <v>9.7084360226805266</v>
      </c>
      <c r="M293" s="177">
        <f>M221/RES_summary!M$19</f>
        <v>0</v>
      </c>
      <c r="N293" s="177">
        <f>N221/RES_summary!N$19</f>
        <v>0</v>
      </c>
      <c r="O293" s="177">
        <f>O221/RES_summary!O$19</f>
        <v>9.6011634285133276</v>
      </c>
      <c r="P293" s="177">
        <f>P221/RES_summary!P$19</f>
        <v>9.5432683831478542</v>
      </c>
      <c r="Q293" s="177">
        <f>Q221/RES_summary!Q$19</f>
        <v>9.4126707791299982</v>
      </c>
    </row>
    <row r="294" spans="1:17" ht="12" customHeight="1" x14ac:dyDescent="0.25">
      <c r="A294" s="163" t="s">
        <v>142</v>
      </c>
      <c r="B294" s="180">
        <f>B222/RES_summary!B$19</f>
        <v>45.511647316915173</v>
      </c>
      <c r="C294" s="180">
        <f>C222/RES_summary!C$19</f>
        <v>46.478443850133687</v>
      </c>
      <c r="D294" s="180">
        <f>D222/RES_summary!D$19</f>
        <v>43.284881212423514</v>
      </c>
      <c r="E294" s="180">
        <f>E222/RES_summary!E$19</f>
        <v>43.928420646589714</v>
      </c>
      <c r="F294" s="180">
        <f>F222/RES_summary!F$19</f>
        <v>45.343895973058686</v>
      </c>
      <c r="G294" s="180">
        <f>G222/RES_summary!G$19</f>
        <v>44.561718252661763</v>
      </c>
      <c r="H294" s="180">
        <f>H222/RES_summary!H$19</f>
        <v>47.605750765881183</v>
      </c>
      <c r="I294" s="180">
        <f>I222/RES_summary!I$19</f>
        <v>45.118056380477427</v>
      </c>
      <c r="J294" s="180">
        <f>J222/RES_summary!J$19</f>
        <v>45.536957166341224</v>
      </c>
      <c r="K294" s="180">
        <f>K222/RES_summary!K$19</f>
        <v>40.179741329424665</v>
      </c>
      <c r="L294" s="180">
        <f>L222/RES_summary!L$19</f>
        <v>42.359612863751828</v>
      </c>
      <c r="M294" s="180">
        <f>M222/RES_summary!M$19</f>
        <v>42.231077423336181</v>
      </c>
      <c r="N294" s="180">
        <f>N222/RES_summary!N$19</f>
        <v>41.265928522727577</v>
      </c>
      <c r="O294" s="180">
        <f>O222/RES_summary!O$19</f>
        <v>43.464211524725584</v>
      </c>
      <c r="P294" s="180">
        <f>P222/RES_summary!P$19</f>
        <v>43.391978359354646</v>
      </c>
      <c r="Q294" s="180">
        <f>Q222/RES_summary!Q$19</f>
        <v>44.788491024508538</v>
      </c>
    </row>
    <row r="295" spans="1:17" ht="12" customHeight="1" x14ac:dyDescent="0.25">
      <c r="A295" s="161" t="s">
        <v>141</v>
      </c>
      <c r="B295" s="179">
        <f>B223/RES_summary!B$19</f>
        <v>38.999084140866159</v>
      </c>
      <c r="C295" s="179">
        <f>C223/RES_summary!C$19</f>
        <v>40.813032051827541</v>
      </c>
      <c r="D295" s="179">
        <f>D223/RES_summary!D$19</f>
        <v>37.575239891744623</v>
      </c>
      <c r="E295" s="179">
        <f>E223/RES_summary!E$19</f>
        <v>38.078011167699437</v>
      </c>
      <c r="F295" s="179">
        <f>F223/RES_summary!F$19</f>
        <v>38.977072881596214</v>
      </c>
      <c r="G295" s="179">
        <f>G223/RES_summary!G$19</f>
        <v>38.524375307102694</v>
      </c>
      <c r="H295" s="179">
        <f>H223/RES_summary!H$19</f>
        <v>40.617708149595479</v>
      </c>
      <c r="I295" s="179">
        <f>I223/RES_summary!I$19</f>
        <v>38.975997356359315</v>
      </c>
      <c r="J295" s="179">
        <f>J223/RES_summary!J$19</f>
        <v>39.297096285525349</v>
      </c>
      <c r="K295" s="179">
        <f>K223/RES_summary!K$19</f>
        <v>35.812301726511386</v>
      </c>
      <c r="L295" s="179">
        <f>L223/RES_summary!L$19</f>
        <v>37.242184384119263</v>
      </c>
      <c r="M295" s="179">
        <f>M223/RES_summary!M$19</f>
        <v>37.116652764866544</v>
      </c>
      <c r="N295" s="179">
        <f>N223/RES_summary!N$19</f>
        <v>36.44163030773732</v>
      </c>
      <c r="O295" s="179">
        <f>O223/RES_summary!O$19</f>
        <v>37.852900919584926</v>
      </c>
      <c r="P295" s="179">
        <f>P223/RES_summary!P$19</f>
        <v>37.748054316728393</v>
      </c>
      <c r="Q295" s="179">
        <f>Q223/RES_summary!Q$19</f>
        <v>38.52518994506049</v>
      </c>
    </row>
    <row r="296" spans="1:17" ht="12" customHeight="1" x14ac:dyDescent="0.25">
      <c r="A296" s="148" t="s">
        <v>60</v>
      </c>
      <c r="B296" s="177">
        <f>B224/RES_summary!B$19</f>
        <v>29.582570755997509</v>
      </c>
      <c r="C296" s="177">
        <f>C224/RES_summary!C$19</f>
        <v>32.999695133583003</v>
      </c>
      <c r="D296" s="177">
        <f>D224/RES_summary!D$19</f>
        <v>28.135172788068644</v>
      </c>
      <c r="E296" s="177">
        <f>E224/RES_summary!E$19</f>
        <v>28.729187102875716</v>
      </c>
      <c r="F296" s="177">
        <f>F224/RES_summary!F$19</f>
        <v>29.473532382493019</v>
      </c>
      <c r="G296" s="177">
        <f>G224/RES_summary!G$19</f>
        <v>28.965116864230978</v>
      </c>
      <c r="H296" s="177">
        <f>H224/RES_summary!H$19</f>
        <v>30.94373799782252</v>
      </c>
      <c r="I296" s="177">
        <f>I224/RES_summary!I$19</f>
        <v>29.326736647311396</v>
      </c>
      <c r="J296" s="177">
        <f>J224/RES_summary!J$19</f>
        <v>29.599022158121784</v>
      </c>
      <c r="K296" s="177">
        <f>K224/RES_summary!K$19</f>
        <v>26.11683186412624</v>
      </c>
      <c r="L296" s="177">
        <f>L224/RES_summary!L$19</f>
        <v>27.533748361438732</v>
      </c>
      <c r="M296" s="177">
        <f>M224/RES_summary!M$19</f>
        <v>27.450200325168531</v>
      </c>
      <c r="N296" s="177">
        <f>N224/RES_summary!N$19</f>
        <v>26.822853539772918</v>
      </c>
      <c r="O296" s="177">
        <f>O224/RES_summary!O$19</f>
        <v>28.251737491071609</v>
      </c>
      <c r="P296" s="177">
        <f>P224/RES_summary!P$19</f>
        <v>28.204785933580531</v>
      </c>
      <c r="Q296" s="177">
        <f>Q224/RES_summary!Q$19</f>
        <v>29.112519165930497</v>
      </c>
    </row>
    <row r="297" spans="1:17" ht="12" customHeight="1" x14ac:dyDescent="0.25">
      <c r="A297" s="148" t="s">
        <v>59</v>
      </c>
      <c r="B297" s="177">
        <f>B225/RES_summary!B$19</f>
        <v>9.4165133848686526</v>
      </c>
      <c r="C297" s="177">
        <f>C225/RES_summary!C$19</f>
        <v>7.8133369182445396</v>
      </c>
      <c r="D297" s="177">
        <f>D225/RES_summary!D$19</f>
        <v>9.4400671036759807</v>
      </c>
      <c r="E297" s="177">
        <f>E225/RES_summary!E$19</f>
        <v>9.3488240648237273</v>
      </c>
      <c r="F297" s="177">
        <f>F225/RES_summary!F$19</f>
        <v>9.5035404991032042</v>
      </c>
      <c r="G297" s="177">
        <f>G225/RES_summary!G$19</f>
        <v>9.5592584428717196</v>
      </c>
      <c r="H297" s="177">
        <f>H225/RES_summary!H$19</f>
        <v>9.6739701517729575</v>
      </c>
      <c r="I297" s="177">
        <f>I225/RES_summary!I$19</f>
        <v>9.6492607090479208</v>
      </c>
      <c r="J297" s="177">
        <f>J225/RES_summary!J$19</f>
        <v>9.6980741274035651</v>
      </c>
      <c r="K297" s="177">
        <f>K225/RES_summary!K$19</f>
        <v>9.6954698623851492</v>
      </c>
      <c r="L297" s="177">
        <f>L225/RES_summary!L$19</f>
        <v>9.7084360226805284</v>
      </c>
      <c r="M297" s="177">
        <f>M225/RES_summary!M$19</f>
        <v>9.6664524396980038</v>
      </c>
      <c r="N297" s="177">
        <f>N225/RES_summary!N$19</f>
        <v>9.6187767679644125</v>
      </c>
      <c r="O297" s="177">
        <f>O225/RES_summary!O$19</f>
        <v>9.6011634285133223</v>
      </c>
      <c r="P297" s="177">
        <f>P225/RES_summary!P$19</f>
        <v>9.5432683831478577</v>
      </c>
      <c r="Q297" s="177">
        <f>Q225/RES_summary!Q$19</f>
        <v>9.4126707791299964</v>
      </c>
    </row>
    <row r="298" spans="1:17" ht="12" customHeight="1" x14ac:dyDescent="0.25">
      <c r="A298" s="158" t="s">
        <v>62</v>
      </c>
      <c r="B298" s="178">
        <f>B226/RES_summary!B$19</f>
        <v>11.617429502982374</v>
      </c>
      <c r="C298" s="178">
        <f>C226/RES_summary!C$19</f>
        <v>11.980162503552046</v>
      </c>
      <c r="D298" s="178">
        <f>D226/RES_summary!D$19</f>
        <v>11.490281466037057</v>
      </c>
      <c r="E298" s="178">
        <f>E226/RES_summary!E$19</f>
        <v>11.717445202224903</v>
      </c>
      <c r="F298" s="178">
        <f>F226/RES_summary!F$19</f>
        <v>12.086468569847838</v>
      </c>
      <c r="G298" s="178">
        <f>G226/RES_summary!G$19</f>
        <v>11.939618880900163</v>
      </c>
      <c r="H298" s="178">
        <f>H226/RES_summary!H$19</f>
        <v>12.341995371184675</v>
      </c>
      <c r="I298" s="178">
        <f>I226/RES_summary!I$19</f>
        <v>11.955116739175757</v>
      </c>
      <c r="J298" s="178">
        <f>J226/RES_summary!J$19</f>
        <v>11.924828092927488</v>
      </c>
      <c r="K298" s="178">
        <f>K226/RES_summary!K$19</f>
        <v>10.891516731257592</v>
      </c>
      <c r="L298" s="178">
        <f>L226/RES_summary!L$19</f>
        <v>11.430418687610381</v>
      </c>
      <c r="M298" s="178">
        <f>M226/RES_summary!M$19</f>
        <v>11.170985688790882</v>
      </c>
      <c r="N298" s="178">
        <f>N226/RES_summary!N$19</f>
        <v>10.910980618662995</v>
      </c>
      <c r="O298" s="178">
        <f>O226/RES_summary!O$19</f>
        <v>12.406953395266926</v>
      </c>
      <c r="P298" s="178">
        <f>P226/RES_summary!P$19</f>
        <v>12.32046868269869</v>
      </c>
      <c r="Q298" s="178">
        <f>Q226/RES_summary!Q$19</f>
        <v>12.720827820189946</v>
      </c>
    </row>
    <row r="299" spans="1:17" ht="12" customHeight="1" x14ac:dyDescent="0.25">
      <c r="A299" s="23" t="s">
        <v>55</v>
      </c>
      <c r="B299" s="177">
        <f>B227/RES_summary!B$19</f>
        <v>0</v>
      </c>
      <c r="C299" s="177">
        <f>C227/RES_summary!C$19</f>
        <v>0</v>
      </c>
      <c r="D299" s="177">
        <f>D227/RES_summary!D$19</f>
        <v>0</v>
      </c>
      <c r="E299" s="177">
        <f>E227/RES_summary!E$19</f>
        <v>0</v>
      </c>
      <c r="F299" s="177">
        <f>F227/RES_summary!F$19</f>
        <v>0</v>
      </c>
      <c r="G299" s="177">
        <f>G227/RES_summary!G$19</f>
        <v>0</v>
      </c>
      <c r="H299" s="177">
        <f>H227/RES_summary!H$19</f>
        <v>0</v>
      </c>
      <c r="I299" s="177">
        <f>I227/RES_summary!I$19</f>
        <v>0</v>
      </c>
      <c r="J299" s="177">
        <f>J227/RES_summary!J$19</f>
        <v>0</v>
      </c>
      <c r="K299" s="177">
        <f>K227/RES_summary!K$19</f>
        <v>0</v>
      </c>
      <c r="L299" s="177">
        <f>L227/RES_summary!L$19</f>
        <v>0</v>
      </c>
      <c r="M299" s="177">
        <f>M227/RES_summary!M$19</f>
        <v>0</v>
      </c>
      <c r="N299" s="177">
        <f>N227/RES_summary!N$19</f>
        <v>0</v>
      </c>
      <c r="O299" s="177">
        <f>O227/RES_summary!O$19</f>
        <v>0</v>
      </c>
      <c r="P299" s="177">
        <f>P227/RES_summary!P$19</f>
        <v>0</v>
      </c>
      <c r="Q299" s="177">
        <f>Q227/RES_summary!Q$19</f>
        <v>0</v>
      </c>
    </row>
    <row r="300" spans="1:17" ht="12" customHeight="1" x14ac:dyDescent="0.25">
      <c r="A300" s="23" t="s">
        <v>57</v>
      </c>
      <c r="B300" s="177">
        <f>B228/RES_summary!B$19</f>
        <v>18.459586022911637</v>
      </c>
      <c r="C300" s="177">
        <f>C228/RES_summary!C$19</f>
        <v>18.146195517868208</v>
      </c>
      <c r="D300" s="177">
        <f>D228/RES_summary!D$19</f>
        <v>18.542395689637406</v>
      </c>
      <c r="E300" s="177">
        <f>E228/RES_summary!E$19</f>
        <v>18.603562592505636</v>
      </c>
      <c r="F300" s="177">
        <f>F228/RES_summary!F$19</f>
        <v>18.256240790419962</v>
      </c>
      <c r="G300" s="177">
        <f>G228/RES_summary!G$19</f>
        <v>17.875909290639132</v>
      </c>
      <c r="H300" s="177">
        <f>H228/RES_summary!H$19</f>
        <v>17.026089817855883</v>
      </c>
      <c r="I300" s="177">
        <f>I228/RES_summary!I$19</f>
        <v>17.843070636462919</v>
      </c>
      <c r="J300" s="177">
        <f>J228/RES_summary!J$19</f>
        <v>17.465748022984815</v>
      </c>
      <c r="K300" s="177">
        <f>K228/RES_summary!K$19</f>
        <v>18.175579245847157</v>
      </c>
      <c r="L300" s="177">
        <f>L228/RES_summary!L$19</f>
        <v>17.407364280778967</v>
      </c>
      <c r="M300" s="177">
        <f>M228/RES_summary!M$19</f>
        <v>17.363610451981469</v>
      </c>
      <c r="N300" s="177">
        <f>N228/RES_summary!N$19</f>
        <v>17.601774941450561</v>
      </c>
      <c r="O300" s="177">
        <f>O228/RES_summary!O$19</f>
        <v>17.1143600622737</v>
      </c>
      <c r="P300" s="177">
        <f>P228/RES_summary!P$19</f>
        <v>17.497590641442322</v>
      </c>
      <c r="Q300" s="177">
        <f>Q228/RES_summary!Q$19</f>
        <v>17.435736300227596</v>
      </c>
    </row>
    <row r="301" spans="1:17" ht="12" customHeight="1" x14ac:dyDescent="0.25">
      <c r="A301" s="29" t="s">
        <v>140</v>
      </c>
      <c r="B301" s="176">
        <f>B229/RES_summary!B$19</f>
        <v>10.588065066539682</v>
      </c>
      <c r="C301" s="176">
        <f>C229/RES_summary!C$19</f>
        <v>10.748808721426808</v>
      </c>
      <c r="D301" s="176">
        <f>D229/RES_summary!D$19</f>
        <v>10.385086668065856</v>
      </c>
      <c r="E301" s="176">
        <f>E229/RES_summary!E$19</f>
        <v>10.682827096796704</v>
      </c>
      <c r="F301" s="176">
        <f>F229/RES_summary!F$19</f>
        <v>10.950647648888905</v>
      </c>
      <c r="G301" s="176">
        <f>G229/RES_summary!G$19</f>
        <v>10.679913527841586</v>
      </c>
      <c r="H301" s="176">
        <f>H229/RES_summary!H$19</f>
        <v>10.884439373440356</v>
      </c>
      <c r="I301" s="176">
        <f>I229/RES_summary!I$19</f>
        <v>11.000017038172475</v>
      </c>
      <c r="J301" s="176">
        <f>J229/RES_summary!J$19</f>
        <v>10.87433675375606</v>
      </c>
      <c r="K301" s="176">
        <f>K229/RES_summary!K$19</f>
        <v>10.412832490190903</v>
      </c>
      <c r="L301" s="176">
        <f>L229/RES_summary!L$19</f>
        <v>10.629864365247371</v>
      </c>
      <c r="M301" s="176">
        <f>M229/RES_summary!M$19</f>
        <v>10.566237176760559</v>
      </c>
      <c r="N301" s="176">
        <f>N229/RES_summary!N$19</f>
        <v>10.642458409409929</v>
      </c>
      <c r="O301" s="176">
        <f>O229/RES_summary!O$19</f>
        <v>10.994578903857249</v>
      </c>
      <c r="P301" s="176">
        <f>P229/RES_summary!P$19</f>
        <v>11.351174293498081</v>
      </c>
      <c r="Q301" s="176">
        <f>Q229/RES_summary!Q$19</f>
        <v>11.89954263361075</v>
      </c>
    </row>
    <row r="303" spans="1:17" ht="12" customHeight="1" x14ac:dyDescent="0.25">
      <c r="A303" s="152" t="s">
        <v>71</v>
      </c>
      <c r="B303" s="184">
        <f>B231/RES_summary!B$19</f>
        <v>148.88754457355387</v>
      </c>
      <c r="C303" s="184">
        <f>C231/RES_summary!C$19</f>
        <v>152.35017609909349</v>
      </c>
      <c r="D303" s="184">
        <f>D231/RES_summary!D$19</f>
        <v>149.68629822136023</v>
      </c>
      <c r="E303" s="184">
        <f>E231/RES_summary!E$19</f>
        <v>151.75349545413943</v>
      </c>
      <c r="F303" s="184">
        <f>F231/RES_summary!F$19</f>
        <v>155.91291461486216</v>
      </c>
      <c r="G303" s="184">
        <f>G231/RES_summary!G$19</f>
        <v>157.40049312276048</v>
      </c>
      <c r="H303" s="184">
        <f>H231/RES_summary!H$19</f>
        <v>162.20822808882988</v>
      </c>
      <c r="I303" s="184">
        <f>I231/RES_summary!I$19</f>
        <v>167.47568019920249</v>
      </c>
      <c r="J303" s="184">
        <f>J231/RES_summary!J$19</f>
        <v>150.99549585223178</v>
      </c>
      <c r="K303" s="184">
        <f>K231/RES_summary!K$19</f>
        <v>155.55614194360399</v>
      </c>
      <c r="L303" s="184">
        <f>L231/RES_summary!L$19</f>
        <v>157.22999186636937</v>
      </c>
      <c r="M303" s="184">
        <f>M231/RES_summary!M$19</f>
        <v>130.86532587069317</v>
      </c>
      <c r="N303" s="184">
        <f>N231/RES_summary!N$19</f>
        <v>129.78494485310424</v>
      </c>
      <c r="O303" s="184">
        <f>O231/RES_summary!O$19</f>
        <v>130.57312548343586</v>
      </c>
      <c r="P303" s="184">
        <f>P231/RES_summary!P$19</f>
        <v>119.33495052237464</v>
      </c>
      <c r="Q303" s="184">
        <f>Q231/RES_summary!Q$19</f>
        <v>127.7824386802657</v>
      </c>
    </row>
    <row r="304" spans="1:17" ht="12" customHeight="1" x14ac:dyDescent="0.25">
      <c r="A304" s="158" t="s">
        <v>65</v>
      </c>
      <c r="B304" s="178">
        <f>B232/RES_summary!B$19</f>
        <v>111.82662265553306</v>
      </c>
      <c r="C304" s="178">
        <f>C232/RES_summary!C$19</f>
        <v>115.09998733509147</v>
      </c>
      <c r="D304" s="178">
        <f>D232/RES_summary!D$19</f>
        <v>113.3796141582141</v>
      </c>
      <c r="E304" s="178">
        <f>E232/RES_summary!E$19</f>
        <v>115.06764379999053</v>
      </c>
      <c r="F304" s="178">
        <f>F232/RES_summary!F$19</f>
        <v>118.73165681292842</v>
      </c>
      <c r="G304" s="178">
        <f>G232/RES_summary!G$19</f>
        <v>120.10828596714822</v>
      </c>
      <c r="H304" s="178">
        <f>H232/RES_summary!H$19</f>
        <v>123.83863188658133</v>
      </c>
      <c r="I304" s="178">
        <f>I232/RES_summary!I$19</f>
        <v>128.54916678732647</v>
      </c>
      <c r="J304" s="178">
        <f>J232/RES_summary!J$19</f>
        <v>111.98198629168662</v>
      </c>
      <c r="K304" s="178">
        <f>K232/RES_summary!K$19</f>
        <v>117.75618770368145</v>
      </c>
      <c r="L304" s="178">
        <f>L232/RES_summary!L$19</f>
        <v>118.59795748066607</v>
      </c>
      <c r="M304" s="178">
        <f>M232/RES_summary!M$19</f>
        <v>92.194388190927668</v>
      </c>
      <c r="N304" s="178">
        <f>N232/RES_summary!N$19</f>
        <v>91.184499742197431</v>
      </c>
      <c r="O304" s="178">
        <f>O232/RES_summary!O$19</f>
        <v>92.438206115220169</v>
      </c>
      <c r="P304" s="178">
        <f>P232/RES_summary!P$19</f>
        <v>81.054266254278033</v>
      </c>
      <c r="Q304" s="178">
        <f>Q232/RES_summary!Q$19</f>
        <v>89.268661254858102</v>
      </c>
    </row>
    <row r="305" spans="1:17" ht="12" customHeight="1" x14ac:dyDescent="0.25">
      <c r="A305" s="23" t="s">
        <v>157</v>
      </c>
      <c r="B305" s="177">
        <f>B233/RES_summary!B$19</f>
        <v>110.50914082916329</v>
      </c>
      <c r="C305" s="177">
        <f>C233/RES_summary!C$19</f>
        <v>113.54757287635756</v>
      </c>
      <c r="D305" s="177">
        <f>D233/RES_summary!D$19</f>
        <v>112.49327396144</v>
      </c>
      <c r="E305" s="177">
        <f>E233/RES_summary!E$19</f>
        <v>113.99272108681063</v>
      </c>
      <c r="F305" s="177">
        <f>F233/RES_summary!F$19</f>
        <v>117.31875848355283</v>
      </c>
      <c r="G305" s="177">
        <f>G233/RES_summary!G$19</f>
        <v>118.83946055667457</v>
      </c>
      <c r="H305" s="177">
        <f>H233/RES_summary!H$19</f>
        <v>121.9729293145502</v>
      </c>
      <c r="I305" s="177">
        <f>I233/RES_summary!I$19</f>
        <v>126.92472472442005</v>
      </c>
      <c r="J305" s="177">
        <f>J233/RES_summary!J$19</f>
        <v>110.5492794035264</v>
      </c>
      <c r="K305" s="177">
        <f>K233/RES_summary!K$19</f>
        <v>117.24084684890893</v>
      </c>
      <c r="L305" s="177">
        <f>L233/RES_summary!L$19</f>
        <v>117.59298694392481</v>
      </c>
      <c r="M305" s="177">
        <f>M233/RES_summary!M$19</f>
        <v>91.322128419200197</v>
      </c>
      <c r="N305" s="177">
        <f>N233/RES_summary!N$19</f>
        <v>90.431370998871458</v>
      </c>
      <c r="O305" s="177">
        <f>O233/RES_summary!O$19</f>
        <v>91.402829830209512</v>
      </c>
      <c r="P305" s="177">
        <f>P233/RES_summary!P$19</f>
        <v>80.08297944020309</v>
      </c>
      <c r="Q305" s="177">
        <f>Q233/RES_summary!Q$19</f>
        <v>88.056294744956048</v>
      </c>
    </row>
    <row r="306" spans="1:17" ht="12" customHeight="1" x14ac:dyDescent="0.25">
      <c r="A306" s="23" t="s">
        <v>60</v>
      </c>
      <c r="B306" s="177">
        <f>B234/RES_summary!B$19</f>
        <v>1.3174818263697603</v>
      </c>
      <c r="C306" s="177">
        <f>C234/RES_summary!C$19</f>
        <v>1.5524144587338959</v>
      </c>
      <c r="D306" s="177">
        <f>D234/RES_summary!D$19</f>
        <v>0.88634019677408815</v>
      </c>
      <c r="E306" s="177">
        <f>E234/RES_summary!E$19</f>
        <v>1.0749227131799051</v>
      </c>
      <c r="F306" s="177">
        <f>F234/RES_summary!F$19</f>
        <v>1.4128983293755957</v>
      </c>
      <c r="G306" s="177">
        <f>G234/RES_summary!G$19</f>
        <v>1.268825410473652</v>
      </c>
      <c r="H306" s="177">
        <f>H234/RES_summary!H$19</f>
        <v>1.8657025720311307</v>
      </c>
      <c r="I306" s="177">
        <f>I234/RES_summary!I$19</f>
        <v>1.6244420629064105</v>
      </c>
      <c r="J306" s="177">
        <f>J234/RES_summary!J$19</f>
        <v>1.4327068881602329</v>
      </c>
      <c r="K306" s="177">
        <f>K234/RES_summary!K$19</f>
        <v>0.5153408547725179</v>
      </c>
      <c r="L306" s="177">
        <f>L234/RES_summary!L$19</f>
        <v>1.0049705367412571</v>
      </c>
      <c r="M306" s="177">
        <f>M234/RES_summary!M$19</f>
        <v>0.87225977172746461</v>
      </c>
      <c r="N306" s="177">
        <f>N234/RES_summary!N$19</f>
        <v>0.75312874332596969</v>
      </c>
      <c r="O306" s="177">
        <f>O234/RES_summary!O$19</f>
        <v>1.0353762850106578</v>
      </c>
      <c r="P306" s="177">
        <f>P234/RES_summary!P$19</f>
        <v>0.97128681407494011</v>
      </c>
      <c r="Q306" s="177">
        <f>Q234/RES_summary!Q$19</f>
        <v>1.2123665099020449</v>
      </c>
    </row>
    <row r="307" spans="1:17" ht="12" customHeight="1" x14ac:dyDescent="0.25">
      <c r="A307" s="158" t="s">
        <v>112</v>
      </c>
      <c r="B307" s="178">
        <f>B235/RES_summary!B$19</f>
        <v>5.7201700584518247E-2</v>
      </c>
      <c r="C307" s="178">
        <f>C235/RES_summary!C$19</f>
        <v>6.2241856352059956E-2</v>
      </c>
      <c r="D307" s="178">
        <f>D235/RES_summary!D$19</f>
        <v>6.7216361742491071E-2</v>
      </c>
      <c r="E307" s="178">
        <f>E235/RES_summary!E$19</f>
        <v>7.0589120183100748E-2</v>
      </c>
      <c r="F307" s="178">
        <f>F235/RES_summary!F$19</f>
        <v>7.5772364677497872E-2</v>
      </c>
      <c r="G307" s="178">
        <f>G235/RES_summary!G$19</f>
        <v>9.4538357914123683E-2</v>
      </c>
      <c r="H307" s="178">
        <f>H235/RES_summary!H$19</f>
        <v>0.11210601384995747</v>
      </c>
      <c r="I307" s="178">
        <f>I235/RES_summary!I$19</f>
        <v>0.14220085638656407</v>
      </c>
      <c r="J307" s="178">
        <f>J235/RES_summary!J$19</f>
        <v>0.16450718114593607</v>
      </c>
      <c r="K307" s="178">
        <f>K235/RES_summary!K$19</f>
        <v>0.20577263907613874</v>
      </c>
      <c r="L307" s="178">
        <f>L235/RES_summary!L$19</f>
        <v>0.23345802330115489</v>
      </c>
      <c r="M307" s="178">
        <f>M235/RES_summary!M$19</f>
        <v>0.26100712686070004</v>
      </c>
      <c r="N307" s="178">
        <f>N235/RES_summary!N$19</f>
        <v>0.29311717583714891</v>
      </c>
      <c r="O307" s="178">
        <f>O235/RES_summary!O$19</f>
        <v>0.32555810196112789</v>
      </c>
      <c r="P307" s="178">
        <f>P235/RES_summary!P$19</f>
        <v>0.35727977472390576</v>
      </c>
      <c r="Q307" s="178">
        <f>Q235/RES_summary!Q$19</f>
        <v>0.33460716270159652</v>
      </c>
    </row>
    <row r="308" spans="1:17" ht="12" customHeight="1" x14ac:dyDescent="0.25">
      <c r="A308" s="23" t="s">
        <v>60</v>
      </c>
      <c r="B308" s="177">
        <f>B236/RES_summary!B$19</f>
        <v>5.7201700584518247E-2</v>
      </c>
      <c r="C308" s="177">
        <f>C236/RES_summary!C$19</f>
        <v>6.2241856352059956E-2</v>
      </c>
      <c r="D308" s="177">
        <f>D236/RES_summary!D$19</f>
        <v>6.7216361742491071E-2</v>
      </c>
      <c r="E308" s="177">
        <f>E236/RES_summary!E$19</f>
        <v>7.0589120183100748E-2</v>
      </c>
      <c r="F308" s="177">
        <f>F236/RES_summary!F$19</f>
        <v>7.5772364677497872E-2</v>
      </c>
      <c r="G308" s="177">
        <f>G236/RES_summary!G$19</f>
        <v>9.4538357914123683E-2</v>
      </c>
      <c r="H308" s="177">
        <f>H236/RES_summary!H$19</f>
        <v>0.11210601384995747</v>
      </c>
      <c r="I308" s="177">
        <f>I236/RES_summary!I$19</f>
        <v>0.14220085638656407</v>
      </c>
      <c r="J308" s="177">
        <f>J236/RES_summary!J$19</f>
        <v>0.16450718114593607</v>
      </c>
      <c r="K308" s="177">
        <f>K236/RES_summary!K$19</f>
        <v>0.20577263907613874</v>
      </c>
      <c r="L308" s="177">
        <f>L236/RES_summary!L$19</f>
        <v>0.23345802330115489</v>
      </c>
      <c r="M308" s="177">
        <f>M236/RES_summary!M$19</f>
        <v>0.26100712686070004</v>
      </c>
      <c r="N308" s="177">
        <f>N236/RES_summary!N$19</f>
        <v>0.29311717583714891</v>
      </c>
      <c r="O308" s="177">
        <f>O236/RES_summary!O$19</f>
        <v>0.32555810196112789</v>
      </c>
      <c r="P308" s="177">
        <f>P236/RES_summary!P$19</f>
        <v>0.35727977472390576</v>
      </c>
      <c r="Q308" s="177">
        <f>Q236/RES_summary!Q$19</f>
        <v>0.33460716270159652</v>
      </c>
    </row>
    <row r="309" spans="1:17" ht="12" customHeight="1" x14ac:dyDescent="0.25">
      <c r="A309" s="158" t="s">
        <v>63</v>
      </c>
      <c r="B309" s="178">
        <f>B237/RES_summary!B$19</f>
        <v>28.812375450497381</v>
      </c>
      <c r="C309" s="178">
        <f>C237/RES_summary!C$19</f>
        <v>28.908576415512993</v>
      </c>
      <c r="D309" s="178">
        <f>D237/RES_summary!D$19</f>
        <v>28.089750253873341</v>
      </c>
      <c r="E309" s="178">
        <f>E237/RES_summary!E$19</f>
        <v>28.217972562074106</v>
      </c>
      <c r="F309" s="178">
        <f>F237/RES_summary!F$19</f>
        <v>28.506619948322186</v>
      </c>
      <c r="G309" s="178">
        <f>G237/RES_summary!G$19</f>
        <v>28.717769329273278</v>
      </c>
      <c r="H309" s="178">
        <f>H237/RES_summary!H$19</f>
        <v>29.692571562964527</v>
      </c>
      <c r="I309" s="178">
        <f>I237/RES_summary!I$19</f>
        <v>29.810064792960393</v>
      </c>
      <c r="J309" s="178">
        <f>J237/RES_summary!J$19</f>
        <v>29.951888446757295</v>
      </c>
      <c r="K309" s="178">
        <f>K237/RES_summary!K$19</f>
        <v>28.890381312537819</v>
      </c>
      <c r="L309" s="178">
        <f>L237/RES_summary!L$19</f>
        <v>29.565346455885013</v>
      </c>
      <c r="M309" s="178">
        <f>M237/RES_summary!M$19</f>
        <v>29.583615874358134</v>
      </c>
      <c r="N309" s="178">
        <f>N237/RES_summary!N$19</f>
        <v>29.338512315856843</v>
      </c>
      <c r="O309" s="178">
        <f>O237/RES_summary!O$19</f>
        <v>28.745945113136159</v>
      </c>
      <c r="P309" s="178">
        <f>P237/RES_summary!P$19</f>
        <v>28.483086515634543</v>
      </c>
      <c r="Q309" s="178">
        <f>Q237/RES_summary!Q$19</f>
        <v>28.288715989339529</v>
      </c>
    </row>
    <row r="310" spans="1:17" ht="12" customHeight="1" x14ac:dyDescent="0.25">
      <c r="A310" s="167" t="s">
        <v>156</v>
      </c>
      <c r="B310" s="183">
        <f>B238/RES_summary!B$19</f>
        <v>26.942464910450148</v>
      </c>
      <c r="C310" s="183">
        <f>C238/RES_summary!C$19</f>
        <v>27.174953519470129</v>
      </c>
      <c r="D310" s="183">
        <f>D238/RES_summary!D$19</f>
        <v>27.276117490117979</v>
      </c>
      <c r="E310" s="183">
        <f>E238/RES_summary!E$19</f>
        <v>27.287344831953334</v>
      </c>
      <c r="F310" s="183">
        <f>F238/RES_summary!F$19</f>
        <v>27.565194491776197</v>
      </c>
      <c r="G310" s="183">
        <f>G238/RES_summary!G$19</f>
        <v>27.783424550554475</v>
      </c>
      <c r="H310" s="183">
        <f>H238/RES_summary!H$19</f>
        <v>28.159405846050948</v>
      </c>
      <c r="I310" s="183">
        <f>I238/RES_summary!I$19</f>
        <v>28.762260534292427</v>
      </c>
      <c r="J310" s="183">
        <f>J238/RES_summary!J$19</f>
        <v>28.436643361280598</v>
      </c>
      <c r="K310" s="183">
        <f>K238/RES_summary!K$19</f>
        <v>28.729681277432576</v>
      </c>
      <c r="L310" s="183">
        <f>L238/RES_summary!L$19</f>
        <v>28.575149159365768</v>
      </c>
      <c r="M310" s="183">
        <f>M238/RES_summary!M$19</f>
        <v>28.578074636677151</v>
      </c>
      <c r="N310" s="183">
        <f>N238/RES_summary!N$19</f>
        <v>28.585927625598273</v>
      </c>
      <c r="O310" s="183">
        <f>O238/RES_summary!O$19</f>
        <v>28.512217514362217</v>
      </c>
      <c r="P310" s="183">
        <f>P238/RES_summary!P$19</f>
        <v>28.301507414058502</v>
      </c>
      <c r="Q310" s="183">
        <f>Q238/RES_summary!Q$19</f>
        <v>28.013103956068555</v>
      </c>
    </row>
    <row r="311" spans="1:17" ht="12" customHeight="1" x14ac:dyDescent="0.25">
      <c r="A311" s="167" t="s">
        <v>155</v>
      </c>
      <c r="B311" s="183">
        <f>B239/RES_summary!B$19</f>
        <v>26.929115576661548</v>
      </c>
      <c r="C311" s="183">
        <f>C239/RES_summary!C$19</f>
        <v>27.107553917061615</v>
      </c>
      <c r="D311" s="183">
        <f>D239/RES_summary!D$19</f>
        <v>27.991104846717636</v>
      </c>
      <c r="E311" s="183">
        <f>E239/RES_summary!E$19</f>
        <v>28.025754971372358</v>
      </c>
      <c r="F311" s="183">
        <f>F239/RES_summary!F$19</f>
        <v>28.633869838201921</v>
      </c>
      <c r="G311" s="183">
        <f>G239/RES_summary!G$19</f>
        <v>28.8523962893976</v>
      </c>
      <c r="H311" s="183">
        <f>H239/RES_summary!H$19</f>
        <v>29.146045795969687</v>
      </c>
      <c r="I311" s="183">
        <f>I239/RES_summary!I$19</f>
        <v>29.199756069426829</v>
      </c>
      <c r="J311" s="183">
        <f>J239/RES_summary!J$19</f>
        <v>29.053680535396968</v>
      </c>
      <c r="K311" s="183">
        <f>K239/RES_summary!K$19</f>
        <v>29.109410869354672</v>
      </c>
      <c r="L311" s="183">
        <f>L239/RES_summary!L$19</f>
        <v>29.009651673754835</v>
      </c>
      <c r="M311" s="183">
        <f>M239/RES_summary!M$19</f>
        <v>28.937989013057127</v>
      </c>
      <c r="N311" s="183">
        <f>N239/RES_summary!N$19</f>
        <v>28.825526100465932</v>
      </c>
      <c r="O311" s="183">
        <f>O239/RES_summary!O$19</f>
        <v>28.738598529379203</v>
      </c>
      <c r="P311" s="183">
        <f>P239/RES_summary!P$19</f>
        <v>28.523015373608093</v>
      </c>
      <c r="Q311" s="183">
        <f>Q239/RES_summary!Q$19</f>
        <v>28.131809786992584</v>
      </c>
    </row>
    <row r="312" spans="1:17" ht="12" customHeight="1" x14ac:dyDescent="0.25">
      <c r="A312" s="166" t="s">
        <v>55</v>
      </c>
      <c r="B312" s="182">
        <f>B240/RES_summary!B$19</f>
        <v>17.512602191792894</v>
      </c>
      <c r="C312" s="182">
        <f>C240/RES_summary!C$19</f>
        <v>19.294216998817074</v>
      </c>
      <c r="D312" s="182">
        <f>D240/RES_summary!D$19</f>
        <v>18.551037743041654</v>
      </c>
      <c r="E312" s="182">
        <f>E240/RES_summary!E$19</f>
        <v>18.676930906548634</v>
      </c>
      <c r="F312" s="182">
        <f>F240/RES_summary!F$19</f>
        <v>19.130329339098711</v>
      </c>
      <c r="G312" s="182">
        <f>G240/RES_summary!G$19</f>
        <v>19.293137846525884</v>
      </c>
      <c r="H312" s="182">
        <f>H240/RES_summary!H$19</f>
        <v>19.472075644196735</v>
      </c>
      <c r="I312" s="182">
        <f>I240/RES_summary!I$19</f>
        <v>19.5504953603789</v>
      </c>
      <c r="J312" s="182">
        <f>J240/RES_summary!J$19</f>
        <v>19.355606407993395</v>
      </c>
      <c r="K312" s="182">
        <f>K240/RES_summary!K$19</f>
        <v>19.413941006969527</v>
      </c>
      <c r="L312" s="182">
        <f>L240/RES_summary!L$19</f>
        <v>19.301215651074312</v>
      </c>
      <c r="M312" s="182">
        <f>M240/RES_summary!M$19</f>
        <v>19.271536573359121</v>
      </c>
      <c r="N312" s="182">
        <f>N240/RES_summary!N$19</f>
        <v>19.206749332501523</v>
      </c>
      <c r="O312" s="182">
        <f>O240/RES_summary!O$19</f>
        <v>19.137435100865876</v>
      </c>
      <c r="P312" s="182">
        <f>P240/RES_summary!P$19</f>
        <v>18.979746990460235</v>
      </c>
      <c r="Q312" s="182">
        <f>Q240/RES_summary!Q$19</f>
        <v>18.719139007862584</v>
      </c>
    </row>
    <row r="313" spans="1:17" ht="12" customHeight="1" x14ac:dyDescent="0.25">
      <c r="A313" s="147" t="s">
        <v>59</v>
      </c>
      <c r="B313" s="181">
        <f>B241/RES_summary!B$19</f>
        <v>9.4165133848686544</v>
      </c>
      <c r="C313" s="181">
        <f>C241/RES_summary!C$19</f>
        <v>7.8133369182445414</v>
      </c>
      <c r="D313" s="181">
        <f>D241/RES_summary!D$19</f>
        <v>9.4400671036759825</v>
      </c>
      <c r="E313" s="181">
        <f>E241/RES_summary!E$19</f>
        <v>9.348824064823722</v>
      </c>
      <c r="F313" s="181">
        <f>F241/RES_summary!F$19</f>
        <v>9.5035404991032078</v>
      </c>
      <c r="G313" s="181">
        <f>G241/RES_summary!G$19</f>
        <v>9.5592584428717142</v>
      </c>
      <c r="H313" s="181">
        <f>H241/RES_summary!H$19</f>
        <v>9.6739701517729575</v>
      </c>
      <c r="I313" s="181">
        <f>I241/RES_summary!I$19</f>
        <v>9.6492607090479243</v>
      </c>
      <c r="J313" s="181">
        <f>J241/RES_summary!J$19</f>
        <v>9.6980741274035669</v>
      </c>
      <c r="K313" s="181">
        <f>K241/RES_summary!K$19</f>
        <v>9.6954698623851439</v>
      </c>
      <c r="L313" s="181">
        <f>L241/RES_summary!L$19</f>
        <v>9.7084360226805266</v>
      </c>
      <c r="M313" s="181">
        <f>M241/RES_summary!M$19</f>
        <v>9.6664524396980021</v>
      </c>
      <c r="N313" s="181">
        <f>N241/RES_summary!N$19</f>
        <v>9.6187767679644072</v>
      </c>
      <c r="O313" s="181">
        <f>O241/RES_summary!O$19</f>
        <v>9.601163428513324</v>
      </c>
      <c r="P313" s="181">
        <f>P241/RES_summary!P$19</f>
        <v>9.5432683831478542</v>
      </c>
      <c r="Q313" s="181">
        <f>Q241/RES_summary!Q$19</f>
        <v>9.4126707791299982</v>
      </c>
    </row>
    <row r="314" spans="1:17" ht="12" customHeight="1" x14ac:dyDescent="0.25">
      <c r="A314" s="163" t="s">
        <v>144</v>
      </c>
      <c r="B314" s="180">
        <f>B242/RES_summary!B$19</f>
        <v>26.938840358501793</v>
      </c>
      <c r="C314" s="180">
        <f>C242/RES_summary!C$19</f>
        <v>27.381026268652466</v>
      </c>
      <c r="D314" s="180">
        <f>D242/RES_summary!D$19</f>
        <v>27.187707151654962</v>
      </c>
      <c r="E314" s="180">
        <f>E242/RES_summary!E$19</f>
        <v>27.509993804557638</v>
      </c>
      <c r="F314" s="180">
        <f>F242/RES_summary!F$19</f>
        <v>27.712574111714417</v>
      </c>
      <c r="G314" s="180">
        <f>G242/RES_summary!G$19</f>
        <v>27.821172035703512</v>
      </c>
      <c r="H314" s="180">
        <f>H242/RES_summary!H$19</f>
        <v>28.248964299771842</v>
      </c>
      <c r="I314" s="180">
        <f>I242/RES_summary!I$19</f>
        <v>28.086976440244918</v>
      </c>
      <c r="J314" s="180">
        <f>J242/RES_summary!J$19</f>
        <v>28.162599197796951</v>
      </c>
      <c r="K314" s="180">
        <f>K242/RES_summary!K$19</f>
        <v>28.076674687710771</v>
      </c>
      <c r="L314" s="180">
        <f>L242/RES_summary!L$19</f>
        <v>28.024325157505412</v>
      </c>
      <c r="M314" s="180">
        <f>M242/RES_summary!M$19</f>
        <v>0</v>
      </c>
      <c r="N314" s="180">
        <f>N242/RES_summary!N$19</f>
        <v>0</v>
      </c>
      <c r="O314" s="180">
        <f>O242/RES_summary!O$19</f>
        <v>29.012402807983463</v>
      </c>
      <c r="P314" s="180">
        <f>P242/RES_summary!P$19</f>
        <v>28.771494199608242</v>
      </c>
      <c r="Q314" s="180">
        <f>Q242/RES_summary!Q$19</f>
        <v>28.301769863974886</v>
      </c>
    </row>
    <row r="315" spans="1:17" ht="12" customHeight="1" x14ac:dyDescent="0.25">
      <c r="A315" s="161" t="s">
        <v>143</v>
      </c>
      <c r="B315" s="179">
        <f>B243/RES_summary!B$19</f>
        <v>26.926759617897947</v>
      </c>
      <c r="C315" s="179">
        <f>C243/RES_summary!C$19</f>
        <v>27.25386556897832</v>
      </c>
      <c r="D315" s="179">
        <f>D243/RES_summary!D$19</f>
        <v>27.469967905656663</v>
      </c>
      <c r="E315" s="179">
        <f>E243/RES_summary!E$19</f>
        <v>27.900201553735187</v>
      </c>
      <c r="F315" s="179">
        <f>F243/RES_summary!F$19</f>
        <v>28.261714297184561</v>
      </c>
      <c r="G315" s="179">
        <f>G243/RES_summary!G$19</f>
        <v>28.331921223946164</v>
      </c>
      <c r="H315" s="179">
        <f>H243/RES_summary!H$19</f>
        <v>28.616461634563752</v>
      </c>
      <c r="I315" s="179">
        <f>I243/RES_summary!I$19</f>
        <v>28.484621078591815</v>
      </c>
      <c r="J315" s="179">
        <f>J243/RES_summary!J$19</f>
        <v>28.547920639741307</v>
      </c>
      <c r="K315" s="179">
        <f>K243/RES_summary!K$19</f>
        <v>28.31458461068398</v>
      </c>
      <c r="L315" s="179">
        <f>L243/RES_summary!L$19</f>
        <v>28.255456515923946</v>
      </c>
      <c r="M315" s="179">
        <f>M243/RES_summary!M$19</f>
        <v>0</v>
      </c>
      <c r="N315" s="179">
        <f>N243/RES_summary!N$19</f>
        <v>0</v>
      </c>
      <c r="O315" s="179">
        <f>O243/RES_summary!O$19</f>
        <v>28.459225253702577</v>
      </c>
      <c r="P315" s="179">
        <f>P243/RES_summary!P$19</f>
        <v>28.246550879377455</v>
      </c>
      <c r="Q315" s="179">
        <f>Q243/RES_summary!Q$19</f>
        <v>27.810915800700009</v>
      </c>
    </row>
    <row r="316" spans="1:17" ht="12" customHeight="1" x14ac:dyDescent="0.25">
      <c r="A316" s="148" t="s">
        <v>57</v>
      </c>
      <c r="B316" s="177">
        <f>B244/RES_summary!B$19</f>
        <v>17.510246233029292</v>
      </c>
      <c r="C316" s="177">
        <f>C244/RES_summary!C$19</f>
        <v>19.440528650733786</v>
      </c>
      <c r="D316" s="177">
        <f>D244/RES_summary!D$19</f>
        <v>18.02990080198067</v>
      </c>
      <c r="E316" s="177">
        <f>E244/RES_summary!E$19</f>
        <v>18.551377488911459</v>
      </c>
      <c r="F316" s="177">
        <f>F244/RES_summary!F$19</f>
        <v>18.758173798081344</v>
      </c>
      <c r="G316" s="177">
        <f>G244/RES_summary!G$19</f>
        <v>18.772662781074441</v>
      </c>
      <c r="H316" s="177">
        <f>H244/RES_summary!H$19</f>
        <v>18.942491482790789</v>
      </c>
      <c r="I316" s="177">
        <f>I244/RES_summary!I$19</f>
        <v>18.835360369543896</v>
      </c>
      <c r="J316" s="177">
        <f>J244/RES_summary!J$19</f>
        <v>18.849846512337749</v>
      </c>
      <c r="K316" s="177">
        <f>K244/RES_summary!K$19</f>
        <v>18.619114748298827</v>
      </c>
      <c r="L316" s="177">
        <f>L244/RES_summary!L$19</f>
        <v>18.547020493243423</v>
      </c>
      <c r="M316" s="177">
        <f>M244/RES_summary!M$19</f>
        <v>0</v>
      </c>
      <c r="N316" s="177">
        <f>N244/RES_summary!N$19</f>
        <v>0</v>
      </c>
      <c r="O316" s="177">
        <f>O244/RES_summary!O$19</f>
        <v>18.858061825189257</v>
      </c>
      <c r="P316" s="177">
        <f>P244/RES_summary!P$19</f>
        <v>18.703282496229598</v>
      </c>
      <c r="Q316" s="177">
        <f>Q244/RES_summary!Q$19</f>
        <v>18.398245021570016</v>
      </c>
    </row>
    <row r="317" spans="1:17" ht="12" customHeight="1" x14ac:dyDescent="0.25">
      <c r="A317" s="148" t="s">
        <v>59</v>
      </c>
      <c r="B317" s="177">
        <f>B245/RES_summary!B$19</f>
        <v>9.4165133848686544</v>
      </c>
      <c r="C317" s="177">
        <f>C245/RES_summary!C$19</f>
        <v>7.8133369182445387</v>
      </c>
      <c r="D317" s="177">
        <f>D245/RES_summary!D$19</f>
        <v>9.4400671036759913</v>
      </c>
      <c r="E317" s="177">
        <f>E245/RES_summary!E$19</f>
        <v>9.3488240648237273</v>
      </c>
      <c r="F317" s="177">
        <f>F245/RES_summary!F$19</f>
        <v>9.5035404991032149</v>
      </c>
      <c r="G317" s="177">
        <f>G245/RES_summary!G$19</f>
        <v>9.5592584428717213</v>
      </c>
      <c r="H317" s="177">
        <f>H245/RES_summary!H$19</f>
        <v>9.6739701517729593</v>
      </c>
      <c r="I317" s="177">
        <f>I245/RES_summary!I$19</f>
        <v>9.6492607090479208</v>
      </c>
      <c r="J317" s="177">
        <f>J245/RES_summary!J$19</f>
        <v>9.698074127403558</v>
      </c>
      <c r="K317" s="177">
        <f>K245/RES_summary!K$19</f>
        <v>9.6954698623851439</v>
      </c>
      <c r="L317" s="177">
        <f>L245/RES_summary!L$19</f>
        <v>9.7084360226805266</v>
      </c>
      <c r="M317" s="177">
        <f>M245/RES_summary!M$19</f>
        <v>0</v>
      </c>
      <c r="N317" s="177">
        <f>N245/RES_summary!N$19</f>
        <v>0</v>
      </c>
      <c r="O317" s="177">
        <f>O245/RES_summary!O$19</f>
        <v>9.6011634285133276</v>
      </c>
      <c r="P317" s="177">
        <f>P245/RES_summary!P$19</f>
        <v>9.543268383147856</v>
      </c>
      <c r="Q317" s="177">
        <f>Q245/RES_summary!Q$19</f>
        <v>9.4126707791299982</v>
      </c>
    </row>
    <row r="318" spans="1:17" ht="12" customHeight="1" x14ac:dyDescent="0.25">
      <c r="A318" s="163" t="s">
        <v>142</v>
      </c>
      <c r="B318" s="180">
        <f>B246/RES_summary!B$19</f>
        <v>30.283295983571318</v>
      </c>
      <c r="C318" s="180">
        <f>C246/RES_summary!C$19</f>
        <v>30.926599122380477</v>
      </c>
      <c r="D318" s="180">
        <f>D246/RES_summary!D$19</f>
        <v>29.099172410595344</v>
      </c>
      <c r="E318" s="180">
        <f>E246/RES_summary!E$19</f>
        <v>29.641805381474779</v>
      </c>
      <c r="F318" s="180">
        <f>F246/RES_summary!F$19</f>
        <v>30.766591640050262</v>
      </c>
      <c r="G318" s="180">
        <f>G246/RES_summary!G$19</f>
        <v>30.86607023136159</v>
      </c>
      <c r="H318" s="180">
        <f>H246/RES_summary!H$19</f>
        <v>33.427218228811221</v>
      </c>
      <c r="I318" s="180">
        <f>I246/RES_summary!I$19</f>
        <v>32.463629315730294</v>
      </c>
      <c r="J318" s="180">
        <f>J246/RES_summary!J$19</f>
        <v>33.095648935255561</v>
      </c>
      <c r="K318" s="180">
        <f>K246/RES_summary!K$19</f>
        <v>29.360409355169555</v>
      </c>
      <c r="L318" s="180">
        <f>L246/RES_summary!L$19</f>
        <v>31.254194470063005</v>
      </c>
      <c r="M318" s="180">
        <f>M246/RES_summary!M$19</f>
        <v>31.182023105095084</v>
      </c>
      <c r="N318" s="180">
        <f>N246/RES_summary!N$19</f>
        <v>30.612665881951969</v>
      </c>
      <c r="O318" s="180">
        <f>O246/RES_summary!O$19</f>
        <v>33.032179975903638</v>
      </c>
      <c r="P318" s="180">
        <f>P246/RES_summary!P$19</f>
        <v>33.016342851151386</v>
      </c>
      <c r="Q318" s="180">
        <f>Q246/RES_summary!Q$19</f>
        <v>34.359059391901425</v>
      </c>
    </row>
    <row r="319" spans="1:17" ht="12" customHeight="1" x14ac:dyDescent="0.25">
      <c r="A319" s="161" t="s">
        <v>141</v>
      </c>
      <c r="B319" s="179">
        <f>B247/RES_summary!B$19</f>
        <v>29.100655774191761</v>
      </c>
      <c r="C319" s="179">
        <f>C247/RES_summary!C$19</f>
        <v>29.771222295126744</v>
      </c>
      <c r="D319" s="179">
        <f>D247/RES_summary!D$19</f>
        <v>28.780861443006899</v>
      </c>
      <c r="E319" s="179">
        <f>E247/RES_summary!E$19</f>
        <v>29.335269478406349</v>
      </c>
      <c r="F319" s="179">
        <f>F247/RES_summary!F$19</f>
        <v>30.007815263257346</v>
      </c>
      <c r="G319" s="179">
        <f>G247/RES_summary!G$19</f>
        <v>30.361508260120189</v>
      </c>
      <c r="H319" s="179">
        <f>H247/RES_summary!H$19</f>
        <v>32.057838649418528</v>
      </c>
      <c r="I319" s="179">
        <f>I247/RES_summary!I$19</f>
        <v>31.173133682350457</v>
      </c>
      <c r="J319" s="179">
        <f>J247/RES_summary!J$19</f>
        <v>31.55078214492168</v>
      </c>
      <c r="K319" s="179">
        <f>K247/RES_summary!K$19</f>
        <v>29.153185185360574</v>
      </c>
      <c r="L319" s="179">
        <f>L247/RES_summary!L$19</f>
        <v>30.3414929491518</v>
      </c>
      <c r="M319" s="179">
        <f>M247/RES_summary!M$19</f>
        <v>30.286100376683027</v>
      </c>
      <c r="N319" s="179">
        <f>N247/RES_summary!N$19</f>
        <v>29.882591353765314</v>
      </c>
      <c r="O319" s="179">
        <f>O247/RES_summary!O$19</f>
        <v>31.072080412850681</v>
      </c>
      <c r="P319" s="179">
        <f>P247/RES_summary!P$19</f>
        <v>31.003891236396225</v>
      </c>
      <c r="Q319" s="179">
        <f>Q247/RES_summary!Q$19</f>
        <v>31.821156326874476</v>
      </c>
    </row>
    <row r="320" spans="1:17" ht="12" customHeight="1" x14ac:dyDescent="0.25">
      <c r="A320" s="148" t="s">
        <v>60</v>
      </c>
      <c r="B320" s="177">
        <f>B248/RES_summary!B$19</f>
        <v>19.68414238932311</v>
      </c>
      <c r="C320" s="177">
        <f>C248/RES_summary!C$19</f>
        <v>21.95788537688221</v>
      </c>
      <c r="D320" s="177">
        <f>D248/RES_summary!D$19</f>
        <v>19.34079433933092</v>
      </c>
      <c r="E320" s="177">
        <f>E248/RES_summary!E$19</f>
        <v>19.986445413582622</v>
      </c>
      <c r="F320" s="177">
        <f>F248/RES_summary!F$19</f>
        <v>20.504274764154136</v>
      </c>
      <c r="G320" s="177">
        <f>G248/RES_summary!G$19</f>
        <v>20.802249817248462</v>
      </c>
      <c r="H320" s="177">
        <f>H248/RES_summary!H$19</f>
        <v>22.383868497645565</v>
      </c>
      <c r="I320" s="177">
        <f>I248/RES_summary!I$19</f>
        <v>21.523872973302531</v>
      </c>
      <c r="J320" s="177">
        <f>J248/RES_summary!J$19</f>
        <v>21.852708017518115</v>
      </c>
      <c r="K320" s="177">
        <f>K248/RES_summary!K$19</f>
        <v>19.457715322975421</v>
      </c>
      <c r="L320" s="177">
        <f>L248/RES_summary!L$19</f>
        <v>20.633056926471269</v>
      </c>
      <c r="M320" s="177">
        <f>M248/RES_summary!M$19</f>
        <v>20.619647936985029</v>
      </c>
      <c r="N320" s="177">
        <f>N248/RES_summary!N$19</f>
        <v>20.263814585800908</v>
      </c>
      <c r="O320" s="177">
        <f>O248/RES_summary!O$19</f>
        <v>21.470916984337357</v>
      </c>
      <c r="P320" s="177">
        <f>P248/RES_summary!P$19</f>
        <v>21.460622853248367</v>
      </c>
      <c r="Q320" s="177">
        <f>Q248/RES_summary!Q$19</f>
        <v>22.408485547744483</v>
      </c>
    </row>
    <row r="321" spans="1:17" ht="12" customHeight="1" x14ac:dyDescent="0.25">
      <c r="A321" s="148" t="s">
        <v>59</v>
      </c>
      <c r="B321" s="177">
        <f>B249/RES_summary!B$19</f>
        <v>9.4165133848686526</v>
      </c>
      <c r="C321" s="177">
        <f>C249/RES_summary!C$19</f>
        <v>7.8133369182445396</v>
      </c>
      <c r="D321" s="177">
        <f>D249/RES_summary!D$19</f>
        <v>9.4400671036759807</v>
      </c>
      <c r="E321" s="177">
        <f>E249/RES_summary!E$19</f>
        <v>9.3488240648237255</v>
      </c>
      <c r="F321" s="177">
        <f>F249/RES_summary!F$19</f>
        <v>9.503540499103206</v>
      </c>
      <c r="G321" s="177">
        <f>G249/RES_summary!G$19</f>
        <v>9.5592584428717196</v>
      </c>
      <c r="H321" s="177">
        <f>H249/RES_summary!H$19</f>
        <v>9.6739701517729593</v>
      </c>
      <c r="I321" s="177">
        <f>I249/RES_summary!I$19</f>
        <v>9.6492607090479208</v>
      </c>
      <c r="J321" s="177">
        <f>J249/RES_summary!J$19</f>
        <v>9.6980741274035669</v>
      </c>
      <c r="K321" s="177">
        <f>K249/RES_summary!K$19</f>
        <v>9.6954698623851492</v>
      </c>
      <c r="L321" s="177">
        <f>L249/RES_summary!L$19</f>
        <v>9.7084360226805284</v>
      </c>
      <c r="M321" s="177">
        <f>M249/RES_summary!M$19</f>
        <v>9.6664524396980021</v>
      </c>
      <c r="N321" s="177">
        <f>N249/RES_summary!N$19</f>
        <v>9.6187767679644125</v>
      </c>
      <c r="O321" s="177">
        <f>O249/RES_summary!O$19</f>
        <v>9.6011634285133223</v>
      </c>
      <c r="P321" s="177">
        <f>P249/RES_summary!P$19</f>
        <v>9.5432683831478577</v>
      </c>
      <c r="Q321" s="177">
        <f>Q249/RES_summary!Q$19</f>
        <v>9.4126707791299928</v>
      </c>
    </row>
    <row r="322" spans="1:17" ht="12" customHeight="1" x14ac:dyDescent="0.25">
      <c r="A322" s="158" t="s">
        <v>62</v>
      </c>
      <c r="B322" s="178">
        <f>B250/RES_summary!B$19</f>
        <v>8.1913447669388777</v>
      </c>
      <c r="C322" s="178">
        <f>C250/RES_summary!C$19</f>
        <v>8.2793704921369926</v>
      </c>
      <c r="D322" s="178">
        <f>D250/RES_summary!D$19</f>
        <v>8.1497174475302874</v>
      </c>
      <c r="E322" s="178">
        <f>E250/RES_summary!E$19</f>
        <v>8.397289971891702</v>
      </c>
      <c r="F322" s="178">
        <f>F250/RES_summary!F$19</f>
        <v>8.5988654889340665</v>
      </c>
      <c r="G322" s="178">
        <f>G250/RES_summary!G$19</f>
        <v>8.4798994684248505</v>
      </c>
      <c r="H322" s="178">
        <f>H250/RES_summary!H$19</f>
        <v>8.5649186254340695</v>
      </c>
      <c r="I322" s="178">
        <f>I250/RES_summary!I$19</f>
        <v>8.9742477625290729</v>
      </c>
      <c r="J322" s="178">
        <f>J250/RES_summary!J$19</f>
        <v>8.8971139326419326</v>
      </c>
      <c r="K322" s="178">
        <f>K250/RES_summary!K$19</f>
        <v>8.7038002883085888</v>
      </c>
      <c r="L322" s="178">
        <f>L250/RES_summary!L$19</f>
        <v>8.8332299065171487</v>
      </c>
      <c r="M322" s="178">
        <f>M250/RES_summary!M$19</f>
        <v>8.8263146785466695</v>
      </c>
      <c r="N322" s="178">
        <f>N250/RES_summary!N$19</f>
        <v>8.9688156192128101</v>
      </c>
      <c r="O322" s="178">
        <f>O250/RES_summary!O$19</f>
        <v>9.0634161531184354</v>
      </c>
      <c r="P322" s="178">
        <f>P250/RES_summary!P$19</f>
        <v>9.4403179777381254</v>
      </c>
      <c r="Q322" s="178">
        <f>Q250/RES_summary!Q$19</f>
        <v>9.8904542733664904</v>
      </c>
    </row>
    <row r="323" spans="1:17" ht="12" customHeight="1" x14ac:dyDescent="0.25">
      <c r="A323" s="23" t="s">
        <v>55</v>
      </c>
      <c r="B323" s="177">
        <f>B251/RES_summary!B$19</f>
        <v>0</v>
      </c>
      <c r="C323" s="177">
        <f>C251/RES_summary!C$19</f>
        <v>0</v>
      </c>
      <c r="D323" s="177">
        <f>D251/RES_summary!D$19</f>
        <v>0</v>
      </c>
      <c r="E323" s="177">
        <f>E251/RES_summary!E$19</f>
        <v>0</v>
      </c>
      <c r="F323" s="177">
        <f>F251/RES_summary!F$19</f>
        <v>0</v>
      </c>
      <c r="G323" s="177">
        <f>G251/RES_summary!G$19</f>
        <v>0</v>
      </c>
      <c r="H323" s="177">
        <f>H251/RES_summary!H$19</f>
        <v>0</v>
      </c>
      <c r="I323" s="177">
        <f>I251/RES_summary!I$19</f>
        <v>0</v>
      </c>
      <c r="J323" s="177">
        <f>J251/RES_summary!J$19</f>
        <v>0</v>
      </c>
      <c r="K323" s="177">
        <f>K251/RES_summary!K$19</f>
        <v>0</v>
      </c>
      <c r="L323" s="177">
        <f>L251/RES_summary!L$19</f>
        <v>0</v>
      </c>
      <c r="M323" s="177">
        <f>M251/RES_summary!M$19</f>
        <v>0</v>
      </c>
      <c r="N323" s="177">
        <f>N251/RES_summary!N$19</f>
        <v>0</v>
      </c>
      <c r="O323" s="177">
        <f>O251/RES_summary!O$19</f>
        <v>0</v>
      </c>
      <c r="P323" s="177">
        <f>P251/RES_summary!P$19</f>
        <v>0</v>
      </c>
      <c r="Q323" s="177">
        <f>Q251/RES_summary!Q$19</f>
        <v>0</v>
      </c>
    </row>
    <row r="324" spans="1:17" ht="12" customHeight="1" x14ac:dyDescent="0.25">
      <c r="A324" s="23" t="s">
        <v>57</v>
      </c>
      <c r="B324" s="177">
        <f>B252/RES_summary!B$19</f>
        <v>7.3934718220569415</v>
      </c>
      <c r="C324" s="177">
        <f>C252/RES_summary!C$19</f>
        <v>7.4604823342045803</v>
      </c>
      <c r="D324" s="177">
        <f>D252/RES_summary!D$19</f>
        <v>7.6685747150878658</v>
      </c>
      <c r="E324" s="177">
        <f>E252/RES_summary!E$19</f>
        <v>7.7286772617769044</v>
      </c>
      <c r="F324" s="177">
        <f>F252/RES_summary!F$19</f>
        <v>7.7598784923202908</v>
      </c>
      <c r="G324" s="177">
        <f>G252/RES_summary!G$19</f>
        <v>7.7791665397068659</v>
      </c>
      <c r="H324" s="177">
        <f>H252/RES_summary!H$19</f>
        <v>7.5876491150396674</v>
      </c>
      <c r="I324" s="177">
        <f>I252/RES_summary!I$19</f>
        <v>8.0940545448520744</v>
      </c>
      <c r="J324" s="177">
        <f>J252/RES_summary!J$19</f>
        <v>7.9500468833510158</v>
      </c>
      <c r="K324" s="177">
        <f>K252/RES_summary!K$19</f>
        <v>8.3621622634513724</v>
      </c>
      <c r="L324" s="177">
        <f>L252/RES_summary!L$19</f>
        <v>8.1165295937490978</v>
      </c>
      <c r="M324" s="177">
        <f>M252/RES_summary!M$19</f>
        <v>8.1365453038464199</v>
      </c>
      <c r="N324" s="177">
        <f>N252/RES_summary!N$19</f>
        <v>8.3256657012080701</v>
      </c>
      <c r="O324" s="177">
        <f>O252/RES_summary!O$19</f>
        <v>8.2019450565312155</v>
      </c>
      <c r="P324" s="177">
        <f>P252/RES_summary!P$19</f>
        <v>8.407455350302028</v>
      </c>
      <c r="Q324" s="177">
        <f>Q252/RES_summary!Q$19</f>
        <v>8.3834388837881004</v>
      </c>
    </row>
    <row r="325" spans="1:17" ht="12" customHeight="1" x14ac:dyDescent="0.25">
      <c r="A325" s="29" t="s">
        <v>140</v>
      </c>
      <c r="B325" s="176">
        <f>B253/RES_summary!B$19</f>
        <v>8.3113803188688937</v>
      </c>
      <c r="C325" s="176">
        <f>C253/RES_summary!C$19</f>
        <v>8.4429020574183475</v>
      </c>
      <c r="D325" s="176">
        <f>D253/RES_summary!D$19</f>
        <v>8.2251212807803853</v>
      </c>
      <c r="E325" s="176">
        <f>E253/RES_summary!E$19</f>
        <v>8.4977469894238915</v>
      </c>
      <c r="F325" s="176">
        <f>F253/RES_summary!F$19</f>
        <v>8.7533183518759099</v>
      </c>
      <c r="G325" s="176">
        <f>G253/RES_summary!G$19</f>
        <v>8.6285978912517223</v>
      </c>
      <c r="H325" s="176">
        <f>H253/RES_summary!H$19</f>
        <v>8.8690168993918643</v>
      </c>
      <c r="I325" s="176">
        <f>I253/RES_summary!I$19</f>
        <v>9.1170261017779151</v>
      </c>
      <c r="J325" s="176">
        <f>J253/RES_summary!J$19</f>
        <v>9.0766663797902627</v>
      </c>
      <c r="K325" s="176">
        <f>K253/RES_summary!K$19</f>
        <v>8.7262515973577308</v>
      </c>
      <c r="L325" s="176">
        <f>L253/RES_summary!L$19</f>
        <v>8.9292250137640981</v>
      </c>
      <c r="M325" s="176">
        <f>M253/RES_summary!M$19</f>
        <v>8.8936749690447421</v>
      </c>
      <c r="N325" s="176">
        <f>N253/RES_summary!N$19</f>
        <v>8.9946272087688328</v>
      </c>
      <c r="O325" s="176">
        <f>O253/RES_summary!O$19</f>
        <v>9.3218853885117241</v>
      </c>
      <c r="P325" s="176">
        <f>P253/RES_summary!P$19</f>
        <v>9.6336972254295912</v>
      </c>
      <c r="Q325" s="176">
        <f>Q253/RES_summary!Q$19</f>
        <v>10.152959774936212</v>
      </c>
    </row>
    <row r="327" spans="1:17" ht="12" customHeight="1" x14ac:dyDescent="0.25">
      <c r="A327" s="152" t="s">
        <v>195</v>
      </c>
      <c r="B327" s="184">
        <f>B255/RES_summary!B$19</f>
        <v>3.1656722975023701</v>
      </c>
      <c r="C327" s="184">
        <f>C255/RES_summary!C$19</f>
        <v>4.1191594714317858</v>
      </c>
      <c r="D327" s="184">
        <f>D255/RES_summary!D$19</f>
        <v>3.6062282820150475</v>
      </c>
      <c r="E327" s="184">
        <f>E255/RES_summary!E$19</f>
        <v>4.3180744249592156</v>
      </c>
      <c r="F327" s="184">
        <f>F255/RES_summary!F$19</f>
        <v>4.793953317568409</v>
      </c>
      <c r="G327" s="184">
        <f>G255/RES_summary!G$19</f>
        <v>4.4802058684107662</v>
      </c>
      <c r="H327" s="184">
        <f>H255/RES_summary!H$19</f>
        <v>4.7140213257371331</v>
      </c>
      <c r="I327" s="184">
        <f>I255/RES_summary!I$19</f>
        <v>3.1146368439841883</v>
      </c>
      <c r="J327" s="184">
        <f>J255/RES_summary!J$19</f>
        <v>2.9716629895330708</v>
      </c>
      <c r="K327" s="184">
        <f>K255/RES_summary!K$19</f>
        <v>1.3817973129436101</v>
      </c>
      <c r="L327" s="184">
        <f>L255/RES_summary!L$19</f>
        <v>1.169088009173705</v>
      </c>
      <c r="M327" s="184">
        <f>M255/RES_summary!M$19</f>
        <v>0.35098111454334135</v>
      </c>
      <c r="N327" s="184">
        <f>N255/RES_summary!N$19</f>
        <v>0.15430503995460645</v>
      </c>
      <c r="O327" s="184">
        <f>O255/RES_summary!O$19</f>
        <v>3.7952045903488281</v>
      </c>
      <c r="P327" s="184">
        <f>P255/RES_summary!P$19</f>
        <v>3.2796157999626021</v>
      </c>
      <c r="Q327" s="184">
        <f>Q255/RES_summary!Q$19</f>
        <v>2.3876881414910849</v>
      </c>
    </row>
    <row r="328" spans="1:17" ht="12" customHeight="1" x14ac:dyDescent="0.25">
      <c r="A328" s="158" t="s">
        <v>65</v>
      </c>
      <c r="B328" s="178">
        <f>B256/RES_summary!B$19</f>
        <v>0</v>
      </c>
      <c r="C328" s="178">
        <f>C256/RES_summary!C$19</f>
        <v>0</v>
      </c>
      <c r="D328" s="178">
        <f>D256/RES_summary!D$19</f>
        <v>0</v>
      </c>
      <c r="E328" s="178">
        <f>E256/RES_summary!E$19</f>
        <v>0</v>
      </c>
      <c r="F328" s="178">
        <f>F256/RES_summary!F$19</f>
        <v>0</v>
      </c>
      <c r="G328" s="178">
        <f>G256/RES_summary!G$19</f>
        <v>0</v>
      </c>
      <c r="H328" s="178">
        <f>H256/RES_summary!H$19</f>
        <v>0</v>
      </c>
      <c r="I328" s="178">
        <f>I256/RES_summary!I$19</f>
        <v>0</v>
      </c>
      <c r="J328" s="178">
        <f>J256/RES_summary!J$19</f>
        <v>0</v>
      </c>
      <c r="K328" s="178">
        <f>K256/RES_summary!K$19</f>
        <v>0</v>
      </c>
      <c r="L328" s="178">
        <f>L256/RES_summary!L$19</f>
        <v>0</v>
      </c>
      <c r="M328" s="178">
        <f>M256/RES_summary!M$19</f>
        <v>0</v>
      </c>
      <c r="N328" s="178">
        <f>N256/RES_summary!N$19</f>
        <v>0</v>
      </c>
      <c r="O328" s="178">
        <f>O256/RES_summary!O$19</f>
        <v>0</v>
      </c>
      <c r="P328" s="178">
        <f>P256/RES_summary!P$19</f>
        <v>0</v>
      </c>
      <c r="Q328" s="178">
        <f>Q256/RES_summary!Q$19</f>
        <v>0</v>
      </c>
    </row>
    <row r="329" spans="1:17" ht="12" customHeight="1" x14ac:dyDescent="0.25">
      <c r="A329" s="23" t="s">
        <v>157</v>
      </c>
      <c r="B329" s="177">
        <f>B257/RES_summary!B$19</f>
        <v>0</v>
      </c>
      <c r="C329" s="177">
        <f>C257/RES_summary!C$19</f>
        <v>0</v>
      </c>
      <c r="D329" s="177">
        <f>D257/RES_summary!D$19</f>
        <v>0</v>
      </c>
      <c r="E329" s="177">
        <f>E257/RES_summary!E$19</f>
        <v>0</v>
      </c>
      <c r="F329" s="177">
        <f>F257/RES_summary!F$19</f>
        <v>0</v>
      </c>
      <c r="G329" s="177">
        <f>G257/RES_summary!G$19</f>
        <v>0</v>
      </c>
      <c r="H329" s="177">
        <f>H257/RES_summary!H$19</f>
        <v>0</v>
      </c>
      <c r="I329" s="177">
        <f>I257/RES_summary!I$19</f>
        <v>0</v>
      </c>
      <c r="J329" s="177">
        <f>J257/RES_summary!J$19</f>
        <v>0</v>
      </c>
      <c r="K329" s="177">
        <f>K257/RES_summary!K$19</f>
        <v>0</v>
      </c>
      <c r="L329" s="177">
        <f>L257/RES_summary!L$19</f>
        <v>0</v>
      </c>
      <c r="M329" s="177">
        <f>M257/RES_summary!M$19</f>
        <v>0</v>
      </c>
      <c r="N329" s="177">
        <f>N257/RES_summary!N$19</f>
        <v>0</v>
      </c>
      <c r="O329" s="177">
        <f>O257/RES_summary!O$19</f>
        <v>0</v>
      </c>
      <c r="P329" s="177">
        <f>P257/RES_summary!P$19</f>
        <v>0</v>
      </c>
      <c r="Q329" s="177">
        <f>Q257/RES_summary!Q$19</f>
        <v>0</v>
      </c>
    </row>
    <row r="330" spans="1:17" ht="12" customHeight="1" x14ac:dyDescent="0.25">
      <c r="A330" s="23" t="s">
        <v>60</v>
      </c>
      <c r="B330" s="177">
        <f>B258/RES_summary!B$19</f>
        <v>0</v>
      </c>
      <c r="C330" s="177">
        <f>C258/RES_summary!C$19</f>
        <v>0</v>
      </c>
      <c r="D330" s="177">
        <f>D258/RES_summary!D$19</f>
        <v>0</v>
      </c>
      <c r="E330" s="177">
        <f>E258/RES_summary!E$19</f>
        <v>0</v>
      </c>
      <c r="F330" s="177">
        <f>F258/RES_summary!F$19</f>
        <v>0</v>
      </c>
      <c r="G330" s="177">
        <f>G258/RES_summary!G$19</f>
        <v>0</v>
      </c>
      <c r="H330" s="177">
        <f>H258/RES_summary!H$19</f>
        <v>0</v>
      </c>
      <c r="I330" s="177">
        <f>I258/RES_summary!I$19</f>
        <v>0</v>
      </c>
      <c r="J330" s="177">
        <f>J258/RES_summary!J$19</f>
        <v>0</v>
      </c>
      <c r="K330" s="177">
        <f>K258/RES_summary!K$19</f>
        <v>0</v>
      </c>
      <c r="L330" s="177">
        <f>L258/RES_summary!L$19</f>
        <v>0</v>
      </c>
      <c r="M330" s="177">
        <f>M258/RES_summary!M$19</f>
        <v>0</v>
      </c>
      <c r="N330" s="177">
        <f>N258/RES_summary!N$19</f>
        <v>0</v>
      </c>
      <c r="O330" s="177">
        <f>O258/RES_summary!O$19</f>
        <v>0</v>
      </c>
      <c r="P330" s="177">
        <f>P258/RES_summary!P$19</f>
        <v>0</v>
      </c>
      <c r="Q330" s="177">
        <f>Q258/RES_summary!Q$19</f>
        <v>0</v>
      </c>
    </row>
    <row r="331" spans="1:17" ht="12" customHeight="1" x14ac:dyDescent="0.25">
      <c r="A331" s="158" t="s">
        <v>112</v>
      </c>
      <c r="B331" s="178">
        <f>B259/RES_summary!B$19</f>
        <v>0</v>
      </c>
      <c r="C331" s="178">
        <f>C259/RES_summary!C$19</f>
        <v>0</v>
      </c>
      <c r="D331" s="178">
        <f>D259/RES_summary!D$19</f>
        <v>0</v>
      </c>
      <c r="E331" s="178">
        <f>E259/RES_summary!E$19</f>
        <v>0</v>
      </c>
      <c r="F331" s="178">
        <f>F259/RES_summary!F$19</f>
        <v>0</v>
      </c>
      <c r="G331" s="178">
        <f>G259/RES_summary!G$19</f>
        <v>0</v>
      </c>
      <c r="H331" s="178">
        <f>H259/RES_summary!H$19</f>
        <v>0</v>
      </c>
      <c r="I331" s="178">
        <f>I259/RES_summary!I$19</f>
        <v>0</v>
      </c>
      <c r="J331" s="178">
        <f>J259/RES_summary!J$19</f>
        <v>0</v>
      </c>
      <c r="K331" s="178">
        <f>K259/RES_summary!K$19</f>
        <v>0</v>
      </c>
      <c r="L331" s="178">
        <f>L259/RES_summary!L$19</f>
        <v>0</v>
      </c>
      <c r="M331" s="178">
        <f>M259/RES_summary!M$19</f>
        <v>0</v>
      </c>
      <c r="N331" s="178">
        <f>N259/RES_summary!N$19</f>
        <v>0</v>
      </c>
      <c r="O331" s="178">
        <f>O259/RES_summary!O$19</f>
        <v>0</v>
      </c>
      <c r="P331" s="178">
        <f>P259/RES_summary!P$19</f>
        <v>0</v>
      </c>
      <c r="Q331" s="178">
        <f>Q259/RES_summary!Q$19</f>
        <v>0</v>
      </c>
    </row>
    <row r="332" spans="1:17" ht="12" customHeight="1" x14ac:dyDescent="0.25">
      <c r="A332" s="23" t="s">
        <v>60</v>
      </c>
      <c r="B332" s="177">
        <f>B260/RES_summary!B$19</f>
        <v>0</v>
      </c>
      <c r="C332" s="177">
        <f>C260/RES_summary!C$19</f>
        <v>0</v>
      </c>
      <c r="D332" s="177">
        <f>D260/RES_summary!D$19</f>
        <v>0</v>
      </c>
      <c r="E332" s="177">
        <f>E260/RES_summary!E$19</f>
        <v>0</v>
      </c>
      <c r="F332" s="177">
        <f>F260/RES_summary!F$19</f>
        <v>0</v>
      </c>
      <c r="G332" s="177">
        <f>G260/RES_summary!G$19</f>
        <v>0</v>
      </c>
      <c r="H332" s="177">
        <f>H260/RES_summary!H$19</f>
        <v>0</v>
      </c>
      <c r="I332" s="177">
        <f>I260/RES_summary!I$19</f>
        <v>0</v>
      </c>
      <c r="J332" s="177">
        <f>J260/RES_summary!J$19</f>
        <v>0</v>
      </c>
      <c r="K332" s="177">
        <f>K260/RES_summary!K$19</f>
        <v>0</v>
      </c>
      <c r="L332" s="177">
        <f>L260/RES_summary!L$19</f>
        <v>0</v>
      </c>
      <c r="M332" s="177">
        <f>M260/RES_summary!M$19</f>
        <v>0</v>
      </c>
      <c r="N332" s="177">
        <f>N260/RES_summary!N$19</f>
        <v>0</v>
      </c>
      <c r="O332" s="177">
        <f>O260/RES_summary!O$19</f>
        <v>0</v>
      </c>
      <c r="P332" s="177">
        <f>P260/RES_summary!P$19</f>
        <v>0</v>
      </c>
      <c r="Q332" s="177">
        <f>Q260/RES_summary!Q$19</f>
        <v>0</v>
      </c>
    </row>
    <row r="333" spans="1:17" ht="12" customHeight="1" x14ac:dyDescent="0.25">
      <c r="A333" s="158" t="s">
        <v>63</v>
      </c>
      <c r="B333" s="178">
        <f>B261/RES_summary!B$19</f>
        <v>2.6172154198086597</v>
      </c>
      <c r="C333" s="178">
        <f>C261/RES_summary!C$19</f>
        <v>3.4328813832198071</v>
      </c>
      <c r="D333" s="178">
        <f>D261/RES_summary!D$19</f>
        <v>3.0354495429391593</v>
      </c>
      <c r="E333" s="178">
        <f>E261/RES_summary!E$19</f>
        <v>3.7659706594249274</v>
      </c>
      <c r="F333" s="178">
        <f>F261/RES_summary!F$19</f>
        <v>4.1490779878739579</v>
      </c>
      <c r="G333" s="178">
        <f>G261/RES_summary!G$19</f>
        <v>3.7692277346818615</v>
      </c>
      <c r="H333" s="178">
        <f>H261/RES_summary!H$19</f>
        <v>3.7959739356780071</v>
      </c>
      <c r="I333" s="178">
        <f>I261/RES_summary!I$19</f>
        <v>2.5488167217095694</v>
      </c>
      <c r="J333" s="178">
        <f>J261/RES_summary!J$19</f>
        <v>2.3392347087935752</v>
      </c>
      <c r="K333" s="178">
        <f>K261/RES_summary!K$19</f>
        <v>1.1271541627971904</v>
      </c>
      <c r="L333" s="178">
        <f>L261/RES_summary!L$19</f>
        <v>0.7019294291623569</v>
      </c>
      <c r="M333" s="178">
        <f>M261/RES_summary!M$19</f>
        <v>0</v>
      </c>
      <c r="N333" s="178">
        <f>N261/RES_summary!N$19</f>
        <v>0</v>
      </c>
      <c r="O333" s="178">
        <f>O261/RES_summary!O$19</f>
        <v>2.8978074861755267</v>
      </c>
      <c r="P333" s="178">
        <f>P261/RES_summary!P$19</f>
        <v>2.6526815426926564</v>
      </c>
      <c r="Q333" s="178">
        <f>Q261/RES_summary!Q$19</f>
        <v>1.8000188011183216</v>
      </c>
    </row>
    <row r="334" spans="1:17" ht="12" customHeight="1" x14ac:dyDescent="0.25">
      <c r="A334" s="167" t="s">
        <v>156</v>
      </c>
      <c r="B334" s="183">
        <f>B262/RES_summary!B$19</f>
        <v>0</v>
      </c>
      <c r="C334" s="183">
        <f>C262/RES_summary!C$19</f>
        <v>0</v>
      </c>
      <c r="D334" s="183">
        <f>D262/RES_summary!D$19</f>
        <v>0</v>
      </c>
      <c r="E334" s="183">
        <f>E262/RES_summary!E$19</f>
        <v>0</v>
      </c>
      <c r="F334" s="183">
        <f>F262/RES_summary!F$19</f>
        <v>0</v>
      </c>
      <c r="G334" s="183">
        <f>G262/RES_summary!G$19</f>
        <v>0</v>
      </c>
      <c r="H334" s="183">
        <f>H262/RES_summary!H$19</f>
        <v>0</v>
      </c>
      <c r="I334" s="183">
        <f>I262/RES_summary!I$19</f>
        <v>0</v>
      </c>
      <c r="J334" s="183">
        <f>J262/RES_summary!J$19</f>
        <v>0</v>
      </c>
      <c r="K334" s="183">
        <f>K262/RES_summary!K$19</f>
        <v>0</v>
      </c>
      <c r="L334" s="183">
        <f>L262/RES_summary!L$19</f>
        <v>0</v>
      </c>
      <c r="M334" s="183">
        <f>M262/RES_summary!M$19</f>
        <v>0</v>
      </c>
      <c r="N334" s="183">
        <f>N262/RES_summary!N$19</f>
        <v>0</v>
      </c>
      <c r="O334" s="183">
        <f>O262/RES_summary!O$19</f>
        <v>0</v>
      </c>
      <c r="P334" s="183">
        <f>P262/RES_summary!P$19</f>
        <v>0</v>
      </c>
      <c r="Q334" s="183">
        <f>Q262/RES_summary!Q$19</f>
        <v>0</v>
      </c>
    </row>
    <row r="335" spans="1:17" ht="12" customHeight="1" x14ac:dyDescent="0.25">
      <c r="A335" s="167" t="s">
        <v>155</v>
      </c>
      <c r="B335" s="183">
        <f>B263/RES_summary!B$19</f>
        <v>0</v>
      </c>
      <c r="C335" s="183">
        <f>C263/RES_summary!C$19</f>
        <v>0</v>
      </c>
      <c r="D335" s="183">
        <f>D263/RES_summary!D$19</f>
        <v>0</v>
      </c>
      <c r="E335" s="183">
        <f>E263/RES_summary!E$19</f>
        <v>0</v>
      </c>
      <c r="F335" s="183">
        <f>F263/RES_summary!F$19</f>
        <v>0</v>
      </c>
      <c r="G335" s="183">
        <f>G263/RES_summary!G$19</f>
        <v>0</v>
      </c>
      <c r="H335" s="183">
        <f>H263/RES_summary!H$19</f>
        <v>0</v>
      </c>
      <c r="I335" s="183">
        <f>I263/RES_summary!I$19</f>
        <v>0</v>
      </c>
      <c r="J335" s="183">
        <f>J263/RES_summary!J$19</f>
        <v>0</v>
      </c>
      <c r="K335" s="183">
        <f>K263/RES_summary!K$19</f>
        <v>0</v>
      </c>
      <c r="L335" s="183">
        <f>L263/RES_summary!L$19</f>
        <v>0</v>
      </c>
      <c r="M335" s="183">
        <f>M263/RES_summary!M$19</f>
        <v>0</v>
      </c>
      <c r="N335" s="183">
        <f>N263/RES_summary!N$19</f>
        <v>0</v>
      </c>
      <c r="O335" s="183">
        <f>O263/RES_summary!O$19</f>
        <v>0</v>
      </c>
      <c r="P335" s="183">
        <f>P263/RES_summary!P$19</f>
        <v>0</v>
      </c>
      <c r="Q335" s="183">
        <f>Q263/RES_summary!Q$19</f>
        <v>0</v>
      </c>
    </row>
    <row r="336" spans="1:17" ht="12" customHeight="1" x14ac:dyDescent="0.25">
      <c r="A336" s="166" t="s">
        <v>55</v>
      </c>
      <c r="B336" s="182">
        <f>B264/RES_summary!B$19</f>
        <v>0</v>
      </c>
      <c r="C336" s="182">
        <f>C264/RES_summary!C$19</f>
        <v>0</v>
      </c>
      <c r="D336" s="182">
        <f>D264/RES_summary!D$19</f>
        <v>0</v>
      </c>
      <c r="E336" s="182">
        <f>E264/RES_summary!E$19</f>
        <v>0</v>
      </c>
      <c r="F336" s="182">
        <f>F264/RES_summary!F$19</f>
        <v>0</v>
      </c>
      <c r="G336" s="182">
        <f>G264/RES_summary!G$19</f>
        <v>0</v>
      </c>
      <c r="H336" s="182">
        <f>H264/RES_summary!H$19</f>
        <v>0</v>
      </c>
      <c r="I336" s="182">
        <f>I264/RES_summary!I$19</f>
        <v>0</v>
      </c>
      <c r="J336" s="182">
        <f>J264/RES_summary!J$19</f>
        <v>0</v>
      </c>
      <c r="K336" s="182">
        <f>K264/RES_summary!K$19</f>
        <v>0</v>
      </c>
      <c r="L336" s="182">
        <f>L264/RES_summary!L$19</f>
        <v>0</v>
      </c>
      <c r="M336" s="182">
        <f>M264/RES_summary!M$19</f>
        <v>0</v>
      </c>
      <c r="N336" s="182">
        <f>N264/RES_summary!N$19</f>
        <v>0</v>
      </c>
      <c r="O336" s="182">
        <f>O264/RES_summary!O$19</f>
        <v>0</v>
      </c>
      <c r="P336" s="182">
        <f>P264/RES_summary!P$19</f>
        <v>0</v>
      </c>
      <c r="Q336" s="182">
        <f>Q264/RES_summary!Q$19</f>
        <v>0</v>
      </c>
    </row>
    <row r="337" spans="1:17" ht="12" customHeight="1" x14ac:dyDescent="0.25">
      <c r="A337" s="147" t="s">
        <v>59</v>
      </c>
      <c r="B337" s="181">
        <f>B265/RES_summary!B$19</f>
        <v>0</v>
      </c>
      <c r="C337" s="181">
        <f>C265/RES_summary!C$19</f>
        <v>0</v>
      </c>
      <c r="D337" s="181">
        <f>D265/RES_summary!D$19</f>
        <v>0</v>
      </c>
      <c r="E337" s="181">
        <f>E265/RES_summary!E$19</f>
        <v>0</v>
      </c>
      <c r="F337" s="181">
        <f>F265/RES_summary!F$19</f>
        <v>0</v>
      </c>
      <c r="G337" s="181">
        <f>G265/RES_summary!G$19</f>
        <v>0</v>
      </c>
      <c r="H337" s="181">
        <f>H265/RES_summary!H$19</f>
        <v>0</v>
      </c>
      <c r="I337" s="181">
        <f>I265/RES_summary!I$19</f>
        <v>0</v>
      </c>
      <c r="J337" s="181">
        <f>J265/RES_summary!J$19</f>
        <v>0</v>
      </c>
      <c r="K337" s="181">
        <f>K265/RES_summary!K$19</f>
        <v>0</v>
      </c>
      <c r="L337" s="181">
        <f>L265/RES_summary!L$19</f>
        <v>0</v>
      </c>
      <c r="M337" s="181">
        <f>M265/RES_summary!M$19</f>
        <v>0</v>
      </c>
      <c r="N337" s="181">
        <f>N265/RES_summary!N$19</f>
        <v>0</v>
      </c>
      <c r="O337" s="181">
        <f>O265/RES_summary!O$19</f>
        <v>0</v>
      </c>
      <c r="P337" s="181">
        <f>P265/RES_summary!P$19</f>
        <v>0</v>
      </c>
      <c r="Q337" s="181">
        <f>Q265/RES_summary!Q$19</f>
        <v>0</v>
      </c>
    </row>
    <row r="338" spans="1:17" ht="12" customHeight="1" x14ac:dyDescent="0.25">
      <c r="A338" s="163" t="s">
        <v>144</v>
      </c>
      <c r="B338" s="180">
        <f>B266/RES_summary!B$19</f>
        <v>11.753404084272578</v>
      </c>
      <c r="C338" s="180">
        <f>C266/RES_summary!C$19</f>
        <v>11.648630734748501</v>
      </c>
      <c r="D338" s="180">
        <f>D266/RES_summary!D$19</f>
        <v>11.531552234039676</v>
      </c>
      <c r="E338" s="180">
        <f>E266/RES_summary!E$19</f>
        <v>11.439144699716499</v>
      </c>
      <c r="F338" s="180">
        <f>F266/RES_summary!F$19</f>
        <v>11.38136746471827</v>
      </c>
      <c r="G338" s="180">
        <f>G266/RES_summary!G$19</f>
        <v>11.318925477657704</v>
      </c>
      <c r="H338" s="180">
        <f>H266/RES_summary!H$19</f>
        <v>11.342318036473877</v>
      </c>
      <c r="I338" s="180">
        <f>I266/RES_summary!I$19</f>
        <v>11.179287849190723</v>
      </c>
      <c r="J338" s="180">
        <f>J266/RES_summary!J$19</f>
        <v>11.092262462616524</v>
      </c>
      <c r="K338" s="180">
        <f>K266/RES_summary!K$19</f>
        <v>10.956487495774823</v>
      </c>
      <c r="L338" s="180">
        <f>L266/RES_summary!L$19</f>
        <v>10.870719331185553</v>
      </c>
      <c r="M338" s="180">
        <f>M266/RES_summary!M$19</f>
        <v>0</v>
      </c>
      <c r="N338" s="180">
        <f>N266/RES_summary!N$19</f>
        <v>0</v>
      </c>
      <c r="O338" s="180">
        <f>O266/RES_summary!O$19</f>
        <v>10.681694270865711</v>
      </c>
      <c r="P338" s="180">
        <f>P266/RES_summary!P$19</f>
        <v>10.59299730498822</v>
      </c>
      <c r="Q338" s="180">
        <f>Q266/RES_summary!Q$19</f>
        <v>10.420055691774426</v>
      </c>
    </row>
    <row r="339" spans="1:17" ht="12" customHeight="1" x14ac:dyDescent="0.25">
      <c r="A339" s="161" t="s">
        <v>143</v>
      </c>
      <c r="B339" s="179">
        <f>B267/RES_summary!B$19</f>
        <v>7.6397126547785401</v>
      </c>
      <c r="C339" s="179">
        <f>C267/RES_summary!C$19</f>
        <v>8.2705278216674127</v>
      </c>
      <c r="D339" s="179">
        <f>D267/RES_summary!D$19</f>
        <v>7.4955089521241103</v>
      </c>
      <c r="E339" s="179">
        <f>E267/RES_summary!E$19</f>
        <v>7.4812006336166723</v>
      </c>
      <c r="F339" s="179">
        <f>F267/RES_summary!F$19</f>
        <v>7.3978888520681805</v>
      </c>
      <c r="G339" s="179">
        <f>G267/RES_summary!G$19</f>
        <v>7.3573015604775494</v>
      </c>
      <c r="H339" s="179">
        <f>H267/RES_summary!H$19</f>
        <v>7.3725067237080557</v>
      </c>
      <c r="I339" s="179">
        <f>I267/RES_summary!I$19</f>
        <v>7.2665371019741718</v>
      </c>
      <c r="J339" s="179">
        <f>J267/RES_summary!J$19</f>
        <v>7.209970600700724</v>
      </c>
      <c r="K339" s="179">
        <f>K267/RES_summary!K$19</f>
        <v>7.1217168722536739</v>
      </c>
      <c r="L339" s="179">
        <f>L267/RES_summary!L$19</f>
        <v>7.0659675652706246</v>
      </c>
      <c r="M339" s="179">
        <f>M267/RES_summary!M$19</f>
        <v>0</v>
      </c>
      <c r="N339" s="179">
        <f>N267/RES_summary!N$19</f>
        <v>0</v>
      </c>
      <c r="O339" s="179">
        <f>O267/RES_summary!O$19</f>
        <v>6.9431012760627171</v>
      </c>
      <c r="P339" s="179">
        <f>P267/RES_summary!P$19</f>
        <v>6.8854482482423389</v>
      </c>
      <c r="Q339" s="179">
        <f>Q267/RES_summary!Q$19</f>
        <v>6.7730361996533679</v>
      </c>
    </row>
    <row r="340" spans="1:17" ht="12" customHeight="1" x14ac:dyDescent="0.25">
      <c r="A340" s="148" t="s">
        <v>57</v>
      </c>
      <c r="B340" s="177">
        <f>B268/RES_summary!B$19</f>
        <v>7.6397126547785401</v>
      </c>
      <c r="C340" s="177">
        <f>C268/RES_summary!C$19</f>
        <v>8.2705278216674127</v>
      </c>
      <c r="D340" s="177">
        <f>D268/RES_summary!D$19</f>
        <v>7.4955089521241103</v>
      </c>
      <c r="E340" s="177">
        <f>E268/RES_summary!E$19</f>
        <v>7.4812006336166723</v>
      </c>
      <c r="F340" s="177">
        <f>F268/RES_summary!F$19</f>
        <v>7.3978888520681805</v>
      </c>
      <c r="G340" s="177">
        <f>G268/RES_summary!G$19</f>
        <v>7.3573015604775494</v>
      </c>
      <c r="H340" s="177">
        <f>H268/RES_summary!H$19</f>
        <v>7.3725067237080557</v>
      </c>
      <c r="I340" s="177">
        <f>I268/RES_summary!I$19</f>
        <v>7.2665371019741718</v>
      </c>
      <c r="J340" s="177">
        <f>J268/RES_summary!J$19</f>
        <v>7.209970600700724</v>
      </c>
      <c r="K340" s="177">
        <f>K268/RES_summary!K$19</f>
        <v>7.1217168722536739</v>
      </c>
      <c r="L340" s="177">
        <f>L268/RES_summary!L$19</f>
        <v>7.0659675652706246</v>
      </c>
      <c r="M340" s="177">
        <f>M268/RES_summary!M$19</f>
        <v>0</v>
      </c>
      <c r="N340" s="177">
        <f>N268/RES_summary!N$19</f>
        <v>0</v>
      </c>
      <c r="O340" s="177">
        <f>O268/RES_summary!O$19</f>
        <v>6.9431012760627171</v>
      </c>
      <c r="P340" s="177">
        <f>P268/RES_summary!P$19</f>
        <v>6.8854482482423389</v>
      </c>
      <c r="Q340" s="177">
        <f>Q268/RES_summary!Q$19</f>
        <v>6.7730361996533679</v>
      </c>
    </row>
    <row r="341" spans="1:17" ht="12" customHeight="1" x14ac:dyDescent="0.25">
      <c r="A341" s="148" t="s">
        <v>59</v>
      </c>
      <c r="B341" s="177">
        <f>B269/RES_summary!B$19</f>
        <v>0</v>
      </c>
      <c r="C341" s="177">
        <f>C269/RES_summary!C$19</f>
        <v>0</v>
      </c>
      <c r="D341" s="177">
        <f>D269/RES_summary!D$19</f>
        <v>0</v>
      </c>
      <c r="E341" s="177">
        <f>E269/RES_summary!E$19</f>
        <v>0</v>
      </c>
      <c r="F341" s="177">
        <f>F269/RES_summary!F$19</f>
        <v>0</v>
      </c>
      <c r="G341" s="177">
        <f>G269/RES_summary!G$19</f>
        <v>0</v>
      </c>
      <c r="H341" s="177">
        <f>H269/RES_summary!H$19</f>
        <v>0</v>
      </c>
      <c r="I341" s="177">
        <f>I269/RES_summary!I$19</f>
        <v>0</v>
      </c>
      <c r="J341" s="177">
        <f>J269/RES_summary!J$19</f>
        <v>0</v>
      </c>
      <c r="K341" s="177">
        <f>K269/RES_summary!K$19</f>
        <v>0</v>
      </c>
      <c r="L341" s="177">
        <f>L269/RES_summary!L$19</f>
        <v>0</v>
      </c>
      <c r="M341" s="177">
        <f>M269/RES_summary!M$19</f>
        <v>0</v>
      </c>
      <c r="N341" s="177">
        <f>N269/RES_summary!N$19</f>
        <v>0</v>
      </c>
      <c r="O341" s="177">
        <f>O269/RES_summary!O$19</f>
        <v>0</v>
      </c>
      <c r="P341" s="177">
        <f>P269/RES_summary!P$19</f>
        <v>0</v>
      </c>
      <c r="Q341" s="177">
        <f>Q269/RES_summary!Q$19</f>
        <v>0</v>
      </c>
    </row>
    <row r="342" spans="1:17" ht="12" customHeight="1" x14ac:dyDescent="0.25">
      <c r="A342" s="163" t="s">
        <v>142</v>
      </c>
      <c r="B342" s="180">
        <f>B270/RES_summary!B$19</f>
        <v>0</v>
      </c>
      <c r="C342" s="180">
        <f>C270/RES_summary!C$19</f>
        <v>0</v>
      </c>
      <c r="D342" s="180">
        <f>D270/RES_summary!D$19</f>
        <v>0</v>
      </c>
      <c r="E342" s="180">
        <f>E270/RES_summary!E$19</f>
        <v>0</v>
      </c>
      <c r="F342" s="180">
        <f>F270/RES_summary!F$19</f>
        <v>0</v>
      </c>
      <c r="G342" s="180">
        <f>G270/RES_summary!G$19</f>
        <v>0</v>
      </c>
      <c r="H342" s="180">
        <f>H270/RES_summary!H$19</f>
        <v>0</v>
      </c>
      <c r="I342" s="180">
        <f>I270/RES_summary!I$19</f>
        <v>0</v>
      </c>
      <c r="J342" s="180">
        <f>J270/RES_summary!J$19</f>
        <v>0</v>
      </c>
      <c r="K342" s="180">
        <f>K270/RES_summary!K$19</f>
        <v>0</v>
      </c>
      <c r="L342" s="180">
        <f>L270/RES_summary!L$19</f>
        <v>0</v>
      </c>
      <c r="M342" s="180">
        <f>M270/RES_summary!M$19</f>
        <v>0</v>
      </c>
      <c r="N342" s="180">
        <f>N270/RES_summary!N$19</f>
        <v>0</v>
      </c>
      <c r="O342" s="180">
        <f>O270/RES_summary!O$19</f>
        <v>0</v>
      </c>
      <c r="P342" s="180">
        <f>P270/RES_summary!P$19</f>
        <v>0</v>
      </c>
      <c r="Q342" s="180">
        <f>Q270/RES_summary!Q$19</f>
        <v>0</v>
      </c>
    </row>
    <row r="343" spans="1:17" ht="12" customHeight="1" x14ac:dyDescent="0.25">
      <c r="A343" s="161" t="s">
        <v>141</v>
      </c>
      <c r="B343" s="179">
        <f>B271/RES_summary!B$19</f>
        <v>0</v>
      </c>
      <c r="C343" s="179">
        <f>C271/RES_summary!C$19</f>
        <v>0</v>
      </c>
      <c r="D343" s="179">
        <f>D271/RES_summary!D$19</f>
        <v>0</v>
      </c>
      <c r="E343" s="179">
        <f>E271/RES_summary!E$19</f>
        <v>0</v>
      </c>
      <c r="F343" s="179">
        <f>F271/RES_summary!F$19</f>
        <v>0</v>
      </c>
      <c r="G343" s="179">
        <f>G271/RES_summary!G$19</f>
        <v>0</v>
      </c>
      <c r="H343" s="179">
        <f>H271/RES_summary!H$19</f>
        <v>0</v>
      </c>
      <c r="I343" s="179">
        <f>I271/RES_summary!I$19</f>
        <v>0</v>
      </c>
      <c r="J343" s="179">
        <f>J271/RES_summary!J$19</f>
        <v>0</v>
      </c>
      <c r="K343" s="179">
        <f>K271/RES_summary!K$19</f>
        <v>0</v>
      </c>
      <c r="L343" s="179">
        <f>L271/RES_summary!L$19</f>
        <v>0</v>
      </c>
      <c r="M343" s="179">
        <f>M271/RES_summary!M$19</f>
        <v>0</v>
      </c>
      <c r="N343" s="179">
        <f>N271/RES_summary!N$19</f>
        <v>0</v>
      </c>
      <c r="O343" s="179">
        <f>O271/RES_summary!O$19</f>
        <v>0</v>
      </c>
      <c r="P343" s="179">
        <f>P271/RES_summary!P$19</f>
        <v>0</v>
      </c>
      <c r="Q343" s="179">
        <f>Q271/RES_summary!Q$19</f>
        <v>0</v>
      </c>
    </row>
    <row r="344" spans="1:17" ht="12" customHeight="1" x14ac:dyDescent="0.25">
      <c r="A344" s="148" t="s">
        <v>60</v>
      </c>
      <c r="B344" s="177">
        <f>B272/RES_summary!B$19</f>
        <v>0</v>
      </c>
      <c r="C344" s="177">
        <f>C272/RES_summary!C$19</f>
        <v>0</v>
      </c>
      <c r="D344" s="177">
        <f>D272/RES_summary!D$19</f>
        <v>0</v>
      </c>
      <c r="E344" s="177">
        <f>E272/RES_summary!E$19</f>
        <v>0</v>
      </c>
      <c r="F344" s="177">
        <f>F272/RES_summary!F$19</f>
        <v>0</v>
      </c>
      <c r="G344" s="177">
        <f>G272/RES_summary!G$19</f>
        <v>0</v>
      </c>
      <c r="H344" s="177">
        <f>H272/RES_summary!H$19</f>
        <v>0</v>
      </c>
      <c r="I344" s="177">
        <f>I272/RES_summary!I$19</f>
        <v>0</v>
      </c>
      <c r="J344" s="177">
        <f>J272/RES_summary!J$19</f>
        <v>0</v>
      </c>
      <c r="K344" s="177">
        <f>K272/RES_summary!K$19</f>
        <v>0</v>
      </c>
      <c r="L344" s="177">
        <f>L272/RES_summary!L$19</f>
        <v>0</v>
      </c>
      <c r="M344" s="177">
        <f>M272/RES_summary!M$19</f>
        <v>0</v>
      </c>
      <c r="N344" s="177">
        <f>N272/RES_summary!N$19</f>
        <v>0</v>
      </c>
      <c r="O344" s="177">
        <f>O272/RES_summary!O$19</f>
        <v>0</v>
      </c>
      <c r="P344" s="177">
        <f>P272/RES_summary!P$19</f>
        <v>0</v>
      </c>
      <c r="Q344" s="177">
        <f>Q272/RES_summary!Q$19</f>
        <v>0</v>
      </c>
    </row>
    <row r="345" spans="1:17" ht="12" customHeight="1" x14ac:dyDescent="0.25">
      <c r="A345" s="148" t="s">
        <v>59</v>
      </c>
      <c r="B345" s="177">
        <f>B273/RES_summary!B$19</f>
        <v>0</v>
      </c>
      <c r="C345" s="177">
        <f>C273/RES_summary!C$19</f>
        <v>0</v>
      </c>
      <c r="D345" s="177">
        <f>D273/RES_summary!D$19</f>
        <v>0</v>
      </c>
      <c r="E345" s="177">
        <f>E273/RES_summary!E$19</f>
        <v>0</v>
      </c>
      <c r="F345" s="177">
        <f>F273/RES_summary!F$19</f>
        <v>0</v>
      </c>
      <c r="G345" s="177">
        <f>G273/RES_summary!G$19</f>
        <v>0</v>
      </c>
      <c r="H345" s="177">
        <f>H273/RES_summary!H$19</f>
        <v>0</v>
      </c>
      <c r="I345" s="177">
        <f>I273/RES_summary!I$19</f>
        <v>0</v>
      </c>
      <c r="J345" s="177">
        <f>J273/RES_summary!J$19</f>
        <v>0</v>
      </c>
      <c r="K345" s="177">
        <f>K273/RES_summary!K$19</f>
        <v>0</v>
      </c>
      <c r="L345" s="177">
        <f>L273/RES_summary!L$19</f>
        <v>0</v>
      </c>
      <c r="M345" s="177">
        <f>M273/RES_summary!M$19</f>
        <v>0</v>
      </c>
      <c r="N345" s="177">
        <f>N273/RES_summary!N$19</f>
        <v>0</v>
      </c>
      <c r="O345" s="177">
        <f>O273/RES_summary!O$19</f>
        <v>0</v>
      </c>
      <c r="P345" s="177">
        <f>P273/RES_summary!P$19</f>
        <v>0</v>
      </c>
      <c r="Q345" s="177">
        <f>Q273/RES_summary!Q$19</f>
        <v>0</v>
      </c>
    </row>
    <row r="346" spans="1:17" ht="12" customHeight="1" x14ac:dyDescent="0.25">
      <c r="A346" s="158" t="s">
        <v>62</v>
      </c>
      <c r="B346" s="178">
        <f>B274/RES_summary!B$19</f>
        <v>0.54845687769371043</v>
      </c>
      <c r="C346" s="178">
        <f>C274/RES_summary!C$19</f>
        <v>0.68627808821197922</v>
      </c>
      <c r="D346" s="178">
        <f>D274/RES_summary!D$19</f>
        <v>0.57077873907588839</v>
      </c>
      <c r="E346" s="178">
        <f>E274/RES_summary!E$19</f>
        <v>0.55210376553428864</v>
      </c>
      <c r="F346" s="178">
        <f>F274/RES_summary!F$19</f>
        <v>0.64487532969445149</v>
      </c>
      <c r="G346" s="178">
        <f>G274/RES_summary!G$19</f>
        <v>0.7109781337289045</v>
      </c>
      <c r="H346" s="178">
        <f>H274/RES_summary!H$19</f>
        <v>0.91804739005912572</v>
      </c>
      <c r="I346" s="178">
        <f>I274/RES_summary!I$19</f>
        <v>0.56582012227461909</v>
      </c>
      <c r="J346" s="178">
        <f>J274/RES_summary!J$19</f>
        <v>0.63242828073949553</v>
      </c>
      <c r="K346" s="178">
        <f>K274/RES_summary!K$19</f>
        <v>0.25464315014641975</v>
      </c>
      <c r="L346" s="178">
        <f>L274/RES_summary!L$19</f>
        <v>0.46715858001134825</v>
      </c>
      <c r="M346" s="178">
        <f>M274/RES_summary!M$19</f>
        <v>0.35098111454334135</v>
      </c>
      <c r="N346" s="178">
        <f>N274/RES_summary!N$19</f>
        <v>0.15430503995460645</v>
      </c>
      <c r="O346" s="178">
        <f>O274/RES_summary!O$19</f>
        <v>0.89739710417330143</v>
      </c>
      <c r="P346" s="178">
        <f>P274/RES_summary!P$19</f>
        <v>0.62693425726994523</v>
      </c>
      <c r="Q346" s="178">
        <f>Q274/RES_summary!Q$19</f>
        <v>0.58766934037276353</v>
      </c>
    </row>
    <row r="347" spans="1:17" ht="12" customHeight="1" x14ac:dyDescent="0.25">
      <c r="A347" s="23" t="s">
        <v>55</v>
      </c>
      <c r="B347" s="177">
        <f>B275/RES_summary!B$19</f>
        <v>0</v>
      </c>
      <c r="C347" s="177">
        <f>C275/RES_summary!C$19</f>
        <v>0</v>
      </c>
      <c r="D347" s="177">
        <f>D275/RES_summary!D$19</f>
        <v>0</v>
      </c>
      <c r="E347" s="177">
        <f>E275/RES_summary!E$19</f>
        <v>0</v>
      </c>
      <c r="F347" s="177">
        <f>F275/RES_summary!F$19</f>
        <v>0</v>
      </c>
      <c r="G347" s="177">
        <f>G275/RES_summary!G$19</f>
        <v>0</v>
      </c>
      <c r="H347" s="177">
        <f>H275/RES_summary!H$19</f>
        <v>0</v>
      </c>
      <c r="I347" s="177">
        <f>I275/RES_summary!I$19</f>
        <v>0</v>
      </c>
      <c r="J347" s="177">
        <f>J275/RES_summary!J$19</f>
        <v>0</v>
      </c>
      <c r="K347" s="177">
        <f>K275/RES_summary!K$19</f>
        <v>0</v>
      </c>
      <c r="L347" s="177">
        <f>L275/RES_summary!L$19</f>
        <v>0</v>
      </c>
      <c r="M347" s="177">
        <f>M275/RES_summary!M$19</f>
        <v>0</v>
      </c>
      <c r="N347" s="177">
        <f>N275/RES_summary!N$19</f>
        <v>0</v>
      </c>
      <c r="O347" s="177">
        <f>O275/RES_summary!O$19</f>
        <v>0</v>
      </c>
      <c r="P347" s="177">
        <f>P275/RES_summary!P$19</f>
        <v>0</v>
      </c>
      <c r="Q347" s="177">
        <f>Q275/RES_summary!Q$19</f>
        <v>0</v>
      </c>
    </row>
    <row r="348" spans="1:17" ht="12" customHeight="1" x14ac:dyDescent="0.25">
      <c r="A348" s="23" t="s">
        <v>57</v>
      </c>
      <c r="B348" s="177">
        <f>B276/RES_summary!B$19</f>
        <v>4.1940343512855813</v>
      </c>
      <c r="C348" s="177">
        <f>C276/RES_summary!C$19</f>
        <v>4.1228317499982348</v>
      </c>
      <c r="D348" s="177">
        <f>D276/RES_summary!D$19</f>
        <v>4.2128487811669082</v>
      </c>
      <c r="E348" s="177">
        <f>E276/RES_summary!E$19</f>
        <v>4.2267459558637137</v>
      </c>
      <c r="F348" s="177">
        <f>F276/RES_summary!F$19</f>
        <v>4.1478341337302309</v>
      </c>
      <c r="G348" s="177">
        <f>G276/RES_summary!G$19</f>
        <v>4.0614224789413891</v>
      </c>
      <c r="H348" s="177">
        <f>H276/RES_summary!H$19</f>
        <v>3.8683427394054868</v>
      </c>
      <c r="I348" s="177">
        <f>I276/RES_summary!I$19</f>
        <v>4.0539615075255577</v>
      </c>
      <c r="J348" s="177">
        <f>J276/RES_summary!J$19</f>
        <v>3.968233474378994</v>
      </c>
      <c r="K348" s="177">
        <f>K276/RES_summary!K$19</f>
        <v>4.1295077591113092</v>
      </c>
      <c r="L348" s="177">
        <f>L276/RES_summary!L$19</f>
        <v>3.9549686362583558</v>
      </c>
      <c r="M348" s="177">
        <f>M276/RES_summary!M$19</f>
        <v>3.9450277274671599</v>
      </c>
      <c r="N348" s="177">
        <f>N276/RES_summary!N$19</f>
        <v>3.999138911155137</v>
      </c>
      <c r="O348" s="177">
        <f>O276/RES_summary!O$19</f>
        <v>3.8883978173918088</v>
      </c>
      <c r="P348" s="177">
        <f>P276/RES_summary!P$19</f>
        <v>3.9754681455942582</v>
      </c>
      <c r="Q348" s="177">
        <f>Q276/RES_summary!Q$19</f>
        <v>3.9614147842941345</v>
      </c>
    </row>
    <row r="349" spans="1:17" ht="12" customHeight="1" x14ac:dyDescent="0.25">
      <c r="A349" s="29" t="s">
        <v>140</v>
      </c>
      <c r="B349" s="176">
        <f>B277/RES_summary!B$19</f>
        <v>0</v>
      </c>
      <c r="C349" s="176">
        <f>C277/RES_summary!C$19</f>
        <v>0</v>
      </c>
      <c r="D349" s="176">
        <f>D277/RES_summary!D$19</f>
        <v>0</v>
      </c>
      <c r="E349" s="176">
        <f>E277/RES_summary!E$19</f>
        <v>0</v>
      </c>
      <c r="F349" s="176">
        <f>F277/RES_summary!F$19</f>
        <v>0</v>
      </c>
      <c r="G349" s="176">
        <f>G277/RES_summary!G$19</f>
        <v>0</v>
      </c>
      <c r="H349" s="176">
        <f>H277/RES_summary!H$19</f>
        <v>0</v>
      </c>
      <c r="I349" s="176">
        <f>I277/RES_summary!I$19</f>
        <v>0</v>
      </c>
      <c r="J349" s="176">
        <f>J277/RES_summary!J$19</f>
        <v>0</v>
      </c>
      <c r="K349" s="176">
        <f>K277/RES_summary!K$19</f>
        <v>0</v>
      </c>
      <c r="L349" s="176">
        <f>L277/RES_summary!L$19</f>
        <v>0</v>
      </c>
      <c r="M349" s="176">
        <f>M277/RES_summary!M$19</f>
        <v>0</v>
      </c>
      <c r="N349" s="176">
        <f>N277/RES_summary!N$19</f>
        <v>0</v>
      </c>
      <c r="O349" s="176">
        <f>O277/RES_summary!O$19</f>
        <v>0</v>
      </c>
      <c r="P349" s="176">
        <f>P277/RES_summary!P$19</f>
        <v>0</v>
      </c>
      <c r="Q349" s="176">
        <f>Q277/RES_summary!Q$19</f>
        <v>0</v>
      </c>
    </row>
    <row r="351" spans="1:17" s="28" customFormat="1" ht="12" customHeight="1" x14ac:dyDescent="0.25">
      <c r="A351" s="187" t="s">
        <v>194</v>
      </c>
      <c r="B351" s="186"/>
      <c r="C351" s="185"/>
      <c r="D351" s="185"/>
      <c r="E351" s="185"/>
      <c r="F351" s="185"/>
      <c r="G351" s="185"/>
      <c r="H351" s="185"/>
      <c r="I351" s="185"/>
      <c r="J351" s="185"/>
      <c r="K351" s="185"/>
      <c r="L351" s="185"/>
      <c r="M351" s="185"/>
      <c r="N351" s="185"/>
      <c r="O351" s="185"/>
      <c r="P351" s="185"/>
      <c r="Q351" s="185"/>
    </row>
    <row r="353" spans="1:17" ht="12" customHeight="1" x14ac:dyDescent="0.25">
      <c r="A353" s="152" t="s">
        <v>193</v>
      </c>
      <c r="B353" s="168"/>
      <c r="C353" s="168">
        <f>SUM(C354,C357,C359,C372)</f>
        <v>0</v>
      </c>
      <c r="D353" s="168">
        <f t="shared" ref="D353:Q353" si="87">SUM(D354,D357,D359,D372)</f>
        <v>0.64657434831445293</v>
      </c>
      <c r="E353" s="168">
        <f t="shared" si="87"/>
        <v>0</v>
      </c>
      <c r="F353" s="168">
        <f t="shared" si="87"/>
        <v>0.12353053670211925</v>
      </c>
      <c r="G353" s="168">
        <f t="shared" si="87"/>
        <v>1.4096237509154319</v>
      </c>
      <c r="H353" s="168">
        <f t="shared" si="87"/>
        <v>1.1128233588115199</v>
      </c>
      <c r="I353" s="168">
        <f t="shared" si="87"/>
        <v>5.2419198365547564</v>
      </c>
      <c r="J353" s="168">
        <f t="shared" si="87"/>
        <v>0.83045571428249021</v>
      </c>
      <c r="K353" s="168">
        <f t="shared" si="87"/>
        <v>4.6356973973194542</v>
      </c>
      <c r="L353" s="168">
        <f t="shared" si="87"/>
        <v>0.78192029438268096</v>
      </c>
      <c r="M353" s="168">
        <f t="shared" si="87"/>
        <v>0.94772685793673306</v>
      </c>
      <c r="N353" s="168">
        <f t="shared" si="87"/>
        <v>3.9317692671595728</v>
      </c>
      <c r="O353" s="168">
        <f t="shared" si="87"/>
        <v>0.54790647156479422</v>
      </c>
      <c r="P353" s="168">
        <f t="shared" si="87"/>
        <v>0.49427287879875997</v>
      </c>
      <c r="Q353" s="168">
        <f t="shared" si="87"/>
        <v>3.3017706470401249</v>
      </c>
    </row>
    <row r="354" spans="1:17" ht="12" customHeight="1" x14ac:dyDescent="0.25">
      <c r="A354" s="158" t="s">
        <v>65</v>
      </c>
      <c r="B354" s="157"/>
      <c r="C354" s="157">
        <f>SUM(C355:C356)</f>
        <v>0</v>
      </c>
      <c r="D354" s="157">
        <f t="shared" ref="D354:Q354" si="88">SUM(D355:D356)</f>
        <v>0.51525848023134824</v>
      </c>
      <c r="E354" s="157">
        <f t="shared" si="88"/>
        <v>0</v>
      </c>
      <c r="F354" s="157">
        <f t="shared" si="88"/>
        <v>9.6392841769783716E-2</v>
      </c>
      <c r="G354" s="157">
        <f t="shared" si="88"/>
        <v>1.1367210708658635</v>
      </c>
      <c r="H354" s="157">
        <f t="shared" si="88"/>
        <v>0.89384208913522412</v>
      </c>
      <c r="I354" s="157">
        <f t="shared" si="88"/>
        <v>4.2086456040242952</v>
      </c>
      <c r="J354" s="157">
        <f t="shared" si="88"/>
        <v>0.66131083355656373</v>
      </c>
      <c r="K354" s="157">
        <f t="shared" si="88"/>
        <v>3.6501349479740846</v>
      </c>
      <c r="L354" s="157">
        <f t="shared" si="88"/>
        <v>0.63433034149095857</v>
      </c>
      <c r="M354" s="157">
        <f t="shared" si="88"/>
        <v>0.71639750390181589</v>
      </c>
      <c r="N354" s="157">
        <f t="shared" si="88"/>
        <v>2.881609338713313</v>
      </c>
      <c r="O354" s="157">
        <f t="shared" si="88"/>
        <v>0.40849696639248401</v>
      </c>
      <c r="P354" s="157">
        <f t="shared" si="88"/>
        <v>0.35683469339324664</v>
      </c>
      <c r="Q354" s="157">
        <f t="shared" si="88"/>
        <v>2.4252791063951924</v>
      </c>
    </row>
    <row r="355" spans="1:17" ht="12" customHeight="1" x14ac:dyDescent="0.25">
      <c r="A355" s="23" t="s">
        <v>157</v>
      </c>
      <c r="B355" s="156"/>
      <c r="C355" s="156">
        <f>RES_hhdet_in_fec!C$83</f>
        <v>0</v>
      </c>
      <c r="D355" s="156">
        <f>RES_hhdet_in_fec!D$83</f>
        <v>0.51333459865231035</v>
      </c>
      <c r="E355" s="156">
        <f>RES_hhdet_in_fec!E$83</f>
        <v>0</v>
      </c>
      <c r="F355" s="156">
        <f>RES_hhdet_in_fec!F$83</f>
        <v>9.5841963155745016E-2</v>
      </c>
      <c r="G355" s="156">
        <f>RES_hhdet_in_fec!G$83</f>
        <v>1.1308456066317347</v>
      </c>
      <c r="H355" s="156">
        <f>RES_hhdet_in_fec!H$83</f>
        <v>0.88713589761497669</v>
      </c>
      <c r="I355" s="156">
        <f>RES_hhdet_in_fec!I$83</f>
        <v>4.1811509775955029</v>
      </c>
      <c r="J355" s="156">
        <f>RES_hhdet_in_fec!J$83</f>
        <v>0.65689825885148756</v>
      </c>
      <c r="K355" s="156">
        <f>RES_hhdet_in_fec!K$83</f>
        <v>3.6416443826150418</v>
      </c>
      <c r="L355" s="156">
        <f>RES_hhdet_in_fec!L$83</f>
        <v>0.63144615458638054</v>
      </c>
      <c r="M355" s="156">
        <f>RES_hhdet_in_fec!M$83</f>
        <v>0.71272398238611201</v>
      </c>
      <c r="N355" s="156">
        <f>RES_hhdet_in_fec!N$83</f>
        <v>2.8684905911980652</v>
      </c>
      <c r="O355" s="156">
        <f>RES_hhdet_in_fec!O$83</f>
        <v>0.40595633387301799</v>
      </c>
      <c r="P355" s="156">
        <f>RES_hhdet_in_fec!P$83</f>
        <v>0.35444528144820375</v>
      </c>
      <c r="Q355" s="156">
        <f>RES_hhdet_in_fec!Q$83</f>
        <v>2.4066739691816266</v>
      </c>
    </row>
    <row r="356" spans="1:17" ht="12" customHeight="1" x14ac:dyDescent="0.25">
      <c r="A356" s="23" t="s">
        <v>60</v>
      </c>
      <c r="B356" s="156"/>
      <c r="C356" s="156">
        <f>RES_hhdet_in_fec!C$84</f>
        <v>0</v>
      </c>
      <c r="D356" s="156">
        <f>RES_hhdet_in_fec!D$84</f>
        <v>1.9238815790378627E-3</v>
      </c>
      <c r="E356" s="156">
        <f>RES_hhdet_in_fec!E$84</f>
        <v>0</v>
      </c>
      <c r="F356" s="156">
        <f>RES_hhdet_in_fec!F$84</f>
        <v>5.5087861403870083E-4</v>
      </c>
      <c r="G356" s="156">
        <f>RES_hhdet_in_fec!G$84</f>
        <v>5.8754642341287914E-3</v>
      </c>
      <c r="H356" s="156">
        <f>RES_hhdet_in_fec!H$84</f>
        <v>6.7061915202474148E-3</v>
      </c>
      <c r="I356" s="156">
        <f>RES_hhdet_in_fec!I$84</f>
        <v>2.7494626428792038E-2</v>
      </c>
      <c r="J356" s="156">
        <f>RES_hhdet_in_fec!J$84</f>
        <v>4.4125747050761778E-3</v>
      </c>
      <c r="K356" s="156">
        <f>RES_hhdet_in_fec!K$84</f>
        <v>8.4905653590429606E-3</v>
      </c>
      <c r="L356" s="156">
        <f>RES_hhdet_in_fec!L$84</f>
        <v>2.8841869045779828E-3</v>
      </c>
      <c r="M356" s="156">
        <f>RES_hhdet_in_fec!M$84</f>
        <v>3.6735215157038857E-3</v>
      </c>
      <c r="N356" s="156">
        <f>RES_hhdet_in_fec!N$84</f>
        <v>1.3118747515247683E-2</v>
      </c>
      <c r="O356" s="156">
        <f>RES_hhdet_in_fec!O$84</f>
        <v>2.5406325194659882E-3</v>
      </c>
      <c r="P356" s="156">
        <f>RES_hhdet_in_fec!P$84</f>
        <v>2.3894119450429017E-3</v>
      </c>
      <c r="Q356" s="156">
        <f>RES_hhdet_in_fec!Q$84</f>
        <v>1.8605137213565888E-2</v>
      </c>
    </row>
    <row r="357" spans="1:17" ht="12" customHeight="1" x14ac:dyDescent="0.25">
      <c r="A357" s="158" t="s">
        <v>112</v>
      </c>
      <c r="B357" s="157"/>
      <c r="C357" s="157">
        <f>C358</f>
        <v>0</v>
      </c>
      <c r="D357" s="157">
        <f t="shared" ref="D357:Q357" si="89">D358</f>
        <v>2.0927305547991515E-4</v>
      </c>
      <c r="E357" s="157">
        <f t="shared" si="89"/>
        <v>0</v>
      </c>
      <c r="F357" s="157">
        <f t="shared" si="89"/>
        <v>1.2525839848465903E-4</v>
      </c>
      <c r="G357" s="157">
        <f t="shared" si="89"/>
        <v>5.1659951026739959E-4</v>
      </c>
      <c r="H357" s="157">
        <f t="shared" si="89"/>
        <v>4.5320375580305399E-4</v>
      </c>
      <c r="I357" s="157">
        <f t="shared" si="89"/>
        <v>1.5308134229303769E-3</v>
      </c>
      <c r="J357" s="157">
        <f t="shared" si="89"/>
        <v>7.959011215722397E-4</v>
      </c>
      <c r="K357" s="157">
        <f t="shared" si="89"/>
        <v>1.9818296859633669E-3</v>
      </c>
      <c r="L357" s="157">
        <f t="shared" si="89"/>
        <v>8.8105568857930398E-4</v>
      </c>
      <c r="M357" s="157">
        <f t="shared" si="89"/>
        <v>7.9108133783675099E-4</v>
      </c>
      <c r="N357" s="157">
        <f t="shared" si="89"/>
        <v>2.0511011644933816E-3</v>
      </c>
      <c r="O357" s="157">
        <f t="shared" si="89"/>
        <v>9.1992594434863243E-4</v>
      </c>
      <c r="P357" s="157">
        <f t="shared" si="89"/>
        <v>9.3736631663992557E-4</v>
      </c>
      <c r="Q357" s="157">
        <f t="shared" si="89"/>
        <v>1.6378117581551616E-3</v>
      </c>
    </row>
    <row r="358" spans="1:17" ht="12" customHeight="1" x14ac:dyDescent="0.25">
      <c r="A358" s="23" t="s">
        <v>60</v>
      </c>
      <c r="B358" s="156"/>
      <c r="C358" s="156">
        <f>RES_hhdet_in_fec!C$86</f>
        <v>0</v>
      </c>
      <c r="D358" s="156">
        <f>RES_hhdet_in_fec!D$86</f>
        <v>2.0927305547991515E-4</v>
      </c>
      <c r="E358" s="156">
        <f>RES_hhdet_in_fec!E$86</f>
        <v>0</v>
      </c>
      <c r="F358" s="156">
        <f>RES_hhdet_in_fec!F$86</f>
        <v>1.2525839848465903E-4</v>
      </c>
      <c r="G358" s="156">
        <f>RES_hhdet_in_fec!G$86</f>
        <v>5.1659951026739959E-4</v>
      </c>
      <c r="H358" s="156">
        <f>RES_hhdet_in_fec!H$86</f>
        <v>4.5320375580305399E-4</v>
      </c>
      <c r="I358" s="156">
        <f>RES_hhdet_in_fec!I$86</f>
        <v>1.5308134229303769E-3</v>
      </c>
      <c r="J358" s="156">
        <f>RES_hhdet_in_fec!J$86</f>
        <v>7.959011215722397E-4</v>
      </c>
      <c r="K358" s="156">
        <f>RES_hhdet_in_fec!K$86</f>
        <v>1.9818296859633669E-3</v>
      </c>
      <c r="L358" s="156">
        <f>RES_hhdet_in_fec!L$86</f>
        <v>8.8105568857930398E-4</v>
      </c>
      <c r="M358" s="156">
        <f>RES_hhdet_in_fec!M$86</f>
        <v>7.9108133783675099E-4</v>
      </c>
      <c r="N358" s="156">
        <f>RES_hhdet_in_fec!N$86</f>
        <v>2.0511011644933816E-3</v>
      </c>
      <c r="O358" s="156">
        <f>RES_hhdet_in_fec!O$86</f>
        <v>9.1992594434863243E-4</v>
      </c>
      <c r="P358" s="156">
        <f>RES_hhdet_in_fec!P$86</f>
        <v>9.3736631663992557E-4</v>
      </c>
      <c r="Q358" s="156">
        <f>RES_hhdet_in_fec!Q$86</f>
        <v>1.6378117581551616E-3</v>
      </c>
    </row>
    <row r="359" spans="1:17" ht="12" customHeight="1" x14ac:dyDescent="0.25">
      <c r="A359" s="158" t="s">
        <v>63</v>
      </c>
      <c r="B359" s="157"/>
      <c r="C359" s="157">
        <f>RES_hhdet_in_fec!C$87</f>
        <v>0</v>
      </c>
      <c r="D359" s="157">
        <f>RES_hhdet_in_fec!D$87</f>
        <v>0.10791486533580341</v>
      </c>
      <c r="E359" s="157">
        <f>RES_hhdet_in_fec!E$87</f>
        <v>0</v>
      </c>
      <c r="F359" s="157">
        <f>RES_hhdet_in_fec!F$87</f>
        <v>2.2649267354309558E-2</v>
      </c>
      <c r="G359" s="157">
        <f>RES_hhdet_in_fec!G$87</f>
        <v>0.22251593278454501</v>
      </c>
      <c r="H359" s="157">
        <f>RES_hhdet_in_fec!H$87</f>
        <v>0.17947965781326275</v>
      </c>
      <c r="I359" s="157">
        <f>RES_hhdet_in_fec!I$87</f>
        <v>0.84617898556369697</v>
      </c>
      <c r="J359" s="157">
        <f>RES_hhdet_in_fec!J$87</f>
        <v>0.13573463599155544</v>
      </c>
      <c r="K359" s="157">
        <f>RES_hhdet_in_fec!K$87</f>
        <v>0.81531029137548072</v>
      </c>
      <c r="L359" s="157">
        <f>RES_hhdet_in_fec!L$87</f>
        <v>0.11705816838588125</v>
      </c>
      <c r="M359" s="157">
        <f>RES_hhdet_in_fec!M$87</f>
        <v>0.18799382677161638</v>
      </c>
      <c r="N359" s="157">
        <f>RES_hhdet_in_fec!N$87</f>
        <v>0.87333512686728865</v>
      </c>
      <c r="O359" s="157">
        <f>RES_hhdet_in_fec!O$87</f>
        <v>0.11227721396541669</v>
      </c>
      <c r="P359" s="157">
        <f>RES_hhdet_in_fec!P$87</f>
        <v>0.10998021302593766</v>
      </c>
      <c r="Q359" s="157">
        <f>RES_hhdet_in_fec!Q$87</f>
        <v>0.70435459835072911</v>
      </c>
    </row>
    <row r="360" spans="1:17" ht="12" customHeight="1" x14ac:dyDescent="0.25">
      <c r="A360" s="167" t="s">
        <v>156</v>
      </c>
      <c r="B360" s="132"/>
      <c r="C360" s="132">
        <f>RES_hhdet_in_fec!C$88</f>
        <v>0</v>
      </c>
      <c r="D360" s="132">
        <f>RES_hhdet_in_fec!D$88</f>
        <v>4.7555472432325691E-2</v>
      </c>
      <c r="E360" s="132">
        <f>RES_hhdet_in_fec!E$88</f>
        <v>0</v>
      </c>
      <c r="F360" s="132">
        <f>RES_hhdet_in_fec!F$88</f>
        <v>2.1304635279091582E-2</v>
      </c>
      <c r="G360" s="132">
        <f>RES_hhdet_in_fec!G$88</f>
        <v>7.1318637648024027E-2</v>
      </c>
      <c r="H360" s="132">
        <f>RES_hhdet_in_fec!H$88</f>
        <v>5.5142180083972703E-2</v>
      </c>
      <c r="I360" s="132">
        <f>RES_hhdet_in_fec!I$88</f>
        <v>0.40016571993336658</v>
      </c>
      <c r="J360" s="132">
        <f>RES_hhdet_in_fec!J$88</f>
        <v>7.6386901051495092E-4</v>
      </c>
      <c r="K360" s="132">
        <f>RES_hhdet_in_fec!K$88</f>
        <v>0.54000482055819643</v>
      </c>
      <c r="L360" s="132">
        <f>RES_hhdet_in_fec!L$88</f>
        <v>0</v>
      </c>
      <c r="M360" s="132">
        <f>RES_hhdet_in_fec!M$88</f>
        <v>5.5356828495629951E-2</v>
      </c>
      <c r="N360" s="132">
        <f>RES_hhdet_in_fec!N$88</f>
        <v>0.68170444343456249</v>
      </c>
      <c r="O360" s="132">
        <f>RES_hhdet_in_fec!O$88</f>
        <v>1.1608512456015404E-2</v>
      </c>
      <c r="P360" s="132">
        <f>RES_hhdet_in_fec!P$88</f>
        <v>2.1684760492522027E-2</v>
      </c>
      <c r="Q360" s="132">
        <f>RES_hhdet_in_fec!Q$88</f>
        <v>0.38874226706715154</v>
      </c>
    </row>
    <row r="361" spans="1:17" ht="12" customHeight="1" x14ac:dyDescent="0.25">
      <c r="A361" s="167" t="s">
        <v>155</v>
      </c>
      <c r="B361" s="132"/>
      <c r="C361" s="132">
        <f>SUM(C362:C363)</f>
        <v>0</v>
      </c>
      <c r="D361" s="132">
        <f t="shared" ref="D361:Q361" si="90">SUM(D362:D363)</f>
        <v>1.0545203243064885E-3</v>
      </c>
      <c r="E361" s="132">
        <f t="shared" si="90"/>
        <v>0</v>
      </c>
      <c r="F361" s="132">
        <f t="shared" si="90"/>
        <v>1.3446320752179761E-3</v>
      </c>
      <c r="G361" s="132">
        <f t="shared" si="90"/>
        <v>2.2596640236085845E-3</v>
      </c>
      <c r="H361" s="132">
        <f t="shared" si="90"/>
        <v>2.617198197483908E-3</v>
      </c>
      <c r="I361" s="132">
        <f t="shared" si="90"/>
        <v>2.5336841560684623E-2</v>
      </c>
      <c r="J361" s="132">
        <f t="shared" si="90"/>
        <v>3.0844906979715859E-2</v>
      </c>
      <c r="K361" s="132">
        <f t="shared" si="90"/>
        <v>0.11272315147014389</v>
      </c>
      <c r="L361" s="132">
        <f t="shared" si="90"/>
        <v>3.5674957312748376E-2</v>
      </c>
      <c r="M361" s="132">
        <f t="shared" si="90"/>
        <v>8.9548031438497142E-2</v>
      </c>
      <c r="N361" s="132">
        <f t="shared" si="90"/>
        <v>0.19163068343272621</v>
      </c>
      <c r="O361" s="132">
        <f t="shared" si="90"/>
        <v>0.10066870150940128</v>
      </c>
      <c r="P361" s="132">
        <f t="shared" si="90"/>
        <v>7.8496136844299402E-2</v>
      </c>
      <c r="Q361" s="132">
        <f t="shared" si="90"/>
        <v>0.23541492875391934</v>
      </c>
    </row>
    <row r="362" spans="1:17" ht="12" customHeight="1" x14ac:dyDescent="0.25">
      <c r="A362" s="166" t="s">
        <v>55</v>
      </c>
      <c r="B362" s="165"/>
      <c r="C362" s="165">
        <f>RES_hhdet_in_fec!C$90</f>
        <v>0</v>
      </c>
      <c r="D362" s="165">
        <f>RES_hhdet_in_fec!D$90</f>
        <v>8.5151451186089107E-4</v>
      </c>
      <c r="E362" s="165">
        <f>RES_hhdet_in_fec!E$90</f>
        <v>0</v>
      </c>
      <c r="F362" s="165">
        <f>RES_hhdet_in_fec!F$90</f>
        <v>1.0815895256910536E-3</v>
      </c>
      <c r="G362" s="165">
        <f>RES_hhdet_in_fec!G$90</f>
        <v>1.8134714303450269E-3</v>
      </c>
      <c r="H362" s="165">
        <f>RES_hhdet_in_fec!H$90</f>
        <v>2.0964220483144541E-3</v>
      </c>
      <c r="I362" s="165">
        <f>RES_hhdet_in_fec!I$90</f>
        <v>2.0261100877398876E-2</v>
      </c>
      <c r="J362" s="165">
        <f>RES_hhdet_in_fec!J$90</f>
        <v>2.4566567934011067E-2</v>
      </c>
      <c r="K362" s="165">
        <f>RES_hhdet_in_fec!K$90</f>
        <v>8.9622159361251327E-2</v>
      </c>
      <c r="L362" s="165">
        <f>RES_hhdet_in_fec!L$90</f>
        <v>2.8310621610969082E-2</v>
      </c>
      <c r="M362" s="165">
        <f>RES_hhdet_in_fec!M$90</f>
        <v>7.1032405201694182E-2</v>
      </c>
      <c r="N362" s="165">
        <f>RES_hhdet_in_fec!N$90</f>
        <v>0.15186669828014429</v>
      </c>
      <c r="O362" s="165">
        <f>RES_hhdet_in_fec!O$90</f>
        <v>7.9701599766799816E-2</v>
      </c>
      <c r="P362" s="165">
        <f>RES_hhdet_in_fec!P$90</f>
        <v>6.2100289292329081E-2</v>
      </c>
      <c r="Q362" s="165">
        <f>RES_hhdet_in_fec!Q$90</f>
        <v>0.18608546104625029</v>
      </c>
    </row>
    <row r="363" spans="1:17" ht="12" customHeight="1" x14ac:dyDescent="0.25">
      <c r="A363" s="147" t="s">
        <v>59</v>
      </c>
      <c r="B363" s="164"/>
      <c r="C363" s="164">
        <f>RES_hhdet_in_fec!C$91</f>
        <v>0</v>
      </c>
      <c r="D363" s="164">
        <f>RES_hhdet_in_fec!D$91</f>
        <v>2.0300581244559745E-4</v>
      </c>
      <c r="E363" s="164">
        <f>RES_hhdet_in_fec!E$91</f>
        <v>0</v>
      </c>
      <c r="F363" s="164">
        <f>RES_hhdet_in_fec!F$91</f>
        <v>2.6304254952692235E-4</v>
      </c>
      <c r="G363" s="164">
        <f>RES_hhdet_in_fec!G$91</f>
        <v>4.4619259326355746E-4</v>
      </c>
      <c r="H363" s="164">
        <f>RES_hhdet_in_fec!H$91</f>
        <v>5.2077614916945373E-4</v>
      </c>
      <c r="I363" s="164">
        <f>RES_hhdet_in_fec!I$91</f>
        <v>5.0757406832857453E-3</v>
      </c>
      <c r="J363" s="164">
        <f>RES_hhdet_in_fec!J$91</f>
        <v>6.2783390457047906E-3</v>
      </c>
      <c r="K363" s="164">
        <f>RES_hhdet_in_fec!K$91</f>
        <v>2.3100992108892569E-2</v>
      </c>
      <c r="L363" s="164">
        <f>RES_hhdet_in_fec!L$91</f>
        <v>7.3643357017792975E-3</v>
      </c>
      <c r="M363" s="164">
        <f>RES_hhdet_in_fec!M$91</f>
        <v>1.8515626236802959E-2</v>
      </c>
      <c r="N363" s="164">
        <f>RES_hhdet_in_fec!N$91</f>
        <v>3.9763985152581914E-2</v>
      </c>
      <c r="O363" s="164">
        <f>RES_hhdet_in_fec!O$91</f>
        <v>2.0967101742601468E-2</v>
      </c>
      <c r="P363" s="164">
        <f>RES_hhdet_in_fec!P$91</f>
        <v>1.6395847551970325E-2</v>
      </c>
      <c r="Q363" s="164">
        <f>RES_hhdet_in_fec!Q$91</f>
        <v>4.9329467707669043E-2</v>
      </c>
    </row>
    <row r="364" spans="1:17" ht="12" customHeight="1" x14ac:dyDescent="0.25">
      <c r="A364" s="163" t="s">
        <v>144</v>
      </c>
      <c r="B364" s="162"/>
      <c r="C364" s="162">
        <f>RES_hhdet_in_fec!C$92</f>
        <v>0</v>
      </c>
      <c r="D364" s="162">
        <f>RES_hhdet_in_fec!D$92</f>
        <v>0</v>
      </c>
      <c r="E364" s="162">
        <f>RES_hhdet_in_fec!E$92</f>
        <v>0</v>
      </c>
      <c r="F364" s="162">
        <f>RES_hhdet_in_fec!F$92</f>
        <v>0</v>
      </c>
      <c r="G364" s="162">
        <f>RES_hhdet_in_fec!G$92</f>
        <v>0</v>
      </c>
      <c r="H364" s="162">
        <f>RES_hhdet_in_fec!H$92</f>
        <v>0</v>
      </c>
      <c r="I364" s="162">
        <f>RES_hhdet_in_fec!I$92</f>
        <v>0</v>
      </c>
      <c r="J364" s="162">
        <f>RES_hhdet_in_fec!J$92</f>
        <v>0</v>
      </c>
      <c r="K364" s="162">
        <f>RES_hhdet_in_fec!K$92</f>
        <v>0</v>
      </c>
      <c r="L364" s="162">
        <f>RES_hhdet_in_fec!L$92</f>
        <v>0</v>
      </c>
      <c r="M364" s="162">
        <f>RES_hhdet_in_fec!M$92</f>
        <v>0</v>
      </c>
      <c r="N364" s="162">
        <f>RES_hhdet_in_fec!N$92</f>
        <v>0</v>
      </c>
      <c r="O364" s="162">
        <f>RES_hhdet_in_fec!O$92</f>
        <v>0</v>
      </c>
      <c r="P364" s="162">
        <f>RES_hhdet_in_fec!P$92</f>
        <v>0</v>
      </c>
      <c r="Q364" s="162">
        <f>RES_hhdet_in_fec!Q$92</f>
        <v>0</v>
      </c>
    </row>
    <row r="365" spans="1:17" ht="12" customHeight="1" x14ac:dyDescent="0.25">
      <c r="A365" s="161" t="s">
        <v>143</v>
      </c>
      <c r="B365" s="160"/>
      <c r="C365" s="160">
        <f>SUM(C366:C367)</f>
        <v>0</v>
      </c>
      <c r="D365" s="160">
        <f t="shared" ref="D365:Q365" si="91">SUM(D366:D367)</f>
        <v>0</v>
      </c>
      <c r="E365" s="160">
        <f t="shared" si="91"/>
        <v>0</v>
      </c>
      <c r="F365" s="160">
        <f t="shared" si="91"/>
        <v>0</v>
      </c>
      <c r="G365" s="160">
        <f t="shared" si="91"/>
        <v>0</v>
      </c>
      <c r="H365" s="160">
        <f t="shared" si="91"/>
        <v>0</v>
      </c>
      <c r="I365" s="160">
        <f t="shared" si="91"/>
        <v>0</v>
      </c>
      <c r="J365" s="160">
        <f t="shared" si="91"/>
        <v>0</v>
      </c>
      <c r="K365" s="160">
        <f t="shared" si="91"/>
        <v>0</v>
      </c>
      <c r="L365" s="160">
        <f t="shared" si="91"/>
        <v>0</v>
      </c>
      <c r="M365" s="160">
        <f t="shared" si="91"/>
        <v>0</v>
      </c>
      <c r="N365" s="160">
        <f t="shared" si="91"/>
        <v>0</v>
      </c>
      <c r="O365" s="160">
        <f t="shared" si="91"/>
        <v>0</v>
      </c>
      <c r="P365" s="160">
        <f t="shared" si="91"/>
        <v>0</v>
      </c>
      <c r="Q365" s="160">
        <f t="shared" si="91"/>
        <v>0</v>
      </c>
    </row>
    <row r="366" spans="1:17" ht="12" customHeight="1" x14ac:dyDescent="0.25">
      <c r="A366" s="148" t="s">
        <v>57</v>
      </c>
      <c r="B366" s="156"/>
      <c r="C366" s="156">
        <f>RES_hhdet_in_fec!C$94</f>
        <v>0</v>
      </c>
      <c r="D366" s="156">
        <f>RES_hhdet_in_fec!D$94</f>
        <v>0</v>
      </c>
      <c r="E366" s="156">
        <f>RES_hhdet_in_fec!E$94</f>
        <v>0</v>
      </c>
      <c r="F366" s="156">
        <f>RES_hhdet_in_fec!F$94</f>
        <v>0</v>
      </c>
      <c r="G366" s="156">
        <f>RES_hhdet_in_fec!G$94</f>
        <v>0</v>
      </c>
      <c r="H366" s="156">
        <f>RES_hhdet_in_fec!H$94</f>
        <v>0</v>
      </c>
      <c r="I366" s="156">
        <f>RES_hhdet_in_fec!I$94</f>
        <v>0</v>
      </c>
      <c r="J366" s="156">
        <f>RES_hhdet_in_fec!J$94</f>
        <v>0</v>
      </c>
      <c r="K366" s="156">
        <f>RES_hhdet_in_fec!K$94</f>
        <v>0</v>
      </c>
      <c r="L366" s="156">
        <f>RES_hhdet_in_fec!L$94</f>
        <v>0</v>
      </c>
      <c r="M366" s="156">
        <f>RES_hhdet_in_fec!M$94</f>
        <v>0</v>
      </c>
      <c r="N366" s="156">
        <f>RES_hhdet_in_fec!N$94</f>
        <v>0</v>
      </c>
      <c r="O366" s="156">
        <f>RES_hhdet_in_fec!O$94</f>
        <v>0</v>
      </c>
      <c r="P366" s="156">
        <f>RES_hhdet_in_fec!P$94</f>
        <v>0</v>
      </c>
      <c r="Q366" s="156">
        <f>RES_hhdet_in_fec!Q$94</f>
        <v>0</v>
      </c>
    </row>
    <row r="367" spans="1:17" ht="12" customHeight="1" x14ac:dyDescent="0.25">
      <c r="A367" s="148" t="s">
        <v>59</v>
      </c>
      <c r="B367" s="156"/>
      <c r="C367" s="156">
        <f>RES_hhdet_in_fec!C$95</f>
        <v>0</v>
      </c>
      <c r="D367" s="156">
        <f>RES_hhdet_in_fec!D$95</f>
        <v>0</v>
      </c>
      <c r="E367" s="156">
        <f>RES_hhdet_in_fec!E$95</f>
        <v>0</v>
      </c>
      <c r="F367" s="156">
        <f>RES_hhdet_in_fec!F$95</f>
        <v>0</v>
      </c>
      <c r="G367" s="156">
        <f>RES_hhdet_in_fec!G$95</f>
        <v>0</v>
      </c>
      <c r="H367" s="156">
        <f>RES_hhdet_in_fec!H$95</f>
        <v>0</v>
      </c>
      <c r="I367" s="156">
        <f>RES_hhdet_in_fec!I$95</f>
        <v>0</v>
      </c>
      <c r="J367" s="156">
        <f>RES_hhdet_in_fec!J$95</f>
        <v>0</v>
      </c>
      <c r="K367" s="156">
        <f>RES_hhdet_in_fec!K$95</f>
        <v>0</v>
      </c>
      <c r="L367" s="156">
        <f>RES_hhdet_in_fec!L$95</f>
        <v>0</v>
      </c>
      <c r="M367" s="156">
        <f>RES_hhdet_in_fec!M$95</f>
        <v>0</v>
      </c>
      <c r="N367" s="156">
        <f>RES_hhdet_in_fec!N$95</f>
        <v>0</v>
      </c>
      <c r="O367" s="156">
        <f>RES_hhdet_in_fec!O$95</f>
        <v>0</v>
      </c>
      <c r="P367" s="156">
        <f>RES_hhdet_in_fec!P$95</f>
        <v>0</v>
      </c>
      <c r="Q367" s="156">
        <f>RES_hhdet_in_fec!Q$95</f>
        <v>0</v>
      </c>
    </row>
    <row r="368" spans="1:17" ht="12" customHeight="1" x14ac:dyDescent="0.25">
      <c r="A368" s="163" t="s">
        <v>142</v>
      </c>
      <c r="B368" s="162"/>
      <c r="C368" s="162">
        <f>RES_hhdet_in_fec!C$96</f>
        <v>0</v>
      </c>
      <c r="D368" s="162">
        <f>RES_hhdet_in_fec!D$96</f>
        <v>5.8192175187631881E-2</v>
      </c>
      <c r="E368" s="162">
        <f>RES_hhdet_in_fec!E$96</f>
        <v>0</v>
      </c>
      <c r="F368" s="162">
        <f>RES_hhdet_in_fec!F$96</f>
        <v>0</v>
      </c>
      <c r="G368" s="162">
        <f>RES_hhdet_in_fec!G$96</f>
        <v>0.14668066449766298</v>
      </c>
      <c r="H368" s="162">
        <f>RES_hhdet_in_fec!H$96</f>
        <v>0.11988812127536969</v>
      </c>
      <c r="I368" s="162">
        <f>RES_hhdet_in_fec!I$96</f>
        <v>0.40422440922552322</v>
      </c>
      <c r="J368" s="162">
        <f>RES_hhdet_in_fec!J$96</f>
        <v>8.1893893896037712E-2</v>
      </c>
      <c r="K368" s="162">
        <f>RES_hhdet_in_fec!K$96</f>
        <v>0.11954615263529703</v>
      </c>
      <c r="L368" s="162">
        <f>RES_hhdet_in_fec!L$96</f>
        <v>4.1873896776343109E-2</v>
      </c>
      <c r="M368" s="162">
        <f>RES_hhdet_in_fec!M$96</f>
        <v>9.0933272512164539E-3</v>
      </c>
      <c r="N368" s="162">
        <f>RES_hhdet_in_fec!N$96</f>
        <v>0</v>
      </c>
      <c r="O368" s="162">
        <f>RES_hhdet_in_fec!O$96</f>
        <v>0</v>
      </c>
      <c r="P368" s="162">
        <f>RES_hhdet_in_fec!P$96</f>
        <v>8.7199951969583397E-3</v>
      </c>
      <c r="Q368" s="162">
        <f>RES_hhdet_in_fec!Q$96</f>
        <v>5.1029370931537685E-2</v>
      </c>
    </row>
    <row r="369" spans="1:17" ht="12" customHeight="1" x14ac:dyDescent="0.25">
      <c r="A369" s="161" t="s">
        <v>141</v>
      </c>
      <c r="B369" s="160"/>
      <c r="C369" s="160">
        <f>SUM(C370:C371)</f>
        <v>0</v>
      </c>
      <c r="D369" s="160">
        <f t="shared" ref="D369:Q369" si="92">SUM(D370:D371)</f>
        <v>1.1126973915393484E-3</v>
      </c>
      <c r="E369" s="160">
        <f t="shared" si="92"/>
        <v>0</v>
      </c>
      <c r="F369" s="160">
        <f t="shared" si="92"/>
        <v>0</v>
      </c>
      <c r="G369" s="160">
        <f t="shared" si="92"/>
        <v>2.2569666152494261E-3</v>
      </c>
      <c r="H369" s="160">
        <f t="shared" si="92"/>
        <v>1.8321582564364463E-3</v>
      </c>
      <c r="I369" s="160">
        <f t="shared" si="92"/>
        <v>1.6452014844122471E-2</v>
      </c>
      <c r="J369" s="160">
        <f t="shared" si="92"/>
        <v>2.223196610528692E-2</v>
      </c>
      <c r="K369" s="160">
        <f t="shared" si="92"/>
        <v>4.3036166711843432E-2</v>
      </c>
      <c r="L369" s="160">
        <f t="shared" si="92"/>
        <v>3.9509314296789763E-2</v>
      </c>
      <c r="M369" s="160">
        <f t="shared" si="92"/>
        <v>3.3995639586272823E-2</v>
      </c>
      <c r="N369" s="160">
        <f t="shared" si="92"/>
        <v>0</v>
      </c>
      <c r="O369" s="160">
        <f t="shared" si="92"/>
        <v>0</v>
      </c>
      <c r="P369" s="160">
        <f t="shared" si="92"/>
        <v>1.0793204921578981E-3</v>
      </c>
      <c r="Q369" s="160">
        <f t="shared" si="92"/>
        <v>2.9168031598120557E-2</v>
      </c>
    </row>
    <row r="370" spans="1:17" ht="12" customHeight="1" x14ac:dyDescent="0.25">
      <c r="A370" s="148" t="s">
        <v>60</v>
      </c>
      <c r="B370" s="156"/>
      <c r="C370" s="156">
        <f>RES_hhdet_in_fec!C$98</f>
        <v>0</v>
      </c>
      <c r="D370" s="156">
        <f>RES_hhdet_in_fec!D$98</f>
        <v>8.3315325363154447E-4</v>
      </c>
      <c r="E370" s="156">
        <f>RES_hhdet_in_fec!E$98</f>
        <v>0</v>
      </c>
      <c r="F370" s="156">
        <f>RES_hhdet_in_fec!F$98</f>
        <v>0</v>
      </c>
      <c r="G370" s="156">
        <f>RES_hhdet_in_fec!G$98</f>
        <v>1.6969334674017326E-3</v>
      </c>
      <c r="H370" s="156">
        <f>RES_hhdet_in_fec!H$98</f>
        <v>1.3957908419872614E-3</v>
      </c>
      <c r="I370" s="156">
        <f>RES_hhdet_in_fec!I$98</f>
        <v>1.2379000907657737E-2</v>
      </c>
      <c r="J370" s="156">
        <f>RES_hhdet_in_fec!J$98</f>
        <v>1.6745371021506833E-2</v>
      </c>
      <c r="K370" s="156">
        <f>RES_hhdet_in_fec!K$98</f>
        <v>3.1384978789499647E-2</v>
      </c>
      <c r="L370" s="156">
        <f>RES_hhdet_in_fec!L$98</f>
        <v>2.9209874119109875E-2</v>
      </c>
      <c r="M370" s="156">
        <f>RES_hhdet_in_fec!M$98</f>
        <v>2.5142006277805964E-2</v>
      </c>
      <c r="N370" s="156">
        <f>RES_hhdet_in_fec!N$98</f>
        <v>0</v>
      </c>
      <c r="O370" s="156">
        <f>RES_hhdet_in_fec!O$98</f>
        <v>0</v>
      </c>
      <c r="P370" s="156">
        <f>RES_hhdet_in_fec!P$98</f>
        <v>8.0645225260125939E-4</v>
      </c>
      <c r="Q370" s="156">
        <f>RES_hhdet_in_fec!Q$98</f>
        <v>2.2041549441902893E-2</v>
      </c>
    </row>
    <row r="371" spans="1:17" ht="12" customHeight="1" x14ac:dyDescent="0.25">
      <c r="A371" s="148" t="s">
        <v>59</v>
      </c>
      <c r="B371" s="156"/>
      <c r="C371" s="156">
        <f>RES_hhdet_in_fec!C$99</f>
        <v>0</v>
      </c>
      <c r="D371" s="156">
        <f>RES_hhdet_in_fec!D$99</f>
        <v>2.79544137907804E-4</v>
      </c>
      <c r="E371" s="156">
        <f>RES_hhdet_in_fec!E$99</f>
        <v>0</v>
      </c>
      <c r="F371" s="156">
        <f>RES_hhdet_in_fec!F$99</f>
        <v>0</v>
      </c>
      <c r="G371" s="156">
        <f>RES_hhdet_in_fec!G$99</f>
        <v>5.6003314784769365E-4</v>
      </c>
      <c r="H371" s="156">
        <f>RES_hhdet_in_fec!H$99</f>
        <v>4.3636741444918483E-4</v>
      </c>
      <c r="I371" s="156">
        <f>RES_hhdet_in_fec!I$99</f>
        <v>4.0730139364647342E-3</v>
      </c>
      <c r="J371" s="156">
        <f>RES_hhdet_in_fec!J$99</f>
        <v>5.4865950837800865E-3</v>
      </c>
      <c r="K371" s="156">
        <f>RES_hhdet_in_fec!K$99</f>
        <v>1.1651187922343787E-2</v>
      </c>
      <c r="L371" s="156">
        <f>RES_hhdet_in_fec!L$99</f>
        <v>1.029944017767989E-2</v>
      </c>
      <c r="M371" s="156">
        <f>RES_hhdet_in_fec!M$99</f>
        <v>8.8536333084668611E-3</v>
      </c>
      <c r="N371" s="156">
        <f>RES_hhdet_in_fec!N$99</f>
        <v>0</v>
      </c>
      <c r="O371" s="156">
        <f>RES_hhdet_in_fec!O$99</f>
        <v>0</v>
      </c>
      <c r="P371" s="156">
        <f>RES_hhdet_in_fec!P$99</f>
        <v>2.7286823955663874E-4</v>
      </c>
      <c r="Q371" s="156">
        <f>RES_hhdet_in_fec!Q$99</f>
        <v>7.1264821562176646E-3</v>
      </c>
    </row>
    <row r="372" spans="1:17" ht="12" customHeight="1" x14ac:dyDescent="0.25">
      <c r="A372" s="158" t="s">
        <v>62</v>
      </c>
      <c r="B372" s="157"/>
      <c r="C372" s="157">
        <f>SUM(C373:C375)</f>
        <v>0</v>
      </c>
      <c r="D372" s="157">
        <f t="shared" ref="D372:Q372" si="93">SUM(D373:D375)</f>
        <v>2.3191729691821421E-2</v>
      </c>
      <c r="E372" s="157">
        <f t="shared" si="93"/>
        <v>0</v>
      </c>
      <c r="F372" s="157">
        <f t="shared" si="93"/>
        <v>4.3631691795413159E-3</v>
      </c>
      <c r="G372" s="157">
        <f t="shared" si="93"/>
        <v>4.9870147754756053E-2</v>
      </c>
      <c r="H372" s="157">
        <f t="shared" si="93"/>
        <v>3.9048408107229989E-2</v>
      </c>
      <c r="I372" s="157">
        <f t="shared" si="93"/>
        <v>0.18556443354383381</v>
      </c>
      <c r="J372" s="157">
        <f t="shared" si="93"/>
        <v>3.2614343612798816E-2</v>
      </c>
      <c r="K372" s="157">
        <f t="shared" si="93"/>
        <v>0.16827032828392571</v>
      </c>
      <c r="L372" s="157">
        <f t="shared" si="93"/>
        <v>2.9650728817261836E-2</v>
      </c>
      <c r="M372" s="157">
        <f t="shared" si="93"/>
        <v>4.2544445925463976E-2</v>
      </c>
      <c r="N372" s="157">
        <f t="shared" si="93"/>
        <v>0.17477370041447743</v>
      </c>
      <c r="O372" s="157">
        <f t="shared" si="93"/>
        <v>2.6212365262544838E-2</v>
      </c>
      <c r="P372" s="157">
        <f t="shared" si="93"/>
        <v>2.6520606062935763E-2</v>
      </c>
      <c r="Q372" s="157">
        <f t="shared" si="93"/>
        <v>0.17049913053604795</v>
      </c>
    </row>
    <row r="373" spans="1:17" ht="12" customHeight="1" x14ac:dyDescent="0.25">
      <c r="A373" s="23" t="s">
        <v>55</v>
      </c>
      <c r="B373" s="156"/>
      <c r="C373" s="156">
        <f>RES_hhdet_in_fec!C$101</f>
        <v>0</v>
      </c>
      <c r="D373" s="156">
        <f>RES_hhdet_in_fec!D$101</f>
        <v>0</v>
      </c>
      <c r="E373" s="156">
        <f>RES_hhdet_in_fec!E$101</f>
        <v>0</v>
      </c>
      <c r="F373" s="156">
        <f>RES_hhdet_in_fec!F$101</f>
        <v>0</v>
      </c>
      <c r="G373" s="156">
        <f>RES_hhdet_in_fec!G$101</f>
        <v>0</v>
      </c>
      <c r="H373" s="156">
        <f>RES_hhdet_in_fec!H$101</f>
        <v>0</v>
      </c>
      <c r="I373" s="156">
        <f>RES_hhdet_in_fec!I$101</f>
        <v>0</v>
      </c>
      <c r="J373" s="156">
        <f>RES_hhdet_in_fec!J$101</f>
        <v>0</v>
      </c>
      <c r="K373" s="156">
        <f>RES_hhdet_in_fec!K$101</f>
        <v>0</v>
      </c>
      <c r="L373" s="156">
        <f>RES_hhdet_in_fec!L$101</f>
        <v>0</v>
      </c>
      <c r="M373" s="156">
        <f>RES_hhdet_in_fec!M$101</f>
        <v>0</v>
      </c>
      <c r="N373" s="156">
        <f>RES_hhdet_in_fec!N$101</f>
        <v>0</v>
      </c>
      <c r="O373" s="156">
        <f>RES_hhdet_in_fec!O$101</f>
        <v>0</v>
      </c>
      <c r="P373" s="156">
        <f>RES_hhdet_in_fec!P$101</f>
        <v>0</v>
      </c>
      <c r="Q373" s="156">
        <f>RES_hhdet_in_fec!Q$101</f>
        <v>0</v>
      </c>
    </row>
    <row r="374" spans="1:17" ht="12" customHeight="1" x14ac:dyDescent="0.25">
      <c r="A374" s="23" t="s">
        <v>57</v>
      </c>
      <c r="B374" s="156"/>
      <c r="C374" s="156">
        <f>RES_hhdet_in_fec!C$102</f>
        <v>0</v>
      </c>
      <c r="D374" s="156">
        <f>RES_hhdet_in_fec!D$102</f>
        <v>0</v>
      </c>
      <c r="E374" s="156">
        <f>RES_hhdet_in_fec!E$102</f>
        <v>0</v>
      </c>
      <c r="F374" s="156">
        <f>RES_hhdet_in_fec!F$102</f>
        <v>0</v>
      </c>
      <c r="G374" s="156">
        <f>RES_hhdet_in_fec!G$102</f>
        <v>0</v>
      </c>
      <c r="H374" s="156">
        <f>RES_hhdet_in_fec!H$102</f>
        <v>0</v>
      </c>
      <c r="I374" s="156">
        <f>RES_hhdet_in_fec!I$102</f>
        <v>0</v>
      </c>
      <c r="J374" s="156">
        <f>RES_hhdet_in_fec!J$102</f>
        <v>0</v>
      </c>
      <c r="K374" s="156">
        <f>RES_hhdet_in_fec!K$102</f>
        <v>0</v>
      </c>
      <c r="L374" s="156">
        <f>RES_hhdet_in_fec!L$102</f>
        <v>0</v>
      </c>
      <c r="M374" s="156">
        <f>RES_hhdet_in_fec!M$102</f>
        <v>0</v>
      </c>
      <c r="N374" s="156">
        <f>RES_hhdet_in_fec!N$102</f>
        <v>0</v>
      </c>
      <c r="O374" s="156">
        <f>RES_hhdet_in_fec!O$102</f>
        <v>0</v>
      </c>
      <c r="P374" s="156">
        <f>RES_hhdet_in_fec!P$102</f>
        <v>0</v>
      </c>
      <c r="Q374" s="156">
        <f>RES_hhdet_in_fec!Q$102</f>
        <v>0</v>
      </c>
    </row>
    <row r="375" spans="1:17" ht="12" customHeight="1" x14ac:dyDescent="0.25">
      <c r="A375" s="29" t="s">
        <v>140</v>
      </c>
      <c r="B375" s="57"/>
      <c r="C375" s="57">
        <f>RES_hhdet_in_fec!C$103</f>
        <v>0</v>
      </c>
      <c r="D375" s="57">
        <f>RES_hhdet_in_fec!D$103</f>
        <v>2.3191729691821421E-2</v>
      </c>
      <c r="E375" s="57">
        <f>RES_hhdet_in_fec!E$103</f>
        <v>0</v>
      </c>
      <c r="F375" s="57">
        <f>RES_hhdet_in_fec!F$103</f>
        <v>4.3631691795413159E-3</v>
      </c>
      <c r="G375" s="57">
        <f>RES_hhdet_in_fec!G$103</f>
        <v>4.9870147754756053E-2</v>
      </c>
      <c r="H375" s="57">
        <f>RES_hhdet_in_fec!H$103</f>
        <v>3.9048408107229989E-2</v>
      </c>
      <c r="I375" s="57">
        <f>RES_hhdet_in_fec!I$103</f>
        <v>0.18556443354383381</v>
      </c>
      <c r="J375" s="57">
        <f>RES_hhdet_in_fec!J$103</f>
        <v>3.2614343612798816E-2</v>
      </c>
      <c r="K375" s="57">
        <f>RES_hhdet_in_fec!K$103</f>
        <v>0.16827032828392571</v>
      </c>
      <c r="L375" s="57">
        <f>RES_hhdet_in_fec!L$103</f>
        <v>2.9650728817261836E-2</v>
      </c>
      <c r="M375" s="57">
        <f>RES_hhdet_in_fec!M$103</f>
        <v>4.2544445925463976E-2</v>
      </c>
      <c r="N375" s="57">
        <f>RES_hhdet_in_fec!N$103</f>
        <v>0.17477370041447743</v>
      </c>
      <c r="O375" s="57">
        <f>RES_hhdet_in_fec!O$103</f>
        <v>2.6212365262544838E-2</v>
      </c>
      <c r="P375" s="57">
        <f>RES_hhdet_in_fec!P$103</f>
        <v>2.6520606062935763E-2</v>
      </c>
      <c r="Q375" s="57">
        <f>RES_hhdet_in_fec!Q$103</f>
        <v>0.17049913053604795</v>
      </c>
    </row>
    <row r="377" spans="1:17" ht="12" customHeight="1" x14ac:dyDescent="0.25">
      <c r="A377" s="152" t="s">
        <v>192</v>
      </c>
      <c r="B377" s="168"/>
      <c r="C377" s="168">
        <f>SUM(C378,C381,C383,C396)</f>
        <v>0</v>
      </c>
      <c r="D377" s="168">
        <f t="shared" ref="D377:Q377" si="94">SUM(D378,D381,D383,D396)</f>
        <v>0.35901277082438876</v>
      </c>
      <c r="E377" s="168">
        <f t="shared" si="94"/>
        <v>0</v>
      </c>
      <c r="F377" s="168">
        <f t="shared" si="94"/>
        <v>6.7182825620463626E-2</v>
      </c>
      <c r="G377" s="168">
        <f t="shared" si="94"/>
        <v>0.79947099183459258</v>
      </c>
      <c r="H377" s="168">
        <f t="shared" si="94"/>
        <v>0.63402997849597797</v>
      </c>
      <c r="I377" s="168">
        <f t="shared" si="94"/>
        <v>2.9939390097143197</v>
      </c>
      <c r="J377" s="168">
        <f t="shared" si="94"/>
        <v>0.48233400021290429</v>
      </c>
      <c r="K377" s="168">
        <f t="shared" si="94"/>
        <v>2.6675920063255378</v>
      </c>
      <c r="L377" s="168">
        <f t="shared" si="94"/>
        <v>0.46225024574579066</v>
      </c>
      <c r="M377" s="168">
        <f t="shared" si="94"/>
        <v>0.55682806587455935</v>
      </c>
      <c r="N377" s="168">
        <f t="shared" si="94"/>
        <v>2.2748956923553325</v>
      </c>
      <c r="O377" s="168">
        <f t="shared" si="94"/>
        <v>0.32390657866465211</v>
      </c>
      <c r="P377" s="168">
        <f t="shared" si="94"/>
        <v>0.29637069154341683</v>
      </c>
      <c r="Q377" s="168">
        <f t="shared" si="94"/>
        <v>1.960910564904824</v>
      </c>
    </row>
    <row r="378" spans="1:17" ht="12" customHeight="1" x14ac:dyDescent="0.25">
      <c r="A378" s="158" t="s">
        <v>65</v>
      </c>
      <c r="B378" s="157"/>
      <c r="C378" s="157">
        <f>SUM(C379:C380)</f>
        <v>0</v>
      </c>
      <c r="D378" s="157">
        <f t="shared" ref="D378:Q378" si="95">SUM(D379:D380)</f>
        <v>0.27340499624879716</v>
      </c>
      <c r="E378" s="157">
        <f t="shared" si="95"/>
        <v>0</v>
      </c>
      <c r="F378" s="157">
        <f t="shared" si="95"/>
        <v>5.1819021136480639E-2</v>
      </c>
      <c r="G378" s="157">
        <f t="shared" si="95"/>
        <v>0.61097742654577514</v>
      </c>
      <c r="H378" s="157">
        <f t="shared" si="95"/>
        <v>0.48151479134420316</v>
      </c>
      <c r="I378" s="157">
        <f t="shared" si="95"/>
        <v>2.302765516172002</v>
      </c>
      <c r="J378" s="157">
        <f t="shared" si="95"/>
        <v>0.35461998272145456</v>
      </c>
      <c r="K378" s="157">
        <f t="shared" si="95"/>
        <v>2.0442172963462024</v>
      </c>
      <c r="L378" s="157">
        <f t="shared" si="95"/>
        <v>0.34847810522760053</v>
      </c>
      <c r="M378" s="157">
        <f t="shared" si="95"/>
        <v>0.39837606687207655</v>
      </c>
      <c r="N378" s="157">
        <f t="shared" si="95"/>
        <v>1.6431225462159655</v>
      </c>
      <c r="O378" s="157">
        <f t="shared" si="95"/>
        <v>0.22913483667677098</v>
      </c>
      <c r="P378" s="157">
        <f t="shared" si="95"/>
        <v>0.20207674514441601</v>
      </c>
      <c r="Q378" s="157">
        <f t="shared" si="95"/>
        <v>1.3939599093522674</v>
      </c>
    </row>
    <row r="379" spans="1:17" ht="12" customHeight="1" x14ac:dyDescent="0.25">
      <c r="A379" s="23" t="s">
        <v>157</v>
      </c>
      <c r="B379" s="156"/>
      <c r="C379" s="156">
        <f>RES_hhdet_in_tes!C$83</f>
        <v>0</v>
      </c>
      <c r="D379" s="156">
        <f>RES_hhdet_in_tes!D$83</f>
        <v>0.27126766459554225</v>
      </c>
      <c r="E379" s="156">
        <f>RES_hhdet_in_tes!E$83</f>
        <v>0</v>
      </c>
      <c r="F379" s="156">
        <f>RES_hhdet_in_tes!F$83</f>
        <v>5.1202378445231345E-2</v>
      </c>
      <c r="G379" s="156">
        <f>RES_hhdet_in_tes!G$83</f>
        <v>0.60452305349578328</v>
      </c>
      <c r="H379" s="156">
        <f>RES_hhdet_in_tes!H$83</f>
        <v>0.47426048490528283</v>
      </c>
      <c r="I379" s="156">
        <f>RES_hhdet_in_tes!I$83</f>
        <v>2.2736660730642231</v>
      </c>
      <c r="J379" s="156">
        <f>RES_hhdet_in_tes!J$83</f>
        <v>0.35008294503576021</v>
      </c>
      <c r="K379" s="156">
        <f>RES_hhdet_in_tes!K$83</f>
        <v>2.0352711109322286</v>
      </c>
      <c r="L379" s="156">
        <f>RES_hhdet_in_tes!L$83</f>
        <v>0.34552518566732693</v>
      </c>
      <c r="M379" s="156">
        <f>RES_hhdet_in_tes!M$83</f>
        <v>0.39460699346131861</v>
      </c>
      <c r="N379" s="156">
        <f>RES_hhdet_in_tes!N$83</f>
        <v>1.6295513491171068</v>
      </c>
      <c r="O379" s="156">
        <f>RES_hhdet_in_tes!O$83</f>
        <v>0.22656835701500419</v>
      </c>
      <c r="P379" s="156">
        <f>RES_hhdet_in_tes!P$83</f>
        <v>0.19965522574685321</v>
      </c>
      <c r="Q379" s="156">
        <f>RES_hhdet_in_tes!Q$83</f>
        <v>1.3750284020742549</v>
      </c>
    </row>
    <row r="380" spans="1:17" ht="12" customHeight="1" x14ac:dyDescent="0.25">
      <c r="A380" s="23" t="s">
        <v>60</v>
      </c>
      <c r="B380" s="156"/>
      <c r="C380" s="156">
        <f>RES_hhdet_in_tes!C$84</f>
        <v>0</v>
      </c>
      <c r="D380" s="156">
        <f>RES_hhdet_in_tes!D$84</f>
        <v>2.1373316532548934E-3</v>
      </c>
      <c r="E380" s="156">
        <f>RES_hhdet_in_tes!E$84</f>
        <v>0</v>
      </c>
      <c r="F380" s="156">
        <f>RES_hhdet_in_tes!F$84</f>
        <v>6.1664269124929753E-4</v>
      </c>
      <c r="G380" s="156">
        <f>RES_hhdet_in_tes!G$84</f>
        <v>6.4543730499918755E-3</v>
      </c>
      <c r="H380" s="156">
        <f>RES_hhdet_in_tes!H$84</f>
        <v>7.2543064389203422E-3</v>
      </c>
      <c r="I380" s="156">
        <f>RES_hhdet_in_tes!I$84</f>
        <v>2.9099443107778924E-2</v>
      </c>
      <c r="J380" s="156">
        <f>RES_hhdet_in_tes!J$84</f>
        <v>4.5370376856943527E-3</v>
      </c>
      <c r="K380" s="156">
        <f>RES_hhdet_in_tes!K$84</f>
        <v>8.9461854139736476E-3</v>
      </c>
      <c r="L380" s="156">
        <f>RES_hhdet_in_tes!L$84</f>
        <v>2.9529195602736201E-3</v>
      </c>
      <c r="M380" s="156">
        <f>RES_hhdet_in_tes!M$84</f>
        <v>3.7690734107579562E-3</v>
      </c>
      <c r="N380" s="156">
        <f>RES_hhdet_in_tes!N$84</f>
        <v>1.3571197098858765E-2</v>
      </c>
      <c r="O380" s="156">
        <f>RES_hhdet_in_tes!O$84</f>
        <v>2.5664796617667894E-3</v>
      </c>
      <c r="P380" s="156">
        <f>RES_hhdet_in_tes!P$84</f>
        <v>2.4215193975627913E-3</v>
      </c>
      <c r="Q380" s="156">
        <f>RES_hhdet_in_tes!Q$84</f>
        <v>1.8931507278012513E-2</v>
      </c>
    </row>
    <row r="381" spans="1:17" ht="12" customHeight="1" x14ac:dyDescent="0.25">
      <c r="A381" s="158" t="s">
        <v>112</v>
      </c>
      <c r="B381" s="157"/>
      <c r="C381" s="157">
        <f>C382</f>
        <v>0</v>
      </c>
      <c r="D381" s="157">
        <f t="shared" ref="D381:Q381" si="96">D382</f>
        <v>4.0313025938815703E-4</v>
      </c>
      <c r="E381" s="157">
        <f t="shared" si="96"/>
        <v>0</v>
      </c>
      <c r="F381" s="157">
        <f t="shared" si="96"/>
        <v>2.5161208634308396E-4</v>
      </c>
      <c r="G381" s="157">
        <f t="shared" si="96"/>
        <v>1.0759912271333836E-3</v>
      </c>
      <c r="H381" s="157">
        <f t="shared" si="96"/>
        <v>9.8611600717446088E-4</v>
      </c>
      <c r="I381" s="157">
        <f t="shared" si="96"/>
        <v>3.5516356848988421E-3</v>
      </c>
      <c r="J381" s="157">
        <f t="shared" si="96"/>
        <v>2.0061809195097806E-3</v>
      </c>
      <c r="K381" s="157">
        <f t="shared" si="96"/>
        <v>5.4011826300527374E-3</v>
      </c>
      <c r="L381" s="157">
        <f t="shared" si="96"/>
        <v>2.5724132478354431E-3</v>
      </c>
      <c r="M381" s="157">
        <f t="shared" si="96"/>
        <v>2.4568736581653374E-3</v>
      </c>
      <c r="N381" s="157">
        <f t="shared" si="96"/>
        <v>6.7227493490493936E-3</v>
      </c>
      <c r="O381" s="157">
        <f t="shared" si="96"/>
        <v>3.1303495182887233E-3</v>
      </c>
      <c r="P381" s="157">
        <f t="shared" si="96"/>
        <v>3.2904556185163821E-3</v>
      </c>
      <c r="Q381" s="157">
        <f t="shared" si="96"/>
        <v>5.8714006226071895E-3</v>
      </c>
    </row>
    <row r="382" spans="1:17" ht="12" customHeight="1" x14ac:dyDescent="0.25">
      <c r="A382" s="23" t="s">
        <v>60</v>
      </c>
      <c r="B382" s="156"/>
      <c r="C382" s="156">
        <f>RES_hhdet_in_tes!C$86</f>
        <v>0</v>
      </c>
      <c r="D382" s="156">
        <f>RES_hhdet_in_tes!D$86</f>
        <v>4.0313025938815703E-4</v>
      </c>
      <c r="E382" s="156">
        <f>RES_hhdet_in_tes!E$86</f>
        <v>0</v>
      </c>
      <c r="F382" s="156">
        <f>RES_hhdet_in_tes!F$86</f>
        <v>2.5161208634308396E-4</v>
      </c>
      <c r="G382" s="156">
        <f>RES_hhdet_in_tes!G$86</f>
        <v>1.0759912271333836E-3</v>
      </c>
      <c r="H382" s="156">
        <f>RES_hhdet_in_tes!H$86</f>
        <v>9.8611600717446088E-4</v>
      </c>
      <c r="I382" s="156">
        <f>RES_hhdet_in_tes!I$86</f>
        <v>3.5516356848988421E-3</v>
      </c>
      <c r="J382" s="156">
        <f>RES_hhdet_in_tes!J$86</f>
        <v>2.0061809195097806E-3</v>
      </c>
      <c r="K382" s="156">
        <f>RES_hhdet_in_tes!K$86</f>
        <v>5.4011826300527374E-3</v>
      </c>
      <c r="L382" s="156">
        <f>RES_hhdet_in_tes!L$86</f>
        <v>2.5724132478354431E-3</v>
      </c>
      <c r="M382" s="156">
        <f>RES_hhdet_in_tes!M$86</f>
        <v>2.4568736581653374E-3</v>
      </c>
      <c r="N382" s="156">
        <f>RES_hhdet_in_tes!N$86</f>
        <v>6.7227493490493936E-3</v>
      </c>
      <c r="O382" s="156">
        <f>RES_hhdet_in_tes!O$86</f>
        <v>3.1303495182887233E-3</v>
      </c>
      <c r="P382" s="156">
        <f>RES_hhdet_in_tes!P$86</f>
        <v>3.2904556185163821E-3</v>
      </c>
      <c r="Q382" s="156">
        <f>RES_hhdet_in_tes!Q$86</f>
        <v>5.8714006226071895E-3</v>
      </c>
    </row>
    <row r="383" spans="1:17" ht="12" customHeight="1" x14ac:dyDescent="0.25">
      <c r="A383" s="158" t="s">
        <v>63</v>
      </c>
      <c r="B383" s="157"/>
      <c r="C383" s="157">
        <f>RES_hhdet_in_tes!C$87</f>
        <v>0</v>
      </c>
      <c r="D383" s="157">
        <f>RES_hhdet_in_tes!D$87</f>
        <v>6.6071478110244358E-2</v>
      </c>
      <c r="E383" s="157">
        <f>RES_hhdet_in_tes!E$87</f>
        <v>0</v>
      </c>
      <c r="F383" s="157">
        <f>RES_hhdet_in_tes!F$87</f>
        <v>1.1476063132150315E-2</v>
      </c>
      <c r="G383" s="157">
        <f>RES_hhdet_in_tes!G$87</f>
        <v>0.14555218684013588</v>
      </c>
      <c r="H383" s="157">
        <f>RES_hhdet_in_tes!H$87</f>
        <v>0.11858081627508503</v>
      </c>
      <c r="I383" s="157">
        <f>RES_hhdet_in_tes!I$87</f>
        <v>0.53052667003102272</v>
      </c>
      <c r="J383" s="157">
        <f>RES_hhdet_in_tes!J$87</f>
        <v>9.7878061338732253E-2</v>
      </c>
      <c r="K383" s="157">
        <f>RES_hhdet_in_tes!K$87</f>
        <v>0.47470618603947135</v>
      </c>
      <c r="L383" s="157">
        <f>RES_hhdet_in_tes!L$87</f>
        <v>8.5885904128716883E-2</v>
      </c>
      <c r="M383" s="157">
        <f>RES_hhdet_in_tes!M$87</f>
        <v>0.11964135272421202</v>
      </c>
      <c r="N383" s="157">
        <f>RES_hhdet_in_tes!N$87</f>
        <v>0.47565558417279635</v>
      </c>
      <c r="O383" s="157">
        <f>RES_hhdet_in_tes!O$87</f>
        <v>6.9186108099669852E-2</v>
      </c>
      <c r="P383" s="157">
        <f>RES_hhdet_in_tes!P$87</f>
        <v>6.8257578519329162E-2</v>
      </c>
      <c r="Q383" s="157">
        <f>RES_hhdet_in_tes!Q$87</f>
        <v>0.41468950689569267</v>
      </c>
    </row>
    <row r="384" spans="1:17" ht="12" customHeight="1" x14ac:dyDescent="0.25">
      <c r="A384" s="167" t="s">
        <v>156</v>
      </c>
      <c r="B384" s="132"/>
      <c r="C384" s="132">
        <f>RES_hhdet_in_tes!C$88</f>
        <v>0</v>
      </c>
      <c r="D384" s="132">
        <f>RES_hhdet_in_tes!D$88</f>
        <v>2.3364745720512448E-2</v>
      </c>
      <c r="E384" s="132">
        <f>RES_hhdet_in_tes!E$88</f>
        <v>0</v>
      </c>
      <c r="F384" s="132">
        <f>RES_hhdet_in_tes!F$88</f>
        <v>1.0662496929387961E-2</v>
      </c>
      <c r="G384" s="132">
        <f>RES_hhdet_in_tes!G$88</f>
        <v>3.6078183386988753E-2</v>
      </c>
      <c r="H384" s="132">
        <f>RES_hhdet_in_tes!H$88</f>
        <v>2.8149587702411088E-2</v>
      </c>
      <c r="I384" s="132">
        <f>RES_hhdet_in_tes!I$88</f>
        <v>0.20548306690393497</v>
      </c>
      <c r="J384" s="132">
        <f>RES_hhdet_in_tes!J$88</f>
        <v>3.9604716218974889E-4</v>
      </c>
      <c r="K384" s="132">
        <f>RES_hhdet_in_tes!K$88</f>
        <v>0.28105947022392413</v>
      </c>
      <c r="L384" s="132">
        <f>RES_hhdet_in_tes!L$88</f>
        <v>0</v>
      </c>
      <c r="M384" s="132">
        <f>RES_hhdet_in_tes!M$88</f>
        <v>2.9085988727943202E-2</v>
      </c>
      <c r="N384" s="132">
        <f>RES_hhdet_in_tes!N$88</f>
        <v>0.3560039120933009</v>
      </c>
      <c r="O384" s="132">
        <f>RES_hhdet_in_tes!O$88</f>
        <v>6.0793500854436676E-3</v>
      </c>
      <c r="P384" s="132">
        <f>RES_hhdet_in_tes!P$88</f>
        <v>1.134544855196032E-2</v>
      </c>
      <c r="Q384" s="132">
        <f>RES_hhdet_in_tes!Q$88</f>
        <v>0.20313344711691286</v>
      </c>
    </row>
    <row r="385" spans="1:17" ht="12" customHeight="1" x14ac:dyDescent="0.25">
      <c r="A385" s="167" t="s">
        <v>155</v>
      </c>
      <c r="B385" s="132"/>
      <c r="C385" s="132">
        <f>SUM(C386:C387)</f>
        <v>0</v>
      </c>
      <c r="D385" s="132">
        <f t="shared" ref="D385:Q385" si="97">SUM(D386:D387)</f>
        <v>6.2743639228035109E-4</v>
      </c>
      <c r="E385" s="132">
        <f t="shared" si="97"/>
        <v>0</v>
      </c>
      <c r="F385" s="132">
        <f t="shared" si="97"/>
        <v>8.135662027623534E-4</v>
      </c>
      <c r="G385" s="132">
        <f t="shared" si="97"/>
        <v>1.3674231468390806E-3</v>
      </c>
      <c r="H385" s="132">
        <f t="shared" si="97"/>
        <v>1.5859645867874893E-3</v>
      </c>
      <c r="I385" s="132">
        <f t="shared" si="97"/>
        <v>1.536799976639726E-2</v>
      </c>
      <c r="J385" s="132">
        <f t="shared" si="97"/>
        <v>1.8894861074666973E-2</v>
      </c>
      <c r="K385" s="132">
        <f t="shared" si="97"/>
        <v>6.9462767924222762E-2</v>
      </c>
      <c r="L385" s="132">
        <f t="shared" si="97"/>
        <v>2.2127325857161702E-2</v>
      </c>
      <c r="M385" s="132">
        <f t="shared" si="97"/>
        <v>5.5784857807468093E-2</v>
      </c>
      <c r="N385" s="132">
        <f t="shared" si="97"/>
        <v>0.11965167207949545</v>
      </c>
      <c r="O385" s="132">
        <f t="shared" si="97"/>
        <v>6.3106758014226189E-2</v>
      </c>
      <c r="P385" s="132">
        <f t="shared" si="97"/>
        <v>4.933679919881781E-2</v>
      </c>
      <c r="Q385" s="132">
        <f t="shared" si="97"/>
        <v>0.14818309842947602</v>
      </c>
    </row>
    <row r="386" spans="1:17" ht="12" customHeight="1" x14ac:dyDescent="0.25">
      <c r="A386" s="166" t="s">
        <v>55</v>
      </c>
      <c r="B386" s="165"/>
      <c r="C386" s="165">
        <f>RES_hhdet_in_tes!C$90</f>
        <v>0</v>
      </c>
      <c r="D386" s="165">
        <f>RES_hhdet_in_tes!D$90</f>
        <v>4.1583196727283146E-4</v>
      </c>
      <c r="E386" s="165">
        <f>RES_hhdet_in_tes!E$90</f>
        <v>0</v>
      </c>
      <c r="F386" s="165">
        <f>RES_hhdet_in_tes!F$90</f>
        <v>5.4354474215145485E-4</v>
      </c>
      <c r="G386" s="165">
        <f>RES_hhdet_in_tes!G$90</f>
        <v>9.1437407839123385E-4</v>
      </c>
      <c r="H386" s="165">
        <f>RES_hhdet_in_tes!H$90</f>
        <v>1.0595613078743453E-3</v>
      </c>
      <c r="I386" s="165">
        <f>RES_hhdet_in_tes!I$90</f>
        <v>1.0289538289870767E-2</v>
      </c>
      <c r="J386" s="165">
        <f>RES_hhdet_in_tes!J$90</f>
        <v>1.2587785346142277E-2</v>
      </c>
      <c r="K386" s="165">
        <f>RES_hhdet_in_tes!K$90</f>
        <v>4.6326807667597829E-2</v>
      </c>
      <c r="L386" s="165">
        <f>RES_hhdet_in_tes!L$90</f>
        <v>1.4722144648743088E-2</v>
      </c>
      <c r="M386" s="165">
        <f>RES_hhdet_in_tes!M$90</f>
        <v>3.7150471202099813E-2</v>
      </c>
      <c r="N386" s="165">
        <f>RES_hhdet_in_tes!N$90</f>
        <v>7.97251597364044E-2</v>
      </c>
      <c r="O386" s="165">
        <f>RES_hhdet_in_tes!O$90</f>
        <v>4.2023673655786645E-2</v>
      </c>
      <c r="P386" s="165">
        <f>RES_hhdet_in_tes!P$90</f>
        <v>3.282962736748863E-2</v>
      </c>
      <c r="Q386" s="165">
        <f>RES_hhdet_in_tes!Q$90</f>
        <v>9.8602259830425351E-2</v>
      </c>
    </row>
    <row r="387" spans="1:17" ht="12" customHeight="1" x14ac:dyDescent="0.25">
      <c r="A387" s="147" t="s">
        <v>59</v>
      </c>
      <c r="B387" s="164"/>
      <c r="C387" s="164">
        <f>RES_hhdet_in_tes!C$91</f>
        <v>0</v>
      </c>
      <c r="D387" s="164">
        <f>RES_hhdet_in_tes!D$91</f>
        <v>2.1160442500751963E-4</v>
      </c>
      <c r="E387" s="164">
        <f>RES_hhdet_in_tes!E$91</f>
        <v>0</v>
      </c>
      <c r="F387" s="164">
        <f>RES_hhdet_in_tes!F$91</f>
        <v>2.7002146061089855E-4</v>
      </c>
      <c r="G387" s="164">
        <f>RES_hhdet_in_tes!G$91</f>
        <v>4.530490684478468E-4</v>
      </c>
      <c r="H387" s="164">
        <f>RES_hhdet_in_tes!H$91</f>
        <v>5.2640327891314404E-4</v>
      </c>
      <c r="I387" s="164">
        <f>RES_hhdet_in_tes!I$91</f>
        <v>5.078461476526493E-3</v>
      </c>
      <c r="J387" s="164">
        <f>RES_hhdet_in_tes!J$91</f>
        <v>6.3070757285246942E-3</v>
      </c>
      <c r="K387" s="164">
        <f>RES_hhdet_in_tes!K$91</f>
        <v>2.3135960256624927E-2</v>
      </c>
      <c r="L387" s="164">
        <f>RES_hhdet_in_tes!L$91</f>
        <v>7.4051812084186142E-3</v>
      </c>
      <c r="M387" s="164">
        <f>RES_hhdet_in_tes!M$91</f>
        <v>1.8634386605368279E-2</v>
      </c>
      <c r="N387" s="164">
        <f>RES_hhdet_in_tes!N$91</f>
        <v>3.992651234309106E-2</v>
      </c>
      <c r="O387" s="164">
        <f>RES_hhdet_in_tes!O$91</f>
        <v>2.1083084358439551E-2</v>
      </c>
      <c r="P387" s="164">
        <f>RES_hhdet_in_tes!P$91</f>
        <v>1.6507171831329177E-2</v>
      </c>
      <c r="Q387" s="164">
        <f>RES_hhdet_in_tes!Q$91</f>
        <v>4.9580838599050672E-2</v>
      </c>
    </row>
    <row r="388" spans="1:17" ht="12" customHeight="1" x14ac:dyDescent="0.25">
      <c r="A388" s="163" t="s">
        <v>144</v>
      </c>
      <c r="B388" s="162"/>
      <c r="C388" s="162">
        <f>RES_hhdet_in_tes!C$92</f>
        <v>0</v>
      </c>
      <c r="D388" s="162">
        <f>RES_hhdet_in_tes!D$92</f>
        <v>0</v>
      </c>
      <c r="E388" s="162">
        <f>RES_hhdet_in_tes!E$92</f>
        <v>0</v>
      </c>
      <c r="F388" s="162">
        <f>RES_hhdet_in_tes!F$92</f>
        <v>0</v>
      </c>
      <c r="G388" s="162">
        <f>RES_hhdet_in_tes!G$92</f>
        <v>0</v>
      </c>
      <c r="H388" s="162">
        <f>RES_hhdet_in_tes!H$92</f>
        <v>0</v>
      </c>
      <c r="I388" s="162">
        <f>RES_hhdet_in_tes!I$92</f>
        <v>0</v>
      </c>
      <c r="J388" s="162">
        <f>RES_hhdet_in_tes!J$92</f>
        <v>0</v>
      </c>
      <c r="K388" s="162">
        <f>RES_hhdet_in_tes!K$92</f>
        <v>0</v>
      </c>
      <c r="L388" s="162">
        <f>RES_hhdet_in_tes!L$92</f>
        <v>0</v>
      </c>
      <c r="M388" s="162">
        <f>RES_hhdet_in_tes!M$92</f>
        <v>0</v>
      </c>
      <c r="N388" s="162">
        <f>RES_hhdet_in_tes!N$92</f>
        <v>0</v>
      </c>
      <c r="O388" s="162">
        <f>RES_hhdet_in_tes!O$92</f>
        <v>0</v>
      </c>
      <c r="P388" s="162">
        <f>RES_hhdet_in_tes!P$92</f>
        <v>0</v>
      </c>
      <c r="Q388" s="162">
        <f>RES_hhdet_in_tes!Q$92</f>
        <v>0</v>
      </c>
    </row>
    <row r="389" spans="1:17" ht="12" customHeight="1" x14ac:dyDescent="0.25">
      <c r="A389" s="161" t="s">
        <v>143</v>
      </c>
      <c r="B389" s="160"/>
      <c r="C389" s="160">
        <f>SUM(C390:C391)</f>
        <v>0</v>
      </c>
      <c r="D389" s="160">
        <f t="shared" ref="D389:Q389" si="98">SUM(D390:D391)</f>
        <v>0</v>
      </c>
      <c r="E389" s="160">
        <f t="shared" si="98"/>
        <v>0</v>
      </c>
      <c r="F389" s="160">
        <f t="shared" si="98"/>
        <v>0</v>
      </c>
      <c r="G389" s="160">
        <f t="shared" si="98"/>
        <v>0</v>
      </c>
      <c r="H389" s="160">
        <f t="shared" si="98"/>
        <v>0</v>
      </c>
      <c r="I389" s="160">
        <f t="shared" si="98"/>
        <v>0</v>
      </c>
      <c r="J389" s="160">
        <f t="shared" si="98"/>
        <v>0</v>
      </c>
      <c r="K389" s="160">
        <f t="shared" si="98"/>
        <v>0</v>
      </c>
      <c r="L389" s="160">
        <f t="shared" si="98"/>
        <v>0</v>
      </c>
      <c r="M389" s="160">
        <f t="shared" si="98"/>
        <v>0</v>
      </c>
      <c r="N389" s="160">
        <f t="shared" si="98"/>
        <v>0</v>
      </c>
      <c r="O389" s="160">
        <f t="shared" si="98"/>
        <v>0</v>
      </c>
      <c r="P389" s="160">
        <f t="shared" si="98"/>
        <v>0</v>
      </c>
      <c r="Q389" s="160">
        <f t="shared" si="98"/>
        <v>0</v>
      </c>
    </row>
    <row r="390" spans="1:17" ht="12" customHeight="1" x14ac:dyDescent="0.25">
      <c r="A390" s="148" t="s">
        <v>57</v>
      </c>
      <c r="B390" s="156"/>
      <c r="C390" s="156">
        <f>RES_hhdet_in_tes!C$94</f>
        <v>0</v>
      </c>
      <c r="D390" s="156">
        <f>RES_hhdet_in_tes!D$94</f>
        <v>0</v>
      </c>
      <c r="E390" s="156">
        <f>RES_hhdet_in_tes!E$94</f>
        <v>0</v>
      </c>
      <c r="F390" s="156">
        <f>RES_hhdet_in_tes!F$94</f>
        <v>0</v>
      </c>
      <c r="G390" s="156">
        <f>RES_hhdet_in_tes!G$94</f>
        <v>0</v>
      </c>
      <c r="H390" s="156">
        <f>RES_hhdet_in_tes!H$94</f>
        <v>0</v>
      </c>
      <c r="I390" s="156">
        <f>RES_hhdet_in_tes!I$94</f>
        <v>0</v>
      </c>
      <c r="J390" s="156">
        <f>RES_hhdet_in_tes!J$94</f>
        <v>0</v>
      </c>
      <c r="K390" s="156">
        <f>RES_hhdet_in_tes!K$94</f>
        <v>0</v>
      </c>
      <c r="L390" s="156">
        <f>RES_hhdet_in_tes!L$94</f>
        <v>0</v>
      </c>
      <c r="M390" s="156">
        <f>RES_hhdet_in_tes!M$94</f>
        <v>0</v>
      </c>
      <c r="N390" s="156">
        <f>RES_hhdet_in_tes!N$94</f>
        <v>0</v>
      </c>
      <c r="O390" s="156">
        <f>RES_hhdet_in_tes!O$94</f>
        <v>0</v>
      </c>
      <c r="P390" s="156">
        <f>RES_hhdet_in_tes!P$94</f>
        <v>0</v>
      </c>
      <c r="Q390" s="156">
        <f>RES_hhdet_in_tes!Q$94</f>
        <v>0</v>
      </c>
    </row>
    <row r="391" spans="1:17" ht="12" customHeight="1" x14ac:dyDescent="0.25">
      <c r="A391" s="148" t="s">
        <v>59</v>
      </c>
      <c r="B391" s="156"/>
      <c r="C391" s="156">
        <f>RES_hhdet_in_tes!C$95</f>
        <v>0</v>
      </c>
      <c r="D391" s="156">
        <f>RES_hhdet_in_tes!D$95</f>
        <v>0</v>
      </c>
      <c r="E391" s="156">
        <f>RES_hhdet_in_tes!E$95</f>
        <v>0</v>
      </c>
      <c r="F391" s="156">
        <f>RES_hhdet_in_tes!F$95</f>
        <v>0</v>
      </c>
      <c r="G391" s="156">
        <f>RES_hhdet_in_tes!G$95</f>
        <v>0</v>
      </c>
      <c r="H391" s="156">
        <f>RES_hhdet_in_tes!H$95</f>
        <v>0</v>
      </c>
      <c r="I391" s="156">
        <f>RES_hhdet_in_tes!I$95</f>
        <v>0</v>
      </c>
      <c r="J391" s="156">
        <f>RES_hhdet_in_tes!J$95</f>
        <v>0</v>
      </c>
      <c r="K391" s="156">
        <f>RES_hhdet_in_tes!K$95</f>
        <v>0</v>
      </c>
      <c r="L391" s="156">
        <f>RES_hhdet_in_tes!L$95</f>
        <v>0</v>
      </c>
      <c r="M391" s="156">
        <f>RES_hhdet_in_tes!M$95</f>
        <v>0</v>
      </c>
      <c r="N391" s="156">
        <f>RES_hhdet_in_tes!N$95</f>
        <v>0</v>
      </c>
      <c r="O391" s="156">
        <f>RES_hhdet_in_tes!O$95</f>
        <v>0</v>
      </c>
      <c r="P391" s="156">
        <f>RES_hhdet_in_tes!P$95</f>
        <v>0</v>
      </c>
      <c r="Q391" s="156">
        <f>RES_hhdet_in_tes!Q$95</f>
        <v>0</v>
      </c>
    </row>
    <row r="392" spans="1:17" ht="12" customHeight="1" x14ac:dyDescent="0.25">
      <c r="A392" s="163" t="s">
        <v>142</v>
      </c>
      <c r="B392" s="162"/>
      <c r="C392" s="162">
        <f>RES_hhdet_in_tes!C$96</f>
        <v>0</v>
      </c>
      <c r="D392" s="162">
        <f>RES_hhdet_in_tes!D$96</f>
        <v>4.1203631206821918E-2</v>
      </c>
      <c r="E392" s="162">
        <f>RES_hhdet_in_tes!E$96</f>
        <v>0</v>
      </c>
      <c r="F392" s="162">
        <f>RES_hhdet_in_tes!F$96</f>
        <v>0</v>
      </c>
      <c r="G392" s="162">
        <f>RES_hhdet_in_tes!G$96</f>
        <v>0.10631703497433836</v>
      </c>
      <c r="H392" s="162">
        <f>RES_hhdet_in_tes!H$96</f>
        <v>8.7395552658333514E-2</v>
      </c>
      <c r="I392" s="162">
        <f>RES_hhdet_in_tes!I$96</f>
        <v>0.29651722659381174</v>
      </c>
      <c r="J392" s="162">
        <f>RES_hhdet_in_tes!J$96</f>
        <v>6.0694650405766291E-2</v>
      </c>
      <c r="K392" s="162">
        <f>RES_hhdet_in_tes!K$96</f>
        <v>8.8946913064202909E-2</v>
      </c>
      <c r="L392" s="162">
        <f>RES_hhdet_in_tes!L$96</f>
        <v>3.1435355101859151E-2</v>
      </c>
      <c r="M392" s="162">
        <f>RES_hhdet_in_tes!M$96</f>
        <v>6.8586386872352316E-3</v>
      </c>
      <c r="N392" s="162">
        <f>RES_hhdet_in_tes!N$96</f>
        <v>0</v>
      </c>
      <c r="O392" s="162">
        <f>RES_hhdet_in_tes!O$96</f>
        <v>0</v>
      </c>
      <c r="P392" s="162">
        <f>RES_hhdet_in_tes!P$96</f>
        <v>6.6865278432253518E-3</v>
      </c>
      <c r="Q392" s="162">
        <f>RES_hhdet_in_tes!Q$96</f>
        <v>3.9279454246809967E-2</v>
      </c>
    </row>
    <row r="393" spans="1:17" ht="12" customHeight="1" x14ac:dyDescent="0.25">
      <c r="A393" s="161" t="s">
        <v>141</v>
      </c>
      <c r="B393" s="160"/>
      <c r="C393" s="160">
        <f>SUM(C394:C395)</f>
        <v>0</v>
      </c>
      <c r="D393" s="160">
        <f t="shared" ref="D393:Q393" si="99">SUM(D394:D395)</f>
        <v>8.7566479062964352E-4</v>
      </c>
      <c r="E393" s="160">
        <f t="shared" si="99"/>
        <v>0</v>
      </c>
      <c r="F393" s="160">
        <f t="shared" si="99"/>
        <v>0</v>
      </c>
      <c r="G393" s="160">
        <f t="shared" si="99"/>
        <v>1.7895453319696645E-3</v>
      </c>
      <c r="H393" s="160">
        <f t="shared" si="99"/>
        <v>1.4497113275529355E-3</v>
      </c>
      <c r="I393" s="160">
        <f t="shared" si="99"/>
        <v>1.3158376766878695E-2</v>
      </c>
      <c r="J393" s="160">
        <f t="shared" si="99"/>
        <v>1.7892502696109244E-2</v>
      </c>
      <c r="K393" s="160">
        <f t="shared" si="99"/>
        <v>3.5237034827121573E-2</v>
      </c>
      <c r="L393" s="160">
        <f t="shared" si="99"/>
        <v>3.2323223169696033E-2</v>
      </c>
      <c r="M393" s="160">
        <f t="shared" si="99"/>
        <v>2.7911867501565487E-2</v>
      </c>
      <c r="N393" s="160">
        <f t="shared" si="99"/>
        <v>0</v>
      </c>
      <c r="O393" s="160">
        <f t="shared" si="99"/>
        <v>0</v>
      </c>
      <c r="P393" s="160">
        <f t="shared" si="99"/>
        <v>8.8880292532567953E-4</v>
      </c>
      <c r="Q393" s="160">
        <f t="shared" si="99"/>
        <v>2.4093507102493826E-2</v>
      </c>
    </row>
    <row r="394" spans="1:17" ht="12" customHeight="1" x14ac:dyDescent="0.25">
      <c r="A394" s="148" t="s">
        <v>60</v>
      </c>
      <c r="B394" s="156"/>
      <c r="C394" s="156">
        <f>RES_hhdet_in_tes!C$98</f>
        <v>0</v>
      </c>
      <c r="D394" s="156">
        <f>RES_hhdet_in_tes!D$98</f>
        <v>5.8844842637176471E-4</v>
      </c>
      <c r="E394" s="156">
        <f>RES_hhdet_in_tes!E$98</f>
        <v>0</v>
      </c>
      <c r="F394" s="156">
        <f>RES_hhdet_in_tes!F$98</f>
        <v>0</v>
      </c>
      <c r="G394" s="156">
        <f>RES_hhdet_in_tes!G$98</f>
        <v>1.2261106640680582E-3</v>
      </c>
      <c r="H394" s="156">
        <f>RES_hhdet_in_tes!H$98</f>
        <v>1.0122375394786846E-3</v>
      </c>
      <c r="I394" s="156">
        <f>RES_hhdet_in_tes!I$98</f>
        <v>9.0853628304139612E-3</v>
      </c>
      <c r="J394" s="156">
        <f>RES_hhdet_in_tes!J$98</f>
        <v>1.2392708216384584E-2</v>
      </c>
      <c r="K394" s="156">
        <f>RES_hhdet_in_tes!K$98</f>
        <v>2.3518260119178874E-2</v>
      </c>
      <c r="L394" s="156">
        <f>RES_hhdet_in_tes!L$98</f>
        <v>2.1980688452774948E-2</v>
      </c>
      <c r="M394" s="156">
        <f>RES_hhdet_in_tes!M$98</f>
        <v>1.9003201930518309E-2</v>
      </c>
      <c r="N394" s="156">
        <f>RES_hhdet_in_tes!N$98</f>
        <v>0</v>
      </c>
      <c r="O394" s="156">
        <f>RES_hhdet_in_tes!O$98</f>
        <v>0</v>
      </c>
      <c r="P394" s="156">
        <f>RES_hhdet_in_tes!P$98</f>
        <v>6.1522162575794795E-4</v>
      </c>
      <c r="Q394" s="156">
        <f>RES_hhdet_in_tes!Q$98</f>
        <v>1.696666834337323E-2</v>
      </c>
    </row>
    <row r="395" spans="1:17" ht="12" customHeight="1" x14ac:dyDescent="0.25">
      <c r="A395" s="148" t="s">
        <v>59</v>
      </c>
      <c r="B395" s="156"/>
      <c r="C395" s="156">
        <f>RES_hhdet_in_tes!C$99</f>
        <v>0</v>
      </c>
      <c r="D395" s="156">
        <f>RES_hhdet_in_tes!D$99</f>
        <v>2.8721636425787887E-4</v>
      </c>
      <c r="E395" s="156">
        <f>RES_hhdet_in_tes!E$99</f>
        <v>0</v>
      </c>
      <c r="F395" s="156">
        <f>RES_hhdet_in_tes!F$99</f>
        <v>0</v>
      </c>
      <c r="G395" s="156">
        <f>RES_hhdet_in_tes!G$99</f>
        <v>5.6343466790160623E-4</v>
      </c>
      <c r="H395" s="156">
        <f>RES_hhdet_in_tes!H$99</f>
        <v>4.3747378807425079E-4</v>
      </c>
      <c r="I395" s="156">
        <f>RES_hhdet_in_tes!I$99</f>
        <v>4.0730139364647342E-3</v>
      </c>
      <c r="J395" s="156">
        <f>RES_hhdet_in_tes!J$99</f>
        <v>5.4997944797246599E-3</v>
      </c>
      <c r="K395" s="156">
        <f>RES_hhdet_in_tes!K$99</f>
        <v>1.1718774707942697E-2</v>
      </c>
      <c r="L395" s="156">
        <f>RES_hhdet_in_tes!L$99</f>
        <v>1.0342534716921087E-2</v>
      </c>
      <c r="M395" s="156">
        <f>RES_hhdet_in_tes!M$99</f>
        <v>8.9086655710471779E-3</v>
      </c>
      <c r="N395" s="156">
        <f>RES_hhdet_in_tes!N$99</f>
        <v>0</v>
      </c>
      <c r="O395" s="156">
        <f>RES_hhdet_in_tes!O$99</f>
        <v>0</v>
      </c>
      <c r="P395" s="156">
        <f>RES_hhdet_in_tes!P$99</f>
        <v>2.7358129956773158E-4</v>
      </c>
      <c r="Q395" s="156">
        <f>RES_hhdet_in_tes!Q$99</f>
        <v>7.1268387591205962E-3</v>
      </c>
    </row>
    <row r="396" spans="1:17" ht="12" customHeight="1" x14ac:dyDescent="0.25">
      <c r="A396" s="158" t="s">
        <v>62</v>
      </c>
      <c r="B396" s="157"/>
      <c r="C396" s="157">
        <f>SUM(C397:C399)</f>
        <v>0</v>
      </c>
      <c r="D396" s="157">
        <f t="shared" ref="D396:Q396" si="100">SUM(D397:D399)</f>
        <v>1.9133166205959059E-2</v>
      </c>
      <c r="E396" s="157">
        <f t="shared" si="100"/>
        <v>0</v>
      </c>
      <c r="F396" s="157">
        <f t="shared" si="100"/>
        <v>3.636129265489584E-3</v>
      </c>
      <c r="G396" s="157">
        <f t="shared" si="100"/>
        <v>4.186538722154818E-2</v>
      </c>
      <c r="H396" s="157">
        <f t="shared" si="100"/>
        <v>3.2948254869515331E-2</v>
      </c>
      <c r="I396" s="157">
        <f t="shared" si="100"/>
        <v>0.15709518782639631</v>
      </c>
      <c r="J396" s="157">
        <f t="shared" si="100"/>
        <v>2.7829775233207742E-2</v>
      </c>
      <c r="K396" s="157">
        <f t="shared" si="100"/>
        <v>0.14326734130981147</v>
      </c>
      <c r="L396" s="157">
        <f t="shared" si="100"/>
        <v>2.5313823141637794E-2</v>
      </c>
      <c r="M396" s="157">
        <f t="shared" si="100"/>
        <v>3.6353772620105383E-2</v>
      </c>
      <c r="N396" s="157">
        <f t="shared" si="100"/>
        <v>0.14939481261752138</v>
      </c>
      <c r="O396" s="157">
        <f t="shared" si="100"/>
        <v>2.2455284369922533E-2</v>
      </c>
      <c r="P396" s="157">
        <f t="shared" si="100"/>
        <v>2.2745912261155302E-2</v>
      </c>
      <c r="Q396" s="157">
        <f t="shared" si="100"/>
        <v>0.14638974803425669</v>
      </c>
    </row>
    <row r="397" spans="1:17" ht="12" customHeight="1" x14ac:dyDescent="0.25">
      <c r="A397" s="23" t="s">
        <v>55</v>
      </c>
      <c r="B397" s="156"/>
      <c r="C397" s="156">
        <f>RES_hhdet_in_tes!C$101</f>
        <v>0</v>
      </c>
      <c r="D397" s="156">
        <f>RES_hhdet_in_tes!D$101</f>
        <v>0</v>
      </c>
      <c r="E397" s="156">
        <f>RES_hhdet_in_tes!E$101</f>
        <v>0</v>
      </c>
      <c r="F397" s="156">
        <f>RES_hhdet_in_tes!F$101</f>
        <v>0</v>
      </c>
      <c r="G397" s="156">
        <f>RES_hhdet_in_tes!G$101</f>
        <v>0</v>
      </c>
      <c r="H397" s="156">
        <f>RES_hhdet_in_tes!H$101</f>
        <v>0</v>
      </c>
      <c r="I397" s="156">
        <f>RES_hhdet_in_tes!I$101</f>
        <v>0</v>
      </c>
      <c r="J397" s="156">
        <f>RES_hhdet_in_tes!J$101</f>
        <v>0</v>
      </c>
      <c r="K397" s="156">
        <f>RES_hhdet_in_tes!K$101</f>
        <v>0</v>
      </c>
      <c r="L397" s="156">
        <f>RES_hhdet_in_tes!L$101</f>
        <v>0</v>
      </c>
      <c r="M397" s="156">
        <f>RES_hhdet_in_tes!M$101</f>
        <v>0</v>
      </c>
      <c r="N397" s="156">
        <f>RES_hhdet_in_tes!N$101</f>
        <v>0</v>
      </c>
      <c r="O397" s="156">
        <f>RES_hhdet_in_tes!O$101</f>
        <v>0</v>
      </c>
      <c r="P397" s="156">
        <f>RES_hhdet_in_tes!P$101</f>
        <v>0</v>
      </c>
      <c r="Q397" s="156">
        <f>RES_hhdet_in_tes!Q$101</f>
        <v>0</v>
      </c>
    </row>
    <row r="398" spans="1:17" ht="12" customHeight="1" x14ac:dyDescent="0.25">
      <c r="A398" s="23" t="s">
        <v>57</v>
      </c>
      <c r="B398" s="156"/>
      <c r="C398" s="156">
        <f>RES_hhdet_in_tes!C$102</f>
        <v>0</v>
      </c>
      <c r="D398" s="156">
        <f>RES_hhdet_in_tes!D$102</f>
        <v>0</v>
      </c>
      <c r="E398" s="156">
        <f>RES_hhdet_in_tes!E$102</f>
        <v>0</v>
      </c>
      <c r="F398" s="156">
        <f>RES_hhdet_in_tes!F$102</f>
        <v>0</v>
      </c>
      <c r="G398" s="156">
        <f>RES_hhdet_in_tes!G$102</f>
        <v>0</v>
      </c>
      <c r="H398" s="156">
        <f>RES_hhdet_in_tes!H$102</f>
        <v>0</v>
      </c>
      <c r="I398" s="156">
        <f>RES_hhdet_in_tes!I$102</f>
        <v>0</v>
      </c>
      <c r="J398" s="156">
        <f>RES_hhdet_in_tes!J$102</f>
        <v>0</v>
      </c>
      <c r="K398" s="156">
        <f>RES_hhdet_in_tes!K$102</f>
        <v>0</v>
      </c>
      <c r="L398" s="156">
        <f>RES_hhdet_in_tes!L$102</f>
        <v>0</v>
      </c>
      <c r="M398" s="156">
        <f>RES_hhdet_in_tes!M$102</f>
        <v>0</v>
      </c>
      <c r="N398" s="156">
        <f>RES_hhdet_in_tes!N$102</f>
        <v>0</v>
      </c>
      <c r="O398" s="156">
        <f>RES_hhdet_in_tes!O$102</f>
        <v>0</v>
      </c>
      <c r="P398" s="156">
        <f>RES_hhdet_in_tes!P$102</f>
        <v>0</v>
      </c>
      <c r="Q398" s="156">
        <f>RES_hhdet_in_tes!Q$102</f>
        <v>0</v>
      </c>
    </row>
    <row r="399" spans="1:17" ht="12" customHeight="1" x14ac:dyDescent="0.25">
      <c r="A399" s="29" t="s">
        <v>140</v>
      </c>
      <c r="B399" s="57"/>
      <c r="C399" s="57">
        <f>RES_hhdet_in_tes!C$103</f>
        <v>0</v>
      </c>
      <c r="D399" s="57">
        <f>RES_hhdet_in_tes!D$103</f>
        <v>1.9133166205959059E-2</v>
      </c>
      <c r="E399" s="57">
        <f>RES_hhdet_in_tes!E$103</f>
        <v>0</v>
      </c>
      <c r="F399" s="57">
        <f>RES_hhdet_in_tes!F$103</f>
        <v>3.636129265489584E-3</v>
      </c>
      <c r="G399" s="57">
        <f>RES_hhdet_in_tes!G$103</f>
        <v>4.186538722154818E-2</v>
      </c>
      <c r="H399" s="57">
        <f>RES_hhdet_in_tes!H$103</f>
        <v>3.2948254869515331E-2</v>
      </c>
      <c r="I399" s="57">
        <f>RES_hhdet_in_tes!I$103</f>
        <v>0.15709518782639631</v>
      </c>
      <c r="J399" s="57">
        <f>RES_hhdet_in_tes!J$103</f>
        <v>2.7829775233207742E-2</v>
      </c>
      <c r="K399" s="57">
        <f>RES_hhdet_in_tes!K$103</f>
        <v>0.14326734130981147</v>
      </c>
      <c r="L399" s="57">
        <f>RES_hhdet_in_tes!L$103</f>
        <v>2.5313823141637794E-2</v>
      </c>
      <c r="M399" s="57">
        <f>RES_hhdet_in_tes!M$103</f>
        <v>3.6353772620105383E-2</v>
      </c>
      <c r="N399" s="57">
        <f>RES_hhdet_in_tes!N$103</f>
        <v>0.14939481261752138</v>
      </c>
      <c r="O399" s="57">
        <f>RES_hhdet_in_tes!O$103</f>
        <v>2.2455284369922533E-2</v>
      </c>
      <c r="P399" s="57">
        <f>RES_hhdet_in_tes!P$103</f>
        <v>2.2745912261155302E-2</v>
      </c>
      <c r="Q399" s="57">
        <f>RES_hhdet_in_tes!Q$103</f>
        <v>0.14638974803425669</v>
      </c>
    </row>
    <row r="401" spans="1:17" ht="12" customHeight="1" x14ac:dyDescent="0.25">
      <c r="A401" s="152" t="s">
        <v>191</v>
      </c>
      <c r="B401" s="175"/>
      <c r="C401" s="175" t="str">
        <f t="shared" ref="C401:Q416" si="101">IF(C377=0,"",C377/C353)</f>
        <v/>
      </c>
      <c r="D401" s="175">
        <f t="shared" si="101"/>
        <v>0.55525365607264643</v>
      </c>
      <c r="E401" s="175" t="str">
        <f t="shared" si="101"/>
        <v/>
      </c>
      <c r="F401" s="175">
        <f t="shared" si="101"/>
        <v>0.54385601660962479</v>
      </c>
      <c r="G401" s="175">
        <f t="shared" si="101"/>
        <v>0.56715204416455345</v>
      </c>
      <c r="H401" s="175">
        <f t="shared" si="101"/>
        <v>0.56974898439687072</v>
      </c>
      <c r="I401" s="175">
        <f t="shared" si="101"/>
        <v>0.57115314676045892</v>
      </c>
      <c r="J401" s="175">
        <f t="shared" si="101"/>
        <v>0.58080640775605785</v>
      </c>
      <c r="K401" s="175">
        <f t="shared" si="101"/>
        <v>0.57544567250400047</v>
      </c>
      <c r="L401" s="175">
        <f t="shared" si="101"/>
        <v>0.59117310174272053</v>
      </c>
      <c r="M401" s="175">
        <f t="shared" si="101"/>
        <v>0.58754066238748637</v>
      </c>
      <c r="N401" s="175">
        <f t="shared" si="101"/>
        <v>0.57859338577077413</v>
      </c>
      <c r="O401" s="175">
        <f t="shared" si="101"/>
        <v>0.59117129560377468</v>
      </c>
      <c r="P401" s="175">
        <f t="shared" si="101"/>
        <v>0.59960945513274311</v>
      </c>
      <c r="Q401" s="175">
        <f t="shared" si="101"/>
        <v>0.59389666167838884</v>
      </c>
    </row>
    <row r="402" spans="1:17" ht="12" customHeight="1" x14ac:dyDescent="0.25">
      <c r="A402" s="158" t="s">
        <v>65</v>
      </c>
      <c r="B402" s="169"/>
      <c r="C402" s="169" t="str">
        <f t="shared" si="101"/>
        <v/>
      </c>
      <c r="D402" s="169">
        <f t="shared" si="101"/>
        <v>0.53061716932060932</v>
      </c>
      <c r="E402" s="169" t="str">
        <f t="shared" si="101"/>
        <v/>
      </c>
      <c r="F402" s="169">
        <f t="shared" si="101"/>
        <v>0.53758163142695481</v>
      </c>
      <c r="G402" s="169">
        <f t="shared" si="101"/>
        <v>0.53749107164907328</v>
      </c>
      <c r="H402" s="169">
        <f t="shared" si="101"/>
        <v>0.53870230233850358</v>
      </c>
      <c r="I402" s="169">
        <f t="shared" si="101"/>
        <v>0.54715120559690367</v>
      </c>
      <c r="J402" s="169">
        <f t="shared" si="101"/>
        <v>0.53623797574022802</v>
      </c>
      <c r="K402" s="169">
        <f t="shared" si="101"/>
        <v>0.56003882746329525</v>
      </c>
      <c r="L402" s="169">
        <f t="shared" si="101"/>
        <v>0.54936376590235603</v>
      </c>
      <c r="M402" s="169">
        <f t="shared" si="101"/>
        <v>0.55608243287050174</v>
      </c>
      <c r="N402" s="169">
        <f t="shared" si="101"/>
        <v>0.57021002956273292</v>
      </c>
      <c r="O402" s="169">
        <f t="shared" si="101"/>
        <v>0.56092175836776759</v>
      </c>
      <c r="P402" s="169">
        <f t="shared" si="101"/>
        <v>0.56630352621492175</v>
      </c>
      <c r="Q402" s="169">
        <f t="shared" si="101"/>
        <v>0.57476267604687215</v>
      </c>
    </row>
    <row r="403" spans="1:17" ht="12" customHeight="1" x14ac:dyDescent="0.25">
      <c r="A403" s="23" t="s">
        <v>157</v>
      </c>
      <c r="B403" s="73"/>
      <c r="C403" s="73" t="str">
        <f t="shared" si="101"/>
        <v/>
      </c>
      <c r="D403" s="73">
        <f t="shared" si="101"/>
        <v>0.52844219989791907</v>
      </c>
      <c r="E403" s="73" t="str">
        <f t="shared" si="101"/>
        <v/>
      </c>
      <c r="F403" s="73">
        <f t="shared" si="101"/>
        <v>0.53423757985869413</v>
      </c>
      <c r="G403" s="73">
        <f t="shared" si="101"/>
        <v>0.53457611715570741</v>
      </c>
      <c r="H403" s="73">
        <f t="shared" si="101"/>
        <v>0.53459733303579526</v>
      </c>
      <c r="I403" s="73">
        <f t="shared" si="101"/>
        <v>0.54378951758679694</v>
      </c>
      <c r="J403" s="73">
        <f t="shared" si="101"/>
        <v>0.53293328200905987</v>
      </c>
      <c r="K403" s="73">
        <f t="shared" si="101"/>
        <v>0.55888793552947458</v>
      </c>
      <c r="L403" s="73">
        <f t="shared" si="101"/>
        <v>0.54719659492369244</v>
      </c>
      <c r="M403" s="73">
        <f t="shared" si="101"/>
        <v>0.55366032743871341</v>
      </c>
      <c r="N403" s="73">
        <f t="shared" si="101"/>
        <v>0.56808669832049263</v>
      </c>
      <c r="O403" s="73">
        <f t="shared" si="101"/>
        <v>0.55811016631624755</v>
      </c>
      <c r="P403" s="73">
        <f t="shared" si="101"/>
        <v>0.56328927537445428</v>
      </c>
      <c r="Q403" s="73">
        <f t="shared" si="101"/>
        <v>0.57133970769701892</v>
      </c>
    </row>
    <row r="404" spans="1:17" ht="12" customHeight="1" x14ac:dyDescent="0.25">
      <c r="A404" s="23" t="s">
        <v>60</v>
      </c>
      <c r="B404" s="73"/>
      <c r="C404" s="73" t="str">
        <f t="shared" si="101"/>
        <v/>
      </c>
      <c r="D404" s="73">
        <f t="shared" si="101"/>
        <v>1.110947615769458</v>
      </c>
      <c r="E404" s="73" t="str">
        <f t="shared" si="101"/>
        <v/>
      </c>
      <c r="F404" s="73">
        <f t="shared" si="101"/>
        <v>1.1193803417570618</v>
      </c>
      <c r="G404" s="73">
        <f t="shared" si="101"/>
        <v>1.0985298850940797</v>
      </c>
      <c r="H404" s="73">
        <f t="shared" si="101"/>
        <v>1.0817326670462739</v>
      </c>
      <c r="I404" s="73">
        <f t="shared" si="101"/>
        <v>1.0583683754766837</v>
      </c>
      <c r="J404" s="73">
        <f t="shared" si="101"/>
        <v>1.0282064302446809</v>
      </c>
      <c r="K404" s="73">
        <f t="shared" si="101"/>
        <v>1.0536619218701879</v>
      </c>
      <c r="L404" s="73">
        <f t="shared" si="101"/>
        <v>1.0238308604711228</v>
      </c>
      <c r="M404" s="73">
        <f t="shared" si="101"/>
        <v>1.0260109801033142</v>
      </c>
      <c r="N404" s="73">
        <f t="shared" si="101"/>
        <v>1.0344887789848236</v>
      </c>
      <c r="O404" s="73">
        <f t="shared" si="101"/>
        <v>1.0101735068345241</v>
      </c>
      <c r="P404" s="73">
        <f t="shared" si="101"/>
        <v>1.0134373867957345</v>
      </c>
      <c r="Q404" s="73">
        <f t="shared" si="101"/>
        <v>1.0175419326769948</v>
      </c>
    </row>
    <row r="405" spans="1:17" ht="12" customHeight="1" x14ac:dyDescent="0.25">
      <c r="A405" s="158" t="s">
        <v>112</v>
      </c>
      <c r="B405" s="169"/>
      <c r="C405" s="169" t="str">
        <f t="shared" si="101"/>
        <v/>
      </c>
      <c r="D405" s="169">
        <f t="shared" si="101"/>
        <v>1.9263361853425378</v>
      </c>
      <c r="E405" s="169" t="str">
        <f t="shared" si="101"/>
        <v/>
      </c>
      <c r="F405" s="169">
        <f t="shared" si="101"/>
        <v>2.0087442390052597</v>
      </c>
      <c r="G405" s="169">
        <f t="shared" si="101"/>
        <v>2.0828343924995876</v>
      </c>
      <c r="H405" s="169">
        <f t="shared" si="101"/>
        <v>2.175877835405652</v>
      </c>
      <c r="I405" s="169">
        <f t="shared" si="101"/>
        <v>2.3200970357968793</v>
      </c>
      <c r="J405" s="169">
        <f t="shared" si="101"/>
        <v>2.5206409001494166</v>
      </c>
      <c r="K405" s="169">
        <f t="shared" si="101"/>
        <v>2.7253515618963111</v>
      </c>
      <c r="L405" s="169">
        <f t="shared" si="101"/>
        <v>2.9196942726553883</v>
      </c>
      <c r="M405" s="169">
        <f t="shared" si="101"/>
        <v>3.1057156080609531</v>
      </c>
      <c r="N405" s="169">
        <f t="shared" si="101"/>
        <v>3.2776293365860871</v>
      </c>
      <c r="O405" s="169">
        <f t="shared" si="101"/>
        <v>3.4028277357752041</v>
      </c>
      <c r="P405" s="169">
        <f t="shared" si="101"/>
        <v>3.5103198825314292</v>
      </c>
      <c r="Q405" s="169">
        <f t="shared" si="101"/>
        <v>3.5849056482661728</v>
      </c>
    </row>
    <row r="406" spans="1:17" ht="12" customHeight="1" x14ac:dyDescent="0.25">
      <c r="A406" s="23" t="s">
        <v>60</v>
      </c>
      <c r="B406" s="73"/>
      <c r="C406" s="73" t="str">
        <f t="shared" si="101"/>
        <v/>
      </c>
      <c r="D406" s="73">
        <f t="shared" si="101"/>
        <v>1.9263361853425378</v>
      </c>
      <c r="E406" s="73" t="str">
        <f t="shared" si="101"/>
        <v/>
      </c>
      <c r="F406" s="73">
        <f t="shared" si="101"/>
        <v>2.0087442390052597</v>
      </c>
      <c r="G406" s="73">
        <f t="shared" si="101"/>
        <v>2.0828343924995876</v>
      </c>
      <c r="H406" s="73">
        <f t="shared" si="101"/>
        <v>2.175877835405652</v>
      </c>
      <c r="I406" s="73">
        <f t="shared" si="101"/>
        <v>2.3200970357968793</v>
      </c>
      <c r="J406" s="73">
        <f t="shared" si="101"/>
        <v>2.5206409001494166</v>
      </c>
      <c r="K406" s="73">
        <f t="shared" si="101"/>
        <v>2.7253515618963111</v>
      </c>
      <c r="L406" s="73">
        <f t="shared" si="101"/>
        <v>2.9196942726553883</v>
      </c>
      <c r="M406" s="73">
        <f t="shared" si="101"/>
        <v>3.1057156080609531</v>
      </c>
      <c r="N406" s="73">
        <f t="shared" si="101"/>
        <v>3.2776293365860871</v>
      </c>
      <c r="O406" s="73">
        <f t="shared" si="101"/>
        <v>3.4028277357752041</v>
      </c>
      <c r="P406" s="73">
        <f t="shared" si="101"/>
        <v>3.5103198825314292</v>
      </c>
      <c r="Q406" s="73">
        <f t="shared" si="101"/>
        <v>3.5849056482661728</v>
      </c>
    </row>
    <row r="407" spans="1:17" ht="12" customHeight="1" x14ac:dyDescent="0.25">
      <c r="A407" s="158" t="s">
        <v>63</v>
      </c>
      <c r="B407" s="169"/>
      <c r="C407" s="169" t="str">
        <f t="shared" si="101"/>
        <v/>
      </c>
      <c r="D407" s="169">
        <f t="shared" si="101"/>
        <v>0.61225557669600794</v>
      </c>
      <c r="E407" s="169" t="str">
        <f t="shared" si="101"/>
        <v/>
      </c>
      <c r="F407" s="169">
        <f t="shared" si="101"/>
        <v>0.50668584341500666</v>
      </c>
      <c r="G407" s="169">
        <f t="shared" si="101"/>
        <v>0.65412029160657614</v>
      </c>
      <c r="H407" s="169">
        <f t="shared" si="101"/>
        <v>0.66069223509697617</v>
      </c>
      <c r="I407" s="169">
        <f t="shared" si="101"/>
        <v>0.62696743724686455</v>
      </c>
      <c r="J407" s="169">
        <f t="shared" si="101"/>
        <v>0.72109863944248997</v>
      </c>
      <c r="K407" s="169">
        <f t="shared" si="101"/>
        <v>0.58223990431742445</v>
      </c>
      <c r="L407" s="169">
        <f t="shared" si="101"/>
        <v>0.7337027848034896</v>
      </c>
      <c r="M407" s="169">
        <f t="shared" si="101"/>
        <v>0.63641107146330866</v>
      </c>
      <c r="N407" s="169">
        <f t="shared" si="101"/>
        <v>0.5446426801576213</v>
      </c>
      <c r="O407" s="169">
        <f t="shared" si="101"/>
        <v>0.61620791660345575</v>
      </c>
      <c r="P407" s="169">
        <f t="shared" si="101"/>
        <v>0.62063508190542727</v>
      </c>
      <c r="Q407" s="169">
        <f t="shared" si="101"/>
        <v>0.58875104651364896</v>
      </c>
    </row>
    <row r="408" spans="1:17" ht="12" customHeight="1" x14ac:dyDescent="0.25">
      <c r="A408" s="167" t="s">
        <v>156</v>
      </c>
      <c r="B408" s="174"/>
      <c r="C408" s="174" t="str">
        <f t="shared" si="101"/>
        <v/>
      </c>
      <c r="D408" s="174">
        <f t="shared" si="101"/>
        <v>0.49131560523895312</v>
      </c>
      <c r="E408" s="174" t="str">
        <f t="shared" si="101"/>
        <v/>
      </c>
      <c r="F408" s="174">
        <f t="shared" si="101"/>
        <v>0.50047779695398775</v>
      </c>
      <c r="G408" s="174">
        <f t="shared" si="101"/>
        <v>0.50587314307718478</v>
      </c>
      <c r="H408" s="174">
        <f t="shared" si="101"/>
        <v>0.51049101902651972</v>
      </c>
      <c r="I408" s="174">
        <f t="shared" si="101"/>
        <v>0.51349492639737082</v>
      </c>
      <c r="J408" s="174">
        <f t="shared" si="101"/>
        <v>0.51847523166669585</v>
      </c>
      <c r="K408" s="174">
        <f t="shared" si="101"/>
        <v>0.52047585414773956</v>
      </c>
      <c r="L408" s="174" t="str">
        <f t="shared" si="101"/>
        <v/>
      </c>
      <c r="M408" s="174">
        <f t="shared" si="101"/>
        <v>0.52542729629533136</v>
      </c>
      <c r="N408" s="174">
        <f t="shared" si="101"/>
        <v>0.52222618690833589</v>
      </c>
      <c r="O408" s="174">
        <f t="shared" si="101"/>
        <v>0.52369759764468482</v>
      </c>
      <c r="P408" s="174">
        <f t="shared" si="101"/>
        <v>0.52319916357262919</v>
      </c>
      <c r="Q408" s="174">
        <f t="shared" si="101"/>
        <v>0.52254016176178619</v>
      </c>
    </row>
    <row r="409" spans="1:17" ht="12" customHeight="1" x14ac:dyDescent="0.25">
      <c r="A409" s="167" t="s">
        <v>155</v>
      </c>
      <c r="B409" s="174"/>
      <c r="C409" s="174" t="str">
        <f t="shared" si="101"/>
        <v/>
      </c>
      <c r="D409" s="174">
        <f t="shared" si="101"/>
        <v>0.5949969647981781</v>
      </c>
      <c r="E409" s="174" t="str">
        <f t="shared" si="101"/>
        <v/>
      </c>
      <c r="F409" s="174">
        <f t="shared" si="101"/>
        <v>0.60504744588252335</v>
      </c>
      <c r="G409" s="174">
        <f t="shared" si="101"/>
        <v>0.60514445180897547</v>
      </c>
      <c r="H409" s="174">
        <f t="shared" si="101"/>
        <v>0.60597802195958483</v>
      </c>
      <c r="I409" s="174">
        <f t="shared" si="101"/>
        <v>0.60654757340567289</v>
      </c>
      <c r="J409" s="174">
        <f t="shared" si="101"/>
        <v>0.61257636753751787</v>
      </c>
      <c r="K409" s="174">
        <f t="shared" si="101"/>
        <v>0.61622450240508786</v>
      </c>
      <c r="L409" s="174">
        <f t="shared" si="101"/>
        <v>0.62024813829993142</v>
      </c>
      <c r="M409" s="174">
        <f t="shared" si="101"/>
        <v>0.62296018026685407</v>
      </c>
      <c r="N409" s="174">
        <f t="shared" si="101"/>
        <v>0.62438681497214576</v>
      </c>
      <c r="O409" s="174">
        <f t="shared" si="101"/>
        <v>0.62687565318732907</v>
      </c>
      <c r="P409" s="174">
        <f t="shared" si="101"/>
        <v>0.6285251884010491</v>
      </c>
      <c r="Q409" s="174">
        <f t="shared" si="101"/>
        <v>0.6294549764274836</v>
      </c>
    </row>
    <row r="410" spans="1:17" ht="12" customHeight="1" x14ac:dyDescent="0.25">
      <c r="A410" s="166" t="s">
        <v>55</v>
      </c>
      <c r="B410" s="173"/>
      <c r="C410" s="173" t="str">
        <f t="shared" si="101"/>
        <v/>
      </c>
      <c r="D410" s="173">
        <f t="shared" si="101"/>
        <v>0.48834395830092964</v>
      </c>
      <c r="E410" s="173" t="str">
        <f t="shared" si="101"/>
        <v/>
      </c>
      <c r="F410" s="173">
        <f t="shared" si="101"/>
        <v>0.50254253507509794</v>
      </c>
      <c r="G410" s="173">
        <f t="shared" si="101"/>
        <v>0.50421201188555098</v>
      </c>
      <c r="H410" s="173">
        <f t="shared" si="101"/>
        <v>0.50541412151539045</v>
      </c>
      <c r="I410" s="173">
        <f t="shared" si="101"/>
        <v>0.50784695027843618</v>
      </c>
      <c r="J410" s="173">
        <f t="shared" si="101"/>
        <v>0.5123949499154572</v>
      </c>
      <c r="K410" s="173">
        <f t="shared" si="101"/>
        <v>0.51691242431308237</v>
      </c>
      <c r="L410" s="173">
        <f t="shared" si="101"/>
        <v>0.52002194974902727</v>
      </c>
      <c r="M410" s="173">
        <f t="shared" si="101"/>
        <v>0.52300736680128279</v>
      </c>
      <c r="N410" s="173">
        <f t="shared" si="101"/>
        <v>0.52496801892234202</v>
      </c>
      <c r="O410" s="173">
        <f t="shared" si="101"/>
        <v>0.52726261177623013</v>
      </c>
      <c r="P410" s="173">
        <f t="shared" si="101"/>
        <v>0.5286549827964151</v>
      </c>
      <c r="Q410" s="173">
        <f t="shared" si="101"/>
        <v>0.52987621534773433</v>
      </c>
    </row>
    <row r="411" spans="1:17" ht="12" customHeight="1" x14ac:dyDescent="0.25">
      <c r="A411" s="147" t="s">
        <v>59</v>
      </c>
      <c r="B411" s="172"/>
      <c r="C411" s="172" t="str">
        <f t="shared" si="101"/>
        <v/>
      </c>
      <c r="D411" s="172">
        <f t="shared" si="101"/>
        <v>1.0423564845672904</v>
      </c>
      <c r="E411" s="172" t="str">
        <f t="shared" si="101"/>
        <v/>
      </c>
      <c r="F411" s="172">
        <f t="shared" si="101"/>
        <v>1.0265314911847063</v>
      </c>
      <c r="G411" s="172">
        <f t="shared" si="101"/>
        <v>1.0153666270749577</v>
      </c>
      <c r="H411" s="172">
        <f t="shared" si="101"/>
        <v>1.0108052754579191</v>
      </c>
      <c r="I411" s="172">
        <f t="shared" si="101"/>
        <v>1.0005360386612554</v>
      </c>
      <c r="J411" s="172">
        <f t="shared" si="101"/>
        <v>1.00457711547763</v>
      </c>
      <c r="K411" s="172">
        <f t="shared" si="101"/>
        <v>1.0015137076177303</v>
      </c>
      <c r="L411" s="172">
        <f t="shared" si="101"/>
        <v>1.0055463939034512</v>
      </c>
      <c r="M411" s="172">
        <f t="shared" si="101"/>
        <v>1.0064140616712851</v>
      </c>
      <c r="N411" s="172">
        <f t="shared" si="101"/>
        <v>1.0040872963282099</v>
      </c>
      <c r="O411" s="172">
        <f t="shared" si="101"/>
        <v>1.0055316474952962</v>
      </c>
      <c r="P411" s="172">
        <f t="shared" si="101"/>
        <v>1.0067897849748837</v>
      </c>
      <c r="Q411" s="172">
        <f t="shared" si="101"/>
        <v>1.0050957551958857</v>
      </c>
    </row>
    <row r="412" spans="1:17" ht="12" customHeight="1" x14ac:dyDescent="0.25">
      <c r="A412" s="163" t="s">
        <v>144</v>
      </c>
      <c r="B412" s="171"/>
      <c r="C412" s="171" t="str">
        <f t="shared" si="101"/>
        <v/>
      </c>
      <c r="D412" s="171" t="str">
        <f t="shared" si="101"/>
        <v/>
      </c>
      <c r="E412" s="171" t="str">
        <f t="shared" si="101"/>
        <v/>
      </c>
      <c r="F412" s="171" t="str">
        <f t="shared" si="101"/>
        <v/>
      </c>
      <c r="G412" s="171" t="str">
        <f t="shared" si="101"/>
        <v/>
      </c>
      <c r="H412" s="171" t="str">
        <f t="shared" si="101"/>
        <v/>
      </c>
      <c r="I412" s="171" t="str">
        <f t="shared" si="101"/>
        <v/>
      </c>
      <c r="J412" s="171" t="str">
        <f t="shared" si="101"/>
        <v/>
      </c>
      <c r="K412" s="171" t="str">
        <f t="shared" si="101"/>
        <v/>
      </c>
      <c r="L412" s="171" t="str">
        <f t="shared" si="101"/>
        <v/>
      </c>
      <c r="M412" s="171" t="str">
        <f t="shared" si="101"/>
        <v/>
      </c>
      <c r="N412" s="171" t="str">
        <f t="shared" si="101"/>
        <v/>
      </c>
      <c r="O412" s="171" t="str">
        <f t="shared" si="101"/>
        <v/>
      </c>
      <c r="P412" s="171" t="str">
        <f t="shared" si="101"/>
        <v/>
      </c>
      <c r="Q412" s="171" t="str">
        <f t="shared" si="101"/>
        <v/>
      </c>
    </row>
    <row r="413" spans="1:17" ht="12" customHeight="1" x14ac:dyDescent="0.25">
      <c r="A413" s="161" t="s">
        <v>143</v>
      </c>
      <c r="B413" s="170"/>
      <c r="C413" s="170" t="str">
        <f t="shared" si="101"/>
        <v/>
      </c>
      <c r="D413" s="170" t="str">
        <f t="shared" si="101"/>
        <v/>
      </c>
      <c r="E413" s="170" t="str">
        <f t="shared" si="101"/>
        <v/>
      </c>
      <c r="F413" s="170" t="str">
        <f t="shared" si="101"/>
        <v/>
      </c>
      <c r="G413" s="170" t="str">
        <f t="shared" si="101"/>
        <v/>
      </c>
      <c r="H413" s="170" t="str">
        <f t="shared" si="101"/>
        <v/>
      </c>
      <c r="I413" s="170" t="str">
        <f t="shared" si="101"/>
        <v/>
      </c>
      <c r="J413" s="170" t="str">
        <f t="shared" si="101"/>
        <v/>
      </c>
      <c r="K413" s="170" t="str">
        <f t="shared" si="101"/>
        <v/>
      </c>
      <c r="L413" s="170" t="str">
        <f t="shared" si="101"/>
        <v/>
      </c>
      <c r="M413" s="170" t="str">
        <f t="shared" si="101"/>
        <v/>
      </c>
      <c r="N413" s="170" t="str">
        <f t="shared" si="101"/>
        <v/>
      </c>
      <c r="O413" s="170" t="str">
        <f t="shared" si="101"/>
        <v/>
      </c>
      <c r="P413" s="170" t="str">
        <f t="shared" si="101"/>
        <v/>
      </c>
      <c r="Q413" s="170" t="str">
        <f t="shared" si="101"/>
        <v/>
      </c>
    </row>
    <row r="414" spans="1:17" ht="12" customHeight="1" x14ac:dyDescent="0.25">
      <c r="A414" s="148" t="s">
        <v>57</v>
      </c>
      <c r="B414" s="73"/>
      <c r="C414" s="73" t="str">
        <f t="shared" si="101"/>
        <v/>
      </c>
      <c r="D414" s="73" t="str">
        <f t="shared" si="101"/>
        <v/>
      </c>
      <c r="E414" s="73" t="str">
        <f t="shared" si="101"/>
        <v/>
      </c>
      <c r="F414" s="73" t="str">
        <f t="shared" si="101"/>
        <v/>
      </c>
      <c r="G414" s="73" t="str">
        <f t="shared" si="101"/>
        <v/>
      </c>
      <c r="H414" s="73" t="str">
        <f t="shared" si="101"/>
        <v/>
      </c>
      <c r="I414" s="73" t="str">
        <f t="shared" si="101"/>
        <v/>
      </c>
      <c r="J414" s="73" t="str">
        <f t="shared" si="101"/>
        <v/>
      </c>
      <c r="K414" s="73" t="str">
        <f t="shared" si="101"/>
        <v/>
      </c>
      <c r="L414" s="73" t="str">
        <f t="shared" si="101"/>
        <v/>
      </c>
      <c r="M414" s="73" t="str">
        <f t="shared" si="101"/>
        <v/>
      </c>
      <c r="N414" s="73" t="str">
        <f t="shared" si="101"/>
        <v/>
      </c>
      <c r="O414" s="73" t="str">
        <f t="shared" si="101"/>
        <v/>
      </c>
      <c r="P414" s="73" t="str">
        <f t="shared" si="101"/>
        <v/>
      </c>
      <c r="Q414" s="73" t="str">
        <f t="shared" si="101"/>
        <v/>
      </c>
    </row>
    <row r="415" spans="1:17" ht="12" customHeight="1" x14ac:dyDescent="0.25">
      <c r="A415" s="148" t="s">
        <v>59</v>
      </c>
      <c r="B415" s="73"/>
      <c r="C415" s="73" t="str">
        <f t="shared" si="101"/>
        <v/>
      </c>
      <c r="D415" s="73" t="str">
        <f t="shared" si="101"/>
        <v/>
      </c>
      <c r="E415" s="73" t="str">
        <f t="shared" si="101"/>
        <v/>
      </c>
      <c r="F415" s="73" t="str">
        <f t="shared" si="101"/>
        <v/>
      </c>
      <c r="G415" s="73" t="str">
        <f t="shared" si="101"/>
        <v/>
      </c>
      <c r="H415" s="73" t="str">
        <f t="shared" si="101"/>
        <v/>
      </c>
      <c r="I415" s="73" t="str">
        <f t="shared" si="101"/>
        <v/>
      </c>
      <c r="J415" s="73" t="str">
        <f t="shared" si="101"/>
        <v/>
      </c>
      <c r="K415" s="73" t="str">
        <f t="shared" si="101"/>
        <v/>
      </c>
      <c r="L415" s="73" t="str">
        <f t="shared" si="101"/>
        <v/>
      </c>
      <c r="M415" s="73" t="str">
        <f t="shared" si="101"/>
        <v/>
      </c>
      <c r="N415" s="73" t="str">
        <f t="shared" si="101"/>
        <v/>
      </c>
      <c r="O415" s="73" t="str">
        <f t="shared" si="101"/>
        <v/>
      </c>
      <c r="P415" s="73" t="str">
        <f t="shared" si="101"/>
        <v/>
      </c>
      <c r="Q415" s="73" t="str">
        <f t="shared" si="101"/>
        <v/>
      </c>
    </row>
    <row r="416" spans="1:17" ht="12" customHeight="1" x14ac:dyDescent="0.25">
      <c r="A416" s="163" t="s">
        <v>142</v>
      </c>
      <c r="B416" s="171"/>
      <c r="C416" s="171" t="str">
        <f t="shared" si="101"/>
        <v/>
      </c>
      <c r="D416" s="171">
        <f t="shared" si="101"/>
        <v>0.70806136862846303</v>
      </c>
      <c r="E416" s="171" t="str">
        <f t="shared" si="101"/>
        <v/>
      </c>
      <c r="F416" s="171" t="str">
        <f t="shared" si="101"/>
        <v/>
      </c>
      <c r="G416" s="171">
        <f t="shared" si="101"/>
        <v>0.72481969820931835</v>
      </c>
      <c r="H416" s="171">
        <f t="shared" si="101"/>
        <v>0.72897591294800301</v>
      </c>
      <c r="I416" s="171">
        <f t="shared" si="101"/>
        <v>0.73354606952590062</v>
      </c>
      <c r="J416" s="171">
        <f t="shared" si="101"/>
        <v>0.74113767850404888</v>
      </c>
      <c r="K416" s="171">
        <f t="shared" si="101"/>
        <v>0.74403827395061284</v>
      </c>
      <c r="L416" s="171">
        <f t="shared" si="101"/>
        <v>0.75071482527078137</v>
      </c>
      <c r="M416" s="171">
        <f t="shared" si="101"/>
        <v>0.75424962697979681</v>
      </c>
      <c r="N416" s="171" t="str">
        <f t="shared" si="101"/>
        <v/>
      </c>
      <c r="O416" s="171" t="str">
        <f t="shared" si="101"/>
        <v/>
      </c>
      <c r="P416" s="171">
        <f t="shared" si="101"/>
        <v>0.76680407410748452</v>
      </c>
      <c r="Q416" s="171">
        <f t="shared" si="101"/>
        <v>0.7697420824471517</v>
      </c>
    </row>
    <row r="417" spans="1:17" ht="12" customHeight="1" x14ac:dyDescent="0.25">
      <c r="A417" s="161" t="s">
        <v>141</v>
      </c>
      <c r="B417" s="170"/>
      <c r="C417" s="170" t="str">
        <f t="shared" ref="C417:Q423" si="102">IF(C393=0,"",C393/C369)</f>
        <v/>
      </c>
      <c r="D417" s="170">
        <f t="shared" si="102"/>
        <v>0.78697478513741737</v>
      </c>
      <c r="E417" s="170" t="str">
        <f t="shared" si="102"/>
        <v/>
      </c>
      <c r="F417" s="170" t="str">
        <f t="shared" si="102"/>
        <v/>
      </c>
      <c r="G417" s="170">
        <f t="shared" si="102"/>
        <v>0.7928984504593104</v>
      </c>
      <c r="H417" s="170">
        <f t="shared" si="102"/>
        <v>0.7912587913516973</v>
      </c>
      <c r="I417" s="170">
        <f t="shared" si="102"/>
        <v>0.79980336095913285</v>
      </c>
      <c r="J417" s="170">
        <f t="shared" si="102"/>
        <v>0.80480973258835076</v>
      </c>
      <c r="K417" s="170">
        <f t="shared" si="102"/>
        <v>0.81877726385478566</v>
      </c>
      <c r="L417" s="170">
        <f t="shared" si="102"/>
        <v>0.81811653138010498</v>
      </c>
      <c r="M417" s="170">
        <f t="shared" si="102"/>
        <v>0.82104257608484832</v>
      </c>
      <c r="N417" s="170" t="str">
        <f t="shared" si="102"/>
        <v/>
      </c>
      <c r="O417" s="170" t="str">
        <f t="shared" si="102"/>
        <v/>
      </c>
      <c r="P417" s="170">
        <f t="shared" si="102"/>
        <v>0.8234837861261074</v>
      </c>
      <c r="Q417" s="170">
        <f t="shared" si="102"/>
        <v>0.82602444465420466</v>
      </c>
    </row>
    <row r="418" spans="1:17" ht="12" customHeight="1" x14ac:dyDescent="0.25">
      <c r="A418" s="148" t="s">
        <v>60</v>
      </c>
      <c r="B418" s="73"/>
      <c r="C418" s="73" t="str">
        <f t="shared" si="102"/>
        <v/>
      </c>
      <c r="D418" s="73">
        <f t="shared" si="102"/>
        <v>0.70629073799668729</v>
      </c>
      <c r="E418" s="73" t="str">
        <f t="shared" si="102"/>
        <v/>
      </c>
      <c r="F418" s="73" t="str">
        <f t="shared" si="102"/>
        <v/>
      </c>
      <c r="G418" s="73">
        <f t="shared" si="102"/>
        <v>0.72254492448983465</v>
      </c>
      <c r="H418" s="73">
        <f t="shared" si="102"/>
        <v>0.72520717934895484</v>
      </c>
      <c r="I418" s="73">
        <f t="shared" si="102"/>
        <v>0.73393344892588963</v>
      </c>
      <c r="J418" s="73">
        <f t="shared" si="102"/>
        <v>0.7400676999314062</v>
      </c>
      <c r="K418" s="73">
        <f t="shared" si="102"/>
        <v>0.74934765057248631</v>
      </c>
      <c r="L418" s="73">
        <f t="shared" si="102"/>
        <v>0.75250883872842844</v>
      </c>
      <c r="M418" s="73">
        <f t="shared" si="102"/>
        <v>0.75583474606373524</v>
      </c>
      <c r="N418" s="73" t="str">
        <f t="shared" si="102"/>
        <v/>
      </c>
      <c r="O418" s="73" t="str">
        <f t="shared" si="102"/>
        <v/>
      </c>
      <c r="P418" s="73">
        <f t="shared" si="102"/>
        <v>0.76287421080853113</v>
      </c>
      <c r="Q418" s="73">
        <f t="shared" si="102"/>
        <v>0.76975842320404775</v>
      </c>
    </row>
    <row r="419" spans="1:17" ht="12" customHeight="1" x14ac:dyDescent="0.25">
      <c r="A419" s="148" t="s">
        <v>59</v>
      </c>
      <c r="B419" s="73"/>
      <c r="C419" s="73" t="str">
        <f t="shared" si="102"/>
        <v/>
      </c>
      <c r="D419" s="73">
        <f t="shared" si="102"/>
        <v>1.0274454918192748</v>
      </c>
      <c r="E419" s="73" t="str">
        <f t="shared" si="102"/>
        <v/>
      </c>
      <c r="F419" s="73" t="str">
        <f t="shared" si="102"/>
        <v/>
      </c>
      <c r="G419" s="73">
        <f t="shared" si="102"/>
        <v>1.0060737834304723</v>
      </c>
      <c r="H419" s="73">
        <f t="shared" si="102"/>
        <v>1.0025354176055115</v>
      </c>
      <c r="I419" s="73">
        <f t="shared" si="102"/>
        <v>1</v>
      </c>
      <c r="J419" s="73">
        <f t="shared" si="102"/>
        <v>1.0024057536127633</v>
      </c>
      <c r="K419" s="73">
        <f t="shared" si="102"/>
        <v>1.0058008493253547</v>
      </c>
      <c r="L419" s="73">
        <f t="shared" si="102"/>
        <v>1.0041841632649693</v>
      </c>
      <c r="M419" s="73">
        <f t="shared" si="102"/>
        <v>1.0062157829066276</v>
      </c>
      <c r="N419" s="73" t="str">
        <f t="shared" si="102"/>
        <v/>
      </c>
      <c r="O419" s="73" t="str">
        <f t="shared" si="102"/>
        <v/>
      </c>
      <c r="P419" s="73">
        <f t="shared" si="102"/>
        <v>1.0026132026660612</v>
      </c>
      <c r="Q419" s="73">
        <f t="shared" si="102"/>
        <v>1.0000500391210017</v>
      </c>
    </row>
    <row r="420" spans="1:17" ht="12" customHeight="1" x14ac:dyDescent="0.25">
      <c r="A420" s="158" t="s">
        <v>62</v>
      </c>
      <c r="B420" s="169"/>
      <c r="C420" s="169" t="str">
        <f t="shared" si="102"/>
        <v/>
      </c>
      <c r="D420" s="169">
        <f t="shared" si="102"/>
        <v>0.82499953475683974</v>
      </c>
      <c r="E420" s="169" t="str">
        <f t="shared" si="102"/>
        <v/>
      </c>
      <c r="F420" s="169">
        <f t="shared" si="102"/>
        <v>0.83336884632830965</v>
      </c>
      <c r="G420" s="169">
        <f t="shared" si="102"/>
        <v>0.83948793228822005</v>
      </c>
      <c r="H420" s="169">
        <f t="shared" si="102"/>
        <v>0.8437797202650833</v>
      </c>
      <c r="I420" s="169">
        <f t="shared" si="102"/>
        <v>0.84658026770678263</v>
      </c>
      <c r="J420" s="169">
        <f t="shared" si="102"/>
        <v>0.85329864563904734</v>
      </c>
      <c r="K420" s="169">
        <f t="shared" si="102"/>
        <v>0.85141178941586049</v>
      </c>
      <c r="L420" s="169">
        <f t="shared" si="102"/>
        <v>0.85373358940508692</v>
      </c>
      <c r="M420" s="169">
        <f t="shared" si="102"/>
        <v>0.85448927184985823</v>
      </c>
      <c r="N420" s="169">
        <f t="shared" si="102"/>
        <v>0.85479000709620623</v>
      </c>
      <c r="O420" s="169">
        <f t="shared" si="102"/>
        <v>0.85666761259462365</v>
      </c>
      <c r="P420" s="169">
        <f t="shared" si="102"/>
        <v>0.85766939892614913</v>
      </c>
      <c r="Q420" s="169">
        <f t="shared" si="102"/>
        <v>0.85859527596421437</v>
      </c>
    </row>
    <row r="421" spans="1:17" ht="12" customHeight="1" x14ac:dyDescent="0.25">
      <c r="A421" s="23" t="s">
        <v>55</v>
      </c>
      <c r="B421" s="73"/>
      <c r="C421" s="73" t="str">
        <f t="shared" si="102"/>
        <v/>
      </c>
      <c r="D421" s="73" t="str">
        <f t="shared" si="102"/>
        <v/>
      </c>
      <c r="E421" s="73" t="str">
        <f t="shared" si="102"/>
        <v/>
      </c>
      <c r="F421" s="73" t="str">
        <f t="shared" si="102"/>
        <v/>
      </c>
      <c r="G421" s="73" t="str">
        <f t="shared" si="102"/>
        <v/>
      </c>
      <c r="H421" s="73" t="str">
        <f t="shared" si="102"/>
        <v/>
      </c>
      <c r="I421" s="73" t="str">
        <f t="shared" si="102"/>
        <v/>
      </c>
      <c r="J421" s="73" t="str">
        <f t="shared" si="102"/>
        <v/>
      </c>
      <c r="K421" s="73" t="str">
        <f t="shared" si="102"/>
        <v/>
      </c>
      <c r="L421" s="73" t="str">
        <f t="shared" si="102"/>
        <v/>
      </c>
      <c r="M421" s="73" t="str">
        <f t="shared" si="102"/>
        <v/>
      </c>
      <c r="N421" s="73" t="str">
        <f t="shared" si="102"/>
        <v/>
      </c>
      <c r="O421" s="73" t="str">
        <f t="shared" si="102"/>
        <v/>
      </c>
      <c r="P421" s="73" t="str">
        <f t="shared" si="102"/>
        <v/>
      </c>
      <c r="Q421" s="73" t="str">
        <f t="shared" si="102"/>
        <v/>
      </c>
    </row>
    <row r="422" spans="1:17" ht="12" customHeight="1" x14ac:dyDescent="0.25">
      <c r="A422" s="23" t="s">
        <v>57</v>
      </c>
      <c r="B422" s="73"/>
      <c r="C422" s="73" t="str">
        <f t="shared" si="102"/>
        <v/>
      </c>
      <c r="D422" s="73" t="str">
        <f t="shared" si="102"/>
        <v/>
      </c>
      <c r="E422" s="73" t="str">
        <f t="shared" si="102"/>
        <v/>
      </c>
      <c r="F422" s="73" t="str">
        <f t="shared" si="102"/>
        <v/>
      </c>
      <c r="G422" s="73" t="str">
        <f t="shared" si="102"/>
        <v/>
      </c>
      <c r="H422" s="73" t="str">
        <f t="shared" si="102"/>
        <v/>
      </c>
      <c r="I422" s="73" t="str">
        <f t="shared" si="102"/>
        <v/>
      </c>
      <c r="J422" s="73" t="str">
        <f t="shared" si="102"/>
        <v/>
      </c>
      <c r="K422" s="73" t="str">
        <f t="shared" si="102"/>
        <v/>
      </c>
      <c r="L422" s="73" t="str">
        <f t="shared" si="102"/>
        <v/>
      </c>
      <c r="M422" s="73" t="str">
        <f t="shared" si="102"/>
        <v/>
      </c>
      <c r="N422" s="73" t="str">
        <f t="shared" si="102"/>
        <v/>
      </c>
      <c r="O422" s="73" t="str">
        <f t="shared" si="102"/>
        <v/>
      </c>
      <c r="P422" s="73" t="str">
        <f t="shared" si="102"/>
        <v/>
      </c>
      <c r="Q422" s="73" t="str">
        <f t="shared" si="102"/>
        <v/>
      </c>
    </row>
    <row r="423" spans="1:17" ht="12" customHeight="1" x14ac:dyDescent="0.25">
      <c r="A423" s="29" t="s">
        <v>140</v>
      </c>
      <c r="B423" s="65"/>
      <c r="C423" s="65" t="str">
        <f t="shared" si="102"/>
        <v/>
      </c>
      <c r="D423" s="65">
        <f t="shared" si="102"/>
        <v>0.82499953475683974</v>
      </c>
      <c r="E423" s="65" t="str">
        <f t="shared" si="102"/>
        <v/>
      </c>
      <c r="F423" s="65">
        <f t="shared" si="102"/>
        <v>0.83336884632830965</v>
      </c>
      <c r="G423" s="65">
        <f t="shared" si="102"/>
        <v>0.83948793228822005</v>
      </c>
      <c r="H423" s="65">
        <f t="shared" si="102"/>
        <v>0.8437797202650833</v>
      </c>
      <c r="I423" s="65">
        <f t="shared" si="102"/>
        <v>0.84658026770678263</v>
      </c>
      <c r="J423" s="65">
        <f t="shared" si="102"/>
        <v>0.85329864563904734</v>
      </c>
      <c r="K423" s="65">
        <f t="shared" si="102"/>
        <v>0.85141178941586049</v>
      </c>
      <c r="L423" s="65">
        <f t="shared" si="102"/>
        <v>0.85373358940508692</v>
      </c>
      <c r="M423" s="65">
        <f t="shared" si="102"/>
        <v>0.85448927184985823</v>
      </c>
      <c r="N423" s="65">
        <f t="shared" si="102"/>
        <v>0.85479000709620623</v>
      </c>
      <c r="O423" s="65">
        <f t="shared" si="102"/>
        <v>0.85666761259462365</v>
      </c>
      <c r="P423" s="65">
        <f t="shared" si="102"/>
        <v>0.85766939892614913</v>
      </c>
      <c r="Q423" s="65">
        <f t="shared" si="102"/>
        <v>0.85859527596421437</v>
      </c>
    </row>
    <row r="425" spans="1:17" ht="12" customHeight="1" x14ac:dyDescent="0.25">
      <c r="A425" s="152" t="s">
        <v>190</v>
      </c>
      <c r="B425" s="168"/>
      <c r="C425" s="168">
        <f>SUM(C426,C429,C431,C444)</f>
        <v>0</v>
      </c>
      <c r="D425" s="168">
        <f t="shared" ref="D425:Q425" si="103">SUM(D426,D429,D431,D444)</f>
        <v>0</v>
      </c>
      <c r="E425" s="168">
        <f t="shared" si="103"/>
        <v>0</v>
      </c>
      <c r="F425" s="168">
        <f t="shared" si="103"/>
        <v>0</v>
      </c>
      <c r="G425" s="168">
        <f t="shared" si="103"/>
        <v>0</v>
      </c>
      <c r="H425" s="168">
        <f t="shared" si="103"/>
        <v>0</v>
      </c>
      <c r="I425" s="168">
        <f t="shared" si="103"/>
        <v>0</v>
      </c>
      <c r="J425" s="168">
        <f t="shared" si="103"/>
        <v>0</v>
      </c>
      <c r="K425" s="168">
        <f t="shared" si="103"/>
        <v>0</v>
      </c>
      <c r="L425" s="168">
        <f t="shared" si="103"/>
        <v>0</v>
      </c>
      <c r="M425" s="168">
        <f t="shared" si="103"/>
        <v>0</v>
      </c>
      <c r="N425" s="168">
        <f t="shared" si="103"/>
        <v>0</v>
      </c>
      <c r="O425" s="168">
        <f t="shared" si="103"/>
        <v>0</v>
      </c>
      <c r="P425" s="168">
        <f t="shared" si="103"/>
        <v>0</v>
      </c>
      <c r="Q425" s="168">
        <f t="shared" si="103"/>
        <v>0</v>
      </c>
    </row>
    <row r="426" spans="1:17" ht="12" customHeight="1" x14ac:dyDescent="0.25">
      <c r="A426" s="158" t="s">
        <v>65</v>
      </c>
      <c r="B426" s="157"/>
      <c r="C426" s="157">
        <f>SUM(C427:C428)</f>
        <v>0</v>
      </c>
      <c r="D426" s="157">
        <f t="shared" ref="D426:Q426" si="104">SUM(D427:D428)</f>
        <v>0</v>
      </c>
      <c r="E426" s="157">
        <f t="shared" si="104"/>
        <v>0</v>
      </c>
      <c r="F426" s="157">
        <f t="shared" si="104"/>
        <v>0</v>
      </c>
      <c r="G426" s="157">
        <f t="shared" si="104"/>
        <v>0</v>
      </c>
      <c r="H426" s="157">
        <f t="shared" si="104"/>
        <v>0</v>
      </c>
      <c r="I426" s="157">
        <f t="shared" si="104"/>
        <v>0</v>
      </c>
      <c r="J426" s="157">
        <f t="shared" si="104"/>
        <v>0</v>
      </c>
      <c r="K426" s="157">
        <f t="shared" si="104"/>
        <v>0</v>
      </c>
      <c r="L426" s="157">
        <f t="shared" si="104"/>
        <v>0</v>
      </c>
      <c r="M426" s="157">
        <f t="shared" si="104"/>
        <v>0</v>
      </c>
      <c r="N426" s="157">
        <f t="shared" si="104"/>
        <v>0</v>
      </c>
      <c r="O426" s="157">
        <f t="shared" si="104"/>
        <v>0</v>
      </c>
      <c r="P426" s="157">
        <f t="shared" si="104"/>
        <v>0</v>
      </c>
      <c r="Q426" s="157">
        <f t="shared" si="104"/>
        <v>0</v>
      </c>
    </row>
    <row r="427" spans="1:17" ht="12" customHeight="1" x14ac:dyDescent="0.25">
      <c r="A427" s="23" t="s">
        <v>157</v>
      </c>
      <c r="B427" s="156"/>
      <c r="C427" s="156">
        <f>RES_hhdet_in_emi!C$83</f>
        <v>0</v>
      </c>
      <c r="D427" s="156">
        <f>RES_hhdet_in_emi!D$83</f>
        <v>0</v>
      </c>
      <c r="E427" s="156">
        <f>RES_hhdet_in_emi!E$83</f>
        <v>0</v>
      </c>
      <c r="F427" s="156">
        <f>RES_hhdet_in_emi!F$83</f>
        <v>0</v>
      </c>
      <c r="G427" s="156">
        <f>RES_hhdet_in_emi!G$83</f>
        <v>0</v>
      </c>
      <c r="H427" s="156">
        <f>RES_hhdet_in_emi!H$83</f>
        <v>0</v>
      </c>
      <c r="I427" s="156">
        <f>RES_hhdet_in_emi!I$83</f>
        <v>0</v>
      </c>
      <c r="J427" s="156">
        <f>RES_hhdet_in_emi!J$83</f>
        <v>0</v>
      </c>
      <c r="K427" s="156">
        <f>RES_hhdet_in_emi!K$83</f>
        <v>0</v>
      </c>
      <c r="L427" s="156">
        <f>RES_hhdet_in_emi!L$83</f>
        <v>0</v>
      </c>
      <c r="M427" s="156">
        <f>RES_hhdet_in_emi!M$83</f>
        <v>0</v>
      </c>
      <c r="N427" s="156">
        <f>RES_hhdet_in_emi!N$83</f>
        <v>0</v>
      </c>
      <c r="O427" s="156">
        <f>RES_hhdet_in_emi!O$83</f>
        <v>0</v>
      </c>
      <c r="P427" s="156">
        <f>RES_hhdet_in_emi!P$83</f>
        <v>0</v>
      </c>
      <c r="Q427" s="156">
        <f>RES_hhdet_in_emi!Q$83</f>
        <v>0</v>
      </c>
    </row>
    <row r="428" spans="1:17" ht="12" customHeight="1" x14ac:dyDescent="0.25">
      <c r="A428" s="23" t="s">
        <v>60</v>
      </c>
      <c r="B428" s="156"/>
      <c r="C428" s="156">
        <f>RES_hhdet_in_emi!C$84</f>
        <v>0</v>
      </c>
      <c r="D428" s="156">
        <f>RES_hhdet_in_emi!D$84</f>
        <v>0</v>
      </c>
      <c r="E428" s="156">
        <f>RES_hhdet_in_emi!E$84</f>
        <v>0</v>
      </c>
      <c r="F428" s="156">
        <f>RES_hhdet_in_emi!F$84</f>
        <v>0</v>
      </c>
      <c r="G428" s="156">
        <f>RES_hhdet_in_emi!G$84</f>
        <v>0</v>
      </c>
      <c r="H428" s="156">
        <f>RES_hhdet_in_emi!H$84</f>
        <v>0</v>
      </c>
      <c r="I428" s="156">
        <f>RES_hhdet_in_emi!I$84</f>
        <v>0</v>
      </c>
      <c r="J428" s="156">
        <f>RES_hhdet_in_emi!J$84</f>
        <v>0</v>
      </c>
      <c r="K428" s="156">
        <f>RES_hhdet_in_emi!K$84</f>
        <v>0</v>
      </c>
      <c r="L428" s="156">
        <f>RES_hhdet_in_emi!L$84</f>
        <v>0</v>
      </c>
      <c r="M428" s="156">
        <f>RES_hhdet_in_emi!M$84</f>
        <v>0</v>
      </c>
      <c r="N428" s="156">
        <f>RES_hhdet_in_emi!N$84</f>
        <v>0</v>
      </c>
      <c r="O428" s="156">
        <f>RES_hhdet_in_emi!O$84</f>
        <v>0</v>
      </c>
      <c r="P428" s="156">
        <f>RES_hhdet_in_emi!P$84</f>
        <v>0</v>
      </c>
      <c r="Q428" s="156">
        <f>RES_hhdet_in_emi!Q$84</f>
        <v>0</v>
      </c>
    </row>
    <row r="429" spans="1:17" ht="12" customHeight="1" x14ac:dyDescent="0.25">
      <c r="A429" s="158" t="s">
        <v>112</v>
      </c>
      <c r="B429" s="157"/>
      <c r="C429" s="157">
        <f>C430</f>
        <v>0</v>
      </c>
      <c r="D429" s="157">
        <f t="shared" ref="D429:Q429" si="105">D430</f>
        <v>0</v>
      </c>
      <c r="E429" s="157">
        <f t="shared" si="105"/>
        <v>0</v>
      </c>
      <c r="F429" s="157">
        <f t="shared" si="105"/>
        <v>0</v>
      </c>
      <c r="G429" s="157">
        <f t="shared" si="105"/>
        <v>0</v>
      </c>
      <c r="H429" s="157">
        <f t="shared" si="105"/>
        <v>0</v>
      </c>
      <c r="I429" s="157">
        <f t="shared" si="105"/>
        <v>0</v>
      </c>
      <c r="J429" s="157">
        <f t="shared" si="105"/>
        <v>0</v>
      </c>
      <c r="K429" s="157">
        <f t="shared" si="105"/>
        <v>0</v>
      </c>
      <c r="L429" s="157">
        <f t="shared" si="105"/>
        <v>0</v>
      </c>
      <c r="M429" s="157">
        <f t="shared" si="105"/>
        <v>0</v>
      </c>
      <c r="N429" s="157">
        <f t="shared" si="105"/>
        <v>0</v>
      </c>
      <c r="O429" s="157">
        <f t="shared" si="105"/>
        <v>0</v>
      </c>
      <c r="P429" s="157">
        <f t="shared" si="105"/>
        <v>0</v>
      </c>
      <c r="Q429" s="157">
        <f t="shared" si="105"/>
        <v>0</v>
      </c>
    </row>
    <row r="430" spans="1:17" ht="12" customHeight="1" x14ac:dyDescent="0.25">
      <c r="A430" s="23" t="s">
        <v>60</v>
      </c>
      <c r="B430" s="156"/>
      <c r="C430" s="156">
        <f>RES_hhdet_in_emi!C$86</f>
        <v>0</v>
      </c>
      <c r="D430" s="156">
        <f>RES_hhdet_in_emi!D$86</f>
        <v>0</v>
      </c>
      <c r="E430" s="156">
        <f>RES_hhdet_in_emi!E$86</f>
        <v>0</v>
      </c>
      <c r="F430" s="156">
        <f>RES_hhdet_in_emi!F$86</f>
        <v>0</v>
      </c>
      <c r="G430" s="156">
        <f>RES_hhdet_in_emi!G$86</f>
        <v>0</v>
      </c>
      <c r="H430" s="156">
        <f>RES_hhdet_in_emi!H$86</f>
        <v>0</v>
      </c>
      <c r="I430" s="156">
        <f>RES_hhdet_in_emi!I$86</f>
        <v>0</v>
      </c>
      <c r="J430" s="156">
        <f>RES_hhdet_in_emi!J$86</f>
        <v>0</v>
      </c>
      <c r="K430" s="156">
        <f>RES_hhdet_in_emi!K$86</f>
        <v>0</v>
      </c>
      <c r="L430" s="156">
        <f>RES_hhdet_in_emi!L$86</f>
        <v>0</v>
      </c>
      <c r="M430" s="156">
        <f>RES_hhdet_in_emi!M$86</f>
        <v>0</v>
      </c>
      <c r="N430" s="156">
        <f>RES_hhdet_in_emi!N$86</f>
        <v>0</v>
      </c>
      <c r="O430" s="156">
        <f>RES_hhdet_in_emi!O$86</f>
        <v>0</v>
      </c>
      <c r="P430" s="156">
        <f>RES_hhdet_in_emi!P$86</f>
        <v>0</v>
      </c>
      <c r="Q430" s="156">
        <f>RES_hhdet_in_emi!Q$86</f>
        <v>0</v>
      </c>
    </row>
    <row r="431" spans="1:17" ht="12" customHeight="1" x14ac:dyDescent="0.25">
      <c r="A431" s="158" t="s">
        <v>63</v>
      </c>
      <c r="B431" s="157"/>
      <c r="C431" s="157">
        <f>RES_hhdet_in_emi!C$87</f>
        <v>0</v>
      </c>
      <c r="D431" s="157">
        <f>RES_hhdet_in_emi!D$87</f>
        <v>0</v>
      </c>
      <c r="E431" s="157">
        <f>RES_hhdet_in_emi!E$87</f>
        <v>0</v>
      </c>
      <c r="F431" s="157">
        <f>RES_hhdet_in_emi!F$87</f>
        <v>0</v>
      </c>
      <c r="G431" s="157">
        <f>RES_hhdet_in_emi!G$87</f>
        <v>0</v>
      </c>
      <c r="H431" s="157">
        <f>RES_hhdet_in_emi!H$87</f>
        <v>0</v>
      </c>
      <c r="I431" s="157">
        <f>RES_hhdet_in_emi!I$87</f>
        <v>0</v>
      </c>
      <c r="J431" s="157">
        <f>RES_hhdet_in_emi!J$87</f>
        <v>0</v>
      </c>
      <c r="K431" s="157">
        <f>RES_hhdet_in_emi!K$87</f>
        <v>0</v>
      </c>
      <c r="L431" s="157">
        <f>RES_hhdet_in_emi!L$87</f>
        <v>0</v>
      </c>
      <c r="M431" s="157">
        <f>RES_hhdet_in_emi!M$87</f>
        <v>0</v>
      </c>
      <c r="N431" s="157">
        <f>RES_hhdet_in_emi!N$87</f>
        <v>0</v>
      </c>
      <c r="O431" s="157">
        <f>RES_hhdet_in_emi!O$87</f>
        <v>0</v>
      </c>
      <c r="P431" s="157">
        <f>RES_hhdet_in_emi!P$87</f>
        <v>0</v>
      </c>
      <c r="Q431" s="157">
        <f>RES_hhdet_in_emi!Q$87</f>
        <v>0</v>
      </c>
    </row>
    <row r="432" spans="1:17" ht="12" customHeight="1" x14ac:dyDescent="0.25">
      <c r="A432" s="167" t="s">
        <v>156</v>
      </c>
      <c r="B432" s="132"/>
      <c r="C432" s="132">
        <f>RES_hhdet_in_emi!C$88</f>
        <v>0</v>
      </c>
      <c r="D432" s="132">
        <f>RES_hhdet_in_emi!D$88</f>
        <v>0</v>
      </c>
      <c r="E432" s="132">
        <f>RES_hhdet_in_emi!E$88</f>
        <v>0</v>
      </c>
      <c r="F432" s="132">
        <f>RES_hhdet_in_emi!F$88</f>
        <v>0</v>
      </c>
      <c r="G432" s="132">
        <f>RES_hhdet_in_emi!G$88</f>
        <v>0</v>
      </c>
      <c r="H432" s="132">
        <f>RES_hhdet_in_emi!H$88</f>
        <v>0</v>
      </c>
      <c r="I432" s="132">
        <f>RES_hhdet_in_emi!I$88</f>
        <v>0</v>
      </c>
      <c r="J432" s="132">
        <f>RES_hhdet_in_emi!J$88</f>
        <v>0</v>
      </c>
      <c r="K432" s="132">
        <f>RES_hhdet_in_emi!K$88</f>
        <v>0</v>
      </c>
      <c r="L432" s="132">
        <f>RES_hhdet_in_emi!L$88</f>
        <v>0</v>
      </c>
      <c r="M432" s="132">
        <f>RES_hhdet_in_emi!M$88</f>
        <v>0</v>
      </c>
      <c r="N432" s="132">
        <f>RES_hhdet_in_emi!N$88</f>
        <v>0</v>
      </c>
      <c r="O432" s="132">
        <f>RES_hhdet_in_emi!O$88</f>
        <v>0</v>
      </c>
      <c r="P432" s="132">
        <f>RES_hhdet_in_emi!P$88</f>
        <v>0</v>
      </c>
      <c r="Q432" s="132">
        <f>RES_hhdet_in_emi!Q$88</f>
        <v>0</v>
      </c>
    </row>
    <row r="433" spans="1:17" ht="12" customHeight="1" x14ac:dyDescent="0.25">
      <c r="A433" s="167" t="s">
        <v>155</v>
      </c>
      <c r="B433" s="132"/>
      <c r="C433" s="132">
        <f>SUM(C434:C435)</f>
        <v>0</v>
      </c>
      <c r="D433" s="132">
        <f t="shared" ref="D433:Q433" si="106">SUM(D434:D435)</f>
        <v>0</v>
      </c>
      <c r="E433" s="132">
        <f t="shared" si="106"/>
        <v>0</v>
      </c>
      <c r="F433" s="132">
        <f t="shared" si="106"/>
        <v>0</v>
      </c>
      <c r="G433" s="132">
        <f t="shared" si="106"/>
        <v>0</v>
      </c>
      <c r="H433" s="132">
        <f t="shared" si="106"/>
        <v>0</v>
      </c>
      <c r="I433" s="132">
        <f t="shared" si="106"/>
        <v>0</v>
      </c>
      <c r="J433" s="132">
        <f t="shared" si="106"/>
        <v>0</v>
      </c>
      <c r="K433" s="132">
        <f t="shared" si="106"/>
        <v>0</v>
      </c>
      <c r="L433" s="132">
        <f t="shared" si="106"/>
        <v>0</v>
      </c>
      <c r="M433" s="132">
        <f t="shared" si="106"/>
        <v>0</v>
      </c>
      <c r="N433" s="132">
        <f t="shared" si="106"/>
        <v>0</v>
      </c>
      <c r="O433" s="132">
        <f t="shared" si="106"/>
        <v>0</v>
      </c>
      <c r="P433" s="132">
        <f t="shared" si="106"/>
        <v>0</v>
      </c>
      <c r="Q433" s="132">
        <f t="shared" si="106"/>
        <v>0</v>
      </c>
    </row>
    <row r="434" spans="1:17" ht="12" customHeight="1" x14ac:dyDescent="0.25">
      <c r="A434" s="166" t="s">
        <v>55</v>
      </c>
      <c r="B434" s="165"/>
      <c r="C434" s="165">
        <f>RES_hhdet_in_emi!C$90</f>
        <v>0</v>
      </c>
      <c r="D434" s="165">
        <f>RES_hhdet_in_emi!D$90</f>
        <v>0</v>
      </c>
      <c r="E434" s="165">
        <f>RES_hhdet_in_emi!E$90</f>
        <v>0</v>
      </c>
      <c r="F434" s="165">
        <f>RES_hhdet_in_emi!F$90</f>
        <v>0</v>
      </c>
      <c r="G434" s="165">
        <f>RES_hhdet_in_emi!G$90</f>
        <v>0</v>
      </c>
      <c r="H434" s="165">
        <f>RES_hhdet_in_emi!H$90</f>
        <v>0</v>
      </c>
      <c r="I434" s="165">
        <f>RES_hhdet_in_emi!I$90</f>
        <v>0</v>
      </c>
      <c r="J434" s="165">
        <f>RES_hhdet_in_emi!J$90</f>
        <v>0</v>
      </c>
      <c r="K434" s="165">
        <f>RES_hhdet_in_emi!K$90</f>
        <v>0</v>
      </c>
      <c r="L434" s="165">
        <f>RES_hhdet_in_emi!L$90</f>
        <v>0</v>
      </c>
      <c r="M434" s="165">
        <f>RES_hhdet_in_emi!M$90</f>
        <v>0</v>
      </c>
      <c r="N434" s="165">
        <f>RES_hhdet_in_emi!N$90</f>
        <v>0</v>
      </c>
      <c r="O434" s="165">
        <f>RES_hhdet_in_emi!O$90</f>
        <v>0</v>
      </c>
      <c r="P434" s="165">
        <f>RES_hhdet_in_emi!P$90</f>
        <v>0</v>
      </c>
      <c r="Q434" s="165">
        <f>RES_hhdet_in_emi!Q$90</f>
        <v>0</v>
      </c>
    </row>
    <row r="435" spans="1:17" ht="12" customHeight="1" x14ac:dyDescent="0.25">
      <c r="A435" s="147" t="s">
        <v>59</v>
      </c>
      <c r="B435" s="164"/>
      <c r="C435" s="164">
        <f>RES_hhdet_in_emi!C$91</f>
        <v>0</v>
      </c>
      <c r="D435" s="164">
        <f>RES_hhdet_in_emi!D$91</f>
        <v>0</v>
      </c>
      <c r="E435" s="164">
        <f>RES_hhdet_in_emi!E$91</f>
        <v>0</v>
      </c>
      <c r="F435" s="164">
        <f>RES_hhdet_in_emi!F$91</f>
        <v>0</v>
      </c>
      <c r="G435" s="164">
        <f>RES_hhdet_in_emi!G$91</f>
        <v>0</v>
      </c>
      <c r="H435" s="164">
        <f>RES_hhdet_in_emi!H$91</f>
        <v>0</v>
      </c>
      <c r="I435" s="164">
        <f>RES_hhdet_in_emi!I$91</f>
        <v>0</v>
      </c>
      <c r="J435" s="164">
        <f>RES_hhdet_in_emi!J$91</f>
        <v>0</v>
      </c>
      <c r="K435" s="164">
        <f>RES_hhdet_in_emi!K$91</f>
        <v>0</v>
      </c>
      <c r="L435" s="164">
        <f>RES_hhdet_in_emi!L$91</f>
        <v>0</v>
      </c>
      <c r="M435" s="164">
        <f>RES_hhdet_in_emi!M$91</f>
        <v>0</v>
      </c>
      <c r="N435" s="164">
        <f>RES_hhdet_in_emi!N$91</f>
        <v>0</v>
      </c>
      <c r="O435" s="164">
        <f>RES_hhdet_in_emi!O$91</f>
        <v>0</v>
      </c>
      <c r="P435" s="164">
        <f>RES_hhdet_in_emi!P$91</f>
        <v>0</v>
      </c>
      <c r="Q435" s="164">
        <f>RES_hhdet_in_emi!Q$91</f>
        <v>0</v>
      </c>
    </row>
    <row r="436" spans="1:17" ht="12" customHeight="1" x14ac:dyDescent="0.25">
      <c r="A436" s="163" t="s">
        <v>144</v>
      </c>
      <c r="B436" s="162"/>
      <c r="C436" s="162">
        <f>RES_hhdet_in_emi!C$92</f>
        <v>0</v>
      </c>
      <c r="D436" s="162">
        <f>RES_hhdet_in_emi!D$92</f>
        <v>0</v>
      </c>
      <c r="E436" s="162">
        <f>RES_hhdet_in_emi!E$92</f>
        <v>0</v>
      </c>
      <c r="F436" s="162">
        <f>RES_hhdet_in_emi!F$92</f>
        <v>0</v>
      </c>
      <c r="G436" s="162">
        <f>RES_hhdet_in_emi!G$92</f>
        <v>0</v>
      </c>
      <c r="H436" s="162">
        <f>RES_hhdet_in_emi!H$92</f>
        <v>0</v>
      </c>
      <c r="I436" s="162">
        <f>RES_hhdet_in_emi!I$92</f>
        <v>0</v>
      </c>
      <c r="J436" s="162">
        <f>RES_hhdet_in_emi!J$92</f>
        <v>0</v>
      </c>
      <c r="K436" s="162">
        <f>RES_hhdet_in_emi!K$92</f>
        <v>0</v>
      </c>
      <c r="L436" s="162">
        <f>RES_hhdet_in_emi!L$92</f>
        <v>0</v>
      </c>
      <c r="M436" s="162">
        <f>RES_hhdet_in_emi!M$92</f>
        <v>0</v>
      </c>
      <c r="N436" s="162">
        <f>RES_hhdet_in_emi!N$92</f>
        <v>0</v>
      </c>
      <c r="O436" s="162">
        <f>RES_hhdet_in_emi!O$92</f>
        <v>0</v>
      </c>
      <c r="P436" s="162">
        <f>RES_hhdet_in_emi!P$92</f>
        <v>0</v>
      </c>
      <c r="Q436" s="162">
        <f>RES_hhdet_in_emi!Q$92</f>
        <v>0</v>
      </c>
    </row>
    <row r="437" spans="1:17" ht="12" customHeight="1" x14ac:dyDescent="0.25">
      <c r="A437" s="161" t="s">
        <v>143</v>
      </c>
      <c r="B437" s="160"/>
      <c r="C437" s="160">
        <f>SUM(C438:C439)</f>
        <v>0</v>
      </c>
      <c r="D437" s="160">
        <f t="shared" ref="D437:Q437" si="107">SUM(D438:D439)</f>
        <v>0</v>
      </c>
      <c r="E437" s="160">
        <f t="shared" si="107"/>
        <v>0</v>
      </c>
      <c r="F437" s="160">
        <f t="shared" si="107"/>
        <v>0</v>
      </c>
      <c r="G437" s="160">
        <f t="shared" si="107"/>
        <v>0</v>
      </c>
      <c r="H437" s="160">
        <f t="shared" si="107"/>
        <v>0</v>
      </c>
      <c r="I437" s="160">
        <f t="shared" si="107"/>
        <v>0</v>
      </c>
      <c r="J437" s="160">
        <f t="shared" si="107"/>
        <v>0</v>
      </c>
      <c r="K437" s="160">
        <f t="shared" si="107"/>
        <v>0</v>
      </c>
      <c r="L437" s="160">
        <f t="shared" si="107"/>
        <v>0</v>
      </c>
      <c r="M437" s="160">
        <f t="shared" si="107"/>
        <v>0</v>
      </c>
      <c r="N437" s="160">
        <f t="shared" si="107"/>
        <v>0</v>
      </c>
      <c r="O437" s="160">
        <f t="shared" si="107"/>
        <v>0</v>
      </c>
      <c r="P437" s="160">
        <f t="shared" si="107"/>
        <v>0</v>
      </c>
      <c r="Q437" s="160">
        <f t="shared" si="107"/>
        <v>0</v>
      </c>
    </row>
    <row r="438" spans="1:17" ht="12" customHeight="1" x14ac:dyDescent="0.25">
      <c r="A438" s="148" t="s">
        <v>57</v>
      </c>
      <c r="B438" s="156"/>
      <c r="C438" s="156">
        <f>RES_hhdet_in_emi!C$94</f>
        <v>0</v>
      </c>
      <c r="D438" s="156">
        <f>RES_hhdet_in_emi!D$94</f>
        <v>0</v>
      </c>
      <c r="E438" s="156">
        <f>RES_hhdet_in_emi!E$94</f>
        <v>0</v>
      </c>
      <c r="F438" s="156">
        <f>RES_hhdet_in_emi!F$94</f>
        <v>0</v>
      </c>
      <c r="G438" s="156">
        <f>RES_hhdet_in_emi!G$94</f>
        <v>0</v>
      </c>
      <c r="H438" s="156">
        <f>RES_hhdet_in_emi!H$94</f>
        <v>0</v>
      </c>
      <c r="I438" s="156">
        <f>RES_hhdet_in_emi!I$94</f>
        <v>0</v>
      </c>
      <c r="J438" s="156">
        <f>RES_hhdet_in_emi!J$94</f>
        <v>0</v>
      </c>
      <c r="K438" s="156">
        <f>RES_hhdet_in_emi!K$94</f>
        <v>0</v>
      </c>
      <c r="L438" s="156">
        <f>RES_hhdet_in_emi!L$94</f>
        <v>0</v>
      </c>
      <c r="M438" s="156">
        <f>RES_hhdet_in_emi!M$94</f>
        <v>0</v>
      </c>
      <c r="N438" s="156">
        <f>RES_hhdet_in_emi!N$94</f>
        <v>0</v>
      </c>
      <c r="O438" s="156">
        <f>RES_hhdet_in_emi!O$94</f>
        <v>0</v>
      </c>
      <c r="P438" s="156">
        <f>RES_hhdet_in_emi!P$94</f>
        <v>0</v>
      </c>
      <c r="Q438" s="156">
        <f>RES_hhdet_in_emi!Q$94</f>
        <v>0</v>
      </c>
    </row>
    <row r="439" spans="1:17" ht="12" customHeight="1" x14ac:dyDescent="0.25">
      <c r="A439" s="148" t="s">
        <v>59</v>
      </c>
      <c r="B439" s="156"/>
      <c r="C439" s="156">
        <f>RES_hhdet_in_emi!C$95</f>
        <v>0</v>
      </c>
      <c r="D439" s="156">
        <f>RES_hhdet_in_emi!D$95</f>
        <v>0</v>
      </c>
      <c r="E439" s="156">
        <f>RES_hhdet_in_emi!E$95</f>
        <v>0</v>
      </c>
      <c r="F439" s="156">
        <f>RES_hhdet_in_emi!F$95</f>
        <v>0</v>
      </c>
      <c r="G439" s="156">
        <f>RES_hhdet_in_emi!G$95</f>
        <v>0</v>
      </c>
      <c r="H439" s="156">
        <f>RES_hhdet_in_emi!H$95</f>
        <v>0</v>
      </c>
      <c r="I439" s="156">
        <f>RES_hhdet_in_emi!I$95</f>
        <v>0</v>
      </c>
      <c r="J439" s="156">
        <f>RES_hhdet_in_emi!J$95</f>
        <v>0</v>
      </c>
      <c r="K439" s="156">
        <f>RES_hhdet_in_emi!K$95</f>
        <v>0</v>
      </c>
      <c r="L439" s="156">
        <f>RES_hhdet_in_emi!L$95</f>
        <v>0</v>
      </c>
      <c r="M439" s="156">
        <f>RES_hhdet_in_emi!M$95</f>
        <v>0</v>
      </c>
      <c r="N439" s="156">
        <f>RES_hhdet_in_emi!N$95</f>
        <v>0</v>
      </c>
      <c r="O439" s="156">
        <f>RES_hhdet_in_emi!O$95</f>
        <v>0</v>
      </c>
      <c r="P439" s="156">
        <f>RES_hhdet_in_emi!P$95</f>
        <v>0</v>
      </c>
      <c r="Q439" s="156">
        <f>RES_hhdet_in_emi!Q$95</f>
        <v>0</v>
      </c>
    </row>
    <row r="440" spans="1:17" ht="12" customHeight="1" x14ac:dyDescent="0.25">
      <c r="A440" s="163" t="s">
        <v>142</v>
      </c>
      <c r="B440" s="162"/>
      <c r="C440" s="162">
        <f>RES_hhdet_in_emi!C$96</f>
        <v>0</v>
      </c>
      <c r="D440" s="162">
        <f>RES_hhdet_in_emi!D$96</f>
        <v>0</v>
      </c>
      <c r="E440" s="162">
        <f>RES_hhdet_in_emi!E$96</f>
        <v>0</v>
      </c>
      <c r="F440" s="162">
        <f>RES_hhdet_in_emi!F$96</f>
        <v>0</v>
      </c>
      <c r="G440" s="162">
        <f>RES_hhdet_in_emi!G$96</f>
        <v>0</v>
      </c>
      <c r="H440" s="162">
        <f>RES_hhdet_in_emi!H$96</f>
        <v>0</v>
      </c>
      <c r="I440" s="162">
        <f>RES_hhdet_in_emi!I$96</f>
        <v>0</v>
      </c>
      <c r="J440" s="162">
        <f>RES_hhdet_in_emi!J$96</f>
        <v>0</v>
      </c>
      <c r="K440" s="162">
        <f>RES_hhdet_in_emi!K$96</f>
        <v>0</v>
      </c>
      <c r="L440" s="162">
        <f>RES_hhdet_in_emi!L$96</f>
        <v>0</v>
      </c>
      <c r="M440" s="162">
        <f>RES_hhdet_in_emi!M$96</f>
        <v>0</v>
      </c>
      <c r="N440" s="162">
        <f>RES_hhdet_in_emi!N$96</f>
        <v>0</v>
      </c>
      <c r="O440" s="162">
        <f>RES_hhdet_in_emi!O$96</f>
        <v>0</v>
      </c>
      <c r="P440" s="162">
        <f>RES_hhdet_in_emi!P$96</f>
        <v>0</v>
      </c>
      <c r="Q440" s="162">
        <f>RES_hhdet_in_emi!Q$96</f>
        <v>0</v>
      </c>
    </row>
    <row r="441" spans="1:17" ht="12" customHeight="1" x14ac:dyDescent="0.25">
      <c r="A441" s="161" t="s">
        <v>141</v>
      </c>
      <c r="B441" s="160"/>
      <c r="C441" s="160">
        <f>SUM(C442:C443)</f>
        <v>0</v>
      </c>
      <c r="D441" s="160">
        <f t="shared" ref="D441:Q441" si="108">SUM(D442:D443)</f>
        <v>0</v>
      </c>
      <c r="E441" s="160">
        <f t="shared" si="108"/>
        <v>0</v>
      </c>
      <c r="F441" s="160">
        <f t="shared" si="108"/>
        <v>0</v>
      </c>
      <c r="G441" s="160">
        <f t="shared" si="108"/>
        <v>0</v>
      </c>
      <c r="H441" s="160">
        <f t="shared" si="108"/>
        <v>0</v>
      </c>
      <c r="I441" s="160">
        <f t="shared" si="108"/>
        <v>0</v>
      </c>
      <c r="J441" s="160">
        <f t="shared" si="108"/>
        <v>0</v>
      </c>
      <c r="K441" s="160">
        <f t="shared" si="108"/>
        <v>0</v>
      </c>
      <c r="L441" s="160">
        <f t="shared" si="108"/>
        <v>0</v>
      </c>
      <c r="M441" s="160">
        <f t="shared" si="108"/>
        <v>0</v>
      </c>
      <c r="N441" s="160">
        <f t="shared" si="108"/>
        <v>0</v>
      </c>
      <c r="O441" s="160">
        <f t="shared" si="108"/>
        <v>0</v>
      </c>
      <c r="P441" s="160">
        <f t="shared" si="108"/>
        <v>0</v>
      </c>
      <c r="Q441" s="160">
        <f t="shared" si="108"/>
        <v>0</v>
      </c>
    </row>
    <row r="442" spans="1:17" ht="12" customHeight="1" x14ac:dyDescent="0.25">
      <c r="A442" s="148" t="s">
        <v>60</v>
      </c>
      <c r="B442" s="156"/>
      <c r="C442" s="156">
        <f>RES_hhdet_in_emi!C$98</f>
        <v>0</v>
      </c>
      <c r="D442" s="156">
        <f>RES_hhdet_in_emi!D$98</f>
        <v>0</v>
      </c>
      <c r="E442" s="156">
        <f>RES_hhdet_in_emi!E$98</f>
        <v>0</v>
      </c>
      <c r="F442" s="156">
        <f>RES_hhdet_in_emi!F$98</f>
        <v>0</v>
      </c>
      <c r="G442" s="156">
        <f>RES_hhdet_in_emi!G$98</f>
        <v>0</v>
      </c>
      <c r="H442" s="156">
        <f>RES_hhdet_in_emi!H$98</f>
        <v>0</v>
      </c>
      <c r="I442" s="156">
        <f>RES_hhdet_in_emi!I$98</f>
        <v>0</v>
      </c>
      <c r="J442" s="156">
        <f>RES_hhdet_in_emi!J$98</f>
        <v>0</v>
      </c>
      <c r="K442" s="156">
        <f>RES_hhdet_in_emi!K$98</f>
        <v>0</v>
      </c>
      <c r="L442" s="156">
        <f>RES_hhdet_in_emi!L$98</f>
        <v>0</v>
      </c>
      <c r="M442" s="156">
        <f>RES_hhdet_in_emi!M$98</f>
        <v>0</v>
      </c>
      <c r="N442" s="156">
        <f>RES_hhdet_in_emi!N$98</f>
        <v>0</v>
      </c>
      <c r="O442" s="156">
        <f>RES_hhdet_in_emi!O$98</f>
        <v>0</v>
      </c>
      <c r="P442" s="156">
        <f>RES_hhdet_in_emi!P$98</f>
        <v>0</v>
      </c>
      <c r="Q442" s="156">
        <f>RES_hhdet_in_emi!Q$98</f>
        <v>0</v>
      </c>
    </row>
    <row r="443" spans="1:17" ht="12" customHeight="1" x14ac:dyDescent="0.25">
      <c r="A443" s="148" t="s">
        <v>59</v>
      </c>
      <c r="B443" s="156"/>
      <c r="C443" s="156">
        <f>RES_hhdet_in_emi!C$99</f>
        <v>0</v>
      </c>
      <c r="D443" s="156">
        <f>RES_hhdet_in_emi!D$99</f>
        <v>0</v>
      </c>
      <c r="E443" s="156">
        <f>RES_hhdet_in_emi!E$99</f>
        <v>0</v>
      </c>
      <c r="F443" s="156">
        <f>RES_hhdet_in_emi!F$99</f>
        <v>0</v>
      </c>
      <c r="G443" s="156">
        <f>RES_hhdet_in_emi!G$99</f>
        <v>0</v>
      </c>
      <c r="H443" s="156">
        <f>RES_hhdet_in_emi!H$99</f>
        <v>0</v>
      </c>
      <c r="I443" s="156">
        <f>RES_hhdet_in_emi!I$99</f>
        <v>0</v>
      </c>
      <c r="J443" s="156">
        <f>RES_hhdet_in_emi!J$99</f>
        <v>0</v>
      </c>
      <c r="K443" s="156">
        <f>RES_hhdet_in_emi!K$99</f>
        <v>0</v>
      </c>
      <c r="L443" s="156">
        <f>RES_hhdet_in_emi!L$99</f>
        <v>0</v>
      </c>
      <c r="M443" s="156">
        <f>RES_hhdet_in_emi!M$99</f>
        <v>0</v>
      </c>
      <c r="N443" s="156">
        <f>RES_hhdet_in_emi!N$99</f>
        <v>0</v>
      </c>
      <c r="O443" s="156">
        <f>RES_hhdet_in_emi!O$99</f>
        <v>0</v>
      </c>
      <c r="P443" s="156">
        <f>RES_hhdet_in_emi!P$99</f>
        <v>0</v>
      </c>
      <c r="Q443" s="156">
        <f>RES_hhdet_in_emi!Q$99</f>
        <v>0</v>
      </c>
    </row>
    <row r="444" spans="1:17" ht="12" customHeight="1" x14ac:dyDescent="0.25">
      <c r="A444" s="158" t="s">
        <v>62</v>
      </c>
      <c r="B444" s="157"/>
      <c r="C444" s="157">
        <f>SUM(C445:C447)</f>
        <v>0</v>
      </c>
      <c r="D444" s="157">
        <f t="shared" ref="D444:Q444" si="109">SUM(D445:D447)</f>
        <v>0</v>
      </c>
      <c r="E444" s="157">
        <f t="shared" si="109"/>
        <v>0</v>
      </c>
      <c r="F444" s="157">
        <f t="shared" si="109"/>
        <v>0</v>
      </c>
      <c r="G444" s="157">
        <f t="shared" si="109"/>
        <v>0</v>
      </c>
      <c r="H444" s="157">
        <f t="shared" si="109"/>
        <v>0</v>
      </c>
      <c r="I444" s="157">
        <f t="shared" si="109"/>
        <v>0</v>
      </c>
      <c r="J444" s="157">
        <f t="shared" si="109"/>
        <v>0</v>
      </c>
      <c r="K444" s="157">
        <f t="shared" si="109"/>
        <v>0</v>
      </c>
      <c r="L444" s="157">
        <f t="shared" si="109"/>
        <v>0</v>
      </c>
      <c r="M444" s="157">
        <f t="shared" si="109"/>
        <v>0</v>
      </c>
      <c r="N444" s="157">
        <f t="shared" si="109"/>
        <v>0</v>
      </c>
      <c r="O444" s="157">
        <f t="shared" si="109"/>
        <v>0</v>
      </c>
      <c r="P444" s="157">
        <f t="shared" si="109"/>
        <v>0</v>
      </c>
      <c r="Q444" s="157">
        <f t="shared" si="109"/>
        <v>0</v>
      </c>
    </row>
    <row r="445" spans="1:17" ht="12" customHeight="1" x14ac:dyDescent="0.25">
      <c r="A445" s="23" t="s">
        <v>55</v>
      </c>
      <c r="B445" s="156"/>
      <c r="C445" s="156">
        <f>RES_hhdet_in_emi!C$101</f>
        <v>0</v>
      </c>
      <c r="D445" s="156">
        <f>RES_hhdet_in_emi!D$101</f>
        <v>0</v>
      </c>
      <c r="E445" s="156">
        <f>RES_hhdet_in_emi!E$101</f>
        <v>0</v>
      </c>
      <c r="F445" s="156">
        <f>RES_hhdet_in_emi!F$101</f>
        <v>0</v>
      </c>
      <c r="G445" s="156">
        <f>RES_hhdet_in_emi!G$101</f>
        <v>0</v>
      </c>
      <c r="H445" s="156">
        <f>RES_hhdet_in_emi!H$101</f>
        <v>0</v>
      </c>
      <c r="I445" s="156">
        <f>RES_hhdet_in_emi!I$101</f>
        <v>0</v>
      </c>
      <c r="J445" s="156">
        <f>RES_hhdet_in_emi!J$101</f>
        <v>0</v>
      </c>
      <c r="K445" s="156">
        <f>RES_hhdet_in_emi!K$101</f>
        <v>0</v>
      </c>
      <c r="L445" s="156">
        <f>RES_hhdet_in_emi!L$101</f>
        <v>0</v>
      </c>
      <c r="M445" s="156">
        <f>RES_hhdet_in_emi!M$101</f>
        <v>0</v>
      </c>
      <c r="N445" s="156">
        <f>RES_hhdet_in_emi!N$101</f>
        <v>0</v>
      </c>
      <c r="O445" s="156">
        <f>RES_hhdet_in_emi!O$101</f>
        <v>0</v>
      </c>
      <c r="P445" s="156">
        <f>RES_hhdet_in_emi!P$101</f>
        <v>0</v>
      </c>
      <c r="Q445" s="156">
        <f>RES_hhdet_in_emi!Q$101</f>
        <v>0</v>
      </c>
    </row>
    <row r="446" spans="1:17" ht="12" customHeight="1" x14ac:dyDescent="0.25">
      <c r="A446" s="23" t="s">
        <v>57</v>
      </c>
      <c r="B446" s="156"/>
      <c r="C446" s="156">
        <f>RES_hhdet_in_emi!C$102</f>
        <v>0</v>
      </c>
      <c r="D446" s="156">
        <f>RES_hhdet_in_emi!D$102</f>
        <v>0</v>
      </c>
      <c r="E446" s="156">
        <f>RES_hhdet_in_emi!E$102</f>
        <v>0</v>
      </c>
      <c r="F446" s="156">
        <f>RES_hhdet_in_emi!F$102</f>
        <v>0</v>
      </c>
      <c r="G446" s="156">
        <f>RES_hhdet_in_emi!G$102</f>
        <v>0</v>
      </c>
      <c r="H446" s="156">
        <f>RES_hhdet_in_emi!H$102</f>
        <v>0</v>
      </c>
      <c r="I446" s="156">
        <f>RES_hhdet_in_emi!I$102</f>
        <v>0</v>
      </c>
      <c r="J446" s="156">
        <f>RES_hhdet_in_emi!J$102</f>
        <v>0</v>
      </c>
      <c r="K446" s="156">
        <f>RES_hhdet_in_emi!K$102</f>
        <v>0</v>
      </c>
      <c r="L446" s="156">
        <f>RES_hhdet_in_emi!L$102</f>
        <v>0</v>
      </c>
      <c r="M446" s="156">
        <f>RES_hhdet_in_emi!M$102</f>
        <v>0</v>
      </c>
      <c r="N446" s="156">
        <f>RES_hhdet_in_emi!N$102</f>
        <v>0</v>
      </c>
      <c r="O446" s="156">
        <f>RES_hhdet_in_emi!O$102</f>
        <v>0</v>
      </c>
      <c r="P446" s="156">
        <f>RES_hhdet_in_emi!P$102</f>
        <v>0</v>
      </c>
      <c r="Q446" s="156">
        <f>RES_hhdet_in_emi!Q$102</f>
        <v>0</v>
      </c>
    </row>
    <row r="447" spans="1:17" ht="12" customHeight="1" x14ac:dyDescent="0.25">
      <c r="A447" s="29" t="s">
        <v>140</v>
      </c>
      <c r="B447" s="57"/>
      <c r="C447" s="57">
        <f>RES_hhdet_in_emi!C$103</f>
        <v>0</v>
      </c>
      <c r="D447" s="57">
        <f>RES_hhdet_in_emi!D$103</f>
        <v>0</v>
      </c>
      <c r="E447" s="57">
        <f>RES_hhdet_in_emi!E$103</f>
        <v>0</v>
      </c>
      <c r="F447" s="57">
        <f>RES_hhdet_in_emi!F$103</f>
        <v>0</v>
      </c>
      <c r="G447" s="57">
        <f>RES_hhdet_in_emi!G$103</f>
        <v>0</v>
      </c>
      <c r="H447" s="57">
        <f>RES_hhdet_in_emi!H$103</f>
        <v>0</v>
      </c>
      <c r="I447" s="57">
        <f>RES_hhdet_in_emi!I$103</f>
        <v>0</v>
      </c>
      <c r="J447" s="57">
        <f>RES_hhdet_in_emi!J$103</f>
        <v>0</v>
      </c>
      <c r="K447" s="57">
        <f>RES_hhdet_in_emi!K$103</f>
        <v>0</v>
      </c>
      <c r="L447" s="57">
        <f>RES_hhdet_in_emi!L$103</f>
        <v>0</v>
      </c>
      <c r="M447" s="57">
        <f>RES_hhdet_in_emi!M$103</f>
        <v>0</v>
      </c>
      <c r="N447" s="57">
        <f>RES_hhdet_in_emi!N$103</f>
        <v>0</v>
      </c>
      <c r="O447" s="57">
        <f>RES_hhdet_in_emi!O$103</f>
        <v>0</v>
      </c>
      <c r="P447" s="57">
        <f>RES_hhdet_in_emi!P$103</f>
        <v>0</v>
      </c>
      <c r="Q447" s="57">
        <f>RES_hhdet_in_emi!Q$103</f>
        <v>0</v>
      </c>
    </row>
    <row r="449" spans="1:17" ht="12" customHeight="1" x14ac:dyDescent="0.25">
      <c r="A449" s="152" t="s">
        <v>189</v>
      </c>
      <c r="B449" s="168"/>
      <c r="C449" s="168">
        <f>SUM(C450,C453,C455,C468)</f>
        <v>0</v>
      </c>
      <c r="D449" s="168">
        <f t="shared" ref="D449:Q449" si="110">SUM(D450,D453,D455,D468)</f>
        <v>21714.871690060656</v>
      </c>
      <c r="E449" s="168">
        <f t="shared" si="110"/>
        <v>0</v>
      </c>
      <c r="F449" s="168">
        <f t="shared" si="110"/>
        <v>23325.296479058285</v>
      </c>
      <c r="G449" s="168">
        <f t="shared" si="110"/>
        <v>22853.853130608881</v>
      </c>
      <c r="H449" s="168">
        <f t="shared" si="110"/>
        <v>23624.802278502004</v>
      </c>
      <c r="I449" s="168">
        <f t="shared" si="110"/>
        <v>24080.542833048145</v>
      </c>
      <c r="J449" s="168">
        <f t="shared" si="110"/>
        <v>21545.183383407406</v>
      </c>
      <c r="K449" s="168">
        <f t="shared" si="110"/>
        <v>22573.276490009906</v>
      </c>
      <c r="L449" s="168">
        <f t="shared" si="110"/>
        <v>22136.610601217359</v>
      </c>
      <c r="M449" s="168">
        <f t="shared" si="110"/>
        <v>18660.81107159087</v>
      </c>
      <c r="N449" s="168">
        <f t="shared" si="110"/>
        <v>19124.356711371111</v>
      </c>
      <c r="O449" s="168">
        <f t="shared" si="110"/>
        <v>18440.290831503946</v>
      </c>
      <c r="P449" s="168">
        <f t="shared" si="110"/>
        <v>17028.242678759056</v>
      </c>
      <c r="Q449" s="168">
        <f t="shared" si="110"/>
        <v>18716.019836893</v>
      </c>
    </row>
    <row r="450" spans="1:17" ht="12" customHeight="1" x14ac:dyDescent="0.25">
      <c r="A450" s="158" t="s">
        <v>65</v>
      </c>
      <c r="B450" s="157"/>
      <c r="C450" s="157">
        <f>SUM(C451:C452)</f>
        <v>0</v>
      </c>
      <c r="D450" s="157">
        <f t="shared" ref="D450:Q450" si="111">SUM(D451:D452)</f>
        <v>17304.694834565056</v>
      </c>
      <c r="E450" s="157">
        <f t="shared" si="111"/>
        <v>0</v>
      </c>
      <c r="F450" s="157">
        <f t="shared" si="111"/>
        <v>18201.099685666515</v>
      </c>
      <c r="G450" s="157">
        <f t="shared" si="111"/>
        <v>18429.354916278953</v>
      </c>
      <c r="H450" s="157">
        <f t="shared" si="111"/>
        <v>18975.916039878361</v>
      </c>
      <c r="I450" s="157">
        <f t="shared" si="111"/>
        <v>19333.845975682951</v>
      </c>
      <c r="J450" s="157">
        <f t="shared" si="111"/>
        <v>17156.921118569742</v>
      </c>
      <c r="K450" s="157">
        <f t="shared" si="111"/>
        <v>17774.133715913231</v>
      </c>
      <c r="L450" s="157">
        <f t="shared" si="111"/>
        <v>17958.254649482598</v>
      </c>
      <c r="M450" s="157">
        <f t="shared" si="111"/>
        <v>14105.919190235198</v>
      </c>
      <c r="N450" s="157">
        <f t="shared" si="111"/>
        <v>14016.317121320792</v>
      </c>
      <c r="O450" s="157">
        <f t="shared" si="111"/>
        <v>13748.337088538452</v>
      </c>
      <c r="P450" s="157">
        <f t="shared" si="111"/>
        <v>12293.346481134156</v>
      </c>
      <c r="Q450" s="157">
        <f t="shared" si="111"/>
        <v>13747.64534477459</v>
      </c>
    </row>
    <row r="451" spans="1:17" ht="12" customHeight="1" x14ac:dyDescent="0.25">
      <c r="A451" s="23" t="s">
        <v>157</v>
      </c>
      <c r="B451" s="156"/>
      <c r="C451" s="156">
        <f t="shared" ref="C451:Q454" si="112">IF(C355=0,0,C355/0.086*1000000/C$58)</f>
        <v>0</v>
      </c>
      <c r="D451" s="156">
        <f t="shared" si="112"/>
        <v>17240.082247096056</v>
      </c>
      <c r="E451" s="156">
        <f t="shared" si="112"/>
        <v>0</v>
      </c>
      <c r="F451" s="156">
        <f t="shared" si="112"/>
        <v>18097.081623902479</v>
      </c>
      <c r="G451" s="156">
        <f t="shared" si="112"/>
        <v>18334.097584956518</v>
      </c>
      <c r="H451" s="156">
        <f t="shared" si="112"/>
        <v>18833.546231181303</v>
      </c>
      <c r="I451" s="156">
        <f t="shared" si="112"/>
        <v>19207.540051509885</v>
      </c>
      <c r="J451" s="156">
        <f t="shared" si="112"/>
        <v>17042.442128806884</v>
      </c>
      <c r="K451" s="156">
        <f t="shared" si="112"/>
        <v>17732.789369425689</v>
      </c>
      <c r="L451" s="156">
        <f t="shared" si="112"/>
        <v>17876.601669164214</v>
      </c>
      <c r="M451" s="156">
        <f t="shared" si="112"/>
        <v>14033.587283211677</v>
      </c>
      <c r="N451" s="156">
        <f t="shared" si="112"/>
        <v>13952.50676266532</v>
      </c>
      <c r="O451" s="156">
        <f t="shared" si="112"/>
        <v>13662.829789416526</v>
      </c>
      <c r="P451" s="156">
        <f t="shared" si="112"/>
        <v>12211.028619473205</v>
      </c>
      <c r="Q451" s="156">
        <f t="shared" si="112"/>
        <v>13642.182502445014</v>
      </c>
    </row>
    <row r="452" spans="1:17" ht="12" customHeight="1" x14ac:dyDescent="0.25">
      <c r="A452" s="23" t="s">
        <v>60</v>
      </c>
      <c r="B452" s="156"/>
      <c r="C452" s="156">
        <f t="shared" si="112"/>
        <v>0</v>
      </c>
      <c r="D452" s="156">
        <f t="shared" si="112"/>
        <v>64.612587468998782</v>
      </c>
      <c r="E452" s="156">
        <f t="shared" si="112"/>
        <v>0</v>
      </c>
      <c r="F452" s="156">
        <f t="shared" si="112"/>
        <v>104.01806176403485</v>
      </c>
      <c r="G452" s="156">
        <f t="shared" si="112"/>
        <v>95.257331322434936</v>
      </c>
      <c r="H452" s="156">
        <f t="shared" si="112"/>
        <v>142.3698086970565</v>
      </c>
      <c r="I452" s="156">
        <f t="shared" si="112"/>
        <v>126.30592417306765</v>
      </c>
      <c r="J452" s="156">
        <f t="shared" si="112"/>
        <v>114.47898976285676</v>
      </c>
      <c r="K452" s="156">
        <f t="shared" si="112"/>
        <v>41.344346487543035</v>
      </c>
      <c r="L452" s="156">
        <f t="shared" si="112"/>
        <v>81.652980318382959</v>
      </c>
      <c r="M452" s="156">
        <f t="shared" si="112"/>
        <v>72.331907023521936</v>
      </c>
      <c r="N452" s="156">
        <f t="shared" si="112"/>
        <v>63.810358655470857</v>
      </c>
      <c r="O452" s="156">
        <f t="shared" si="112"/>
        <v>85.507299121925158</v>
      </c>
      <c r="P452" s="156">
        <f t="shared" si="112"/>
        <v>82.317861660950811</v>
      </c>
      <c r="Q452" s="156">
        <f t="shared" si="112"/>
        <v>105.46284232957616</v>
      </c>
    </row>
    <row r="453" spans="1:17" ht="12" customHeight="1" x14ac:dyDescent="0.25">
      <c r="A453" s="158" t="s">
        <v>112</v>
      </c>
      <c r="B453" s="157"/>
      <c r="C453" s="157">
        <f>C454</f>
        <v>0</v>
      </c>
      <c r="D453" s="157">
        <f t="shared" ref="D453:Q453" si="113">D454</f>
        <v>7.0283294717457974</v>
      </c>
      <c r="E453" s="157">
        <f t="shared" si="113"/>
        <v>0</v>
      </c>
      <c r="F453" s="157">
        <f t="shared" si="113"/>
        <v>23.651554985080647</v>
      </c>
      <c r="G453" s="157">
        <f t="shared" si="113"/>
        <v>8.3754897910371024</v>
      </c>
      <c r="H453" s="157">
        <f t="shared" si="113"/>
        <v>9.6213375087277324</v>
      </c>
      <c r="I453" s="157">
        <f t="shared" si="113"/>
        <v>7.0323124636923122</v>
      </c>
      <c r="J453" s="157">
        <f t="shared" si="113"/>
        <v>20.648705673786811</v>
      </c>
      <c r="K453" s="157">
        <f t="shared" si="113"/>
        <v>9.6504119279288929</v>
      </c>
      <c r="L453" s="157">
        <f t="shared" si="113"/>
        <v>24.943190292132513</v>
      </c>
      <c r="M453" s="157">
        <f t="shared" si="113"/>
        <v>15.57644933664889</v>
      </c>
      <c r="N453" s="157">
        <f t="shared" si="113"/>
        <v>9.9766765686171954</v>
      </c>
      <c r="O453" s="157">
        <f t="shared" si="113"/>
        <v>30.960944682378344</v>
      </c>
      <c r="P453" s="157">
        <f t="shared" si="113"/>
        <v>32.293297494758683</v>
      </c>
      <c r="Q453" s="157">
        <f t="shared" si="113"/>
        <v>9.2839026787665571</v>
      </c>
    </row>
    <row r="454" spans="1:17" ht="12" customHeight="1" x14ac:dyDescent="0.25">
      <c r="A454" s="23" t="s">
        <v>60</v>
      </c>
      <c r="B454" s="156"/>
      <c r="C454" s="156">
        <f t="shared" si="112"/>
        <v>0</v>
      </c>
      <c r="D454" s="156">
        <f t="shared" si="112"/>
        <v>7.0283294717457974</v>
      </c>
      <c r="E454" s="156">
        <f t="shared" si="112"/>
        <v>0</v>
      </c>
      <c r="F454" s="156">
        <f t="shared" si="112"/>
        <v>23.651554985080647</v>
      </c>
      <c r="G454" s="156">
        <f t="shared" si="112"/>
        <v>8.3754897910371024</v>
      </c>
      <c r="H454" s="156">
        <f t="shared" si="112"/>
        <v>9.6213375087277324</v>
      </c>
      <c r="I454" s="156">
        <f t="shared" si="112"/>
        <v>7.0323124636923122</v>
      </c>
      <c r="J454" s="156">
        <f t="shared" si="112"/>
        <v>20.648705673786811</v>
      </c>
      <c r="K454" s="156">
        <f t="shared" si="112"/>
        <v>9.6504119279288929</v>
      </c>
      <c r="L454" s="156">
        <f t="shared" si="112"/>
        <v>24.943190292132513</v>
      </c>
      <c r="M454" s="156">
        <f t="shared" si="112"/>
        <v>15.57644933664889</v>
      </c>
      <c r="N454" s="156">
        <f t="shared" si="112"/>
        <v>9.9766765686171954</v>
      </c>
      <c r="O454" s="156">
        <f t="shared" si="112"/>
        <v>30.960944682378344</v>
      </c>
      <c r="P454" s="156">
        <f t="shared" si="112"/>
        <v>32.293297494758683</v>
      </c>
      <c r="Q454" s="156">
        <f t="shared" si="112"/>
        <v>9.2839026787665571</v>
      </c>
    </row>
    <row r="455" spans="1:17" ht="12" customHeight="1" x14ac:dyDescent="0.25">
      <c r="A455" s="158" t="s">
        <v>63</v>
      </c>
      <c r="B455" s="157"/>
      <c r="C455" s="157">
        <f>IF(C359=0,0,C359/0.086*1000000/SUM(C$62:C$67))</f>
        <v>0</v>
      </c>
      <c r="D455" s="157">
        <f t="shared" ref="D455:Q455" si="114">IF(D359=0,0,D359/0.086*1000000/SUM(D$62:D$67))</f>
        <v>3624.2660419888548</v>
      </c>
      <c r="E455" s="157">
        <f t="shared" si="114"/>
        <v>0</v>
      </c>
      <c r="F455" s="157">
        <f t="shared" si="114"/>
        <v>4276.6824315405329</v>
      </c>
      <c r="G455" s="157">
        <f t="shared" si="114"/>
        <v>3607.5913475322232</v>
      </c>
      <c r="H455" s="157">
        <f t="shared" si="114"/>
        <v>3810.2825531807448</v>
      </c>
      <c r="I455" s="157">
        <f t="shared" si="114"/>
        <v>3887.2111633977638</v>
      </c>
      <c r="J455" s="157">
        <f t="shared" si="114"/>
        <v>3521.4732990847133</v>
      </c>
      <c r="K455" s="157">
        <f t="shared" si="114"/>
        <v>3970.1091453923036</v>
      </c>
      <c r="L455" s="157">
        <f t="shared" si="114"/>
        <v>3313.9836756581067</v>
      </c>
      <c r="M455" s="157">
        <f t="shared" si="114"/>
        <v>3701.6121835440322</v>
      </c>
      <c r="N455" s="157">
        <f t="shared" si="114"/>
        <v>4247.9533665124191</v>
      </c>
      <c r="O455" s="157">
        <f t="shared" si="114"/>
        <v>3778.7917951767372</v>
      </c>
      <c r="P455" s="157">
        <f t="shared" si="114"/>
        <v>3788.9389395969074</v>
      </c>
      <c r="Q455" s="157">
        <f t="shared" si="114"/>
        <v>3992.6197317056849</v>
      </c>
    </row>
    <row r="456" spans="1:17" ht="12" customHeight="1" x14ac:dyDescent="0.25">
      <c r="A456" s="167" t="s">
        <v>156</v>
      </c>
      <c r="B456" s="132"/>
      <c r="C456" s="132">
        <f>IF(C360=0,0,C360/0.086*1000000/C$62)</f>
        <v>0</v>
      </c>
      <c r="D456" s="132">
        <f t="shared" ref="D456:Q456" si="115">IF(D360=0,0,D360/0.086*1000000/D$62)</f>
        <v>4335.7007955249619</v>
      </c>
      <c r="E456" s="132">
        <f t="shared" si="115"/>
        <v>0</v>
      </c>
      <c r="F456" s="132">
        <f t="shared" si="115"/>
        <v>4318.1713558262027</v>
      </c>
      <c r="G456" s="132">
        <f t="shared" si="115"/>
        <v>4317.5109768849261</v>
      </c>
      <c r="H456" s="132">
        <f t="shared" si="115"/>
        <v>4348.266746586989</v>
      </c>
      <c r="I456" s="132">
        <f t="shared" si="115"/>
        <v>4431.9179914572942</v>
      </c>
      <c r="J456" s="132">
        <f t="shared" si="115"/>
        <v>4359.6963570219377</v>
      </c>
      <c r="K456" s="132">
        <f t="shared" si="115"/>
        <v>4409.1718477063478</v>
      </c>
      <c r="L456" s="132">
        <f t="shared" si="115"/>
        <v>0</v>
      </c>
      <c r="M456" s="132">
        <f t="shared" si="115"/>
        <v>4374.3723271281933</v>
      </c>
      <c r="N456" s="132">
        <f t="shared" si="115"/>
        <v>4420.3587544135225</v>
      </c>
      <c r="O456" s="132">
        <f t="shared" si="115"/>
        <v>4412.0403225147093</v>
      </c>
      <c r="P456" s="132">
        <f t="shared" si="115"/>
        <v>4399.6266585072835</v>
      </c>
      <c r="Q456" s="132">
        <f t="shared" si="115"/>
        <v>4381.2715376287324</v>
      </c>
    </row>
    <row r="457" spans="1:17" ht="12" customHeight="1" x14ac:dyDescent="0.25">
      <c r="A457" s="167" t="s">
        <v>155</v>
      </c>
      <c r="B457" s="132"/>
      <c r="C457" s="132">
        <f>IF(C361=0,0,C361/0.086*1000000/C$63)</f>
        <v>0</v>
      </c>
      <c r="D457" s="132">
        <f t="shared" ref="D457:Q457" si="116">IF(D361=0,0,D361/0.086*1000000/D$63)</f>
        <v>3674.772580309922</v>
      </c>
      <c r="E457" s="132">
        <f t="shared" si="116"/>
        <v>0</v>
      </c>
      <c r="F457" s="132">
        <f t="shared" si="116"/>
        <v>3711.6538617596811</v>
      </c>
      <c r="G457" s="132">
        <f t="shared" si="116"/>
        <v>3750.0809271132484</v>
      </c>
      <c r="H457" s="132">
        <f t="shared" si="116"/>
        <v>3793.5204795689806</v>
      </c>
      <c r="I457" s="132">
        <f t="shared" si="116"/>
        <v>3811.0242952116141</v>
      </c>
      <c r="J457" s="132">
        <f t="shared" si="116"/>
        <v>3772.6979344079896</v>
      </c>
      <c r="K457" s="132">
        <f t="shared" si="116"/>
        <v>3776.9831682173476</v>
      </c>
      <c r="L457" s="132">
        <f t="shared" si="116"/>
        <v>3753.317022309639</v>
      </c>
      <c r="M457" s="132">
        <f t="shared" si="116"/>
        <v>3739.1622714958389</v>
      </c>
      <c r="N457" s="132">
        <f t="shared" si="116"/>
        <v>3730.3741955140426</v>
      </c>
      <c r="O457" s="132">
        <f t="shared" si="116"/>
        <v>3717.2683378113043</v>
      </c>
      <c r="P457" s="132">
        <f t="shared" si="116"/>
        <v>3692.7663464899956</v>
      </c>
      <c r="Q457" s="132">
        <f t="shared" si="116"/>
        <v>3653.5895220977641</v>
      </c>
    </row>
    <row r="458" spans="1:17" ht="12" customHeight="1" x14ac:dyDescent="0.25">
      <c r="A458" s="166" t="s">
        <v>55</v>
      </c>
      <c r="B458" s="165"/>
      <c r="C458" s="165">
        <f t="shared" ref="C458:Q459" si="117">IF(C362=0,0,C362/0.086*1000000/C$63)</f>
        <v>0</v>
      </c>
      <c r="D458" s="165">
        <f t="shared" si="117"/>
        <v>2967.3417456228503</v>
      </c>
      <c r="E458" s="165">
        <f t="shared" si="117"/>
        <v>0</v>
      </c>
      <c r="F458" s="165">
        <f t="shared" si="117"/>
        <v>2985.5646119547155</v>
      </c>
      <c r="G458" s="165">
        <f t="shared" si="117"/>
        <v>3009.5910505940187</v>
      </c>
      <c r="H458" s="165">
        <f t="shared" si="117"/>
        <v>3038.6770026612521</v>
      </c>
      <c r="I458" s="165">
        <f t="shared" si="117"/>
        <v>3047.5601114906303</v>
      </c>
      <c r="J458" s="165">
        <f t="shared" si="117"/>
        <v>3004.7826100135931</v>
      </c>
      <c r="K458" s="165">
        <f t="shared" si="117"/>
        <v>3002.9446745586715</v>
      </c>
      <c r="L458" s="165">
        <f t="shared" si="117"/>
        <v>2978.5246012514785</v>
      </c>
      <c r="M458" s="165">
        <f t="shared" si="117"/>
        <v>2966.0248842678211</v>
      </c>
      <c r="N458" s="165">
        <f t="shared" si="117"/>
        <v>2956.3095130381316</v>
      </c>
      <c r="O458" s="165">
        <f t="shared" si="117"/>
        <v>2943.0421654774736</v>
      </c>
      <c r="P458" s="165">
        <f t="shared" si="117"/>
        <v>2921.4413297927772</v>
      </c>
      <c r="Q458" s="165">
        <f t="shared" si="117"/>
        <v>2888.0066964826788</v>
      </c>
    </row>
    <row r="459" spans="1:17" ht="12" customHeight="1" x14ac:dyDescent="0.25">
      <c r="A459" s="147" t="s">
        <v>59</v>
      </c>
      <c r="B459" s="164"/>
      <c r="C459" s="164">
        <f t="shared" si="117"/>
        <v>0</v>
      </c>
      <c r="D459" s="164">
        <f t="shared" si="117"/>
        <v>707.43083468707118</v>
      </c>
      <c r="E459" s="164">
        <f t="shared" si="117"/>
        <v>0</v>
      </c>
      <c r="F459" s="164">
        <f t="shared" si="117"/>
        <v>726.08924980496488</v>
      </c>
      <c r="G459" s="164">
        <f t="shared" si="117"/>
        <v>740.48987651922948</v>
      </c>
      <c r="H459" s="164">
        <f t="shared" si="117"/>
        <v>754.84347690772859</v>
      </c>
      <c r="I459" s="164">
        <f t="shared" si="117"/>
        <v>763.46418372098344</v>
      </c>
      <c r="J459" s="164">
        <f t="shared" si="117"/>
        <v>767.91532439439663</v>
      </c>
      <c r="K459" s="164">
        <f t="shared" si="117"/>
        <v>774.03849365867666</v>
      </c>
      <c r="L459" s="164">
        <f t="shared" si="117"/>
        <v>774.79242105816036</v>
      </c>
      <c r="M459" s="164">
        <f t="shared" si="117"/>
        <v>773.13738722801816</v>
      </c>
      <c r="N459" s="164">
        <f t="shared" si="117"/>
        <v>774.06468247591135</v>
      </c>
      <c r="O459" s="164">
        <f t="shared" si="117"/>
        <v>774.22617233383028</v>
      </c>
      <c r="P459" s="164">
        <f t="shared" si="117"/>
        <v>771.32501669721876</v>
      </c>
      <c r="Q459" s="164">
        <f t="shared" si="117"/>
        <v>765.58282561508565</v>
      </c>
    </row>
    <row r="460" spans="1:17" ht="12" customHeight="1" x14ac:dyDescent="0.25">
      <c r="A460" s="163" t="s">
        <v>144</v>
      </c>
      <c r="B460" s="162"/>
      <c r="C460" s="162">
        <f>IF(C364=0,0,C364/0.086*1000000/C$64)</f>
        <v>0</v>
      </c>
      <c r="D460" s="162">
        <f t="shared" ref="D460:Q460" si="118">IF(D364=0,0,D364/0.086*1000000/D$64)</f>
        <v>0</v>
      </c>
      <c r="E460" s="162">
        <f t="shared" si="118"/>
        <v>0</v>
      </c>
      <c r="F460" s="162">
        <f t="shared" si="118"/>
        <v>0</v>
      </c>
      <c r="G460" s="162">
        <f t="shared" si="118"/>
        <v>0</v>
      </c>
      <c r="H460" s="162">
        <f t="shared" si="118"/>
        <v>0</v>
      </c>
      <c r="I460" s="162">
        <f t="shared" si="118"/>
        <v>0</v>
      </c>
      <c r="J460" s="162">
        <f t="shared" si="118"/>
        <v>0</v>
      </c>
      <c r="K460" s="162">
        <f t="shared" si="118"/>
        <v>0</v>
      </c>
      <c r="L460" s="162">
        <f t="shared" si="118"/>
        <v>0</v>
      </c>
      <c r="M460" s="162">
        <f t="shared" si="118"/>
        <v>0</v>
      </c>
      <c r="N460" s="162">
        <f t="shared" si="118"/>
        <v>0</v>
      </c>
      <c r="O460" s="162">
        <f t="shared" si="118"/>
        <v>0</v>
      </c>
      <c r="P460" s="162">
        <f t="shared" si="118"/>
        <v>0</v>
      </c>
      <c r="Q460" s="162">
        <f t="shared" si="118"/>
        <v>0</v>
      </c>
    </row>
    <row r="461" spans="1:17" ht="12" customHeight="1" x14ac:dyDescent="0.25">
      <c r="A461" s="161" t="s">
        <v>143</v>
      </c>
      <c r="B461" s="160"/>
      <c r="C461" s="160">
        <f>IF(C365=0,0,C365/0.086*1000000/C$65)</f>
        <v>0</v>
      </c>
      <c r="D461" s="160">
        <f t="shared" ref="D461:Q461" si="119">IF(D365=0,0,D365/0.086*1000000/D$65)</f>
        <v>0</v>
      </c>
      <c r="E461" s="160">
        <f t="shared" si="119"/>
        <v>0</v>
      </c>
      <c r="F461" s="160">
        <f t="shared" si="119"/>
        <v>0</v>
      </c>
      <c r="G461" s="160">
        <f t="shared" si="119"/>
        <v>0</v>
      </c>
      <c r="H461" s="160">
        <f t="shared" si="119"/>
        <v>0</v>
      </c>
      <c r="I461" s="160">
        <f t="shared" si="119"/>
        <v>0</v>
      </c>
      <c r="J461" s="160">
        <f t="shared" si="119"/>
        <v>0</v>
      </c>
      <c r="K461" s="160">
        <f t="shared" si="119"/>
        <v>0</v>
      </c>
      <c r="L461" s="160">
        <f t="shared" si="119"/>
        <v>0</v>
      </c>
      <c r="M461" s="160">
        <f t="shared" si="119"/>
        <v>0</v>
      </c>
      <c r="N461" s="160">
        <f t="shared" si="119"/>
        <v>0</v>
      </c>
      <c r="O461" s="160">
        <f t="shared" si="119"/>
        <v>0</v>
      </c>
      <c r="P461" s="160">
        <f t="shared" si="119"/>
        <v>0</v>
      </c>
      <c r="Q461" s="160">
        <f t="shared" si="119"/>
        <v>0</v>
      </c>
    </row>
    <row r="462" spans="1:17" ht="12" customHeight="1" x14ac:dyDescent="0.25">
      <c r="A462" s="148" t="s">
        <v>57</v>
      </c>
      <c r="B462" s="156"/>
      <c r="C462" s="156">
        <f t="shared" ref="C462:Q463" si="120">IF(C366=0,0,C366/0.086*1000000/C$65)</f>
        <v>0</v>
      </c>
      <c r="D462" s="156">
        <f t="shared" si="120"/>
        <v>0</v>
      </c>
      <c r="E462" s="156">
        <f t="shared" si="120"/>
        <v>0</v>
      </c>
      <c r="F462" s="156">
        <f t="shared" si="120"/>
        <v>0</v>
      </c>
      <c r="G462" s="156">
        <f t="shared" si="120"/>
        <v>0</v>
      </c>
      <c r="H462" s="156">
        <f t="shared" si="120"/>
        <v>0</v>
      </c>
      <c r="I462" s="156">
        <f t="shared" si="120"/>
        <v>0</v>
      </c>
      <c r="J462" s="156">
        <f t="shared" si="120"/>
        <v>0</v>
      </c>
      <c r="K462" s="156">
        <f t="shared" si="120"/>
        <v>0</v>
      </c>
      <c r="L462" s="156">
        <f t="shared" si="120"/>
        <v>0</v>
      </c>
      <c r="M462" s="156">
        <f t="shared" si="120"/>
        <v>0</v>
      </c>
      <c r="N462" s="156">
        <f t="shared" si="120"/>
        <v>0</v>
      </c>
      <c r="O462" s="156">
        <f t="shared" si="120"/>
        <v>0</v>
      </c>
      <c r="P462" s="156">
        <f t="shared" si="120"/>
        <v>0</v>
      </c>
      <c r="Q462" s="156">
        <f t="shared" si="120"/>
        <v>0</v>
      </c>
    </row>
    <row r="463" spans="1:17" ht="12" customHeight="1" x14ac:dyDescent="0.25">
      <c r="A463" s="148" t="s">
        <v>59</v>
      </c>
      <c r="B463" s="156"/>
      <c r="C463" s="156">
        <f t="shared" si="120"/>
        <v>0</v>
      </c>
      <c r="D463" s="156">
        <f t="shared" si="120"/>
        <v>0</v>
      </c>
      <c r="E463" s="156">
        <f t="shared" si="120"/>
        <v>0</v>
      </c>
      <c r="F463" s="156">
        <f t="shared" si="120"/>
        <v>0</v>
      </c>
      <c r="G463" s="156">
        <f t="shared" si="120"/>
        <v>0</v>
      </c>
      <c r="H463" s="156">
        <f t="shared" si="120"/>
        <v>0</v>
      </c>
      <c r="I463" s="156">
        <f t="shared" si="120"/>
        <v>0</v>
      </c>
      <c r="J463" s="156">
        <f t="shared" si="120"/>
        <v>0</v>
      </c>
      <c r="K463" s="156">
        <f t="shared" si="120"/>
        <v>0</v>
      </c>
      <c r="L463" s="156">
        <f t="shared" si="120"/>
        <v>0</v>
      </c>
      <c r="M463" s="156">
        <f t="shared" si="120"/>
        <v>0</v>
      </c>
      <c r="N463" s="156">
        <f t="shared" si="120"/>
        <v>0</v>
      </c>
      <c r="O463" s="156">
        <f t="shared" si="120"/>
        <v>0</v>
      </c>
      <c r="P463" s="156">
        <f t="shared" si="120"/>
        <v>0</v>
      </c>
      <c r="Q463" s="156">
        <f t="shared" si="120"/>
        <v>0</v>
      </c>
    </row>
    <row r="464" spans="1:17" ht="12" customHeight="1" x14ac:dyDescent="0.25">
      <c r="A464" s="163" t="s">
        <v>142</v>
      </c>
      <c r="B464" s="162"/>
      <c r="C464" s="162">
        <f>IF(C368=0,0,C368/0.086*1000000/C$66)</f>
        <v>0</v>
      </c>
      <c r="D464" s="162">
        <f t="shared" ref="D464:Q464" si="121">IF(D368=0,0,D368/0.086*1000000/D$66)</f>
        <v>3209.571448079269</v>
      </c>
      <c r="E464" s="162">
        <f t="shared" si="121"/>
        <v>0</v>
      </c>
      <c r="F464" s="162">
        <f t="shared" si="121"/>
        <v>0</v>
      </c>
      <c r="G464" s="162">
        <f t="shared" si="121"/>
        <v>3348.1401276560232</v>
      </c>
      <c r="H464" s="162">
        <f t="shared" si="121"/>
        <v>3615.5094681630185</v>
      </c>
      <c r="I464" s="162">
        <f t="shared" si="121"/>
        <v>3502.4857695864694</v>
      </c>
      <c r="J464" s="162">
        <f t="shared" si="121"/>
        <v>3550.6105904689402</v>
      </c>
      <c r="K464" s="162">
        <f t="shared" si="121"/>
        <v>3152.1413869904172</v>
      </c>
      <c r="L464" s="162">
        <f t="shared" si="121"/>
        <v>3338.1587801280439</v>
      </c>
      <c r="M464" s="162">
        <f t="shared" si="121"/>
        <v>3325.1575151849797</v>
      </c>
      <c r="N464" s="162">
        <f t="shared" si="121"/>
        <v>0</v>
      </c>
      <c r="O464" s="162">
        <f t="shared" si="121"/>
        <v>0</v>
      </c>
      <c r="P464" s="162">
        <f t="shared" si="121"/>
        <v>3503.6285400118354</v>
      </c>
      <c r="Q464" s="162">
        <f t="shared" si="121"/>
        <v>3648.102135242787</v>
      </c>
    </row>
    <row r="465" spans="1:17" ht="12" customHeight="1" x14ac:dyDescent="0.25">
      <c r="A465" s="161" t="s">
        <v>141</v>
      </c>
      <c r="B465" s="160"/>
      <c r="C465" s="160">
        <f>IF(C369=0,0,C369/0.086*1000000/C$67)</f>
        <v>0</v>
      </c>
      <c r="D465" s="160">
        <f t="shared" ref="D465:Q465" si="122">IF(D369=0,0,D369/0.086*1000000/D$67)</f>
        <v>2856.6355305781735</v>
      </c>
      <c r="E465" s="160">
        <f t="shared" si="122"/>
        <v>0</v>
      </c>
      <c r="F465" s="160">
        <f t="shared" si="122"/>
        <v>0</v>
      </c>
      <c r="G465" s="160">
        <f t="shared" si="122"/>
        <v>3012.1174896247549</v>
      </c>
      <c r="H465" s="160">
        <f t="shared" si="122"/>
        <v>3195.8079209029734</v>
      </c>
      <c r="I465" s="160">
        <f t="shared" si="122"/>
        <v>3085.5241643140421</v>
      </c>
      <c r="J465" s="160">
        <f t="shared" si="122"/>
        <v>3118.4927571966496</v>
      </c>
      <c r="K465" s="160">
        <f t="shared" si="122"/>
        <v>2846.4998476196151</v>
      </c>
      <c r="L465" s="160">
        <f t="shared" si="122"/>
        <v>2976.5402616710753</v>
      </c>
      <c r="M465" s="160">
        <f t="shared" si="122"/>
        <v>2969.3589769877285</v>
      </c>
      <c r="N465" s="160">
        <f t="shared" si="122"/>
        <v>0</v>
      </c>
      <c r="O465" s="160">
        <f t="shared" si="122"/>
        <v>0</v>
      </c>
      <c r="P465" s="160">
        <f t="shared" si="122"/>
        <v>3063.6182883501683</v>
      </c>
      <c r="Q465" s="160">
        <f t="shared" si="122"/>
        <v>3148.4795363471453</v>
      </c>
    </row>
    <row r="466" spans="1:17" ht="12" customHeight="1" x14ac:dyDescent="0.25">
      <c r="A466" s="148" t="s">
        <v>60</v>
      </c>
      <c r="B466" s="156"/>
      <c r="C466" s="156">
        <f t="shared" ref="C466:Q467" si="123">IF(C370=0,0,C370/0.086*1000000/C$67)</f>
        <v>0</v>
      </c>
      <c r="D466" s="156">
        <f t="shared" si="123"/>
        <v>2138.9599767534951</v>
      </c>
      <c r="E466" s="156">
        <f t="shared" si="123"/>
        <v>0</v>
      </c>
      <c r="F466" s="156">
        <f t="shared" si="123"/>
        <v>0</v>
      </c>
      <c r="G466" s="156">
        <f t="shared" si="123"/>
        <v>2264.7047330496121</v>
      </c>
      <c r="H466" s="156">
        <f t="shared" si="123"/>
        <v>2434.658367024886</v>
      </c>
      <c r="I466" s="156">
        <f t="shared" si="123"/>
        <v>2321.6430809560652</v>
      </c>
      <c r="J466" s="156">
        <f t="shared" si="123"/>
        <v>2348.8843946519582</v>
      </c>
      <c r="K466" s="156">
        <f t="shared" si="123"/>
        <v>2075.8665133916356</v>
      </c>
      <c r="L466" s="156">
        <f t="shared" si="123"/>
        <v>2200.6042853783201</v>
      </c>
      <c r="M466" s="156">
        <f t="shared" si="123"/>
        <v>2196.0358136821269</v>
      </c>
      <c r="N466" s="156">
        <f t="shared" si="123"/>
        <v>0</v>
      </c>
      <c r="O466" s="156">
        <f t="shared" si="123"/>
        <v>0</v>
      </c>
      <c r="P466" s="156">
        <f t="shared" si="123"/>
        <v>2289.0901152175702</v>
      </c>
      <c r="Q466" s="156">
        <f t="shared" si="123"/>
        <v>2379.2269675025559</v>
      </c>
    </row>
    <row r="467" spans="1:17" ht="12" customHeight="1" x14ac:dyDescent="0.25">
      <c r="A467" s="148" t="s">
        <v>59</v>
      </c>
      <c r="B467" s="156"/>
      <c r="C467" s="156">
        <f t="shared" si="123"/>
        <v>0</v>
      </c>
      <c r="D467" s="156">
        <f t="shared" si="123"/>
        <v>717.67555382467935</v>
      </c>
      <c r="E467" s="156">
        <f t="shared" si="123"/>
        <v>0</v>
      </c>
      <c r="F467" s="156">
        <f t="shared" si="123"/>
        <v>0</v>
      </c>
      <c r="G467" s="156">
        <f t="shared" si="123"/>
        <v>747.41275657514325</v>
      </c>
      <c r="H467" s="156">
        <f t="shared" si="123"/>
        <v>761.14955387808732</v>
      </c>
      <c r="I467" s="156">
        <f t="shared" si="123"/>
        <v>763.88108335797722</v>
      </c>
      <c r="J467" s="156">
        <f t="shared" si="123"/>
        <v>769.60836254469109</v>
      </c>
      <c r="K467" s="156">
        <f t="shared" si="123"/>
        <v>770.63333422797962</v>
      </c>
      <c r="L467" s="156">
        <f t="shared" si="123"/>
        <v>775.93597629275553</v>
      </c>
      <c r="M467" s="156">
        <f t="shared" si="123"/>
        <v>773.32316330560172</v>
      </c>
      <c r="N467" s="156">
        <f t="shared" si="123"/>
        <v>0</v>
      </c>
      <c r="O467" s="156">
        <f t="shared" si="123"/>
        <v>0</v>
      </c>
      <c r="P467" s="156">
        <f t="shared" si="123"/>
        <v>774.52817313259789</v>
      </c>
      <c r="Q467" s="156">
        <f t="shared" si="123"/>
        <v>769.25256884458963</v>
      </c>
    </row>
    <row r="468" spans="1:17" ht="12" customHeight="1" x14ac:dyDescent="0.25">
      <c r="A468" s="158" t="s">
        <v>62</v>
      </c>
      <c r="B468" s="157"/>
      <c r="C468" s="157">
        <f>IF(C372=0,0,C372/0.086*1000000/SUM(C$69:C$71))</f>
        <v>0</v>
      </c>
      <c r="D468" s="157">
        <f t="shared" ref="D468:Q468" si="124">IF(D372=0,0,D372/0.086*1000000/SUM(D$69:D$71))</f>
        <v>778.88248403499927</v>
      </c>
      <c r="E468" s="157">
        <f t="shared" si="124"/>
        <v>0</v>
      </c>
      <c r="F468" s="157">
        <f t="shared" si="124"/>
        <v>823.86280686615601</v>
      </c>
      <c r="G468" s="157">
        <f t="shared" si="124"/>
        <v>808.53137700666855</v>
      </c>
      <c r="H468" s="157">
        <f t="shared" si="124"/>
        <v>828.98234793417021</v>
      </c>
      <c r="I468" s="157">
        <f t="shared" si="124"/>
        <v>852.45338150373459</v>
      </c>
      <c r="J468" s="157">
        <f t="shared" si="124"/>
        <v>846.14026007916175</v>
      </c>
      <c r="K468" s="157">
        <f t="shared" si="124"/>
        <v>819.3832167764408</v>
      </c>
      <c r="L468" s="157">
        <f t="shared" si="124"/>
        <v>839.42908578452375</v>
      </c>
      <c r="M468" s="157">
        <f t="shared" si="124"/>
        <v>837.70324847499069</v>
      </c>
      <c r="N468" s="157">
        <f t="shared" si="124"/>
        <v>850.10954696928354</v>
      </c>
      <c r="O468" s="157">
        <f t="shared" si="124"/>
        <v>882.20100310637895</v>
      </c>
      <c r="P468" s="157">
        <f t="shared" si="124"/>
        <v>913.66396053323558</v>
      </c>
      <c r="Q468" s="157">
        <f t="shared" si="124"/>
        <v>966.47085773396043</v>
      </c>
    </row>
    <row r="469" spans="1:17" ht="12" customHeight="1" x14ac:dyDescent="0.25">
      <c r="A469" s="23" t="s">
        <v>55</v>
      </c>
      <c r="B469" s="156"/>
      <c r="C469" s="156">
        <f>IF(C373=0,0,C373/0.086*1000000/C$69)</f>
        <v>0</v>
      </c>
      <c r="D469" s="156">
        <f t="shared" ref="D469:Q469" si="125">IF(D373=0,0,D373/0.086*1000000/D$69)</f>
        <v>0</v>
      </c>
      <c r="E469" s="156">
        <f t="shared" si="125"/>
        <v>0</v>
      </c>
      <c r="F469" s="156">
        <f t="shared" si="125"/>
        <v>0</v>
      </c>
      <c r="G469" s="156">
        <f t="shared" si="125"/>
        <v>0</v>
      </c>
      <c r="H469" s="156">
        <f t="shared" si="125"/>
        <v>0</v>
      </c>
      <c r="I469" s="156">
        <f t="shared" si="125"/>
        <v>0</v>
      </c>
      <c r="J469" s="156">
        <f t="shared" si="125"/>
        <v>0</v>
      </c>
      <c r="K469" s="156">
        <f t="shared" si="125"/>
        <v>0</v>
      </c>
      <c r="L469" s="156">
        <f t="shared" si="125"/>
        <v>0</v>
      </c>
      <c r="M469" s="156">
        <f t="shared" si="125"/>
        <v>0</v>
      </c>
      <c r="N469" s="156">
        <f t="shared" si="125"/>
        <v>0</v>
      </c>
      <c r="O469" s="156">
        <f t="shared" si="125"/>
        <v>0</v>
      </c>
      <c r="P469" s="156">
        <f t="shared" si="125"/>
        <v>0</v>
      </c>
      <c r="Q469" s="156">
        <f t="shared" si="125"/>
        <v>0</v>
      </c>
    </row>
    <row r="470" spans="1:17" ht="12" customHeight="1" x14ac:dyDescent="0.25">
      <c r="A470" s="23" t="s">
        <v>57</v>
      </c>
      <c r="B470" s="156"/>
      <c r="C470" s="156">
        <f>IF(C374=0,0,C374/0.086*1000000/C$70)</f>
        <v>0</v>
      </c>
      <c r="D470" s="156">
        <f t="shared" ref="D470:Q470" si="126">IF(D374=0,0,D374/0.086*1000000/D$70)</f>
        <v>0</v>
      </c>
      <c r="E470" s="156">
        <f t="shared" si="126"/>
        <v>0</v>
      </c>
      <c r="F470" s="156">
        <f t="shared" si="126"/>
        <v>0</v>
      </c>
      <c r="G470" s="156">
        <f t="shared" si="126"/>
        <v>0</v>
      </c>
      <c r="H470" s="156">
        <f t="shared" si="126"/>
        <v>0</v>
      </c>
      <c r="I470" s="156">
        <f t="shared" si="126"/>
        <v>0</v>
      </c>
      <c r="J470" s="156">
        <f t="shared" si="126"/>
        <v>0</v>
      </c>
      <c r="K470" s="156">
        <f t="shared" si="126"/>
        <v>0</v>
      </c>
      <c r="L470" s="156">
        <f t="shared" si="126"/>
        <v>0</v>
      </c>
      <c r="M470" s="156">
        <f t="shared" si="126"/>
        <v>0</v>
      </c>
      <c r="N470" s="156">
        <f t="shared" si="126"/>
        <v>0</v>
      </c>
      <c r="O470" s="156">
        <f t="shared" si="126"/>
        <v>0</v>
      </c>
      <c r="P470" s="156">
        <f t="shared" si="126"/>
        <v>0</v>
      </c>
      <c r="Q470" s="156">
        <f t="shared" si="126"/>
        <v>0</v>
      </c>
    </row>
    <row r="471" spans="1:17" ht="12" customHeight="1" x14ac:dyDescent="0.25">
      <c r="A471" s="29" t="s">
        <v>140</v>
      </c>
      <c r="B471" s="57"/>
      <c r="C471" s="57">
        <f>IF(C375=0,0,C375/0.086*1000000/C$71)</f>
        <v>0</v>
      </c>
      <c r="D471" s="57">
        <f t="shared" ref="D471:Q471" si="127">IF(D375=0,0,D375/0.086*1000000/D$71)</f>
        <v>778.88248403499927</v>
      </c>
      <c r="E471" s="57">
        <f t="shared" si="127"/>
        <v>0</v>
      </c>
      <c r="F471" s="57">
        <f t="shared" si="127"/>
        <v>823.86280686615601</v>
      </c>
      <c r="G471" s="57">
        <f t="shared" si="127"/>
        <v>808.53137700666855</v>
      </c>
      <c r="H471" s="57">
        <f t="shared" si="127"/>
        <v>828.98234793417021</v>
      </c>
      <c r="I471" s="57">
        <f t="shared" si="127"/>
        <v>852.45338150373459</v>
      </c>
      <c r="J471" s="57">
        <f t="shared" si="127"/>
        <v>846.14026007916175</v>
      </c>
      <c r="K471" s="57">
        <f t="shared" si="127"/>
        <v>819.3832167764408</v>
      </c>
      <c r="L471" s="57">
        <f t="shared" si="127"/>
        <v>839.42908578452375</v>
      </c>
      <c r="M471" s="57">
        <f t="shared" si="127"/>
        <v>837.70324847499069</v>
      </c>
      <c r="N471" s="57">
        <f t="shared" si="127"/>
        <v>850.10954696928354</v>
      </c>
      <c r="O471" s="57">
        <f t="shared" si="127"/>
        <v>882.20100310637895</v>
      </c>
      <c r="P471" s="57">
        <f t="shared" si="127"/>
        <v>913.66396053323558</v>
      </c>
      <c r="Q471" s="57">
        <f t="shared" si="127"/>
        <v>966.47085773396043</v>
      </c>
    </row>
    <row r="473" spans="1:17" ht="12" customHeight="1" x14ac:dyDescent="0.25">
      <c r="A473" s="152" t="s">
        <v>188</v>
      </c>
      <c r="B473" s="168"/>
      <c r="C473" s="168">
        <f t="shared" ref="C473:Q473" si="128">SUM(C474,C477,C479,C492)</f>
        <v>0</v>
      </c>
      <c r="D473" s="168">
        <f t="shared" si="128"/>
        <v>12057.261897054586</v>
      </c>
      <c r="E473" s="168">
        <f t="shared" si="128"/>
        <v>0</v>
      </c>
      <c r="F473" s="168">
        <f t="shared" si="128"/>
        <v>12685.602829339143</v>
      </c>
      <c r="G473" s="168">
        <f t="shared" si="128"/>
        <v>12961.609520061307</v>
      </c>
      <c r="H473" s="168">
        <f t="shared" si="128"/>
        <v>13460.207104753394</v>
      </c>
      <c r="I473" s="168">
        <f t="shared" si="128"/>
        <v>13753.677814795465</v>
      </c>
      <c r="J473" s="168">
        <f t="shared" si="128"/>
        <v>12513.580565362365</v>
      </c>
      <c r="K473" s="168">
        <f t="shared" si="128"/>
        <v>12989.69427041249</v>
      </c>
      <c r="L473" s="168">
        <f t="shared" si="128"/>
        <v>13086.568751192457</v>
      </c>
      <c r="M473" s="168">
        <f t="shared" si="128"/>
        <v>10963.98529769024</v>
      </c>
      <c r="N473" s="168">
        <f t="shared" si="128"/>
        <v>11065.226300320241</v>
      </c>
      <c r="O473" s="168">
        <f t="shared" si="128"/>
        <v>10901.370622170596</v>
      </c>
      <c r="P473" s="168">
        <f t="shared" si="128"/>
        <v>10210.295314478841</v>
      </c>
      <c r="Q473" s="168">
        <f t="shared" si="128"/>
        <v>11115.381701037259</v>
      </c>
    </row>
    <row r="474" spans="1:17" ht="12" customHeight="1" x14ac:dyDescent="0.25">
      <c r="A474" s="158" t="s">
        <v>65</v>
      </c>
      <c r="B474" s="157"/>
      <c r="C474" s="157">
        <f t="shared" ref="C474:Q474" si="129">SUM(C475:C476)</f>
        <v>0</v>
      </c>
      <c r="D474" s="157">
        <f t="shared" si="129"/>
        <v>9182.1681890738819</v>
      </c>
      <c r="E474" s="157">
        <f t="shared" si="129"/>
        <v>0</v>
      </c>
      <c r="F474" s="157">
        <f t="shared" si="129"/>
        <v>9784.5768627852376</v>
      </c>
      <c r="G474" s="157">
        <f t="shared" si="129"/>
        <v>9905.6137237518924</v>
      </c>
      <c r="H474" s="157">
        <f t="shared" si="129"/>
        <v>10222.369659664611</v>
      </c>
      <c r="I474" s="157">
        <f t="shared" si="129"/>
        <v>10578.537134419772</v>
      </c>
      <c r="J474" s="157">
        <f t="shared" si="129"/>
        <v>9200.1926505566062</v>
      </c>
      <c r="K474" s="157">
        <f t="shared" si="129"/>
        <v>9954.2050054358679</v>
      </c>
      <c r="L474" s="157">
        <f t="shared" si="129"/>
        <v>9865.6144032732554</v>
      </c>
      <c r="M474" s="157">
        <f t="shared" si="129"/>
        <v>7844.0538611806887</v>
      </c>
      <c r="N474" s="157">
        <f t="shared" si="129"/>
        <v>7992.2446001089693</v>
      </c>
      <c r="O474" s="157">
        <f t="shared" si="129"/>
        <v>7711.7414143357828</v>
      </c>
      <c r="P474" s="157">
        <f t="shared" si="129"/>
        <v>6961.7654612480728</v>
      </c>
      <c r="Q474" s="157">
        <f t="shared" si="129"/>
        <v>7901.6334277059668</v>
      </c>
    </row>
    <row r="475" spans="1:17" ht="12" customHeight="1" x14ac:dyDescent="0.25">
      <c r="A475" s="23" t="s">
        <v>157</v>
      </c>
      <c r="B475" s="156"/>
      <c r="C475" s="156">
        <f t="shared" ref="C475:Q476" si="130">IF(C379=0,0,C379/0.086*1000000/C$58)</f>
        <v>0</v>
      </c>
      <c r="D475" s="156">
        <f t="shared" si="130"/>
        <v>9110.3869890765018</v>
      </c>
      <c r="E475" s="156">
        <f t="shared" si="130"/>
        <v>0</v>
      </c>
      <c r="F475" s="156">
        <f t="shared" si="130"/>
        <v>9668.1410892589047</v>
      </c>
      <c r="G475" s="156">
        <f t="shared" si="130"/>
        <v>9800.97069851989</v>
      </c>
      <c r="H475" s="156">
        <f t="shared" si="130"/>
        <v>10068.363586795876</v>
      </c>
      <c r="I475" s="156">
        <f t="shared" si="130"/>
        <v>10444.858938639642</v>
      </c>
      <c r="J475" s="156">
        <f t="shared" si="130"/>
        <v>9082.4846171545214</v>
      </c>
      <c r="K475" s="156">
        <f t="shared" si="130"/>
        <v>9910.6420418573362</v>
      </c>
      <c r="L475" s="156">
        <f t="shared" si="130"/>
        <v>9782.0155621738541</v>
      </c>
      <c r="M475" s="156">
        <f t="shared" si="130"/>
        <v>7769.8405303627433</v>
      </c>
      <c r="N475" s="156">
        <f t="shared" si="130"/>
        <v>7926.2335000968878</v>
      </c>
      <c r="O475" s="156">
        <f t="shared" si="130"/>
        <v>7625.3642061218388</v>
      </c>
      <c r="P475" s="156">
        <f t="shared" si="130"/>
        <v>6878.3414626397862</v>
      </c>
      <c r="Q475" s="156">
        <f t="shared" si="130"/>
        <v>7794.3205632963209</v>
      </c>
    </row>
    <row r="476" spans="1:17" ht="12" customHeight="1" x14ac:dyDescent="0.25">
      <c r="A476" s="23" t="s">
        <v>60</v>
      </c>
      <c r="B476" s="156"/>
      <c r="C476" s="156">
        <f t="shared" si="130"/>
        <v>0</v>
      </c>
      <c r="D476" s="156">
        <f t="shared" si="130"/>
        <v>71.781199997379758</v>
      </c>
      <c r="E476" s="156">
        <f t="shared" si="130"/>
        <v>0</v>
      </c>
      <c r="F476" s="156">
        <f t="shared" si="130"/>
        <v>116.43577352633251</v>
      </c>
      <c r="G476" s="156">
        <f t="shared" si="130"/>
        <v>104.64302523200313</v>
      </c>
      <c r="H476" s="156">
        <f t="shared" si="130"/>
        <v>154.00607286873472</v>
      </c>
      <c r="I476" s="156">
        <f t="shared" si="130"/>
        <v>133.67819578013081</v>
      </c>
      <c r="J476" s="156">
        <f t="shared" si="130"/>
        <v>117.70803340208431</v>
      </c>
      <c r="K476" s="156">
        <f t="shared" si="130"/>
        <v>43.562963578531551</v>
      </c>
      <c r="L476" s="156">
        <f t="shared" si="130"/>
        <v>83.598841099401682</v>
      </c>
      <c r="M476" s="156">
        <f t="shared" si="130"/>
        <v>74.213330817945533</v>
      </c>
      <c r="N476" s="156">
        <f t="shared" si="130"/>
        <v>66.011100012081727</v>
      </c>
      <c r="O476" s="156">
        <f t="shared" si="130"/>
        <v>86.37720821394376</v>
      </c>
      <c r="P476" s="156">
        <f t="shared" si="130"/>
        <v>83.423998608286766</v>
      </c>
      <c r="Q476" s="156">
        <f t="shared" si="130"/>
        <v>107.31286440964611</v>
      </c>
    </row>
    <row r="477" spans="1:17" ht="12" customHeight="1" x14ac:dyDescent="0.25">
      <c r="A477" s="158" t="s">
        <v>112</v>
      </c>
      <c r="B477" s="157"/>
      <c r="C477" s="157">
        <f t="shared" ref="C477:Q477" si="131">C478</f>
        <v>0</v>
      </c>
      <c r="D477" s="157">
        <f t="shared" si="131"/>
        <v>13.538925383933334</v>
      </c>
      <c r="E477" s="157">
        <f t="shared" si="131"/>
        <v>0</v>
      </c>
      <c r="F477" s="157">
        <f t="shared" si="131"/>
        <v>47.509924819796879</v>
      </c>
      <c r="G477" s="157">
        <f t="shared" si="131"/>
        <v>17.444758190801256</v>
      </c>
      <c r="H477" s="157">
        <f t="shared" si="131"/>
        <v>20.934855032197706</v>
      </c>
      <c r="I477" s="157">
        <f t="shared" si="131"/>
        <v>16.315647301809985</v>
      </c>
      <c r="J477" s="157">
        <f t="shared" si="131"/>
        <v>52.047972056494352</v>
      </c>
      <c r="K477" s="157">
        <f t="shared" si="131"/>
        <v>26.300765220723793</v>
      </c>
      <c r="L477" s="157">
        <f t="shared" si="131"/>
        <v>72.826489837692762</v>
      </c>
      <c r="M477" s="157">
        <f t="shared" si="131"/>
        <v>48.376021823001132</v>
      </c>
      <c r="N477" s="157">
        <f t="shared" si="131"/>
        <v>32.699847802930734</v>
      </c>
      <c r="O477" s="157">
        <f t="shared" si="131"/>
        <v>105.35476129099885</v>
      </c>
      <c r="P477" s="157">
        <f t="shared" si="131"/>
        <v>113.35980426835381</v>
      </c>
      <c r="Q477" s="157">
        <f t="shared" si="131"/>
        <v>33.281915151063686</v>
      </c>
    </row>
    <row r="478" spans="1:17" ht="12" customHeight="1" x14ac:dyDescent="0.25">
      <c r="A478" s="23" t="s">
        <v>60</v>
      </c>
      <c r="B478" s="156"/>
      <c r="C478" s="156">
        <f t="shared" ref="C478:Q478" si="132">IF(C382=0,0,C382/0.086*1000000/C$58)</f>
        <v>0</v>
      </c>
      <c r="D478" s="156">
        <f t="shared" si="132"/>
        <v>13.538925383933334</v>
      </c>
      <c r="E478" s="156">
        <f t="shared" si="132"/>
        <v>0</v>
      </c>
      <c r="F478" s="156">
        <f t="shared" si="132"/>
        <v>47.509924819796879</v>
      </c>
      <c r="G478" s="156">
        <f t="shared" si="132"/>
        <v>17.444758190801256</v>
      </c>
      <c r="H478" s="156">
        <f t="shared" si="132"/>
        <v>20.934855032197706</v>
      </c>
      <c r="I478" s="156">
        <f t="shared" si="132"/>
        <v>16.315647301809985</v>
      </c>
      <c r="J478" s="156">
        <f t="shared" si="132"/>
        <v>52.047972056494352</v>
      </c>
      <c r="K478" s="156">
        <f t="shared" si="132"/>
        <v>26.300765220723793</v>
      </c>
      <c r="L478" s="156">
        <f t="shared" si="132"/>
        <v>72.826489837692762</v>
      </c>
      <c r="M478" s="156">
        <f t="shared" si="132"/>
        <v>48.376021823001132</v>
      </c>
      <c r="N478" s="156">
        <f t="shared" si="132"/>
        <v>32.699847802930734</v>
      </c>
      <c r="O478" s="156">
        <f t="shared" si="132"/>
        <v>105.35476129099885</v>
      </c>
      <c r="P478" s="156">
        <f t="shared" si="132"/>
        <v>113.35980426835381</v>
      </c>
      <c r="Q478" s="156">
        <f t="shared" si="132"/>
        <v>33.281915151063686</v>
      </c>
    </row>
    <row r="479" spans="1:17" ht="12" customHeight="1" x14ac:dyDescent="0.25">
      <c r="A479" s="158" t="s">
        <v>63</v>
      </c>
      <c r="B479" s="157"/>
      <c r="C479" s="157">
        <f t="shared" ref="C479:Q479" si="133">IF(C383=0,0,C383/0.086*1000000/SUM(C$62:C$67))</f>
        <v>0</v>
      </c>
      <c r="D479" s="157">
        <f t="shared" si="133"/>
        <v>2218.9770956376447</v>
      </c>
      <c r="E479" s="157">
        <f t="shared" si="133"/>
        <v>0</v>
      </c>
      <c r="F479" s="157">
        <f t="shared" si="133"/>
        <v>2166.9344448432566</v>
      </c>
      <c r="G479" s="157">
        <f t="shared" si="133"/>
        <v>2359.7987042451391</v>
      </c>
      <c r="H479" s="157">
        <f t="shared" si="133"/>
        <v>2517.424096411999</v>
      </c>
      <c r="I479" s="157">
        <f t="shared" si="133"/>
        <v>2437.1548211528993</v>
      </c>
      <c r="J479" s="157">
        <f t="shared" si="133"/>
        <v>2539.3296048030434</v>
      </c>
      <c r="K479" s="157">
        <f t="shared" si="133"/>
        <v>2311.5559689429465</v>
      </c>
      <c r="L479" s="157">
        <f t="shared" si="133"/>
        <v>2431.4790516236576</v>
      </c>
      <c r="M479" s="157">
        <f t="shared" si="133"/>
        <v>2355.7469758708953</v>
      </c>
      <c r="N479" s="157">
        <f t="shared" si="133"/>
        <v>2313.6167067219149</v>
      </c>
      <c r="O479" s="157">
        <f t="shared" si="133"/>
        <v>2328.5214193840898</v>
      </c>
      <c r="P479" s="157">
        <f t="shared" si="133"/>
        <v>2351.5484291113899</v>
      </c>
      <c r="Q479" s="157">
        <f t="shared" si="133"/>
        <v>2350.6590453727663</v>
      </c>
    </row>
    <row r="480" spans="1:17" ht="12" customHeight="1" x14ac:dyDescent="0.25">
      <c r="A480" s="167" t="s">
        <v>156</v>
      </c>
      <c r="B480" s="132"/>
      <c r="C480" s="132">
        <f t="shared" ref="C480:Q480" si="134">IF(C384=0,0,C384/0.086*1000000/C$62)</f>
        <v>0</v>
      </c>
      <c r="D480" s="132">
        <f t="shared" si="134"/>
        <v>2130.1974604883567</v>
      </c>
      <c r="E480" s="132">
        <f t="shared" si="134"/>
        <v>0</v>
      </c>
      <c r="F480" s="132">
        <f t="shared" si="134"/>
        <v>2161.1488870337125</v>
      </c>
      <c r="G480" s="132">
        <f t="shared" si="134"/>
        <v>2184.1128481470241</v>
      </c>
      <c r="H480" s="132">
        <f t="shared" si="134"/>
        <v>2219.7511224643222</v>
      </c>
      <c r="I480" s="132">
        <f t="shared" si="134"/>
        <v>2275.767402822546</v>
      </c>
      <c r="J480" s="132">
        <f t="shared" si="134"/>
        <v>2260.3945787033995</v>
      </c>
      <c r="K480" s="132">
        <f t="shared" si="134"/>
        <v>2294.8674835191287</v>
      </c>
      <c r="L480" s="132">
        <f t="shared" si="134"/>
        <v>0</v>
      </c>
      <c r="M480" s="132">
        <f t="shared" si="134"/>
        <v>2298.414624832084</v>
      </c>
      <c r="N480" s="132">
        <f t="shared" si="134"/>
        <v>2308.4270970842554</v>
      </c>
      <c r="O480" s="132">
        <f t="shared" si="134"/>
        <v>2310.5749176124336</v>
      </c>
      <c r="P480" s="132">
        <f t="shared" si="134"/>
        <v>2301.8809877628523</v>
      </c>
      <c r="Q480" s="132">
        <f t="shared" si="134"/>
        <v>2289.3903379948279</v>
      </c>
    </row>
    <row r="481" spans="1:17" ht="12" customHeight="1" x14ac:dyDescent="0.25">
      <c r="A481" s="167" t="s">
        <v>155</v>
      </c>
      <c r="B481" s="132"/>
      <c r="C481" s="132">
        <f t="shared" ref="C481:Q483" si="135">IF(C385=0,0,C385/0.086*1000000/C$63)</f>
        <v>0</v>
      </c>
      <c r="D481" s="132">
        <f t="shared" si="135"/>
        <v>2186.4785316079724</v>
      </c>
      <c r="E481" s="132">
        <f t="shared" si="135"/>
        <v>0</v>
      </c>
      <c r="F481" s="132">
        <f t="shared" si="135"/>
        <v>2245.7266890576993</v>
      </c>
      <c r="G481" s="132">
        <f t="shared" si="135"/>
        <v>2269.3406668772409</v>
      </c>
      <c r="H481" s="132">
        <f t="shared" si="135"/>
        <v>2298.7900364723864</v>
      </c>
      <c r="I481" s="132">
        <f t="shared" si="135"/>
        <v>2311.5675384506694</v>
      </c>
      <c r="J481" s="132">
        <f t="shared" si="135"/>
        <v>2311.065596475943</v>
      </c>
      <c r="K481" s="132">
        <f t="shared" si="135"/>
        <v>2327.4695734271272</v>
      </c>
      <c r="L481" s="132">
        <f t="shared" si="135"/>
        <v>2327.987895536995</v>
      </c>
      <c r="M481" s="132">
        <f t="shared" si="135"/>
        <v>2329.3492026980675</v>
      </c>
      <c r="N481" s="132">
        <f t="shared" si="135"/>
        <v>2329.1964625912938</v>
      </c>
      <c r="O481" s="132">
        <f t="shared" si="135"/>
        <v>2330.2650173380375</v>
      </c>
      <c r="P481" s="132">
        <f t="shared" si="135"/>
        <v>2320.9966636486784</v>
      </c>
      <c r="Q481" s="132">
        <f t="shared" si="135"/>
        <v>2299.7701065077495</v>
      </c>
    </row>
    <row r="482" spans="1:17" ht="12" customHeight="1" x14ac:dyDescent="0.25">
      <c r="A482" s="166" t="s">
        <v>55</v>
      </c>
      <c r="B482" s="165"/>
      <c r="C482" s="165">
        <f t="shared" si="135"/>
        <v>0</v>
      </c>
      <c r="D482" s="165">
        <f t="shared" si="135"/>
        <v>1449.083413689053</v>
      </c>
      <c r="E482" s="165">
        <f t="shared" si="135"/>
        <v>0</v>
      </c>
      <c r="F482" s="165">
        <f t="shared" si="135"/>
        <v>1500.3732087222238</v>
      </c>
      <c r="G482" s="165">
        <f t="shared" si="135"/>
        <v>1517.4719585727594</v>
      </c>
      <c r="H482" s="165">
        <f t="shared" si="135"/>
        <v>1535.7902678690566</v>
      </c>
      <c r="I482" s="165">
        <f t="shared" si="135"/>
        <v>1547.6941084107277</v>
      </c>
      <c r="J482" s="165">
        <f t="shared" si="135"/>
        <v>1539.6354349647513</v>
      </c>
      <c r="K482" s="165">
        <f t="shared" si="135"/>
        <v>1552.2594118041827</v>
      </c>
      <c r="L482" s="165">
        <f t="shared" si="135"/>
        <v>1548.8981705182375</v>
      </c>
      <c r="M482" s="165">
        <f t="shared" si="135"/>
        <v>1551.2528645879925</v>
      </c>
      <c r="N482" s="165">
        <f t="shared" si="135"/>
        <v>1551.9679483809014</v>
      </c>
      <c r="O482" s="165">
        <f t="shared" si="135"/>
        <v>1551.7560987372246</v>
      </c>
      <c r="P482" s="165">
        <f t="shared" si="135"/>
        <v>1544.4345159423367</v>
      </c>
      <c r="Q482" s="165">
        <f t="shared" si="135"/>
        <v>1530.2860582311548</v>
      </c>
    </row>
    <row r="483" spans="1:17" ht="12" customHeight="1" x14ac:dyDescent="0.25">
      <c r="A483" s="147" t="s">
        <v>59</v>
      </c>
      <c r="B483" s="164"/>
      <c r="C483" s="164">
        <f t="shared" si="135"/>
        <v>0</v>
      </c>
      <c r="D483" s="164">
        <f t="shared" si="135"/>
        <v>737.39511791891948</v>
      </c>
      <c r="E483" s="164">
        <f t="shared" si="135"/>
        <v>0</v>
      </c>
      <c r="F483" s="164">
        <f t="shared" si="135"/>
        <v>745.3534803354753</v>
      </c>
      <c r="G483" s="164">
        <f t="shared" si="135"/>
        <v>751.86870830448197</v>
      </c>
      <c r="H483" s="164">
        <f t="shared" si="135"/>
        <v>762.99976860332993</v>
      </c>
      <c r="I483" s="164">
        <f t="shared" si="135"/>
        <v>763.87343003994158</v>
      </c>
      <c r="J483" s="164">
        <f t="shared" si="135"/>
        <v>771.43016151119127</v>
      </c>
      <c r="K483" s="164">
        <f t="shared" si="135"/>
        <v>775.21016162294404</v>
      </c>
      <c r="L483" s="164">
        <f t="shared" si="135"/>
        <v>779.08972501875746</v>
      </c>
      <c r="M483" s="164">
        <f t="shared" si="135"/>
        <v>778.09633811007495</v>
      </c>
      <c r="N483" s="164">
        <f t="shared" si="135"/>
        <v>777.22851421039218</v>
      </c>
      <c r="O483" s="164">
        <f t="shared" si="135"/>
        <v>778.50891860081356</v>
      </c>
      <c r="P483" s="164">
        <f t="shared" si="135"/>
        <v>776.56214770634142</v>
      </c>
      <c r="Q483" s="164">
        <f t="shared" si="135"/>
        <v>769.48404827659454</v>
      </c>
    </row>
    <row r="484" spans="1:17" ht="12" customHeight="1" x14ac:dyDescent="0.25">
      <c r="A484" s="163" t="s">
        <v>144</v>
      </c>
      <c r="B484" s="162"/>
      <c r="C484" s="162">
        <f t="shared" ref="C484:Q484" si="136">IF(C388=0,0,C388/0.086*1000000/C$64)</f>
        <v>0</v>
      </c>
      <c r="D484" s="162">
        <f t="shared" si="136"/>
        <v>0</v>
      </c>
      <c r="E484" s="162">
        <f t="shared" si="136"/>
        <v>0</v>
      </c>
      <c r="F484" s="162">
        <f t="shared" si="136"/>
        <v>0</v>
      </c>
      <c r="G484" s="162">
        <f t="shared" si="136"/>
        <v>0</v>
      </c>
      <c r="H484" s="162">
        <f t="shared" si="136"/>
        <v>0</v>
      </c>
      <c r="I484" s="162">
        <f t="shared" si="136"/>
        <v>0</v>
      </c>
      <c r="J484" s="162">
        <f t="shared" si="136"/>
        <v>0</v>
      </c>
      <c r="K484" s="162">
        <f t="shared" si="136"/>
        <v>0</v>
      </c>
      <c r="L484" s="162">
        <f t="shared" si="136"/>
        <v>0</v>
      </c>
      <c r="M484" s="162">
        <f t="shared" si="136"/>
        <v>0</v>
      </c>
      <c r="N484" s="162">
        <f t="shared" si="136"/>
        <v>0</v>
      </c>
      <c r="O484" s="162">
        <f t="shared" si="136"/>
        <v>0</v>
      </c>
      <c r="P484" s="162">
        <f t="shared" si="136"/>
        <v>0</v>
      </c>
      <c r="Q484" s="162">
        <f t="shared" si="136"/>
        <v>0</v>
      </c>
    </row>
    <row r="485" spans="1:17" ht="12" customHeight="1" x14ac:dyDescent="0.25">
      <c r="A485" s="161" t="s">
        <v>143</v>
      </c>
      <c r="B485" s="160"/>
      <c r="C485" s="160">
        <f t="shared" ref="C485:Q487" si="137">IF(C389=0,0,C389/0.086*1000000/C$65)</f>
        <v>0</v>
      </c>
      <c r="D485" s="160">
        <f t="shared" si="137"/>
        <v>0</v>
      </c>
      <c r="E485" s="160">
        <f t="shared" si="137"/>
        <v>0</v>
      </c>
      <c r="F485" s="160">
        <f t="shared" si="137"/>
        <v>0</v>
      </c>
      <c r="G485" s="160">
        <f t="shared" si="137"/>
        <v>0</v>
      </c>
      <c r="H485" s="160">
        <f t="shared" si="137"/>
        <v>0</v>
      </c>
      <c r="I485" s="160">
        <f t="shared" si="137"/>
        <v>0</v>
      </c>
      <c r="J485" s="160">
        <f t="shared" si="137"/>
        <v>0</v>
      </c>
      <c r="K485" s="160">
        <f t="shared" si="137"/>
        <v>0</v>
      </c>
      <c r="L485" s="160">
        <f t="shared" si="137"/>
        <v>0</v>
      </c>
      <c r="M485" s="160">
        <f t="shared" si="137"/>
        <v>0</v>
      </c>
      <c r="N485" s="160">
        <f t="shared" si="137"/>
        <v>0</v>
      </c>
      <c r="O485" s="160">
        <f t="shared" si="137"/>
        <v>0</v>
      </c>
      <c r="P485" s="160">
        <f t="shared" si="137"/>
        <v>0</v>
      </c>
      <c r="Q485" s="160">
        <f t="shared" si="137"/>
        <v>0</v>
      </c>
    </row>
    <row r="486" spans="1:17" ht="12" customHeight="1" x14ac:dyDescent="0.25">
      <c r="A486" s="148" t="s">
        <v>57</v>
      </c>
      <c r="B486" s="156"/>
      <c r="C486" s="156">
        <f t="shared" si="137"/>
        <v>0</v>
      </c>
      <c r="D486" s="156">
        <f t="shared" si="137"/>
        <v>0</v>
      </c>
      <c r="E486" s="156">
        <f t="shared" si="137"/>
        <v>0</v>
      </c>
      <c r="F486" s="156">
        <f t="shared" si="137"/>
        <v>0</v>
      </c>
      <c r="G486" s="156">
        <f t="shared" si="137"/>
        <v>0</v>
      </c>
      <c r="H486" s="156">
        <f t="shared" si="137"/>
        <v>0</v>
      </c>
      <c r="I486" s="156">
        <f t="shared" si="137"/>
        <v>0</v>
      </c>
      <c r="J486" s="156">
        <f t="shared" si="137"/>
        <v>0</v>
      </c>
      <c r="K486" s="156">
        <f t="shared" si="137"/>
        <v>0</v>
      </c>
      <c r="L486" s="156">
        <f t="shared" si="137"/>
        <v>0</v>
      </c>
      <c r="M486" s="156">
        <f t="shared" si="137"/>
        <v>0</v>
      </c>
      <c r="N486" s="156">
        <f t="shared" si="137"/>
        <v>0</v>
      </c>
      <c r="O486" s="156">
        <f t="shared" si="137"/>
        <v>0</v>
      </c>
      <c r="P486" s="156">
        <f t="shared" si="137"/>
        <v>0</v>
      </c>
      <c r="Q486" s="156">
        <f t="shared" si="137"/>
        <v>0</v>
      </c>
    </row>
    <row r="487" spans="1:17" ht="12" customHeight="1" x14ac:dyDescent="0.25">
      <c r="A487" s="148" t="s">
        <v>59</v>
      </c>
      <c r="B487" s="156"/>
      <c r="C487" s="156">
        <f t="shared" si="137"/>
        <v>0</v>
      </c>
      <c r="D487" s="156">
        <f t="shared" si="137"/>
        <v>0</v>
      </c>
      <c r="E487" s="156">
        <f t="shared" si="137"/>
        <v>0</v>
      </c>
      <c r="F487" s="156">
        <f t="shared" si="137"/>
        <v>0</v>
      </c>
      <c r="G487" s="156">
        <f t="shared" si="137"/>
        <v>0</v>
      </c>
      <c r="H487" s="156">
        <f t="shared" si="137"/>
        <v>0</v>
      </c>
      <c r="I487" s="156">
        <f t="shared" si="137"/>
        <v>0</v>
      </c>
      <c r="J487" s="156">
        <f t="shared" si="137"/>
        <v>0</v>
      </c>
      <c r="K487" s="156">
        <f t="shared" si="137"/>
        <v>0</v>
      </c>
      <c r="L487" s="156">
        <f t="shared" si="137"/>
        <v>0</v>
      </c>
      <c r="M487" s="156">
        <f t="shared" si="137"/>
        <v>0</v>
      </c>
      <c r="N487" s="156">
        <f t="shared" si="137"/>
        <v>0</v>
      </c>
      <c r="O487" s="156">
        <f t="shared" si="137"/>
        <v>0</v>
      </c>
      <c r="P487" s="156">
        <f t="shared" si="137"/>
        <v>0</v>
      </c>
      <c r="Q487" s="156">
        <f t="shared" si="137"/>
        <v>0</v>
      </c>
    </row>
    <row r="488" spans="1:17" ht="12" customHeight="1" x14ac:dyDescent="0.25">
      <c r="A488" s="163" t="s">
        <v>142</v>
      </c>
      <c r="B488" s="162"/>
      <c r="C488" s="162">
        <f t="shared" ref="C488:Q488" si="138">IF(C392=0,0,C392/0.086*1000000/C$66)</f>
        <v>0</v>
      </c>
      <c r="D488" s="162">
        <f t="shared" si="138"/>
        <v>2272.5735522378454</v>
      </c>
      <c r="E488" s="162">
        <f t="shared" si="138"/>
        <v>0</v>
      </c>
      <c r="F488" s="162">
        <f t="shared" si="138"/>
        <v>0</v>
      </c>
      <c r="G488" s="162">
        <f t="shared" si="138"/>
        <v>2426.7979168901475</v>
      </c>
      <c r="H488" s="162">
        <f t="shared" si="138"/>
        <v>2635.6193153262843</v>
      </c>
      <c r="I488" s="162">
        <f t="shared" si="138"/>
        <v>2569.2346698505539</v>
      </c>
      <c r="J488" s="162">
        <f t="shared" si="138"/>
        <v>2631.491290292041</v>
      </c>
      <c r="K488" s="162">
        <f t="shared" si="138"/>
        <v>2345.3138368246405</v>
      </c>
      <c r="L488" s="162">
        <f t="shared" si="138"/>
        <v>2506.0052853499492</v>
      </c>
      <c r="M488" s="162">
        <f t="shared" si="138"/>
        <v>2507.9988154773387</v>
      </c>
      <c r="N488" s="162">
        <f t="shared" si="138"/>
        <v>0</v>
      </c>
      <c r="O488" s="162">
        <f t="shared" si="138"/>
        <v>0</v>
      </c>
      <c r="P488" s="162">
        <f t="shared" si="138"/>
        <v>2686.5966386403329</v>
      </c>
      <c r="Q488" s="162">
        <f t="shared" si="138"/>
        <v>2808.0977345616834</v>
      </c>
    </row>
    <row r="489" spans="1:17" ht="12" customHeight="1" x14ac:dyDescent="0.25">
      <c r="A489" s="161" t="s">
        <v>141</v>
      </c>
      <c r="B489" s="160"/>
      <c r="C489" s="160">
        <f t="shared" ref="C489:Q491" si="139">IF(C393=0,0,C393/0.086*1000000/C$67)</f>
        <v>0</v>
      </c>
      <c r="D489" s="160">
        <f t="shared" si="139"/>
        <v>2248.1001328926709</v>
      </c>
      <c r="E489" s="160">
        <f t="shared" si="139"/>
        <v>0</v>
      </c>
      <c r="F489" s="160">
        <f t="shared" si="139"/>
        <v>0</v>
      </c>
      <c r="G489" s="160">
        <f t="shared" si="139"/>
        <v>2388.3032901248562</v>
      </c>
      <c r="H489" s="160">
        <f t="shared" si="139"/>
        <v>2528.7111128858674</v>
      </c>
      <c r="I489" s="160">
        <f t="shared" si="139"/>
        <v>2467.8125969389907</v>
      </c>
      <c r="J489" s="160">
        <f t="shared" si="139"/>
        <v>2509.7933219981442</v>
      </c>
      <c r="K489" s="160">
        <f t="shared" si="139"/>
        <v>2330.6493567970529</v>
      </c>
      <c r="L489" s="160">
        <f t="shared" si="139"/>
        <v>2435.1567943915702</v>
      </c>
      <c r="M489" s="160">
        <f t="shared" si="139"/>
        <v>2437.9701437866747</v>
      </c>
      <c r="N489" s="160">
        <f t="shared" si="139"/>
        <v>0</v>
      </c>
      <c r="O489" s="160">
        <f t="shared" si="139"/>
        <v>0</v>
      </c>
      <c r="P489" s="160">
        <f t="shared" si="139"/>
        <v>2522.8399873357812</v>
      </c>
      <c r="Q489" s="160">
        <f t="shared" si="139"/>
        <v>2600.7210605162782</v>
      </c>
    </row>
    <row r="490" spans="1:17" ht="12" customHeight="1" x14ac:dyDescent="0.25">
      <c r="A490" s="148" t="s">
        <v>60</v>
      </c>
      <c r="B490" s="156"/>
      <c r="C490" s="156">
        <f t="shared" si="139"/>
        <v>0</v>
      </c>
      <c r="D490" s="156">
        <f t="shared" si="139"/>
        <v>1510.7276205266028</v>
      </c>
      <c r="E490" s="156">
        <f t="shared" si="139"/>
        <v>0</v>
      </c>
      <c r="F490" s="156">
        <f t="shared" si="139"/>
        <v>0</v>
      </c>
      <c r="G490" s="156">
        <f t="shared" si="139"/>
        <v>1636.3509103331032</v>
      </c>
      <c r="H490" s="156">
        <f t="shared" si="139"/>
        <v>1765.6317270284501</v>
      </c>
      <c r="I490" s="156">
        <f t="shared" si="139"/>
        <v>1703.9315135810132</v>
      </c>
      <c r="J490" s="156">
        <f t="shared" si="139"/>
        <v>1738.3334713548481</v>
      </c>
      <c r="K490" s="156">
        <f t="shared" si="139"/>
        <v>1555.5456947121208</v>
      </c>
      <c r="L490" s="156">
        <f t="shared" si="139"/>
        <v>1655.9741752908426</v>
      </c>
      <c r="M490" s="156">
        <f t="shared" si="139"/>
        <v>1659.8401715812986</v>
      </c>
      <c r="N490" s="156">
        <f t="shared" si="139"/>
        <v>0</v>
      </c>
      <c r="O490" s="156">
        <f t="shared" si="139"/>
        <v>0</v>
      </c>
      <c r="P490" s="156">
        <f t="shared" si="139"/>
        <v>1746.2878151162138</v>
      </c>
      <c r="Q490" s="156">
        <f t="shared" si="139"/>
        <v>1831.4299989493154</v>
      </c>
    </row>
    <row r="491" spans="1:17" ht="12" customHeight="1" x14ac:dyDescent="0.25">
      <c r="A491" s="148" t="s">
        <v>59</v>
      </c>
      <c r="B491" s="156"/>
      <c r="C491" s="156">
        <f t="shared" si="139"/>
        <v>0</v>
      </c>
      <c r="D491" s="156">
        <f t="shared" si="139"/>
        <v>737.37251236606801</v>
      </c>
      <c r="E491" s="156">
        <f t="shared" si="139"/>
        <v>0</v>
      </c>
      <c r="F491" s="156">
        <f t="shared" si="139"/>
        <v>0</v>
      </c>
      <c r="G491" s="156">
        <f t="shared" si="139"/>
        <v>751.95237979175295</v>
      </c>
      <c r="H491" s="156">
        <f t="shared" si="139"/>
        <v>763.07938585741704</v>
      </c>
      <c r="I491" s="156">
        <f t="shared" si="139"/>
        <v>763.88108335797722</v>
      </c>
      <c r="J491" s="156">
        <f t="shared" si="139"/>
        <v>771.45985064329602</v>
      </c>
      <c r="K491" s="156">
        <f t="shared" si="139"/>
        <v>775.10366208493201</v>
      </c>
      <c r="L491" s="156">
        <f t="shared" si="139"/>
        <v>779.18261910072772</v>
      </c>
      <c r="M491" s="156">
        <f t="shared" si="139"/>
        <v>778.12997220537579</v>
      </c>
      <c r="N491" s="156">
        <f t="shared" si="139"/>
        <v>0</v>
      </c>
      <c r="O491" s="156">
        <f t="shared" si="139"/>
        <v>0</v>
      </c>
      <c r="P491" s="156">
        <f t="shared" si="139"/>
        <v>776.55217221956752</v>
      </c>
      <c r="Q491" s="156">
        <f t="shared" si="139"/>
        <v>769.29106156696298</v>
      </c>
    </row>
    <row r="492" spans="1:17" ht="12" customHeight="1" x14ac:dyDescent="0.25">
      <c r="A492" s="158" t="s">
        <v>62</v>
      </c>
      <c r="B492" s="157"/>
      <c r="C492" s="157">
        <f t="shared" ref="C492:Q492" si="140">IF(C396=0,0,C396/0.086*1000000/SUM(C$69:C$71))</f>
        <v>0</v>
      </c>
      <c r="D492" s="157">
        <f t="shared" si="140"/>
        <v>642.57768695912614</v>
      </c>
      <c r="E492" s="157">
        <f t="shared" si="140"/>
        <v>0</v>
      </c>
      <c r="F492" s="157">
        <f t="shared" si="140"/>
        <v>686.58159689085142</v>
      </c>
      <c r="G492" s="157">
        <f t="shared" si="140"/>
        <v>678.75233387347555</v>
      </c>
      <c r="H492" s="157">
        <f t="shared" si="140"/>
        <v>699.47849364458602</v>
      </c>
      <c r="I492" s="157">
        <f t="shared" si="140"/>
        <v>721.67021192098377</v>
      </c>
      <c r="J492" s="157">
        <f t="shared" si="140"/>
        <v>722.01033794621992</v>
      </c>
      <c r="K492" s="157">
        <f t="shared" si="140"/>
        <v>697.63253081295341</v>
      </c>
      <c r="L492" s="157">
        <f t="shared" si="140"/>
        <v>716.64880645785195</v>
      </c>
      <c r="M492" s="157">
        <f t="shared" si="140"/>
        <v>715.80843881565568</v>
      </c>
      <c r="N492" s="157">
        <f t="shared" si="140"/>
        <v>726.6651456864264</v>
      </c>
      <c r="O492" s="157">
        <f t="shared" si="140"/>
        <v>755.75302715972384</v>
      </c>
      <c r="P492" s="157">
        <f t="shared" si="140"/>
        <v>783.621619851025</v>
      </c>
      <c r="Q492" s="157">
        <f t="shared" si="140"/>
        <v>829.80731280746056</v>
      </c>
    </row>
    <row r="493" spans="1:17" ht="12" customHeight="1" x14ac:dyDescent="0.25">
      <c r="A493" s="23" t="s">
        <v>55</v>
      </c>
      <c r="B493" s="156"/>
      <c r="C493" s="156">
        <f t="shared" ref="C493:Q493" si="141">IF(C397=0,0,C397/0.086*1000000/C$69)</f>
        <v>0</v>
      </c>
      <c r="D493" s="156">
        <f t="shared" si="141"/>
        <v>0</v>
      </c>
      <c r="E493" s="156">
        <f t="shared" si="141"/>
        <v>0</v>
      </c>
      <c r="F493" s="156">
        <f t="shared" si="141"/>
        <v>0</v>
      </c>
      <c r="G493" s="156">
        <f t="shared" si="141"/>
        <v>0</v>
      </c>
      <c r="H493" s="156">
        <f t="shared" si="141"/>
        <v>0</v>
      </c>
      <c r="I493" s="156">
        <f t="shared" si="141"/>
        <v>0</v>
      </c>
      <c r="J493" s="156">
        <f t="shared" si="141"/>
        <v>0</v>
      </c>
      <c r="K493" s="156">
        <f t="shared" si="141"/>
        <v>0</v>
      </c>
      <c r="L493" s="156">
        <f t="shared" si="141"/>
        <v>0</v>
      </c>
      <c r="M493" s="156">
        <f t="shared" si="141"/>
        <v>0</v>
      </c>
      <c r="N493" s="156">
        <f t="shared" si="141"/>
        <v>0</v>
      </c>
      <c r="O493" s="156">
        <f t="shared" si="141"/>
        <v>0</v>
      </c>
      <c r="P493" s="156">
        <f t="shared" si="141"/>
        <v>0</v>
      </c>
      <c r="Q493" s="156">
        <f t="shared" si="141"/>
        <v>0</v>
      </c>
    </row>
    <row r="494" spans="1:17" ht="12" customHeight="1" x14ac:dyDescent="0.25">
      <c r="A494" s="23" t="s">
        <v>57</v>
      </c>
      <c r="B494" s="156"/>
      <c r="C494" s="156">
        <f t="shared" ref="C494:Q494" si="142">IF(C398=0,0,C398/0.086*1000000/C$70)</f>
        <v>0</v>
      </c>
      <c r="D494" s="156">
        <f t="shared" si="142"/>
        <v>0</v>
      </c>
      <c r="E494" s="156">
        <f t="shared" si="142"/>
        <v>0</v>
      </c>
      <c r="F494" s="156">
        <f t="shared" si="142"/>
        <v>0</v>
      </c>
      <c r="G494" s="156">
        <f t="shared" si="142"/>
        <v>0</v>
      </c>
      <c r="H494" s="156">
        <f t="shared" si="142"/>
        <v>0</v>
      </c>
      <c r="I494" s="156">
        <f t="shared" si="142"/>
        <v>0</v>
      </c>
      <c r="J494" s="156">
        <f t="shared" si="142"/>
        <v>0</v>
      </c>
      <c r="K494" s="156">
        <f t="shared" si="142"/>
        <v>0</v>
      </c>
      <c r="L494" s="156">
        <f t="shared" si="142"/>
        <v>0</v>
      </c>
      <c r="M494" s="156">
        <f t="shared" si="142"/>
        <v>0</v>
      </c>
      <c r="N494" s="156">
        <f t="shared" si="142"/>
        <v>0</v>
      </c>
      <c r="O494" s="156">
        <f t="shared" si="142"/>
        <v>0</v>
      </c>
      <c r="P494" s="156">
        <f t="shared" si="142"/>
        <v>0</v>
      </c>
      <c r="Q494" s="156">
        <f t="shared" si="142"/>
        <v>0</v>
      </c>
    </row>
    <row r="495" spans="1:17" ht="12" customHeight="1" x14ac:dyDescent="0.25">
      <c r="A495" s="29" t="s">
        <v>140</v>
      </c>
      <c r="B495" s="57"/>
      <c r="C495" s="57">
        <f t="shared" ref="C495:Q495" si="143">IF(C399=0,0,C399/0.086*1000000/C$71)</f>
        <v>0</v>
      </c>
      <c r="D495" s="57">
        <f t="shared" si="143"/>
        <v>642.57768695912614</v>
      </c>
      <c r="E495" s="57">
        <f t="shared" si="143"/>
        <v>0</v>
      </c>
      <c r="F495" s="57">
        <f t="shared" si="143"/>
        <v>686.58159689085142</v>
      </c>
      <c r="G495" s="57">
        <f t="shared" si="143"/>
        <v>678.75233387347555</v>
      </c>
      <c r="H495" s="57">
        <f t="shared" si="143"/>
        <v>699.47849364458602</v>
      </c>
      <c r="I495" s="57">
        <f t="shared" si="143"/>
        <v>721.67021192098377</v>
      </c>
      <c r="J495" s="57">
        <f t="shared" si="143"/>
        <v>722.01033794621992</v>
      </c>
      <c r="K495" s="57">
        <f t="shared" si="143"/>
        <v>697.63253081295341</v>
      </c>
      <c r="L495" s="57">
        <f t="shared" si="143"/>
        <v>716.64880645785195</v>
      </c>
      <c r="M495" s="57">
        <f t="shared" si="143"/>
        <v>715.80843881565568</v>
      </c>
      <c r="N495" s="57">
        <f t="shared" si="143"/>
        <v>726.6651456864264</v>
      </c>
      <c r="O495" s="57">
        <f t="shared" si="143"/>
        <v>755.75302715972384</v>
      </c>
      <c r="P495" s="57">
        <f t="shared" si="143"/>
        <v>783.621619851025</v>
      </c>
      <c r="Q495" s="57">
        <f t="shared" si="143"/>
        <v>829.80731280746056</v>
      </c>
    </row>
    <row r="497" spans="1:17" ht="12" customHeight="1" x14ac:dyDescent="0.25">
      <c r="A497" s="152" t="s">
        <v>187</v>
      </c>
      <c r="B497" s="168"/>
      <c r="C497" s="168">
        <f t="shared" ref="C497:Q497" si="144">SUM(C498,C501,C503,C516)</f>
        <v>0</v>
      </c>
      <c r="D497" s="168">
        <f t="shared" si="144"/>
        <v>0</v>
      </c>
      <c r="E497" s="168">
        <f t="shared" si="144"/>
        <v>0</v>
      </c>
      <c r="F497" s="168">
        <f t="shared" si="144"/>
        <v>0</v>
      </c>
      <c r="G497" s="168">
        <f t="shared" si="144"/>
        <v>0</v>
      </c>
      <c r="H497" s="168">
        <f t="shared" si="144"/>
        <v>0</v>
      </c>
      <c r="I497" s="168">
        <f t="shared" si="144"/>
        <v>0</v>
      </c>
      <c r="J497" s="168">
        <f t="shared" si="144"/>
        <v>0</v>
      </c>
      <c r="K497" s="168">
        <f t="shared" si="144"/>
        <v>0</v>
      </c>
      <c r="L497" s="168">
        <f t="shared" si="144"/>
        <v>0</v>
      </c>
      <c r="M497" s="168">
        <f t="shared" si="144"/>
        <v>0</v>
      </c>
      <c r="N497" s="168">
        <f t="shared" si="144"/>
        <v>0</v>
      </c>
      <c r="O497" s="168">
        <f t="shared" si="144"/>
        <v>0</v>
      </c>
      <c r="P497" s="168">
        <f t="shared" si="144"/>
        <v>0</v>
      </c>
      <c r="Q497" s="168">
        <f t="shared" si="144"/>
        <v>0</v>
      </c>
    </row>
    <row r="498" spans="1:17" ht="12" customHeight="1" x14ac:dyDescent="0.25">
      <c r="A498" s="158" t="s">
        <v>65</v>
      </c>
      <c r="B498" s="157"/>
      <c r="C498" s="157">
        <f t="shared" ref="C498:Q498" si="145">SUM(C499:C500)</f>
        <v>0</v>
      </c>
      <c r="D498" s="157">
        <f t="shared" si="145"/>
        <v>0</v>
      </c>
      <c r="E498" s="157">
        <f t="shared" si="145"/>
        <v>0</v>
      </c>
      <c r="F498" s="157">
        <f t="shared" si="145"/>
        <v>0</v>
      </c>
      <c r="G498" s="157">
        <f t="shared" si="145"/>
        <v>0</v>
      </c>
      <c r="H498" s="157">
        <f t="shared" si="145"/>
        <v>0</v>
      </c>
      <c r="I498" s="157">
        <f t="shared" si="145"/>
        <v>0</v>
      </c>
      <c r="J498" s="157">
        <f t="shared" si="145"/>
        <v>0</v>
      </c>
      <c r="K498" s="157">
        <f t="shared" si="145"/>
        <v>0</v>
      </c>
      <c r="L498" s="157">
        <f t="shared" si="145"/>
        <v>0</v>
      </c>
      <c r="M498" s="157">
        <f t="shared" si="145"/>
        <v>0</v>
      </c>
      <c r="N498" s="157">
        <f t="shared" si="145"/>
        <v>0</v>
      </c>
      <c r="O498" s="157">
        <f t="shared" si="145"/>
        <v>0</v>
      </c>
      <c r="P498" s="157">
        <f t="shared" si="145"/>
        <v>0</v>
      </c>
      <c r="Q498" s="157">
        <f t="shared" si="145"/>
        <v>0</v>
      </c>
    </row>
    <row r="499" spans="1:17" ht="12" customHeight="1" x14ac:dyDescent="0.25">
      <c r="A499" s="23" t="s">
        <v>157</v>
      </c>
      <c r="B499" s="156"/>
      <c r="C499" s="156">
        <f t="shared" ref="C499:Q499" si="146">IF(C427=0,0,C427*1000000/C$58)</f>
        <v>0</v>
      </c>
      <c r="D499" s="156">
        <f t="shared" si="146"/>
        <v>0</v>
      </c>
      <c r="E499" s="156">
        <f t="shared" si="146"/>
        <v>0</v>
      </c>
      <c r="F499" s="156">
        <f t="shared" si="146"/>
        <v>0</v>
      </c>
      <c r="G499" s="156">
        <f t="shared" si="146"/>
        <v>0</v>
      </c>
      <c r="H499" s="156">
        <f t="shared" si="146"/>
        <v>0</v>
      </c>
      <c r="I499" s="156">
        <f t="shared" si="146"/>
        <v>0</v>
      </c>
      <c r="J499" s="156">
        <f t="shared" si="146"/>
        <v>0</v>
      </c>
      <c r="K499" s="156">
        <f t="shared" si="146"/>
        <v>0</v>
      </c>
      <c r="L499" s="156">
        <f t="shared" si="146"/>
        <v>0</v>
      </c>
      <c r="M499" s="156">
        <f t="shared" si="146"/>
        <v>0</v>
      </c>
      <c r="N499" s="156">
        <f t="shared" si="146"/>
        <v>0</v>
      </c>
      <c r="O499" s="156">
        <f t="shared" si="146"/>
        <v>0</v>
      </c>
      <c r="P499" s="156">
        <f t="shared" si="146"/>
        <v>0</v>
      </c>
      <c r="Q499" s="156">
        <f t="shared" si="146"/>
        <v>0</v>
      </c>
    </row>
    <row r="500" spans="1:17" ht="12" customHeight="1" x14ac:dyDescent="0.25">
      <c r="A500" s="23" t="s">
        <v>60</v>
      </c>
      <c r="B500" s="156"/>
      <c r="C500" s="156">
        <f t="shared" ref="C500:Q500" si="147">IF(C428=0,0,C428*1000000/C$58)</f>
        <v>0</v>
      </c>
      <c r="D500" s="156">
        <f t="shared" si="147"/>
        <v>0</v>
      </c>
      <c r="E500" s="156">
        <f t="shared" si="147"/>
        <v>0</v>
      </c>
      <c r="F500" s="156">
        <f t="shared" si="147"/>
        <v>0</v>
      </c>
      <c r="G500" s="156">
        <f t="shared" si="147"/>
        <v>0</v>
      </c>
      <c r="H500" s="156">
        <f t="shared" si="147"/>
        <v>0</v>
      </c>
      <c r="I500" s="156">
        <f t="shared" si="147"/>
        <v>0</v>
      </c>
      <c r="J500" s="156">
        <f t="shared" si="147"/>
        <v>0</v>
      </c>
      <c r="K500" s="156">
        <f t="shared" si="147"/>
        <v>0</v>
      </c>
      <c r="L500" s="156">
        <f t="shared" si="147"/>
        <v>0</v>
      </c>
      <c r="M500" s="156">
        <f t="shared" si="147"/>
        <v>0</v>
      </c>
      <c r="N500" s="156">
        <f t="shared" si="147"/>
        <v>0</v>
      </c>
      <c r="O500" s="156">
        <f t="shared" si="147"/>
        <v>0</v>
      </c>
      <c r="P500" s="156">
        <f t="shared" si="147"/>
        <v>0</v>
      </c>
      <c r="Q500" s="156">
        <f t="shared" si="147"/>
        <v>0</v>
      </c>
    </row>
    <row r="501" spans="1:17" ht="12" customHeight="1" x14ac:dyDescent="0.25">
      <c r="A501" s="158" t="s">
        <v>112</v>
      </c>
      <c r="B501" s="157"/>
      <c r="C501" s="157">
        <f t="shared" ref="C501:Q501" si="148">C502</f>
        <v>0</v>
      </c>
      <c r="D501" s="157">
        <f t="shared" si="148"/>
        <v>0</v>
      </c>
      <c r="E501" s="157">
        <f t="shared" si="148"/>
        <v>0</v>
      </c>
      <c r="F501" s="157">
        <f t="shared" si="148"/>
        <v>0</v>
      </c>
      <c r="G501" s="157">
        <f t="shared" si="148"/>
        <v>0</v>
      </c>
      <c r="H501" s="157">
        <f t="shared" si="148"/>
        <v>0</v>
      </c>
      <c r="I501" s="157">
        <f t="shared" si="148"/>
        <v>0</v>
      </c>
      <c r="J501" s="157">
        <f t="shared" si="148"/>
        <v>0</v>
      </c>
      <c r="K501" s="157">
        <f t="shared" si="148"/>
        <v>0</v>
      </c>
      <c r="L501" s="157">
        <f t="shared" si="148"/>
        <v>0</v>
      </c>
      <c r="M501" s="157">
        <f t="shared" si="148"/>
        <v>0</v>
      </c>
      <c r="N501" s="157">
        <f t="shared" si="148"/>
        <v>0</v>
      </c>
      <c r="O501" s="157">
        <f t="shared" si="148"/>
        <v>0</v>
      </c>
      <c r="P501" s="157">
        <f t="shared" si="148"/>
        <v>0</v>
      </c>
      <c r="Q501" s="157">
        <f t="shared" si="148"/>
        <v>0</v>
      </c>
    </row>
    <row r="502" spans="1:17" ht="12" customHeight="1" x14ac:dyDescent="0.25">
      <c r="A502" s="23" t="s">
        <v>60</v>
      </c>
      <c r="B502" s="156"/>
      <c r="C502" s="156">
        <f t="shared" ref="C502:Q502" si="149">IF(C430=0,0,C430*1000000/C$58)</f>
        <v>0</v>
      </c>
      <c r="D502" s="156">
        <f t="shared" si="149"/>
        <v>0</v>
      </c>
      <c r="E502" s="156">
        <f t="shared" si="149"/>
        <v>0</v>
      </c>
      <c r="F502" s="156">
        <f t="shared" si="149"/>
        <v>0</v>
      </c>
      <c r="G502" s="156">
        <f t="shared" si="149"/>
        <v>0</v>
      </c>
      <c r="H502" s="156">
        <f t="shared" si="149"/>
        <v>0</v>
      </c>
      <c r="I502" s="156">
        <f t="shared" si="149"/>
        <v>0</v>
      </c>
      <c r="J502" s="156">
        <f t="shared" si="149"/>
        <v>0</v>
      </c>
      <c r="K502" s="156">
        <f t="shared" si="149"/>
        <v>0</v>
      </c>
      <c r="L502" s="156">
        <f t="shared" si="149"/>
        <v>0</v>
      </c>
      <c r="M502" s="156">
        <f t="shared" si="149"/>
        <v>0</v>
      </c>
      <c r="N502" s="156">
        <f t="shared" si="149"/>
        <v>0</v>
      </c>
      <c r="O502" s="156">
        <f t="shared" si="149"/>
        <v>0</v>
      </c>
      <c r="P502" s="156">
        <f t="shared" si="149"/>
        <v>0</v>
      </c>
      <c r="Q502" s="156">
        <f t="shared" si="149"/>
        <v>0</v>
      </c>
    </row>
    <row r="503" spans="1:17" ht="12" customHeight="1" x14ac:dyDescent="0.25">
      <c r="A503" s="158" t="s">
        <v>63</v>
      </c>
      <c r="B503" s="157"/>
      <c r="C503" s="157">
        <f t="shared" ref="C503:Q503" si="150">IF(C431=0,0,C431*1000000/SUM(C$62:C$67))</f>
        <v>0</v>
      </c>
      <c r="D503" s="157">
        <f t="shared" si="150"/>
        <v>0</v>
      </c>
      <c r="E503" s="157">
        <f t="shared" si="150"/>
        <v>0</v>
      </c>
      <c r="F503" s="157">
        <f t="shared" si="150"/>
        <v>0</v>
      </c>
      <c r="G503" s="157">
        <f t="shared" si="150"/>
        <v>0</v>
      </c>
      <c r="H503" s="157">
        <f t="shared" si="150"/>
        <v>0</v>
      </c>
      <c r="I503" s="157">
        <f t="shared" si="150"/>
        <v>0</v>
      </c>
      <c r="J503" s="157">
        <f t="shared" si="150"/>
        <v>0</v>
      </c>
      <c r="K503" s="157">
        <f t="shared" si="150"/>
        <v>0</v>
      </c>
      <c r="L503" s="157">
        <f t="shared" si="150"/>
        <v>0</v>
      </c>
      <c r="M503" s="157">
        <f t="shared" si="150"/>
        <v>0</v>
      </c>
      <c r="N503" s="157">
        <f t="shared" si="150"/>
        <v>0</v>
      </c>
      <c r="O503" s="157">
        <f t="shared" si="150"/>
        <v>0</v>
      </c>
      <c r="P503" s="157">
        <f t="shared" si="150"/>
        <v>0</v>
      </c>
      <c r="Q503" s="157">
        <f t="shared" si="150"/>
        <v>0</v>
      </c>
    </row>
    <row r="504" spans="1:17" ht="12" customHeight="1" x14ac:dyDescent="0.25">
      <c r="A504" s="167" t="s">
        <v>156</v>
      </c>
      <c r="B504" s="132"/>
      <c r="C504" s="132">
        <f t="shared" ref="C504:Q504" si="151">IF(C432=0,0,C432*1000000/C$62)</f>
        <v>0</v>
      </c>
      <c r="D504" s="132">
        <f t="shared" si="151"/>
        <v>0</v>
      </c>
      <c r="E504" s="132">
        <f t="shared" si="151"/>
        <v>0</v>
      </c>
      <c r="F504" s="132">
        <f t="shared" si="151"/>
        <v>0</v>
      </c>
      <c r="G504" s="132">
        <f t="shared" si="151"/>
        <v>0</v>
      </c>
      <c r="H504" s="132">
        <f t="shared" si="151"/>
        <v>0</v>
      </c>
      <c r="I504" s="132">
        <f t="shared" si="151"/>
        <v>0</v>
      </c>
      <c r="J504" s="132">
        <f t="shared" si="151"/>
        <v>0</v>
      </c>
      <c r="K504" s="132">
        <f t="shared" si="151"/>
        <v>0</v>
      </c>
      <c r="L504" s="132">
        <f t="shared" si="151"/>
        <v>0</v>
      </c>
      <c r="M504" s="132">
        <f t="shared" si="151"/>
        <v>0</v>
      </c>
      <c r="N504" s="132">
        <f t="shared" si="151"/>
        <v>0</v>
      </c>
      <c r="O504" s="132">
        <f t="shared" si="151"/>
        <v>0</v>
      </c>
      <c r="P504" s="132">
        <f t="shared" si="151"/>
        <v>0</v>
      </c>
      <c r="Q504" s="132">
        <f t="shared" si="151"/>
        <v>0</v>
      </c>
    </row>
    <row r="505" spans="1:17" ht="12" customHeight="1" x14ac:dyDescent="0.25">
      <c r="A505" s="167" t="s">
        <v>155</v>
      </c>
      <c r="B505" s="132"/>
      <c r="C505" s="132">
        <f t="shared" ref="C505:Q505" si="152">IF(C433=0,0,C433*1000000/C$63)</f>
        <v>0</v>
      </c>
      <c r="D505" s="132">
        <f t="shared" si="152"/>
        <v>0</v>
      </c>
      <c r="E505" s="132">
        <f t="shared" si="152"/>
        <v>0</v>
      </c>
      <c r="F505" s="132">
        <f t="shared" si="152"/>
        <v>0</v>
      </c>
      <c r="G505" s="132">
        <f t="shared" si="152"/>
        <v>0</v>
      </c>
      <c r="H505" s="132">
        <f t="shared" si="152"/>
        <v>0</v>
      </c>
      <c r="I505" s="132">
        <f t="shared" si="152"/>
        <v>0</v>
      </c>
      <c r="J505" s="132">
        <f t="shared" si="152"/>
        <v>0</v>
      </c>
      <c r="K505" s="132">
        <f t="shared" si="152"/>
        <v>0</v>
      </c>
      <c r="L505" s="132">
        <f t="shared" si="152"/>
        <v>0</v>
      </c>
      <c r="M505" s="132">
        <f t="shared" si="152"/>
        <v>0</v>
      </c>
      <c r="N505" s="132">
        <f t="shared" si="152"/>
        <v>0</v>
      </c>
      <c r="O505" s="132">
        <f t="shared" si="152"/>
        <v>0</v>
      </c>
      <c r="P505" s="132">
        <f t="shared" si="152"/>
        <v>0</v>
      </c>
      <c r="Q505" s="132">
        <f t="shared" si="152"/>
        <v>0</v>
      </c>
    </row>
    <row r="506" spans="1:17" ht="12" customHeight="1" x14ac:dyDescent="0.25">
      <c r="A506" s="166" t="s">
        <v>55</v>
      </c>
      <c r="B506" s="165"/>
      <c r="C506" s="165">
        <f t="shared" ref="C506:Q506" si="153">IF(C434=0,0,C434*1000000/C$63)</f>
        <v>0</v>
      </c>
      <c r="D506" s="165">
        <f t="shared" si="153"/>
        <v>0</v>
      </c>
      <c r="E506" s="165">
        <f t="shared" si="153"/>
        <v>0</v>
      </c>
      <c r="F506" s="165">
        <f t="shared" si="153"/>
        <v>0</v>
      </c>
      <c r="G506" s="165">
        <f t="shared" si="153"/>
        <v>0</v>
      </c>
      <c r="H506" s="165">
        <f t="shared" si="153"/>
        <v>0</v>
      </c>
      <c r="I506" s="165">
        <f t="shared" si="153"/>
        <v>0</v>
      </c>
      <c r="J506" s="165">
        <f t="shared" si="153"/>
        <v>0</v>
      </c>
      <c r="K506" s="165">
        <f t="shared" si="153"/>
        <v>0</v>
      </c>
      <c r="L506" s="165">
        <f t="shared" si="153"/>
        <v>0</v>
      </c>
      <c r="M506" s="165">
        <f t="shared" si="153"/>
        <v>0</v>
      </c>
      <c r="N506" s="165">
        <f t="shared" si="153"/>
        <v>0</v>
      </c>
      <c r="O506" s="165">
        <f t="shared" si="153"/>
        <v>0</v>
      </c>
      <c r="P506" s="165">
        <f t="shared" si="153"/>
        <v>0</v>
      </c>
      <c r="Q506" s="165">
        <f t="shared" si="153"/>
        <v>0</v>
      </c>
    </row>
    <row r="507" spans="1:17" ht="12" customHeight="1" x14ac:dyDescent="0.25">
      <c r="A507" s="147" t="s">
        <v>59</v>
      </c>
      <c r="B507" s="164"/>
      <c r="C507" s="164">
        <f t="shared" ref="C507:Q507" si="154">IF(C435=0,0,C435*1000000/C$63)</f>
        <v>0</v>
      </c>
      <c r="D507" s="164">
        <f t="shared" si="154"/>
        <v>0</v>
      </c>
      <c r="E507" s="164">
        <f t="shared" si="154"/>
        <v>0</v>
      </c>
      <c r="F507" s="164">
        <f t="shared" si="154"/>
        <v>0</v>
      </c>
      <c r="G507" s="164">
        <f t="shared" si="154"/>
        <v>0</v>
      </c>
      <c r="H507" s="164">
        <f t="shared" si="154"/>
        <v>0</v>
      </c>
      <c r="I507" s="164">
        <f t="shared" si="154"/>
        <v>0</v>
      </c>
      <c r="J507" s="164">
        <f t="shared" si="154"/>
        <v>0</v>
      </c>
      <c r="K507" s="164">
        <f t="shared" si="154"/>
        <v>0</v>
      </c>
      <c r="L507" s="164">
        <f t="shared" si="154"/>
        <v>0</v>
      </c>
      <c r="M507" s="164">
        <f t="shared" si="154"/>
        <v>0</v>
      </c>
      <c r="N507" s="164">
        <f t="shared" si="154"/>
        <v>0</v>
      </c>
      <c r="O507" s="164">
        <f t="shared" si="154"/>
        <v>0</v>
      </c>
      <c r="P507" s="164">
        <f t="shared" si="154"/>
        <v>0</v>
      </c>
      <c r="Q507" s="164">
        <f t="shared" si="154"/>
        <v>0</v>
      </c>
    </row>
    <row r="508" spans="1:17" ht="12" customHeight="1" x14ac:dyDescent="0.25">
      <c r="A508" s="163" t="s">
        <v>144</v>
      </c>
      <c r="B508" s="162"/>
      <c r="C508" s="162">
        <f t="shared" ref="C508:Q508" si="155">IF(C436=0,0,C436*1000000/C$64)</f>
        <v>0</v>
      </c>
      <c r="D508" s="162">
        <f t="shared" si="155"/>
        <v>0</v>
      </c>
      <c r="E508" s="162">
        <f t="shared" si="155"/>
        <v>0</v>
      </c>
      <c r="F508" s="162">
        <f t="shared" si="155"/>
        <v>0</v>
      </c>
      <c r="G508" s="162">
        <f t="shared" si="155"/>
        <v>0</v>
      </c>
      <c r="H508" s="162">
        <f t="shared" si="155"/>
        <v>0</v>
      </c>
      <c r="I508" s="162">
        <f t="shared" si="155"/>
        <v>0</v>
      </c>
      <c r="J508" s="162">
        <f t="shared" si="155"/>
        <v>0</v>
      </c>
      <c r="K508" s="162">
        <f t="shared" si="155"/>
        <v>0</v>
      </c>
      <c r="L508" s="162">
        <f t="shared" si="155"/>
        <v>0</v>
      </c>
      <c r="M508" s="162">
        <f t="shared" si="155"/>
        <v>0</v>
      </c>
      <c r="N508" s="162">
        <f t="shared" si="155"/>
        <v>0</v>
      </c>
      <c r="O508" s="162">
        <f t="shared" si="155"/>
        <v>0</v>
      </c>
      <c r="P508" s="162">
        <f t="shared" si="155"/>
        <v>0</v>
      </c>
      <c r="Q508" s="162">
        <f t="shared" si="155"/>
        <v>0</v>
      </c>
    </row>
    <row r="509" spans="1:17" ht="12" customHeight="1" x14ac:dyDescent="0.25">
      <c r="A509" s="161" t="s">
        <v>143</v>
      </c>
      <c r="B509" s="160"/>
      <c r="C509" s="160">
        <f t="shared" ref="C509:Q509" si="156">IF(C437=0,0,C437*1000000/C$65)</f>
        <v>0</v>
      </c>
      <c r="D509" s="160">
        <f t="shared" si="156"/>
        <v>0</v>
      </c>
      <c r="E509" s="160">
        <f t="shared" si="156"/>
        <v>0</v>
      </c>
      <c r="F509" s="160">
        <f t="shared" si="156"/>
        <v>0</v>
      </c>
      <c r="G509" s="160">
        <f t="shared" si="156"/>
        <v>0</v>
      </c>
      <c r="H509" s="160">
        <f t="shared" si="156"/>
        <v>0</v>
      </c>
      <c r="I509" s="160">
        <f t="shared" si="156"/>
        <v>0</v>
      </c>
      <c r="J509" s="160">
        <f t="shared" si="156"/>
        <v>0</v>
      </c>
      <c r="K509" s="160">
        <f t="shared" si="156"/>
        <v>0</v>
      </c>
      <c r="L509" s="160">
        <f t="shared" si="156"/>
        <v>0</v>
      </c>
      <c r="M509" s="160">
        <f t="shared" si="156"/>
        <v>0</v>
      </c>
      <c r="N509" s="160">
        <f t="shared" si="156"/>
        <v>0</v>
      </c>
      <c r="O509" s="160">
        <f t="shared" si="156"/>
        <v>0</v>
      </c>
      <c r="P509" s="160">
        <f t="shared" si="156"/>
        <v>0</v>
      </c>
      <c r="Q509" s="160">
        <f t="shared" si="156"/>
        <v>0</v>
      </c>
    </row>
    <row r="510" spans="1:17" ht="12" customHeight="1" x14ac:dyDescent="0.25">
      <c r="A510" s="148" t="s">
        <v>57</v>
      </c>
      <c r="B510" s="156"/>
      <c r="C510" s="156">
        <f t="shared" ref="C510:Q510" si="157">IF(C438=0,0,C438*1000000/C$65)</f>
        <v>0</v>
      </c>
      <c r="D510" s="156">
        <f t="shared" si="157"/>
        <v>0</v>
      </c>
      <c r="E510" s="156">
        <f t="shared" si="157"/>
        <v>0</v>
      </c>
      <c r="F510" s="156">
        <f t="shared" si="157"/>
        <v>0</v>
      </c>
      <c r="G510" s="156">
        <f t="shared" si="157"/>
        <v>0</v>
      </c>
      <c r="H510" s="156">
        <f t="shared" si="157"/>
        <v>0</v>
      </c>
      <c r="I510" s="156">
        <f t="shared" si="157"/>
        <v>0</v>
      </c>
      <c r="J510" s="156">
        <f t="shared" si="157"/>
        <v>0</v>
      </c>
      <c r="K510" s="156">
        <f t="shared" si="157"/>
        <v>0</v>
      </c>
      <c r="L510" s="156">
        <f t="shared" si="157"/>
        <v>0</v>
      </c>
      <c r="M510" s="156">
        <f t="shared" si="157"/>
        <v>0</v>
      </c>
      <c r="N510" s="156">
        <f t="shared" si="157"/>
        <v>0</v>
      </c>
      <c r="O510" s="156">
        <f t="shared" si="157"/>
        <v>0</v>
      </c>
      <c r="P510" s="156">
        <f t="shared" si="157"/>
        <v>0</v>
      </c>
      <c r="Q510" s="156">
        <f t="shared" si="157"/>
        <v>0</v>
      </c>
    </row>
    <row r="511" spans="1:17" ht="12" customHeight="1" x14ac:dyDescent="0.25">
      <c r="A511" s="148" t="s">
        <v>59</v>
      </c>
      <c r="B511" s="156"/>
      <c r="C511" s="156">
        <f t="shared" ref="C511:Q511" si="158">IF(C439=0,0,C439*1000000/C$65)</f>
        <v>0</v>
      </c>
      <c r="D511" s="156">
        <f t="shared" si="158"/>
        <v>0</v>
      </c>
      <c r="E511" s="156">
        <f t="shared" si="158"/>
        <v>0</v>
      </c>
      <c r="F511" s="156">
        <f t="shared" si="158"/>
        <v>0</v>
      </c>
      <c r="G511" s="156">
        <f t="shared" si="158"/>
        <v>0</v>
      </c>
      <c r="H511" s="156">
        <f t="shared" si="158"/>
        <v>0</v>
      </c>
      <c r="I511" s="156">
        <f t="shared" si="158"/>
        <v>0</v>
      </c>
      <c r="J511" s="156">
        <f t="shared" si="158"/>
        <v>0</v>
      </c>
      <c r="K511" s="156">
        <f t="shared" si="158"/>
        <v>0</v>
      </c>
      <c r="L511" s="156">
        <f t="shared" si="158"/>
        <v>0</v>
      </c>
      <c r="M511" s="156">
        <f t="shared" si="158"/>
        <v>0</v>
      </c>
      <c r="N511" s="156">
        <f t="shared" si="158"/>
        <v>0</v>
      </c>
      <c r="O511" s="156">
        <f t="shared" si="158"/>
        <v>0</v>
      </c>
      <c r="P511" s="156">
        <f t="shared" si="158"/>
        <v>0</v>
      </c>
      <c r="Q511" s="156">
        <f t="shared" si="158"/>
        <v>0</v>
      </c>
    </row>
    <row r="512" spans="1:17" ht="12" customHeight="1" x14ac:dyDescent="0.25">
      <c r="A512" s="163" t="s">
        <v>142</v>
      </c>
      <c r="B512" s="162"/>
      <c r="C512" s="162">
        <f t="shared" ref="C512:Q512" si="159">IF(C440=0,0,C440*1000000/C$66)</f>
        <v>0</v>
      </c>
      <c r="D512" s="162">
        <f t="shared" si="159"/>
        <v>0</v>
      </c>
      <c r="E512" s="162">
        <f t="shared" si="159"/>
        <v>0</v>
      </c>
      <c r="F512" s="162">
        <f t="shared" si="159"/>
        <v>0</v>
      </c>
      <c r="G512" s="162">
        <f t="shared" si="159"/>
        <v>0</v>
      </c>
      <c r="H512" s="162">
        <f t="shared" si="159"/>
        <v>0</v>
      </c>
      <c r="I512" s="162">
        <f t="shared" si="159"/>
        <v>0</v>
      </c>
      <c r="J512" s="162">
        <f t="shared" si="159"/>
        <v>0</v>
      </c>
      <c r="K512" s="162">
        <f t="shared" si="159"/>
        <v>0</v>
      </c>
      <c r="L512" s="162">
        <f t="shared" si="159"/>
        <v>0</v>
      </c>
      <c r="M512" s="162">
        <f t="shared" si="159"/>
        <v>0</v>
      </c>
      <c r="N512" s="162">
        <f t="shared" si="159"/>
        <v>0</v>
      </c>
      <c r="O512" s="162">
        <f t="shared" si="159"/>
        <v>0</v>
      </c>
      <c r="P512" s="162">
        <f t="shared" si="159"/>
        <v>0</v>
      </c>
      <c r="Q512" s="162">
        <f t="shared" si="159"/>
        <v>0</v>
      </c>
    </row>
    <row r="513" spans="1:17" ht="12" customHeight="1" x14ac:dyDescent="0.25">
      <c r="A513" s="161" t="s">
        <v>141</v>
      </c>
      <c r="B513" s="160"/>
      <c r="C513" s="160">
        <f t="shared" ref="C513:Q513" si="160">IF(C441=0,0,C441*1000000/C$67)</f>
        <v>0</v>
      </c>
      <c r="D513" s="160">
        <f t="shared" si="160"/>
        <v>0</v>
      </c>
      <c r="E513" s="160">
        <f t="shared" si="160"/>
        <v>0</v>
      </c>
      <c r="F513" s="160">
        <f t="shared" si="160"/>
        <v>0</v>
      </c>
      <c r="G513" s="160">
        <f t="shared" si="160"/>
        <v>0</v>
      </c>
      <c r="H513" s="160">
        <f t="shared" si="160"/>
        <v>0</v>
      </c>
      <c r="I513" s="160">
        <f t="shared" si="160"/>
        <v>0</v>
      </c>
      <c r="J513" s="160">
        <f t="shared" si="160"/>
        <v>0</v>
      </c>
      <c r="K513" s="160">
        <f t="shared" si="160"/>
        <v>0</v>
      </c>
      <c r="L513" s="160">
        <f t="shared" si="160"/>
        <v>0</v>
      </c>
      <c r="M513" s="160">
        <f t="shared" si="160"/>
        <v>0</v>
      </c>
      <c r="N513" s="160">
        <f t="shared" si="160"/>
        <v>0</v>
      </c>
      <c r="O513" s="160">
        <f t="shared" si="160"/>
        <v>0</v>
      </c>
      <c r="P513" s="160">
        <f t="shared" si="160"/>
        <v>0</v>
      </c>
      <c r="Q513" s="160">
        <f t="shared" si="160"/>
        <v>0</v>
      </c>
    </row>
    <row r="514" spans="1:17" ht="12" customHeight="1" x14ac:dyDescent="0.25">
      <c r="A514" s="148" t="s">
        <v>60</v>
      </c>
      <c r="B514" s="156"/>
      <c r="C514" s="156">
        <f t="shared" ref="C514:Q514" si="161">IF(C442=0,0,C442*1000000/C$67)</f>
        <v>0</v>
      </c>
      <c r="D514" s="156">
        <f t="shared" si="161"/>
        <v>0</v>
      </c>
      <c r="E514" s="156">
        <f t="shared" si="161"/>
        <v>0</v>
      </c>
      <c r="F514" s="156">
        <f t="shared" si="161"/>
        <v>0</v>
      </c>
      <c r="G514" s="156">
        <f t="shared" si="161"/>
        <v>0</v>
      </c>
      <c r="H514" s="156">
        <f t="shared" si="161"/>
        <v>0</v>
      </c>
      <c r="I514" s="156">
        <f t="shared" si="161"/>
        <v>0</v>
      </c>
      <c r="J514" s="156">
        <f t="shared" si="161"/>
        <v>0</v>
      </c>
      <c r="K514" s="156">
        <f t="shared" si="161"/>
        <v>0</v>
      </c>
      <c r="L514" s="156">
        <f t="shared" si="161"/>
        <v>0</v>
      </c>
      <c r="M514" s="156">
        <f t="shared" si="161"/>
        <v>0</v>
      </c>
      <c r="N514" s="156">
        <f t="shared" si="161"/>
        <v>0</v>
      </c>
      <c r="O514" s="156">
        <f t="shared" si="161"/>
        <v>0</v>
      </c>
      <c r="P514" s="156">
        <f t="shared" si="161"/>
        <v>0</v>
      </c>
      <c r="Q514" s="156">
        <f t="shared" si="161"/>
        <v>0</v>
      </c>
    </row>
    <row r="515" spans="1:17" ht="12" customHeight="1" x14ac:dyDescent="0.25">
      <c r="A515" s="148" t="s">
        <v>59</v>
      </c>
      <c r="B515" s="156"/>
      <c r="C515" s="156">
        <f t="shared" ref="C515:Q515" si="162">IF(C443=0,0,C443*1000000/C$67)</f>
        <v>0</v>
      </c>
      <c r="D515" s="156">
        <f t="shared" si="162"/>
        <v>0</v>
      </c>
      <c r="E515" s="156">
        <f t="shared" si="162"/>
        <v>0</v>
      </c>
      <c r="F515" s="156">
        <f t="shared" si="162"/>
        <v>0</v>
      </c>
      <c r="G515" s="156">
        <f t="shared" si="162"/>
        <v>0</v>
      </c>
      <c r="H515" s="156">
        <f t="shared" si="162"/>
        <v>0</v>
      </c>
      <c r="I515" s="156">
        <f t="shared" si="162"/>
        <v>0</v>
      </c>
      <c r="J515" s="156">
        <f t="shared" si="162"/>
        <v>0</v>
      </c>
      <c r="K515" s="156">
        <f t="shared" si="162"/>
        <v>0</v>
      </c>
      <c r="L515" s="156">
        <f t="shared" si="162"/>
        <v>0</v>
      </c>
      <c r="M515" s="156">
        <f t="shared" si="162"/>
        <v>0</v>
      </c>
      <c r="N515" s="156">
        <f t="shared" si="162"/>
        <v>0</v>
      </c>
      <c r="O515" s="156">
        <f t="shared" si="162"/>
        <v>0</v>
      </c>
      <c r="P515" s="156">
        <f t="shared" si="162"/>
        <v>0</v>
      </c>
      <c r="Q515" s="156">
        <f t="shared" si="162"/>
        <v>0</v>
      </c>
    </row>
    <row r="516" spans="1:17" ht="12" customHeight="1" x14ac:dyDescent="0.25">
      <c r="A516" s="158" t="s">
        <v>62</v>
      </c>
      <c r="B516" s="157"/>
      <c r="C516" s="157">
        <f t="shared" ref="C516:Q516" si="163">IF(C444=0,0,C444*1000000/SUM(C$69:C$71))</f>
        <v>0</v>
      </c>
      <c r="D516" s="157">
        <f t="shared" si="163"/>
        <v>0</v>
      </c>
      <c r="E516" s="157">
        <f t="shared" si="163"/>
        <v>0</v>
      </c>
      <c r="F516" s="157">
        <f t="shared" si="163"/>
        <v>0</v>
      </c>
      <c r="G516" s="157">
        <f t="shared" si="163"/>
        <v>0</v>
      </c>
      <c r="H516" s="157">
        <f t="shared" si="163"/>
        <v>0</v>
      </c>
      <c r="I516" s="157">
        <f t="shared" si="163"/>
        <v>0</v>
      </c>
      <c r="J516" s="157">
        <f t="shared" si="163"/>
        <v>0</v>
      </c>
      <c r="K516" s="157">
        <f t="shared" si="163"/>
        <v>0</v>
      </c>
      <c r="L516" s="157">
        <f t="shared" si="163"/>
        <v>0</v>
      </c>
      <c r="M516" s="157">
        <f t="shared" si="163"/>
        <v>0</v>
      </c>
      <c r="N516" s="157">
        <f t="shared" si="163"/>
        <v>0</v>
      </c>
      <c r="O516" s="157">
        <f t="shared" si="163"/>
        <v>0</v>
      </c>
      <c r="P516" s="157">
        <f t="shared" si="163"/>
        <v>0</v>
      </c>
      <c r="Q516" s="157">
        <f t="shared" si="163"/>
        <v>0</v>
      </c>
    </row>
    <row r="517" spans="1:17" ht="12" customHeight="1" x14ac:dyDescent="0.25">
      <c r="A517" s="23" t="s">
        <v>55</v>
      </c>
      <c r="B517" s="156"/>
      <c r="C517" s="156">
        <f t="shared" ref="C517:Q517" si="164">IF(C445=0,0,C445*1000000/C$69)</f>
        <v>0</v>
      </c>
      <c r="D517" s="156">
        <f t="shared" si="164"/>
        <v>0</v>
      </c>
      <c r="E517" s="156">
        <f t="shared" si="164"/>
        <v>0</v>
      </c>
      <c r="F517" s="156">
        <f t="shared" si="164"/>
        <v>0</v>
      </c>
      <c r="G517" s="156">
        <f t="shared" si="164"/>
        <v>0</v>
      </c>
      <c r="H517" s="156">
        <f t="shared" si="164"/>
        <v>0</v>
      </c>
      <c r="I517" s="156">
        <f t="shared" si="164"/>
        <v>0</v>
      </c>
      <c r="J517" s="156">
        <f t="shared" si="164"/>
        <v>0</v>
      </c>
      <c r="K517" s="156">
        <f t="shared" si="164"/>
        <v>0</v>
      </c>
      <c r="L517" s="156">
        <f t="shared" si="164"/>
        <v>0</v>
      </c>
      <c r="M517" s="156">
        <f t="shared" si="164"/>
        <v>0</v>
      </c>
      <c r="N517" s="156">
        <f t="shared" si="164"/>
        <v>0</v>
      </c>
      <c r="O517" s="156">
        <f t="shared" si="164"/>
        <v>0</v>
      </c>
      <c r="P517" s="156">
        <f t="shared" si="164"/>
        <v>0</v>
      </c>
      <c r="Q517" s="156">
        <f t="shared" si="164"/>
        <v>0</v>
      </c>
    </row>
    <row r="518" spans="1:17" ht="12" customHeight="1" x14ac:dyDescent="0.25">
      <c r="A518" s="23" t="s">
        <v>57</v>
      </c>
      <c r="B518" s="156"/>
      <c r="C518" s="156">
        <f t="shared" ref="C518:Q518" si="165">IF(C446=0,0,C446*1000000/C$70)</f>
        <v>0</v>
      </c>
      <c r="D518" s="156">
        <f t="shared" si="165"/>
        <v>0</v>
      </c>
      <c r="E518" s="156">
        <f t="shared" si="165"/>
        <v>0</v>
      </c>
      <c r="F518" s="156">
        <f t="shared" si="165"/>
        <v>0</v>
      </c>
      <c r="G518" s="156">
        <f t="shared" si="165"/>
        <v>0</v>
      </c>
      <c r="H518" s="156">
        <f t="shared" si="165"/>
        <v>0</v>
      </c>
      <c r="I518" s="156">
        <f t="shared" si="165"/>
        <v>0</v>
      </c>
      <c r="J518" s="156">
        <f t="shared" si="165"/>
        <v>0</v>
      </c>
      <c r="K518" s="156">
        <f t="shared" si="165"/>
        <v>0</v>
      </c>
      <c r="L518" s="156">
        <f t="shared" si="165"/>
        <v>0</v>
      </c>
      <c r="M518" s="156">
        <f t="shared" si="165"/>
        <v>0</v>
      </c>
      <c r="N518" s="156">
        <f t="shared" si="165"/>
        <v>0</v>
      </c>
      <c r="O518" s="156">
        <f t="shared" si="165"/>
        <v>0</v>
      </c>
      <c r="P518" s="156">
        <f t="shared" si="165"/>
        <v>0</v>
      </c>
      <c r="Q518" s="156">
        <f t="shared" si="165"/>
        <v>0</v>
      </c>
    </row>
    <row r="519" spans="1:17" ht="12" customHeight="1" x14ac:dyDescent="0.25">
      <c r="A519" s="29" t="s">
        <v>140</v>
      </c>
      <c r="B519" s="57"/>
      <c r="C519" s="57">
        <f t="shared" ref="C519:Q519" si="166">IF(C447=0,0,C447*1000000/C$71)</f>
        <v>0</v>
      </c>
      <c r="D519" s="57">
        <f t="shared" si="166"/>
        <v>0</v>
      </c>
      <c r="E519" s="57">
        <f t="shared" si="166"/>
        <v>0</v>
      </c>
      <c r="F519" s="57">
        <f t="shared" si="166"/>
        <v>0</v>
      </c>
      <c r="G519" s="57">
        <f t="shared" si="166"/>
        <v>0</v>
      </c>
      <c r="H519" s="57">
        <f t="shared" si="166"/>
        <v>0</v>
      </c>
      <c r="I519" s="57">
        <f t="shared" si="166"/>
        <v>0</v>
      </c>
      <c r="J519" s="57">
        <f t="shared" si="166"/>
        <v>0</v>
      </c>
      <c r="K519" s="57">
        <f t="shared" si="166"/>
        <v>0</v>
      </c>
      <c r="L519" s="57">
        <f t="shared" si="166"/>
        <v>0</v>
      </c>
      <c r="M519" s="57">
        <f t="shared" si="166"/>
        <v>0</v>
      </c>
      <c r="N519" s="57">
        <f t="shared" si="166"/>
        <v>0</v>
      </c>
      <c r="O519" s="57">
        <f t="shared" si="166"/>
        <v>0</v>
      </c>
      <c r="P519" s="57">
        <f t="shared" si="166"/>
        <v>0</v>
      </c>
      <c r="Q519" s="57">
        <f t="shared" si="166"/>
        <v>0</v>
      </c>
    </row>
    <row r="521" spans="1:17" ht="12" customHeight="1" x14ac:dyDescent="0.25">
      <c r="A521" s="152" t="s">
        <v>186</v>
      </c>
      <c r="B521" s="168"/>
      <c r="C521" s="184">
        <f>C449/RES_summary!C$21</f>
        <v>0</v>
      </c>
      <c r="D521" s="184">
        <f>D449/RES_summary!D$21</f>
        <v>268.28891957128195</v>
      </c>
      <c r="E521" s="184">
        <f>E449/RES_summary!E$21</f>
        <v>0</v>
      </c>
      <c r="F521" s="184">
        <f>F449/RES_summary!F$21</f>
        <v>283.59122870828247</v>
      </c>
      <c r="G521" s="184">
        <f>G449/RES_summary!G$21</f>
        <v>275.98082079392958</v>
      </c>
      <c r="H521" s="184">
        <f>H449/RES_summary!H$21</f>
        <v>283.21724902026642</v>
      </c>
      <c r="I521" s="184">
        <f>I449/RES_summary!I$21</f>
        <v>286.87779063898068</v>
      </c>
      <c r="J521" s="184">
        <f>J449/RES_summary!J$21</f>
        <v>251.46825689328548</v>
      </c>
      <c r="K521" s="184">
        <f>K449/RES_summary!K$21</f>
        <v>260.14691146212584</v>
      </c>
      <c r="L521" s="184">
        <f>L449/RES_summary!L$21</f>
        <v>251.89487866590576</v>
      </c>
      <c r="M521" s="184">
        <f>M449/RES_summary!M$21</f>
        <v>206.53335450839532</v>
      </c>
      <c r="N521" s="184">
        <f>N449/RES_summary!N$21</f>
        <v>209.91449471327357</v>
      </c>
      <c r="O521" s="184">
        <f>O449/RES_summary!O$21</f>
        <v>200.29402137085077</v>
      </c>
      <c r="P521" s="184">
        <f>P449/RES_summary!P$21</f>
        <v>183.21386771245855</v>
      </c>
      <c r="Q521" s="184">
        <f>Q449/RES_summary!Q$21</f>
        <v>199.73179372416652</v>
      </c>
    </row>
    <row r="522" spans="1:17" ht="12" customHeight="1" x14ac:dyDescent="0.25">
      <c r="A522" s="158" t="s">
        <v>65</v>
      </c>
      <c r="B522" s="157"/>
      <c r="C522" s="178">
        <f>C450/RES_summary!C$21</f>
        <v>0</v>
      </c>
      <c r="D522" s="178">
        <f>D450/RES_summary!D$21</f>
        <v>213.80084335479827</v>
      </c>
      <c r="E522" s="178">
        <f>E450/RES_summary!E$21</f>
        <v>0</v>
      </c>
      <c r="F522" s="178">
        <f>F450/RES_summary!F$21</f>
        <v>221.29074450711948</v>
      </c>
      <c r="G522" s="178">
        <f>G450/RES_summary!G$21</f>
        <v>222.55102749764629</v>
      </c>
      <c r="H522" s="178">
        <f>H450/RES_summary!H$21</f>
        <v>227.48578697500406</v>
      </c>
      <c r="I522" s="178">
        <f>I450/RES_summary!I$21</f>
        <v>230.32915231654667</v>
      </c>
      <c r="J522" s="178">
        <f>J450/RES_summary!J$21</f>
        <v>200.24991064429724</v>
      </c>
      <c r="K522" s="178">
        <f>K450/RES_summary!K$21</f>
        <v>204.83893829750522</v>
      </c>
      <c r="L522" s="178">
        <f>L450/RES_summary!L$21</f>
        <v>204.34891580620257</v>
      </c>
      <c r="M522" s="178">
        <f>M450/RES_summary!M$21</f>
        <v>156.12091015802</v>
      </c>
      <c r="N522" s="178">
        <f>N450/RES_summary!N$21</f>
        <v>153.8471683344855</v>
      </c>
      <c r="O522" s="178">
        <f>O450/RES_summary!O$21</f>
        <v>149.33114384079349</v>
      </c>
      <c r="P522" s="178">
        <f>P450/RES_summary!P$21</f>
        <v>132.26917177704152</v>
      </c>
      <c r="Q522" s="178">
        <f>Q450/RES_summary!Q$21</f>
        <v>146.71077975579593</v>
      </c>
    </row>
    <row r="523" spans="1:17" ht="12" customHeight="1" x14ac:dyDescent="0.25">
      <c r="A523" s="23" t="s">
        <v>157</v>
      </c>
      <c r="B523" s="156"/>
      <c r="C523" s="177">
        <f>C451/RES_summary!C$21</f>
        <v>0</v>
      </c>
      <c r="D523" s="177">
        <f>D451/RES_summary!D$21</f>
        <v>213.00254983825417</v>
      </c>
      <c r="E523" s="177">
        <f>E451/RES_summary!E$21</f>
        <v>0</v>
      </c>
      <c r="F523" s="177">
        <f>F451/RES_summary!F$21</f>
        <v>220.02608277087955</v>
      </c>
      <c r="G523" s="177">
        <f>G451/RES_summary!G$21</f>
        <v>221.40070959130625</v>
      </c>
      <c r="H523" s="177">
        <f>H451/RES_summary!H$21</f>
        <v>225.77903891051702</v>
      </c>
      <c r="I523" s="177">
        <f>I451/RES_summary!I$21</f>
        <v>228.82443688207334</v>
      </c>
      <c r="J523" s="177">
        <f>J451/RES_summary!J$21</f>
        <v>198.91374972636604</v>
      </c>
      <c r="K523" s="177">
        <f>K451/RES_summary!K$21</f>
        <v>204.36246320316462</v>
      </c>
      <c r="L523" s="177">
        <f>L451/RES_summary!L$21</f>
        <v>203.4197777398322</v>
      </c>
      <c r="M523" s="177">
        <f>M451/RES_summary!M$21</f>
        <v>155.32035806313809</v>
      </c>
      <c r="N523" s="177">
        <f>N451/RES_summary!N$21</f>
        <v>153.14676730156231</v>
      </c>
      <c r="O523" s="177">
        <f>O451/RES_summary!O$21</f>
        <v>148.40238404225326</v>
      </c>
      <c r="P523" s="177">
        <f>P451/RES_summary!P$21</f>
        <v>131.38348004118583</v>
      </c>
      <c r="Q523" s="177">
        <f>Q451/RES_summary!Q$21</f>
        <v>145.58531168869047</v>
      </c>
    </row>
    <row r="524" spans="1:17" ht="12" customHeight="1" x14ac:dyDescent="0.25">
      <c r="A524" s="23" t="s">
        <v>60</v>
      </c>
      <c r="B524" s="156"/>
      <c r="C524" s="177">
        <f>C452/RES_summary!C$21</f>
        <v>0</v>
      </c>
      <c r="D524" s="177">
        <f>D452/RES_summary!D$21</f>
        <v>0.79829351654410863</v>
      </c>
      <c r="E524" s="177">
        <f>E452/RES_summary!E$21</f>
        <v>0</v>
      </c>
      <c r="F524" s="177">
        <f>F452/RES_summary!F$21</f>
        <v>1.2646617362399164</v>
      </c>
      <c r="G524" s="177">
        <f>G452/RES_summary!G$21</f>
        <v>1.150317906340045</v>
      </c>
      <c r="H524" s="177">
        <f>H452/RES_summary!H$21</f>
        <v>1.7067480644870245</v>
      </c>
      <c r="I524" s="177">
        <f>I452/RES_summary!I$21</f>
        <v>1.5047154344733549</v>
      </c>
      <c r="J524" s="177">
        <f>J452/RES_summary!J$21</f>
        <v>1.3361609179312086</v>
      </c>
      <c r="K524" s="177">
        <f>K452/RES_summary!K$21</f>
        <v>0.47647509434061741</v>
      </c>
      <c r="L524" s="177">
        <f>L452/RES_summary!L$21</f>
        <v>0.92913806637035812</v>
      </c>
      <c r="M524" s="177">
        <f>M452/RES_summary!M$21</f>
        <v>0.80055209488189583</v>
      </c>
      <c r="N524" s="177">
        <f>N452/RES_summary!N$21</f>
        <v>0.70040103292319322</v>
      </c>
      <c r="O524" s="177">
        <f>O452/RES_summary!O$21</f>
        <v>0.92875979854021651</v>
      </c>
      <c r="P524" s="177">
        <f>P452/RES_summary!P$21</f>
        <v>0.88569173585568128</v>
      </c>
      <c r="Q524" s="177">
        <f>Q452/RES_summary!Q$21</f>
        <v>1.1254680671054489</v>
      </c>
    </row>
    <row r="525" spans="1:17" ht="12" customHeight="1" x14ac:dyDescent="0.25">
      <c r="A525" s="158" t="s">
        <v>112</v>
      </c>
      <c r="B525" s="157"/>
      <c r="C525" s="178">
        <f>C453/RES_summary!C$21</f>
        <v>0</v>
      </c>
      <c r="D525" s="178">
        <f>D453/RES_summary!D$21</f>
        <v>8.6835554327901784E-2</v>
      </c>
      <c r="E525" s="178">
        <f>E453/RES_summary!E$21</f>
        <v>0</v>
      </c>
      <c r="F525" s="178">
        <f>F453/RES_summary!F$21</f>
        <v>0.28755791143330078</v>
      </c>
      <c r="G525" s="178">
        <f>G453/RES_summary!G$21</f>
        <v>0.10114156828923378</v>
      </c>
      <c r="H525" s="178">
        <f>H453/RES_summary!H$21</f>
        <v>0.11534186440988718</v>
      </c>
      <c r="I525" s="178">
        <f>I453/RES_summary!I$21</f>
        <v>8.3777773476863548E-2</v>
      </c>
      <c r="J525" s="178">
        <f>J453/RES_summary!J$21</f>
        <v>0.24100486547209243</v>
      </c>
      <c r="K525" s="178">
        <f>K453/RES_summary!K$21</f>
        <v>0.11121667953250056</v>
      </c>
      <c r="L525" s="178">
        <f>L453/RES_summary!L$21</f>
        <v>0.28383125155717348</v>
      </c>
      <c r="M525" s="178">
        <f>M453/RES_summary!M$21</f>
        <v>0.17239638301283677</v>
      </c>
      <c r="N525" s="178">
        <f>N453/RES_summary!N$21</f>
        <v>0.10950690014968291</v>
      </c>
      <c r="O525" s="178">
        <f>O453/RES_summary!O$21</f>
        <v>0.33629036399358425</v>
      </c>
      <c r="P525" s="178">
        <f>P453/RES_summary!P$21</f>
        <v>0.34745687190517305</v>
      </c>
      <c r="Q525" s="178">
        <f>Q453/RES_summary!Q$21</f>
        <v>9.9075046454880494E-2</v>
      </c>
    </row>
    <row r="526" spans="1:17" ht="12" customHeight="1" x14ac:dyDescent="0.25">
      <c r="A526" s="23" t="s">
        <v>60</v>
      </c>
      <c r="B526" s="156"/>
      <c r="C526" s="177">
        <f>C454/RES_summary!C$21</f>
        <v>0</v>
      </c>
      <c r="D526" s="177">
        <f>D454/RES_summary!D$21</f>
        <v>8.6835554327901784E-2</v>
      </c>
      <c r="E526" s="177">
        <f>E454/RES_summary!E$21</f>
        <v>0</v>
      </c>
      <c r="F526" s="177">
        <f>F454/RES_summary!F$21</f>
        <v>0.28755791143330078</v>
      </c>
      <c r="G526" s="177">
        <f>G454/RES_summary!G$21</f>
        <v>0.10114156828923378</v>
      </c>
      <c r="H526" s="177">
        <f>H454/RES_summary!H$21</f>
        <v>0.11534186440988718</v>
      </c>
      <c r="I526" s="177">
        <f>I454/RES_summary!I$21</f>
        <v>8.3777773476863548E-2</v>
      </c>
      <c r="J526" s="177">
        <f>J454/RES_summary!J$21</f>
        <v>0.24100486547209243</v>
      </c>
      <c r="K526" s="177">
        <f>K454/RES_summary!K$21</f>
        <v>0.11121667953250056</v>
      </c>
      <c r="L526" s="177">
        <f>L454/RES_summary!L$21</f>
        <v>0.28383125155717348</v>
      </c>
      <c r="M526" s="177">
        <f>M454/RES_summary!M$21</f>
        <v>0.17239638301283677</v>
      </c>
      <c r="N526" s="177">
        <f>N454/RES_summary!N$21</f>
        <v>0.10950690014968291</v>
      </c>
      <c r="O526" s="177">
        <f>O454/RES_summary!O$21</f>
        <v>0.33629036399358425</v>
      </c>
      <c r="P526" s="177">
        <f>P454/RES_summary!P$21</f>
        <v>0.34745687190517305</v>
      </c>
      <c r="Q526" s="177">
        <f>Q454/RES_summary!Q$21</f>
        <v>9.9075046454880494E-2</v>
      </c>
    </row>
    <row r="527" spans="1:17" ht="12" customHeight="1" x14ac:dyDescent="0.25">
      <c r="A527" s="158" t="s">
        <v>63</v>
      </c>
      <c r="B527" s="157"/>
      <c r="C527" s="178">
        <f>C455/RES_summary!C$21</f>
        <v>0</v>
      </c>
      <c r="D527" s="178">
        <f>D455/RES_summary!D$21</f>
        <v>44.77808731833958</v>
      </c>
      <c r="E527" s="178">
        <f>E455/RES_summary!E$21</f>
        <v>0</v>
      </c>
      <c r="F527" s="178">
        <f>F455/RES_summary!F$21</f>
        <v>51.996321960777522</v>
      </c>
      <c r="G527" s="178">
        <f>G455/RES_summary!G$21</f>
        <v>43.564908529474543</v>
      </c>
      <c r="H527" s="178">
        <f>H455/RES_summary!H$21</f>
        <v>45.678170338964343</v>
      </c>
      <c r="I527" s="178">
        <f>I455/RES_summary!I$21</f>
        <v>46.309360965579799</v>
      </c>
      <c r="J527" s="178">
        <f>J455/RES_summary!J$21</f>
        <v>41.101472030127177</v>
      </c>
      <c r="K527" s="178">
        <f>K455/RES_summary!K$21</f>
        <v>45.753731532878341</v>
      </c>
      <c r="L527" s="178">
        <f>L455/RES_summary!L$21</f>
        <v>37.710177538867867</v>
      </c>
      <c r="M527" s="178">
        <f>M455/RES_summary!M$21</f>
        <v>40.968550532102853</v>
      </c>
      <c r="N527" s="178">
        <f>N455/RES_summary!N$21</f>
        <v>46.626770142119639</v>
      </c>
      <c r="O527" s="178">
        <f>O455/RES_summary!O$21</f>
        <v>41.044331214454957</v>
      </c>
      <c r="P527" s="178">
        <f>P455/RES_summary!P$21</f>
        <v>40.766752667661656</v>
      </c>
      <c r="Q527" s="178">
        <f>Q455/RES_summary!Q$21</f>
        <v>42.608049554432412</v>
      </c>
    </row>
    <row r="528" spans="1:17" ht="12" customHeight="1" x14ac:dyDescent="0.25">
      <c r="A528" s="167" t="s">
        <v>156</v>
      </c>
      <c r="B528" s="132"/>
      <c r="C528" s="183">
        <f>C456/RES_summary!C$21</f>
        <v>0</v>
      </c>
      <c r="D528" s="183">
        <f>D456/RES_summary!D$21</f>
        <v>53.567918734153494</v>
      </c>
      <c r="E528" s="183">
        <f>E456/RES_summary!E$21</f>
        <v>0</v>
      </c>
      <c r="F528" s="183">
        <f>F456/RES_summary!F$21</f>
        <v>52.500748347234023</v>
      </c>
      <c r="G528" s="183">
        <f>G456/RES_summary!G$21</f>
        <v>52.137826229031901</v>
      </c>
      <c r="H528" s="183">
        <f>H456/RES_summary!H$21</f>
        <v>52.127595882371033</v>
      </c>
      <c r="I528" s="183">
        <f>I456/RES_summary!I$21</f>
        <v>52.798595550658511</v>
      </c>
      <c r="J528" s="183">
        <f>J456/RES_summary!J$21</f>
        <v>50.884934417807116</v>
      </c>
      <c r="K528" s="183">
        <f>K456/RES_summary!K$21</f>
        <v>50.813732724808247</v>
      </c>
      <c r="L528" s="183">
        <f>L456/RES_summary!L$21</f>
        <v>0</v>
      </c>
      <c r="M528" s="183">
        <f>M456/RES_summary!M$21</f>
        <v>48.414497479474257</v>
      </c>
      <c r="N528" s="183">
        <f>N456/RES_summary!N$21</f>
        <v>48.519141761897451</v>
      </c>
      <c r="O528" s="183">
        <f>O456/RES_summary!O$21</f>
        <v>47.922525014468199</v>
      </c>
      <c r="P528" s="183">
        <f>P456/RES_summary!P$21</f>
        <v>47.337393047695429</v>
      </c>
      <c r="Q528" s="183">
        <f>Q456/RES_summary!Q$21</f>
        <v>46.755625962645567</v>
      </c>
    </row>
    <row r="529" spans="1:17" ht="12" customHeight="1" x14ac:dyDescent="0.25">
      <c r="A529" s="167" t="s">
        <v>155</v>
      </c>
      <c r="B529" s="132"/>
      <c r="C529" s="183">
        <f>C457/RES_summary!C$21</f>
        <v>0</v>
      </c>
      <c r="D529" s="183">
        <f>D457/RES_summary!D$21</f>
        <v>45.402099506431249</v>
      </c>
      <c r="E529" s="183">
        <f>E457/RES_summary!E$21</f>
        <v>0</v>
      </c>
      <c r="F529" s="183">
        <f>F457/RES_summary!F$21</f>
        <v>45.126649521531228</v>
      </c>
      <c r="G529" s="183">
        <f>G457/RES_summary!G$21</f>
        <v>45.285598292492445</v>
      </c>
      <c r="H529" s="183">
        <f>H457/RES_summary!H$21</f>
        <v>45.477224387322707</v>
      </c>
      <c r="I529" s="183">
        <f>I457/RES_summary!I$21</f>
        <v>45.401726923752875</v>
      </c>
      <c r="J529" s="183">
        <f>J457/RES_summary!J$21</f>
        <v>44.033682910358003</v>
      </c>
      <c r="K529" s="183">
        <f>K457/RES_summary!K$21</f>
        <v>43.528041057355011</v>
      </c>
      <c r="L529" s="183">
        <f>L457/RES_summary!L$21</f>
        <v>42.709399056663742</v>
      </c>
      <c r="M529" s="183">
        <f>M457/RES_summary!M$21</f>
        <v>41.384145845565868</v>
      </c>
      <c r="N529" s="183">
        <f>N457/RES_summary!N$21</f>
        <v>40.94567080926528</v>
      </c>
      <c r="O529" s="183">
        <f>O457/RES_summary!O$21</f>
        <v>40.37607815939424</v>
      </c>
      <c r="P529" s="183">
        <f>P457/RES_summary!P$21</f>
        <v>39.731992176901606</v>
      </c>
      <c r="Q529" s="183">
        <f>Q457/RES_summary!Q$21</f>
        <v>38.990020054474826</v>
      </c>
    </row>
    <row r="530" spans="1:17" ht="12" customHeight="1" x14ac:dyDescent="0.25">
      <c r="A530" s="166" t="s">
        <v>55</v>
      </c>
      <c r="B530" s="165"/>
      <c r="C530" s="182">
        <f>C458/RES_summary!C$21</f>
        <v>0</v>
      </c>
      <c r="D530" s="182">
        <f>D458/RES_summary!D$21</f>
        <v>36.661736817736291</v>
      </c>
      <c r="E530" s="182">
        <f>E458/RES_summary!E$21</f>
        <v>0</v>
      </c>
      <c r="F530" s="182">
        <f>F458/RES_summary!F$21</f>
        <v>36.29878563182951</v>
      </c>
      <c r="G530" s="182">
        <f>G458/RES_summary!G$21</f>
        <v>36.343517377582501</v>
      </c>
      <c r="H530" s="182">
        <f>H458/RES_summary!H$21</f>
        <v>36.428061120240521</v>
      </c>
      <c r="I530" s="182">
        <f>I458/RES_summary!I$21</f>
        <v>36.306378875481961</v>
      </c>
      <c r="J530" s="182">
        <f>J458/RES_summary!J$21</f>
        <v>35.070829142502966</v>
      </c>
      <c r="K530" s="182">
        <f>K458/RES_summary!K$21</f>
        <v>34.607593750238699</v>
      </c>
      <c r="L530" s="182">
        <f>L458/RES_summary!L$21</f>
        <v>33.892952564038715</v>
      </c>
      <c r="M530" s="182">
        <f>M458/RES_summary!M$21</f>
        <v>32.827247784304603</v>
      </c>
      <c r="N530" s="182">
        <f>N458/RES_summary!N$21</f>
        <v>32.449311995757668</v>
      </c>
      <c r="O530" s="182">
        <f>O458/RES_summary!O$21</f>
        <v>31.966618952689476</v>
      </c>
      <c r="P530" s="182">
        <f>P458/RES_summary!P$21</f>
        <v>31.432989030279046</v>
      </c>
      <c r="Q530" s="182">
        <f>Q458/RES_summary!Q$21</f>
        <v>30.819947980544967</v>
      </c>
    </row>
    <row r="531" spans="1:17" ht="12" customHeight="1" x14ac:dyDescent="0.25">
      <c r="A531" s="147" t="s">
        <v>59</v>
      </c>
      <c r="B531" s="164"/>
      <c r="C531" s="181">
        <f>C459/RES_summary!C$21</f>
        <v>0</v>
      </c>
      <c r="D531" s="181">
        <f>D459/RES_summary!D$21</f>
        <v>8.7403626886949528</v>
      </c>
      <c r="E531" s="181">
        <f>E459/RES_summary!E$21</f>
        <v>0</v>
      </c>
      <c r="F531" s="181">
        <f>F459/RES_summary!F$21</f>
        <v>8.8278638897017085</v>
      </c>
      <c r="G531" s="181">
        <f>G459/RES_summary!G$21</f>
        <v>8.9420809149099423</v>
      </c>
      <c r="H531" s="181">
        <f>H459/RES_summary!H$21</f>
        <v>9.0491632670821858</v>
      </c>
      <c r="I531" s="181">
        <f>I459/RES_summary!I$21</f>
        <v>9.0953480482709139</v>
      </c>
      <c r="J531" s="181">
        <f>J459/RES_summary!J$21</f>
        <v>8.9628537678550373</v>
      </c>
      <c r="K531" s="181">
        <f>K459/RES_summary!K$21</f>
        <v>8.9204473071163193</v>
      </c>
      <c r="L531" s="181">
        <f>L459/RES_summary!L$21</f>
        <v>8.8164464926250226</v>
      </c>
      <c r="M531" s="181">
        <f>M459/RES_summary!M$21</f>
        <v>8.5568980612612719</v>
      </c>
      <c r="N531" s="181">
        <f>N459/RES_summary!N$21</f>
        <v>8.4963588135076176</v>
      </c>
      <c r="O531" s="181">
        <f>O459/RES_summary!O$21</f>
        <v>8.4094592067047582</v>
      </c>
      <c r="P531" s="181">
        <f>P459/RES_summary!P$21</f>
        <v>8.2990031466225691</v>
      </c>
      <c r="Q531" s="181">
        <f>Q459/RES_summary!Q$21</f>
        <v>8.1700720739298625</v>
      </c>
    </row>
    <row r="532" spans="1:17" ht="12" customHeight="1" x14ac:dyDescent="0.25">
      <c r="A532" s="163" t="s">
        <v>144</v>
      </c>
      <c r="B532" s="162"/>
      <c r="C532" s="180">
        <f>C460/RES_summary!C$21</f>
        <v>0</v>
      </c>
      <c r="D532" s="180">
        <f>D460/RES_summary!D$21</f>
        <v>0</v>
      </c>
      <c r="E532" s="180">
        <f>E460/RES_summary!E$21</f>
        <v>0</v>
      </c>
      <c r="F532" s="180">
        <f>F460/RES_summary!F$21</f>
        <v>0</v>
      </c>
      <c r="G532" s="180">
        <f>G460/RES_summary!G$21</f>
        <v>0</v>
      </c>
      <c r="H532" s="180">
        <f>H460/RES_summary!H$21</f>
        <v>0</v>
      </c>
      <c r="I532" s="180">
        <f>I460/RES_summary!I$21</f>
        <v>0</v>
      </c>
      <c r="J532" s="180">
        <f>J460/RES_summary!J$21</f>
        <v>0</v>
      </c>
      <c r="K532" s="180">
        <f>K460/RES_summary!K$21</f>
        <v>0</v>
      </c>
      <c r="L532" s="180">
        <f>L460/RES_summary!L$21</f>
        <v>0</v>
      </c>
      <c r="M532" s="180">
        <f>M460/RES_summary!M$21</f>
        <v>0</v>
      </c>
      <c r="N532" s="180">
        <f>N460/RES_summary!N$21</f>
        <v>0</v>
      </c>
      <c r="O532" s="180">
        <f>O460/RES_summary!O$21</f>
        <v>0</v>
      </c>
      <c r="P532" s="180">
        <f>P460/RES_summary!P$21</f>
        <v>0</v>
      </c>
      <c r="Q532" s="180">
        <f>Q460/RES_summary!Q$21</f>
        <v>0</v>
      </c>
    </row>
    <row r="533" spans="1:17" ht="12" customHeight="1" x14ac:dyDescent="0.25">
      <c r="A533" s="161" t="s">
        <v>143</v>
      </c>
      <c r="B533" s="160"/>
      <c r="C533" s="179">
        <f>C461/RES_summary!C$21</f>
        <v>0</v>
      </c>
      <c r="D533" s="179">
        <f>D461/RES_summary!D$21</f>
        <v>0</v>
      </c>
      <c r="E533" s="179">
        <f>E461/RES_summary!E$21</f>
        <v>0</v>
      </c>
      <c r="F533" s="179">
        <f>F461/RES_summary!F$21</f>
        <v>0</v>
      </c>
      <c r="G533" s="179">
        <f>G461/RES_summary!G$21</f>
        <v>0</v>
      </c>
      <c r="H533" s="179">
        <f>H461/RES_summary!H$21</f>
        <v>0</v>
      </c>
      <c r="I533" s="179">
        <f>I461/RES_summary!I$21</f>
        <v>0</v>
      </c>
      <c r="J533" s="179">
        <f>J461/RES_summary!J$21</f>
        <v>0</v>
      </c>
      <c r="K533" s="179">
        <f>K461/RES_summary!K$21</f>
        <v>0</v>
      </c>
      <c r="L533" s="179">
        <f>L461/RES_summary!L$21</f>
        <v>0</v>
      </c>
      <c r="M533" s="179">
        <f>M461/RES_summary!M$21</f>
        <v>0</v>
      </c>
      <c r="N533" s="179">
        <f>N461/RES_summary!N$21</f>
        <v>0</v>
      </c>
      <c r="O533" s="179">
        <f>O461/RES_summary!O$21</f>
        <v>0</v>
      </c>
      <c r="P533" s="179">
        <f>P461/RES_summary!P$21</f>
        <v>0</v>
      </c>
      <c r="Q533" s="179">
        <f>Q461/RES_summary!Q$21</f>
        <v>0</v>
      </c>
    </row>
    <row r="534" spans="1:17" ht="12" customHeight="1" x14ac:dyDescent="0.25">
      <c r="A534" s="148" t="s">
        <v>57</v>
      </c>
      <c r="B534" s="156"/>
      <c r="C534" s="177">
        <f>C462/RES_summary!C$21</f>
        <v>0</v>
      </c>
      <c r="D534" s="177">
        <f>D462/RES_summary!D$21</f>
        <v>0</v>
      </c>
      <c r="E534" s="177">
        <f>E462/RES_summary!E$21</f>
        <v>0</v>
      </c>
      <c r="F534" s="177">
        <f>F462/RES_summary!F$21</f>
        <v>0</v>
      </c>
      <c r="G534" s="177">
        <f>G462/RES_summary!G$21</f>
        <v>0</v>
      </c>
      <c r="H534" s="177">
        <f>H462/RES_summary!H$21</f>
        <v>0</v>
      </c>
      <c r="I534" s="177">
        <f>I462/RES_summary!I$21</f>
        <v>0</v>
      </c>
      <c r="J534" s="177">
        <f>J462/RES_summary!J$21</f>
        <v>0</v>
      </c>
      <c r="K534" s="177">
        <f>K462/RES_summary!K$21</f>
        <v>0</v>
      </c>
      <c r="L534" s="177">
        <f>L462/RES_summary!L$21</f>
        <v>0</v>
      </c>
      <c r="M534" s="177">
        <f>M462/RES_summary!M$21</f>
        <v>0</v>
      </c>
      <c r="N534" s="177">
        <f>N462/RES_summary!N$21</f>
        <v>0</v>
      </c>
      <c r="O534" s="177">
        <f>O462/RES_summary!O$21</f>
        <v>0</v>
      </c>
      <c r="P534" s="177">
        <f>P462/RES_summary!P$21</f>
        <v>0</v>
      </c>
      <c r="Q534" s="177">
        <f>Q462/RES_summary!Q$21</f>
        <v>0</v>
      </c>
    </row>
    <row r="535" spans="1:17" ht="12" customHeight="1" x14ac:dyDescent="0.25">
      <c r="A535" s="148" t="s">
        <v>59</v>
      </c>
      <c r="B535" s="156"/>
      <c r="C535" s="177">
        <f>C463/RES_summary!C$21</f>
        <v>0</v>
      </c>
      <c r="D535" s="177">
        <f>D463/RES_summary!D$21</f>
        <v>0</v>
      </c>
      <c r="E535" s="177">
        <f>E463/RES_summary!E$21</f>
        <v>0</v>
      </c>
      <c r="F535" s="177">
        <f>F463/RES_summary!F$21</f>
        <v>0</v>
      </c>
      <c r="G535" s="177">
        <f>G463/RES_summary!G$21</f>
        <v>0</v>
      </c>
      <c r="H535" s="177">
        <f>H463/RES_summary!H$21</f>
        <v>0</v>
      </c>
      <c r="I535" s="177">
        <f>I463/RES_summary!I$21</f>
        <v>0</v>
      </c>
      <c r="J535" s="177">
        <f>J463/RES_summary!J$21</f>
        <v>0</v>
      </c>
      <c r="K535" s="177">
        <f>K463/RES_summary!K$21</f>
        <v>0</v>
      </c>
      <c r="L535" s="177">
        <f>L463/RES_summary!L$21</f>
        <v>0</v>
      </c>
      <c r="M535" s="177">
        <f>M463/RES_summary!M$21</f>
        <v>0</v>
      </c>
      <c r="N535" s="177">
        <f>N463/RES_summary!N$21</f>
        <v>0</v>
      </c>
      <c r="O535" s="177">
        <f>O463/RES_summary!O$21</f>
        <v>0</v>
      </c>
      <c r="P535" s="177">
        <f>P463/RES_summary!P$21</f>
        <v>0</v>
      </c>
      <c r="Q535" s="177">
        <f>Q463/RES_summary!Q$21</f>
        <v>0</v>
      </c>
    </row>
    <row r="536" spans="1:17" ht="12" customHeight="1" x14ac:dyDescent="0.25">
      <c r="A536" s="163" t="s">
        <v>142</v>
      </c>
      <c r="B536" s="162"/>
      <c r="C536" s="180">
        <f>C464/RES_summary!C$21</f>
        <v>0</v>
      </c>
      <c r="D536" s="180">
        <f>D464/RES_summary!D$21</f>
        <v>39.654503530230926</v>
      </c>
      <c r="E536" s="180">
        <f>E464/RES_summary!E$21</f>
        <v>0</v>
      </c>
      <c r="F536" s="180">
        <f>F464/RES_summary!F$21</f>
        <v>0</v>
      </c>
      <c r="G536" s="180">
        <f>G464/RES_summary!G$21</f>
        <v>40.431801818400118</v>
      </c>
      <c r="H536" s="180">
        <f>H464/RES_summary!H$21</f>
        <v>43.343204878867859</v>
      </c>
      <c r="I536" s="180">
        <f>I464/RES_summary!I$21</f>
        <v>41.726026954195923</v>
      </c>
      <c r="J536" s="180">
        <f>J464/RES_summary!J$21</f>
        <v>41.441552861401327</v>
      </c>
      <c r="K536" s="180">
        <f>K464/RES_summary!K$21</f>
        <v>36.327019105109038</v>
      </c>
      <c r="L536" s="180">
        <f>L464/RES_summary!L$21</f>
        <v>37.985268659043939</v>
      </c>
      <c r="M536" s="180">
        <f>M464/RES_summary!M$21</f>
        <v>36.802041092708365</v>
      </c>
      <c r="N536" s="180">
        <f>N464/RES_summary!N$21</f>
        <v>0</v>
      </c>
      <c r="O536" s="180">
        <f>O464/RES_summary!O$21</f>
        <v>0</v>
      </c>
      <c r="P536" s="180">
        <f>P464/RES_summary!P$21</f>
        <v>37.696980713344082</v>
      </c>
      <c r="Q536" s="180">
        <f>Q464/RES_summary!Q$21</f>
        <v>38.93146029503054</v>
      </c>
    </row>
    <row r="537" spans="1:17" ht="12" customHeight="1" x14ac:dyDescent="0.25">
      <c r="A537" s="161" t="s">
        <v>141</v>
      </c>
      <c r="B537" s="160"/>
      <c r="C537" s="179">
        <f>C465/RES_summary!C$21</f>
        <v>0</v>
      </c>
      <c r="D537" s="179">
        <f>D465/RES_summary!D$21</f>
        <v>35.293952966738118</v>
      </c>
      <c r="E537" s="179">
        <f>E465/RES_summary!E$21</f>
        <v>0</v>
      </c>
      <c r="F537" s="179">
        <f>F465/RES_summary!F$21</f>
        <v>0</v>
      </c>
      <c r="G537" s="179">
        <f>G465/RES_summary!G$21</f>
        <v>36.374026399995643</v>
      </c>
      <c r="H537" s="179">
        <f>H465/RES_summary!H$21</f>
        <v>38.311767314935096</v>
      </c>
      <c r="I537" s="179">
        <f>I465/RES_summary!I$21</f>
        <v>36.758654543567609</v>
      </c>
      <c r="J537" s="179">
        <f>J465/RES_summary!J$21</f>
        <v>36.3980163840478</v>
      </c>
      <c r="K537" s="179">
        <f>K465/RES_summary!K$21</f>
        <v>32.804637118735336</v>
      </c>
      <c r="L537" s="179">
        <f>L465/RES_summary!L$21</f>
        <v>33.87037255001389</v>
      </c>
      <c r="M537" s="179">
        <f>M465/RES_summary!M$21</f>
        <v>32.864148718087314</v>
      </c>
      <c r="N537" s="179">
        <f>N465/RES_summary!N$21</f>
        <v>0</v>
      </c>
      <c r="O537" s="179">
        <f>O465/RES_summary!O$21</f>
        <v>0</v>
      </c>
      <c r="P537" s="179">
        <f>P465/RES_summary!P$21</f>
        <v>32.962729413259765</v>
      </c>
      <c r="Q537" s="179">
        <f>Q465/RES_summary!Q$21</f>
        <v>33.59963660964155</v>
      </c>
    </row>
    <row r="538" spans="1:17" ht="12" customHeight="1" x14ac:dyDescent="0.25">
      <c r="A538" s="148" t="s">
        <v>60</v>
      </c>
      <c r="B538" s="156"/>
      <c r="C538" s="177">
        <f>C466/RES_summary!C$21</f>
        <v>0</v>
      </c>
      <c r="D538" s="177">
        <f>D466/RES_summary!D$21</f>
        <v>26.427015980576883</v>
      </c>
      <c r="E538" s="177">
        <f>E466/RES_summary!E$21</f>
        <v>0</v>
      </c>
      <c r="F538" s="177">
        <f>F466/RES_summary!F$21</f>
        <v>0</v>
      </c>
      <c r="G538" s="177">
        <f>G466/RES_summary!G$21</f>
        <v>27.348345485157022</v>
      </c>
      <c r="H538" s="177">
        <f>H466/RES_summary!H$21</f>
        <v>29.187005964508089</v>
      </c>
      <c r="I538" s="177">
        <f>I466/RES_summary!I$21</f>
        <v>27.658339861130344</v>
      </c>
      <c r="J538" s="177">
        <f>J466/RES_summary!J$21</f>
        <v>27.415402034677534</v>
      </c>
      <c r="K538" s="177">
        <f>K466/RES_summary!K$21</f>
        <v>23.923432750468592</v>
      </c>
      <c r="L538" s="177">
        <f>L466/RES_summary!L$21</f>
        <v>25.040913419083246</v>
      </c>
      <c r="M538" s="177">
        <f>M466/RES_summary!M$21</f>
        <v>24.305194532022917</v>
      </c>
      <c r="N538" s="177">
        <f>N466/RES_summary!N$21</f>
        <v>0</v>
      </c>
      <c r="O538" s="177">
        <f>O466/RES_summary!O$21</f>
        <v>0</v>
      </c>
      <c r="P538" s="177">
        <f>P466/RES_summary!P$21</f>
        <v>24.629262188899691</v>
      </c>
      <c r="Q538" s="177">
        <f>Q466/RES_summary!Q$21</f>
        <v>25.390402128099193</v>
      </c>
    </row>
    <row r="539" spans="1:17" ht="12" customHeight="1" x14ac:dyDescent="0.25">
      <c r="A539" s="148" t="s">
        <v>59</v>
      </c>
      <c r="B539" s="156"/>
      <c r="C539" s="177">
        <f>C467/RES_summary!C$21</f>
        <v>0</v>
      </c>
      <c r="D539" s="177">
        <f>D467/RES_summary!D$21</f>
        <v>8.8669369861612477</v>
      </c>
      <c r="E539" s="177">
        <f>E467/RES_summary!E$21</f>
        <v>0</v>
      </c>
      <c r="F539" s="177">
        <f>F467/RES_summary!F$21</f>
        <v>0</v>
      </c>
      <c r="G539" s="177">
        <f>G467/RES_summary!G$21</f>
        <v>9.0256809148386239</v>
      </c>
      <c r="H539" s="177">
        <f>H467/RES_summary!H$21</f>
        <v>9.124761350427006</v>
      </c>
      <c r="I539" s="177">
        <f>I467/RES_summary!I$21</f>
        <v>9.1003146824372667</v>
      </c>
      <c r="J539" s="177">
        <f>J467/RES_summary!J$21</f>
        <v>8.9826143493702659</v>
      </c>
      <c r="K539" s="177">
        <f>K467/RES_summary!K$21</f>
        <v>8.8812043682667472</v>
      </c>
      <c r="L539" s="177">
        <f>L467/RES_summary!L$21</f>
        <v>8.8294591309306476</v>
      </c>
      <c r="M539" s="177">
        <f>M467/RES_summary!M$21</f>
        <v>8.5589541860643976</v>
      </c>
      <c r="N539" s="177">
        <f>N467/RES_summary!N$21</f>
        <v>0</v>
      </c>
      <c r="O539" s="177">
        <f>O467/RES_summary!O$21</f>
        <v>0</v>
      </c>
      <c r="P539" s="177">
        <f>P467/RES_summary!P$21</f>
        <v>8.3334672243600743</v>
      </c>
      <c r="Q539" s="177">
        <f>Q467/RES_summary!Q$21</f>
        <v>8.2092344815423566</v>
      </c>
    </row>
    <row r="540" spans="1:17" ht="12" customHeight="1" x14ac:dyDescent="0.25">
      <c r="A540" s="158" t="s">
        <v>62</v>
      </c>
      <c r="B540" s="157"/>
      <c r="C540" s="178">
        <f>C468/RES_summary!C$21</f>
        <v>0</v>
      </c>
      <c r="D540" s="178">
        <f>D468/RES_summary!D$21</f>
        <v>9.6231533438161652</v>
      </c>
      <c r="E540" s="178">
        <f>E468/RES_summary!E$21</f>
        <v>0</v>
      </c>
      <c r="F540" s="178">
        <f>F468/RES_summary!F$21</f>
        <v>10.016604328952152</v>
      </c>
      <c r="G540" s="178">
        <f>G468/RES_summary!G$21</f>
        <v>9.7637431985195207</v>
      </c>
      <c r="H540" s="178">
        <f>H468/RES_summary!H$21</f>
        <v>9.9379498418881163</v>
      </c>
      <c r="I540" s="178">
        <f>I468/RES_summary!I$21</f>
        <v>10.155499583377294</v>
      </c>
      <c r="J540" s="178">
        <f>J468/RES_summary!J$21</f>
        <v>9.8758693533889499</v>
      </c>
      <c r="K540" s="178">
        <f>K468/RES_summary!K$21</f>
        <v>9.4430249522097203</v>
      </c>
      <c r="L540" s="178">
        <f>L468/RES_summary!L$21</f>
        <v>9.551954069278187</v>
      </c>
      <c r="M540" s="178">
        <f>M468/RES_summary!M$21</f>
        <v>9.2714974352596506</v>
      </c>
      <c r="N540" s="178">
        <f>N468/RES_summary!N$21</f>
        <v>9.3310493365187366</v>
      </c>
      <c r="O540" s="178">
        <f>O468/RES_summary!O$21</f>
        <v>9.5822559516087562</v>
      </c>
      <c r="P540" s="178">
        <f>P468/RES_summary!P$21</f>
        <v>9.8304863958502295</v>
      </c>
      <c r="Q540" s="178">
        <f>Q468/RES_summary!Q$21</f>
        <v>10.313889367483323</v>
      </c>
    </row>
    <row r="541" spans="1:17" ht="12" customHeight="1" x14ac:dyDescent="0.25">
      <c r="A541" s="23" t="s">
        <v>55</v>
      </c>
      <c r="B541" s="156"/>
      <c r="C541" s="177">
        <f>C469/RES_summary!C$21</f>
        <v>0</v>
      </c>
      <c r="D541" s="177">
        <f>D469/RES_summary!D$21</f>
        <v>0</v>
      </c>
      <c r="E541" s="177">
        <f>E469/RES_summary!E$21</f>
        <v>0</v>
      </c>
      <c r="F541" s="177">
        <f>F469/RES_summary!F$21</f>
        <v>0</v>
      </c>
      <c r="G541" s="177">
        <f>G469/RES_summary!G$21</f>
        <v>0</v>
      </c>
      <c r="H541" s="177">
        <f>H469/RES_summary!H$21</f>
        <v>0</v>
      </c>
      <c r="I541" s="177">
        <f>I469/RES_summary!I$21</f>
        <v>0</v>
      </c>
      <c r="J541" s="177">
        <f>J469/RES_summary!J$21</f>
        <v>0</v>
      </c>
      <c r="K541" s="177">
        <f>K469/RES_summary!K$21</f>
        <v>0</v>
      </c>
      <c r="L541" s="177">
        <f>L469/RES_summary!L$21</f>
        <v>0</v>
      </c>
      <c r="M541" s="177">
        <f>M469/RES_summary!M$21</f>
        <v>0</v>
      </c>
      <c r="N541" s="177">
        <f>N469/RES_summary!N$21</f>
        <v>0</v>
      </c>
      <c r="O541" s="177">
        <f>O469/RES_summary!O$21</f>
        <v>0</v>
      </c>
      <c r="P541" s="177">
        <f>P469/RES_summary!P$21</f>
        <v>0</v>
      </c>
      <c r="Q541" s="177">
        <f>Q469/RES_summary!Q$21</f>
        <v>0</v>
      </c>
    </row>
    <row r="542" spans="1:17" ht="12" customHeight="1" x14ac:dyDescent="0.25">
      <c r="A542" s="23" t="s">
        <v>57</v>
      </c>
      <c r="B542" s="156"/>
      <c r="C542" s="177">
        <f>C470/RES_summary!C$21</f>
        <v>0</v>
      </c>
      <c r="D542" s="177">
        <f>D470/RES_summary!D$21</f>
        <v>0</v>
      </c>
      <c r="E542" s="177">
        <f>E470/RES_summary!E$21</f>
        <v>0</v>
      </c>
      <c r="F542" s="177">
        <f>F470/RES_summary!F$21</f>
        <v>0</v>
      </c>
      <c r="G542" s="177">
        <f>G470/RES_summary!G$21</f>
        <v>0</v>
      </c>
      <c r="H542" s="177">
        <f>H470/RES_summary!H$21</f>
        <v>0</v>
      </c>
      <c r="I542" s="177">
        <f>I470/RES_summary!I$21</f>
        <v>0</v>
      </c>
      <c r="J542" s="177">
        <f>J470/RES_summary!J$21</f>
        <v>0</v>
      </c>
      <c r="K542" s="177">
        <f>K470/RES_summary!K$21</f>
        <v>0</v>
      </c>
      <c r="L542" s="177">
        <f>L470/RES_summary!L$21</f>
        <v>0</v>
      </c>
      <c r="M542" s="177">
        <f>M470/RES_summary!M$21</f>
        <v>0</v>
      </c>
      <c r="N542" s="177">
        <f>N470/RES_summary!N$21</f>
        <v>0</v>
      </c>
      <c r="O542" s="177">
        <f>O470/RES_summary!O$21</f>
        <v>0</v>
      </c>
      <c r="P542" s="177">
        <f>P470/RES_summary!P$21</f>
        <v>0</v>
      </c>
      <c r="Q542" s="177">
        <f>Q470/RES_summary!Q$21</f>
        <v>0</v>
      </c>
    </row>
    <row r="543" spans="1:17" ht="12" customHeight="1" x14ac:dyDescent="0.25">
      <c r="A543" s="29" t="s">
        <v>140</v>
      </c>
      <c r="B543" s="57"/>
      <c r="C543" s="176">
        <f>C471/RES_summary!C$21</f>
        <v>0</v>
      </c>
      <c r="D543" s="176">
        <f>D471/RES_summary!D$21</f>
        <v>9.6231533438161652</v>
      </c>
      <c r="E543" s="176">
        <f>E471/RES_summary!E$21</f>
        <v>0</v>
      </c>
      <c r="F543" s="176">
        <f>F471/RES_summary!F$21</f>
        <v>10.016604328952152</v>
      </c>
      <c r="G543" s="176">
        <f>G471/RES_summary!G$21</f>
        <v>9.7637431985195207</v>
      </c>
      <c r="H543" s="176">
        <f>H471/RES_summary!H$21</f>
        <v>9.9379498418881163</v>
      </c>
      <c r="I543" s="176">
        <f>I471/RES_summary!I$21</f>
        <v>10.155499583377294</v>
      </c>
      <c r="J543" s="176">
        <f>J471/RES_summary!J$21</f>
        <v>9.8758693533889499</v>
      </c>
      <c r="K543" s="176">
        <f>K471/RES_summary!K$21</f>
        <v>9.4430249522097203</v>
      </c>
      <c r="L543" s="176">
        <f>L471/RES_summary!L$21</f>
        <v>9.551954069278187</v>
      </c>
      <c r="M543" s="176">
        <f>M471/RES_summary!M$21</f>
        <v>9.2714974352596506</v>
      </c>
      <c r="N543" s="176">
        <f>N471/RES_summary!N$21</f>
        <v>9.3310493365187366</v>
      </c>
      <c r="O543" s="176">
        <f>O471/RES_summary!O$21</f>
        <v>9.5822559516087562</v>
      </c>
      <c r="P543" s="176">
        <f>P471/RES_summary!P$21</f>
        <v>9.8304863958502295</v>
      </c>
      <c r="Q543" s="176">
        <f>Q471/RES_summary!Q$21</f>
        <v>10.313889367483323</v>
      </c>
    </row>
    <row r="545" spans="1:17" ht="12" customHeight="1" x14ac:dyDescent="0.25">
      <c r="A545" s="152" t="s">
        <v>185</v>
      </c>
      <c r="B545" s="168"/>
      <c r="C545" s="184">
        <f>C473/RES_summary!C$21</f>
        <v>0</v>
      </c>
      <c r="D545" s="184">
        <f>D473/RES_summary!D$21</f>
        <v>148.96840347573448</v>
      </c>
      <c r="E545" s="184">
        <f>E473/RES_summary!E$21</f>
        <v>0</v>
      </c>
      <c r="F545" s="184">
        <f>F473/RES_summary!F$21</f>
        <v>154.23279599071554</v>
      </c>
      <c r="G545" s="184">
        <f>G473/RES_summary!G$21</f>
        <v>156.52308666348847</v>
      </c>
      <c r="H545" s="184">
        <f>H473/RES_summary!H$21</f>
        <v>161.36273999297239</v>
      </c>
      <c r="I545" s="184">
        <f>I473/RES_summary!I$21</f>
        <v>163.85115285914193</v>
      </c>
      <c r="J545" s="184">
        <f>J473/RES_summary!J$21</f>
        <v>146.05437495086667</v>
      </c>
      <c r="K545" s="184">
        <f>K473/RES_summary!K$21</f>
        <v>149.70041441616164</v>
      </c>
      <c r="L545" s="184">
        <f>L473/RES_summary!L$21</f>
        <v>148.91347673402976</v>
      </c>
      <c r="M545" s="184">
        <f>M473/RES_summary!M$21</f>
        <v>121.34674391297214</v>
      </c>
      <c r="N545" s="184">
        <f>N473/RES_summary!N$21</f>
        <v>121.45513821851425</v>
      </c>
      <c r="O545" s="184">
        <f>O473/RES_summary!O$21</f>
        <v>118.40807611549599</v>
      </c>
      <c r="P545" s="184">
        <f>P473/RES_summary!P$21</f>
        <v>109.85676739182976</v>
      </c>
      <c r="Q545" s="184">
        <f>Q473/RES_summary!Q$21</f>
        <v>118.62004552381909</v>
      </c>
    </row>
    <row r="546" spans="1:17" ht="12" customHeight="1" x14ac:dyDescent="0.25">
      <c r="A546" s="158" t="s">
        <v>65</v>
      </c>
      <c r="B546" s="157"/>
      <c r="C546" s="178">
        <f>C474/RES_summary!C$21</f>
        <v>0</v>
      </c>
      <c r="D546" s="178">
        <f>D474/RES_summary!D$21</f>
        <v>113.44639829928209</v>
      </c>
      <c r="E546" s="178">
        <f>E474/RES_summary!E$21</f>
        <v>0</v>
      </c>
      <c r="F546" s="178">
        <f>F474/RES_summary!F$21</f>
        <v>118.96183945182271</v>
      </c>
      <c r="G546" s="178">
        <f>G474/RES_summary!G$21</f>
        <v>119.61919026631229</v>
      </c>
      <c r="H546" s="178">
        <f>H474/RES_summary!H$21</f>
        <v>122.54711719272105</v>
      </c>
      <c r="I546" s="178">
        <f>I474/RES_summary!I$21</f>
        <v>126.02487337411139</v>
      </c>
      <c r="J546" s="178">
        <f>J474/RES_summary!J$21</f>
        <v>107.38160672605949</v>
      </c>
      <c r="K546" s="178">
        <f>K474/RES_summary!K$21</f>
        <v>114.7177588229611</v>
      </c>
      <c r="L546" s="178">
        <f>L474/RES_summary!L$21</f>
        <v>112.26188994535893</v>
      </c>
      <c r="M546" s="178">
        <f>M474/RES_summary!M$21</f>
        <v>86.816095542628801</v>
      </c>
      <c r="N546" s="178">
        <f>N474/RES_summary!N$21</f>
        <v>87.725198404149751</v>
      </c>
      <c r="O546" s="178">
        <f>O474/RES_summary!O$21</f>
        <v>83.763087782247908</v>
      </c>
      <c r="P546" s="178">
        <f>P474/RES_summary!P$21</f>
        <v>74.904498386865811</v>
      </c>
      <c r="Q546" s="178">
        <f>Q474/RES_summary!Q$21</f>
        <v>84.323880377364532</v>
      </c>
    </row>
    <row r="547" spans="1:17" ht="12" customHeight="1" x14ac:dyDescent="0.25">
      <c r="A547" s="23" t="s">
        <v>157</v>
      </c>
      <c r="B547" s="156"/>
      <c r="C547" s="177">
        <f>C475/RES_summary!C$21</f>
        <v>0</v>
      </c>
      <c r="D547" s="177">
        <f>D475/RES_summary!D$21</f>
        <v>112.5595360203932</v>
      </c>
      <c r="E547" s="177">
        <f>E475/RES_summary!E$21</f>
        <v>0</v>
      </c>
      <c r="F547" s="177">
        <f>F475/RES_summary!F$21</f>
        <v>117.5462019653034</v>
      </c>
      <c r="G547" s="177">
        <f>G475/RES_summary!G$21</f>
        <v>118.35553166883891</v>
      </c>
      <c r="H547" s="177">
        <f>H475/RES_summary!H$21</f>
        <v>120.70087205694742</v>
      </c>
      <c r="I547" s="177">
        <f>I475/RES_summary!I$21</f>
        <v>124.43233014417314</v>
      </c>
      <c r="J547" s="177">
        <f>J475/RES_summary!J$21</f>
        <v>106.00775747840098</v>
      </c>
      <c r="K547" s="177">
        <f>K475/RES_summary!K$21</f>
        <v>114.21571515933489</v>
      </c>
      <c r="L547" s="177">
        <f>L475/RES_summary!L$21</f>
        <v>111.31060971937049</v>
      </c>
      <c r="M547" s="177">
        <f>M475/RES_summary!M$21</f>
        <v>85.994720303135267</v>
      </c>
      <c r="N547" s="177">
        <f>N475/RES_summary!N$21</f>
        <v>87.00064139480132</v>
      </c>
      <c r="O547" s="177">
        <f>O475/RES_summary!O$21</f>
        <v>82.824879239549603</v>
      </c>
      <c r="P547" s="177">
        <f>P475/RES_summary!P$21</f>
        <v>74.006905268573661</v>
      </c>
      <c r="Q547" s="177">
        <f>Q475/RES_summary!Q$21</f>
        <v>83.178669425195807</v>
      </c>
    </row>
    <row r="548" spans="1:17" ht="12" customHeight="1" x14ac:dyDescent="0.25">
      <c r="A548" s="23" t="s">
        <v>60</v>
      </c>
      <c r="B548" s="156"/>
      <c r="C548" s="177">
        <f>C476/RES_summary!C$21</f>
        <v>0</v>
      </c>
      <c r="D548" s="177">
        <f>D476/RES_summary!D$21</f>
        <v>0.88686227888889391</v>
      </c>
      <c r="E548" s="177">
        <f>E476/RES_summary!E$21</f>
        <v>0</v>
      </c>
      <c r="F548" s="177">
        <f>F476/RES_summary!F$21</f>
        <v>1.4156374865193171</v>
      </c>
      <c r="G548" s="177">
        <f>G476/RES_summary!G$21</f>
        <v>1.2636585974733918</v>
      </c>
      <c r="H548" s="177">
        <f>H476/RES_summary!H$21</f>
        <v>1.8462451357736147</v>
      </c>
      <c r="I548" s="177">
        <f>I476/RES_summary!I$21</f>
        <v>1.5925432299382569</v>
      </c>
      <c r="J548" s="177">
        <f>J476/RES_summary!J$21</f>
        <v>1.373849247658504</v>
      </c>
      <c r="K548" s="177">
        <f>K476/RES_summary!K$21</f>
        <v>0.50204366362621411</v>
      </c>
      <c r="L548" s="177">
        <f>L476/RES_summary!L$21</f>
        <v>0.95128022598843898</v>
      </c>
      <c r="M548" s="177">
        <f>M476/RES_summary!M$21</f>
        <v>0.8213752394935353</v>
      </c>
      <c r="N548" s="177">
        <f>N476/RES_summary!N$21</f>
        <v>0.72455700934842349</v>
      </c>
      <c r="O548" s="177">
        <f>O476/RES_summary!O$21</f>
        <v>0.93820854269829668</v>
      </c>
      <c r="P548" s="177">
        <f>P476/RES_summary!P$21</f>
        <v>0.8975931182921596</v>
      </c>
      <c r="Q548" s="177">
        <f>Q476/RES_summary!Q$21</f>
        <v>1.1452109521687202</v>
      </c>
    </row>
    <row r="549" spans="1:17" ht="12" customHeight="1" x14ac:dyDescent="0.25">
      <c r="A549" s="158" t="s">
        <v>112</v>
      </c>
      <c r="B549" s="157"/>
      <c r="C549" s="178">
        <f>C477/RES_summary!C$21</f>
        <v>0</v>
      </c>
      <c r="D549" s="178">
        <f>D477/RES_summary!D$21</f>
        <v>0.16727447047611504</v>
      </c>
      <c r="E549" s="178">
        <f>E477/RES_summary!E$21</f>
        <v>0</v>
      </c>
      <c r="F549" s="178">
        <f>F477/RES_summary!F$21</f>
        <v>0.57763029797202758</v>
      </c>
      <c r="G549" s="178">
        <f>G477/RES_summary!G$21</f>
        <v>0.21066113694416172</v>
      </c>
      <c r="H549" s="178">
        <f>H477/RES_summary!H$21</f>
        <v>0.25096980626383752</v>
      </c>
      <c r="I549" s="178">
        <f>I477/RES_summary!I$21</f>
        <v>0.19437256390933358</v>
      </c>
      <c r="J549" s="178">
        <f>J477/RES_summary!J$21</f>
        <v>0.60748672104396417</v>
      </c>
      <c r="K549" s="178">
        <f>K477/RES_summary!K$21</f>
        <v>0.30310455127282182</v>
      </c>
      <c r="L549" s="178">
        <f>L477/RES_summary!L$21</f>
        <v>0.82870047957209003</v>
      </c>
      <c r="M549" s="178">
        <f>M477/RES_summary!M$21</f>
        <v>0.53541413749622124</v>
      </c>
      <c r="N549" s="178">
        <f>N477/RES_summary!N$21</f>
        <v>0.35892302848920404</v>
      </c>
      <c r="O549" s="178">
        <f>O477/RES_summary!O$21</f>
        <v>1.1443381778713075</v>
      </c>
      <c r="P549" s="178">
        <f>P477/RES_summary!P$21</f>
        <v>1.2196847657709051</v>
      </c>
      <c r="Q549" s="178">
        <f>Q477/RES_summary!Q$21</f>
        <v>0.35517469363833459</v>
      </c>
    </row>
    <row r="550" spans="1:17" ht="12" customHeight="1" x14ac:dyDescent="0.25">
      <c r="A550" s="23" t="s">
        <v>60</v>
      </c>
      <c r="B550" s="156"/>
      <c r="C550" s="177">
        <f>C478/RES_summary!C$21</f>
        <v>0</v>
      </c>
      <c r="D550" s="177">
        <f>D478/RES_summary!D$21</f>
        <v>0.16727447047611504</v>
      </c>
      <c r="E550" s="177">
        <f>E478/RES_summary!E$21</f>
        <v>0</v>
      </c>
      <c r="F550" s="177">
        <f>F478/RES_summary!F$21</f>
        <v>0.57763029797202758</v>
      </c>
      <c r="G550" s="177">
        <f>G478/RES_summary!G$21</f>
        <v>0.21066113694416172</v>
      </c>
      <c r="H550" s="177">
        <f>H478/RES_summary!H$21</f>
        <v>0.25096980626383752</v>
      </c>
      <c r="I550" s="177">
        <f>I478/RES_summary!I$21</f>
        <v>0.19437256390933358</v>
      </c>
      <c r="J550" s="177">
        <f>J478/RES_summary!J$21</f>
        <v>0.60748672104396417</v>
      </c>
      <c r="K550" s="177">
        <f>K478/RES_summary!K$21</f>
        <v>0.30310455127282182</v>
      </c>
      <c r="L550" s="177">
        <f>L478/RES_summary!L$21</f>
        <v>0.82870047957209003</v>
      </c>
      <c r="M550" s="177">
        <f>M478/RES_summary!M$21</f>
        <v>0.53541413749622124</v>
      </c>
      <c r="N550" s="177">
        <f>N478/RES_summary!N$21</f>
        <v>0.35892302848920404</v>
      </c>
      <c r="O550" s="177">
        <f>O478/RES_summary!O$21</f>
        <v>1.1443381778713075</v>
      </c>
      <c r="P550" s="177">
        <f>P478/RES_summary!P$21</f>
        <v>1.2196847657709051</v>
      </c>
      <c r="Q550" s="177">
        <f>Q478/RES_summary!Q$21</f>
        <v>0.35517469363833459</v>
      </c>
    </row>
    <row r="551" spans="1:17" ht="12" customHeight="1" x14ac:dyDescent="0.25">
      <c r="A551" s="158" t="s">
        <v>63</v>
      </c>
      <c r="B551" s="157"/>
      <c r="C551" s="178">
        <f>C479/RES_summary!C$21</f>
        <v>0</v>
      </c>
      <c r="D551" s="178">
        <f>D479/RES_summary!D$21</f>
        <v>27.415633674434201</v>
      </c>
      <c r="E551" s="178">
        <f>E479/RES_summary!E$21</f>
        <v>0</v>
      </c>
      <c r="F551" s="178">
        <f>F479/RES_summary!F$21</f>
        <v>26.345800247174793</v>
      </c>
      <c r="G551" s="178">
        <f>G479/RES_summary!G$21</f>
        <v>28.496690671113711</v>
      </c>
      <c r="H551" s="178">
        <f>H479/RES_summary!H$21</f>
        <v>30.179212456390751</v>
      </c>
      <c r="I551" s="178">
        <f>I479/RES_summary!I$21</f>
        <v>29.034461365129559</v>
      </c>
      <c r="J551" s="178">
        <f>J479/RES_summary!J$21</f>
        <v>29.638215560008263</v>
      </c>
      <c r="K551" s="178">
        <f>K479/RES_summary!K$21</f>
        <v>26.639648269868211</v>
      </c>
      <c r="L551" s="178">
        <f>L479/RES_summary!L$21</f>
        <v>27.668062275701363</v>
      </c>
      <c r="M551" s="178">
        <f>M479/RES_summary!M$21</f>
        <v>26.072839140434283</v>
      </c>
      <c r="N551" s="178">
        <f>N479/RES_summary!N$21</f>
        <v>25.394929057297404</v>
      </c>
      <c r="O551" s="178">
        <f>O479/RES_summary!O$21</f>
        <v>25.291841826041477</v>
      </c>
      <c r="P551" s="178">
        <f>P479/RES_summary!P$21</f>
        <v>25.301276880912489</v>
      </c>
      <c r="Q551" s="178">
        <f>Q479/RES_summary!Q$21</f>
        <v>25.085533765077496</v>
      </c>
    </row>
    <row r="552" spans="1:17" ht="12" customHeight="1" x14ac:dyDescent="0.25">
      <c r="A552" s="167" t="s">
        <v>156</v>
      </c>
      <c r="B552" s="132"/>
      <c r="C552" s="183">
        <f>C480/RES_summary!C$21</f>
        <v>0</v>
      </c>
      <c r="D552" s="183">
        <f>D480/RES_summary!D$21</f>
        <v>26.318754414261672</v>
      </c>
      <c r="E552" s="183">
        <f>E480/RES_summary!E$21</f>
        <v>0</v>
      </c>
      <c r="F552" s="183">
        <f>F480/RES_summary!F$21</f>
        <v>26.275458871259403</v>
      </c>
      <c r="G552" s="183">
        <f>G480/RES_summary!G$21</f>
        <v>26.375126027692453</v>
      </c>
      <c r="H552" s="183">
        <f>H480/RES_summary!H$21</f>
        <v>26.610669541394209</v>
      </c>
      <c r="I552" s="183">
        <f>I480/RES_summary!I$21</f>
        <v>27.111810936169931</v>
      </c>
      <c r="J552" s="183">
        <f>J480/RES_summary!J$21</f>
        <v>26.382578160617175</v>
      </c>
      <c r="K552" s="183">
        <f>K480/RES_summary!K$21</f>
        <v>26.44732094237952</v>
      </c>
      <c r="L552" s="183">
        <f>L480/RES_summary!L$21</f>
        <v>0</v>
      </c>
      <c r="M552" s="183">
        <f>M480/RES_summary!M$21</f>
        <v>25.438298512137298</v>
      </c>
      <c r="N552" s="183">
        <f>N480/RES_summary!N$21</f>
        <v>25.337966394380707</v>
      </c>
      <c r="O552" s="183">
        <f>O480/RES_summary!O$21</f>
        <v>25.096911223144311</v>
      </c>
      <c r="P552" s="183">
        <f>P480/RES_summary!P$21</f>
        <v>24.766884448263042</v>
      </c>
      <c r="Q552" s="183">
        <f>Q480/RES_summary!Q$21</f>
        <v>24.431692353794389</v>
      </c>
    </row>
    <row r="553" spans="1:17" ht="12" customHeight="1" x14ac:dyDescent="0.25">
      <c r="A553" s="167" t="s">
        <v>155</v>
      </c>
      <c r="B553" s="132"/>
      <c r="C553" s="183">
        <f>C481/RES_summary!C$21</f>
        <v>0</v>
      </c>
      <c r="D553" s="183">
        <f>D481/RES_summary!D$21</f>
        <v>27.01411140179145</v>
      </c>
      <c r="E553" s="183">
        <f>E481/RES_summary!E$21</f>
        <v>0</v>
      </c>
      <c r="F553" s="183">
        <f>F481/RES_summary!F$21</f>
        <v>27.303764034238263</v>
      </c>
      <c r="G553" s="183">
        <f>G481/RES_summary!G$21</f>
        <v>27.404328553551814</v>
      </c>
      <c r="H553" s="183">
        <f>H481/RES_summary!H$21</f>
        <v>27.558198478442005</v>
      </c>
      <c r="I553" s="183">
        <f>I481/RES_summary!I$21</f>
        <v>27.538307294029316</v>
      </c>
      <c r="J553" s="183">
        <f>J481/RES_summary!J$21</f>
        <v>26.97399352652598</v>
      </c>
      <c r="K553" s="183">
        <f>K481/RES_summary!K$21</f>
        <v>26.823045441236825</v>
      </c>
      <c r="L553" s="183">
        <f>L481/RES_summary!L$21</f>
        <v>26.490425252804524</v>
      </c>
      <c r="M553" s="183">
        <f>M481/RES_summary!M$21</f>
        <v>25.780674956143496</v>
      </c>
      <c r="N553" s="183">
        <f>N481/RES_summary!N$21</f>
        <v>25.565936983495114</v>
      </c>
      <c r="O553" s="183">
        <f>O481/RES_summary!O$21</f>
        <v>25.310780369312905</v>
      </c>
      <c r="P553" s="183">
        <f>P481/RES_summary!P$21</f>
        <v>24.972557868536093</v>
      </c>
      <c r="Q553" s="183">
        <f>Q481/RES_summary!Q$21</f>
        <v>24.542462154296569</v>
      </c>
    </row>
    <row r="554" spans="1:17" ht="12" customHeight="1" x14ac:dyDescent="0.25">
      <c r="A554" s="166" t="s">
        <v>55</v>
      </c>
      <c r="B554" s="165"/>
      <c r="C554" s="182">
        <f>C482/RES_summary!C$21</f>
        <v>0</v>
      </c>
      <c r="D554" s="182">
        <f>D482/RES_summary!D$21</f>
        <v>17.903537675760269</v>
      </c>
      <c r="E554" s="182">
        <f>E482/RES_summary!E$21</f>
        <v>0</v>
      </c>
      <c r="F554" s="182">
        <f>F482/RES_summary!F$21</f>
        <v>18.241683751567145</v>
      </c>
      <c r="G554" s="182">
        <f>G482/RES_summary!G$21</f>
        <v>18.324838015948359</v>
      </c>
      <c r="H554" s="182">
        <f>H482/RES_summary!H$21</f>
        <v>18.411256509595315</v>
      </c>
      <c r="I554" s="182">
        <f>I482/RES_summary!I$21</f>
        <v>18.438083787566953</v>
      </c>
      <c r="J554" s="182">
        <f>J482/RES_summary!J$21</f>
        <v>17.970115741966357</v>
      </c>
      <c r="K554" s="182">
        <f>K482/RES_summary!K$21</f>
        <v>17.889095185078158</v>
      </c>
      <c r="L554" s="182">
        <f>L482/RES_summary!L$21</f>
        <v>17.625079275102703</v>
      </c>
      <c r="M554" s="182">
        <f>M482/RES_summary!M$21</f>
        <v>17.16889242300239</v>
      </c>
      <c r="N554" s="182">
        <f>N482/RES_summary!N$21</f>
        <v>17.034851033805889</v>
      </c>
      <c r="O554" s="182">
        <f>O482/RES_summary!O$21</f>
        <v>16.854802998650591</v>
      </c>
      <c r="P554" s="182">
        <f>P482/RES_summary!P$21</f>
        <v>16.617206275042072</v>
      </c>
      <c r="Q554" s="182">
        <f>Q482/RES_summary!Q$21</f>
        <v>16.330757393145216</v>
      </c>
    </row>
    <row r="555" spans="1:17" ht="12" customHeight="1" x14ac:dyDescent="0.25">
      <c r="A555" s="147" t="s">
        <v>59</v>
      </c>
      <c r="B555" s="164"/>
      <c r="C555" s="181">
        <f>C483/RES_summary!C$21</f>
        <v>0</v>
      </c>
      <c r="D555" s="181">
        <f>D483/RES_summary!D$21</f>
        <v>9.1105737260311823</v>
      </c>
      <c r="E555" s="181">
        <f>E483/RES_summary!E$21</f>
        <v>0</v>
      </c>
      <c r="F555" s="181">
        <f>F483/RES_summary!F$21</f>
        <v>9.0620802826711166</v>
      </c>
      <c r="G555" s="181">
        <f>G483/RES_summary!G$21</f>
        <v>9.0794905376034603</v>
      </c>
      <c r="H555" s="181">
        <f>H483/RES_summary!H$21</f>
        <v>9.1469419688466918</v>
      </c>
      <c r="I555" s="181">
        <f>I483/RES_summary!I$21</f>
        <v>9.1002235064623598</v>
      </c>
      <c r="J555" s="181">
        <f>J483/RES_summary!J$21</f>
        <v>9.0038777845596183</v>
      </c>
      <c r="K555" s="181">
        <f>K483/RES_summary!K$21</f>
        <v>8.9339502561586599</v>
      </c>
      <c r="L555" s="181">
        <f>L483/RES_summary!L$21</f>
        <v>8.8653459777018213</v>
      </c>
      <c r="M555" s="181">
        <f>M483/RES_summary!M$21</f>
        <v>8.6117825331411026</v>
      </c>
      <c r="N555" s="181">
        <f>N483/RES_summary!N$21</f>
        <v>8.5310859496892206</v>
      </c>
      <c r="O555" s="181">
        <f>O483/RES_summary!O$21</f>
        <v>8.4559773706623229</v>
      </c>
      <c r="P555" s="181">
        <f>P483/RES_summary!P$21</f>
        <v>8.355351593494019</v>
      </c>
      <c r="Q555" s="181">
        <f>Q483/RES_summary!Q$21</f>
        <v>8.211704761151351</v>
      </c>
    </row>
    <row r="556" spans="1:17" ht="12" customHeight="1" x14ac:dyDescent="0.25">
      <c r="A556" s="163" t="s">
        <v>144</v>
      </c>
      <c r="B556" s="162"/>
      <c r="C556" s="180">
        <f>C484/RES_summary!C$21</f>
        <v>0</v>
      </c>
      <c r="D556" s="180">
        <f>D484/RES_summary!D$21</f>
        <v>0</v>
      </c>
      <c r="E556" s="180">
        <f>E484/RES_summary!E$21</f>
        <v>0</v>
      </c>
      <c r="F556" s="180">
        <f>F484/RES_summary!F$21</f>
        <v>0</v>
      </c>
      <c r="G556" s="180">
        <f>G484/RES_summary!G$21</f>
        <v>0</v>
      </c>
      <c r="H556" s="180">
        <f>H484/RES_summary!H$21</f>
        <v>0</v>
      </c>
      <c r="I556" s="180">
        <f>I484/RES_summary!I$21</f>
        <v>0</v>
      </c>
      <c r="J556" s="180">
        <f>J484/RES_summary!J$21</f>
        <v>0</v>
      </c>
      <c r="K556" s="180">
        <f>K484/RES_summary!K$21</f>
        <v>0</v>
      </c>
      <c r="L556" s="180">
        <f>L484/RES_summary!L$21</f>
        <v>0</v>
      </c>
      <c r="M556" s="180">
        <f>M484/RES_summary!M$21</f>
        <v>0</v>
      </c>
      <c r="N556" s="180">
        <f>N484/RES_summary!N$21</f>
        <v>0</v>
      </c>
      <c r="O556" s="180">
        <f>O484/RES_summary!O$21</f>
        <v>0</v>
      </c>
      <c r="P556" s="180">
        <f>P484/RES_summary!P$21</f>
        <v>0</v>
      </c>
      <c r="Q556" s="180">
        <f>Q484/RES_summary!Q$21</f>
        <v>0</v>
      </c>
    </row>
    <row r="557" spans="1:17" ht="12" customHeight="1" x14ac:dyDescent="0.25">
      <c r="A557" s="161" t="s">
        <v>143</v>
      </c>
      <c r="B557" s="160"/>
      <c r="C557" s="179">
        <f>C485/RES_summary!C$21</f>
        <v>0</v>
      </c>
      <c r="D557" s="179">
        <f>D485/RES_summary!D$21</f>
        <v>0</v>
      </c>
      <c r="E557" s="179">
        <f>E485/RES_summary!E$21</f>
        <v>0</v>
      </c>
      <c r="F557" s="179">
        <f>F485/RES_summary!F$21</f>
        <v>0</v>
      </c>
      <c r="G557" s="179">
        <f>G485/RES_summary!G$21</f>
        <v>0</v>
      </c>
      <c r="H557" s="179">
        <f>H485/RES_summary!H$21</f>
        <v>0</v>
      </c>
      <c r="I557" s="179">
        <f>I485/RES_summary!I$21</f>
        <v>0</v>
      </c>
      <c r="J557" s="179">
        <f>J485/RES_summary!J$21</f>
        <v>0</v>
      </c>
      <c r="K557" s="179">
        <f>K485/RES_summary!K$21</f>
        <v>0</v>
      </c>
      <c r="L557" s="179">
        <f>L485/RES_summary!L$21</f>
        <v>0</v>
      </c>
      <c r="M557" s="179">
        <f>M485/RES_summary!M$21</f>
        <v>0</v>
      </c>
      <c r="N557" s="179">
        <f>N485/RES_summary!N$21</f>
        <v>0</v>
      </c>
      <c r="O557" s="179">
        <f>O485/RES_summary!O$21</f>
        <v>0</v>
      </c>
      <c r="P557" s="179">
        <f>P485/RES_summary!P$21</f>
        <v>0</v>
      </c>
      <c r="Q557" s="179">
        <f>Q485/RES_summary!Q$21</f>
        <v>0</v>
      </c>
    </row>
    <row r="558" spans="1:17" ht="12" customHeight="1" x14ac:dyDescent="0.25">
      <c r="A558" s="148" t="s">
        <v>57</v>
      </c>
      <c r="B558" s="156"/>
      <c r="C558" s="177">
        <f>C486/RES_summary!C$21</f>
        <v>0</v>
      </c>
      <c r="D558" s="177">
        <f>D486/RES_summary!D$21</f>
        <v>0</v>
      </c>
      <c r="E558" s="177">
        <f>E486/RES_summary!E$21</f>
        <v>0</v>
      </c>
      <c r="F558" s="177">
        <f>F486/RES_summary!F$21</f>
        <v>0</v>
      </c>
      <c r="G558" s="177">
        <f>G486/RES_summary!G$21</f>
        <v>0</v>
      </c>
      <c r="H558" s="177">
        <f>H486/RES_summary!H$21</f>
        <v>0</v>
      </c>
      <c r="I558" s="177">
        <f>I486/RES_summary!I$21</f>
        <v>0</v>
      </c>
      <c r="J558" s="177">
        <f>J486/RES_summary!J$21</f>
        <v>0</v>
      </c>
      <c r="K558" s="177">
        <f>K486/RES_summary!K$21</f>
        <v>0</v>
      </c>
      <c r="L558" s="177">
        <f>L486/RES_summary!L$21</f>
        <v>0</v>
      </c>
      <c r="M558" s="177">
        <f>M486/RES_summary!M$21</f>
        <v>0</v>
      </c>
      <c r="N558" s="177">
        <f>N486/RES_summary!N$21</f>
        <v>0</v>
      </c>
      <c r="O558" s="177">
        <f>O486/RES_summary!O$21</f>
        <v>0</v>
      </c>
      <c r="P558" s="177">
        <f>P486/RES_summary!P$21</f>
        <v>0</v>
      </c>
      <c r="Q558" s="177">
        <f>Q486/RES_summary!Q$21</f>
        <v>0</v>
      </c>
    </row>
    <row r="559" spans="1:17" ht="12" customHeight="1" x14ac:dyDescent="0.25">
      <c r="A559" s="148" t="s">
        <v>59</v>
      </c>
      <c r="B559" s="156"/>
      <c r="C559" s="177">
        <f>C487/RES_summary!C$21</f>
        <v>0</v>
      </c>
      <c r="D559" s="177">
        <f>D487/RES_summary!D$21</f>
        <v>0</v>
      </c>
      <c r="E559" s="177">
        <f>E487/RES_summary!E$21</f>
        <v>0</v>
      </c>
      <c r="F559" s="177">
        <f>F487/RES_summary!F$21</f>
        <v>0</v>
      </c>
      <c r="G559" s="177">
        <f>G487/RES_summary!G$21</f>
        <v>0</v>
      </c>
      <c r="H559" s="177">
        <f>H487/RES_summary!H$21</f>
        <v>0</v>
      </c>
      <c r="I559" s="177">
        <f>I487/RES_summary!I$21</f>
        <v>0</v>
      </c>
      <c r="J559" s="177">
        <f>J487/RES_summary!J$21</f>
        <v>0</v>
      </c>
      <c r="K559" s="177">
        <f>K487/RES_summary!K$21</f>
        <v>0</v>
      </c>
      <c r="L559" s="177">
        <f>L487/RES_summary!L$21</f>
        <v>0</v>
      </c>
      <c r="M559" s="177">
        <f>M487/RES_summary!M$21</f>
        <v>0</v>
      </c>
      <c r="N559" s="177">
        <f>N487/RES_summary!N$21</f>
        <v>0</v>
      </c>
      <c r="O559" s="177">
        <f>O487/RES_summary!O$21</f>
        <v>0</v>
      </c>
      <c r="P559" s="177">
        <f>P487/RES_summary!P$21</f>
        <v>0</v>
      </c>
      <c r="Q559" s="177">
        <f>Q487/RES_summary!Q$21</f>
        <v>0</v>
      </c>
    </row>
    <row r="560" spans="1:17" ht="12" customHeight="1" x14ac:dyDescent="0.25">
      <c r="A560" s="163" t="s">
        <v>142</v>
      </c>
      <c r="B560" s="162"/>
      <c r="C560" s="180">
        <f>C488/RES_summary!C$21</f>
        <v>0</v>
      </c>
      <c r="D560" s="180">
        <f>D488/RES_summary!D$21</f>
        <v>28.07782204189753</v>
      </c>
      <c r="E560" s="180">
        <f>E488/RES_summary!E$21</f>
        <v>0</v>
      </c>
      <c r="F560" s="180">
        <f>F488/RES_summary!F$21</f>
        <v>0</v>
      </c>
      <c r="G560" s="180">
        <f>G488/RES_summary!G$21</f>
        <v>29.305766392071746</v>
      </c>
      <c r="H560" s="180">
        <f>H488/RES_summary!H$21</f>
        <v>31.596152346665026</v>
      </c>
      <c r="I560" s="180">
        <f>I488/RES_summary!I$21</f>
        <v>30.607963069182205</v>
      </c>
      <c r="J560" s="180">
        <f>J488/RES_summary!J$21</f>
        <v>30.713896281301807</v>
      </c>
      <c r="K560" s="180">
        <f>K488/RES_summary!K$21</f>
        <v>27.028692592736263</v>
      </c>
      <c r="L560" s="180">
        <f>L488/RES_summary!L$21</f>
        <v>28.516104324237862</v>
      </c>
      <c r="M560" s="180">
        <f>M488/RES_summary!M$21</f>
        <v>27.757925766270432</v>
      </c>
      <c r="N560" s="180">
        <f>N488/RES_summary!N$21</f>
        <v>0</v>
      </c>
      <c r="O560" s="180">
        <f>O488/RES_summary!O$21</f>
        <v>0</v>
      </c>
      <c r="P560" s="180">
        <f>P488/RES_summary!P$21</f>
        <v>28.906198392543505</v>
      </c>
      <c r="Q560" s="180">
        <f>Q488/RES_summary!Q$21</f>
        <v>29.967183320205407</v>
      </c>
    </row>
    <row r="561" spans="1:17" ht="12" customHeight="1" x14ac:dyDescent="0.25">
      <c r="A561" s="161" t="s">
        <v>141</v>
      </c>
      <c r="B561" s="160"/>
      <c r="C561" s="179">
        <f>C489/RES_summary!C$21</f>
        <v>0</v>
      </c>
      <c r="D561" s="179">
        <f>D489/RES_summary!D$21</f>
        <v>27.775451052648851</v>
      </c>
      <c r="E561" s="179">
        <f>E489/RES_summary!E$21</f>
        <v>0</v>
      </c>
      <c r="F561" s="179">
        <f>F489/RES_summary!F$21</f>
        <v>0</v>
      </c>
      <c r="G561" s="179">
        <f>G489/RES_summary!G$21</f>
        <v>28.840909169522593</v>
      </c>
      <c r="H561" s="179">
        <f>H489/RES_summary!H$21</f>
        <v>30.314522700163003</v>
      </c>
      <c r="I561" s="179">
        <f>I489/RES_summary!I$21</f>
        <v>29.399695448281076</v>
      </c>
      <c r="J561" s="179">
        <f>J489/RES_summary!J$21</f>
        <v>29.293477832791922</v>
      </c>
      <c r="K561" s="179">
        <f>K489/RES_summary!K$21</f>
        <v>26.85969102182726</v>
      </c>
      <c r="L561" s="179">
        <f>L489/RES_summary!L$21</f>
        <v>27.709911707169287</v>
      </c>
      <c r="M561" s="179">
        <f>M489/RES_summary!M$21</f>
        <v>26.982865324333975</v>
      </c>
      <c r="N561" s="179">
        <f>N489/RES_summary!N$21</f>
        <v>0</v>
      </c>
      <c r="O561" s="179">
        <f>O489/RES_summary!O$21</f>
        <v>0</v>
      </c>
      <c r="P561" s="179">
        <f>P489/RES_summary!P$21</f>
        <v>27.144273218281555</v>
      </c>
      <c r="Q561" s="179">
        <f>Q489/RES_summary!Q$21</f>
        <v>27.754121171062238</v>
      </c>
    </row>
    <row r="562" spans="1:17" ht="12" customHeight="1" x14ac:dyDescent="0.25">
      <c r="A562" s="148" t="s">
        <v>60</v>
      </c>
      <c r="B562" s="156"/>
      <c r="C562" s="177">
        <f>C490/RES_summary!C$21</f>
        <v>0</v>
      </c>
      <c r="D562" s="177">
        <f>D490/RES_summary!D$21</f>
        <v>18.665156619971892</v>
      </c>
      <c r="E562" s="177">
        <f>E490/RES_summary!E$21</f>
        <v>0</v>
      </c>
      <c r="F562" s="177">
        <f>F490/RES_summary!F$21</f>
        <v>0</v>
      </c>
      <c r="G562" s="177">
        <f>G490/RES_summary!G$21</f>
        <v>19.760408223494693</v>
      </c>
      <c r="H562" s="177">
        <f>H490/RES_summary!H$21</f>
        <v>21.166626269162034</v>
      </c>
      <c r="I562" s="177">
        <f>I490/RES_summary!I$21</f>
        <v>20.299380765843804</v>
      </c>
      <c r="J562" s="177">
        <f>J490/RES_summary!J$21</f>
        <v>20.289253526498598</v>
      </c>
      <c r="K562" s="177">
        <f>K490/RES_summary!K$21</f>
        <v>17.926968125192513</v>
      </c>
      <c r="L562" s="177">
        <f>L490/RES_summary!L$21</f>
        <v>18.843508677693453</v>
      </c>
      <c r="M562" s="177">
        <f>M490/RES_summary!M$21</f>
        <v>18.370710537141228</v>
      </c>
      <c r="N562" s="177">
        <f>N490/RES_summary!N$21</f>
        <v>0</v>
      </c>
      <c r="O562" s="177">
        <f>O490/RES_summary!O$21</f>
        <v>0</v>
      </c>
      <c r="P562" s="177">
        <f>P490/RES_summary!P$21</f>
        <v>18.789028955153253</v>
      </c>
      <c r="Q562" s="177">
        <f>Q490/RES_summary!Q$21</f>
        <v>19.544475906642329</v>
      </c>
    </row>
    <row r="563" spans="1:17" ht="12" customHeight="1" x14ac:dyDescent="0.25">
      <c r="A563" s="148" t="s">
        <v>59</v>
      </c>
      <c r="B563" s="156"/>
      <c r="C563" s="177">
        <f>C491/RES_summary!C$21</f>
        <v>0</v>
      </c>
      <c r="D563" s="177">
        <f>D491/RES_summary!D$21</f>
        <v>9.1102944326769588</v>
      </c>
      <c r="E563" s="177">
        <f>E491/RES_summary!E$21</f>
        <v>0</v>
      </c>
      <c r="F563" s="177">
        <f>F491/RES_summary!F$21</f>
        <v>0</v>
      </c>
      <c r="G563" s="177">
        <f>G491/RES_summary!G$21</f>
        <v>9.0805009460279003</v>
      </c>
      <c r="H563" s="177">
        <f>H491/RES_summary!H$21</f>
        <v>9.1478964310009694</v>
      </c>
      <c r="I563" s="177">
        <f>I491/RES_summary!I$21</f>
        <v>9.1003146824372667</v>
      </c>
      <c r="J563" s="177">
        <f>J491/RES_summary!J$21</f>
        <v>9.0042243062933238</v>
      </c>
      <c r="K563" s="177">
        <f>K491/RES_summary!K$21</f>
        <v>8.9327228966347452</v>
      </c>
      <c r="L563" s="177">
        <f>L491/RES_summary!L$21</f>
        <v>8.8664030294758351</v>
      </c>
      <c r="M563" s="177">
        <f>M491/RES_summary!M$21</f>
        <v>8.6121547871927451</v>
      </c>
      <c r="N563" s="177">
        <f>N491/RES_summary!N$21</f>
        <v>0</v>
      </c>
      <c r="O563" s="177">
        <f>O491/RES_summary!O$21</f>
        <v>0</v>
      </c>
      <c r="P563" s="177">
        <f>P491/RES_summary!P$21</f>
        <v>8.3552442631283057</v>
      </c>
      <c r="Q563" s="177">
        <f>Q491/RES_summary!Q$21</f>
        <v>8.2096452644199118</v>
      </c>
    </row>
    <row r="564" spans="1:17" ht="12" customHeight="1" x14ac:dyDescent="0.25">
      <c r="A564" s="158" t="s">
        <v>62</v>
      </c>
      <c r="B564" s="157"/>
      <c r="C564" s="178">
        <f>C492/RES_summary!C$21</f>
        <v>0</v>
      </c>
      <c r="D564" s="178">
        <f>D492/RES_summary!D$21</f>
        <v>7.9390970315420644</v>
      </c>
      <c r="E564" s="178">
        <f>E492/RES_summary!E$21</f>
        <v>0</v>
      </c>
      <c r="F564" s="178">
        <f>F492/RES_summary!F$21</f>
        <v>8.3475259937460073</v>
      </c>
      <c r="G564" s="178">
        <f>G492/RES_summary!G$21</f>
        <v>8.1965445891183251</v>
      </c>
      <c r="H564" s="178">
        <f>H492/RES_summary!H$21</f>
        <v>8.385440537596784</v>
      </c>
      <c r="I564" s="178">
        <f>I492/RES_summary!I$21</f>
        <v>8.5974455559916692</v>
      </c>
      <c r="J564" s="178">
        <f>J492/RES_summary!J$21</f>
        <v>8.4270659437549646</v>
      </c>
      <c r="K564" s="178">
        <f>K492/RES_summary!K$21</f>
        <v>8.0399027720594987</v>
      </c>
      <c r="L564" s="178">
        <f>L492/RES_summary!L$21</f>
        <v>8.1548240333973911</v>
      </c>
      <c r="M564" s="178">
        <f>M492/RES_summary!M$21</f>
        <v>7.922395092412847</v>
      </c>
      <c r="N564" s="178">
        <f>N492/RES_summary!N$21</f>
        <v>7.9760877285778999</v>
      </c>
      <c r="O564" s="178">
        <f>O492/RES_summary!O$21</f>
        <v>8.2088083293352962</v>
      </c>
      <c r="P564" s="178">
        <f>P492/RES_summary!P$21</f>
        <v>8.4313073582805522</v>
      </c>
      <c r="Q564" s="178">
        <f>Q492/RES_summary!Q$21</f>
        <v>8.8554566877387177</v>
      </c>
    </row>
    <row r="565" spans="1:17" ht="12" customHeight="1" x14ac:dyDescent="0.25">
      <c r="A565" s="23" t="s">
        <v>55</v>
      </c>
      <c r="B565" s="156"/>
      <c r="C565" s="177">
        <f>C493/RES_summary!C$21</f>
        <v>0</v>
      </c>
      <c r="D565" s="177">
        <f>D493/RES_summary!D$21</f>
        <v>0</v>
      </c>
      <c r="E565" s="177">
        <f>E493/RES_summary!E$21</f>
        <v>0</v>
      </c>
      <c r="F565" s="177">
        <f>F493/RES_summary!F$21</f>
        <v>0</v>
      </c>
      <c r="G565" s="177">
        <f>G493/RES_summary!G$21</f>
        <v>0</v>
      </c>
      <c r="H565" s="177">
        <f>H493/RES_summary!H$21</f>
        <v>0</v>
      </c>
      <c r="I565" s="177">
        <f>I493/RES_summary!I$21</f>
        <v>0</v>
      </c>
      <c r="J565" s="177">
        <f>J493/RES_summary!J$21</f>
        <v>0</v>
      </c>
      <c r="K565" s="177">
        <f>K493/RES_summary!K$21</f>
        <v>0</v>
      </c>
      <c r="L565" s="177">
        <f>L493/RES_summary!L$21</f>
        <v>0</v>
      </c>
      <c r="M565" s="177">
        <f>M493/RES_summary!M$21</f>
        <v>0</v>
      </c>
      <c r="N565" s="177">
        <f>N493/RES_summary!N$21</f>
        <v>0</v>
      </c>
      <c r="O565" s="177">
        <f>O493/RES_summary!O$21</f>
        <v>0</v>
      </c>
      <c r="P565" s="177">
        <f>P493/RES_summary!P$21</f>
        <v>0</v>
      </c>
      <c r="Q565" s="177">
        <f>Q493/RES_summary!Q$21</f>
        <v>0</v>
      </c>
    </row>
    <row r="566" spans="1:17" ht="12" customHeight="1" x14ac:dyDescent="0.25">
      <c r="A566" s="23" t="s">
        <v>57</v>
      </c>
      <c r="B566" s="156"/>
      <c r="C566" s="177">
        <f>C494/RES_summary!C$21</f>
        <v>0</v>
      </c>
      <c r="D566" s="177">
        <f>D494/RES_summary!D$21</f>
        <v>0</v>
      </c>
      <c r="E566" s="177">
        <f>E494/RES_summary!E$21</f>
        <v>0</v>
      </c>
      <c r="F566" s="177">
        <f>F494/RES_summary!F$21</f>
        <v>0</v>
      </c>
      <c r="G566" s="177">
        <f>G494/RES_summary!G$21</f>
        <v>0</v>
      </c>
      <c r="H566" s="177">
        <f>H494/RES_summary!H$21</f>
        <v>0</v>
      </c>
      <c r="I566" s="177">
        <f>I494/RES_summary!I$21</f>
        <v>0</v>
      </c>
      <c r="J566" s="177">
        <f>J494/RES_summary!J$21</f>
        <v>0</v>
      </c>
      <c r="K566" s="177">
        <f>K494/RES_summary!K$21</f>
        <v>0</v>
      </c>
      <c r="L566" s="177">
        <f>L494/RES_summary!L$21</f>
        <v>0</v>
      </c>
      <c r="M566" s="177">
        <f>M494/RES_summary!M$21</f>
        <v>0</v>
      </c>
      <c r="N566" s="177">
        <f>N494/RES_summary!N$21</f>
        <v>0</v>
      </c>
      <c r="O566" s="177">
        <f>O494/RES_summary!O$21</f>
        <v>0</v>
      </c>
      <c r="P566" s="177">
        <f>P494/RES_summary!P$21</f>
        <v>0</v>
      </c>
      <c r="Q566" s="177">
        <f>Q494/RES_summary!Q$21</f>
        <v>0</v>
      </c>
    </row>
    <row r="567" spans="1:17" ht="12" customHeight="1" x14ac:dyDescent="0.25">
      <c r="A567" s="29" t="s">
        <v>140</v>
      </c>
      <c r="B567" s="57"/>
      <c r="C567" s="176">
        <f>C495/RES_summary!C$21</f>
        <v>0</v>
      </c>
      <c r="D567" s="176">
        <f>D495/RES_summary!D$21</f>
        <v>7.9390970315420644</v>
      </c>
      <c r="E567" s="176">
        <f>E495/RES_summary!E$21</f>
        <v>0</v>
      </c>
      <c r="F567" s="176">
        <f>F495/RES_summary!F$21</f>
        <v>8.3475259937460073</v>
      </c>
      <c r="G567" s="176">
        <f>G495/RES_summary!G$21</f>
        <v>8.1965445891183251</v>
      </c>
      <c r="H567" s="176">
        <f>H495/RES_summary!H$21</f>
        <v>8.385440537596784</v>
      </c>
      <c r="I567" s="176">
        <f>I495/RES_summary!I$21</f>
        <v>8.5974455559916692</v>
      </c>
      <c r="J567" s="176">
        <f>J495/RES_summary!J$21</f>
        <v>8.4270659437549646</v>
      </c>
      <c r="K567" s="176">
        <f>K495/RES_summary!K$21</f>
        <v>8.0399027720594987</v>
      </c>
      <c r="L567" s="176">
        <f>L495/RES_summary!L$21</f>
        <v>8.1548240333973911</v>
      </c>
      <c r="M567" s="176">
        <f>M495/RES_summary!M$21</f>
        <v>7.922395092412847</v>
      </c>
      <c r="N567" s="176">
        <f>N495/RES_summary!N$21</f>
        <v>7.9760877285778999</v>
      </c>
      <c r="O567" s="176">
        <f>O495/RES_summary!O$21</f>
        <v>8.2088083293352962</v>
      </c>
      <c r="P567" s="176">
        <f>P495/RES_summary!P$21</f>
        <v>8.4313073582805522</v>
      </c>
      <c r="Q567" s="176">
        <f>Q495/RES_summary!Q$21</f>
        <v>8.8554566877387177</v>
      </c>
    </row>
    <row r="569" spans="1:17" ht="12" customHeight="1" x14ac:dyDescent="0.25">
      <c r="A569" s="152" t="s">
        <v>184</v>
      </c>
      <c r="B569" s="168"/>
      <c r="C569" s="184">
        <f>C497/RES_summary!C$21</f>
        <v>0</v>
      </c>
      <c r="D569" s="184">
        <f>D497/RES_summary!D$21</f>
        <v>0</v>
      </c>
      <c r="E569" s="184">
        <f>E497/RES_summary!E$21</f>
        <v>0</v>
      </c>
      <c r="F569" s="184">
        <f>F497/RES_summary!F$21</f>
        <v>0</v>
      </c>
      <c r="G569" s="184">
        <f>G497/RES_summary!G$21</f>
        <v>0</v>
      </c>
      <c r="H569" s="184">
        <f>H497/RES_summary!H$21</f>
        <v>0</v>
      </c>
      <c r="I569" s="184">
        <f>I497/RES_summary!I$21</f>
        <v>0</v>
      </c>
      <c r="J569" s="184">
        <f>J497/RES_summary!J$21</f>
        <v>0</v>
      </c>
      <c r="K569" s="184">
        <f>K497/RES_summary!K$21</f>
        <v>0</v>
      </c>
      <c r="L569" s="184">
        <f>L497/RES_summary!L$21</f>
        <v>0</v>
      </c>
      <c r="M569" s="184">
        <f>M497/RES_summary!M$21</f>
        <v>0</v>
      </c>
      <c r="N569" s="184">
        <f>N497/RES_summary!N$21</f>
        <v>0</v>
      </c>
      <c r="O569" s="184">
        <f>O497/RES_summary!O$21</f>
        <v>0</v>
      </c>
      <c r="P569" s="184">
        <f>P497/RES_summary!P$21</f>
        <v>0</v>
      </c>
      <c r="Q569" s="184">
        <f>Q497/RES_summary!Q$21</f>
        <v>0</v>
      </c>
    </row>
    <row r="570" spans="1:17" ht="12" customHeight="1" x14ac:dyDescent="0.25">
      <c r="A570" s="158" t="s">
        <v>65</v>
      </c>
      <c r="B570" s="157"/>
      <c r="C570" s="178">
        <f>C498/RES_summary!C$21</f>
        <v>0</v>
      </c>
      <c r="D570" s="178">
        <f>D498/RES_summary!D$21</f>
        <v>0</v>
      </c>
      <c r="E570" s="178">
        <f>E498/RES_summary!E$21</f>
        <v>0</v>
      </c>
      <c r="F570" s="178">
        <f>F498/RES_summary!F$21</f>
        <v>0</v>
      </c>
      <c r="G570" s="178">
        <f>G498/RES_summary!G$21</f>
        <v>0</v>
      </c>
      <c r="H570" s="178">
        <f>H498/RES_summary!H$21</f>
        <v>0</v>
      </c>
      <c r="I570" s="178">
        <f>I498/RES_summary!I$21</f>
        <v>0</v>
      </c>
      <c r="J570" s="178">
        <f>J498/RES_summary!J$21</f>
        <v>0</v>
      </c>
      <c r="K570" s="178">
        <f>K498/RES_summary!K$21</f>
        <v>0</v>
      </c>
      <c r="L570" s="178">
        <f>L498/RES_summary!L$21</f>
        <v>0</v>
      </c>
      <c r="M570" s="178">
        <f>M498/RES_summary!M$21</f>
        <v>0</v>
      </c>
      <c r="N570" s="178">
        <f>N498/RES_summary!N$21</f>
        <v>0</v>
      </c>
      <c r="O570" s="178">
        <f>O498/RES_summary!O$21</f>
        <v>0</v>
      </c>
      <c r="P570" s="178">
        <f>P498/RES_summary!P$21</f>
        <v>0</v>
      </c>
      <c r="Q570" s="178">
        <f>Q498/RES_summary!Q$21</f>
        <v>0</v>
      </c>
    </row>
    <row r="571" spans="1:17" ht="12" customHeight="1" x14ac:dyDescent="0.25">
      <c r="A571" s="23" t="s">
        <v>157</v>
      </c>
      <c r="B571" s="156"/>
      <c r="C571" s="177">
        <f>C499/RES_summary!C$21</f>
        <v>0</v>
      </c>
      <c r="D571" s="177">
        <f>D499/RES_summary!D$21</f>
        <v>0</v>
      </c>
      <c r="E571" s="177">
        <f>E499/RES_summary!E$21</f>
        <v>0</v>
      </c>
      <c r="F571" s="177">
        <f>F499/RES_summary!F$21</f>
        <v>0</v>
      </c>
      <c r="G571" s="177">
        <f>G499/RES_summary!G$21</f>
        <v>0</v>
      </c>
      <c r="H571" s="177">
        <f>H499/RES_summary!H$21</f>
        <v>0</v>
      </c>
      <c r="I571" s="177">
        <f>I499/RES_summary!I$21</f>
        <v>0</v>
      </c>
      <c r="J571" s="177">
        <f>J499/RES_summary!J$21</f>
        <v>0</v>
      </c>
      <c r="K571" s="177">
        <f>K499/RES_summary!K$21</f>
        <v>0</v>
      </c>
      <c r="L571" s="177">
        <f>L499/RES_summary!L$21</f>
        <v>0</v>
      </c>
      <c r="M571" s="177">
        <f>M499/RES_summary!M$21</f>
        <v>0</v>
      </c>
      <c r="N571" s="177">
        <f>N499/RES_summary!N$21</f>
        <v>0</v>
      </c>
      <c r="O571" s="177">
        <f>O499/RES_summary!O$21</f>
        <v>0</v>
      </c>
      <c r="P571" s="177">
        <f>P499/RES_summary!P$21</f>
        <v>0</v>
      </c>
      <c r="Q571" s="177">
        <f>Q499/RES_summary!Q$21</f>
        <v>0</v>
      </c>
    </row>
    <row r="572" spans="1:17" ht="12" customHeight="1" x14ac:dyDescent="0.25">
      <c r="A572" s="23" t="s">
        <v>60</v>
      </c>
      <c r="B572" s="156"/>
      <c r="C572" s="177">
        <f>C500/RES_summary!C$21</f>
        <v>0</v>
      </c>
      <c r="D572" s="177">
        <f>D500/RES_summary!D$21</f>
        <v>0</v>
      </c>
      <c r="E572" s="177">
        <f>E500/RES_summary!E$21</f>
        <v>0</v>
      </c>
      <c r="F572" s="177">
        <f>F500/RES_summary!F$21</f>
        <v>0</v>
      </c>
      <c r="G572" s="177">
        <f>G500/RES_summary!G$21</f>
        <v>0</v>
      </c>
      <c r="H572" s="177">
        <f>H500/RES_summary!H$21</f>
        <v>0</v>
      </c>
      <c r="I572" s="177">
        <f>I500/RES_summary!I$21</f>
        <v>0</v>
      </c>
      <c r="J572" s="177">
        <f>J500/RES_summary!J$21</f>
        <v>0</v>
      </c>
      <c r="K572" s="177">
        <f>K500/RES_summary!K$21</f>
        <v>0</v>
      </c>
      <c r="L572" s="177">
        <f>L500/RES_summary!L$21</f>
        <v>0</v>
      </c>
      <c r="M572" s="177">
        <f>M500/RES_summary!M$21</f>
        <v>0</v>
      </c>
      <c r="N572" s="177">
        <f>N500/RES_summary!N$21</f>
        <v>0</v>
      </c>
      <c r="O572" s="177">
        <f>O500/RES_summary!O$21</f>
        <v>0</v>
      </c>
      <c r="P572" s="177">
        <f>P500/RES_summary!P$21</f>
        <v>0</v>
      </c>
      <c r="Q572" s="177">
        <f>Q500/RES_summary!Q$21</f>
        <v>0</v>
      </c>
    </row>
    <row r="573" spans="1:17" ht="12" customHeight="1" x14ac:dyDescent="0.25">
      <c r="A573" s="158" t="s">
        <v>112</v>
      </c>
      <c r="B573" s="157"/>
      <c r="C573" s="178">
        <f>C501/RES_summary!C$21</f>
        <v>0</v>
      </c>
      <c r="D573" s="178">
        <f>D501/RES_summary!D$21</f>
        <v>0</v>
      </c>
      <c r="E573" s="178">
        <f>E501/RES_summary!E$21</f>
        <v>0</v>
      </c>
      <c r="F573" s="178">
        <f>F501/RES_summary!F$21</f>
        <v>0</v>
      </c>
      <c r="G573" s="178">
        <f>G501/RES_summary!G$21</f>
        <v>0</v>
      </c>
      <c r="H573" s="178">
        <f>H501/RES_summary!H$21</f>
        <v>0</v>
      </c>
      <c r="I573" s="178">
        <f>I501/RES_summary!I$21</f>
        <v>0</v>
      </c>
      <c r="J573" s="178">
        <f>J501/RES_summary!J$21</f>
        <v>0</v>
      </c>
      <c r="K573" s="178">
        <f>K501/RES_summary!K$21</f>
        <v>0</v>
      </c>
      <c r="L573" s="178">
        <f>L501/RES_summary!L$21</f>
        <v>0</v>
      </c>
      <c r="M573" s="178">
        <f>M501/RES_summary!M$21</f>
        <v>0</v>
      </c>
      <c r="N573" s="178">
        <f>N501/RES_summary!N$21</f>
        <v>0</v>
      </c>
      <c r="O573" s="178">
        <f>O501/RES_summary!O$21</f>
        <v>0</v>
      </c>
      <c r="P573" s="178">
        <f>P501/RES_summary!P$21</f>
        <v>0</v>
      </c>
      <c r="Q573" s="178">
        <f>Q501/RES_summary!Q$21</f>
        <v>0</v>
      </c>
    </row>
    <row r="574" spans="1:17" ht="12" customHeight="1" x14ac:dyDescent="0.25">
      <c r="A574" s="23" t="s">
        <v>60</v>
      </c>
      <c r="B574" s="156"/>
      <c r="C574" s="177">
        <f>C502/RES_summary!C$21</f>
        <v>0</v>
      </c>
      <c r="D574" s="177">
        <f>D502/RES_summary!D$21</f>
        <v>0</v>
      </c>
      <c r="E574" s="177">
        <f>E502/RES_summary!E$21</f>
        <v>0</v>
      </c>
      <c r="F574" s="177">
        <f>F502/RES_summary!F$21</f>
        <v>0</v>
      </c>
      <c r="G574" s="177">
        <f>G502/RES_summary!G$21</f>
        <v>0</v>
      </c>
      <c r="H574" s="177">
        <f>H502/RES_summary!H$21</f>
        <v>0</v>
      </c>
      <c r="I574" s="177">
        <f>I502/RES_summary!I$21</f>
        <v>0</v>
      </c>
      <c r="J574" s="177">
        <f>J502/RES_summary!J$21</f>
        <v>0</v>
      </c>
      <c r="K574" s="177">
        <f>K502/RES_summary!K$21</f>
        <v>0</v>
      </c>
      <c r="L574" s="177">
        <f>L502/RES_summary!L$21</f>
        <v>0</v>
      </c>
      <c r="M574" s="177">
        <f>M502/RES_summary!M$21</f>
        <v>0</v>
      </c>
      <c r="N574" s="177">
        <f>N502/RES_summary!N$21</f>
        <v>0</v>
      </c>
      <c r="O574" s="177">
        <f>O502/RES_summary!O$21</f>
        <v>0</v>
      </c>
      <c r="P574" s="177">
        <f>P502/RES_summary!P$21</f>
        <v>0</v>
      </c>
      <c r="Q574" s="177">
        <f>Q502/RES_summary!Q$21</f>
        <v>0</v>
      </c>
    </row>
    <row r="575" spans="1:17" ht="12" customHeight="1" x14ac:dyDescent="0.25">
      <c r="A575" s="158" t="s">
        <v>63</v>
      </c>
      <c r="B575" s="157"/>
      <c r="C575" s="178">
        <f>C503/RES_summary!C$21</f>
        <v>0</v>
      </c>
      <c r="D575" s="178">
        <f>D503/RES_summary!D$21</f>
        <v>0</v>
      </c>
      <c r="E575" s="178">
        <f>E503/RES_summary!E$21</f>
        <v>0</v>
      </c>
      <c r="F575" s="178">
        <f>F503/RES_summary!F$21</f>
        <v>0</v>
      </c>
      <c r="G575" s="178">
        <f>G503/RES_summary!G$21</f>
        <v>0</v>
      </c>
      <c r="H575" s="178">
        <f>H503/RES_summary!H$21</f>
        <v>0</v>
      </c>
      <c r="I575" s="178">
        <f>I503/RES_summary!I$21</f>
        <v>0</v>
      </c>
      <c r="J575" s="178">
        <f>J503/RES_summary!J$21</f>
        <v>0</v>
      </c>
      <c r="K575" s="178">
        <f>K503/RES_summary!K$21</f>
        <v>0</v>
      </c>
      <c r="L575" s="178">
        <f>L503/RES_summary!L$21</f>
        <v>0</v>
      </c>
      <c r="M575" s="178">
        <f>M503/RES_summary!M$21</f>
        <v>0</v>
      </c>
      <c r="N575" s="178">
        <f>N503/RES_summary!N$21</f>
        <v>0</v>
      </c>
      <c r="O575" s="178">
        <f>O503/RES_summary!O$21</f>
        <v>0</v>
      </c>
      <c r="P575" s="178">
        <f>P503/RES_summary!P$21</f>
        <v>0</v>
      </c>
      <c r="Q575" s="178">
        <f>Q503/RES_summary!Q$21</f>
        <v>0</v>
      </c>
    </row>
    <row r="576" spans="1:17" ht="12" customHeight="1" x14ac:dyDescent="0.25">
      <c r="A576" s="167" t="s">
        <v>156</v>
      </c>
      <c r="B576" s="132"/>
      <c r="C576" s="183">
        <f>C504/RES_summary!C$21</f>
        <v>0</v>
      </c>
      <c r="D576" s="183">
        <f>D504/RES_summary!D$21</f>
        <v>0</v>
      </c>
      <c r="E576" s="183">
        <f>E504/RES_summary!E$21</f>
        <v>0</v>
      </c>
      <c r="F576" s="183">
        <f>F504/RES_summary!F$21</f>
        <v>0</v>
      </c>
      <c r="G576" s="183">
        <f>G504/RES_summary!G$21</f>
        <v>0</v>
      </c>
      <c r="H576" s="183">
        <f>H504/RES_summary!H$21</f>
        <v>0</v>
      </c>
      <c r="I576" s="183">
        <f>I504/RES_summary!I$21</f>
        <v>0</v>
      </c>
      <c r="J576" s="183">
        <f>J504/RES_summary!J$21</f>
        <v>0</v>
      </c>
      <c r="K576" s="183">
        <f>K504/RES_summary!K$21</f>
        <v>0</v>
      </c>
      <c r="L576" s="183">
        <f>L504/RES_summary!L$21</f>
        <v>0</v>
      </c>
      <c r="M576" s="183">
        <f>M504/RES_summary!M$21</f>
        <v>0</v>
      </c>
      <c r="N576" s="183">
        <f>N504/RES_summary!N$21</f>
        <v>0</v>
      </c>
      <c r="O576" s="183">
        <f>O504/RES_summary!O$21</f>
        <v>0</v>
      </c>
      <c r="P576" s="183">
        <f>P504/RES_summary!P$21</f>
        <v>0</v>
      </c>
      <c r="Q576" s="183">
        <f>Q504/RES_summary!Q$21</f>
        <v>0</v>
      </c>
    </row>
    <row r="577" spans="1:17" ht="12" customHeight="1" x14ac:dyDescent="0.25">
      <c r="A577" s="167" t="s">
        <v>155</v>
      </c>
      <c r="B577" s="132"/>
      <c r="C577" s="183">
        <f>C505/RES_summary!C$21</f>
        <v>0</v>
      </c>
      <c r="D577" s="183">
        <f>D505/RES_summary!D$21</f>
        <v>0</v>
      </c>
      <c r="E577" s="183">
        <f>E505/RES_summary!E$21</f>
        <v>0</v>
      </c>
      <c r="F577" s="183">
        <f>F505/RES_summary!F$21</f>
        <v>0</v>
      </c>
      <c r="G577" s="183">
        <f>G505/RES_summary!G$21</f>
        <v>0</v>
      </c>
      <c r="H577" s="183">
        <f>H505/RES_summary!H$21</f>
        <v>0</v>
      </c>
      <c r="I577" s="183">
        <f>I505/RES_summary!I$21</f>
        <v>0</v>
      </c>
      <c r="J577" s="183">
        <f>J505/RES_summary!J$21</f>
        <v>0</v>
      </c>
      <c r="K577" s="183">
        <f>K505/RES_summary!K$21</f>
        <v>0</v>
      </c>
      <c r="L577" s="183">
        <f>L505/RES_summary!L$21</f>
        <v>0</v>
      </c>
      <c r="M577" s="183">
        <f>M505/RES_summary!M$21</f>
        <v>0</v>
      </c>
      <c r="N577" s="183">
        <f>N505/RES_summary!N$21</f>
        <v>0</v>
      </c>
      <c r="O577" s="183">
        <f>O505/RES_summary!O$21</f>
        <v>0</v>
      </c>
      <c r="P577" s="183">
        <f>P505/RES_summary!P$21</f>
        <v>0</v>
      </c>
      <c r="Q577" s="183">
        <f>Q505/RES_summary!Q$21</f>
        <v>0</v>
      </c>
    </row>
    <row r="578" spans="1:17" ht="12" customHeight="1" x14ac:dyDescent="0.25">
      <c r="A578" s="166" t="s">
        <v>55</v>
      </c>
      <c r="B578" s="165"/>
      <c r="C578" s="182">
        <f>C506/RES_summary!C$21</f>
        <v>0</v>
      </c>
      <c r="D578" s="182">
        <f>D506/RES_summary!D$21</f>
        <v>0</v>
      </c>
      <c r="E578" s="182">
        <f>E506/RES_summary!E$21</f>
        <v>0</v>
      </c>
      <c r="F578" s="182">
        <f>F506/RES_summary!F$21</f>
        <v>0</v>
      </c>
      <c r="G578" s="182">
        <f>G506/RES_summary!G$21</f>
        <v>0</v>
      </c>
      <c r="H578" s="182">
        <f>H506/RES_summary!H$21</f>
        <v>0</v>
      </c>
      <c r="I578" s="182">
        <f>I506/RES_summary!I$21</f>
        <v>0</v>
      </c>
      <c r="J578" s="182">
        <f>J506/RES_summary!J$21</f>
        <v>0</v>
      </c>
      <c r="K578" s="182">
        <f>K506/RES_summary!K$21</f>
        <v>0</v>
      </c>
      <c r="L578" s="182">
        <f>L506/RES_summary!L$21</f>
        <v>0</v>
      </c>
      <c r="M578" s="182">
        <f>M506/RES_summary!M$21</f>
        <v>0</v>
      </c>
      <c r="N578" s="182">
        <f>N506/RES_summary!N$21</f>
        <v>0</v>
      </c>
      <c r="O578" s="182">
        <f>O506/RES_summary!O$21</f>
        <v>0</v>
      </c>
      <c r="P578" s="182">
        <f>P506/RES_summary!P$21</f>
        <v>0</v>
      </c>
      <c r="Q578" s="182">
        <f>Q506/RES_summary!Q$21</f>
        <v>0</v>
      </c>
    </row>
    <row r="579" spans="1:17" ht="12" customHeight="1" x14ac:dyDescent="0.25">
      <c r="A579" s="147" t="s">
        <v>59</v>
      </c>
      <c r="B579" s="164"/>
      <c r="C579" s="181">
        <f>C507/RES_summary!C$21</f>
        <v>0</v>
      </c>
      <c r="D579" s="181">
        <f>D507/RES_summary!D$21</f>
        <v>0</v>
      </c>
      <c r="E579" s="181">
        <f>E507/RES_summary!E$21</f>
        <v>0</v>
      </c>
      <c r="F579" s="181">
        <f>F507/RES_summary!F$21</f>
        <v>0</v>
      </c>
      <c r="G579" s="181">
        <f>G507/RES_summary!G$21</f>
        <v>0</v>
      </c>
      <c r="H579" s="181">
        <f>H507/RES_summary!H$21</f>
        <v>0</v>
      </c>
      <c r="I579" s="181">
        <f>I507/RES_summary!I$21</f>
        <v>0</v>
      </c>
      <c r="J579" s="181">
        <f>J507/RES_summary!J$21</f>
        <v>0</v>
      </c>
      <c r="K579" s="181">
        <f>K507/RES_summary!K$21</f>
        <v>0</v>
      </c>
      <c r="L579" s="181">
        <f>L507/RES_summary!L$21</f>
        <v>0</v>
      </c>
      <c r="M579" s="181">
        <f>M507/RES_summary!M$21</f>
        <v>0</v>
      </c>
      <c r="N579" s="181">
        <f>N507/RES_summary!N$21</f>
        <v>0</v>
      </c>
      <c r="O579" s="181">
        <f>O507/RES_summary!O$21</f>
        <v>0</v>
      </c>
      <c r="P579" s="181">
        <f>P507/RES_summary!P$21</f>
        <v>0</v>
      </c>
      <c r="Q579" s="181">
        <f>Q507/RES_summary!Q$21</f>
        <v>0</v>
      </c>
    </row>
    <row r="580" spans="1:17" ht="12" customHeight="1" x14ac:dyDescent="0.25">
      <c r="A580" s="163" t="s">
        <v>144</v>
      </c>
      <c r="B580" s="162"/>
      <c r="C580" s="180">
        <f>C508/RES_summary!C$21</f>
        <v>0</v>
      </c>
      <c r="D580" s="180">
        <f>D508/RES_summary!D$21</f>
        <v>0</v>
      </c>
      <c r="E580" s="180">
        <f>E508/RES_summary!E$21</f>
        <v>0</v>
      </c>
      <c r="F580" s="180">
        <f>F508/RES_summary!F$21</f>
        <v>0</v>
      </c>
      <c r="G580" s="180">
        <f>G508/RES_summary!G$21</f>
        <v>0</v>
      </c>
      <c r="H580" s="180">
        <f>H508/RES_summary!H$21</f>
        <v>0</v>
      </c>
      <c r="I580" s="180">
        <f>I508/RES_summary!I$21</f>
        <v>0</v>
      </c>
      <c r="J580" s="180">
        <f>J508/RES_summary!J$21</f>
        <v>0</v>
      </c>
      <c r="K580" s="180">
        <f>K508/RES_summary!K$21</f>
        <v>0</v>
      </c>
      <c r="L580" s="180">
        <f>L508/RES_summary!L$21</f>
        <v>0</v>
      </c>
      <c r="M580" s="180">
        <f>M508/RES_summary!M$21</f>
        <v>0</v>
      </c>
      <c r="N580" s="180">
        <f>N508/RES_summary!N$21</f>
        <v>0</v>
      </c>
      <c r="O580" s="180">
        <f>O508/RES_summary!O$21</f>
        <v>0</v>
      </c>
      <c r="P580" s="180">
        <f>P508/RES_summary!P$21</f>
        <v>0</v>
      </c>
      <c r="Q580" s="180">
        <f>Q508/RES_summary!Q$21</f>
        <v>0</v>
      </c>
    </row>
    <row r="581" spans="1:17" ht="12" customHeight="1" x14ac:dyDescent="0.25">
      <c r="A581" s="161" t="s">
        <v>143</v>
      </c>
      <c r="B581" s="160"/>
      <c r="C581" s="179">
        <f>C509/RES_summary!C$21</f>
        <v>0</v>
      </c>
      <c r="D581" s="179">
        <f>D509/RES_summary!D$21</f>
        <v>0</v>
      </c>
      <c r="E581" s="179">
        <f>E509/RES_summary!E$21</f>
        <v>0</v>
      </c>
      <c r="F581" s="179">
        <f>F509/RES_summary!F$21</f>
        <v>0</v>
      </c>
      <c r="G581" s="179">
        <f>G509/RES_summary!G$21</f>
        <v>0</v>
      </c>
      <c r="H581" s="179">
        <f>H509/RES_summary!H$21</f>
        <v>0</v>
      </c>
      <c r="I581" s="179">
        <f>I509/RES_summary!I$21</f>
        <v>0</v>
      </c>
      <c r="J581" s="179">
        <f>J509/RES_summary!J$21</f>
        <v>0</v>
      </c>
      <c r="K581" s="179">
        <f>K509/RES_summary!K$21</f>
        <v>0</v>
      </c>
      <c r="L581" s="179">
        <f>L509/RES_summary!L$21</f>
        <v>0</v>
      </c>
      <c r="M581" s="179">
        <f>M509/RES_summary!M$21</f>
        <v>0</v>
      </c>
      <c r="N581" s="179">
        <f>N509/RES_summary!N$21</f>
        <v>0</v>
      </c>
      <c r="O581" s="179">
        <f>O509/RES_summary!O$21</f>
        <v>0</v>
      </c>
      <c r="P581" s="179">
        <f>P509/RES_summary!P$21</f>
        <v>0</v>
      </c>
      <c r="Q581" s="179">
        <f>Q509/RES_summary!Q$21</f>
        <v>0</v>
      </c>
    </row>
    <row r="582" spans="1:17" ht="12" customHeight="1" x14ac:dyDescent="0.25">
      <c r="A582" s="148" t="s">
        <v>57</v>
      </c>
      <c r="B582" s="156"/>
      <c r="C582" s="177">
        <f>C510/RES_summary!C$21</f>
        <v>0</v>
      </c>
      <c r="D582" s="177">
        <f>D510/RES_summary!D$21</f>
        <v>0</v>
      </c>
      <c r="E582" s="177">
        <f>E510/RES_summary!E$21</f>
        <v>0</v>
      </c>
      <c r="F582" s="177">
        <f>F510/RES_summary!F$21</f>
        <v>0</v>
      </c>
      <c r="G582" s="177">
        <f>G510/RES_summary!G$21</f>
        <v>0</v>
      </c>
      <c r="H582" s="177">
        <f>H510/RES_summary!H$21</f>
        <v>0</v>
      </c>
      <c r="I582" s="177">
        <f>I510/RES_summary!I$21</f>
        <v>0</v>
      </c>
      <c r="J582" s="177">
        <f>J510/RES_summary!J$21</f>
        <v>0</v>
      </c>
      <c r="K582" s="177">
        <f>K510/RES_summary!K$21</f>
        <v>0</v>
      </c>
      <c r="L582" s="177">
        <f>L510/RES_summary!L$21</f>
        <v>0</v>
      </c>
      <c r="M582" s="177">
        <f>M510/RES_summary!M$21</f>
        <v>0</v>
      </c>
      <c r="N582" s="177">
        <f>N510/RES_summary!N$21</f>
        <v>0</v>
      </c>
      <c r="O582" s="177">
        <f>O510/RES_summary!O$21</f>
        <v>0</v>
      </c>
      <c r="P582" s="177">
        <f>P510/RES_summary!P$21</f>
        <v>0</v>
      </c>
      <c r="Q582" s="177">
        <f>Q510/RES_summary!Q$21</f>
        <v>0</v>
      </c>
    </row>
    <row r="583" spans="1:17" ht="12" customHeight="1" x14ac:dyDescent="0.25">
      <c r="A583" s="148" t="s">
        <v>59</v>
      </c>
      <c r="B583" s="156"/>
      <c r="C583" s="177">
        <f>C511/RES_summary!C$21</f>
        <v>0</v>
      </c>
      <c r="D583" s="177">
        <f>D511/RES_summary!D$21</f>
        <v>0</v>
      </c>
      <c r="E583" s="177">
        <f>E511/RES_summary!E$21</f>
        <v>0</v>
      </c>
      <c r="F583" s="177">
        <f>F511/RES_summary!F$21</f>
        <v>0</v>
      </c>
      <c r="G583" s="177">
        <f>G511/RES_summary!G$21</f>
        <v>0</v>
      </c>
      <c r="H583" s="177">
        <f>H511/RES_summary!H$21</f>
        <v>0</v>
      </c>
      <c r="I583" s="177">
        <f>I511/RES_summary!I$21</f>
        <v>0</v>
      </c>
      <c r="J583" s="177">
        <f>J511/RES_summary!J$21</f>
        <v>0</v>
      </c>
      <c r="K583" s="177">
        <f>K511/RES_summary!K$21</f>
        <v>0</v>
      </c>
      <c r="L583" s="177">
        <f>L511/RES_summary!L$21</f>
        <v>0</v>
      </c>
      <c r="M583" s="177">
        <f>M511/RES_summary!M$21</f>
        <v>0</v>
      </c>
      <c r="N583" s="177">
        <f>N511/RES_summary!N$21</f>
        <v>0</v>
      </c>
      <c r="O583" s="177">
        <f>O511/RES_summary!O$21</f>
        <v>0</v>
      </c>
      <c r="P583" s="177">
        <f>P511/RES_summary!P$21</f>
        <v>0</v>
      </c>
      <c r="Q583" s="177">
        <f>Q511/RES_summary!Q$21</f>
        <v>0</v>
      </c>
    </row>
    <row r="584" spans="1:17" ht="12" customHeight="1" x14ac:dyDescent="0.25">
      <c r="A584" s="163" t="s">
        <v>142</v>
      </c>
      <c r="B584" s="162"/>
      <c r="C584" s="180">
        <f>C512/RES_summary!C$21</f>
        <v>0</v>
      </c>
      <c r="D584" s="180">
        <f>D512/RES_summary!D$21</f>
        <v>0</v>
      </c>
      <c r="E584" s="180">
        <f>E512/RES_summary!E$21</f>
        <v>0</v>
      </c>
      <c r="F584" s="180">
        <f>F512/RES_summary!F$21</f>
        <v>0</v>
      </c>
      <c r="G584" s="180">
        <f>G512/RES_summary!G$21</f>
        <v>0</v>
      </c>
      <c r="H584" s="180">
        <f>H512/RES_summary!H$21</f>
        <v>0</v>
      </c>
      <c r="I584" s="180">
        <f>I512/RES_summary!I$21</f>
        <v>0</v>
      </c>
      <c r="J584" s="180">
        <f>J512/RES_summary!J$21</f>
        <v>0</v>
      </c>
      <c r="K584" s="180">
        <f>K512/RES_summary!K$21</f>
        <v>0</v>
      </c>
      <c r="L584" s="180">
        <f>L512/RES_summary!L$21</f>
        <v>0</v>
      </c>
      <c r="M584" s="180">
        <f>M512/RES_summary!M$21</f>
        <v>0</v>
      </c>
      <c r="N584" s="180">
        <f>N512/RES_summary!N$21</f>
        <v>0</v>
      </c>
      <c r="O584" s="180">
        <f>O512/RES_summary!O$21</f>
        <v>0</v>
      </c>
      <c r="P584" s="180">
        <f>P512/RES_summary!P$21</f>
        <v>0</v>
      </c>
      <c r="Q584" s="180">
        <f>Q512/RES_summary!Q$21</f>
        <v>0</v>
      </c>
    </row>
    <row r="585" spans="1:17" ht="12" customHeight="1" x14ac:dyDescent="0.25">
      <c r="A585" s="161" t="s">
        <v>141</v>
      </c>
      <c r="B585" s="160"/>
      <c r="C585" s="179">
        <f>C513/RES_summary!C$21</f>
        <v>0</v>
      </c>
      <c r="D585" s="179">
        <f>D513/RES_summary!D$21</f>
        <v>0</v>
      </c>
      <c r="E585" s="179">
        <f>E513/RES_summary!E$21</f>
        <v>0</v>
      </c>
      <c r="F585" s="179">
        <f>F513/RES_summary!F$21</f>
        <v>0</v>
      </c>
      <c r="G585" s="179">
        <f>G513/RES_summary!G$21</f>
        <v>0</v>
      </c>
      <c r="H585" s="179">
        <f>H513/RES_summary!H$21</f>
        <v>0</v>
      </c>
      <c r="I585" s="179">
        <f>I513/RES_summary!I$21</f>
        <v>0</v>
      </c>
      <c r="J585" s="179">
        <f>J513/RES_summary!J$21</f>
        <v>0</v>
      </c>
      <c r="K585" s="179">
        <f>K513/RES_summary!K$21</f>
        <v>0</v>
      </c>
      <c r="L585" s="179">
        <f>L513/RES_summary!L$21</f>
        <v>0</v>
      </c>
      <c r="M585" s="179">
        <f>M513/RES_summary!M$21</f>
        <v>0</v>
      </c>
      <c r="N585" s="179">
        <f>N513/RES_summary!N$21</f>
        <v>0</v>
      </c>
      <c r="O585" s="179">
        <f>O513/RES_summary!O$21</f>
        <v>0</v>
      </c>
      <c r="P585" s="179">
        <f>P513/RES_summary!P$21</f>
        <v>0</v>
      </c>
      <c r="Q585" s="179">
        <f>Q513/RES_summary!Q$21</f>
        <v>0</v>
      </c>
    </row>
    <row r="586" spans="1:17" ht="12" customHeight="1" x14ac:dyDescent="0.25">
      <c r="A586" s="148" t="s">
        <v>60</v>
      </c>
      <c r="B586" s="156"/>
      <c r="C586" s="177">
        <f>C514/RES_summary!C$21</f>
        <v>0</v>
      </c>
      <c r="D586" s="177">
        <f>D514/RES_summary!D$21</f>
        <v>0</v>
      </c>
      <c r="E586" s="177">
        <f>E514/RES_summary!E$21</f>
        <v>0</v>
      </c>
      <c r="F586" s="177">
        <f>F514/RES_summary!F$21</f>
        <v>0</v>
      </c>
      <c r="G586" s="177">
        <f>G514/RES_summary!G$21</f>
        <v>0</v>
      </c>
      <c r="H586" s="177">
        <f>H514/RES_summary!H$21</f>
        <v>0</v>
      </c>
      <c r="I586" s="177">
        <f>I514/RES_summary!I$21</f>
        <v>0</v>
      </c>
      <c r="J586" s="177">
        <f>J514/RES_summary!J$21</f>
        <v>0</v>
      </c>
      <c r="K586" s="177">
        <f>K514/RES_summary!K$21</f>
        <v>0</v>
      </c>
      <c r="L586" s="177">
        <f>L514/RES_summary!L$21</f>
        <v>0</v>
      </c>
      <c r="M586" s="177">
        <f>M514/RES_summary!M$21</f>
        <v>0</v>
      </c>
      <c r="N586" s="177">
        <f>N514/RES_summary!N$21</f>
        <v>0</v>
      </c>
      <c r="O586" s="177">
        <f>O514/RES_summary!O$21</f>
        <v>0</v>
      </c>
      <c r="P586" s="177">
        <f>P514/RES_summary!P$21</f>
        <v>0</v>
      </c>
      <c r="Q586" s="177">
        <f>Q514/RES_summary!Q$21</f>
        <v>0</v>
      </c>
    </row>
    <row r="587" spans="1:17" ht="12" customHeight="1" x14ac:dyDescent="0.25">
      <c r="A587" s="148" t="s">
        <v>59</v>
      </c>
      <c r="B587" s="156"/>
      <c r="C587" s="177">
        <f>C515/RES_summary!C$21</f>
        <v>0</v>
      </c>
      <c r="D587" s="177">
        <f>D515/RES_summary!D$21</f>
        <v>0</v>
      </c>
      <c r="E587" s="177">
        <f>E515/RES_summary!E$21</f>
        <v>0</v>
      </c>
      <c r="F587" s="177">
        <f>F515/RES_summary!F$21</f>
        <v>0</v>
      </c>
      <c r="G587" s="177">
        <f>G515/RES_summary!G$21</f>
        <v>0</v>
      </c>
      <c r="H587" s="177">
        <f>H515/RES_summary!H$21</f>
        <v>0</v>
      </c>
      <c r="I587" s="177">
        <f>I515/RES_summary!I$21</f>
        <v>0</v>
      </c>
      <c r="J587" s="177">
        <f>J515/RES_summary!J$21</f>
        <v>0</v>
      </c>
      <c r="K587" s="177">
        <f>K515/RES_summary!K$21</f>
        <v>0</v>
      </c>
      <c r="L587" s="177">
        <f>L515/RES_summary!L$21</f>
        <v>0</v>
      </c>
      <c r="M587" s="177">
        <f>M515/RES_summary!M$21</f>
        <v>0</v>
      </c>
      <c r="N587" s="177">
        <f>N515/RES_summary!N$21</f>
        <v>0</v>
      </c>
      <c r="O587" s="177">
        <f>O515/RES_summary!O$21</f>
        <v>0</v>
      </c>
      <c r="P587" s="177">
        <f>P515/RES_summary!P$21</f>
        <v>0</v>
      </c>
      <c r="Q587" s="177">
        <f>Q515/RES_summary!Q$21</f>
        <v>0</v>
      </c>
    </row>
    <row r="588" spans="1:17" ht="12" customHeight="1" x14ac:dyDescent="0.25">
      <c r="A588" s="158" t="s">
        <v>62</v>
      </c>
      <c r="B588" s="157"/>
      <c r="C588" s="178">
        <f>C516/RES_summary!C$21</f>
        <v>0</v>
      </c>
      <c r="D588" s="178">
        <f>D516/RES_summary!D$21</f>
        <v>0</v>
      </c>
      <c r="E588" s="178">
        <f>E516/RES_summary!E$21</f>
        <v>0</v>
      </c>
      <c r="F588" s="178">
        <f>F516/RES_summary!F$21</f>
        <v>0</v>
      </c>
      <c r="G588" s="178">
        <f>G516/RES_summary!G$21</f>
        <v>0</v>
      </c>
      <c r="H588" s="178">
        <f>H516/RES_summary!H$21</f>
        <v>0</v>
      </c>
      <c r="I588" s="178">
        <f>I516/RES_summary!I$21</f>
        <v>0</v>
      </c>
      <c r="J588" s="178">
        <f>J516/RES_summary!J$21</f>
        <v>0</v>
      </c>
      <c r="K588" s="178">
        <f>K516/RES_summary!K$21</f>
        <v>0</v>
      </c>
      <c r="L588" s="178">
        <f>L516/RES_summary!L$21</f>
        <v>0</v>
      </c>
      <c r="M588" s="178">
        <f>M516/RES_summary!M$21</f>
        <v>0</v>
      </c>
      <c r="N588" s="178">
        <f>N516/RES_summary!N$21</f>
        <v>0</v>
      </c>
      <c r="O588" s="178">
        <f>O516/RES_summary!O$21</f>
        <v>0</v>
      </c>
      <c r="P588" s="178">
        <f>P516/RES_summary!P$21</f>
        <v>0</v>
      </c>
      <c r="Q588" s="178">
        <f>Q516/RES_summary!Q$21</f>
        <v>0</v>
      </c>
    </row>
    <row r="589" spans="1:17" ht="12" customHeight="1" x14ac:dyDescent="0.25">
      <c r="A589" s="23" t="s">
        <v>55</v>
      </c>
      <c r="B589" s="156"/>
      <c r="C589" s="177">
        <f>C517/RES_summary!C$21</f>
        <v>0</v>
      </c>
      <c r="D589" s="177">
        <f>D517/RES_summary!D$21</f>
        <v>0</v>
      </c>
      <c r="E589" s="177">
        <f>E517/RES_summary!E$21</f>
        <v>0</v>
      </c>
      <c r="F589" s="177">
        <f>F517/RES_summary!F$21</f>
        <v>0</v>
      </c>
      <c r="G589" s="177">
        <f>G517/RES_summary!G$21</f>
        <v>0</v>
      </c>
      <c r="H589" s="177">
        <f>H517/RES_summary!H$21</f>
        <v>0</v>
      </c>
      <c r="I589" s="177">
        <f>I517/RES_summary!I$21</f>
        <v>0</v>
      </c>
      <c r="J589" s="177">
        <f>J517/RES_summary!J$21</f>
        <v>0</v>
      </c>
      <c r="K589" s="177">
        <f>K517/RES_summary!K$21</f>
        <v>0</v>
      </c>
      <c r="L589" s="177">
        <f>L517/RES_summary!L$21</f>
        <v>0</v>
      </c>
      <c r="M589" s="177">
        <f>M517/RES_summary!M$21</f>
        <v>0</v>
      </c>
      <c r="N589" s="177">
        <f>N517/RES_summary!N$21</f>
        <v>0</v>
      </c>
      <c r="O589" s="177">
        <f>O517/RES_summary!O$21</f>
        <v>0</v>
      </c>
      <c r="P589" s="177">
        <f>P517/RES_summary!P$21</f>
        <v>0</v>
      </c>
      <c r="Q589" s="177">
        <f>Q517/RES_summary!Q$21</f>
        <v>0</v>
      </c>
    </row>
    <row r="590" spans="1:17" ht="12" customHeight="1" x14ac:dyDescent="0.25">
      <c r="A590" s="23" t="s">
        <v>57</v>
      </c>
      <c r="B590" s="156"/>
      <c r="C590" s="177">
        <f>C518/RES_summary!C$21</f>
        <v>0</v>
      </c>
      <c r="D590" s="177">
        <f>D518/RES_summary!D$21</f>
        <v>0</v>
      </c>
      <c r="E590" s="177">
        <f>E518/RES_summary!E$21</f>
        <v>0</v>
      </c>
      <c r="F590" s="177">
        <f>F518/RES_summary!F$21</f>
        <v>0</v>
      </c>
      <c r="G590" s="177">
        <f>G518/RES_summary!G$21</f>
        <v>0</v>
      </c>
      <c r="H590" s="177">
        <f>H518/RES_summary!H$21</f>
        <v>0</v>
      </c>
      <c r="I590" s="177">
        <f>I518/RES_summary!I$21</f>
        <v>0</v>
      </c>
      <c r="J590" s="177">
        <f>J518/RES_summary!J$21</f>
        <v>0</v>
      </c>
      <c r="K590" s="177">
        <f>K518/RES_summary!K$21</f>
        <v>0</v>
      </c>
      <c r="L590" s="177">
        <f>L518/RES_summary!L$21</f>
        <v>0</v>
      </c>
      <c r="M590" s="177">
        <f>M518/RES_summary!M$21</f>
        <v>0</v>
      </c>
      <c r="N590" s="177">
        <f>N518/RES_summary!N$21</f>
        <v>0</v>
      </c>
      <c r="O590" s="177">
        <f>O518/RES_summary!O$21</f>
        <v>0</v>
      </c>
      <c r="P590" s="177">
        <f>P518/RES_summary!P$21</f>
        <v>0</v>
      </c>
      <c r="Q590" s="177">
        <f>Q518/RES_summary!Q$21</f>
        <v>0</v>
      </c>
    </row>
    <row r="591" spans="1:17" ht="12" customHeight="1" x14ac:dyDescent="0.25">
      <c r="A591" s="29" t="s">
        <v>140</v>
      </c>
      <c r="B591" s="57"/>
      <c r="C591" s="176">
        <f>C519/RES_summary!C$21</f>
        <v>0</v>
      </c>
      <c r="D591" s="176">
        <f>D519/RES_summary!D$21</f>
        <v>0</v>
      </c>
      <c r="E591" s="176">
        <f>E519/RES_summary!E$21</f>
        <v>0</v>
      </c>
      <c r="F591" s="176">
        <f>F519/RES_summary!F$21</f>
        <v>0</v>
      </c>
      <c r="G591" s="176">
        <f>G519/RES_summary!G$21</f>
        <v>0</v>
      </c>
      <c r="H591" s="176">
        <f>H519/RES_summary!H$21</f>
        <v>0</v>
      </c>
      <c r="I591" s="176">
        <f>I519/RES_summary!I$21</f>
        <v>0</v>
      </c>
      <c r="J591" s="176">
        <f>J519/RES_summary!J$21</f>
        <v>0</v>
      </c>
      <c r="K591" s="176">
        <f>K519/RES_summary!K$21</f>
        <v>0</v>
      </c>
      <c r="L591" s="176">
        <f>L519/RES_summary!L$21</f>
        <v>0</v>
      </c>
      <c r="M591" s="176">
        <f>M519/RES_summary!M$21</f>
        <v>0</v>
      </c>
      <c r="N591" s="176">
        <f>N519/RES_summary!N$21</f>
        <v>0</v>
      </c>
      <c r="O591" s="176">
        <f>O519/RES_summary!O$21</f>
        <v>0</v>
      </c>
      <c r="P591" s="176">
        <f>P519/RES_summary!P$21</f>
        <v>0</v>
      </c>
      <c r="Q591" s="176">
        <f>Q519/RES_summary!Q$21</f>
        <v>0</v>
      </c>
    </row>
  </sheetData>
  <mergeCells count="1">
    <mergeCell ref="B90:Q90"/>
  </mergeCells>
  <pageMargins left="0.39370078740157483" right="0.39370078740157483" top="0.39370078740157483" bottom="0.39370078740157483" header="0.31496062992125984" footer="0.31496062992125984"/>
  <pageSetup paperSize="9" scale="11" orientation="portrait" horizontalDpi="1200" verticalDpi="1200" r:id="rId1"/>
  <headerFooter alignWithMargins="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285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RES_hhdet_num!B$105</f>
        <v>0</v>
      </c>
      <c r="C5" s="151">
        <f>RES_hhdet_num!C$105</f>
        <v>0</v>
      </c>
      <c r="D5" s="151">
        <f>RES_hhdet_num!D$105</f>
        <v>0</v>
      </c>
      <c r="E5" s="151">
        <f>RES_hhdet_num!E$105</f>
        <v>0</v>
      </c>
      <c r="F5" s="151">
        <f>RES_hhdet_num!F$105</f>
        <v>0</v>
      </c>
      <c r="G5" s="151">
        <f>RES_hhdet_num!G$105</f>
        <v>0</v>
      </c>
      <c r="H5" s="151">
        <f>RES_hhdet_num!H$105</f>
        <v>0</v>
      </c>
      <c r="I5" s="151">
        <f>RES_hhdet_num!I$105</f>
        <v>0</v>
      </c>
      <c r="J5" s="151">
        <f>RES_hhdet_num!J$105</f>
        <v>0</v>
      </c>
      <c r="K5" s="151">
        <f>RES_hhdet_num!K$105</f>
        <v>0</v>
      </c>
      <c r="L5" s="151">
        <f>RES_hhdet_num!L$105</f>
        <v>0</v>
      </c>
      <c r="M5" s="151">
        <f>RES_hhdet_num!M$105</f>
        <v>0</v>
      </c>
      <c r="N5" s="151">
        <f>RES_hhdet_num!N$105</f>
        <v>0</v>
      </c>
      <c r="O5" s="151">
        <f>RES_hhdet_num!O$105</f>
        <v>0</v>
      </c>
      <c r="P5" s="151">
        <f>RES_hhdet_num!P$105</f>
        <v>0</v>
      </c>
      <c r="Q5" s="151">
        <f>RES_hhdet_num!Q$105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153</v>
      </c>
      <c r="B7" s="67">
        <f>RES_hhdet_num!B$107</f>
        <v>0</v>
      </c>
      <c r="C7" s="67">
        <f>RES_hhdet_num!C$107</f>
        <v>0</v>
      </c>
      <c r="D7" s="67">
        <f>RES_hhdet_num!D$107</f>
        <v>0</v>
      </c>
      <c r="E7" s="67">
        <f>RES_hhdet_num!E$107</f>
        <v>0</v>
      </c>
      <c r="F7" s="67">
        <f>RES_hhdet_num!F$107</f>
        <v>0</v>
      </c>
      <c r="G7" s="67">
        <f>RES_hhdet_num!G$107</f>
        <v>0</v>
      </c>
      <c r="H7" s="67">
        <f>RES_hhdet_num!H$107</f>
        <v>0</v>
      </c>
      <c r="I7" s="67">
        <f>RES_hhdet_num!I$107</f>
        <v>0</v>
      </c>
      <c r="J7" s="67">
        <f>RES_hhdet_num!J$107</f>
        <v>0</v>
      </c>
      <c r="K7" s="67">
        <f>RES_hhdet_num!K$107</f>
        <v>0</v>
      </c>
      <c r="L7" s="67">
        <f>RES_hhdet_num!L$107</f>
        <v>0</v>
      </c>
      <c r="M7" s="67">
        <f>RES_hhdet_num!M$107</f>
        <v>0</v>
      </c>
      <c r="N7" s="67">
        <f>RES_hhdet_num!N$107</f>
        <v>0</v>
      </c>
      <c r="O7" s="67">
        <f>RES_hhdet_num!O$107</f>
        <v>0</v>
      </c>
      <c r="P7" s="67">
        <f>RES_hhdet_num!P$107</f>
        <v>0</v>
      </c>
      <c r="Q7" s="67">
        <f>RES_hhdet_num!Q$107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RES_hhdet_num!B$110</f>
        <v>0</v>
      </c>
      <c r="C9" s="67">
        <f>RES_hhdet_num!C$110</f>
        <v>0</v>
      </c>
      <c r="D9" s="67">
        <f>RES_hhdet_num!D$110</f>
        <v>0</v>
      </c>
      <c r="E9" s="67">
        <f>RES_hhdet_num!E$110</f>
        <v>0</v>
      </c>
      <c r="F9" s="67">
        <f>RES_hhdet_num!F$110</f>
        <v>0</v>
      </c>
      <c r="G9" s="67">
        <f>RES_hhdet_num!G$110</f>
        <v>0</v>
      </c>
      <c r="H9" s="67">
        <f>RES_hhdet_num!H$110</f>
        <v>0</v>
      </c>
      <c r="I9" s="67">
        <f>RES_hhdet_num!I$110</f>
        <v>0</v>
      </c>
      <c r="J9" s="67">
        <f>RES_hhdet_num!J$110</f>
        <v>0</v>
      </c>
      <c r="K9" s="67">
        <f>RES_hhdet_num!K$110</f>
        <v>0</v>
      </c>
      <c r="L9" s="67">
        <f>RES_hhdet_num!L$110</f>
        <v>0</v>
      </c>
      <c r="M9" s="67">
        <f>RES_hhdet_num!M$110</f>
        <v>0</v>
      </c>
      <c r="N9" s="67">
        <f>RES_hhdet_num!N$110</f>
        <v>0</v>
      </c>
      <c r="O9" s="67">
        <f>RES_hhdet_num!O$110</f>
        <v>0</v>
      </c>
      <c r="P9" s="67">
        <f>RES_hhdet_num!P$110</f>
        <v>0</v>
      </c>
      <c r="Q9" s="67">
        <f>RES_hhdet_num!Q$110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152</v>
      </c>
      <c r="B11" s="67">
        <f>RES_hhdet_num!B$112</f>
        <v>0</v>
      </c>
      <c r="C11" s="67">
        <f>RES_hhdet_num!C$112</f>
        <v>0</v>
      </c>
      <c r="D11" s="67">
        <f>RES_hhdet_num!D$112</f>
        <v>0</v>
      </c>
      <c r="E11" s="67">
        <f>RES_hhdet_num!E$112</f>
        <v>0</v>
      </c>
      <c r="F11" s="67">
        <f>RES_hhdet_num!F$112</f>
        <v>0</v>
      </c>
      <c r="G11" s="67">
        <f>RES_hhdet_num!G$112</f>
        <v>0</v>
      </c>
      <c r="H11" s="67">
        <f>RES_hhdet_num!H$112</f>
        <v>0</v>
      </c>
      <c r="I11" s="67">
        <f>RES_hhdet_num!I$112</f>
        <v>0</v>
      </c>
      <c r="J11" s="67">
        <f>RES_hhdet_num!J$112</f>
        <v>0</v>
      </c>
      <c r="K11" s="67">
        <f>RES_hhdet_num!K$112</f>
        <v>0</v>
      </c>
      <c r="L11" s="67">
        <f>RES_hhdet_num!L$112</f>
        <v>0</v>
      </c>
      <c r="M11" s="67">
        <f>RES_hhdet_num!M$112</f>
        <v>0</v>
      </c>
      <c r="N11" s="67">
        <f>RES_hhdet_num!N$112</f>
        <v>0</v>
      </c>
      <c r="O11" s="67">
        <f>RES_hhdet_num!O$112</f>
        <v>0</v>
      </c>
      <c r="P11" s="67">
        <f>RES_hhdet_num!P$112</f>
        <v>0</v>
      </c>
      <c r="Q11" s="67">
        <f>RES_hhdet_num!Q$112</f>
        <v>0</v>
      </c>
    </row>
    <row r="12" spans="1:17" ht="12" customHeight="1" x14ac:dyDescent="0.25">
      <c r="A12" s="23" t="s">
        <v>151</v>
      </c>
      <c r="B12" s="67">
        <f>RES_hhdet_num!B$113</f>
        <v>0</v>
      </c>
      <c r="C12" s="67">
        <f>RES_hhdet_num!C$113</f>
        <v>0</v>
      </c>
      <c r="D12" s="67">
        <f>RES_hhdet_num!D$113</f>
        <v>0</v>
      </c>
      <c r="E12" s="67">
        <f>RES_hhdet_num!E$113</f>
        <v>0</v>
      </c>
      <c r="F12" s="67">
        <f>RES_hhdet_num!F$113</f>
        <v>0</v>
      </c>
      <c r="G12" s="67">
        <f>RES_hhdet_num!G$113</f>
        <v>0</v>
      </c>
      <c r="H12" s="67">
        <f>RES_hhdet_num!H$113</f>
        <v>0</v>
      </c>
      <c r="I12" s="67">
        <f>RES_hhdet_num!I$113</f>
        <v>0</v>
      </c>
      <c r="J12" s="67">
        <f>RES_hhdet_num!J$113</f>
        <v>0</v>
      </c>
      <c r="K12" s="67">
        <f>RES_hhdet_num!K$113</f>
        <v>0</v>
      </c>
      <c r="L12" s="67">
        <f>RES_hhdet_num!L$113</f>
        <v>0</v>
      </c>
      <c r="M12" s="67">
        <f>RES_hhdet_num!M$113</f>
        <v>0</v>
      </c>
      <c r="N12" s="67">
        <f>RES_hhdet_num!N$113</f>
        <v>0</v>
      </c>
      <c r="O12" s="67">
        <f>RES_hhdet_num!O$113</f>
        <v>0</v>
      </c>
      <c r="P12" s="67">
        <f>RES_hhdet_num!P$113</f>
        <v>0</v>
      </c>
      <c r="Q12" s="67">
        <f>RES_hhdet_num!Q$113</f>
        <v>0</v>
      </c>
    </row>
    <row r="13" spans="1:17" ht="12" customHeight="1" x14ac:dyDescent="0.25">
      <c r="A13" s="23" t="s">
        <v>142</v>
      </c>
      <c r="B13" s="67">
        <f>RES_hhdet_num!B$116</f>
        <v>0</v>
      </c>
      <c r="C13" s="67">
        <f>RES_hhdet_num!C$116</f>
        <v>0</v>
      </c>
      <c r="D13" s="67">
        <f>RES_hhdet_num!D$116</f>
        <v>0</v>
      </c>
      <c r="E13" s="67">
        <f>RES_hhdet_num!E$116</f>
        <v>0</v>
      </c>
      <c r="F13" s="67">
        <f>RES_hhdet_num!F$116</f>
        <v>0</v>
      </c>
      <c r="G13" s="67">
        <f>RES_hhdet_num!G$116</f>
        <v>0</v>
      </c>
      <c r="H13" s="67">
        <f>RES_hhdet_num!H$116</f>
        <v>0</v>
      </c>
      <c r="I13" s="67">
        <f>RES_hhdet_num!I$116</f>
        <v>0</v>
      </c>
      <c r="J13" s="67">
        <f>RES_hhdet_num!J$116</f>
        <v>0</v>
      </c>
      <c r="K13" s="67">
        <f>RES_hhdet_num!K$116</f>
        <v>0</v>
      </c>
      <c r="L13" s="67">
        <f>RES_hhdet_num!L$116</f>
        <v>0</v>
      </c>
      <c r="M13" s="67">
        <f>RES_hhdet_num!M$116</f>
        <v>0</v>
      </c>
      <c r="N13" s="67">
        <f>RES_hhdet_num!N$116</f>
        <v>0</v>
      </c>
      <c r="O13" s="67">
        <f>RES_hhdet_num!O$116</f>
        <v>0</v>
      </c>
      <c r="P13" s="67">
        <f>RES_hhdet_num!P$116</f>
        <v>0</v>
      </c>
      <c r="Q13" s="67">
        <f>RES_hhdet_num!Q$116</f>
        <v>0</v>
      </c>
    </row>
    <row r="14" spans="1:17" ht="12" customHeight="1" x14ac:dyDescent="0.25">
      <c r="A14" s="23" t="s">
        <v>141</v>
      </c>
      <c r="B14" s="67">
        <f>RES_hhdet_num!B$117</f>
        <v>0</v>
      </c>
      <c r="C14" s="67">
        <f>RES_hhdet_num!C$117</f>
        <v>0</v>
      </c>
      <c r="D14" s="67">
        <f>RES_hhdet_num!D$117</f>
        <v>0</v>
      </c>
      <c r="E14" s="67">
        <f>RES_hhdet_num!E$117</f>
        <v>0</v>
      </c>
      <c r="F14" s="67">
        <f>RES_hhdet_num!F$117</f>
        <v>0</v>
      </c>
      <c r="G14" s="67">
        <f>RES_hhdet_num!G$117</f>
        <v>0</v>
      </c>
      <c r="H14" s="67">
        <f>RES_hhdet_num!H$117</f>
        <v>0</v>
      </c>
      <c r="I14" s="67">
        <f>RES_hhdet_num!I$117</f>
        <v>0</v>
      </c>
      <c r="J14" s="67">
        <f>RES_hhdet_num!J$117</f>
        <v>0</v>
      </c>
      <c r="K14" s="67">
        <f>RES_hhdet_num!K$117</f>
        <v>0</v>
      </c>
      <c r="L14" s="67">
        <f>RES_hhdet_num!L$117</f>
        <v>0</v>
      </c>
      <c r="M14" s="67">
        <f>RES_hhdet_num!M$117</f>
        <v>0</v>
      </c>
      <c r="N14" s="67">
        <f>RES_hhdet_num!N$117</f>
        <v>0</v>
      </c>
      <c r="O14" s="67">
        <f>RES_hhdet_num!O$117</f>
        <v>0</v>
      </c>
      <c r="P14" s="67">
        <f>RES_hhdet_num!P$117</f>
        <v>0</v>
      </c>
      <c r="Q14" s="67">
        <f>RES_hhdet_num!Q$117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RES_hhdet_num!B$121</f>
        <v>0</v>
      </c>
      <c r="C16" s="67">
        <f>RES_hhdet_num!C$121</f>
        <v>0</v>
      </c>
      <c r="D16" s="67">
        <f>RES_hhdet_num!D$121</f>
        <v>0</v>
      </c>
      <c r="E16" s="67">
        <f>RES_hhdet_num!E$121</f>
        <v>0</v>
      </c>
      <c r="F16" s="67">
        <f>RES_hhdet_num!F$121</f>
        <v>0</v>
      </c>
      <c r="G16" s="67">
        <f>RES_hhdet_num!G$121</f>
        <v>0</v>
      </c>
      <c r="H16" s="67">
        <f>RES_hhdet_num!H$121</f>
        <v>0</v>
      </c>
      <c r="I16" s="67">
        <f>RES_hhdet_num!I$121</f>
        <v>0</v>
      </c>
      <c r="J16" s="67">
        <f>RES_hhdet_num!J$121</f>
        <v>0</v>
      </c>
      <c r="K16" s="67">
        <f>RES_hhdet_num!K$121</f>
        <v>0</v>
      </c>
      <c r="L16" s="67">
        <f>RES_hhdet_num!L$121</f>
        <v>0</v>
      </c>
      <c r="M16" s="67">
        <f>RES_hhdet_num!M$121</f>
        <v>0</v>
      </c>
      <c r="N16" s="67">
        <f>RES_hhdet_num!N$121</f>
        <v>0</v>
      </c>
      <c r="O16" s="67">
        <f>RES_hhdet_num!O$121</f>
        <v>0</v>
      </c>
      <c r="P16" s="67">
        <f>RES_hhdet_num!P$121</f>
        <v>0</v>
      </c>
      <c r="Q16" s="67">
        <f>RES_hhdet_num!Q$121</f>
        <v>0</v>
      </c>
    </row>
    <row r="17" spans="1:17" ht="12" customHeight="1" x14ac:dyDescent="0.25">
      <c r="A17" s="29" t="s">
        <v>140</v>
      </c>
      <c r="B17" s="83">
        <f>RES_hhdet_num!B$122</f>
        <v>0</v>
      </c>
      <c r="C17" s="83">
        <f>RES_hhdet_num!C$122</f>
        <v>0</v>
      </c>
      <c r="D17" s="83">
        <f>RES_hhdet_num!D$122</f>
        <v>0</v>
      </c>
      <c r="E17" s="83">
        <f>RES_hhdet_num!E$122</f>
        <v>0</v>
      </c>
      <c r="F17" s="83">
        <f>RES_hhdet_num!F$122</f>
        <v>0</v>
      </c>
      <c r="G17" s="83">
        <f>RES_hhdet_num!G$122</f>
        <v>0</v>
      </c>
      <c r="H17" s="83">
        <f>RES_hhdet_num!H$122</f>
        <v>0</v>
      </c>
      <c r="I17" s="83">
        <f>RES_hhdet_num!I$122</f>
        <v>0</v>
      </c>
      <c r="J17" s="83">
        <f>RES_hhdet_num!J$122</f>
        <v>0</v>
      </c>
      <c r="K17" s="83">
        <f>RES_hhdet_num!K$122</f>
        <v>0</v>
      </c>
      <c r="L17" s="83">
        <f>RES_hhdet_num!L$122</f>
        <v>0</v>
      </c>
      <c r="M17" s="83">
        <f>RES_hhdet_num!M$122</f>
        <v>0</v>
      </c>
      <c r="N17" s="83">
        <f>RES_hhdet_num!N$122</f>
        <v>0</v>
      </c>
      <c r="O17" s="83">
        <f>RES_hhdet_num!O$122</f>
        <v>0</v>
      </c>
      <c r="P17" s="83">
        <f>RES_hhdet_num!P$122</f>
        <v>0</v>
      </c>
      <c r="Q17" s="83">
        <f>RES_hhdet_num!Q$122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153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152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151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153</v>
      </c>
      <c r="B35" s="67"/>
      <c r="C35" s="67">
        <f>RES_hhdet_in!C$107</f>
        <v>0</v>
      </c>
      <c r="D35" s="67">
        <f>RES_hhdet_in!D$107</f>
        <v>0</v>
      </c>
      <c r="E35" s="67">
        <f>RES_hhdet_in!E$107</f>
        <v>0</v>
      </c>
      <c r="F35" s="67">
        <f>RES_hhdet_in!F$107</f>
        <v>0</v>
      </c>
      <c r="G35" s="67">
        <f>RES_hhdet_in!G$107</f>
        <v>0</v>
      </c>
      <c r="H35" s="67">
        <f>RES_hhdet_in!H$107</f>
        <v>0</v>
      </c>
      <c r="I35" s="67">
        <f>RES_hhdet_in!I$107</f>
        <v>0</v>
      </c>
      <c r="J35" s="67">
        <f>RES_hhdet_in!J$107</f>
        <v>0</v>
      </c>
      <c r="K35" s="67">
        <f>RES_hhdet_in!K$107</f>
        <v>0</v>
      </c>
      <c r="L35" s="67">
        <f>RES_hhdet_in!L$107</f>
        <v>0</v>
      </c>
      <c r="M35" s="67">
        <f>RES_hhdet_in!M$107</f>
        <v>0</v>
      </c>
      <c r="N35" s="67">
        <f>RES_hhdet_in!N$107</f>
        <v>0</v>
      </c>
      <c r="O35" s="67">
        <f>RES_hhdet_in!O$107</f>
        <v>0</v>
      </c>
      <c r="P35" s="67">
        <f>RES_hhdet_in!P$107</f>
        <v>0</v>
      </c>
      <c r="Q35" s="67">
        <f>RES_hhdet_in!Q$107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RES_hhdet_in!C$110</f>
        <v>0</v>
      </c>
      <c r="D37" s="67">
        <f>RES_hhdet_in!D$110</f>
        <v>0</v>
      </c>
      <c r="E37" s="67">
        <f>RES_hhdet_in!E$110</f>
        <v>0</v>
      </c>
      <c r="F37" s="67">
        <f>RES_hhdet_in!F$110</f>
        <v>0</v>
      </c>
      <c r="G37" s="67">
        <f>RES_hhdet_in!G$110</f>
        <v>0</v>
      </c>
      <c r="H37" s="67">
        <f>RES_hhdet_in!H$110</f>
        <v>0</v>
      </c>
      <c r="I37" s="67">
        <f>RES_hhdet_in!I$110</f>
        <v>0</v>
      </c>
      <c r="J37" s="67">
        <f>RES_hhdet_in!J$110</f>
        <v>0</v>
      </c>
      <c r="K37" s="67">
        <f>RES_hhdet_in!K$110</f>
        <v>0</v>
      </c>
      <c r="L37" s="67">
        <f>RES_hhdet_in!L$110</f>
        <v>0</v>
      </c>
      <c r="M37" s="67">
        <f>RES_hhdet_in!M$110</f>
        <v>0</v>
      </c>
      <c r="N37" s="67">
        <f>RES_hhdet_in!N$110</f>
        <v>0</v>
      </c>
      <c r="O37" s="67">
        <f>RES_hhdet_in!O$110</f>
        <v>0</v>
      </c>
      <c r="P37" s="67">
        <f>RES_hhdet_in!P$110</f>
        <v>0</v>
      </c>
      <c r="Q37" s="67">
        <f>RES_hhdet_in!Q$110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152</v>
      </c>
      <c r="B39" s="67"/>
      <c r="C39" s="67">
        <f>RES_hhdet_in!C$112</f>
        <v>0</v>
      </c>
      <c r="D39" s="67">
        <f>RES_hhdet_in!D$112</f>
        <v>0</v>
      </c>
      <c r="E39" s="67">
        <f>RES_hhdet_in!E$112</f>
        <v>0</v>
      </c>
      <c r="F39" s="67">
        <f>RES_hhdet_in!F$112</f>
        <v>0</v>
      </c>
      <c r="G39" s="67">
        <f>RES_hhdet_in!G$112</f>
        <v>0</v>
      </c>
      <c r="H39" s="67">
        <f>RES_hhdet_in!H$112</f>
        <v>0</v>
      </c>
      <c r="I39" s="67">
        <f>RES_hhdet_in!I$112</f>
        <v>0</v>
      </c>
      <c r="J39" s="67">
        <f>RES_hhdet_in!J$112</f>
        <v>0</v>
      </c>
      <c r="K39" s="67">
        <f>RES_hhdet_in!K$112</f>
        <v>0</v>
      </c>
      <c r="L39" s="67">
        <f>RES_hhdet_in!L$112</f>
        <v>0</v>
      </c>
      <c r="M39" s="67">
        <f>RES_hhdet_in!M$112</f>
        <v>0</v>
      </c>
      <c r="N39" s="67">
        <f>RES_hhdet_in!N$112</f>
        <v>0</v>
      </c>
      <c r="O39" s="67">
        <f>RES_hhdet_in!O$112</f>
        <v>0</v>
      </c>
      <c r="P39" s="67">
        <f>RES_hhdet_in!P$112</f>
        <v>0</v>
      </c>
      <c r="Q39" s="67">
        <f>RES_hhdet_in!Q$112</f>
        <v>0</v>
      </c>
    </row>
    <row r="40" spans="1:17" ht="12" customHeight="1" x14ac:dyDescent="0.25">
      <c r="A40" s="23" t="s">
        <v>151</v>
      </c>
      <c r="B40" s="67"/>
      <c r="C40" s="67">
        <f>RES_hhdet_in!C$113</f>
        <v>0</v>
      </c>
      <c r="D40" s="67">
        <f>RES_hhdet_in!D$113</f>
        <v>0</v>
      </c>
      <c r="E40" s="67">
        <f>RES_hhdet_in!E$113</f>
        <v>0</v>
      </c>
      <c r="F40" s="67">
        <f>RES_hhdet_in!F$113</f>
        <v>0</v>
      </c>
      <c r="G40" s="67">
        <f>RES_hhdet_in!G$113</f>
        <v>0</v>
      </c>
      <c r="H40" s="67">
        <f>RES_hhdet_in!H$113</f>
        <v>0</v>
      </c>
      <c r="I40" s="67">
        <f>RES_hhdet_in!I$113</f>
        <v>0</v>
      </c>
      <c r="J40" s="67">
        <f>RES_hhdet_in!J$113</f>
        <v>0</v>
      </c>
      <c r="K40" s="67">
        <f>RES_hhdet_in!K$113</f>
        <v>0</v>
      </c>
      <c r="L40" s="67">
        <f>RES_hhdet_in!L$113</f>
        <v>0</v>
      </c>
      <c r="M40" s="67">
        <f>RES_hhdet_in!M$113</f>
        <v>0</v>
      </c>
      <c r="N40" s="67">
        <f>RES_hhdet_in!N$113</f>
        <v>0</v>
      </c>
      <c r="O40" s="67">
        <f>RES_hhdet_in!O$113</f>
        <v>0</v>
      </c>
      <c r="P40" s="67">
        <f>RES_hhdet_in!P$113</f>
        <v>0</v>
      </c>
      <c r="Q40" s="67">
        <f>RES_hhdet_in!Q$113</f>
        <v>0</v>
      </c>
    </row>
    <row r="41" spans="1:17" ht="12" customHeight="1" x14ac:dyDescent="0.25">
      <c r="A41" s="23" t="s">
        <v>142</v>
      </c>
      <c r="B41" s="67"/>
      <c r="C41" s="67">
        <f>RES_hhdet_in!C$116</f>
        <v>0</v>
      </c>
      <c r="D41" s="67">
        <f>RES_hhdet_in!D$116</f>
        <v>0</v>
      </c>
      <c r="E41" s="67">
        <f>RES_hhdet_in!E$116</f>
        <v>0</v>
      </c>
      <c r="F41" s="67">
        <f>RES_hhdet_in!F$116</f>
        <v>0</v>
      </c>
      <c r="G41" s="67">
        <f>RES_hhdet_in!G$116</f>
        <v>0</v>
      </c>
      <c r="H41" s="67">
        <f>RES_hhdet_in!H$116</f>
        <v>0</v>
      </c>
      <c r="I41" s="67">
        <f>RES_hhdet_in!I$116</f>
        <v>0</v>
      </c>
      <c r="J41" s="67">
        <f>RES_hhdet_in!J$116</f>
        <v>0</v>
      </c>
      <c r="K41" s="67">
        <f>RES_hhdet_in!K$116</f>
        <v>0</v>
      </c>
      <c r="L41" s="67">
        <f>RES_hhdet_in!L$116</f>
        <v>0</v>
      </c>
      <c r="M41" s="67">
        <f>RES_hhdet_in!M$116</f>
        <v>0</v>
      </c>
      <c r="N41" s="67">
        <f>RES_hhdet_in!N$116</f>
        <v>0</v>
      </c>
      <c r="O41" s="67">
        <f>RES_hhdet_in!O$116</f>
        <v>0</v>
      </c>
      <c r="P41" s="67">
        <f>RES_hhdet_in!P$116</f>
        <v>0</v>
      </c>
      <c r="Q41" s="67">
        <f>RES_hhdet_in!Q$116</f>
        <v>0</v>
      </c>
    </row>
    <row r="42" spans="1:17" ht="12" customHeight="1" x14ac:dyDescent="0.25">
      <c r="A42" s="23" t="s">
        <v>141</v>
      </c>
      <c r="B42" s="67"/>
      <c r="C42" s="67">
        <f>RES_hhdet_in!C$117</f>
        <v>0</v>
      </c>
      <c r="D42" s="67">
        <f>RES_hhdet_in!D$117</f>
        <v>0</v>
      </c>
      <c r="E42" s="67">
        <f>RES_hhdet_in!E$117</f>
        <v>0</v>
      </c>
      <c r="F42" s="67">
        <f>RES_hhdet_in!F$117</f>
        <v>0</v>
      </c>
      <c r="G42" s="67">
        <f>RES_hhdet_in!G$117</f>
        <v>0</v>
      </c>
      <c r="H42" s="67">
        <f>RES_hhdet_in!H$117</f>
        <v>0</v>
      </c>
      <c r="I42" s="67">
        <f>RES_hhdet_in!I$117</f>
        <v>0</v>
      </c>
      <c r="J42" s="67">
        <f>RES_hhdet_in!J$117</f>
        <v>0</v>
      </c>
      <c r="K42" s="67">
        <f>RES_hhdet_in!K$117</f>
        <v>0</v>
      </c>
      <c r="L42" s="67">
        <f>RES_hhdet_in!L$117</f>
        <v>0</v>
      </c>
      <c r="M42" s="67">
        <f>RES_hhdet_in!M$117</f>
        <v>0</v>
      </c>
      <c r="N42" s="67">
        <f>RES_hhdet_in!N$117</f>
        <v>0</v>
      </c>
      <c r="O42" s="67">
        <f>RES_hhdet_in!O$117</f>
        <v>0</v>
      </c>
      <c r="P42" s="67">
        <f>RES_hhdet_in!P$117</f>
        <v>0</v>
      </c>
      <c r="Q42" s="67">
        <f>RES_hhdet_in!Q$117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RES_hhdet_in!C$121</f>
        <v>0</v>
      </c>
      <c r="D44" s="67">
        <f>RES_hhdet_in!D$121</f>
        <v>0</v>
      </c>
      <c r="E44" s="67">
        <f>RES_hhdet_in!E$121</f>
        <v>0</v>
      </c>
      <c r="F44" s="67">
        <f>RES_hhdet_in!F$121</f>
        <v>0</v>
      </c>
      <c r="G44" s="67">
        <f>RES_hhdet_in!G$121</f>
        <v>0</v>
      </c>
      <c r="H44" s="67">
        <f>RES_hhdet_in!H$121</f>
        <v>0</v>
      </c>
      <c r="I44" s="67">
        <f>RES_hhdet_in!I$121</f>
        <v>0</v>
      </c>
      <c r="J44" s="67">
        <f>RES_hhdet_in!J$121</f>
        <v>0</v>
      </c>
      <c r="K44" s="67">
        <f>RES_hhdet_in!K$121</f>
        <v>0</v>
      </c>
      <c r="L44" s="67">
        <f>RES_hhdet_in!L$121</f>
        <v>0</v>
      </c>
      <c r="M44" s="67">
        <f>RES_hhdet_in!M$121</f>
        <v>0</v>
      </c>
      <c r="N44" s="67">
        <f>RES_hhdet_in!N$121</f>
        <v>0</v>
      </c>
      <c r="O44" s="67">
        <f>RES_hhdet_in!O$121</f>
        <v>0</v>
      </c>
      <c r="P44" s="67">
        <f>RES_hhdet_in!P$121</f>
        <v>0</v>
      </c>
      <c r="Q44" s="67">
        <f>RES_hhdet_in!Q$121</f>
        <v>0</v>
      </c>
    </row>
    <row r="45" spans="1:17" ht="12" customHeight="1" x14ac:dyDescent="0.25">
      <c r="A45" s="29" t="s">
        <v>140</v>
      </c>
      <c r="B45" s="83"/>
      <c r="C45" s="83">
        <f>RES_hhdet_in!C$122</f>
        <v>0</v>
      </c>
      <c r="D45" s="83">
        <f>RES_hhdet_in!D$122</f>
        <v>0</v>
      </c>
      <c r="E45" s="83">
        <f>RES_hhdet_in!E$122</f>
        <v>0</v>
      </c>
      <c r="F45" s="83">
        <f>RES_hhdet_in!F$122</f>
        <v>0</v>
      </c>
      <c r="G45" s="83">
        <f>RES_hhdet_in!G$122</f>
        <v>0</v>
      </c>
      <c r="H45" s="83">
        <f>RES_hhdet_in!H$122</f>
        <v>0</v>
      </c>
      <c r="I45" s="83">
        <f>RES_hhdet_in!I$122</f>
        <v>0</v>
      </c>
      <c r="J45" s="83">
        <f>RES_hhdet_in!J$122</f>
        <v>0</v>
      </c>
      <c r="K45" s="83">
        <f>RES_hhdet_in!K$122</f>
        <v>0</v>
      </c>
      <c r="L45" s="83">
        <f>RES_hhdet_in!L$122</f>
        <v>0</v>
      </c>
      <c r="M45" s="83">
        <f>RES_hhdet_in!M$122</f>
        <v>0</v>
      </c>
      <c r="N45" s="83">
        <f>RES_hhdet_in!N$122</f>
        <v>0</v>
      </c>
      <c r="O45" s="83">
        <f>RES_hhdet_in!O$122</f>
        <v>0</v>
      </c>
      <c r="P45" s="83">
        <f>RES_hhdet_in!P$122</f>
        <v>0</v>
      </c>
      <c r="Q45" s="83">
        <f>RES_hhdet_in!Q$122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153</v>
      </c>
      <c r="B49" s="67"/>
      <c r="C49" s="67">
        <f>RES_hhdet_in_new!C$107</f>
        <v>0</v>
      </c>
      <c r="D49" s="67">
        <f>RES_hhdet_in_new!D$107</f>
        <v>0</v>
      </c>
      <c r="E49" s="67">
        <f>RES_hhdet_in_new!E$107</f>
        <v>0</v>
      </c>
      <c r="F49" s="67">
        <f>RES_hhdet_in_new!F$107</f>
        <v>0</v>
      </c>
      <c r="G49" s="67">
        <f>RES_hhdet_in_new!G$107</f>
        <v>0</v>
      </c>
      <c r="H49" s="67">
        <f>RES_hhdet_in_new!H$107</f>
        <v>0</v>
      </c>
      <c r="I49" s="67">
        <f>RES_hhdet_in_new!I$107</f>
        <v>0</v>
      </c>
      <c r="J49" s="67">
        <f>RES_hhdet_in_new!J$107</f>
        <v>0</v>
      </c>
      <c r="K49" s="67">
        <f>RES_hhdet_in_new!K$107</f>
        <v>0</v>
      </c>
      <c r="L49" s="67">
        <f>RES_hhdet_in_new!L$107</f>
        <v>0</v>
      </c>
      <c r="M49" s="67">
        <f>RES_hhdet_in_new!M$107</f>
        <v>0</v>
      </c>
      <c r="N49" s="67">
        <f>RES_hhdet_in_new!N$107</f>
        <v>0</v>
      </c>
      <c r="O49" s="67">
        <f>RES_hhdet_in_new!O$107</f>
        <v>0</v>
      </c>
      <c r="P49" s="67">
        <f>RES_hhdet_in_new!P$107</f>
        <v>0</v>
      </c>
      <c r="Q49" s="67">
        <f>RES_hhdet_in_new!Q$107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RES_hhdet_in_new!C$110</f>
        <v>0</v>
      </c>
      <c r="D51" s="67">
        <f>RES_hhdet_in_new!D$110</f>
        <v>0</v>
      </c>
      <c r="E51" s="67">
        <f>RES_hhdet_in_new!E$110</f>
        <v>0</v>
      </c>
      <c r="F51" s="67">
        <f>RES_hhdet_in_new!F$110</f>
        <v>0</v>
      </c>
      <c r="G51" s="67">
        <f>RES_hhdet_in_new!G$110</f>
        <v>0</v>
      </c>
      <c r="H51" s="67">
        <f>RES_hhdet_in_new!H$110</f>
        <v>0</v>
      </c>
      <c r="I51" s="67">
        <f>RES_hhdet_in_new!I$110</f>
        <v>0</v>
      </c>
      <c r="J51" s="67">
        <f>RES_hhdet_in_new!J$110</f>
        <v>0</v>
      </c>
      <c r="K51" s="67">
        <f>RES_hhdet_in_new!K$110</f>
        <v>0</v>
      </c>
      <c r="L51" s="67">
        <f>RES_hhdet_in_new!L$110</f>
        <v>0</v>
      </c>
      <c r="M51" s="67">
        <f>RES_hhdet_in_new!M$110</f>
        <v>0</v>
      </c>
      <c r="N51" s="67">
        <f>RES_hhdet_in_new!N$110</f>
        <v>0</v>
      </c>
      <c r="O51" s="67">
        <f>RES_hhdet_in_new!O$110</f>
        <v>0</v>
      </c>
      <c r="P51" s="67">
        <f>RES_hhdet_in_new!P$110</f>
        <v>0</v>
      </c>
      <c r="Q51" s="67">
        <f>RES_hhdet_in_new!Q$110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152</v>
      </c>
      <c r="B53" s="67"/>
      <c r="C53" s="67">
        <f>RES_hhdet_in_new!C$112</f>
        <v>0</v>
      </c>
      <c r="D53" s="67">
        <f>RES_hhdet_in_new!D$112</f>
        <v>0</v>
      </c>
      <c r="E53" s="67">
        <f>RES_hhdet_in_new!E$112</f>
        <v>0</v>
      </c>
      <c r="F53" s="67">
        <f>RES_hhdet_in_new!F$112</f>
        <v>0</v>
      </c>
      <c r="G53" s="67">
        <f>RES_hhdet_in_new!G$112</f>
        <v>0</v>
      </c>
      <c r="H53" s="67">
        <f>RES_hhdet_in_new!H$112</f>
        <v>0</v>
      </c>
      <c r="I53" s="67">
        <f>RES_hhdet_in_new!I$112</f>
        <v>0</v>
      </c>
      <c r="J53" s="67">
        <f>RES_hhdet_in_new!J$112</f>
        <v>0</v>
      </c>
      <c r="K53" s="67">
        <f>RES_hhdet_in_new!K$112</f>
        <v>0</v>
      </c>
      <c r="L53" s="67">
        <f>RES_hhdet_in_new!L$112</f>
        <v>0</v>
      </c>
      <c r="M53" s="67">
        <f>RES_hhdet_in_new!M$112</f>
        <v>0</v>
      </c>
      <c r="N53" s="67">
        <f>RES_hhdet_in_new!N$112</f>
        <v>0</v>
      </c>
      <c r="O53" s="67">
        <f>RES_hhdet_in_new!O$112</f>
        <v>0</v>
      </c>
      <c r="P53" s="67">
        <f>RES_hhdet_in_new!P$112</f>
        <v>0</v>
      </c>
      <c r="Q53" s="67">
        <f>RES_hhdet_in_new!Q$112</f>
        <v>0</v>
      </c>
    </row>
    <row r="54" spans="1:17" ht="12" customHeight="1" x14ac:dyDescent="0.25">
      <c r="A54" s="148" t="s">
        <v>151</v>
      </c>
      <c r="B54" s="67"/>
      <c r="C54" s="67">
        <f>RES_hhdet_in_new!C$113</f>
        <v>0</v>
      </c>
      <c r="D54" s="67">
        <f>RES_hhdet_in_new!D$113</f>
        <v>0</v>
      </c>
      <c r="E54" s="67">
        <f>RES_hhdet_in_new!E$113</f>
        <v>0</v>
      </c>
      <c r="F54" s="67">
        <f>RES_hhdet_in_new!F$113</f>
        <v>0</v>
      </c>
      <c r="G54" s="67">
        <f>RES_hhdet_in_new!G$113</f>
        <v>0</v>
      </c>
      <c r="H54" s="67">
        <f>RES_hhdet_in_new!H$113</f>
        <v>0</v>
      </c>
      <c r="I54" s="67">
        <f>RES_hhdet_in_new!I$113</f>
        <v>0</v>
      </c>
      <c r="J54" s="67">
        <f>RES_hhdet_in_new!J$113</f>
        <v>0</v>
      </c>
      <c r="K54" s="67">
        <f>RES_hhdet_in_new!K$113</f>
        <v>0</v>
      </c>
      <c r="L54" s="67">
        <f>RES_hhdet_in_new!L$113</f>
        <v>0</v>
      </c>
      <c r="M54" s="67">
        <f>RES_hhdet_in_new!M$113</f>
        <v>0</v>
      </c>
      <c r="N54" s="67">
        <f>RES_hhdet_in_new!N$113</f>
        <v>0</v>
      </c>
      <c r="O54" s="67">
        <f>RES_hhdet_in_new!O$113</f>
        <v>0</v>
      </c>
      <c r="P54" s="67">
        <f>RES_hhdet_in_new!P$113</f>
        <v>0</v>
      </c>
      <c r="Q54" s="67">
        <f>RES_hhdet_in_new!Q$113</f>
        <v>0</v>
      </c>
    </row>
    <row r="55" spans="1:17" ht="12" customHeight="1" x14ac:dyDescent="0.25">
      <c r="A55" s="148" t="s">
        <v>142</v>
      </c>
      <c r="B55" s="67"/>
      <c r="C55" s="67">
        <f>RES_hhdet_in_new!C$116</f>
        <v>0</v>
      </c>
      <c r="D55" s="67">
        <f>RES_hhdet_in_new!D$116</f>
        <v>0</v>
      </c>
      <c r="E55" s="67">
        <f>RES_hhdet_in_new!E$116</f>
        <v>0</v>
      </c>
      <c r="F55" s="67">
        <f>RES_hhdet_in_new!F$116</f>
        <v>0</v>
      </c>
      <c r="G55" s="67">
        <f>RES_hhdet_in_new!G$116</f>
        <v>0</v>
      </c>
      <c r="H55" s="67">
        <f>RES_hhdet_in_new!H$116</f>
        <v>0</v>
      </c>
      <c r="I55" s="67">
        <f>RES_hhdet_in_new!I$116</f>
        <v>0</v>
      </c>
      <c r="J55" s="67">
        <f>RES_hhdet_in_new!J$116</f>
        <v>0</v>
      </c>
      <c r="K55" s="67">
        <f>RES_hhdet_in_new!K$116</f>
        <v>0</v>
      </c>
      <c r="L55" s="67">
        <f>RES_hhdet_in_new!L$116</f>
        <v>0</v>
      </c>
      <c r="M55" s="67">
        <f>RES_hhdet_in_new!M$116</f>
        <v>0</v>
      </c>
      <c r="N55" s="67">
        <f>RES_hhdet_in_new!N$116</f>
        <v>0</v>
      </c>
      <c r="O55" s="67">
        <f>RES_hhdet_in_new!O$116</f>
        <v>0</v>
      </c>
      <c r="P55" s="67">
        <f>RES_hhdet_in_new!P$116</f>
        <v>0</v>
      </c>
      <c r="Q55" s="67">
        <f>RES_hhdet_in_new!Q$116</f>
        <v>0</v>
      </c>
    </row>
    <row r="56" spans="1:17" ht="12" customHeight="1" x14ac:dyDescent="0.25">
      <c r="A56" s="148" t="s">
        <v>141</v>
      </c>
      <c r="B56" s="67"/>
      <c r="C56" s="67">
        <f>RES_hhdet_in_new!C$117</f>
        <v>0</v>
      </c>
      <c r="D56" s="67">
        <f>RES_hhdet_in_new!D$117</f>
        <v>0</v>
      </c>
      <c r="E56" s="67">
        <f>RES_hhdet_in_new!E$117</f>
        <v>0</v>
      </c>
      <c r="F56" s="67">
        <f>RES_hhdet_in_new!F$117</f>
        <v>0</v>
      </c>
      <c r="G56" s="67">
        <f>RES_hhdet_in_new!G$117</f>
        <v>0</v>
      </c>
      <c r="H56" s="67">
        <f>RES_hhdet_in_new!H$117</f>
        <v>0</v>
      </c>
      <c r="I56" s="67">
        <f>RES_hhdet_in_new!I$117</f>
        <v>0</v>
      </c>
      <c r="J56" s="67">
        <f>RES_hhdet_in_new!J$117</f>
        <v>0</v>
      </c>
      <c r="K56" s="67">
        <f>RES_hhdet_in_new!K$117</f>
        <v>0</v>
      </c>
      <c r="L56" s="67">
        <f>RES_hhdet_in_new!L$117</f>
        <v>0</v>
      </c>
      <c r="M56" s="67">
        <f>RES_hhdet_in_new!M$117</f>
        <v>0</v>
      </c>
      <c r="N56" s="67">
        <f>RES_hhdet_in_new!N$117</f>
        <v>0</v>
      </c>
      <c r="O56" s="67">
        <f>RES_hhdet_in_new!O$117</f>
        <v>0</v>
      </c>
      <c r="P56" s="67">
        <f>RES_hhdet_in_new!P$117</f>
        <v>0</v>
      </c>
      <c r="Q56" s="67">
        <f>RES_hhdet_in_new!Q$117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RES_hhdet_in_new!C$121</f>
        <v>0</v>
      </c>
      <c r="D58" s="67">
        <f>RES_hhdet_in_new!D$121</f>
        <v>0</v>
      </c>
      <c r="E58" s="67">
        <f>RES_hhdet_in_new!E$121</f>
        <v>0</v>
      </c>
      <c r="F58" s="67">
        <f>RES_hhdet_in_new!F$121</f>
        <v>0</v>
      </c>
      <c r="G58" s="67">
        <f>RES_hhdet_in_new!G$121</f>
        <v>0</v>
      </c>
      <c r="H58" s="67">
        <f>RES_hhdet_in_new!H$121</f>
        <v>0</v>
      </c>
      <c r="I58" s="67">
        <f>RES_hhdet_in_new!I$121</f>
        <v>0</v>
      </c>
      <c r="J58" s="67">
        <f>RES_hhdet_in_new!J$121</f>
        <v>0</v>
      </c>
      <c r="K58" s="67">
        <f>RES_hhdet_in_new!K$121</f>
        <v>0</v>
      </c>
      <c r="L58" s="67">
        <f>RES_hhdet_in_new!L$121</f>
        <v>0</v>
      </c>
      <c r="M58" s="67">
        <f>RES_hhdet_in_new!M$121</f>
        <v>0</v>
      </c>
      <c r="N58" s="67">
        <f>RES_hhdet_in_new!N$121</f>
        <v>0</v>
      </c>
      <c r="O58" s="67">
        <f>RES_hhdet_in_new!O$121</f>
        <v>0</v>
      </c>
      <c r="P58" s="67">
        <f>RES_hhdet_in_new!P$121</f>
        <v>0</v>
      </c>
      <c r="Q58" s="67">
        <f>RES_hhdet_in_new!Q$121</f>
        <v>0</v>
      </c>
    </row>
    <row r="59" spans="1:17" ht="12" customHeight="1" x14ac:dyDescent="0.25">
      <c r="A59" s="159" t="s">
        <v>140</v>
      </c>
      <c r="B59" s="83"/>
      <c r="C59" s="83">
        <f>RES_hhdet_in_new!C$122</f>
        <v>0</v>
      </c>
      <c r="D59" s="83">
        <f>RES_hhdet_in_new!D$122</f>
        <v>0</v>
      </c>
      <c r="E59" s="83">
        <f>RES_hhdet_in_new!E$122</f>
        <v>0</v>
      </c>
      <c r="F59" s="83">
        <f>RES_hhdet_in_new!F$122</f>
        <v>0</v>
      </c>
      <c r="G59" s="83">
        <f>RES_hhdet_in_new!G$122</f>
        <v>0</v>
      </c>
      <c r="H59" s="83">
        <f>RES_hhdet_in_new!H$122</f>
        <v>0</v>
      </c>
      <c r="I59" s="83">
        <f>RES_hhdet_in_new!I$122</f>
        <v>0</v>
      </c>
      <c r="J59" s="83">
        <f>RES_hhdet_in_new!J$122</f>
        <v>0</v>
      </c>
      <c r="K59" s="83">
        <f>RES_hhdet_in_new!K$122</f>
        <v>0</v>
      </c>
      <c r="L59" s="83">
        <f>RES_hhdet_in_new!L$122</f>
        <v>0</v>
      </c>
      <c r="M59" s="83">
        <f>RES_hhdet_in_new!M$122</f>
        <v>0</v>
      </c>
      <c r="N59" s="83">
        <f>RES_hhdet_in_new!N$122</f>
        <v>0</v>
      </c>
      <c r="O59" s="83">
        <f>RES_hhdet_in_new!O$122</f>
        <v>0</v>
      </c>
      <c r="P59" s="83">
        <f>RES_hhdet_in_new!P$122</f>
        <v>0</v>
      </c>
      <c r="Q59" s="83">
        <f>RES_hhdet_in_new!Q$122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153</v>
      </c>
      <c r="B63" s="67"/>
      <c r="C63" s="67">
        <f t="shared" ref="C63:Q63" si="4">C35-C49</f>
        <v>0</v>
      </c>
      <c r="D63" s="67">
        <f t="shared" si="4"/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0</v>
      </c>
      <c r="D65" s="67">
        <f t="shared" si="5"/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152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151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RES_hhdet_numvin!B106</f>
        <v>0</v>
      </c>
      <c r="C78" s="189">
        <f>RES_hhdet_numvin!C106</f>
        <v>0</v>
      </c>
      <c r="D78" s="189">
        <f>RES_hhdet_numvin!D106</f>
        <v>0</v>
      </c>
      <c r="E78" s="189">
        <f>RES_hhdet_numvin!E106</f>
        <v>0</v>
      </c>
      <c r="F78" s="189">
        <f>RES_hhdet_numvin!F106</f>
        <v>0</v>
      </c>
      <c r="G78" s="189">
        <f>RES_hhdet_numvin!G106</f>
        <v>0</v>
      </c>
      <c r="H78" s="189">
        <f>RES_hhdet_numvin!H106</f>
        <v>0</v>
      </c>
      <c r="I78" s="189">
        <f>RES_hhdet_numvin!I106</f>
        <v>0</v>
      </c>
      <c r="J78" s="189">
        <f>RES_hhdet_numvin!J106</f>
        <v>0</v>
      </c>
      <c r="K78" s="189">
        <f>RES_hhdet_numvin!K106</f>
        <v>0</v>
      </c>
      <c r="L78" s="189">
        <f>RES_hhdet_numvin!L106</f>
        <v>0</v>
      </c>
      <c r="M78" s="189">
        <f>RES_hhdet_numvin!M106</f>
        <v>0</v>
      </c>
      <c r="N78" s="189">
        <f>RES_hhdet_numvin!N106</f>
        <v>0</v>
      </c>
      <c r="O78" s="189">
        <f>RES_hhdet_numvin!O106</f>
        <v>0</v>
      </c>
      <c r="P78" s="189">
        <f>RES_hhdet_numvin!P106</f>
        <v>0</v>
      </c>
      <c r="Q78" s="189">
        <f>RES_hhdet_numvin!Q106</f>
        <v>0</v>
      </c>
    </row>
    <row r="79" spans="1:17" ht="12" customHeight="1" x14ac:dyDescent="0.25">
      <c r="A79" s="23" t="s">
        <v>153</v>
      </c>
      <c r="B79" s="80">
        <f>RES_hhdet_numvin!B107</f>
        <v>0</v>
      </c>
      <c r="C79" s="80">
        <f>RES_hhdet_numvin!C107</f>
        <v>0</v>
      </c>
      <c r="D79" s="80">
        <f>RES_hhdet_numvin!D107</f>
        <v>0</v>
      </c>
      <c r="E79" s="80">
        <f>RES_hhdet_numvin!E107</f>
        <v>0</v>
      </c>
      <c r="F79" s="80">
        <f>RES_hhdet_numvin!F107</f>
        <v>0</v>
      </c>
      <c r="G79" s="80">
        <f>RES_hhdet_numvin!G107</f>
        <v>0</v>
      </c>
      <c r="H79" s="80">
        <f>RES_hhdet_numvin!H107</f>
        <v>0</v>
      </c>
      <c r="I79" s="80">
        <f>RES_hhdet_numvin!I107</f>
        <v>0</v>
      </c>
      <c r="J79" s="80">
        <f>RES_hhdet_numvin!J107</f>
        <v>0</v>
      </c>
      <c r="K79" s="80">
        <f>RES_hhdet_numvin!K107</f>
        <v>0</v>
      </c>
      <c r="L79" s="80">
        <f>RES_hhdet_numvin!L107</f>
        <v>0</v>
      </c>
      <c r="M79" s="80">
        <f>RES_hhdet_numvin!M107</f>
        <v>0</v>
      </c>
      <c r="N79" s="80">
        <f>RES_hhdet_numvin!N107</f>
        <v>0</v>
      </c>
      <c r="O79" s="80">
        <f>RES_hhdet_numvin!O107</f>
        <v>0</v>
      </c>
      <c r="P79" s="80">
        <f>RES_hhdet_numvin!P107</f>
        <v>0</v>
      </c>
      <c r="Q79" s="80">
        <f>RES_hhdet_numvin!Q107</f>
        <v>0</v>
      </c>
    </row>
    <row r="80" spans="1:17" ht="12.95" customHeight="1" x14ac:dyDescent="0.25">
      <c r="A80" s="146" t="s">
        <v>112</v>
      </c>
      <c r="B80" s="188">
        <f>RES_hhdet_numvin!B109</f>
        <v>0</v>
      </c>
      <c r="C80" s="188">
        <f>RES_hhdet_numvin!C109</f>
        <v>0</v>
      </c>
      <c r="D80" s="188">
        <f>RES_hhdet_numvin!D109</f>
        <v>0</v>
      </c>
      <c r="E80" s="188">
        <f>RES_hhdet_numvin!E109</f>
        <v>0</v>
      </c>
      <c r="F80" s="188">
        <f>RES_hhdet_numvin!F109</f>
        <v>0</v>
      </c>
      <c r="G80" s="188">
        <f>RES_hhdet_numvin!G109</f>
        <v>0</v>
      </c>
      <c r="H80" s="188">
        <f>RES_hhdet_numvin!H109</f>
        <v>0</v>
      </c>
      <c r="I80" s="188">
        <f>RES_hhdet_numvin!I109</f>
        <v>0</v>
      </c>
      <c r="J80" s="188">
        <f>RES_hhdet_numvin!J109</f>
        <v>0</v>
      </c>
      <c r="K80" s="188">
        <f>RES_hhdet_numvin!K109</f>
        <v>0</v>
      </c>
      <c r="L80" s="188">
        <f>RES_hhdet_numvin!L109</f>
        <v>0</v>
      </c>
      <c r="M80" s="188">
        <f>RES_hhdet_numvin!M109</f>
        <v>0</v>
      </c>
      <c r="N80" s="188">
        <f>RES_hhdet_numvin!N109</f>
        <v>0</v>
      </c>
      <c r="O80" s="188">
        <f>RES_hhdet_numvin!O109</f>
        <v>0</v>
      </c>
      <c r="P80" s="188">
        <f>RES_hhdet_numvin!P109</f>
        <v>0</v>
      </c>
      <c r="Q80" s="188">
        <f>RES_hhdet_numvin!Q109</f>
        <v>0</v>
      </c>
    </row>
    <row r="81" spans="1:17" ht="12" customHeight="1" x14ac:dyDescent="0.25">
      <c r="A81" s="23" t="s">
        <v>60</v>
      </c>
      <c r="B81" s="80">
        <f>RES_hhdet_numvin!B110</f>
        <v>0</v>
      </c>
      <c r="C81" s="80">
        <f>RES_hhdet_numvin!C110</f>
        <v>0</v>
      </c>
      <c r="D81" s="80">
        <f>RES_hhdet_numvin!D110</f>
        <v>0</v>
      </c>
      <c r="E81" s="80">
        <f>RES_hhdet_numvin!E110</f>
        <v>0</v>
      </c>
      <c r="F81" s="80">
        <f>RES_hhdet_numvin!F110</f>
        <v>0</v>
      </c>
      <c r="G81" s="80">
        <f>RES_hhdet_numvin!G110</f>
        <v>0</v>
      </c>
      <c r="H81" s="80">
        <f>RES_hhdet_numvin!H110</f>
        <v>0</v>
      </c>
      <c r="I81" s="80">
        <f>RES_hhdet_numvin!I110</f>
        <v>0</v>
      </c>
      <c r="J81" s="80">
        <f>RES_hhdet_numvin!J110</f>
        <v>0</v>
      </c>
      <c r="K81" s="80">
        <f>RES_hhdet_numvin!K110</f>
        <v>0</v>
      </c>
      <c r="L81" s="80">
        <f>RES_hhdet_numvin!L110</f>
        <v>0</v>
      </c>
      <c r="M81" s="80">
        <f>RES_hhdet_numvin!M110</f>
        <v>0</v>
      </c>
      <c r="N81" s="80">
        <f>RES_hhdet_numvin!N110</f>
        <v>0</v>
      </c>
      <c r="O81" s="80">
        <f>RES_hhdet_numvin!O110</f>
        <v>0</v>
      </c>
      <c r="P81" s="80">
        <f>RES_hhdet_numvin!P110</f>
        <v>0</v>
      </c>
      <c r="Q81" s="80">
        <f>RES_hhdet_numvin!Q110</f>
        <v>0</v>
      </c>
    </row>
    <row r="82" spans="1:17" ht="12" customHeight="1" x14ac:dyDescent="0.25">
      <c r="A82" s="146" t="s">
        <v>63</v>
      </c>
      <c r="B82" s="188">
        <f>RES_hhdet_numvin!B111</f>
        <v>0</v>
      </c>
      <c r="C82" s="188">
        <f>RES_hhdet_numvin!C111</f>
        <v>0</v>
      </c>
      <c r="D82" s="188">
        <f>RES_hhdet_numvin!D111</f>
        <v>0</v>
      </c>
      <c r="E82" s="188">
        <f>RES_hhdet_numvin!E111</f>
        <v>0</v>
      </c>
      <c r="F82" s="188">
        <f>RES_hhdet_numvin!F111</f>
        <v>0</v>
      </c>
      <c r="G82" s="188">
        <f>RES_hhdet_numvin!G111</f>
        <v>0</v>
      </c>
      <c r="H82" s="188">
        <f>RES_hhdet_numvin!H111</f>
        <v>0</v>
      </c>
      <c r="I82" s="188">
        <f>RES_hhdet_numvin!I111</f>
        <v>0</v>
      </c>
      <c r="J82" s="188">
        <f>RES_hhdet_numvin!J111</f>
        <v>0</v>
      </c>
      <c r="K82" s="188">
        <f>RES_hhdet_numvin!K111</f>
        <v>0</v>
      </c>
      <c r="L82" s="188">
        <f>RES_hhdet_numvin!L111</f>
        <v>0</v>
      </c>
      <c r="M82" s="188">
        <f>RES_hhdet_numvin!M111</f>
        <v>0</v>
      </c>
      <c r="N82" s="188">
        <f>RES_hhdet_numvin!N111</f>
        <v>0</v>
      </c>
      <c r="O82" s="188">
        <f>RES_hhdet_numvin!O111</f>
        <v>0</v>
      </c>
      <c r="P82" s="188">
        <f>RES_hhdet_numvin!P111</f>
        <v>0</v>
      </c>
      <c r="Q82" s="188">
        <f>RES_hhdet_numvin!Q111</f>
        <v>0</v>
      </c>
    </row>
    <row r="83" spans="1:17" ht="12" customHeight="1" x14ac:dyDescent="0.25">
      <c r="A83" s="23" t="s">
        <v>152</v>
      </c>
      <c r="B83" s="80">
        <f>RES_hhdet_numvin!B112</f>
        <v>0</v>
      </c>
      <c r="C83" s="80">
        <f>RES_hhdet_numvin!C112</f>
        <v>0</v>
      </c>
      <c r="D83" s="80">
        <f>RES_hhdet_numvin!D112</f>
        <v>0</v>
      </c>
      <c r="E83" s="80">
        <f>RES_hhdet_numvin!E112</f>
        <v>0</v>
      </c>
      <c r="F83" s="80">
        <f>RES_hhdet_numvin!F112</f>
        <v>0</v>
      </c>
      <c r="G83" s="80">
        <f>RES_hhdet_numvin!G112</f>
        <v>0</v>
      </c>
      <c r="H83" s="80">
        <f>RES_hhdet_numvin!H112</f>
        <v>0</v>
      </c>
      <c r="I83" s="80">
        <f>RES_hhdet_numvin!I112</f>
        <v>0</v>
      </c>
      <c r="J83" s="80">
        <f>RES_hhdet_numvin!J112</f>
        <v>0</v>
      </c>
      <c r="K83" s="80">
        <f>RES_hhdet_numvin!K112</f>
        <v>0</v>
      </c>
      <c r="L83" s="80">
        <f>RES_hhdet_numvin!L112</f>
        <v>0</v>
      </c>
      <c r="M83" s="80">
        <f>RES_hhdet_numvin!M112</f>
        <v>0</v>
      </c>
      <c r="N83" s="80">
        <f>RES_hhdet_numvin!N112</f>
        <v>0</v>
      </c>
      <c r="O83" s="80">
        <f>RES_hhdet_numvin!O112</f>
        <v>0</v>
      </c>
      <c r="P83" s="80">
        <f>RES_hhdet_numvin!P112</f>
        <v>0</v>
      </c>
      <c r="Q83" s="80">
        <f>RES_hhdet_numvin!Q112</f>
        <v>0</v>
      </c>
    </row>
    <row r="84" spans="1:17" ht="12" customHeight="1" x14ac:dyDescent="0.25">
      <c r="A84" s="23" t="s">
        <v>151</v>
      </c>
      <c r="B84" s="80">
        <f>RES_hhdet_numvin!B113</f>
        <v>0</v>
      </c>
      <c r="C84" s="80">
        <f>RES_hhdet_numvin!C113</f>
        <v>0</v>
      </c>
      <c r="D84" s="80">
        <f>RES_hhdet_numvin!D113</f>
        <v>0</v>
      </c>
      <c r="E84" s="80">
        <f>RES_hhdet_numvin!E113</f>
        <v>0</v>
      </c>
      <c r="F84" s="80">
        <f>RES_hhdet_numvin!F113</f>
        <v>0</v>
      </c>
      <c r="G84" s="80">
        <f>RES_hhdet_numvin!G113</f>
        <v>0</v>
      </c>
      <c r="H84" s="80">
        <f>RES_hhdet_numvin!H113</f>
        <v>0</v>
      </c>
      <c r="I84" s="80">
        <f>RES_hhdet_numvin!I113</f>
        <v>0</v>
      </c>
      <c r="J84" s="80">
        <f>RES_hhdet_numvin!J113</f>
        <v>0</v>
      </c>
      <c r="K84" s="80">
        <f>RES_hhdet_numvin!K113</f>
        <v>0</v>
      </c>
      <c r="L84" s="80">
        <f>RES_hhdet_numvin!L113</f>
        <v>0</v>
      </c>
      <c r="M84" s="80">
        <f>RES_hhdet_numvin!M113</f>
        <v>0</v>
      </c>
      <c r="N84" s="80">
        <f>RES_hhdet_numvin!N113</f>
        <v>0</v>
      </c>
      <c r="O84" s="80">
        <f>RES_hhdet_numvin!O113</f>
        <v>0</v>
      </c>
      <c r="P84" s="80">
        <f>RES_hhdet_numvin!P113</f>
        <v>0</v>
      </c>
      <c r="Q84" s="80">
        <f>RES_hhdet_numvin!Q113</f>
        <v>0</v>
      </c>
    </row>
    <row r="85" spans="1:17" ht="12" customHeight="1" x14ac:dyDescent="0.25">
      <c r="A85" s="23" t="s">
        <v>142</v>
      </c>
      <c r="B85" s="80">
        <f>RES_hhdet_numvin!B116</f>
        <v>0</v>
      </c>
      <c r="C85" s="80">
        <f>RES_hhdet_numvin!C116</f>
        <v>0</v>
      </c>
      <c r="D85" s="80">
        <f>RES_hhdet_numvin!D116</f>
        <v>0</v>
      </c>
      <c r="E85" s="80">
        <f>RES_hhdet_numvin!E116</f>
        <v>0</v>
      </c>
      <c r="F85" s="80">
        <f>RES_hhdet_numvin!F116</f>
        <v>0</v>
      </c>
      <c r="G85" s="80">
        <f>RES_hhdet_numvin!G116</f>
        <v>0</v>
      </c>
      <c r="H85" s="80">
        <f>RES_hhdet_numvin!H116</f>
        <v>0</v>
      </c>
      <c r="I85" s="80">
        <f>RES_hhdet_numvin!I116</f>
        <v>0</v>
      </c>
      <c r="J85" s="80">
        <f>RES_hhdet_numvin!J116</f>
        <v>0</v>
      </c>
      <c r="K85" s="80">
        <f>RES_hhdet_numvin!K116</f>
        <v>0</v>
      </c>
      <c r="L85" s="80">
        <f>RES_hhdet_numvin!L116</f>
        <v>0</v>
      </c>
      <c r="M85" s="80">
        <f>RES_hhdet_numvin!M116</f>
        <v>0</v>
      </c>
      <c r="N85" s="80">
        <f>RES_hhdet_numvin!N116</f>
        <v>0</v>
      </c>
      <c r="O85" s="80">
        <f>RES_hhdet_numvin!O116</f>
        <v>0</v>
      </c>
      <c r="P85" s="80">
        <f>RES_hhdet_numvin!P116</f>
        <v>0</v>
      </c>
      <c r="Q85" s="80">
        <f>RES_hhdet_numvin!Q116</f>
        <v>0</v>
      </c>
    </row>
    <row r="86" spans="1:17" ht="12" customHeight="1" x14ac:dyDescent="0.25">
      <c r="A86" s="23" t="s">
        <v>141</v>
      </c>
      <c r="B86" s="80">
        <f>RES_hhdet_numvin!B117</f>
        <v>0</v>
      </c>
      <c r="C86" s="80">
        <f>RES_hhdet_numvin!C117</f>
        <v>0</v>
      </c>
      <c r="D86" s="80">
        <f>RES_hhdet_numvin!D117</f>
        <v>0</v>
      </c>
      <c r="E86" s="80">
        <f>RES_hhdet_numvin!E117</f>
        <v>0</v>
      </c>
      <c r="F86" s="80">
        <f>RES_hhdet_numvin!F117</f>
        <v>0</v>
      </c>
      <c r="G86" s="80">
        <f>RES_hhdet_numvin!G117</f>
        <v>0</v>
      </c>
      <c r="H86" s="80">
        <f>RES_hhdet_numvin!H117</f>
        <v>0</v>
      </c>
      <c r="I86" s="80">
        <f>RES_hhdet_numvin!I117</f>
        <v>0</v>
      </c>
      <c r="J86" s="80">
        <f>RES_hhdet_numvin!J117</f>
        <v>0</v>
      </c>
      <c r="K86" s="80">
        <f>RES_hhdet_numvin!K117</f>
        <v>0</v>
      </c>
      <c r="L86" s="80">
        <f>RES_hhdet_numvin!L117</f>
        <v>0</v>
      </c>
      <c r="M86" s="80">
        <f>RES_hhdet_numvin!M117</f>
        <v>0</v>
      </c>
      <c r="N86" s="80">
        <f>RES_hhdet_numvin!N117</f>
        <v>0</v>
      </c>
      <c r="O86" s="80">
        <f>RES_hhdet_numvin!O117</f>
        <v>0</v>
      </c>
      <c r="P86" s="80">
        <f>RES_hhdet_numvin!P117</f>
        <v>0</v>
      </c>
      <c r="Q86" s="80">
        <f>RES_hhdet_numvin!Q117</f>
        <v>0</v>
      </c>
    </row>
    <row r="87" spans="1:17" ht="12" customHeight="1" x14ac:dyDescent="0.25">
      <c r="A87" s="146" t="s">
        <v>62</v>
      </c>
      <c r="B87" s="188">
        <f>RES_hhdet_numvin!B120</f>
        <v>0</v>
      </c>
      <c r="C87" s="188">
        <f>RES_hhdet_numvin!C120</f>
        <v>0</v>
      </c>
      <c r="D87" s="188">
        <f>RES_hhdet_numvin!D120</f>
        <v>0</v>
      </c>
      <c r="E87" s="188">
        <f>RES_hhdet_numvin!E120</f>
        <v>0</v>
      </c>
      <c r="F87" s="188">
        <f>RES_hhdet_numvin!F120</f>
        <v>0</v>
      </c>
      <c r="G87" s="188">
        <f>RES_hhdet_numvin!G120</f>
        <v>0</v>
      </c>
      <c r="H87" s="188">
        <f>RES_hhdet_numvin!H120</f>
        <v>0</v>
      </c>
      <c r="I87" s="188">
        <f>RES_hhdet_numvin!I120</f>
        <v>0</v>
      </c>
      <c r="J87" s="188">
        <f>RES_hhdet_numvin!J120</f>
        <v>0</v>
      </c>
      <c r="K87" s="188">
        <f>RES_hhdet_numvin!K120</f>
        <v>0</v>
      </c>
      <c r="L87" s="188">
        <f>RES_hhdet_numvin!L120</f>
        <v>0</v>
      </c>
      <c r="M87" s="188">
        <f>RES_hhdet_numvin!M120</f>
        <v>0</v>
      </c>
      <c r="N87" s="188">
        <f>RES_hhdet_numvin!N120</f>
        <v>0</v>
      </c>
      <c r="O87" s="188">
        <f>RES_hhdet_numvin!O120</f>
        <v>0</v>
      </c>
      <c r="P87" s="188">
        <f>RES_hhdet_numvin!P120</f>
        <v>0</v>
      </c>
      <c r="Q87" s="188">
        <f>RES_hhdet_numvin!Q120</f>
        <v>0</v>
      </c>
    </row>
    <row r="88" spans="1:17" ht="12" customHeight="1" x14ac:dyDescent="0.25">
      <c r="A88" s="23" t="s">
        <v>57</v>
      </c>
      <c r="B88" s="80">
        <f>RES_hhdet_numvin!B121</f>
        <v>0</v>
      </c>
      <c r="C88" s="80">
        <f>RES_hhdet_numvin!C121</f>
        <v>0</v>
      </c>
      <c r="D88" s="80">
        <f>RES_hhdet_numvin!D121</f>
        <v>0</v>
      </c>
      <c r="E88" s="80">
        <f>RES_hhdet_numvin!E121</f>
        <v>0</v>
      </c>
      <c r="F88" s="80">
        <f>RES_hhdet_numvin!F121</f>
        <v>0</v>
      </c>
      <c r="G88" s="80">
        <f>RES_hhdet_numvin!G121</f>
        <v>0</v>
      </c>
      <c r="H88" s="80">
        <f>RES_hhdet_numvin!H121</f>
        <v>0</v>
      </c>
      <c r="I88" s="80">
        <f>RES_hhdet_numvin!I121</f>
        <v>0</v>
      </c>
      <c r="J88" s="80">
        <f>RES_hhdet_numvin!J121</f>
        <v>0</v>
      </c>
      <c r="K88" s="80">
        <f>RES_hhdet_numvin!K121</f>
        <v>0</v>
      </c>
      <c r="L88" s="80">
        <f>RES_hhdet_numvin!L121</f>
        <v>0</v>
      </c>
      <c r="M88" s="80">
        <f>RES_hhdet_numvin!M121</f>
        <v>0</v>
      </c>
      <c r="N88" s="80">
        <f>RES_hhdet_numvin!N121</f>
        <v>0</v>
      </c>
      <c r="O88" s="80">
        <f>RES_hhdet_numvin!O121</f>
        <v>0</v>
      </c>
      <c r="P88" s="80">
        <f>RES_hhdet_numvin!P121</f>
        <v>0</v>
      </c>
      <c r="Q88" s="80">
        <f>RES_hhdet_numvin!Q121</f>
        <v>0</v>
      </c>
    </row>
    <row r="89" spans="1:17" ht="12" customHeight="1" x14ac:dyDescent="0.25">
      <c r="A89" s="29" t="s">
        <v>140</v>
      </c>
      <c r="B89" s="78">
        <f>RES_hhdet_numvin!B122</f>
        <v>0</v>
      </c>
      <c r="C89" s="78">
        <f>RES_hhdet_numvin!C122</f>
        <v>0</v>
      </c>
      <c r="D89" s="78">
        <f>RES_hhdet_numvin!D122</f>
        <v>0</v>
      </c>
      <c r="E89" s="78">
        <f>RES_hhdet_numvin!E122</f>
        <v>0</v>
      </c>
      <c r="F89" s="78">
        <f>RES_hhdet_numvin!F122</f>
        <v>0</v>
      </c>
      <c r="G89" s="78">
        <f>RES_hhdet_numvin!G122</f>
        <v>0</v>
      </c>
      <c r="H89" s="78">
        <f>RES_hhdet_numvin!H122</f>
        <v>0</v>
      </c>
      <c r="I89" s="78">
        <f>RES_hhdet_numvin!I122</f>
        <v>0</v>
      </c>
      <c r="J89" s="78">
        <f>RES_hhdet_numvin!J122</f>
        <v>0</v>
      </c>
      <c r="K89" s="78">
        <f>RES_hhdet_numvin!K122</f>
        <v>0</v>
      </c>
      <c r="L89" s="78">
        <f>RES_hhdet_numvin!L122</f>
        <v>0</v>
      </c>
      <c r="M89" s="78">
        <f>RES_hhdet_numvin!M122</f>
        <v>0</v>
      </c>
      <c r="N89" s="78">
        <f>RES_hhdet_numvin!N122</f>
        <v>0</v>
      </c>
      <c r="O89" s="78">
        <f>RES_hhdet_numvin!O122</f>
        <v>0</v>
      </c>
      <c r="P89" s="78">
        <f>RES_hhdet_numvin!P122</f>
        <v>0</v>
      </c>
      <c r="Q89" s="78">
        <f>RES_hhdet_numvin!Q122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153</v>
      </c>
      <c r="B95" s="156">
        <f>RES_hhdet_fec!B$107</f>
        <v>0</v>
      </c>
      <c r="C95" s="156">
        <f>RES_hhdet_fec!C$107</f>
        <v>0</v>
      </c>
      <c r="D95" s="156">
        <f>RES_hhdet_fec!D$107</f>
        <v>0</v>
      </c>
      <c r="E95" s="156">
        <f>RES_hhdet_fec!E$107</f>
        <v>0</v>
      </c>
      <c r="F95" s="156">
        <f>RES_hhdet_fec!F$107</f>
        <v>0</v>
      </c>
      <c r="G95" s="156">
        <f>RES_hhdet_fec!G$107</f>
        <v>0</v>
      </c>
      <c r="H95" s="156">
        <f>RES_hhdet_fec!H$107</f>
        <v>0</v>
      </c>
      <c r="I95" s="156">
        <f>RES_hhdet_fec!I$107</f>
        <v>0</v>
      </c>
      <c r="J95" s="156">
        <f>RES_hhdet_fec!J$107</f>
        <v>0</v>
      </c>
      <c r="K95" s="156">
        <f>RES_hhdet_fec!K$107</f>
        <v>0</v>
      </c>
      <c r="L95" s="156">
        <f>RES_hhdet_fec!L$107</f>
        <v>0</v>
      </c>
      <c r="M95" s="156">
        <f>RES_hhdet_fec!M$107</f>
        <v>0</v>
      </c>
      <c r="N95" s="156">
        <f>RES_hhdet_fec!N$107</f>
        <v>0</v>
      </c>
      <c r="O95" s="156">
        <f>RES_hhdet_fec!O$107</f>
        <v>0</v>
      </c>
      <c r="P95" s="156">
        <f>RES_hhdet_fec!P$107</f>
        <v>0</v>
      </c>
      <c r="Q95" s="156">
        <f>RES_hhdet_fec!Q$107</f>
        <v>0</v>
      </c>
    </row>
    <row r="96" spans="1:17" ht="12" customHeight="1" x14ac:dyDescent="0.25">
      <c r="A96" s="23" t="s">
        <v>60</v>
      </c>
      <c r="B96" s="156">
        <f>RES_hhdet_fec!B$108</f>
        <v>0</v>
      </c>
      <c r="C96" s="156">
        <f>RES_hhdet_fec!C$108</f>
        <v>0</v>
      </c>
      <c r="D96" s="156">
        <f>RES_hhdet_fec!D$108</f>
        <v>0</v>
      </c>
      <c r="E96" s="156">
        <f>RES_hhdet_fec!E$108</f>
        <v>0</v>
      </c>
      <c r="F96" s="156">
        <f>RES_hhdet_fec!F$108</f>
        <v>0</v>
      </c>
      <c r="G96" s="156">
        <f>RES_hhdet_fec!G$108</f>
        <v>0</v>
      </c>
      <c r="H96" s="156">
        <f>RES_hhdet_fec!H$108</f>
        <v>0</v>
      </c>
      <c r="I96" s="156">
        <f>RES_hhdet_fec!I$108</f>
        <v>0</v>
      </c>
      <c r="J96" s="156">
        <f>RES_hhdet_fec!J$108</f>
        <v>0</v>
      </c>
      <c r="K96" s="156">
        <f>RES_hhdet_fec!K$108</f>
        <v>0</v>
      </c>
      <c r="L96" s="156">
        <f>RES_hhdet_fec!L$108</f>
        <v>0</v>
      </c>
      <c r="M96" s="156">
        <f>RES_hhdet_fec!M$108</f>
        <v>0</v>
      </c>
      <c r="N96" s="156">
        <f>RES_hhdet_fec!N$108</f>
        <v>0</v>
      </c>
      <c r="O96" s="156">
        <f>RES_hhdet_fec!O$108</f>
        <v>0</v>
      </c>
      <c r="P96" s="156">
        <f>RES_hhdet_fec!P$108</f>
        <v>0</v>
      </c>
      <c r="Q96" s="156">
        <f>RES_hhdet_fec!Q$108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RES_hhdet_fec!B$110</f>
        <v>0</v>
      </c>
      <c r="C98" s="156">
        <f>RES_hhdet_fec!C$110</f>
        <v>0</v>
      </c>
      <c r="D98" s="156">
        <f>RES_hhdet_fec!D$110</f>
        <v>0</v>
      </c>
      <c r="E98" s="156">
        <f>RES_hhdet_fec!E$110</f>
        <v>0</v>
      </c>
      <c r="F98" s="156">
        <f>RES_hhdet_fec!F$110</f>
        <v>0</v>
      </c>
      <c r="G98" s="156">
        <f>RES_hhdet_fec!G$110</f>
        <v>0</v>
      </c>
      <c r="H98" s="156">
        <f>RES_hhdet_fec!H$110</f>
        <v>0</v>
      </c>
      <c r="I98" s="156">
        <f>RES_hhdet_fec!I$110</f>
        <v>0</v>
      </c>
      <c r="J98" s="156">
        <f>RES_hhdet_fec!J$110</f>
        <v>0</v>
      </c>
      <c r="K98" s="156">
        <f>RES_hhdet_fec!K$110</f>
        <v>0</v>
      </c>
      <c r="L98" s="156">
        <f>RES_hhdet_fec!L$110</f>
        <v>0</v>
      </c>
      <c r="M98" s="156">
        <f>RES_hhdet_fec!M$110</f>
        <v>0</v>
      </c>
      <c r="N98" s="156">
        <f>RES_hhdet_fec!N$110</f>
        <v>0</v>
      </c>
      <c r="O98" s="156">
        <f>RES_hhdet_fec!O$110</f>
        <v>0</v>
      </c>
      <c r="P98" s="156">
        <f>RES_hhdet_fec!P$110</f>
        <v>0</v>
      </c>
      <c r="Q98" s="156">
        <f>RES_hhdet_fec!Q$110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152</v>
      </c>
      <c r="B100" s="132">
        <f>RES_hhdet_fec!B$112</f>
        <v>0</v>
      </c>
      <c r="C100" s="132">
        <f>RES_hhdet_fec!C$112</f>
        <v>0</v>
      </c>
      <c r="D100" s="132">
        <f>RES_hhdet_fec!D$112</f>
        <v>0</v>
      </c>
      <c r="E100" s="132">
        <f>RES_hhdet_fec!E$112</f>
        <v>0</v>
      </c>
      <c r="F100" s="132">
        <f>RES_hhdet_fec!F$112</f>
        <v>0</v>
      </c>
      <c r="G100" s="132">
        <f>RES_hhdet_fec!G$112</f>
        <v>0</v>
      </c>
      <c r="H100" s="132">
        <f>RES_hhdet_fec!H$112</f>
        <v>0</v>
      </c>
      <c r="I100" s="132">
        <f>RES_hhdet_fec!I$112</f>
        <v>0</v>
      </c>
      <c r="J100" s="132">
        <f>RES_hhdet_fec!J$112</f>
        <v>0</v>
      </c>
      <c r="K100" s="132">
        <f>RES_hhdet_fec!K$112</f>
        <v>0</v>
      </c>
      <c r="L100" s="132">
        <f>RES_hhdet_fec!L$112</f>
        <v>0</v>
      </c>
      <c r="M100" s="132">
        <f>RES_hhdet_fec!M$112</f>
        <v>0</v>
      </c>
      <c r="N100" s="132">
        <f>RES_hhdet_fec!N$112</f>
        <v>0</v>
      </c>
      <c r="O100" s="132">
        <f>RES_hhdet_fec!O$112</f>
        <v>0</v>
      </c>
      <c r="P100" s="132">
        <f>RES_hhdet_fec!P$112</f>
        <v>0</v>
      </c>
      <c r="Q100" s="132">
        <f>RES_hhdet_fec!Q$112</f>
        <v>0</v>
      </c>
    </row>
    <row r="101" spans="1:17" ht="12" customHeight="1" x14ac:dyDescent="0.25">
      <c r="A101" s="167" t="s">
        <v>151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79</v>
      </c>
      <c r="B102" s="165">
        <f>RES_hhdet_fec!B$114</f>
        <v>0</v>
      </c>
      <c r="C102" s="165">
        <f>RES_hhdet_fec!C$114</f>
        <v>0</v>
      </c>
      <c r="D102" s="165">
        <f>RES_hhdet_fec!D$114</f>
        <v>0</v>
      </c>
      <c r="E102" s="165">
        <f>RES_hhdet_fec!E$114</f>
        <v>0</v>
      </c>
      <c r="F102" s="165">
        <f>RES_hhdet_fec!F$114</f>
        <v>0</v>
      </c>
      <c r="G102" s="165">
        <f>RES_hhdet_fec!G$114</f>
        <v>0</v>
      </c>
      <c r="H102" s="165">
        <f>RES_hhdet_fec!H$114</f>
        <v>0</v>
      </c>
      <c r="I102" s="165">
        <f>RES_hhdet_fec!I$114</f>
        <v>0</v>
      </c>
      <c r="J102" s="165">
        <f>RES_hhdet_fec!J$114</f>
        <v>0</v>
      </c>
      <c r="K102" s="165">
        <f>RES_hhdet_fec!K$114</f>
        <v>0</v>
      </c>
      <c r="L102" s="165">
        <f>RES_hhdet_fec!L$114</f>
        <v>0</v>
      </c>
      <c r="M102" s="165">
        <f>RES_hhdet_fec!M$114</f>
        <v>0</v>
      </c>
      <c r="N102" s="165">
        <f>RES_hhdet_fec!N$114</f>
        <v>0</v>
      </c>
      <c r="O102" s="165">
        <f>RES_hhdet_fec!O$114</f>
        <v>0</v>
      </c>
      <c r="P102" s="165">
        <f>RES_hhdet_fec!P$114</f>
        <v>0</v>
      </c>
      <c r="Q102" s="165">
        <f>RES_hhdet_fec!Q$114</f>
        <v>0</v>
      </c>
    </row>
    <row r="103" spans="1:17" ht="12" customHeight="1" x14ac:dyDescent="0.25">
      <c r="A103" s="147" t="s">
        <v>59</v>
      </c>
      <c r="B103" s="164">
        <f>RES_hhdet_fec!B$115</f>
        <v>0</v>
      </c>
      <c r="C103" s="164">
        <f>RES_hhdet_fec!C$115</f>
        <v>0</v>
      </c>
      <c r="D103" s="164">
        <f>RES_hhdet_fec!D$115</f>
        <v>0</v>
      </c>
      <c r="E103" s="164">
        <f>RES_hhdet_fec!E$115</f>
        <v>0</v>
      </c>
      <c r="F103" s="164">
        <f>RES_hhdet_fec!F$115</f>
        <v>0</v>
      </c>
      <c r="G103" s="164">
        <f>RES_hhdet_fec!G$115</f>
        <v>0</v>
      </c>
      <c r="H103" s="164">
        <f>RES_hhdet_fec!H$115</f>
        <v>0</v>
      </c>
      <c r="I103" s="164">
        <f>RES_hhdet_fec!I$115</f>
        <v>0</v>
      </c>
      <c r="J103" s="164">
        <f>RES_hhdet_fec!J$115</f>
        <v>0</v>
      </c>
      <c r="K103" s="164">
        <f>RES_hhdet_fec!K$115</f>
        <v>0</v>
      </c>
      <c r="L103" s="164">
        <f>RES_hhdet_fec!L$115</f>
        <v>0</v>
      </c>
      <c r="M103" s="164">
        <f>RES_hhdet_fec!M$115</f>
        <v>0</v>
      </c>
      <c r="N103" s="164">
        <f>RES_hhdet_fec!N$115</f>
        <v>0</v>
      </c>
      <c r="O103" s="164">
        <f>RES_hhdet_fec!O$115</f>
        <v>0</v>
      </c>
      <c r="P103" s="164">
        <f>RES_hhdet_fec!P$115</f>
        <v>0</v>
      </c>
      <c r="Q103" s="164">
        <f>RES_hhdet_fec!Q$115</f>
        <v>0</v>
      </c>
    </row>
    <row r="104" spans="1:17" ht="12" customHeight="1" x14ac:dyDescent="0.25">
      <c r="A104" s="163" t="s">
        <v>142</v>
      </c>
      <c r="B104" s="162">
        <f>RES_hhdet_fec!B$116</f>
        <v>0</v>
      </c>
      <c r="C104" s="162">
        <f>RES_hhdet_fec!C$116</f>
        <v>0</v>
      </c>
      <c r="D104" s="162">
        <f>RES_hhdet_fec!D$116</f>
        <v>0</v>
      </c>
      <c r="E104" s="162">
        <f>RES_hhdet_fec!E$116</f>
        <v>0</v>
      </c>
      <c r="F104" s="162">
        <f>RES_hhdet_fec!F$116</f>
        <v>0</v>
      </c>
      <c r="G104" s="162">
        <f>RES_hhdet_fec!G$116</f>
        <v>0</v>
      </c>
      <c r="H104" s="162">
        <f>RES_hhdet_fec!H$116</f>
        <v>0</v>
      </c>
      <c r="I104" s="162">
        <f>RES_hhdet_fec!I$116</f>
        <v>0</v>
      </c>
      <c r="J104" s="162">
        <f>RES_hhdet_fec!J$116</f>
        <v>0</v>
      </c>
      <c r="K104" s="162">
        <f>RES_hhdet_fec!K$116</f>
        <v>0</v>
      </c>
      <c r="L104" s="162">
        <f>RES_hhdet_fec!L$116</f>
        <v>0</v>
      </c>
      <c r="M104" s="162">
        <f>RES_hhdet_fec!M$116</f>
        <v>0</v>
      </c>
      <c r="N104" s="162">
        <f>RES_hhdet_fec!N$116</f>
        <v>0</v>
      </c>
      <c r="O104" s="162">
        <f>RES_hhdet_fec!O$116</f>
        <v>0</v>
      </c>
      <c r="P104" s="162">
        <f>RES_hhdet_fec!P$116</f>
        <v>0</v>
      </c>
      <c r="Q104" s="162">
        <f>RES_hhdet_fec!Q$116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RES_hhdet_fec!B$118</f>
        <v>0</v>
      </c>
      <c r="C106" s="156">
        <f>RES_hhdet_fec!C$118</f>
        <v>0</v>
      </c>
      <c r="D106" s="156">
        <f>RES_hhdet_fec!D$118</f>
        <v>0</v>
      </c>
      <c r="E106" s="156">
        <f>RES_hhdet_fec!E$118</f>
        <v>0</v>
      </c>
      <c r="F106" s="156">
        <f>RES_hhdet_fec!F$118</f>
        <v>0</v>
      </c>
      <c r="G106" s="156">
        <f>RES_hhdet_fec!G$118</f>
        <v>0</v>
      </c>
      <c r="H106" s="156">
        <f>RES_hhdet_fec!H$118</f>
        <v>0</v>
      </c>
      <c r="I106" s="156">
        <f>RES_hhdet_fec!I$118</f>
        <v>0</v>
      </c>
      <c r="J106" s="156">
        <f>RES_hhdet_fec!J$118</f>
        <v>0</v>
      </c>
      <c r="K106" s="156">
        <f>RES_hhdet_fec!K$118</f>
        <v>0</v>
      </c>
      <c r="L106" s="156">
        <f>RES_hhdet_fec!L$118</f>
        <v>0</v>
      </c>
      <c r="M106" s="156">
        <f>RES_hhdet_fec!M$118</f>
        <v>0</v>
      </c>
      <c r="N106" s="156">
        <f>RES_hhdet_fec!N$118</f>
        <v>0</v>
      </c>
      <c r="O106" s="156">
        <f>RES_hhdet_fec!O$118</f>
        <v>0</v>
      </c>
      <c r="P106" s="156">
        <f>RES_hhdet_fec!P$118</f>
        <v>0</v>
      </c>
      <c r="Q106" s="156">
        <f>RES_hhdet_fec!Q$118</f>
        <v>0</v>
      </c>
    </row>
    <row r="107" spans="1:17" ht="12" customHeight="1" x14ac:dyDescent="0.25">
      <c r="A107" s="148" t="s">
        <v>59</v>
      </c>
      <c r="B107" s="156">
        <f>RES_hhdet_fec!B$119</f>
        <v>0</v>
      </c>
      <c r="C107" s="156">
        <f>RES_hhdet_fec!C$119</f>
        <v>0</v>
      </c>
      <c r="D107" s="156">
        <f>RES_hhdet_fec!D$119</f>
        <v>0</v>
      </c>
      <c r="E107" s="156">
        <f>RES_hhdet_fec!E$119</f>
        <v>0</v>
      </c>
      <c r="F107" s="156">
        <f>RES_hhdet_fec!F$119</f>
        <v>0</v>
      </c>
      <c r="G107" s="156">
        <f>RES_hhdet_fec!G$119</f>
        <v>0</v>
      </c>
      <c r="H107" s="156">
        <f>RES_hhdet_fec!H$119</f>
        <v>0</v>
      </c>
      <c r="I107" s="156">
        <f>RES_hhdet_fec!I$119</f>
        <v>0</v>
      </c>
      <c r="J107" s="156">
        <f>RES_hhdet_fec!J$119</f>
        <v>0</v>
      </c>
      <c r="K107" s="156">
        <f>RES_hhdet_fec!K$119</f>
        <v>0</v>
      </c>
      <c r="L107" s="156">
        <f>RES_hhdet_fec!L$119</f>
        <v>0</v>
      </c>
      <c r="M107" s="156">
        <f>RES_hhdet_fec!M$119</f>
        <v>0</v>
      </c>
      <c r="N107" s="156">
        <f>RES_hhdet_fec!N$119</f>
        <v>0</v>
      </c>
      <c r="O107" s="156">
        <f>RES_hhdet_fec!O$119</f>
        <v>0</v>
      </c>
      <c r="P107" s="156">
        <f>RES_hhdet_fec!P$119</f>
        <v>0</v>
      </c>
      <c r="Q107" s="156">
        <f>RES_hhdet_fec!Q$119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RES_hhdet_fec!B$121</f>
        <v>0</v>
      </c>
      <c r="C109" s="156">
        <f>RES_hhdet_fec!C$121</f>
        <v>0</v>
      </c>
      <c r="D109" s="156">
        <f>RES_hhdet_fec!D$121</f>
        <v>0</v>
      </c>
      <c r="E109" s="156">
        <f>RES_hhdet_fec!E$121</f>
        <v>0</v>
      </c>
      <c r="F109" s="156">
        <f>RES_hhdet_fec!F$121</f>
        <v>0</v>
      </c>
      <c r="G109" s="156">
        <f>RES_hhdet_fec!G$121</f>
        <v>0</v>
      </c>
      <c r="H109" s="156">
        <f>RES_hhdet_fec!H$121</f>
        <v>0</v>
      </c>
      <c r="I109" s="156">
        <f>RES_hhdet_fec!I$121</f>
        <v>0</v>
      </c>
      <c r="J109" s="156">
        <f>RES_hhdet_fec!J$121</f>
        <v>0</v>
      </c>
      <c r="K109" s="156">
        <f>RES_hhdet_fec!K$121</f>
        <v>0</v>
      </c>
      <c r="L109" s="156">
        <f>RES_hhdet_fec!L$121</f>
        <v>0</v>
      </c>
      <c r="M109" s="156">
        <f>RES_hhdet_fec!M$121</f>
        <v>0</v>
      </c>
      <c r="N109" s="156">
        <f>RES_hhdet_fec!N$121</f>
        <v>0</v>
      </c>
      <c r="O109" s="156">
        <f>RES_hhdet_fec!O$121</f>
        <v>0</v>
      </c>
      <c r="P109" s="156">
        <f>RES_hhdet_fec!P$121</f>
        <v>0</v>
      </c>
      <c r="Q109" s="156">
        <f>RES_hhdet_fec!Q$121</f>
        <v>0</v>
      </c>
    </row>
    <row r="110" spans="1:17" ht="12" customHeight="1" x14ac:dyDescent="0.25">
      <c r="A110" s="29" t="s">
        <v>140</v>
      </c>
      <c r="B110" s="57">
        <f>RES_hhdet_fec!B$122</f>
        <v>0</v>
      </c>
      <c r="C110" s="57">
        <f>RES_hhdet_fec!C$122</f>
        <v>0</v>
      </c>
      <c r="D110" s="57">
        <f>RES_hhdet_fec!D$122</f>
        <v>0</v>
      </c>
      <c r="E110" s="57">
        <f>RES_hhdet_fec!E$122</f>
        <v>0</v>
      </c>
      <c r="F110" s="57">
        <f>RES_hhdet_fec!F$122</f>
        <v>0</v>
      </c>
      <c r="G110" s="57">
        <f>RES_hhdet_fec!G$122</f>
        <v>0</v>
      </c>
      <c r="H110" s="57">
        <f>RES_hhdet_fec!H$122</f>
        <v>0</v>
      </c>
      <c r="I110" s="57">
        <f>RES_hhdet_fec!I$122</f>
        <v>0</v>
      </c>
      <c r="J110" s="57">
        <f>RES_hhdet_fec!J$122</f>
        <v>0</v>
      </c>
      <c r="K110" s="57">
        <f>RES_hhdet_fec!K$122</f>
        <v>0</v>
      </c>
      <c r="L110" s="57">
        <f>RES_hhdet_fec!L$122</f>
        <v>0</v>
      </c>
      <c r="M110" s="57">
        <f>RES_hhdet_fec!M$122</f>
        <v>0</v>
      </c>
      <c r="N110" s="57">
        <f>RES_hhdet_fec!N$122</f>
        <v>0</v>
      </c>
      <c r="O110" s="57">
        <f>RES_hhdet_fec!O$122</f>
        <v>0</v>
      </c>
      <c r="P110" s="57">
        <f>RES_hhdet_fec!P$122</f>
        <v>0</v>
      </c>
      <c r="Q110" s="57">
        <f>RES_hhdet_fec!Q$122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153</v>
      </c>
      <c r="B114" s="156">
        <f>RES_hhdet_tes!B$107</f>
        <v>0</v>
      </c>
      <c r="C114" s="156">
        <f>RES_hhdet_tes!C$107</f>
        <v>0</v>
      </c>
      <c r="D114" s="156">
        <f>RES_hhdet_tes!D$107</f>
        <v>0</v>
      </c>
      <c r="E114" s="156">
        <f>RES_hhdet_tes!E$107</f>
        <v>0</v>
      </c>
      <c r="F114" s="156">
        <f>RES_hhdet_tes!F$107</f>
        <v>0</v>
      </c>
      <c r="G114" s="156">
        <f>RES_hhdet_tes!G$107</f>
        <v>0</v>
      </c>
      <c r="H114" s="156">
        <f>RES_hhdet_tes!H$107</f>
        <v>0</v>
      </c>
      <c r="I114" s="156">
        <f>RES_hhdet_tes!I$107</f>
        <v>0</v>
      </c>
      <c r="J114" s="156">
        <f>RES_hhdet_tes!J$107</f>
        <v>0</v>
      </c>
      <c r="K114" s="156">
        <f>RES_hhdet_tes!K$107</f>
        <v>0</v>
      </c>
      <c r="L114" s="156">
        <f>RES_hhdet_tes!L$107</f>
        <v>0</v>
      </c>
      <c r="M114" s="156">
        <f>RES_hhdet_tes!M$107</f>
        <v>0</v>
      </c>
      <c r="N114" s="156">
        <f>RES_hhdet_tes!N$107</f>
        <v>0</v>
      </c>
      <c r="O114" s="156">
        <f>RES_hhdet_tes!O$107</f>
        <v>0</v>
      </c>
      <c r="P114" s="156">
        <f>RES_hhdet_tes!P$107</f>
        <v>0</v>
      </c>
      <c r="Q114" s="156">
        <f>RES_hhdet_tes!Q$107</f>
        <v>0</v>
      </c>
    </row>
    <row r="115" spans="1:17" ht="12" customHeight="1" x14ac:dyDescent="0.25">
      <c r="A115" s="23" t="s">
        <v>60</v>
      </c>
      <c r="B115" s="156">
        <f>RES_hhdet_tes!B$108</f>
        <v>0</v>
      </c>
      <c r="C115" s="156">
        <f>RES_hhdet_tes!C$108</f>
        <v>0</v>
      </c>
      <c r="D115" s="156">
        <f>RES_hhdet_tes!D$108</f>
        <v>0</v>
      </c>
      <c r="E115" s="156">
        <f>RES_hhdet_tes!E$108</f>
        <v>0</v>
      </c>
      <c r="F115" s="156">
        <f>RES_hhdet_tes!F$108</f>
        <v>0</v>
      </c>
      <c r="G115" s="156">
        <f>RES_hhdet_tes!G$108</f>
        <v>0</v>
      </c>
      <c r="H115" s="156">
        <f>RES_hhdet_tes!H$108</f>
        <v>0</v>
      </c>
      <c r="I115" s="156">
        <f>RES_hhdet_tes!I$108</f>
        <v>0</v>
      </c>
      <c r="J115" s="156">
        <f>RES_hhdet_tes!J$108</f>
        <v>0</v>
      </c>
      <c r="K115" s="156">
        <f>RES_hhdet_tes!K$108</f>
        <v>0</v>
      </c>
      <c r="L115" s="156">
        <f>RES_hhdet_tes!L$108</f>
        <v>0</v>
      </c>
      <c r="M115" s="156">
        <f>RES_hhdet_tes!M$108</f>
        <v>0</v>
      </c>
      <c r="N115" s="156">
        <f>RES_hhdet_tes!N$108</f>
        <v>0</v>
      </c>
      <c r="O115" s="156">
        <f>RES_hhdet_tes!O$108</f>
        <v>0</v>
      </c>
      <c r="P115" s="156">
        <f>RES_hhdet_tes!P$108</f>
        <v>0</v>
      </c>
      <c r="Q115" s="156">
        <f>RES_hhdet_tes!Q$108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RES_hhdet_tes!B$110</f>
        <v>0</v>
      </c>
      <c r="C117" s="156">
        <f>RES_hhdet_tes!C$110</f>
        <v>0</v>
      </c>
      <c r="D117" s="156">
        <f>RES_hhdet_tes!D$110</f>
        <v>0</v>
      </c>
      <c r="E117" s="156">
        <f>RES_hhdet_tes!E$110</f>
        <v>0</v>
      </c>
      <c r="F117" s="156">
        <f>RES_hhdet_tes!F$110</f>
        <v>0</v>
      </c>
      <c r="G117" s="156">
        <f>RES_hhdet_tes!G$110</f>
        <v>0</v>
      </c>
      <c r="H117" s="156">
        <f>RES_hhdet_tes!H$110</f>
        <v>0</v>
      </c>
      <c r="I117" s="156">
        <f>RES_hhdet_tes!I$110</f>
        <v>0</v>
      </c>
      <c r="J117" s="156">
        <f>RES_hhdet_tes!J$110</f>
        <v>0</v>
      </c>
      <c r="K117" s="156">
        <f>RES_hhdet_tes!K$110</f>
        <v>0</v>
      </c>
      <c r="L117" s="156">
        <f>RES_hhdet_tes!L$110</f>
        <v>0</v>
      </c>
      <c r="M117" s="156">
        <f>RES_hhdet_tes!M$110</f>
        <v>0</v>
      </c>
      <c r="N117" s="156">
        <f>RES_hhdet_tes!N$110</f>
        <v>0</v>
      </c>
      <c r="O117" s="156">
        <f>RES_hhdet_tes!O$110</f>
        <v>0</v>
      </c>
      <c r="P117" s="156">
        <f>RES_hhdet_tes!P$110</f>
        <v>0</v>
      </c>
      <c r="Q117" s="156">
        <f>RES_hhdet_tes!Q$110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152</v>
      </c>
      <c r="B119" s="132">
        <f>RES_hhdet_tes!B$112</f>
        <v>0</v>
      </c>
      <c r="C119" s="132">
        <f>RES_hhdet_tes!C$112</f>
        <v>0</v>
      </c>
      <c r="D119" s="132">
        <f>RES_hhdet_tes!D$112</f>
        <v>0</v>
      </c>
      <c r="E119" s="132">
        <f>RES_hhdet_tes!E$112</f>
        <v>0</v>
      </c>
      <c r="F119" s="132">
        <f>RES_hhdet_tes!F$112</f>
        <v>0</v>
      </c>
      <c r="G119" s="132">
        <f>RES_hhdet_tes!G$112</f>
        <v>0</v>
      </c>
      <c r="H119" s="132">
        <f>RES_hhdet_tes!H$112</f>
        <v>0</v>
      </c>
      <c r="I119" s="132">
        <f>RES_hhdet_tes!I$112</f>
        <v>0</v>
      </c>
      <c r="J119" s="132">
        <f>RES_hhdet_tes!J$112</f>
        <v>0</v>
      </c>
      <c r="K119" s="132">
        <f>RES_hhdet_tes!K$112</f>
        <v>0</v>
      </c>
      <c r="L119" s="132">
        <f>RES_hhdet_tes!L$112</f>
        <v>0</v>
      </c>
      <c r="M119" s="132">
        <f>RES_hhdet_tes!M$112</f>
        <v>0</v>
      </c>
      <c r="N119" s="132">
        <f>RES_hhdet_tes!N$112</f>
        <v>0</v>
      </c>
      <c r="O119" s="132">
        <f>RES_hhdet_tes!O$112</f>
        <v>0</v>
      </c>
      <c r="P119" s="132">
        <f>RES_hhdet_tes!P$112</f>
        <v>0</v>
      </c>
      <c r="Q119" s="132">
        <f>RES_hhdet_tes!Q$112</f>
        <v>0</v>
      </c>
    </row>
    <row r="120" spans="1:17" ht="12" customHeight="1" x14ac:dyDescent="0.25">
      <c r="A120" s="167" t="s">
        <v>151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79</v>
      </c>
      <c r="B121" s="165">
        <f>RES_hhdet_tes!B$114</f>
        <v>0</v>
      </c>
      <c r="C121" s="165">
        <f>RES_hhdet_tes!C$114</f>
        <v>0</v>
      </c>
      <c r="D121" s="165">
        <f>RES_hhdet_tes!D$114</f>
        <v>0</v>
      </c>
      <c r="E121" s="165">
        <f>RES_hhdet_tes!E$114</f>
        <v>0</v>
      </c>
      <c r="F121" s="165">
        <f>RES_hhdet_tes!F$114</f>
        <v>0</v>
      </c>
      <c r="G121" s="165">
        <f>RES_hhdet_tes!G$114</f>
        <v>0</v>
      </c>
      <c r="H121" s="165">
        <f>RES_hhdet_tes!H$114</f>
        <v>0</v>
      </c>
      <c r="I121" s="165">
        <f>RES_hhdet_tes!I$114</f>
        <v>0</v>
      </c>
      <c r="J121" s="165">
        <f>RES_hhdet_tes!J$114</f>
        <v>0</v>
      </c>
      <c r="K121" s="165">
        <f>RES_hhdet_tes!K$114</f>
        <v>0</v>
      </c>
      <c r="L121" s="165">
        <f>RES_hhdet_tes!L$114</f>
        <v>0</v>
      </c>
      <c r="M121" s="165">
        <f>RES_hhdet_tes!M$114</f>
        <v>0</v>
      </c>
      <c r="N121" s="165">
        <f>RES_hhdet_tes!N$114</f>
        <v>0</v>
      </c>
      <c r="O121" s="165">
        <f>RES_hhdet_tes!O$114</f>
        <v>0</v>
      </c>
      <c r="P121" s="165">
        <f>RES_hhdet_tes!P$114</f>
        <v>0</v>
      </c>
      <c r="Q121" s="165">
        <f>RES_hhdet_tes!Q$114</f>
        <v>0</v>
      </c>
    </row>
    <row r="122" spans="1:17" ht="12" customHeight="1" x14ac:dyDescent="0.25">
      <c r="A122" s="147" t="s">
        <v>59</v>
      </c>
      <c r="B122" s="164">
        <f>RES_hhdet_tes!B$115</f>
        <v>0</v>
      </c>
      <c r="C122" s="164">
        <f>RES_hhdet_tes!C$115</f>
        <v>0</v>
      </c>
      <c r="D122" s="164">
        <f>RES_hhdet_tes!D$115</f>
        <v>0</v>
      </c>
      <c r="E122" s="164">
        <f>RES_hhdet_tes!E$115</f>
        <v>0</v>
      </c>
      <c r="F122" s="164">
        <f>RES_hhdet_tes!F$115</f>
        <v>0</v>
      </c>
      <c r="G122" s="164">
        <f>RES_hhdet_tes!G$115</f>
        <v>0</v>
      </c>
      <c r="H122" s="164">
        <f>RES_hhdet_tes!H$115</f>
        <v>0</v>
      </c>
      <c r="I122" s="164">
        <f>RES_hhdet_tes!I$115</f>
        <v>0</v>
      </c>
      <c r="J122" s="164">
        <f>RES_hhdet_tes!J$115</f>
        <v>0</v>
      </c>
      <c r="K122" s="164">
        <f>RES_hhdet_tes!K$115</f>
        <v>0</v>
      </c>
      <c r="L122" s="164">
        <f>RES_hhdet_tes!L$115</f>
        <v>0</v>
      </c>
      <c r="M122" s="164">
        <f>RES_hhdet_tes!M$115</f>
        <v>0</v>
      </c>
      <c r="N122" s="164">
        <f>RES_hhdet_tes!N$115</f>
        <v>0</v>
      </c>
      <c r="O122" s="164">
        <f>RES_hhdet_tes!O$115</f>
        <v>0</v>
      </c>
      <c r="P122" s="164">
        <f>RES_hhdet_tes!P$115</f>
        <v>0</v>
      </c>
      <c r="Q122" s="164">
        <f>RES_hhdet_tes!Q$115</f>
        <v>0</v>
      </c>
    </row>
    <row r="123" spans="1:17" ht="12" customHeight="1" x14ac:dyDescent="0.25">
      <c r="A123" s="163" t="s">
        <v>142</v>
      </c>
      <c r="B123" s="162">
        <f>RES_hhdet_tes!B$116</f>
        <v>0</v>
      </c>
      <c r="C123" s="162">
        <f>RES_hhdet_tes!C$116</f>
        <v>0</v>
      </c>
      <c r="D123" s="162">
        <f>RES_hhdet_tes!D$116</f>
        <v>0</v>
      </c>
      <c r="E123" s="162">
        <f>RES_hhdet_tes!E$116</f>
        <v>0</v>
      </c>
      <c r="F123" s="162">
        <f>RES_hhdet_tes!F$116</f>
        <v>0</v>
      </c>
      <c r="G123" s="162">
        <f>RES_hhdet_tes!G$116</f>
        <v>0</v>
      </c>
      <c r="H123" s="162">
        <f>RES_hhdet_tes!H$116</f>
        <v>0</v>
      </c>
      <c r="I123" s="162">
        <f>RES_hhdet_tes!I$116</f>
        <v>0</v>
      </c>
      <c r="J123" s="162">
        <f>RES_hhdet_tes!J$116</f>
        <v>0</v>
      </c>
      <c r="K123" s="162">
        <f>RES_hhdet_tes!K$116</f>
        <v>0</v>
      </c>
      <c r="L123" s="162">
        <f>RES_hhdet_tes!L$116</f>
        <v>0</v>
      </c>
      <c r="M123" s="162">
        <f>RES_hhdet_tes!M$116</f>
        <v>0</v>
      </c>
      <c r="N123" s="162">
        <f>RES_hhdet_tes!N$116</f>
        <v>0</v>
      </c>
      <c r="O123" s="162">
        <f>RES_hhdet_tes!O$116</f>
        <v>0</v>
      </c>
      <c r="P123" s="162">
        <f>RES_hhdet_tes!P$116</f>
        <v>0</v>
      </c>
      <c r="Q123" s="162">
        <f>RES_hhdet_tes!Q$116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RES_hhdet_tes!B$118</f>
        <v>0</v>
      </c>
      <c r="C125" s="156">
        <f>RES_hhdet_tes!C$118</f>
        <v>0</v>
      </c>
      <c r="D125" s="156">
        <f>RES_hhdet_tes!D$118</f>
        <v>0</v>
      </c>
      <c r="E125" s="156">
        <f>RES_hhdet_tes!E$118</f>
        <v>0</v>
      </c>
      <c r="F125" s="156">
        <f>RES_hhdet_tes!F$118</f>
        <v>0</v>
      </c>
      <c r="G125" s="156">
        <f>RES_hhdet_tes!G$118</f>
        <v>0</v>
      </c>
      <c r="H125" s="156">
        <f>RES_hhdet_tes!H$118</f>
        <v>0</v>
      </c>
      <c r="I125" s="156">
        <f>RES_hhdet_tes!I$118</f>
        <v>0</v>
      </c>
      <c r="J125" s="156">
        <f>RES_hhdet_tes!J$118</f>
        <v>0</v>
      </c>
      <c r="K125" s="156">
        <f>RES_hhdet_tes!K$118</f>
        <v>0</v>
      </c>
      <c r="L125" s="156">
        <f>RES_hhdet_tes!L$118</f>
        <v>0</v>
      </c>
      <c r="M125" s="156">
        <f>RES_hhdet_tes!M$118</f>
        <v>0</v>
      </c>
      <c r="N125" s="156">
        <f>RES_hhdet_tes!N$118</f>
        <v>0</v>
      </c>
      <c r="O125" s="156">
        <f>RES_hhdet_tes!O$118</f>
        <v>0</v>
      </c>
      <c r="P125" s="156">
        <f>RES_hhdet_tes!P$118</f>
        <v>0</v>
      </c>
      <c r="Q125" s="156">
        <f>RES_hhdet_tes!Q$118</f>
        <v>0</v>
      </c>
    </row>
    <row r="126" spans="1:17" ht="12" customHeight="1" x14ac:dyDescent="0.25">
      <c r="A126" s="148" t="s">
        <v>59</v>
      </c>
      <c r="B126" s="156">
        <f>RES_hhdet_tes!B$119</f>
        <v>0</v>
      </c>
      <c r="C126" s="156">
        <f>RES_hhdet_tes!C$119</f>
        <v>0</v>
      </c>
      <c r="D126" s="156">
        <f>RES_hhdet_tes!D$119</f>
        <v>0</v>
      </c>
      <c r="E126" s="156">
        <f>RES_hhdet_tes!E$119</f>
        <v>0</v>
      </c>
      <c r="F126" s="156">
        <f>RES_hhdet_tes!F$119</f>
        <v>0</v>
      </c>
      <c r="G126" s="156">
        <f>RES_hhdet_tes!G$119</f>
        <v>0</v>
      </c>
      <c r="H126" s="156">
        <f>RES_hhdet_tes!H$119</f>
        <v>0</v>
      </c>
      <c r="I126" s="156">
        <f>RES_hhdet_tes!I$119</f>
        <v>0</v>
      </c>
      <c r="J126" s="156">
        <f>RES_hhdet_tes!J$119</f>
        <v>0</v>
      </c>
      <c r="K126" s="156">
        <f>RES_hhdet_tes!K$119</f>
        <v>0</v>
      </c>
      <c r="L126" s="156">
        <f>RES_hhdet_tes!L$119</f>
        <v>0</v>
      </c>
      <c r="M126" s="156">
        <f>RES_hhdet_tes!M$119</f>
        <v>0</v>
      </c>
      <c r="N126" s="156">
        <f>RES_hhdet_tes!N$119</f>
        <v>0</v>
      </c>
      <c r="O126" s="156">
        <f>RES_hhdet_tes!O$119</f>
        <v>0</v>
      </c>
      <c r="P126" s="156">
        <f>RES_hhdet_tes!P$119</f>
        <v>0</v>
      </c>
      <c r="Q126" s="156">
        <f>RES_hhdet_tes!Q$119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RES_hhdet_tes!B$121</f>
        <v>0</v>
      </c>
      <c r="C128" s="156">
        <f>RES_hhdet_tes!C$121</f>
        <v>0</v>
      </c>
      <c r="D128" s="156">
        <f>RES_hhdet_tes!D$121</f>
        <v>0</v>
      </c>
      <c r="E128" s="156">
        <f>RES_hhdet_tes!E$121</f>
        <v>0</v>
      </c>
      <c r="F128" s="156">
        <f>RES_hhdet_tes!F$121</f>
        <v>0</v>
      </c>
      <c r="G128" s="156">
        <f>RES_hhdet_tes!G$121</f>
        <v>0</v>
      </c>
      <c r="H128" s="156">
        <f>RES_hhdet_tes!H$121</f>
        <v>0</v>
      </c>
      <c r="I128" s="156">
        <f>RES_hhdet_tes!I$121</f>
        <v>0</v>
      </c>
      <c r="J128" s="156">
        <f>RES_hhdet_tes!J$121</f>
        <v>0</v>
      </c>
      <c r="K128" s="156">
        <f>RES_hhdet_tes!K$121</f>
        <v>0</v>
      </c>
      <c r="L128" s="156">
        <f>RES_hhdet_tes!L$121</f>
        <v>0</v>
      </c>
      <c r="M128" s="156">
        <f>RES_hhdet_tes!M$121</f>
        <v>0</v>
      </c>
      <c r="N128" s="156">
        <f>RES_hhdet_tes!N$121</f>
        <v>0</v>
      </c>
      <c r="O128" s="156">
        <f>RES_hhdet_tes!O$121</f>
        <v>0</v>
      </c>
      <c r="P128" s="156">
        <f>RES_hhdet_tes!P$121</f>
        <v>0</v>
      </c>
      <c r="Q128" s="156">
        <f>RES_hhdet_tes!Q$121</f>
        <v>0</v>
      </c>
    </row>
    <row r="129" spans="1:17" ht="12" customHeight="1" x14ac:dyDescent="0.25">
      <c r="A129" s="29" t="s">
        <v>140</v>
      </c>
      <c r="B129" s="57">
        <f>RES_hhdet_tes!B$122</f>
        <v>0</v>
      </c>
      <c r="C129" s="57">
        <f>RES_hhdet_tes!C$122</f>
        <v>0</v>
      </c>
      <c r="D129" s="57">
        <f>RES_hhdet_tes!D$122</f>
        <v>0</v>
      </c>
      <c r="E129" s="57">
        <f>RES_hhdet_tes!E$122</f>
        <v>0</v>
      </c>
      <c r="F129" s="57">
        <f>RES_hhdet_tes!F$122</f>
        <v>0</v>
      </c>
      <c r="G129" s="57">
        <f>RES_hhdet_tes!G$122</f>
        <v>0</v>
      </c>
      <c r="H129" s="57">
        <f>RES_hhdet_tes!H$122</f>
        <v>0</v>
      </c>
      <c r="I129" s="57">
        <f>RES_hhdet_tes!I$122</f>
        <v>0</v>
      </c>
      <c r="J129" s="57">
        <f>RES_hhdet_tes!J$122</f>
        <v>0</v>
      </c>
      <c r="K129" s="57">
        <f>RES_hhdet_tes!K$122</f>
        <v>0</v>
      </c>
      <c r="L129" s="57">
        <f>RES_hhdet_tes!L$122</f>
        <v>0</v>
      </c>
      <c r="M129" s="57">
        <f>RES_hhdet_tes!M$122</f>
        <v>0</v>
      </c>
      <c r="N129" s="57">
        <f>RES_hhdet_tes!N$122</f>
        <v>0</v>
      </c>
      <c r="O129" s="57">
        <f>RES_hhdet_tes!O$122</f>
        <v>0</v>
      </c>
      <c r="P129" s="57">
        <f>RES_hhdet_tes!P$122</f>
        <v>0</v>
      </c>
      <c r="Q129" s="57">
        <f>RES_hhdet_tes!Q$122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153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152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151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79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153</v>
      </c>
      <c r="B152" s="156">
        <f>RES_hhdet_emi!B$107</f>
        <v>0</v>
      </c>
      <c r="C152" s="156">
        <f>RES_hhdet_emi!C$107</f>
        <v>0</v>
      </c>
      <c r="D152" s="156">
        <f>RES_hhdet_emi!D$107</f>
        <v>0</v>
      </c>
      <c r="E152" s="156">
        <f>RES_hhdet_emi!E$107</f>
        <v>0</v>
      </c>
      <c r="F152" s="156">
        <f>RES_hhdet_emi!F$107</f>
        <v>0</v>
      </c>
      <c r="G152" s="156">
        <f>RES_hhdet_emi!G$107</f>
        <v>0</v>
      </c>
      <c r="H152" s="156">
        <f>RES_hhdet_emi!H$107</f>
        <v>0</v>
      </c>
      <c r="I152" s="156">
        <f>RES_hhdet_emi!I$107</f>
        <v>0</v>
      </c>
      <c r="J152" s="156">
        <f>RES_hhdet_emi!J$107</f>
        <v>0</v>
      </c>
      <c r="K152" s="156">
        <f>RES_hhdet_emi!K$107</f>
        <v>0</v>
      </c>
      <c r="L152" s="156">
        <f>RES_hhdet_emi!L$107</f>
        <v>0</v>
      </c>
      <c r="M152" s="156">
        <f>RES_hhdet_emi!M$107</f>
        <v>0</v>
      </c>
      <c r="N152" s="156">
        <f>RES_hhdet_emi!N$107</f>
        <v>0</v>
      </c>
      <c r="O152" s="156">
        <f>RES_hhdet_emi!O$107</f>
        <v>0</v>
      </c>
      <c r="P152" s="156">
        <f>RES_hhdet_emi!P$107</f>
        <v>0</v>
      </c>
      <c r="Q152" s="156">
        <f>RES_hhdet_emi!Q$107</f>
        <v>0</v>
      </c>
    </row>
    <row r="153" spans="1:17" ht="12" customHeight="1" x14ac:dyDescent="0.25">
      <c r="A153" s="23" t="s">
        <v>60</v>
      </c>
      <c r="B153" s="156">
        <f>RES_hhdet_emi!B$108</f>
        <v>0</v>
      </c>
      <c r="C153" s="156">
        <f>RES_hhdet_emi!C$108</f>
        <v>0</v>
      </c>
      <c r="D153" s="156">
        <f>RES_hhdet_emi!D$108</f>
        <v>0</v>
      </c>
      <c r="E153" s="156">
        <f>RES_hhdet_emi!E$108</f>
        <v>0</v>
      </c>
      <c r="F153" s="156">
        <f>RES_hhdet_emi!F$108</f>
        <v>0</v>
      </c>
      <c r="G153" s="156">
        <f>RES_hhdet_emi!G$108</f>
        <v>0</v>
      </c>
      <c r="H153" s="156">
        <f>RES_hhdet_emi!H$108</f>
        <v>0</v>
      </c>
      <c r="I153" s="156">
        <f>RES_hhdet_emi!I$108</f>
        <v>0</v>
      </c>
      <c r="J153" s="156">
        <f>RES_hhdet_emi!J$108</f>
        <v>0</v>
      </c>
      <c r="K153" s="156">
        <f>RES_hhdet_emi!K$108</f>
        <v>0</v>
      </c>
      <c r="L153" s="156">
        <f>RES_hhdet_emi!L$108</f>
        <v>0</v>
      </c>
      <c r="M153" s="156">
        <f>RES_hhdet_emi!M$108</f>
        <v>0</v>
      </c>
      <c r="N153" s="156">
        <f>RES_hhdet_emi!N$108</f>
        <v>0</v>
      </c>
      <c r="O153" s="156">
        <f>RES_hhdet_emi!O$108</f>
        <v>0</v>
      </c>
      <c r="P153" s="156">
        <f>RES_hhdet_emi!P$108</f>
        <v>0</v>
      </c>
      <c r="Q153" s="156">
        <f>RES_hhdet_emi!Q$108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RES_hhdet_emi!B$110</f>
        <v>0</v>
      </c>
      <c r="C155" s="156">
        <f>RES_hhdet_emi!C$110</f>
        <v>0</v>
      </c>
      <c r="D155" s="156">
        <f>RES_hhdet_emi!D$110</f>
        <v>0</v>
      </c>
      <c r="E155" s="156">
        <f>RES_hhdet_emi!E$110</f>
        <v>0</v>
      </c>
      <c r="F155" s="156">
        <f>RES_hhdet_emi!F$110</f>
        <v>0</v>
      </c>
      <c r="G155" s="156">
        <f>RES_hhdet_emi!G$110</f>
        <v>0</v>
      </c>
      <c r="H155" s="156">
        <f>RES_hhdet_emi!H$110</f>
        <v>0</v>
      </c>
      <c r="I155" s="156">
        <f>RES_hhdet_emi!I$110</f>
        <v>0</v>
      </c>
      <c r="J155" s="156">
        <f>RES_hhdet_emi!J$110</f>
        <v>0</v>
      </c>
      <c r="K155" s="156">
        <f>RES_hhdet_emi!K$110</f>
        <v>0</v>
      </c>
      <c r="L155" s="156">
        <f>RES_hhdet_emi!L$110</f>
        <v>0</v>
      </c>
      <c r="M155" s="156">
        <f>RES_hhdet_emi!M$110</f>
        <v>0</v>
      </c>
      <c r="N155" s="156">
        <f>RES_hhdet_emi!N$110</f>
        <v>0</v>
      </c>
      <c r="O155" s="156">
        <f>RES_hhdet_emi!O$110</f>
        <v>0</v>
      </c>
      <c r="P155" s="156">
        <f>RES_hhdet_emi!P$110</f>
        <v>0</v>
      </c>
      <c r="Q155" s="156">
        <f>RES_hhdet_emi!Q$110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152</v>
      </c>
      <c r="B157" s="132">
        <f>RES_hhdet_emi!B$112</f>
        <v>0</v>
      </c>
      <c r="C157" s="132">
        <f>RES_hhdet_emi!C$112</f>
        <v>0</v>
      </c>
      <c r="D157" s="132">
        <f>RES_hhdet_emi!D$112</f>
        <v>0</v>
      </c>
      <c r="E157" s="132">
        <f>RES_hhdet_emi!E$112</f>
        <v>0</v>
      </c>
      <c r="F157" s="132">
        <f>RES_hhdet_emi!F$112</f>
        <v>0</v>
      </c>
      <c r="G157" s="132">
        <f>RES_hhdet_emi!G$112</f>
        <v>0</v>
      </c>
      <c r="H157" s="132">
        <f>RES_hhdet_emi!H$112</f>
        <v>0</v>
      </c>
      <c r="I157" s="132">
        <f>RES_hhdet_emi!I$112</f>
        <v>0</v>
      </c>
      <c r="J157" s="132">
        <f>RES_hhdet_emi!J$112</f>
        <v>0</v>
      </c>
      <c r="K157" s="132">
        <f>RES_hhdet_emi!K$112</f>
        <v>0</v>
      </c>
      <c r="L157" s="132">
        <f>RES_hhdet_emi!L$112</f>
        <v>0</v>
      </c>
      <c r="M157" s="132">
        <f>RES_hhdet_emi!M$112</f>
        <v>0</v>
      </c>
      <c r="N157" s="132">
        <f>RES_hhdet_emi!N$112</f>
        <v>0</v>
      </c>
      <c r="O157" s="132">
        <f>RES_hhdet_emi!O$112</f>
        <v>0</v>
      </c>
      <c r="P157" s="132">
        <f>RES_hhdet_emi!P$112</f>
        <v>0</v>
      </c>
      <c r="Q157" s="132">
        <f>RES_hhdet_emi!Q$112</f>
        <v>0</v>
      </c>
    </row>
    <row r="158" spans="1:17" ht="12" customHeight="1" x14ac:dyDescent="0.25">
      <c r="A158" s="167" t="s">
        <v>151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79</v>
      </c>
      <c r="B159" s="165">
        <f>RES_hhdet_emi!B$114</f>
        <v>0</v>
      </c>
      <c r="C159" s="165">
        <f>RES_hhdet_emi!C$114</f>
        <v>0</v>
      </c>
      <c r="D159" s="165">
        <f>RES_hhdet_emi!D$114</f>
        <v>0</v>
      </c>
      <c r="E159" s="165">
        <f>RES_hhdet_emi!E$114</f>
        <v>0</v>
      </c>
      <c r="F159" s="165">
        <f>RES_hhdet_emi!F$114</f>
        <v>0</v>
      </c>
      <c r="G159" s="165">
        <f>RES_hhdet_emi!G$114</f>
        <v>0</v>
      </c>
      <c r="H159" s="165">
        <f>RES_hhdet_emi!H$114</f>
        <v>0</v>
      </c>
      <c r="I159" s="165">
        <f>RES_hhdet_emi!I$114</f>
        <v>0</v>
      </c>
      <c r="J159" s="165">
        <f>RES_hhdet_emi!J$114</f>
        <v>0</v>
      </c>
      <c r="K159" s="165">
        <f>RES_hhdet_emi!K$114</f>
        <v>0</v>
      </c>
      <c r="L159" s="165">
        <f>RES_hhdet_emi!L$114</f>
        <v>0</v>
      </c>
      <c r="M159" s="165">
        <f>RES_hhdet_emi!M$114</f>
        <v>0</v>
      </c>
      <c r="N159" s="165">
        <f>RES_hhdet_emi!N$114</f>
        <v>0</v>
      </c>
      <c r="O159" s="165">
        <f>RES_hhdet_emi!O$114</f>
        <v>0</v>
      </c>
      <c r="P159" s="165">
        <f>RES_hhdet_emi!P$114</f>
        <v>0</v>
      </c>
      <c r="Q159" s="165">
        <f>RES_hhdet_emi!Q$114</f>
        <v>0</v>
      </c>
    </row>
    <row r="160" spans="1:17" ht="12" customHeight="1" x14ac:dyDescent="0.25">
      <c r="A160" s="147" t="s">
        <v>59</v>
      </c>
      <c r="B160" s="164">
        <f>RES_hhdet_emi!B$115</f>
        <v>0</v>
      </c>
      <c r="C160" s="164">
        <f>RES_hhdet_emi!C$115</f>
        <v>0</v>
      </c>
      <c r="D160" s="164">
        <f>RES_hhdet_emi!D$115</f>
        <v>0</v>
      </c>
      <c r="E160" s="164">
        <f>RES_hhdet_emi!E$115</f>
        <v>0</v>
      </c>
      <c r="F160" s="164">
        <f>RES_hhdet_emi!F$115</f>
        <v>0</v>
      </c>
      <c r="G160" s="164">
        <f>RES_hhdet_emi!G$115</f>
        <v>0</v>
      </c>
      <c r="H160" s="164">
        <f>RES_hhdet_emi!H$115</f>
        <v>0</v>
      </c>
      <c r="I160" s="164">
        <f>RES_hhdet_emi!I$115</f>
        <v>0</v>
      </c>
      <c r="J160" s="164">
        <f>RES_hhdet_emi!J$115</f>
        <v>0</v>
      </c>
      <c r="K160" s="164">
        <f>RES_hhdet_emi!K$115</f>
        <v>0</v>
      </c>
      <c r="L160" s="164">
        <f>RES_hhdet_emi!L$115</f>
        <v>0</v>
      </c>
      <c r="M160" s="164">
        <f>RES_hhdet_emi!M$115</f>
        <v>0</v>
      </c>
      <c r="N160" s="164">
        <f>RES_hhdet_emi!N$115</f>
        <v>0</v>
      </c>
      <c r="O160" s="164">
        <f>RES_hhdet_emi!O$115</f>
        <v>0</v>
      </c>
      <c r="P160" s="164">
        <f>RES_hhdet_emi!P$115</f>
        <v>0</v>
      </c>
      <c r="Q160" s="164">
        <f>RES_hhdet_emi!Q$115</f>
        <v>0</v>
      </c>
    </row>
    <row r="161" spans="1:17" ht="12" customHeight="1" x14ac:dyDescent="0.25">
      <c r="A161" s="163" t="s">
        <v>142</v>
      </c>
      <c r="B161" s="162">
        <f>RES_hhdet_emi!B$116</f>
        <v>0</v>
      </c>
      <c r="C161" s="162">
        <f>RES_hhdet_emi!C$116</f>
        <v>0</v>
      </c>
      <c r="D161" s="162">
        <f>RES_hhdet_emi!D$116</f>
        <v>0</v>
      </c>
      <c r="E161" s="162">
        <f>RES_hhdet_emi!E$116</f>
        <v>0</v>
      </c>
      <c r="F161" s="162">
        <f>RES_hhdet_emi!F$116</f>
        <v>0</v>
      </c>
      <c r="G161" s="162">
        <f>RES_hhdet_emi!G$116</f>
        <v>0</v>
      </c>
      <c r="H161" s="162">
        <f>RES_hhdet_emi!H$116</f>
        <v>0</v>
      </c>
      <c r="I161" s="162">
        <f>RES_hhdet_emi!I$116</f>
        <v>0</v>
      </c>
      <c r="J161" s="162">
        <f>RES_hhdet_emi!J$116</f>
        <v>0</v>
      </c>
      <c r="K161" s="162">
        <f>RES_hhdet_emi!K$116</f>
        <v>0</v>
      </c>
      <c r="L161" s="162">
        <f>RES_hhdet_emi!L$116</f>
        <v>0</v>
      </c>
      <c r="M161" s="162">
        <f>RES_hhdet_emi!M$116</f>
        <v>0</v>
      </c>
      <c r="N161" s="162">
        <f>RES_hhdet_emi!N$116</f>
        <v>0</v>
      </c>
      <c r="O161" s="162">
        <f>RES_hhdet_emi!O$116</f>
        <v>0</v>
      </c>
      <c r="P161" s="162">
        <f>RES_hhdet_emi!P$116</f>
        <v>0</v>
      </c>
      <c r="Q161" s="162">
        <f>RES_hhdet_emi!Q$116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RES_hhdet_emi!B$118</f>
        <v>0</v>
      </c>
      <c r="C163" s="156">
        <f>RES_hhdet_emi!C$118</f>
        <v>0</v>
      </c>
      <c r="D163" s="156">
        <f>RES_hhdet_emi!D$118</f>
        <v>0</v>
      </c>
      <c r="E163" s="156">
        <f>RES_hhdet_emi!E$118</f>
        <v>0</v>
      </c>
      <c r="F163" s="156">
        <f>RES_hhdet_emi!F$118</f>
        <v>0</v>
      </c>
      <c r="G163" s="156">
        <f>RES_hhdet_emi!G$118</f>
        <v>0</v>
      </c>
      <c r="H163" s="156">
        <f>RES_hhdet_emi!H$118</f>
        <v>0</v>
      </c>
      <c r="I163" s="156">
        <f>RES_hhdet_emi!I$118</f>
        <v>0</v>
      </c>
      <c r="J163" s="156">
        <f>RES_hhdet_emi!J$118</f>
        <v>0</v>
      </c>
      <c r="K163" s="156">
        <f>RES_hhdet_emi!K$118</f>
        <v>0</v>
      </c>
      <c r="L163" s="156">
        <f>RES_hhdet_emi!L$118</f>
        <v>0</v>
      </c>
      <c r="M163" s="156">
        <f>RES_hhdet_emi!M$118</f>
        <v>0</v>
      </c>
      <c r="N163" s="156">
        <f>RES_hhdet_emi!N$118</f>
        <v>0</v>
      </c>
      <c r="O163" s="156">
        <f>RES_hhdet_emi!O$118</f>
        <v>0</v>
      </c>
      <c r="P163" s="156">
        <f>RES_hhdet_emi!P$118</f>
        <v>0</v>
      </c>
      <c r="Q163" s="156">
        <f>RES_hhdet_emi!Q$118</f>
        <v>0</v>
      </c>
    </row>
    <row r="164" spans="1:17" ht="12" customHeight="1" x14ac:dyDescent="0.25">
      <c r="A164" s="148" t="s">
        <v>59</v>
      </c>
      <c r="B164" s="156">
        <f>RES_hhdet_emi!B$119</f>
        <v>0</v>
      </c>
      <c r="C164" s="156">
        <f>RES_hhdet_emi!C$119</f>
        <v>0</v>
      </c>
      <c r="D164" s="156">
        <f>RES_hhdet_emi!D$119</f>
        <v>0</v>
      </c>
      <c r="E164" s="156">
        <f>RES_hhdet_emi!E$119</f>
        <v>0</v>
      </c>
      <c r="F164" s="156">
        <f>RES_hhdet_emi!F$119</f>
        <v>0</v>
      </c>
      <c r="G164" s="156">
        <f>RES_hhdet_emi!G$119</f>
        <v>0</v>
      </c>
      <c r="H164" s="156">
        <f>RES_hhdet_emi!H$119</f>
        <v>0</v>
      </c>
      <c r="I164" s="156">
        <f>RES_hhdet_emi!I$119</f>
        <v>0</v>
      </c>
      <c r="J164" s="156">
        <f>RES_hhdet_emi!J$119</f>
        <v>0</v>
      </c>
      <c r="K164" s="156">
        <f>RES_hhdet_emi!K$119</f>
        <v>0</v>
      </c>
      <c r="L164" s="156">
        <f>RES_hhdet_emi!L$119</f>
        <v>0</v>
      </c>
      <c r="M164" s="156">
        <f>RES_hhdet_emi!M$119</f>
        <v>0</v>
      </c>
      <c r="N164" s="156">
        <f>RES_hhdet_emi!N$119</f>
        <v>0</v>
      </c>
      <c r="O164" s="156">
        <f>RES_hhdet_emi!O$119</f>
        <v>0</v>
      </c>
      <c r="P164" s="156">
        <f>RES_hhdet_emi!P$119</f>
        <v>0</v>
      </c>
      <c r="Q164" s="156">
        <f>RES_hhdet_emi!Q$119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RES_hhdet_emi!B$121</f>
        <v>0</v>
      </c>
      <c r="C166" s="156">
        <f>RES_hhdet_emi!C$121</f>
        <v>0</v>
      </c>
      <c r="D166" s="156">
        <f>RES_hhdet_emi!D$121</f>
        <v>0</v>
      </c>
      <c r="E166" s="156">
        <f>RES_hhdet_emi!E$121</f>
        <v>0</v>
      </c>
      <c r="F166" s="156">
        <f>RES_hhdet_emi!F$121</f>
        <v>0</v>
      </c>
      <c r="G166" s="156">
        <f>RES_hhdet_emi!G$121</f>
        <v>0</v>
      </c>
      <c r="H166" s="156">
        <f>RES_hhdet_emi!H$121</f>
        <v>0</v>
      </c>
      <c r="I166" s="156">
        <f>RES_hhdet_emi!I$121</f>
        <v>0</v>
      </c>
      <c r="J166" s="156">
        <f>RES_hhdet_emi!J$121</f>
        <v>0</v>
      </c>
      <c r="K166" s="156">
        <f>RES_hhdet_emi!K$121</f>
        <v>0</v>
      </c>
      <c r="L166" s="156">
        <f>RES_hhdet_emi!L$121</f>
        <v>0</v>
      </c>
      <c r="M166" s="156">
        <f>RES_hhdet_emi!M$121</f>
        <v>0</v>
      </c>
      <c r="N166" s="156">
        <f>RES_hhdet_emi!N$121</f>
        <v>0</v>
      </c>
      <c r="O166" s="156">
        <f>RES_hhdet_emi!O$121</f>
        <v>0</v>
      </c>
      <c r="P166" s="156">
        <f>RES_hhdet_emi!P$121</f>
        <v>0</v>
      </c>
      <c r="Q166" s="156">
        <f>RES_hhdet_emi!Q$121</f>
        <v>0</v>
      </c>
    </row>
    <row r="167" spans="1:17" ht="12" customHeight="1" x14ac:dyDescent="0.25">
      <c r="A167" s="29" t="s">
        <v>140</v>
      </c>
      <c r="B167" s="57">
        <f>RES_hhdet_emi!B$122</f>
        <v>0</v>
      </c>
      <c r="C167" s="57">
        <f>RES_hhdet_emi!C$122</f>
        <v>0</v>
      </c>
      <c r="D167" s="57">
        <f>RES_hhdet_emi!D$122</f>
        <v>0</v>
      </c>
      <c r="E167" s="57">
        <f>RES_hhdet_emi!E$122</f>
        <v>0</v>
      </c>
      <c r="F167" s="57">
        <f>RES_hhdet_emi!F$122</f>
        <v>0</v>
      </c>
      <c r="G167" s="57">
        <f>RES_hhdet_emi!G$122</f>
        <v>0</v>
      </c>
      <c r="H167" s="57">
        <f>RES_hhdet_emi!H$122</f>
        <v>0</v>
      </c>
      <c r="I167" s="57">
        <f>RES_hhdet_emi!I$122</f>
        <v>0</v>
      </c>
      <c r="J167" s="57">
        <f>RES_hhdet_emi!J$122</f>
        <v>0</v>
      </c>
      <c r="K167" s="57">
        <f>RES_hhdet_emi!K$122</f>
        <v>0</v>
      </c>
      <c r="L167" s="57">
        <f>RES_hhdet_emi!L$122</f>
        <v>0</v>
      </c>
      <c r="M167" s="57">
        <f>RES_hhdet_emi!M$122</f>
        <v>0</v>
      </c>
      <c r="N167" s="57">
        <f>RES_hhdet_emi!N$122</f>
        <v>0</v>
      </c>
      <c r="O167" s="57">
        <f>RES_hhdet_emi!O$122</f>
        <v>0</v>
      </c>
      <c r="P167" s="57">
        <f>RES_hhdet_emi!P$122</f>
        <v>0</v>
      </c>
      <c r="Q167" s="57">
        <f>RES_hhdet_emi!Q$122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153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152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151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79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153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152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151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79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153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152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151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79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153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152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151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79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153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152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151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79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153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152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151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79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153</v>
      </c>
      <c r="B287" s="156"/>
      <c r="C287" s="156">
        <f>RES_hhdet_in_fec!C$107</f>
        <v>0</v>
      </c>
      <c r="D287" s="156">
        <f>RES_hhdet_in_fec!D$107</f>
        <v>0</v>
      </c>
      <c r="E287" s="156">
        <f>RES_hhdet_in_fec!E$107</f>
        <v>0</v>
      </c>
      <c r="F287" s="156">
        <f>RES_hhdet_in_fec!F$107</f>
        <v>0</v>
      </c>
      <c r="G287" s="156">
        <f>RES_hhdet_in_fec!G$107</f>
        <v>0</v>
      </c>
      <c r="H287" s="156">
        <f>RES_hhdet_in_fec!H$107</f>
        <v>0</v>
      </c>
      <c r="I287" s="156">
        <f>RES_hhdet_in_fec!I$107</f>
        <v>0</v>
      </c>
      <c r="J287" s="156">
        <f>RES_hhdet_in_fec!J$107</f>
        <v>0</v>
      </c>
      <c r="K287" s="156">
        <f>RES_hhdet_in_fec!K$107</f>
        <v>0</v>
      </c>
      <c r="L287" s="156">
        <f>RES_hhdet_in_fec!L$107</f>
        <v>0</v>
      </c>
      <c r="M287" s="156">
        <f>RES_hhdet_in_fec!M$107</f>
        <v>0</v>
      </c>
      <c r="N287" s="156">
        <f>RES_hhdet_in_fec!N$107</f>
        <v>0</v>
      </c>
      <c r="O287" s="156">
        <f>RES_hhdet_in_fec!O$107</f>
        <v>0</v>
      </c>
      <c r="P287" s="156">
        <f>RES_hhdet_in_fec!P$107</f>
        <v>0</v>
      </c>
      <c r="Q287" s="156">
        <f>RES_hhdet_in_fec!Q$107</f>
        <v>0</v>
      </c>
    </row>
    <row r="288" spans="1:17" ht="12" customHeight="1" x14ac:dyDescent="0.25">
      <c r="A288" s="23" t="s">
        <v>60</v>
      </c>
      <c r="B288" s="156"/>
      <c r="C288" s="156">
        <f>RES_hhdet_in_fec!C$108</f>
        <v>0</v>
      </c>
      <c r="D288" s="156">
        <f>RES_hhdet_in_fec!D$108</f>
        <v>0</v>
      </c>
      <c r="E288" s="156">
        <f>RES_hhdet_in_fec!E$108</f>
        <v>0</v>
      </c>
      <c r="F288" s="156">
        <f>RES_hhdet_in_fec!F$108</f>
        <v>0</v>
      </c>
      <c r="G288" s="156">
        <f>RES_hhdet_in_fec!G$108</f>
        <v>0</v>
      </c>
      <c r="H288" s="156">
        <f>RES_hhdet_in_fec!H$108</f>
        <v>0</v>
      </c>
      <c r="I288" s="156">
        <f>RES_hhdet_in_fec!I$108</f>
        <v>0</v>
      </c>
      <c r="J288" s="156">
        <f>RES_hhdet_in_fec!J$108</f>
        <v>0</v>
      </c>
      <c r="K288" s="156">
        <f>RES_hhdet_in_fec!K$108</f>
        <v>0</v>
      </c>
      <c r="L288" s="156">
        <f>RES_hhdet_in_fec!L$108</f>
        <v>0</v>
      </c>
      <c r="M288" s="156">
        <f>RES_hhdet_in_fec!M$108</f>
        <v>0</v>
      </c>
      <c r="N288" s="156">
        <f>RES_hhdet_in_fec!N$108</f>
        <v>0</v>
      </c>
      <c r="O288" s="156">
        <f>RES_hhdet_in_fec!O$108</f>
        <v>0</v>
      </c>
      <c r="P288" s="156">
        <f>RES_hhdet_in_fec!P$108</f>
        <v>0</v>
      </c>
      <c r="Q288" s="156">
        <f>RES_hhdet_in_fec!Q$108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RES_hhdet_in_fec!C$110</f>
        <v>0</v>
      </c>
      <c r="D290" s="156">
        <f>RES_hhdet_in_fec!D$110</f>
        <v>0</v>
      </c>
      <c r="E290" s="156">
        <f>RES_hhdet_in_fec!E$110</f>
        <v>0</v>
      </c>
      <c r="F290" s="156">
        <f>RES_hhdet_in_fec!F$110</f>
        <v>0</v>
      </c>
      <c r="G290" s="156">
        <f>RES_hhdet_in_fec!G$110</f>
        <v>0</v>
      </c>
      <c r="H290" s="156">
        <f>RES_hhdet_in_fec!H$110</f>
        <v>0</v>
      </c>
      <c r="I290" s="156">
        <f>RES_hhdet_in_fec!I$110</f>
        <v>0</v>
      </c>
      <c r="J290" s="156">
        <f>RES_hhdet_in_fec!J$110</f>
        <v>0</v>
      </c>
      <c r="K290" s="156">
        <f>RES_hhdet_in_fec!K$110</f>
        <v>0</v>
      </c>
      <c r="L290" s="156">
        <f>RES_hhdet_in_fec!L$110</f>
        <v>0</v>
      </c>
      <c r="M290" s="156">
        <f>RES_hhdet_in_fec!M$110</f>
        <v>0</v>
      </c>
      <c r="N290" s="156">
        <f>RES_hhdet_in_fec!N$110</f>
        <v>0</v>
      </c>
      <c r="O290" s="156">
        <f>RES_hhdet_in_fec!O$110</f>
        <v>0</v>
      </c>
      <c r="P290" s="156">
        <f>RES_hhdet_in_fec!P$110</f>
        <v>0</v>
      </c>
      <c r="Q290" s="156">
        <f>RES_hhdet_in_fec!Q$110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152</v>
      </c>
      <c r="B292" s="132"/>
      <c r="C292" s="132">
        <f>RES_hhdet_in_fec!C$112</f>
        <v>0</v>
      </c>
      <c r="D292" s="132">
        <f>RES_hhdet_in_fec!D$112</f>
        <v>0</v>
      </c>
      <c r="E292" s="132">
        <f>RES_hhdet_in_fec!E$112</f>
        <v>0</v>
      </c>
      <c r="F292" s="132">
        <f>RES_hhdet_in_fec!F$112</f>
        <v>0</v>
      </c>
      <c r="G292" s="132">
        <f>RES_hhdet_in_fec!G$112</f>
        <v>0</v>
      </c>
      <c r="H292" s="132">
        <f>RES_hhdet_in_fec!H$112</f>
        <v>0</v>
      </c>
      <c r="I292" s="132">
        <f>RES_hhdet_in_fec!I$112</f>
        <v>0</v>
      </c>
      <c r="J292" s="132">
        <f>RES_hhdet_in_fec!J$112</f>
        <v>0</v>
      </c>
      <c r="K292" s="132">
        <f>RES_hhdet_in_fec!K$112</f>
        <v>0</v>
      </c>
      <c r="L292" s="132">
        <f>RES_hhdet_in_fec!L$112</f>
        <v>0</v>
      </c>
      <c r="M292" s="132">
        <f>RES_hhdet_in_fec!M$112</f>
        <v>0</v>
      </c>
      <c r="N292" s="132">
        <f>RES_hhdet_in_fec!N$112</f>
        <v>0</v>
      </c>
      <c r="O292" s="132">
        <f>RES_hhdet_in_fec!O$112</f>
        <v>0</v>
      </c>
      <c r="P292" s="132">
        <f>RES_hhdet_in_fec!P$112</f>
        <v>0</v>
      </c>
      <c r="Q292" s="132">
        <f>RES_hhdet_in_fec!Q$112</f>
        <v>0</v>
      </c>
    </row>
    <row r="293" spans="1:17" ht="12" customHeight="1" x14ac:dyDescent="0.25">
      <c r="A293" s="167" t="s">
        <v>151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79</v>
      </c>
      <c r="B294" s="165"/>
      <c r="C294" s="165">
        <f>RES_hhdet_in_fec!C$114</f>
        <v>0</v>
      </c>
      <c r="D294" s="165">
        <f>RES_hhdet_in_fec!D$114</f>
        <v>0</v>
      </c>
      <c r="E294" s="165">
        <f>RES_hhdet_in_fec!E$114</f>
        <v>0</v>
      </c>
      <c r="F294" s="165">
        <f>RES_hhdet_in_fec!F$114</f>
        <v>0</v>
      </c>
      <c r="G294" s="165">
        <f>RES_hhdet_in_fec!G$114</f>
        <v>0</v>
      </c>
      <c r="H294" s="165">
        <f>RES_hhdet_in_fec!H$114</f>
        <v>0</v>
      </c>
      <c r="I294" s="165">
        <f>RES_hhdet_in_fec!I$114</f>
        <v>0</v>
      </c>
      <c r="J294" s="165">
        <f>RES_hhdet_in_fec!J$114</f>
        <v>0</v>
      </c>
      <c r="K294" s="165">
        <f>RES_hhdet_in_fec!K$114</f>
        <v>0</v>
      </c>
      <c r="L294" s="165">
        <f>RES_hhdet_in_fec!L$114</f>
        <v>0</v>
      </c>
      <c r="M294" s="165">
        <f>RES_hhdet_in_fec!M$114</f>
        <v>0</v>
      </c>
      <c r="N294" s="165">
        <f>RES_hhdet_in_fec!N$114</f>
        <v>0</v>
      </c>
      <c r="O294" s="165">
        <f>RES_hhdet_in_fec!O$114</f>
        <v>0</v>
      </c>
      <c r="P294" s="165">
        <f>RES_hhdet_in_fec!P$114</f>
        <v>0</v>
      </c>
      <c r="Q294" s="165">
        <f>RES_hhdet_in_fec!Q$114</f>
        <v>0</v>
      </c>
    </row>
    <row r="295" spans="1:17" ht="12" customHeight="1" x14ac:dyDescent="0.25">
      <c r="A295" s="147" t="s">
        <v>59</v>
      </c>
      <c r="B295" s="164"/>
      <c r="C295" s="164">
        <f>RES_hhdet_in_fec!C$115</f>
        <v>0</v>
      </c>
      <c r="D295" s="164">
        <f>RES_hhdet_in_fec!D$115</f>
        <v>0</v>
      </c>
      <c r="E295" s="164">
        <f>RES_hhdet_in_fec!E$115</f>
        <v>0</v>
      </c>
      <c r="F295" s="164">
        <f>RES_hhdet_in_fec!F$115</f>
        <v>0</v>
      </c>
      <c r="G295" s="164">
        <f>RES_hhdet_in_fec!G$115</f>
        <v>0</v>
      </c>
      <c r="H295" s="164">
        <f>RES_hhdet_in_fec!H$115</f>
        <v>0</v>
      </c>
      <c r="I295" s="164">
        <f>RES_hhdet_in_fec!I$115</f>
        <v>0</v>
      </c>
      <c r="J295" s="164">
        <f>RES_hhdet_in_fec!J$115</f>
        <v>0</v>
      </c>
      <c r="K295" s="164">
        <f>RES_hhdet_in_fec!K$115</f>
        <v>0</v>
      </c>
      <c r="L295" s="164">
        <f>RES_hhdet_in_fec!L$115</f>
        <v>0</v>
      </c>
      <c r="M295" s="164">
        <f>RES_hhdet_in_fec!M$115</f>
        <v>0</v>
      </c>
      <c r="N295" s="164">
        <f>RES_hhdet_in_fec!N$115</f>
        <v>0</v>
      </c>
      <c r="O295" s="164">
        <f>RES_hhdet_in_fec!O$115</f>
        <v>0</v>
      </c>
      <c r="P295" s="164">
        <f>RES_hhdet_in_fec!P$115</f>
        <v>0</v>
      </c>
      <c r="Q295" s="164">
        <f>RES_hhdet_in_fec!Q$115</f>
        <v>0</v>
      </c>
    </row>
    <row r="296" spans="1:17" ht="12" customHeight="1" x14ac:dyDescent="0.25">
      <c r="A296" s="163" t="s">
        <v>142</v>
      </c>
      <c r="B296" s="162"/>
      <c r="C296" s="162">
        <f>RES_hhdet_in_fec!C$116</f>
        <v>0</v>
      </c>
      <c r="D296" s="162">
        <f>RES_hhdet_in_fec!D$116</f>
        <v>0</v>
      </c>
      <c r="E296" s="162">
        <f>RES_hhdet_in_fec!E$116</f>
        <v>0</v>
      </c>
      <c r="F296" s="162">
        <f>RES_hhdet_in_fec!F$116</f>
        <v>0</v>
      </c>
      <c r="G296" s="162">
        <f>RES_hhdet_in_fec!G$116</f>
        <v>0</v>
      </c>
      <c r="H296" s="162">
        <f>RES_hhdet_in_fec!H$116</f>
        <v>0</v>
      </c>
      <c r="I296" s="162">
        <f>RES_hhdet_in_fec!I$116</f>
        <v>0</v>
      </c>
      <c r="J296" s="162">
        <f>RES_hhdet_in_fec!J$116</f>
        <v>0</v>
      </c>
      <c r="K296" s="162">
        <f>RES_hhdet_in_fec!K$116</f>
        <v>0</v>
      </c>
      <c r="L296" s="162">
        <f>RES_hhdet_in_fec!L$116</f>
        <v>0</v>
      </c>
      <c r="M296" s="162">
        <f>RES_hhdet_in_fec!M$116</f>
        <v>0</v>
      </c>
      <c r="N296" s="162">
        <f>RES_hhdet_in_fec!N$116</f>
        <v>0</v>
      </c>
      <c r="O296" s="162">
        <f>RES_hhdet_in_fec!O$116</f>
        <v>0</v>
      </c>
      <c r="P296" s="162">
        <f>RES_hhdet_in_fec!P$116</f>
        <v>0</v>
      </c>
      <c r="Q296" s="162">
        <f>RES_hhdet_in_fec!Q$116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RES_hhdet_in_fec!C$118</f>
        <v>0</v>
      </c>
      <c r="D298" s="156">
        <f>RES_hhdet_in_fec!D$118</f>
        <v>0</v>
      </c>
      <c r="E298" s="156">
        <f>RES_hhdet_in_fec!E$118</f>
        <v>0</v>
      </c>
      <c r="F298" s="156">
        <f>RES_hhdet_in_fec!F$118</f>
        <v>0</v>
      </c>
      <c r="G298" s="156">
        <f>RES_hhdet_in_fec!G$118</f>
        <v>0</v>
      </c>
      <c r="H298" s="156">
        <f>RES_hhdet_in_fec!H$118</f>
        <v>0</v>
      </c>
      <c r="I298" s="156">
        <f>RES_hhdet_in_fec!I$118</f>
        <v>0</v>
      </c>
      <c r="J298" s="156">
        <f>RES_hhdet_in_fec!J$118</f>
        <v>0</v>
      </c>
      <c r="K298" s="156">
        <f>RES_hhdet_in_fec!K$118</f>
        <v>0</v>
      </c>
      <c r="L298" s="156">
        <f>RES_hhdet_in_fec!L$118</f>
        <v>0</v>
      </c>
      <c r="M298" s="156">
        <f>RES_hhdet_in_fec!M$118</f>
        <v>0</v>
      </c>
      <c r="N298" s="156">
        <f>RES_hhdet_in_fec!N$118</f>
        <v>0</v>
      </c>
      <c r="O298" s="156">
        <f>RES_hhdet_in_fec!O$118</f>
        <v>0</v>
      </c>
      <c r="P298" s="156">
        <f>RES_hhdet_in_fec!P$118</f>
        <v>0</v>
      </c>
      <c r="Q298" s="156">
        <f>RES_hhdet_in_fec!Q$118</f>
        <v>0</v>
      </c>
    </row>
    <row r="299" spans="1:17" ht="12" customHeight="1" x14ac:dyDescent="0.25">
      <c r="A299" s="148" t="s">
        <v>59</v>
      </c>
      <c r="B299" s="156"/>
      <c r="C299" s="156">
        <f>RES_hhdet_in_fec!C$119</f>
        <v>0</v>
      </c>
      <c r="D299" s="156">
        <f>RES_hhdet_in_fec!D$119</f>
        <v>0</v>
      </c>
      <c r="E299" s="156">
        <f>RES_hhdet_in_fec!E$119</f>
        <v>0</v>
      </c>
      <c r="F299" s="156">
        <f>RES_hhdet_in_fec!F$119</f>
        <v>0</v>
      </c>
      <c r="G299" s="156">
        <f>RES_hhdet_in_fec!G$119</f>
        <v>0</v>
      </c>
      <c r="H299" s="156">
        <f>RES_hhdet_in_fec!H$119</f>
        <v>0</v>
      </c>
      <c r="I299" s="156">
        <f>RES_hhdet_in_fec!I$119</f>
        <v>0</v>
      </c>
      <c r="J299" s="156">
        <f>RES_hhdet_in_fec!J$119</f>
        <v>0</v>
      </c>
      <c r="K299" s="156">
        <f>RES_hhdet_in_fec!K$119</f>
        <v>0</v>
      </c>
      <c r="L299" s="156">
        <f>RES_hhdet_in_fec!L$119</f>
        <v>0</v>
      </c>
      <c r="M299" s="156">
        <f>RES_hhdet_in_fec!M$119</f>
        <v>0</v>
      </c>
      <c r="N299" s="156">
        <f>RES_hhdet_in_fec!N$119</f>
        <v>0</v>
      </c>
      <c r="O299" s="156">
        <f>RES_hhdet_in_fec!O$119</f>
        <v>0</v>
      </c>
      <c r="P299" s="156">
        <f>RES_hhdet_in_fec!P$119</f>
        <v>0</v>
      </c>
      <c r="Q299" s="156">
        <f>RES_hhdet_in_fec!Q$119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RES_hhdet_in_fec!C$121</f>
        <v>0</v>
      </c>
      <c r="D301" s="156">
        <f>RES_hhdet_in_fec!D$121</f>
        <v>0</v>
      </c>
      <c r="E301" s="156">
        <f>RES_hhdet_in_fec!E$121</f>
        <v>0</v>
      </c>
      <c r="F301" s="156">
        <f>RES_hhdet_in_fec!F$121</f>
        <v>0</v>
      </c>
      <c r="G301" s="156">
        <f>RES_hhdet_in_fec!G$121</f>
        <v>0</v>
      </c>
      <c r="H301" s="156">
        <f>RES_hhdet_in_fec!H$121</f>
        <v>0</v>
      </c>
      <c r="I301" s="156">
        <f>RES_hhdet_in_fec!I$121</f>
        <v>0</v>
      </c>
      <c r="J301" s="156">
        <f>RES_hhdet_in_fec!J$121</f>
        <v>0</v>
      </c>
      <c r="K301" s="156">
        <f>RES_hhdet_in_fec!K$121</f>
        <v>0</v>
      </c>
      <c r="L301" s="156">
        <f>RES_hhdet_in_fec!L$121</f>
        <v>0</v>
      </c>
      <c r="M301" s="156">
        <f>RES_hhdet_in_fec!M$121</f>
        <v>0</v>
      </c>
      <c r="N301" s="156">
        <f>RES_hhdet_in_fec!N$121</f>
        <v>0</v>
      </c>
      <c r="O301" s="156">
        <f>RES_hhdet_in_fec!O$121</f>
        <v>0</v>
      </c>
      <c r="P301" s="156">
        <f>RES_hhdet_in_fec!P$121</f>
        <v>0</v>
      </c>
      <c r="Q301" s="156">
        <f>RES_hhdet_in_fec!Q$121</f>
        <v>0</v>
      </c>
    </row>
    <row r="302" spans="1:17" ht="12" customHeight="1" x14ac:dyDescent="0.25">
      <c r="A302" s="29" t="s">
        <v>140</v>
      </c>
      <c r="B302" s="57"/>
      <c r="C302" s="57">
        <f>RES_hhdet_in_fec!C$122</f>
        <v>0</v>
      </c>
      <c r="D302" s="57">
        <f>RES_hhdet_in_fec!D$122</f>
        <v>0</v>
      </c>
      <c r="E302" s="57">
        <f>RES_hhdet_in_fec!E$122</f>
        <v>0</v>
      </c>
      <c r="F302" s="57">
        <f>RES_hhdet_in_fec!F$122</f>
        <v>0</v>
      </c>
      <c r="G302" s="57">
        <f>RES_hhdet_in_fec!G$122</f>
        <v>0</v>
      </c>
      <c r="H302" s="57">
        <f>RES_hhdet_in_fec!H$122</f>
        <v>0</v>
      </c>
      <c r="I302" s="57">
        <f>RES_hhdet_in_fec!I$122</f>
        <v>0</v>
      </c>
      <c r="J302" s="57">
        <f>RES_hhdet_in_fec!J$122</f>
        <v>0</v>
      </c>
      <c r="K302" s="57">
        <f>RES_hhdet_in_fec!K$122</f>
        <v>0</v>
      </c>
      <c r="L302" s="57">
        <f>RES_hhdet_in_fec!L$122</f>
        <v>0</v>
      </c>
      <c r="M302" s="57">
        <f>RES_hhdet_in_fec!M$122</f>
        <v>0</v>
      </c>
      <c r="N302" s="57">
        <f>RES_hhdet_in_fec!N$122</f>
        <v>0</v>
      </c>
      <c r="O302" s="57">
        <f>RES_hhdet_in_fec!O$122</f>
        <v>0</v>
      </c>
      <c r="P302" s="57">
        <f>RES_hhdet_in_fec!P$122</f>
        <v>0</v>
      </c>
      <c r="Q302" s="57">
        <f>RES_hhdet_in_fec!Q$122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153</v>
      </c>
      <c r="B306" s="156"/>
      <c r="C306" s="156">
        <f>RES_hhdet_in_tes!C$107</f>
        <v>0</v>
      </c>
      <c r="D306" s="156">
        <f>RES_hhdet_in_tes!D$107</f>
        <v>0</v>
      </c>
      <c r="E306" s="156">
        <f>RES_hhdet_in_tes!E$107</f>
        <v>0</v>
      </c>
      <c r="F306" s="156">
        <f>RES_hhdet_in_tes!F$107</f>
        <v>0</v>
      </c>
      <c r="G306" s="156">
        <f>RES_hhdet_in_tes!G$107</f>
        <v>0</v>
      </c>
      <c r="H306" s="156">
        <f>RES_hhdet_in_tes!H$107</f>
        <v>0</v>
      </c>
      <c r="I306" s="156">
        <f>RES_hhdet_in_tes!I$107</f>
        <v>0</v>
      </c>
      <c r="J306" s="156">
        <f>RES_hhdet_in_tes!J$107</f>
        <v>0</v>
      </c>
      <c r="K306" s="156">
        <f>RES_hhdet_in_tes!K$107</f>
        <v>0</v>
      </c>
      <c r="L306" s="156">
        <f>RES_hhdet_in_tes!L$107</f>
        <v>0</v>
      </c>
      <c r="M306" s="156">
        <f>RES_hhdet_in_tes!M$107</f>
        <v>0</v>
      </c>
      <c r="N306" s="156">
        <f>RES_hhdet_in_tes!N$107</f>
        <v>0</v>
      </c>
      <c r="O306" s="156">
        <f>RES_hhdet_in_tes!O$107</f>
        <v>0</v>
      </c>
      <c r="P306" s="156">
        <f>RES_hhdet_in_tes!P$107</f>
        <v>0</v>
      </c>
      <c r="Q306" s="156">
        <f>RES_hhdet_in_tes!Q$107</f>
        <v>0</v>
      </c>
    </row>
    <row r="307" spans="1:17" ht="12" customHeight="1" x14ac:dyDescent="0.25">
      <c r="A307" s="23" t="s">
        <v>60</v>
      </c>
      <c r="B307" s="156"/>
      <c r="C307" s="156">
        <f>RES_hhdet_in_tes!C$108</f>
        <v>0</v>
      </c>
      <c r="D307" s="156">
        <f>RES_hhdet_in_tes!D$108</f>
        <v>0</v>
      </c>
      <c r="E307" s="156">
        <f>RES_hhdet_in_tes!E$108</f>
        <v>0</v>
      </c>
      <c r="F307" s="156">
        <f>RES_hhdet_in_tes!F$108</f>
        <v>0</v>
      </c>
      <c r="G307" s="156">
        <f>RES_hhdet_in_tes!G$108</f>
        <v>0</v>
      </c>
      <c r="H307" s="156">
        <f>RES_hhdet_in_tes!H$108</f>
        <v>0</v>
      </c>
      <c r="I307" s="156">
        <f>RES_hhdet_in_tes!I$108</f>
        <v>0</v>
      </c>
      <c r="J307" s="156">
        <f>RES_hhdet_in_tes!J$108</f>
        <v>0</v>
      </c>
      <c r="K307" s="156">
        <f>RES_hhdet_in_tes!K$108</f>
        <v>0</v>
      </c>
      <c r="L307" s="156">
        <f>RES_hhdet_in_tes!L$108</f>
        <v>0</v>
      </c>
      <c r="M307" s="156">
        <f>RES_hhdet_in_tes!M$108</f>
        <v>0</v>
      </c>
      <c r="N307" s="156">
        <f>RES_hhdet_in_tes!N$108</f>
        <v>0</v>
      </c>
      <c r="O307" s="156">
        <f>RES_hhdet_in_tes!O$108</f>
        <v>0</v>
      </c>
      <c r="P307" s="156">
        <f>RES_hhdet_in_tes!P$108</f>
        <v>0</v>
      </c>
      <c r="Q307" s="156">
        <f>RES_hhdet_in_tes!Q$108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RES_hhdet_in_tes!C$110</f>
        <v>0</v>
      </c>
      <c r="D309" s="156">
        <f>RES_hhdet_in_tes!D$110</f>
        <v>0</v>
      </c>
      <c r="E309" s="156">
        <f>RES_hhdet_in_tes!E$110</f>
        <v>0</v>
      </c>
      <c r="F309" s="156">
        <f>RES_hhdet_in_tes!F$110</f>
        <v>0</v>
      </c>
      <c r="G309" s="156">
        <f>RES_hhdet_in_tes!G$110</f>
        <v>0</v>
      </c>
      <c r="H309" s="156">
        <f>RES_hhdet_in_tes!H$110</f>
        <v>0</v>
      </c>
      <c r="I309" s="156">
        <f>RES_hhdet_in_tes!I$110</f>
        <v>0</v>
      </c>
      <c r="J309" s="156">
        <f>RES_hhdet_in_tes!J$110</f>
        <v>0</v>
      </c>
      <c r="K309" s="156">
        <f>RES_hhdet_in_tes!K$110</f>
        <v>0</v>
      </c>
      <c r="L309" s="156">
        <f>RES_hhdet_in_tes!L$110</f>
        <v>0</v>
      </c>
      <c r="M309" s="156">
        <f>RES_hhdet_in_tes!M$110</f>
        <v>0</v>
      </c>
      <c r="N309" s="156">
        <f>RES_hhdet_in_tes!N$110</f>
        <v>0</v>
      </c>
      <c r="O309" s="156">
        <f>RES_hhdet_in_tes!O$110</f>
        <v>0</v>
      </c>
      <c r="P309" s="156">
        <f>RES_hhdet_in_tes!P$110</f>
        <v>0</v>
      </c>
      <c r="Q309" s="156">
        <f>RES_hhdet_in_tes!Q$110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152</v>
      </c>
      <c r="B311" s="132"/>
      <c r="C311" s="132">
        <f>RES_hhdet_in_tes!C$112</f>
        <v>0</v>
      </c>
      <c r="D311" s="132">
        <f>RES_hhdet_in_tes!D$112</f>
        <v>0</v>
      </c>
      <c r="E311" s="132">
        <f>RES_hhdet_in_tes!E$112</f>
        <v>0</v>
      </c>
      <c r="F311" s="132">
        <f>RES_hhdet_in_tes!F$112</f>
        <v>0</v>
      </c>
      <c r="G311" s="132">
        <f>RES_hhdet_in_tes!G$112</f>
        <v>0</v>
      </c>
      <c r="H311" s="132">
        <f>RES_hhdet_in_tes!H$112</f>
        <v>0</v>
      </c>
      <c r="I311" s="132">
        <f>RES_hhdet_in_tes!I$112</f>
        <v>0</v>
      </c>
      <c r="J311" s="132">
        <f>RES_hhdet_in_tes!J$112</f>
        <v>0</v>
      </c>
      <c r="K311" s="132">
        <f>RES_hhdet_in_tes!K$112</f>
        <v>0</v>
      </c>
      <c r="L311" s="132">
        <f>RES_hhdet_in_tes!L$112</f>
        <v>0</v>
      </c>
      <c r="M311" s="132">
        <f>RES_hhdet_in_tes!M$112</f>
        <v>0</v>
      </c>
      <c r="N311" s="132">
        <f>RES_hhdet_in_tes!N$112</f>
        <v>0</v>
      </c>
      <c r="O311" s="132">
        <f>RES_hhdet_in_tes!O$112</f>
        <v>0</v>
      </c>
      <c r="P311" s="132">
        <f>RES_hhdet_in_tes!P$112</f>
        <v>0</v>
      </c>
      <c r="Q311" s="132">
        <f>RES_hhdet_in_tes!Q$112</f>
        <v>0</v>
      </c>
    </row>
    <row r="312" spans="1:17" ht="12" customHeight="1" x14ac:dyDescent="0.25">
      <c r="A312" s="167" t="s">
        <v>151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79</v>
      </c>
      <c r="B313" s="165"/>
      <c r="C313" s="165">
        <f>RES_hhdet_in_tes!C$114</f>
        <v>0</v>
      </c>
      <c r="D313" s="165">
        <f>RES_hhdet_in_tes!D$114</f>
        <v>0</v>
      </c>
      <c r="E313" s="165">
        <f>RES_hhdet_in_tes!E$114</f>
        <v>0</v>
      </c>
      <c r="F313" s="165">
        <f>RES_hhdet_in_tes!F$114</f>
        <v>0</v>
      </c>
      <c r="G313" s="165">
        <f>RES_hhdet_in_tes!G$114</f>
        <v>0</v>
      </c>
      <c r="H313" s="165">
        <f>RES_hhdet_in_tes!H$114</f>
        <v>0</v>
      </c>
      <c r="I313" s="165">
        <f>RES_hhdet_in_tes!I$114</f>
        <v>0</v>
      </c>
      <c r="J313" s="165">
        <f>RES_hhdet_in_tes!J$114</f>
        <v>0</v>
      </c>
      <c r="K313" s="165">
        <f>RES_hhdet_in_tes!K$114</f>
        <v>0</v>
      </c>
      <c r="L313" s="165">
        <f>RES_hhdet_in_tes!L$114</f>
        <v>0</v>
      </c>
      <c r="M313" s="165">
        <f>RES_hhdet_in_tes!M$114</f>
        <v>0</v>
      </c>
      <c r="N313" s="165">
        <f>RES_hhdet_in_tes!N$114</f>
        <v>0</v>
      </c>
      <c r="O313" s="165">
        <f>RES_hhdet_in_tes!O$114</f>
        <v>0</v>
      </c>
      <c r="P313" s="165">
        <f>RES_hhdet_in_tes!P$114</f>
        <v>0</v>
      </c>
      <c r="Q313" s="165">
        <f>RES_hhdet_in_tes!Q$114</f>
        <v>0</v>
      </c>
    </row>
    <row r="314" spans="1:17" ht="12" customHeight="1" x14ac:dyDescent="0.25">
      <c r="A314" s="147" t="s">
        <v>59</v>
      </c>
      <c r="B314" s="164"/>
      <c r="C314" s="164">
        <f>RES_hhdet_in_tes!C$115</f>
        <v>0</v>
      </c>
      <c r="D314" s="164">
        <f>RES_hhdet_in_tes!D$115</f>
        <v>0</v>
      </c>
      <c r="E314" s="164">
        <f>RES_hhdet_in_tes!E$115</f>
        <v>0</v>
      </c>
      <c r="F314" s="164">
        <f>RES_hhdet_in_tes!F$115</f>
        <v>0</v>
      </c>
      <c r="G314" s="164">
        <f>RES_hhdet_in_tes!G$115</f>
        <v>0</v>
      </c>
      <c r="H314" s="164">
        <f>RES_hhdet_in_tes!H$115</f>
        <v>0</v>
      </c>
      <c r="I314" s="164">
        <f>RES_hhdet_in_tes!I$115</f>
        <v>0</v>
      </c>
      <c r="J314" s="164">
        <f>RES_hhdet_in_tes!J$115</f>
        <v>0</v>
      </c>
      <c r="K314" s="164">
        <f>RES_hhdet_in_tes!K$115</f>
        <v>0</v>
      </c>
      <c r="L314" s="164">
        <f>RES_hhdet_in_tes!L$115</f>
        <v>0</v>
      </c>
      <c r="M314" s="164">
        <f>RES_hhdet_in_tes!M$115</f>
        <v>0</v>
      </c>
      <c r="N314" s="164">
        <f>RES_hhdet_in_tes!N$115</f>
        <v>0</v>
      </c>
      <c r="O314" s="164">
        <f>RES_hhdet_in_tes!O$115</f>
        <v>0</v>
      </c>
      <c r="P314" s="164">
        <f>RES_hhdet_in_tes!P$115</f>
        <v>0</v>
      </c>
      <c r="Q314" s="164">
        <f>RES_hhdet_in_tes!Q$115</f>
        <v>0</v>
      </c>
    </row>
    <row r="315" spans="1:17" ht="12" customHeight="1" x14ac:dyDescent="0.25">
      <c r="A315" s="163" t="s">
        <v>142</v>
      </c>
      <c r="B315" s="162"/>
      <c r="C315" s="162">
        <f>RES_hhdet_in_tes!C$116</f>
        <v>0</v>
      </c>
      <c r="D315" s="162">
        <f>RES_hhdet_in_tes!D$116</f>
        <v>0</v>
      </c>
      <c r="E315" s="162">
        <f>RES_hhdet_in_tes!E$116</f>
        <v>0</v>
      </c>
      <c r="F315" s="162">
        <f>RES_hhdet_in_tes!F$116</f>
        <v>0</v>
      </c>
      <c r="G315" s="162">
        <f>RES_hhdet_in_tes!G$116</f>
        <v>0</v>
      </c>
      <c r="H315" s="162">
        <f>RES_hhdet_in_tes!H$116</f>
        <v>0</v>
      </c>
      <c r="I315" s="162">
        <f>RES_hhdet_in_tes!I$116</f>
        <v>0</v>
      </c>
      <c r="J315" s="162">
        <f>RES_hhdet_in_tes!J$116</f>
        <v>0</v>
      </c>
      <c r="K315" s="162">
        <f>RES_hhdet_in_tes!K$116</f>
        <v>0</v>
      </c>
      <c r="L315" s="162">
        <f>RES_hhdet_in_tes!L$116</f>
        <v>0</v>
      </c>
      <c r="M315" s="162">
        <f>RES_hhdet_in_tes!M$116</f>
        <v>0</v>
      </c>
      <c r="N315" s="162">
        <f>RES_hhdet_in_tes!N$116</f>
        <v>0</v>
      </c>
      <c r="O315" s="162">
        <f>RES_hhdet_in_tes!O$116</f>
        <v>0</v>
      </c>
      <c r="P315" s="162">
        <f>RES_hhdet_in_tes!P$116</f>
        <v>0</v>
      </c>
      <c r="Q315" s="162">
        <f>RES_hhdet_in_tes!Q$116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RES_hhdet_in_tes!C$118</f>
        <v>0</v>
      </c>
      <c r="D317" s="156">
        <f>RES_hhdet_in_tes!D$118</f>
        <v>0</v>
      </c>
      <c r="E317" s="156">
        <f>RES_hhdet_in_tes!E$118</f>
        <v>0</v>
      </c>
      <c r="F317" s="156">
        <f>RES_hhdet_in_tes!F$118</f>
        <v>0</v>
      </c>
      <c r="G317" s="156">
        <f>RES_hhdet_in_tes!G$118</f>
        <v>0</v>
      </c>
      <c r="H317" s="156">
        <f>RES_hhdet_in_tes!H$118</f>
        <v>0</v>
      </c>
      <c r="I317" s="156">
        <f>RES_hhdet_in_tes!I$118</f>
        <v>0</v>
      </c>
      <c r="J317" s="156">
        <f>RES_hhdet_in_tes!J$118</f>
        <v>0</v>
      </c>
      <c r="K317" s="156">
        <f>RES_hhdet_in_tes!K$118</f>
        <v>0</v>
      </c>
      <c r="L317" s="156">
        <f>RES_hhdet_in_tes!L$118</f>
        <v>0</v>
      </c>
      <c r="M317" s="156">
        <f>RES_hhdet_in_tes!M$118</f>
        <v>0</v>
      </c>
      <c r="N317" s="156">
        <f>RES_hhdet_in_tes!N$118</f>
        <v>0</v>
      </c>
      <c r="O317" s="156">
        <f>RES_hhdet_in_tes!O$118</f>
        <v>0</v>
      </c>
      <c r="P317" s="156">
        <f>RES_hhdet_in_tes!P$118</f>
        <v>0</v>
      </c>
      <c r="Q317" s="156">
        <f>RES_hhdet_in_tes!Q$118</f>
        <v>0</v>
      </c>
    </row>
    <row r="318" spans="1:17" ht="12" customHeight="1" x14ac:dyDescent="0.25">
      <c r="A318" s="148" t="s">
        <v>59</v>
      </c>
      <c r="B318" s="156"/>
      <c r="C318" s="156">
        <f>RES_hhdet_in_tes!C$119</f>
        <v>0</v>
      </c>
      <c r="D318" s="156">
        <f>RES_hhdet_in_tes!D$119</f>
        <v>0</v>
      </c>
      <c r="E318" s="156">
        <f>RES_hhdet_in_tes!E$119</f>
        <v>0</v>
      </c>
      <c r="F318" s="156">
        <f>RES_hhdet_in_tes!F$119</f>
        <v>0</v>
      </c>
      <c r="G318" s="156">
        <f>RES_hhdet_in_tes!G$119</f>
        <v>0</v>
      </c>
      <c r="H318" s="156">
        <f>RES_hhdet_in_tes!H$119</f>
        <v>0</v>
      </c>
      <c r="I318" s="156">
        <f>RES_hhdet_in_tes!I$119</f>
        <v>0</v>
      </c>
      <c r="J318" s="156">
        <f>RES_hhdet_in_tes!J$119</f>
        <v>0</v>
      </c>
      <c r="K318" s="156">
        <f>RES_hhdet_in_tes!K$119</f>
        <v>0</v>
      </c>
      <c r="L318" s="156">
        <f>RES_hhdet_in_tes!L$119</f>
        <v>0</v>
      </c>
      <c r="M318" s="156">
        <f>RES_hhdet_in_tes!M$119</f>
        <v>0</v>
      </c>
      <c r="N318" s="156">
        <f>RES_hhdet_in_tes!N$119</f>
        <v>0</v>
      </c>
      <c r="O318" s="156">
        <f>RES_hhdet_in_tes!O$119</f>
        <v>0</v>
      </c>
      <c r="P318" s="156">
        <f>RES_hhdet_in_tes!P$119</f>
        <v>0</v>
      </c>
      <c r="Q318" s="156">
        <f>RES_hhdet_in_tes!Q$119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RES_hhdet_in_tes!C$121</f>
        <v>0</v>
      </c>
      <c r="D320" s="156">
        <f>RES_hhdet_in_tes!D$121</f>
        <v>0</v>
      </c>
      <c r="E320" s="156">
        <f>RES_hhdet_in_tes!E$121</f>
        <v>0</v>
      </c>
      <c r="F320" s="156">
        <f>RES_hhdet_in_tes!F$121</f>
        <v>0</v>
      </c>
      <c r="G320" s="156">
        <f>RES_hhdet_in_tes!G$121</f>
        <v>0</v>
      </c>
      <c r="H320" s="156">
        <f>RES_hhdet_in_tes!H$121</f>
        <v>0</v>
      </c>
      <c r="I320" s="156">
        <f>RES_hhdet_in_tes!I$121</f>
        <v>0</v>
      </c>
      <c r="J320" s="156">
        <f>RES_hhdet_in_tes!J$121</f>
        <v>0</v>
      </c>
      <c r="K320" s="156">
        <f>RES_hhdet_in_tes!K$121</f>
        <v>0</v>
      </c>
      <c r="L320" s="156">
        <f>RES_hhdet_in_tes!L$121</f>
        <v>0</v>
      </c>
      <c r="M320" s="156">
        <f>RES_hhdet_in_tes!M$121</f>
        <v>0</v>
      </c>
      <c r="N320" s="156">
        <f>RES_hhdet_in_tes!N$121</f>
        <v>0</v>
      </c>
      <c r="O320" s="156">
        <f>RES_hhdet_in_tes!O$121</f>
        <v>0</v>
      </c>
      <c r="P320" s="156">
        <f>RES_hhdet_in_tes!P$121</f>
        <v>0</v>
      </c>
      <c r="Q320" s="156">
        <f>RES_hhdet_in_tes!Q$121</f>
        <v>0</v>
      </c>
    </row>
    <row r="321" spans="1:17" ht="12" customHeight="1" x14ac:dyDescent="0.25">
      <c r="A321" s="29" t="s">
        <v>140</v>
      </c>
      <c r="B321" s="57"/>
      <c r="C321" s="57">
        <f>RES_hhdet_in_tes!C$122</f>
        <v>0</v>
      </c>
      <c r="D321" s="57">
        <f>RES_hhdet_in_tes!D$122</f>
        <v>0</v>
      </c>
      <c r="E321" s="57">
        <f>RES_hhdet_in_tes!E$122</f>
        <v>0</v>
      </c>
      <c r="F321" s="57">
        <f>RES_hhdet_in_tes!F$122</f>
        <v>0</v>
      </c>
      <c r="G321" s="57">
        <f>RES_hhdet_in_tes!G$122</f>
        <v>0</v>
      </c>
      <c r="H321" s="57">
        <f>RES_hhdet_in_tes!H$122</f>
        <v>0</v>
      </c>
      <c r="I321" s="57">
        <f>RES_hhdet_in_tes!I$122</f>
        <v>0</v>
      </c>
      <c r="J321" s="57">
        <f>RES_hhdet_in_tes!J$122</f>
        <v>0</v>
      </c>
      <c r="K321" s="57">
        <f>RES_hhdet_in_tes!K$122</f>
        <v>0</v>
      </c>
      <c r="L321" s="57">
        <f>RES_hhdet_in_tes!L$122</f>
        <v>0</v>
      </c>
      <c r="M321" s="57">
        <f>RES_hhdet_in_tes!M$122</f>
        <v>0</v>
      </c>
      <c r="N321" s="57">
        <f>RES_hhdet_in_tes!N$122</f>
        <v>0</v>
      </c>
      <c r="O321" s="57">
        <f>RES_hhdet_in_tes!O$122</f>
        <v>0</v>
      </c>
      <c r="P321" s="57">
        <f>RES_hhdet_in_tes!P$122</f>
        <v>0</v>
      </c>
      <c r="Q321" s="57">
        <f>RES_hhdet_in_tes!Q$122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153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152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151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79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153</v>
      </c>
      <c r="B344" s="156"/>
      <c r="C344" s="156">
        <f>RES_hhdet_in_emi!C$107</f>
        <v>0</v>
      </c>
      <c r="D344" s="156">
        <f>RES_hhdet_in_emi!D$107</f>
        <v>0</v>
      </c>
      <c r="E344" s="156">
        <f>RES_hhdet_in_emi!E$107</f>
        <v>0</v>
      </c>
      <c r="F344" s="156">
        <f>RES_hhdet_in_emi!F$107</f>
        <v>0</v>
      </c>
      <c r="G344" s="156">
        <f>RES_hhdet_in_emi!G$107</f>
        <v>0</v>
      </c>
      <c r="H344" s="156">
        <f>RES_hhdet_in_emi!H$107</f>
        <v>0</v>
      </c>
      <c r="I344" s="156">
        <f>RES_hhdet_in_emi!I$107</f>
        <v>0</v>
      </c>
      <c r="J344" s="156">
        <f>RES_hhdet_in_emi!J$107</f>
        <v>0</v>
      </c>
      <c r="K344" s="156">
        <f>RES_hhdet_in_emi!K$107</f>
        <v>0</v>
      </c>
      <c r="L344" s="156">
        <f>RES_hhdet_in_emi!L$107</f>
        <v>0</v>
      </c>
      <c r="M344" s="156">
        <f>RES_hhdet_in_emi!M$107</f>
        <v>0</v>
      </c>
      <c r="N344" s="156">
        <f>RES_hhdet_in_emi!N$107</f>
        <v>0</v>
      </c>
      <c r="O344" s="156">
        <f>RES_hhdet_in_emi!O$107</f>
        <v>0</v>
      </c>
      <c r="P344" s="156">
        <f>RES_hhdet_in_emi!P$107</f>
        <v>0</v>
      </c>
      <c r="Q344" s="156">
        <f>RES_hhdet_in_emi!Q$107</f>
        <v>0</v>
      </c>
    </row>
    <row r="345" spans="1:17" ht="12" customHeight="1" x14ac:dyDescent="0.25">
      <c r="A345" s="23" t="s">
        <v>60</v>
      </c>
      <c r="B345" s="156"/>
      <c r="C345" s="156">
        <f>RES_hhdet_in_emi!C$108</f>
        <v>0</v>
      </c>
      <c r="D345" s="156">
        <f>RES_hhdet_in_emi!D$108</f>
        <v>0</v>
      </c>
      <c r="E345" s="156">
        <f>RES_hhdet_in_emi!E$108</f>
        <v>0</v>
      </c>
      <c r="F345" s="156">
        <f>RES_hhdet_in_emi!F$108</f>
        <v>0</v>
      </c>
      <c r="G345" s="156">
        <f>RES_hhdet_in_emi!G$108</f>
        <v>0</v>
      </c>
      <c r="H345" s="156">
        <f>RES_hhdet_in_emi!H$108</f>
        <v>0</v>
      </c>
      <c r="I345" s="156">
        <f>RES_hhdet_in_emi!I$108</f>
        <v>0</v>
      </c>
      <c r="J345" s="156">
        <f>RES_hhdet_in_emi!J$108</f>
        <v>0</v>
      </c>
      <c r="K345" s="156">
        <f>RES_hhdet_in_emi!K$108</f>
        <v>0</v>
      </c>
      <c r="L345" s="156">
        <f>RES_hhdet_in_emi!L$108</f>
        <v>0</v>
      </c>
      <c r="M345" s="156">
        <f>RES_hhdet_in_emi!M$108</f>
        <v>0</v>
      </c>
      <c r="N345" s="156">
        <f>RES_hhdet_in_emi!N$108</f>
        <v>0</v>
      </c>
      <c r="O345" s="156">
        <f>RES_hhdet_in_emi!O$108</f>
        <v>0</v>
      </c>
      <c r="P345" s="156">
        <f>RES_hhdet_in_emi!P$108</f>
        <v>0</v>
      </c>
      <c r="Q345" s="156">
        <f>RES_hhdet_in_emi!Q$108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RES_hhdet_in_emi!C$110</f>
        <v>0</v>
      </c>
      <c r="D347" s="156">
        <f>RES_hhdet_in_emi!D$110</f>
        <v>0</v>
      </c>
      <c r="E347" s="156">
        <f>RES_hhdet_in_emi!E$110</f>
        <v>0</v>
      </c>
      <c r="F347" s="156">
        <f>RES_hhdet_in_emi!F$110</f>
        <v>0</v>
      </c>
      <c r="G347" s="156">
        <f>RES_hhdet_in_emi!G$110</f>
        <v>0</v>
      </c>
      <c r="H347" s="156">
        <f>RES_hhdet_in_emi!H$110</f>
        <v>0</v>
      </c>
      <c r="I347" s="156">
        <f>RES_hhdet_in_emi!I$110</f>
        <v>0</v>
      </c>
      <c r="J347" s="156">
        <f>RES_hhdet_in_emi!J$110</f>
        <v>0</v>
      </c>
      <c r="K347" s="156">
        <f>RES_hhdet_in_emi!K$110</f>
        <v>0</v>
      </c>
      <c r="L347" s="156">
        <f>RES_hhdet_in_emi!L$110</f>
        <v>0</v>
      </c>
      <c r="M347" s="156">
        <f>RES_hhdet_in_emi!M$110</f>
        <v>0</v>
      </c>
      <c r="N347" s="156">
        <f>RES_hhdet_in_emi!N$110</f>
        <v>0</v>
      </c>
      <c r="O347" s="156">
        <f>RES_hhdet_in_emi!O$110</f>
        <v>0</v>
      </c>
      <c r="P347" s="156">
        <f>RES_hhdet_in_emi!P$110</f>
        <v>0</v>
      </c>
      <c r="Q347" s="156">
        <f>RES_hhdet_in_emi!Q$110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152</v>
      </c>
      <c r="B349" s="132"/>
      <c r="C349" s="132">
        <f>RES_hhdet_in_emi!C$112</f>
        <v>0</v>
      </c>
      <c r="D349" s="132">
        <f>RES_hhdet_in_emi!D$112</f>
        <v>0</v>
      </c>
      <c r="E349" s="132">
        <f>RES_hhdet_in_emi!E$112</f>
        <v>0</v>
      </c>
      <c r="F349" s="132">
        <f>RES_hhdet_in_emi!F$112</f>
        <v>0</v>
      </c>
      <c r="G349" s="132">
        <f>RES_hhdet_in_emi!G$112</f>
        <v>0</v>
      </c>
      <c r="H349" s="132">
        <f>RES_hhdet_in_emi!H$112</f>
        <v>0</v>
      </c>
      <c r="I349" s="132">
        <f>RES_hhdet_in_emi!I$112</f>
        <v>0</v>
      </c>
      <c r="J349" s="132">
        <f>RES_hhdet_in_emi!J$112</f>
        <v>0</v>
      </c>
      <c r="K349" s="132">
        <f>RES_hhdet_in_emi!K$112</f>
        <v>0</v>
      </c>
      <c r="L349" s="132">
        <f>RES_hhdet_in_emi!L$112</f>
        <v>0</v>
      </c>
      <c r="M349" s="132">
        <f>RES_hhdet_in_emi!M$112</f>
        <v>0</v>
      </c>
      <c r="N349" s="132">
        <f>RES_hhdet_in_emi!N$112</f>
        <v>0</v>
      </c>
      <c r="O349" s="132">
        <f>RES_hhdet_in_emi!O$112</f>
        <v>0</v>
      </c>
      <c r="P349" s="132">
        <f>RES_hhdet_in_emi!P$112</f>
        <v>0</v>
      </c>
      <c r="Q349" s="132">
        <f>RES_hhdet_in_emi!Q$112</f>
        <v>0</v>
      </c>
    </row>
    <row r="350" spans="1:17" ht="12" customHeight="1" x14ac:dyDescent="0.25">
      <c r="A350" s="167" t="s">
        <v>151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79</v>
      </c>
      <c r="B351" s="165"/>
      <c r="C351" s="165">
        <f>RES_hhdet_in_emi!C$114</f>
        <v>0</v>
      </c>
      <c r="D351" s="165">
        <f>RES_hhdet_in_emi!D$114</f>
        <v>0</v>
      </c>
      <c r="E351" s="165">
        <f>RES_hhdet_in_emi!E$114</f>
        <v>0</v>
      </c>
      <c r="F351" s="165">
        <f>RES_hhdet_in_emi!F$114</f>
        <v>0</v>
      </c>
      <c r="G351" s="165">
        <f>RES_hhdet_in_emi!G$114</f>
        <v>0</v>
      </c>
      <c r="H351" s="165">
        <f>RES_hhdet_in_emi!H$114</f>
        <v>0</v>
      </c>
      <c r="I351" s="165">
        <f>RES_hhdet_in_emi!I$114</f>
        <v>0</v>
      </c>
      <c r="J351" s="165">
        <f>RES_hhdet_in_emi!J$114</f>
        <v>0</v>
      </c>
      <c r="K351" s="165">
        <f>RES_hhdet_in_emi!K$114</f>
        <v>0</v>
      </c>
      <c r="L351" s="165">
        <f>RES_hhdet_in_emi!L$114</f>
        <v>0</v>
      </c>
      <c r="M351" s="165">
        <f>RES_hhdet_in_emi!M$114</f>
        <v>0</v>
      </c>
      <c r="N351" s="165">
        <f>RES_hhdet_in_emi!N$114</f>
        <v>0</v>
      </c>
      <c r="O351" s="165">
        <f>RES_hhdet_in_emi!O$114</f>
        <v>0</v>
      </c>
      <c r="P351" s="165">
        <f>RES_hhdet_in_emi!P$114</f>
        <v>0</v>
      </c>
      <c r="Q351" s="165">
        <f>RES_hhdet_in_emi!Q$114</f>
        <v>0</v>
      </c>
    </row>
    <row r="352" spans="1:17" ht="12" customHeight="1" x14ac:dyDescent="0.25">
      <c r="A352" s="147" t="s">
        <v>59</v>
      </c>
      <c r="B352" s="164"/>
      <c r="C352" s="164">
        <f>RES_hhdet_in_emi!C$115</f>
        <v>0</v>
      </c>
      <c r="D352" s="164">
        <f>RES_hhdet_in_emi!D$115</f>
        <v>0</v>
      </c>
      <c r="E352" s="164">
        <f>RES_hhdet_in_emi!E$115</f>
        <v>0</v>
      </c>
      <c r="F352" s="164">
        <f>RES_hhdet_in_emi!F$115</f>
        <v>0</v>
      </c>
      <c r="G352" s="164">
        <f>RES_hhdet_in_emi!G$115</f>
        <v>0</v>
      </c>
      <c r="H352" s="164">
        <f>RES_hhdet_in_emi!H$115</f>
        <v>0</v>
      </c>
      <c r="I352" s="164">
        <f>RES_hhdet_in_emi!I$115</f>
        <v>0</v>
      </c>
      <c r="J352" s="164">
        <f>RES_hhdet_in_emi!J$115</f>
        <v>0</v>
      </c>
      <c r="K352" s="164">
        <f>RES_hhdet_in_emi!K$115</f>
        <v>0</v>
      </c>
      <c r="L352" s="164">
        <f>RES_hhdet_in_emi!L$115</f>
        <v>0</v>
      </c>
      <c r="M352" s="164">
        <f>RES_hhdet_in_emi!M$115</f>
        <v>0</v>
      </c>
      <c r="N352" s="164">
        <f>RES_hhdet_in_emi!N$115</f>
        <v>0</v>
      </c>
      <c r="O352" s="164">
        <f>RES_hhdet_in_emi!O$115</f>
        <v>0</v>
      </c>
      <c r="P352" s="164">
        <f>RES_hhdet_in_emi!P$115</f>
        <v>0</v>
      </c>
      <c r="Q352" s="164">
        <f>RES_hhdet_in_emi!Q$115</f>
        <v>0</v>
      </c>
    </row>
    <row r="353" spans="1:17" ht="12" customHeight="1" x14ac:dyDescent="0.25">
      <c r="A353" s="163" t="s">
        <v>142</v>
      </c>
      <c r="B353" s="162"/>
      <c r="C353" s="162">
        <f>RES_hhdet_in_emi!C$116</f>
        <v>0</v>
      </c>
      <c r="D353" s="162">
        <f>RES_hhdet_in_emi!D$116</f>
        <v>0</v>
      </c>
      <c r="E353" s="162">
        <f>RES_hhdet_in_emi!E$116</f>
        <v>0</v>
      </c>
      <c r="F353" s="162">
        <f>RES_hhdet_in_emi!F$116</f>
        <v>0</v>
      </c>
      <c r="G353" s="162">
        <f>RES_hhdet_in_emi!G$116</f>
        <v>0</v>
      </c>
      <c r="H353" s="162">
        <f>RES_hhdet_in_emi!H$116</f>
        <v>0</v>
      </c>
      <c r="I353" s="162">
        <f>RES_hhdet_in_emi!I$116</f>
        <v>0</v>
      </c>
      <c r="J353" s="162">
        <f>RES_hhdet_in_emi!J$116</f>
        <v>0</v>
      </c>
      <c r="K353" s="162">
        <f>RES_hhdet_in_emi!K$116</f>
        <v>0</v>
      </c>
      <c r="L353" s="162">
        <f>RES_hhdet_in_emi!L$116</f>
        <v>0</v>
      </c>
      <c r="M353" s="162">
        <f>RES_hhdet_in_emi!M$116</f>
        <v>0</v>
      </c>
      <c r="N353" s="162">
        <f>RES_hhdet_in_emi!N$116</f>
        <v>0</v>
      </c>
      <c r="O353" s="162">
        <f>RES_hhdet_in_emi!O$116</f>
        <v>0</v>
      </c>
      <c r="P353" s="162">
        <f>RES_hhdet_in_emi!P$116</f>
        <v>0</v>
      </c>
      <c r="Q353" s="162">
        <f>RES_hhdet_in_emi!Q$116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RES_hhdet_in_emi!C$118</f>
        <v>0</v>
      </c>
      <c r="D355" s="156">
        <f>RES_hhdet_in_emi!D$118</f>
        <v>0</v>
      </c>
      <c r="E355" s="156">
        <f>RES_hhdet_in_emi!E$118</f>
        <v>0</v>
      </c>
      <c r="F355" s="156">
        <f>RES_hhdet_in_emi!F$118</f>
        <v>0</v>
      </c>
      <c r="G355" s="156">
        <f>RES_hhdet_in_emi!G$118</f>
        <v>0</v>
      </c>
      <c r="H355" s="156">
        <f>RES_hhdet_in_emi!H$118</f>
        <v>0</v>
      </c>
      <c r="I355" s="156">
        <f>RES_hhdet_in_emi!I$118</f>
        <v>0</v>
      </c>
      <c r="J355" s="156">
        <f>RES_hhdet_in_emi!J$118</f>
        <v>0</v>
      </c>
      <c r="K355" s="156">
        <f>RES_hhdet_in_emi!K$118</f>
        <v>0</v>
      </c>
      <c r="L355" s="156">
        <f>RES_hhdet_in_emi!L$118</f>
        <v>0</v>
      </c>
      <c r="M355" s="156">
        <f>RES_hhdet_in_emi!M$118</f>
        <v>0</v>
      </c>
      <c r="N355" s="156">
        <f>RES_hhdet_in_emi!N$118</f>
        <v>0</v>
      </c>
      <c r="O355" s="156">
        <f>RES_hhdet_in_emi!O$118</f>
        <v>0</v>
      </c>
      <c r="P355" s="156">
        <f>RES_hhdet_in_emi!P$118</f>
        <v>0</v>
      </c>
      <c r="Q355" s="156">
        <f>RES_hhdet_in_emi!Q$118</f>
        <v>0</v>
      </c>
    </row>
    <row r="356" spans="1:17" ht="12" customHeight="1" x14ac:dyDescent="0.25">
      <c r="A356" s="148" t="s">
        <v>59</v>
      </c>
      <c r="B356" s="156"/>
      <c r="C356" s="156">
        <f>RES_hhdet_in_emi!C$119</f>
        <v>0</v>
      </c>
      <c r="D356" s="156">
        <f>RES_hhdet_in_emi!D$119</f>
        <v>0</v>
      </c>
      <c r="E356" s="156">
        <f>RES_hhdet_in_emi!E$119</f>
        <v>0</v>
      </c>
      <c r="F356" s="156">
        <f>RES_hhdet_in_emi!F$119</f>
        <v>0</v>
      </c>
      <c r="G356" s="156">
        <f>RES_hhdet_in_emi!G$119</f>
        <v>0</v>
      </c>
      <c r="H356" s="156">
        <f>RES_hhdet_in_emi!H$119</f>
        <v>0</v>
      </c>
      <c r="I356" s="156">
        <f>RES_hhdet_in_emi!I$119</f>
        <v>0</v>
      </c>
      <c r="J356" s="156">
        <f>RES_hhdet_in_emi!J$119</f>
        <v>0</v>
      </c>
      <c r="K356" s="156">
        <f>RES_hhdet_in_emi!K$119</f>
        <v>0</v>
      </c>
      <c r="L356" s="156">
        <f>RES_hhdet_in_emi!L$119</f>
        <v>0</v>
      </c>
      <c r="M356" s="156">
        <f>RES_hhdet_in_emi!M$119</f>
        <v>0</v>
      </c>
      <c r="N356" s="156">
        <f>RES_hhdet_in_emi!N$119</f>
        <v>0</v>
      </c>
      <c r="O356" s="156">
        <f>RES_hhdet_in_emi!O$119</f>
        <v>0</v>
      </c>
      <c r="P356" s="156">
        <f>RES_hhdet_in_emi!P$119</f>
        <v>0</v>
      </c>
      <c r="Q356" s="156">
        <f>RES_hhdet_in_emi!Q$119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RES_hhdet_in_emi!C$121</f>
        <v>0</v>
      </c>
      <c r="D358" s="156">
        <f>RES_hhdet_in_emi!D$121</f>
        <v>0</v>
      </c>
      <c r="E358" s="156">
        <f>RES_hhdet_in_emi!E$121</f>
        <v>0</v>
      </c>
      <c r="F358" s="156">
        <f>RES_hhdet_in_emi!F$121</f>
        <v>0</v>
      </c>
      <c r="G358" s="156">
        <f>RES_hhdet_in_emi!G$121</f>
        <v>0</v>
      </c>
      <c r="H358" s="156">
        <f>RES_hhdet_in_emi!H$121</f>
        <v>0</v>
      </c>
      <c r="I358" s="156">
        <f>RES_hhdet_in_emi!I$121</f>
        <v>0</v>
      </c>
      <c r="J358" s="156">
        <f>RES_hhdet_in_emi!J$121</f>
        <v>0</v>
      </c>
      <c r="K358" s="156">
        <f>RES_hhdet_in_emi!K$121</f>
        <v>0</v>
      </c>
      <c r="L358" s="156">
        <f>RES_hhdet_in_emi!L$121</f>
        <v>0</v>
      </c>
      <c r="M358" s="156">
        <f>RES_hhdet_in_emi!M$121</f>
        <v>0</v>
      </c>
      <c r="N358" s="156">
        <f>RES_hhdet_in_emi!N$121</f>
        <v>0</v>
      </c>
      <c r="O358" s="156">
        <f>RES_hhdet_in_emi!O$121</f>
        <v>0</v>
      </c>
      <c r="P358" s="156">
        <f>RES_hhdet_in_emi!P$121</f>
        <v>0</v>
      </c>
      <c r="Q358" s="156">
        <f>RES_hhdet_in_emi!Q$121</f>
        <v>0</v>
      </c>
    </row>
    <row r="359" spans="1:17" ht="12" customHeight="1" x14ac:dyDescent="0.25">
      <c r="A359" s="29" t="s">
        <v>140</v>
      </c>
      <c r="B359" s="57"/>
      <c r="C359" s="57">
        <f>RES_hhdet_in_emi!C$122</f>
        <v>0</v>
      </c>
      <c r="D359" s="57">
        <f>RES_hhdet_in_emi!D$122</f>
        <v>0</v>
      </c>
      <c r="E359" s="57">
        <f>RES_hhdet_in_emi!E$122</f>
        <v>0</v>
      </c>
      <c r="F359" s="57">
        <f>RES_hhdet_in_emi!F$122</f>
        <v>0</v>
      </c>
      <c r="G359" s="57">
        <f>RES_hhdet_in_emi!G$122</f>
        <v>0</v>
      </c>
      <c r="H359" s="57">
        <f>RES_hhdet_in_emi!H$122</f>
        <v>0</v>
      </c>
      <c r="I359" s="57">
        <f>RES_hhdet_in_emi!I$122</f>
        <v>0</v>
      </c>
      <c r="J359" s="57">
        <f>RES_hhdet_in_emi!J$122</f>
        <v>0</v>
      </c>
      <c r="K359" s="57">
        <f>RES_hhdet_in_emi!K$122</f>
        <v>0</v>
      </c>
      <c r="L359" s="57">
        <f>RES_hhdet_in_emi!L$122</f>
        <v>0</v>
      </c>
      <c r="M359" s="57">
        <f>RES_hhdet_in_emi!M$122</f>
        <v>0</v>
      </c>
      <c r="N359" s="57">
        <f>RES_hhdet_in_emi!N$122</f>
        <v>0</v>
      </c>
      <c r="O359" s="57">
        <f>RES_hhdet_in_emi!O$122</f>
        <v>0</v>
      </c>
      <c r="P359" s="57">
        <f>RES_hhdet_in_emi!P$122</f>
        <v>0</v>
      </c>
      <c r="Q359" s="57">
        <f>RES_hhdet_in_emi!Q$122</f>
        <v>0</v>
      </c>
    </row>
    <row r="361" spans="1:17" ht="12" customHeight="1" x14ac:dyDescent="0.25">
      <c r="A361" s="152" t="s">
        <v>189</v>
      </c>
      <c r="B361" s="168"/>
      <c r="C361" s="168">
        <f t="shared" ref="C361:Q361" si="94">SUM(C362,C365,C367,C376)</f>
        <v>0</v>
      </c>
      <c r="D361" s="168">
        <f t="shared" si="94"/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 t="shared" ref="C362:Q362" si="95">SUM(C363:C364)</f>
        <v>0</v>
      </c>
      <c r="D362" s="157">
        <f t="shared" si="95"/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153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 t="shared" ref="C365:Q365" si="97">C366</f>
        <v>0</v>
      </c>
      <c r="D365" s="157">
        <f t="shared" si="97"/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 t="shared" ref="C367:Q367" si="98">IF(C291=0,0,C291/0.086*1000000/SUM(C$53:C$56))</f>
        <v>0</v>
      </c>
      <c r="D367" s="157">
        <f t="shared" si="98"/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152</v>
      </c>
      <c r="B368" s="132"/>
      <c r="C368" s="132">
        <f t="shared" ref="C368:Q368" si="99">IF(C292=0,0,C292/0.086*1000000/C$53)</f>
        <v>0</v>
      </c>
      <c r="D368" s="132">
        <f t="shared" si="99"/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151</v>
      </c>
      <c r="B369" s="132"/>
      <c r="C369" s="132">
        <f t="shared" ref="C369:Q369" si="100">IF(C293=0,0,C293/0.086*1000000/C$54)</f>
        <v>0</v>
      </c>
      <c r="D369" s="132">
        <f t="shared" si="100"/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79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 t="shared" ref="C372:Q372" si="102">IF(C296=0,0,C296/0.086*1000000/C$55)</f>
        <v>0</v>
      </c>
      <c r="D372" s="162">
        <f t="shared" si="102"/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 t="shared" ref="C373:Q373" si="103">IF(C297=0,0,C297/0.086*1000000/C$56)</f>
        <v>0</v>
      </c>
      <c r="D373" s="160">
        <f t="shared" si="103"/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 t="shared" ref="C376:Q376" si="105">IF(C300=0,0,C300/0.086*1000000/SUM(C$58:C$59))</f>
        <v>0</v>
      </c>
      <c r="D376" s="157">
        <f t="shared" si="105"/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 t="shared" ref="C377:Q377" si="106">IF(C301=0,0,C301/0.086*1000000/C$58)</f>
        <v>0</v>
      </c>
      <c r="D377" s="156">
        <f t="shared" si="106"/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 t="shared" ref="C378:Q378" si="107">IF(C302=0,0,C302/0.086*1000000/C$59)</f>
        <v>0</v>
      </c>
      <c r="D378" s="57">
        <f t="shared" si="107"/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153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152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151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79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153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152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151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79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153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152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151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79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153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152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151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79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153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152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151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79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tabColor theme="9" tint="0.59999389629810485"/>
    <pageSetUpPr fitToPage="1"/>
  </sheetPr>
  <dimension ref="A1:Q47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286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RES_hhdet_num!B$124</f>
        <v>0</v>
      </c>
      <c r="C5" s="151">
        <f>RES_hhdet_num!C$124</f>
        <v>0</v>
      </c>
      <c r="D5" s="151">
        <f>RES_hhdet_num!D$124</f>
        <v>0</v>
      </c>
      <c r="E5" s="151">
        <f>RES_hhdet_num!E$124</f>
        <v>0</v>
      </c>
      <c r="F5" s="151">
        <f>RES_hhdet_num!F$124</f>
        <v>0</v>
      </c>
      <c r="G5" s="151">
        <f>RES_hhdet_num!G$124</f>
        <v>0</v>
      </c>
      <c r="H5" s="151">
        <f>RES_hhdet_num!H$124</f>
        <v>0</v>
      </c>
      <c r="I5" s="151">
        <f>RES_hhdet_num!I$124</f>
        <v>0</v>
      </c>
      <c r="J5" s="151">
        <f>RES_hhdet_num!J$124</f>
        <v>0</v>
      </c>
      <c r="K5" s="151">
        <f>RES_hhdet_num!K$124</f>
        <v>0</v>
      </c>
      <c r="L5" s="151">
        <f>RES_hhdet_num!L$124</f>
        <v>0</v>
      </c>
      <c r="M5" s="151">
        <f>RES_hhdet_num!M$124</f>
        <v>0</v>
      </c>
      <c r="N5" s="151">
        <f>RES_hhdet_num!N$124</f>
        <v>0</v>
      </c>
      <c r="O5" s="151">
        <f>RES_hhdet_num!O$124</f>
        <v>0</v>
      </c>
      <c r="P5" s="151">
        <f>RES_hhdet_num!P$124</f>
        <v>0</v>
      </c>
      <c r="Q5" s="151">
        <f>RES_hhdet_num!Q$124</f>
        <v>0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149</v>
      </c>
      <c r="B7" s="67">
        <f>RES_hhdet_num!B$126</f>
        <v>0</v>
      </c>
      <c r="C7" s="67">
        <f>RES_hhdet_num!C$126</f>
        <v>0</v>
      </c>
      <c r="D7" s="67">
        <f>RES_hhdet_num!D$126</f>
        <v>0</v>
      </c>
      <c r="E7" s="67">
        <f>RES_hhdet_num!E$126</f>
        <v>0</v>
      </c>
      <c r="F7" s="67">
        <f>RES_hhdet_num!F$126</f>
        <v>0</v>
      </c>
      <c r="G7" s="67">
        <f>RES_hhdet_num!G$126</f>
        <v>0</v>
      </c>
      <c r="H7" s="67">
        <f>RES_hhdet_num!H$126</f>
        <v>0</v>
      </c>
      <c r="I7" s="67">
        <f>RES_hhdet_num!I$126</f>
        <v>0</v>
      </c>
      <c r="J7" s="67">
        <f>RES_hhdet_num!J$126</f>
        <v>0</v>
      </c>
      <c r="K7" s="67">
        <f>RES_hhdet_num!K$126</f>
        <v>0</v>
      </c>
      <c r="L7" s="67">
        <f>RES_hhdet_num!L$126</f>
        <v>0</v>
      </c>
      <c r="M7" s="67">
        <f>RES_hhdet_num!M$126</f>
        <v>0</v>
      </c>
      <c r="N7" s="67">
        <f>RES_hhdet_num!N$126</f>
        <v>0</v>
      </c>
      <c r="O7" s="67">
        <f>RES_hhdet_num!O$126</f>
        <v>0</v>
      </c>
      <c r="P7" s="67">
        <f>RES_hhdet_num!P$126</f>
        <v>0</v>
      </c>
      <c r="Q7" s="67">
        <f>RES_hhdet_num!Q$126</f>
        <v>0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RES_hhdet_num!B$129</f>
        <v>0</v>
      </c>
      <c r="C9" s="67">
        <f>RES_hhdet_num!C$129</f>
        <v>0</v>
      </c>
      <c r="D9" s="67">
        <f>RES_hhdet_num!D$129</f>
        <v>0</v>
      </c>
      <c r="E9" s="67">
        <f>RES_hhdet_num!E$129</f>
        <v>0</v>
      </c>
      <c r="F9" s="67">
        <f>RES_hhdet_num!F$129</f>
        <v>0</v>
      </c>
      <c r="G9" s="67">
        <f>RES_hhdet_num!G$129</f>
        <v>0</v>
      </c>
      <c r="H9" s="67">
        <f>RES_hhdet_num!H$129</f>
        <v>0</v>
      </c>
      <c r="I9" s="67">
        <f>RES_hhdet_num!I$129</f>
        <v>0</v>
      </c>
      <c r="J9" s="67">
        <f>RES_hhdet_num!J$129</f>
        <v>0</v>
      </c>
      <c r="K9" s="67">
        <f>RES_hhdet_num!K$129</f>
        <v>0</v>
      </c>
      <c r="L9" s="67">
        <f>RES_hhdet_num!L$129</f>
        <v>0</v>
      </c>
      <c r="M9" s="67">
        <f>RES_hhdet_num!M$129</f>
        <v>0</v>
      </c>
      <c r="N9" s="67">
        <f>RES_hhdet_num!N$129</f>
        <v>0</v>
      </c>
      <c r="O9" s="67">
        <f>RES_hhdet_num!O$129</f>
        <v>0</v>
      </c>
      <c r="P9" s="67">
        <f>RES_hhdet_num!P$129</f>
        <v>0</v>
      </c>
      <c r="Q9" s="67">
        <f>RES_hhdet_num!Q$129</f>
        <v>0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148</v>
      </c>
      <c r="B11" s="67">
        <f>RES_hhdet_num!B$131</f>
        <v>0</v>
      </c>
      <c r="C11" s="67">
        <f>RES_hhdet_num!C$131</f>
        <v>0</v>
      </c>
      <c r="D11" s="67">
        <f>RES_hhdet_num!D$131</f>
        <v>0</v>
      </c>
      <c r="E11" s="67">
        <f>RES_hhdet_num!E$131</f>
        <v>0</v>
      </c>
      <c r="F11" s="67">
        <f>RES_hhdet_num!F$131</f>
        <v>0</v>
      </c>
      <c r="G11" s="67">
        <f>RES_hhdet_num!G$131</f>
        <v>0</v>
      </c>
      <c r="H11" s="67">
        <f>RES_hhdet_num!H$131</f>
        <v>0</v>
      </c>
      <c r="I11" s="67">
        <f>RES_hhdet_num!I$131</f>
        <v>0</v>
      </c>
      <c r="J11" s="67">
        <f>RES_hhdet_num!J$131</f>
        <v>0</v>
      </c>
      <c r="K11" s="67">
        <f>RES_hhdet_num!K$131</f>
        <v>0</v>
      </c>
      <c r="L11" s="67">
        <f>RES_hhdet_num!L$131</f>
        <v>0</v>
      </c>
      <c r="M11" s="67">
        <f>RES_hhdet_num!M$131</f>
        <v>0</v>
      </c>
      <c r="N11" s="67">
        <f>RES_hhdet_num!N$131</f>
        <v>0</v>
      </c>
      <c r="O11" s="67">
        <f>RES_hhdet_num!O$131</f>
        <v>0</v>
      </c>
      <c r="P11" s="67">
        <f>RES_hhdet_num!P$131</f>
        <v>0</v>
      </c>
      <c r="Q11" s="67">
        <f>RES_hhdet_num!Q$131</f>
        <v>0</v>
      </c>
    </row>
    <row r="12" spans="1:17" ht="12" customHeight="1" x14ac:dyDescent="0.25">
      <c r="A12" s="23" t="s">
        <v>147</v>
      </c>
      <c r="B12" s="67">
        <f>RES_hhdet_num!B$132</f>
        <v>0</v>
      </c>
      <c r="C12" s="67">
        <f>RES_hhdet_num!C$132</f>
        <v>0</v>
      </c>
      <c r="D12" s="67">
        <f>RES_hhdet_num!D$132</f>
        <v>0</v>
      </c>
      <c r="E12" s="67">
        <f>RES_hhdet_num!E$132</f>
        <v>0</v>
      </c>
      <c r="F12" s="67">
        <f>RES_hhdet_num!F$132</f>
        <v>0</v>
      </c>
      <c r="G12" s="67">
        <f>RES_hhdet_num!G$132</f>
        <v>0</v>
      </c>
      <c r="H12" s="67">
        <f>RES_hhdet_num!H$132</f>
        <v>0</v>
      </c>
      <c r="I12" s="67">
        <f>RES_hhdet_num!I$132</f>
        <v>0</v>
      </c>
      <c r="J12" s="67">
        <f>RES_hhdet_num!J$132</f>
        <v>0</v>
      </c>
      <c r="K12" s="67">
        <f>RES_hhdet_num!K$132</f>
        <v>0</v>
      </c>
      <c r="L12" s="67">
        <f>RES_hhdet_num!L$132</f>
        <v>0</v>
      </c>
      <c r="M12" s="67">
        <f>RES_hhdet_num!M$132</f>
        <v>0</v>
      </c>
      <c r="N12" s="67">
        <f>RES_hhdet_num!N$132</f>
        <v>0</v>
      </c>
      <c r="O12" s="67">
        <f>RES_hhdet_num!O$132</f>
        <v>0</v>
      </c>
      <c r="P12" s="67">
        <f>RES_hhdet_num!P$132</f>
        <v>0</v>
      </c>
      <c r="Q12" s="67">
        <f>RES_hhdet_num!Q$132</f>
        <v>0</v>
      </c>
    </row>
    <row r="13" spans="1:17" ht="12" customHeight="1" x14ac:dyDescent="0.25">
      <c r="A13" s="23" t="s">
        <v>142</v>
      </c>
      <c r="B13" s="67">
        <f>RES_hhdet_num!B$135</f>
        <v>0</v>
      </c>
      <c r="C13" s="67">
        <f>RES_hhdet_num!C$135</f>
        <v>0</v>
      </c>
      <c r="D13" s="67">
        <f>RES_hhdet_num!D$135</f>
        <v>0</v>
      </c>
      <c r="E13" s="67">
        <f>RES_hhdet_num!E$135</f>
        <v>0</v>
      </c>
      <c r="F13" s="67">
        <f>RES_hhdet_num!F$135</f>
        <v>0</v>
      </c>
      <c r="G13" s="67">
        <f>RES_hhdet_num!G$135</f>
        <v>0</v>
      </c>
      <c r="H13" s="67">
        <f>RES_hhdet_num!H$135</f>
        <v>0</v>
      </c>
      <c r="I13" s="67">
        <f>RES_hhdet_num!I$135</f>
        <v>0</v>
      </c>
      <c r="J13" s="67">
        <f>RES_hhdet_num!J$135</f>
        <v>0</v>
      </c>
      <c r="K13" s="67">
        <f>RES_hhdet_num!K$135</f>
        <v>0</v>
      </c>
      <c r="L13" s="67">
        <f>RES_hhdet_num!L$135</f>
        <v>0</v>
      </c>
      <c r="M13" s="67">
        <f>RES_hhdet_num!M$135</f>
        <v>0</v>
      </c>
      <c r="N13" s="67">
        <f>RES_hhdet_num!N$135</f>
        <v>0</v>
      </c>
      <c r="O13" s="67">
        <f>RES_hhdet_num!O$135</f>
        <v>0</v>
      </c>
      <c r="P13" s="67">
        <f>RES_hhdet_num!P$135</f>
        <v>0</v>
      </c>
      <c r="Q13" s="67">
        <f>RES_hhdet_num!Q$135</f>
        <v>0</v>
      </c>
    </row>
    <row r="14" spans="1:17" ht="12" customHeight="1" x14ac:dyDescent="0.25">
      <c r="A14" s="23" t="s">
        <v>141</v>
      </c>
      <c r="B14" s="67">
        <f>RES_hhdet_num!B$136</f>
        <v>0</v>
      </c>
      <c r="C14" s="67">
        <f>RES_hhdet_num!C$136</f>
        <v>0</v>
      </c>
      <c r="D14" s="67">
        <f>RES_hhdet_num!D$136</f>
        <v>0</v>
      </c>
      <c r="E14" s="67">
        <f>RES_hhdet_num!E$136</f>
        <v>0</v>
      </c>
      <c r="F14" s="67">
        <f>RES_hhdet_num!F$136</f>
        <v>0</v>
      </c>
      <c r="G14" s="67">
        <f>RES_hhdet_num!G$136</f>
        <v>0</v>
      </c>
      <c r="H14" s="67">
        <f>RES_hhdet_num!H$136</f>
        <v>0</v>
      </c>
      <c r="I14" s="67">
        <f>RES_hhdet_num!I$136</f>
        <v>0</v>
      </c>
      <c r="J14" s="67">
        <f>RES_hhdet_num!J$136</f>
        <v>0</v>
      </c>
      <c r="K14" s="67">
        <f>RES_hhdet_num!K$136</f>
        <v>0</v>
      </c>
      <c r="L14" s="67">
        <f>RES_hhdet_num!L$136</f>
        <v>0</v>
      </c>
      <c r="M14" s="67">
        <f>RES_hhdet_num!M$136</f>
        <v>0</v>
      </c>
      <c r="N14" s="67">
        <f>RES_hhdet_num!N$136</f>
        <v>0</v>
      </c>
      <c r="O14" s="67">
        <f>RES_hhdet_num!O$136</f>
        <v>0</v>
      </c>
      <c r="P14" s="67">
        <f>RES_hhdet_num!P$136</f>
        <v>0</v>
      </c>
      <c r="Q14" s="67">
        <f>RES_hhdet_num!Q$136</f>
        <v>0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RES_hhdet_num!B$140</f>
        <v>0</v>
      </c>
      <c r="C16" s="67">
        <f>RES_hhdet_num!C$140</f>
        <v>0</v>
      </c>
      <c r="D16" s="67">
        <f>RES_hhdet_num!D$140</f>
        <v>0</v>
      </c>
      <c r="E16" s="67">
        <f>RES_hhdet_num!E$140</f>
        <v>0</v>
      </c>
      <c r="F16" s="67">
        <f>RES_hhdet_num!F$140</f>
        <v>0</v>
      </c>
      <c r="G16" s="67">
        <f>RES_hhdet_num!G$140</f>
        <v>0</v>
      </c>
      <c r="H16" s="67">
        <f>RES_hhdet_num!H$140</f>
        <v>0</v>
      </c>
      <c r="I16" s="67">
        <f>RES_hhdet_num!I$140</f>
        <v>0</v>
      </c>
      <c r="J16" s="67">
        <f>RES_hhdet_num!J$140</f>
        <v>0</v>
      </c>
      <c r="K16" s="67">
        <f>RES_hhdet_num!K$140</f>
        <v>0</v>
      </c>
      <c r="L16" s="67">
        <f>RES_hhdet_num!L$140</f>
        <v>0</v>
      </c>
      <c r="M16" s="67">
        <f>RES_hhdet_num!M$140</f>
        <v>0</v>
      </c>
      <c r="N16" s="67">
        <f>RES_hhdet_num!N$140</f>
        <v>0</v>
      </c>
      <c r="O16" s="67">
        <f>RES_hhdet_num!O$140</f>
        <v>0</v>
      </c>
      <c r="P16" s="67">
        <f>RES_hhdet_num!P$140</f>
        <v>0</v>
      </c>
      <c r="Q16" s="67">
        <f>RES_hhdet_num!Q$140</f>
        <v>0</v>
      </c>
    </row>
    <row r="17" spans="1:17" ht="12" customHeight="1" x14ac:dyDescent="0.25">
      <c r="A17" s="29" t="s">
        <v>140</v>
      </c>
      <c r="B17" s="83">
        <f>RES_hhdet_num!B$141</f>
        <v>0</v>
      </c>
      <c r="C17" s="83">
        <f>RES_hhdet_num!C$141</f>
        <v>0</v>
      </c>
      <c r="D17" s="83">
        <f>RES_hhdet_num!D$141</f>
        <v>0</v>
      </c>
      <c r="E17" s="83">
        <f>RES_hhdet_num!E$141</f>
        <v>0</v>
      </c>
      <c r="F17" s="83">
        <f>RES_hhdet_num!F$141</f>
        <v>0</v>
      </c>
      <c r="G17" s="83">
        <f>RES_hhdet_num!G$141</f>
        <v>0</v>
      </c>
      <c r="H17" s="83">
        <f>RES_hhdet_num!H$141</f>
        <v>0</v>
      </c>
      <c r="I17" s="83">
        <f>RES_hhdet_num!I$141</f>
        <v>0</v>
      </c>
      <c r="J17" s="83">
        <f>RES_hhdet_num!J$141</f>
        <v>0</v>
      </c>
      <c r="K17" s="83">
        <f>RES_hhdet_num!K$141</f>
        <v>0</v>
      </c>
      <c r="L17" s="83">
        <f>RES_hhdet_num!L$141</f>
        <v>0</v>
      </c>
      <c r="M17" s="83">
        <f>RES_hhdet_num!M$141</f>
        <v>0</v>
      </c>
      <c r="N17" s="83">
        <f>RES_hhdet_num!N$141</f>
        <v>0</v>
      </c>
      <c r="O17" s="83">
        <f>RES_hhdet_num!O$141</f>
        <v>0</v>
      </c>
      <c r="P17" s="83">
        <f>RES_hhdet_num!P$141</f>
        <v>0</v>
      </c>
      <c r="Q17" s="83">
        <f>RES_hhdet_num!Q$141</f>
        <v>0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149</v>
      </c>
      <c r="B21" s="67"/>
      <c r="C21" s="67">
        <f t="shared" ref="C21:Q21" si="0">B7+C35-C7</f>
        <v>0</v>
      </c>
      <c r="D21" s="67">
        <f t="shared" si="0"/>
        <v>0</v>
      </c>
      <c r="E21" s="67">
        <f t="shared" si="0"/>
        <v>0</v>
      </c>
      <c r="F21" s="67">
        <f t="shared" si="0"/>
        <v>0</v>
      </c>
      <c r="G21" s="67">
        <f t="shared" si="0"/>
        <v>0</v>
      </c>
      <c r="H21" s="67">
        <f t="shared" si="0"/>
        <v>0</v>
      </c>
      <c r="I21" s="67">
        <f t="shared" si="0"/>
        <v>0</v>
      </c>
      <c r="J21" s="67">
        <f t="shared" si="0"/>
        <v>0</v>
      </c>
      <c r="K21" s="67">
        <f t="shared" si="0"/>
        <v>0</v>
      </c>
      <c r="L21" s="67">
        <f t="shared" si="0"/>
        <v>0</v>
      </c>
      <c r="M21" s="67">
        <f t="shared" si="0"/>
        <v>0</v>
      </c>
      <c r="N21" s="67">
        <f t="shared" si="0"/>
        <v>0</v>
      </c>
      <c r="O21" s="67">
        <f t="shared" si="0"/>
        <v>0</v>
      </c>
      <c r="P21" s="67">
        <f t="shared" si="0"/>
        <v>0</v>
      </c>
      <c r="Q21" s="67">
        <f t="shared" si="0"/>
        <v>0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0</v>
      </c>
      <c r="D23" s="67">
        <f t="shared" si="1"/>
        <v>0</v>
      </c>
      <c r="E23" s="67">
        <f t="shared" si="1"/>
        <v>0</v>
      </c>
      <c r="F23" s="67">
        <f t="shared" si="1"/>
        <v>0</v>
      </c>
      <c r="G23" s="67">
        <f t="shared" si="1"/>
        <v>0</v>
      </c>
      <c r="H23" s="67">
        <f t="shared" si="1"/>
        <v>0</v>
      </c>
      <c r="I23" s="67">
        <f t="shared" si="1"/>
        <v>0</v>
      </c>
      <c r="J23" s="67">
        <f t="shared" si="1"/>
        <v>0</v>
      </c>
      <c r="K23" s="67">
        <f t="shared" si="1"/>
        <v>0</v>
      </c>
      <c r="L23" s="67">
        <f t="shared" si="1"/>
        <v>0</v>
      </c>
      <c r="M23" s="67">
        <f t="shared" si="1"/>
        <v>0</v>
      </c>
      <c r="N23" s="67">
        <f t="shared" si="1"/>
        <v>0</v>
      </c>
      <c r="O23" s="67">
        <f t="shared" si="1"/>
        <v>0</v>
      </c>
      <c r="P23" s="67">
        <f t="shared" si="1"/>
        <v>0</v>
      </c>
      <c r="Q23" s="67">
        <f t="shared" si="1"/>
        <v>0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148</v>
      </c>
      <c r="B25" s="67"/>
      <c r="C25" s="67">
        <f t="shared" ref="C25:Q28" si="2">B11+C39-C11</f>
        <v>0</v>
      </c>
      <c r="D25" s="67">
        <f t="shared" si="2"/>
        <v>0</v>
      </c>
      <c r="E25" s="67">
        <f t="shared" si="2"/>
        <v>0</v>
      </c>
      <c r="F25" s="67">
        <f t="shared" si="2"/>
        <v>0</v>
      </c>
      <c r="G25" s="67">
        <f t="shared" si="2"/>
        <v>0</v>
      </c>
      <c r="H25" s="67">
        <f t="shared" si="2"/>
        <v>0</v>
      </c>
      <c r="I25" s="67">
        <f t="shared" si="2"/>
        <v>0</v>
      </c>
      <c r="J25" s="67">
        <f t="shared" si="2"/>
        <v>0</v>
      </c>
      <c r="K25" s="67">
        <f t="shared" si="2"/>
        <v>0</v>
      </c>
      <c r="L25" s="67">
        <f t="shared" si="2"/>
        <v>0</v>
      </c>
      <c r="M25" s="67">
        <f t="shared" si="2"/>
        <v>0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147</v>
      </c>
      <c r="B26" s="67"/>
      <c r="C26" s="67">
        <f t="shared" si="2"/>
        <v>0</v>
      </c>
      <c r="D26" s="67">
        <f t="shared" si="2"/>
        <v>0</v>
      </c>
      <c r="E26" s="67">
        <f t="shared" si="2"/>
        <v>0</v>
      </c>
      <c r="F26" s="67">
        <f t="shared" si="2"/>
        <v>0</v>
      </c>
      <c r="G26" s="67">
        <f t="shared" si="2"/>
        <v>0</v>
      </c>
      <c r="H26" s="67">
        <f t="shared" si="2"/>
        <v>0</v>
      </c>
      <c r="I26" s="67">
        <f t="shared" si="2"/>
        <v>0</v>
      </c>
      <c r="J26" s="67">
        <f t="shared" si="2"/>
        <v>0</v>
      </c>
      <c r="K26" s="67">
        <f t="shared" si="2"/>
        <v>0</v>
      </c>
      <c r="L26" s="67">
        <f t="shared" si="2"/>
        <v>0</v>
      </c>
      <c r="M26" s="67">
        <f t="shared" si="2"/>
        <v>0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0</v>
      </c>
      <c r="D27" s="67">
        <f t="shared" si="2"/>
        <v>0</v>
      </c>
      <c r="E27" s="67">
        <f t="shared" si="2"/>
        <v>0</v>
      </c>
      <c r="F27" s="67">
        <f t="shared" si="2"/>
        <v>0</v>
      </c>
      <c r="G27" s="67">
        <f t="shared" si="2"/>
        <v>0</v>
      </c>
      <c r="H27" s="67">
        <f t="shared" si="2"/>
        <v>0</v>
      </c>
      <c r="I27" s="67">
        <f t="shared" si="2"/>
        <v>0</v>
      </c>
      <c r="J27" s="67">
        <f t="shared" si="2"/>
        <v>0</v>
      </c>
      <c r="K27" s="67">
        <f t="shared" si="2"/>
        <v>0</v>
      </c>
      <c r="L27" s="67">
        <f t="shared" si="2"/>
        <v>0</v>
      </c>
      <c r="M27" s="67">
        <f t="shared" si="2"/>
        <v>0</v>
      </c>
      <c r="N27" s="67">
        <f t="shared" si="2"/>
        <v>0</v>
      </c>
      <c r="O27" s="67">
        <f t="shared" si="2"/>
        <v>0</v>
      </c>
      <c r="P27" s="67">
        <f t="shared" si="2"/>
        <v>0</v>
      </c>
      <c r="Q27" s="67">
        <f t="shared" si="2"/>
        <v>0</v>
      </c>
    </row>
    <row r="28" spans="1:17" ht="12" customHeight="1" x14ac:dyDescent="0.25">
      <c r="A28" s="23" t="s">
        <v>141</v>
      </c>
      <c r="B28" s="67"/>
      <c r="C28" s="67">
        <f t="shared" si="2"/>
        <v>0</v>
      </c>
      <c r="D28" s="67">
        <f t="shared" si="2"/>
        <v>0</v>
      </c>
      <c r="E28" s="67">
        <f t="shared" si="2"/>
        <v>0</v>
      </c>
      <c r="F28" s="67">
        <f t="shared" si="2"/>
        <v>0</v>
      </c>
      <c r="G28" s="67">
        <f t="shared" si="2"/>
        <v>0</v>
      </c>
      <c r="H28" s="67">
        <f t="shared" si="2"/>
        <v>0</v>
      </c>
      <c r="I28" s="67">
        <f t="shared" si="2"/>
        <v>0</v>
      </c>
      <c r="J28" s="67">
        <f t="shared" si="2"/>
        <v>0</v>
      </c>
      <c r="K28" s="67">
        <f t="shared" si="2"/>
        <v>0</v>
      </c>
      <c r="L28" s="67">
        <f t="shared" si="2"/>
        <v>0</v>
      </c>
      <c r="M28" s="67">
        <f t="shared" si="2"/>
        <v>0</v>
      </c>
      <c r="N28" s="67">
        <f t="shared" si="2"/>
        <v>0</v>
      </c>
      <c r="O28" s="67">
        <f t="shared" si="2"/>
        <v>0</v>
      </c>
      <c r="P28" s="67">
        <f t="shared" si="2"/>
        <v>0</v>
      </c>
      <c r="Q28" s="67">
        <f t="shared" si="2"/>
        <v>0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0</v>
      </c>
      <c r="D30" s="67">
        <f t="shared" si="3"/>
        <v>0</v>
      </c>
      <c r="E30" s="67">
        <f t="shared" si="3"/>
        <v>0</v>
      </c>
      <c r="F30" s="67">
        <f t="shared" si="3"/>
        <v>0</v>
      </c>
      <c r="G30" s="67">
        <f t="shared" si="3"/>
        <v>0</v>
      </c>
      <c r="H30" s="67">
        <f t="shared" si="3"/>
        <v>0</v>
      </c>
      <c r="I30" s="67">
        <f t="shared" si="3"/>
        <v>0</v>
      </c>
      <c r="J30" s="67">
        <f t="shared" si="3"/>
        <v>0</v>
      </c>
      <c r="K30" s="67">
        <f t="shared" si="3"/>
        <v>0</v>
      </c>
      <c r="L30" s="67">
        <f t="shared" si="3"/>
        <v>0</v>
      </c>
      <c r="M30" s="67">
        <f t="shared" si="3"/>
        <v>0</v>
      </c>
      <c r="N30" s="67">
        <f t="shared" si="3"/>
        <v>0</v>
      </c>
      <c r="O30" s="67">
        <f t="shared" si="3"/>
        <v>0</v>
      </c>
      <c r="P30" s="67">
        <f t="shared" si="3"/>
        <v>0</v>
      </c>
      <c r="Q30" s="67">
        <f t="shared" si="3"/>
        <v>0</v>
      </c>
    </row>
    <row r="31" spans="1:17" ht="12" customHeight="1" x14ac:dyDescent="0.25">
      <c r="A31" s="29" t="s">
        <v>140</v>
      </c>
      <c r="B31" s="83"/>
      <c r="C31" s="83">
        <f t="shared" si="3"/>
        <v>0</v>
      </c>
      <c r="D31" s="83">
        <f t="shared" si="3"/>
        <v>0</v>
      </c>
      <c r="E31" s="83">
        <f t="shared" si="3"/>
        <v>0</v>
      </c>
      <c r="F31" s="83">
        <f t="shared" si="3"/>
        <v>0</v>
      </c>
      <c r="G31" s="83">
        <f t="shared" si="3"/>
        <v>0</v>
      </c>
      <c r="H31" s="83">
        <f t="shared" si="3"/>
        <v>0</v>
      </c>
      <c r="I31" s="83">
        <f t="shared" si="3"/>
        <v>0</v>
      </c>
      <c r="J31" s="83">
        <f t="shared" si="3"/>
        <v>0</v>
      </c>
      <c r="K31" s="83">
        <f t="shared" si="3"/>
        <v>0</v>
      </c>
      <c r="L31" s="83">
        <f t="shared" si="3"/>
        <v>0</v>
      </c>
      <c r="M31" s="83">
        <f t="shared" si="3"/>
        <v>0</v>
      </c>
      <c r="N31" s="83">
        <f t="shared" si="3"/>
        <v>0</v>
      </c>
      <c r="O31" s="83">
        <f t="shared" si="3"/>
        <v>0</v>
      </c>
      <c r="P31" s="83">
        <f t="shared" si="3"/>
        <v>0</v>
      </c>
      <c r="Q31" s="83">
        <f t="shared" si="3"/>
        <v>0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149</v>
      </c>
      <c r="B35" s="67"/>
      <c r="C35" s="67">
        <f>RES_hhdet_in!C$126</f>
        <v>0</v>
      </c>
      <c r="D35" s="67">
        <f>RES_hhdet_in!D$126</f>
        <v>0</v>
      </c>
      <c r="E35" s="67">
        <f>RES_hhdet_in!E$126</f>
        <v>0</v>
      </c>
      <c r="F35" s="67">
        <f>RES_hhdet_in!F$126</f>
        <v>0</v>
      </c>
      <c r="G35" s="67">
        <f>RES_hhdet_in!G$126</f>
        <v>0</v>
      </c>
      <c r="H35" s="67">
        <f>RES_hhdet_in!H$126</f>
        <v>0</v>
      </c>
      <c r="I35" s="67">
        <f>RES_hhdet_in!I$126</f>
        <v>0</v>
      </c>
      <c r="J35" s="67">
        <f>RES_hhdet_in!J$126</f>
        <v>0</v>
      </c>
      <c r="K35" s="67">
        <f>RES_hhdet_in!K$126</f>
        <v>0</v>
      </c>
      <c r="L35" s="67">
        <f>RES_hhdet_in!L$126</f>
        <v>0</v>
      </c>
      <c r="M35" s="67">
        <f>RES_hhdet_in!M$126</f>
        <v>0</v>
      </c>
      <c r="N35" s="67">
        <f>RES_hhdet_in!N$126</f>
        <v>0</v>
      </c>
      <c r="O35" s="67">
        <f>RES_hhdet_in!O$126</f>
        <v>0</v>
      </c>
      <c r="P35" s="67">
        <f>RES_hhdet_in!P$126</f>
        <v>0</v>
      </c>
      <c r="Q35" s="67">
        <f>RES_hhdet_in!Q$126</f>
        <v>0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RES_hhdet_in!C$129</f>
        <v>0</v>
      </c>
      <c r="D37" s="67">
        <f>RES_hhdet_in!D$129</f>
        <v>0</v>
      </c>
      <c r="E37" s="67">
        <f>RES_hhdet_in!E$129</f>
        <v>0</v>
      </c>
      <c r="F37" s="67">
        <f>RES_hhdet_in!F$129</f>
        <v>0</v>
      </c>
      <c r="G37" s="67">
        <f>RES_hhdet_in!G$129</f>
        <v>0</v>
      </c>
      <c r="H37" s="67">
        <f>RES_hhdet_in!H$129</f>
        <v>0</v>
      </c>
      <c r="I37" s="67">
        <f>RES_hhdet_in!I$129</f>
        <v>0</v>
      </c>
      <c r="J37" s="67">
        <f>RES_hhdet_in!J$129</f>
        <v>0</v>
      </c>
      <c r="K37" s="67">
        <f>RES_hhdet_in!K$129</f>
        <v>0</v>
      </c>
      <c r="L37" s="67">
        <f>RES_hhdet_in!L$129</f>
        <v>0</v>
      </c>
      <c r="M37" s="67">
        <f>RES_hhdet_in!M$129</f>
        <v>0</v>
      </c>
      <c r="N37" s="67">
        <f>RES_hhdet_in!N$129</f>
        <v>0</v>
      </c>
      <c r="O37" s="67">
        <f>RES_hhdet_in!O$129</f>
        <v>0</v>
      </c>
      <c r="P37" s="67">
        <f>RES_hhdet_in!P$129</f>
        <v>0</v>
      </c>
      <c r="Q37" s="67">
        <f>RES_hhdet_in!Q$129</f>
        <v>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148</v>
      </c>
      <c r="B39" s="67"/>
      <c r="C39" s="67">
        <f>RES_hhdet_in!C$131</f>
        <v>0</v>
      </c>
      <c r="D39" s="67">
        <f>RES_hhdet_in!D$131</f>
        <v>0</v>
      </c>
      <c r="E39" s="67">
        <f>RES_hhdet_in!E$131</f>
        <v>0</v>
      </c>
      <c r="F39" s="67">
        <f>RES_hhdet_in!F$131</f>
        <v>0</v>
      </c>
      <c r="G39" s="67">
        <f>RES_hhdet_in!G$131</f>
        <v>0</v>
      </c>
      <c r="H39" s="67">
        <f>RES_hhdet_in!H$131</f>
        <v>0</v>
      </c>
      <c r="I39" s="67">
        <f>RES_hhdet_in!I$131</f>
        <v>0</v>
      </c>
      <c r="J39" s="67">
        <f>RES_hhdet_in!J$131</f>
        <v>0</v>
      </c>
      <c r="K39" s="67">
        <f>RES_hhdet_in!K$131</f>
        <v>0</v>
      </c>
      <c r="L39" s="67">
        <f>RES_hhdet_in!L$131</f>
        <v>0</v>
      </c>
      <c r="M39" s="67">
        <f>RES_hhdet_in!M$131</f>
        <v>0</v>
      </c>
      <c r="N39" s="67">
        <f>RES_hhdet_in!N$131</f>
        <v>0</v>
      </c>
      <c r="O39" s="67">
        <f>RES_hhdet_in!O$131</f>
        <v>0</v>
      </c>
      <c r="P39" s="67">
        <f>RES_hhdet_in!P$131</f>
        <v>0</v>
      </c>
      <c r="Q39" s="67">
        <f>RES_hhdet_in!Q$131</f>
        <v>0</v>
      </c>
    </row>
    <row r="40" spans="1:17" ht="12" customHeight="1" x14ac:dyDescent="0.25">
      <c r="A40" s="23" t="s">
        <v>147</v>
      </c>
      <c r="B40" s="67"/>
      <c r="C40" s="67">
        <f>RES_hhdet_in!C$132</f>
        <v>0</v>
      </c>
      <c r="D40" s="67">
        <f>RES_hhdet_in!D$132</f>
        <v>0</v>
      </c>
      <c r="E40" s="67">
        <f>RES_hhdet_in!E$132</f>
        <v>0</v>
      </c>
      <c r="F40" s="67">
        <f>RES_hhdet_in!F$132</f>
        <v>0</v>
      </c>
      <c r="G40" s="67">
        <f>RES_hhdet_in!G$132</f>
        <v>0</v>
      </c>
      <c r="H40" s="67">
        <f>RES_hhdet_in!H$132</f>
        <v>0</v>
      </c>
      <c r="I40" s="67">
        <f>RES_hhdet_in!I$132</f>
        <v>0</v>
      </c>
      <c r="J40" s="67">
        <f>RES_hhdet_in!J$132</f>
        <v>0</v>
      </c>
      <c r="K40" s="67">
        <f>RES_hhdet_in!K$132</f>
        <v>0</v>
      </c>
      <c r="L40" s="67">
        <f>RES_hhdet_in!L$132</f>
        <v>0</v>
      </c>
      <c r="M40" s="67">
        <f>RES_hhdet_in!M$132</f>
        <v>0</v>
      </c>
      <c r="N40" s="67">
        <f>RES_hhdet_in!N$132</f>
        <v>0</v>
      </c>
      <c r="O40" s="67">
        <f>RES_hhdet_in!O$132</f>
        <v>0</v>
      </c>
      <c r="P40" s="67">
        <f>RES_hhdet_in!P$132</f>
        <v>0</v>
      </c>
      <c r="Q40" s="67">
        <f>RES_hhdet_in!Q$132</f>
        <v>0</v>
      </c>
    </row>
    <row r="41" spans="1:17" ht="12" customHeight="1" x14ac:dyDescent="0.25">
      <c r="A41" s="23" t="s">
        <v>142</v>
      </c>
      <c r="B41" s="67"/>
      <c r="C41" s="67">
        <f>RES_hhdet_in!C$135</f>
        <v>0</v>
      </c>
      <c r="D41" s="67">
        <f>RES_hhdet_in!D$135</f>
        <v>0</v>
      </c>
      <c r="E41" s="67">
        <f>RES_hhdet_in!E$135</f>
        <v>0</v>
      </c>
      <c r="F41" s="67">
        <f>RES_hhdet_in!F$135</f>
        <v>0</v>
      </c>
      <c r="G41" s="67">
        <f>RES_hhdet_in!G$135</f>
        <v>0</v>
      </c>
      <c r="H41" s="67">
        <f>RES_hhdet_in!H$135</f>
        <v>0</v>
      </c>
      <c r="I41" s="67">
        <f>RES_hhdet_in!I$135</f>
        <v>0</v>
      </c>
      <c r="J41" s="67">
        <f>RES_hhdet_in!J$135</f>
        <v>0</v>
      </c>
      <c r="K41" s="67">
        <f>RES_hhdet_in!K$135</f>
        <v>0</v>
      </c>
      <c r="L41" s="67">
        <f>RES_hhdet_in!L$135</f>
        <v>0</v>
      </c>
      <c r="M41" s="67">
        <f>RES_hhdet_in!M$135</f>
        <v>0</v>
      </c>
      <c r="N41" s="67">
        <f>RES_hhdet_in!N$135</f>
        <v>0</v>
      </c>
      <c r="O41" s="67">
        <f>RES_hhdet_in!O$135</f>
        <v>0</v>
      </c>
      <c r="P41" s="67">
        <f>RES_hhdet_in!P$135</f>
        <v>0</v>
      </c>
      <c r="Q41" s="67">
        <f>RES_hhdet_in!Q$135</f>
        <v>0</v>
      </c>
    </row>
    <row r="42" spans="1:17" ht="12" customHeight="1" x14ac:dyDescent="0.25">
      <c r="A42" s="23" t="s">
        <v>141</v>
      </c>
      <c r="B42" s="67"/>
      <c r="C42" s="67">
        <f>RES_hhdet_in!C$136</f>
        <v>0</v>
      </c>
      <c r="D42" s="67">
        <f>RES_hhdet_in!D$136</f>
        <v>0</v>
      </c>
      <c r="E42" s="67">
        <f>RES_hhdet_in!E$136</f>
        <v>0</v>
      </c>
      <c r="F42" s="67">
        <f>RES_hhdet_in!F$136</f>
        <v>0</v>
      </c>
      <c r="G42" s="67">
        <f>RES_hhdet_in!G$136</f>
        <v>0</v>
      </c>
      <c r="H42" s="67">
        <f>RES_hhdet_in!H$136</f>
        <v>0</v>
      </c>
      <c r="I42" s="67">
        <f>RES_hhdet_in!I$136</f>
        <v>0</v>
      </c>
      <c r="J42" s="67">
        <f>RES_hhdet_in!J$136</f>
        <v>0</v>
      </c>
      <c r="K42" s="67">
        <f>RES_hhdet_in!K$136</f>
        <v>0</v>
      </c>
      <c r="L42" s="67">
        <f>RES_hhdet_in!L$136</f>
        <v>0</v>
      </c>
      <c r="M42" s="67">
        <f>RES_hhdet_in!M$136</f>
        <v>0</v>
      </c>
      <c r="N42" s="67">
        <f>RES_hhdet_in!N$136</f>
        <v>0</v>
      </c>
      <c r="O42" s="67">
        <f>RES_hhdet_in!O$136</f>
        <v>0</v>
      </c>
      <c r="P42" s="67">
        <f>RES_hhdet_in!P$136</f>
        <v>0</v>
      </c>
      <c r="Q42" s="67">
        <f>RES_hhdet_in!Q$136</f>
        <v>0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RES_hhdet_in!C$140</f>
        <v>0</v>
      </c>
      <c r="D44" s="67">
        <f>RES_hhdet_in!D$140</f>
        <v>0</v>
      </c>
      <c r="E44" s="67">
        <f>RES_hhdet_in!E$140</f>
        <v>0</v>
      </c>
      <c r="F44" s="67">
        <f>RES_hhdet_in!F$140</f>
        <v>0</v>
      </c>
      <c r="G44" s="67">
        <f>RES_hhdet_in!G$140</f>
        <v>0</v>
      </c>
      <c r="H44" s="67">
        <f>RES_hhdet_in!H$140</f>
        <v>0</v>
      </c>
      <c r="I44" s="67">
        <f>RES_hhdet_in!I$140</f>
        <v>0</v>
      </c>
      <c r="J44" s="67">
        <f>RES_hhdet_in!J$140</f>
        <v>0</v>
      </c>
      <c r="K44" s="67">
        <f>RES_hhdet_in!K$140</f>
        <v>0</v>
      </c>
      <c r="L44" s="67">
        <f>RES_hhdet_in!L$140</f>
        <v>0</v>
      </c>
      <c r="M44" s="67">
        <f>RES_hhdet_in!M$140</f>
        <v>0</v>
      </c>
      <c r="N44" s="67">
        <f>RES_hhdet_in!N$140</f>
        <v>0</v>
      </c>
      <c r="O44" s="67">
        <f>RES_hhdet_in!O$140</f>
        <v>0</v>
      </c>
      <c r="P44" s="67">
        <f>RES_hhdet_in!P$140</f>
        <v>0</v>
      </c>
      <c r="Q44" s="67">
        <f>RES_hhdet_in!Q$140</f>
        <v>0</v>
      </c>
    </row>
    <row r="45" spans="1:17" ht="12" customHeight="1" x14ac:dyDescent="0.25">
      <c r="A45" s="29" t="s">
        <v>140</v>
      </c>
      <c r="B45" s="83"/>
      <c r="C45" s="83">
        <f>RES_hhdet_in!C$141</f>
        <v>0</v>
      </c>
      <c r="D45" s="83">
        <f>RES_hhdet_in!D$141</f>
        <v>0</v>
      </c>
      <c r="E45" s="83">
        <f>RES_hhdet_in!E$141</f>
        <v>0</v>
      </c>
      <c r="F45" s="83">
        <f>RES_hhdet_in!F$141</f>
        <v>0</v>
      </c>
      <c r="G45" s="83">
        <f>RES_hhdet_in!G$141</f>
        <v>0</v>
      </c>
      <c r="H45" s="83">
        <f>RES_hhdet_in!H$141</f>
        <v>0</v>
      </c>
      <c r="I45" s="83">
        <f>RES_hhdet_in!I$141</f>
        <v>0</v>
      </c>
      <c r="J45" s="83">
        <f>RES_hhdet_in!J$141</f>
        <v>0</v>
      </c>
      <c r="K45" s="83">
        <f>RES_hhdet_in!K$141</f>
        <v>0</v>
      </c>
      <c r="L45" s="83">
        <f>RES_hhdet_in!L$141</f>
        <v>0</v>
      </c>
      <c r="M45" s="83">
        <f>RES_hhdet_in!M$141</f>
        <v>0</v>
      </c>
      <c r="N45" s="83">
        <f>RES_hhdet_in!N$141</f>
        <v>0</v>
      </c>
      <c r="O45" s="83">
        <f>RES_hhdet_in!O$141</f>
        <v>0</v>
      </c>
      <c r="P45" s="83">
        <f>RES_hhdet_in!P$141</f>
        <v>0</v>
      </c>
      <c r="Q45" s="83">
        <f>RES_hhdet_in!Q$141</f>
        <v>0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149</v>
      </c>
      <c r="B49" s="67"/>
      <c r="C49" s="67">
        <f>RES_hhdet_in_new!C$126</f>
        <v>0</v>
      </c>
      <c r="D49" s="67">
        <f>RES_hhdet_in_new!D$126</f>
        <v>0</v>
      </c>
      <c r="E49" s="67">
        <f>RES_hhdet_in_new!E$126</f>
        <v>0</v>
      </c>
      <c r="F49" s="67">
        <f>RES_hhdet_in_new!F$126</f>
        <v>0</v>
      </c>
      <c r="G49" s="67">
        <f>RES_hhdet_in_new!G$126</f>
        <v>0</v>
      </c>
      <c r="H49" s="67">
        <f>RES_hhdet_in_new!H$126</f>
        <v>0</v>
      </c>
      <c r="I49" s="67">
        <f>RES_hhdet_in_new!I$126</f>
        <v>0</v>
      </c>
      <c r="J49" s="67">
        <f>RES_hhdet_in_new!J$126</f>
        <v>0</v>
      </c>
      <c r="K49" s="67">
        <f>RES_hhdet_in_new!K$126</f>
        <v>0</v>
      </c>
      <c r="L49" s="67">
        <f>RES_hhdet_in_new!L$126</f>
        <v>0</v>
      </c>
      <c r="M49" s="67">
        <f>RES_hhdet_in_new!M$126</f>
        <v>0</v>
      </c>
      <c r="N49" s="67">
        <f>RES_hhdet_in_new!N$126</f>
        <v>0</v>
      </c>
      <c r="O49" s="67">
        <f>RES_hhdet_in_new!O$126</f>
        <v>0</v>
      </c>
      <c r="P49" s="67">
        <f>RES_hhdet_in_new!P$126</f>
        <v>0</v>
      </c>
      <c r="Q49" s="67">
        <f>RES_hhdet_in_new!Q$126</f>
        <v>0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RES_hhdet_in_new!C$129</f>
        <v>0</v>
      </c>
      <c r="D51" s="67">
        <f>RES_hhdet_in_new!D$129</f>
        <v>0</v>
      </c>
      <c r="E51" s="67">
        <f>RES_hhdet_in_new!E$129</f>
        <v>0</v>
      </c>
      <c r="F51" s="67">
        <f>RES_hhdet_in_new!F$129</f>
        <v>0</v>
      </c>
      <c r="G51" s="67">
        <f>RES_hhdet_in_new!G$129</f>
        <v>0</v>
      </c>
      <c r="H51" s="67">
        <f>RES_hhdet_in_new!H$129</f>
        <v>0</v>
      </c>
      <c r="I51" s="67">
        <f>RES_hhdet_in_new!I$129</f>
        <v>0</v>
      </c>
      <c r="J51" s="67">
        <f>RES_hhdet_in_new!J$129</f>
        <v>0</v>
      </c>
      <c r="K51" s="67">
        <f>RES_hhdet_in_new!K$129</f>
        <v>0</v>
      </c>
      <c r="L51" s="67">
        <f>RES_hhdet_in_new!L$129</f>
        <v>0</v>
      </c>
      <c r="M51" s="67">
        <f>RES_hhdet_in_new!M$129</f>
        <v>0</v>
      </c>
      <c r="N51" s="67">
        <f>RES_hhdet_in_new!N$129</f>
        <v>0</v>
      </c>
      <c r="O51" s="67">
        <f>RES_hhdet_in_new!O$129</f>
        <v>0</v>
      </c>
      <c r="P51" s="67">
        <f>RES_hhdet_in_new!P$129</f>
        <v>0</v>
      </c>
      <c r="Q51" s="67">
        <f>RES_hhdet_in_new!Q$129</f>
        <v>0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148</v>
      </c>
      <c r="B53" s="67"/>
      <c r="C53" s="67">
        <f>RES_hhdet_in_new!C$131</f>
        <v>0</v>
      </c>
      <c r="D53" s="67">
        <f>RES_hhdet_in_new!D$131</f>
        <v>0</v>
      </c>
      <c r="E53" s="67">
        <f>RES_hhdet_in_new!E$131</f>
        <v>0</v>
      </c>
      <c r="F53" s="67">
        <f>RES_hhdet_in_new!F$131</f>
        <v>0</v>
      </c>
      <c r="G53" s="67">
        <f>RES_hhdet_in_new!G$131</f>
        <v>0</v>
      </c>
      <c r="H53" s="67">
        <f>RES_hhdet_in_new!H$131</f>
        <v>0</v>
      </c>
      <c r="I53" s="67">
        <f>RES_hhdet_in_new!I$131</f>
        <v>0</v>
      </c>
      <c r="J53" s="67">
        <f>RES_hhdet_in_new!J$131</f>
        <v>0</v>
      </c>
      <c r="K53" s="67">
        <f>RES_hhdet_in_new!K$131</f>
        <v>0</v>
      </c>
      <c r="L53" s="67">
        <f>RES_hhdet_in_new!L$131</f>
        <v>0</v>
      </c>
      <c r="M53" s="67">
        <f>RES_hhdet_in_new!M$131</f>
        <v>0</v>
      </c>
      <c r="N53" s="67">
        <f>RES_hhdet_in_new!N$131</f>
        <v>0</v>
      </c>
      <c r="O53" s="67">
        <f>RES_hhdet_in_new!O$131</f>
        <v>0</v>
      </c>
      <c r="P53" s="67">
        <f>RES_hhdet_in_new!P$131</f>
        <v>0</v>
      </c>
      <c r="Q53" s="67">
        <f>RES_hhdet_in_new!Q$131</f>
        <v>0</v>
      </c>
    </row>
    <row r="54" spans="1:17" ht="12" customHeight="1" x14ac:dyDescent="0.25">
      <c r="A54" s="148" t="s">
        <v>147</v>
      </c>
      <c r="B54" s="67"/>
      <c r="C54" s="67">
        <f>RES_hhdet_in_new!C$132</f>
        <v>0</v>
      </c>
      <c r="D54" s="67">
        <f>RES_hhdet_in_new!D$132</f>
        <v>0</v>
      </c>
      <c r="E54" s="67">
        <f>RES_hhdet_in_new!E$132</f>
        <v>0</v>
      </c>
      <c r="F54" s="67">
        <f>RES_hhdet_in_new!F$132</f>
        <v>0</v>
      </c>
      <c r="G54" s="67">
        <f>RES_hhdet_in_new!G$132</f>
        <v>0</v>
      </c>
      <c r="H54" s="67">
        <f>RES_hhdet_in_new!H$132</f>
        <v>0</v>
      </c>
      <c r="I54" s="67">
        <f>RES_hhdet_in_new!I$132</f>
        <v>0</v>
      </c>
      <c r="J54" s="67">
        <f>RES_hhdet_in_new!J$132</f>
        <v>0</v>
      </c>
      <c r="K54" s="67">
        <f>RES_hhdet_in_new!K$132</f>
        <v>0</v>
      </c>
      <c r="L54" s="67">
        <f>RES_hhdet_in_new!L$132</f>
        <v>0</v>
      </c>
      <c r="M54" s="67">
        <f>RES_hhdet_in_new!M$132</f>
        <v>0</v>
      </c>
      <c r="N54" s="67">
        <f>RES_hhdet_in_new!N$132</f>
        <v>0</v>
      </c>
      <c r="O54" s="67">
        <f>RES_hhdet_in_new!O$132</f>
        <v>0</v>
      </c>
      <c r="P54" s="67">
        <f>RES_hhdet_in_new!P$132</f>
        <v>0</v>
      </c>
      <c r="Q54" s="67">
        <f>RES_hhdet_in_new!Q$132</f>
        <v>0</v>
      </c>
    </row>
    <row r="55" spans="1:17" ht="12" customHeight="1" x14ac:dyDescent="0.25">
      <c r="A55" s="148" t="s">
        <v>142</v>
      </c>
      <c r="B55" s="67"/>
      <c r="C55" s="67">
        <f>RES_hhdet_in_new!C$135</f>
        <v>0</v>
      </c>
      <c r="D55" s="67">
        <f>RES_hhdet_in_new!D$135</f>
        <v>0</v>
      </c>
      <c r="E55" s="67">
        <f>RES_hhdet_in_new!E$135</f>
        <v>0</v>
      </c>
      <c r="F55" s="67">
        <f>RES_hhdet_in_new!F$135</f>
        <v>0</v>
      </c>
      <c r="G55" s="67">
        <f>RES_hhdet_in_new!G$135</f>
        <v>0</v>
      </c>
      <c r="H55" s="67">
        <f>RES_hhdet_in_new!H$135</f>
        <v>0</v>
      </c>
      <c r="I55" s="67">
        <f>RES_hhdet_in_new!I$135</f>
        <v>0</v>
      </c>
      <c r="J55" s="67">
        <f>RES_hhdet_in_new!J$135</f>
        <v>0</v>
      </c>
      <c r="K55" s="67">
        <f>RES_hhdet_in_new!K$135</f>
        <v>0</v>
      </c>
      <c r="L55" s="67">
        <f>RES_hhdet_in_new!L$135</f>
        <v>0</v>
      </c>
      <c r="M55" s="67">
        <f>RES_hhdet_in_new!M$135</f>
        <v>0</v>
      </c>
      <c r="N55" s="67">
        <f>RES_hhdet_in_new!N$135</f>
        <v>0</v>
      </c>
      <c r="O55" s="67">
        <f>RES_hhdet_in_new!O$135</f>
        <v>0</v>
      </c>
      <c r="P55" s="67">
        <f>RES_hhdet_in_new!P$135</f>
        <v>0</v>
      </c>
      <c r="Q55" s="67">
        <f>RES_hhdet_in_new!Q$135</f>
        <v>0</v>
      </c>
    </row>
    <row r="56" spans="1:17" ht="12" customHeight="1" x14ac:dyDescent="0.25">
      <c r="A56" s="148" t="s">
        <v>141</v>
      </c>
      <c r="B56" s="67"/>
      <c r="C56" s="67">
        <f>RES_hhdet_in_new!C$136</f>
        <v>0</v>
      </c>
      <c r="D56" s="67">
        <f>RES_hhdet_in_new!D$136</f>
        <v>0</v>
      </c>
      <c r="E56" s="67">
        <f>RES_hhdet_in_new!E$136</f>
        <v>0</v>
      </c>
      <c r="F56" s="67">
        <f>RES_hhdet_in_new!F$136</f>
        <v>0</v>
      </c>
      <c r="G56" s="67">
        <f>RES_hhdet_in_new!G$136</f>
        <v>0</v>
      </c>
      <c r="H56" s="67">
        <f>RES_hhdet_in_new!H$136</f>
        <v>0</v>
      </c>
      <c r="I56" s="67">
        <f>RES_hhdet_in_new!I$136</f>
        <v>0</v>
      </c>
      <c r="J56" s="67">
        <f>RES_hhdet_in_new!J$136</f>
        <v>0</v>
      </c>
      <c r="K56" s="67">
        <f>RES_hhdet_in_new!K$136</f>
        <v>0</v>
      </c>
      <c r="L56" s="67">
        <f>RES_hhdet_in_new!L$136</f>
        <v>0</v>
      </c>
      <c r="M56" s="67">
        <f>RES_hhdet_in_new!M$136</f>
        <v>0</v>
      </c>
      <c r="N56" s="67">
        <f>RES_hhdet_in_new!N$136</f>
        <v>0</v>
      </c>
      <c r="O56" s="67">
        <f>RES_hhdet_in_new!O$136</f>
        <v>0</v>
      </c>
      <c r="P56" s="67">
        <f>RES_hhdet_in_new!P$136</f>
        <v>0</v>
      </c>
      <c r="Q56" s="67">
        <f>RES_hhdet_in_new!Q$136</f>
        <v>0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RES_hhdet_in_new!C$140</f>
        <v>0</v>
      </c>
      <c r="D58" s="67">
        <f>RES_hhdet_in_new!D$140</f>
        <v>0</v>
      </c>
      <c r="E58" s="67">
        <f>RES_hhdet_in_new!E$140</f>
        <v>0</v>
      </c>
      <c r="F58" s="67">
        <f>RES_hhdet_in_new!F$140</f>
        <v>0</v>
      </c>
      <c r="G58" s="67">
        <f>RES_hhdet_in_new!G$140</f>
        <v>0</v>
      </c>
      <c r="H58" s="67">
        <f>RES_hhdet_in_new!H$140</f>
        <v>0</v>
      </c>
      <c r="I58" s="67">
        <f>RES_hhdet_in_new!I$140</f>
        <v>0</v>
      </c>
      <c r="J58" s="67">
        <f>RES_hhdet_in_new!J$140</f>
        <v>0</v>
      </c>
      <c r="K58" s="67">
        <f>RES_hhdet_in_new!K$140</f>
        <v>0</v>
      </c>
      <c r="L58" s="67">
        <f>RES_hhdet_in_new!L$140</f>
        <v>0</v>
      </c>
      <c r="M58" s="67">
        <f>RES_hhdet_in_new!M$140</f>
        <v>0</v>
      </c>
      <c r="N58" s="67">
        <f>RES_hhdet_in_new!N$140</f>
        <v>0</v>
      </c>
      <c r="O58" s="67">
        <f>RES_hhdet_in_new!O$140</f>
        <v>0</v>
      </c>
      <c r="P58" s="67">
        <f>RES_hhdet_in_new!P$140</f>
        <v>0</v>
      </c>
      <c r="Q58" s="67">
        <f>RES_hhdet_in_new!Q$140</f>
        <v>0</v>
      </c>
    </row>
    <row r="59" spans="1:17" ht="12" customHeight="1" x14ac:dyDescent="0.25">
      <c r="A59" s="159" t="s">
        <v>140</v>
      </c>
      <c r="B59" s="83"/>
      <c r="C59" s="83">
        <f>RES_hhdet_in_new!C$141</f>
        <v>0</v>
      </c>
      <c r="D59" s="83">
        <f>RES_hhdet_in_new!D$141</f>
        <v>0</v>
      </c>
      <c r="E59" s="83">
        <f>RES_hhdet_in_new!E$141</f>
        <v>0</v>
      </c>
      <c r="F59" s="83">
        <f>RES_hhdet_in_new!F$141</f>
        <v>0</v>
      </c>
      <c r="G59" s="83">
        <f>RES_hhdet_in_new!G$141</f>
        <v>0</v>
      </c>
      <c r="H59" s="83">
        <f>RES_hhdet_in_new!H$141</f>
        <v>0</v>
      </c>
      <c r="I59" s="83">
        <f>RES_hhdet_in_new!I$141</f>
        <v>0</v>
      </c>
      <c r="J59" s="83">
        <f>RES_hhdet_in_new!J$141</f>
        <v>0</v>
      </c>
      <c r="K59" s="83">
        <f>RES_hhdet_in_new!K$141</f>
        <v>0</v>
      </c>
      <c r="L59" s="83">
        <f>RES_hhdet_in_new!L$141</f>
        <v>0</v>
      </c>
      <c r="M59" s="83">
        <f>RES_hhdet_in_new!M$141</f>
        <v>0</v>
      </c>
      <c r="N59" s="83">
        <f>RES_hhdet_in_new!N$141</f>
        <v>0</v>
      </c>
      <c r="O59" s="83">
        <f>RES_hhdet_in_new!O$141</f>
        <v>0</v>
      </c>
      <c r="P59" s="83">
        <f>RES_hhdet_in_new!P$141</f>
        <v>0</v>
      </c>
      <c r="Q59" s="83">
        <f>RES_hhdet_in_new!Q$141</f>
        <v>0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149</v>
      </c>
      <c r="B63" s="67"/>
      <c r="C63" s="67">
        <f>C35-C49</f>
        <v>0</v>
      </c>
      <c r="D63" s="67">
        <f t="shared" ref="D63:Q63" si="4">D35-D49</f>
        <v>0</v>
      </c>
      <c r="E63" s="67">
        <f t="shared" si="4"/>
        <v>0</v>
      </c>
      <c r="F63" s="67">
        <f t="shared" si="4"/>
        <v>0</v>
      </c>
      <c r="G63" s="67">
        <f t="shared" si="4"/>
        <v>0</v>
      </c>
      <c r="H63" s="67">
        <f t="shared" si="4"/>
        <v>0</v>
      </c>
      <c r="I63" s="67">
        <f t="shared" si="4"/>
        <v>0</v>
      </c>
      <c r="J63" s="67">
        <f t="shared" si="4"/>
        <v>0</v>
      </c>
      <c r="K63" s="67">
        <f t="shared" si="4"/>
        <v>0</v>
      </c>
      <c r="L63" s="67">
        <f t="shared" si="4"/>
        <v>0</v>
      </c>
      <c r="M63" s="67">
        <f t="shared" si="4"/>
        <v>0</v>
      </c>
      <c r="N63" s="67">
        <f t="shared" si="4"/>
        <v>0</v>
      </c>
      <c r="O63" s="67">
        <f t="shared" si="4"/>
        <v>0</v>
      </c>
      <c r="P63" s="67">
        <f t="shared" si="4"/>
        <v>0</v>
      </c>
      <c r="Q63" s="67">
        <f t="shared" si="4"/>
        <v>0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0</v>
      </c>
      <c r="D65" s="67">
        <f t="shared" ref="D65:Q65" si="5">D37-D51</f>
        <v>0</v>
      </c>
      <c r="E65" s="67">
        <f t="shared" si="5"/>
        <v>0</v>
      </c>
      <c r="F65" s="67">
        <f t="shared" si="5"/>
        <v>0</v>
      </c>
      <c r="G65" s="67">
        <f t="shared" si="5"/>
        <v>0</v>
      </c>
      <c r="H65" s="67">
        <f t="shared" si="5"/>
        <v>0</v>
      </c>
      <c r="I65" s="67">
        <f t="shared" si="5"/>
        <v>0</v>
      </c>
      <c r="J65" s="67">
        <f t="shared" si="5"/>
        <v>0</v>
      </c>
      <c r="K65" s="67">
        <f t="shared" si="5"/>
        <v>0</v>
      </c>
      <c r="L65" s="67">
        <f t="shared" si="5"/>
        <v>0</v>
      </c>
      <c r="M65" s="67">
        <f t="shared" si="5"/>
        <v>0</v>
      </c>
      <c r="N65" s="67">
        <f t="shared" si="5"/>
        <v>0</v>
      </c>
      <c r="O65" s="67">
        <f t="shared" si="5"/>
        <v>0</v>
      </c>
      <c r="P65" s="67">
        <f t="shared" si="5"/>
        <v>0</v>
      </c>
      <c r="Q65" s="67">
        <f t="shared" si="5"/>
        <v>0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148</v>
      </c>
      <c r="B67" s="67"/>
      <c r="C67" s="67">
        <f t="shared" ref="C67:Q70" si="6">C39-C53</f>
        <v>0</v>
      </c>
      <c r="D67" s="67">
        <f t="shared" si="6"/>
        <v>0</v>
      </c>
      <c r="E67" s="67">
        <f t="shared" si="6"/>
        <v>0</v>
      </c>
      <c r="F67" s="67">
        <f t="shared" si="6"/>
        <v>0</v>
      </c>
      <c r="G67" s="67">
        <f t="shared" si="6"/>
        <v>0</v>
      </c>
      <c r="H67" s="67">
        <f t="shared" si="6"/>
        <v>0</v>
      </c>
      <c r="I67" s="67">
        <f t="shared" si="6"/>
        <v>0</v>
      </c>
      <c r="J67" s="67">
        <f t="shared" si="6"/>
        <v>0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147</v>
      </c>
      <c r="B68" s="67"/>
      <c r="C68" s="67">
        <f t="shared" si="6"/>
        <v>0</v>
      </c>
      <c r="D68" s="67">
        <f t="shared" si="6"/>
        <v>0</v>
      </c>
      <c r="E68" s="67">
        <f t="shared" si="6"/>
        <v>0</v>
      </c>
      <c r="F68" s="67">
        <f t="shared" si="6"/>
        <v>0</v>
      </c>
      <c r="G68" s="67">
        <f t="shared" si="6"/>
        <v>0</v>
      </c>
      <c r="H68" s="67">
        <f t="shared" si="6"/>
        <v>0</v>
      </c>
      <c r="I68" s="67">
        <f t="shared" si="6"/>
        <v>0</v>
      </c>
      <c r="J68" s="67">
        <f t="shared" si="6"/>
        <v>0</v>
      </c>
      <c r="K68" s="67">
        <f t="shared" si="6"/>
        <v>0</v>
      </c>
      <c r="L68" s="67">
        <f t="shared" si="6"/>
        <v>0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0</v>
      </c>
      <c r="D69" s="67">
        <f t="shared" si="6"/>
        <v>0</v>
      </c>
      <c r="E69" s="67">
        <f t="shared" si="6"/>
        <v>0</v>
      </c>
      <c r="F69" s="67">
        <f t="shared" si="6"/>
        <v>0</v>
      </c>
      <c r="G69" s="67">
        <f t="shared" si="6"/>
        <v>0</v>
      </c>
      <c r="H69" s="67">
        <f t="shared" si="6"/>
        <v>0</v>
      </c>
      <c r="I69" s="67">
        <f t="shared" si="6"/>
        <v>0</v>
      </c>
      <c r="J69" s="67">
        <f t="shared" si="6"/>
        <v>0</v>
      </c>
      <c r="K69" s="67">
        <f t="shared" si="6"/>
        <v>0</v>
      </c>
      <c r="L69" s="67">
        <f t="shared" si="6"/>
        <v>0</v>
      </c>
      <c r="M69" s="67">
        <f t="shared" si="6"/>
        <v>0</v>
      </c>
      <c r="N69" s="67">
        <f t="shared" si="6"/>
        <v>0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0</v>
      </c>
      <c r="D70" s="67">
        <f t="shared" si="6"/>
        <v>0</v>
      </c>
      <c r="E70" s="67">
        <f t="shared" si="6"/>
        <v>0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0</v>
      </c>
      <c r="D72" s="67">
        <f t="shared" si="7"/>
        <v>0</v>
      </c>
      <c r="E72" s="67">
        <f t="shared" si="7"/>
        <v>0</v>
      </c>
      <c r="F72" s="67">
        <f t="shared" si="7"/>
        <v>0</v>
      </c>
      <c r="G72" s="67">
        <f t="shared" si="7"/>
        <v>0</v>
      </c>
      <c r="H72" s="67">
        <f t="shared" si="7"/>
        <v>0</v>
      </c>
      <c r="I72" s="67">
        <f t="shared" si="7"/>
        <v>0</v>
      </c>
      <c r="J72" s="67">
        <f t="shared" si="7"/>
        <v>0</v>
      </c>
      <c r="K72" s="67">
        <f t="shared" si="7"/>
        <v>0</v>
      </c>
      <c r="L72" s="67">
        <f t="shared" si="7"/>
        <v>0</v>
      </c>
      <c r="M72" s="67">
        <f t="shared" si="7"/>
        <v>0</v>
      </c>
      <c r="N72" s="67">
        <f t="shared" si="7"/>
        <v>0</v>
      </c>
      <c r="O72" s="67">
        <f t="shared" si="7"/>
        <v>0</v>
      </c>
      <c r="P72" s="67">
        <f t="shared" si="7"/>
        <v>0</v>
      </c>
      <c r="Q72" s="67">
        <f t="shared" si="7"/>
        <v>0</v>
      </c>
    </row>
    <row r="73" spans="1:17" ht="12" customHeight="1" x14ac:dyDescent="0.25">
      <c r="A73" s="159" t="s">
        <v>140</v>
      </c>
      <c r="B73" s="83"/>
      <c r="C73" s="83">
        <f t="shared" si="7"/>
        <v>0</v>
      </c>
      <c r="D73" s="83">
        <f t="shared" si="7"/>
        <v>0</v>
      </c>
      <c r="E73" s="83">
        <f t="shared" si="7"/>
        <v>0</v>
      </c>
      <c r="F73" s="83">
        <f t="shared" si="7"/>
        <v>0</v>
      </c>
      <c r="G73" s="83">
        <f t="shared" si="7"/>
        <v>0</v>
      </c>
      <c r="H73" s="83">
        <f t="shared" si="7"/>
        <v>0</v>
      </c>
      <c r="I73" s="83">
        <f t="shared" si="7"/>
        <v>0</v>
      </c>
      <c r="J73" s="83">
        <f t="shared" si="7"/>
        <v>0</v>
      </c>
      <c r="K73" s="83">
        <f t="shared" si="7"/>
        <v>0</v>
      </c>
      <c r="L73" s="83">
        <f t="shared" si="7"/>
        <v>0</v>
      </c>
      <c r="M73" s="83">
        <f t="shared" si="7"/>
        <v>0</v>
      </c>
      <c r="N73" s="83">
        <f t="shared" si="7"/>
        <v>0</v>
      </c>
      <c r="O73" s="83">
        <f t="shared" si="7"/>
        <v>0</v>
      </c>
      <c r="P73" s="83">
        <f t="shared" si="7"/>
        <v>0</v>
      </c>
      <c r="Q73" s="83">
        <f t="shared" si="7"/>
        <v>0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RES_hhdet_numvin!B125</f>
        <v>0</v>
      </c>
      <c r="C78" s="189">
        <f>RES_hhdet_numvin!C125</f>
        <v>0</v>
      </c>
      <c r="D78" s="189">
        <f>RES_hhdet_numvin!D125</f>
        <v>0</v>
      </c>
      <c r="E78" s="189">
        <f>RES_hhdet_numvin!E125</f>
        <v>0</v>
      </c>
      <c r="F78" s="189">
        <f>RES_hhdet_numvin!F125</f>
        <v>0</v>
      </c>
      <c r="G78" s="189">
        <f>RES_hhdet_numvin!G125</f>
        <v>0</v>
      </c>
      <c r="H78" s="189">
        <f>RES_hhdet_numvin!H125</f>
        <v>0</v>
      </c>
      <c r="I78" s="189">
        <f>RES_hhdet_numvin!I125</f>
        <v>0</v>
      </c>
      <c r="J78" s="189">
        <f>RES_hhdet_numvin!J125</f>
        <v>0</v>
      </c>
      <c r="K78" s="189">
        <f>RES_hhdet_numvin!K125</f>
        <v>0</v>
      </c>
      <c r="L78" s="189">
        <f>RES_hhdet_numvin!L125</f>
        <v>0</v>
      </c>
      <c r="M78" s="189">
        <f>RES_hhdet_numvin!M125</f>
        <v>0</v>
      </c>
      <c r="N78" s="189">
        <f>RES_hhdet_numvin!N125</f>
        <v>0</v>
      </c>
      <c r="O78" s="189">
        <f>RES_hhdet_numvin!O125</f>
        <v>0</v>
      </c>
      <c r="P78" s="189">
        <f>RES_hhdet_numvin!P125</f>
        <v>0</v>
      </c>
      <c r="Q78" s="189">
        <f>RES_hhdet_numvin!Q125</f>
        <v>0</v>
      </c>
    </row>
    <row r="79" spans="1:17" ht="12" customHeight="1" x14ac:dyDescent="0.25">
      <c r="A79" s="23" t="s">
        <v>149</v>
      </c>
      <c r="B79" s="80">
        <f>RES_hhdet_numvin!B126</f>
        <v>0</v>
      </c>
      <c r="C79" s="80">
        <f>RES_hhdet_numvin!C126</f>
        <v>0</v>
      </c>
      <c r="D79" s="80">
        <f>RES_hhdet_numvin!D126</f>
        <v>0</v>
      </c>
      <c r="E79" s="80">
        <f>RES_hhdet_numvin!E126</f>
        <v>0</v>
      </c>
      <c r="F79" s="80">
        <f>RES_hhdet_numvin!F126</f>
        <v>0</v>
      </c>
      <c r="G79" s="80">
        <f>RES_hhdet_numvin!G126</f>
        <v>0</v>
      </c>
      <c r="H79" s="80">
        <f>RES_hhdet_numvin!H126</f>
        <v>0</v>
      </c>
      <c r="I79" s="80">
        <f>RES_hhdet_numvin!I126</f>
        <v>0</v>
      </c>
      <c r="J79" s="80">
        <f>RES_hhdet_numvin!J126</f>
        <v>0</v>
      </c>
      <c r="K79" s="80">
        <f>RES_hhdet_numvin!K126</f>
        <v>0</v>
      </c>
      <c r="L79" s="80">
        <f>RES_hhdet_numvin!L126</f>
        <v>0</v>
      </c>
      <c r="M79" s="80">
        <f>RES_hhdet_numvin!M126</f>
        <v>0</v>
      </c>
      <c r="N79" s="80">
        <f>RES_hhdet_numvin!N126</f>
        <v>0</v>
      </c>
      <c r="O79" s="80">
        <f>RES_hhdet_numvin!O126</f>
        <v>0</v>
      </c>
      <c r="P79" s="80">
        <f>RES_hhdet_numvin!P126</f>
        <v>0</v>
      </c>
      <c r="Q79" s="80">
        <f>RES_hhdet_numvin!Q126</f>
        <v>0</v>
      </c>
    </row>
    <row r="80" spans="1:17" ht="12.95" customHeight="1" x14ac:dyDescent="0.25">
      <c r="A80" s="146" t="s">
        <v>112</v>
      </c>
      <c r="B80" s="188">
        <f>RES_hhdet_numvin!B128</f>
        <v>0</v>
      </c>
      <c r="C80" s="188">
        <f>RES_hhdet_numvin!C128</f>
        <v>0</v>
      </c>
      <c r="D80" s="188">
        <f>RES_hhdet_numvin!D128</f>
        <v>0</v>
      </c>
      <c r="E80" s="188">
        <f>RES_hhdet_numvin!E128</f>
        <v>0</v>
      </c>
      <c r="F80" s="188">
        <f>RES_hhdet_numvin!F128</f>
        <v>0</v>
      </c>
      <c r="G80" s="188">
        <f>RES_hhdet_numvin!G128</f>
        <v>0</v>
      </c>
      <c r="H80" s="188">
        <f>RES_hhdet_numvin!H128</f>
        <v>0</v>
      </c>
      <c r="I80" s="188">
        <f>RES_hhdet_numvin!I128</f>
        <v>0</v>
      </c>
      <c r="J80" s="188">
        <f>RES_hhdet_numvin!J128</f>
        <v>0</v>
      </c>
      <c r="K80" s="188">
        <f>RES_hhdet_numvin!K128</f>
        <v>0</v>
      </c>
      <c r="L80" s="188">
        <f>RES_hhdet_numvin!L128</f>
        <v>0</v>
      </c>
      <c r="M80" s="188">
        <f>RES_hhdet_numvin!M128</f>
        <v>0</v>
      </c>
      <c r="N80" s="188">
        <f>RES_hhdet_numvin!N128</f>
        <v>0</v>
      </c>
      <c r="O80" s="188">
        <f>RES_hhdet_numvin!O128</f>
        <v>0</v>
      </c>
      <c r="P80" s="188">
        <f>RES_hhdet_numvin!P128</f>
        <v>0</v>
      </c>
      <c r="Q80" s="188">
        <f>RES_hhdet_numvin!Q128</f>
        <v>0</v>
      </c>
    </row>
    <row r="81" spans="1:17" ht="12" customHeight="1" x14ac:dyDescent="0.25">
      <c r="A81" s="23" t="s">
        <v>60</v>
      </c>
      <c r="B81" s="80">
        <f>RES_hhdet_numvin!B129</f>
        <v>0</v>
      </c>
      <c r="C81" s="80">
        <f>RES_hhdet_numvin!C129</f>
        <v>0</v>
      </c>
      <c r="D81" s="80">
        <f>RES_hhdet_numvin!D129</f>
        <v>0</v>
      </c>
      <c r="E81" s="80">
        <f>RES_hhdet_numvin!E129</f>
        <v>0</v>
      </c>
      <c r="F81" s="80">
        <f>RES_hhdet_numvin!F129</f>
        <v>0</v>
      </c>
      <c r="G81" s="80">
        <f>RES_hhdet_numvin!G129</f>
        <v>0</v>
      </c>
      <c r="H81" s="80">
        <f>RES_hhdet_numvin!H129</f>
        <v>0</v>
      </c>
      <c r="I81" s="80">
        <f>RES_hhdet_numvin!I129</f>
        <v>0</v>
      </c>
      <c r="J81" s="80">
        <f>RES_hhdet_numvin!J129</f>
        <v>0</v>
      </c>
      <c r="K81" s="80">
        <f>RES_hhdet_numvin!K129</f>
        <v>0</v>
      </c>
      <c r="L81" s="80">
        <f>RES_hhdet_numvin!L129</f>
        <v>0</v>
      </c>
      <c r="M81" s="80">
        <f>RES_hhdet_numvin!M129</f>
        <v>0</v>
      </c>
      <c r="N81" s="80">
        <f>RES_hhdet_numvin!N129</f>
        <v>0</v>
      </c>
      <c r="O81" s="80">
        <f>RES_hhdet_numvin!O129</f>
        <v>0</v>
      </c>
      <c r="P81" s="80">
        <f>RES_hhdet_numvin!P129</f>
        <v>0</v>
      </c>
      <c r="Q81" s="80">
        <f>RES_hhdet_numvin!Q129</f>
        <v>0</v>
      </c>
    </row>
    <row r="82" spans="1:17" ht="12" customHeight="1" x14ac:dyDescent="0.25">
      <c r="A82" s="146" t="s">
        <v>63</v>
      </c>
      <c r="B82" s="188">
        <f>RES_hhdet_numvin!B130</f>
        <v>0</v>
      </c>
      <c r="C82" s="188">
        <f>RES_hhdet_numvin!C130</f>
        <v>0</v>
      </c>
      <c r="D82" s="188">
        <f>RES_hhdet_numvin!D130</f>
        <v>0</v>
      </c>
      <c r="E82" s="188">
        <f>RES_hhdet_numvin!E130</f>
        <v>0</v>
      </c>
      <c r="F82" s="188">
        <f>RES_hhdet_numvin!F130</f>
        <v>0</v>
      </c>
      <c r="G82" s="188">
        <f>RES_hhdet_numvin!G130</f>
        <v>0</v>
      </c>
      <c r="H82" s="188">
        <f>RES_hhdet_numvin!H130</f>
        <v>0</v>
      </c>
      <c r="I82" s="188">
        <f>RES_hhdet_numvin!I130</f>
        <v>0</v>
      </c>
      <c r="J82" s="188">
        <f>RES_hhdet_numvin!J130</f>
        <v>0</v>
      </c>
      <c r="K82" s="188">
        <f>RES_hhdet_numvin!K130</f>
        <v>0</v>
      </c>
      <c r="L82" s="188">
        <f>RES_hhdet_numvin!L130</f>
        <v>0</v>
      </c>
      <c r="M82" s="188">
        <f>RES_hhdet_numvin!M130</f>
        <v>0</v>
      </c>
      <c r="N82" s="188">
        <f>RES_hhdet_numvin!N130</f>
        <v>0</v>
      </c>
      <c r="O82" s="188">
        <f>RES_hhdet_numvin!O130</f>
        <v>0</v>
      </c>
      <c r="P82" s="188">
        <f>RES_hhdet_numvin!P130</f>
        <v>0</v>
      </c>
      <c r="Q82" s="188">
        <f>RES_hhdet_numvin!Q130</f>
        <v>0</v>
      </c>
    </row>
    <row r="83" spans="1:17" ht="12" customHeight="1" x14ac:dyDescent="0.25">
      <c r="A83" s="23" t="s">
        <v>148</v>
      </c>
      <c r="B83" s="80">
        <f>RES_hhdet_numvin!B131</f>
        <v>0</v>
      </c>
      <c r="C83" s="80">
        <f>RES_hhdet_numvin!C131</f>
        <v>0</v>
      </c>
      <c r="D83" s="80">
        <f>RES_hhdet_numvin!D131</f>
        <v>0</v>
      </c>
      <c r="E83" s="80">
        <f>RES_hhdet_numvin!E131</f>
        <v>0</v>
      </c>
      <c r="F83" s="80">
        <f>RES_hhdet_numvin!F131</f>
        <v>0</v>
      </c>
      <c r="G83" s="80">
        <f>RES_hhdet_numvin!G131</f>
        <v>0</v>
      </c>
      <c r="H83" s="80">
        <f>RES_hhdet_numvin!H131</f>
        <v>0</v>
      </c>
      <c r="I83" s="80">
        <f>RES_hhdet_numvin!I131</f>
        <v>0</v>
      </c>
      <c r="J83" s="80">
        <f>RES_hhdet_numvin!J131</f>
        <v>0</v>
      </c>
      <c r="K83" s="80">
        <f>RES_hhdet_numvin!K131</f>
        <v>0</v>
      </c>
      <c r="L83" s="80">
        <f>RES_hhdet_numvin!L131</f>
        <v>0</v>
      </c>
      <c r="M83" s="80">
        <f>RES_hhdet_numvin!M131</f>
        <v>0</v>
      </c>
      <c r="N83" s="80">
        <f>RES_hhdet_numvin!N131</f>
        <v>0</v>
      </c>
      <c r="O83" s="80">
        <f>RES_hhdet_numvin!O131</f>
        <v>0</v>
      </c>
      <c r="P83" s="80">
        <f>RES_hhdet_numvin!P131</f>
        <v>0</v>
      </c>
      <c r="Q83" s="80">
        <f>RES_hhdet_numvin!Q131</f>
        <v>0</v>
      </c>
    </row>
    <row r="84" spans="1:17" ht="12" customHeight="1" x14ac:dyDescent="0.25">
      <c r="A84" s="23" t="s">
        <v>147</v>
      </c>
      <c r="B84" s="80">
        <f>RES_hhdet_numvin!B132</f>
        <v>0</v>
      </c>
      <c r="C84" s="80">
        <f>RES_hhdet_numvin!C132</f>
        <v>0</v>
      </c>
      <c r="D84" s="80">
        <f>RES_hhdet_numvin!D132</f>
        <v>0</v>
      </c>
      <c r="E84" s="80">
        <f>RES_hhdet_numvin!E132</f>
        <v>0</v>
      </c>
      <c r="F84" s="80">
        <f>RES_hhdet_numvin!F132</f>
        <v>0</v>
      </c>
      <c r="G84" s="80">
        <f>RES_hhdet_numvin!G132</f>
        <v>0</v>
      </c>
      <c r="H84" s="80">
        <f>RES_hhdet_numvin!H132</f>
        <v>0</v>
      </c>
      <c r="I84" s="80">
        <f>RES_hhdet_numvin!I132</f>
        <v>0</v>
      </c>
      <c r="J84" s="80">
        <f>RES_hhdet_numvin!J132</f>
        <v>0</v>
      </c>
      <c r="K84" s="80">
        <f>RES_hhdet_numvin!K132</f>
        <v>0</v>
      </c>
      <c r="L84" s="80">
        <f>RES_hhdet_numvin!L132</f>
        <v>0</v>
      </c>
      <c r="M84" s="80">
        <f>RES_hhdet_numvin!M132</f>
        <v>0</v>
      </c>
      <c r="N84" s="80">
        <f>RES_hhdet_numvin!N132</f>
        <v>0</v>
      </c>
      <c r="O84" s="80">
        <f>RES_hhdet_numvin!O132</f>
        <v>0</v>
      </c>
      <c r="P84" s="80">
        <f>RES_hhdet_numvin!P132</f>
        <v>0</v>
      </c>
      <c r="Q84" s="80">
        <f>RES_hhdet_numvin!Q132</f>
        <v>0</v>
      </c>
    </row>
    <row r="85" spans="1:17" ht="12" customHeight="1" x14ac:dyDescent="0.25">
      <c r="A85" s="23" t="s">
        <v>142</v>
      </c>
      <c r="B85" s="80">
        <f>RES_hhdet_numvin!B135</f>
        <v>0</v>
      </c>
      <c r="C85" s="80">
        <f>RES_hhdet_numvin!C135</f>
        <v>0</v>
      </c>
      <c r="D85" s="80">
        <f>RES_hhdet_numvin!D135</f>
        <v>0</v>
      </c>
      <c r="E85" s="80">
        <f>RES_hhdet_numvin!E135</f>
        <v>0</v>
      </c>
      <c r="F85" s="80">
        <f>RES_hhdet_numvin!F135</f>
        <v>0</v>
      </c>
      <c r="G85" s="80">
        <f>RES_hhdet_numvin!G135</f>
        <v>0</v>
      </c>
      <c r="H85" s="80">
        <f>RES_hhdet_numvin!H135</f>
        <v>0</v>
      </c>
      <c r="I85" s="80">
        <f>RES_hhdet_numvin!I135</f>
        <v>0</v>
      </c>
      <c r="J85" s="80">
        <f>RES_hhdet_numvin!J135</f>
        <v>0</v>
      </c>
      <c r="K85" s="80">
        <f>RES_hhdet_numvin!K135</f>
        <v>0</v>
      </c>
      <c r="L85" s="80">
        <f>RES_hhdet_numvin!L135</f>
        <v>0</v>
      </c>
      <c r="M85" s="80">
        <f>RES_hhdet_numvin!M135</f>
        <v>0</v>
      </c>
      <c r="N85" s="80">
        <f>RES_hhdet_numvin!N135</f>
        <v>0</v>
      </c>
      <c r="O85" s="80">
        <f>RES_hhdet_numvin!O135</f>
        <v>0</v>
      </c>
      <c r="P85" s="80">
        <f>RES_hhdet_numvin!P135</f>
        <v>0</v>
      </c>
      <c r="Q85" s="80">
        <f>RES_hhdet_numvin!Q135</f>
        <v>0</v>
      </c>
    </row>
    <row r="86" spans="1:17" ht="12" customHeight="1" x14ac:dyDescent="0.25">
      <c r="A86" s="23" t="s">
        <v>141</v>
      </c>
      <c r="B86" s="80">
        <f>RES_hhdet_numvin!B136</f>
        <v>0</v>
      </c>
      <c r="C86" s="80">
        <f>RES_hhdet_numvin!C136</f>
        <v>0</v>
      </c>
      <c r="D86" s="80">
        <f>RES_hhdet_numvin!D136</f>
        <v>0</v>
      </c>
      <c r="E86" s="80">
        <f>RES_hhdet_numvin!E136</f>
        <v>0</v>
      </c>
      <c r="F86" s="80">
        <f>RES_hhdet_numvin!F136</f>
        <v>0</v>
      </c>
      <c r="G86" s="80">
        <f>RES_hhdet_numvin!G136</f>
        <v>0</v>
      </c>
      <c r="H86" s="80">
        <f>RES_hhdet_numvin!H136</f>
        <v>0</v>
      </c>
      <c r="I86" s="80">
        <f>RES_hhdet_numvin!I136</f>
        <v>0</v>
      </c>
      <c r="J86" s="80">
        <f>RES_hhdet_numvin!J136</f>
        <v>0</v>
      </c>
      <c r="K86" s="80">
        <f>RES_hhdet_numvin!K136</f>
        <v>0</v>
      </c>
      <c r="L86" s="80">
        <f>RES_hhdet_numvin!L136</f>
        <v>0</v>
      </c>
      <c r="M86" s="80">
        <f>RES_hhdet_numvin!M136</f>
        <v>0</v>
      </c>
      <c r="N86" s="80">
        <f>RES_hhdet_numvin!N136</f>
        <v>0</v>
      </c>
      <c r="O86" s="80">
        <f>RES_hhdet_numvin!O136</f>
        <v>0</v>
      </c>
      <c r="P86" s="80">
        <f>RES_hhdet_numvin!P136</f>
        <v>0</v>
      </c>
      <c r="Q86" s="80">
        <f>RES_hhdet_numvin!Q136</f>
        <v>0</v>
      </c>
    </row>
    <row r="87" spans="1:17" ht="12" customHeight="1" x14ac:dyDescent="0.25">
      <c r="A87" s="146" t="s">
        <v>62</v>
      </c>
      <c r="B87" s="188">
        <f>RES_hhdet_numvin!B139</f>
        <v>0</v>
      </c>
      <c r="C87" s="188">
        <f>RES_hhdet_numvin!C139</f>
        <v>0</v>
      </c>
      <c r="D87" s="188">
        <f>RES_hhdet_numvin!D139</f>
        <v>0</v>
      </c>
      <c r="E87" s="188">
        <f>RES_hhdet_numvin!E139</f>
        <v>0</v>
      </c>
      <c r="F87" s="188">
        <f>RES_hhdet_numvin!F139</f>
        <v>0</v>
      </c>
      <c r="G87" s="188">
        <f>RES_hhdet_numvin!G139</f>
        <v>0</v>
      </c>
      <c r="H87" s="188">
        <f>RES_hhdet_numvin!H139</f>
        <v>0</v>
      </c>
      <c r="I87" s="188">
        <f>RES_hhdet_numvin!I139</f>
        <v>0</v>
      </c>
      <c r="J87" s="188">
        <f>RES_hhdet_numvin!J139</f>
        <v>0</v>
      </c>
      <c r="K87" s="188">
        <f>RES_hhdet_numvin!K139</f>
        <v>0</v>
      </c>
      <c r="L87" s="188">
        <f>RES_hhdet_numvin!L139</f>
        <v>0</v>
      </c>
      <c r="M87" s="188">
        <f>RES_hhdet_numvin!M139</f>
        <v>0</v>
      </c>
      <c r="N87" s="188">
        <f>RES_hhdet_numvin!N139</f>
        <v>0</v>
      </c>
      <c r="O87" s="188">
        <f>RES_hhdet_numvin!O139</f>
        <v>0</v>
      </c>
      <c r="P87" s="188">
        <f>RES_hhdet_numvin!P139</f>
        <v>0</v>
      </c>
      <c r="Q87" s="188">
        <f>RES_hhdet_numvin!Q139</f>
        <v>0</v>
      </c>
    </row>
    <row r="88" spans="1:17" ht="12" customHeight="1" x14ac:dyDescent="0.25">
      <c r="A88" s="23" t="s">
        <v>57</v>
      </c>
      <c r="B88" s="80">
        <f>RES_hhdet_numvin!B140</f>
        <v>0</v>
      </c>
      <c r="C88" s="80">
        <f>RES_hhdet_numvin!C140</f>
        <v>0</v>
      </c>
      <c r="D88" s="80">
        <f>RES_hhdet_numvin!D140</f>
        <v>0</v>
      </c>
      <c r="E88" s="80">
        <f>RES_hhdet_numvin!E140</f>
        <v>0</v>
      </c>
      <c r="F88" s="80">
        <f>RES_hhdet_numvin!F140</f>
        <v>0</v>
      </c>
      <c r="G88" s="80">
        <f>RES_hhdet_numvin!G140</f>
        <v>0</v>
      </c>
      <c r="H88" s="80">
        <f>RES_hhdet_numvin!H140</f>
        <v>0</v>
      </c>
      <c r="I88" s="80">
        <f>RES_hhdet_numvin!I140</f>
        <v>0</v>
      </c>
      <c r="J88" s="80">
        <f>RES_hhdet_numvin!J140</f>
        <v>0</v>
      </c>
      <c r="K88" s="80">
        <f>RES_hhdet_numvin!K140</f>
        <v>0</v>
      </c>
      <c r="L88" s="80">
        <f>RES_hhdet_numvin!L140</f>
        <v>0</v>
      </c>
      <c r="M88" s="80">
        <f>RES_hhdet_numvin!M140</f>
        <v>0</v>
      </c>
      <c r="N88" s="80">
        <f>RES_hhdet_numvin!N140</f>
        <v>0</v>
      </c>
      <c r="O88" s="80">
        <f>RES_hhdet_numvin!O140</f>
        <v>0</v>
      </c>
      <c r="P88" s="80">
        <f>RES_hhdet_numvin!P140</f>
        <v>0</v>
      </c>
      <c r="Q88" s="80">
        <f>RES_hhdet_numvin!Q140</f>
        <v>0</v>
      </c>
    </row>
    <row r="89" spans="1:17" ht="12" customHeight="1" x14ac:dyDescent="0.25">
      <c r="A89" s="29" t="s">
        <v>140</v>
      </c>
      <c r="B89" s="78">
        <f>RES_hhdet_numvin!B141</f>
        <v>0</v>
      </c>
      <c r="C89" s="78">
        <f>RES_hhdet_numvin!C141</f>
        <v>0</v>
      </c>
      <c r="D89" s="78">
        <f>RES_hhdet_numvin!D141</f>
        <v>0</v>
      </c>
      <c r="E89" s="78">
        <f>RES_hhdet_numvin!E141</f>
        <v>0</v>
      </c>
      <c r="F89" s="78">
        <f>RES_hhdet_numvin!F141</f>
        <v>0</v>
      </c>
      <c r="G89" s="78">
        <f>RES_hhdet_numvin!G141</f>
        <v>0</v>
      </c>
      <c r="H89" s="78">
        <f>RES_hhdet_numvin!H141</f>
        <v>0</v>
      </c>
      <c r="I89" s="78">
        <f>RES_hhdet_numvin!I141</f>
        <v>0</v>
      </c>
      <c r="J89" s="78">
        <f>RES_hhdet_numvin!J141</f>
        <v>0</v>
      </c>
      <c r="K89" s="78">
        <f>RES_hhdet_numvin!K141</f>
        <v>0</v>
      </c>
      <c r="L89" s="78">
        <f>RES_hhdet_numvin!L141</f>
        <v>0</v>
      </c>
      <c r="M89" s="78">
        <f>RES_hhdet_numvin!M141</f>
        <v>0</v>
      </c>
      <c r="N89" s="78">
        <f>RES_hhdet_numvin!N141</f>
        <v>0</v>
      </c>
      <c r="O89" s="78">
        <f>RES_hhdet_numvin!O141</f>
        <v>0</v>
      </c>
      <c r="P89" s="78">
        <f>RES_hhdet_numvin!P141</f>
        <v>0</v>
      </c>
      <c r="Q89" s="78">
        <f>RES_hhdet_numvin!Q141</f>
        <v>0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SUM(B94,B97,B99,B108)</f>
        <v>0</v>
      </c>
      <c r="C93" s="168">
        <f t="shared" ref="C93:Q93" si="8">SUM(C94,C97,C99,C108)</f>
        <v>0</v>
      </c>
      <c r="D93" s="168">
        <f t="shared" si="8"/>
        <v>0</v>
      </c>
      <c r="E93" s="168">
        <f t="shared" si="8"/>
        <v>0</v>
      </c>
      <c r="F93" s="168">
        <f t="shared" si="8"/>
        <v>0</v>
      </c>
      <c r="G93" s="168">
        <f t="shared" si="8"/>
        <v>0</v>
      </c>
      <c r="H93" s="168">
        <f t="shared" si="8"/>
        <v>0</v>
      </c>
      <c r="I93" s="168">
        <f t="shared" si="8"/>
        <v>0</v>
      </c>
      <c r="J93" s="168">
        <f t="shared" si="8"/>
        <v>0</v>
      </c>
      <c r="K93" s="168">
        <f t="shared" si="8"/>
        <v>0</v>
      </c>
      <c r="L93" s="168">
        <f t="shared" si="8"/>
        <v>0</v>
      </c>
      <c r="M93" s="168">
        <f t="shared" si="8"/>
        <v>0</v>
      </c>
      <c r="N93" s="168">
        <f t="shared" si="8"/>
        <v>0</v>
      </c>
      <c r="O93" s="168">
        <f t="shared" si="8"/>
        <v>0</v>
      </c>
      <c r="P93" s="168">
        <f t="shared" si="8"/>
        <v>0</v>
      </c>
      <c r="Q93" s="168">
        <f t="shared" si="8"/>
        <v>0</v>
      </c>
    </row>
    <row r="94" spans="1:17" ht="12" customHeight="1" x14ac:dyDescent="0.25">
      <c r="A94" s="158" t="s">
        <v>65</v>
      </c>
      <c r="B94" s="157">
        <f>SUM(B95:B96)</f>
        <v>0</v>
      </c>
      <c r="C94" s="157">
        <f t="shared" ref="C94:Q94" si="9">SUM(C95:C96)</f>
        <v>0</v>
      </c>
      <c r="D94" s="157">
        <f t="shared" si="9"/>
        <v>0</v>
      </c>
      <c r="E94" s="157">
        <f t="shared" si="9"/>
        <v>0</v>
      </c>
      <c r="F94" s="157">
        <f t="shared" si="9"/>
        <v>0</v>
      </c>
      <c r="G94" s="157">
        <f t="shared" si="9"/>
        <v>0</v>
      </c>
      <c r="H94" s="157">
        <f t="shared" si="9"/>
        <v>0</v>
      </c>
      <c r="I94" s="157">
        <f t="shared" si="9"/>
        <v>0</v>
      </c>
      <c r="J94" s="157">
        <f t="shared" si="9"/>
        <v>0</v>
      </c>
      <c r="K94" s="157">
        <f t="shared" si="9"/>
        <v>0</v>
      </c>
      <c r="L94" s="157">
        <f t="shared" si="9"/>
        <v>0</v>
      </c>
      <c r="M94" s="157">
        <f t="shared" si="9"/>
        <v>0</v>
      </c>
      <c r="N94" s="157">
        <f t="shared" si="9"/>
        <v>0</v>
      </c>
      <c r="O94" s="157">
        <f t="shared" si="9"/>
        <v>0</v>
      </c>
      <c r="P94" s="157">
        <f t="shared" si="9"/>
        <v>0</v>
      </c>
      <c r="Q94" s="157">
        <f t="shared" si="9"/>
        <v>0</v>
      </c>
    </row>
    <row r="95" spans="1:17" ht="12" customHeight="1" x14ac:dyDescent="0.25">
      <c r="A95" s="23" t="s">
        <v>149</v>
      </c>
      <c r="B95" s="156">
        <f>RES_hhdet_fec!B$126</f>
        <v>0</v>
      </c>
      <c r="C95" s="156">
        <f>RES_hhdet_fec!C$126</f>
        <v>0</v>
      </c>
      <c r="D95" s="156">
        <f>RES_hhdet_fec!D$126</f>
        <v>0</v>
      </c>
      <c r="E95" s="156">
        <f>RES_hhdet_fec!E$126</f>
        <v>0</v>
      </c>
      <c r="F95" s="156">
        <f>RES_hhdet_fec!F$126</f>
        <v>0</v>
      </c>
      <c r="G95" s="156">
        <f>RES_hhdet_fec!G$126</f>
        <v>0</v>
      </c>
      <c r="H95" s="156">
        <f>RES_hhdet_fec!H$126</f>
        <v>0</v>
      </c>
      <c r="I95" s="156">
        <f>RES_hhdet_fec!I$126</f>
        <v>0</v>
      </c>
      <c r="J95" s="156">
        <f>RES_hhdet_fec!J$126</f>
        <v>0</v>
      </c>
      <c r="K95" s="156">
        <f>RES_hhdet_fec!K$126</f>
        <v>0</v>
      </c>
      <c r="L95" s="156">
        <f>RES_hhdet_fec!L$126</f>
        <v>0</v>
      </c>
      <c r="M95" s="156">
        <f>RES_hhdet_fec!M$126</f>
        <v>0</v>
      </c>
      <c r="N95" s="156">
        <f>RES_hhdet_fec!N$126</f>
        <v>0</v>
      </c>
      <c r="O95" s="156">
        <f>RES_hhdet_fec!O$126</f>
        <v>0</v>
      </c>
      <c r="P95" s="156">
        <f>RES_hhdet_fec!P$126</f>
        <v>0</v>
      </c>
      <c r="Q95" s="156">
        <f>RES_hhdet_fec!Q$126</f>
        <v>0</v>
      </c>
    </row>
    <row r="96" spans="1:17" ht="12" customHeight="1" x14ac:dyDescent="0.25">
      <c r="A96" s="23" t="s">
        <v>60</v>
      </c>
      <c r="B96" s="156">
        <f>RES_hhdet_fec!B$127</f>
        <v>0</v>
      </c>
      <c r="C96" s="156">
        <f>RES_hhdet_fec!C$127</f>
        <v>0</v>
      </c>
      <c r="D96" s="156">
        <f>RES_hhdet_fec!D$127</f>
        <v>0</v>
      </c>
      <c r="E96" s="156">
        <f>RES_hhdet_fec!E$127</f>
        <v>0</v>
      </c>
      <c r="F96" s="156">
        <f>RES_hhdet_fec!F$127</f>
        <v>0</v>
      </c>
      <c r="G96" s="156">
        <f>RES_hhdet_fec!G$127</f>
        <v>0</v>
      </c>
      <c r="H96" s="156">
        <f>RES_hhdet_fec!H$127</f>
        <v>0</v>
      </c>
      <c r="I96" s="156">
        <f>RES_hhdet_fec!I$127</f>
        <v>0</v>
      </c>
      <c r="J96" s="156">
        <f>RES_hhdet_fec!J$127</f>
        <v>0</v>
      </c>
      <c r="K96" s="156">
        <f>RES_hhdet_fec!K$127</f>
        <v>0</v>
      </c>
      <c r="L96" s="156">
        <f>RES_hhdet_fec!L$127</f>
        <v>0</v>
      </c>
      <c r="M96" s="156">
        <f>RES_hhdet_fec!M$127</f>
        <v>0</v>
      </c>
      <c r="N96" s="156">
        <f>RES_hhdet_fec!N$127</f>
        <v>0</v>
      </c>
      <c r="O96" s="156">
        <f>RES_hhdet_fec!O$127</f>
        <v>0</v>
      </c>
      <c r="P96" s="156">
        <f>RES_hhdet_fec!P$127</f>
        <v>0</v>
      </c>
      <c r="Q96" s="156">
        <f>RES_hhdet_fec!Q$127</f>
        <v>0</v>
      </c>
    </row>
    <row r="97" spans="1:17" ht="12" customHeight="1" x14ac:dyDescent="0.25">
      <c r="A97" s="158" t="s">
        <v>112</v>
      </c>
      <c r="B97" s="157">
        <f>B98</f>
        <v>0</v>
      </c>
      <c r="C97" s="157">
        <f t="shared" ref="C97:Q97" si="10">C98</f>
        <v>0</v>
      </c>
      <c r="D97" s="157">
        <f t="shared" si="10"/>
        <v>0</v>
      </c>
      <c r="E97" s="157">
        <f t="shared" si="10"/>
        <v>0</v>
      </c>
      <c r="F97" s="157">
        <f t="shared" si="10"/>
        <v>0</v>
      </c>
      <c r="G97" s="157">
        <f t="shared" si="10"/>
        <v>0</v>
      </c>
      <c r="H97" s="157">
        <f t="shared" si="10"/>
        <v>0</v>
      </c>
      <c r="I97" s="157">
        <f t="shared" si="10"/>
        <v>0</v>
      </c>
      <c r="J97" s="157">
        <f t="shared" si="10"/>
        <v>0</v>
      </c>
      <c r="K97" s="157">
        <f t="shared" si="10"/>
        <v>0</v>
      </c>
      <c r="L97" s="157">
        <f t="shared" si="10"/>
        <v>0</v>
      </c>
      <c r="M97" s="157">
        <f t="shared" si="10"/>
        <v>0</v>
      </c>
      <c r="N97" s="157">
        <f t="shared" si="10"/>
        <v>0</v>
      </c>
      <c r="O97" s="157">
        <f t="shared" si="10"/>
        <v>0</v>
      </c>
      <c r="P97" s="157">
        <f t="shared" si="10"/>
        <v>0</v>
      </c>
      <c r="Q97" s="157">
        <f t="shared" si="10"/>
        <v>0</v>
      </c>
    </row>
    <row r="98" spans="1:17" ht="12" customHeight="1" x14ac:dyDescent="0.25">
      <c r="A98" s="23" t="s">
        <v>60</v>
      </c>
      <c r="B98" s="156">
        <f>RES_hhdet_fec!B$129</f>
        <v>0</v>
      </c>
      <c r="C98" s="156">
        <f>RES_hhdet_fec!C$129</f>
        <v>0</v>
      </c>
      <c r="D98" s="156">
        <f>RES_hhdet_fec!D$129</f>
        <v>0</v>
      </c>
      <c r="E98" s="156">
        <f>RES_hhdet_fec!E$129</f>
        <v>0</v>
      </c>
      <c r="F98" s="156">
        <f>RES_hhdet_fec!F$129</f>
        <v>0</v>
      </c>
      <c r="G98" s="156">
        <f>RES_hhdet_fec!G$129</f>
        <v>0</v>
      </c>
      <c r="H98" s="156">
        <f>RES_hhdet_fec!H$129</f>
        <v>0</v>
      </c>
      <c r="I98" s="156">
        <f>RES_hhdet_fec!I$129</f>
        <v>0</v>
      </c>
      <c r="J98" s="156">
        <f>RES_hhdet_fec!J$129</f>
        <v>0</v>
      </c>
      <c r="K98" s="156">
        <f>RES_hhdet_fec!K$129</f>
        <v>0</v>
      </c>
      <c r="L98" s="156">
        <f>RES_hhdet_fec!L$129</f>
        <v>0</v>
      </c>
      <c r="M98" s="156">
        <f>RES_hhdet_fec!M$129</f>
        <v>0</v>
      </c>
      <c r="N98" s="156">
        <f>RES_hhdet_fec!N$129</f>
        <v>0</v>
      </c>
      <c r="O98" s="156">
        <f>RES_hhdet_fec!O$129</f>
        <v>0</v>
      </c>
      <c r="P98" s="156">
        <f>RES_hhdet_fec!P$129</f>
        <v>0</v>
      </c>
      <c r="Q98" s="156">
        <f>RES_hhdet_fec!Q$129</f>
        <v>0</v>
      </c>
    </row>
    <row r="99" spans="1:17" ht="12" customHeight="1" x14ac:dyDescent="0.25">
      <c r="A99" s="158" t="s">
        <v>63</v>
      </c>
      <c r="B99" s="157">
        <f>SUM(B100:B101,B104:B105)</f>
        <v>0</v>
      </c>
      <c r="C99" s="157">
        <f t="shared" ref="C99:Q99" si="11">SUM(C100:C101,C104:C105)</f>
        <v>0</v>
      </c>
      <c r="D99" s="157">
        <f t="shared" si="11"/>
        <v>0</v>
      </c>
      <c r="E99" s="157">
        <f t="shared" si="11"/>
        <v>0</v>
      </c>
      <c r="F99" s="157">
        <f t="shared" si="11"/>
        <v>0</v>
      </c>
      <c r="G99" s="157">
        <f t="shared" si="11"/>
        <v>0</v>
      </c>
      <c r="H99" s="157">
        <f t="shared" si="11"/>
        <v>0</v>
      </c>
      <c r="I99" s="157">
        <f t="shared" si="11"/>
        <v>0</v>
      </c>
      <c r="J99" s="157">
        <f t="shared" si="11"/>
        <v>0</v>
      </c>
      <c r="K99" s="157">
        <f t="shared" si="11"/>
        <v>0</v>
      </c>
      <c r="L99" s="157">
        <f t="shared" si="11"/>
        <v>0</v>
      </c>
      <c r="M99" s="157">
        <f t="shared" si="11"/>
        <v>0</v>
      </c>
      <c r="N99" s="157">
        <f t="shared" si="11"/>
        <v>0</v>
      </c>
      <c r="O99" s="157">
        <f t="shared" si="11"/>
        <v>0</v>
      </c>
      <c r="P99" s="157">
        <f t="shared" si="11"/>
        <v>0</v>
      </c>
      <c r="Q99" s="157">
        <f t="shared" si="11"/>
        <v>0</v>
      </c>
    </row>
    <row r="100" spans="1:17" ht="12" customHeight="1" x14ac:dyDescent="0.25">
      <c r="A100" s="167" t="s">
        <v>148</v>
      </c>
      <c r="B100" s="132">
        <f>RES_hhdet_fec!B$131</f>
        <v>0</v>
      </c>
      <c r="C100" s="132">
        <f>RES_hhdet_fec!C$131</f>
        <v>0</v>
      </c>
      <c r="D100" s="132">
        <f>RES_hhdet_fec!D$131</f>
        <v>0</v>
      </c>
      <c r="E100" s="132">
        <f>RES_hhdet_fec!E$131</f>
        <v>0</v>
      </c>
      <c r="F100" s="132">
        <f>RES_hhdet_fec!F$131</f>
        <v>0</v>
      </c>
      <c r="G100" s="132">
        <f>RES_hhdet_fec!G$131</f>
        <v>0</v>
      </c>
      <c r="H100" s="132">
        <f>RES_hhdet_fec!H$131</f>
        <v>0</v>
      </c>
      <c r="I100" s="132">
        <f>RES_hhdet_fec!I$131</f>
        <v>0</v>
      </c>
      <c r="J100" s="132">
        <f>RES_hhdet_fec!J$131</f>
        <v>0</v>
      </c>
      <c r="K100" s="132">
        <f>RES_hhdet_fec!K$131</f>
        <v>0</v>
      </c>
      <c r="L100" s="132">
        <f>RES_hhdet_fec!L$131</f>
        <v>0</v>
      </c>
      <c r="M100" s="132">
        <f>RES_hhdet_fec!M$131</f>
        <v>0</v>
      </c>
      <c r="N100" s="132">
        <f>RES_hhdet_fec!N$131</f>
        <v>0</v>
      </c>
      <c r="O100" s="132">
        <f>RES_hhdet_fec!O$131</f>
        <v>0</v>
      </c>
      <c r="P100" s="132">
        <f>RES_hhdet_fec!P$131</f>
        <v>0</v>
      </c>
      <c r="Q100" s="132">
        <f>RES_hhdet_fec!Q$131</f>
        <v>0</v>
      </c>
    </row>
    <row r="101" spans="1:17" ht="12" customHeight="1" x14ac:dyDescent="0.25">
      <c r="A101" s="167" t="s">
        <v>147</v>
      </c>
      <c r="B101" s="132">
        <f>SUM(B102:B103)</f>
        <v>0</v>
      </c>
      <c r="C101" s="132">
        <f t="shared" ref="C101:Q101" si="12">SUM(C102:C103)</f>
        <v>0</v>
      </c>
      <c r="D101" s="132">
        <f t="shared" si="12"/>
        <v>0</v>
      </c>
      <c r="E101" s="132">
        <f t="shared" si="12"/>
        <v>0</v>
      </c>
      <c r="F101" s="132">
        <f t="shared" si="12"/>
        <v>0</v>
      </c>
      <c r="G101" s="132">
        <f t="shared" si="12"/>
        <v>0</v>
      </c>
      <c r="H101" s="132">
        <f t="shared" si="12"/>
        <v>0</v>
      </c>
      <c r="I101" s="132">
        <f t="shared" si="12"/>
        <v>0</v>
      </c>
      <c r="J101" s="132">
        <f t="shared" si="12"/>
        <v>0</v>
      </c>
      <c r="K101" s="132">
        <f t="shared" si="12"/>
        <v>0</v>
      </c>
      <c r="L101" s="132">
        <f t="shared" si="12"/>
        <v>0</v>
      </c>
      <c r="M101" s="132">
        <f t="shared" si="12"/>
        <v>0</v>
      </c>
      <c r="N101" s="132">
        <f t="shared" si="12"/>
        <v>0</v>
      </c>
      <c r="O101" s="132">
        <f t="shared" si="12"/>
        <v>0</v>
      </c>
      <c r="P101" s="132">
        <f t="shared" si="12"/>
        <v>0</v>
      </c>
      <c r="Q101" s="132">
        <f t="shared" si="12"/>
        <v>0</v>
      </c>
    </row>
    <row r="102" spans="1:17" ht="12" customHeight="1" x14ac:dyDescent="0.25">
      <c r="A102" s="166" t="s">
        <v>61</v>
      </c>
      <c r="B102" s="165">
        <f>RES_hhdet_fec!B$133</f>
        <v>0</v>
      </c>
      <c r="C102" s="165">
        <f>RES_hhdet_fec!C$133</f>
        <v>0</v>
      </c>
      <c r="D102" s="165">
        <f>RES_hhdet_fec!D$133</f>
        <v>0</v>
      </c>
      <c r="E102" s="165">
        <f>RES_hhdet_fec!E$133</f>
        <v>0</v>
      </c>
      <c r="F102" s="165">
        <f>RES_hhdet_fec!F$133</f>
        <v>0</v>
      </c>
      <c r="G102" s="165">
        <f>RES_hhdet_fec!G$133</f>
        <v>0</v>
      </c>
      <c r="H102" s="165">
        <f>RES_hhdet_fec!H$133</f>
        <v>0</v>
      </c>
      <c r="I102" s="165">
        <f>RES_hhdet_fec!I$133</f>
        <v>0</v>
      </c>
      <c r="J102" s="165">
        <f>RES_hhdet_fec!J$133</f>
        <v>0</v>
      </c>
      <c r="K102" s="165">
        <f>RES_hhdet_fec!K$133</f>
        <v>0</v>
      </c>
      <c r="L102" s="165">
        <f>RES_hhdet_fec!L$133</f>
        <v>0</v>
      </c>
      <c r="M102" s="165">
        <f>RES_hhdet_fec!M$133</f>
        <v>0</v>
      </c>
      <c r="N102" s="165">
        <f>RES_hhdet_fec!N$133</f>
        <v>0</v>
      </c>
      <c r="O102" s="165">
        <f>RES_hhdet_fec!O$133</f>
        <v>0</v>
      </c>
      <c r="P102" s="165">
        <f>RES_hhdet_fec!P$133</f>
        <v>0</v>
      </c>
      <c r="Q102" s="165">
        <f>RES_hhdet_fec!Q$133</f>
        <v>0</v>
      </c>
    </row>
    <row r="103" spans="1:17" ht="12" customHeight="1" x14ac:dyDescent="0.25">
      <c r="A103" s="147" t="s">
        <v>59</v>
      </c>
      <c r="B103" s="164">
        <f>RES_hhdet_fec!B$134</f>
        <v>0</v>
      </c>
      <c r="C103" s="164">
        <f>RES_hhdet_fec!C$134</f>
        <v>0</v>
      </c>
      <c r="D103" s="164">
        <f>RES_hhdet_fec!D$134</f>
        <v>0</v>
      </c>
      <c r="E103" s="164">
        <f>RES_hhdet_fec!E$134</f>
        <v>0</v>
      </c>
      <c r="F103" s="164">
        <f>RES_hhdet_fec!F$134</f>
        <v>0</v>
      </c>
      <c r="G103" s="164">
        <f>RES_hhdet_fec!G$134</f>
        <v>0</v>
      </c>
      <c r="H103" s="164">
        <f>RES_hhdet_fec!H$134</f>
        <v>0</v>
      </c>
      <c r="I103" s="164">
        <f>RES_hhdet_fec!I$134</f>
        <v>0</v>
      </c>
      <c r="J103" s="164">
        <f>RES_hhdet_fec!J$134</f>
        <v>0</v>
      </c>
      <c r="K103" s="164">
        <f>RES_hhdet_fec!K$134</f>
        <v>0</v>
      </c>
      <c r="L103" s="164">
        <f>RES_hhdet_fec!L$134</f>
        <v>0</v>
      </c>
      <c r="M103" s="164">
        <f>RES_hhdet_fec!M$134</f>
        <v>0</v>
      </c>
      <c r="N103" s="164">
        <f>RES_hhdet_fec!N$134</f>
        <v>0</v>
      </c>
      <c r="O103" s="164">
        <f>RES_hhdet_fec!O$134</f>
        <v>0</v>
      </c>
      <c r="P103" s="164">
        <f>RES_hhdet_fec!P$134</f>
        <v>0</v>
      </c>
      <c r="Q103" s="164">
        <f>RES_hhdet_fec!Q$134</f>
        <v>0</v>
      </c>
    </row>
    <row r="104" spans="1:17" ht="12" customHeight="1" x14ac:dyDescent="0.25">
      <c r="A104" s="163" t="s">
        <v>142</v>
      </c>
      <c r="B104" s="162">
        <f>RES_hhdet_fec!B$135</f>
        <v>0</v>
      </c>
      <c r="C104" s="162">
        <f>RES_hhdet_fec!C$135</f>
        <v>0</v>
      </c>
      <c r="D104" s="162">
        <f>RES_hhdet_fec!D$135</f>
        <v>0</v>
      </c>
      <c r="E104" s="162">
        <f>RES_hhdet_fec!E$135</f>
        <v>0</v>
      </c>
      <c r="F104" s="162">
        <f>RES_hhdet_fec!F$135</f>
        <v>0</v>
      </c>
      <c r="G104" s="162">
        <f>RES_hhdet_fec!G$135</f>
        <v>0</v>
      </c>
      <c r="H104" s="162">
        <f>RES_hhdet_fec!H$135</f>
        <v>0</v>
      </c>
      <c r="I104" s="162">
        <f>RES_hhdet_fec!I$135</f>
        <v>0</v>
      </c>
      <c r="J104" s="162">
        <f>RES_hhdet_fec!J$135</f>
        <v>0</v>
      </c>
      <c r="K104" s="162">
        <f>RES_hhdet_fec!K$135</f>
        <v>0</v>
      </c>
      <c r="L104" s="162">
        <f>RES_hhdet_fec!L$135</f>
        <v>0</v>
      </c>
      <c r="M104" s="162">
        <f>RES_hhdet_fec!M$135</f>
        <v>0</v>
      </c>
      <c r="N104" s="162">
        <f>RES_hhdet_fec!N$135</f>
        <v>0</v>
      </c>
      <c r="O104" s="162">
        <f>RES_hhdet_fec!O$135</f>
        <v>0</v>
      </c>
      <c r="P104" s="162">
        <f>RES_hhdet_fec!P$135</f>
        <v>0</v>
      </c>
      <c r="Q104" s="162">
        <f>RES_hhdet_fec!Q$135</f>
        <v>0</v>
      </c>
    </row>
    <row r="105" spans="1:17" ht="12" customHeight="1" x14ac:dyDescent="0.25">
      <c r="A105" s="161" t="s">
        <v>141</v>
      </c>
      <c r="B105" s="160">
        <f>SUM(B106:B107)</f>
        <v>0</v>
      </c>
      <c r="C105" s="160">
        <f t="shared" ref="C105:Q105" si="13">SUM(C106:C107)</f>
        <v>0</v>
      </c>
      <c r="D105" s="160">
        <f t="shared" si="13"/>
        <v>0</v>
      </c>
      <c r="E105" s="160">
        <f t="shared" si="13"/>
        <v>0</v>
      </c>
      <c r="F105" s="160">
        <f t="shared" si="13"/>
        <v>0</v>
      </c>
      <c r="G105" s="160">
        <f t="shared" si="13"/>
        <v>0</v>
      </c>
      <c r="H105" s="160">
        <f t="shared" si="13"/>
        <v>0</v>
      </c>
      <c r="I105" s="160">
        <f t="shared" si="13"/>
        <v>0</v>
      </c>
      <c r="J105" s="160">
        <f t="shared" si="13"/>
        <v>0</v>
      </c>
      <c r="K105" s="160">
        <f t="shared" si="13"/>
        <v>0</v>
      </c>
      <c r="L105" s="160">
        <f t="shared" si="13"/>
        <v>0</v>
      </c>
      <c r="M105" s="160">
        <f t="shared" si="13"/>
        <v>0</v>
      </c>
      <c r="N105" s="160">
        <f t="shared" si="13"/>
        <v>0</v>
      </c>
      <c r="O105" s="160">
        <f t="shared" si="13"/>
        <v>0</v>
      </c>
      <c r="P105" s="160">
        <f t="shared" si="13"/>
        <v>0</v>
      </c>
      <c r="Q105" s="160">
        <f t="shared" si="13"/>
        <v>0</v>
      </c>
    </row>
    <row r="106" spans="1:17" ht="12" customHeight="1" x14ac:dyDescent="0.25">
      <c r="A106" s="148" t="s">
        <v>60</v>
      </c>
      <c r="B106" s="156">
        <f>RES_hhdet_fec!B$137</f>
        <v>0</v>
      </c>
      <c r="C106" s="156">
        <f>RES_hhdet_fec!C$137</f>
        <v>0</v>
      </c>
      <c r="D106" s="156">
        <f>RES_hhdet_fec!D$137</f>
        <v>0</v>
      </c>
      <c r="E106" s="156">
        <f>RES_hhdet_fec!E$137</f>
        <v>0</v>
      </c>
      <c r="F106" s="156">
        <f>RES_hhdet_fec!F$137</f>
        <v>0</v>
      </c>
      <c r="G106" s="156">
        <f>RES_hhdet_fec!G$137</f>
        <v>0</v>
      </c>
      <c r="H106" s="156">
        <f>RES_hhdet_fec!H$137</f>
        <v>0</v>
      </c>
      <c r="I106" s="156">
        <f>RES_hhdet_fec!I$137</f>
        <v>0</v>
      </c>
      <c r="J106" s="156">
        <f>RES_hhdet_fec!J$137</f>
        <v>0</v>
      </c>
      <c r="K106" s="156">
        <f>RES_hhdet_fec!K$137</f>
        <v>0</v>
      </c>
      <c r="L106" s="156">
        <f>RES_hhdet_fec!L$137</f>
        <v>0</v>
      </c>
      <c r="M106" s="156">
        <f>RES_hhdet_fec!M$137</f>
        <v>0</v>
      </c>
      <c r="N106" s="156">
        <f>RES_hhdet_fec!N$137</f>
        <v>0</v>
      </c>
      <c r="O106" s="156">
        <f>RES_hhdet_fec!O$137</f>
        <v>0</v>
      </c>
      <c r="P106" s="156">
        <f>RES_hhdet_fec!P$137</f>
        <v>0</v>
      </c>
      <c r="Q106" s="156">
        <f>RES_hhdet_fec!Q$137</f>
        <v>0</v>
      </c>
    </row>
    <row r="107" spans="1:17" ht="12" customHeight="1" x14ac:dyDescent="0.25">
      <c r="A107" s="148" t="s">
        <v>59</v>
      </c>
      <c r="B107" s="156">
        <f>RES_hhdet_fec!B$138</f>
        <v>0</v>
      </c>
      <c r="C107" s="156">
        <f>RES_hhdet_fec!C$138</f>
        <v>0</v>
      </c>
      <c r="D107" s="156">
        <f>RES_hhdet_fec!D$138</f>
        <v>0</v>
      </c>
      <c r="E107" s="156">
        <f>RES_hhdet_fec!E$138</f>
        <v>0</v>
      </c>
      <c r="F107" s="156">
        <f>RES_hhdet_fec!F$138</f>
        <v>0</v>
      </c>
      <c r="G107" s="156">
        <f>RES_hhdet_fec!G$138</f>
        <v>0</v>
      </c>
      <c r="H107" s="156">
        <f>RES_hhdet_fec!H$138</f>
        <v>0</v>
      </c>
      <c r="I107" s="156">
        <f>RES_hhdet_fec!I$138</f>
        <v>0</v>
      </c>
      <c r="J107" s="156">
        <f>RES_hhdet_fec!J$138</f>
        <v>0</v>
      </c>
      <c r="K107" s="156">
        <f>RES_hhdet_fec!K$138</f>
        <v>0</v>
      </c>
      <c r="L107" s="156">
        <f>RES_hhdet_fec!L$138</f>
        <v>0</v>
      </c>
      <c r="M107" s="156">
        <f>RES_hhdet_fec!M$138</f>
        <v>0</v>
      </c>
      <c r="N107" s="156">
        <f>RES_hhdet_fec!N$138</f>
        <v>0</v>
      </c>
      <c r="O107" s="156">
        <f>RES_hhdet_fec!O$138</f>
        <v>0</v>
      </c>
      <c r="P107" s="156">
        <f>RES_hhdet_fec!P$138</f>
        <v>0</v>
      </c>
      <c r="Q107" s="156">
        <f>RES_hhdet_fec!Q$138</f>
        <v>0</v>
      </c>
    </row>
    <row r="108" spans="1:17" ht="12" customHeight="1" x14ac:dyDescent="0.25">
      <c r="A108" s="158" t="s">
        <v>62</v>
      </c>
      <c r="B108" s="157">
        <f>SUM(B109:B110)</f>
        <v>0</v>
      </c>
      <c r="C108" s="157">
        <f t="shared" ref="C108:Q108" si="14">SUM(C109:C110)</f>
        <v>0</v>
      </c>
      <c r="D108" s="157">
        <f t="shared" si="14"/>
        <v>0</v>
      </c>
      <c r="E108" s="157">
        <f t="shared" si="14"/>
        <v>0</v>
      </c>
      <c r="F108" s="157">
        <f t="shared" si="14"/>
        <v>0</v>
      </c>
      <c r="G108" s="157">
        <f t="shared" si="14"/>
        <v>0</v>
      </c>
      <c r="H108" s="157">
        <f t="shared" si="14"/>
        <v>0</v>
      </c>
      <c r="I108" s="157">
        <f t="shared" si="14"/>
        <v>0</v>
      </c>
      <c r="J108" s="157">
        <f t="shared" si="14"/>
        <v>0</v>
      </c>
      <c r="K108" s="157">
        <f t="shared" si="14"/>
        <v>0</v>
      </c>
      <c r="L108" s="157">
        <f t="shared" si="14"/>
        <v>0</v>
      </c>
      <c r="M108" s="157">
        <f t="shared" si="14"/>
        <v>0</v>
      </c>
      <c r="N108" s="157">
        <f t="shared" si="14"/>
        <v>0</v>
      </c>
      <c r="O108" s="157">
        <f t="shared" si="14"/>
        <v>0</v>
      </c>
      <c r="P108" s="157">
        <f t="shared" si="14"/>
        <v>0</v>
      </c>
      <c r="Q108" s="157">
        <f t="shared" si="14"/>
        <v>0</v>
      </c>
    </row>
    <row r="109" spans="1:17" ht="12" customHeight="1" x14ac:dyDescent="0.25">
      <c r="A109" s="23" t="s">
        <v>57</v>
      </c>
      <c r="B109" s="156">
        <f>RES_hhdet_fec!B$140</f>
        <v>0</v>
      </c>
      <c r="C109" s="156">
        <f>RES_hhdet_fec!C$140</f>
        <v>0</v>
      </c>
      <c r="D109" s="156">
        <f>RES_hhdet_fec!D$140</f>
        <v>0</v>
      </c>
      <c r="E109" s="156">
        <f>RES_hhdet_fec!E$140</f>
        <v>0</v>
      </c>
      <c r="F109" s="156">
        <f>RES_hhdet_fec!F$140</f>
        <v>0</v>
      </c>
      <c r="G109" s="156">
        <f>RES_hhdet_fec!G$140</f>
        <v>0</v>
      </c>
      <c r="H109" s="156">
        <f>RES_hhdet_fec!H$140</f>
        <v>0</v>
      </c>
      <c r="I109" s="156">
        <f>RES_hhdet_fec!I$140</f>
        <v>0</v>
      </c>
      <c r="J109" s="156">
        <f>RES_hhdet_fec!J$140</f>
        <v>0</v>
      </c>
      <c r="K109" s="156">
        <f>RES_hhdet_fec!K$140</f>
        <v>0</v>
      </c>
      <c r="L109" s="156">
        <f>RES_hhdet_fec!L$140</f>
        <v>0</v>
      </c>
      <c r="M109" s="156">
        <f>RES_hhdet_fec!M$140</f>
        <v>0</v>
      </c>
      <c r="N109" s="156">
        <f>RES_hhdet_fec!N$140</f>
        <v>0</v>
      </c>
      <c r="O109" s="156">
        <f>RES_hhdet_fec!O$140</f>
        <v>0</v>
      </c>
      <c r="P109" s="156">
        <f>RES_hhdet_fec!P$140</f>
        <v>0</v>
      </c>
      <c r="Q109" s="156">
        <f>RES_hhdet_fec!Q$140</f>
        <v>0</v>
      </c>
    </row>
    <row r="110" spans="1:17" ht="12" customHeight="1" x14ac:dyDescent="0.25">
      <c r="A110" s="29" t="s">
        <v>140</v>
      </c>
      <c r="B110" s="57">
        <f>RES_hhdet_fec!B$141</f>
        <v>0</v>
      </c>
      <c r="C110" s="57">
        <f>RES_hhdet_fec!C$141</f>
        <v>0</v>
      </c>
      <c r="D110" s="57">
        <f>RES_hhdet_fec!D$141</f>
        <v>0</v>
      </c>
      <c r="E110" s="57">
        <f>RES_hhdet_fec!E$141</f>
        <v>0</v>
      </c>
      <c r="F110" s="57">
        <f>RES_hhdet_fec!F$141</f>
        <v>0</v>
      </c>
      <c r="G110" s="57">
        <f>RES_hhdet_fec!G$141</f>
        <v>0</v>
      </c>
      <c r="H110" s="57">
        <f>RES_hhdet_fec!H$141</f>
        <v>0</v>
      </c>
      <c r="I110" s="57">
        <f>RES_hhdet_fec!I$141</f>
        <v>0</v>
      </c>
      <c r="J110" s="57">
        <f>RES_hhdet_fec!J$141</f>
        <v>0</v>
      </c>
      <c r="K110" s="57">
        <f>RES_hhdet_fec!K$141</f>
        <v>0</v>
      </c>
      <c r="L110" s="57">
        <f>RES_hhdet_fec!L$141</f>
        <v>0</v>
      </c>
      <c r="M110" s="57">
        <f>RES_hhdet_fec!M$141</f>
        <v>0</v>
      </c>
      <c r="N110" s="57">
        <f>RES_hhdet_fec!N$141</f>
        <v>0</v>
      </c>
      <c r="O110" s="57">
        <f>RES_hhdet_fec!O$141</f>
        <v>0</v>
      </c>
      <c r="P110" s="57">
        <f>RES_hhdet_fec!P$141</f>
        <v>0</v>
      </c>
      <c r="Q110" s="57">
        <f>RES_hhdet_fec!Q$141</f>
        <v>0</v>
      </c>
    </row>
    <row r="112" spans="1:17" ht="12" customHeight="1" x14ac:dyDescent="0.25">
      <c r="A112" s="152" t="s">
        <v>119</v>
      </c>
      <c r="B112" s="168">
        <f>SUM(B113,B116,B118,B127)</f>
        <v>0</v>
      </c>
      <c r="C112" s="168">
        <f t="shared" ref="C112:Q112" si="15">SUM(C113,C116,C118,C127)</f>
        <v>0</v>
      </c>
      <c r="D112" s="168">
        <f t="shared" si="15"/>
        <v>0</v>
      </c>
      <c r="E112" s="168">
        <f t="shared" si="15"/>
        <v>0</v>
      </c>
      <c r="F112" s="168">
        <f t="shared" si="15"/>
        <v>0</v>
      </c>
      <c r="G112" s="168">
        <f t="shared" si="15"/>
        <v>0</v>
      </c>
      <c r="H112" s="168">
        <f t="shared" si="15"/>
        <v>0</v>
      </c>
      <c r="I112" s="168">
        <f t="shared" si="15"/>
        <v>0</v>
      </c>
      <c r="J112" s="168">
        <f t="shared" si="15"/>
        <v>0</v>
      </c>
      <c r="K112" s="168">
        <f t="shared" si="15"/>
        <v>0</v>
      </c>
      <c r="L112" s="168">
        <f t="shared" si="15"/>
        <v>0</v>
      </c>
      <c r="M112" s="168">
        <f t="shared" si="15"/>
        <v>0</v>
      </c>
      <c r="N112" s="168">
        <f t="shared" si="15"/>
        <v>0</v>
      </c>
      <c r="O112" s="168">
        <f t="shared" si="15"/>
        <v>0</v>
      </c>
      <c r="P112" s="168">
        <f t="shared" si="15"/>
        <v>0</v>
      </c>
      <c r="Q112" s="168">
        <f t="shared" si="15"/>
        <v>0</v>
      </c>
    </row>
    <row r="113" spans="1:17" ht="12" customHeight="1" x14ac:dyDescent="0.25">
      <c r="A113" s="158" t="s">
        <v>65</v>
      </c>
      <c r="B113" s="157">
        <f>SUM(B114:B115)</f>
        <v>0</v>
      </c>
      <c r="C113" s="157">
        <f t="shared" ref="C113:Q113" si="16">SUM(C114:C115)</f>
        <v>0</v>
      </c>
      <c r="D113" s="157">
        <f t="shared" si="16"/>
        <v>0</v>
      </c>
      <c r="E113" s="157">
        <f t="shared" si="16"/>
        <v>0</v>
      </c>
      <c r="F113" s="157">
        <f t="shared" si="16"/>
        <v>0</v>
      </c>
      <c r="G113" s="157">
        <f t="shared" si="16"/>
        <v>0</v>
      </c>
      <c r="H113" s="157">
        <f t="shared" si="16"/>
        <v>0</v>
      </c>
      <c r="I113" s="157">
        <f t="shared" si="16"/>
        <v>0</v>
      </c>
      <c r="J113" s="157">
        <f t="shared" si="16"/>
        <v>0</v>
      </c>
      <c r="K113" s="157">
        <f t="shared" si="16"/>
        <v>0</v>
      </c>
      <c r="L113" s="157">
        <f t="shared" si="16"/>
        <v>0</v>
      </c>
      <c r="M113" s="157">
        <f t="shared" si="16"/>
        <v>0</v>
      </c>
      <c r="N113" s="157">
        <f t="shared" si="16"/>
        <v>0</v>
      </c>
      <c r="O113" s="157">
        <f t="shared" si="16"/>
        <v>0</v>
      </c>
      <c r="P113" s="157">
        <f t="shared" si="16"/>
        <v>0</v>
      </c>
      <c r="Q113" s="157">
        <f t="shared" si="16"/>
        <v>0</v>
      </c>
    </row>
    <row r="114" spans="1:17" ht="12" customHeight="1" x14ac:dyDescent="0.25">
      <c r="A114" s="23" t="s">
        <v>149</v>
      </c>
      <c r="B114" s="156">
        <f>RES_hhdet_tes!B$126</f>
        <v>0</v>
      </c>
      <c r="C114" s="156">
        <f>RES_hhdet_tes!C$126</f>
        <v>0</v>
      </c>
      <c r="D114" s="156">
        <f>RES_hhdet_tes!D$126</f>
        <v>0</v>
      </c>
      <c r="E114" s="156">
        <f>RES_hhdet_tes!E$126</f>
        <v>0</v>
      </c>
      <c r="F114" s="156">
        <f>RES_hhdet_tes!F$126</f>
        <v>0</v>
      </c>
      <c r="G114" s="156">
        <f>RES_hhdet_tes!G$126</f>
        <v>0</v>
      </c>
      <c r="H114" s="156">
        <f>RES_hhdet_tes!H$126</f>
        <v>0</v>
      </c>
      <c r="I114" s="156">
        <f>RES_hhdet_tes!I$126</f>
        <v>0</v>
      </c>
      <c r="J114" s="156">
        <f>RES_hhdet_tes!J$126</f>
        <v>0</v>
      </c>
      <c r="K114" s="156">
        <f>RES_hhdet_tes!K$126</f>
        <v>0</v>
      </c>
      <c r="L114" s="156">
        <f>RES_hhdet_tes!L$126</f>
        <v>0</v>
      </c>
      <c r="M114" s="156">
        <f>RES_hhdet_tes!M$126</f>
        <v>0</v>
      </c>
      <c r="N114" s="156">
        <f>RES_hhdet_tes!N$126</f>
        <v>0</v>
      </c>
      <c r="O114" s="156">
        <f>RES_hhdet_tes!O$126</f>
        <v>0</v>
      </c>
      <c r="P114" s="156">
        <f>RES_hhdet_tes!P$126</f>
        <v>0</v>
      </c>
      <c r="Q114" s="156">
        <f>RES_hhdet_tes!Q$126</f>
        <v>0</v>
      </c>
    </row>
    <row r="115" spans="1:17" ht="12" customHeight="1" x14ac:dyDescent="0.25">
      <c r="A115" s="23" t="s">
        <v>60</v>
      </c>
      <c r="B115" s="156">
        <f>RES_hhdet_tes!B$127</f>
        <v>0</v>
      </c>
      <c r="C115" s="156">
        <f>RES_hhdet_tes!C$127</f>
        <v>0</v>
      </c>
      <c r="D115" s="156">
        <f>RES_hhdet_tes!D$127</f>
        <v>0</v>
      </c>
      <c r="E115" s="156">
        <f>RES_hhdet_tes!E$127</f>
        <v>0</v>
      </c>
      <c r="F115" s="156">
        <f>RES_hhdet_tes!F$127</f>
        <v>0</v>
      </c>
      <c r="G115" s="156">
        <f>RES_hhdet_tes!G$127</f>
        <v>0</v>
      </c>
      <c r="H115" s="156">
        <f>RES_hhdet_tes!H$127</f>
        <v>0</v>
      </c>
      <c r="I115" s="156">
        <f>RES_hhdet_tes!I$127</f>
        <v>0</v>
      </c>
      <c r="J115" s="156">
        <f>RES_hhdet_tes!J$127</f>
        <v>0</v>
      </c>
      <c r="K115" s="156">
        <f>RES_hhdet_tes!K$127</f>
        <v>0</v>
      </c>
      <c r="L115" s="156">
        <f>RES_hhdet_tes!L$127</f>
        <v>0</v>
      </c>
      <c r="M115" s="156">
        <f>RES_hhdet_tes!M$127</f>
        <v>0</v>
      </c>
      <c r="N115" s="156">
        <f>RES_hhdet_tes!N$127</f>
        <v>0</v>
      </c>
      <c r="O115" s="156">
        <f>RES_hhdet_tes!O$127</f>
        <v>0</v>
      </c>
      <c r="P115" s="156">
        <f>RES_hhdet_tes!P$127</f>
        <v>0</v>
      </c>
      <c r="Q115" s="156">
        <f>RES_hhdet_tes!Q$127</f>
        <v>0</v>
      </c>
    </row>
    <row r="116" spans="1:17" ht="12" customHeight="1" x14ac:dyDescent="0.25">
      <c r="A116" s="158" t="s">
        <v>112</v>
      </c>
      <c r="B116" s="157">
        <f>B117</f>
        <v>0</v>
      </c>
      <c r="C116" s="157">
        <f t="shared" ref="C116:Q116" si="17">C117</f>
        <v>0</v>
      </c>
      <c r="D116" s="157">
        <f t="shared" si="17"/>
        <v>0</v>
      </c>
      <c r="E116" s="157">
        <f t="shared" si="17"/>
        <v>0</v>
      </c>
      <c r="F116" s="157">
        <f t="shared" si="17"/>
        <v>0</v>
      </c>
      <c r="G116" s="157">
        <f t="shared" si="17"/>
        <v>0</v>
      </c>
      <c r="H116" s="157">
        <f t="shared" si="17"/>
        <v>0</v>
      </c>
      <c r="I116" s="157">
        <f t="shared" si="17"/>
        <v>0</v>
      </c>
      <c r="J116" s="157">
        <f t="shared" si="17"/>
        <v>0</v>
      </c>
      <c r="K116" s="157">
        <f t="shared" si="17"/>
        <v>0</v>
      </c>
      <c r="L116" s="157">
        <f t="shared" si="17"/>
        <v>0</v>
      </c>
      <c r="M116" s="157">
        <f t="shared" si="17"/>
        <v>0</v>
      </c>
      <c r="N116" s="157">
        <f t="shared" si="17"/>
        <v>0</v>
      </c>
      <c r="O116" s="157">
        <f t="shared" si="17"/>
        <v>0</v>
      </c>
      <c r="P116" s="157">
        <f t="shared" si="17"/>
        <v>0</v>
      </c>
      <c r="Q116" s="157">
        <f t="shared" si="17"/>
        <v>0</v>
      </c>
    </row>
    <row r="117" spans="1:17" ht="12" customHeight="1" x14ac:dyDescent="0.25">
      <c r="A117" s="23" t="s">
        <v>60</v>
      </c>
      <c r="B117" s="156">
        <f>RES_hhdet_tes!B$129</f>
        <v>0</v>
      </c>
      <c r="C117" s="156">
        <f>RES_hhdet_tes!C$129</f>
        <v>0</v>
      </c>
      <c r="D117" s="156">
        <f>RES_hhdet_tes!D$129</f>
        <v>0</v>
      </c>
      <c r="E117" s="156">
        <f>RES_hhdet_tes!E$129</f>
        <v>0</v>
      </c>
      <c r="F117" s="156">
        <f>RES_hhdet_tes!F$129</f>
        <v>0</v>
      </c>
      <c r="G117" s="156">
        <f>RES_hhdet_tes!G$129</f>
        <v>0</v>
      </c>
      <c r="H117" s="156">
        <f>RES_hhdet_tes!H$129</f>
        <v>0</v>
      </c>
      <c r="I117" s="156">
        <f>RES_hhdet_tes!I$129</f>
        <v>0</v>
      </c>
      <c r="J117" s="156">
        <f>RES_hhdet_tes!J$129</f>
        <v>0</v>
      </c>
      <c r="K117" s="156">
        <f>RES_hhdet_tes!K$129</f>
        <v>0</v>
      </c>
      <c r="L117" s="156">
        <f>RES_hhdet_tes!L$129</f>
        <v>0</v>
      </c>
      <c r="M117" s="156">
        <f>RES_hhdet_tes!M$129</f>
        <v>0</v>
      </c>
      <c r="N117" s="156">
        <f>RES_hhdet_tes!N$129</f>
        <v>0</v>
      </c>
      <c r="O117" s="156">
        <f>RES_hhdet_tes!O$129</f>
        <v>0</v>
      </c>
      <c r="P117" s="156">
        <f>RES_hhdet_tes!P$129</f>
        <v>0</v>
      </c>
      <c r="Q117" s="156">
        <f>RES_hhdet_tes!Q$129</f>
        <v>0</v>
      </c>
    </row>
    <row r="118" spans="1:17" ht="12" customHeight="1" x14ac:dyDescent="0.25">
      <c r="A118" s="158" t="s">
        <v>63</v>
      </c>
      <c r="B118" s="157">
        <f>SUM(B119:B120,B123:B124)</f>
        <v>0</v>
      </c>
      <c r="C118" s="157">
        <f t="shared" ref="C118:Q118" si="18">SUM(C119:C120,C123:C124)</f>
        <v>0</v>
      </c>
      <c r="D118" s="157">
        <f t="shared" si="18"/>
        <v>0</v>
      </c>
      <c r="E118" s="157">
        <f t="shared" si="18"/>
        <v>0</v>
      </c>
      <c r="F118" s="157">
        <f t="shared" si="18"/>
        <v>0</v>
      </c>
      <c r="G118" s="157">
        <f t="shared" si="18"/>
        <v>0</v>
      </c>
      <c r="H118" s="157">
        <f t="shared" si="18"/>
        <v>0</v>
      </c>
      <c r="I118" s="157">
        <f t="shared" si="18"/>
        <v>0</v>
      </c>
      <c r="J118" s="157">
        <f t="shared" si="18"/>
        <v>0</v>
      </c>
      <c r="K118" s="157">
        <f t="shared" si="18"/>
        <v>0</v>
      </c>
      <c r="L118" s="157">
        <f t="shared" si="18"/>
        <v>0</v>
      </c>
      <c r="M118" s="157">
        <f t="shared" si="18"/>
        <v>0</v>
      </c>
      <c r="N118" s="157">
        <f t="shared" si="18"/>
        <v>0</v>
      </c>
      <c r="O118" s="157">
        <f t="shared" si="18"/>
        <v>0</v>
      </c>
      <c r="P118" s="157">
        <f t="shared" si="18"/>
        <v>0</v>
      </c>
      <c r="Q118" s="157">
        <f t="shared" si="18"/>
        <v>0</v>
      </c>
    </row>
    <row r="119" spans="1:17" ht="12" customHeight="1" x14ac:dyDescent="0.25">
      <c r="A119" s="167" t="s">
        <v>148</v>
      </c>
      <c r="B119" s="132">
        <f>RES_hhdet_tes!B$131</f>
        <v>0</v>
      </c>
      <c r="C119" s="132">
        <f>RES_hhdet_tes!C$131</f>
        <v>0</v>
      </c>
      <c r="D119" s="132">
        <f>RES_hhdet_tes!D$131</f>
        <v>0</v>
      </c>
      <c r="E119" s="132">
        <f>RES_hhdet_tes!E$131</f>
        <v>0</v>
      </c>
      <c r="F119" s="132">
        <f>RES_hhdet_tes!F$131</f>
        <v>0</v>
      </c>
      <c r="G119" s="132">
        <f>RES_hhdet_tes!G$131</f>
        <v>0</v>
      </c>
      <c r="H119" s="132">
        <f>RES_hhdet_tes!H$131</f>
        <v>0</v>
      </c>
      <c r="I119" s="132">
        <f>RES_hhdet_tes!I$131</f>
        <v>0</v>
      </c>
      <c r="J119" s="132">
        <f>RES_hhdet_tes!J$131</f>
        <v>0</v>
      </c>
      <c r="K119" s="132">
        <f>RES_hhdet_tes!K$131</f>
        <v>0</v>
      </c>
      <c r="L119" s="132">
        <f>RES_hhdet_tes!L$131</f>
        <v>0</v>
      </c>
      <c r="M119" s="132">
        <f>RES_hhdet_tes!M$131</f>
        <v>0</v>
      </c>
      <c r="N119" s="132">
        <f>RES_hhdet_tes!N$131</f>
        <v>0</v>
      </c>
      <c r="O119" s="132">
        <f>RES_hhdet_tes!O$131</f>
        <v>0</v>
      </c>
      <c r="P119" s="132">
        <f>RES_hhdet_tes!P$131</f>
        <v>0</v>
      </c>
      <c r="Q119" s="132">
        <f>RES_hhdet_tes!Q$131</f>
        <v>0</v>
      </c>
    </row>
    <row r="120" spans="1:17" ht="12" customHeight="1" x14ac:dyDescent="0.25">
      <c r="A120" s="167" t="s">
        <v>147</v>
      </c>
      <c r="B120" s="132">
        <f>SUM(B121:B122)</f>
        <v>0</v>
      </c>
      <c r="C120" s="132">
        <f t="shared" ref="C120:Q120" si="19">SUM(C121:C122)</f>
        <v>0</v>
      </c>
      <c r="D120" s="132">
        <f t="shared" si="19"/>
        <v>0</v>
      </c>
      <c r="E120" s="132">
        <f t="shared" si="19"/>
        <v>0</v>
      </c>
      <c r="F120" s="132">
        <f t="shared" si="19"/>
        <v>0</v>
      </c>
      <c r="G120" s="132">
        <f t="shared" si="19"/>
        <v>0</v>
      </c>
      <c r="H120" s="132">
        <f t="shared" si="19"/>
        <v>0</v>
      </c>
      <c r="I120" s="132">
        <f t="shared" si="19"/>
        <v>0</v>
      </c>
      <c r="J120" s="132">
        <f t="shared" si="19"/>
        <v>0</v>
      </c>
      <c r="K120" s="132">
        <f t="shared" si="19"/>
        <v>0</v>
      </c>
      <c r="L120" s="132">
        <f t="shared" si="19"/>
        <v>0</v>
      </c>
      <c r="M120" s="132">
        <f t="shared" si="19"/>
        <v>0</v>
      </c>
      <c r="N120" s="132">
        <f t="shared" si="19"/>
        <v>0</v>
      </c>
      <c r="O120" s="132">
        <f t="shared" si="19"/>
        <v>0</v>
      </c>
      <c r="P120" s="132">
        <f t="shared" si="19"/>
        <v>0</v>
      </c>
      <c r="Q120" s="132">
        <f t="shared" si="19"/>
        <v>0</v>
      </c>
    </row>
    <row r="121" spans="1:17" ht="12" customHeight="1" x14ac:dyDescent="0.25">
      <c r="A121" s="166" t="s">
        <v>61</v>
      </c>
      <c r="B121" s="165">
        <f>RES_hhdet_tes!B$133</f>
        <v>0</v>
      </c>
      <c r="C121" s="165">
        <f>RES_hhdet_tes!C$133</f>
        <v>0</v>
      </c>
      <c r="D121" s="165">
        <f>RES_hhdet_tes!D$133</f>
        <v>0</v>
      </c>
      <c r="E121" s="165">
        <f>RES_hhdet_tes!E$133</f>
        <v>0</v>
      </c>
      <c r="F121" s="165">
        <f>RES_hhdet_tes!F$133</f>
        <v>0</v>
      </c>
      <c r="G121" s="165">
        <f>RES_hhdet_tes!G$133</f>
        <v>0</v>
      </c>
      <c r="H121" s="165">
        <f>RES_hhdet_tes!H$133</f>
        <v>0</v>
      </c>
      <c r="I121" s="165">
        <f>RES_hhdet_tes!I$133</f>
        <v>0</v>
      </c>
      <c r="J121" s="165">
        <f>RES_hhdet_tes!J$133</f>
        <v>0</v>
      </c>
      <c r="K121" s="165">
        <f>RES_hhdet_tes!K$133</f>
        <v>0</v>
      </c>
      <c r="L121" s="165">
        <f>RES_hhdet_tes!L$133</f>
        <v>0</v>
      </c>
      <c r="M121" s="165">
        <f>RES_hhdet_tes!M$133</f>
        <v>0</v>
      </c>
      <c r="N121" s="165">
        <f>RES_hhdet_tes!N$133</f>
        <v>0</v>
      </c>
      <c r="O121" s="165">
        <f>RES_hhdet_tes!O$133</f>
        <v>0</v>
      </c>
      <c r="P121" s="165">
        <f>RES_hhdet_tes!P$133</f>
        <v>0</v>
      </c>
      <c r="Q121" s="165">
        <f>RES_hhdet_tes!Q$133</f>
        <v>0</v>
      </c>
    </row>
    <row r="122" spans="1:17" ht="12" customHeight="1" x14ac:dyDescent="0.25">
      <c r="A122" s="147" t="s">
        <v>59</v>
      </c>
      <c r="B122" s="164">
        <f>RES_hhdet_tes!B$134</f>
        <v>0</v>
      </c>
      <c r="C122" s="164">
        <f>RES_hhdet_tes!C$134</f>
        <v>0</v>
      </c>
      <c r="D122" s="164">
        <f>RES_hhdet_tes!D$134</f>
        <v>0</v>
      </c>
      <c r="E122" s="164">
        <f>RES_hhdet_tes!E$134</f>
        <v>0</v>
      </c>
      <c r="F122" s="164">
        <f>RES_hhdet_tes!F$134</f>
        <v>0</v>
      </c>
      <c r="G122" s="164">
        <f>RES_hhdet_tes!G$134</f>
        <v>0</v>
      </c>
      <c r="H122" s="164">
        <f>RES_hhdet_tes!H$134</f>
        <v>0</v>
      </c>
      <c r="I122" s="164">
        <f>RES_hhdet_tes!I$134</f>
        <v>0</v>
      </c>
      <c r="J122" s="164">
        <f>RES_hhdet_tes!J$134</f>
        <v>0</v>
      </c>
      <c r="K122" s="164">
        <f>RES_hhdet_tes!K$134</f>
        <v>0</v>
      </c>
      <c r="L122" s="164">
        <f>RES_hhdet_tes!L$134</f>
        <v>0</v>
      </c>
      <c r="M122" s="164">
        <f>RES_hhdet_tes!M$134</f>
        <v>0</v>
      </c>
      <c r="N122" s="164">
        <f>RES_hhdet_tes!N$134</f>
        <v>0</v>
      </c>
      <c r="O122" s="164">
        <f>RES_hhdet_tes!O$134</f>
        <v>0</v>
      </c>
      <c r="P122" s="164">
        <f>RES_hhdet_tes!P$134</f>
        <v>0</v>
      </c>
      <c r="Q122" s="164">
        <f>RES_hhdet_tes!Q$134</f>
        <v>0</v>
      </c>
    </row>
    <row r="123" spans="1:17" ht="12" customHeight="1" x14ac:dyDescent="0.25">
      <c r="A123" s="163" t="s">
        <v>142</v>
      </c>
      <c r="B123" s="162">
        <f>RES_hhdet_tes!B$135</f>
        <v>0</v>
      </c>
      <c r="C123" s="162">
        <f>RES_hhdet_tes!C$135</f>
        <v>0</v>
      </c>
      <c r="D123" s="162">
        <f>RES_hhdet_tes!D$135</f>
        <v>0</v>
      </c>
      <c r="E123" s="162">
        <f>RES_hhdet_tes!E$135</f>
        <v>0</v>
      </c>
      <c r="F123" s="162">
        <f>RES_hhdet_tes!F$135</f>
        <v>0</v>
      </c>
      <c r="G123" s="162">
        <f>RES_hhdet_tes!G$135</f>
        <v>0</v>
      </c>
      <c r="H123" s="162">
        <f>RES_hhdet_tes!H$135</f>
        <v>0</v>
      </c>
      <c r="I123" s="162">
        <f>RES_hhdet_tes!I$135</f>
        <v>0</v>
      </c>
      <c r="J123" s="162">
        <f>RES_hhdet_tes!J$135</f>
        <v>0</v>
      </c>
      <c r="K123" s="162">
        <f>RES_hhdet_tes!K$135</f>
        <v>0</v>
      </c>
      <c r="L123" s="162">
        <f>RES_hhdet_tes!L$135</f>
        <v>0</v>
      </c>
      <c r="M123" s="162">
        <f>RES_hhdet_tes!M$135</f>
        <v>0</v>
      </c>
      <c r="N123" s="162">
        <f>RES_hhdet_tes!N$135</f>
        <v>0</v>
      </c>
      <c r="O123" s="162">
        <f>RES_hhdet_tes!O$135</f>
        <v>0</v>
      </c>
      <c r="P123" s="162">
        <f>RES_hhdet_tes!P$135</f>
        <v>0</v>
      </c>
      <c r="Q123" s="162">
        <f>RES_hhdet_tes!Q$135</f>
        <v>0</v>
      </c>
    </row>
    <row r="124" spans="1:17" ht="12" customHeight="1" x14ac:dyDescent="0.25">
      <c r="A124" s="161" t="s">
        <v>141</v>
      </c>
      <c r="B124" s="160">
        <f>SUM(B125:B126)</f>
        <v>0</v>
      </c>
      <c r="C124" s="160">
        <f t="shared" ref="C124:Q124" si="20">SUM(C125:C126)</f>
        <v>0</v>
      </c>
      <c r="D124" s="160">
        <f t="shared" si="20"/>
        <v>0</v>
      </c>
      <c r="E124" s="160">
        <f t="shared" si="20"/>
        <v>0</v>
      </c>
      <c r="F124" s="160">
        <f t="shared" si="20"/>
        <v>0</v>
      </c>
      <c r="G124" s="160">
        <f t="shared" si="20"/>
        <v>0</v>
      </c>
      <c r="H124" s="160">
        <f t="shared" si="20"/>
        <v>0</v>
      </c>
      <c r="I124" s="160">
        <f t="shared" si="20"/>
        <v>0</v>
      </c>
      <c r="J124" s="160">
        <f t="shared" si="20"/>
        <v>0</v>
      </c>
      <c r="K124" s="160">
        <f t="shared" si="20"/>
        <v>0</v>
      </c>
      <c r="L124" s="160">
        <f t="shared" si="20"/>
        <v>0</v>
      </c>
      <c r="M124" s="160">
        <f t="shared" si="20"/>
        <v>0</v>
      </c>
      <c r="N124" s="160">
        <f t="shared" si="20"/>
        <v>0</v>
      </c>
      <c r="O124" s="160">
        <f t="shared" si="20"/>
        <v>0</v>
      </c>
      <c r="P124" s="160">
        <f t="shared" si="20"/>
        <v>0</v>
      </c>
      <c r="Q124" s="160">
        <f t="shared" si="20"/>
        <v>0</v>
      </c>
    </row>
    <row r="125" spans="1:17" ht="12" customHeight="1" x14ac:dyDescent="0.25">
      <c r="A125" s="148" t="s">
        <v>60</v>
      </c>
      <c r="B125" s="156">
        <f>RES_hhdet_tes!B$137</f>
        <v>0</v>
      </c>
      <c r="C125" s="156">
        <f>RES_hhdet_tes!C$137</f>
        <v>0</v>
      </c>
      <c r="D125" s="156">
        <f>RES_hhdet_tes!D$137</f>
        <v>0</v>
      </c>
      <c r="E125" s="156">
        <f>RES_hhdet_tes!E$137</f>
        <v>0</v>
      </c>
      <c r="F125" s="156">
        <f>RES_hhdet_tes!F$137</f>
        <v>0</v>
      </c>
      <c r="G125" s="156">
        <f>RES_hhdet_tes!G$137</f>
        <v>0</v>
      </c>
      <c r="H125" s="156">
        <f>RES_hhdet_tes!H$137</f>
        <v>0</v>
      </c>
      <c r="I125" s="156">
        <f>RES_hhdet_tes!I$137</f>
        <v>0</v>
      </c>
      <c r="J125" s="156">
        <f>RES_hhdet_tes!J$137</f>
        <v>0</v>
      </c>
      <c r="K125" s="156">
        <f>RES_hhdet_tes!K$137</f>
        <v>0</v>
      </c>
      <c r="L125" s="156">
        <f>RES_hhdet_tes!L$137</f>
        <v>0</v>
      </c>
      <c r="M125" s="156">
        <f>RES_hhdet_tes!M$137</f>
        <v>0</v>
      </c>
      <c r="N125" s="156">
        <f>RES_hhdet_tes!N$137</f>
        <v>0</v>
      </c>
      <c r="O125" s="156">
        <f>RES_hhdet_tes!O$137</f>
        <v>0</v>
      </c>
      <c r="P125" s="156">
        <f>RES_hhdet_tes!P$137</f>
        <v>0</v>
      </c>
      <c r="Q125" s="156">
        <f>RES_hhdet_tes!Q$137</f>
        <v>0</v>
      </c>
    </row>
    <row r="126" spans="1:17" ht="12" customHeight="1" x14ac:dyDescent="0.25">
      <c r="A126" s="148" t="s">
        <v>59</v>
      </c>
      <c r="B126" s="156">
        <f>RES_hhdet_tes!B$138</f>
        <v>0</v>
      </c>
      <c r="C126" s="156">
        <f>RES_hhdet_tes!C$138</f>
        <v>0</v>
      </c>
      <c r="D126" s="156">
        <f>RES_hhdet_tes!D$138</f>
        <v>0</v>
      </c>
      <c r="E126" s="156">
        <f>RES_hhdet_tes!E$138</f>
        <v>0</v>
      </c>
      <c r="F126" s="156">
        <f>RES_hhdet_tes!F$138</f>
        <v>0</v>
      </c>
      <c r="G126" s="156">
        <f>RES_hhdet_tes!G$138</f>
        <v>0</v>
      </c>
      <c r="H126" s="156">
        <f>RES_hhdet_tes!H$138</f>
        <v>0</v>
      </c>
      <c r="I126" s="156">
        <f>RES_hhdet_tes!I$138</f>
        <v>0</v>
      </c>
      <c r="J126" s="156">
        <f>RES_hhdet_tes!J$138</f>
        <v>0</v>
      </c>
      <c r="K126" s="156">
        <f>RES_hhdet_tes!K$138</f>
        <v>0</v>
      </c>
      <c r="L126" s="156">
        <f>RES_hhdet_tes!L$138</f>
        <v>0</v>
      </c>
      <c r="M126" s="156">
        <f>RES_hhdet_tes!M$138</f>
        <v>0</v>
      </c>
      <c r="N126" s="156">
        <f>RES_hhdet_tes!N$138</f>
        <v>0</v>
      </c>
      <c r="O126" s="156">
        <f>RES_hhdet_tes!O$138</f>
        <v>0</v>
      </c>
      <c r="P126" s="156">
        <f>RES_hhdet_tes!P$138</f>
        <v>0</v>
      </c>
      <c r="Q126" s="156">
        <f>RES_hhdet_tes!Q$138</f>
        <v>0</v>
      </c>
    </row>
    <row r="127" spans="1:17" ht="12" customHeight="1" x14ac:dyDescent="0.25">
      <c r="A127" s="158" t="s">
        <v>62</v>
      </c>
      <c r="B127" s="157">
        <f>SUM(B128:B129)</f>
        <v>0</v>
      </c>
      <c r="C127" s="157">
        <f t="shared" ref="C127:Q127" si="21">SUM(C128:C129)</f>
        <v>0</v>
      </c>
      <c r="D127" s="157">
        <f t="shared" si="21"/>
        <v>0</v>
      </c>
      <c r="E127" s="157">
        <f t="shared" si="21"/>
        <v>0</v>
      </c>
      <c r="F127" s="157">
        <f t="shared" si="21"/>
        <v>0</v>
      </c>
      <c r="G127" s="157">
        <f t="shared" si="21"/>
        <v>0</v>
      </c>
      <c r="H127" s="157">
        <f t="shared" si="21"/>
        <v>0</v>
      </c>
      <c r="I127" s="157">
        <f t="shared" si="21"/>
        <v>0</v>
      </c>
      <c r="J127" s="157">
        <f t="shared" si="21"/>
        <v>0</v>
      </c>
      <c r="K127" s="157">
        <f t="shared" si="21"/>
        <v>0</v>
      </c>
      <c r="L127" s="157">
        <f t="shared" si="21"/>
        <v>0</v>
      </c>
      <c r="M127" s="157">
        <f t="shared" si="21"/>
        <v>0</v>
      </c>
      <c r="N127" s="157">
        <f t="shared" si="21"/>
        <v>0</v>
      </c>
      <c r="O127" s="157">
        <f t="shared" si="21"/>
        <v>0</v>
      </c>
      <c r="P127" s="157">
        <f t="shared" si="21"/>
        <v>0</v>
      </c>
      <c r="Q127" s="157">
        <f t="shared" si="21"/>
        <v>0</v>
      </c>
    </row>
    <row r="128" spans="1:17" ht="12" customHeight="1" x14ac:dyDescent="0.25">
      <c r="A128" s="23" t="s">
        <v>57</v>
      </c>
      <c r="B128" s="156">
        <f>RES_hhdet_tes!B$140</f>
        <v>0</v>
      </c>
      <c r="C128" s="156">
        <f>RES_hhdet_tes!C$140</f>
        <v>0</v>
      </c>
      <c r="D128" s="156">
        <f>RES_hhdet_tes!D$140</f>
        <v>0</v>
      </c>
      <c r="E128" s="156">
        <f>RES_hhdet_tes!E$140</f>
        <v>0</v>
      </c>
      <c r="F128" s="156">
        <f>RES_hhdet_tes!F$140</f>
        <v>0</v>
      </c>
      <c r="G128" s="156">
        <f>RES_hhdet_tes!G$140</f>
        <v>0</v>
      </c>
      <c r="H128" s="156">
        <f>RES_hhdet_tes!H$140</f>
        <v>0</v>
      </c>
      <c r="I128" s="156">
        <f>RES_hhdet_tes!I$140</f>
        <v>0</v>
      </c>
      <c r="J128" s="156">
        <f>RES_hhdet_tes!J$140</f>
        <v>0</v>
      </c>
      <c r="K128" s="156">
        <f>RES_hhdet_tes!K$140</f>
        <v>0</v>
      </c>
      <c r="L128" s="156">
        <f>RES_hhdet_tes!L$140</f>
        <v>0</v>
      </c>
      <c r="M128" s="156">
        <f>RES_hhdet_tes!M$140</f>
        <v>0</v>
      </c>
      <c r="N128" s="156">
        <f>RES_hhdet_tes!N$140</f>
        <v>0</v>
      </c>
      <c r="O128" s="156">
        <f>RES_hhdet_tes!O$140</f>
        <v>0</v>
      </c>
      <c r="P128" s="156">
        <f>RES_hhdet_tes!P$140</f>
        <v>0</v>
      </c>
      <c r="Q128" s="156">
        <f>RES_hhdet_tes!Q$140</f>
        <v>0</v>
      </c>
    </row>
    <row r="129" spans="1:17" ht="12" customHeight="1" x14ac:dyDescent="0.25">
      <c r="A129" s="29" t="s">
        <v>140</v>
      </c>
      <c r="B129" s="57">
        <f>RES_hhdet_tes!B$141</f>
        <v>0</v>
      </c>
      <c r="C129" s="57">
        <f>RES_hhdet_tes!C$141</f>
        <v>0</v>
      </c>
      <c r="D129" s="57">
        <f>RES_hhdet_tes!D$141</f>
        <v>0</v>
      </c>
      <c r="E129" s="57">
        <f>RES_hhdet_tes!E$141</f>
        <v>0</v>
      </c>
      <c r="F129" s="57">
        <f>RES_hhdet_tes!F$141</f>
        <v>0</v>
      </c>
      <c r="G129" s="57">
        <f>RES_hhdet_tes!G$141</f>
        <v>0</v>
      </c>
      <c r="H129" s="57">
        <f>RES_hhdet_tes!H$141</f>
        <v>0</v>
      </c>
      <c r="I129" s="57">
        <f>RES_hhdet_tes!I$141</f>
        <v>0</v>
      </c>
      <c r="J129" s="57">
        <f>RES_hhdet_tes!J$141</f>
        <v>0</v>
      </c>
      <c r="K129" s="57">
        <f>RES_hhdet_tes!K$141</f>
        <v>0</v>
      </c>
      <c r="L129" s="57">
        <f>RES_hhdet_tes!L$141</f>
        <v>0</v>
      </c>
      <c r="M129" s="57">
        <f>RES_hhdet_tes!M$141</f>
        <v>0</v>
      </c>
      <c r="N129" s="57">
        <f>RES_hhdet_tes!N$141</f>
        <v>0</v>
      </c>
      <c r="O129" s="57">
        <f>RES_hhdet_tes!O$141</f>
        <v>0</v>
      </c>
      <c r="P129" s="57">
        <f>RES_hhdet_tes!P$141</f>
        <v>0</v>
      </c>
      <c r="Q129" s="57">
        <f>RES_hhdet_tes!Q$141</f>
        <v>0</v>
      </c>
    </row>
    <row r="131" spans="1:17" ht="12" customHeight="1" x14ac:dyDescent="0.25">
      <c r="A131" s="152" t="s">
        <v>199</v>
      </c>
      <c r="B131" s="175" t="str">
        <f t="shared" ref="B131:Q146" si="22">IF(B112=0,"",B112/B93)</f>
        <v/>
      </c>
      <c r="C131" s="175" t="str">
        <f t="shared" si="22"/>
        <v/>
      </c>
      <c r="D131" s="175" t="str">
        <f t="shared" si="22"/>
        <v/>
      </c>
      <c r="E131" s="175" t="str">
        <f t="shared" si="22"/>
        <v/>
      </c>
      <c r="F131" s="175" t="str">
        <f t="shared" si="22"/>
        <v/>
      </c>
      <c r="G131" s="175" t="str">
        <f t="shared" si="22"/>
        <v/>
      </c>
      <c r="H131" s="175" t="str">
        <f t="shared" si="22"/>
        <v/>
      </c>
      <c r="I131" s="175" t="str">
        <f t="shared" si="22"/>
        <v/>
      </c>
      <c r="J131" s="175" t="str">
        <f t="shared" si="22"/>
        <v/>
      </c>
      <c r="K131" s="175" t="str">
        <f t="shared" si="22"/>
        <v/>
      </c>
      <c r="L131" s="175" t="str">
        <f t="shared" si="22"/>
        <v/>
      </c>
      <c r="M131" s="175" t="str">
        <f t="shared" si="22"/>
        <v/>
      </c>
      <c r="N131" s="175" t="str">
        <f t="shared" si="22"/>
        <v/>
      </c>
      <c r="O131" s="175" t="str">
        <f t="shared" si="22"/>
        <v/>
      </c>
      <c r="P131" s="175" t="str">
        <f t="shared" si="22"/>
        <v/>
      </c>
      <c r="Q131" s="175" t="str">
        <f t="shared" si="22"/>
        <v/>
      </c>
    </row>
    <row r="132" spans="1:17" ht="12" customHeight="1" x14ac:dyDescent="0.25">
      <c r="A132" s="158" t="s">
        <v>65</v>
      </c>
      <c r="B132" s="169" t="str">
        <f t="shared" si="22"/>
        <v/>
      </c>
      <c r="C132" s="169" t="str">
        <f t="shared" si="22"/>
        <v/>
      </c>
      <c r="D132" s="169" t="str">
        <f t="shared" si="22"/>
        <v/>
      </c>
      <c r="E132" s="169" t="str">
        <f t="shared" si="22"/>
        <v/>
      </c>
      <c r="F132" s="169" t="str">
        <f t="shared" si="22"/>
        <v/>
      </c>
      <c r="G132" s="169" t="str">
        <f t="shared" si="22"/>
        <v/>
      </c>
      <c r="H132" s="169" t="str">
        <f t="shared" si="22"/>
        <v/>
      </c>
      <c r="I132" s="169" t="str">
        <f t="shared" si="22"/>
        <v/>
      </c>
      <c r="J132" s="169" t="str">
        <f t="shared" si="22"/>
        <v/>
      </c>
      <c r="K132" s="169" t="str">
        <f t="shared" si="22"/>
        <v/>
      </c>
      <c r="L132" s="169" t="str">
        <f t="shared" si="22"/>
        <v/>
      </c>
      <c r="M132" s="169" t="str">
        <f t="shared" si="22"/>
        <v/>
      </c>
      <c r="N132" s="169" t="str">
        <f t="shared" si="22"/>
        <v/>
      </c>
      <c r="O132" s="169" t="str">
        <f t="shared" si="22"/>
        <v/>
      </c>
      <c r="P132" s="169" t="str">
        <f t="shared" si="22"/>
        <v/>
      </c>
      <c r="Q132" s="169" t="str">
        <f t="shared" si="22"/>
        <v/>
      </c>
    </row>
    <row r="133" spans="1:17" ht="12" customHeight="1" x14ac:dyDescent="0.25">
      <c r="A133" s="23" t="s">
        <v>149</v>
      </c>
      <c r="B133" s="73" t="str">
        <f t="shared" si="22"/>
        <v/>
      </c>
      <c r="C133" s="73" t="str">
        <f t="shared" si="22"/>
        <v/>
      </c>
      <c r="D133" s="73" t="str">
        <f t="shared" si="22"/>
        <v/>
      </c>
      <c r="E133" s="73" t="str">
        <f t="shared" si="22"/>
        <v/>
      </c>
      <c r="F133" s="73" t="str">
        <f t="shared" si="22"/>
        <v/>
      </c>
      <c r="G133" s="73" t="str">
        <f t="shared" si="22"/>
        <v/>
      </c>
      <c r="H133" s="73" t="str">
        <f t="shared" si="22"/>
        <v/>
      </c>
      <c r="I133" s="73" t="str">
        <f t="shared" si="22"/>
        <v/>
      </c>
      <c r="J133" s="73" t="str">
        <f t="shared" si="22"/>
        <v/>
      </c>
      <c r="K133" s="73" t="str">
        <f t="shared" si="22"/>
        <v/>
      </c>
      <c r="L133" s="73" t="str">
        <f t="shared" si="22"/>
        <v/>
      </c>
      <c r="M133" s="73" t="str">
        <f t="shared" si="22"/>
        <v/>
      </c>
      <c r="N133" s="73" t="str">
        <f t="shared" si="22"/>
        <v/>
      </c>
      <c r="O133" s="73" t="str">
        <f t="shared" si="22"/>
        <v/>
      </c>
      <c r="P133" s="73" t="str">
        <f t="shared" si="22"/>
        <v/>
      </c>
      <c r="Q133" s="73" t="str">
        <f t="shared" si="22"/>
        <v/>
      </c>
    </row>
    <row r="134" spans="1:17" ht="12" customHeight="1" x14ac:dyDescent="0.25">
      <c r="A134" s="23" t="s">
        <v>60</v>
      </c>
      <c r="B134" s="73" t="str">
        <f t="shared" si="22"/>
        <v/>
      </c>
      <c r="C134" s="73" t="str">
        <f t="shared" si="22"/>
        <v/>
      </c>
      <c r="D134" s="73" t="str">
        <f t="shared" si="22"/>
        <v/>
      </c>
      <c r="E134" s="73" t="str">
        <f t="shared" si="22"/>
        <v/>
      </c>
      <c r="F134" s="73" t="str">
        <f t="shared" si="22"/>
        <v/>
      </c>
      <c r="G134" s="73" t="str">
        <f t="shared" si="22"/>
        <v/>
      </c>
      <c r="H134" s="73" t="str">
        <f t="shared" si="22"/>
        <v/>
      </c>
      <c r="I134" s="73" t="str">
        <f t="shared" si="22"/>
        <v/>
      </c>
      <c r="J134" s="73" t="str">
        <f t="shared" si="22"/>
        <v/>
      </c>
      <c r="K134" s="73" t="str">
        <f t="shared" si="22"/>
        <v/>
      </c>
      <c r="L134" s="73" t="str">
        <f t="shared" si="22"/>
        <v/>
      </c>
      <c r="M134" s="73" t="str">
        <f t="shared" si="22"/>
        <v/>
      </c>
      <c r="N134" s="73" t="str">
        <f t="shared" si="22"/>
        <v/>
      </c>
      <c r="O134" s="73" t="str">
        <f t="shared" si="22"/>
        <v/>
      </c>
      <c r="P134" s="73" t="str">
        <f t="shared" si="22"/>
        <v/>
      </c>
      <c r="Q134" s="73" t="str">
        <f t="shared" si="22"/>
        <v/>
      </c>
    </row>
    <row r="135" spans="1:17" ht="12" customHeight="1" x14ac:dyDescent="0.25">
      <c r="A135" s="158" t="s">
        <v>112</v>
      </c>
      <c r="B135" s="169" t="str">
        <f t="shared" si="22"/>
        <v/>
      </c>
      <c r="C135" s="169" t="str">
        <f t="shared" si="22"/>
        <v/>
      </c>
      <c r="D135" s="169" t="str">
        <f t="shared" si="22"/>
        <v/>
      </c>
      <c r="E135" s="169" t="str">
        <f t="shared" si="22"/>
        <v/>
      </c>
      <c r="F135" s="169" t="str">
        <f t="shared" si="22"/>
        <v/>
      </c>
      <c r="G135" s="169" t="str">
        <f t="shared" si="22"/>
        <v/>
      </c>
      <c r="H135" s="169" t="str">
        <f t="shared" si="22"/>
        <v/>
      </c>
      <c r="I135" s="169" t="str">
        <f t="shared" si="22"/>
        <v/>
      </c>
      <c r="J135" s="169" t="str">
        <f t="shared" si="22"/>
        <v/>
      </c>
      <c r="K135" s="169" t="str">
        <f t="shared" si="22"/>
        <v/>
      </c>
      <c r="L135" s="169" t="str">
        <f t="shared" si="22"/>
        <v/>
      </c>
      <c r="M135" s="169" t="str">
        <f t="shared" si="22"/>
        <v/>
      </c>
      <c r="N135" s="169" t="str">
        <f t="shared" si="22"/>
        <v/>
      </c>
      <c r="O135" s="169" t="str">
        <f t="shared" si="22"/>
        <v/>
      </c>
      <c r="P135" s="169" t="str">
        <f t="shared" si="22"/>
        <v/>
      </c>
      <c r="Q135" s="169" t="str">
        <f t="shared" si="22"/>
        <v/>
      </c>
    </row>
    <row r="136" spans="1:17" ht="12" customHeight="1" x14ac:dyDescent="0.25">
      <c r="A136" s="23" t="s">
        <v>60</v>
      </c>
      <c r="B136" s="73" t="str">
        <f t="shared" si="22"/>
        <v/>
      </c>
      <c r="C136" s="73" t="str">
        <f t="shared" si="22"/>
        <v/>
      </c>
      <c r="D136" s="73" t="str">
        <f t="shared" si="22"/>
        <v/>
      </c>
      <c r="E136" s="73" t="str">
        <f t="shared" si="22"/>
        <v/>
      </c>
      <c r="F136" s="73" t="str">
        <f t="shared" si="22"/>
        <v/>
      </c>
      <c r="G136" s="73" t="str">
        <f t="shared" si="22"/>
        <v/>
      </c>
      <c r="H136" s="73" t="str">
        <f t="shared" si="22"/>
        <v/>
      </c>
      <c r="I136" s="73" t="str">
        <f t="shared" si="22"/>
        <v/>
      </c>
      <c r="J136" s="73" t="str">
        <f t="shared" si="22"/>
        <v/>
      </c>
      <c r="K136" s="73" t="str">
        <f t="shared" si="22"/>
        <v/>
      </c>
      <c r="L136" s="73" t="str">
        <f t="shared" si="22"/>
        <v/>
      </c>
      <c r="M136" s="73" t="str">
        <f t="shared" si="22"/>
        <v/>
      </c>
      <c r="N136" s="73" t="str">
        <f t="shared" si="22"/>
        <v/>
      </c>
      <c r="O136" s="73" t="str">
        <f t="shared" si="22"/>
        <v/>
      </c>
      <c r="P136" s="73" t="str">
        <f t="shared" si="22"/>
        <v/>
      </c>
      <c r="Q136" s="73" t="str">
        <f t="shared" si="22"/>
        <v/>
      </c>
    </row>
    <row r="137" spans="1:17" ht="12" customHeight="1" x14ac:dyDescent="0.25">
      <c r="A137" s="158" t="s">
        <v>63</v>
      </c>
      <c r="B137" s="169" t="str">
        <f t="shared" si="22"/>
        <v/>
      </c>
      <c r="C137" s="169" t="str">
        <f t="shared" si="22"/>
        <v/>
      </c>
      <c r="D137" s="169" t="str">
        <f t="shared" si="22"/>
        <v/>
      </c>
      <c r="E137" s="169" t="str">
        <f t="shared" si="22"/>
        <v/>
      </c>
      <c r="F137" s="169" t="str">
        <f t="shared" si="22"/>
        <v/>
      </c>
      <c r="G137" s="169" t="str">
        <f t="shared" si="22"/>
        <v/>
      </c>
      <c r="H137" s="169" t="str">
        <f t="shared" si="22"/>
        <v/>
      </c>
      <c r="I137" s="169" t="str">
        <f t="shared" si="22"/>
        <v/>
      </c>
      <c r="J137" s="169" t="str">
        <f t="shared" si="22"/>
        <v/>
      </c>
      <c r="K137" s="169" t="str">
        <f t="shared" si="22"/>
        <v/>
      </c>
      <c r="L137" s="169" t="str">
        <f t="shared" si="22"/>
        <v/>
      </c>
      <c r="M137" s="169" t="str">
        <f t="shared" si="22"/>
        <v/>
      </c>
      <c r="N137" s="169" t="str">
        <f t="shared" si="22"/>
        <v/>
      </c>
      <c r="O137" s="169" t="str">
        <f t="shared" si="22"/>
        <v/>
      </c>
      <c r="P137" s="169" t="str">
        <f t="shared" si="22"/>
        <v/>
      </c>
      <c r="Q137" s="169" t="str">
        <f t="shared" si="22"/>
        <v/>
      </c>
    </row>
    <row r="138" spans="1:17" ht="12" customHeight="1" x14ac:dyDescent="0.25">
      <c r="A138" s="167" t="s">
        <v>148</v>
      </c>
      <c r="B138" s="174" t="str">
        <f t="shared" si="22"/>
        <v/>
      </c>
      <c r="C138" s="174" t="str">
        <f t="shared" si="22"/>
        <v/>
      </c>
      <c r="D138" s="174" t="str">
        <f t="shared" si="22"/>
        <v/>
      </c>
      <c r="E138" s="174" t="str">
        <f t="shared" si="22"/>
        <v/>
      </c>
      <c r="F138" s="174" t="str">
        <f t="shared" si="22"/>
        <v/>
      </c>
      <c r="G138" s="174" t="str">
        <f t="shared" si="22"/>
        <v/>
      </c>
      <c r="H138" s="174" t="str">
        <f t="shared" si="22"/>
        <v/>
      </c>
      <c r="I138" s="174" t="str">
        <f t="shared" si="22"/>
        <v/>
      </c>
      <c r="J138" s="174" t="str">
        <f t="shared" si="22"/>
        <v/>
      </c>
      <c r="K138" s="174" t="str">
        <f t="shared" si="22"/>
        <v/>
      </c>
      <c r="L138" s="174" t="str">
        <f t="shared" si="22"/>
        <v/>
      </c>
      <c r="M138" s="174" t="str">
        <f t="shared" si="22"/>
        <v/>
      </c>
      <c r="N138" s="174" t="str">
        <f t="shared" si="22"/>
        <v/>
      </c>
      <c r="O138" s="174" t="str">
        <f t="shared" si="22"/>
        <v/>
      </c>
      <c r="P138" s="174" t="str">
        <f t="shared" si="22"/>
        <v/>
      </c>
      <c r="Q138" s="174" t="str">
        <f t="shared" si="22"/>
        <v/>
      </c>
    </row>
    <row r="139" spans="1:17" ht="12" customHeight="1" x14ac:dyDescent="0.25">
      <c r="A139" s="167" t="s">
        <v>147</v>
      </c>
      <c r="B139" s="174" t="str">
        <f t="shared" si="22"/>
        <v/>
      </c>
      <c r="C139" s="174" t="str">
        <f t="shared" si="22"/>
        <v/>
      </c>
      <c r="D139" s="174" t="str">
        <f t="shared" si="22"/>
        <v/>
      </c>
      <c r="E139" s="174" t="str">
        <f t="shared" si="22"/>
        <v/>
      </c>
      <c r="F139" s="174" t="str">
        <f t="shared" si="22"/>
        <v/>
      </c>
      <c r="G139" s="174" t="str">
        <f t="shared" si="22"/>
        <v/>
      </c>
      <c r="H139" s="174" t="str">
        <f t="shared" si="22"/>
        <v/>
      </c>
      <c r="I139" s="174" t="str">
        <f t="shared" si="22"/>
        <v/>
      </c>
      <c r="J139" s="174" t="str">
        <f t="shared" si="22"/>
        <v/>
      </c>
      <c r="K139" s="174" t="str">
        <f t="shared" si="22"/>
        <v/>
      </c>
      <c r="L139" s="174" t="str">
        <f t="shared" si="22"/>
        <v/>
      </c>
      <c r="M139" s="174" t="str">
        <f t="shared" si="22"/>
        <v/>
      </c>
      <c r="N139" s="174" t="str">
        <f t="shared" si="22"/>
        <v/>
      </c>
      <c r="O139" s="174" t="str">
        <f t="shared" si="22"/>
        <v/>
      </c>
      <c r="P139" s="174" t="str">
        <f t="shared" si="22"/>
        <v/>
      </c>
      <c r="Q139" s="174" t="str">
        <f t="shared" si="22"/>
        <v/>
      </c>
    </row>
    <row r="140" spans="1:17" ht="12" customHeight="1" x14ac:dyDescent="0.25">
      <c r="A140" s="166" t="s">
        <v>61</v>
      </c>
      <c r="B140" s="173" t="str">
        <f t="shared" si="22"/>
        <v/>
      </c>
      <c r="C140" s="173" t="str">
        <f t="shared" si="22"/>
        <v/>
      </c>
      <c r="D140" s="173" t="str">
        <f t="shared" si="22"/>
        <v/>
      </c>
      <c r="E140" s="173" t="str">
        <f t="shared" si="22"/>
        <v/>
      </c>
      <c r="F140" s="173" t="str">
        <f t="shared" si="22"/>
        <v/>
      </c>
      <c r="G140" s="173" t="str">
        <f t="shared" si="22"/>
        <v/>
      </c>
      <c r="H140" s="173" t="str">
        <f t="shared" si="22"/>
        <v/>
      </c>
      <c r="I140" s="173" t="str">
        <f t="shared" si="22"/>
        <v/>
      </c>
      <c r="J140" s="173" t="str">
        <f t="shared" si="22"/>
        <v/>
      </c>
      <c r="K140" s="173" t="str">
        <f t="shared" si="22"/>
        <v/>
      </c>
      <c r="L140" s="173" t="str">
        <f t="shared" si="22"/>
        <v/>
      </c>
      <c r="M140" s="173" t="str">
        <f t="shared" si="22"/>
        <v/>
      </c>
      <c r="N140" s="173" t="str">
        <f t="shared" si="22"/>
        <v/>
      </c>
      <c r="O140" s="173" t="str">
        <f t="shared" si="22"/>
        <v/>
      </c>
      <c r="P140" s="173" t="str">
        <f t="shared" si="22"/>
        <v/>
      </c>
      <c r="Q140" s="173" t="str">
        <f t="shared" si="22"/>
        <v/>
      </c>
    </row>
    <row r="141" spans="1:17" ht="12" customHeight="1" x14ac:dyDescent="0.25">
      <c r="A141" s="147" t="s">
        <v>59</v>
      </c>
      <c r="B141" s="172" t="str">
        <f t="shared" si="22"/>
        <v/>
      </c>
      <c r="C141" s="172" t="str">
        <f t="shared" si="22"/>
        <v/>
      </c>
      <c r="D141" s="172" t="str">
        <f t="shared" si="22"/>
        <v/>
      </c>
      <c r="E141" s="172" t="str">
        <f t="shared" si="22"/>
        <v/>
      </c>
      <c r="F141" s="172" t="str">
        <f t="shared" si="22"/>
        <v/>
      </c>
      <c r="G141" s="172" t="str">
        <f t="shared" si="22"/>
        <v/>
      </c>
      <c r="H141" s="172" t="str">
        <f t="shared" si="22"/>
        <v/>
      </c>
      <c r="I141" s="172" t="str">
        <f t="shared" si="22"/>
        <v/>
      </c>
      <c r="J141" s="172" t="str">
        <f t="shared" si="22"/>
        <v/>
      </c>
      <c r="K141" s="172" t="str">
        <f t="shared" si="22"/>
        <v/>
      </c>
      <c r="L141" s="172" t="str">
        <f t="shared" si="22"/>
        <v/>
      </c>
      <c r="M141" s="172" t="str">
        <f t="shared" si="22"/>
        <v/>
      </c>
      <c r="N141" s="172" t="str">
        <f t="shared" si="22"/>
        <v/>
      </c>
      <c r="O141" s="172" t="str">
        <f t="shared" si="22"/>
        <v/>
      </c>
      <c r="P141" s="172" t="str">
        <f t="shared" si="22"/>
        <v/>
      </c>
      <c r="Q141" s="172" t="str">
        <f t="shared" si="22"/>
        <v/>
      </c>
    </row>
    <row r="142" spans="1:17" ht="12" customHeight="1" x14ac:dyDescent="0.25">
      <c r="A142" s="163" t="s">
        <v>142</v>
      </c>
      <c r="B142" s="171" t="str">
        <f t="shared" si="22"/>
        <v/>
      </c>
      <c r="C142" s="171" t="str">
        <f t="shared" si="22"/>
        <v/>
      </c>
      <c r="D142" s="171" t="str">
        <f t="shared" si="22"/>
        <v/>
      </c>
      <c r="E142" s="171" t="str">
        <f t="shared" si="22"/>
        <v/>
      </c>
      <c r="F142" s="171" t="str">
        <f t="shared" si="22"/>
        <v/>
      </c>
      <c r="G142" s="171" t="str">
        <f t="shared" si="22"/>
        <v/>
      </c>
      <c r="H142" s="171" t="str">
        <f t="shared" si="22"/>
        <v/>
      </c>
      <c r="I142" s="171" t="str">
        <f t="shared" si="22"/>
        <v/>
      </c>
      <c r="J142" s="171" t="str">
        <f t="shared" si="22"/>
        <v/>
      </c>
      <c r="K142" s="171" t="str">
        <f t="shared" si="22"/>
        <v/>
      </c>
      <c r="L142" s="171" t="str">
        <f t="shared" si="22"/>
        <v/>
      </c>
      <c r="M142" s="171" t="str">
        <f t="shared" si="22"/>
        <v/>
      </c>
      <c r="N142" s="171" t="str">
        <f t="shared" si="22"/>
        <v/>
      </c>
      <c r="O142" s="171" t="str">
        <f t="shared" si="22"/>
        <v/>
      </c>
      <c r="P142" s="171" t="str">
        <f t="shared" si="22"/>
        <v/>
      </c>
      <c r="Q142" s="171" t="str">
        <f t="shared" si="22"/>
        <v/>
      </c>
    </row>
    <row r="143" spans="1:17" ht="12" customHeight="1" x14ac:dyDescent="0.25">
      <c r="A143" s="161" t="s">
        <v>141</v>
      </c>
      <c r="B143" s="170" t="str">
        <f t="shared" si="22"/>
        <v/>
      </c>
      <c r="C143" s="170" t="str">
        <f t="shared" si="22"/>
        <v/>
      </c>
      <c r="D143" s="170" t="str">
        <f t="shared" si="22"/>
        <v/>
      </c>
      <c r="E143" s="170" t="str">
        <f t="shared" si="22"/>
        <v/>
      </c>
      <c r="F143" s="170" t="str">
        <f t="shared" si="22"/>
        <v/>
      </c>
      <c r="G143" s="170" t="str">
        <f t="shared" si="22"/>
        <v/>
      </c>
      <c r="H143" s="170" t="str">
        <f t="shared" si="22"/>
        <v/>
      </c>
      <c r="I143" s="170" t="str">
        <f t="shared" si="22"/>
        <v/>
      </c>
      <c r="J143" s="170" t="str">
        <f t="shared" si="22"/>
        <v/>
      </c>
      <c r="K143" s="170" t="str">
        <f t="shared" si="22"/>
        <v/>
      </c>
      <c r="L143" s="170" t="str">
        <f t="shared" si="22"/>
        <v/>
      </c>
      <c r="M143" s="170" t="str">
        <f t="shared" si="22"/>
        <v/>
      </c>
      <c r="N143" s="170" t="str">
        <f t="shared" si="22"/>
        <v/>
      </c>
      <c r="O143" s="170" t="str">
        <f t="shared" si="22"/>
        <v/>
      </c>
      <c r="P143" s="170" t="str">
        <f t="shared" si="22"/>
        <v/>
      </c>
      <c r="Q143" s="170" t="str">
        <f t="shared" si="22"/>
        <v/>
      </c>
    </row>
    <row r="144" spans="1:17" ht="12" customHeight="1" x14ac:dyDescent="0.25">
      <c r="A144" s="148" t="s">
        <v>60</v>
      </c>
      <c r="B144" s="73" t="str">
        <f t="shared" si="22"/>
        <v/>
      </c>
      <c r="C144" s="73" t="str">
        <f t="shared" si="22"/>
        <v/>
      </c>
      <c r="D144" s="73" t="str">
        <f t="shared" si="22"/>
        <v/>
      </c>
      <c r="E144" s="73" t="str">
        <f t="shared" si="22"/>
        <v/>
      </c>
      <c r="F144" s="73" t="str">
        <f t="shared" si="22"/>
        <v/>
      </c>
      <c r="G144" s="73" t="str">
        <f t="shared" si="22"/>
        <v/>
      </c>
      <c r="H144" s="73" t="str">
        <f t="shared" si="22"/>
        <v/>
      </c>
      <c r="I144" s="73" t="str">
        <f t="shared" si="22"/>
        <v/>
      </c>
      <c r="J144" s="73" t="str">
        <f t="shared" si="22"/>
        <v/>
      </c>
      <c r="K144" s="73" t="str">
        <f t="shared" si="22"/>
        <v/>
      </c>
      <c r="L144" s="73" t="str">
        <f t="shared" si="22"/>
        <v/>
      </c>
      <c r="M144" s="73" t="str">
        <f t="shared" si="22"/>
        <v/>
      </c>
      <c r="N144" s="73" t="str">
        <f t="shared" si="22"/>
        <v/>
      </c>
      <c r="O144" s="73" t="str">
        <f t="shared" si="22"/>
        <v/>
      </c>
      <c r="P144" s="73" t="str">
        <f t="shared" si="22"/>
        <v/>
      </c>
      <c r="Q144" s="73" t="str">
        <f t="shared" si="22"/>
        <v/>
      </c>
    </row>
    <row r="145" spans="1:17" ht="12" customHeight="1" x14ac:dyDescent="0.25">
      <c r="A145" s="148" t="s">
        <v>59</v>
      </c>
      <c r="B145" s="73" t="str">
        <f t="shared" si="22"/>
        <v/>
      </c>
      <c r="C145" s="73" t="str">
        <f t="shared" si="22"/>
        <v/>
      </c>
      <c r="D145" s="73" t="str">
        <f t="shared" si="22"/>
        <v/>
      </c>
      <c r="E145" s="73" t="str">
        <f t="shared" si="22"/>
        <v/>
      </c>
      <c r="F145" s="73" t="str">
        <f t="shared" si="22"/>
        <v/>
      </c>
      <c r="G145" s="73" t="str">
        <f t="shared" si="22"/>
        <v/>
      </c>
      <c r="H145" s="73" t="str">
        <f t="shared" si="22"/>
        <v/>
      </c>
      <c r="I145" s="73" t="str">
        <f t="shared" si="22"/>
        <v/>
      </c>
      <c r="J145" s="73" t="str">
        <f t="shared" si="22"/>
        <v/>
      </c>
      <c r="K145" s="73" t="str">
        <f t="shared" si="22"/>
        <v/>
      </c>
      <c r="L145" s="73" t="str">
        <f t="shared" si="22"/>
        <v/>
      </c>
      <c r="M145" s="73" t="str">
        <f t="shared" si="22"/>
        <v/>
      </c>
      <c r="N145" s="73" t="str">
        <f t="shared" si="22"/>
        <v/>
      </c>
      <c r="O145" s="73" t="str">
        <f t="shared" si="22"/>
        <v/>
      </c>
      <c r="P145" s="73" t="str">
        <f t="shared" si="22"/>
        <v/>
      </c>
      <c r="Q145" s="73" t="str">
        <f t="shared" si="22"/>
        <v/>
      </c>
    </row>
    <row r="146" spans="1:17" ht="12" customHeight="1" x14ac:dyDescent="0.25">
      <c r="A146" s="158" t="s">
        <v>62</v>
      </c>
      <c r="B146" s="169" t="str">
        <f t="shared" si="22"/>
        <v/>
      </c>
      <c r="C146" s="169" t="str">
        <f t="shared" si="22"/>
        <v/>
      </c>
      <c r="D146" s="169" t="str">
        <f t="shared" si="22"/>
        <v/>
      </c>
      <c r="E146" s="169" t="str">
        <f t="shared" si="22"/>
        <v/>
      </c>
      <c r="F146" s="169" t="str">
        <f t="shared" si="22"/>
        <v/>
      </c>
      <c r="G146" s="169" t="str">
        <f t="shared" si="22"/>
        <v/>
      </c>
      <c r="H146" s="169" t="str">
        <f t="shared" si="22"/>
        <v/>
      </c>
      <c r="I146" s="169" t="str">
        <f t="shared" si="22"/>
        <v/>
      </c>
      <c r="J146" s="169" t="str">
        <f t="shared" si="22"/>
        <v/>
      </c>
      <c r="K146" s="169" t="str">
        <f t="shared" si="22"/>
        <v/>
      </c>
      <c r="L146" s="169" t="str">
        <f t="shared" si="22"/>
        <v/>
      </c>
      <c r="M146" s="169" t="str">
        <f t="shared" si="22"/>
        <v/>
      </c>
      <c r="N146" s="169" t="str">
        <f t="shared" si="22"/>
        <v/>
      </c>
      <c r="O146" s="169" t="str">
        <f t="shared" si="22"/>
        <v/>
      </c>
      <c r="P146" s="169" t="str">
        <f t="shared" si="22"/>
        <v/>
      </c>
      <c r="Q146" s="169" t="str">
        <f t="shared" ref="Q146" si="23">IF(Q127=0,"",Q127/Q108)</f>
        <v/>
      </c>
    </row>
    <row r="147" spans="1:17" ht="12" customHeight="1" x14ac:dyDescent="0.25">
      <c r="A147" s="23" t="s">
        <v>57</v>
      </c>
      <c r="B147" s="73" t="str">
        <f t="shared" ref="B147:Q148" si="24">IF(B128=0,"",B128/B109)</f>
        <v/>
      </c>
      <c r="C147" s="73" t="str">
        <f t="shared" si="24"/>
        <v/>
      </c>
      <c r="D147" s="73" t="str">
        <f t="shared" si="24"/>
        <v/>
      </c>
      <c r="E147" s="73" t="str">
        <f t="shared" si="24"/>
        <v/>
      </c>
      <c r="F147" s="73" t="str">
        <f t="shared" si="24"/>
        <v/>
      </c>
      <c r="G147" s="73" t="str">
        <f t="shared" si="24"/>
        <v/>
      </c>
      <c r="H147" s="73" t="str">
        <f t="shared" si="24"/>
        <v/>
      </c>
      <c r="I147" s="73" t="str">
        <f t="shared" si="24"/>
        <v/>
      </c>
      <c r="J147" s="73" t="str">
        <f t="shared" si="24"/>
        <v/>
      </c>
      <c r="K147" s="73" t="str">
        <f t="shared" si="24"/>
        <v/>
      </c>
      <c r="L147" s="73" t="str">
        <f t="shared" si="24"/>
        <v/>
      </c>
      <c r="M147" s="73" t="str">
        <f t="shared" si="24"/>
        <v/>
      </c>
      <c r="N147" s="73" t="str">
        <f t="shared" si="24"/>
        <v/>
      </c>
      <c r="O147" s="73" t="str">
        <f t="shared" si="24"/>
        <v/>
      </c>
      <c r="P147" s="73" t="str">
        <f t="shared" si="24"/>
        <v/>
      </c>
      <c r="Q147" s="73" t="str">
        <f t="shared" si="24"/>
        <v/>
      </c>
    </row>
    <row r="148" spans="1:17" ht="12" customHeight="1" x14ac:dyDescent="0.25">
      <c r="A148" s="29" t="s">
        <v>140</v>
      </c>
      <c r="B148" s="65" t="str">
        <f t="shared" si="24"/>
        <v/>
      </c>
      <c r="C148" s="65" t="str">
        <f t="shared" si="24"/>
        <v/>
      </c>
      <c r="D148" s="65" t="str">
        <f t="shared" si="24"/>
        <v/>
      </c>
      <c r="E148" s="65" t="str">
        <f t="shared" si="24"/>
        <v/>
      </c>
      <c r="F148" s="65" t="str">
        <f t="shared" si="24"/>
        <v/>
      </c>
      <c r="G148" s="65" t="str">
        <f t="shared" si="24"/>
        <v/>
      </c>
      <c r="H148" s="65" t="str">
        <f t="shared" si="24"/>
        <v/>
      </c>
      <c r="I148" s="65" t="str">
        <f t="shared" si="24"/>
        <v/>
      </c>
      <c r="J148" s="65" t="str">
        <f t="shared" si="24"/>
        <v/>
      </c>
      <c r="K148" s="65" t="str">
        <f t="shared" si="24"/>
        <v/>
      </c>
      <c r="L148" s="65" t="str">
        <f t="shared" si="24"/>
        <v/>
      </c>
      <c r="M148" s="65" t="str">
        <f t="shared" si="24"/>
        <v/>
      </c>
      <c r="N148" s="65" t="str">
        <f t="shared" si="24"/>
        <v/>
      </c>
      <c r="O148" s="65" t="str">
        <f t="shared" si="24"/>
        <v/>
      </c>
      <c r="P148" s="65" t="str">
        <f t="shared" si="24"/>
        <v/>
      </c>
      <c r="Q148" s="65" t="str">
        <f t="shared" si="24"/>
        <v/>
      </c>
    </row>
    <row r="150" spans="1:17" ht="12" customHeight="1" x14ac:dyDescent="0.25">
      <c r="A150" s="152" t="s">
        <v>121</v>
      </c>
      <c r="B150" s="168">
        <f>SUM(B151,B154,B156,B165)</f>
        <v>0</v>
      </c>
      <c r="C150" s="168">
        <f t="shared" ref="C150:Q150" si="25">SUM(C151,C154,C156,C165)</f>
        <v>0</v>
      </c>
      <c r="D150" s="168">
        <f t="shared" si="25"/>
        <v>0</v>
      </c>
      <c r="E150" s="168">
        <f t="shared" si="25"/>
        <v>0</v>
      </c>
      <c r="F150" s="168">
        <f t="shared" si="25"/>
        <v>0</v>
      </c>
      <c r="G150" s="168">
        <f t="shared" si="25"/>
        <v>0</v>
      </c>
      <c r="H150" s="168">
        <f t="shared" si="25"/>
        <v>0</v>
      </c>
      <c r="I150" s="168">
        <f t="shared" si="25"/>
        <v>0</v>
      </c>
      <c r="J150" s="168">
        <f t="shared" si="25"/>
        <v>0</v>
      </c>
      <c r="K150" s="168">
        <f t="shared" si="25"/>
        <v>0</v>
      </c>
      <c r="L150" s="168">
        <f t="shared" si="25"/>
        <v>0</v>
      </c>
      <c r="M150" s="168">
        <f t="shared" si="25"/>
        <v>0</v>
      </c>
      <c r="N150" s="168">
        <f t="shared" si="25"/>
        <v>0</v>
      </c>
      <c r="O150" s="168">
        <f t="shared" si="25"/>
        <v>0</v>
      </c>
      <c r="P150" s="168">
        <f t="shared" si="25"/>
        <v>0</v>
      </c>
      <c r="Q150" s="168">
        <f t="shared" si="25"/>
        <v>0</v>
      </c>
    </row>
    <row r="151" spans="1:17" ht="12" customHeight="1" x14ac:dyDescent="0.25">
      <c r="A151" s="158" t="s">
        <v>65</v>
      </c>
      <c r="B151" s="157">
        <f>SUM(B152:B153)</f>
        <v>0</v>
      </c>
      <c r="C151" s="157">
        <f t="shared" ref="C151:Q151" si="26">SUM(C152:C153)</f>
        <v>0</v>
      </c>
      <c r="D151" s="157">
        <f t="shared" si="26"/>
        <v>0</v>
      </c>
      <c r="E151" s="157">
        <f t="shared" si="26"/>
        <v>0</v>
      </c>
      <c r="F151" s="157">
        <f t="shared" si="26"/>
        <v>0</v>
      </c>
      <c r="G151" s="157">
        <f t="shared" si="26"/>
        <v>0</v>
      </c>
      <c r="H151" s="157">
        <f t="shared" si="26"/>
        <v>0</v>
      </c>
      <c r="I151" s="157">
        <f t="shared" si="26"/>
        <v>0</v>
      </c>
      <c r="J151" s="157">
        <f t="shared" si="26"/>
        <v>0</v>
      </c>
      <c r="K151" s="157">
        <f t="shared" si="26"/>
        <v>0</v>
      </c>
      <c r="L151" s="157">
        <f t="shared" si="26"/>
        <v>0</v>
      </c>
      <c r="M151" s="157">
        <f t="shared" si="26"/>
        <v>0</v>
      </c>
      <c r="N151" s="157">
        <f t="shared" si="26"/>
        <v>0</v>
      </c>
      <c r="O151" s="157">
        <f t="shared" si="26"/>
        <v>0</v>
      </c>
      <c r="P151" s="157">
        <f t="shared" si="26"/>
        <v>0</v>
      </c>
      <c r="Q151" s="157">
        <f t="shared" si="26"/>
        <v>0</v>
      </c>
    </row>
    <row r="152" spans="1:17" ht="12" customHeight="1" x14ac:dyDescent="0.25">
      <c r="A152" s="23" t="s">
        <v>149</v>
      </c>
      <c r="B152" s="156">
        <f>RES_hhdet_emi!B$126</f>
        <v>0</v>
      </c>
      <c r="C152" s="156">
        <f>RES_hhdet_emi!C$126</f>
        <v>0</v>
      </c>
      <c r="D152" s="156">
        <f>RES_hhdet_emi!D$126</f>
        <v>0</v>
      </c>
      <c r="E152" s="156">
        <f>RES_hhdet_emi!E$126</f>
        <v>0</v>
      </c>
      <c r="F152" s="156">
        <f>RES_hhdet_emi!F$126</f>
        <v>0</v>
      </c>
      <c r="G152" s="156">
        <f>RES_hhdet_emi!G$126</f>
        <v>0</v>
      </c>
      <c r="H152" s="156">
        <f>RES_hhdet_emi!H$126</f>
        <v>0</v>
      </c>
      <c r="I152" s="156">
        <f>RES_hhdet_emi!I$126</f>
        <v>0</v>
      </c>
      <c r="J152" s="156">
        <f>RES_hhdet_emi!J$126</f>
        <v>0</v>
      </c>
      <c r="K152" s="156">
        <f>RES_hhdet_emi!K$126</f>
        <v>0</v>
      </c>
      <c r="L152" s="156">
        <f>RES_hhdet_emi!L$126</f>
        <v>0</v>
      </c>
      <c r="M152" s="156">
        <f>RES_hhdet_emi!M$126</f>
        <v>0</v>
      </c>
      <c r="N152" s="156">
        <f>RES_hhdet_emi!N$126</f>
        <v>0</v>
      </c>
      <c r="O152" s="156">
        <f>RES_hhdet_emi!O$126</f>
        <v>0</v>
      </c>
      <c r="P152" s="156">
        <f>RES_hhdet_emi!P$126</f>
        <v>0</v>
      </c>
      <c r="Q152" s="156">
        <f>RES_hhdet_emi!Q$126</f>
        <v>0</v>
      </c>
    </row>
    <row r="153" spans="1:17" ht="12" customHeight="1" x14ac:dyDescent="0.25">
      <c r="A153" s="23" t="s">
        <v>60</v>
      </c>
      <c r="B153" s="156">
        <f>RES_hhdet_emi!B$127</f>
        <v>0</v>
      </c>
      <c r="C153" s="156">
        <f>RES_hhdet_emi!C$127</f>
        <v>0</v>
      </c>
      <c r="D153" s="156">
        <f>RES_hhdet_emi!D$127</f>
        <v>0</v>
      </c>
      <c r="E153" s="156">
        <f>RES_hhdet_emi!E$127</f>
        <v>0</v>
      </c>
      <c r="F153" s="156">
        <f>RES_hhdet_emi!F$127</f>
        <v>0</v>
      </c>
      <c r="G153" s="156">
        <f>RES_hhdet_emi!G$127</f>
        <v>0</v>
      </c>
      <c r="H153" s="156">
        <f>RES_hhdet_emi!H$127</f>
        <v>0</v>
      </c>
      <c r="I153" s="156">
        <f>RES_hhdet_emi!I$127</f>
        <v>0</v>
      </c>
      <c r="J153" s="156">
        <f>RES_hhdet_emi!J$127</f>
        <v>0</v>
      </c>
      <c r="K153" s="156">
        <f>RES_hhdet_emi!K$127</f>
        <v>0</v>
      </c>
      <c r="L153" s="156">
        <f>RES_hhdet_emi!L$127</f>
        <v>0</v>
      </c>
      <c r="M153" s="156">
        <f>RES_hhdet_emi!M$127</f>
        <v>0</v>
      </c>
      <c r="N153" s="156">
        <f>RES_hhdet_emi!N$127</f>
        <v>0</v>
      </c>
      <c r="O153" s="156">
        <f>RES_hhdet_emi!O$127</f>
        <v>0</v>
      </c>
      <c r="P153" s="156">
        <f>RES_hhdet_emi!P$127</f>
        <v>0</v>
      </c>
      <c r="Q153" s="156">
        <f>RES_hhdet_emi!Q$127</f>
        <v>0</v>
      </c>
    </row>
    <row r="154" spans="1:17" ht="12" customHeight="1" x14ac:dyDescent="0.25">
      <c r="A154" s="158" t="s">
        <v>112</v>
      </c>
      <c r="B154" s="157">
        <f>B155</f>
        <v>0</v>
      </c>
      <c r="C154" s="157">
        <f t="shared" ref="C154:Q154" si="27">C155</f>
        <v>0</v>
      </c>
      <c r="D154" s="157">
        <f t="shared" si="27"/>
        <v>0</v>
      </c>
      <c r="E154" s="157">
        <f t="shared" si="27"/>
        <v>0</v>
      </c>
      <c r="F154" s="157">
        <f t="shared" si="27"/>
        <v>0</v>
      </c>
      <c r="G154" s="157">
        <f t="shared" si="27"/>
        <v>0</v>
      </c>
      <c r="H154" s="157">
        <f t="shared" si="27"/>
        <v>0</v>
      </c>
      <c r="I154" s="157">
        <f t="shared" si="27"/>
        <v>0</v>
      </c>
      <c r="J154" s="157">
        <f t="shared" si="27"/>
        <v>0</v>
      </c>
      <c r="K154" s="157">
        <f t="shared" si="27"/>
        <v>0</v>
      </c>
      <c r="L154" s="157">
        <f t="shared" si="27"/>
        <v>0</v>
      </c>
      <c r="M154" s="157">
        <f t="shared" si="27"/>
        <v>0</v>
      </c>
      <c r="N154" s="157">
        <f t="shared" si="27"/>
        <v>0</v>
      </c>
      <c r="O154" s="157">
        <f t="shared" si="27"/>
        <v>0</v>
      </c>
      <c r="P154" s="157">
        <f t="shared" si="27"/>
        <v>0</v>
      </c>
      <c r="Q154" s="157">
        <f t="shared" si="27"/>
        <v>0</v>
      </c>
    </row>
    <row r="155" spans="1:17" ht="12" customHeight="1" x14ac:dyDescent="0.25">
      <c r="A155" s="23" t="s">
        <v>60</v>
      </c>
      <c r="B155" s="156">
        <f>RES_hhdet_emi!B$129</f>
        <v>0</v>
      </c>
      <c r="C155" s="156">
        <f>RES_hhdet_emi!C$129</f>
        <v>0</v>
      </c>
      <c r="D155" s="156">
        <f>RES_hhdet_emi!D$129</f>
        <v>0</v>
      </c>
      <c r="E155" s="156">
        <f>RES_hhdet_emi!E$129</f>
        <v>0</v>
      </c>
      <c r="F155" s="156">
        <f>RES_hhdet_emi!F$129</f>
        <v>0</v>
      </c>
      <c r="G155" s="156">
        <f>RES_hhdet_emi!G$129</f>
        <v>0</v>
      </c>
      <c r="H155" s="156">
        <f>RES_hhdet_emi!H$129</f>
        <v>0</v>
      </c>
      <c r="I155" s="156">
        <f>RES_hhdet_emi!I$129</f>
        <v>0</v>
      </c>
      <c r="J155" s="156">
        <f>RES_hhdet_emi!J$129</f>
        <v>0</v>
      </c>
      <c r="K155" s="156">
        <f>RES_hhdet_emi!K$129</f>
        <v>0</v>
      </c>
      <c r="L155" s="156">
        <f>RES_hhdet_emi!L$129</f>
        <v>0</v>
      </c>
      <c r="M155" s="156">
        <f>RES_hhdet_emi!M$129</f>
        <v>0</v>
      </c>
      <c r="N155" s="156">
        <f>RES_hhdet_emi!N$129</f>
        <v>0</v>
      </c>
      <c r="O155" s="156">
        <f>RES_hhdet_emi!O$129</f>
        <v>0</v>
      </c>
      <c r="P155" s="156">
        <f>RES_hhdet_emi!P$129</f>
        <v>0</v>
      </c>
      <c r="Q155" s="156">
        <f>RES_hhdet_emi!Q$129</f>
        <v>0</v>
      </c>
    </row>
    <row r="156" spans="1:17" ht="12" customHeight="1" x14ac:dyDescent="0.25">
      <c r="A156" s="158" t="s">
        <v>63</v>
      </c>
      <c r="B156" s="157">
        <f>SUM(B157:B158,B161:B162)</f>
        <v>0</v>
      </c>
      <c r="C156" s="157">
        <f t="shared" ref="C156:Q156" si="28">SUM(C157:C158,C161:C162)</f>
        <v>0</v>
      </c>
      <c r="D156" s="157">
        <f t="shared" si="28"/>
        <v>0</v>
      </c>
      <c r="E156" s="157">
        <f t="shared" si="28"/>
        <v>0</v>
      </c>
      <c r="F156" s="157">
        <f t="shared" si="28"/>
        <v>0</v>
      </c>
      <c r="G156" s="157">
        <f t="shared" si="28"/>
        <v>0</v>
      </c>
      <c r="H156" s="157">
        <f t="shared" si="28"/>
        <v>0</v>
      </c>
      <c r="I156" s="157">
        <f t="shared" si="28"/>
        <v>0</v>
      </c>
      <c r="J156" s="157">
        <f t="shared" si="28"/>
        <v>0</v>
      </c>
      <c r="K156" s="157">
        <f t="shared" si="28"/>
        <v>0</v>
      </c>
      <c r="L156" s="157">
        <f t="shared" si="28"/>
        <v>0</v>
      </c>
      <c r="M156" s="157">
        <f t="shared" si="28"/>
        <v>0</v>
      </c>
      <c r="N156" s="157">
        <f t="shared" si="28"/>
        <v>0</v>
      </c>
      <c r="O156" s="157">
        <f t="shared" si="28"/>
        <v>0</v>
      </c>
      <c r="P156" s="157">
        <f t="shared" si="28"/>
        <v>0</v>
      </c>
      <c r="Q156" s="157">
        <f t="shared" si="28"/>
        <v>0</v>
      </c>
    </row>
    <row r="157" spans="1:17" ht="12" customHeight="1" x14ac:dyDescent="0.25">
      <c r="A157" s="167" t="s">
        <v>148</v>
      </c>
      <c r="B157" s="132">
        <f>RES_hhdet_emi!B$131</f>
        <v>0</v>
      </c>
      <c r="C157" s="132">
        <f>RES_hhdet_emi!C$131</f>
        <v>0</v>
      </c>
      <c r="D157" s="132">
        <f>RES_hhdet_emi!D$131</f>
        <v>0</v>
      </c>
      <c r="E157" s="132">
        <f>RES_hhdet_emi!E$131</f>
        <v>0</v>
      </c>
      <c r="F157" s="132">
        <f>RES_hhdet_emi!F$131</f>
        <v>0</v>
      </c>
      <c r="G157" s="132">
        <f>RES_hhdet_emi!G$131</f>
        <v>0</v>
      </c>
      <c r="H157" s="132">
        <f>RES_hhdet_emi!H$131</f>
        <v>0</v>
      </c>
      <c r="I157" s="132">
        <f>RES_hhdet_emi!I$131</f>
        <v>0</v>
      </c>
      <c r="J157" s="132">
        <f>RES_hhdet_emi!J$131</f>
        <v>0</v>
      </c>
      <c r="K157" s="132">
        <f>RES_hhdet_emi!K$131</f>
        <v>0</v>
      </c>
      <c r="L157" s="132">
        <f>RES_hhdet_emi!L$131</f>
        <v>0</v>
      </c>
      <c r="M157" s="132">
        <f>RES_hhdet_emi!M$131</f>
        <v>0</v>
      </c>
      <c r="N157" s="132">
        <f>RES_hhdet_emi!N$131</f>
        <v>0</v>
      </c>
      <c r="O157" s="132">
        <f>RES_hhdet_emi!O$131</f>
        <v>0</v>
      </c>
      <c r="P157" s="132">
        <f>RES_hhdet_emi!P$131</f>
        <v>0</v>
      </c>
      <c r="Q157" s="132">
        <f>RES_hhdet_emi!Q$131</f>
        <v>0</v>
      </c>
    </row>
    <row r="158" spans="1:17" ht="12" customHeight="1" x14ac:dyDescent="0.25">
      <c r="A158" s="167" t="s">
        <v>147</v>
      </c>
      <c r="B158" s="132">
        <f>SUM(B159:B160)</f>
        <v>0</v>
      </c>
      <c r="C158" s="132">
        <f t="shared" ref="C158:Q158" si="29">SUM(C159:C160)</f>
        <v>0</v>
      </c>
      <c r="D158" s="132">
        <f t="shared" si="29"/>
        <v>0</v>
      </c>
      <c r="E158" s="132">
        <f t="shared" si="29"/>
        <v>0</v>
      </c>
      <c r="F158" s="132">
        <f t="shared" si="29"/>
        <v>0</v>
      </c>
      <c r="G158" s="132">
        <f t="shared" si="29"/>
        <v>0</v>
      </c>
      <c r="H158" s="132">
        <f t="shared" si="29"/>
        <v>0</v>
      </c>
      <c r="I158" s="132">
        <f t="shared" si="29"/>
        <v>0</v>
      </c>
      <c r="J158" s="132">
        <f t="shared" si="29"/>
        <v>0</v>
      </c>
      <c r="K158" s="132">
        <f t="shared" si="29"/>
        <v>0</v>
      </c>
      <c r="L158" s="132">
        <f t="shared" si="29"/>
        <v>0</v>
      </c>
      <c r="M158" s="132">
        <f t="shared" si="29"/>
        <v>0</v>
      </c>
      <c r="N158" s="132">
        <f t="shared" si="29"/>
        <v>0</v>
      </c>
      <c r="O158" s="132">
        <f t="shared" si="29"/>
        <v>0</v>
      </c>
      <c r="P158" s="132">
        <f t="shared" si="29"/>
        <v>0</v>
      </c>
      <c r="Q158" s="132">
        <f t="shared" si="29"/>
        <v>0</v>
      </c>
    </row>
    <row r="159" spans="1:17" ht="12" customHeight="1" x14ac:dyDescent="0.25">
      <c r="A159" s="166" t="s">
        <v>61</v>
      </c>
      <c r="B159" s="165">
        <f>RES_hhdet_emi!B$133</f>
        <v>0</v>
      </c>
      <c r="C159" s="165">
        <f>RES_hhdet_emi!C$133</f>
        <v>0</v>
      </c>
      <c r="D159" s="165">
        <f>RES_hhdet_emi!D$133</f>
        <v>0</v>
      </c>
      <c r="E159" s="165">
        <f>RES_hhdet_emi!E$133</f>
        <v>0</v>
      </c>
      <c r="F159" s="165">
        <f>RES_hhdet_emi!F$133</f>
        <v>0</v>
      </c>
      <c r="G159" s="165">
        <f>RES_hhdet_emi!G$133</f>
        <v>0</v>
      </c>
      <c r="H159" s="165">
        <f>RES_hhdet_emi!H$133</f>
        <v>0</v>
      </c>
      <c r="I159" s="165">
        <f>RES_hhdet_emi!I$133</f>
        <v>0</v>
      </c>
      <c r="J159" s="165">
        <f>RES_hhdet_emi!J$133</f>
        <v>0</v>
      </c>
      <c r="K159" s="165">
        <f>RES_hhdet_emi!K$133</f>
        <v>0</v>
      </c>
      <c r="L159" s="165">
        <f>RES_hhdet_emi!L$133</f>
        <v>0</v>
      </c>
      <c r="M159" s="165">
        <f>RES_hhdet_emi!M$133</f>
        <v>0</v>
      </c>
      <c r="N159" s="165">
        <f>RES_hhdet_emi!N$133</f>
        <v>0</v>
      </c>
      <c r="O159" s="165">
        <f>RES_hhdet_emi!O$133</f>
        <v>0</v>
      </c>
      <c r="P159" s="165">
        <f>RES_hhdet_emi!P$133</f>
        <v>0</v>
      </c>
      <c r="Q159" s="165">
        <f>RES_hhdet_emi!Q$133</f>
        <v>0</v>
      </c>
    </row>
    <row r="160" spans="1:17" ht="12" customHeight="1" x14ac:dyDescent="0.25">
      <c r="A160" s="147" t="s">
        <v>59</v>
      </c>
      <c r="B160" s="164">
        <f>RES_hhdet_emi!B$134</f>
        <v>0</v>
      </c>
      <c r="C160" s="164">
        <f>RES_hhdet_emi!C$134</f>
        <v>0</v>
      </c>
      <c r="D160" s="164">
        <f>RES_hhdet_emi!D$134</f>
        <v>0</v>
      </c>
      <c r="E160" s="164">
        <f>RES_hhdet_emi!E$134</f>
        <v>0</v>
      </c>
      <c r="F160" s="164">
        <f>RES_hhdet_emi!F$134</f>
        <v>0</v>
      </c>
      <c r="G160" s="164">
        <f>RES_hhdet_emi!G$134</f>
        <v>0</v>
      </c>
      <c r="H160" s="164">
        <f>RES_hhdet_emi!H$134</f>
        <v>0</v>
      </c>
      <c r="I160" s="164">
        <f>RES_hhdet_emi!I$134</f>
        <v>0</v>
      </c>
      <c r="J160" s="164">
        <f>RES_hhdet_emi!J$134</f>
        <v>0</v>
      </c>
      <c r="K160" s="164">
        <f>RES_hhdet_emi!K$134</f>
        <v>0</v>
      </c>
      <c r="L160" s="164">
        <f>RES_hhdet_emi!L$134</f>
        <v>0</v>
      </c>
      <c r="M160" s="164">
        <f>RES_hhdet_emi!M$134</f>
        <v>0</v>
      </c>
      <c r="N160" s="164">
        <f>RES_hhdet_emi!N$134</f>
        <v>0</v>
      </c>
      <c r="O160" s="164">
        <f>RES_hhdet_emi!O$134</f>
        <v>0</v>
      </c>
      <c r="P160" s="164">
        <f>RES_hhdet_emi!P$134</f>
        <v>0</v>
      </c>
      <c r="Q160" s="164">
        <f>RES_hhdet_emi!Q$134</f>
        <v>0</v>
      </c>
    </row>
    <row r="161" spans="1:17" ht="12" customHeight="1" x14ac:dyDescent="0.25">
      <c r="A161" s="163" t="s">
        <v>142</v>
      </c>
      <c r="B161" s="162">
        <f>RES_hhdet_emi!B$135</f>
        <v>0</v>
      </c>
      <c r="C161" s="162">
        <f>RES_hhdet_emi!C$135</f>
        <v>0</v>
      </c>
      <c r="D161" s="162">
        <f>RES_hhdet_emi!D$135</f>
        <v>0</v>
      </c>
      <c r="E161" s="162">
        <f>RES_hhdet_emi!E$135</f>
        <v>0</v>
      </c>
      <c r="F161" s="162">
        <f>RES_hhdet_emi!F$135</f>
        <v>0</v>
      </c>
      <c r="G161" s="162">
        <f>RES_hhdet_emi!G$135</f>
        <v>0</v>
      </c>
      <c r="H161" s="162">
        <f>RES_hhdet_emi!H$135</f>
        <v>0</v>
      </c>
      <c r="I161" s="162">
        <f>RES_hhdet_emi!I$135</f>
        <v>0</v>
      </c>
      <c r="J161" s="162">
        <f>RES_hhdet_emi!J$135</f>
        <v>0</v>
      </c>
      <c r="K161" s="162">
        <f>RES_hhdet_emi!K$135</f>
        <v>0</v>
      </c>
      <c r="L161" s="162">
        <f>RES_hhdet_emi!L$135</f>
        <v>0</v>
      </c>
      <c r="M161" s="162">
        <f>RES_hhdet_emi!M$135</f>
        <v>0</v>
      </c>
      <c r="N161" s="162">
        <f>RES_hhdet_emi!N$135</f>
        <v>0</v>
      </c>
      <c r="O161" s="162">
        <f>RES_hhdet_emi!O$135</f>
        <v>0</v>
      </c>
      <c r="P161" s="162">
        <f>RES_hhdet_emi!P$135</f>
        <v>0</v>
      </c>
      <c r="Q161" s="162">
        <f>RES_hhdet_emi!Q$135</f>
        <v>0</v>
      </c>
    </row>
    <row r="162" spans="1:17" ht="12" customHeight="1" x14ac:dyDescent="0.25">
      <c r="A162" s="161" t="s">
        <v>141</v>
      </c>
      <c r="B162" s="160">
        <f>SUM(B163:B164)</f>
        <v>0</v>
      </c>
      <c r="C162" s="160">
        <f t="shared" ref="C162:Q162" si="30">SUM(C163:C164)</f>
        <v>0</v>
      </c>
      <c r="D162" s="160">
        <f t="shared" si="30"/>
        <v>0</v>
      </c>
      <c r="E162" s="160">
        <f t="shared" si="30"/>
        <v>0</v>
      </c>
      <c r="F162" s="160">
        <f t="shared" si="30"/>
        <v>0</v>
      </c>
      <c r="G162" s="160">
        <f t="shared" si="30"/>
        <v>0</v>
      </c>
      <c r="H162" s="160">
        <f t="shared" si="30"/>
        <v>0</v>
      </c>
      <c r="I162" s="160">
        <f t="shared" si="30"/>
        <v>0</v>
      </c>
      <c r="J162" s="160">
        <f t="shared" si="30"/>
        <v>0</v>
      </c>
      <c r="K162" s="160">
        <f t="shared" si="30"/>
        <v>0</v>
      </c>
      <c r="L162" s="160">
        <f t="shared" si="30"/>
        <v>0</v>
      </c>
      <c r="M162" s="160">
        <f t="shared" si="30"/>
        <v>0</v>
      </c>
      <c r="N162" s="160">
        <f t="shared" si="30"/>
        <v>0</v>
      </c>
      <c r="O162" s="160">
        <f t="shared" si="30"/>
        <v>0</v>
      </c>
      <c r="P162" s="160">
        <f t="shared" si="30"/>
        <v>0</v>
      </c>
      <c r="Q162" s="160">
        <f t="shared" si="30"/>
        <v>0</v>
      </c>
    </row>
    <row r="163" spans="1:17" ht="12" customHeight="1" x14ac:dyDescent="0.25">
      <c r="A163" s="148" t="s">
        <v>60</v>
      </c>
      <c r="B163" s="156">
        <f>RES_hhdet_emi!B$137</f>
        <v>0</v>
      </c>
      <c r="C163" s="156">
        <f>RES_hhdet_emi!C$137</f>
        <v>0</v>
      </c>
      <c r="D163" s="156">
        <f>RES_hhdet_emi!D$137</f>
        <v>0</v>
      </c>
      <c r="E163" s="156">
        <f>RES_hhdet_emi!E$137</f>
        <v>0</v>
      </c>
      <c r="F163" s="156">
        <f>RES_hhdet_emi!F$137</f>
        <v>0</v>
      </c>
      <c r="G163" s="156">
        <f>RES_hhdet_emi!G$137</f>
        <v>0</v>
      </c>
      <c r="H163" s="156">
        <f>RES_hhdet_emi!H$137</f>
        <v>0</v>
      </c>
      <c r="I163" s="156">
        <f>RES_hhdet_emi!I$137</f>
        <v>0</v>
      </c>
      <c r="J163" s="156">
        <f>RES_hhdet_emi!J$137</f>
        <v>0</v>
      </c>
      <c r="K163" s="156">
        <f>RES_hhdet_emi!K$137</f>
        <v>0</v>
      </c>
      <c r="L163" s="156">
        <f>RES_hhdet_emi!L$137</f>
        <v>0</v>
      </c>
      <c r="M163" s="156">
        <f>RES_hhdet_emi!M$137</f>
        <v>0</v>
      </c>
      <c r="N163" s="156">
        <f>RES_hhdet_emi!N$137</f>
        <v>0</v>
      </c>
      <c r="O163" s="156">
        <f>RES_hhdet_emi!O$137</f>
        <v>0</v>
      </c>
      <c r="P163" s="156">
        <f>RES_hhdet_emi!P$137</f>
        <v>0</v>
      </c>
      <c r="Q163" s="156">
        <f>RES_hhdet_emi!Q$137</f>
        <v>0</v>
      </c>
    </row>
    <row r="164" spans="1:17" ht="12" customHeight="1" x14ac:dyDescent="0.25">
      <c r="A164" s="148" t="s">
        <v>59</v>
      </c>
      <c r="B164" s="156">
        <f>RES_hhdet_emi!B$138</f>
        <v>0</v>
      </c>
      <c r="C164" s="156">
        <f>RES_hhdet_emi!C$138</f>
        <v>0</v>
      </c>
      <c r="D164" s="156">
        <f>RES_hhdet_emi!D$138</f>
        <v>0</v>
      </c>
      <c r="E164" s="156">
        <f>RES_hhdet_emi!E$138</f>
        <v>0</v>
      </c>
      <c r="F164" s="156">
        <f>RES_hhdet_emi!F$138</f>
        <v>0</v>
      </c>
      <c r="G164" s="156">
        <f>RES_hhdet_emi!G$138</f>
        <v>0</v>
      </c>
      <c r="H164" s="156">
        <f>RES_hhdet_emi!H$138</f>
        <v>0</v>
      </c>
      <c r="I164" s="156">
        <f>RES_hhdet_emi!I$138</f>
        <v>0</v>
      </c>
      <c r="J164" s="156">
        <f>RES_hhdet_emi!J$138</f>
        <v>0</v>
      </c>
      <c r="K164" s="156">
        <f>RES_hhdet_emi!K$138</f>
        <v>0</v>
      </c>
      <c r="L164" s="156">
        <f>RES_hhdet_emi!L$138</f>
        <v>0</v>
      </c>
      <c r="M164" s="156">
        <f>RES_hhdet_emi!M$138</f>
        <v>0</v>
      </c>
      <c r="N164" s="156">
        <f>RES_hhdet_emi!N$138</f>
        <v>0</v>
      </c>
      <c r="O164" s="156">
        <f>RES_hhdet_emi!O$138</f>
        <v>0</v>
      </c>
      <c r="P164" s="156">
        <f>RES_hhdet_emi!P$138</f>
        <v>0</v>
      </c>
      <c r="Q164" s="156">
        <f>RES_hhdet_emi!Q$138</f>
        <v>0</v>
      </c>
    </row>
    <row r="165" spans="1:17" ht="12" customHeight="1" x14ac:dyDescent="0.25">
      <c r="A165" s="158" t="s">
        <v>62</v>
      </c>
      <c r="B165" s="157">
        <f>SUM(B166:B167)</f>
        <v>0</v>
      </c>
      <c r="C165" s="157">
        <f t="shared" ref="C165:Q165" si="31">SUM(C166:C167)</f>
        <v>0</v>
      </c>
      <c r="D165" s="157">
        <f t="shared" si="31"/>
        <v>0</v>
      </c>
      <c r="E165" s="157">
        <f t="shared" si="31"/>
        <v>0</v>
      </c>
      <c r="F165" s="157">
        <f t="shared" si="31"/>
        <v>0</v>
      </c>
      <c r="G165" s="157">
        <f t="shared" si="31"/>
        <v>0</v>
      </c>
      <c r="H165" s="157">
        <f t="shared" si="31"/>
        <v>0</v>
      </c>
      <c r="I165" s="157">
        <f t="shared" si="31"/>
        <v>0</v>
      </c>
      <c r="J165" s="157">
        <f t="shared" si="31"/>
        <v>0</v>
      </c>
      <c r="K165" s="157">
        <f t="shared" si="31"/>
        <v>0</v>
      </c>
      <c r="L165" s="157">
        <f t="shared" si="31"/>
        <v>0</v>
      </c>
      <c r="M165" s="157">
        <f t="shared" si="31"/>
        <v>0</v>
      </c>
      <c r="N165" s="157">
        <f t="shared" si="31"/>
        <v>0</v>
      </c>
      <c r="O165" s="157">
        <f t="shared" si="31"/>
        <v>0</v>
      </c>
      <c r="P165" s="157">
        <f t="shared" si="31"/>
        <v>0</v>
      </c>
      <c r="Q165" s="157">
        <f t="shared" si="31"/>
        <v>0</v>
      </c>
    </row>
    <row r="166" spans="1:17" ht="12" customHeight="1" x14ac:dyDescent="0.25">
      <c r="A166" s="23" t="s">
        <v>57</v>
      </c>
      <c r="B166" s="156">
        <f>RES_hhdet_emi!B$140</f>
        <v>0</v>
      </c>
      <c r="C166" s="156">
        <f>RES_hhdet_emi!C$140</f>
        <v>0</v>
      </c>
      <c r="D166" s="156">
        <f>RES_hhdet_emi!D$140</f>
        <v>0</v>
      </c>
      <c r="E166" s="156">
        <f>RES_hhdet_emi!E$140</f>
        <v>0</v>
      </c>
      <c r="F166" s="156">
        <f>RES_hhdet_emi!F$140</f>
        <v>0</v>
      </c>
      <c r="G166" s="156">
        <f>RES_hhdet_emi!G$140</f>
        <v>0</v>
      </c>
      <c r="H166" s="156">
        <f>RES_hhdet_emi!H$140</f>
        <v>0</v>
      </c>
      <c r="I166" s="156">
        <f>RES_hhdet_emi!I$140</f>
        <v>0</v>
      </c>
      <c r="J166" s="156">
        <f>RES_hhdet_emi!J$140</f>
        <v>0</v>
      </c>
      <c r="K166" s="156">
        <f>RES_hhdet_emi!K$140</f>
        <v>0</v>
      </c>
      <c r="L166" s="156">
        <f>RES_hhdet_emi!L$140</f>
        <v>0</v>
      </c>
      <c r="M166" s="156">
        <f>RES_hhdet_emi!M$140</f>
        <v>0</v>
      </c>
      <c r="N166" s="156">
        <f>RES_hhdet_emi!N$140</f>
        <v>0</v>
      </c>
      <c r="O166" s="156">
        <f>RES_hhdet_emi!O$140</f>
        <v>0</v>
      </c>
      <c r="P166" s="156">
        <f>RES_hhdet_emi!P$140</f>
        <v>0</v>
      </c>
      <c r="Q166" s="156">
        <f>RES_hhdet_emi!Q$140</f>
        <v>0</v>
      </c>
    </row>
    <row r="167" spans="1:17" ht="12" customHeight="1" x14ac:dyDescent="0.25">
      <c r="A167" s="29" t="s">
        <v>140</v>
      </c>
      <c r="B167" s="57">
        <f>RES_hhdet_emi!B$141</f>
        <v>0</v>
      </c>
      <c r="C167" s="57">
        <f>RES_hhdet_emi!C$141</f>
        <v>0</v>
      </c>
      <c r="D167" s="57">
        <f>RES_hhdet_emi!D$141</f>
        <v>0</v>
      </c>
      <c r="E167" s="57">
        <f>RES_hhdet_emi!E$141</f>
        <v>0</v>
      </c>
      <c r="F167" s="57">
        <f>RES_hhdet_emi!F$141</f>
        <v>0</v>
      </c>
      <c r="G167" s="57">
        <f>RES_hhdet_emi!G$141</f>
        <v>0</v>
      </c>
      <c r="H167" s="57">
        <f>RES_hhdet_emi!H$141</f>
        <v>0</v>
      </c>
      <c r="I167" s="57">
        <f>RES_hhdet_emi!I$141</f>
        <v>0</v>
      </c>
      <c r="J167" s="57">
        <f>RES_hhdet_emi!J$141</f>
        <v>0</v>
      </c>
      <c r="K167" s="57">
        <f>RES_hhdet_emi!K$141</f>
        <v>0</v>
      </c>
      <c r="L167" s="57">
        <f>RES_hhdet_emi!L$141</f>
        <v>0</v>
      </c>
      <c r="M167" s="57">
        <f>RES_hhdet_emi!M$141</f>
        <v>0</v>
      </c>
      <c r="N167" s="57">
        <f>RES_hhdet_emi!N$141</f>
        <v>0</v>
      </c>
      <c r="O167" s="57">
        <f>RES_hhdet_emi!O$141</f>
        <v>0</v>
      </c>
      <c r="P167" s="57">
        <f>RES_hhdet_emi!P$141</f>
        <v>0</v>
      </c>
      <c r="Q167" s="57">
        <f>RES_hhdet_emi!Q$141</f>
        <v>0</v>
      </c>
    </row>
    <row r="169" spans="1:17" ht="12" customHeight="1" x14ac:dyDescent="0.25">
      <c r="A169" s="152" t="s">
        <v>198</v>
      </c>
      <c r="B169" s="168">
        <f>SUM(B170,B173,B175,B184)</f>
        <v>0</v>
      </c>
      <c r="C169" s="168">
        <f t="shared" ref="C169:Q169" si="32">SUM(C170,C173,C175,C184)</f>
        <v>0</v>
      </c>
      <c r="D169" s="168">
        <f t="shared" si="32"/>
        <v>0</v>
      </c>
      <c r="E169" s="168">
        <f t="shared" si="32"/>
        <v>0</v>
      </c>
      <c r="F169" s="168">
        <f t="shared" si="32"/>
        <v>0</v>
      </c>
      <c r="G169" s="168">
        <f t="shared" si="32"/>
        <v>0</v>
      </c>
      <c r="H169" s="168">
        <f t="shared" si="32"/>
        <v>0</v>
      </c>
      <c r="I169" s="168">
        <f t="shared" si="32"/>
        <v>0</v>
      </c>
      <c r="J169" s="168">
        <f t="shared" si="32"/>
        <v>0</v>
      </c>
      <c r="K169" s="168">
        <f t="shared" si="32"/>
        <v>0</v>
      </c>
      <c r="L169" s="168">
        <f t="shared" si="32"/>
        <v>0</v>
      </c>
      <c r="M169" s="168">
        <f t="shared" si="32"/>
        <v>0</v>
      </c>
      <c r="N169" s="168">
        <f t="shared" si="32"/>
        <v>0</v>
      </c>
      <c r="O169" s="168">
        <f t="shared" si="32"/>
        <v>0</v>
      </c>
      <c r="P169" s="168">
        <f t="shared" si="32"/>
        <v>0</v>
      </c>
      <c r="Q169" s="168">
        <f t="shared" si="32"/>
        <v>0</v>
      </c>
    </row>
    <row r="170" spans="1:17" ht="12" customHeight="1" x14ac:dyDescent="0.25">
      <c r="A170" s="158" t="s">
        <v>65</v>
      </c>
      <c r="B170" s="157">
        <f>SUM(B171:B172)</f>
        <v>0</v>
      </c>
      <c r="C170" s="157">
        <f t="shared" ref="C170:Q170" si="33">SUM(C171:C172)</f>
        <v>0</v>
      </c>
      <c r="D170" s="157">
        <f t="shared" si="33"/>
        <v>0</v>
      </c>
      <c r="E170" s="157">
        <f t="shared" si="33"/>
        <v>0</v>
      </c>
      <c r="F170" s="157">
        <f t="shared" si="33"/>
        <v>0</v>
      </c>
      <c r="G170" s="157">
        <f t="shared" si="33"/>
        <v>0</v>
      </c>
      <c r="H170" s="157">
        <f t="shared" si="33"/>
        <v>0</v>
      </c>
      <c r="I170" s="157">
        <f t="shared" si="33"/>
        <v>0</v>
      </c>
      <c r="J170" s="157">
        <f t="shared" si="33"/>
        <v>0</v>
      </c>
      <c r="K170" s="157">
        <f t="shared" si="33"/>
        <v>0</v>
      </c>
      <c r="L170" s="157">
        <f t="shared" si="33"/>
        <v>0</v>
      </c>
      <c r="M170" s="157">
        <f t="shared" si="33"/>
        <v>0</v>
      </c>
      <c r="N170" s="157">
        <f t="shared" si="33"/>
        <v>0</v>
      </c>
      <c r="O170" s="157">
        <f t="shared" si="33"/>
        <v>0</v>
      </c>
      <c r="P170" s="157">
        <f t="shared" si="33"/>
        <v>0</v>
      </c>
      <c r="Q170" s="157">
        <f t="shared" si="33"/>
        <v>0</v>
      </c>
    </row>
    <row r="171" spans="1:17" ht="12" customHeight="1" x14ac:dyDescent="0.25">
      <c r="A171" s="23" t="s">
        <v>149</v>
      </c>
      <c r="B171" s="156">
        <f>IF(B95=0,0,B95/0.086*1000000/B$7)</f>
        <v>0</v>
      </c>
      <c r="C171" s="156">
        <f t="shared" ref="C171:Q172" si="34">IF(C95=0,0,C95/0.086*1000000/C$7)</f>
        <v>0</v>
      </c>
      <c r="D171" s="156">
        <f t="shared" si="34"/>
        <v>0</v>
      </c>
      <c r="E171" s="156">
        <f t="shared" si="34"/>
        <v>0</v>
      </c>
      <c r="F171" s="156">
        <f t="shared" si="34"/>
        <v>0</v>
      </c>
      <c r="G171" s="156">
        <f t="shared" si="34"/>
        <v>0</v>
      </c>
      <c r="H171" s="156">
        <f t="shared" si="34"/>
        <v>0</v>
      </c>
      <c r="I171" s="156">
        <f t="shared" si="34"/>
        <v>0</v>
      </c>
      <c r="J171" s="156">
        <f t="shared" si="34"/>
        <v>0</v>
      </c>
      <c r="K171" s="156">
        <f t="shared" si="34"/>
        <v>0</v>
      </c>
      <c r="L171" s="156">
        <f t="shared" si="34"/>
        <v>0</v>
      </c>
      <c r="M171" s="156">
        <f t="shared" si="34"/>
        <v>0</v>
      </c>
      <c r="N171" s="156">
        <f t="shared" si="34"/>
        <v>0</v>
      </c>
      <c r="O171" s="156">
        <f t="shared" si="34"/>
        <v>0</v>
      </c>
      <c r="P171" s="156">
        <f t="shared" si="34"/>
        <v>0</v>
      </c>
      <c r="Q171" s="156">
        <f t="shared" si="34"/>
        <v>0</v>
      </c>
    </row>
    <row r="172" spans="1:17" ht="12" customHeight="1" x14ac:dyDescent="0.25">
      <c r="A172" s="23" t="s">
        <v>60</v>
      </c>
      <c r="B172" s="156">
        <f>IF(B96=0,0,B96/0.086*1000000/B$7)</f>
        <v>0</v>
      </c>
      <c r="C172" s="156">
        <f t="shared" si="34"/>
        <v>0</v>
      </c>
      <c r="D172" s="156">
        <f t="shared" si="34"/>
        <v>0</v>
      </c>
      <c r="E172" s="156">
        <f t="shared" si="34"/>
        <v>0</v>
      </c>
      <c r="F172" s="156">
        <f t="shared" si="34"/>
        <v>0</v>
      </c>
      <c r="G172" s="156">
        <f t="shared" si="34"/>
        <v>0</v>
      </c>
      <c r="H172" s="156">
        <f t="shared" si="34"/>
        <v>0</v>
      </c>
      <c r="I172" s="156">
        <f t="shared" si="34"/>
        <v>0</v>
      </c>
      <c r="J172" s="156">
        <f t="shared" si="34"/>
        <v>0</v>
      </c>
      <c r="K172" s="156">
        <f t="shared" si="34"/>
        <v>0</v>
      </c>
      <c r="L172" s="156">
        <f t="shared" si="34"/>
        <v>0</v>
      </c>
      <c r="M172" s="156">
        <f t="shared" si="34"/>
        <v>0</v>
      </c>
      <c r="N172" s="156">
        <f t="shared" si="34"/>
        <v>0</v>
      </c>
      <c r="O172" s="156">
        <f t="shared" si="34"/>
        <v>0</v>
      </c>
      <c r="P172" s="156">
        <f t="shared" si="34"/>
        <v>0</v>
      </c>
      <c r="Q172" s="156">
        <f t="shared" si="34"/>
        <v>0</v>
      </c>
    </row>
    <row r="173" spans="1:17" ht="12" customHeight="1" x14ac:dyDescent="0.25">
      <c r="A173" s="158" t="s">
        <v>112</v>
      </c>
      <c r="B173" s="157">
        <f>B174</f>
        <v>0</v>
      </c>
      <c r="C173" s="157">
        <f t="shared" ref="C173:Q173" si="35">C174</f>
        <v>0</v>
      </c>
      <c r="D173" s="157">
        <f t="shared" si="35"/>
        <v>0</v>
      </c>
      <c r="E173" s="157">
        <f t="shared" si="35"/>
        <v>0</v>
      </c>
      <c r="F173" s="157">
        <f t="shared" si="35"/>
        <v>0</v>
      </c>
      <c r="G173" s="157">
        <f t="shared" si="35"/>
        <v>0</v>
      </c>
      <c r="H173" s="157">
        <f t="shared" si="35"/>
        <v>0</v>
      </c>
      <c r="I173" s="157">
        <f t="shared" si="35"/>
        <v>0</v>
      </c>
      <c r="J173" s="157">
        <f t="shared" si="35"/>
        <v>0</v>
      </c>
      <c r="K173" s="157">
        <f t="shared" si="35"/>
        <v>0</v>
      </c>
      <c r="L173" s="157">
        <f t="shared" si="35"/>
        <v>0</v>
      </c>
      <c r="M173" s="157">
        <f t="shared" si="35"/>
        <v>0</v>
      </c>
      <c r="N173" s="157">
        <f t="shared" si="35"/>
        <v>0</v>
      </c>
      <c r="O173" s="157">
        <f t="shared" si="35"/>
        <v>0</v>
      </c>
      <c r="P173" s="157">
        <f t="shared" si="35"/>
        <v>0</v>
      </c>
      <c r="Q173" s="157">
        <f t="shared" si="35"/>
        <v>0</v>
      </c>
    </row>
    <row r="174" spans="1:17" ht="12" customHeight="1" x14ac:dyDescent="0.25">
      <c r="A174" s="23" t="s">
        <v>60</v>
      </c>
      <c r="B174" s="156">
        <f t="shared" ref="B174:Q184" si="36">IF(B98=0,0,B98/0.086*1000000/B$5)</f>
        <v>0</v>
      </c>
      <c r="C174" s="156">
        <f t="shared" si="36"/>
        <v>0</v>
      </c>
      <c r="D174" s="156">
        <f t="shared" si="36"/>
        <v>0</v>
      </c>
      <c r="E174" s="156">
        <f t="shared" si="36"/>
        <v>0</v>
      </c>
      <c r="F174" s="156">
        <f t="shared" si="36"/>
        <v>0</v>
      </c>
      <c r="G174" s="156">
        <f t="shared" si="36"/>
        <v>0</v>
      </c>
      <c r="H174" s="156">
        <f t="shared" si="36"/>
        <v>0</v>
      </c>
      <c r="I174" s="156">
        <f t="shared" si="36"/>
        <v>0</v>
      </c>
      <c r="J174" s="156">
        <f t="shared" si="36"/>
        <v>0</v>
      </c>
      <c r="K174" s="156">
        <f t="shared" si="36"/>
        <v>0</v>
      </c>
      <c r="L174" s="156">
        <f t="shared" si="36"/>
        <v>0</v>
      </c>
      <c r="M174" s="156">
        <f t="shared" si="36"/>
        <v>0</v>
      </c>
      <c r="N174" s="156">
        <f t="shared" si="36"/>
        <v>0</v>
      </c>
      <c r="O174" s="156">
        <f t="shared" si="36"/>
        <v>0</v>
      </c>
      <c r="P174" s="156">
        <f t="shared" si="36"/>
        <v>0</v>
      </c>
      <c r="Q174" s="156">
        <f t="shared" si="36"/>
        <v>0</v>
      </c>
    </row>
    <row r="175" spans="1:17" ht="12" customHeight="1" x14ac:dyDescent="0.25">
      <c r="A175" s="158" t="s">
        <v>63</v>
      </c>
      <c r="B175" s="157">
        <f t="shared" si="36"/>
        <v>0</v>
      </c>
      <c r="C175" s="157">
        <f t="shared" si="36"/>
        <v>0</v>
      </c>
      <c r="D175" s="157">
        <f t="shared" si="36"/>
        <v>0</v>
      </c>
      <c r="E175" s="157">
        <f t="shared" si="36"/>
        <v>0</v>
      </c>
      <c r="F175" s="157">
        <f t="shared" si="36"/>
        <v>0</v>
      </c>
      <c r="G175" s="157">
        <f t="shared" si="36"/>
        <v>0</v>
      </c>
      <c r="H175" s="157">
        <f t="shared" si="36"/>
        <v>0</v>
      </c>
      <c r="I175" s="157">
        <f t="shared" si="36"/>
        <v>0</v>
      </c>
      <c r="J175" s="157">
        <f t="shared" si="36"/>
        <v>0</v>
      </c>
      <c r="K175" s="157">
        <f t="shared" si="36"/>
        <v>0</v>
      </c>
      <c r="L175" s="157">
        <f t="shared" si="36"/>
        <v>0</v>
      </c>
      <c r="M175" s="157">
        <f t="shared" si="36"/>
        <v>0</v>
      </c>
      <c r="N175" s="157">
        <f t="shared" si="36"/>
        <v>0</v>
      </c>
      <c r="O175" s="157">
        <f t="shared" si="36"/>
        <v>0</v>
      </c>
      <c r="P175" s="157">
        <f t="shared" si="36"/>
        <v>0</v>
      </c>
      <c r="Q175" s="157">
        <f t="shared" si="36"/>
        <v>0</v>
      </c>
    </row>
    <row r="176" spans="1:17" ht="12" customHeight="1" x14ac:dyDescent="0.25">
      <c r="A176" s="167" t="s">
        <v>148</v>
      </c>
      <c r="B176" s="132">
        <f>IF(B100=0,0,B100/0.086*1000000/B$11)</f>
        <v>0</v>
      </c>
      <c r="C176" s="132">
        <f t="shared" ref="C176:Q176" si="37">IF(C100=0,0,C100/0.086*1000000/C$11)</f>
        <v>0</v>
      </c>
      <c r="D176" s="132">
        <f t="shared" si="37"/>
        <v>0</v>
      </c>
      <c r="E176" s="132">
        <f t="shared" si="37"/>
        <v>0</v>
      </c>
      <c r="F176" s="132">
        <f t="shared" si="37"/>
        <v>0</v>
      </c>
      <c r="G176" s="132">
        <f t="shared" si="37"/>
        <v>0</v>
      </c>
      <c r="H176" s="132">
        <f t="shared" si="37"/>
        <v>0</v>
      </c>
      <c r="I176" s="132">
        <f t="shared" si="37"/>
        <v>0</v>
      </c>
      <c r="J176" s="132">
        <f t="shared" si="37"/>
        <v>0</v>
      </c>
      <c r="K176" s="132">
        <f t="shared" si="37"/>
        <v>0</v>
      </c>
      <c r="L176" s="132">
        <f t="shared" si="37"/>
        <v>0</v>
      </c>
      <c r="M176" s="132">
        <f t="shared" si="37"/>
        <v>0</v>
      </c>
      <c r="N176" s="132">
        <f t="shared" si="37"/>
        <v>0</v>
      </c>
      <c r="O176" s="132">
        <f t="shared" si="37"/>
        <v>0</v>
      </c>
      <c r="P176" s="132">
        <f t="shared" si="37"/>
        <v>0</v>
      </c>
      <c r="Q176" s="132">
        <f t="shared" si="37"/>
        <v>0</v>
      </c>
    </row>
    <row r="177" spans="1:17" ht="12" customHeight="1" x14ac:dyDescent="0.25">
      <c r="A177" s="167" t="s">
        <v>147</v>
      </c>
      <c r="B177" s="132">
        <f>IF(B101=0,0,B101/0.086*1000000/B$12)</f>
        <v>0</v>
      </c>
      <c r="C177" s="132">
        <f t="shared" ref="C177:Q177" si="38">IF(C101=0,0,C101/0.086*1000000/C$12)</f>
        <v>0</v>
      </c>
      <c r="D177" s="132">
        <f t="shared" si="38"/>
        <v>0</v>
      </c>
      <c r="E177" s="132">
        <f t="shared" si="38"/>
        <v>0</v>
      </c>
      <c r="F177" s="132">
        <f t="shared" si="38"/>
        <v>0</v>
      </c>
      <c r="G177" s="132">
        <f t="shared" si="38"/>
        <v>0</v>
      </c>
      <c r="H177" s="132">
        <f t="shared" si="38"/>
        <v>0</v>
      </c>
      <c r="I177" s="132">
        <f t="shared" si="38"/>
        <v>0</v>
      </c>
      <c r="J177" s="132">
        <f t="shared" si="38"/>
        <v>0</v>
      </c>
      <c r="K177" s="132">
        <f t="shared" si="38"/>
        <v>0</v>
      </c>
      <c r="L177" s="132">
        <f t="shared" si="38"/>
        <v>0</v>
      </c>
      <c r="M177" s="132">
        <f t="shared" si="38"/>
        <v>0</v>
      </c>
      <c r="N177" s="132">
        <f t="shared" si="38"/>
        <v>0</v>
      </c>
      <c r="O177" s="132">
        <f t="shared" si="38"/>
        <v>0</v>
      </c>
      <c r="P177" s="132">
        <f t="shared" si="38"/>
        <v>0</v>
      </c>
      <c r="Q177" s="132">
        <f t="shared" si="38"/>
        <v>0</v>
      </c>
    </row>
    <row r="178" spans="1:17" ht="12" customHeight="1" x14ac:dyDescent="0.25">
      <c r="A178" s="166" t="s">
        <v>61</v>
      </c>
      <c r="B178" s="165">
        <f t="shared" ref="B178:Q179" si="39">IF(B102=0,0,B102/0.086*1000000/B$12)</f>
        <v>0</v>
      </c>
      <c r="C178" s="165">
        <f t="shared" si="39"/>
        <v>0</v>
      </c>
      <c r="D178" s="165">
        <f t="shared" si="39"/>
        <v>0</v>
      </c>
      <c r="E178" s="165">
        <f t="shared" si="39"/>
        <v>0</v>
      </c>
      <c r="F178" s="165">
        <f t="shared" si="39"/>
        <v>0</v>
      </c>
      <c r="G178" s="165">
        <f t="shared" si="39"/>
        <v>0</v>
      </c>
      <c r="H178" s="165">
        <f t="shared" si="39"/>
        <v>0</v>
      </c>
      <c r="I178" s="165">
        <f t="shared" si="39"/>
        <v>0</v>
      </c>
      <c r="J178" s="165">
        <f t="shared" si="39"/>
        <v>0</v>
      </c>
      <c r="K178" s="165">
        <f t="shared" si="39"/>
        <v>0</v>
      </c>
      <c r="L178" s="165">
        <f t="shared" si="39"/>
        <v>0</v>
      </c>
      <c r="M178" s="165">
        <f t="shared" si="39"/>
        <v>0</v>
      </c>
      <c r="N178" s="165">
        <f t="shared" si="39"/>
        <v>0</v>
      </c>
      <c r="O178" s="165">
        <f t="shared" si="39"/>
        <v>0</v>
      </c>
      <c r="P178" s="165">
        <f t="shared" si="39"/>
        <v>0</v>
      </c>
      <c r="Q178" s="165">
        <f t="shared" si="39"/>
        <v>0</v>
      </c>
    </row>
    <row r="179" spans="1:17" ht="12" customHeight="1" x14ac:dyDescent="0.25">
      <c r="A179" s="147" t="s">
        <v>59</v>
      </c>
      <c r="B179" s="164">
        <f t="shared" si="39"/>
        <v>0</v>
      </c>
      <c r="C179" s="164">
        <f t="shared" si="39"/>
        <v>0</v>
      </c>
      <c r="D179" s="164">
        <f t="shared" si="39"/>
        <v>0</v>
      </c>
      <c r="E179" s="164">
        <f t="shared" si="39"/>
        <v>0</v>
      </c>
      <c r="F179" s="164">
        <f t="shared" si="39"/>
        <v>0</v>
      </c>
      <c r="G179" s="164">
        <f t="shared" si="39"/>
        <v>0</v>
      </c>
      <c r="H179" s="164">
        <f t="shared" si="39"/>
        <v>0</v>
      </c>
      <c r="I179" s="164">
        <f t="shared" si="39"/>
        <v>0</v>
      </c>
      <c r="J179" s="164">
        <f t="shared" si="39"/>
        <v>0</v>
      </c>
      <c r="K179" s="164">
        <f t="shared" si="39"/>
        <v>0</v>
      </c>
      <c r="L179" s="164">
        <f t="shared" si="39"/>
        <v>0</v>
      </c>
      <c r="M179" s="164">
        <f t="shared" si="39"/>
        <v>0</v>
      </c>
      <c r="N179" s="164">
        <f t="shared" si="39"/>
        <v>0</v>
      </c>
      <c r="O179" s="164">
        <f t="shared" si="39"/>
        <v>0</v>
      </c>
      <c r="P179" s="164">
        <f t="shared" si="39"/>
        <v>0</v>
      </c>
      <c r="Q179" s="164">
        <f t="shared" si="39"/>
        <v>0</v>
      </c>
    </row>
    <row r="180" spans="1:17" ht="12" customHeight="1" x14ac:dyDescent="0.25">
      <c r="A180" s="163" t="s">
        <v>142</v>
      </c>
      <c r="B180" s="162">
        <f>IF(B104=0,0,B104/0.086*1000000/B$13)</f>
        <v>0</v>
      </c>
      <c r="C180" s="162">
        <f t="shared" ref="C180:Q180" si="40">IF(C104=0,0,C104/0.086*1000000/C$13)</f>
        <v>0</v>
      </c>
      <c r="D180" s="162">
        <f t="shared" si="40"/>
        <v>0</v>
      </c>
      <c r="E180" s="162">
        <f t="shared" si="40"/>
        <v>0</v>
      </c>
      <c r="F180" s="162">
        <f t="shared" si="40"/>
        <v>0</v>
      </c>
      <c r="G180" s="162">
        <f t="shared" si="40"/>
        <v>0</v>
      </c>
      <c r="H180" s="162">
        <f t="shared" si="40"/>
        <v>0</v>
      </c>
      <c r="I180" s="162">
        <f t="shared" si="40"/>
        <v>0</v>
      </c>
      <c r="J180" s="162">
        <f t="shared" si="40"/>
        <v>0</v>
      </c>
      <c r="K180" s="162">
        <f t="shared" si="40"/>
        <v>0</v>
      </c>
      <c r="L180" s="162">
        <f t="shared" si="40"/>
        <v>0</v>
      </c>
      <c r="M180" s="162">
        <f t="shared" si="40"/>
        <v>0</v>
      </c>
      <c r="N180" s="162">
        <f t="shared" si="40"/>
        <v>0</v>
      </c>
      <c r="O180" s="162">
        <f t="shared" si="40"/>
        <v>0</v>
      </c>
      <c r="P180" s="162">
        <f t="shared" si="40"/>
        <v>0</v>
      </c>
      <c r="Q180" s="162">
        <f t="shared" si="40"/>
        <v>0</v>
      </c>
    </row>
    <row r="181" spans="1:17" ht="12" customHeight="1" x14ac:dyDescent="0.25">
      <c r="A181" s="161" t="s">
        <v>141</v>
      </c>
      <c r="B181" s="160">
        <f>IF(B105=0,0,B105/0.086*1000000/B$14)</f>
        <v>0</v>
      </c>
      <c r="C181" s="160">
        <f t="shared" ref="C181:Q181" si="41">IF(C105=0,0,C105/0.086*1000000/C$14)</f>
        <v>0</v>
      </c>
      <c r="D181" s="160">
        <f t="shared" si="41"/>
        <v>0</v>
      </c>
      <c r="E181" s="160">
        <f t="shared" si="41"/>
        <v>0</v>
      </c>
      <c r="F181" s="160">
        <f t="shared" si="41"/>
        <v>0</v>
      </c>
      <c r="G181" s="160">
        <f t="shared" si="41"/>
        <v>0</v>
      </c>
      <c r="H181" s="160">
        <f t="shared" si="41"/>
        <v>0</v>
      </c>
      <c r="I181" s="160">
        <f t="shared" si="41"/>
        <v>0</v>
      </c>
      <c r="J181" s="160">
        <f t="shared" si="41"/>
        <v>0</v>
      </c>
      <c r="K181" s="160">
        <f t="shared" si="41"/>
        <v>0</v>
      </c>
      <c r="L181" s="160">
        <f t="shared" si="41"/>
        <v>0</v>
      </c>
      <c r="M181" s="160">
        <f t="shared" si="41"/>
        <v>0</v>
      </c>
      <c r="N181" s="160">
        <f t="shared" si="41"/>
        <v>0</v>
      </c>
      <c r="O181" s="160">
        <f t="shared" si="41"/>
        <v>0</v>
      </c>
      <c r="P181" s="160">
        <f t="shared" si="41"/>
        <v>0</v>
      </c>
      <c r="Q181" s="160">
        <f t="shared" si="41"/>
        <v>0</v>
      </c>
    </row>
    <row r="182" spans="1:17" ht="12" customHeight="1" x14ac:dyDescent="0.25">
      <c r="A182" s="148" t="s">
        <v>60</v>
      </c>
      <c r="B182" s="156">
        <f t="shared" ref="B182:Q183" si="42">IF(B106=0,0,B106/0.086*1000000/B$14)</f>
        <v>0</v>
      </c>
      <c r="C182" s="156">
        <f t="shared" si="42"/>
        <v>0</v>
      </c>
      <c r="D182" s="156">
        <f t="shared" si="42"/>
        <v>0</v>
      </c>
      <c r="E182" s="156">
        <f t="shared" si="42"/>
        <v>0</v>
      </c>
      <c r="F182" s="156">
        <f t="shared" si="42"/>
        <v>0</v>
      </c>
      <c r="G182" s="156">
        <f t="shared" si="42"/>
        <v>0</v>
      </c>
      <c r="H182" s="156">
        <f t="shared" si="42"/>
        <v>0</v>
      </c>
      <c r="I182" s="156">
        <f t="shared" si="42"/>
        <v>0</v>
      </c>
      <c r="J182" s="156">
        <f t="shared" si="42"/>
        <v>0</v>
      </c>
      <c r="K182" s="156">
        <f t="shared" si="42"/>
        <v>0</v>
      </c>
      <c r="L182" s="156">
        <f t="shared" si="42"/>
        <v>0</v>
      </c>
      <c r="M182" s="156">
        <f t="shared" si="42"/>
        <v>0</v>
      </c>
      <c r="N182" s="156">
        <f t="shared" si="42"/>
        <v>0</v>
      </c>
      <c r="O182" s="156">
        <f t="shared" si="42"/>
        <v>0</v>
      </c>
      <c r="P182" s="156">
        <f t="shared" si="42"/>
        <v>0</v>
      </c>
      <c r="Q182" s="156">
        <f t="shared" si="42"/>
        <v>0</v>
      </c>
    </row>
    <row r="183" spans="1:17" ht="12" customHeight="1" x14ac:dyDescent="0.25">
      <c r="A183" s="148" t="s">
        <v>59</v>
      </c>
      <c r="B183" s="156">
        <f t="shared" si="42"/>
        <v>0</v>
      </c>
      <c r="C183" s="156">
        <f t="shared" si="42"/>
        <v>0</v>
      </c>
      <c r="D183" s="156">
        <f t="shared" si="42"/>
        <v>0</v>
      </c>
      <c r="E183" s="156">
        <f t="shared" si="42"/>
        <v>0</v>
      </c>
      <c r="F183" s="156">
        <f t="shared" si="42"/>
        <v>0</v>
      </c>
      <c r="G183" s="156">
        <f t="shared" si="42"/>
        <v>0</v>
      </c>
      <c r="H183" s="156">
        <f t="shared" si="42"/>
        <v>0</v>
      </c>
      <c r="I183" s="156">
        <f t="shared" si="42"/>
        <v>0</v>
      </c>
      <c r="J183" s="156">
        <f t="shared" si="42"/>
        <v>0</v>
      </c>
      <c r="K183" s="156">
        <f t="shared" si="42"/>
        <v>0</v>
      </c>
      <c r="L183" s="156">
        <f t="shared" si="42"/>
        <v>0</v>
      </c>
      <c r="M183" s="156">
        <f t="shared" si="42"/>
        <v>0</v>
      </c>
      <c r="N183" s="156">
        <f t="shared" si="42"/>
        <v>0</v>
      </c>
      <c r="O183" s="156">
        <f t="shared" si="42"/>
        <v>0</v>
      </c>
      <c r="P183" s="156">
        <f t="shared" si="42"/>
        <v>0</v>
      </c>
      <c r="Q183" s="156">
        <f t="shared" si="42"/>
        <v>0</v>
      </c>
    </row>
    <row r="184" spans="1:17" ht="12" customHeight="1" x14ac:dyDescent="0.25">
      <c r="A184" s="158" t="s">
        <v>62</v>
      </c>
      <c r="B184" s="157">
        <f t="shared" si="36"/>
        <v>0</v>
      </c>
      <c r="C184" s="157">
        <f t="shared" si="36"/>
        <v>0</v>
      </c>
      <c r="D184" s="157">
        <f t="shared" si="36"/>
        <v>0</v>
      </c>
      <c r="E184" s="157">
        <f t="shared" si="36"/>
        <v>0</v>
      </c>
      <c r="F184" s="157">
        <f t="shared" si="36"/>
        <v>0</v>
      </c>
      <c r="G184" s="157">
        <f t="shared" si="36"/>
        <v>0</v>
      </c>
      <c r="H184" s="157">
        <f t="shared" si="36"/>
        <v>0</v>
      </c>
      <c r="I184" s="157">
        <f t="shared" si="36"/>
        <v>0</v>
      </c>
      <c r="J184" s="157">
        <f t="shared" si="36"/>
        <v>0</v>
      </c>
      <c r="K184" s="157">
        <f t="shared" si="36"/>
        <v>0</v>
      </c>
      <c r="L184" s="157">
        <f t="shared" si="36"/>
        <v>0</v>
      </c>
      <c r="M184" s="157">
        <f t="shared" si="36"/>
        <v>0</v>
      </c>
      <c r="N184" s="157">
        <f t="shared" si="36"/>
        <v>0</v>
      </c>
      <c r="O184" s="157">
        <f t="shared" si="36"/>
        <v>0</v>
      </c>
      <c r="P184" s="157">
        <f t="shared" si="36"/>
        <v>0</v>
      </c>
      <c r="Q184" s="157">
        <f t="shared" si="36"/>
        <v>0</v>
      </c>
    </row>
    <row r="185" spans="1:17" ht="12" customHeight="1" x14ac:dyDescent="0.25">
      <c r="A185" s="23" t="s">
        <v>57</v>
      </c>
      <c r="B185" s="156">
        <f>IF(B109=0,0,B109/0.086*1000000/B$16)</f>
        <v>0</v>
      </c>
      <c r="C185" s="156">
        <f t="shared" ref="C185:Q185" si="43">IF(C109=0,0,C109/0.086*1000000/C$16)</f>
        <v>0</v>
      </c>
      <c r="D185" s="156">
        <f t="shared" si="43"/>
        <v>0</v>
      </c>
      <c r="E185" s="156">
        <f t="shared" si="43"/>
        <v>0</v>
      </c>
      <c r="F185" s="156">
        <f t="shared" si="43"/>
        <v>0</v>
      </c>
      <c r="G185" s="156">
        <f t="shared" si="43"/>
        <v>0</v>
      </c>
      <c r="H185" s="156">
        <f t="shared" si="43"/>
        <v>0</v>
      </c>
      <c r="I185" s="156">
        <f t="shared" si="43"/>
        <v>0</v>
      </c>
      <c r="J185" s="156">
        <f t="shared" si="43"/>
        <v>0</v>
      </c>
      <c r="K185" s="156">
        <f t="shared" si="43"/>
        <v>0</v>
      </c>
      <c r="L185" s="156">
        <f t="shared" si="43"/>
        <v>0</v>
      </c>
      <c r="M185" s="156">
        <f t="shared" si="43"/>
        <v>0</v>
      </c>
      <c r="N185" s="156">
        <f t="shared" si="43"/>
        <v>0</v>
      </c>
      <c r="O185" s="156">
        <f t="shared" si="43"/>
        <v>0</v>
      </c>
      <c r="P185" s="156">
        <f t="shared" si="43"/>
        <v>0</v>
      </c>
      <c r="Q185" s="156">
        <f t="shared" si="43"/>
        <v>0</v>
      </c>
    </row>
    <row r="186" spans="1:17" ht="12" customHeight="1" x14ac:dyDescent="0.25">
      <c r="A186" s="29" t="s">
        <v>140</v>
      </c>
      <c r="B186" s="57">
        <f>IF(B110=0,0,B110/0.086*1000000/B$17)</f>
        <v>0</v>
      </c>
      <c r="C186" s="57">
        <f t="shared" ref="C186:Q186" si="44">IF(C110=0,0,C110/0.086*1000000/C$17)</f>
        <v>0</v>
      </c>
      <c r="D186" s="57">
        <f t="shared" si="44"/>
        <v>0</v>
      </c>
      <c r="E186" s="57">
        <f t="shared" si="44"/>
        <v>0</v>
      </c>
      <c r="F186" s="57">
        <f t="shared" si="44"/>
        <v>0</v>
      </c>
      <c r="G186" s="57">
        <f t="shared" si="44"/>
        <v>0</v>
      </c>
      <c r="H186" s="57">
        <f t="shared" si="44"/>
        <v>0</v>
      </c>
      <c r="I186" s="57">
        <f t="shared" si="44"/>
        <v>0</v>
      </c>
      <c r="J186" s="57">
        <f t="shared" si="44"/>
        <v>0</v>
      </c>
      <c r="K186" s="57">
        <f t="shared" si="44"/>
        <v>0</v>
      </c>
      <c r="L186" s="57">
        <f t="shared" si="44"/>
        <v>0</v>
      </c>
      <c r="M186" s="57">
        <f t="shared" si="44"/>
        <v>0</v>
      </c>
      <c r="N186" s="57">
        <f t="shared" si="44"/>
        <v>0</v>
      </c>
      <c r="O186" s="57">
        <f t="shared" si="44"/>
        <v>0</v>
      </c>
      <c r="P186" s="57">
        <f t="shared" si="44"/>
        <v>0</v>
      </c>
      <c r="Q186" s="57">
        <f t="shared" si="44"/>
        <v>0</v>
      </c>
    </row>
    <row r="187" spans="1:17" ht="12" customHeight="1" x14ac:dyDescent="0.25"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</row>
    <row r="188" spans="1:17" ht="12" customHeight="1" x14ac:dyDescent="0.25">
      <c r="A188" s="152" t="s">
        <v>74</v>
      </c>
      <c r="B188" s="168">
        <f>SUM(B189,B192,B194,B203)</f>
        <v>0</v>
      </c>
      <c r="C188" s="168">
        <f t="shared" ref="C188:Q188" si="45">SUM(C189,C192,C194,C203)</f>
        <v>0</v>
      </c>
      <c r="D188" s="168">
        <f t="shared" si="45"/>
        <v>0</v>
      </c>
      <c r="E188" s="168">
        <f t="shared" si="45"/>
        <v>0</v>
      </c>
      <c r="F188" s="168">
        <f t="shared" si="45"/>
        <v>0</v>
      </c>
      <c r="G188" s="168">
        <f t="shared" si="45"/>
        <v>0</v>
      </c>
      <c r="H188" s="168">
        <f t="shared" si="45"/>
        <v>0</v>
      </c>
      <c r="I188" s="168">
        <f t="shared" si="45"/>
        <v>0</v>
      </c>
      <c r="J188" s="168">
        <f t="shared" si="45"/>
        <v>0</v>
      </c>
      <c r="K188" s="168">
        <f t="shared" si="45"/>
        <v>0</v>
      </c>
      <c r="L188" s="168">
        <f t="shared" si="45"/>
        <v>0</v>
      </c>
      <c r="M188" s="168">
        <f t="shared" si="45"/>
        <v>0</v>
      </c>
      <c r="N188" s="168">
        <f t="shared" si="45"/>
        <v>0</v>
      </c>
      <c r="O188" s="168">
        <f t="shared" si="45"/>
        <v>0</v>
      </c>
      <c r="P188" s="168">
        <f t="shared" si="45"/>
        <v>0</v>
      </c>
      <c r="Q188" s="168">
        <f t="shared" si="45"/>
        <v>0</v>
      </c>
    </row>
    <row r="189" spans="1:17" ht="12" customHeight="1" x14ac:dyDescent="0.25">
      <c r="A189" s="158" t="s">
        <v>65</v>
      </c>
      <c r="B189" s="157">
        <f>SUM(B190:B191)</f>
        <v>0</v>
      </c>
      <c r="C189" s="157">
        <f t="shared" ref="C189:Q189" si="46">SUM(C190:C191)</f>
        <v>0</v>
      </c>
      <c r="D189" s="157">
        <f t="shared" si="46"/>
        <v>0</v>
      </c>
      <c r="E189" s="157">
        <f t="shared" si="46"/>
        <v>0</v>
      </c>
      <c r="F189" s="157">
        <f t="shared" si="46"/>
        <v>0</v>
      </c>
      <c r="G189" s="157">
        <f t="shared" si="46"/>
        <v>0</v>
      </c>
      <c r="H189" s="157">
        <f t="shared" si="46"/>
        <v>0</v>
      </c>
      <c r="I189" s="157">
        <f t="shared" si="46"/>
        <v>0</v>
      </c>
      <c r="J189" s="157">
        <f t="shared" si="46"/>
        <v>0</v>
      </c>
      <c r="K189" s="157">
        <f t="shared" si="46"/>
        <v>0</v>
      </c>
      <c r="L189" s="157">
        <f t="shared" si="46"/>
        <v>0</v>
      </c>
      <c r="M189" s="157">
        <f t="shared" si="46"/>
        <v>0</v>
      </c>
      <c r="N189" s="157">
        <f t="shared" si="46"/>
        <v>0</v>
      </c>
      <c r="O189" s="157">
        <f t="shared" si="46"/>
        <v>0</v>
      </c>
      <c r="P189" s="157">
        <f t="shared" si="46"/>
        <v>0</v>
      </c>
      <c r="Q189" s="157">
        <f t="shared" si="46"/>
        <v>0</v>
      </c>
    </row>
    <row r="190" spans="1:17" ht="12" customHeight="1" x14ac:dyDescent="0.25">
      <c r="A190" s="23" t="s">
        <v>149</v>
      </c>
      <c r="B190" s="156">
        <f>IF(B114=0,0,B114/0.086*1000000/B$7)</f>
        <v>0</v>
      </c>
      <c r="C190" s="156">
        <f t="shared" ref="C190:Q191" si="47">IF(C114=0,0,C114/0.086*1000000/C$7)</f>
        <v>0</v>
      </c>
      <c r="D190" s="156">
        <f t="shared" si="47"/>
        <v>0</v>
      </c>
      <c r="E190" s="156">
        <f t="shared" si="47"/>
        <v>0</v>
      </c>
      <c r="F190" s="156">
        <f t="shared" si="47"/>
        <v>0</v>
      </c>
      <c r="G190" s="156">
        <f t="shared" si="47"/>
        <v>0</v>
      </c>
      <c r="H190" s="156">
        <f t="shared" si="47"/>
        <v>0</v>
      </c>
      <c r="I190" s="156">
        <f t="shared" si="47"/>
        <v>0</v>
      </c>
      <c r="J190" s="156">
        <f t="shared" si="47"/>
        <v>0</v>
      </c>
      <c r="K190" s="156">
        <f t="shared" si="47"/>
        <v>0</v>
      </c>
      <c r="L190" s="156">
        <f t="shared" si="47"/>
        <v>0</v>
      </c>
      <c r="M190" s="156">
        <f t="shared" si="47"/>
        <v>0</v>
      </c>
      <c r="N190" s="156">
        <f t="shared" si="47"/>
        <v>0</v>
      </c>
      <c r="O190" s="156">
        <f t="shared" si="47"/>
        <v>0</v>
      </c>
      <c r="P190" s="156">
        <f t="shared" si="47"/>
        <v>0</v>
      </c>
      <c r="Q190" s="156">
        <f t="shared" si="47"/>
        <v>0</v>
      </c>
    </row>
    <row r="191" spans="1:17" ht="12" customHeight="1" x14ac:dyDescent="0.25">
      <c r="A191" s="23" t="s">
        <v>60</v>
      </c>
      <c r="B191" s="156">
        <f>IF(B115=0,0,B115/0.086*1000000/B$7)</f>
        <v>0</v>
      </c>
      <c r="C191" s="156">
        <f t="shared" si="47"/>
        <v>0</v>
      </c>
      <c r="D191" s="156">
        <f t="shared" si="47"/>
        <v>0</v>
      </c>
      <c r="E191" s="156">
        <f t="shared" si="47"/>
        <v>0</v>
      </c>
      <c r="F191" s="156">
        <f t="shared" si="47"/>
        <v>0</v>
      </c>
      <c r="G191" s="156">
        <f t="shared" si="47"/>
        <v>0</v>
      </c>
      <c r="H191" s="156">
        <f t="shared" si="47"/>
        <v>0</v>
      </c>
      <c r="I191" s="156">
        <f t="shared" si="47"/>
        <v>0</v>
      </c>
      <c r="J191" s="156">
        <f t="shared" si="47"/>
        <v>0</v>
      </c>
      <c r="K191" s="156">
        <f t="shared" si="47"/>
        <v>0</v>
      </c>
      <c r="L191" s="156">
        <f t="shared" si="47"/>
        <v>0</v>
      </c>
      <c r="M191" s="156">
        <f t="shared" si="47"/>
        <v>0</v>
      </c>
      <c r="N191" s="156">
        <f t="shared" si="47"/>
        <v>0</v>
      </c>
      <c r="O191" s="156">
        <f t="shared" si="47"/>
        <v>0</v>
      </c>
      <c r="P191" s="156">
        <f t="shared" si="47"/>
        <v>0</v>
      </c>
      <c r="Q191" s="156">
        <f t="shared" si="47"/>
        <v>0</v>
      </c>
    </row>
    <row r="192" spans="1:17" ht="12" customHeight="1" x14ac:dyDescent="0.25">
      <c r="A192" s="158" t="s">
        <v>112</v>
      </c>
      <c r="B192" s="157">
        <f>B193</f>
        <v>0</v>
      </c>
      <c r="C192" s="157">
        <f t="shared" ref="C192:Q192" si="48">C193</f>
        <v>0</v>
      </c>
      <c r="D192" s="157">
        <f t="shared" si="48"/>
        <v>0</v>
      </c>
      <c r="E192" s="157">
        <f t="shared" si="48"/>
        <v>0</v>
      </c>
      <c r="F192" s="157">
        <f t="shared" si="48"/>
        <v>0</v>
      </c>
      <c r="G192" s="157">
        <f t="shared" si="48"/>
        <v>0</v>
      </c>
      <c r="H192" s="157">
        <f t="shared" si="48"/>
        <v>0</v>
      </c>
      <c r="I192" s="157">
        <f t="shared" si="48"/>
        <v>0</v>
      </c>
      <c r="J192" s="157">
        <f t="shared" si="48"/>
        <v>0</v>
      </c>
      <c r="K192" s="157">
        <f t="shared" si="48"/>
        <v>0</v>
      </c>
      <c r="L192" s="157">
        <f t="shared" si="48"/>
        <v>0</v>
      </c>
      <c r="M192" s="157">
        <f t="shared" si="48"/>
        <v>0</v>
      </c>
      <c r="N192" s="157">
        <f t="shared" si="48"/>
        <v>0</v>
      </c>
      <c r="O192" s="157">
        <f t="shared" si="48"/>
        <v>0</v>
      </c>
      <c r="P192" s="157">
        <f t="shared" si="48"/>
        <v>0</v>
      </c>
      <c r="Q192" s="157">
        <f t="shared" si="48"/>
        <v>0</v>
      </c>
    </row>
    <row r="193" spans="1:17" ht="12" customHeight="1" x14ac:dyDescent="0.25">
      <c r="A193" s="23" t="s">
        <v>60</v>
      </c>
      <c r="B193" s="156">
        <f t="shared" ref="B193:Q194" si="49">IF(B117=0,0,B117/0.086*1000000/B$5)</f>
        <v>0</v>
      </c>
      <c r="C193" s="156">
        <f t="shared" si="49"/>
        <v>0</v>
      </c>
      <c r="D193" s="156">
        <f t="shared" si="49"/>
        <v>0</v>
      </c>
      <c r="E193" s="156">
        <f t="shared" si="49"/>
        <v>0</v>
      </c>
      <c r="F193" s="156">
        <f t="shared" si="49"/>
        <v>0</v>
      </c>
      <c r="G193" s="156">
        <f t="shared" si="49"/>
        <v>0</v>
      </c>
      <c r="H193" s="156">
        <f t="shared" si="49"/>
        <v>0</v>
      </c>
      <c r="I193" s="156">
        <f t="shared" si="49"/>
        <v>0</v>
      </c>
      <c r="J193" s="156">
        <f t="shared" si="49"/>
        <v>0</v>
      </c>
      <c r="K193" s="156">
        <f t="shared" si="49"/>
        <v>0</v>
      </c>
      <c r="L193" s="156">
        <f t="shared" si="49"/>
        <v>0</v>
      </c>
      <c r="M193" s="156">
        <f t="shared" si="49"/>
        <v>0</v>
      </c>
      <c r="N193" s="156">
        <f t="shared" si="49"/>
        <v>0</v>
      </c>
      <c r="O193" s="156">
        <f t="shared" si="49"/>
        <v>0</v>
      </c>
      <c r="P193" s="156">
        <f t="shared" si="49"/>
        <v>0</v>
      </c>
      <c r="Q193" s="156">
        <f t="shared" si="49"/>
        <v>0</v>
      </c>
    </row>
    <row r="194" spans="1:17" ht="12" customHeight="1" x14ac:dyDescent="0.25">
      <c r="A194" s="158" t="s">
        <v>63</v>
      </c>
      <c r="B194" s="157">
        <f t="shared" si="49"/>
        <v>0</v>
      </c>
      <c r="C194" s="157">
        <f t="shared" si="49"/>
        <v>0</v>
      </c>
      <c r="D194" s="157">
        <f t="shared" si="49"/>
        <v>0</v>
      </c>
      <c r="E194" s="157">
        <f t="shared" si="49"/>
        <v>0</v>
      </c>
      <c r="F194" s="157">
        <f t="shared" si="49"/>
        <v>0</v>
      </c>
      <c r="G194" s="157">
        <f t="shared" si="49"/>
        <v>0</v>
      </c>
      <c r="H194" s="157">
        <f t="shared" si="49"/>
        <v>0</v>
      </c>
      <c r="I194" s="157">
        <f t="shared" si="49"/>
        <v>0</v>
      </c>
      <c r="J194" s="157">
        <f t="shared" si="49"/>
        <v>0</v>
      </c>
      <c r="K194" s="157">
        <f t="shared" si="49"/>
        <v>0</v>
      </c>
      <c r="L194" s="157">
        <f t="shared" si="49"/>
        <v>0</v>
      </c>
      <c r="M194" s="157">
        <f t="shared" si="49"/>
        <v>0</v>
      </c>
      <c r="N194" s="157">
        <f t="shared" si="49"/>
        <v>0</v>
      </c>
      <c r="O194" s="157">
        <f t="shared" si="49"/>
        <v>0</v>
      </c>
      <c r="P194" s="157">
        <f t="shared" si="49"/>
        <v>0</v>
      </c>
      <c r="Q194" s="157">
        <f t="shared" si="49"/>
        <v>0</v>
      </c>
    </row>
    <row r="195" spans="1:17" ht="12" customHeight="1" x14ac:dyDescent="0.25">
      <c r="A195" s="167" t="s">
        <v>148</v>
      </c>
      <c r="B195" s="132">
        <f>IF(B119=0,0,B119/0.086*1000000/B$11)</f>
        <v>0</v>
      </c>
      <c r="C195" s="132">
        <f t="shared" ref="C195:Q195" si="50">IF(C119=0,0,C119/0.086*1000000/C$11)</f>
        <v>0</v>
      </c>
      <c r="D195" s="132">
        <f t="shared" si="50"/>
        <v>0</v>
      </c>
      <c r="E195" s="132">
        <f t="shared" si="50"/>
        <v>0</v>
      </c>
      <c r="F195" s="132">
        <f t="shared" si="50"/>
        <v>0</v>
      </c>
      <c r="G195" s="132">
        <f t="shared" si="50"/>
        <v>0</v>
      </c>
      <c r="H195" s="132">
        <f t="shared" si="50"/>
        <v>0</v>
      </c>
      <c r="I195" s="132">
        <f t="shared" si="50"/>
        <v>0</v>
      </c>
      <c r="J195" s="132">
        <f t="shared" si="50"/>
        <v>0</v>
      </c>
      <c r="K195" s="132">
        <f t="shared" si="50"/>
        <v>0</v>
      </c>
      <c r="L195" s="132">
        <f t="shared" si="50"/>
        <v>0</v>
      </c>
      <c r="M195" s="132">
        <f t="shared" si="50"/>
        <v>0</v>
      </c>
      <c r="N195" s="132">
        <f t="shared" si="50"/>
        <v>0</v>
      </c>
      <c r="O195" s="132">
        <f t="shared" si="50"/>
        <v>0</v>
      </c>
      <c r="P195" s="132">
        <f t="shared" si="50"/>
        <v>0</v>
      </c>
      <c r="Q195" s="132">
        <f t="shared" si="50"/>
        <v>0</v>
      </c>
    </row>
    <row r="196" spans="1:17" ht="12" customHeight="1" x14ac:dyDescent="0.25">
      <c r="A196" s="167" t="s">
        <v>147</v>
      </c>
      <c r="B196" s="132">
        <f>IF(B120=0,0,B120/0.086*1000000/B$12)</f>
        <v>0</v>
      </c>
      <c r="C196" s="132">
        <f t="shared" ref="C196:Q196" si="51">IF(C120=0,0,C120/0.086*1000000/C$12)</f>
        <v>0</v>
      </c>
      <c r="D196" s="132">
        <f t="shared" si="51"/>
        <v>0</v>
      </c>
      <c r="E196" s="132">
        <f t="shared" si="51"/>
        <v>0</v>
      </c>
      <c r="F196" s="132">
        <f t="shared" si="51"/>
        <v>0</v>
      </c>
      <c r="G196" s="132">
        <f t="shared" si="51"/>
        <v>0</v>
      </c>
      <c r="H196" s="132">
        <f t="shared" si="51"/>
        <v>0</v>
      </c>
      <c r="I196" s="132">
        <f t="shared" si="51"/>
        <v>0</v>
      </c>
      <c r="J196" s="132">
        <f t="shared" si="51"/>
        <v>0</v>
      </c>
      <c r="K196" s="132">
        <f t="shared" si="51"/>
        <v>0</v>
      </c>
      <c r="L196" s="132">
        <f t="shared" si="51"/>
        <v>0</v>
      </c>
      <c r="M196" s="132">
        <f t="shared" si="51"/>
        <v>0</v>
      </c>
      <c r="N196" s="132">
        <f t="shared" si="51"/>
        <v>0</v>
      </c>
      <c r="O196" s="132">
        <f t="shared" si="51"/>
        <v>0</v>
      </c>
      <c r="P196" s="132">
        <f t="shared" si="51"/>
        <v>0</v>
      </c>
      <c r="Q196" s="132">
        <f t="shared" si="51"/>
        <v>0</v>
      </c>
    </row>
    <row r="197" spans="1:17" ht="12" customHeight="1" x14ac:dyDescent="0.25">
      <c r="A197" s="166" t="s">
        <v>61</v>
      </c>
      <c r="B197" s="165">
        <f t="shared" ref="B197:Q198" si="52">IF(B121=0,0,B121/0.086*1000000/B$12)</f>
        <v>0</v>
      </c>
      <c r="C197" s="165">
        <f t="shared" si="52"/>
        <v>0</v>
      </c>
      <c r="D197" s="165">
        <f t="shared" si="52"/>
        <v>0</v>
      </c>
      <c r="E197" s="165">
        <f t="shared" si="52"/>
        <v>0</v>
      </c>
      <c r="F197" s="165">
        <f t="shared" si="52"/>
        <v>0</v>
      </c>
      <c r="G197" s="165">
        <f t="shared" si="52"/>
        <v>0</v>
      </c>
      <c r="H197" s="165">
        <f t="shared" si="52"/>
        <v>0</v>
      </c>
      <c r="I197" s="165">
        <f t="shared" si="52"/>
        <v>0</v>
      </c>
      <c r="J197" s="165">
        <f t="shared" si="52"/>
        <v>0</v>
      </c>
      <c r="K197" s="165">
        <f t="shared" si="52"/>
        <v>0</v>
      </c>
      <c r="L197" s="165">
        <f t="shared" si="52"/>
        <v>0</v>
      </c>
      <c r="M197" s="165">
        <f t="shared" si="52"/>
        <v>0</v>
      </c>
      <c r="N197" s="165">
        <f t="shared" si="52"/>
        <v>0</v>
      </c>
      <c r="O197" s="165">
        <f t="shared" si="52"/>
        <v>0</v>
      </c>
      <c r="P197" s="165">
        <f t="shared" si="52"/>
        <v>0</v>
      </c>
      <c r="Q197" s="165">
        <f t="shared" si="52"/>
        <v>0</v>
      </c>
    </row>
    <row r="198" spans="1:17" ht="12" customHeight="1" x14ac:dyDescent="0.25">
      <c r="A198" s="147" t="s">
        <v>59</v>
      </c>
      <c r="B198" s="164">
        <f t="shared" si="52"/>
        <v>0</v>
      </c>
      <c r="C198" s="164">
        <f t="shared" si="52"/>
        <v>0</v>
      </c>
      <c r="D198" s="164">
        <f t="shared" si="52"/>
        <v>0</v>
      </c>
      <c r="E198" s="164">
        <f t="shared" si="52"/>
        <v>0</v>
      </c>
      <c r="F198" s="164">
        <f t="shared" si="52"/>
        <v>0</v>
      </c>
      <c r="G198" s="164">
        <f t="shared" si="52"/>
        <v>0</v>
      </c>
      <c r="H198" s="164">
        <f t="shared" si="52"/>
        <v>0</v>
      </c>
      <c r="I198" s="164">
        <f t="shared" si="52"/>
        <v>0</v>
      </c>
      <c r="J198" s="164">
        <f t="shared" si="52"/>
        <v>0</v>
      </c>
      <c r="K198" s="164">
        <f t="shared" si="52"/>
        <v>0</v>
      </c>
      <c r="L198" s="164">
        <f t="shared" si="52"/>
        <v>0</v>
      </c>
      <c r="M198" s="164">
        <f t="shared" si="52"/>
        <v>0</v>
      </c>
      <c r="N198" s="164">
        <f t="shared" si="52"/>
        <v>0</v>
      </c>
      <c r="O198" s="164">
        <f t="shared" si="52"/>
        <v>0</v>
      </c>
      <c r="P198" s="164">
        <f t="shared" si="52"/>
        <v>0</v>
      </c>
      <c r="Q198" s="164">
        <f t="shared" si="52"/>
        <v>0</v>
      </c>
    </row>
    <row r="199" spans="1:17" ht="12" customHeight="1" x14ac:dyDescent="0.25">
      <c r="A199" s="163" t="s">
        <v>142</v>
      </c>
      <c r="B199" s="162">
        <f>IF(B123=0,0,B123/0.086*1000000/B$13)</f>
        <v>0</v>
      </c>
      <c r="C199" s="162">
        <f t="shared" ref="C199:Q199" si="53">IF(C123=0,0,C123/0.086*1000000/C$13)</f>
        <v>0</v>
      </c>
      <c r="D199" s="162">
        <f t="shared" si="53"/>
        <v>0</v>
      </c>
      <c r="E199" s="162">
        <f t="shared" si="53"/>
        <v>0</v>
      </c>
      <c r="F199" s="162">
        <f t="shared" si="53"/>
        <v>0</v>
      </c>
      <c r="G199" s="162">
        <f t="shared" si="53"/>
        <v>0</v>
      </c>
      <c r="H199" s="162">
        <f t="shared" si="53"/>
        <v>0</v>
      </c>
      <c r="I199" s="162">
        <f t="shared" si="53"/>
        <v>0</v>
      </c>
      <c r="J199" s="162">
        <f t="shared" si="53"/>
        <v>0</v>
      </c>
      <c r="K199" s="162">
        <f t="shared" si="53"/>
        <v>0</v>
      </c>
      <c r="L199" s="162">
        <f t="shared" si="53"/>
        <v>0</v>
      </c>
      <c r="M199" s="162">
        <f t="shared" si="53"/>
        <v>0</v>
      </c>
      <c r="N199" s="162">
        <f t="shared" si="53"/>
        <v>0</v>
      </c>
      <c r="O199" s="162">
        <f t="shared" si="53"/>
        <v>0</v>
      </c>
      <c r="P199" s="162">
        <f t="shared" si="53"/>
        <v>0</v>
      </c>
      <c r="Q199" s="162">
        <f t="shared" si="53"/>
        <v>0</v>
      </c>
    </row>
    <row r="200" spans="1:17" ht="12" customHeight="1" x14ac:dyDescent="0.25">
      <c r="A200" s="161" t="s">
        <v>141</v>
      </c>
      <c r="B200" s="160">
        <f>IF(B124=0,0,B124/0.086*1000000/B$14)</f>
        <v>0</v>
      </c>
      <c r="C200" s="160">
        <f t="shared" ref="C200:Q200" si="54">IF(C124=0,0,C124/0.086*1000000/C$14)</f>
        <v>0</v>
      </c>
      <c r="D200" s="160">
        <f t="shared" si="54"/>
        <v>0</v>
      </c>
      <c r="E200" s="160">
        <f t="shared" si="54"/>
        <v>0</v>
      </c>
      <c r="F200" s="160">
        <f t="shared" si="54"/>
        <v>0</v>
      </c>
      <c r="G200" s="160">
        <f t="shared" si="54"/>
        <v>0</v>
      </c>
      <c r="H200" s="160">
        <f t="shared" si="54"/>
        <v>0</v>
      </c>
      <c r="I200" s="160">
        <f t="shared" si="54"/>
        <v>0</v>
      </c>
      <c r="J200" s="160">
        <f t="shared" si="54"/>
        <v>0</v>
      </c>
      <c r="K200" s="160">
        <f t="shared" si="54"/>
        <v>0</v>
      </c>
      <c r="L200" s="160">
        <f t="shared" si="54"/>
        <v>0</v>
      </c>
      <c r="M200" s="160">
        <f t="shared" si="54"/>
        <v>0</v>
      </c>
      <c r="N200" s="160">
        <f t="shared" si="54"/>
        <v>0</v>
      </c>
      <c r="O200" s="160">
        <f t="shared" si="54"/>
        <v>0</v>
      </c>
      <c r="P200" s="160">
        <f t="shared" si="54"/>
        <v>0</v>
      </c>
      <c r="Q200" s="160">
        <f t="shared" si="54"/>
        <v>0</v>
      </c>
    </row>
    <row r="201" spans="1:17" ht="12" customHeight="1" x14ac:dyDescent="0.25">
      <c r="A201" s="148" t="s">
        <v>60</v>
      </c>
      <c r="B201" s="156">
        <f t="shared" ref="B201:Q202" si="55">IF(B125=0,0,B125/0.086*1000000/B$14)</f>
        <v>0</v>
      </c>
      <c r="C201" s="156">
        <f t="shared" si="55"/>
        <v>0</v>
      </c>
      <c r="D201" s="156">
        <f t="shared" si="55"/>
        <v>0</v>
      </c>
      <c r="E201" s="156">
        <f t="shared" si="55"/>
        <v>0</v>
      </c>
      <c r="F201" s="156">
        <f t="shared" si="55"/>
        <v>0</v>
      </c>
      <c r="G201" s="156">
        <f t="shared" si="55"/>
        <v>0</v>
      </c>
      <c r="H201" s="156">
        <f t="shared" si="55"/>
        <v>0</v>
      </c>
      <c r="I201" s="156">
        <f t="shared" si="55"/>
        <v>0</v>
      </c>
      <c r="J201" s="156">
        <f t="shared" si="55"/>
        <v>0</v>
      </c>
      <c r="K201" s="156">
        <f t="shared" si="55"/>
        <v>0</v>
      </c>
      <c r="L201" s="156">
        <f t="shared" si="55"/>
        <v>0</v>
      </c>
      <c r="M201" s="156">
        <f t="shared" si="55"/>
        <v>0</v>
      </c>
      <c r="N201" s="156">
        <f t="shared" si="55"/>
        <v>0</v>
      </c>
      <c r="O201" s="156">
        <f t="shared" si="55"/>
        <v>0</v>
      </c>
      <c r="P201" s="156">
        <f t="shared" si="55"/>
        <v>0</v>
      </c>
      <c r="Q201" s="156">
        <f t="shared" si="55"/>
        <v>0</v>
      </c>
    </row>
    <row r="202" spans="1:17" ht="12" customHeight="1" x14ac:dyDescent="0.25">
      <c r="A202" s="148" t="s">
        <v>59</v>
      </c>
      <c r="B202" s="156">
        <f t="shared" si="55"/>
        <v>0</v>
      </c>
      <c r="C202" s="156">
        <f t="shared" si="55"/>
        <v>0</v>
      </c>
      <c r="D202" s="156">
        <f t="shared" si="55"/>
        <v>0</v>
      </c>
      <c r="E202" s="156">
        <f t="shared" si="55"/>
        <v>0</v>
      </c>
      <c r="F202" s="156">
        <f t="shared" si="55"/>
        <v>0</v>
      </c>
      <c r="G202" s="156">
        <f t="shared" si="55"/>
        <v>0</v>
      </c>
      <c r="H202" s="156">
        <f t="shared" si="55"/>
        <v>0</v>
      </c>
      <c r="I202" s="156">
        <f t="shared" si="55"/>
        <v>0</v>
      </c>
      <c r="J202" s="156">
        <f t="shared" si="55"/>
        <v>0</v>
      </c>
      <c r="K202" s="156">
        <f t="shared" si="55"/>
        <v>0</v>
      </c>
      <c r="L202" s="156">
        <f t="shared" si="55"/>
        <v>0</v>
      </c>
      <c r="M202" s="156">
        <f t="shared" si="55"/>
        <v>0</v>
      </c>
      <c r="N202" s="156">
        <f t="shared" si="55"/>
        <v>0</v>
      </c>
      <c r="O202" s="156">
        <f t="shared" si="55"/>
        <v>0</v>
      </c>
      <c r="P202" s="156">
        <f t="shared" si="55"/>
        <v>0</v>
      </c>
      <c r="Q202" s="156">
        <f t="shared" si="55"/>
        <v>0</v>
      </c>
    </row>
    <row r="203" spans="1:17" ht="12" customHeight="1" x14ac:dyDescent="0.25">
      <c r="A203" s="158" t="s">
        <v>62</v>
      </c>
      <c r="B203" s="157">
        <f t="shared" ref="B203:Q203" si="56">IF(B127=0,0,B127/0.086*1000000/B$5)</f>
        <v>0</v>
      </c>
      <c r="C203" s="157">
        <f t="shared" si="56"/>
        <v>0</v>
      </c>
      <c r="D203" s="157">
        <f t="shared" si="56"/>
        <v>0</v>
      </c>
      <c r="E203" s="157">
        <f t="shared" si="56"/>
        <v>0</v>
      </c>
      <c r="F203" s="157">
        <f t="shared" si="56"/>
        <v>0</v>
      </c>
      <c r="G203" s="157">
        <f t="shared" si="56"/>
        <v>0</v>
      </c>
      <c r="H203" s="157">
        <f t="shared" si="56"/>
        <v>0</v>
      </c>
      <c r="I203" s="157">
        <f t="shared" si="56"/>
        <v>0</v>
      </c>
      <c r="J203" s="157">
        <f t="shared" si="56"/>
        <v>0</v>
      </c>
      <c r="K203" s="157">
        <f t="shared" si="56"/>
        <v>0</v>
      </c>
      <c r="L203" s="157">
        <f t="shared" si="56"/>
        <v>0</v>
      </c>
      <c r="M203" s="157">
        <f t="shared" si="56"/>
        <v>0</v>
      </c>
      <c r="N203" s="157">
        <f t="shared" si="56"/>
        <v>0</v>
      </c>
      <c r="O203" s="157">
        <f t="shared" si="56"/>
        <v>0</v>
      </c>
      <c r="P203" s="157">
        <f t="shared" si="56"/>
        <v>0</v>
      </c>
      <c r="Q203" s="157">
        <f t="shared" si="56"/>
        <v>0</v>
      </c>
    </row>
    <row r="204" spans="1:17" ht="12" customHeight="1" x14ac:dyDescent="0.25">
      <c r="A204" s="23" t="s">
        <v>57</v>
      </c>
      <c r="B204" s="156">
        <f>IF(B128=0,0,B128/0.086*1000000/B$16)</f>
        <v>0</v>
      </c>
      <c r="C204" s="156">
        <f t="shared" ref="C204:Q204" si="57">IF(C128=0,0,C128/0.086*1000000/C$16)</f>
        <v>0</v>
      </c>
      <c r="D204" s="156">
        <f t="shared" si="57"/>
        <v>0</v>
      </c>
      <c r="E204" s="156">
        <f t="shared" si="57"/>
        <v>0</v>
      </c>
      <c r="F204" s="156">
        <f t="shared" si="57"/>
        <v>0</v>
      </c>
      <c r="G204" s="156">
        <f t="shared" si="57"/>
        <v>0</v>
      </c>
      <c r="H204" s="156">
        <f t="shared" si="57"/>
        <v>0</v>
      </c>
      <c r="I204" s="156">
        <f t="shared" si="57"/>
        <v>0</v>
      </c>
      <c r="J204" s="156">
        <f t="shared" si="57"/>
        <v>0</v>
      </c>
      <c r="K204" s="156">
        <f t="shared" si="57"/>
        <v>0</v>
      </c>
      <c r="L204" s="156">
        <f t="shared" si="57"/>
        <v>0</v>
      </c>
      <c r="M204" s="156">
        <f t="shared" si="57"/>
        <v>0</v>
      </c>
      <c r="N204" s="156">
        <f t="shared" si="57"/>
        <v>0</v>
      </c>
      <c r="O204" s="156">
        <f t="shared" si="57"/>
        <v>0</v>
      </c>
      <c r="P204" s="156">
        <f t="shared" si="57"/>
        <v>0</v>
      </c>
      <c r="Q204" s="156">
        <f t="shared" si="57"/>
        <v>0</v>
      </c>
    </row>
    <row r="205" spans="1:17" ht="12" customHeight="1" x14ac:dyDescent="0.25">
      <c r="A205" s="29" t="s">
        <v>140</v>
      </c>
      <c r="B205" s="57">
        <f>IF(B129=0,0,B129/0.086*1000000/B$17)</f>
        <v>0</v>
      </c>
      <c r="C205" s="57">
        <f t="shared" ref="C205:Q205" si="58">IF(C129=0,0,C129/0.086*1000000/C$17)</f>
        <v>0</v>
      </c>
      <c r="D205" s="57">
        <f t="shared" si="58"/>
        <v>0</v>
      </c>
      <c r="E205" s="57">
        <f t="shared" si="58"/>
        <v>0</v>
      </c>
      <c r="F205" s="57">
        <f t="shared" si="58"/>
        <v>0</v>
      </c>
      <c r="G205" s="57">
        <f t="shared" si="58"/>
        <v>0</v>
      </c>
      <c r="H205" s="57">
        <f t="shared" si="58"/>
        <v>0</v>
      </c>
      <c r="I205" s="57">
        <f t="shared" si="58"/>
        <v>0</v>
      </c>
      <c r="J205" s="57">
        <f t="shared" si="58"/>
        <v>0</v>
      </c>
      <c r="K205" s="57">
        <f t="shared" si="58"/>
        <v>0</v>
      </c>
      <c r="L205" s="57">
        <f t="shared" si="58"/>
        <v>0</v>
      </c>
      <c r="M205" s="57">
        <f t="shared" si="58"/>
        <v>0</v>
      </c>
      <c r="N205" s="57">
        <f t="shared" si="58"/>
        <v>0</v>
      </c>
      <c r="O205" s="57">
        <f t="shared" si="58"/>
        <v>0</v>
      </c>
      <c r="P205" s="57">
        <f t="shared" si="58"/>
        <v>0</v>
      </c>
      <c r="Q205" s="57">
        <f t="shared" si="58"/>
        <v>0</v>
      </c>
    </row>
    <row r="206" spans="1:17" ht="12" customHeight="1" x14ac:dyDescent="0.25"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</row>
    <row r="207" spans="1:17" ht="12" customHeight="1" x14ac:dyDescent="0.25">
      <c r="A207" s="152" t="s">
        <v>197</v>
      </c>
      <c r="B207" s="168">
        <f>SUM(B208,B211,B213,B222)</f>
        <v>0</v>
      </c>
      <c r="C207" s="168">
        <f t="shared" ref="C207:Q207" si="59">SUM(C208,C211,C213,C222)</f>
        <v>0</v>
      </c>
      <c r="D207" s="168">
        <f t="shared" si="59"/>
        <v>0</v>
      </c>
      <c r="E207" s="168">
        <f t="shared" si="59"/>
        <v>0</v>
      </c>
      <c r="F207" s="168">
        <f t="shared" si="59"/>
        <v>0</v>
      </c>
      <c r="G207" s="168">
        <f t="shared" si="59"/>
        <v>0</v>
      </c>
      <c r="H207" s="168">
        <f t="shared" si="59"/>
        <v>0</v>
      </c>
      <c r="I207" s="168">
        <f t="shared" si="59"/>
        <v>0</v>
      </c>
      <c r="J207" s="168">
        <f t="shared" si="59"/>
        <v>0</v>
      </c>
      <c r="K207" s="168">
        <f t="shared" si="59"/>
        <v>0</v>
      </c>
      <c r="L207" s="168">
        <f t="shared" si="59"/>
        <v>0</v>
      </c>
      <c r="M207" s="168">
        <f t="shared" si="59"/>
        <v>0</v>
      </c>
      <c r="N207" s="168">
        <f t="shared" si="59"/>
        <v>0</v>
      </c>
      <c r="O207" s="168">
        <f t="shared" si="59"/>
        <v>0</v>
      </c>
      <c r="P207" s="168">
        <f t="shared" si="59"/>
        <v>0</v>
      </c>
      <c r="Q207" s="168">
        <f t="shared" si="59"/>
        <v>0</v>
      </c>
    </row>
    <row r="208" spans="1:17" ht="12" customHeight="1" x14ac:dyDescent="0.25">
      <c r="A208" s="158" t="s">
        <v>65</v>
      </c>
      <c r="B208" s="157">
        <f>SUM(B209:B210)</f>
        <v>0</v>
      </c>
      <c r="C208" s="157">
        <f t="shared" ref="C208:Q208" si="60">SUM(C209:C210)</f>
        <v>0</v>
      </c>
      <c r="D208" s="157">
        <f t="shared" si="60"/>
        <v>0</v>
      </c>
      <c r="E208" s="157">
        <f t="shared" si="60"/>
        <v>0</v>
      </c>
      <c r="F208" s="157">
        <f t="shared" si="60"/>
        <v>0</v>
      </c>
      <c r="G208" s="157">
        <f t="shared" si="60"/>
        <v>0</v>
      </c>
      <c r="H208" s="157">
        <f t="shared" si="60"/>
        <v>0</v>
      </c>
      <c r="I208" s="157">
        <f t="shared" si="60"/>
        <v>0</v>
      </c>
      <c r="J208" s="157">
        <f t="shared" si="60"/>
        <v>0</v>
      </c>
      <c r="K208" s="157">
        <f t="shared" si="60"/>
        <v>0</v>
      </c>
      <c r="L208" s="157">
        <f t="shared" si="60"/>
        <v>0</v>
      </c>
      <c r="M208" s="157">
        <f t="shared" si="60"/>
        <v>0</v>
      </c>
      <c r="N208" s="157">
        <f t="shared" si="60"/>
        <v>0</v>
      </c>
      <c r="O208" s="157">
        <f t="shared" si="60"/>
        <v>0</v>
      </c>
      <c r="P208" s="157">
        <f t="shared" si="60"/>
        <v>0</v>
      </c>
      <c r="Q208" s="157">
        <f t="shared" si="60"/>
        <v>0</v>
      </c>
    </row>
    <row r="209" spans="1:17" ht="12" customHeight="1" x14ac:dyDescent="0.25">
      <c r="A209" s="23" t="s">
        <v>149</v>
      </c>
      <c r="B209" s="156">
        <f>IF(B152=0,0,B152*1000000/B$7)</f>
        <v>0</v>
      </c>
      <c r="C209" s="156">
        <f t="shared" ref="C209:Q210" si="61">IF(C152=0,0,C152*1000000/C$7)</f>
        <v>0</v>
      </c>
      <c r="D209" s="156">
        <f t="shared" si="61"/>
        <v>0</v>
      </c>
      <c r="E209" s="156">
        <f t="shared" si="61"/>
        <v>0</v>
      </c>
      <c r="F209" s="156">
        <f t="shared" si="61"/>
        <v>0</v>
      </c>
      <c r="G209" s="156">
        <f t="shared" si="61"/>
        <v>0</v>
      </c>
      <c r="H209" s="156">
        <f t="shared" si="61"/>
        <v>0</v>
      </c>
      <c r="I209" s="156">
        <f t="shared" si="61"/>
        <v>0</v>
      </c>
      <c r="J209" s="156">
        <f t="shared" si="61"/>
        <v>0</v>
      </c>
      <c r="K209" s="156">
        <f t="shared" si="61"/>
        <v>0</v>
      </c>
      <c r="L209" s="156">
        <f t="shared" si="61"/>
        <v>0</v>
      </c>
      <c r="M209" s="156">
        <f t="shared" si="61"/>
        <v>0</v>
      </c>
      <c r="N209" s="156">
        <f t="shared" si="61"/>
        <v>0</v>
      </c>
      <c r="O209" s="156">
        <f t="shared" si="61"/>
        <v>0</v>
      </c>
      <c r="P209" s="156">
        <f t="shared" si="61"/>
        <v>0</v>
      </c>
      <c r="Q209" s="156">
        <f t="shared" si="61"/>
        <v>0</v>
      </c>
    </row>
    <row r="210" spans="1:17" ht="12" customHeight="1" x14ac:dyDescent="0.25">
      <c r="A210" s="23" t="s">
        <v>60</v>
      </c>
      <c r="B210" s="156">
        <f>IF(B153=0,0,B153*1000000/B$7)</f>
        <v>0</v>
      </c>
      <c r="C210" s="156">
        <f t="shared" si="61"/>
        <v>0</v>
      </c>
      <c r="D210" s="156">
        <f t="shared" si="61"/>
        <v>0</v>
      </c>
      <c r="E210" s="156">
        <f t="shared" si="61"/>
        <v>0</v>
      </c>
      <c r="F210" s="156">
        <f t="shared" si="61"/>
        <v>0</v>
      </c>
      <c r="G210" s="156">
        <f t="shared" si="61"/>
        <v>0</v>
      </c>
      <c r="H210" s="156">
        <f t="shared" si="61"/>
        <v>0</v>
      </c>
      <c r="I210" s="156">
        <f t="shared" si="61"/>
        <v>0</v>
      </c>
      <c r="J210" s="156">
        <f t="shared" si="61"/>
        <v>0</v>
      </c>
      <c r="K210" s="156">
        <f t="shared" si="61"/>
        <v>0</v>
      </c>
      <c r="L210" s="156">
        <f t="shared" si="61"/>
        <v>0</v>
      </c>
      <c r="M210" s="156">
        <f t="shared" si="61"/>
        <v>0</v>
      </c>
      <c r="N210" s="156">
        <f t="shared" si="61"/>
        <v>0</v>
      </c>
      <c r="O210" s="156">
        <f t="shared" si="61"/>
        <v>0</v>
      </c>
      <c r="P210" s="156">
        <f t="shared" si="61"/>
        <v>0</v>
      </c>
      <c r="Q210" s="156">
        <f t="shared" si="61"/>
        <v>0</v>
      </c>
    </row>
    <row r="211" spans="1:17" ht="12" customHeight="1" x14ac:dyDescent="0.25">
      <c r="A211" s="158" t="s">
        <v>112</v>
      </c>
      <c r="B211" s="157">
        <f>B212</f>
        <v>0</v>
      </c>
      <c r="C211" s="157">
        <f t="shared" ref="C211:Q211" si="62">C212</f>
        <v>0</v>
      </c>
      <c r="D211" s="157">
        <f t="shared" si="62"/>
        <v>0</v>
      </c>
      <c r="E211" s="157">
        <f t="shared" si="62"/>
        <v>0</v>
      </c>
      <c r="F211" s="157">
        <f t="shared" si="62"/>
        <v>0</v>
      </c>
      <c r="G211" s="157">
        <f t="shared" si="62"/>
        <v>0</v>
      </c>
      <c r="H211" s="157">
        <f t="shared" si="62"/>
        <v>0</v>
      </c>
      <c r="I211" s="157">
        <f t="shared" si="62"/>
        <v>0</v>
      </c>
      <c r="J211" s="157">
        <f t="shared" si="62"/>
        <v>0</v>
      </c>
      <c r="K211" s="157">
        <f t="shared" si="62"/>
        <v>0</v>
      </c>
      <c r="L211" s="157">
        <f t="shared" si="62"/>
        <v>0</v>
      </c>
      <c r="M211" s="157">
        <f t="shared" si="62"/>
        <v>0</v>
      </c>
      <c r="N211" s="157">
        <f t="shared" si="62"/>
        <v>0</v>
      </c>
      <c r="O211" s="157">
        <f t="shared" si="62"/>
        <v>0</v>
      </c>
      <c r="P211" s="157">
        <f t="shared" si="62"/>
        <v>0</v>
      </c>
      <c r="Q211" s="157">
        <f t="shared" si="62"/>
        <v>0</v>
      </c>
    </row>
    <row r="212" spans="1:17" ht="12" customHeight="1" x14ac:dyDescent="0.25">
      <c r="A212" s="23" t="s">
        <v>60</v>
      </c>
      <c r="B212" s="156">
        <f>IF(B155=0,0,B155*1000000/B$5)</f>
        <v>0</v>
      </c>
      <c r="C212" s="156">
        <f t="shared" ref="C212:Q213" si="63">IF(C155=0,0,C155*1000000/C$5)</f>
        <v>0</v>
      </c>
      <c r="D212" s="156">
        <f t="shared" si="63"/>
        <v>0</v>
      </c>
      <c r="E212" s="156">
        <f t="shared" si="63"/>
        <v>0</v>
      </c>
      <c r="F212" s="156">
        <f t="shared" si="63"/>
        <v>0</v>
      </c>
      <c r="G212" s="156">
        <f t="shared" si="63"/>
        <v>0</v>
      </c>
      <c r="H212" s="156">
        <f t="shared" si="63"/>
        <v>0</v>
      </c>
      <c r="I212" s="156">
        <f t="shared" si="63"/>
        <v>0</v>
      </c>
      <c r="J212" s="156">
        <f t="shared" si="63"/>
        <v>0</v>
      </c>
      <c r="K212" s="156">
        <f t="shared" si="63"/>
        <v>0</v>
      </c>
      <c r="L212" s="156">
        <f t="shared" si="63"/>
        <v>0</v>
      </c>
      <c r="M212" s="156">
        <f t="shared" si="63"/>
        <v>0</v>
      </c>
      <c r="N212" s="156">
        <f t="shared" si="63"/>
        <v>0</v>
      </c>
      <c r="O212" s="156">
        <f t="shared" si="63"/>
        <v>0</v>
      </c>
      <c r="P212" s="156">
        <f t="shared" si="63"/>
        <v>0</v>
      </c>
      <c r="Q212" s="156">
        <f t="shared" si="63"/>
        <v>0</v>
      </c>
    </row>
    <row r="213" spans="1:17" ht="12" customHeight="1" x14ac:dyDescent="0.25">
      <c r="A213" s="158" t="s">
        <v>63</v>
      </c>
      <c r="B213" s="157">
        <f>IF(B156=0,0,B156*1000000/B$5)</f>
        <v>0</v>
      </c>
      <c r="C213" s="157">
        <f t="shared" si="63"/>
        <v>0</v>
      </c>
      <c r="D213" s="157">
        <f t="shared" si="63"/>
        <v>0</v>
      </c>
      <c r="E213" s="157">
        <f t="shared" si="63"/>
        <v>0</v>
      </c>
      <c r="F213" s="157">
        <f t="shared" si="63"/>
        <v>0</v>
      </c>
      <c r="G213" s="157">
        <f t="shared" si="63"/>
        <v>0</v>
      </c>
      <c r="H213" s="157">
        <f t="shared" si="63"/>
        <v>0</v>
      </c>
      <c r="I213" s="157">
        <f t="shared" si="63"/>
        <v>0</v>
      </c>
      <c r="J213" s="157">
        <f t="shared" si="63"/>
        <v>0</v>
      </c>
      <c r="K213" s="157">
        <f t="shared" si="63"/>
        <v>0</v>
      </c>
      <c r="L213" s="157">
        <f t="shared" si="63"/>
        <v>0</v>
      </c>
      <c r="M213" s="157">
        <f t="shared" si="63"/>
        <v>0</v>
      </c>
      <c r="N213" s="157">
        <f t="shared" si="63"/>
        <v>0</v>
      </c>
      <c r="O213" s="157">
        <f t="shared" si="63"/>
        <v>0</v>
      </c>
      <c r="P213" s="157">
        <f t="shared" si="63"/>
        <v>0</v>
      </c>
      <c r="Q213" s="157">
        <f t="shared" si="63"/>
        <v>0</v>
      </c>
    </row>
    <row r="214" spans="1:17" ht="12" customHeight="1" x14ac:dyDescent="0.25">
      <c r="A214" s="167" t="s">
        <v>148</v>
      </c>
      <c r="B214" s="132">
        <f>IF(B157=0,0,B157*1000000/B$11)</f>
        <v>0</v>
      </c>
      <c r="C214" s="132">
        <f t="shared" ref="C214:Q214" si="64">IF(C157=0,0,C157*1000000/C$11)</f>
        <v>0</v>
      </c>
      <c r="D214" s="132">
        <f t="shared" si="64"/>
        <v>0</v>
      </c>
      <c r="E214" s="132">
        <f t="shared" si="64"/>
        <v>0</v>
      </c>
      <c r="F214" s="132">
        <f t="shared" si="64"/>
        <v>0</v>
      </c>
      <c r="G214" s="132">
        <f t="shared" si="64"/>
        <v>0</v>
      </c>
      <c r="H214" s="132">
        <f t="shared" si="64"/>
        <v>0</v>
      </c>
      <c r="I214" s="132">
        <f t="shared" si="64"/>
        <v>0</v>
      </c>
      <c r="J214" s="132">
        <f t="shared" si="64"/>
        <v>0</v>
      </c>
      <c r="K214" s="132">
        <f t="shared" si="64"/>
        <v>0</v>
      </c>
      <c r="L214" s="132">
        <f t="shared" si="64"/>
        <v>0</v>
      </c>
      <c r="M214" s="132">
        <f t="shared" si="64"/>
        <v>0</v>
      </c>
      <c r="N214" s="132">
        <f t="shared" si="64"/>
        <v>0</v>
      </c>
      <c r="O214" s="132">
        <f t="shared" si="64"/>
        <v>0</v>
      </c>
      <c r="P214" s="132">
        <f t="shared" si="64"/>
        <v>0</v>
      </c>
      <c r="Q214" s="132">
        <f t="shared" si="64"/>
        <v>0</v>
      </c>
    </row>
    <row r="215" spans="1:17" ht="12" customHeight="1" x14ac:dyDescent="0.25">
      <c r="A215" s="167" t="s">
        <v>147</v>
      </c>
      <c r="B215" s="132">
        <f>IF(B158=0,0,B158*1000000/B$12)</f>
        <v>0</v>
      </c>
      <c r="C215" s="132">
        <f t="shared" ref="C215:Q217" si="65">IF(C158=0,0,C158*1000000/C$12)</f>
        <v>0</v>
      </c>
      <c r="D215" s="132">
        <f t="shared" si="65"/>
        <v>0</v>
      </c>
      <c r="E215" s="132">
        <f t="shared" si="65"/>
        <v>0</v>
      </c>
      <c r="F215" s="132">
        <f t="shared" si="65"/>
        <v>0</v>
      </c>
      <c r="G215" s="132">
        <f t="shared" si="65"/>
        <v>0</v>
      </c>
      <c r="H215" s="132">
        <f t="shared" si="65"/>
        <v>0</v>
      </c>
      <c r="I215" s="132">
        <f t="shared" si="65"/>
        <v>0</v>
      </c>
      <c r="J215" s="132">
        <f t="shared" si="65"/>
        <v>0</v>
      </c>
      <c r="K215" s="132">
        <f t="shared" si="65"/>
        <v>0</v>
      </c>
      <c r="L215" s="132">
        <f t="shared" si="65"/>
        <v>0</v>
      </c>
      <c r="M215" s="132">
        <f t="shared" si="65"/>
        <v>0</v>
      </c>
      <c r="N215" s="132">
        <f t="shared" si="65"/>
        <v>0</v>
      </c>
      <c r="O215" s="132">
        <f t="shared" si="65"/>
        <v>0</v>
      </c>
      <c r="P215" s="132">
        <f t="shared" si="65"/>
        <v>0</v>
      </c>
      <c r="Q215" s="132">
        <f t="shared" si="65"/>
        <v>0</v>
      </c>
    </row>
    <row r="216" spans="1:17" ht="12" customHeight="1" x14ac:dyDescent="0.25">
      <c r="A216" s="166" t="s">
        <v>61</v>
      </c>
      <c r="B216" s="165">
        <f>IF(B159=0,0,B159*1000000/B$12)</f>
        <v>0</v>
      </c>
      <c r="C216" s="165">
        <f t="shared" si="65"/>
        <v>0</v>
      </c>
      <c r="D216" s="165">
        <f t="shared" si="65"/>
        <v>0</v>
      </c>
      <c r="E216" s="165">
        <f t="shared" si="65"/>
        <v>0</v>
      </c>
      <c r="F216" s="165">
        <f t="shared" si="65"/>
        <v>0</v>
      </c>
      <c r="G216" s="165">
        <f t="shared" si="65"/>
        <v>0</v>
      </c>
      <c r="H216" s="165">
        <f t="shared" si="65"/>
        <v>0</v>
      </c>
      <c r="I216" s="165">
        <f t="shared" si="65"/>
        <v>0</v>
      </c>
      <c r="J216" s="165">
        <f t="shared" si="65"/>
        <v>0</v>
      </c>
      <c r="K216" s="165">
        <f t="shared" si="65"/>
        <v>0</v>
      </c>
      <c r="L216" s="165">
        <f t="shared" si="65"/>
        <v>0</v>
      </c>
      <c r="M216" s="165">
        <f t="shared" si="65"/>
        <v>0</v>
      </c>
      <c r="N216" s="165">
        <f t="shared" si="65"/>
        <v>0</v>
      </c>
      <c r="O216" s="165">
        <f t="shared" si="65"/>
        <v>0</v>
      </c>
      <c r="P216" s="165">
        <f t="shared" si="65"/>
        <v>0</v>
      </c>
      <c r="Q216" s="165">
        <f t="shared" si="65"/>
        <v>0</v>
      </c>
    </row>
    <row r="217" spans="1:17" ht="12" customHeight="1" x14ac:dyDescent="0.25">
      <c r="A217" s="147" t="s">
        <v>59</v>
      </c>
      <c r="B217" s="164">
        <f>IF(B160=0,0,B160*1000000/B$12)</f>
        <v>0</v>
      </c>
      <c r="C217" s="164">
        <f t="shared" si="65"/>
        <v>0</v>
      </c>
      <c r="D217" s="164">
        <f t="shared" si="65"/>
        <v>0</v>
      </c>
      <c r="E217" s="164">
        <f t="shared" si="65"/>
        <v>0</v>
      </c>
      <c r="F217" s="164">
        <f t="shared" si="65"/>
        <v>0</v>
      </c>
      <c r="G217" s="164">
        <f t="shared" si="65"/>
        <v>0</v>
      </c>
      <c r="H217" s="164">
        <f t="shared" si="65"/>
        <v>0</v>
      </c>
      <c r="I217" s="164">
        <f t="shared" si="65"/>
        <v>0</v>
      </c>
      <c r="J217" s="164">
        <f t="shared" si="65"/>
        <v>0</v>
      </c>
      <c r="K217" s="164">
        <f t="shared" si="65"/>
        <v>0</v>
      </c>
      <c r="L217" s="164">
        <f t="shared" si="65"/>
        <v>0</v>
      </c>
      <c r="M217" s="164">
        <f t="shared" si="65"/>
        <v>0</v>
      </c>
      <c r="N217" s="164">
        <f t="shared" si="65"/>
        <v>0</v>
      </c>
      <c r="O217" s="164">
        <f t="shared" si="65"/>
        <v>0</v>
      </c>
      <c r="P217" s="164">
        <f t="shared" si="65"/>
        <v>0</v>
      </c>
      <c r="Q217" s="164">
        <f t="shared" si="65"/>
        <v>0</v>
      </c>
    </row>
    <row r="218" spans="1:17" ht="12" customHeight="1" x14ac:dyDescent="0.25">
      <c r="A218" s="163" t="s">
        <v>142</v>
      </c>
      <c r="B218" s="162">
        <f>IF(B161=0,0,B161*1000000/B$13)</f>
        <v>0</v>
      </c>
      <c r="C218" s="162">
        <f t="shared" ref="C218:Q218" si="66">IF(C161=0,0,C161*1000000/C$13)</f>
        <v>0</v>
      </c>
      <c r="D218" s="162">
        <f t="shared" si="66"/>
        <v>0</v>
      </c>
      <c r="E218" s="162">
        <f t="shared" si="66"/>
        <v>0</v>
      </c>
      <c r="F218" s="162">
        <f t="shared" si="66"/>
        <v>0</v>
      </c>
      <c r="G218" s="162">
        <f t="shared" si="66"/>
        <v>0</v>
      </c>
      <c r="H218" s="162">
        <f t="shared" si="66"/>
        <v>0</v>
      </c>
      <c r="I218" s="162">
        <f t="shared" si="66"/>
        <v>0</v>
      </c>
      <c r="J218" s="162">
        <f t="shared" si="66"/>
        <v>0</v>
      </c>
      <c r="K218" s="162">
        <f t="shared" si="66"/>
        <v>0</v>
      </c>
      <c r="L218" s="162">
        <f t="shared" si="66"/>
        <v>0</v>
      </c>
      <c r="M218" s="162">
        <f t="shared" si="66"/>
        <v>0</v>
      </c>
      <c r="N218" s="162">
        <f t="shared" si="66"/>
        <v>0</v>
      </c>
      <c r="O218" s="162">
        <f t="shared" si="66"/>
        <v>0</v>
      </c>
      <c r="P218" s="162">
        <f t="shared" si="66"/>
        <v>0</v>
      </c>
      <c r="Q218" s="162">
        <f t="shared" si="66"/>
        <v>0</v>
      </c>
    </row>
    <row r="219" spans="1:17" ht="12" customHeight="1" x14ac:dyDescent="0.25">
      <c r="A219" s="161" t="s">
        <v>141</v>
      </c>
      <c r="B219" s="160">
        <f>IF(B162=0,0,B162*1000000/B$14)</f>
        <v>0</v>
      </c>
      <c r="C219" s="160">
        <f t="shared" ref="C219:Q221" si="67">IF(C162=0,0,C162*1000000/C$14)</f>
        <v>0</v>
      </c>
      <c r="D219" s="160">
        <f t="shared" si="67"/>
        <v>0</v>
      </c>
      <c r="E219" s="160">
        <f t="shared" si="67"/>
        <v>0</v>
      </c>
      <c r="F219" s="160">
        <f t="shared" si="67"/>
        <v>0</v>
      </c>
      <c r="G219" s="160">
        <f t="shared" si="67"/>
        <v>0</v>
      </c>
      <c r="H219" s="160">
        <f t="shared" si="67"/>
        <v>0</v>
      </c>
      <c r="I219" s="160">
        <f t="shared" si="67"/>
        <v>0</v>
      </c>
      <c r="J219" s="160">
        <f t="shared" si="67"/>
        <v>0</v>
      </c>
      <c r="K219" s="160">
        <f t="shared" si="67"/>
        <v>0</v>
      </c>
      <c r="L219" s="160">
        <f t="shared" si="67"/>
        <v>0</v>
      </c>
      <c r="M219" s="160">
        <f t="shared" si="67"/>
        <v>0</v>
      </c>
      <c r="N219" s="160">
        <f t="shared" si="67"/>
        <v>0</v>
      </c>
      <c r="O219" s="160">
        <f t="shared" si="67"/>
        <v>0</v>
      </c>
      <c r="P219" s="160">
        <f t="shared" si="67"/>
        <v>0</v>
      </c>
      <c r="Q219" s="160">
        <f t="shared" si="67"/>
        <v>0</v>
      </c>
    </row>
    <row r="220" spans="1:17" ht="12" customHeight="1" x14ac:dyDescent="0.25">
      <c r="A220" s="148" t="s">
        <v>60</v>
      </c>
      <c r="B220" s="156">
        <f>IF(B163=0,0,B163*1000000/B$14)</f>
        <v>0</v>
      </c>
      <c r="C220" s="156">
        <f t="shared" si="67"/>
        <v>0</v>
      </c>
      <c r="D220" s="156">
        <f t="shared" si="67"/>
        <v>0</v>
      </c>
      <c r="E220" s="156">
        <f t="shared" si="67"/>
        <v>0</v>
      </c>
      <c r="F220" s="156">
        <f t="shared" si="67"/>
        <v>0</v>
      </c>
      <c r="G220" s="156">
        <f t="shared" si="67"/>
        <v>0</v>
      </c>
      <c r="H220" s="156">
        <f t="shared" si="67"/>
        <v>0</v>
      </c>
      <c r="I220" s="156">
        <f t="shared" si="67"/>
        <v>0</v>
      </c>
      <c r="J220" s="156">
        <f t="shared" si="67"/>
        <v>0</v>
      </c>
      <c r="K220" s="156">
        <f t="shared" si="67"/>
        <v>0</v>
      </c>
      <c r="L220" s="156">
        <f t="shared" si="67"/>
        <v>0</v>
      </c>
      <c r="M220" s="156">
        <f t="shared" si="67"/>
        <v>0</v>
      </c>
      <c r="N220" s="156">
        <f t="shared" si="67"/>
        <v>0</v>
      </c>
      <c r="O220" s="156">
        <f t="shared" si="67"/>
        <v>0</v>
      </c>
      <c r="P220" s="156">
        <f t="shared" si="67"/>
        <v>0</v>
      </c>
      <c r="Q220" s="156">
        <f t="shared" si="67"/>
        <v>0</v>
      </c>
    </row>
    <row r="221" spans="1:17" ht="12" customHeight="1" x14ac:dyDescent="0.25">
      <c r="A221" s="148" t="s">
        <v>59</v>
      </c>
      <c r="B221" s="156">
        <f>IF(B164=0,0,B164*1000000/B$14)</f>
        <v>0</v>
      </c>
      <c r="C221" s="156">
        <f t="shared" si="67"/>
        <v>0</v>
      </c>
      <c r="D221" s="156">
        <f t="shared" si="67"/>
        <v>0</v>
      </c>
      <c r="E221" s="156">
        <f t="shared" si="67"/>
        <v>0</v>
      </c>
      <c r="F221" s="156">
        <f t="shared" si="67"/>
        <v>0</v>
      </c>
      <c r="G221" s="156">
        <f t="shared" si="67"/>
        <v>0</v>
      </c>
      <c r="H221" s="156">
        <f t="shared" si="67"/>
        <v>0</v>
      </c>
      <c r="I221" s="156">
        <f t="shared" si="67"/>
        <v>0</v>
      </c>
      <c r="J221" s="156">
        <f t="shared" si="67"/>
        <v>0</v>
      </c>
      <c r="K221" s="156">
        <f t="shared" si="67"/>
        <v>0</v>
      </c>
      <c r="L221" s="156">
        <f t="shared" si="67"/>
        <v>0</v>
      </c>
      <c r="M221" s="156">
        <f t="shared" si="67"/>
        <v>0</v>
      </c>
      <c r="N221" s="156">
        <f t="shared" si="67"/>
        <v>0</v>
      </c>
      <c r="O221" s="156">
        <f t="shared" si="67"/>
        <v>0</v>
      </c>
      <c r="P221" s="156">
        <f t="shared" si="67"/>
        <v>0</v>
      </c>
      <c r="Q221" s="156">
        <f t="shared" si="67"/>
        <v>0</v>
      </c>
    </row>
    <row r="222" spans="1:17" ht="12" customHeight="1" x14ac:dyDescent="0.25">
      <c r="A222" s="158" t="s">
        <v>62</v>
      </c>
      <c r="B222" s="157">
        <f>IF(B165=0,0,B165*1000000/B$5)</f>
        <v>0</v>
      </c>
      <c r="C222" s="157">
        <f t="shared" ref="C222:Q222" si="68">IF(C165=0,0,C165*1000000/C$5)</f>
        <v>0</v>
      </c>
      <c r="D222" s="157">
        <f t="shared" si="68"/>
        <v>0</v>
      </c>
      <c r="E222" s="157">
        <f t="shared" si="68"/>
        <v>0</v>
      </c>
      <c r="F222" s="157">
        <f t="shared" si="68"/>
        <v>0</v>
      </c>
      <c r="G222" s="157">
        <f t="shared" si="68"/>
        <v>0</v>
      </c>
      <c r="H222" s="157">
        <f t="shared" si="68"/>
        <v>0</v>
      </c>
      <c r="I222" s="157">
        <f t="shared" si="68"/>
        <v>0</v>
      </c>
      <c r="J222" s="157">
        <f t="shared" si="68"/>
        <v>0</v>
      </c>
      <c r="K222" s="157">
        <f t="shared" si="68"/>
        <v>0</v>
      </c>
      <c r="L222" s="157">
        <f t="shared" si="68"/>
        <v>0</v>
      </c>
      <c r="M222" s="157">
        <f t="shared" si="68"/>
        <v>0</v>
      </c>
      <c r="N222" s="157">
        <f t="shared" si="68"/>
        <v>0</v>
      </c>
      <c r="O222" s="157">
        <f t="shared" si="68"/>
        <v>0</v>
      </c>
      <c r="P222" s="157">
        <f t="shared" si="68"/>
        <v>0</v>
      </c>
      <c r="Q222" s="157">
        <f t="shared" si="68"/>
        <v>0</v>
      </c>
    </row>
    <row r="223" spans="1:17" ht="12" customHeight="1" x14ac:dyDescent="0.25">
      <c r="A223" s="23" t="s">
        <v>57</v>
      </c>
      <c r="B223" s="156">
        <f>IF(B166=0,0,B166*1000000/B$16)</f>
        <v>0</v>
      </c>
      <c r="C223" s="156">
        <f t="shared" ref="C223:Q223" si="69">IF(C166=0,0,C166*1000000/C$16)</f>
        <v>0</v>
      </c>
      <c r="D223" s="156">
        <f t="shared" si="69"/>
        <v>0</v>
      </c>
      <c r="E223" s="156">
        <f t="shared" si="69"/>
        <v>0</v>
      </c>
      <c r="F223" s="156">
        <f t="shared" si="69"/>
        <v>0</v>
      </c>
      <c r="G223" s="156">
        <f t="shared" si="69"/>
        <v>0</v>
      </c>
      <c r="H223" s="156">
        <f t="shared" si="69"/>
        <v>0</v>
      </c>
      <c r="I223" s="156">
        <f t="shared" si="69"/>
        <v>0</v>
      </c>
      <c r="J223" s="156">
        <f t="shared" si="69"/>
        <v>0</v>
      </c>
      <c r="K223" s="156">
        <f t="shared" si="69"/>
        <v>0</v>
      </c>
      <c r="L223" s="156">
        <f t="shared" si="69"/>
        <v>0</v>
      </c>
      <c r="M223" s="156">
        <f t="shared" si="69"/>
        <v>0</v>
      </c>
      <c r="N223" s="156">
        <f t="shared" si="69"/>
        <v>0</v>
      </c>
      <c r="O223" s="156">
        <f t="shared" si="69"/>
        <v>0</v>
      </c>
      <c r="P223" s="156">
        <f t="shared" si="69"/>
        <v>0</v>
      </c>
      <c r="Q223" s="156">
        <f t="shared" si="69"/>
        <v>0</v>
      </c>
    </row>
    <row r="224" spans="1:17" ht="12" customHeight="1" x14ac:dyDescent="0.25">
      <c r="A224" s="29" t="s">
        <v>140</v>
      </c>
      <c r="B224" s="57">
        <f>IF(B167=0,0,B167*1000000/B$17)</f>
        <v>0</v>
      </c>
      <c r="C224" s="57">
        <f t="shared" ref="C224:Q224" si="70">IF(C167=0,0,C167*1000000/C$17)</f>
        <v>0</v>
      </c>
      <c r="D224" s="57">
        <f t="shared" si="70"/>
        <v>0</v>
      </c>
      <c r="E224" s="57">
        <f t="shared" si="70"/>
        <v>0</v>
      </c>
      <c r="F224" s="57">
        <f t="shared" si="70"/>
        <v>0</v>
      </c>
      <c r="G224" s="57">
        <f t="shared" si="70"/>
        <v>0</v>
      </c>
      <c r="H224" s="57">
        <f t="shared" si="70"/>
        <v>0</v>
      </c>
      <c r="I224" s="57">
        <f t="shared" si="70"/>
        <v>0</v>
      </c>
      <c r="J224" s="57">
        <f t="shared" si="70"/>
        <v>0</v>
      </c>
      <c r="K224" s="57">
        <f t="shared" si="70"/>
        <v>0</v>
      </c>
      <c r="L224" s="57">
        <f t="shared" si="70"/>
        <v>0</v>
      </c>
      <c r="M224" s="57">
        <f t="shared" si="70"/>
        <v>0</v>
      </c>
      <c r="N224" s="57">
        <f t="shared" si="70"/>
        <v>0</v>
      </c>
      <c r="O224" s="57">
        <f t="shared" si="70"/>
        <v>0</v>
      </c>
      <c r="P224" s="57">
        <f t="shared" si="70"/>
        <v>0</v>
      </c>
      <c r="Q224" s="57">
        <f t="shared" si="70"/>
        <v>0</v>
      </c>
    </row>
    <row r="226" spans="1:17" ht="12" customHeight="1" x14ac:dyDescent="0.25">
      <c r="A226" s="152" t="s">
        <v>196</v>
      </c>
      <c r="B226" s="184">
        <f>B169/RES_summary!B$19</f>
        <v>0</v>
      </c>
      <c r="C226" s="184">
        <f>C169/RES_summary!C$19</f>
        <v>0</v>
      </c>
      <c r="D226" s="184">
        <f>D169/RES_summary!D$19</f>
        <v>0</v>
      </c>
      <c r="E226" s="184">
        <f>E169/RES_summary!E$19</f>
        <v>0</v>
      </c>
      <c r="F226" s="184">
        <f>F169/RES_summary!F$19</f>
        <v>0</v>
      </c>
      <c r="G226" s="184">
        <f>G169/RES_summary!G$19</f>
        <v>0</v>
      </c>
      <c r="H226" s="184">
        <f>H169/RES_summary!H$19</f>
        <v>0</v>
      </c>
      <c r="I226" s="184">
        <f>I169/RES_summary!I$19</f>
        <v>0</v>
      </c>
      <c r="J226" s="184">
        <f>J169/RES_summary!J$19</f>
        <v>0</v>
      </c>
      <c r="K226" s="184">
        <f>K169/RES_summary!K$19</f>
        <v>0</v>
      </c>
      <c r="L226" s="184">
        <f>L169/RES_summary!L$19</f>
        <v>0</v>
      </c>
      <c r="M226" s="184">
        <f>M169/RES_summary!M$19</f>
        <v>0</v>
      </c>
      <c r="N226" s="184">
        <f>N169/RES_summary!N$19</f>
        <v>0</v>
      </c>
      <c r="O226" s="184">
        <f>O169/RES_summary!O$19</f>
        <v>0</v>
      </c>
      <c r="P226" s="184">
        <f>P169/RES_summary!P$19</f>
        <v>0</v>
      </c>
      <c r="Q226" s="184">
        <f>Q169/RES_summary!Q$19</f>
        <v>0</v>
      </c>
    </row>
    <row r="227" spans="1:17" ht="12" customHeight="1" x14ac:dyDescent="0.25">
      <c r="A227" s="158" t="s">
        <v>65</v>
      </c>
      <c r="B227" s="178">
        <f>B170/RES_summary!B$19</f>
        <v>0</v>
      </c>
      <c r="C227" s="178">
        <f>C170/RES_summary!C$19</f>
        <v>0</v>
      </c>
      <c r="D227" s="178">
        <f>D170/RES_summary!D$19</f>
        <v>0</v>
      </c>
      <c r="E227" s="178">
        <f>E170/RES_summary!E$19</f>
        <v>0</v>
      </c>
      <c r="F227" s="178">
        <f>F170/RES_summary!F$19</f>
        <v>0</v>
      </c>
      <c r="G227" s="178">
        <f>G170/RES_summary!G$19</f>
        <v>0</v>
      </c>
      <c r="H227" s="178">
        <f>H170/RES_summary!H$19</f>
        <v>0</v>
      </c>
      <c r="I227" s="178">
        <f>I170/RES_summary!I$19</f>
        <v>0</v>
      </c>
      <c r="J227" s="178">
        <f>J170/RES_summary!J$19</f>
        <v>0</v>
      </c>
      <c r="K227" s="178">
        <f>K170/RES_summary!K$19</f>
        <v>0</v>
      </c>
      <c r="L227" s="178">
        <f>L170/RES_summary!L$19</f>
        <v>0</v>
      </c>
      <c r="M227" s="178">
        <f>M170/RES_summary!M$19</f>
        <v>0</v>
      </c>
      <c r="N227" s="178">
        <f>N170/RES_summary!N$19</f>
        <v>0</v>
      </c>
      <c r="O227" s="178">
        <f>O170/RES_summary!O$19</f>
        <v>0</v>
      </c>
      <c r="P227" s="178">
        <f>P170/RES_summary!P$19</f>
        <v>0</v>
      </c>
      <c r="Q227" s="178">
        <f>Q170/RES_summary!Q$19</f>
        <v>0</v>
      </c>
    </row>
    <row r="228" spans="1:17" ht="12" customHeight="1" x14ac:dyDescent="0.25">
      <c r="A228" s="23" t="s">
        <v>149</v>
      </c>
      <c r="B228" s="177">
        <f>B171/RES_summary!B$19</f>
        <v>0</v>
      </c>
      <c r="C228" s="177">
        <f>C171/RES_summary!C$19</f>
        <v>0</v>
      </c>
      <c r="D228" s="177">
        <f>D171/RES_summary!D$19</f>
        <v>0</v>
      </c>
      <c r="E228" s="177">
        <f>E171/RES_summary!E$19</f>
        <v>0</v>
      </c>
      <c r="F228" s="177">
        <f>F171/RES_summary!F$19</f>
        <v>0</v>
      </c>
      <c r="G228" s="177">
        <f>G171/RES_summary!G$19</f>
        <v>0</v>
      </c>
      <c r="H228" s="177">
        <f>H171/RES_summary!H$19</f>
        <v>0</v>
      </c>
      <c r="I228" s="177">
        <f>I171/RES_summary!I$19</f>
        <v>0</v>
      </c>
      <c r="J228" s="177">
        <f>J171/RES_summary!J$19</f>
        <v>0</v>
      </c>
      <c r="K228" s="177">
        <f>K171/RES_summary!K$19</f>
        <v>0</v>
      </c>
      <c r="L228" s="177">
        <f>L171/RES_summary!L$19</f>
        <v>0</v>
      </c>
      <c r="M228" s="177">
        <f>M171/RES_summary!M$19</f>
        <v>0</v>
      </c>
      <c r="N228" s="177">
        <f>N171/RES_summary!N$19</f>
        <v>0</v>
      </c>
      <c r="O228" s="177">
        <f>O171/RES_summary!O$19</f>
        <v>0</v>
      </c>
      <c r="P228" s="177">
        <f>P171/RES_summary!P$19</f>
        <v>0</v>
      </c>
      <c r="Q228" s="177">
        <f>Q171/RES_summary!Q$19</f>
        <v>0</v>
      </c>
    </row>
    <row r="229" spans="1:17" ht="12" customHeight="1" x14ac:dyDescent="0.25">
      <c r="A229" s="23" t="s">
        <v>60</v>
      </c>
      <c r="B229" s="177">
        <f>B172/RES_summary!B$19</f>
        <v>0</v>
      </c>
      <c r="C229" s="177">
        <f>C172/RES_summary!C$19</f>
        <v>0</v>
      </c>
      <c r="D229" s="177">
        <f>D172/RES_summary!D$19</f>
        <v>0</v>
      </c>
      <c r="E229" s="177">
        <f>E172/RES_summary!E$19</f>
        <v>0</v>
      </c>
      <c r="F229" s="177">
        <f>F172/RES_summary!F$19</f>
        <v>0</v>
      </c>
      <c r="G229" s="177">
        <f>G172/RES_summary!G$19</f>
        <v>0</v>
      </c>
      <c r="H229" s="177">
        <f>H172/RES_summary!H$19</f>
        <v>0</v>
      </c>
      <c r="I229" s="177">
        <f>I172/RES_summary!I$19</f>
        <v>0</v>
      </c>
      <c r="J229" s="177">
        <f>J172/RES_summary!J$19</f>
        <v>0</v>
      </c>
      <c r="K229" s="177">
        <f>K172/RES_summary!K$19</f>
        <v>0</v>
      </c>
      <c r="L229" s="177">
        <f>L172/RES_summary!L$19</f>
        <v>0</v>
      </c>
      <c r="M229" s="177">
        <f>M172/RES_summary!M$19</f>
        <v>0</v>
      </c>
      <c r="N229" s="177">
        <f>N172/RES_summary!N$19</f>
        <v>0</v>
      </c>
      <c r="O229" s="177">
        <f>O172/RES_summary!O$19</f>
        <v>0</v>
      </c>
      <c r="P229" s="177">
        <f>P172/RES_summary!P$19</f>
        <v>0</v>
      </c>
      <c r="Q229" s="177">
        <f>Q172/RES_summary!Q$19</f>
        <v>0</v>
      </c>
    </row>
    <row r="230" spans="1:17" ht="12" customHeight="1" x14ac:dyDescent="0.25">
      <c r="A230" s="158" t="s">
        <v>112</v>
      </c>
      <c r="B230" s="178">
        <f>B173/RES_summary!B$19</f>
        <v>0</v>
      </c>
      <c r="C230" s="178">
        <f>C173/RES_summary!C$19</f>
        <v>0</v>
      </c>
      <c r="D230" s="178">
        <f>D173/RES_summary!D$19</f>
        <v>0</v>
      </c>
      <c r="E230" s="178">
        <f>E173/RES_summary!E$19</f>
        <v>0</v>
      </c>
      <c r="F230" s="178">
        <f>F173/RES_summary!F$19</f>
        <v>0</v>
      </c>
      <c r="G230" s="178">
        <f>G173/RES_summary!G$19</f>
        <v>0</v>
      </c>
      <c r="H230" s="178">
        <f>H173/RES_summary!H$19</f>
        <v>0</v>
      </c>
      <c r="I230" s="178">
        <f>I173/RES_summary!I$19</f>
        <v>0</v>
      </c>
      <c r="J230" s="178">
        <f>J173/RES_summary!J$19</f>
        <v>0</v>
      </c>
      <c r="K230" s="178">
        <f>K173/RES_summary!K$19</f>
        <v>0</v>
      </c>
      <c r="L230" s="178">
        <f>L173/RES_summary!L$19</f>
        <v>0</v>
      </c>
      <c r="M230" s="178">
        <f>M173/RES_summary!M$19</f>
        <v>0</v>
      </c>
      <c r="N230" s="178">
        <f>N173/RES_summary!N$19</f>
        <v>0</v>
      </c>
      <c r="O230" s="178">
        <f>O173/RES_summary!O$19</f>
        <v>0</v>
      </c>
      <c r="P230" s="178">
        <f>P173/RES_summary!P$19</f>
        <v>0</v>
      </c>
      <c r="Q230" s="178">
        <f>Q173/RES_summary!Q$19</f>
        <v>0</v>
      </c>
    </row>
    <row r="231" spans="1:17" ht="12" customHeight="1" x14ac:dyDescent="0.25">
      <c r="A231" s="23" t="s">
        <v>60</v>
      </c>
      <c r="B231" s="177">
        <f>B174/RES_summary!B$19</f>
        <v>0</v>
      </c>
      <c r="C231" s="177">
        <f>C174/RES_summary!C$19</f>
        <v>0</v>
      </c>
      <c r="D231" s="177">
        <f>D174/RES_summary!D$19</f>
        <v>0</v>
      </c>
      <c r="E231" s="177">
        <f>E174/RES_summary!E$19</f>
        <v>0</v>
      </c>
      <c r="F231" s="177">
        <f>F174/RES_summary!F$19</f>
        <v>0</v>
      </c>
      <c r="G231" s="177">
        <f>G174/RES_summary!G$19</f>
        <v>0</v>
      </c>
      <c r="H231" s="177">
        <f>H174/RES_summary!H$19</f>
        <v>0</v>
      </c>
      <c r="I231" s="177">
        <f>I174/RES_summary!I$19</f>
        <v>0</v>
      </c>
      <c r="J231" s="177">
        <f>J174/RES_summary!J$19</f>
        <v>0</v>
      </c>
      <c r="K231" s="177">
        <f>K174/RES_summary!K$19</f>
        <v>0</v>
      </c>
      <c r="L231" s="177">
        <f>L174/RES_summary!L$19</f>
        <v>0</v>
      </c>
      <c r="M231" s="177">
        <f>M174/RES_summary!M$19</f>
        <v>0</v>
      </c>
      <c r="N231" s="177">
        <f>N174/RES_summary!N$19</f>
        <v>0</v>
      </c>
      <c r="O231" s="177">
        <f>O174/RES_summary!O$19</f>
        <v>0</v>
      </c>
      <c r="P231" s="177">
        <f>P174/RES_summary!P$19</f>
        <v>0</v>
      </c>
      <c r="Q231" s="177">
        <f>Q174/RES_summary!Q$19</f>
        <v>0</v>
      </c>
    </row>
    <row r="232" spans="1:17" ht="12" customHeight="1" x14ac:dyDescent="0.25">
      <c r="A232" s="158" t="s">
        <v>63</v>
      </c>
      <c r="B232" s="178">
        <f>B175/RES_summary!B$19</f>
        <v>0</v>
      </c>
      <c r="C232" s="178">
        <f>C175/RES_summary!C$19</f>
        <v>0</v>
      </c>
      <c r="D232" s="178">
        <f>D175/RES_summary!D$19</f>
        <v>0</v>
      </c>
      <c r="E232" s="178">
        <f>E175/RES_summary!E$19</f>
        <v>0</v>
      </c>
      <c r="F232" s="178">
        <f>F175/RES_summary!F$19</f>
        <v>0</v>
      </c>
      <c r="G232" s="178">
        <f>G175/RES_summary!G$19</f>
        <v>0</v>
      </c>
      <c r="H232" s="178">
        <f>H175/RES_summary!H$19</f>
        <v>0</v>
      </c>
      <c r="I232" s="178">
        <f>I175/RES_summary!I$19</f>
        <v>0</v>
      </c>
      <c r="J232" s="178">
        <f>J175/RES_summary!J$19</f>
        <v>0</v>
      </c>
      <c r="K232" s="178">
        <f>K175/RES_summary!K$19</f>
        <v>0</v>
      </c>
      <c r="L232" s="178">
        <f>L175/RES_summary!L$19</f>
        <v>0</v>
      </c>
      <c r="M232" s="178">
        <f>M175/RES_summary!M$19</f>
        <v>0</v>
      </c>
      <c r="N232" s="178">
        <f>N175/RES_summary!N$19</f>
        <v>0</v>
      </c>
      <c r="O232" s="178">
        <f>O175/RES_summary!O$19</f>
        <v>0</v>
      </c>
      <c r="P232" s="178">
        <f>P175/RES_summary!P$19</f>
        <v>0</v>
      </c>
      <c r="Q232" s="178">
        <f>Q175/RES_summary!Q$19</f>
        <v>0</v>
      </c>
    </row>
    <row r="233" spans="1:17" ht="12" customHeight="1" x14ac:dyDescent="0.25">
      <c r="A233" s="167" t="s">
        <v>148</v>
      </c>
      <c r="B233" s="183">
        <f>B176/RES_summary!B$19</f>
        <v>0</v>
      </c>
      <c r="C233" s="183">
        <f>C176/RES_summary!C$19</f>
        <v>0</v>
      </c>
      <c r="D233" s="183">
        <f>D176/RES_summary!D$19</f>
        <v>0</v>
      </c>
      <c r="E233" s="183">
        <f>E176/RES_summary!E$19</f>
        <v>0</v>
      </c>
      <c r="F233" s="183">
        <f>F176/RES_summary!F$19</f>
        <v>0</v>
      </c>
      <c r="G233" s="183">
        <f>G176/RES_summary!G$19</f>
        <v>0</v>
      </c>
      <c r="H233" s="183">
        <f>H176/RES_summary!H$19</f>
        <v>0</v>
      </c>
      <c r="I233" s="183">
        <f>I176/RES_summary!I$19</f>
        <v>0</v>
      </c>
      <c r="J233" s="183">
        <f>J176/RES_summary!J$19</f>
        <v>0</v>
      </c>
      <c r="K233" s="183">
        <f>K176/RES_summary!K$19</f>
        <v>0</v>
      </c>
      <c r="L233" s="183">
        <f>L176/RES_summary!L$19</f>
        <v>0</v>
      </c>
      <c r="M233" s="183">
        <f>M176/RES_summary!M$19</f>
        <v>0</v>
      </c>
      <c r="N233" s="183">
        <f>N176/RES_summary!N$19</f>
        <v>0</v>
      </c>
      <c r="O233" s="183">
        <f>O176/RES_summary!O$19</f>
        <v>0</v>
      </c>
      <c r="P233" s="183">
        <f>P176/RES_summary!P$19</f>
        <v>0</v>
      </c>
      <c r="Q233" s="183">
        <f>Q176/RES_summary!Q$19</f>
        <v>0</v>
      </c>
    </row>
    <row r="234" spans="1:17" ht="12" customHeight="1" x14ac:dyDescent="0.25">
      <c r="A234" s="167" t="s">
        <v>147</v>
      </c>
      <c r="B234" s="183">
        <f>B177/RES_summary!B$19</f>
        <v>0</v>
      </c>
      <c r="C234" s="183">
        <f>C177/RES_summary!C$19</f>
        <v>0</v>
      </c>
      <c r="D234" s="183">
        <f>D177/RES_summary!D$19</f>
        <v>0</v>
      </c>
      <c r="E234" s="183">
        <f>E177/RES_summary!E$19</f>
        <v>0</v>
      </c>
      <c r="F234" s="183">
        <f>F177/RES_summary!F$19</f>
        <v>0</v>
      </c>
      <c r="G234" s="183">
        <f>G177/RES_summary!G$19</f>
        <v>0</v>
      </c>
      <c r="H234" s="183">
        <f>H177/RES_summary!H$19</f>
        <v>0</v>
      </c>
      <c r="I234" s="183">
        <f>I177/RES_summary!I$19</f>
        <v>0</v>
      </c>
      <c r="J234" s="183">
        <f>J177/RES_summary!J$19</f>
        <v>0</v>
      </c>
      <c r="K234" s="183">
        <f>K177/RES_summary!K$19</f>
        <v>0</v>
      </c>
      <c r="L234" s="183">
        <f>L177/RES_summary!L$19</f>
        <v>0</v>
      </c>
      <c r="M234" s="183">
        <f>M177/RES_summary!M$19</f>
        <v>0</v>
      </c>
      <c r="N234" s="183">
        <f>N177/RES_summary!N$19</f>
        <v>0</v>
      </c>
      <c r="O234" s="183">
        <f>O177/RES_summary!O$19</f>
        <v>0</v>
      </c>
      <c r="P234" s="183">
        <f>P177/RES_summary!P$19</f>
        <v>0</v>
      </c>
      <c r="Q234" s="183">
        <f>Q177/RES_summary!Q$19</f>
        <v>0</v>
      </c>
    </row>
    <row r="235" spans="1:17" ht="12" customHeight="1" x14ac:dyDescent="0.25">
      <c r="A235" s="166" t="s">
        <v>61</v>
      </c>
      <c r="B235" s="182">
        <f>B178/RES_summary!B$19</f>
        <v>0</v>
      </c>
      <c r="C235" s="182">
        <f>C178/RES_summary!C$19</f>
        <v>0</v>
      </c>
      <c r="D235" s="182">
        <f>D178/RES_summary!D$19</f>
        <v>0</v>
      </c>
      <c r="E235" s="182">
        <f>E178/RES_summary!E$19</f>
        <v>0</v>
      </c>
      <c r="F235" s="182">
        <f>F178/RES_summary!F$19</f>
        <v>0</v>
      </c>
      <c r="G235" s="182">
        <f>G178/RES_summary!G$19</f>
        <v>0</v>
      </c>
      <c r="H235" s="182">
        <f>H178/RES_summary!H$19</f>
        <v>0</v>
      </c>
      <c r="I235" s="182">
        <f>I178/RES_summary!I$19</f>
        <v>0</v>
      </c>
      <c r="J235" s="182">
        <f>J178/RES_summary!J$19</f>
        <v>0</v>
      </c>
      <c r="K235" s="182">
        <f>K178/RES_summary!K$19</f>
        <v>0</v>
      </c>
      <c r="L235" s="182">
        <f>L178/RES_summary!L$19</f>
        <v>0</v>
      </c>
      <c r="M235" s="182">
        <f>M178/RES_summary!M$19</f>
        <v>0</v>
      </c>
      <c r="N235" s="182">
        <f>N178/RES_summary!N$19</f>
        <v>0</v>
      </c>
      <c r="O235" s="182">
        <f>O178/RES_summary!O$19</f>
        <v>0</v>
      </c>
      <c r="P235" s="182">
        <f>P178/RES_summary!P$19</f>
        <v>0</v>
      </c>
      <c r="Q235" s="182">
        <f>Q178/RES_summary!Q$19</f>
        <v>0</v>
      </c>
    </row>
    <row r="236" spans="1:17" ht="12" customHeight="1" x14ac:dyDescent="0.25">
      <c r="A236" s="147" t="s">
        <v>59</v>
      </c>
      <c r="B236" s="181">
        <f>B179/RES_summary!B$19</f>
        <v>0</v>
      </c>
      <c r="C236" s="181">
        <f>C179/RES_summary!C$19</f>
        <v>0</v>
      </c>
      <c r="D236" s="181">
        <f>D179/RES_summary!D$19</f>
        <v>0</v>
      </c>
      <c r="E236" s="181">
        <f>E179/RES_summary!E$19</f>
        <v>0</v>
      </c>
      <c r="F236" s="181">
        <f>F179/RES_summary!F$19</f>
        <v>0</v>
      </c>
      <c r="G236" s="181">
        <f>G179/RES_summary!G$19</f>
        <v>0</v>
      </c>
      <c r="H236" s="181">
        <f>H179/RES_summary!H$19</f>
        <v>0</v>
      </c>
      <c r="I236" s="181">
        <f>I179/RES_summary!I$19</f>
        <v>0</v>
      </c>
      <c r="J236" s="181">
        <f>J179/RES_summary!J$19</f>
        <v>0</v>
      </c>
      <c r="K236" s="181">
        <f>K179/RES_summary!K$19</f>
        <v>0</v>
      </c>
      <c r="L236" s="181">
        <f>L179/RES_summary!L$19</f>
        <v>0</v>
      </c>
      <c r="M236" s="181">
        <f>M179/RES_summary!M$19</f>
        <v>0</v>
      </c>
      <c r="N236" s="181">
        <f>N179/RES_summary!N$19</f>
        <v>0</v>
      </c>
      <c r="O236" s="181">
        <f>O179/RES_summary!O$19</f>
        <v>0</v>
      </c>
      <c r="P236" s="181">
        <f>P179/RES_summary!P$19</f>
        <v>0</v>
      </c>
      <c r="Q236" s="181">
        <f>Q179/RES_summary!Q$19</f>
        <v>0</v>
      </c>
    </row>
    <row r="237" spans="1:17" ht="12" customHeight="1" x14ac:dyDescent="0.25">
      <c r="A237" s="163" t="s">
        <v>142</v>
      </c>
      <c r="B237" s="180">
        <f>B180/RES_summary!B$19</f>
        <v>0</v>
      </c>
      <c r="C237" s="180">
        <f>C180/RES_summary!C$19</f>
        <v>0</v>
      </c>
      <c r="D237" s="180">
        <f>D180/RES_summary!D$19</f>
        <v>0</v>
      </c>
      <c r="E237" s="180">
        <f>E180/RES_summary!E$19</f>
        <v>0</v>
      </c>
      <c r="F237" s="180">
        <f>F180/RES_summary!F$19</f>
        <v>0</v>
      </c>
      <c r="G237" s="180">
        <f>G180/RES_summary!G$19</f>
        <v>0</v>
      </c>
      <c r="H237" s="180">
        <f>H180/RES_summary!H$19</f>
        <v>0</v>
      </c>
      <c r="I237" s="180">
        <f>I180/RES_summary!I$19</f>
        <v>0</v>
      </c>
      <c r="J237" s="180">
        <f>J180/RES_summary!J$19</f>
        <v>0</v>
      </c>
      <c r="K237" s="180">
        <f>K180/RES_summary!K$19</f>
        <v>0</v>
      </c>
      <c r="L237" s="180">
        <f>L180/RES_summary!L$19</f>
        <v>0</v>
      </c>
      <c r="M237" s="180">
        <f>M180/RES_summary!M$19</f>
        <v>0</v>
      </c>
      <c r="N237" s="180">
        <f>N180/RES_summary!N$19</f>
        <v>0</v>
      </c>
      <c r="O237" s="180">
        <f>O180/RES_summary!O$19</f>
        <v>0</v>
      </c>
      <c r="P237" s="180">
        <f>P180/RES_summary!P$19</f>
        <v>0</v>
      </c>
      <c r="Q237" s="180">
        <f>Q180/RES_summary!Q$19</f>
        <v>0</v>
      </c>
    </row>
    <row r="238" spans="1:17" ht="12" customHeight="1" x14ac:dyDescent="0.25">
      <c r="A238" s="161" t="s">
        <v>141</v>
      </c>
      <c r="B238" s="179">
        <f>B181/RES_summary!B$19</f>
        <v>0</v>
      </c>
      <c r="C238" s="179">
        <f>C181/RES_summary!C$19</f>
        <v>0</v>
      </c>
      <c r="D238" s="179">
        <f>D181/RES_summary!D$19</f>
        <v>0</v>
      </c>
      <c r="E238" s="179">
        <f>E181/RES_summary!E$19</f>
        <v>0</v>
      </c>
      <c r="F238" s="179">
        <f>F181/RES_summary!F$19</f>
        <v>0</v>
      </c>
      <c r="G238" s="179">
        <f>G181/RES_summary!G$19</f>
        <v>0</v>
      </c>
      <c r="H238" s="179">
        <f>H181/RES_summary!H$19</f>
        <v>0</v>
      </c>
      <c r="I238" s="179">
        <f>I181/RES_summary!I$19</f>
        <v>0</v>
      </c>
      <c r="J238" s="179">
        <f>J181/RES_summary!J$19</f>
        <v>0</v>
      </c>
      <c r="K238" s="179">
        <f>K181/RES_summary!K$19</f>
        <v>0</v>
      </c>
      <c r="L238" s="179">
        <f>L181/RES_summary!L$19</f>
        <v>0</v>
      </c>
      <c r="M238" s="179">
        <f>M181/RES_summary!M$19</f>
        <v>0</v>
      </c>
      <c r="N238" s="179">
        <f>N181/RES_summary!N$19</f>
        <v>0</v>
      </c>
      <c r="O238" s="179">
        <f>O181/RES_summary!O$19</f>
        <v>0</v>
      </c>
      <c r="P238" s="179">
        <f>P181/RES_summary!P$19</f>
        <v>0</v>
      </c>
      <c r="Q238" s="179">
        <f>Q181/RES_summary!Q$19</f>
        <v>0</v>
      </c>
    </row>
    <row r="239" spans="1:17" ht="12" customHeight="1" x14ac:dyDescent="0.25">
      <c r="A239" s="148" t="s">
        <v>60</v>
      </c>
      <c r="B239" s="177">
        <f>B182/RES_summary!B$19</f>
        <v>0</v>
      </c>
      <c r="C239" s="177">
        <f>C182/RES_summary!C$19</f>
        <v>0</v>
      </c>
      <c r="D239" s="177">
        <f>D182/RES_summary!D$19</f>
        <v>0</v>
      </c>
      <c r="E239" s="177">
        <f>E182/RES_summary!E$19</f>
        <v>0</v>
      </c>
      <c r="F239" s="177">
        <f>F182/RES_summary!F$19</f>
        <v>0</v>
      </c>
      <c r="G239" s="177">
        <f>G182/RES_summary!G$19</f>
        <v>0</v>
      </c>
      <c r="H239" s="177">
        <f>H182/RES_summary!H$19</f>
        <v>0</v>
      </c>
      <c r="I239" s="177">
        <f>I182/RES_summary!I$19</f>
        <v>0</v>
      </c>
      <c r="J239" s="177">
        <f>J182/RES_summary!J$19</f>
        <v>0</v>
      </c>
      <c r="K239" s="177">
        <f>K182/RES_summary!K$19</f>
        <v>0</v>
      </c>
      <c r="L239" s="177">
        <f>L182/RES_summary!L$19</f>
        <v>0</v>
      </c>
      <c r="M239" s="177">
        <f>M182/RES_summary!M$19</f>
        <v>0</v>
      </c>
      <c r="N239" s="177">
        <f>N182/RES_summary!N$19</f>
        <v>0</v>
      </c>
      <c r="O239" s="177">
        <f>O182/RES_summary!O$19</f>
        <v>0</v>
      </c>
      <c r="P239" s="177">
        <f>P182/RES_summary!P$19</f>
        <v>0</v>
      </c>
      <c r="Q239" s="177">
        <f>Q182/RES_summary!Q$19</f>
        <v>0</v>
      </c>
    </row>
    <row r="240" spans="1:17" ht="12" customHeight="1" x14ac:dyDescent="0.25">
      <c r="A240" s="148" t="s">
        <v>59</v>
      </c>
      <c r="B240" s="177">
        <f>B183/RES_summary!B$19</f>
        <v>0</v>
      </c>
      <c r="C240" s="177">
        <f>C183/RES_summary!C$19</f>
        <v>0</v>
      </c>
      <c r="D240" s="177">
        <f>D183/RES_summary!D$19</f>
        <v>0</v>
      </c>
      <c r="E240" s="177">
        <f>E183/RES_summary!E$19</f>
        <v>0</v>
      </c>
      <c r="F240" s="177">
        <f>F183/RES_summary!F$19</f>
        <v>0</v>
      </c>
      <c r="G240" s="177">
        <f>G183/RES_summary!G$19</f>
        <v>0</v>
      </c>
      <c r="H240" s="177">
        <f>H183/RES_summary!H$19</f>
        <v>0</v>
      </c>
      <c r="I240" s="177">
        <f>I183/RES_summary!I$19</f>
        <v>0</v>
      </c>
      <c r="J240" s="177">
        <f>J183/RES_summary!J$19</f>
        <v>0</v>
      </c>
      <c r="K240" s="177">
        <f>K183/RES_summary!K$19</f>
        <v>0</v>
      </c>
      <c r="L240" s="177">
        <f>L183/RES_summary!L$19</f>
        <v>0</v>
      </c>
      <c r="M240" s="177">
        <f>M183/RES_summary!M$19</f>
        <v>0</v>
      </c>
      <c r="N240" s="177">
        <f>N183/RES_summary!N$19</f>
        <v>0</v>
      </c>
      <c r="O240" s="177">
        <f>O183/RES_summary!O$19</f>
        <v>0</v>
      </c>
      <c r="P240" s="177">
        <f>P183/RES_summary!P$19</f>
        <v>0</v>
      </c>
      <c r="Q240" s="177">
        <f>Q183/RES_summary!Q$19</f>
        <v>0</v>
      </c>
    </row>
    <row r="241" spans="1:17" ht="12" customHeight="1" x14ac:dyDescent="0.25">
      <c r="A241" s="158" t="s">
        <v>62</v>
      </c>
      <c r="B241" s="178">
        <f>B184/RES_summary!B$19</f>
        <v>0</v>
      </c>
      <c r="C241" s="178">
        <f>C184/RES_summary!C$19</f>
        <v>0</v>
      </c>
      <c r="D241" s="178">
        <f>D184/RES_summary!D$19</f>
        <v>0</v>
      </c>
      <c r="E241" s="178">
        <f>E184/RES_summary!E$19</f>
        <v>0</v>
      </c>
      <c r="F241" s="178">
        <f>F184/RES_summary!F$19</f>
        <v>0</v>
      </c>
      <c r="G241" s="178">
        <f>G184/RES_summary!G$19</f>
        <v>0</v>
      </c>
      <c r="H241" s="178">
        <f>H184/RES_summary!H$19</f>
        <v>0</v>
      </c>
      <c r="I241" s="178">
        <f>I184/RES_summary!I$19</f>
        <v>0</v>
      </c>
      <c r="J241" s="178">
        <f>J184/RES_summary!J$19</f>
        <v>0</v>
      </c>
      <c r="K241" s="178">
        <f>K184/RES_summary!K$19</f>
        <v>0</v>
      </c>
      <c r="L241" s="178">
        <f>L184/RES_summary!L$19</f>
        <v>0</v>
      </c>
      <c r="M241" s="178">
        <f>M184/RES_summary!M$19</f>
        <v>0</v>
      </c>
      <c r="N241" s="178">
        <f>N184/RES_summary!N$19</f>
        <v>0</v>
      </c>
      <c r="O241" s="178">
        <f>O184/RES_summary!O$19</f>
        <v>0</v>
      </c>
      <c r="P241" s="178">
        <f>P184/RES_summary!P$19</f>
        <v>0</v>
      </c>
      <c r="Q241" s="178">
        <f>Q184/RES_summary!Q$19</f>
        <v>0</v>
      </c>
    </row>
    <row r="242" spans="1:17" ht="12" customHeight="1" x14ac:dyDescent="0.25">
      <c r="A242" s="23" t="s">
        <v>57</v>
      </c>
      <c r="B242" s="177">
        <f>B185/RES_summary!B$19</f>
        <v>0</v>
      </c>
      <c r="C242" s="177">
        <f>C185/RES_summary!C$19</f>
        <v>0</v>
      </c>
      <c r="D242" s="177">
        <f>D185/RES_summary!D$19</f>
        <v>0</v>
      </c>
      <c r="E242" s="177">
        <f>E185/RES_summary!E$19</f>
        <v>0</v>
      </c>
      <c r="F242" s="177">
        <f>F185/RES_summary!F$19</f>
        <v>0</v>
      </c>
      <c r="G242" s="177">
        <f>G185/RES_summary!G$19</f>
        <v>0</v>
      </c>
      <c r="H242" s="177">
        <f>H185/RES_summary!H$19</f>
        <v>0</v>
      </c>
      <c r="I242" s="177">
        <f>I185/RES_summary!I$19</f>
        <v>0</v>
      </c>
      <c r="J242" s="177">
        <f>J185/RES_summary!J$19</f>
        <v>0</v>
      </c>
      <c r="K242" s="177">
        <f>K185/RES_summary!K$19</f>
        <v>0</v>
      </c>
      <c r="L242" s="177">
        <f>L185/RES_summary!L$19</f>
        <v>0</v>
      </c>
      <c r="M242" s="177">
        <f>M185/RES_summary!M$19</f>
        <v>0</v>
      </c>
      <c r="N242" s="177">
        <f>N185/RES_summary!N$19</f>
        <v>0</v>
      </c>
      <c r="O242" s="177">
        <f>O185/RES_summary!O$19</f>
        <v>0</v>
      </c>
      <c r="P242" s="177">
        <f>P185/RES_summary!P$19</f>
        <v>0</v>
      </c>
      <c r="Q242" s="177">
        <f>Q185/RES_summary!Q$19</f>
        <v>0</v>
      </c>
    </row>
    <row r="243" spans="1:17" ht="12" customHeight="1" x14ac:dyDescent="0.25">
      <c r="A243" s="29" t="s">
        <v>140</v>
      </c>
      <c r="B243" s="176">
        <f>B186/RES_summary!B$19</f>
        <v>0</v>
      </c>
      <c r="C243" s="176">
        <f>C186/RES_summary!C$19</f>
        <v>0</v>
      </c>
      <c r="D243" s="176">
        <f>D186/RES_summary!D$19</f>
        <v>0</v>
      </c>
      <c r="E243" s="176">
        <f>E186/RES_summary!E$19</f>
        <v>0</v>
      </c>
      <c r="F243" s="176">
        <f>F186/RES_summary!F$19</f>
        <v>0</v>
      </c>
      <c r="G243" s="176">
        <f>G186/RES_summary!G$19</f>
        <v>0</v>
      </c>
      <c r="H243" s="176">
        <f>H186/RES_summary!H$19</f>
        <v>0</v>
      </c>
      <c r="I243" s="176">
        <f>I186/RES_summary!I$19</f>
        <v>0</v>
      </c>
      <c r="J243" s="176">
        <f>J186/RES_summary!J$19</f>
        <v>0</v>
      </c>
      <c r="K243" s="176">
        <f>K186/RES_summary!K$19</f>
        <v>0</v>
      </c>
      <c r="L243" s="176">
        <f>L186/RES_summary!L$19</f>
        <v>0</v>
      </c>
      <c r="M243" s="176">
        <f>M186/RES_summary!M$19</f>
        <v>0</v>
      </c>
      <c r="N243" s="176">
        <f>N186/RES_summary!N$19</f>
        <v>0</v>
      </c>
      <c r="O243" s="176">
        <f>O186/RES_summary!O$19</f>
        <v>0</v>
      </c>
      <c r="P243" s="176">
        <f>P186/RES_summary!P$19</f>
        <v>0</v>
      </c>
      <c r="Q243" s="176">
        <f>Q186/RES_summary!Q$19</f>
        <v>0</v>
      </c>
    </row>
    <row r="245" spans="1:17" ht="12" customHeight="1" x14ac:dyDescent="0.25">
      <c r="A245" s="152" t="s">
        <v>71</v>
      </c>
      <c r="B245" s="184">
        <f>B188/RES_summary!B$19</f>
        <v>0</v>
      </c>
      <c r="C245" s="184">
        <f>C188/RES_summary!C$19</f>
        <v>0</v>
      </c>
      <c r="D245" s="184">
        <f>D188/RES_summary!D$19</f>
        <v>0</v>
      </c>
      <c r="E245" s="184">
        <f>E188/RES_summary!E$19</f>
        <v>0</v>
      </c>
      <c r="F245" s="184">
        <f>F188/RES_summary!F$19</f>
        <v>0</v>
      </c>
      <c r="G245" s="184">
        <f>G188/RES_summary!G$19</f>
        <v>0</v>
      </c>
      <c r="H245" s="184">
        <f>H188/RES_summary!H$19</f>
        <v>0</v>
      </c>
      <c r="I245" s="184">
        <f>I188/RES_summary!I$19</f>
        <v>0</v>
      </c>
      <c r="J245" s="184">
        <f>J188/RES_summary!J$19</f>
        <v>0</v>
      </c>
      <c r="K245" s="184">
        <f>K188/RES_summary!K$19</f>
        <v>0</v>
      </c>
      <c r="L245" s="184">
        <f>L188/RES_summary!L$19</f>
        <v>0</v>
      </c>
      <c r="M245" s="184">
        <f>M188/RES_summary!M$19</f>
        <v>0</v>
      </c>
      <c r="N245" s="184">
        <f>N188/RES_summary!N$19</f>
        <v>0</v>
      </c>
      <c r="O245" s="184">
        <f>O188/RES_summary!O$19</f>
        <v>0</v>
      </c>
      <c r="P245" s="184">
        <f>P188/RES_summary!P$19</f>
        <v>0</v>
      </c>
      <c r="Q245" s="184">
        <f>Q188/RES_summary!Q$19</f>
        <v>0</v>
      </c>
    </row>
    <row r="246" spans="1:17" ht="12" customHeight="1" x14ac:dyDescent="0.25">
      <c r="A246" s="158" t="s">
        <v>65</v>
      </c>
      <c r="B246" s="178">
        <f>B189/RES_summary!B$19</f>
        <v>0</v>
      </c>
      <c r="C246" s="178">
        <f>C189/RES_summary!C$19</f>
        <v>0</v>
      </c>
      <c r="D246" s="178">
        <f>D189/RES_summary!D$19</f>
        <v>0</v>
      </c>
      <c r="E246" s="178">
        <f>E189/RES_summary!E$19</f>
        <v>0</v>
      </c>
      <c r="F246" s="178">
        <f>F189/RES_summary!F$19</f>
        <v>0</v>
      </c>
      <c r="G246" s="178">
        <f>G189/RES_summary!G$19</f>
        <v>0</v>
      </c>
      <c r="H246" s="178">
        <f>H189/RES_summary!H$19</f>
        <v>0</v>
      </c>
      <c r="I246" s="178">
        <f>I189/RES_summary!I$19</f>
        <v>0</v>
      </c>
      <c r="J246" s="178">
        <f>J189/RES_summary!J$19</f>
        <v>0</v>
      </c>
      <c r="K246" s="178">
        <f>K189/RES_summary!K$19</f>
        <v>0</v>
      </c>
      <c r="L246" s="178">
        <f>L189/RES_summary!L$19</f>
        <v>0</v>
      </c>
      <c r="M246" s="178">
        <f>M189/RES_summary!M$19</f>
        <v>0</v>
      </c>
      <c r="N246" s="178">
        <f>N189/RES_summary!N$19</f>
        <v>0</v>
      </c>
      <c r="O246" s="178">
        <f>O189/RES_summary!O$19</f>
        <v>0</v>
      </c>
      <c r="P246" s="178">
        <f>P189/RES_summary!P$19</f>
        <v>0</v>
      </c>
      <c r="Q246" s="178">
        <f>Q189/RES_summary!Q$19</f>
        <v>0</v>
      </c>
    </row>
    <row r="247" spans="1:17" ht="12" customHeight="1" x14ac:dyDescent="0.25">
      <c r="A247" s="23" t="s">
        <v>149</v>
      </c>
      <c r="B247" s="177">
        <f>B190/RES_summary!B$19</f>
        <v>0</v>
      </c>
      <c r="C247" s="177">
        <f>C190/RES_summary!C$19</f>
        <v>0</v>
      </c>
      <c r="D247" s="177">
        <f>D190/RES_summary!D$19</f>
        <v>0</v>
      </c>
      <c r="E247" s="177">
        <f>E190/RES_summary!E$19</f>
        <v>0</v>
      </c>
      <c r="F247" s="177">
        <f>F190/RES_summary!F$19</f>
        <v>0</v>
      </c>
      <c r="G247" s="177">
        <f>G190/RES_summary!G$19</f>
        <v>0</v>
      </c>
      <c r="H247" s="177">
        <f>H190/RES_summary!H$19</f>
        <v>0</v>
      </c>
      <c r="I247" s="177">
        <f>I190/RES_summary!I$19</f>
        <v>0</v>
      </c>
      <c r="J247" s="177">
        <f>J190/RES_summary!J$19</f>
        <v>0</v>
      </c>
      <c r="K247" s="177">
        <f>K190/RES_summary!K$19</f>
        <v>0</v>
      </c>
      <c r="L247" s="177">
        <f>L190/RES_summary!L$19</f>
        <v>0</v>
      </c>
      <c r="M247" s="177">
        <f>M190/RES_summary!M$19</f>
        <v>0</v>
      </c>
      <c r="N247" s="177">
        <f>N190/RES_summary!N$19</f>
        <v>0</v>
      </c>
      <c r="O247" s="177">
        <f>O190/RES_summary!O$19</f>
        <v>0</v>
      </c>
      <c r="P247" s="177">
        <f>P190/RES_summary!P$19</f>
        <v>0</v>
      </c>
      <c r="Q247" s="177">
        <f>Q190/RES_summary!Q$19</f>
        <v>0</v>
      </c>
    </row>
    <row r="248" spans="1:17" ht="12" customHeight="1" x14ac:dyDescent="0.25">
      <c r="A248" s="23" t="s">
        <v>60</v>
      </c>
      <c r="B248" s="177">
        <f>B191/RES_summary!B$19</f>
        <v>0</v>
      </c>
      <c r="C248" s="177">
        <f>C191/RES_summary!C$19</f>
        <v>0</v>
      </c>
      <c r="D248" s="177">
        <f>D191/RES_summary!D$19</f>
        <v>0</v>
      </c>
      <c r="E248" s="177">
        <f>E191/RES_summary!E$19</f>
        <v>0</v>
      </c>
      <c r="F248" s="177">
        <f>F191/RES_summary!F$19</f>
        <v>0</v>
      </c>
      <c r="G248" s="177">
        <f>G191/RES_summary!G$19</f>
        <v>0</v>
      </c>
      <c r="H248" s="177">
        <f>H191/RES_summary!H$19</f>
        <v>0</v>
      </c>
      <c r="I248" s="177">
        <f>I191/RES_summary!I$19</f>
        <v>0</v>
      </c>
      <c r="J248" s="177">
        <f>J191/RES_summary!J$19</f>
        <v>0</v>
      </c>
      <c r="K248" s="177">
        <f>K191/RES_summary!K$19</f>
        <v>0</v>
      </c>
      <c r="L248" s="177">
        <f>L191/RES_summary!L$19</f>
        <v>0</v>
      </c>
      <c r="M248" s="177">
        <f>M191/RES_summary!M$19</f>
        <v>0</v>
      </c>
      <c r="N248" s="177">
        <f>N191/RES_summary!N$19</f>
        <v>0</v>
      </c>
      <c r="O248" s="177">
        <f>O191/RES_summary!O$19</f>
        <v>0</v>
      </c>
      <c r="P248" s="177">
        <f>P191/RES_summary!P$19</f>
        <v>0</v>
      </c>
      <c r="Q248" s="177">
        <f>Q191/RES_summary!Q$19</f>
        <v>0</v>
      </c>
    </row>
    <row r="249" spans="1:17" ht="12" customHeight="1" x14ac:dyDescent="0.25">
      <c r="A249" s="158" t="s">
        <v>112</v>
      </c>
      <c r="B249" s="178">
        <f>B192/RES_summary!B$19</f>
        <v>0</v>
      </c>
      <c r="C249" s="178">
        <f>C192/RES_summary!C$19</f>
        <v>0</v>
      </c>
      <c r="D249" s="178">
        <f>D192/RES_summary!D$19</f>
        <v>0</v>
      </c>
      <c r="E249" s="178">
        <f>E192/RES_summary!E$19</f>
        <v>0</v>
      </c>
      <c r="F249" s="178">
        <f>F192/RES_summary!F$19</f>
        <v>0</v>
      </c>
      <c r="G249" s="178">
        <f>G192/RES_summary!G$19</f>
        <v>0</v>
      </c>
      <c r="H249" s="178">
        <f>H192/RES_summary!H$19</f>
        <v>0</v>
      </c>
      <c r="I249" s="178">
        <f>I192/RES_summary!I$19</f>
        <v>0</v>
      </c>
      <c r="J249" s="178">
        <f>J192/RES_summary!J$19</f>
        <v>0</v>
      </c>
      <c r="K249" s="178">
        <f>K192/RES_summary!K$19</f>
        <v>0</v>
      </c>
      <c r="L249" s="178">
        <f>L192/RES_summary!L$19</f>
        <v>0</v>
      </c>
      <c r="M249" s="178">
        <f>M192/RES_summary!M$19</f>
        <v>0</v>
      </c>
      <c r="N249" s="178">
        <f>N192/RES_summary!N$19</f>
        <v>0</v>
      </c>
      <c r="O249" s="178">
        <f>O192/RES_summary!O$19</f>
        <v>0</v>
      </c>
      <c r="P249" s="178">
        <f>P192/RES_summary!P$19</f>
        <v>0</v>
      </c>
      <c r="Q249" s="178">
        <f>Q192/RES_summary!Q$19</f>
        <v>0</v>
      </c>
    </row>
    <row r="250" spans="1:17" ht="12" customHeight="1" x14ac:dyDescent="0.25">
      <c r="A250" s="23" t="s">
        <v>60</v>
      </c>
      <c r="B250" s="177">
        <f>B193/RES_summary!B$19</f>
        <v>0</v>
      </c>
      <c r="C250" s="177">
        <f>C193/RES_summary!C$19</f>
        <v>0</v>
      </c>
      <c r="D250" s="177">
        <f>D193/RES_summary!D$19</f>
        <v>0</v>
      </c>
      <c r="E250" s="177">
        <f>E193/RES_summary!E$19</f>
        <v>0</v>
      </c>
      <c r="F250" s="177">
        <f>F193/RES_summary!F$19</f>
        <v>0</v>
      </c>
      <c r="G250" s="177">
        <f>G193/RES_summary!G$19</f>
        <v>0</v>
      </c>
      <c r="H250" s="177">
        <f>H193/RES_summary!H$19</f>
        <v>0</v>
      </c>
      <c r="I250" s="177">
        <f>I193/RES_summary!I$19</f>
        <v>0</v>
      </c>
      <c r="J250" s="177">
        <f>J193/RES_summary!J$19</f>
        <v>0</v>
      </c>
      <c r="K250" s="177">
        <f>K193/RES_summary!K$19</f>
        <v>0</v>
      </c>
      <c r="L250" s="177">
        <f>L193/RES_summary!L$19</f>
        <v>0</v>
      </c>
      <c r="M250" s="177">
        <f>M193/RES_summary!M$19</f>
        <v>0</v>
      </c>
      <c r="N250" s="177">
        <f>N193/RES_summary!N$19</f>
        <v>0</v>
      </c>
      <c r="O250" s="177">
        <f>O193/RES_summary!O$19</f>
        <v>0</v>
      </c>
      <c r="P250" s="177">
        <f>P193/RES_summary!P$19</f>
        <v>0</v>
      </c>
      <c r="Q250" s="177">
        <f>Q193/RES_summary!Q$19</f>
        <v>0</v>
      </c>
    </row>
    <row r="251" spans="1:17" ht="12" customHeight="1" x14ac:dyDescent="0.25">
      <c r="A251" s="158" t="s">
        <v>63</v>
      </c>
      <c r="B251" s="178">
        <f>B194/RES_summary!B$19</f>
        <v>0</v>
      </c>
      <c r="C251" s="178">
        <f>C194/RES_summary!C$19</f>
        <v>0</v>
      </c>
      <c r="D251" s="178">
        <f>D194/RES_summary!D$19</f>
        <v>0</v>
      </c>
      <c r="E251" s="178">
        <f>E194/RES_summary!E$19</f>
        <v>0</v>
      </c>
      <c r="F251" s="178">
        <f>F194/RES_summary!F$19</f>
        <v>0</v>
      </c>
      <c r="G251" s="178">
        <f>G194/RES_summary!G$19</f>
        <v>0</v>
      </c>
      <c r="H251" s="178">
        <f>H194/RES_summary!H$19</f>
        <v>0</v>
      </c>
      <c r="I251" s="178">
        <f>I194/RES_summary!I$19</f>
        <v>0</v>
      </c>
      <c r="J251" s="178">
        <f>J194/RES_summary!J$19</f>
        <v>0</v>
      </c>
      <c r="K251" s="178">
        <f>K194/RES_summary!K$19</f>
        <v>0</v>
      </c>
      <c r="L251" s="178">
        <f>L194/RES_summary!L$19</f>
        <v>0</v>
      </c>
      <c r="M251" s="178">
        <f>M194/RES_summary!M$19</f>
        <v>0</v>
      </c>
      <c r="N251" s="178">
        <f>N194/RES_summary!N$19</f>
        <v>0</v>
      </c>
      <c r="O251" s="178">
        <f>O194/RES_summary!O$19</f>
        <v>0</v>
      </c>
      <c r="P251" s="178">
        <f>P194/RES_summary!P$19</f>
        <v>0</v>
      </c>
      <c r="Q251" s="178">
        <f>Q194/RES_summary!Q$19</f>
        <v>0</v>
      </c>
    </row>
    <row r="252" spans="1:17" ht="12" customHeight="1" x14ac:dyDescent="0.25">
      <c r="A252" s="167" t="s">
        <v>148</v>
      </c>
      <c r="B252" s="183">
        <f>B195/RES_summary!B$19</f>
        <v>0</v>
      </c>
      <c r="C252" s="183">
        <f>C195/RES_summary!C$19</f>
        <v>0</v>
      </c>
      <c r="D252" s="183">
        <f>D195/RES_summary!D$19</f>
        <v>0</v>
      </c>
      <c r="E252" s="183">
        <f>E195/RES_summary!E$19</f>
        <v>0</v>
      </c>
      <c r="F252" s="183">
        <f>F195/RES_summary!F$19</f>
        <v>0</v>
      </c>
      <c r="G252" s="183">
        <f>G195/RES_summary!G$19</f>
        <v>0</v>
      </c>
      <c r="H252" s="183">
        <f>H195/RES_summary!H$19</f>
        <v>0</v>
      </c>
      <c r="I252" s="183">
        <f>I195/RES_summary!I$19</f>
        <v>0</v>
      </c>
      <c r="J252" s="183">
        <f>J195/RES_summary!J$19</f>
        <v>0</v>
      </c>
      <c r="K252" s="183">
        <f>K195/RES_summary!K$19</f>
        <v>0</v>
      </c>
      <c r="L252" s="183">
        <f>L195/RES_summary!L$19</f>
        <v>0</v>
      </c>
      <c r="M252" s="183">
        <f>M195/RES_summary!M$19</f>
        <v>0</v>
      </c>
      <c r="N252" s="183">
        <f>N195/RES_summary!N$19</f>
        <v>0</v>
      </c>
      <c r="O252" s="183">
        <f>O195/RES_summary!O$19</f>
        <v>0</v>
      </c>
      <c r="P252" s="183">
        <f>P195/RES_summary!P$19</f>
        <v>0</v>
      </c>
      <c r="Q252" s="183">
        <f>Q195/RES_summary!Q$19</f>
        <v>0</v>
      </c>
    </row>
    <row r="253" spans="1:17" ht="12" customHeight="1" x14ac:dyDescent="0.25">
      <c r="A253" s="167" t="s">
        <v>147</v>
      </c>
      <c r="B253" s="183">
        <f>B196/RES_summary!B$19</f>
        <v>0</v>
      </c>
      <c r="C253" s="183">
        <f>C196/RES_summary!C$19</f>
        <v>0</v>
      </c>
      <c r="D253" s="183">
        <f>D196/RES_summary!D$19</f>
        <v>0</v>
      </c>
      <c r="E253" s="183">
        <f>E196/RES_summary!E$19</f>
        <v>0</v>
      </c>
      <c r="F253" s="183">
        <f>F196/RES_summary!F$19</f>
        <v>0</v>
      </c>
      <c r="G253" s="183">
        <f>G196/RES_summary!G$19</f>
        <v>0</v>
      </c>
      <c r="H253" s="183">
        <f>H196/RES_summary!H$19</f>
        <v>0</v>
      </c>
      <c r="I253" s="183">
        <f>I196/RES_summary!I$19</f>
        <v>0</v>
      </c>
      <c r="J253" s="183">
        <f>J196/RES_summary!J$19</f>
        <v>0</v>
      </c>
      <c r="K253" s="183">
        <f>K196/RES_summary!K$19</f>
        <v>0</v>
      </c>
      <c r="L253" s="183">
        <f>L196/RES_summary!L$19</f>
        <v>0</v>
      </c>
      <c r="M253" s="183">
        <f>M196/RES_summary!M$19</f>
        <v>0</v>
      </c>
      <c r="N253" s="183">
        <f>N196/RES_summary!N$19</f>
        <v>0</v>
      </c>
      <c r="O253" s="183">
        <f>O196/RES_summary!O$19</f>
        <v>0</v>
      </c>
      <c r="P253" s="183">
        <f>P196/RES_summary!P$19</f>
        <v>0</v>
      </c>
      <c r="Q253" s="183">
        <f>Q196/RES_summary!Q$19</f>
        <v>0</v>
      </c>
    </row>
    <row r="254" spans="1:17" ht="12" customHeight="1" x14ac:dyDescent="0.25">
      <c r="A254" s="166" t="s">
        <v>61</v>
      </c>
      <c r="B254" s="182">
        <f>B197/RES_summary!B$19</f>
        <v>0</v>
      </c>
      <c r="C254" s="182">
        <f>C197/RES_summary!C$19</f>
        <v>0</v>
      </c>
      <c r="D254" s="182">
        <f>D197/RES_summary!D$19</f>
        <v>0</v>
      </c>
      <c r="E254" s="182">
        <f>E197/RES_summary!E$19</f>
        <v>0</v>
      </c>
      <c r="F254" s="182">
        <f>F197/RES_summary!F$19</f>
        <v>0</v>
      </c>
      <c r="G254" s="182">
        <f>G197/RES_summary!G$19</f>
        <v>0</v>
      </c>
      <c r="H254" s="182">
        <f>H197/RES_summary!H$19</f>
        <v>0</v>
      </c>
      <c r="I254" s="182">
        <f>I197/RES_summary!I$19</f>
        <v>0</v>
      </c>
      <c r="J254" s="182">
        <f>J197/RES_summary!J$19</f>
        <v>0</v>
      </c>
      <c r="K254" s="182">
        <f>K197/RES_summary!K$19</f>
        <v>0</v>
      </c>
      <c r="L254" s="182">
        <f>L197/RES_summary!L$19</f>
        <v>0</v>
      </c>
      <c r="M254" s="182">
        <f>M197/RES_summary!M$19</f>
        <v>0</v>
      </c>
      <c r="N254" s="182">
        <f>N197/RES_summary!N$19</f>
        <v>0</v>
      </c>
      <c r="O254" s="182">
        <f>O197/RES_summary!O$19</f>
        <v>0</v>
      </c>
      <c r="P254" s="182">
        <f>P197/RES_summary!P$19</f>
        <v>0</v>
      </c>
      <c r="Q254" s="182">
        <f>Q197/RES_summary!Q$19</f>
        <v>0</v>
      </c>
    </row>
    <row r="255" spans="1:17" ht="12" customHeight="1" x14ac:dyDescent="0.25">
      <c r="A255" s="147" t="s">
        <v>59</v>
      </c>
      <c r="B255" s="181">
        <f>B198/RES_summary!B$19</f>
        <v>0</v>
      </c>
      <c r="C255" s="181">
        <f>C198/RES_summary!C$19</f>
        <v>0</v>
      </c>
      <c r="D255" s="181">
        <f>D198/RES_summary!D$19</f>
        <v>0</v>
      </c>
      <c r="E255" s="181">
        <f>E198/RES_summary!E$19</f>
        <v>0</v>
      </c>
      <c r="F255" s="181">
        <f>F198/RES_summary!F$19</f>
        <v>0</v>
      </c>
      <c r="G255" s="181">
        <f>G198/RES_summary!G$19</f>
        <v>0</v>
      </c>
      <c r="H255" s="181">
        <f>H198/RES_summary!H$19</f>
        <v>0</v>
      </c>
      <c r="I255" s="181">
        <f>I198/RES_summary!I$19</f>
        <v>0</v>
      </c>
      <c r="J255" s="181">
        <f>J198/RES_summary!J$19</f>
        <v>0</v>
      </c>
      <c r="K255" s="181">
        <f>K198/RES_summary!K$19</f>
        <v>0</v>
      </c>
      <c r="L255" s="181">
        <f>L198/RES_summary!L$19</f>
        <v>0</v>
      </c>
      <c r="M255" s="181">
        <f>M198/RES_summary!M$19</f>
        <v>0</v>
      </c>
      <c r="N255" s="181">
        <f>N198/RES_summary!N$19</f>
        <v>0</v>
      </c>
      <c r="O255" s="181">
        <f>O198/RES_summary!O$19</f>
        <v>0</v>
      </c>
      <c r="P255" s="181">
        <f>P198/RES_summary!P$19</f>
        <v>0</v>
      </c>
      <c r="Q255" s="181">
        <f>Q198/RES_summary!Q$19</f>
        <v>0</v>
      </c>
    </row>
    <row r="256" spans="1:17" ht="12" customHeight="1" x14ac:dyDescent="0.25">
      <c r="A256" s="163" t="s">
        <v>142</v>
      </c>
      <c r="B256" s="180">
        <f>B199/RES_summary!B$19</f>
        <v>0</v>
      </c>
      <c r="C256" s="180">
        <f>C199/RES_summary!C$19</f>
        <v>0</v>
      </c>
      <c r="D256" s="180">
        <f>D199/RES_summary!D$19</f>
        <v>0</v>
      </c>
      <c r="E256" s="180">
        <f>E199/RES_summary!E$19</f>
        <v>0</v>
      </c>
      <c r="F256" s="180">
        <f>F199/RES_summary!F$19</f>
        <v>0</v>
      </c>
      <c r="G256" s="180">
        <f>G199/RES_summary!G$19</f>
        <v>0</v>
      </c>
      <c r="H256" s="180">
        <f>H199/RES_summary!H$19</f>
        <v>0</v>
      </c>
      <c r="I256" s="180">
        <f>I199/RES_summary!I$19</f>
        <v>0</v>
      </c>
      <c r="J256" s="180">
        <f>J199/RES_summary!J$19</f>
        <v>0</v>
      </c>
      <c r="K256" s="180">
        <f>K199/RES_summary!K$19</f>
        <v>0</v>
      </c>
      <c r="L256" s="180">
        <f>L199/RES_summary!L$19</f>
        <v>0</v>
      </c>
      <c r="M256" s="180">
        <f>M199/RES_summary!M$19</f>
        <v>0</v>
      </c>
      <c r="N256" s="180">
        <f>N199/RES_summary!N$19</f>
        <v>0</v>
      </c>
      <c r="O256" s="180">
        <f>O199/RES_summary!O$19</f>
        <v>0</v>
      </c>
      <c r="P256" s="180">
        <f>P199/RES_summary!P$19</f>
        <v>0</v>
      </c>
      <c r="Q256" s="180">
        <f>Q199/RES_summary!Q$19</f>
        <v>0</v>
      </c>
    </row>
    <row r="257" spans="1:17" ht="12" customHeight="1" x14ac:dyDescent="0.25">
      <c r="A257" s="161" t="s">
        <v>141</v>
      </c>
      <c r="B257" s="179">
        <f>B200/RES_summary!B$19</f>
        <v>0</v>
      </c>
      <c r="C257" s="179">
        <f>C200/RES_summary!C$19</f>
        <v>0</v>
      </c>
      <c r="D257" s="179">
        <f>D200/RES_summary!D$19</f>
        <v>0</v>
      </c>
      <c r="E257" s="179">
        <f>E200/RES_summary!E$19</f>
        <v>0</v>
      </c>
      <c r="F257" s="179">
        <f>F200/RES_summary!F$19</f>
        <v>0</v>
      </c>
      <c r="G257" s="179">
        <f>G200/RES_summary!G$19</f>
        <v>0</v>
      </c>
      <c r="H257" s="179">
        <f>H200/RES_summary!H$19</f>
        <v>0</v>
      </c>
      <c r="I257" s="179">
        <f>I200/RES_summary!I$19</f>
        <v>0</v>
      </c>
      <c r="J257" s="179">
        <f>J200/RES_summary!J$19</f>
        <v>0</v>
      </c>
      <c r="K257" s="179">
        <f>K200/RES_summary!K$19</f>
        <v>0</v>
      </c>
      <c r="L257" s="179">
        <f>L200/RES_summary!L$19</f>
        <v>0</v>
      </c>
      <c r="M257" s="179">
        <f>M200/RES_summary!M$19</f>
        <v>0</v>
      </c>
      <c r="N257" s="179">
        <f>N200/RES_summary!N$19</f>
        <v>0</v>
      </c>
      <c r="O257" s="179">
        <f>O200/RES_summary!O$19</f>
        <v>0</v>
      </c>
      <c r="P257" s="179">
        <f>P200/RES_summary!P$19</f>
        <v>0</v>
      </c>
      <c r="Q257" s="179">
        <f>Q200/RES_summary!Q$19</f>
        <v>0</v>
      </c>
    </row>
    <row r="258" spans="1:17" ht="12" customHeight="1" x14ac:dyDescent="0.25">
      <c r="A258" s="148" t="s">
        <v>60</v>
      </c>
      <c r="B258" s="177">
        <f>B201/RES_summary!B$19</f>
        <v>0</v>
      </c>
      <c r="C258" s="177">
        <f>C201/RES_summary!C$19</f>
        <v>0</v>
      </c>
      <c r="D258" s="177">
        <f>D201/RES_summary!D$19</f>
        <v>0</v>
      </c>
      <c r="E258" s="177">
        <f>E201/RES_summary!E$19</f>
        <v>0</v>
      </c>
      <c r="F258" s="177">
        <f>F201/RES_summary!F$19</f>
        <v>0</v>
      </c>
      <c r="G258" s="177">
        <f>G201/RES_summary!G$19</f>
        <v>0</v>
      </c>
      <c r="H258" s="177">
        <f>H201/RES_summary!H$19</f>
        <v>0</v>
      </c>
      <c r="I258" s="177">
        <f>I201/RES_summary!I$19</f>
        <v>0</v>
      </c>
      <c r="J258" s="177">
        <f>J201/RES_summary!J$19</f>
        <v>0</v>
      </c>
      <c r="K258" s="177">
        <f>K201/RES_summary!K$19</f>
        <v>0</v>
      </c>
      <c r="L258" s="177">
        <f>L201/RES_summary!L$19</f>
        <v>0</v>
      </c>
      <c r="M258" s="177">
        <f>M201/RES_summary!M$19</f>
        <v>0</v>
      </c>
      <c r="N258" s="177">
        <f>N201/RES_summary!N$19</f>
        <v>0</v>
      </c>
      <c r="O258" s="177">
        <f>O201/RES_summary!O$19</f>
        <v>0</v>
      </c>
      <c r="P258" s="177">
        <f>P201/RES_summary!P$19</f>
        <v>0</v>
      </c>
      <c r="Q258" s="177">
        <f>Q201/RES_summary!Q$19</f>
        <v>0</v>
      </c>
    </row>
    <row r="259" spans="1:17" ht="12" customHeight="1" x14ac:dyDescent="0.25">
      <c r="A259" s="148" t="s">
        <v>59</v>
      </c>
      <c r="B259" s="177">
        <f>B202/RES_summary!B$19</f>
        <v>0</v>
      </c>
      <c r="C259" s="177">
        <f>C202/RES_summary!C$19</f>
        <v>0</v>
      </c>
      <c r="D259" s="177">
        <f>D202/RES_summary!D$19</f>
        <v>0</v>
      </c>
      <c r="E259" s="177">
        <f>E202/RES_summary!E$19</f>
        <v>0</v>
      </c>
      <c r="F259" s="177">
        <f>F202/RES_summary!F$19</f>
        <v>0</v>
      </c>
      <c r="G259" s="177">
        <f>G202/RES_summary!G$19</f>
        <v>0</v>
      </c>
      <c r="H259" s="177">
        <f>H202/RES_summary!H$19</f>
        <v>0</v>
      </c>
      <c r="I259" s="177">
        <f>I202/RES_summary!I$19</f>
        <v>0</v>
      </c>
      <c r="J259" s="177">
        <f>J202/RES_summary!J$19</f>
        <v>0</v>
      </c>
      <c r="K259" s="177">
        <f>K202/RES_summary!K$19</f>
        <v>0</v>
      </c>
      <c r="L259" s="177">
        <f>L202/RES_summary!L$19</f>
        <v>0</v>
      </c>
      <c r="M259" s="177">
        <f>M202/RES_summary!M$19</f>
        <v>0</v>
      </c>
      <c r="N259" s="177">
        <f>N202/RES_summary!N$19</f>
        <v>0</v>
      </c>
      <c r="O259" s="177">
        <f>O202/RES_summary!O$19</f>
        <v>0</v>
      </c>
      <c r="P259" s="177">
        <f>P202/RES_summary!P$19</f>
        <v>0</v>
      </c>
      <c r="Q259" s="177">
        <f>Q202/RES_summary!Q$19</f>
        <v>0</v>
      </c>
    </row>
    <row r="260" spans="1:17" ht="12" customHeight="1" x14ac:dyDescent="0.25">
      <c r="A260" s="158" t="s">
        <v>62</v>
      </c>
      <c r="B260" s="178">
        <f>B203/RES_summary!B$19</f>
        <v>0</v>
      </c>
      <c r="C260" s="178">
        <f>C203/RES_summary!C$19</f>
        <v>0</v>
      </c>
      <c r="D260" s="178">
        <f>D203/RES_summary!D$19</f>
        <v>0</v>
      </c>
      <c r="E260" s="178">
        <f>E203/RES_summary!E$19</f>
        <v>0</v>
      </c>
      <c r="F260" s="178">
        <f>F203/RES_summary!F$19</f>
        <v>0</v>
      </c>
      <c r="G260" s="178">
        <f>G203/RES_summary!G$19</f>
        <v>0</v>
      </c>
      <c r="H260" s="178">
        <f>H203/RES_summary!H$19</f>
        <v>0</v>
      </c>
      <c r="I260" s="178">
        <f>I203/RES_summary!I$19</f>
        <v>0</v>
      </c>
      <c r="J260" s="178">
        <f>J203/RES_summary!J$19</f>
        <v>0</v>
      </c>
      <c r="K260" s="178">
        <f>K203/RES_summary!K$19</f>
        <v>0</v>
      </c>
      <c r="L260" s="178">
        <f>L203/RES_summary!L$19</f>
        <v>0</v>
      </c>
      <c r="M260" s="178">
        <f>M203/RES_summary!M$19</f>
        <v>0</v>
      </c>
      <c r="N260" s="178">
        <f>N203/RES_summary!N$19</f>
        <v>0</v>
      </c>
      <c r="O260" s="178">
        <f>O203/RES_summary!O$19</f>
        <v>0</v>
      </c>
      <c r="P260" s="178">
        <f>P203/RES_summary!P$19</f>
        <v>0</v>
      </c>
      <c r="Q260" s="178">
        <f>Q203/RES_summary!Q$19</f>
        <v>0</v>
      </c>
    </row>
    <row r="261" spans="1:17" ht="12" customHeight="1" x14ac:dyDescent="0.25">
      <c r="A261" s="23" t="s">
        <v>57</v>
      </c>
      <c r="B261" s="177">
        <f>B204/RES_summary!B$19</f>
        <v>0</v>
      </c>
      <c r="C261" s="177">
        <f>C204/RES_summary!C$19</f>
        <v>0</v>
      </c>
      <c r="D261" s="177">
        <f>D204/RES_summary!D$19</f>
        <v>0</v>
      </c>
      <c r="E261" s="177">
        <f>E204/RES_summary!E$19</f>
        <v>0</v>
      </c>
      <c r="F261" s="177">
        <f>F204/RES_summary!F$19</f>
        <v>0</v>
      </c>
      <c r="G261" s="177">
        <f>G204/RES_summary!G$19</f>
        <v>0</v>
      </c>
      <c r="H261" s="177">
        <f>H204/RES_summary!H$19</f>
        <v>0</v>
      </c>
      <c r="I261" s="177">
        <f>I204/RES_summary!I$19</f>
        <v>0</v>
      </c>
      <c r="J261" s="177">
        <f>J204/RES_summary!J$19</f>
        <v>0</v>
      </c>
      <c r="K261" s="177">
        <f>K204/RES_summary!K$19</f>
        <v>0</v>
      </c>
      <c r="L261" s="177">
        <f>L204/RES_summary!L$19</f>
        <v>0</v>
      </c>
      <c r="M261" s="177">
        <f>M204/RES_summary!M$19</f>
        <v>0</v>
      </c>
      <c r="N261" s="177">
        <f>N204/RES_summary!N$19</f>
        <v>0</v>
      </c>
      <c r="O261" s="177">
        <f>O204/RES_summary!O$19</f>
        <v>0</v>
      </c>
      <c r="P261" s="177">
        <f>P204/RES_summary!P$19</f>
        <v>0</v>
      </c>
      <c r="Q261" s="177">
        <f>Q204/RES_summary!Q$19</f>
        <v>0</v>
      </c>
    </row>
    <row r="262" spans="1:17" ht="12" customHeight="1" x14ac:dyDescent="0.25">
      <c r="A262" s="29" t="s">
        <v>140</v>
      </c>
      <c r="B262" s="176">
        <f>B205/RES_summary!B$19</f>
        <v>0</v>
      </c>
      <c r="C262" s="176">
        <f>C205/RES_summary!C$19</f>
        <v>0</v>
      </c>
      <c r="D262" s="176">
        <f>D205/RES_summary!D$19</f>
        <v>0</v>
      </c>
      <c r="E262" s="176">
        <f>E205/RES_summary!E$19</f>
        <v>0</v>
      </c>
      <c r="F262" s="176">
        <f>F205/RES_summary!F$19</f>
        <v>0</v>
      </c>
      <c r="G262" s="176">
        <f>G205/RES_summary!G$19</f>
        <v>0</v>
      </c>
      <c r="H262" s="176">
        <f>H205/RES_summary!H$19</f>
        <v>0</v>
      </c>
      <c r="I262" s="176">
        <f>I205/RES_summary!I$19</f>
        <v>0</v>
      </c>
      <c r="J262" s="176">
        <f>J205/RES_summary!J$19</f>
        <v>0</v>
      </c>
      <c r="K262" s="176">
        <f>K205/RES_summary!K$19</f>
        <v>0</v>
      </c>
      <c r="L262" s="176">
        <f>L205/RES_summary!L$19</f>
        <v>0</v>
      </c>
      <c r="M262" s="176">
        <f>M205/RES_summary!M$19</f>
        <v>0</v>
      </c>
      <c r="N262" s="176">
        <f>N205/RES_summary!N$19</f>
        <v>0</v>
      </c>
      <c r="O262" s="176">
        <f>O205/RES_summary!O$19</f>
        <v>0</v>
      </c>
      <c r="P262" s="176">
        <f>P205/RES_summary!P$19</f>
        <v>0</v>
      </c>
      <c r="Q262" s="176">
        <f>Q205/RES_summary!Q$19</f>
        <v>0</v>
      </c>
    </row>
    <row r="264" spans="1:17" ht="12" customHeight="1" x14ac:dyDescent="0.25">
      <c r="A264" s="152" t="s">
        <v>195</v>
      </c>
      <c r="B264" s="184">
        <f>B207/RES_summary!B$19</f>
        <v>0</v>
      </c>
      <c r="C264" s="184">
        <f>C207/RES_summary!C$19</f>
        <v>0</v>
      </c>
      <c r="D264" s="184">
        <f>D207/RES_summary!D$19</f>
        <v>0</v>
      </c>
      <c r="E264" s="184">
        <f>E207/RES_summary!E$19</f>
        <v>0</v>
      </c>
      <c r="F264" s="184">
        <f>F207/RES_summary!F$19</f>
        <v>0</v>
      </c>
      <c r="G264" s="184">
        <f>G207/RES_summary!G$19</f>
        <v>0</v>
      </c>
      <c r="H264" s="184">
        <f>H207/RES_summary!H$19</f>
        <v>0</v>
      </c>
      <c r="I264" s="184">
        <f>I207/RES_summary!I$19</f>
        <v>0</v>
      </c>
      <c r="J264" s="184">
        <f>J207/RES_summary!J$19</f>
        <v>0</v>
      </c>
      <c r="K264" s="184">
        <f>K207/RES_summary!K$19</f>
        <v>0</v>
      </c>
      <c r="L264" s="184">
        <f>L207/RES_summary!L$19</f>
        <v>0</v>
      </c>
      <c r="M264" s="184">
        <f>M207/RES_summary!M$19</f>
        <v>0</v>
      </c>
      <c r="N264" s="184">
        <f>N207/RES_summary!N$19</f>
        <v>0</v>
      </c>
      <c r="O264" s="184">
        <f>O207/RES_summary!O$19</f>
        <v>0</v>
      </c>
      <c r="P264" s="184">
        <f>P207/RES_summary!P$19</f>
        <v>0</v>
      </c>
      <c r="Q264" s="184">
        <f>Q207/RES_summary!Q$19</f>
        <v>0</v>
      </c>
    </row>
    <row r="265" spans="1:17" ht="12" customHeight="1" x14ac:dyDescent="0.25">
      <c r="A265" s="158" t="s">
        <v>65</v>
      </c>
      <c r="B265" s="178">
        <f>B208/RES_summary!B$19</f>
        <v>0</v>
      </c>
      <c r="C265" s="178">
        <f>C208/RES_summary!C$19</f>
        <v>0</v>
      </c>
      <c r="D265" s="178">
        <f>D208/RES_summary!D$19</f>
        <v>0</v>
      </c>
      <c r="E265" s="178">
        <f>E208/RES_summary!E$19</f>
        <v>0</v>
      </c>
      <c r="F265" s="178">
        <f>F208/RES_summary!F$19</f>
        <v>0</v>
      </c>
      <c r="G265" s="178">
        <f>G208/RES_summary!G$19</f>
        <v>0</v>
      </c>
      <c r="H265" s="178">
        <f>H208/RES_summary!H$19</f>
        <v>0</v>
      </c>
      <c r="I265" s="178">
        <f>I208/RES_summary!I$19</f>
        <v>0</v>
      </c>
      <c r="J265" s="178">
        <f>J208/RES_summary!J$19</f>
        <v>0</v>
      </c>
      <c r="K265" s="178">
        <f>K208/RES_summary!K$19</f>
        <v>0</v>
      </c>
      <c r="L265" s="178">
        <f>L208/RES_summary!L$19</f>
        <v>0</v>
      </c>
      <c r="M265" s="178">
        <f>M208/RES_summary!M$19</f>
        <v>0</v>
      </c>
      <c r="N265" s="178">
        <f>N208/RES_summary!N$19</f>
        <v>0</v>
      </c>
      <c r="O265" s="178">
        <f>O208/RES_summary!O$19</f>
        <v>0</v>
      </c>
      <c r="P265" s="178">
        <f>P208/RES_summary!P$19</f>
        <v>0</v>
      </c>
      <c r="Q265" s="178">
        <f>Q208/RES_summary!Q$19</f>
        <v>0</v>
      </c>
    </row>
    <row r="266" spans="1:17" ht="12" customHeight="1" x14ac:dyDescent="0.25">
      <c r="A266" s="23" t="s">
        <v>149</v>
      </c>
      <c r="B266" s="177">
        <f>B209/RES_summary!B$19</f>
        <v>0</v>
      </c>
      <c r="C266" s="177">
        <f>C209/RES_summary!C$19</f>
        <v>0</v>
      </c>
      <c r="D266" s="177">
        <f>D209/RES_summary!D$19</f>
        <v>0</v>
      </c>
      <c r="E266" s="177">
        <f>E209/RES_summary!E$19</f>
        <v>0</v>
      </c>
      <c r="F266" s="177">
        <f>F209/RES_summary!F$19</f>
        <v>0</v>
      </c>
      <c r="G266" s="177">
        <f>G209/RES_summary!G$19</f>
        <v>0</v>
      </c>
      <c r="H266" s="177">
        <f>H209/RES_summary!H$19</f>
        <v>0</v>
      </c>
      <c r="I266" s="177">
        <f>I209/RES_summary!I$19</f>
        <v>0</v>
      </c>
      <c r="J266" s="177">
        <f>J209/RES_summary!J$19</f>
        <v>0</v>
      </c>
      <c r="K266" s="177">
        <f>K209/RES_summary!K$19</f>
        <v>0</v>
      </c>
      <c r="L266" s="177">
        <f>L209/RES_summary!L$19</f>
        <v>0</v>
      </c>
      <c r="M266" s="177">
        <f>M209/RES_summary!M$19</f>
        <v>0</v>
      </c>
      <c r="N266" s="177">
        <f>N209/RES_summary!N$19</f>
        <v>0</v>
      </c>
      <c r="O266" s="177">
        <f>O209/RES_summary!O$19</f>
        <v>0</v>
      </c>
      <c r="P266" s="177">
        <f>P209/RES_summary!P$19</f>
        <v>0</v>
      </c>
      <c r="Q266" s="177">
        <f>Q209/RES_summary!Q$19</f>
        <v>0</v>
      </c>
    </row>
    <row r="267" spans="1:17" ht="12" customHeight="1" x14ac:dyDescent="0.25">
      <c r="A267" s="23" t="s">
        <v>60</v>
      </c>
      <c r="B267" s="177">
        <f>B210/RES_summary!B$19</f>
        <v>0</v>
      </c>
      <c r="C267" s="177">
        <f>C210/RES_summary!C$19</f>
        <v>0</v>
      </c>
      <c r="D267" s="177">
        <f>D210/RES_summary!D$19</f>
        <v>0</v>
      </c>
      <c r="E267" s="177">
        <f>E210/RES_summary!E$19</f>
        <v>0</v>
      </c>
      <c r="F267" s="177">
        <f>F210/RES_summary!F$19</f>
        <v>0</v>
      </c>
      <c r="G267" s="177">
        <f>G210/RES_summary!G$19</f>
        <v>0</v>
      </c>
      <c r="H267" s="177">
        <f>H210/RES_summary!H$19</f>
        <v>0</v>
      </c>
      <c r="I267" s="177">
        <f>I210/RES_summary!I$19</f>
        <v>0</v>
      </c>
      <c r="J267" s="177">
        <f>J210/RES_summary!J$19</f>
        <v>0</v>
      </c>
      <c r="K267" s="177">
        <f>K210/RES_summary!K$19</f>
        <v>0</v>
      </c>
      <c r="L267" s="177">
        <f>L210/RES_summary!L$19</f>
        <v>0</v>
      </c>
      <c r="M267" s="177">
        <f>M210/RES_summary!M$19</f>
        <v>0</v>
      </c>
      <c r="N267" s="177">
        <f>N210/RES_summary!N$19</f>
        <v>0</v>
      </c>
      <c r="O267" s="177">
        <f>O210/RES_summary!O$19</f>
        <v>0</v>
      </c>
      <c r="P267" s="177">
        <f>P210/RES_summary!P$19</f>
        <v>0</v>
      </c>
      <c r="Q267" s="177">
        <f>Q210/RES_summary!Q$19</f>
        <v>0</v>
      </c>
    </row>
    <row r="268" spans="1:17" ht="12" customHeight="1" x14ac:dyDescent="0.25">
      <c r="A268" s="158" t="s">
        <v>112</v>
      </c>
      <c r="B268" s="178">
        <f>B211/RES_summary!B$19</f>
        <v>0</v>
      </c>
      <c r="C268" s="178">
        <f>C211/RES_summary!C$19</f>
        <v>0</v>
      </c>
      <c r="D268" s="178">
        <f>D211/RES_summary!D$19</f>
        <v>0</v>
      </c>
      <c r="E268" s="178">
        <f>E211/RES_summary!E$19</f>
        <v>0</v>
      </c>
      <c r="F268" s="178">
        <f>F211/RES_summary!F$19</f>
        <v>0</v>
      </c>
      <c r="G268" s="178">
        <f>G211/RES_summary!G$19</f>
        <v>0</v>
      </c>
      <c r="H268" s="178">
        <f>H211/RES_summary!H$19</f>
        <v>0</v>
      </c>
      <c r="I268" s="178">
        <f>I211/RES_summary!I$19</f>
        <v>0</v>
      </c>
      <c r="J268" s="178">
        <f>J211/RES_summary!J$19</f>
        <v>0</v>
      </c>
      <c r="K268" s="178">
        <f>K211/RES_summary!K$19</f>
        <v>0</v>
      </c>
      <c r="L268" s="178">
        <f>L211/RES_summary!L$19</f>
        <v>0</v>
      </c>
      <c r="M268" s="178">
        <f>M211/RES_summary!M$19</f>
        <v>0</v>
      </c>
      <c r="N268" s="178">
        <f>N211/RES_summary!N$19</f>
        <v>0</v>
      </c>
      <c r="O268" s="178">
        <f>O211/RES_summary!O$19</f>
        <v>0</v>
      </c>
      <c r="P268" s="178">
        <f>P211/RES_summary!P$19</f>
        <v>0</v>
      </c>
      <c r="Q268" s="178">
        <f>Q211/RES_summary!Q$19</f>
        <v>0</v>
      </c>
    </row>
    <row r="269" spans="1:17" ht="12" customHeight="1" x14ac:dyDescent="0.25">
      <c r="A269" s="23" t="s">
        <v>60</v>
      </c>
      <c r="B269" s="177">
        <f>B212/RES_summary!B$19</f>
        <v>0</v>
      </c>
      <c r="C269" s="177">
        <f>C212/RES_summary!C$19</f>
        <v>0</v>
      </c>
      <c r="D269" s="177">
        <f>D212/RES_summary!D$19</f>
        <v>0</v>
      </c>
      <c r="E269" s="177">
        <f>E212/RES_summary!E$19</f>
        <v>0</v>
      </c>
      <c r="F269" s="177">
        <f>F212/RES_summary!F$19</f>
        <v>0</v>
      </c>
      <c r="G269" s="177">
        <f>G212/RES_summary!G$19</f>
        <v>0</v>
      </c>
      <c r="H269" s="177">
        <f>H212/RES_summary!H$19</f>
        <v>0</v>
      </c>
      <c r="I269" s="177">
        <f>I212/RES_summary!I$19</f>
        <v>0</v>
      </c>
      <c r="J269" s="177">
        <f>J212/RES_summary!J$19</f>
        <v>0</v>
      </c>
      <c r="K269" s="177">
        <f>K212/RES_summary!K$19</f>
        <v>0</v>
      </c>
      <c r="L269" s="177">
        <f>L212/RES_summary!L$19</f>
        <v>0</v>
      </c>
      <c r="M269" s="177">
        <f>M212/RES_summary!M$19</f>
        <v>0</v>
      </c>
      <c r="N269" s="177">
        <f>N212/RES_summary!N$19</f>
        <v>0</v>
      </c>
      <c r="O269" s="177">
        <f>O212/RES_summary!O$19</f>
        <v>0</v>
      </c>
      <c r="P269" s="177">
        <f>P212/RES_summary!P$19</f>
        <v>0</v>
      </c>
      <c r="Q269" s="177">
        <f>Q212/RES_summary!Q$19</f>
        <v>0</v>
      </c>
    </row>
    <row r="270" spans="1:17" ht="12" customHeight="1" x14ac:dyDescent="0.25">
      <c r="A270" s="158" t="s">
        <v>63</v>
      </c>
      <c r="B270" s="178">
        <f>B213/RES_summary!B$19</f>
        <v>0</v>
      </c>
      <c r="C270" s="178">
        <f>C213/RES_summary!C$19</f>
        <v>0</v>
      </c>
      <c r="D270" s="178">
        <f>D213/RES_summary!D$19</f>
        <v>0</v>
      </c>
      <c r="E270" s="178">
        <f>E213/RES_summary!E$19</f>
        <v>0</v>
      </c>
      <c r="F270" s="178">
        <f>F213/RES_summary!F$19</f>
        <v>0</v>
      </c>
      <c r="G270" s="178">
        <f>G213/RES_summary!G$19</f>
        <v>0</v>
      </c>
      <c r="H270" s="178">
        <f>H213/RES_summary!H$19</f>
        <v>0</v>
      </c>
      <c r="I270" s="178">
        <f>I213/RES_summary!I$19</f>
        <v>0</v>
      </c>
      <c r="J270" s="178">
        <f>J213/RES_summary!J$19</f>
        <v>0</v>
      </c>
      <c r="K270" s="178">
        <f>K213/RES_summary!K$19</f>
        <v>0</v>
      </c>
      <c r="L270" s="178">
        <f>L213/RES_summary!L$19</f>
        <v>0</v>
      </c>
      <c r="M270" s="178">
        <f>M213/RES_summary!M$19</f>
        <v>0</v>
      </c>
      <c r="N270" s="178">
        <f>N213/RES_summary!N$19</f>
        <v>0</v>
      </c>
      <c r="O270" s="178">
        <f>O213/RES_summary!O$19</f>
        <v>0</v>
      </c>
      <c r="P270" s="178">
        <f>P213/RES_summary!P$19</f>
        <v>0</v>
      </c>
      <c r="Q270" s="178">
        <f>Q213/RES_summary!Q$19</f>
        <v>0</v>
      </c>
    </row>
    <row r="271" spans="1:17" ht="12" customHeight="1" x14ac:dyDescent="0.25">
      <c r="A271" s="167" t="s">
        <v>148</v>
      </c>
      <c r="B271" s="183">
        <f>B214/RES_summary!B$19</f>
        <v>0</v>
      </c>
      <c r="C271" s="183">
        <f>C214/RES_summary!C$19</f>
        <v>0</v>
      </c>
      <c r="D271" s="183">
        <f>D214/RES_summary!D$19</f>
        <v>0</v>
      </c>
      <c r="E271" s="183">
        <f>E214/RES_summary!E$19</f>
        <v>0</v>
      </c>
      <c r="F271" s="183">
        <f>F214/RES_summary!F$19</f>
        <v>0</v>
      </c>
      <c r="G271" s="183">
        <f>G214/RES_summary!G$19</f>
        <v>0</v>
      </c>
      <c r="H271" s="183">
        <f>H214/RES_summary!H$19</f>
        <v>0</v>
      </c>
      <c r="I271" s="183">
        <f>I214/RES_summary!I$19</f>
        <v>0</v>
      </c>
      <c r="J271" s="183">
        <f>J214/RES_summary!J$19</f>
        <v>0</v>
      </c>
      <c r="K271" s="183">
        <f>K214/RES_summary!K$19</f>
        <v>0</v>
      </c>
      <c r="L271" s="183">
        <f>L214/RES_summary!L$19</f>
        <v>0</v>
      </c>
      <c r="M271" s="183">
        <f>M214/RES_summary!M$19</f>
        <v>0</v>
      </c>
      <c r="N271" s="183">
        <f>N214/RES_summary!N$19</f>
        <v>0</v>
      </c>
      <c r="O271" s="183">
        <f>O214/RES_summary!O$19</f>
        <v>0</v>
      </c>
      <c r="P271" s="183">
        <f>P214/RES_summary!P$19</f>
        <v>0</v>
      </c>
      <c r="Q271" s="183">
        <f>Q214/RES_summary!Q$19</f>
        <v>0</v>
      </c>
    </row>
    <row r="272" spans="1:17" ht="12" customHeight="1" x14ac:dyDescent="0.25">
      <c r="A272" s="167" t="s">
        <v>147</v>
      </c>
      <c r="B272" s="183">
        <f>B215/RES_summary!B$19</f>
        <v>0</v>
      </c>
      <c r="C272" s="183">
        <f>C215/RES_summary!C$19</f>
        <v>0</v>
      </c>
      <c r="D272" s="183">
        <f>D215/RES_summary!D$19</f>
        <v>0</v>
      </c>
      <c r="E272" s="183">
        <f>E215/RES_summary!E$19</f>
        <v>0</v>
      </c>
      <c r="F272" s="183">
        <f>F215/RES_summary!F$19</f>
        <v>0</v>
      </c>
      <c r="G272" s="183">
        <f>G215/RES_summary!G$19</f>
        <v>0</v>
      </c>
      <c r="H272" s="183">
        <f>H215/RES_summary!H$19</f>
        <v>0</v>
      </c>
      <c r="I272" s="183">
        <f>I215/RES_summary!I$19</f>
        <v>0</v>
      </c>
      <c r="J272" s="183">
        <f>J215/RES_summary!J$19</f>
        <v>0</v>
      </c>
      <c r="K272" s="183">
        <f>K215/RES_summary!K$19</f>
        <v>0</v>
      </c>
      <c r="L272" s="183">
        <f>L215/RES_summary!L$19</f>
        <v>0</v>
      </c>
      <c r="M272" s="183">
        <f>M215/RES_summary!M$19</f>
        <v>0</v>
      </c>
      <c r="N272" s="183">
        <f>N215/RES_summary!N$19</f>
        <v>0</v>
      </c>
      <c r="O272" s="183">
        <f>O215/RES_summary!O$19</f>
        <v>0</v>
      </c>
      <c r="P272" s="183">
        <f>P215/RES_summary!P$19</f>
        <v>0</v>
      </c>
      <c r="Q272" s="183">
        <f>Q215/RES_summary!Q$19</f>
        <v>0</v>
      </c>
    </row>
    <row r="273" spans="1:17" ht="12" customHeight="1" x14ac:dyDescent="0.25">
      <c r="A273" s="166" t="s">
        <v>61</v>
      </c>
      <c r="B273" s="182">
        <f>B216/RES_summary!B$19</f>
        <v>0</v>
      </c>
      <c r="C273" s="182">
        <f>C216/RES_summary!C$19</f>
        <v>0</v>
      </c>
      <c r="D273" s="182">
        <f>D216/RES_summary!D$19</f>
        <v>0</v>
      </c>
      <c r="E273" s="182">
        <f>E216/RES_summary!E$19</f>
        <v>0</v>
      </c>
      <c r="F273" s="182">
        <f>F216/RES_summary!F$19</f>
        <v>0</v>
      </c>
      <c r="G273" s="182">
        <f>G216/RES_summary!G$19</f>
        <v>0</v>
      </c>
      <c r="H273" s="182">
        <f>H216/RES_summary!H$19</f>
        <v>0</v>
      </c>
      <c r="I273" s="182">
        <f>I216/RES_summary!I$19</f>
        <v>0</v>
      </c>
      <c r="J273" s="182">
        <f>J216/RES_summary!J$19</f>
        <v>0</v>
      </c>
      <c r="K273" s="182">
        <f>K216/RES_summary!K$19</f>
        <v>0</v>
      </c>
      <c r="L273" s="182">
        <f>L216/RES_summary!L$19</f>
        <v>0</v>
      </c>
      <c r="M273" s="182">
        <f>M216/RES_summary!M$19</f>
        <v>0</v>
      </c>
      <c r="N273" s="182">
        <f>N216/RES_summary!N$19</f>
        <v>0</v>
      </c>
      <c r="O273" s="182">
        <f>O216/RES_summary!O$19</f>
        <v>0</v>
      </c>
      <c r="P273" s="182">
        <f>P216/RES_summary!P$19</f>
        <v>0</v>
      </c>
      <c r="Q273" s="182">
        <f>Q216/RES_summary!Q$19</f>
        <v>0</v>
      </c>
    </row>
    <row r="274" spans="1:17" ht="12" customHeight="1" x14ac:dyDescent="0.25">
      <c r="A274" s="147" t="s">
        <v>59</v>
      </c>
      <c r="B274" s="181">
        <f>B217/RES_summary!B$19</f>
        <v>0</v>
      </c>
      <c r="C274" s="181">
        <f>C217/RES_summary!C$19</f>
        <v>0</v>
      </c>
      <c r="D274" s="181">
        <f>D217/RES_summary!D$19</f>
        <v>0</v>
      </c>
      <c r="E274" s="181">
        <f>E217/RES_summary!E$19</f>
        <v>0</v>
      </c>
      <c r="F274" s="181">
        <f>F217/RES_summary!F$19</f>
        <v>0</v>
      </c>
      <c r="G274" s="181">
        <f>G217/RES_summary!G$19</f>
        <v>0</v>
      </c>
      <c r="H274" s="181">
        <f>H217/RES_summary!H$19</f>
        <v>0</v>
      </c>
      <c r="I274" s="181">
        <f>I217/RES_summary!I$19</f>
        <v>0</v>
      </c>
      <c r="J274" s="181">
        <f>J217/RES_summary!J$19</f>
        <v>0</v>
      </c>
      <c r="K274" s="181">
        <f>K217/RES_summary!K$19</f>
        <v>0</v>
      </c>
      <c r="L274" s="181">
        <f>L217/RES_summary!L$19</f>
        <v>0</v>
      </c>
      <c r="M274" s="181">
        <f>M217/RES_summary!M$19</f>
        <v>0</v>
      </c>
      <c r="N274" s="181">
        <f>N217/RES_summary!N$19</f>
        <v>0</v>
      </c>
      <c r="O274" s="181">
        <f>O217/RES_summary!O$19</f>
        <v>0</v>
      </c>
      <c r="P274" s="181">
        <f>P217/RES_summary!P$19</f>
        <v>0</v>
      </c>
      <c r="Q274" s="181">
        <f>Q217/RES_summary!Q$19</f>
        <v>0</v>
      </c>
    </row>
    <row r="275" spans="1:17" ht="12" customHeight="1" x14ac:dyDescent="0.25">
      <c r="A275" s="163" t="s">
        <v>142</v>
      </c>
      <c r="B275" s="180">
        <f>B218/RES_summary!B$19</f>
        <v>0</v>
      </c>
      <c r="C275" s="180">
        <f>C218/RES_summary!C$19</f>
        <v>0</v>
      </c>
      <c r="D275" s="180">
        <f>D218/RES_summary!D$19</f>
        <v>0</v>
      </c>
      <c r="E275" s="180">
        <f>E218/RES_summary!E$19</f>
        <v>0</v>
      </c>
      <c r="F275" s="180">
        <f>F218/RES_summary!F$19</f>
        <v>0</v>
      </c>
      <c r="G275" s="180">
        <f>G218/RES_summary!G$19</f>
        <v>0</v>
      </c>
      <c r="H275" s="180">
        <f>H218/RES_summary!H$19</f>
        <v>0</v>
      </c>
      <c r="I275" s="180">
        <f>I218/RES_summary!I$19</f>
        <v>0</v>
      </c>
      <c r="J275" s="180">
        <f>J218/RES_summary!J$19</f>
        <v>0</v>
      </c>
      <c r="K275" s="180">
        <f>K218/RES_summary!K$19</f>
        <v>0</v>
      </c>
      <c r="L275" s="180">
        <f>L218/RES_summary!L$19</f>
        <v>0</v>
      </c>
      <c r="M275" s="180">
        <f>M218/RES_summary!M$19</f>
        <v>0</v>
      </c>
      <c r="N275" s="180">
        <f>N218/RES_summary!N$19</f>
        <v>0</v>
      </c>
      <c r="O275" s="180">
        <f>O218/RES_summary!O$19</f>
        <v>0</v>
      </c>
      <c r="P275" s="180">
        <f>P218/RES_summary!P$19</f>
        <v>0</v>
      </c>
      <c r="Q275" s="180">
        <f>Q218/RES_summary!Q$19</f>
        <v>0</v>
      </c>
    </row>
    <row r="276" spans="1:17" ht="12" customHeight="1" x14ac:dyDescent="0.25">
      <c r="A276" s="161" t="s">
        <v>141</v>
      </c>
      <c r="B276" s="179">
        <f>B219/RES_summary!B$19</f>
        <v>0</v>
      </c>
      <c r="C276" s="179">
        <f>C219/RES_summary!C$19</f>
        <v>0</v>
      </c>
      <c r="D276" s="179">
        <f>D219/RES_summary!D$19</f>
        <v>0</v>
      </c>
      <c r="E276" s="179">
        <f>E219/RES_summary!E$19</f>
        <v>0</v>
      </c>
      <c r="F276" s="179">
        <f>F219/RES_summary!F$19</f>
        <v>0</v>
      </c>
      <c r="G276" s="179">
        <f>G219/RES_summary!G$19</f>
        <v>0</v>
      </c>
      <c r="H276" s="179">
        <f>H219/RES_summary!H$19</f>
        <v>0</v>
      </c>
      <c r="I276" s="179">
        <f>I219/RES_summary!I$19</f>
        <v>0</v>
      </c>
      <c r="J276" s="179">
        <f>J219/RES_summary!J$19</f>
        <v>0</v>
      </c>
      <c r="K276" s="179">
        <f>K219/RES_summary!K$19</f>
        <v>0</v>
      </c>
      <c r="L276" s="179">
        <f>L219/RES_summary!L$19</f>
        <v>0</v>
      </c>
      <c r="M276" s="179">
        <f>M219/RES_summary!M$19</f>
        <v>0</v>
      </c>
      <c r="N276" s="179">
        <f>N219/RES_summary!N$19</f>
        <v>0</v>
      </c>
      <c r="O276" s="179">
        <f>O219/RES_summary!O$19</f>
        <v>0</v>
      </c>
      <c r="P276" s="179">
        <f>P219/RES_summary!P$19</f>
        <v>0</v>
      </c>
      <c r="Q276" s="179">
        <f>Q219/RES_summary!Q$19</f>
        <v>0</v>
      </c>
    </row>
    <row r="277" spans="1:17" ht="12" customHeight="1" x14ac:dyDescent="0.25">
      <c r="A277" s="148" t="s">
        <v>60</v>
      </c>
      <c r="B277" s="177">
        <f>B220/RES_summary!B$19</f>
        <v>0</v>
      </c>
      <c r="C277" s="177">
        <f>C220/RES_summary!C$19</f>
        <v>0</v>
      </c>
      <c r="D277" s="177">
        <f>D220/RES_summary!D$19</f>
        <v>0</v>
      </c>
      <c r="E277" s="177">
        <f>E220/RES_summary!E$19</f>
        <v>0</v>
      </c>
      <c r="F277" s="177">
        <f>F220/RES_summary!F$19</f>
        <v>0</v>
      </c>
      <c r="G277" s="177">
        <f>G220/RES_summary!G$19</f>
        <v>0</v>
      </c>
      <c r="H277" s="177">
        <f>H220/RES_summary!H$19</f>
        <v>0</v>
      </c>
      <c r="I277" s="177">
        <f>I220/RES_summary!I$19</f>
        <v>0</v>
      </c>
      <c r="J277" s="177">
        <f>J220/RES_summary!J$19</f>
        <v>0</v>
      </c>
      <c r="K277" s="177">
        <f>K220/RES_summary!K$19</f>
        <v>0</v>
      </c>
      <c r="L277" s="177">
        <f>L220/RES_summary!L$19</f>
        <v>0</v>
      </c>
      <c r="M277" s="177">
        <f>M220/RES_summary!M$19</f>
        <v>0</v>
      </c>
      <c r="N277" s="177">
        <f>N220/RES_summary!N$19</f>
        <v>0</v>
      </c>
      <c r="O277" s="177">
        <f>O220/RES_summary!O$19</f>
        <v>0</v>
      </c>
      <c r="P277" s="177">
        <f>P220/RES_summary!P$19</f>
        <v>0</v>
      </c>
      <c r="Q277" s="177">
        <f>Q220/RES_summary!Q$19</f>
        <v>0</v>
      </c>
    </row>
    <row r="278" spans="1:17" ht="12" customHeight="1" x14ac:dyDescent="0.25">
      <c r="A278" s="148" t="s">
        <v>59</v>
      </c>
      <c r="B278" s="177">
        <f>B221/RES_summary!B$19</f>
        <v>0</v>
      </c>
      <c r="C278" s="177">
        <f>C221/RES_summary!C$19</f>
        <v>0</v>
      </c>
      <c r="D278" s="177">
        <f>D221/RES_summary!D$19</f>
        <v>0</v>
      </c>
      <c r="E278" s="177">
        <f>E221/RES_summary!E$19</f>
        <v>0</v>
      </c>
      <c r="F278" s="177">
        <f>F221/RES_summary!F$19</f>
        <v>0</v>
      </c>
      <c r="G278" s="177">
        <f>G221/RES_summary!G$19</f>
        <v>0</v>
      </c>
      <c r="H278" s="177">
        <f>H221/RES_summary!H$19</f>
        <v>0</v>
      </c>
      <c r="I278" s="177">
        <f>I221/RES_summary!I$19</f>
        <v>0</v>
      </c>
      <c r="J278" s="177">
        <f>J221/RES_summary!J$19</f>
        <v>0</v>
      </c>
      <c r="K278" s="177">
        <f>K221/RES_summary!K$19</f>
        <v>0</v>
      </c>
      <c r="L278" s="177">
        <f>L221/RES_summary!L$19</f>
        <v>0</v>
      </c>
      <c r="M278" s="177">
        <f>M221/RES_summary!M$19</f>
        <v>0</v>
      </c>
      <c r="N278" s="177">
        <f>N221/RES_summary!N$19</f>
        <v>0</v>
      </c>
      <c r="O278" s="177">
        <f>O221/RES_summary!O$19</f>
        <v>0</v>
      </c>
      <c r="P278" s="177">
        <f>P221/RES_summary!P$19</f>
        <v>0</v>
      </c>
      <c r="Q278" s="177">
        <f>Q221/RES_summary!Q$19</f>
        <v>0</v>
      </c>
    </row>
    <row r="279" spans="1:17" ht="12" customHeight="1" x14ac:dyDescent="0.25">
      <c r="A279" s="158" t="s">
        <v>62</v>
      </c>
      <c r="B279" s="178">
        <f>B222/RES_summary!B$19</f>
        <v>0</v>
      </c>
      <c r="C279" s="178">
        <f>C222/RES_summary!C$19</f>
        <v>0</v>
      </c>
      <c r="D279" s="178">
        <f>D222/RES_summary!D$19</f>
        <v>0</v>
      </c>
      <c r="E279" s="178">
        <f>E222/RES_summary!E$19</f>
        <v>0</v>
      </c>
      <c r="F279" s="178">
        <f>F222/RES_summary!F$19</f>
        <v>0</v>
      </c>
      <c r="G279" s="178">
        <f>G222/RES_summary!G$19</f>
        <v>0</v>
      </c>
      <c r="H279" s="178">
        <f>H222/RES_summary!H$19</f>
        <v>0</v>
      </c>
      <c r="I279" s="178">
        <f>I222/RES_summary!I$19</f>
        <v>0</v>
      </c>
      <c r="J279" s="178">
        <f>J222/RES_summary!J$19</f>
        <v>0</v>
      </c>
      <c r="K279" s="178">
        <f>K222/RES_summary!K$19</f>
        <v>0</v>
      </c>
      <c r="L279" s="178">
        <f>L222/RES_summary!L$19</f>
        <v>0</v>
      </c>
      <c r="M279" s="178">
        <f>M222/RES_summary!M$19</f>
        <v>0</v>
      </c>
      <c r="N279" s="178">
        <f>N222/RES_summary!N$19</f>
        <v>0</v>
      </c>
      <c r="O279" s="178">
        <f>O222/RES_summary!O$19</f>
        <v>0</v>
      </c>
      <c r="P279" s="178">
        <f>P222/RES_summary!P$19</f>
        <v>0</v>
      </c>
      <c r="Q279" s="178">
        <f>Q222/RES_summary!Q$19</f>
        <v>0</v>
      </c>
    </row>
    <row r="280" spans="1:17" ht="12" customHeight="1" x14ac:dyDescent="0.25">
      <c r="A280" s="23" t="s">
        <v>57</v>
      </c>
      <c r="B280" s="177">
        <f>B223/RES_summary!B$19</f>
        <v>0</v>
      </c>
      <c r="C280" s="177">
        <f>C223/RES_summary!C$19</f>
        <v>0</v>
      </c>
      <c r="D280" s="177">
        <f>D223/RES_summary!D$19</f>
        <v>0</v>
      </c>
      <c r="E280" s="177">
        <f>E223/RES_summary!E$19</f>
        <v>0</v>
      </c>
      <c r="F280" s="177">
        <f>F223/RES_summary!F$19</f>
        <v>0</v>
      </c>
      <c r="G280" s="177">
        <f>G223/RES_summary!G$19</f>
        <v>0</v>
      </c>
      <c r="H280" s="177">
        <f>H223/RES_summary!H$19</f>
        <v>0</v>
      </c>
      <c r="I280" s="177">
        <f>I223/RES_summary!I$19</f>
        <v>0</v>
      </c>
      <c r="J280" s="177">
        <f>J223/RES_summary!J$19</f>
        <v>0</v>
      </c>
      <c r="K280" s="177">
        <f>K223/RES_summary!K$19</f>
        <v>0</v>
      </c>
      <c r="L280" s="177">
        <f>L223/RES_summary!L$19</f>
        <v>0</v>
      </c>
      <c r="M280" s="177">
        <f>M223/RES_summary!M$19</f>
        <v>0</v>
      </c>
      <c r="N280" s="177">
        <f>N223/RES_summary!N$19</f>
        <v>0</v>
      </c>
      <c r="O280" s="177">
        <f>O223/RES_summary!O$19</f>
        <v>0</v>
      </c>
      <c r="P280" s="177">
        <f>P223/RES_summary!P$19</f>
        <v>0</v>
      </c>
      <c r="Q280" s="177">
        <f>Q223/RES_summary!Q$19</f>
        <v>0</v>
      </c>
    </row>
    <row r="281" spans="1:17" ht="12" customHeight="1" x14ac:dyDescent="0.25">
      <c r="A281" s="29" t="s">
        <v>140</v>
      </c>
      <c r="B281" s="176">
        <f>B224/RES_summary!B$19</f>
        <v>0</v>
      </c>
      <c r="C281" s="176">
        <f>C224/RES_summary!C$19</f>
        <v>0</v>
      </c>
      <c r="D281" s="176">
        <f>D224/RES_summary!D$19</f>
        <v>0</v>
      </c>
      <c r="E281" s="176">
        <f>E224/RES_summary!E$19</f>
        <v>0</v>
      </c>
      <c r="F281" s="176">
        <f>F224/RES_summary!F$19</f>
        <v>0</v>
      </c>
      <c r="G281" s="176">
        <f>G224/RES_summary!G$19</f>
        <v>0</v>
      </c>
      <c r="H281" s="176">
        <f>H224/RES_summary!H$19</f>
        <v>0</v>
      </c>
      <c r="I281" s="176">
        <f>I224/RES_summary!I$19</f>
        <v>0</v>
      </c>
      <c r="J281" s="176">
        <f>J224/RES_summary!J$19</f>
        <v>0</v>
      </c>
      <c r="K281" s="176">
        <f>K224/RES_summary!K$19</f>
        <v>0</v>
      </c>
      <c r="L281" s="176">
        <f>L224/RES_summary!L$19</f>
        <v>0</v>
      </c>
      <c r="M281" s="176">
        <f>M224/RES_summary!M$19</f>
        <v>0</v>
      </c>
      <c r="N281" s="176">
        <f>N224/RES_summary!N$19</f>
        <v>0</v>
      </c>
      <c r="O281" s="176">
        <f>O224/RES_summary!O$19</f>
        <v>0</v>
      </c>
      <c r="P281" s="176">
        <f>P224/RES_summary!P$19</f>
        <v>0</v>
      </c>
      <c r="Q281" s="176">
        <f>Q224/RES_summary!Q$19</f>
        <v>0</v>
      </c>
    </row>
    <row r="283" spans="1:17" s="28" customFormat="1" ht="12" customHeight="1" x14ac:dyDescent="0.25">
      <c r="A283" s="187" t="s">
        <v>194</v>
      </c>
      <c r="B283" s="186"/>
      <c r="C283" s="185"/>
      <c r="D283" s="185"/>
      <c r="E283" s="185"/>
      <c r="F283" s="185"/>
      <c r="G283" s="185"/>
      <c r="H283" s="185"/>
      <c r="I283" s="185"/>
      <c r="J283" s="185"/>
      <c r="K283" s="185"/>
      <c r="L283" s="185"/>
      <c r="M283" s="185"/>
      <c r="N283" s="185"/>
      <c r="O283" s="185"/>
      <c r="P283" s="185"/>
      <c r="Q283" s="185"/>
    </row>
    <row r="285" spans="1:17" ht="12" customHeight="1" x14ac:dyDescent="0.25">
      <c r="A285" s="152" t="s">
        <v>193</v>
      </c>
      <c r="B285" s="168"/>
      <c r="C285" s="168">
        <f>SUM(C286,C289,C291,C300)</f>
        <v>0</v>
      </c>
      <c r="D285" s="168">
        <f t="shared" ref="D285:Q285" si="71">SUM(D286,D289,D291,D300)</f>
        <v>0</v>
      </c>
      <c r="E285" s="168">
        <f t="shared" si="71"/>
        <v>0</v>
      </c>
      <c r="F285" s="168">
        <f t="shared" si="71"/>
        <v>0</v>
      </c>
      <c r="G285" s="168">
        <f t="shared" si="71"/>
        <v>0</v>
      </c>
      <c r="H285" s="168">
        <f t="shared" si="71"/>
        <v>0</v>
      </c>
      <c r="I285" s="168">
        <f t="shared" si="71"/>
        <v>0</v>
      </c>
      <c r="J285" s="168">
        <f t="shared" si="71"/>
        <v>0</v>
      </c>
      <c r="K285" s="168">
        <f t="shared" si="71"/>
        <v>0</v>
      </c>
      <c r="L285" s="168">
        <f t="shared" si="71"/>
        <v>0</v>
      </c>
      <c r="M285" s="168">
        <f t="shared" si="71"/>
        <v>0</v>
      </c>
      <c r="N285" s="168">
        <f t="shared" si="71"/>
        <v>0</v>
      </c>
      <c r="O285" s="168">
        <f t="shared" si="71"/>
        <v>0</v>
      </c>
      <c r="P285" s="168">
        <f t="shared" si="71"/>
        <v>0</v>
      </c>
      <c r="Q285" s="168">
        <f t="shared" si="71"/>
        <v>0</v>
      </c>
    </row>
    <row r="286" spans="1:17" ht="12" customHeight="1" x14ac:dyDescent="0.25">
      <c r="A286" s="158" t="s">
        <v>65</v>
      </c>
      <c r="B286" s="157"/>
      <c r="C286" s="157">
        <f>SUM(C287:C288)</f>
        <v>0</v>
      </c>
      <c r="D286" s="157">
        <f t="shared" ref="D286:Q286" si="72">SUM(D287:D288)</f>
        <v>0</v>
      </c>
      <c r="E286" s="157">
        <f t="shared" si="72"/>
        <v>0</v>
      </c>
      <c r="F286" s="157">
        <f t="shared" si="72"/>
        <v>0</v>
      </c>
      <c r="G286" s="157">
        <f t="shared" si="72"/>
        <v>0</v>
      </c>
      <c r="H286" s="157">
        <f t="shared" si="72"/>
        <v>0</v>
      </c>
      <c r="I286" s="157">
        <f t="shared" si="72"/>
        <v>0</v>
      </c>
      <c r="J286" s="157">
        <f t="shared" si="72"/>
        <v>0</v>
      </c>
      <c r="K286" s="157">
        <f t="shared" si="72"/>
        <v>0</v>
      </c>
      <c r="L286" s="157">
        <f t="shared" si="72"/>
        <v>0</v>
      </c>
      <c r="M286" s="157">
        <f t="shared" si="72"/>
        <v>0</v>
      </c>
      <c r="N286" s="157">
        <f t="shared" si="72"/>
        <v>0</v>
      </c>
      <c r="O286" s="157">
        <f t="shared" si="72"/>
        <v>0</v>
      </c>
      <c r="P286" s="157">
        <f t="shared" si="72"/>
        <v>0</v>
      </c>
      <c r="Q286" s="157">
        <f t="shared" si="72"/>
        <v>0</v>
      </c>
    </row>
    <row r="287" spans="1:17" ht="12" customHeight="1" x14ac:dyDescent="0.25">
      <c r="A287" s="23" t="s">
        <v>149</v>
      </c>
      <c r="B287" s="156"/>
      <c r="C287" s="156">
        <f>RES_hhdet_in_fec!C$126</f>
        <v>0</v>
      </c>
      <c r="D287" s="156">
        <f>RES_hhdet_in_fec!D$126</f>
        <v>0</v>
      </c>
      <c r="E287" s="156">
        <f>RES_hhdet_in_fec!E$126</f>
        <v>0</v>
      </c>
      <c r="F287" s="156">
        <f>RES_hhdet_in_fec!F$126</f>
        <v>0</v>
      </c>
      <c r="G287" s="156">
        <f>RES_hhdet_in_fec!G$126</f>
        <v>0</v>
      </c>
      <c r="H287" s="156">
        <f>RES_hhdet_in_fec!H$126</f>
        <v>0</v>
      </c>
      <c r="I287" s="156">
        <f>RES_hhdet_in_fec!I$126</f>
        <v>0</v>
      </c>
      <c r="J287" s="156">
        <f>RES_hhdet_in_fec!J$126</f>
        <v>0</v>
      </c>
      <c r="K287" s="156">
        <f>RES_hhdet_in_fec!K$126</f>
        <v>0</v>
      </c>
      <c r="L287" s="156">
        <f>RES_hhdet_in_fec!L$126</f>
        <v>0</v>
      </c>
      <c r="M287" s="156">
        <f>RES_hhdet_in_fec!M$126</f>
        <v>0</v>
      </c>
      <c r="N287" s="156">
        <f>RES_hhdet_in_fec!N$126</f>
        <v>0</v>
      </c>
      <c r="O287" s="156">
        <f>RES_hhdet_in_fec!O$126</f>
        <v>0</v>
      </c>
      <c r="P287" s="156">
        <f>RES_hhdet_in_fec!P$126</f>
        <v>0</v>
      </c>
      <c r="Q287" s="156">
        <f>RES_hhdet_in_fec!Q$126</f>
        <v>0</v>
      </c>
    </row>
    <row r="288" spans="1:17" ht="12" customHeight="1" x14ac:dyDescent="0.25">
      <c r="A288" s="23" t="s">
        <v>60</v>
      </c>
      <c r="B288" s="156"/>
      <c r="C288" s="156">
        <f>RES_hhdet_in_fec!C$127</f>
        <v>0</v>
      </c>
      <c r="D288" s="156">
        <f>RES_hhdet_in_fec!D$127</f>
        <v>0</v>
      </c>
      <c r="E288" s="156">
        <f>RES_hhdet_in_fec!E$127</f>
        <v>0</v>
      </c>
      <c r="F288" s="156">
        <f>RES_hhdet_in_fec!F$127</f>
        <v>0</v>
      </c>
      <c r="G288" s="156">
        <f>RES_hhdet_in_fec!G$127</f>
        <v>0</v>
      </c>
      <c r="H288" s="156">
        <f>RES_hhdet_in_fec!H$127</f>
        <v>0</v>
      </c>
      <c r="I288" s="156">
        <f>RES_hhdet_in_fec!I$127</f>
        <v>0</v>
      </c>
      <c r="J288" s="156">
        <f>RES_hhdet_in_fec!J$127</f>
        <v>0</v>
      </c>
      <c r="K288" s="156">
        <f>RES_hhdet_in_fec!K$127</f>
        <v>0</v>
      </c>
      <c r="L288" s="156">
        <f>RES_hhdet_in_fec!L$127</f>
        <v>0</v>
      </c>
      <c r="M288" s="156">
        <f>RES_hhdet_in_fec!M$127</f>
        <v>0</v>
      </c>
      <c r="N288" s="156">
        <f>RES_hhdet_in_fec!N$127</f>
        <v>0</v>
      </c>
      <c r="O288" s="156">
        <f>RES_hhdet_in_fec!O$127</f>
        <v>0</v>
      </c>
      <c r="P288" s="156">
        <f>RES_hhdet_in_fec!P$127</f>
        <v>0</v>
      </c>
      <c r="Q288" s="156">
        <f>RES_hhdet_in_fec!Q$127</f>
        <v>0</v>
      </c>
    </row>
    <row r="289" spans="1:17" ht="12" customHeight="1" x14ac:dyDescent="0.25">
      <c r="A289" s="158" t="s">
        <v>112</v>
      </c>
      <c r="B289" s="157"/>
      <c r="C289" s="157">
        <f>C290</f>
        <v>0</v>
      </c>
      <c r="D289" s="157">
        <f t="shared" ref="D289:Q289" si="73">D290</f>
        <v>0</v>
      </c>
      <c r="E289" s="157">
        <f t="shared" si="73"/>
        <v>0</v>
      </c>
      <c r="F289" s="157">
        <f t="shared" si="73"/>
        <v>0</v>
      </c>
      <c r="G289" s="157">
        <f t="shared" si="73"/>
        <v>0</v>
      </c>
      <c r="H289" s="157">
        <f t="shared" si="73"/>
        <v>0</v>
      </c>
      <c r="I289" s="157">
        <f t="shared" si="73"/>
        <v>0</v>
      </c>
      <c r="J289" s="157">
        <f t="shared" si="73"/>
        <v>0</v>
      </c>
      <c r="K289" s="157">
        <f t="shared" si="73"/>
        <v>0</v>
      </c>
      <c r="L289" s="157">
        <f t="shared" si="73"/>
        <v>0</v>
      </c>
      <c r="M289" s="157">
        <f t="shared" si="73"/>
        <v>0</v>
      </c>
      <c r="N289" s="157">
        <f t="shared" si="73"/>
        <v>0</v>
      </c>
      <c r="O289" s="157">
        <f t="shared" si="73"/>
        <v>0</v>
      </c>
      <c r="P289" s="157">
        <f t="shared" si="73"/>
        <v>0</v>
      </c>
      <c r="Q289" s="157">
        <f t="shared" si="73"/>
        <v>0</v>
      </c>
    </row>
    <row r="290" spans="1:17" ht="12" customHeight="1" x14ac:dyDescent="0.25">
      <c r="A290" s="23" t="s">
        <v>60</v>
      </c>
      <c r="B290" s="156"/>
      <c r="C290" s="156">
        <f>RES_hhdet_in_fec!C$129</f>
        <v>0</v>
      </c>
      <c r="D290" s="156">
        <f>RES_hhdet_in_fec!D$129</f>
        <v>0</v>
      </c>
      <c r="E290" s="156">
        <f>RES_hhdet_in_fec!E$129</f>
        <v>0</v>
      </c>
      <c r="F290" s="156">
        <f>RES_hhdet_in_fec!F$129</f>
        <v>0</v>
      </c>
      <c r="G290" s="156">
        <f>RES_hhdet_in_fec!G$129</f>
        <v>0</v>
      </c>
      <c r="H290" s="156">
        <f>RES_hhdet_in_fec!H$129</f>
        <v>0</v>
      </c>
      <c r="I290" s="156">
        <f>RES_hhdet_in_fec!I$129</f>
        <v>0</v>
      </c>
      <c r="J290" s="156">
        <f>RES_hhdet_in_fec!J$129</f>
        <v>0</v>
      </c>
      <c r="K290" s="156">
        <f>RES_hhdet_in_fec!K$129</f>
        <v>0</v>
      </c>
      <c r="L290" s="156">
        <f>RES_hhdet_in_fec!L$129</f>
        <v>0</v>
      </c>
      <c r="M290" s="156">
        <f>RES_hhdet_in_fec!M$129</f>
        <v>0</v>
      </c>
      <c r="N290" s="156">
        <f>RES_hhdet_in_fec!N$129</f>
        <v>0</v>
      </c>
      <c r="O290" s="156">
        <f>RES_hhdet_in_fec!O$129</f>
        <v>0</v>
      </c>
      <c r="P290" s="156">
        <f>RES_hhdet_in_fec!P$129</f>
        <v>0</v>
      </c>
      <c r="Q290" s="156">
        <f>RES_hhdet_in_fec!Q$129</f>
        <v>0</v>
      </c>
    </row>
    <row r="291" spans="1:17" ht="12" customHeight="1" x14ac:dyDescent="0.25">
      <c r="A291" s="158" t="s">
        <v>63</v>
      </c>
      <c r="B291" s="157"/>
      <c r="C291" s="157">
        <f>SUM(C292:C293,C296:C297)</f>
        <v>0</v>
      </c>
      <c r="D291" s="157">
        <f t="shared" ref="D291:Q291" si="74">SUM(D292:D293,D296:D297)</f>
        <v>0</v>
      </c>
      <c r="E291" s="157">
        <f t="shared" si="74"/>
        <v>0</v>
      </c>
      <c r="F291" s="157">
        <f t="shared" si="74"/>
        <v>0</v>
      </c>
      <c r="G291" s="157">
        <f t="shared" si="74"/>
        <v>0</v>
      </c>
      <c r="H291" s="157">
        <f t="shared" si="74"/>
        <v>0</v>
      </c>
      <c r="I291" s="157">
        <f t="shared" si="74"/>
        <v>0</v>
      </c>
      <c r="J291" s="157">
        <f t="shared" si="74"/>
        <v>0</v>
      </c>
      <c r="K291" s="157">
        <f t="shared" si="74"/>
        <v>0</v>
      </c>
      <c r="L291" s="157">
        <f t="shared" si="74"/>
        <v>0</v>
      </c>
      <c r="M291" s="157">
        <f t="shared" si="74"/>
        <v>0</v>
      </c>
      <c r="N291" s="157">
        <f t="shared" si="74"/>
        <v>0</v>
      </c>
      <c r="O291" s="157">
        <f t="shared" si="74"/>
        <v>0</v>
      </c>
      <c r="P291" s="157">
        <f t="shared" si="74"/>
        <v>0</v>
      </c>
      <c r="Q291" s="157">
        <f t="shared" si="74"/>
        <v>0</v>
      </c>
    </row>
    <row r="292" spans="1:17" ht="12" customHeight="1" x14ac:dyDescent="0.25">
      <c r="A292" s="167" t="s">
        <v>148</v>
      </c>
      <c r="B292" s="132"/>
      <c r="C292" s="132">
        <f>RES_hhdet_in_fec!C$131</f>
        <v>0</v>
      </c>
      <c r="D292" s="132">
        <f>RES_hhdet_in_fec!D$131</f>
        <v>0</v>
      </c>
      <c r="E292" s="132">
        <f>RES_hhdet_in_fec!E$131</f>
        <v>0</v>
      </c>
      <c r="F292" s="132">
        <f>RES_hhdet_in_fec!F$131</f>
        <v>0</v>
      </c>
      <c r="G292" s="132">
        <f>RES_hhdet_in_fec!G$131</f>
        <v>0</v>
      </c>
      <c r="H292" s="132">
        <f>RES_hhdet_in_fec!H$131</f>
        <v>0</v>
      </c>
      <c r="I292" s="132">
        <f>RES_hhdet_in_fec!I$131</f>
        <v>0</v>
      </c>
      <c r="J292" s="132">
        <f>RES_hhdet_in_fec!J$131</f>
        <v>0</v>
      </c>
      <c r="K292" s="132">
        <f>RES_hhdet_in_fec!K$131</f>
        <v>0</v>
      </c>
      <c r="L292" s="132">
        <f>RES_hhdet_in_fec!L$131</f>
        <v>0</v>
      </c>
      <c r="M292" s="132">
        <f>RES_hhdet_in_fec!M$131</f>
        <v>0</v>
      </c>
      <c r="N292" s="132">
        <f>RES_hhdet_in_fec!N$131</f>
        <v>0</v>
      </c>
      <c r="O292" s="132">
        <f>RES_hhdet_in_fec!O$131</f>
        <v>0</v>
      </c>
      <c r="P292" s="132">
        <f>RES_hhdet_in_fec!P$131</f>
        <v>0</v>
      </c>
      <c r="Q292" s="132">
        <f>RES_hhdet_in_fec!Q$131</f>
        <v>0</v>
      </c>
    </row>
    <row r="293" spans="1:17" ht="12" customHeight="1" x14ac:dyDescent="0.25">
      <c r="A293" s="167" t="s">
        <v>147</v>
      </c>
      <c r="B293" s="132"/>
      <c r="C293" s="132">
        <f>SUM(C294:C295)</f>
        <v>0</v>
      </c>
      <c r="D293" s="132">
        <f t="shared" ref="D293:Q293" si="75">SUM(D294:D295)</f>
        <v>0</v>
      </c>
      <c r="E293" s="132">
        <f t="shared" si="75"/>
        <v>0</v>
      </c>
      <c r="F293" s="132">
        <f t="shared" si="75"/>
        <v>0</v>
      </c>
      <c r="G293" s="132">
        <f t="shared" si="75"/>
        <v>0</v>
      </c>
      <c r="H293" s="132">
        <f t="shared" si="75"/>
        <v>0</v>
      </c>
      <c r="I293" s="132">
        <f t="shared" si="75"/>
        <v>0</v>
      </c>
      <c r="J293" s="132">
        <f t="shared" si="75"/>
        <v>0</v>
      </c>
      <c r="K293" s="132">
        <f t="shared" si="75"/>
        <v>0</v>
      </c>
      <c r="L293" s="132">
        <f t="shared" si="75"/>
        <v>0</v>
      </c>
      <c r="M293" s="132">
        <f t="shared" si="75"/>
        <v>0</v>
      </c>
      <c r="N293" s="132">
        <f t="shared" si="75"/>
        <v>0</v>
      </c>
      <c r="O293" s="132">
        <f t="shared" si="75"/>
        <v>0</v>
      </c>
      <c r="P293" s="132">
        <f t="shared" si="75"/>
        <v>0</v>
      </c>
      <c r="Q293" s="132">
        <f t="shared" si="75"/>
        <v>0</v>
      </c>
    </row>
    <row r="294" spans="1:17" ht="12" customHeight="1" x14ac:dyDescent="0.25">
      <c r="A294" s="166" t="s">
        <v>61</v>
      </c>
      <c r="B294" s="165"/>
      <c r="C294" s="165">
        <f>RES_hhdet_in_fec!C$133</f>
        <v>0</v>
      </c>
      <c r="D294" s="165">
        <f>RES_hhdet_in_fec!D$133</f>
        <v>0</v>
      </c>
      <c r="E294" s="165">
        <f>RES_hhdet_in_fec!E$133</f>
        <v>0</v>
      </c>
      <c r="F294" s="165">
        <f>RES_hhdet_in_fec!F$133</f>
        <v>0</v>
      </c>
      <c r="G294" s="165">
        <f>RES_hhdet_in_fec!G$133</f>
        <v>0</v>
      </c>
      <c r="H294" s="165">
        <f>RES_hhdet_in_fec!H$133</f>
        <v>0</v>
      </c>
      <c r="I294" s="165">
        <f>RES_hhdet_in_fec!I$133</f>
        <v>0</v>
      </c>
      <c r="J294" s="165">
        <f>RES_hhdet_in_fec!J$133</f>
        <v>0</v>
      </c>
      <c r="K294" s="165">
        <f>RES_hhdet_in_fec!K$133</f>
        <v>0</v>
      </c>
      <c r="L294" s="165">
        <f>RES_hhdet_in_fec!L$133</f>
        <v>0</v>
      </c>
      <c r="M294" s="165">
        <f>RES_hhdet_in_fec!M$133</f>
        <v>0</v>
      </c>
      <c r="N294" s="165">
        <f>RES_hhdet_in_fec!N$133</f>
        <v>0</v>
      </c>
      <c r="O294" s="165">
        <f>RES_hhdet_in_fec!O$133</f>
        <v>0</v>
      </c>
      <c r="P294" s="165">
        <f>RES_hhdet_in_fec!P$133</f>
        <v>0</v>
      </c>
      <c r="Q294" s="165">
        <f>RES_hhdet_in_fec!Q$133</f>
        <v>0</v>
      </c>
    </row>
    <row r="295" spans="1:17" ht="12" customHeight="1" x14ac:dyDescent="0.25">
      <c r="A295" s="147" t="s">
        <v>59</v>
      </c>
      <c r="B295" s="164"/>
      <c r="C295" s="164">
        <f>RES_hhdet_in_fec!C$134</f>
        <v>0</v>
      </c>
      <c r="D295" s="164">
        <f>RES_hhdet_in_fec!D$134</f>
        <v>0</v>
      </c>
      <c r="E295" s="164">
        <f>RES_hhdet_in_fec!E$134</f>
        <v>0</v>
      </c>
      <c r="F295" s="164">
        <f>RES_hhdet_in_fec!F$134</f>
        <v>0</v>
      </c>
      <c r="G295" s="164">
        <f>RES_hhdet_in_fec!G$134</f>
        <v>0</v>
      </c>
      <c r="H295" s="164">
        <f>RES_hhdet_in_fec!H$134</f>
        <v>0</v>
      </c>
      <c r="I295" s="164">
        <f>RES_hhdet_in_fec!I$134</f>
        <v>0</v>
      </c>
      <c r="J295" s="164">
        <f>RES_hhdet_in_fec!J$134</f>
        <v>0</v>
      </c>
      <c r="K295" s="164">
        <f>RES_hhdet_in_fec!K$134</f>
        <v>0</v>
      </c>
      <c r="L295" s="164">
        <f>RES_hhdet_in_fec!L$134</f>
        <v>0</v>
      </c>
      <c r="M295" s="164">
        <f>RES_hhdet_in_fec!M$134</f>
        <v>0</v>
      </c>
      <c r="N295" s="164">
        <f>RES_hhdet_in_fec!N$134</f>
        <v>0</v>
      </c>
      <c r="O295" s="164">
        <f>RES_hhdet_in_fec!O$134</f>
        <v>0</v>
      </c>
      <c r="P295" s="164">
        <f>RES_hhdet_in_fec!P$134</f>
        <v>0</v>
      </c>
      <c r="Q295" s="164">
        <f>RES_hhdet_in_fec!Q$134</f>
        <v>0</v>
      </c>
    </row>
    <row r="296" spans="1:17" ht="12" customHeight="1" x14ac:dyDescent="0.25">
      <c r="A296" s="163" t="s">
        <v>142</v>
      </c>
      <c r="B296" s="162"/>
      <c r="C296" s="162">
        <f>RES_hhdet_in_fec!C$135</f>
        <v>0</v>
      </c>
      <c r="D296" s="162">
        <f>RES_hhdet_in_fec!D$135</f>
        <v>0</v>
      </c>
      <c r="E296" s="162">
        <f>RES_hhdet_in_fec!E$135</f>
        <v>0</v>
      </c>
      <c r="F296" s="162">
        <f>RES_hhdet_in_fec!F$135</f>
        <v>0</v>
      </c>
      <c r="G296" s="162">
        <f>RES_hhdet_in_fec!G$135</f>
        <v>0</v>
      </c>
      <c r="H296" s="162">
        <f>RES_hhdet_in_fec!H$135</f>
        <v>0</v>
      </c>
      <c r="I296" s="162">
        <f>RES_hhdet_in_fec!I$135</f>
        <v>0</v>
      </c>
      <c r="J296" s="162">
        <f>RES_hhdet_in_fec!J$135</f>
        <v>0</v>
      </c>
      <c r="K296" s="162">
        <f>RES_hhdet_in_fec!K$135</f>
        <v>0</v>
      </c>
      <c r="L296" s="162">
        <f>RES_hhdet_in_fec!L$135</f>
        <v>0</v>
      </c>
      <c r="M296" s="162">
        <f>RES_hhdet_in_fec!M$135</f>
        <v>0</v>
      </c>
      <c r="N296" s="162">
        <f>RES_hhdet_in_fec!N$135</f>
        <v>0</v>
      </c>
      <c r="O296" s="162">
        <f>RES_hhdet_in_fec!O$135</f>
        <v>0</v>
      </c>
      <c r="P296" s="162">
        <f>RES_hhdet_in_fec!P$135</f>
        <v>0</v>
      </c>
      <c r="Q296" s="162">
        <f>RES_hhdet_in_fec!Q$135</f>
        <v>0</v>
      </c>
    </row>
    <row r="297" spans="1:17" ht="12" customHeight="1" x14ac:dyDescent="0.25">
      <c r="A297" s="161" t="s">
        <v>141</v>
      </c>
      <c r="B297" s="160"/>
      <c r="C297" s="160">
        <f>SUM(C298:C299)</f>
        <v>0</v>
      </c>
      <c r="D297" s="160">
        <f t="shared" ref="D297:Q297" si="76">SUM(D298:D299)</f>
        <v>0</v>
      </c>
      <c r="E297" s="160">
        <f t="shared" si="76"/>
        <v>0</v>
      </c>
      <c r="F297" s="160">
        <f t="shared" si="76"/>
        <v>0</v>
      </c>
      <c r="G297" s="160">
        <f t="shared" si="76"/>
        <v>0</v>
      </c>
      <c r="H297" s="160">
        <f t="shared" si="76"/>
        <v>0</v>
      </c>
      <c r="I297" s="160">
        <f t="shared" si="76"/>
        <v>0</v>
      </c>
      <c r="J297" s="160">
        <f t="shared" si="76"/>
        <v>0</v>
      </c>
      <c r="K297" s="160">
        <f t="shared" si="76"/>
        <v>0</v>
      </c>
      <c r="L297" s="160">
        <f t="shared" si="76"/>
        <v>0</v>
      </c>
      <c r="M297" s="160">
        <f t="shared" si="76"/>
        <v>0</v>
      </c>
      <c r="N297" s="160">
        <f t="shared" si="76"/>
        <v>0</v>
      </c>
      <c r="O297" s="160">
        <f t="shared" si="76"/>
        <v>0</v>
      </c>
      <c r="P297" s="160">
        <f t="shared" si="76"/>
        <v>0</v>
      </c>
      <c r="Q297" s="160">
        <f t="shared" si="76"/>
        <v>0</v>
      </c>
    </row>
    <row r="298" spans="1:17" ht="12" customHeight="1" x14ac:dyDescent="0.25">
      <c r="A298" s="148" t="s">
        <v>60</v>
      </c>
      <c r="B298" s="156"/>
      <c r="C298" s="156">
        <f>RES_hhdet_in_fec!C$137</f>
        <v>0</v>
      </c>
      <c r="D298" s="156">
        <f>RES_hhdet_in_fec!D$137</f>
        <v>0</v>
      </c>
      <c r="E298" s="156">
        <f>RES_hhdet_in_fec!E$137</f>
        <v>0</v>
      </c>
      <c r="F298" s="156">
        <f>RES_hhdet_in_fec!F$137</f>
        <v>0</v>
      </c>
      <c r="G298" s="156">
        <f>RES_hhdet_in_fec!G$137</f>
        <v>0</v>
      </c>
      <c r="H298" s="156">
        <f>RES_hhdet_in_fec!H$137</f>
        <v>0</v>
      </c>
      <c r="I298" s="156">
        <f>RES_hhdet_in_fec!I$137</f>
        <v>0</v>
      </c>
      <c r="J298" s="156">
        <f>RES_hhdet_in_fec!J$137</f>
        <v>0</v>
      </c>
      <c r="K298" s="156">
        <f>RES_hhdet_in_fec!K$137</f>
        <v>0</v>
      </c>
      <c r="L298" s="156">
        <f>RES_hhdet_in_fec!L$137</f>
        <v>0</v>
      </c>
      <c r="M298" s="156">
        <f>RES_hhdet_in_fec!M$137</f>
        <v>0</v>
      </c>
      <c r="N298" s="156">
        <f>RES_hhdet_in_fec!N$137</f>
        <v>0</v>
      </c>
      <c r="O298" s="156">
        <f>RES_hhdet_in_fec!O$137</f>
        <v>0</v>
      </c>
      <c r="P298" s="156">
        <f>RES_hhdet_in_fec!P$137</f>
        <v>0</v>
      </c>
      <c r="Q298" s="156">
        <f>RES_hhdet_in_fec!Q$137</f>
        <v>0</v>
      </c>
    </row>
    <row r="299" spans="1:17" ht="12" customHeight="1" x14ac:dyDescent="0.25">
      <c r="A299" s="148" t="s">
        <v>59</v>
      </c>
      <c r="B299" s="156"/>
      <c r="C299" s="156">
        <f>RES_hhdet_in_fec!C$138</f>
        <v>0</v>
      </c>
      <c r="D299" s="156">
        <f>RES_hhdet_in_fec!D$138</f>
        <v>0</v>
      </c>
      <c r="E299" s="156">
        <f>RES_hhdet_in_fec!E$138</f>
        <v>0</v>
      </c>
      <c r="F299" s="156">
        <f>RES_hhdet_in_fec!F$138</f>
        <v>0</v>
      </c>
      <c r="G299" s="156">
        <f>RES_hhdet_in_fec!G$138</f>
        <v>0</v>
      </c>
      <c r="H299" s="156">
        <f>RES_hhdet_in_fec!H$138</f>
        <v>0</v>
      </c>
      <c r="I299" s="156">
        <f>RES_hhdet_in_fec!I$138</f>
        <v>0</v>
      </c>
      <c r="J299" s="156">
        <f>RES_hhdet_in_fec!J$138</f>
        <v>0</v>
      </c>
      <c r="K299" s="156">
        <f>RES_hhdet_in_fec!K$138</f>
        <v>0</v>
      </c>
      <c r="L299" s="156">
        <f>RES_hhdet_in_fec!L$138</f>
        <v>0</v>
      </c>
      <c r="M299" s="156">
        <f>RES_hhdet_in_fec!M$138</f>
        <v>0</v>
      </c>
      <c r="N299" s="156">
        <f>RES_hhdet_in_fec!N$138</f>
        <v>0</v>
      </c>
      <c r="O299" s="156">
        <f>RES_hhdet_in_fec!O$138</f>
        <v>0</v>
      </c>
      <c r="P299" s="156">
        <f>RES_hhdet_in_fec!P$138</f>
        <v>0</v>
      </c>
      <c r="Q299" s="156">
        <f>RES_hhdet_in_fec!Q$138</f>
        <v>0</v>
      </c>
    </row>
    <row r="300" spans="1:17" ht="12" customHeight="1" x14ac:dyDescent="0.25">
      <c r="A300" s="158" t="s">
        <v>62</v>
      </c>
      <c r="B300" s="157"/>
      <c r="C300" s="157">
        <f>SUM(C301:C302)</f>
        <v>0</v>
      </c>
      <c r="D300" s="157">
        <f t="shared" ref="D300:Q300" si="77">SUM(D301:D302)</f>
        <v>0</v>
      </c>
      <c r="E300" s="157">
        <f t="shared" si="77"/>
        <v>0</v>
      </c>
      <c r="F300" s="157">
        <f t="shared" si="77"/>
        <v>0</v>
      </c>
      <c r="G300" s="157">
        <f t="shared" si="77"/>
        <v>0</v>
      </c>
      <c r="H300" s="157">
        <f t="shared" si="77"/>
        <v>0</v>
      </c>
      <c r="I300" s="157">
        <f t="shared" si="77"/>
        <v>0</v>
      </c>
      <c r="J300" s="157">
        <f t="shared" si="77"/>
        <v>0</v>
      </c>
      <c r="K300" s="157">
        <f t="shared" si="77"/>
        <v>0</v>
      </c>
      <c r="L300" s="157">
        <f t="shared" si="77"/>
        <v>0</v>
      </c>
      <c r="M300" s="157">
        <f t="shared" si="77"/>
        <v>0</v>
      </c>
      <c r="N300" s="157">
        <f t="shared" si="77"/>
        <v>0</v>
      </c>
      <c r="O300" s="157">
        <f t="shared" si="77"/>
        <v>0</v>
      </c>
      <c r="P300" s="157">
        <f t="shared" si="77"/>
        <v>0</v>
      </c>
      <c r="Q300" s="157">
        <f t="shared" si="77"/>
        <v>0</v>
      </c>
    </row>
    <row r="301" spans="1:17" ht="12" customHeight="1" x14ac:dyDescent="0.25">
      <c r="A301" s="23" t="s">
        <v>57</v>
      </c>
      <c r="B301" s="156"/>
      <c r="C301" s="156">
        <f>RES_hhdet_in_fec!C$140</f>
        <v>0</v>
      </c>
      <c r="D301" s="156">
        <f>RES_hhdet_in_fec!D$140</f>
        <v>0</v>
      </c>
      <c r="E301" s="156">
        <f>RES_hhdet_in_fec!E$140</f>
        <v>0</v>
      </c>
      <c r="F301" s="156">
        <f>RES_hhdet_in_fec!F$140</f>
        <v>0</v>
      </c>
      <c r="G301" s="156">
        <f>RES_hhdet_in_fec!G$140</f>
        <v>0</v>
      </c>
      <c r="H301" s="156">
        <f>RES_hhdet_in_fec!H$140</f>
        <v>0</v>
      </c>
      <c r="I301" s="156">
        <f>RES_hhdet_in_fec!I$140</f>
        <v>0</v>
      </c>
      <c r="J301" s="156">
        <f>RES_hhdet_in_fec!J$140</f>
        <v>0</v>
      </c>
      <c r="K301" s="156">
        <f>RES_hhdet_in_fec!K$140</f>
        <v>0</v>
      </c>
      <c r="L301" s="156">
        <f>RES_hhdet_in_fec!L$140</f>
        <v>0</v>
      </c>
      <c r="M301" s="156">
        <f>RES_hhdet_in_fec!M$140</f>
        <v>0</v>
      </c>
      <c r="N301" s="156">
        <f>RES_hhdet_in_fec!N$140</f>
        <v>0</v>
      </c>
      <c r="O301" s="156">
        <f>RES_hhdet_in_fec!O$140</f>
        <v>0</v>
      </c>
      <c r="P301" s="156">
        <f>RES_hhdet_in_fec!P$140</f>
        <v>0</v>
      </c>
      <c r="Q301" s="156">
        <f>RES_hhdet_in_fec!Q$140</f>
        <v>0</v>
      </c>
    </row>
    <row r="302" spans="1:17" ht="12" customHeight="1" x14ac:dyDescent="0.25">
      <c r="A302" s="29" t="s">
        <v>140</v>
      </c>
      <c r="B302" s="57"/>
      <c r="C302" s="57">
        <f>RES_hhdet_in_fec!C$141</f>
        <v>0</v>
      </c>
      <c r="D302" s="57">
        <f>RES_hhdet_in_fec!D$141</f>
        <v>0</v>
      </c>
      <c r="E302" s="57">
        <f>RES_hhdet_in_fec!E$141</f>
        <v>0</v>
      </c>
      <c r="F302" s="57">
        <f>RES_hhdet_in_fec!F$141</f>
        <v>0</v>
      </c>
      <c r="G302" s="57">
        <f>RES_hhdet_in_fec!G$141</f>
        <v>0</v>
      </c>
      <c r="H302" s="57">
        <f>RES_hhdet_in_fec!H$141</f>
        <v>0</v>
      </c>
      <c r="I302" s="57">
        <f>RES_hhdet_in_fec!I$141</f>
        <v>0</v>
      </c>
      <c r="J302" s="57">
        <f>RES_hhdet_in_fec!J$141</f>
        <v>0</v>
      </c>
      <c r="K302" s="57">
        <f>RES_hhdet_in_fec!K$141</f>
        <v>0</v>
      </c>
      <c r="L302" s="57">
        <f>RES_hhdet_in_fec!L$141</f>
        <v>0</v>
      </c>
      <c r="M302" s="57">
        <f>RES_hhdet_in_fec!M$141</f>
        <v>0</v>
      </c>
      <c r="N302" s="57">
        <f>RES_hhdet_in_fec!N$141</f>
        <v>0</v>
      </c>
      <c r="O302" s="57">
        <f>RES_hhdet_in_fec!O$141</f>
        <v>0</v>
      </c>
      <c r="P302" s="57">
        <f>RES_hhdet_in_fec!P$141</f>
        <v>0</v>
      </c>
      <c r="Q302" s="57">
        <f>RES_hhdet_in_fec!Q$141</f>
        <v>0</v>
      </c>
    </row>
    <row r="304" spans="1:17" ht="12" customHeight="1" x14ac:dyDescent="0.25">
      <c r="A304" s="152" t="s">
        <v>192</v>
      </c>
      <c r="B304" s="168"/>
      <c r="C304" s="168">
        <f>SUM(C305,C308,C310,C319)</f>
        <v>0</v>
      </c>
      <c r="D304" s="168">
        <f t="shared" ref="D304:Q304" si="78">SUM(D305,D308,D310,D319)</f>
        <v>0</v>
      </c>
      <c r="E304" s="168">
        <f t="shared" si="78"/>
        <v>0</v>
      </c>
      <c r="F304" s="168">
        <f t="shared" si="78"/>
        <v>0</v>
      </c>
      <c r="G304" s="168">
        <f t="shared" si="78"/>
        <v>0</v>
      </c>
      <c r="H304" s="168">
        <f t="shared" si="78"/>
        <v>0</v>
      </c>
      <c r="I304" s="168">
        <f t="shared" si="78"/>
        <v>0</v>
      </c>
      <c r="J304" s="168">
        <f t="shared" si="78"/>
        <v>0</v>
      </c>
      <c r="K304" s="168">
        <f t="shared" si="78"/>
        <v>0</v>
      </c>
      <c r="L304" s="168">
        <f t="shared" si="78"/>
        <v>0</v>
      </c>
      <c r="M304" s="168">
        <f t="shared" si="78"/>
        <v>0</v>
      </c>
      <c r="N304" s="168">
        <f t="shared" si="78"/>
        <v>0</v>
      </c>
      <c r="O304" s="168">
        <f t="shared" si="78"/>
        <v>0</v>
      </c>
      <c r="P304" s="168">
        <f t="shared" si="78"/>
        <v>0</v>
      </c>
      <c r="Q304" s="168">
        <f t="shared" si="78"/>
        <v>0</v>
      </c>
    </row>
    <row r="305" spans="1:17" ht="12" customHeight="1" x14ac:dyDescent="0.25">
      <c r="A305" s="158" t="s">
        <v>65</v>
      </c>
      <c r="B305" s="157"/>
      <c r="C305" s="157">
        <f>SUM(C306:C307)</f>
        <v>0</v>
      </c>
      <c r="D305" s="157">
        <f t="shared" ref="D305:Q305" si="79">SUM(D306:D307)</f>
        <v>0</v>
      </c>
      <c r="E305" s="157">
        <f t="shared" si="79"/>
        <v>0</v>
      </c>
      <c r="F305" s="157">
        <f t="shared" si="79"/>
        <v>0</v>
      </c>
      <c r="G305" s="157">
        <f t="shared" si="79"/>
        <v>0</v>
      </c>
      <c r="H305" s="157">
        <f t="shared" si="79"/>
        <v>0</v>
      </c>
      <c r="I305" s="157">
        <f t="shared" si="79"/>
        <v>0</v>
      </c>
      <c r="J305" s="157">
        <f t="shared" si="79"/>
        <v>0</v>
      </c>
      <c r="K305" s="157">
        <f t="shared" si="79"/>
        <v>0</v>
      </c>
      <c r="L305" s="157">
        <f t="shared" si="79"/>
        <v>0</v>
      </c>
      <c r="M305" s="157">
        <f t="shared" si="79"/>
        <v>0</v>
      </c>
      <c r="N305" s="157">
        <f t="shared" si="79"/>
        <v>0</v>
      </c>
      <c r="O305" s="157">
        <f t="shared" si="79"/>
        <v>0</v>
      </c>
      <c r="P305" s="157">
        <f t="shared" si="79"/>
        <v>0</v>
      </c>
      <c r="Q305" s="157">
        <f t="shared" si="79"/>
        <v>0</v>
      </c>
    </row>
    <row r="306" spans="1:17" ht="12" customHeight="1" x14ac:dyDescent="0.25">
      <c r="A306" s="23" t="s">
        <v>149</v>
      </c>
      <c r="B306" s="156"/>
      <c r="C306" s="156">
        <f>RES_hhdet_in_tes!C$126</f>
        <v>0</v>
      </c>
      <c r="D306" s="156">
        <f>RES_hhdet_in_tes!D$126</f>
        <v>0</v>
      </c>
      <c r="E306" s="156">
        <f>RES_hhdet_in_tes!E$126</f>
        <v>0</v>
      </c>
      <c r="F306" s="156">
        <f>RES_hhdet_in_tes!F$126</f>
        <v>0</v>
      </c>
      <c r="G306" s="156">
        <f>RES_hhdet_in_tes!G$126</f>
        <v>0</v>
      </c>
      <c r="H306" s="156">
        <f>RES_hhdet_in_tes!H$126</f>
        <v>0</v>
      </c>
      <c r="I306" s="156">
        <f>RES_hhdet_in_tes!I$126</f>
        <v>0</v>
      </c>
      <c r="J306" s="156">
        <f>RES_hhdet_in_tes!J$126</f>
        <v>0</v>
      </c>
      <c r="K306" s="156">
        <f>RES_hhdet_in_tes!K$126</f>
        <v>0</v>
      </c>
      <c r="L306" s="156">
        <f>RES_hhdet_in_tes!L$126</f>
        <v>0</v>
      </c>
      <c r="M306" s="156">
        <f>RES_hhdet_in_tes!M$126</f>
        <v>0</v>
      </c>
      <c r="N306" s="156">
        <f>RES_hhdet_in_tes!N$126</f>
        <v>0</v>
      </c>
      <c r="O306" s="156">
        <f>RES_hhdet_in_tes!O$126</f>
        <v>0</v>
      </c>
      <c r="P306" s="156">
        <f>RES_hhdet_in_tes!P$126</f>
        <v>0</v>
      </c>
      <c r="Q306" s="156">
        <f>RES_hhdet_in_tes!Q$126</f>
        <v>0</v>
      </c>
    </row>
    <row r="307" spans="1:17" ht="12" customHeight="1" x14ac:dyDescent="0.25">
      <c r="A307" s="23" t="s">
        <v>60</v>
      </c>
      <c r="B307" s="156"/>
      <c r="C307" s="156">
        <f>RES_hhdet_in_tes!C$127</f>
        <v>0</v>
      </c>
      <c r="D307" s="156">
        <f>RES_hhdet_in_tes!D$127</f>
        <v>0</v>
      </c>
      <c r="E307" s="156">
        <f>RES_hhdet_in_tes!E$127</f>
        <v>0</v>
      </c>
      <c r="F307" s="156">
        <f>RES_hhdet_in_tes!F$127</f>
        <v>0</v>
      </c>
      <c r="G307" s="156">
        <f>RES_hhdet_in_tes!G$127</f>
        <v>0</v>
      </c>
      <c r="H307" s="156">
        <f>RES_hhdet_in_tes!H$127</f>
        <v>0</v>
      </c>
      <c r="I307" s="156">
        <f>RES_hhdet_in_tes!I$127</f>
        <v>0</v>
      </c>
      <c r="J307" s="156">
        <f>RES_hhdet_in_tes!J$127</f>
        <v>0</v>
      </c>
      <c r="K307" s="156">
        <f>RES_hhdet_in_tes!K$127</f>
        <v>0</v>
      </c>
      <c r="L307" s="156">
        <f>RES_hhdet_in_tes!L$127</f>
        <v>0</v>
      </c>
      <c r="M307" s="156">
        <f>RES_hhdet_in_tes!M$127</f>
        <v>0</v>
      </c>
      <c r="N307" s="156">
        <f>RES_hhdet_in_tes!N$127</f>
        <v>0</v>
      </c>
      <c r="O307" s="156">
        <f>RES_hhdet_in_tes!O$127</f>
        <v>0</v>
      </c>
      <c r="P307" s="156">
        <f>RES_hhdet_in_tes!P$127</f>
        <v>0</v>
      </c>
      <c r="Q307" s="156">
        <f>RES_hhdet_in_tes!Q$127</f>
        <v>0</v>
      </c>
    </row>
    <row r="308" spans="1:17" ht="12" customHeight="1" x14ac:dyDescent="0.25">
      <c r="A308" s="158" t="s">
        <v>112</v>
      </c>
      <c r="B308" s="157"/>
      <c r="C308" s="157">
        <f>C309</f>
        <v>0</v>
      </c>
      <c r="D308" s="157">
        <f t="shared" ref="D308:Q308" si="80">D309</f>
        <v>0</v>
      </c>
      <c r="E308" s="157">
        <f t="shared" si="80"/>
        <v>0</v>
      </c>
      <c r="F308" s="157">
        <f t="shared" si="80"/>
        <v>0</v>
      </c>
      <c r="G308" s="157">
        <f t="shared" si="80"/>
        <v>0</v>
      </c>
      <c r="H308" s="157">
        <f t="shared" si="80"/>
        <v>0</v>
      </c>
      <c r="I308" s="157">
        <f t="shared" si="80"/>
        <v>0</v>
      </c>
      <c r="J308" s="157">
        <f t="shared" si="80"/>
        <v>0</v>
      </c>
      <c r="K308" s="157">
        <f t="shared" si="80"/>
        <v>0</v>
      </c>
      <c r="L308" s="157">
        <f t="shared" si="80"/>
        <v>0</v>
      </c>
      <c r="M308" s="157">
        <f t="shared" si="80"/>
        <v>0</v>
      </c>
      <c r="N308" s="157">
        <f t="shared" si="80"/>
        <v>0</v>
      </c>
      <c r="O308" s="157">
        <f t="shared" si="80"/>
        <v>0</v>
      </c>
      <c r="P308" s="157">
        <f t="shared" si="80"/>
        <v>0</v>
      </c>
      <c r="Q308" s="157">
        <f t="shared" si="80"/>
        <v>0</v>
      </c>
    </row>
    <row r="309" spans="1:17" ht="12" customHeight="1" x14ac:dyDescent="0.25">
      <c r="A309" s="23" t="s">
        <v>60</v>
      </c>
      <c r="B309" s="156"/>
      <c r="C309" s="156">
        <f>RES_hhdet_in_tes!C$129</f>
        <v>0</v>
      </c>
      <c r="D309" s="156">
        <f>RES_hhdet_in_tes!D$129</f>
        <v>0</v>
      </c>
      <c r="E309" s="156">
        <f>RES_hhdet_in_tes!E$129</f>
        <v>0</v>
      </c>
      <c r="F309" s="156">
        <f>RES_hhdet_in_tes!F$129</f>
        <v>0</v>
      </c>
      <c r="G309" s="156">
        <f>RES_hhdet_in_tes!G$129</f>
        <v>0</v>
      </c>
      <c r="H309" s="156">
        <f>RES_hhdet_in_tes!H$129</f>
        <v>0</v>
      </c>
      <c r="I309" s="156">
        <f>RES_hhdet_in_tes!I$129</f>
        <v>0</v>
      </c>
      <c r="J309" s="156">
        <f>RES_hhdet_in_tes!J$129</f>
        <v>0</v>
      </c>
      <c r="K309" s="156">
        <f>RES_hhdet_in_tes!K$129</f>
        <v>0</v>
      </c>
      <c r="L309" s="156">
        <f>RES_hhdet_in_tes!L$129</f>
        <v>0</v>
      </c>
      <c r="M309" s="156">
        <f>RES_hhdet_in_tes!M$129</f>
        <v>0</v>
      </c>
      <c r="N309" s="156">
        <f>RES_hhdet_in_tes!N$129</f>
        <v>0</v>
      </c>
      <c r="O309" s="156">
        <f>RES_hhdet_in_tes!O$129</f>
        <v>0</v>
      </c>
      <c r="P309" s="156">
        <f>RES_hhdet_in_tes!P$129</f>
        <v>0</v>
      </c>
      <c r="Q309" s="156">
        <f>RES_hhdet_in_tes!Q$129</f>
        <v>0</v>
      </c>
    </row>
    <row r="310" spans="1:17" ht="12" customHeight="1" x14ac:dyDescent="0.25">
      <c r="A310" s="158" t="s">
        <v>63</v>
      </c>
      <c r="B310" s="157"/>
      <c r="C310" s="157">
        <f>SUM(C311:C312,C315:C316)</f>
        <v>0</v>
      </c>
      <c r="D310" s="157">
        <f t="shared" ref="D310:Q310" si="81">SUM(D311:D312,D315:D316)</f>
        <v>0</v>
      </c>
      <c r="E310" s="157">
        <f t="shared" si="81"/>
        <v>0</v>
      </c>
      <c r="F310" s="157">
        <f t="shared" si="81"/>
        <v>0</v>
      </c>
      <c r="G310" s="157">
        <f t="shared" si="81"/>
        <v>0</v>
      </c>
      <c r="H310" s="157">
        <f t="shared" si="81"/>
        <v>0</v>
      </c>
      <c r="I310" s="157">
        <f t="shared" si="81"/>
        <v>0</v>
      </c>
      <c r="J310" s="157">
        <f t="shared" si="81"/>
        <v>0</v>
      </c>
      <c r="K310" s="157">
        <f t="shared" si="81"/>
        <v>0</v>
      </c>
      <c r="L310" s="157">
        <f t="shared" si="81"/>
        <v>0</v>
      </c>
      <c r="M310" s="157">
        <f t="shared" si="81"/>
        <v>0</v>
      </c>
      <c r="N310" s="157">
        <f t="shared" si="81"/>
        <v>0</v>
      </c>
      <c r="O310" s="157">
        <f t="shared" si="81"/>
        <v>0</v>
      </c>
      <c r="P310" s="157">
        <f t="shared" si="81"/>
        <v>0</v>
      </c>
      <c r="Q310" s="157">
        <f t="shared" si="81"/>
        <v>0</v>
      </c>
    </row>
    <row r="311" spans="1:17" ht="12" customHeight="1" x14ac:dyDescent="0.25">
      <c r="A311" s="167" t="s">
        <v>148</v>
      </c>
      <c r="B311" s="132"/>
      <c r="C311" s="132">
        <f>RES_hhdet_in_tes!C$131</f>
        <v>0</v>
      </c>
      <c r="D311" s="132">
        <f>RES_hhdet_in_tes!D$131</f>
        <v>0</v>
      </c>
      <c r="E311" s="132">
        <f>RES_hhdet_in_tes!E$131</f>
        <v>0</v>
      </c>
      <c r="F311" s="132">
        <f>RES_hhdet_in_tes!F$131</f>
        <v>0</v>
      </c>
      <c r="G311" s="132">
        <f>RES_hhdet_in_tes!G$131</f>
        <v>0</v>
      </c>
      <c r="H311" s="132">
        <f>RES_hhdet_in_tes!H$131</f>
        <v>0</v>
      </c>
      <c r="I311" s="132">
        <f>RES_hhdet_in_tes!I$131</f>
        <v>0</v>
      </c>
      <c r="J311" s="132">
        <f>RES_hhdet_in_tes!J$131</f>
        <v>0</v>
      </c>
      <c r="K311" s="132">
        <f>RES_hhdet_in_tes!K$131</f>
        <v>0</v>
      </c>
      <c r="L311" s="132">
        <f>RES_hhdet_in_tes!L$131</f>
        <v>0</v>
      </c>
      <c r="M311" s="132">
        <f>RES_hhdet_in_tes!M$131</f>
        <v>0</v>
      </c>
      <c r="N311" s="132">
        <f>RES_hhdet_in_tes!N$131</f>
        <v>0</v>
      </c>
      <c r="O311" s="132">
        <f>RES_hhdet_in_tes!O$131</f>
        <v>0</v>
      </c>
      <c r="P311" s="132">
        <f>RES_hhdet_in_tes!P$131</f>
        <v>0</v>
      </c>
      <c r="Q311" s="132">
        <f>RES_hhdet_in_tes!Q$131</f>
        <v>0</v>
      </c>
    </row>
    <row r="312" spans="1:17" ht="12" customHeight="1" x14ac:dyDescent="0.25">
      <c r="A312" s="167" t="s">
        <v>147</v>
      </c>
      <c r="B312" s="132"/>
      <c r="C312" s="132">
        <f>SUM(C313:C314)</f>
        <v>0</v>
      </c>
      <c r="D312" s="132">
        <f t="shared" ref="D312:Q312" si="82">SUM(D313:D314)</f>
        <v>0</v>
      </c>
      <c r="E312" s="132">
        <f t="shared" si="82"/>
        <v>0</v>
      </c>
      <c r="F312" s="132">
        <f t="shared" si="82"/>
        <v>0</v>
      </c>
      <c r="G312" s="132">
        <f t="shared" si="82"/>
        <v>0</v>
      </c>
      <c r="H312" s="132">
        <f t="shared" si="82"/>
        <v>0</v>
      </c>
      <c r="I312" s="132">
        <f t="shared" si="82"/>
        <v>0</v>
      </c>
      <c r="J312" s="132">
        <f t="shared" si="82"/>
        <v>0</v>
      </c>
      <c r="K312" s="132">
        <f t="shared" si="82"/>
        <v>0</v>
      </c>
      <c r="L312" s="132">
        <f t="shared" si="82"/>
        <v>0</v>
      </c>
      <c r="M312" s="132">
        <f t="shared" si="82"/>
        <v>0</v>
      </c>
      <c r="N312" s="132">
        <f t="shared" si="82"/>
        <v>0</v>
      </c>
      <c r="O312" s="132">
        <f t="shared" si="82"/>
        <v>0</v>
      </c>
      <c r="P312" s="132">
        <f t="shared" si="82"/>
        <v>0</v>
      </c>
      <c r="Q312" s="132">
        <f t="shared" si="82"/>
        <v>0</v>
      </c>
    </row>
    <row r="313" spans="1:17" ht="12" customHeight="1" x14ac:dyDescent="0.25">
      <c r="A313" s="166" t="s">
        <v>61</v>
      </c>
      <c r="B313" s="165"/>
      <c r="C313" s="165">
        <f>RES_hhdet_in_tes!C$133</f>
        <v>0</v>
      </c>
      <c r="D313" s="165">
        <f>RES_hhdet_in_tes!D$133</f>
        <v>0</v>
      </c>
      <c r="E313" s="165">
        <f>RES_hhdet_in_tes!E$133</f>
        <v>0</v>
      </c>
      <c r="F313" s="165">
        <f>RES_hhdet_in_tes!F$133</f>
        <v>0</v>
      </c>
      <c r="G313" s="165">
        <f>RES_hhdet_in_tes!G$133</f>
        <v>0</v>
      </c>
      <c r="H313" s="165">
        <f>RES_hhdet_in_tes!H$133</f>
        <v>0</v>
      </c>
      <c r="I313" s="165">
        <f>RES_hhdet_in_tes!I$133</f>
        <v>0</v>
      </c>
      <c r="J313" s="165">
        <f>RES_hhdet_in_tes!J$133</f>
        <v>0</v>
      </c>
      <c r="K313" s="165">
        <f>RES_hhdet_in_tes!K$133</f>
        <v>0</v>
      </c>
      <c r="L313" s="165">
        <f>RES_hhdet_in_tes!L$133</f>
        <v>0</v>
      </c>
      <c r="M313" s="165">
        <f>RES_hhdet_in_tes!M$133</f>
        <v>0</v>
      </c>
      <c r="N313" s="165">
        <f>RES_hhdet_in_tes!N$133</f>
        <v>0</v>
      </c>
      <c r="O313" s="165">
        <f>RES_hhdet_in_tes!O$133</f>
        <v>0</v>
      </c>
      <c r="P313" s="165">
        <f>RES_hhdet_in_tes!P$133</f>
        <v>0</v>
      </c>
      <c r="Q313" s="165">
        <f>RES_hhdet_in_tes!Q$133</f>
        <v>0</v>
      </c>
    </row>
    <row r="314" spans="1:17" ht="12" customHeight="1" x14ac:dyDescent="0.25">
      <c r="A314" s="147" t="s">
        <v>59</v>
      </c>
      <c r="B314" s="164"/>
      <c r="C314" s="164">
        <f>RES_hhdet_in_tes!C$134</f>
        <v>0</v>
      </c>
      <c r="D314" s="164">
        <f>RES_hhdet_in_tes!D$134</f>
        <v>0</v>
      </c>
      <c r="E314" s="164">
        <f>RES_hhdet_in_tes!E$134</f>
        <v>0</v>
      </c>
      <c r="F314" s="164">
        <f>RES_hhdet_in_tes!F$134</f>
        <v>0</v>
      </c>
      <c r="G314" s="164">
        <f>RES_hhdet_in_tes!G$134</f>
        <v>0</v>
      </c>
      <c r="H314" s="164">
        <f>RES_hhdet_in_tes!H$134</f>
        <v>0</v>
      </c>
      <c r="I314" s="164">
        <f>RES_hhdet_in_tes!I$134</f>
        <v>0</v>
      </c>
      <c r="J314" s="164">
        <f>RES_hhdet_in_tes!J$134</f>
        <v>0</v>
      </c>
      <c r="K314" s="164">
        <f>RES_hhdet_in_tes!K$134</f>
        <v>0</v>
      </c>
      <c r="L314" s="164">
        <f>RES_hhdet_in_tes!L$134</f>
        <v>0</v>
      </c>
      <c r="M314" s="164">
        <f>RES_hhdet_in_tes!M$134</f>
        <v>0</v>
      </c>
      <c r="N314" s="164">
        <f>RES_hhdet_in_tes!N$134</f>
        <v>0</v>
      </c>
      <c r="O314" s="164">
        <f>RES_hhdet_in_tes!O$134</f>
        <v>0</v>
      </c>
      <c r="P314" s="164">
        <f>RES_hhdet_in_tes!P$134</f>
        <v>0</v>
      </c>
      <c r="Q314" s="164">
        <f>RES_hhdet_in_tes!Q$134</f>
        <v>0</v>
      </c>
    </row>
    <row r="315" spans="1:17" ht="12" customHeight="1" x14ac:dyDescent="0.25">
      <c r="A315" s="163" t="s">
        <v>142</v>
      </c>
      <c r="B315" s="162"/>
      <c r="C315" s="162">
        <f>RES_hhdet_in_tes!C$135</f>
        <v>0</v>
      </c>
      <c r="D315" s="162">
        <f>RES_hhdet_in_tes!D$135</f>
        <v>0</v>
      </c>
      <c r="E315" s="162">
        <f>RES_hhdet_in_tes!E$135</f>
        <v>0</v>
      </c>
      <c r="F315" s="162">
        <f>RES_hhdet_in_tes!F$135</f>
        <v>0</v>
      </c>
      <c r="G315" s="162">
        <f>RES_hhdet_in_tes!G$135</f>
        <v>0</v>
      </c>
      <c r="H315" s="162">
        <f>RES_hhdet_in_tes!H$135</f>
        <v>0</v>
      </c>
      <c r="I315" s="162">
        <f>RES_hhdet_in_tes!I$135</f>
        <v>0</v>
      </c>
      <c r="J315" s="162">
        <f>RES_hhdet_in_tes!J$135</f>
        <v>0</v>
      </c>
      <c r="K315" s="162">
        <f>RES_hhdet_in_tes!K$135</f>
        <v>0</v>
      </c>
      <c r="L315" s="162">
        <f>RES_hhdet_in_tes!L$135</f>
        <v>0</v>
      </c>
      <c r="M315" s="162">
        <f>RES_hhdet_in_tes!M$135</f>
        <v>0</v>
      </c>
      <c r="N315" s="162">
        <f>RES_hhdet_in_tes!N$135</f>
        <v>0</v>
      </c>
      <c r="O315" s="162">
        <f>RES_hhdet_in_tes!O$135</f>
        <v>0</v>
      </c>
      <c r="P315" s="162">
        <f>RES_hhdet_in_tes!P$135</f>
        <v>0</v>
      </c>
      <c r="Q315" s="162">
        <f>RES_hhdet_in_tes!Q$135</f>
        <v>0</v>
      </c>
    </row>
    <row r="316" spans="1:17" ht="12" customHeight="1" x14ac:dyDescent="0.25">
      <c r="A316" s="161" t="s">
        <v>141</v>
      </c>
      <c r="B316" s="160"/>
      <c r="C316" s="160">
        <f>SUM(C317:C318)</f>
        <v>0</v>
      </c>
      <c r="D316" s="160">
        <f t="shared" ref="D316:Q316" si="83">SUM(D317:D318)</f>
        <v>0</v>
      </c>
      <c r="E316" s="160">
        <f t="shared" si="83"/>
        <v>0</v>
      </c>
      <c r="F316" s="160">
        <f t="shared" si="83"/>
        <v>0</v>
      </c>
      <c r="G316" s="160">
        <f t="shared" si="83"/>
        <v>0</v>
      </c>
      <c r="H316" s="160">
        <f t="shared" si="83"/>
        <v>0</v>
      </c>
      <c r="I316" s="160">
        <f t="shared" si="83"/>
        <v>0</v>
      </c>
      <c r="J316" s="160">
        <f t="shared" si="83"/>
        <v>0</v>
      </c>
      <c r="K316" s="160">
        <f t="shared" si="83"/>
        <v>0</v>
      </c>
      <c r="L316" s="160">
        <f t="shared" si="83"/>
        <v>0</v>
      </c>
      <c r="M316" s="160">
        <f t="shared" si="83"/>
        <v>0</v>
      </c>
      <c r="N316" s="160">
        <f t="shared" si="83"/>
        <v>0</v>
      </c>
      <c r="O316" s="160">
        <f t="shared" si="83"/>
        <v>0</v>
      </c>
      <c r="P316" s="160">
        <f t="shared" si="83"/>
        <v>0</v>
      </c>
      <c r="Q316" s="160">
        <f t="shared" si="83"/>
        <v>0</v>
      </c>
    </row>
    <row r="317" spans="1:17" ht="12" customHeight="1" x14ac:dyDescent="0.25">
      <c r="A317" s="148" t="s">
        <v>60</v>
      </c>
      <c r="B317" s="156"/>
      <c r="C317" s="156">
        <f>RES_hhdet_in_tes!C$137</f>
        <v>0</v>
      </c>
      <c r="D317" s="156">
        <f>RES_hhdet_in_tes!D$137</f>
        <v>0</v>
      </c>
      <c r="E317" s="156">
        <f>RES_hhdet_in_tes!E$137</f>
        <v>0</v>
      </c>
      <c r="F317" s="156">
        <f>RES_hhdet_in_tes!F$137</f>
        <v>0</v>
      </c>
      <c r="G317" s="156">
        <f>RES_hhdet_in_tes!G$137</f>
        <v>0</v>
      </c>
      <c r="H317" s="156">
        <f>RES_hhdet_in_tes!H$137</f>
        <v>0</v>
      </c>
      <c r="I317" s="156">
        <f>RES_hhdet_in_tes!I$137</f>
        <v>0</v>
      </c>
      <c r="J317" s="156">
        <f>RES_hhdet_in_tes!J$137</f>
        <v>0</v>
      </c>
      <c r="K317" s="156">
        <f>RES_hhdet_in_tes!K$137</f>
        <v>0</v>
      </c>
      <c r="L317" s="156">
        <f>RES_hhdet_in_tes!L$137</f>
        <v>0</v>
      </c>
      <c r="M317" s="156">
        <f>RES_hhdet_in_tes!M$137</f>
        <v>0</v>
      </c>
      <c r="N317" s="156">
        <f>RES_hhdet_in_tes!N$137</f>
        <v>0</v>
      </c>
      <c r="O317" s="156">
        <f>RES_hhdet_in_tes!O$137</f>
        <v>0</v>
      </c>
      <c r="P317" s="156">
        <f>RES_hhdet_in_tes!P$137</f>
        <v>0</v>
      </c>
      <c r="Q317" s="156">
        <f>RES_hhdet_in_tes!Q$137</f>
        <v>0</v>
      </c>
    </row>
    <row r="318" spans="1:17" ht="12" customHeight="1" x14ac:dyDescent="0.25">
      <c r="A318" s="148" t="s">
        <v>59</v>
      </c>
      <c r="B318" s="156"/>
      <c r="C318" s="156">
        <f>RES_hhdet_in_tes!C$138</f>
        <v>0</v>
      </c>
      <c r="D318" s="156">
        <f>RES_hhdet_in_tes!D$138</f>
        <v>0</v>
      </c>
      <c r="E318" s="156">
        <f>RES_hhdet_in_tes!E$138</f>
        <v>0</v>
      </c>
      <c r="F318" s="156">
        <f>RES_hhdet_in_tes!F$138</f>
        <v>0</v>
      </c>
      <c r="G318" s="156">
        <f>RES_hhdet_in_tes!G$138</f>
        <v>0</v>
      </c>
      <c r="H318" s="156">
        <f>RES_hhdet_in_tes!H$138</f>
        <v>0</v>
      </c>
      <c r="I318" s="156">
        <f>RES_hhdet_in_tes!I$138</f>
        <v>0</v>
      </c>
      <c r="J318" s="156">
        <f>RES_hhdet_in_tes!J$138</f>
        <v>0</v>
      </c>
      <c r="K318" s="156">
        <f>RES_hhdet_in_tes!K$138</f>
        <v>0</v>
      </c>
      <c r="L318" s="156">
        <f>RES_hhdet_in_tes!L$138</f>
        <v>0</v>
      </c>
      <c r="M318" s="156">
        <f>RES_hhdet_in_tes!M$138</f>
        <v>0</v>
      </c>
      <c r="N318" s="156">
        <f>RES_hhdet_in_tes!N$138</f>
        <v>0</v>
      </c>
      <c r="O318" s="156">
        <f>RES_hhdet_in_tes!O$138</f>
        <v>0</v>
      </c>
      <c r="P318" s="156">
        <f>RES_hhdet_in_tes!P$138</f>
        <v>0</v>
      </c>
      <c r="Q318" s="156">
        <f>RES_hhdet_in_tes!Q$138</f>
        <v>0</v>
      </c>
    </row>
    <row r="319" spans="1:17" ht="12" customHeight="1" x14ac:dyDescent="0.25">
      <c r="A319" s="158" t="s">
        <v>62</v>
      </c>
      <c r="B319" s="157"/>
      <c r="C319" s="157">
        <f>SUM(C320:C321)</f>
        <v>0</v>
      </c>
      <c r="D319" s="157">
        <f t="shared" ref="D319:Q319" si="84">SUM(D320:D321)</f>
        <v>0</v>
      </c>
      <c r="E319" s="157">
        <f t="shared" si="84"/>
        <v>0</v>
      </c>
      <c r="F319" s="157">
        <f t="shared" si="84"/>
        <v>0</v>
      </c>
      <c r="G319" s="157">
        <f t="shared" si="84"/>
        <v>0</v>
      </c>
      <c r="H319" s="157">
        <f t="shared" si="84"/>
        <v>0</v>
      </c>
      <c r="I319" s="157">
        <f t="shared" si="84"/>
        <v>0</v>
      </c>
      <c r="J319" s="157">
        <f t="shared" si="84"/>
        <v>0</v>
      </c>
      <c r="K319" s="157">
        <f t="shared" si="84"/>
        <v>0</v>
      </c>
      <c r="L319" s="157">
        <f t="shared" si="84"/>
        <v>0</v>
      </c>
      <c r="M319" s="157">
        <f t="shared" si="84"/>
        <v>0</v>
      </c>
      <c r="N319" s="157">
        <f t="shared" si="84"/>
        <v>0</v>
      </c>
      <c r="O319" s="157">
        <f t="shared" si="84"/>
        <v>0</v>
      </c>
      <c r="P319" s="157">
        <f t="shared" si="84"/>
        <v>0</v>
      </c>
      <c r="Q319" s="157">
        <f t="shared" si="84"/>
        <v>0</v>
      </c>
    </row>
    <row r="320" spans="1:17" ht="12" customHeight="1" x14ac:dyDescent="0.25">
      <c r="A320" s="23" t="s">
        <v>57</v>
      </c>
      <c r="B320" s="156"/>
      <c r="C320" s="156">
        <f>RES_hhdet_in_tes!C$140</f>
        <v>0</v>
      </c>
      <c r="D320" s="156">
        <f>RES_hhdet_in_tes!D$140</f>
        <v>0</v>
      </c>
      <c r="E320" s="156">
        <f>RES_hhdet_in_tes!E$140</f>
        <v>0</v>
      </c>
      <c r="F320" s="156">
        <f>RES_hhdet_in_tes!F$140</f>
        <v>0</v>
      </c>
      <c r="G320" s="156">
        <f>RES_hhdet_in_tes!G$140</f>
        <v>0</v>
      </c>
      <c r="H320" s="156">
        <f>RES_hhdet_in_tes!H$140</f>
        <v>0</v>
      </c>
      <c r="I320" s="156">
        <f>RES_hhdet_in_tes!I$140</f>
        <v>0</v>
      </c>
      <c r="J320" s="156">
        <f>RES_hhdet_in_tes!J$140</f>
        <v>0</v>
      </c>
      <c r="K320" s="156">
        <f>RES_hhdet_in_tes!K$140</f>
        <v>0</v>
      </c>
      <c r="L320" s="156">
        <f>RES_hhdet_in_tes!L$140</f>
        <v>0</v>
      </c>
      <c r="M320" s="156">
        <f>RES_hhdet_in_tes!M$140</f>
        <v>0</v>
      </c>
      <c r="N320" s="156">
        <f>RES_hhdet_in_tes!N$140</f>
        <v>0</v>
      </c>
      <c r="O320" s="156">
        <f>RES_hhdet_in_tes!O$140</f>
        <v>0</v>
      </c>
      <c r="P320" s="156">
        <f>RES_hhdet_in_tes!P$140</f>
        <v>0</v>
      </c>
      <c r="Q320" s="156">
        <f>RES_hhdet_in_tes!Q$140</f>
        <v>0</v>
      </c>
    </row>
    <row r="321" spans="1:17" ht="12" customHeight="1" x14ac:dyDescent="0.25">
      <c r="A321" s="29" t="s">
        <v>140</v>
      </c>
      <c r="B321" s="57"/>
      <c r="C321" s="57">
        <f>RES_hhdet_in_tes!C$141</f>
        <v>0</v>
      </c>
      <c r="D321" s="57">
        <f>RES_hhdet_in_tes!D$141</f>
        <v>0</v>
      </c>
      <c r="E321" s="57">
        <f>RES_hhdet_in_tes!E$141</f>
        <v>0</v>
      </c>
      <c r="F321" s="57">
        <f>RES_hhdet_in_tes!F$141</f>
        <v>0</v>
      </c>
      <c r="G321" s="57">
        <f>RES_hhdet_in_tes!G$141</f>
        <v>0</v>
      </c>
      <c r="H321" s="57">
        <f>RES_hhdet_in_tes!H$141</f>
        <v>0</v>
      </c>
      <c r="I321" s="57">
        <f>RES_hhdet_in_tes!I$141</f>
        <v>0</v>
      </c>
      <c r="J321" s="57">
        <f>RES_hhdet_in_tes!J$141</f>
        <v>0</v>
      </c>
      <c r="K321" s="57">
        <f>RES_hhdet_in_tes!K$141</f>
        <v>0</v>
      </c>
      <c r="L321" s="57">
        <f>RES_hhdet_in_tes!L$141</f>
        <v>0</v>
      </c>
      <c r="M321" s="57">
        <f>RES_hhdet_in_tes!M$141</f>
        <v>0</v>
      </c>
      <c r="N321" s="57">
        <f>RES_hhdet_in_tes!N$141</f>
        <v>0</v>
      </c>
      <c r="O321" s="57">
        <f>RES_hhdet_in_tes!O$141</f>
        <v>0</v>
      </c>
      <c r="P321" s="57">
        <f>RES_hhdet_in_tes!P$141</f>
        <v>0</v>
      </c>
      <c r="Q321" s="57">
        <f>RES_hhdet_in_tes!Q$141</f>
        <v>0</v>
      </c>
    </row>
    <row r="323" spans="1:17" ht="12" customHeight="1" x14ac:dyDescent="0.25">
      <c r="A323" s="152" t="s">
        <v>191</v>
      </c>
      <c r="B323" s="175"/>
      <c r="C323" s="175" t="str">
        <f t="shared" ref="C323:Q338" si="85">IF(C304=0,"",C304/C285)</f>
        <v/>
      </c>
      <c r="D323" s="175" t="str">
        <f t="shared" si="85"/>
        <v/>
      </c>
      <c r="E323" s="175" t="str">
        <f t="shared" si="85"/>
        <v/>
      </c>
      <c r="F323" s="175" t="str">
        <f t="shared" si="85"/>
        <v/>
      </c>
      <c r="G323" s="175" t="str">
        <f t="shared" si="85"/>
        <v/>
      </c>
      <c r="H323" s="175" t="str">
        <f t="shared" si="85"/>
        <v/>
      </c>
      <c r="I323" s="175" t="str">
        <f t="shared" si="85"/>
        <v/>
      </c>
      <c r="J323" s="175" t="str">
        <f t="shared" si="85"/>
        <v/>
      </c>
      <c r="K323" s="175" t="str">
        <f t="shared" si="85"/>
        <v/>
      </c>
      <c r="L323" s="175" t="str">
        <f t="shared" si="85"/>
        <v/>
      </c>
      <c r="M323" s="175" t="str">
        <f t="shared" si="85"/>
        <v/>
      </c>
      <c r="N323" s="175" t="str">
        <f t="shared" si="85"/>
        <v/>
      </c>
      <c r="O323" s="175" t="str">
        <f t="shared" si="85"/>
        <v/>
      </c>
      <c r="P323" s="175" t="str">
        <f t="shared" si="85"/>
        <v/>
      </c>
      <c r="Q323" s="175" t="str">
        <f t="shared" si="85"/>
        <v/>
      </c>
    </row>
    <row r="324" spans="1:17" ht="12" customHeight="1" x14ac:dyDescent="0.25">
      <c r="A324" s="158" t="s">
        <v>65</v>
      </c>
      <c r="B324" s="169"/>
      <c r="C324" s="169" t="str">
        <f t="shared" si="85"/>
        <v/>
      </c>
      <c r="D324" s="169" t="str">
        <f t="shared" si="85"/>
        <v/>
      </c>
      <c r="E324" s="169" t="str">
        <f t="shared" si="85"/>
        <v/>
      </c>
      <c r="F324" s="169" t="str">
        <f t="shared" si="85"/>
        <v/>
      </c>
      <c r="G324" s="169" t="str">
        <f t="shared" si="85"/>
        <v/>
      </c>
      <c r="H324" s="169" t="str">
        <f t="shared" si="85"/>
        <v/>
      </c>
      <c r="I324" s="169" t="str">
        <f t="shared" si="85"/>
        <v/>
      </c>
      <c r="J324" s="169" t="str">
        <f t="shared" si="85"/>
        <v/>
      </c>
      <c r="K324" s="169" t="str">
        <f t="shared" si="85"/>
        <v/>
      </c>
      <c r="L324" s="169" t="str">
        <f t="shared" si="85"/>
        <v/>
      </c>
      <c r="M324" s="169" t="str">
        <f t="shared" si="85"/>
        <v/>
      </c>
      <c r="N324" s="169" t="str">
        <f t="shared" si="85"/>
        <v/>
      </c>
      <c r="O324" s="169" t="str">
        <f t="shared" si="85"/>
        <v/>
      </c>
      <c r="P324" s="169" t="str">
        <f t="shared" si="85"/>
        <v/>
      </c>
      <c r="Q324" s="169" t="str">
        <f t="shared" si="85"/>
        <v/>
      </c>
    </row>
    <row r="325" spans="1:17" ht="12" customHeight="1" x14ac:dyDescent="0.25">
      <c r="A325" s="23" t="s">
        <v>149</v>
      </c>
      <c r="B325" s="73"/>
      <c r="C325" s="73" t="str">
        <f t="shared" si="85"/>
        <v/>
      </c>
      <c r="D325" s="73" t="str">
        <f t="shared" si="85"/>
        <v/>
      </c>
      <c r="E325" s="73" t="str">
        <f t="shared" si="85"/>
        <v/>
      </c>
      <c r="F325" s="73" t="str">
        <f t="shared" si="85"/>
        <v/>
      </c>
      <c r="G325" s="73" t="str">
        <f t="shared" si="85"/>
        <v/>
      </c>
      <c r="H325" s="73" t="str">
        <f t="shared" si="85"/>
        <v/>
      </c>
      <c r="I325" s="73" t="str">
        <f t="shared" si="85"/>
        <v/>
      </c>
      <c r="J325" s="73" t="str">
        <f t="shared" si="85"/>
        <v/>
      </c>
      <c r="K325" s="73" t="str">
        <f t="shared" si="85"/>
        <v/>
      </c>
      <c r="L325" s="73" t="str">
        <f t="shared" si="85"/>
        <v/>
      </c>
      <c r="M325" s="73" t="str">
        <f t="shared" si="85"/>
        <v/>
      </c>
      <c r="N325" s="73" t="str">
        <f t="shared" si="85"/>
        <v/>
      </c>
      <c r="O325" s="73" t="str">
        <f t="shared" si="85"/>
        <v/>
      </c>
      <c r="P325" s="73" t="str">
        <f t="shared" si="85"/>
        <v/>
      </c>
      <c r="Q325" s="73" t="str">
        <f t="shared" si="85"/>
        <v/>
      </c>
    </row>
    <row r="326" spans="1:17" ht="12" customHeight="1" x14ac:dyDescent="0.25">
      <c r="A326" s="23" t="s">
        <v>60</v>
      </c>
      <c r="B326" s="73"/>
      <c r="C326" s="73" t="str">
        <f t="shared" si="85"/>
        <v/>
      </c>
      <c r="D326" s="73" t="str">
        <f t="shared" si="85"/>
        <v/>
      </c>
      <c r="E326" s="73" t="str">
        <f t="shared" si="85"/>
        <v/>
      </c>
      <c r="F326" s="73" t="str">
        <f t="shared" si="85"/>
        <v/>
      </c>
      <c r="G326" s="73" t="str">
        <f t="shared" si="85"/>
        <v/>
      </c>
      <c r="H326" s="73" t="str">
        <f t="shared" si="85"/>
        <v/>
      </c>
      <c r="I326" s="73" t="str">
        <f t="shared" si="85"/>
        <v/>
      </c>
      <c r="J326" s="73" t="str">
        <f t="shared" si="85"/>
        <v/>
      </c>
      <c r="K326" s="73" t="str">
        <f t="shared" si="85"/>
        <v/>
      </c>
      <c r="L326" s="73" t="str">
        <f t="shared" si="85"/>
        <v/>
      </c>
      <c r="M326" s="73" t="str">
        <f t="shared" si="85"/>
        <v/>
      </c>
      <c r="N326" s="73" t="str">
        <f t="shared" si="85"/>
        <v/>
      </c>
      <c r="O326" s="73" t="str">
        <f t="shared" si="85"/>
        <v/>
      </c>
      <c r="P326" s="73" t="str">
        <f t="shared" si="85"/>
        <v/>
      </c>
      <c r="Q326" s="73" t="str">
        <f t="shared" si="85"/>
        <v/>
      </c>
    </row>
    <row r="327" spans="1:17" ht="12" customHeight="1" x14ac:dyDescent="0.25">
      <c r="A327" s="158" t="s">
        <v>112</v>
      </c>
      <c r="B327" s="169"/>
      <c r="C327" s="169" t="str">
        <f t="shared" si="85"/>
        <v/>
      </c>
      <c r="D327" s="169" t="str">
        <f t="shared" si="85"/>
        <v/>
      </c>
      <c r="E327" s="169" t="str">
        <f t="shared" si="85"/>
        <v/>
      </c>
      <c r="F327" s="169" t="str">
        <f t="shared" si="85"/>
        <v/>
      </c>
      <c r="G327" s="169" t="str">
        <f t="shared" si="85"/>
        <v/>
      </c>
      <c r="H327" s="169" t="str">
        <f t="shared" si="85"/>
        <v/>
      </c>
      <c r="I327" s="169" t="str">
        <f t="shared" si="85"/>
        <v/>
      </c>
      <c r="J327" s="169" t="str">
        <f t="shared" si="85"/>
        <v/>
      </c>
      <c r="K327" s="169" t="str">
        <f t="shared" si="85"/>
        <v/>
      </c>
      <c r="L327" s="169" t="str">
        <f t="shared" si="85"/>
        <v/>
      </c>
      <c r="M327" s="169" t="str">
        <f t="shared" si="85"/>
        <v/>
      </c>
      <c r="N327" s="169" t="str">
        <f t="shared" si="85"/>
        <v/>
      </c>
      <c r="O327" s="169" t="str">
        <f t="shared" si="85"/>
        <v/>
      </c>
      <c r="P327" s="169" t="str">
        <f t="shared" si="85"/>
        <v/>
      </c>
      <c r="Q327" s="169" t="str">
        <f t="shared" si="85"/>
        <v/>
      </c>
    </row>
    <row r="328" spans="1:17" ht="12" customHeight="1" x14ac:dyDescent="0.25">
      <c r="A328" s="23" t="s">
        <v>60</v>
      </c>
      <c r="B328" s="73"/>
      <c r="C328" s="73" t="str">
        <f t="shared" si="85"/>
        <v/>
      </c>
      <c r="D328" s="73" t="str">
        <f t="shared" si="85"/>
        <v/>
      </c>
      <c r="E328" s="73" t="str">
        <f t="shared" si="85"/>
        <v/>
      </c>
      <c r="F328" s="73" t="str">
        <f t="shared" si="85"/>
        <v/>
      </c>
      <c r="G328" s="73" t="str">
        <f t="shared" si="85"/>
        <v/>
      </c>
      <c r="H328" s="73" t="str">
        <f t="shared" si="85"/>
        <v/>
      </c>
      <c r="I328" s="73" t="str">
        <f t="shared" si="85"/>
        <v/>
      </c>
      <c r="J328" s="73" t="str">
        <f t="shared" si="85"/>
        <v/>
      </c>
      <c r="K328" s="73" t="str">
        <f t="shared" si="85"/>
        <v/>
      </c>
      <c r="L328" s="73" t="str">
        <f t="shared" si="85"/>
        <v/>
      </c>
      <c r="M328" s="73" t="str">
        <f t="shared" si="85"/>
        <v/>
      </c>
      <c r="N328" s="73" t="str">
        <f t="shared" si="85"/>
        <v/>
      </c>
      <c r="O328" s="73" t="str">
        <f t="shared" si="85"/>
        <v/>
      </c>
      <c r="P328" s="73" t="str">
        <f t="shared" si="85"/>
        <v/>
      </c>
      <c r="Q328" s="73" t="str">
        <f t="shared" si="85"/>
        <v/>
      </c>
    </row>
    <row r="329" spans="1:17" ht="12" customHeight="1" x14ac:dyDescent="0.25">
      <c r="A329" s="158" t="s">
        <v>63</v>
      </c>
      <c r="B329" s="169"/>
      <c r="C329" s="169" t="str">
        <f t="shared" si="85"/>
        <v/>
      </c>
      <c r="D329" s="169" t="str">
        <f t="shared" si="85"/>
        <v/>
      </c>
      <c r="E329" s="169" t="str">
        <f t="shared" si="85"/>
        <v/>
      </c>
      <c r="F329" s="169" t="str">
        <f t="shared" si="85"/>
        <v/>
      </c>
      <c r="G329" s="169" t="str">
        <f t="shared" si="85"/>
        <v/>
      </c>
      <c r="H329" s="169" t="str">
        <f t="shared" si="85"/>
        <v/>
      </c>
      <c r="I329" s="169" t="str">
        <f t="shared" si="85"/>
        <v/>
      </c>
      <c r="J329" s="169" t="str">
        <f t="shared" si="85"/>
        <v/>
      </c>
      <c r="K329" s="169" t="str">
        <f t="shared" si="85"/>
        <v/>
      </c>
      <c r="L329" s="169" t="str">
        <f t="shared" si="85"/>
        <v/>
      </c>
      <c r="M329" s="169" t="str">
        <f t="shared" si="85"/>
        <v/>
      </c>
      <c r="N329" s="169" t="str">
        <f t="shared" si="85"/>
        <v/>
      </c>
      <c r="O329" s="169" t="str">
        <f t="shared" si="85"/>
        <v/>
      </c>
      <c r="P329" s="169" t="str">
        <f t="shared" si="85"/>
        <v/>
      </c>
      <c r="Q329" s="169" t="str">
        <f t="shared" si="85"/>
        <v/>
      </c>
    </row>
    <row r="330" spans="1:17" ht="12" customHeight="1" x14ac:dyDescent="0.25">
      <c r="A330" s="167" t="s">
        <v>148</v>
      </c>
      <c r="B330" s="174"/>
      <c r="C330" s="174" t="str">
        <f t="shared" si="85"/>
        <v/>
      </c>
      <c r="D330" s="174" t="str">
        <f t="shared" si="85"/>
        <v/>
      </c>
      <c r="E330" s="174" t="str">
        <f t="shared" si="85"/>
        <v/>
      </c>
      <c r="F330" s="174" t="str">
        <f t="shared" si="85"/>
        <v/>
      </c>
      <c r="G330" s="174" t="str">
        <f t="shared" si="85"/>
        <v/>
      </c>
      <c r="H330" s="174" t="str">
        <f t="shared" si="85"/>
        <v/>
      </c>
      <c r="I330" s="174" t="str">
        <f t="shared" si="85"/>
        <v/>
      </c>
      <c r="J330" s="174" t="str">
        <f t="shared" si="85"/>
        <v/>
      </c>
      <c r="K330" s="174" t="str">
        <f t="shared" si="85"/>
        <v/>
      </c>
      <c r="L330" s="174" t="str">
        <f t="shared" si="85"/>
        <v/>
      </c>
      <c r="M330" s="174" t="str">
        <f t="shared" si="85"/>
        <v/>
      </c>
      <c r="N330" s="174" t="str">
        <f t="shared" si="85"/>
        <v/>
      </c>
      <c r="O330" s="174" t="str">
        <f t="shared" si="85"/>
        <v/>
      </c>
      <c r="P330" s="174" t="str">
        <f t="shared" si="85"/>
        <v/>
      </c>
      <c r="Q330" s="174" t="str">
        <f t="shared" si="85"/>
        <v/>
      </c>
    </row>
    <row r="331" spans="1:17" ht="12" customHeight="1" x14ac:dyDescent="0.25">
      <c r="A331" s="167" t="s">
        <v>147</v>
      </c>
      <c r="B331" s="174"/>
      <c r="C331" s="174" t="str">
        <f t="shared" si="85"/>
        <v/>
      </c>
      <c r="D331" s="174" t="str">
        <f t="shared" si="85"/>
        <v/>
      </c>
      <c r="E331" s="174" t="str">
        <f t="shared" si="85"/>
        <v/>
      </c>
      <c r="F331" s="174" t="str">
        <f t="shared" si="85"/>
        <v/>
      </c>
      <c r="G331" s="174" t="str">
        <f t="shared" si="85"/>
        <v/>
      </c>
      <c r="H331" s="174" t="str">
        <f t="shared" si="85"/>
        <v/>
      </c>
      <c r="I331" s="174" t="str">
        <f t="shared" si="85"/>
        <v/>
      </c>
      <c r="J331" s="174" t="str">
        <f t="shared" si="85"/>
        <v/>
      </c>
      <c r="K331" s="174" t="str">
        <f t="shared" si="85"/>
        <v/>
      </c>
      <c r="L331" s="174" t="str">
        <f t="shared" si="85"/>
        <v/>
      </c>
      <c r="M331" s="174" t="str">
        <f t="shared" si="85"/>
        <v/>
      </c>
      <c r="N331" s="174" t="str">
        <f t="shared" si="85"/>
        <v/>
      </c>
      <c r="O331" s="174" t="str">
        <f t="shared" si="85"/>
        <v/>
      </c>
      <c r="P331" s="174" t="str">
        <f t="shared" si="85"/>
        <v/>
      </c>
      <c r="Q331" s="174" t="str">
        <f t="shared" si="85"/>
        <v/>
      </c>
    </row>
    <row r="332" spans="1:17" ht="12" customHeight="1" x14ac:dyDescent="0.25">
      <c r="A332" s="166" t="s">
        <v>61</v>
      </c>
      <c r="B332" s="173"/>
      <c r="C332" s="173" t="str">
        <f t="shared" si="85"/>
        <v/>
      </c>
      <c r="D332" s="173" t="str">
        <f t="shared" si="85"/>
        <v/>
      </c>
      <c r="E332" s="173" t="str">
        <f t="shared" si="85"/>
        <v/>
      </c>
      <c r="F332" s="173" t="str">
        <f t="shared" si="85"/>
        <v/>
      </c>
      <c r="G332" s="173" t="str">
        <f t="shared" si="85"/>
        <v/>
      </c>
      <c r="H332" s="173" t="str">
        <f t="shared" si="85"/>
        <v/>
      </c>
      <c r="I332" s="173" t="str">
        <f t="shared" si="85"/>
        <v/>
      </c>
      <c r="J332" s="173" t="str">
        <f t="shared" si="85"/>
        <v/>
      </c>
      <c r="K332" s="173" t="str">
        <f t="shared" si="85"/>
        <v/>
      </c>
      <c r="L332" s="173" t="str">
        <f t="shared" si="85"/>
        <v/>
      </c>
      <c r="M332" s="173" t="str">
        <f t="shared" si="85"/>
        <v/>
      </c>
      <c r="N332" s="173" t="str">
        <f t="shared" si="85"/>
        <v/>
      </c>
      <c r="O332" s="173" t="str">
        <f t="shared" si="85"/>
        <v/>
      </c>
      <c r="P332" s="173" t="str">
        <f t="shared" si="85"/>
        <v/>
      </c>
      <c r="Q332" s="173" t="str">
        <f t="shared" si="85"/>
        <v/>
      </c>
    </row>
    <row r="333" spans="1:17" ht="12" customHeight="1" x14ac:dyDescent="0.25">
      <c r="A333" s="147" t="s">
        <v>59</v>
      </c>
      <c r="B333" s="172"/>
      <c r="C333" s="172" t="str">
        <f t="shared" si="85"/>
        <v/>
      </c>
      <c r="D333" s="172" t="str">
        <f t="shared" si="85"/>
        <v/>
      </c>
      <c r="E333" s="172" t="str">
        <f t="shared" si="85"/>
        <v/>
      </c>
      <c r="F333" s="172" t="str">
        <f t="shared" si="85"/>
        <v/>
      </c>
      <c r="G333" s="172" t="str">
        <f t="shared" si="85"/>
        <v/>
      </c>
      <c r="H333" s="172" t="str">
        <f t="shared" si="85"/>
        <v/>
      </c>
      <c r="I333" s="172" t="str">
        <f t="shared" si="85"/>
        <v/>
      </c>
      <c r="J333" s="172" t="str">
        <f t="shared" si="85"/>
        <v/>
      </c>
      <c r="K333" s="172" t="str">
        <f t="shared" si="85"/>
        <v/>
      </c>
      <c r="L333" s="172" t="str">
        <f t="shared" si="85"/>
        <v/>
      </c>
      <c r="M333" s="172" t="str">
        <f t="shared" si="85"/>
        <v/>
      </c>
      <c r="N333" s="172" t="str">
        <f t="shared" si="85"/>
        <v/>
      </c>
      <c r="O333" s="172" t="str">
        <f t="shared" si="85"/>
        <v/>
      </c>
      <c r="P333" s="172" t="str">
        <f t="shared" si="85"/>
        <v/>
      </c>
      <c r="Q333" s="172" t="str">
        <f t="shared" si="85"/>
        <v/>
      </c>
    </row>
    <row r="334" spans="1:17" ht="12" customHeight="1" x14ac:dyDescent="0.25">
      <c r="A334" s="163" t="s">
        <v>142</v>
      </c>
      <c r="B334" s="171"/>
      <c r="C334" s="171" t="str">
        <f t="shared" si="85"/>
        <v/>
      </c>
      <c r="D334" s="171" t="str">
        <f t="shared" si="85"/>
        <v/>
      </c>
      <c r="E334" s="171" t="str">
        <f t="shared" si="85"/>
        <v/>
      </c>
      <c r="F334" s="171" t="str">
        <f t="shared" si="85"/>
        <v/>
      </c>
      <c r="G334" s="171" t="str">
        <f t="shared" si="85"/>
        <v/>
      </c>
      <c r="H334" s="171" t="str">
        <f t="shared" si="85"/>
        <v/>
      </c>
      <c r="I334" s="171" t="str">
        <f t="shared" si="85"/>
        <v/>
      </c>
      <c r="J334" s="171" t="str">
        <f t="shared" si="85"/>
        <v/>
      </c>
      <c r="K334" s="171" t="str">
        <f t="shared" si="85"/>
        <v/>
      </c>
      <c r="L334" s="171" t="str">
        <f t="shared" si="85"/>
        <v/>
      </c>
      <c r="M334" s="171" t="str">
        <f t="shared" si="85"/>
        <v/>
      </c>
      <c r="N334" s="171" t="str">
        <f t="shared" si="85"/>
        <v/>
      </c>
      <c r="O334" s="171" t="str">
        <f t="shared" si="85"/>
        <v/>
      </c>
      <c r="P334" s="171" t="str">
        <f t="shared" si="85"/>
        <v/>
      </c>
      <c r="Q334" s="171" t="str">
        <f t="shared" si="85"/>
        <v/>
      </c>
    </row>
    <row r="335" spans="1:17" ht="12" customHeight="1" x14ac:dyDescent="0.25">
      <c r="A335" s="161" t="s">
        <v>141</v>
      </c>
      <c r="B335" s="170"/>
      <c r="C335" s="170" t="str">
        <f t="shared" si="85"/>
        <v/>
      </c>
      <c r="D335" s="170" t="str">
        <f t="shared" si="85"/>
        <v/>
      </c>
      <c r="E335" s="170" t="str">
        <f t="shared" si="85"/>
        <v/>
      </c>
      <c r="F335" s="170" t="str">
        <f t="shared" si="85"/>
        <v/>
      </c>
      <c r="G335" s="170" t="str">
        <f t="shared" si="85"/>
        <v/>
      </c>
      <c r="H335" s="170" t="str">
        <f t="shared" si="85"/>
        <v/>
      </c>
      <c r="I335" s="170" t="str">
        <f t="shared" si="85"/>
        <v/>
      </c>
      <c r="J335" s="170" t="str">
        <f t="shared" si="85"/>
        <v/>
      </c>
      <c r="K335" s="170" t="str">
        <f t="shared" si="85"/>
        <v/>
      </c>
      <c r="L335" s="170" t="str">
        <f t="shared" si="85"/>
        <v/>
      </c>
      <c r="M335" s="170" t="str">
        <f t="shared" si="85"/>
        <v/>
      </c>
      <c r="N335" s="170" t="str">
        <f t="shared" si="85"/>
        <v/>
      </c>
      <c r="O335" s="170" t="str">
        <f t="shared" si="85"/>
        <v/>
      </c>
      <c r="P335" s="170" t="str">
        <f t="shared" si="85"/>
        <v/>
      </c>
      <c r="Q335" s="170" t="str">
        <f t="shared" si="85"/>
        <v/>
      </c>
    </row>
    <row r="336" spans="1:17" ht="12" customHeight="1" x14ac:dyDescent="0.25">
      <c r="A336" s="148" t="s">
        <v>60</v>
      </c>
      <c r="B336" s="73"/>
      <c r="C336" s="73" t="str">
        <f t="shared" si="85"/>
        <v/>
      </c>
      <c r="D336" s="73" t="str">
        <f t="shared" si="85"/>
        <v/>
      </c>
      <c r="E336" s="73" t="str">
        <f t="shared" si="85"/>
        <v/>
      </c>
      <c r="F336" s="73" t="str">
        <f t="shared" si="85"/>
        <v/>
      </c>
      <c r="G336" s="73" t="str">
        <f t="shared" si="85"/>
        <v/>
      </c>
      <c r="H336" s="73" t="str">
        <f t="shared" si="85"/>
        <v/>
      </c>
      <c r="I336" s="73" t="str">
        <f t="shared" si="85"/>
        <v/>
      </c>
      <c r="J336" s="73" t="str">
        <f t="shared" si="85"/>
        <v/>
      </c>
      <c r="K336" s="73" t="str">
        <f t="shared" si="85"/>
        <v/>
      </c>
      <c r="L336" s="73" t="str">
        <f t="shared" si="85"/>
        <v/>
      </c>
      <c r="M336" s="73" t="str">
        <f t="shared" si="85"/>
        <v/>
      </c>
      <c r="N336" s="73" t="str">
        <f t="shared" si="85"/>
        <v/>
      </c>
      <c r="O336" s="73" t="str">
        <f t="shared" si="85"/>
        <v/>
      </c>
      <c r="P336" s="73" t="str">
        <f t="shared" si="85"/>
        <v/>
      </c>
      <c r="Q336" s="73" t="str">
        <f t="shared" si="85"/>
        <v/>
      </c>
    </row>
    <row r="337" spans="1:17" ht="12" customHeight="1" x14ac:dyDescent="0.25">
      <c r="A337" s="148" t="s">
        <v>59</v>
      </c>
      <c r="B337" s="73"/>
      <c r="C337" s="73" t="str">
        <f t="shared" si="85"/>
        <v/>
      </c>
      <c r="D337" s="73" t="str">
        <f t="shared" si="85"/>
        <v/>
      </c>
      <c r="E337" s="73" t="str">
        <f t="shared" si="85"/>
        <v/>
      </c>
      <c r="F337" s="73" t="str">
        <f t="shared" si="85"/>
        <v/>
      </c>
      <c r="G337" s="73" t="str">
        <f t="shared" si="85"/>
        <v/>
      </c>
      <c r="H337" s="73" t="str">
        <f t="shared" si="85"/>
        <v/>
      </c>
      <c r="I337" s="73" t="str">
        <f t="shared" si="85"/>
        <v/>
      </c>
      <c r="J337" s="73" t="str">
        <f t="shared" si="85"/>
        <v/>
      </c>
      <c r="K337" s="73" t="str">
        <f t="shared" si="85"/>
        <v/>
      </c>
      <c r="L337" s="73" t="str">
        <f t="shared" si="85"/>
        <v/>
      </c>
      <c r="M337" s="73" t="str">
        <f t="shared" si="85"/>
        <v/>
      </c>
      <c r="N337" s="73" t="str">
        <f t="shared" si="85"/>
        <v/>
      </c>
      <c r="O337" s="73" t="str">
        <f t="shared" si="85"/>
        <v/>
      </c>
      <c r="P337" s="73" t="str">
        <f t="shared" si="85"/>
        <v/>
      </c>
      <c r="Q337" s="73" t="str">
        <f t="shared" si="85"/>
        <v/>
      </c>
    </row>
    <row r="338" spans="1:17" ht="12" customHeight="1" x14ac:dyDescent="0.25">
      <c r="A338" s="158" t="s">
        <v>62</v>
      </c>
      <c r="B338" s="169"/>
      <c r="C338" s="169" t="str">
        <f t="shared" si="85"/>
        <v/>
      </c>
      <c r="D338" s="169" t="str">
        <f t="shared" si="85"/>
        <v/>
      </c>
      <c r="E338" s="169" t="str">
        <f t="shared" si="85"/>
        <v/>
      </c>
      <c r="F338" s="169" t="str">
        <f t="shared" si="85"/>
        <v/>
      </c>
      <c r="G338" s="169" t="str">
        <f t="shared" si="85"/>
        <v/>
      </c>
      <c r="H338" s="169" t="str">
        <f t="shared" si="85"/>
        <v/>
      </c>
      <c r="I338" s="169" t="str">
        <f t="shared" si="85"/>
        <v/>
      </c>
      <c r="J338" s="169" t="str">
        <f t="shared" si="85"/>
        <v/>
      </c>
      <c r="K338" s="169" t="str">
        <f t="shared" si="85"/>
        <v/>
      </c>
      <c r="L338" s="169" t="str">
        <f t="shared" si="85"/>
        <v/>
      </c>
      <c r="M338" s="169" t="str">
        <f t="shared" si="85"/>
        <v/>
      </c>
      <c r="N338" s="169" t="str">
        <f t="shared" si="85"/>
        <v/>
      </c>
      <c r="O338" s="169" t="str">
        <f t="shared" si="85"/>
        <v/>
      </c>
      <c r="P338" s="169" t="str">
        <f t="shared" si="85"/>
        <v/>
      </c>
      <c r="Q338" s="169" t="str">
        <f t="shared" si="85"/>
        <v/>
      </c>
    </row>
    <row r="339" spans="1:17" ht="12" customHeight="1" x14ac:dyDescent="0.25">
      <c r="A339" s="23" t="s">
        <v>57</v>
      </c>
      <c r="B339" s="73"/>
      <c r="C339" s="73" t="str">
        <f t="shared" ref="C339:Q340" si="86">IF(C320=0,"",C320/C301)</f>
        <v/>
      </c>
      <c r="D339" s="73" t="str">
        <f t="shared" si="86"/>
        <v/>
      </c>
      <c r="E339" s="73" t="str">
        <f t="shared" si="86"/>
        <v/>
      </c>
      <c r="F339" s="73" t="str">
        <f t="shared" si="86"/>
        <v/>
      </c>
      <c r="G339" s="73" t="str">
        <f t="shared" si="86"/>
        <v/>
      </c>
      <c r="H339" s="73" t="str">
        <f t="shared" si="86"/>
        <v/>
      </c>
      <c r="I339" s="73" t="str">
        <f t="shared" si="86"/>
        <v/>
      </c>
      <c r="J339" s="73" t="str">
        <f t="shared" si="86"/>
        <v/>
      </c>
      <c r="K339" s="73" t="str">
        <f t="shared" si="86"/>
        <v/>
      </c>
      <c r="L339" s="73" t="str">
        <f t="shared" si="86"/>
        <v/>
      </c>
      <c r="M339" s="73" t="str">
        <f t="shared" si="86"/>
        <v/>
      </c>
      <c r="N339" s="73" t="str">
        <f t="shared" si="86"/>
        <v/>
      </c>
      <c r="O339" s="73" t="str">
        <f t="shared" si="86"/>
        <v/>
      </c>
      <c r="P339" s="73" t="str">
        <f t="shared" si="86"/>
        <v/>
      </c>
      <c r="Q339" s="73" t="str">
        <f t="shared" si="86"/>
        <v/>
      </c>
    </row>
    <row r="340" spans="1:17" ht="12" customHeight="1" x14ac:dyDescent="0.25">
      <c r="A340" s="29" t="s">
        <v>140</v>
      </c>
      <c r="B340" s="65"/>
      <c r="C340" s="65" t="str">
        <f t="shared" si="86"/>
        <v/>
      </c>
      <c r="D340" s="65" t="str">
        <f t="shared" si="86"/>
        <v/>
      </c>
      <c r="E340" s="65" t="str">
        <f t="shared" si="86"/>
        <v/>
      </c>
      <c r="F340" s="65" t="str">
        <f t="shared" si="86"/>
        <v/>
      </c>
      <c r="G340" s="65" t="str">
        <f t="shared" si="86"/>
        <v/>
      </c>
      <c r="H340" s="65" t="str">
        <f t="shared" si="86"/>
        <v/>
      </c>
      <c r="I340" s="65" t="str">
        <f t="shared" si="86"/>
        <v/>
      </c>
      <c r="J340" s="65" t="str">
        <f t="shared" si="86"/>
        <v/>
      </c>
      <c r="K340" s="65" t="str">
        <f t="shared" si="86"/>
        <v/>
      </c>
      <c r="L340" s="65" t="str">
        <f t="shared" si="86"/>
        <v/>
      </c>
      <c r="M340" s="65" t="str">
        <f t="shared" si="86"/>
        <v/>
      </c>
      <c r="N340" s="65" t="str">
        <f t="shared" si="86"/>
        <v/>
      </c>
      <c r="O340" s="65" t="str">
        <f t="shared" si="86"/>
        <v/>
      </c>
      <c r="P340" s="65" t="str">
        <f t="shared" si="86"/>
        <v/>
      </c>
      <c r="Q340" s="65" t="str">
        <f t="shared" si="86"/>
        <v/>
      </c>
    </row>
    <row r="342" spans="1:17" ht="12" customHeight="1" x14ac:dyDescent="0.25">
      <c r="A342" s="152" t="s">
        <v>190</v>
      </c>
      <c r="B342" s="168"/>
      <c r="C342" s="168">
        <f>SUM(C343,C346,C348,C357)</f>
        <v>0</v>
      </c>
      <c r="D342" s="168">
        <f t="shared" ref="D342:Q342" si="87">SUM(D343,D346,D348,D357)</f>
        <v>0</v>
      </c>
      <c r="E342" s="168">
        <f t="shared" si="87"/>
        <v>0</v>
      </c>
      <c r="F342" s="168">
        <f t="shared" si="87"/>
        <v>0</v>
      </c>
      <c r="G342" s="168">
        <f t="shared" si="87"/>
        <v>0</v>
      </c>
      <c r="H342" s="168">
        <f t="shared" si="87"/>
        <v>0</v>
      </c>
      <c r="I342" s="168">
        <f t="shared" si="87"/>
        <v>0</v>
      </c>
      <c r="J342" s="168">
        <f t="shared" si="87"/>
        <v>0</v>
      </c>
      <c r="K342" s="168">
        <f t="shared" si="87"/>
        <v>0</v>
      </c>
      <c r="L342" s="168">
        <f t="shared" si="87"/>
        <v>0</v>
      </c>
      <c r="M342" s="168">
        <f t="shared" si="87"/>
        <v>0</v>
      </c>
      <c r="N342" s="168">
        <f t="shared" si="87"/>
        <v>0</v>
      </c>
      <c r="O342" s="168">
        <f t="shared" si="87"/>
        <v>0</v>
      </c>
      <c r="P342" s="168">
        <f t="shared" si="87"/>
        <v>0</v>
      </c>
      <c r="Q342" s="168">
        <f t="shared" si="87"/>
        <v>0</v>
      </c>
    </row>
    <row r="343" spans="1:17" ht="12" customHeight="1" x14ac:dyDescent="0.25">
      <c r="A343" s="158" t="s">
        <v>65</v>
      </c>
      <c r="B343" s="157"/>
      <c r="C343" s="157">
        <f>SUM(C344:C345)</f>
        <v>0</v>
      </c>
      <c r="D343" s="157">
        <f t="shared" ref="D343:Q343" si="88">SUM(D344:D345)</f>
        <v>0</v>
      </c>
      <c r="E343" s="157">
        <f t="shared" si="88"/>
        <v>0</v>
      </c>
      <c r="F343" s="157">
        <f t="shared" si="88"/>
        <v>0</v>
      </c>
      <c r="G343" s="157">
        <f t="shared" si="88"/>
        <v>0</v>
      </c>
      <c r="H343" s="157">
        <f t="shared" si="88"/>
        <v>0</v>
      </c>
      <c r="I343" s="157">
        <f t="shared" si="88"/>
        <v>0</v>
      </c>
      <c r="J343" s="157">
        <f t="shared" si="88"/>
        <v>0</v>
      </c>
      <c r="K343" s="157">
        <f t="shared" si="88"/>
        <v>0</v>
      </c>
      <c r="L343" s="157">
        <f t="shared" si="88"/>
        <v>0</v>
      </c>
      <c r="M343" s="157">
        <f t="shared" si="88"/>
        <v>0</v>
      </c>
      <c r="N343" s="157">
        <f t="shared" si="88"/>
        <v>0</v>
      </c>
      <c r="O343" s="157">
        <f t="shared" si="88"/>
        <v>0</v>
      </c>
      <c r="P343" s="157">
        <f t="shared" si="88"/>
        <v>0</v>
      </c>
      <c r="Q343" s="157">
        <f t="shared" si="88"/>
        <v>0</v>
      </c>
    </row>
    <row r="344" spans="1:17" ht="12" customHeight="1" x14ac:dyDescent="0.25">
      <c r="A344" s="23" t="s">
        <v>149</v>
      </c>
      <c r="B344" s="156"/>
      <c r="C344" s="156">
        <f>RES_hhdet_in_emi!C$126</f>
        <v>0</v>
      </c>
      <c r="D344" s="156">
        <f>RES_hhdet_in_emi!D$126</f>
        <v>0</v>
      </c>
      <c r="E344" s="156">
        <f>RES_hhdet_in_emi!E$126</f>
        <v>0</v>
      </c>
      <c r="F344" s="156">
        <f>RES_hhdet_in_emi!F$126</f>
        <v>0</v>
      </c>
      <c r="G344" s="156">
        <f>RES_hhdet_in_emi!G$126</f>
        <v>0</v>
      </c>
      <c r="H344" s="156">
        <f>RES_hhdet_in_emi!H$126</f>
        <v>0</v>
      </c>
      <c r="I344" s="156">
        <f>RES_hhdet_in_emi!I$126</f>
        <v>0</v>
      </c>
      <c r="J344" s="156">
        <f>RES_hhdet_in_emi!J$126</f>
        <v>0</v>
      </c>
      <c r="K344" s="156">
        <f>RES_hhdet_in_emi!K$126</f>
        <v>0</v>
      </c>
      <c r="L344" s="156">
        <f>RES_hhdet_in_emi!L$126</f>
        <v>0</v>
      </c>
      <c r="M344" s="156">
        <f>RES_hhdet_in_emi!M$126</f>
        <v>0</v>
      </c>
      <c r="N344" s="156">
        <f>RES_hhdet_in_emi!N$126</f>
        <v>0</v>
      </c>
      <c r="O344" s="156">
        <f>RES_hhdet_in_emi!O$126</f>
        <v>0</v>
      </c>
      <c r="P344" s="156">
        <f>RES_hhdet_in_emi!P$126</f>
        <v>0</v>
      </c>
      <c r="Q344" s="156">
        <f>RES_hhdet_in_emi!Q$126</f>
        <v>0</v>
      </c>
    </row>
    <row r="345" spans="1:17" ht="12" customHeight="1" x14ac:dyDescent="0.25">
      <c r="A345" s="23" t="s">
        <v>60</v>
      </c>
      <c r="B345" s="156"/>
      <c r="C345" s="156">
        <f>RES_hhdet_in_emi!C$127</f>
        <v>0</v>
      </c>
      <c r="D345" s="156">
        <f>RES_hhdet_in_emi!D$127</f>
        <v>0</v>
      </c>
      <c r="E345" s="156">
        <f>RES_hhdet_in_emi!E$127</f>
        <v>0</v>
      </c>
      <c r="F345" s="156">
        <f>RES_hhdet_in_emi!F$127</f>
        <v>0</v>
      </c>
      <c r="G345" s="156">
        <f>RES_hhdet_in_emi!G$127</f>
        <v>0</v>
      </c>
      <c r="H345" s="156">
        <f>RES_hhdet_in_emi!H$127</f>
        <v>0</v>
      </c>
      <c r="I345" s="156">
        <f>RES_hhdet_in_emi!I$127</f>
        <v>0</v>
      </c>
      <c r="J345" s="156">
        <f>RES_hhdet_in_emi!J$127</f>
        <v>0</v>
      </c>
      <c r="K345" s="156">
        <f>RES_hhdet_in_emi!K$127</f>
        <v>0</v>
      </c>
      <c r="L345" s="156">
        <f>RES_hhdet_in_emi!L$127</f>
        <v>0</v>
      </c>
      <c r="M345" s="156">
        <f>RES_hhdet_in_emi!M$127</f>
        <v>0</v>
      </c>
      <c r="N345" s="156">
        <f>RES_hhdet_in_emi!N$127</f>
        <v>0</v>
      </c>
      <c r="O345" s="156">
        <f>RES_hhdet_in_emi!O$127</f>
        <v>0</v>
      </c>
      <c r="P345" s="156">
        <f>RES_hhdet_in_emi!P$127</f>
        <v>0</v>
      </c>
      <c r="Q345" s="156">
        <f>RES_hhdet_in_emi!Q$127</f>
        <v>0</v>
      </c>
    </row>
    <row r="346" spans="1:17" ht="12" customHeight="1" x14ac:dyDescent="0.25">
      <c r="A346" s="158" t="s">
        <v>112</v>
      </c>
      <c r="B346" s="157"/>
      <c r="C346" s="157">
        <f>C347</f>
        <v>0</v>
      </c>
      <c r="D346" s="157">
        <f t="shared" ref="D346:Q346" si="89">D347</f>
        <v>0</v>
      </c>
      <c r="E346" s="157">
        <f t="shared" si="89"/>
        <v>0</v>
      </c>
      <c r="F346" s="157">
        <f t="shared" si="89"/>
        <v>0</v>
      </c>
      <c r="G346" s="157">
        <f t="shared" si="89"/>
        <v>0</v>
      </c>
      <c r="H346" s="157">
        <f t="shared" si="89"/>
        <v>0</v>
      </c>
      <c r="I346" s="157">
        <f t="shared" si="89"/>
        <v>0</v>
      </c>
      <c r="J346" s="157">
        <f t="shared" si="89"/>
        <v>0</v>
      </c>
      <c r="K346" s="157">
        <f t="shared" si="89"/>
        <v>0</v>
      </c>
      <c r="L346" s="157">
        <f t="shared" si="89"/>
        <v>0</v>
      </c>
      <c r="M346" s="157">
        <f t="shared" si="89"/>
        <v>0</v>
      </c>
      <c r="N346" s="157">
        <f t="shared" si="89"/>
        <v>0</v>
      </c>
      <c r="O346" s="157">
        <f t="shared" si="89"/>
        <v>0</v>
      </c>
      <c r="P346" s="157">
        <f t="shared" si="89"/>
        <v>0</v>
      </c>
      <c r="Q346" s="157">
        <f t="shared" si="89"/>
        <v>0</v>
      </c>
    </row>
    <row r="347" spans="1:17" ht="12" customHeight="1" x14ac:dyDescent="0.25">
      <c r="A347" s="23" t="s">
        <v>60</v>
      </c>
      <c r="B347" s="156"/>
      <c r="C347" s="156">
        <f>RES_hhdet_in_emi!C$129</f>
        <v>0</v>
      </c>
      <c r="D347" s="156">
        <f>RES_hhdet_in_emi!D$129</f>
        <v>0</v>
      </c>
      <c r="E347" s="156">
        <f>RES_hhdet_in_emi!E$129</f>
        <v>0</v>
      </c>
      <c r="F347" s="156">
        <f>RES_hhdet_in_emi!F$129</f>
        <v>0</v>
      </c>
      <c r="G347" s="156">
        <f>RES_hhdet_in_emi!G$129</f>
        <v>0</v>
      </c>
      <c r="H347" s="156">
        <f>RES_hhdet_in_emi!H$129</f>
        <v>0</v>
      </c>
      <c r="I347" s="156">
        <f>RES_hhdet_in_emi!I$129</f>
        <v>0</v>
      </c>
      <c r="J347" s="156">
        <f>RES_hhdet_in_emi!J$129</f>
        <v>0</v>
      </c>
      <c r="K347" s="156">
        <f>RES_hhdet_in_emi!K$129</f>
        <v>0</v>
      </c>
      <c r="L347" s="156">
        <f>RES_hhdet_in_emi!L$129</f>
        <v>0</v>
      </c>
      <c r="M347" s="156">
        <f>RES_hhdet_in_emi!M$129</f>
        <v>0</v>
      </c>
      <c r="N347" s="156">
        <f>RES_hhdet_in_emi!N$129</f>
        <v>0</v>
      </c>
      <c r="O347" s="156">
        <f>RES_hhdet_in_emi!O$129</f>
        <v>0</v>
      </c>
      <c r="P347" s="156">
        <f>RES_hhdet_in_emi!P$129</f>
        <v>0</v>
      </c>
      <c r="Q347" s="156">
        <f>RES_hhdet_in_emi!Q$129</f>
        <v>0</v>
      </c>
    </row>
    <row r="348" spans="1:17" ht="12" customHeight="1" x14ac:dyDescent="0.25">
      <c r="A348" s="158" t="s">
        <v>63</v>
      </c>
      <c r="B348" s="157"/>
      <c r="C348" s="157">
        <f>SUM(C349:C350,C353:C354)</f>
        <v>0</v>
      </c>
      <c r="D348" s="157">
        <f t="shared" ref="D348:Q348" si="90">SUM(D349:D350,D353:D354)</f>
        <v>0</v>
      </c>
      <c r="E348" s="157">
        <f t="shared" si="90"/>
        <v>0</v>
      </c>
      <c r="F348" s="157">
        <f t="shared" si="90"/>
        <v>0</v>
      </c>
      <c r="G348" s="157">
        <f t="shared" si="90"/>
        <v>0</v>
      </c>
      <c r="H348" s="157">
        <f t="shared" si="90"/>
        <v>0</v>
      </c>
      <c r="I348" s="157">
        <f t="shared" si="90"/>
        <v>0</v>
      </c>
      <c r="J348" s="157">
        <f t="shared" si="90"/>
        <v>0</v>
      </c>
      <c r="K348" s="157">
        <f t="shared" si="90"/>
        <v>0</v>
      </c>
      <c r="L348" s="157">
        <f t="shared" si="90"/>
        <v>0</v>
      </c>
      <c r="M348" s="157">
        <f t="shared" si="90"/>
        <v>0</v>
      </c>
      <c r="N348" s="157">
        <f t="shared" si="90"/>
        <v>0</v>
      </c>
      <c r="O348" s="157">
        <f t="shared" si="90"/>
        <v>0</v>
      </c>
      <c r="P348" s="157">
        <f t="shared" si="90"/>
        <v>0</v>
      </c>
      <c r="Q348" s="157">
        <f t="shared" si="90"/>
        <v>0</v>
      </c>
    </row>
    <row r="349" spans="1:17" ht="12" customHeight="1" x14ac:dyDescent="0.25">
      <c r="A349" s="167" t="s">
        <v>148</v>
      </c>
      <c r="B349" s="132"/>
      <c r="C349" s="132">
        <f>RES_hhdet_in_emi!C$131</f>
        <v>0</v>
      </c>
      <c r="D349" s="132">
        <f>RES_hhdet_in_emi!D$131</f>
        <v>0</v>
      </c>
      <c r="E349" s="132">
        <f>RES_hhdet_in_emi!E$131</f>
        <v>0</v>
      </c>
      <c r="F349" s="132">
        <f>RES_hhdet_in_emi!F$131</f>
        <v>0</v>
      </c>
      <c r="G349" s="132">
        <f>RES_hhdet_in_emi!G$131</f>
        <v>0</v>
      </c>
      <c r="H349" s="132">
        <f>RES_hhdet_in_emi!H$131</f>
        <v>0</v>
      </c>
      <c r="I349" s="132">
        <f>RES_hhdet_in_emi!I$131</f>
        <v>0</v>
      </c>
      <c r="J349" s="132">
        <f>RES_hhdet_in_emi!J$131</f>
        <v>0</v>
      </c>
      <c r="K349" s="132">
        <f>RES_hhdet_in_emi!K$131</f>
        <v>0</v>
      </c>
      <c r="L349" s="132">
        <f>RES_hhdet_in_emi!L$131</f>
        <v>0</v>
      </c>
      <c r="M349" s="132">
        <f>RES_hhdet_in_emi!M$131</f>
        <v>0</v>
      </c>
      <c r="N349" s="132">
        <f>RES_hhdet_in_emi!N$131</f>
        <v>0</v>
      </c>
      <c r="O349" s="132">
        <f>RES_hhdet_in_emi!O$131</f>
        <v>0</v>
      </c>
      <c r="P349" s="132">
        <f>RES_hhdet_in_emi!P$131</f>
        <v>0</v>
      </c>
      <c r="Q349" s="132">
        <f>RES_hhdet_in_emi!Q$131</f>
        <v>0</v>
      </c>
    </row>
    <row r="350" spans="1:17" ht="12" customHeight="1" x14ac:dyDescent="0.25">
      <c r="A350" s="167" t="s">
        <v>147</v>
      </c>
      <c r="B350" s="132"/>
      <c r="C350" s="132">
        <f>SUM(C351:C352)</f>
        <v>0</v>
      </c>
      <c r="D350" s="132">
        <f t="shared" ref="D350:Q350" si="91">SUM(D351:D352)</f>
        <v>0</v>
      </c>
      <c r="E350" s="132">
        <f t="shared" si="91"/>
        <v>0</v>
      </c>
      <c r="F350" s="132">
        <f t="shared" si="91"/>
        <v>0</v>
      </c>
      <c r="G350" s="132">
        <f t="shared" si="91"/>
        <v>0</v>
      </c>
      <c r="H350" s="132">
        <f t="shared" si="91"/>
        <v>0</v>
      </c>
      <c r="I350" s="132">
        <f t="shared" si="91"/>
        <v>0</v>
      </c>
      <c r="J350" s="132">
        <f t="shared" si="91"/>
        <v>0</v>
      </c>
      <c r="K350" s="132">
        <f t="shared" si="91"/>
        <v>0</v>
      </c>
      <c r="L350" s="132">
        <f t="shared" si="91"/>
        <v>0</v>
      </c>
      <c r="M350" s="132">
        <f t="shared" si="91"/>
        <v>0</v>
      </c>
      <c r="N350" s="132">
        <f t="shared" si="91"/>
        <v>0</v>
      </c>
      <c r="O350" s="132">
        <f t="shared" si="91"/>
        <v>0</v>
      </c>
      <c r="P350" s="132">
        <f t="shared" si="91"/>
        <v>0</v>
      </c>
      <c r="Q350" s="132">
        <f t="shared" si="91"/>
        <v>0</v>
      </c>
    </row>
    <row r="351" spans="1:17" ht="12" customHeight="1" x14ac:dyDescent="0.25">
      <c r="A351" s="166" t="s">
        <v>61</v>
      </c>
      <c r="B351" s="165"/>
      <c r="C351" s="165">
        <f>RES_hhdet_in_emi!C$133</f>
        <v>0</v>
      </c>
      <c r="D351" s="165">
        <f>RES_hhdet_in_emi!D$133</f>
        <v>0</v>
      </c>
      <c r="E351" s="165">
        <f>RES_hhdet_in_emi!E$133</f>
        <v>0</v>
      </c>
      <c r="F351" s="165">
        <f>RES_hhdet_in_emi!F$133</f>
        <v>0</v>
      </c>
      <c r="G351" s="165">
        <f>RES_hhdet_in_emi!G$133</f>
        <v>0</v>
      </c>
      <c r="H351" s="165">
        <f>RES_hhdet_in_emi!H$133</f>
        <v>0</v>
      </c>
      <c r="I351" s="165">
        <f>RES_hhdet_in_emi!I$133</f>
        <v>0</v>
      </c>
      <c r="J351" s="165">
        <f>RES_hhdet_in_emi!J$133</f>
        <v>0</v>
      </c>
      <c r="K351" s="165">
        <f>RES_hhdet_in_emi!K$133</f>
        <v>0</v>
      </c>
      <c r="L351" s="165">
        <f>RES_hhdet_in_emi!L$133</f>
        <v>0</v>
      </c>
      <c r="M351" s="165">
        <f>RES_hhdet_in_emi!M$133</f>
        <v>0</v>
      </c>
      <c r="N351" s="165">
        <f>RES_hhdet_in_emi!N$133</f>
        <v>0</v>
      </c>
      <c r="O351" s="165">
        <f>RES_hhdet_in_emi!O$133</f>
        <v>0</v>
      </c>
      <c r="P351" s="165">
        <f>RES_hhdet_in_emi!P$133</f>
        <v>0</v>
      </c>
      <c r="Q351" s="165">
        <f>RES_hhdet_in_emi!Q$133</f>
        <v>0</v>
      </c>
    </row>
    <row r="352" spans="1:17" ht="12" customHeight="1" x14ac:dyDescent="0.25">
      <c r="A352" s="147" t="s">
        <v>59</v>
      </c>
      <c r="B352" s="164"/>
      <c r="C352" s="164">
        <f>RES_hhdet_in_emi!C$134</f>
        <v>0</v>
      </c>
      <c r="D352" s="164">
        <f>RES_hhdet_in_emi!D$134</f>
        <v>0</v>
      </c>
      <c r="E352" s="164">
        <f>RES_hhdet_in_emi!E$134</f>
        <v>0</v>
      </c>
      <c r="F352" s="164">
        <f>RES_hhdet_in_emi!F$134</f>
        <v>0</v>
      </c>
      <c r="G352" s="164">
        <f>RES_hhdet_in_emi!G$134</f>
        <v>0</v>
      </c>
      <c r="H352" s="164">
        <f>RES_hhdet_in_emi!H$134</f>
        <v>0</v>
      </c>
      <c r="I352" s="164">
        <f>RES_hhdet_in_emi!I$134</f>
        <v>0</v>
      </c>
      <c r="J352" s="164">
        <f>RES_hhdet_in_emi!J$134</f>
        <v>0</v>
      </c>
      <c r="K352" s="164">
        <f>RES_hhdet_in_emi!K$134</f>
        <v>0</v>
      </c>
      <c r="L352" s="164">
        <f>RES_hhdet_in_emi!L$134</f>
        <v>0</v>
      </c>
      <c r="M352" s="164">
        <f>RES_hhdet_in_emi!M$134</f>
        <v>0</v>
      </c>
      <c r="N352" s="164">
        <f>RES_hhdet_in_emi!N$134</f>
        <v>0</v>
      </c>
      <c r="O352" s="164">
        <f>RES_hhdet_in_emi!O$134</f>
        <v>0</v>
      </c>
      <c r="P352" s="164">
        <f>RES_hhdet_in_emi!P$134</f>
        <v>0</v>
      </c>
      <c r="Q352" s="164">
        <f>RES_hhdet_in_emi!Q$134</f>
        <v>0</v>
      </c>
    </row>
    <row r="353" spans="1:17" ht="12" customHeight="1" x14ac:dyDescent="0.25">
      <c r="A353" s="163" t="s">
        <v>142</v>
      </c>
      <c r="B353" s="162"/>
      <c r="C353" s="162">
        <f>RES_hhdet_in_emi!C$135</f>
        <v>0</v>
      </c>
      <c r="D353" s="162">
        <f>RES_hhdet_in_emi!D$135</f>
        <v>0</v>
      </c>
      <c r="E353" s="162">
        <f>RES_hhdet_in_emi!E$135</f>
        <v>0</v>
      </c>
      <c r="F353" s="162">
        <f>RES_hhdet_in_emi!F$135</f>
        <v>0</v>
      </c>
      <c r="G353" s="162">
        <f>RES_hhdet_in_emi!G$135</f>
        <v>0</v>
      </c>
      <c r="H353" s="162">
        <f>RES_hhdet_in_emi!H$135</f>
        <v>0</v>
      </c>
      <c r="I353" s="162">
        <f>RES_hhdet_in_emi!I$135</f>
        <v>0</v>
      </c>
      <c r="J353" s="162">
        <f>RES_hhdet_in_emi!J$135</f>
        <v>0</v>
      </c>
      <c r="K353" s="162">
        <f>RES_hhdet_in_emi!K$135</f>
        <v>0</v>
      </c>
      <c r="L353" s="162">
        <f>RES_hhdet_in_emi!L$135</f>
        <v>0</v>
      </c>
      <c r="M353" s="162">
        <f>RES_hhdet_in_emi!M$135</f>
        <v>0</v>
      </c>
      <c r="N353" s="162">
        <f>RES_hhdet_in_emi!N$135</f>
        <v>0</v>
      </c>
      <c r="O353" s="162">
        <f>RES_hhdet_in_emi!O$135</f>
        <v>0</v>
      </c>
      <c r="P353" s="162">
        <f>RES_hhdet_in_emi!P$135</f>
        <v>0</v>
      </c>
      <c r="Q353" s="162">
        <f>RES_hhdet_in_emi!Q$135</f>
        <v>0</v>
      </c>
    </row>
    <row r="354" spans="1:17" ht="12" customHeight="1" x14ac:dyDescent="0.25">
      <c r="A354" s="161" t="s">
        <v>141</v>
      </c>
      <c r="B354" s="160"/>
      <c r="C354" s="160">
        <f>SUM(C355:C356)</f>
        <v>0</v>
      </c>
      <c r="D354" s="160">
        <f t="shared" ref="D354:Q354" si="92">SUM(D355:D356)</f>
        <v>0</v>
      </c>
      <c r="E354" s="160">
        <f t="shared" si="92"/>
        <v>0</v>
      </c>
      <c r="F354" s="160">
        <f t="shared" si="92"/>
        <v>0</v>
      </c>
      <c r="G354" s="160">
        <f t="shared" si="92"/>
        <v>0</v>
      </c>
      <c r="H354" s="160">
        <f t="shared" si="92"/>
        <v>0</v>
      </c>
      <c r="I354" s="160">
        <f t="shared" si="92"/>
        <v>0</v>
      </c>
      <c r="J354" s="160">
        <f t="shared" si="92"/>
        <v>0</v>
      </c>
      <c r="K354" s="160">
        <f t="shared" si="92"/>
        <v>0</v>
      </c>
      <c r="L354" s="160">
        <f t="shared" si="92"/>
        <v>0</v>
      </c>
      <c r="M354" s="160">
        <f t="shared" si="92"/>
        <v>0</v>
      </c>
      <c r="N354" s="160">
        <f t="shared" si="92"/>
        <v>0</v>
      </c>
      <c r="O354" s="160">
        <f t="shared" si="92"/>
        <v>0</v>
      </c>
      <c r="P354" s="160">
        <f t="shared" si="92"/>
        <v>0</v>
      </c>
      <c r="Q354" s="160">
        <f t="shared" si="92"/>
        <v>0</v>
      </c>
    </row>
    <row r="355" spans="1:17" ht="12" customHeight="1" x14ac:dyDescent="0.25">
      <c r="A355" s="148" t="s">
        <v>60</v>
      </c>
      <c r="B355" s="156"/>
      <c r="C355" s="156">
        <f>RES_hhdet_in_emi!C$137</f>
        <v>0</v>
      </c>
      <c r="D355" s="156">
        <f>RES_hhdet_in_emi!D$137</f>
        <v>0</v>
      </c>
      <c r="E355" s="156">
        <f>RES_hhdet_in_emi!E$137</f>
        <v>0</v>
      </c>
      <c r="F355" s="156">
        <f>RES_hhdet_in_emi!F$137</f>
        <v>0</v>
      </c>
      <c r="G355" s="156">
        <f>RES_hhdet_in_emi!G$137</f>
        <v>0</v>
      </c>
      <c r="H355" s="156">
        <f>RES_hhdet_in_emi!H$137</f>
        <v>0</v>
      </c>
      <c r="I355" s="156">
        <f>RES_hhdet_in_emi!I$137</f>
        <v>0</v>
      </c>
      <c r="J355" s="156">
        <f>RES_hhdet_in_emi!J$137</f>
        <v>0</v>
      </c>
      <c r="K355" s="156">
        <f>RES_hhdet_in_emi!K$137</f>
        <v>0</v>
      </c>
      <c r="L355" s="156">
        <f>RES_hhdet_in_emi!L$137</f>
        <v>0</v>
      </c>
      <c r="M355" s="156">
        <f>RES_hhdet_in_emi!M$137</f>
        <v>0</v>
      </c>
      <c r="N355" s="156">
        <f>RES_hhdet_in_emi!N$137</f>
        <v>0</v>
      </c>
      <c r="O355" s="156">
        <f>RES_hhdet_in_emi!O$137</f>
        <v>0</v>
      </c>
      <c r="P355" s="156">
        <f>RES_hhdet_in_emi!P$137</f>
        <v>0</v>
      </c>
      <c r="Q355" s="156">
        <f>RES_hhdet_in_emi!Q$137</f>
        <v>0</v>
      </c>
    </row>
    <row r="356" spans="1:17" ht="12" customHeight="1" x14ac:dyDescent="0.25">
      <c r="A356" s="148" t="s">
        <v>59</v>
      </c>
      <c r="B356" s="156"/>
      <c r="C356" s="156">
        <f>RES_hhdet_in_emi!C$138</f>
        <v>0</v>
      </c>
      <c r="D356" s="156">
        <f>RES_hhdet_in_emi!D$138</f>
        <v>0</v>
      </c>
      <c r="E356" s="156">
        <f>RES_hhdet_in_emi!E$138</f>
        <v>0</v>
      </c>
      <c r="F356" s="156">
        <f>RES_hhdet_in_emi!F$138</f>
        <v>0</v>
      </c>
      <c r="G356" s="156">
        <f>RES_hhdet_in_emi!G$138</f>
        <v>0</v>
      </c>
      <c r="H356" s="156">
        <f>RES_hhdet_in_emi!H$138</f>
        <v>0</v>
      </c>
      <c r="I356" s="156">
        <f>RES_hhdet_in_emi!I$138</f>
        <v>0</v>
      </c>
      <c r="J356" s="156">
        <f>RES_hhdet_in_emi!J$138</f>
        <v>0</v>
      </c>
      <c r="K356" s="156">
        <f>RES_hhdet_in_emi!K$138</f>
        <v>0</v>
      </c>
      <c r="L356" s="156">
        <f>RES_hhdet_in_emi!L$138</f>
        <v>0</v>
      </c>
      <c r="M356" s="156">
        <f>RES_hhdet_in_emi!M$138</f>
        <v>0</v>
      </c>
      <c r="N356" s="156">
        <f>RES_hhdet_in_emi!N$138</f>
        <v>0</v>
      </c>
      <c r="O356" s="156">
        <f>RES_hhdet_in_emi!O$138</f>
        <v>0</v>
      </c>
      <c r="P356" s="156">
        <f>RES_hhdet_in_emi!P$138</f>
        <v>0</v>
      </c>
      <c r="Q356" s="156">
        <f>RES_hhdet_in_emi!Q$138</f>
        <v>0</v>
      </c>
    </row>
    <row r="357" spans="1:17" ht="12" customHeight="1" x14ac:dyDescent="0.25">
      <c r="A357" s="158" t="s">
        <v>62</v>
      </c>
      <c r="B357" s="157"/>
      <c r="C357" s="157">
        <f>SUM(C358:C359)</f>
        <v>0</v>
      </c>
      <c r="D357" s="157">
        <f t="shared" ref="D357:Q357" si="93">SUM(D358:D359)</f>
        <v>0</v>
      </c>
      <c r="E357" s="157">
        <f t="shared" si="93"/>
        <v>0</v>
      </c>
      <c r="F357" s="157">
        <f t="shared" si="93"/>
        <v>0</v>
      </c>
      <c r="G357" s="157">
        <f t="shared" si="93"/>
        <v>0</v>
      </c>
      <c r="H357" s="157">
        <f t="shared" si="93"/>
        <v>0</v>
      </c>
      <c r="I357" s="157">
        <f t="shared" si="93"/>
        <v>0</v>
      </c>
      <c r="J357" s="157">
        <f t="shared" si="93"/>
        <v>0</v>
      </c>
      <c r="K357" s="157">
        <f t="shared" si="93"/>
        <v>0</v>
      </c>
      <c r="L357" s="157">
        <f t="shared" si="93"/>
        <v>0</v>
      </c>
      <c r="M357" s="157">
        <f t="shared" si="93"/>
        <v>0</v>
      </c>
      <c r="N357" s="157">
        <f t="shared" si="93"/>
        <v>0</v>
      </c>
      <c r="O357" s="157">
        <f t="shared" si="93"/>
        <v>0</v>
      </c>
      <c r="P357" s="157">
        <f t="shared" si="93"/>
        <v>0</v>
      </c>
      <c r="Q357" s="157">
        <f t="shared" si="93"/>
        <v>0</v>
      </c>
    </row>
    <row r="358" spans="1:17" ht="12" customHeight="1" x14ac:dyDescent="0.25">
      <c r="A358" s="23" t="s">
        <v>57</v>
      </c>
      <c r="B358" s="156"/>
      <c r="C358" s="156">
        <f>RES_hhdet_in_emi!C$140</f>
        <v>0</v>
      </c>
      <c r="D358" s="156">
        <f>RES_hhdet_in_emi!D$140</f>
        <v>0</v>
      </c>
      <c r="E358" s="156">
        <f>RES_hhdet_in_emi!E$140</f>
        <v>0</v>
      </c>
      <c r="F358" s="156">
        <f>RES_hhdet_in_emi!F$140</f>
        <v>0</v>
      </c>
      <c r="G358" s="156">
        <f>RES_hhdet_in_emi!G$140</f>
        <v>0</v>
      </c>
      <c r="H358" s="156">
        <f>RES_hhdet_in_emi!H$140</f>
        <v>0</v>
      </c>
      <c r="I358" s="156">
        <f>RES_hhdet_in_emi!I$140</f>
        <v>0</v>
      </c>
      <c r="J358" s="156">
        <f>RES_hhdet_in_emi!J$140</f>
        <v>0</v>
      </c>
      <c r="K358" s="156">
        <f>RES_hhdet_in_emi!K$140</f>
        <v>0</v>
      </c>
      <c r="L358" s="156">
        <f>RES_hhdet_in_emi!L$140</f>
        <v>0</v>
      </c>
      <c r="M358" s="156">
        <f>RES_hhdet_in_emi!M$140</f>
        <v>0</v>
      </c>
      <c r="N358" s="156">
        <f>RES_hhdet_in_emi!N$140</f>
        <v>0</v>
      </c>
      <c r="O358" s="156">
        <f>RES_hhdet_in_emi!O$140</f>
        <v>0</v>
      </c>
      <c r="P358" s="156">
        <f>RES_hhdet_in_emi!P$140</f>
        <v>0</v>
      </c>
      <c r="Q358" s="156">
        <f>RES_hhdet_in_emi!Q$140</f>
        <v>0</v>
      </c>
    </row>
    <row r="359" spans="1:17" ht="12" customHeight="1" x14ac:dyDescent="0.25">
      <c r="A359" s="29" t="s">
        <v>140</v>
      </c>
      <c r="B359" s="57"/>
      <c r="C359" s="57">
        <f>RES_hhdet_in_emi!C$141</f>
        <v>0</v>
      </c>
      <c r="D359" s="57">
        <f>RES_hhdet_in_emi!D$141</f>
        <v>0</v>
      </c>
      <c r="E359" s="57">
        <f>RES_hhdet_in_emi!E$141</f>
        <v>0</v>
      </c>
      <c r="F359" s="57">
        <f>RES_hhdet_in_emi!F$141</f>
        <v>0</v>
      </c>
      <c r="G359" s="57">
        <f>RES_hhdet_in_emi!G$141</f>
        <v>0</v>
      </c>
      <c r="H359" s="57">
        <f>RES_hhdet_in_emi!H$141</f>
        <v>0</v>
      </c>
      <c r="I359" s="57">
        <f>RES_hhdet_in_emi!I$141</f>
        <v>0</v>
      </c>
      <c r="J359" s="57">
        <f>RES_hhdet_in_emi!J$141</f>
        <v>0</v>
      </c>
      <c r="K359" s="57">
        <f>RES_hhdet_in_emi!K$141</f>
        <v>0</v>
      </c>
      <c r="L359" s="57">
        <f>RES_hhdet_in_emi!L$141</f>
        <v>0</v>
      </c>
      <c r="M359" s="57">
        <f>RES_hhdet_in_emi!M$141</f>
        <v>0</v>
      </c>
      <c r="N359" s="57">
        <f>RES_hhdet_in_emi!N$141</f>
        <v>0</v>
      </c>
      <c r="O359" s="57">
        <f>RES_hhdet_in_emi!O$141</f>
        <v>0</v>
      </c>
      <c r="P359" s="57">
        <f>RES_hhdet_in_emi!P$141</f>
        <v>0</v>
      </c>
      <c r="Q359" s="57">
        <f>RES_hhdet_in_emi!Q$141</f>
        <v>0</v>
      </c>
    </row>
    <row r="361" spans="1:17" ht="12" customHeight="1" x14ac:dyDescent="0.25">
      <c r="A361" s="152" t="s">
        <v>189</v>
      </c>
      <c r="B361" s="168"/>
      <c r="C361" s="168">
        <f>SUM(C362,C365,C367,C376)</f>
        <v>0</v>
      </c>
      <c r="D361" s="168">
        <f t="shared" ref="D361:Q361" si="94">SUM(D362,D365,D367,D376)</f>
        <v>0</v>
      </c>
      <c r="E361" s="168">
        <f t="shared" si="94"/>
        <v>0</v>
      </c>
      <c r="F361" s="168">
        <f t="shared" si="94"/>
        <v>0</v>
      </c>
      <c r="G361" s="168">
        <f t="shared" si="94"/>
        <v>0</v>
      </c>
      <c r="H361" s="168">
        <f t="shared" si="94"/>
        <v>0</v>
      </c>
      <c r="I361" s="168">
        <f t="shared" si="94"/>
        <v>0</v>
      </c>
      <c r="J361" s="168">
        <f t="shared" si="94"/>
        <v>0</v>
      </c>
      <c r="K361" s="168">
        <f t="shared" si="94"/>
        <v>0</v>
      </c>
      <c r="L361" s="168">
        <f t="shared" si="94"/>
        <v>0</v>
      </c>
      <c r="M361" s="168">
        <f t="shared" si="94"/>
        <v>0</v>
      </c>
      <c r="N361" s="168">
        <f t="shared" si="94"/>
        <v>0</v>
      </c>
      <c r="O361" s="168">
        <f t="shared" si="94"/>
        <v>0</v>
      </c>
      <c r="P361" s="168">
        <f t="shared" si="94"/>
        <v>0</v>
      </c>
      <c r="Q361" s="168">
        <f t="shared" si="94"/>
        <v>0</v>
      </c>
    </row>
    <row r="362" spans="1:17" ht="12" customHeight="1" x14ac:dyDescent="0.25">
      <c r="A362" s="158" t="s">
        <v>65</v>
      </c>
      <c r="B362" s="157"/>
      <c r="C362" s="157">
        <f>SUM(C363:C364)</f>
        <v>0</v>
      </c>
      <c r="D362" s="157">
        <f t="shared" ref="D362:Q362" si="95">SUM(D363:D364)</f>
        <v>0</v>
      </c>
      <c r="E362" s="157">
        <f t="shared" si="95"/>
        <v>0</v>
      </c>
      <c r="F362" s="157">
        <f t="shared" si="95"/>
        <v>0</v>
      </c>
      <c r="G362" s="157">
        <f t="shared" si="95"/>
        <v>0</v>
      </c>
      <c r="H362" s="157">
        <f t="shared" si="95"/>
        <v>0</v>
      </c>
      <c r="I362" s="157">
        <f t="shared" si="95"/>
        <v>0</v>
      </c>
      <c r="J362" s="157">
        <f t="shared" si="95"/>
        <v>0</v>
      </c>
      <c r="K362" s="157">
        <f t="shared" si="95"/>
        <v>0</v>
      </c>
      <c r="L362" s="157">
        <f t="shared" si="95"/>
        <v>0</v>
      </c>
      <c r="M362" s="157">
        <f t="shared" si="95"/>
        <v>0</v>
      </c>
      <c r="N362" s="157">
        <f t="shared" si="95"/>
        <v>0</v>
      </c>
      <c r="O362" s="157">
        <f t="shared" si="95"/>
        <v>0</v>
      </c>
      <c r="P362" s="157">
        <f t="shared" si="95"/>
        <v>0</v>
      </c>
      <c r="Q362" s="157">
        <f t="shared" si="95"/>
        <v>0</v>
      </c>
    </row>
    <row r="363" spans="1:17" ht="12" customHeight="1" x14ac:dyDescent="0.25">
      <c r="A363" s="23" t="s">
        <v>149</v>
      </c>
      <c r="B363" s="156"/>
      <c r="C363" s="156">
        <f t="shared" ref="C363:Q366" si="96">IF(C287=0,0,C287/0.086*1000000/C$49)</f>
        <v>0</v>
      </c>
      <c r="D363" s="156">
        <f t="shared" si="96"/>
        <v>0</v>
      </c>
      <c r="E363" s="156">
        <f t="shared" si="96"/>
        <v>0</v>
      </c>
      <c r="F363" s="156">
        <f t="shared" si="96"/>
        <v>0</v>
      </c>
      <c r="G363" s="156">
        <f t="shared" si="96"/>
        <v>0</v>
      </c>
      <c r="H363" s="156">
        <f t="shared" si="96"/>
        <v>0</v>
      </c>
      <c r="I363" s="156">
        <f t="shared" si="96"/>
        <v>0</v>
      </c>
      <c r="J363" s="156">
        <f t="shared" si="96"/>
        <v>0</v>
      </c>
      <c r="K363" s="156">
        <f t="shared" si="96"/>
        <v>0</v>
      </c>
      <c r="L363" s="156">
        <f t="shared" si="96"/>
        <v>0</v>
      </c>
      <c r="M363" s="156">
        <f t="shared" si="96"/>
        <v>0</v>
      </c>
      <c r="N363" s="156">
        <f t="shared" si="96"/>
        <v>0</v>
      </c>
      <c r="O363" s="156">
        <f t="shared" si="96"/>
        <v>0</v>
      </c>
      <c r="P363" s="156">
        <f t="shared" si="96"/>
        <v>0</v>
      </c>
      <c r="Q363" s="156">
        <f t="shared" si="96"/>
        <v>0</v>
      </c>
    </row>
    <row r="364" spans="1:17" ht="12" customHeight="1" x14ac:dyDescent="0.25">
      <c r="A364" s="23" t="s">
        <v>60</v>
      </c>
      <c r="B364" s="156"/>
      <c r="C364" s="156">
        <f t="shared" si="96"/>
        <v>0</v>
      </c>
      <c r="D364" s="156">
        <f t="shared" si="96"/>
        <v>0</v>
      </c>
      <c r="E364" s="156">
        <f t="shared" si="96"/>
        <v>0</v>
      </c>
      <c r="F364" s="156">
        <f t="shared" si="96"/>
        <v>0</v>
      </c>
      <c r="G364" s="156">
        <f t="shared" si="96"/>
        <v>0</v>
      </c>
      <c r="H364" s="156">
        <f t="shared" si="96"/>
        <v>0</v>
      </c>
      <c r="I364" s="156">
        <f t="shared" si="96"/>
        <v>0</v>
      </c>
      <c r="J364" s="156">
        <f t="shared" si="96"/>
        <v>0</v>
      </c>
      <c r="K364" s="156">
        <f t="shared" si="96"/>
        <v>0</v>
      </c>
      <c r="L364" s="156">
        <f t="shared" si="96"/>
        <v>0</v>
      </c>
      <c r="M364" s="156">
        <f t="shared" si="96"/>
        <v>0</v>
      </c>
      <c r="N364" s="156">
        <f t="shared" si="96"/>
        <v>0</v>
      </c>
      <c r="O364" s="156">
        <f t="shared" si="96"/>
        <v>0</v>
      </c>
      <c r="P364" s="156">
        <f t="shared" si="96"/>
        <v>0</v>
      </c>
      <c r="Q364" s="156">
        <f t="shared" si="96"/>
        <v>0</v>
      </c>
    </row>
    <row r="365" spans="1:17" ht="12" customHeight="1" x14ac:dyDescent="0.25">
      <c r="A365" s="158" t="s">
        <v>112</v>
      </c>
      <c r="B365" s="157"/>
      <c r="C365" s="157">
        <f>C366</f>
        <v>0</v>
      </c>
      <c r="D365" s="157">
        <f t="shared" ref="D365:Q365" si="97">D366</f>
        <v>0</v>
      </c>
      <c r="E365" s="157">
        <f t="shared" si="97"/>
        <v>0</v>
      </c>
      <c r="F365" s="157">
        <f t="shared" si="97"/>
        <v>0</v>
      </c>
      <c r="G365" s="157">
        <f t="shared" si="97"/>
        <v>0</v>
      </c>
      <c r="H365" s="157">
        <f t="shared" si="97"/>
        <v>0</v>
      </c>
      <c r="I365" s="157">
        <f t="shared" si="97"/>
        <v>0</v>
      </c>
      <c r="J365" s="157">
        <f t="shared" si="97"/>
        <v>0</v>
      </c>
      <c r="K365" s="157">
        <f t="shared" si="97"/>
        <v>0</v>
      </c>
      <c r="L365" s="157">
        <f t="shared" si="97"/>
        <v>0</v>
      </c>
      <c r="M365" s="157">
        <f t="shared" si="97"/>
        <v>0</v>
      </c>
      <c r="N365" s="157">
        <f t="shared" si="97"/>
        <v>0</v>
      </c>
      <c r="O365" s="157">
        <f t="shared" si="97"/>
        <v>0</v>
      </c>
      <c r="P365" s="157">
        <f t="shared" si="97"/>
        <v>0</v>
      </c>
      <c r="Q365" s="157">
        <f t="shared" si="97"/>
        <v>0</v>
      </c>
    </row>
    <row r="366" spans="1:17" ht="12" customHeight="1" x14ac:dyDescent="0.25">
      <c r="A366" s="23" t="s">
        <v>60</v>
      </c>
      <c r="B366" s="156"/>
      <c r="C366" s="156">
        <f t="shared" si="96"/>
        <v>0</v>
      </c>
      <c r="D366" s="156">
        <f t="shared" si="96"/>
        <v>0</v>
      </c>
      <c r="E366" s="156">
        <f t="shared" si="96"/>
        <v>0</v>
      </c>
      <c r="F366" s="156">
        <f t="shared" si="96"/>
        <v>0</v>
      </c>
      <c r="G366" s="156">
        <f t="shared" si="96"/>
        <v>0</v>
      </c>
      <c r="H366" s="156">
        <f t="shared" si="96"/>
        <v>0</v>
      </c>
      <c r="I366" s="156">
        <f t="shared" si="96"/>
        <v>0</v>
      </c>
      <c r="J366" s="156">
        <f t="shared" si="96"/>
        <v>0</v>
      </c>
      <c r="K366" s="156">
        <f t="shared" si="96"/>
        <v>0</v>
      </c>
      <c r="L366" s="156">
        <f t="shared" si="96"/>
        <v>0</v>
      </c>
      <c r="M366" s="156">
        <f t="shared" si="96"/>
        <v>0</v>
      </c>
      <c r="N366" s="156">
        <f t="shared" si="96"/>
        <v>0</v>
      </c>
      <c r="O366" s="156">
        <f t="shared" si="96"/>
        <v>0</v>
      </c>
      <c r="P366" s="156">
        <f t="shared" si="96"/>
        <v>0</v>
      </c>
      <c r="Q366" s="156">
        <f t="shared" si="96"/>
        <v>0</v>
      </c>
    </row>
    <row r="367" spans="1:17" ht="12" customHeight="1" x14ac:dyDescent="0.25">
      <c r="A367" s="158" t="s">
        <v>63</v>
      </c>
      <c r="B367" s="157"/>
      <c r="C367" s="157">
        <f>IF(C291=0,0,C291/0.086*1000000/SUM(C$53:C$56))</f>
        <v>0</v>
      </c>
      <c r="D367" s="157">
        <f t="shared" ref="D367:Q367" si="98">IF(D291=0,0,D291/0.086*1000000/SUM(D$53:D$56))</f>
        <v>0</v>
      </c>
      <c r="E367" s="157">
        <f t="shared" si="98"/>
        <v>0</v>
      </c>
      <c r="F367" s="157">
        <f t="shared" si="98"/>
        <v>0</v>
      </c>
      <c r="G367" s="157">
        <f t="shared" si="98"/>
        <v>0</v>
      </c>
      <c r="H367" s="157">
        <f t="shared" si="98"/>
        <v>0</v>
      </c>
      <c r="I367" s="157">
        <f t="shared" si="98"/>
        <v>0</v>
      </c>
      <c r="J367" s="157">
        <f t="shared" si="98"/>
        <v>0</v>
      </c>
      <c r="K367" s="157">
        <f t="shared" si="98"/>
        <v>0</v>
      </c>
      <c r="L367" s="157">
        <f t="shared" si="98"/>
        <v>0</v>
      </c>
      <c r="M367" s="157">
        <f t="shared" si="98"/>
        <v>0</v>
      </c>
      <c r="N367" s="157">
        <f t="shared" si="98"/>
        <v>0</v>
      </c>
      <c r="O367" s="157">
        <f t="shared" si="98"/>
        <v>0</v>
      </c>
      <c r="P367" s="157">
        <f t="shared" si="98"/>
        <v>0</v>
      </c>
      <c r="Q367" s="157">
        <f t="shared" si="98"/>
        <v>0</v>
      </c>
    </row>
    <row r="368" spans="1:17" ht="12" customHeight="1" x14ac:dyDescent="0.25">
      <c r="A368" s="167" t="s">
        <v>148</v>
      </c>
      <c r="B368" s="132"/>
      <c r="C368" s="132">
        <f>IF(C292=0,0,C292/0.086*1000000/C$53)</f>
        <v>0</v>
      </c>
      <c r="D368" s="132">
        <f t="shared" ref="D368:Q368" si="99">IF(D292=0,0,D292/0.086*1000000/D$53)</f>
        <v>0</v>
      </c>
      <c r="E368" s="132">
        <f t="shared" si="99"/>
        <v>0</v>
      </c>
      <c r="F368" s="132">
        <f t="shared" si="99"/>
        <v>0</v>
      </c>
      <c r="G368" s="132">
        <f t="shared" si="99"/>
        <v>0</v>
      </c>
      <c r="H368" s="132">
        <f t="shared" si="99"/>
        <v>0</v>
      </c>
      <c r="I368" s="132">
        <f t="shared" si="99"/>
        <v>0</v>
      </c>
      <c r="J368" s="132">
        <f t="shared" si="99"/>
        <v>0</v>
      </c>
      <c r="K368" s="132">
        <f t="shared" si="99"/>
        <v>0</v>
      </c>
      <c r="L368" s="132">
        <f t="shared" si="99"/>
        <v>0</v>
      </c>
      <c r="M368" s="132">
        <f t="shared" si="99"/>
        <v>0</v>
      </c>
      <c r="N368" s="132">
        <f t="shared" si="99"/>
        <v>0</v>
      </c>
      <c r="O368" s="132">
        <f t="shared" si="99"/>
        <v>0</v>
      </c>
      <c r="P368" s="132">
        <f t="shared" si="99"/>
        <v>0</v>
      </c>
      <c r="Q368" s="132">
        <f t="shared" si="99"/>
        <v>0</v>
      </c>
    </row>
    <row r="369" spans="1:17" ht="12" customHeight="1" x14ac:dyDescent="0.25">
      <c r="A369" s="167" t="s">
        <v>147</v>
      </c>
      <c r="B369" s="132"/>
      <c r="C369" s="132">
        <f>IF(C293=0,0,C293/0.086*1000000/C$54)</f>
        <v>0</v>
      </c>
      <c r="D369" s="132">
        <f t="shared" ref="D369:Q369" si="100">IF(D293=0,0,D293/0.086*1000000/D$54)</f>
        <v>0</v>
      </c>
      <c r="E369" s="132">
        <f t="shared" si="100"/>
        <v>0</v>
      </c>
      <c r="F369" s="132">
        <f t="shared" si="100"/>
        <v>0</v>
      </c>
      <c r="G369" s="132">
        <f t="shared" si="100"/>
        <v>0</v>
      </c>
      <c r="H369" s="132">
        <f t="shared" si="100"/>
        <v>0</v>
      </c>
      <c r="I369" s="132">
        <f t="shared" si="100"/>
        <v>0</v>
      </c>
      <c r="J369" s="132">
        <f t="shared" si="100"/>
        <v>0</v>
      </c>
      <c r="K369" s="132">
        <f t="shared" si="100"/>
        <v>0</v>
      </c>
      <c r="L369" s="132">
        <f t="shared" si="100"/>
        <v>0</v>
      </c>
      <c r="M369" s="132">
        <f t="shared" si="100"/>
        <v>0</v>
      </c>
      <c r="N369" s="132">
        <f t="shared" si="100"/>
        <v>0</v>
      </c>
      <c r="O369" s="132">
        <f t="shared" si="100"/>
        <v>0</v>
      </c>
      <c r="P369" s="132">
        <f t="shared" si="100"/>
        <v>0</v>
      </c>
      <c r="Q369" s="132">
        <f t="shared" si="100"/>
        <v>0</v>
      </c>
    </row>
    <row r="370" spans="1:17" ht="12" customHeight="1" x14ac:dyDescent="0.25">
      <c r="A370" s="166" t="s">
        <v>61</v>
      </c>
      <c r="B370" s="165"/>
      <c r="C370" s="165">
        <f t="shared" ref="C370:Q371" si="101">IF(C294=0,0,C294/0.086*1000000/C$54)</f>
        <v>0</v>
      </c>
      <c r="D370" s="165">
        <f t="shared" si="101"/>
        <v>0</v>
      </c>
      <c r="E370" s="165">
        <f t="shared" si="101"/>
        <v>0</v>
      </c>
      <c r="F370" s="165">
        <f t="shared" si="101"/>
        <v>0</v>
      </c>
      <c r="G370" s="165">
        <f t="shared" si="101"/>
        <v>0</v>
      </c>
      <c r="H370" s="165">
        <f t="shared" si="101"/>
        <v>0</v>
      </c>
      <c r="I370" s="165">
        <f t="shared" si="101"/>
        <v>0</v>
      </c>
      <c r="J370" s="165">
        <f t="shared" si="101"/>
        <v>0</v>
      </c>
      <c r="K370" s="165">
        <f t="shared" si="101"/>
        <v>0</v>
      </c>
      <c r="L370" s="165">
        <f t="shared" si="101"/>
        <v>0</v>
      </c>
      <c r="M370" s="165">
        <f t="shared" si="101"/>
        <v>0</v>
      </c>
      <c r="N370" s="165">
        <f t="shared" si="101"/>
        <v>0</v>
      </c>
      <c r="O370" s="165">
        <f t="shared" si="101"/>
        <v>0</v>
      </c>
      <c r="P370" s="165">
        <f t="shared" si="101"/>
        <v>0</v>
      </c>
      <c r="Q370" s="165">
        <f t="shared" si="101"/>
        <v>0</v>
      </c>
    </row>
    <row r="371" spans="1:17" ht="12" customHeight="1" x14ac:dyDescent="0.25">
      <c r="A371" s="147" t="s">
        <v>59</v>
      </c>
      <c r="B371" s="164"/>
      <c r="C371" s="164">
        <f t="shared" si="101"/>
        <v>0</v>
      </c>
      <c r="D371" s="164">
        <f t="shared" si="101"/>
        <v>0</v>
      </c>
      <c r="E371" s="164">
        <f t="shared" si="101"/>
        <v>0</v>
      </c>
      <c r="F371" s="164">
        <f t="shared" si="101"/>
        <v>0</v>
      </c>
      <c r="G371" s="164">
        <f t="shared" si="101"/>
        <v>0</v>
      </c>
      <c r="H371" s="164">
        <f t="shared" si="101"/>
        <v>0</v>
      </c>
      <c r="I371" s="164">
        <f t="shared" si="101"/>
        <v>0</v>
      </c>
      <c r="J371" s="164">
        <f t="shared" si="101"/>
        <v>0</v>
      </c>
      <c r="K371" s="164">
        <f t="shared" si="101"/>
        <v>0</v>
      </c>
      <c r="L371" s="164">
        <f t="shared" si="101"/>
        <v>0</v>
      </c>
      <c r="M371" s="164">
        <f t="shared" si="101"/>
        <v>0</v>
      </c>
      <c r="N371" s="164">
        <f t="shared" si="101"/>
        <v>0</v>
      </c>
      <c r="O371" s="164">
        <f t="shared" si="101"/>
        <v>0</v>
      </c>
      <c r="P371" s="164">
        <f t="shared" si="101"/>
        <v>0</v>
      </c>
      <c r="Q371" s="164">
        <f t="shared" si="101"/>
        <v>0</v>
      </c>
    </row>
    <row r="372" spans="1:17" ht="12" customHeight="1" x14ac:dyDescent="0.25">
      <c r="A372" s="163" t="s">
        <v>142</v>
      </c>
      <c r="B372" s="162"/>
      <c r="C372" s="162">
        <f>IF(C296=0,0,C296/0.086*1000000/C$55)</f>
        <v>0</v>
      </c>
      <c r="D372" s="162">
        <f t="shared" ref="D372:Q372" si="102">IF(D296=0,0,D296/0.086*1000000/D$55)</f>
        <v>0</v>
      </c>
      <c r="E372" s="162">
        <f t="shared" si="102"/>
        <v>0</v>
      </c>
      <c r="F372" s="162">
        <f t="shared" si="102"/>
        <v>0</v>
      </c>
      <c r="G372" s="162">
        <f t="shared" si="102"/>
        <v>0</v>
      </c>
      <c r="H372" s="162">
        <f t="shared" si="102"/>
        <v>0</v>
      </c>
      <c r="I372" s="162">
        <f t="shared" si="102"/>
        <v>0</v>
      </c>
      <c r="J372" s="162">
        <f t="shared" si="102"/>
        <v>0</v>
      </c>
      <c r="K372" s="162">
        <f t="shared" si="102"/>
        <v>0</v>
      </c>
      <c r="L372" s="162">
        <f t="shared" si="102"/>
        <v>0</v>
      </c>
      <c r="M372" s="162">
        <f t="shared" si="102"/>
        <v>0</v>
      </c>
      <c r="N372" s="162">
        <f t="shared" si="102"/>
        <v>0</v>
      </c>
      <c r="O372" s="162">
        <f t="shared" si="102"/>
        <v>0</v>
      </c>
      <c r="P372" s="162">
        <f t="shared" si="102"/>
        <v>0</v>
      </c>
      <c r="Q372" s="162">
        <f t="shared" si="102"/>
        <v>0</v>
      </c>
    </row>
    <row r="373" spans="1:17" ht="12" customHeight="1" x14ac:dyDescent="0.25">
      <c r="A373" s="161" t="s">
        <v>141</v>
      </c>
      <c r="B373" s="160"/>
      <c r="C373" s="160">
        <f>IF(C297=0,0,C297/0.086*1000000/C$56)</f>
        <v>0</v>
      </c>
      <c r="D373" s="160">
        <f t="shared" ref="D373:Q373" si="103">IF(D297=0,0,D297/0.086*1000000/D$56)</f>
        <v>0</v>
      </c>
      <c r="E373" s="160">
        <f t="shared" si="103"/>
        <v>0</v>
      </c>
      <c r="F373" s="160">
        <f t="shared" si="103"/>
        <v>0</v>
      </c>
      <c r="G373" s="160">
        <f t="shared" si="103"/>
        <v>0</v>
      </c>
      <c r="H373" s="160">
        <f t="shared" si="103"/>
        <v>0</v>
      </c>
      <c r="I373" s="160">
        <f t="shared" si="103"/>
        <v>0</v>
      </c>
      <c r="J373" s="160">
        <f t="shared" si="103"/>
        <v>0</v>
      </c>
      <c r="K373" s="160">
        <f t="shared" si="103"/>
        <v>0</v>
      </c>
      <c r="L373" s="160">
        <f t="shared" si="103"/>
        <v>0</v>
      </c>
      <c r="M373" s="160">
        <f t="shared" si="103"/>
        <v>0</v>
      </c>
      <c r="N373" s="160">
        <f t="shared" si="103"/>
        <v>0</v>
      </c>
      <c r="O373" s="160">
        <f t="shared" si="103"/>
        <v>0</v>
      </c>
      <c r="P373" s="160">
        <f t="shared" si="103"/>
        <v>0</v>
      </c>
      <c r="Q373" s="160">
        <f t="shared" si="103"/>
        <v>0</v>
      </c>
    </row>
    <row r="374" spans="1:17" ht="12" customHeight="1" x14ac:dyDescent="0.25">
      <c r="A374" s="148" t="s">
        <v>60</v>
      </c>
      <c r="B374" s="156"/>
      <c r="C374" s="156">
        <f t="shared" ref="C374:Q375" si="104">IF(C298=0,0,C298/0.086*1000000/C$56)</f>
        <v>0</v>
      </c>
      <c r="D374" s="156">
        <f t="shared" si="104"/>
        <v>0</v>
      </c>
      <c r="E374" s="156">
        <f t="shared" si="104"/>
        <v>0</v>
      </c>
      <c r="F374" s="156">
        <f t="shared" si="104"/>
        <v>0</v>
      </c>
      <c r="G374" s="156">
        <f t="shared" si="104"/>
        <v>0</v>
      </c>
      <c r="H374" s="156">
        <f t="shared" si="104"/>
        <v>0</v>
      </c>
      <c r="I374" s="156">
        <f t="shared" si="104"/>
        <v>0</v>
      </c>
      <c r="J374" s="156">
        <f t="shared" si="104"/>
        <v>0</v>
      </c>
      <c r="K374" s="156">
        <f t="shared" si="104"/>
        <v>0</v>
      </c>
      <c r="L374" s="156">
        <f t="shared" si="104"/>
        <v>0</v>
      </c>
      <c r="M374" s="156">
        <f t="shared" si="104"/>
        <v>0</v>
      </c>
      <c r="N374" s="156">
        <f t="shared" si="104"/>
        <v>0</v>
      </c>
      <c r="O374" s="156">
        <f t="shared" si="104"/>
        <v>0</v>
      </c>
      <c r="P374" s="156">
        <f t="shared" si="104"/>
        <v>0</v>
      </c>
      <c r="Q374" s="156">
        <f t="shared" si="104"/>
        <v>0</v>
      </c>
    </row>
    <row r="375" spans="1:17" ht="12" customHeight="1" x14ac:dyDescent="0.25">
      <c r="A375" s="148" t="s">
        <v>59</v>
      </c>
      <c r="B375" s="156"/>
      <c r="C375" s="156">
        <f t="shared" si="104"/>
        <v>0</v>
      </c>
      <c r="D375" s="156">
        <f t="shared" si="104"/>
        <v>0</v>
      </c>
      <c r="E375" s="156">
        <f t="shared" si="104"/>
        <v>0</v>
      </c>
      <c r="F375" s="156">
        <f t="shared" si="104"/>
        <v>0</v>
      </c>
      <c r="G375" s="156">
        <f t="shared" si="104"/>
        <v>0</v>
      </c>
      <c r="H375" s="156">
        <f t="shared" si="104"/>
        <v>0</v>
      </c>
      <c r="I375" s="156">
        <f t="shared" si="104"/>
        <v>0</v>
      </c>
      <c r="J375" s="156">
        <f t="shared" si="104"/>
        <v>0</v>
      </c>
      <c r="K375" s="156">
        <f t="shared" si="104"/>
        <v>0</v>
      </c>
      <c r="L375" s="156">
        <f t="shared" si="104"/>
        <v>0</v>
      </c>
      <c r="M375" s="156">
        <f t="shared" si="104"/>
        <v>0</v>
      </c>
      <c r="N375" s="156">
        <f t="shared" si="104"/>
        <v>0</v>
      </c>
      <c r="O375" s="156">
        <f t="shared" si="104"/>
        <v>0</v>
      </c>
      <c r="P375" s="156">
        <f t="shared" si="104"/>
        <v>0</v>
      </c>
      <c r="Q375" s="156">
        <f t="shared" si="104"/>
        <v>0</v>
      </c>
    </row>
    <row r="376" spans="1:17" ht="12" customHeight="1" x14ac:dyDescent="0.25">
      <c r="A376" s="158" t="s">
        <v>62</v>
      </c>
      <c r="B376" s="157"/>
      <c r="C376" s="157">
        <f>IF(C300=0,0,C300/0.086*1000000/SUM(C$58:C$59))</f>
        <v>0</v>
      </c>
      <c r="D376" s="157">
        <f t="shared" ref="D376:Q376" si="105">IF(D300=0,0,D300/0.086*1000000/SUM(D$58:D$59))</f>
        <v>0</v>
      </c>
      <c r="E376" s="157">
        <f t="shared" si="105"/>
        <v>0</v>
      </c>
      <c r="F376" s="157">
        <f t="shared" si="105"/>
        <v>0</v>
      </c>
      <c r="G376" s="157">
        <f t="shared" si="105"/>
        <v>0</v>
      </c>
      <c r="H376" s="157">
        <f t="shared" si="105"/>
        <v>0</v>
      </c>
      <c r="I376" s="157">
        <f t="shared" si="105"/>
        <v>0</v>
      </c>
      <c r="J376" s="157">
        <f t="shared" si="105"/>
        <v>0</v>
      </c>
      <c r="K376" s="157">
        <f t="shared" si="105"/>
        <v>0</v>
      </c>
      <c r="L376" s="157">
        <f t="shared" si="105"/>
        <v>0</v>
      </c>
      <c r="M376" s="157">
        <f t="shared" si="105"/>
        <v>0</v>
      </c>
      <c r="N376" s="157">
        <f t="shared" si="105"/>
        <v>0</v>
      </c>
      <c r="O376" s="157">
        <f t="shared" si="105"/>
        <v>0</v>
      </c>
      <c r="P376" s="157">
        <f t="shared" si="105"/>
        <v>0</v>
      </c>
      <c r="Q376" s="157">
        <f t="shared" si="105"/>
        <v>0</v>
      </c>
    </row>
    <row r="377" spans="1:17" ht="12" customHeight="1" x14ac:dyDescent="0.25">
      <c r="A377" s="23" t="s">
        <v>57</v>
      </c>
      <c r="B377" s="156"/>
      <c r="C377" s="156">
        <f>IF(C301=0,0,C301/0.086*1000000/C$58)</f>
        <v>0</v>
      </c>
      <c r="D377" s="156">
        <f t="shared" ref="D377:Q377" si="106">IF(D301=0,0,D301/0.086*1000000/D$58)</f>
        <v>0</v>
      </c>
      <c r="E377" s="156">
        <f t="shared" si="106"/>
        <v>0</v>
      </c>
      <c r="F377" s="156">
        <f t="shared" si="106"/>
        <v>0</v>
      </c>
      <c r="G377" s="156">
        <f t="shared" si="106"/>
        <v>0</v>
      </c>
      <c r="H377" s="156">
        <f t="shared" si="106"/>
        <v>0</v>
      </c>
      <c r="I377" s="156">
        <f t="shared" si="106"/>
        <v>0</v>
      </c>
      <c r="J377" s="156">
        <f t="shared" si="106"/>
        <v>0</v>
      </c>
      <c r="K377" s="156">
        <f t="shared" si="106"/>
        <v>0</v>
      </c>
      <c r="L377" s="156">
        <f t="shared" si="106"/>
        <v>0</v>
      </c>
      <c r="M377" s="156">
        <f t="shared" si="106"/>
        <v>0</v>
      </c>
      <c r="N377" s="156">
        <f t="shared" si="106"/>
        <v>0</v>
      </c>
      <c r="O377" s="156">
        <f t="shared" si="106"/>
        <v>0</v>
      </c>
      <c r="P377" s="156">
        <f t="shared" si="106"/>
        <v>0</v>
      </c>
      <c r="Q377" s="156">
        <f t="shared" si="106"/>
        <v>0</v>
      </c>
    </row>
    <row r="378" spans="1:17" ht="12" customHeight="1" x14ac:dyDescent="0.25">
      <c r="A378" s="29" t="s">
        <v>140</v>
      </c>
      <c r="B378" s="57"/>
      <c r="C378" s="57">
        <f>IF(C302=0,0,C302/0.086*1000000/C$59)</f>
        <v>0</v>
      </c>
      <c r="D378" s="57">
        <f t="shared" ref="D378:Q378" si="107">IF(D302=0,0,D302/0.086*1000000/D$59)</f>
        <v>0</v>
      </c>
      <c r="E378" s="57">
        <f t="shared" si="107"/>
        <v>0</v>
      </c>
      <c r="F378" s="57">
        <f t="shared" si="107"/>
        <v>0</v>
      </c>
      <c r="G378" s="57">
        <f t="shared" si="107"/>
        <v>0</v>
      </c>
      <c r="H378" s="57">
        <f t="shared" si="107"/>
        <v>0</v>
      </c>
      <c r="I378" s="57">
        <f t="shared" si="107"/>
        <v>0</v>
      </c>
      <c r="J378" s="57">
        <f t="shared" si="107"/>
        <v>0</v>
      </c>
      <c r="K378" s="57">
        <f t="shared" si="107"/>
        <v>0</v>
      </c>
      <c r="L378" s="57">
        <f t="shared" si="107"/>
        <v>0</v>
      </c>
      <c r="M378" s="57">
        <f t="shared" si="107"/>
        <v>0</v>
      </c>
      <c r="N378" s="57">
        <f t="shared" si="107"/>
        <v>0</v>
      </c>
      <c r="O378" s="57">
        <f t="shared" si="107"/>
        <v>0</v>
      </c>
      <c r="P378" s="57">
        <f t="shared" si="107"/>
        <v>0</v>
      </c>
      <c r="Q378" s="57">
        <f t="shared" si="107"/>
        <v>0</v>
      </c>
    </row>
    <row r="380" spans="1:17" ht="12" customHeight="1" x14ac:dyDescent="0.25">
      <c r="A380" s="152" t="s">
        <v>188</v>
      </c>
      <c r="B380" s="168"/>
      <c r="C380" s="168">
        <f t="shared" ref="C380:Q380" si="108">SUM(C381,C384,C386,C395)</f>
        <v>0</v>
      </c>
      <c r="D380" s="168">
        <f t="shared" si="108"/>
        <v>0</v>
      </c>
      <c r="E380" s="168">
        <f t="shared" si="108"/>
        <v>0</v>
      </c>
      <c r="F380" s="168">
        <f t="shared" si="108"/>
        <v>0</v>
      </c>
      <c r="G380" s="168">
        <f t="shared" si="108"/>
        <v>0</v>
      </c>
      <c r="H380" s="168">
        <f t="shared" si="108"/>
        <v>0</v>
      </c>
      <c r="I380" s="168">
        <f t="shared" si="108"/>
        <v>0</v>
      </c>
      <c r="J380" s="168">
        <f t="shared" si="108"/>
        <v>0</v>
      </c>
      <c r="K380" s="168">
        <f t="shared" si="108"/>
        <v>0</v>
      </c>
      <c r="L380" s="168">
        <f t="shared" si="108"/>
        <v>0</v>
      </c>
      <c r="M380" s="168">
        <f t="shared" si="108"/>
        <v>0</v>
      </c>
      <c r="N380" s="168">
        <f t="shared" si="108"/>
        <v>0</v>
      </c>
      <c r="O380" s="168">
        <f t="shared" si="108"/>
        <v>0</v>
      </c>
      <c r="P380" s="168">
        <f t="shared" si="108"/>
        <v>0</v>
      </c>
      <c r="Q380" s="168">
        <f t="shared" si="108"/>
        <v>0</v>
      </c>
    </row>
    <row r="381" spans="1:17" ht="12" customHeight="1" x14ac:dyDescent="0.25">
      <c r="A381" s="158" t="s">
        <v>65</v>
      </c>
      <c r="B381" s="157"/>
      <c r="C381" s="157">
        <f t="shared" ref="C381:Q381" si="109">SUM(C382:C383)</f>
        <v>0</v>
      </c>
      <c r="D381" s="157">
        <f t="shared" si="109"/>
        <v>0</v>
      </c>
      <c r="E381" s="157">
        <f t="shared" si="109"/>
        <v>0</v>
      </c>
      <c r="F381" s="157">
        <f t="shared" si="109"/>
        <v>0</v>
      </c>
      <c r="G381" s="157">
        <f t="shared" si="109"/>
        <v>0</v>
      </c>
      <c r="H381" s="157">
        <f t="shared" si="109"/>
        <v>0</v>
      </c>
      <c r="I381" s="157">
        <f t="shared" si="109"/>
        <v>0</v>
      </c>
      <c r="J381" s="157">
        <f t="shared" si="109"/>
        <v>0</v>
      </c>
      <c r="K381" s="157">
        <f t="shared" si="109"/>
        <v>0</v>
      </c>
      <c r="L381" s="157">
        <f t="shared" si="109"/>
        <v>0</v>
      </c>
      <c r="M381" s="157">
        <f t="shared" si="109"/>
        <v>0</v>
      </c>
      <c r="N381" s="157">
        <f t="shared" si="109"/>
        <v>0</v>
      </c>
      <c r="O381" s="157">
        <f t="shared" si="109"/>
        <v>0</v>
      </c>
      <c r="P381" s="157">
        <f t="shared" si="109"/>
        <v>0</v>
      </c>
      <c r="Q381" s="157">
        <f t="shared" si="109"/>
        <v>0</v>
      </c>
    </row>
    <row r="382" spans="1:17" ht="12" customHeight="1" x14ac:dyDescent="0.25">
      <c r="A382" s="23" t="s">
        <v>149</v>
      </c>
      <c r="B382" s="156"/>
      <c r="C382" s="156">
        <f t="shared" ref="C382:Q383" si="110">IF(C306=0,0,C306/0.086*1000000/C$49)</f>
        <v>0</v>
      </c>
      <c r="D382" s="156">
        <f t="shared" si="110"/>
        <v>0</v>
      </c>
      <c r="E382" s="156">
        <f t="shared" si="110"/>
        <v>0</v>
      </c>
      <c r="F382" s="156">
        <f t="shared" si="110"/>
        <v>0</v>
      </c>
      <c r="G382" s="156">
        <f t="shared" si="110"/>
        <v>0</v>
      </c>
      <c r="H382" s="156">
        <f t="shared" si="110"/>
        <v>0</v>
      </c>
      <c r="I382" s="156">
        <f t="shared" si="110"/>
        <v>0</v>
      </c>
      <c r="J382" s="156">
        <f t="shared" si="110"/>
        <v>0</v>
      </c>
      <c r="K382" s="156">
        <f t="shared" si="110"/>
        <v>0</v>
      </c>
      <c r="L382" s="156">
        <f t="shared" si="110"/>
        <v>0</v>
      </c>
      <c r="M382" s="156">
        <f t="shared" si="110"/>
        <v>0</v>
      </c>
      <c r="N382" s="156">
        <f t="shared" si="110"/>
        <v>0</v>
      </c>
      <c r="O382" s="156">
        <f t="shared" si="110"/>
        <v>0</v>
      </c>
      <c r="P382" s="156">
        <f t="shared" si="110"/>
        <v>0</v>
      </c>
      <c r="Q382" s="156">
        <f t="shared" si="110"/>
        <v>0</v>
      </c>
    </row>
    <row r="383" spans="1:17" ht="12" customHeight="1" x14ac:dyDescent="0.25">
      <c r="A383" s="23" t="s">
        <v>60</v>
      </c>
      <c r="B383" s="156"/>
      <c r="C383" s="156">
        <f t="shared" si="110"/>
        <v>0</v>
      </c>
      <c r="D383" s="156">
        <f t="shared" si="110"/>
        <v>0</v>
      </c>
      <c r="E383" s="156">
        <f t="shared" si="110"/>
        <v>0</v>
      </c>
      <c r="F383" s="156">
        <f t="shared" si="110"/>
        <v>0</v>
      </c>
      <c r="G383" s="156">
        <f t="shared" si="110"/>
        <v>0</v>
      </c>
      <c r="H383" s="156">
        <f t="shared" si="110"/>
        <v>0</v>
      </c>
      <c r="I383" s="156">
        <f t="shared" si="110"/>
        <v>0</v>
      </c>
      <c r="J383" s="156">
        <f t="shared" si="110"/>
        <v>0</v>
      </c>
      <c r="K383" s="156">
        <f t="shared" si="110"/>
        <v>0</v>
      </c>
      <c r="L383" s="156">
        <f t="shared" si="110"/>
        <v>0</v>
      </c>
      <c r="M383" s="156">
        <f t="shared" si="110"/>
        <v>0</v>
      </c>
      <c r="N383" s="156">
        <f t="shared" si="110"/>
        <v>0</v>
      </c>
      <c r="O383" s="156">
        <f t="shared" si="110"/>
        <v>0</v>
      </c>
      <c r="P383" s="156">
        <f t="shared" si="110"/>
        <v>0</v>
      </c>
      <c r="Q383" s="156">
        <f t="shared" si="110"/>
        <v>0</v>
      </c>
    </row>
    <row r="384" spans="1:17" ht="12" customHeight="1" x14ac:dyDescent="0.25">
      <c r="A384" s="158" t="s">
        <v>112</v>
      </c>
      <c r="B384" s="157"/>
      <c r="C384" s="157">
        <f t="shared" ref="C384:Q384" si="111">C385</f>
        <v>0</v>
      </c>
      <c r="D384" s="157">
        <f t="shared" si="111"/>
        <v>0</v>
      </c>
      <c r="E384" s="157">
        <f t="shared" si="111"/>
        <v>0</v>
      </c>
      <c r="F384" s="157">
        <f t="shared" si="111"/>
        <v>0</v>
      </c>
      <c r="G384" s="157">
        <f t="shared" si="111"/>
        <v>0</v>
      </c>
      <c r="H384" s="157">
        <f t="shared" si="111"/>
        <v>0</v>
      </c>
      <c r="I384" s="157">
        <f t="shared" si="111"/>
        <v>0</v>
      </c>
      <c r="J384" s="157">
        <f t="shared" si="111"/>
        <v>0</v>
      </c>
      <c r="K384" s="157">
        <f t="shared" si="111"/>
        <v>0</v>
      </c>
      <c r="L384" s="157">
        <f t="shared" si="111"/>
        <v>0</v>
      </c>
      <c r="M384" s="157">
        <f t="shared" si="111"/>
        <v>0</v>
      </c>
      <c r="N384" s="157">
        <f t="shared" si="111"/>
        <v>0</v>
      </c>
      <c r="O384" s="157">
        <f t="shared" si="111"/>
        <v>0</v>
      </c>
      <c r="P384" s="157">
        <f t="shared" si="111"/>
        <v>0</v>
      </c>
      <c r="Q384" s="157">
        <f t="shared" si="11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12">IF(C309=0,0,C309/0.086*1000000/C$49)</f>
        <v>0</v>
      </c>
      <c r="D385" s="156">
        <f t="shared" si="112"/>
        <v>0</v>
      </c>
      <c r="E385" s="156">
        <f t="shared" si="112"/>
        <v>0</v>
      </c>
      <c r="F385" s="156">
        <f t="shared" si="112"/>
        <v>0</v>
      </c>
      <c r="G385" s="156">
        <f t="shared" si="112"/>
        <v>0</v>
      </c>
      <c r="H385" s="156">
        <f t="shared" si="112"/>
        <v>0</v>
      </c>
      <c r="I385" s="156">
        <f t="shared" si="112"/>
        <v>0</v>
      </c>
      <c r="J385" s="156">
        <f t="shared" si="112"/>
        <v>0</v>
      </c>
      <c r="K385" s="156">
        <f t="shared" si="112"/>
        <v>0</v>
      </c>
      <c r="L385" s="156">
        <f t="shared" si="112"/>
        <v>0</v>
      </c>
      <c r="M385" s="156">
        <f t="shared" si="112"/>
        <v>0</v>
      </c>
      <c r="N385" s="156">
        <f t="shared" si="112"/>
        <v>0</v>
      </c>
      <c r="O385" s="156">
        <f t="shared" si="112"/>
        <v>0</v>
      </c>
      <c r="P385" s="156">
        <f t="shared" si="112"/>
        <v>0</v>
      </c>
      <c r="Q385" s="156">
        <f t="shared" si="112"/>
        <v>0</v>
      </c>
    </row>
    <row r="386" spans="1:17" ht="12" customHeight="1" x14ac:dyDescent="0.25">
      <c r="A386" s="158" t="s">
        <v>63</v>
      </c>
      <c r="B386" s="157"/>
      <c r="C386" s="157">
        <f t="shared" ref="C386:Q386" si="113">IF(C310=0,0,C310/0.086*1000000/SUM(C$53:C$56))</f>
        <v>0</v>
      </c>
      <c r="D386" s="157">
        <f t="shared" si="113"/>
        <v>0</v>
      </c>
      <c r="E386" s="157">
        <f t="shared" si="113"/>
        <v>0</v>
      </c>
      <c r="F386" s="157">
        <f t="shared" si="113"/>
        <v>0</v>
      </c>
      <c r="G386" s="157">
        <f t="shared" si="113"/>
        <v>0</v>
      </c>
      <c r="H386" s="157">
        <f t="shared" si="113"/>
        <v>0</v>
      </c>
      <c r="I386" s="157">
        <f t="shared" si="113"/>
        <v>0</v>
      </c>
      <c r="J386" s="157">
        <f t="shared" si="113"/>
        <v>0</v>
      </c>
      <c r="K386" s="157">
        <f t="shared" si="113"/>
        <v>0</v>
      </c>
      <c r="L386" s="157">
        <f t="shared" si="113"/>
        <v>0</v>
      </c>
      <c r="M386" s="157">
        <f t="shared" si="113"/>
        <v>0</v>
      </c>
      <c r="N386" s="157">
        <f t="shared" si="113"/>
        <v>0</v>
      </c>
      <c r="O386" s="157">
        <f t="shared" si="113"/>
        <v>0</v>
      </c>
      <c r="P386" s="157">
        <f t="shared" si="113"/>
        <v>0</v>
      </c>
      <c r="Q386" s="157">
        <f t="shared" si="113"/>
        <v>0</v>
      </c>
    </row>
    <row r="387" spans="1:17" ht="12" customHeight="1" x14ac:dyDescent="0.25">
      <c r="A387" s="167" t="s">
        <v>148</v>
      </c>
      <c r="B387" s="132"/>
      <c r="C387" s="132">
        <f t="shared" ref="C387:Q387" si="114">IF(C311=0,0,C311/0.086*1000000/C$53)</f>
        <v>0</v>
      </c>
      <c r="D387" s="132">
        <f t="shared" si="114"/>
        <v>0</v>
      </c>
      <c r="E387" s="132">
        <f t="shared" si="114"/>
        <v>0</v>
      </c>
      <c r="F387" s="132">
        <f t="shared" si="114"/>
        <v>0</v>
      </c>
      <c r="G387" s="132">
        <f t="shared" si="114"/>
        <v>0</v>
      </c>
      <c r="H387" s="132">
        <f t="shared" si="114"/>
        <v>0</v>
      </c>
      <c r="I387" s="132">
        <f t="shared" si="114"/>
        <v>0</v>
      </c>
      <c r="J387" s="132">
        <f t="shared" si="114"/>
        <v>0</v>
      </c>
      <c r="K387" s="132">
        <f t="shared" si="114"/>
        <v>0</v>
      </c>
      <c r="L387" s="132">
        <f t="shared" si="114"/>
        <v>0</v>
      </c>
      <c r="M387" s="132">
        <f t="shared" si="114"/>
        <v>0</v>
      </c>
      <c r="N387" s="132">
        <f t="shared" si="114"/>
        <v>0</v>
      </c>
      <c r="O387" s="132">
        <f t="shared" si="114"/>
        <v>0</v>
      </c>
      <c r="P387" s="132">
        <f t="shared" si="114"/>
        <v>0</v>
      </c>
      <c r="Q387" s="132">
        <f t="shared" si="114"/>
        <v>0</v>
      </c>
    </row>
    <row r="388" spans="1:17" ht="12" customHeight="1" x14ac:dyDescent="0.25">
      <c r="A388" s="167" t="s">
        <v>147</v>
      </c>
      <c r="B388" s="132"/>
      <c r="C388" s="132">
        <f t="shared" ref="C388:Q390" si="115">IF(C312=0,0,C312/0.086*1000000/C$54)</f>
        <v>0</v>
      </c>
      <c r="D388" s="132">
        <f t="shared" si="115"/>
        <v>0</v>
      </c>
      <c r="E388" s="132">
        <f t="shared" si="115"/>
        <v>0</v>
      </c>
      <c r="F388" s="132">
        <f t="shared" si="115"/>
        <v>0</v>
      </c>
      <c r="G388" s="132">
        <f t="shared" si="115"/>
        <v>0</v>
      </c>
      <c r="H388" s="132">
        <f t="shared" si="115"/>
        <v>0</v>
      </c>
      <c r="I388" s="132">
        <f t="shared" si="115"/>
        <v>0</v>
      </c>
      <c r="J388" s="132">
        <f t="shared" si="115"/>
        <v>0</v>
      </c>
      <c r="K388" s="132">
        <f t="shared" si="115"/>
        <v>0</v>
      </c>
      <c r="L388" s="132">
        <f t="shared" si="115"/>
        <v>0</v>
      </c>
      <c r="M388" s="132">
        <f t="shared" si="115"/>
        <v>0</v>
      </c>
      <c r="N388" s="132">
        <f t="shared" si="115"/>
        <v>0</v>
      </c>
      <c r="O388" s="132">
        <f t="shared" si="115"/>
        <v>0</v>
      </c>
      <c r="P388" s="132">
        <f t="shared" si="115"/>
        <v>0</v>
      </c>
      <c r="Q388" s="132">
        <f t="shared" si="115"/>
        <v>0</v>
      </c>
    </row>
    <row r="389" spans="1:17" ht="12" customHeight="1" x14ac:dyDescent="0.25">
      <c r="A389" s="166" t="s">
        <v>61</v>
      </c>
      <c r="B389" s="165"/>
      <c r="C389" s="165">
        <f t="shared" si="115"/>
        <v>0</v>
      </c>
      <c r="D389" s="165">
        <f t="shared" si="115"/>
        <v>0</v>
      </c>
      <c r="E389" s="165">
        <f t="shared" si="115"/>
        <v>0</v>
      </c>
      <c r="F389" s="165">
        <f t="shared" si="115"/>
        <v>0</v>
      </c>
      <c r="G389" s="165">
        <f t="shared" si="115"/>
        <v>0</v>
      </c>
      <c r="H389" s="165">
        <f t="shared" si="115"/>
        <v>0</v>
      </c>
      <c r="I389" s="165">
        <f t="shared" si="115"/>
        <v>0</v>
      </c>
      <c r="J389" s="165">
        <f t="shared" si="115"/>
        <v>0</v>
      </c>
      <c r="K389" s="165">
        <f t="shared" si="115"/>
        <v>0</v>
      </c>
      <c r="L389" s="165">
        <f t="shared" si="115"/>
        <v>0</v>
      </c>
      <c r="M389" s="165">
        <f t="shared" si="115"/>
        <v>0</v>
      </c>
      <c r="N389" s="165">
        <f t="shared" si="115"/>
        <v>0</v>
      </c>
      <c r="O389" s="165">
        <f t="shared" si="115"/>
        <v>0</v>
      </c>
      <c r="P389" s="165">
        <f t="shared" si="115"/>
        <v>0</v>
      </c>
      <c r="Q389" s="165">
        <f t="shared" si="115"/>
        <v>0</v>
      </c>
    </row>
    <row r="390" spans="1:17" ht="12" customHeight="1" x14ac:dyDescent="0.25">
      <c r="A390" s="147" t="s">
        <v>59</v>
      </c>
      <c r="B390" s="164"/>
      <c r="C390" s="164">
        <f t="shared" si="115"/>
        <v>0</v>
      </c>
      <c r="D390" s="164">
        <f t="shared" si="115"/>
        <v>0</v>
      </c>
      <c r="E390" s="164">
        <f t="shared" si="115"/>
        <v>0</v>
      </c>
      <c r="F390" s="164">
        <f t="shared" si="115"/>
        <v>0</v>
      </c>
      <c r="G390" s="164">
        <f t="shared" si="115"/>
        <v>0</v>
      </c>
      <c r="H390" s="164">
        <f t="shared" si="115"/>
        <v>0</v>
      </c>
      <c r="I390" s="164">
        <f t="shared" si="115"/>
        <v>0</v>
      </c>
      <c r="J390" s="164">
        <f t="shared" si="115"/>
        <v>0</v>
      </c>
      <c r="K390" s="164">
        <f t="shared" si="115"/>
        <v>0</v>
      </c>
      <c r="L390" s="164">
        <f t="shared" si="115"/>
        <v>0</v>
      </c>
      <c r="M390" s="164">
        <f t="shared" si="115"/>
        <v>0</v>
      </c>
      <c r="N390" s="164">
        <f t="shared" si="115"/>
        <v>0</v>
      </c>
      <c r="O390" s="164">
        <f t="shared" si="115"/>
        <v>0</v>
      </c>
      <c r="P390" s="164">
        <f t="shared" si="115"/>
        <v>0</v>
      </c>
      <c r="Q390" s="164">
        <f t="shared" si="115"/>
        <v>0</v>
      </c>
    </row>
    <row r="391" spans="1:17" ht="12" customHeight="1" x14ac:dyDescent="0.25">
      <c r="A391" s="163" t="s">
        <v>142</v>
      </c>
      <c r="B391" s="162"/>
      <c r="C391" s="162">
        <f t="shared" ref="C391:Q391" si="116">IF(C315=0,0,C315/0.086*1000000/C$55)</f>
        <v>0</v>
      </c>
      <c r="D391" s="162">
        <f t="shared" si="116"/>
        <v>0</v>
      </c>
      <c r="E391" s="162">
        <f t="shared" si="116"/>
        <v>0</v>
      </c>
      <c r="F391" s="162">
        <f t="shared" si="116"/>
        <v>0</v>
      </c>
      <c r="G391" s="162">
        <f t="shared" si="116"/>
        <v>0</v>
      </c>
      <c r="H391" s="162">
        <f t="shared" si="116"/>
        <v>0</v>
      </c>
      <c r="I391" s="162">
        <f t="shared" si="116"/>
        <v>0</v>
      </c>
      <c r="J391" s="162">
        <f t="shared" si="116"/>
        <v>0</v>
      </c>
      <c r="K391" s="162">
        <f t="shared" si="116"/>
        <v>0</v>
      </c>
      <c r="L391" s="162">
        <f t="shared" si="116"/>
        <v>0</v>
      </c>
      <c r="M391" s="162">
        <f t="shared" si="116"/>
        <v>0</v>
      </c>
      <c r="N391" s="162">
        <f t="shared" si="116"/>
        <v>0</v>
      </c>
      <c r="O391" s="162">
        <f t="shared" si="116"/>
        <v>0</v>
      </c>
      <c r="P391" s="162">
        <f t="shared" si="116"/>
        <v>0</v>
      </c>
      <c r="Q391" s="162">
        <f t="shared" si="116"/>
        <v>0</v>
      </c>
    </row>
    <row r="392" spans="1:17" ht="12" customHeight="1" x14ac:dyDescent="0.25">
      <c r="A392" s="161" t="s">
        <v>141</v>
      </c>
      <c r="B392" s="160"/>
      <c r="C392" s="160">
        <f t="shared" ref="C392:Q394" si="117">IF(C316=0,0,C316/0.086*1000000/C$56)</f>
        <v>0</v>
      </c>
      <c r="D392" s="160">
        <f t="shared" si="117"/>
        <v>0</v>
      </c>
      <c r="E392" s="160">
        <f t="shared" si="117"/>
        <v>0</v>
      </c>
      <c r="F392" s="160">
        <f t="shared" si="117"/>
        <v>0</v>
      </c>
      <c r="G392" s="160">
        <f t="shared" si="117"/>
        <v>0</v>
      </c>
      <c r="H392" s="160">
        <f t="shared" si="117"/>
        <v>0</v>
      </c>
      <c r="I392" s="160">
        <f t="shared" si="117"/>
        <v>0</v>
      </c>
      <c r="J392" s="160">
        <f t="shared" si="117"/>
        <v>0</v>
      </c>
      <c r="K392" s="160">
        <f t="shared" si="117"/>
        <v>0</v>
      </c>
      <c r="L392" s="160">
        <f t="shared" si="117"/>
        <v>0</v>
      </c>
      <c r="M392" s="160">
        <f t="shared" si="117"/>
        <v>0</v>
      </c>
      <c r="N392" s="160">
        <f t="shared" si="117"/>
        <v>0</v>
      </c>
      <c r="O392" s="160">
        <f t="shared" si="117"/>
        <v>0</v>
      </c>
      <c r="P392" s="160">
        <f t="shared" si="117"/>
        <v>0</v>
      </c>
      <c r="Q392" s="160">
        <f t="shared" si="117"/>
        <v>0</v>
      </c>
    </row>
    <row r="393" spans="1:17" ht="12" customHeight="1" x14ac:dyDescent="0.25">
      <c r="A393" s="148" t="s">
        <v>60</v>
      </c>
      <c r="B393" s="156"/>
      <c r="C393" s="156">
        <f t="shared" si="117"/>
        <v>0</v>
      </c>
      <c r="D393" s="156">
        <f t="shared" si="117"/>
        <v>0</v>
      </c>
      <c r="E393" s="156">
        <f t="shared" si="117"/>
        <v>0</v>
      </c>
      <c r="F393" s="156">
        <f t="shared" si="117"/>
        <v>0</v>
      </c>
      <c r="G393" s="156">
        <f t="shared" si="117"/>
        <v>0</v>
      </c>
      <c r="H393" s="156">
        <f t="shared" si="117"/>
        <v>0</v>
      </c>
      <c r="I393" s="156">
        <f t="shared" si="117"/>
        <v>0</v>
      </c>
      <c r="J393" s="156">
        <f t="shared" si="117"/>
        <v>0</v>
      </c>
      <c r="K393" s="156">
        <f t="shared" si="117"/>
        <v>0</v>
      </c>
      <c r="L393" s="156">
        <f t="shared" si="117"/>
        <v>0</v>
      </c>
      <c r="M393" s="156">
        <f t="shared" si="117"/>
        <v>0</v>
      </c>
      <c r="N393" s="156">
        <f t="shared" si="117"/>
        <v>0</v>
      </c>
      <c r="O393" s="156">
        <f t="shared" si="117"/>
        <v>0</v>
      </c>
      <c r="P393" s="156">
        <f t="shared" si="117"/>
        <v>0</v>
      </c>
      <c r="Q393" s="156">
        <f t="shared" si="117"/>
        <v>0</v>
      </c>
    </row>
    <row r="394" spans="1:17" ht="12" customHeight="1" x14ac:dyDescent="0.25">
      <c r="A394" s="148" t="s">
        <v>59</v>
      </c>
      <c r="B394" s="156"/>
      <c r="C394" s="156">
        <f t="shared" si="117"/>
        <v>0</v>
      </c>
      <c r="D394" s="156">
        <f t="shared" si="117"/>
        <v>0</v>
      </c>
      <c r="E394" s="156">
        <f t="shared" si="117"/>
        <v>0</v>
      </c>
      <c r="F394" s="156">
        <f t="shared" si="117"/>
        <v>0</v>
      </c>
      <c r="G394" s="156">
        <f t="shared" si="117"/>
        <v>0</v>
      </c>
      <c r="H394" s="156">
        <f t="shared" si="117"/>
        <v>0</v>
      </c>
      <c r="I394" s="156">
        <f t="shared" si="117"/>
        <v>0</v>
      </c>
      <c r="J394" s="156">
        <f t="shared" si="117"/>
        <v>0</v>
      </c>
      <c r="K394" s="156">
        <f t="shared" si="117"/>
        <v>0</v>
      </c>
      <c r="L394" s="156">
        <f t="shared" si="117"/>
        <v>0</v>
      </c>
      <c r="M394" s="156">
        <f t="shared" si="117"/>
        <v>0</v>
      </c>
      <c r="N394" s="156">
        <f t="shared" si="117"/>
        <v>0</v>
      </c>
      <c r="O394" s="156">
        <f t="shared" si="117"/>
        <v>0</v>
      </c>
      <c r="P394" s="156">
        <f t="shared" si="117"/>
        <v>0</v>
      </c>
      <c r="Q394" s="156">
        <f t="shared" si="117"/>
        <v>0</v>
      </c>
    </row>
    <row r="395" spans="1:17" ht="12" customHeight="1" x14ac:dyDescent="0.25">
      <c r="A395" s="158" t="s">
        <v>62</v>
      </c>
      <c r="B395" s="157"/>
      <c r="C395" s="157">
        <f t="shared" ref="C395:Q395" si="118">IF(C319=0,0,C319/0.086*1000000/SUM(C$58:C$59))</f>
        <v>0</v>
      </c>
      <c r="D395" s="157">
        <f t="shared" si="118"/>
        <v>0</v>
      </c>
      <c r="E395" s="157">
        <f t="shared" si="118"/>
        <v>0</v>
      </c>
      <c r="F395" s="157">
        <f t="shared" si="118"/>
        <v>0</v>
      </c>
      <c r="G395" s="157">
        <f t="shared" si="118"/>
        <v>0</v>
      </c>
      <c r="H395" s="157">
        <f t="shared" si="118"/>
        <v>0</v>
      </c>
      <c r="I395" s="157">
        <f t="shared" si="118"/>
        <v>0</v>
      </c>
      <c r="J395" s="157">
        <f t="shared" si="118"/>
        <v>0</v>
      </c>
      <c r="K395" s="157">
        <f t="shared" si="118"/>
        <v>0</v>
      </c>
      <c r="L395" s="157">
        <f t="shared" si="118"/>
        <v>0</v>
      </c>
      <c r="M395" s="157">
        <f t="shared" si="118"/>
        <v>0</v>
      </c>
      <c r="N395" s="157">
        <f t="shared" si="118"/>
        <v>0</v>
      </c>
      <c r="O395" s="157">
        <f t="shared" si="118"/>
        <v>0</v>
      </c>
      <c r="P395" s="157">
        <f t="shared" si="118"/>
        <v>0</v>
      </c>
      <c r="Q395" s="157">
        <f t="shared" si="118"/>
        <v>0</v>
      </c>
    </row>
    <row r="396" spans="1:17" ht="12" customHeight="1" x14ac:dyDescent="0.25">
      <c r="A396" s="23" t="s">
        <v>57</v>
      </c>
      <c r="B396" s="156"/>
      <c r="C396" s="156">
        <f t="shared" ref="C396:Q396" si="119">IF(C320=0,0,C320/0.086*1000000/C$58)</f>
        <v>0</v>
      </c>
      <c r="D396" s="156">
        <f t="shared" si="119"/>
        <v>0</v>
      </c>
      <c r="E396" s="156">
        <f t="shared" si="119"/>
        <v>0</v>
      </c>
      <c r="F396" s="156">
        <f t="shared" si="119"/>
        <v>0</v>
      </c>
      <c r="G396" s="156">
        <f t="shared" si="119"/>
        <v>0</v>
      </c>
      <c r="H396" s="156">
        <f t="shared" si="119"/>
        <v>0</v>
      </c>
      <c r="I396" s="156">
        <f t="shared" si="119"/>
        <v>0</v>
      </c>
      <c r="J396" s="156">
        <f t="shared" si="119"/>
        <v>0</v>
      </c>
      <c r="K396" s="156">
        <f t="shared" si="119"/>
        <v>0</v>
      </c>
      <c r="L396" s="156">
        <f t="shared" si="119"/>
        <v>0</v>
      </c>
      <c r="M396" s="156">
        <f t="shared" si="119"/>
        <v>0</v>
      </c>
      <c r="N396" s="156">
        <f t="shared" si="119"/>
        <v>0</v>
      </c>
      <c r="O396" s="156">
        <f t="shared" si="119"/>
        <v>0</v>
      </c>
      <c r="P396" s="156">
        <f t="shared" si="119"/>
        <v>0</v>
      </c>
      <c r="Q396" s="156">
        <f t="shared" si="119"/>
        <v>0</v>
      </c>
    </row>
    <row r="397" spans="1:17" ht="12" customHeight="1" x14ac:dyDescent="0.25">
      <c r="A397" s="29" t="s">
        <v>140</v>
      </c>
      <c r="B397" s="57"/>
      <c r="C397" s="57">
        <f t="shared" ref="C397:Q397" si="120">IF(C321=0,0,C321/0.086*1000000/C$59)</f>
        <v>0</v>
      </c>
      <c r="D397" s="57">
        <f t="shared" si="120"/>
        <v>0</v>
      </c>
      <c r="E397" s="57">
        <f t="shared" si="120"/>
        <v>0</v>
      </c>
      <c r="F397" s="57">
        <f t="shared" si="120"/>
        <v>0</v>
      </c>
      <c r="G397" s="57">
        <f t="shared" si="120"/>
        <v>0</v>
      </c>
      <c r="H397" s="57">
        <f t="shared" si="120"/>
        <v>0</v>
      </c>
      <c r="I397" s="57">
        <f t="shared" si="120"/>
        <v>0</v>
      </c>
      <c r="J397" s="57">
        <f t="shared" si="120"/>
        <v>0</v>
      </c>
      <c r="K397" s="57">
        <f t="shared" si="120"/>
        <v>0</v>
      </c>
      <c r="L397" s="57">
        <f t="shared" si="120"/>
        <v>0</v>
      </c>
      <c r="M397" s="57">
        <f t="shared" si="120"/>
        <v>0</v>
      </c>
      <c r="N397" s="57">
        <f t="shared" si="120"/>
        <v>0</v>
      </c>
      <c r="O397" s="57">
        <f t="shared" si="120"/>
        <v>0</v>
      </c>
      <c r="P397" s="57">
        <f t="shared" si="120"/>
        <v>0</v>
      </c>
      <c r="Q397" s="57">
        <f t="shared" si="120"/>
        <v>0</v>
      </c>
    </row>
    <row r="399" spans="1:17" ht="12" customHeight="1" x14ac:dyDescent="0.25">
      <c r="A399" s="152" t="s">
        <v>187</v>
      </c>
      <c r="B399" s="168"/>
      <c r="C399" s="168">
        <f t="shared" ref="C399:Q399" si="121">SUM(C400,C403,C405,C414)</f>
        <v>0</v>
      </c>
      <c r="D399" s="168">
        <f t="shared" si="121"/>
        <v>0</v>
      </c>
      <c r="E399" s="168">
        <f t="shared" si="121"/>
        <v>0</v>
      </c>
      <c r="F399" s="168">
        <f t="shared" si="121"/>
        <v>0</v>
      </c>
      <c r="G399" s="168">
        <f t="shared" si="121"/>
        <v>0</v>
      </c>
      <c r="H399" s="168">
        <f t="shared" si="121"/>
        <v>0</v>
      </c>
      <c r="I399" s="168">
        <f t="shared" si="121"/>
        <v>0</v>
      </c>
      <c r="J399" s="168">
        <f t="shared" si="121"/>
        <v>0</v>
      </c>
      <c r="K399" s="168">
        <f t="shared" si="121"/>
        <v>0</v>
      </c>
      <c r="L399" s="168">
        <f t="shared" si="121"/>
        <v>0</v>
      </c>
      <c r="M399" s="168">
        <f t="shared" si="121"/>
        <v>0</v>
      </c>
      <c r="N399" s="168">
        <f t="shared" si="121"/>
        <v>0</v>
      </c>
      <c r="O399" s="168">
        <f t="shared" si="121"/>
        <v>0</v>
      </c>
      <c r="P399" s="168">
        <f t="shared" si="121"/>
        <v>0</v>
      </c>
      <c r="Q399" s="168">
        <f t="shared" si="121"/>
        <v>0</v>
      </c>
    </row>
    <row r="400" spans="1:17" ht="12" customHeight="1" x14ac:dyDescent="0.25">
      <c r="A400" s="158" t="s">
        <v>65</v>
      </c>
      <c r="B400" s="157"/>
      <c r="C400" s="157">
        <f t="shared" ref="C400:Q400" si="122">SUM(C401:C402)</f>
        <v>0</v>
      </c>
      <c r="D400" s="157">
        <f t="shared" si="122"/>
        <v>0</v>
      </c>
      <c r="E400" s="157">
        <f t="shared" si="122"/>
        <v>0</v>
      </c>
      <c r="F400" s="157">
        <f t="shared" si="122"/>
        <v>0</v>
      </c>
      <c r="G400" s="157">
        <f t="shared" si="122"/>
        <v>0</v>
      </c>
      <c r="H400" s="157">
        <f t="shared" si="122"/>
        <v>0</v>
      </c>
      <c r="I400" s="157">
        <f t="shared" si="122"/>
        <v>0</v>
      </c>
      <c r="J400" s="157">
        <f t="shared" si="122"/>
        <v>0</v>
      </c>
      <c r="K400" s="157">
        <f t="shared" si="122"/>
        <v>0</v>
      </c>
      <c r="L400" s="157">
        <f t="shared" si="122"/>
        <v>0</v>
      </c>
      <c r="M400" s="157">
        <f t="shared" si="122"/>
        <v>0</v>
      </c>
      <c r="N400" s="157">
        <f t="shared" si="122"/>
        <v>0</v>
      </c>
      <c r="O400" s="157">
        <f t="shared" si="122"/>
        <v>0</v>
      </c>
      <c r="P400" s="157">
        <f t="shared" si="122"/>
        <v>0</v>
      </c>
      <c r="Q400" s="157">
        <f t="shared" si="122"/>
        <v>0</v>
      </c>
    </row>
    <row r="401" spans="1:17" ht="12" customHeight="1" x14ac:dyDescent="0.25">
      <c r="A401" s="23" t="s">
        <v>149</v>
      </c>
      <c r="B401" s="156"/>
      <c r="C401" s="156">
        <f t="shared" ref="C401:Q401" si="123">IF(C344=0,0,C344*1000000/C$49)</f>
        <v>0</v>
      </c>
      <c r="D401" s="156">
        <f t="shared" si="123"/>
        <v>0</v>
      </c>
      <c r="E401" s="156">
        <f t="shared" si="123"/>
        <v>0</v>
      </c>
      <c r="F401" s="156">
        <f t="shared" si="123"/>
        <v>0</v>
      </c>
      <c r="G401" s="156">
        <f t="shared" si="123"/>
        <v>0</v>
      </c>
      <c r="H401" s="156">
        <f t="shared" si="123"/>
        <v>0</v>
      </c>
      <c r="I401" s="156">
        <f t="shared" si="123"/>
        <v>0</v>
      </c>
      <c r="J401" s="156">
        <f t="shared" si="123"/>
        <v>0</v>
      </c>
      <c r="K401" s="156">
        <f t="shared" si="123"/>
        <v>0</v>
      </c>
      <c r="L401" s="156">
        <f t="shared" si="123"/>
        <v>0</v>
      </c>
      <c r="M401" s="156">
        <f t="shared" si="123"/>
        <v>0</v>
      </c>
      <c r="N401" s="156">
        <f t="shared" si="123"/>
        <v>0</v>
      </c>
      <c r="O401" s="156">
        <f t="shared" si="123"/>
        <v>0</v>
      </c>
      <c r="P401" s="156">
        <f t="shared" si="123"/>
        <v>0</v>
      </c>
      <c r="Q401" s="156">
        <f t="shared" si="123"/>
        <v>0</v>
      </c>
    </row>
    <row r="402" spans="1:17" ht="12" customHeight="1" x14ac:dyDescent="0.25">
      <c r="A402" s="23" t="s">
        <v>60</v>
      </c>
      <c r="B402" s="156"/>
      <c r="C402" s="156">
        <f t="shared" ref="C402:Q402" si="124">IF(C345=0,0,C345*1000000/C$49)</f>
        <v>0</v>
      </c>
      <c r="D402" s="156">
        <f t="shared" si="124"/>
        <v>0</v>
      </c>
      <c r="E402" s="156">
        <f t="shared" si="124"/>
        <v>0</v>
      </c>
      <c r="F402" s="156">
        <f t="shared" si="124"/>
        <v>0</v>
      </c>
      <c r="G402" s="156">
        <f t="shared" si="124"/>
        <v>0</v>
      </c>
      <c r="H402" s="156">
        <f t="shared" si="124"/>
        <v>0</v>
      </c>
      <c r="I402" s="156">
        <f t="shared" si="124"/>
        <v>0</v>
      </c>
      <c r="J402" s="156">
        <f t="shared" si="124"/>
        <v>0</v>
      </c>
      <c r="K402" s="156">
        <f t="shared" si="124"/>
        <v>0</v>
      </c>
      <c r="L402" s="156">
        <f t="shared" si="124"/>
        <v>0</v>
      </c>
      <c r="M402" s="156">
        <f t="shared" si="124"/>
        <v>0</v>
      </c>
      <c r="N402" s="156">
        <f t="shared" si="124"/>
        <v>0</v>
      </c>
      <c r="O402" s="156">
        <f t="shared" si="124"/>
        <v>0</v>
      </c>
      <c r="P402" s="156">
        <f t="shared" si="124"/>
        <v>0</v>
      </c>
      <c r="Q402" s="156">
        <f t="shared" si="124"/>
        <v>0</v>
      </c>
    </row>
    <row r="403" spans="1:17" ht="12" customHeight="1" x14ac:dyDescent="0.25">
      <c r="A403" s="158" t="s">
        <v>112</v>
      </c>
      <c r="B403" s="157"/>
      <c r="C403" s="157">
        <f t="shared" ref="C403:Q403" si="125">C404</f>
        <v>0</v>
      </c>
      <c r="D403" s="157">
        <f t="shared" si="125"/>
        <v>0</v>
      </c>
      <c r="E403" s="157">
        <f t="shared" si="125"/>
        <v>0</v>
      </c>
      <c r="F403" s="157">
        <f t="shared" si="125"/>
        <v>0</v>
      </c>
      <c r="G403" s="157">
        <f t="shared" si="125"/>
        <v>0</v>
      </c>
      <c r="H403" s="157">
        <f t="shared" si="125"/>
        <v>0</v>
      </c>
      <c r="I403" s="157">
        <f t="shared" si="125"/>
        <v>0</v>
      </c>
      <c r="J403" s="157">
        <f t="shared" si="125"/>
        <v>0</v>
      </c>
      <c r="K403" s="157">
        <f t="shared" si="125"/>
        <v>0</v>
      </c>
      <c r="L403" s="157">
        <f t="shared" si="125"/>
        <v>0</v>
      </c>
      <c r="M403" s="157">
        <f t="shared" si="125"/>
        <v>0</v>
      </c>
      <c r="N403" s="157">
        <f t="shared" si="125"/>
        <v>0</v>
      </c>
      <c r="O403" s="157">
        <f t="shared" si="125"/>
        <v>0</v>
      </c>
      <c r="P403" s="157">
        <f t="shared" si="125"/>
        <v>0</v>
      </c>
      <c r="Q403" s="157">
        <f t="shared" si="125"/>
        <v>0</v>
      </c>
    </row>
    <row r="404" spans="1:17" ht="12" customHeight="1" x14ac:dyDescent="0.25">
      <c r="A404" s="23" t="s">
        <v>60</v>
      </c>
      <c r="B404" s="156"/>
      <c r="C404" s="156">
        <f t="shared" ref="C404:Q404" si="126">IF(C347=0,0,C347*1000000/C$49)</f>
        <v>0</v>
      </c>
      <c r="D404" s="156">
        <f t="shared" si="126"/>
        <v>0</v>
      </c>
      <c r="E404" s="156">
        <f t="shared" si="126"/>
        <v>0</v>
      </c>
      <c r="F404" s="156">
        <f t="shared" si="126"/>
        <v>0</v>
      </c>
      <c r="G404" s="156">
        <f t="shared" si="126"/>
        <v>0</v>
      </c>
      <c r="H404" s="156">
        <f t="shared" si="126"/>
        <v>0</v>
      </c>
      <c r="I404" s="156">
        <f t="shared" si="126"/>
        <v>0</v>
      </c>
      <c r="J404" s="156">
        <f t="shared" si="126"/>
        <v>0</v>
      </c>
      <c r="K404" s="156">
        <f t="shared" si="126"/>
        <v>0</v>
      </c>
      <c r="L404" s="156">
        <f t="shared" si="126"/>
        <v>0</v>
      </c>
      <c r="M404" s="156">
        <f t="shared" si="126"/>
        <v>0</v>
      </c>
      <c r="N404" s="156">
        <f t="shared" si="126"/>
        <v>0</v>
      </c>
      <c r="O404" s="156">
        <f t="shared" si="126"/>
        <v>0</v>
      </c>
      <c r="P404" s="156">
        <f t="shared" si="126"/>
        <v>0</v>
      </c>
      <c r="Q404" s="156">
        <f t="shared" si="126"/>
        <v>0</v>
      </c>
    </row>
    <row r="405" spans="1:17" ht="12" customHeight="1" x14ac:dyDescent="0.25">
      <c r="A405" s="158" t="s">
        <v>63</v>
      </c>
      <c r="B405" s="157"/>
      <c r="C405" s="157">
        <f t="shared" ref="C405:Q405" si="127">IF(C348=0,0,C348*1000000/SUM(C$53:C$56))</f>
        <v>0</v>
      </c>
      <c r="D405" s="157">
        <f t="shared" si="127"/>
        <v>0</v>
      </c>
      <c r="E405" s="157">
        <f t="shared" si="127"/>
        <v>0</v>
      </c>
      <c r="F405" s="157">
        <f t="shared" si="127"/>
        <v>0</v>
      </c>
      <c r="G405" s="157">
        <f t="shared" si="127"/>
        <v>0</v>
      </c>
      <c r="H405" s="157">
        <f t="shared" si="127"/>
        <v>0</v>
      </c>
      <c r="I405" s="157">
        <f t="shared" si="127"/>
        <v>0</v>
      </c>
      <c r="J405" s="157">
        <f t="shared" si="127"/>
        <v>0</v>
      </c>
      <c r="K405" s="157">
        <f t="shared" si="127"/>
        <v>0</v>
      </c>
      <c r="L405" s="157">
        <f t="shared" si="127"/>
        <v>0</v>
      </c>
      <c r="M405" s="157">
        <f t="shared" si="127"/>
        <v>0</v>
      </c>
      <c r="N405" s="157">
        <f t="shared" si="127"/>
        <v>0</v>
      </c>
      <c r="O405" s="157">
        <f t="shared" si="127"/>
        <v>0</v>
      </c>
      <c r="P405" s="157">
        <f t="shared" si="127"/>
        <v>0</v>
      </c>
      <c r="Q405" s="157">
        <f t="shared" si="127"/>
        <v>0</v>
      </c>
    </row>
    <row r="406" spans="1:17" ht="12" customHeight="1" x14ac:dyDescent="0.25">
      <c r="A406" s="167" t="s">
        <v>148</v>
      </c>
      <c r="B406" s="132"/>
      <c r="C406" s="132">
        <f t="shared" ref="C406:Q406" si="128">IF(C349=0,0,C349*1000000/C$53)</f>
        <v>0</v>
      </c>
      <c r="D406" s="132">
        <f t="shared" si="128"/>
        <v>0</v>
      </c>
      <c r="E406" s="132">
        <f t="shared" si="128"/>
        <v>0</v>
      </c>
      <c r="F406" s="132">
        <f t="shared" si="128"/>
        <v>0</v>
      </c>
      <c r="G406" s="132">
        <f t="shared" si="128"/>
        <v>0</v>
      </c>
      <c r="H406" s="132">
        <f t="shared" si="128"/>
        <v>0</v>
      </c>
      <c r="I406" s="132">
        <f t="shared" si="128"/>
        <v>0</v>
      </c>
      <c r="J406" s="132">
        <f t="shared" si="128"/>
        <v>0</v>
      </c>
      <c r="K406" s="132">
        <f t="shared" si="128"/>
        <v>0</v>
      </c>
      <c r="L406" s="132">
        <f t="shared" si="128"/>
        <v>0</v>
      </c>
      <c r="M406" s="132">
        <f t="shared" si="128"/>
        <v>0</v>
      </c>
      <c r="N406" s="132">
        <f t="shared" si="128"/>
        <v>0</v>
      </c>
      <c r="O406" s="132">
        <f t="shared" si="128"/>
        <v>0</v>
      </c>
      <c r="P406" s="132">
        <f t="shared" si="128"/>
        <v>0</v>
      </c>
      <c r="Q406" s="132">
        <f t="shared" si="128"/>
        <v>0</v>
      </c>
    </row>
    <row r="407" spans="1:17" ht="12" customHeight="1" x14ac:dyDescent="0.25">
      <c r="A407" s="167" t="s">
        <v>147</v>
      </c>
      <c r="B407" s="132"/>
      <c r="C407" s="132">
        <f t="shared" ref="C407:Q407" si="129">IF(C350=0,0,C350*1000000/C$54)</f>
        <v>0</v>
      </c>
      <c r="D407" s="132">
        <f t="shared" si="129"/>
        <v>0</v>
      </c>
      <c r="E407" s="132">
        <f t="shared" si="129"/>
        <v>0</v>
      </c>
      <c r="F407" s="132">
        <f t="shared" si="129"/>
        <v>0</v>
      </c>
      <c r="G407" s="132">
        <f t="shared" si="129"/>
        <v>0</v>
      </c>
      <c r="H407" s="132">
        <f t="shared" si="129"/>
        <v>0</v>
      </c>
      <c r="I407" s="132">
        <f t="shared" si="129"/>
        <v>0</v>
      </c>
      <c r="J407" s="132">
        <f t="shared" si="129"/>
        <v>0</v>
      </c>
      <c r="K407" s="132">
        <f t="shared" si="129"/>
        <v>0</v>
      </c>
      <c r="L407" s="132">
        <f t="shared" si="129"/>
        <v>0</v>
      </c>
      <c r="M407" s="132">
        <f t="shared" si="129"/>
        <v>0</v>
      </c>
      <c r="N407" s="132">
        <f t="shared" si="129"/>
        <v>0</v>
      </c>
      <c r="O407" s="132">
        <f t="shared" si="129"/>
        <v>0</v>
      </c>
      <c r="P407" s="132">
        <f t="shared" si="129"/>
        <v>0</v>
      </c>
      <c r="Q407" s="132">
        <f t="shared" si="129"/>
        <v>0</v>
      </c>
    </row>
    <row r="408" spans="1:17" ht="12" customHeight="1" x14ac:dyDescent="0.25">
      <c r="A408" s="166" t="s">
        <v>61</v>
      </c>
      <c r="B408" s="165"/>
      <c r="C408" s="165">
        <f t="shared" ref="C408:Q408" si="130">IF(C351=0,0,C351*1000000/C$54)</f>
        <v>0</v>
      </c>
      <c r="D408" s="165">
        <f t="shared" si="130"/>
        <v>0</v>
      </c>
      <c r="E408" s="165">
        <f t="shared" si="130"/>
        <v>0</v>
      </c>
      <c r="F408" s="165">
        <f t="shared" si="130"/>
        <v>0</v>
      </c>
      <c r="G408" s="165">
        <f t="shared" si="130"/>
        <v>0</v>
      </c>
      <c r="H408" s="165">
        <f t="shared" si="130"/>
        <v>0</v>
      </c>
      <c r="I408" s="165">
        <f t="shared" si="130"/>
        <v>0</v>
      </c>
      <c r="J408" s="165">
        <f t="shared" si="130"/>
        <v>0</v>
      </c>
      <c r="K408" s="165">
        <f t="shared" si="130"/>
        <v>0</v>
      </c>
      <c r="L408" s="165">
        <f t="shared" si="130"/>
        <v>0</v>
      </c>
      <c r="M408" s="165">
        <f t="shared" si="130"/>
        <v>0</v>
      </c>
      <c r="N408" s="165">
        <f t="shared" si="130"/>
        <v>0</v>
      </c>
      <c r="O408" s="165">
        <f t="shared" si="130"/>
        <v>0</v>
      </c>
      <c r="P408" s="165">
        <f t="shared" si="130"/>
        <v>0</v>
      </c>
      <c r="Q408" s="165">
        <f t="shared" si="130"/>
        <v>0</v>
      </c>
    </row>
    <row r="409" spans="1:17" ht="12" customHeight="1" x14ac:dyDescent="0.25">
      <c r="A409" s="147" t="s">
        <v>59</v>
      </c>
      <c r="B409" s="164"/>
      <c r="C409" s="164">
        <f t="shared" ref="C409:Q409" si="131">IF(C352=0,0,C352*1000000/C$54)</f>
        <v>0</v>
      </c>
      <c r="D409" s="164">
        <f t="shared" si="131"/>
        <v>0</v>
      </c>
      <c r="E409" s="164">
        <f t="shared" si="131"/>
        <v>0</v>
      </c>
      <c r="F409" s="164">
        <f t="shared" si="131"/>
        <v>0</v>
      </c>
      <c r="G409" s="164">
        <f t="shared" si="131"/>
        <v>0</v>
      </c>
      <c r="H409" s="164">
        <f t="shared" si="131"/>
        <v>0</v>
      </c>
      <c r="I409" s="164">
        <f t="shared" si="131"/>
        <v>0</v>
      </c>
      <c r="J409" s="164">
        <f t="shared" si="131"/>
        <v>0</v>
      </c>
      <c r="K409" s="164">
        <f t="shared" si="131"/>
        <v>0</v>
      </c>
      <c r="L409" s="164">
        <f t="shared" si="131"/>
        <v>0</v>
      </c>
      <c r="M409" s="164">
        <f t="shared" si="131"/>
        <v>0</v>
      </c>
      <c r="N409" s="164">
        <f t="shared" si="131"/>
        <v>0</v>
      </c>
      <c r="O409" s="164">
        <f t="shared" si="131"/>
        <v>0</v>
      </c>
      <c r="P409" s="164">
        <f t="shared" si="131"/>
        <v>0</v>
      </c>
      <c r="Q409" s="164">
        <f t="shared" si="131"/>
        <v>0</v>
      </c>
    </row>
    <row r="410" spans="1:17" ht="12" customHeight="1" x14ac:dyDescent="0.25">
      <c r="A410" s="163" t="s">
        <v>142</v>
      </c>
      <c r="B410" s="162"/>
      <c r="C410" s="162">
        <f t="shared" ref="C410:Q410" si="132">IF(C353=0,0,C353*1000000/C$55)</f>
        <v>0</v>
      </c>
      <c r="D410" s="162">
        <f t="shared" si="132"/>
        <v>0</v>
      </c>
      <c r="E410" s="162">
        <f t="shared" si="132"/>
        <v>0</v>
      </c>
      <c r="F410" s="162">
        <f t="shared" si="132"/>
        <v>0</v>
      </c>
      <c r="G410" s="162">
        <f t="shared" si="132"/>
        <v>0</v>
      </c>
      <c r="H410" s="162">
        <f t="shared" si="132"/>
        <v>0</v>
      </c>
      <c r="I410" s="162">
        <f t="shared" si="132"/>
        <v>0</v>
      </c>
      <c r="J410" s="162">
        <f t="shared" si="132"/>
        <v>0</v>
      </c>
      <c r="K410" s="162">
        <f t="shared" si="132"/>
        <v>0</v>
      </c>
      <c r="L410" s="162">
        <f t="shared" si="132"/>
        <v>0</v>
      </c>
      <c r="M410" s="162">
        <f t="shared" si="132"/>
        <v>0</v>
      </c>
      <c r="N410" s="162">
        <f t="shared" si="132"/>
        <v>0</v>
      </c>
      <c r="O410" s="162">
        <f t="shared" si="132"/>
        <v>0</v>
      </c>
      <c r="P410" s="162">
        <f t="shared" si="132"/>
        <v>0</v>
      </c>
      <c r="Q410" s="162">
        <f t="shared" si="132"/>
        <v>0</v>
      </c>
    </row>
    <row r="411" spans="1:17" ht="12" customHeight="1" x14ac:dyDescent="0.25">
      <c r="A411" s="161" t="s">
        <v>141</v>
      </c>
      <c r="B411" s="160"/>
      <c r="C411" s="160">
        <f t="shared" ref="C411:Q411" si="133">IF(C354=0,0,C354*1000000/C$56)</f>
        <v>0</v>
      </c>
      <c r="D411" s="160">
        <f t="shared" si="133"/>
        <v>0</v>
      </c>
      <c r="E411" s="160">
        <f t="shared" si="133"/>
        <v>0</v>
      </c>
      <c r="F411" s="160">
        <f t="shared" si="133"/>
        <v>0</v>
      </c>
      <c r="G411" s="160">
        <f t="shared" si="133"/>
        <v>0</v>
      </c>
      <c r="H411" s="160">
        <f t="shared" si="133"/>
        <v>0</v>
      </c>
      <c r="I411" s="160">
        <f t="shared" si="133"/>
        <v>0</v>
      </c>
      <c r="J411" s="160">
        <f t="shared" si="133"/>
        <v>0</v>
      </c>
      <c r="K411" s="160">
        <f t="shared" si="133"/>
        <v>0</v>
      </c>
      <c r="L411" s="160">
        <f t="shared" si="133"/>
        <v>0</v>
      </c>
      <c r="M411" s="160">
        <f t="shared" si="133"/>
        <v>0</v>
      </c>
      <c r="N411" s="160">
        <f t="shared" si="133"/>
        <v>0</v>
      </c>
      <c r="O411" s="160">
        <f t="shared" si="133"/>
        <v>0</v>
      </c>
      <c r="P411" s="160">
        <f t="shared" si="133"/>
        <v>0</v>
      </c>
      <c r="Q411" s="160">
        <f t="shared" si="133"/>
        <v>0</v>
      </c>
    </row>
    <row r="412" spans="1:17" ht="12" customHeight="1" x14ac:dyDescent="0.25">
      <c r="A412" s="148" t="s">
        <v>60</v>
      </c>
      <c r="B412" s="156"/>
      <c r="C412" s="156">
        <f t="shared" ref="C412:Q412" si="134">IF(C355=0,0,C355*1000000/C$56)</f>
        <v>0</v>
      </c>
      <c r="D412" s="156">
        <f t="shared" si="134"/>
        <v>0</v>
      </c>
      <c r="E412" s="156">
        <f t="shared" si="134"/>
        <v>0</v>
      </c>
      <c r="F412" s="156">
        <f t="shared" si="134"/>
        <v>0</v>
      </c>
      <c r="G412" s="156">
        <f t="shared" si="134"/>
        <v>0</v>
      </c>
      <c r="H412" s="156">
        <f t="shared" si="134"/>
        <v>0</v>
      </c>
      <c r="I412" s="156">
        <f t="shared" si="134"/>
        <v>0</v>
      </c>
      <c r="J412" s="156">
        <f t="shared" si="134"/>
        <v>0</v>
      </c>
      <c r="K412" s="156">
        <f t="shared" si="134"/>
        <v>0</v>
      </c>
      <c r="L412" s="156">
        <f t="shared" si="134"/>
        <v>0</v>
      </c>
      <c r="M412" s="156">
        <f t="shared" si="134"/>
        <v>0</v>
      </c>
      <c r="N412" s="156">
        <f t="shared" si="134"/>
        <v>0</v>
      </c>
      <c r="O412" s="156">
        <f t="shared" si="134"/>
        <v>0</v>
      </c>
      <c r="P412" s="156">
        <f t="shared" si="134"/>
        <v>0</v>
      </c>
      <c r="Q412" s="156">
        <f t="shared" si="134"/>
        <v>0</v>
      </c>
    </row>
    <row r="413" spans="1:17" ht="12" customHeight="1" x14ac:dyDescent="0.25">
      <c r="A413" s="148" t="s">
        <v>59</v>
      </c>
      <c r="B413" s="156"/>
      <c r="C413" s="156">
        <f t="shared" ref="C413:Q413" si="135">IF(C356=0,0,C356*1000000/C$56)</f>
        <v>0</v>
      </c>
      <c r="D413" s="156">
        <f t="shared" si="135"/>
        <v>0</v>
      </c>
      <c r="E413" s="156">
        <f t="shared" si="135"/>
        <v>0</v>
      </c>
      <c r="F413" s="156">
        <f t="shared" si="135"/>
        <v>0</v>
      </c>
      <c r="G413" s="156">
        <f t="shared" si="135"/>
        <v>0</v>
      </c>
      <c r="H413" s="156">
        <f t="shared" si="135"/>
        <v>0</v>
      </c>
      <c r="I413" s="156">
        <f t="shared" si="135"/>
        <v>0</v>
      </c>
      <c r="J413" s="156">
        <f t="shared" si="135"/>
        <v>0</v>
      </c>
      <c r="K413" s="156">
        <f t="shared" si="135"/>
        <v>0</v>
      </c>
      <c r="L413" s="156">
        <f t="shared" si="135"/>
        <v>0</v>
      </c>
      <c r="M413" s="156">
        <f t="shared" si="135"/>
        <v>0</v>
      </c>
      <c r="N413" s="156">
        <f t="shared" si="135"/>
        <v>0</v>
      </c>
      <c r="O413" s="156">
        <f t="shared" si="135"/>
        <v>0</v>
      </c>
      <c r="P413" s="156">
        <f t="shared" si="135"/>
        <v>0</v>
      </c>
      <c r="Q413" s="156">
        <f t="shared" si="135"/>
        <v>0</v>
      </c>
    </row>
    <row r="414" spans="1:17" ht="12" customHeight="1" x14ac:dyDescent="0.25">
      <c r="A414" s="158" t="s">
        <v>62</v>
      </c>
      <c r="B414" s="157"/>
      <c r="C414" s="157">
        <f t="shared" ref="C414:Q414" si="136">IF(C357=0,0,C357*1000000/SUM(C$58:C$59))</f>
        <v>0</v>
      </c>
      <c r="D414" s="157">
        <f t="shared" si="136"/>
        <v>0</v>
      </c>
      <c r="E414" s="157">
        <f t="shared" si="136"/>
        <v>0</v>
      </c>
      <c r="F414" s="157">
        <f t="shared" si="136"/>
        <v>0</v>
      </c>
      <c r="G414" s="157">
        <f t="shared" si="136"/>
        <v>0</v>
      </c>
      <c r="H414" s="157">
        <f t="shared" si="136"/>
        <v>0</v>
      </c>
      <c r="I414" s="157">
        <f t="shared" si="136"/>
        <v>0</v>
      </c>
      <c r="J414" s="157">
        <f t="shared" si="136"/>
        <v>0</v>
      </c>
      <c r="K414" s="157">
        <f t="shared" si="136"/>
        <v>0</v>
      </c>
      <c r="L414" s="157">
        <f t="shared" si="136"/>
        <v>0</v>
      </c>
      <c r="M414" s="157">
        <f t="shared" si="136"/>
        <v>0</v>
      </c>
      <c r="N414" s="157">
        <f t="shared" si="136"/>
        <v>0</v>
      </c>
      <c r="O414" s="157">
        <f t="shared" si="136"/>
        <v>0</v>
      </c>
      <c r="P414" s="157">
        <f t="shared" si="136"/>
        <v>0</v>
      </c>
      <c r="Q414" s="157">
        <f t="shared" si="136"/>
        <v>0</v>
      </c>
    </row>
    <row r="415" spans="1:17" ht="12" customHeight="1" x14ac:dyDescent="0.25">
      <c r="A415" s="23" t="s">
        <v>57</v>
      </c>
      <c r="B415" s="156"/>
      <c r="C415" s="156">
        <f t="shared" ref="C415:Q415" si="137">IF(C358=0,0,C358*1000000/C$58)</f>
        <v>0</v>
      </c>
      <c r="D415" s="156">
        <f t="shared" si="137"/>
        <v>0</v>
      </c>
      <c r="E415" s="156">
        <f t="shared" si="137"/>
        <v>0</v>
      </c>
      <c r="F415" s="156">
        <f t="shared" si="137"/>
        <v>0</v>
      </c>
      <c r="G415" s="156">
        <f t="shared" si="137"/>
        <v>0</v>
      </c>
      <c r="H415" s="156">
        <f t="shared" si="137"/>
        <v>0</v>
      </c>
      <c r="I415" s="156">
        <f t="shared" si="137"/>
        <v>0</v>
      </c>
      <c r="J415" s="156">
        <f t="shared" si="137"/>
        <v>0</v>
      </c>
      <c r="K415" s="156">
        <f t="shared" si="137"/>
        <v>0</v>
      </c>
      <c r="L415" s="156">
        <f t="shared" si="137"/>
        <v>0</v>
      </c>
      <c r="M415" s="156">
        <f t="shared" si="137"/>
        <v>0</v>
      </c>
      <c r="N415" s="156">
        <f t="shared" si="137"/>
        <v>0</v>
      </c>
      <c r="O415" s="156">
        <f t="shared" si="137"/>
        <v>0</v>
      </c>
      <c r="P415" s="156">
        <f t="shared" si="137"/>
        <v>0</v>
      </c>
      <c r="Q415" s="156">
        <f t="shared" si="137"/>
        <v>0</v>
      </c>
    </row>
    <row r="416" spans="1:17" ht="12" customHeight="1" x14ac:dyDescent="0.25">
      <c r="A416" s="29" t="s">
        <v>140</v>
      </c>
      <c r="B416" s="57"/>
      <c r="C416" s="57">
        <f t="shared" ref="C416:Q416" si="138">IF(C359=0,0,C359*1000000/C$59)</f>
        <v>0</v>
      </c>
      <c r="D416" s="57">
        <f t="shared" si="138"/>
        <v>0</v>
      </c>
      <c r="E416" s="57">
        <f t="shared" si="138"/>
        <v>0</v>
      </c>
      <c r="F416" s="57">
        <f t="shared" si="138"/>
        <v>0</v>
      </c>
      <c r="G416" s="57">
        <f t="shared" si="138"/>
        <v>0</v>
      </c>
      <c r="H416" s="57">
        <f t="shared" si="138"/>
        <v>0</v>
      </c>
      <c r="I416" s="57">
        <f t="shared" si="138"/>
        <v>0</v>
      </c>
      <c r="J416" s="57">
        <f t="shared" si="138"/>
        <v>0</v>
      </c>
      <c r="K416" s="57">
        <f t="shared" si="138"/>
        <v>0</v>
      </c>
      <c r="L416" s="57">
        <f t="shared" si="138"/>
        <v>0</v>
      </c>
      <c r="M416" s="57">
        <f t="shared" si="138"/>
        <v>0</v>
      </c>
      <c r="N416" s="57">
        <f t="shared" si="138"/>
        <v>0</v>
      </c>
      <c r="O416" s="57">
        <f t="shared" si="138"/>
        <v>0</v>
      </c>
      <c r="P416" s="57">
        <f t="shared" si="138"/>
        <v>0</v>
      </c>
      <c r="Q416" s="57">
        <f t="shared" si="138"/>
        <v>0</v>
      </c>
    </row>
    <row r="418" spans="1:17" ht="12" customHeight="1" x14ac:dyDescent="0.25">
      <c r="A418" s="152" t="s">
        <v>186</v>
      </c>
      <c r="B418" s="168"/>
      <c r="C418" s="184">
        <f>C361/RES_summary!C$21</f>
        <v>0</v>
      </c>
      <c r="D418" s="184">
        <f>D361/RES_summary!D$21</f>
        <v>0</v>
      </c>
      <c r="E418" s="184">
        <f>E361/RES_summary!E$21</f>
        <v>0</v>
      </c>
      <c r="F418" s="184">
        <f>F361/RES_summary!F$21</f>
        <v>0</v>
      </c>
      <c r="G418" s="184">
        <f>G361/RES_summary!G$21</f>
        <v>0</v>
      </c>
      <c r="H418" s="184">
        <f>H361/RES_summary!H$21</f>
        <v>0</v>
      </c>
      <c r="I418" s="184">
        <f>I361/RES_summary!I$21</f>
        <v>0</v>
      </c>
      <c r="J418" s="184">
        <f>J361/RES_summary!J$21</f>
        <v>0</v>
      </c>
      <c r="K418" s="184">
        <f>K361/RES_summary!K$21</f>
        <v>0</v>
      </c>
      <c r="L418" s="184">
        <f>L361/RES_summary!L$21</f>
        <v>0</v>
      </c>
      <c r="M418" s="184">
        <f>M361/RES_summary!M$21</f>
        <v>0</v>
      </c>
      <c r="N418" s="184">
        <f>N361/RES_summary!N$21</f>
        <v>0</v>
      </c>
      <c r="O418" s="184">
        <f>O361/RES_summary!O$21</f>
        <v>0</v>
      </c>
      <c r="P418" s="184">
        <f>P361/RES_summary!P$21</f>
        <v>0</v>
      </c>
      <c r="Q418" s="184">
        <f>Q361/RES_summary!Q$21</f>
        <v>0</v>
      </c>
    </row>
    <row r="419" spans="1:17" ht="12" customHeight="1" x14ac:dyDescent="0.25">
      <c r="A419" s="158" t="s">
        <v>65</v>
      </c>
      <c r="B419" s="157"/>
      <c r="C419" s="178">
        <f>C362/RES_summary!C$21</f>
        <v>0</v>
      </c>
      <c r="D419" s="178">
        <f>D362/RES_summary!D$21</f>
        <v>0</v>
      </c>
      <c r="E419" s="178">
        <f>E362/RES_summary!E$21</f>
        <v>0</v>
      </c>
      <c r="F419" s="178">
        <f>F362/RES_summary!F$21</f>
        <v>0</v>
      </c>
      <c r="G419" s="178">
        <f>G362/RES_summary!G$21</f>
        <v>0</v>
      </c>
      <c r="H419" s="178">
        <f>H362/RES_summary!H$21</f>
        <v>0</v>
      </c>
      <c r="I419" s="178">
        <f>I362/RES_summary!I$21</f>
        <v>0</v>
      </c>
      <c r="J419" s="178">
        <f>J362/RES_summary!J$21</f>
        <v>0</v>
      </c>
      <c r="K419" s="178">
        <f>K362/RES_summary!K$21</f>
        <v>0</v>
      </c>
      <c r="L419" s="178">
        <f>L362/RES_summary!L$21</f>
        <v>0</v>
      </c>
      <c r="M419" s="178">
        <f>M362/RES_summary!M$21</f>
        <v>0</v>
      </c>
      <c r="N419" s="178">
        <f>N362/RES_summary!N$21</f>
        <v>0</v>
      </c>
      <c r="O419" s="178">
        <f>O362/RES_summary!O$21</f>
        <v>0</v>
      </c>
      <c r="P419" s="178">
        <f>P362/RES_summary!P$21</f>
        <v>0</v>
      </c>
      <c r="Q419" s="178">
        <f>Q362/RES_summary!Q$21</f>
        <v>0</v>
      </c>
    </row>
    <row r="420" spans="1:17" ht="12" customHeight="1" x14ac:dyDescent="0.25">
      <c r="A420" s="23" t="s">
        <v>149</v>
      </c>
      <c r="B420" s="156"/>
      <c r="C420" s="177">
        <f>C363/RES_summary!C$21</f>
        <v>0</v>
      </c>
      <c r="D420" s="177">
        <f>D363/RES_summary!D$21</f>
        <v>0</v>
      </c>
      <c r="E420" s="177">
        <f>E363/RES_summary!E$21</f>
        <v>0</v>
      </c>
      <c r="F420" s="177">
        <f>F363/RES_summary!F$21</f>
        <v>0</v>
      </c>
      <c r="G420" s="177">
        <f>G363/RES_summary!G$21</f>
        <v>0</v>
      </c>
      <c r="H420" s="177">
        <f>H363/RES_summary!H$21</f>
        <v>0</v>
      </c>
      <c r="I420" s="177">
        <f>I363/RES_summary!I$21</f>
        <v>0</v>
      </c>
      <c r="J420" s="177">
        <f>J363/RES_summary!J$21</f>
        <v>0</v>
      </c>
      <c r="K420" s="177">
        <f>K363/RES_summary!K$21</f>
        <v>0</v>
      </c>
      <c r="L420" s="177">
        <f>L363/RES_summary!L$21</f>
        <v>0</v>
      </c>
      <c r="M420" s="177">
        <f>M363/RES_summary!M$21</f>
        <v>0</v>
      </c>
      <c r="N420" s="177">
        <f>N363/RES_summary!N$21</f>
        <v>0</v>
      </c>
      <c r="O420" s="177">
        <f>O363/RES_summary!O$21</f>
        <v>0</v>
      </c>
      <c r="P420" s="177">
        <f>P363/RES_summary!P$21</f>
        <v>0</v>
      </c>
      <c r="Q420" s="177">
        <f>Q363/RES_summary!Q$21</f>
        <v>0</v>
      </c>
    </row>
    <row r="421" spans="1:17" ht="12" customHeight="1" x14ac:dyDescent="0.25">
      <c r="A421" s="23" t="s">
        <v>60</v>
      </c>
      <c r="B421" s="156"/>
      <c r="C421" s="177">
        <f>C364/RES_summary!C$21</f>
        <v>0</v>
      </c>
      <c r="D421" s="177">
        <f>D364/RES_summary!D$21</f>
        <v>0</v>
      </c>
      <c r="E421" s="177">
        <f>E364/RES_summary!E$21</f>
        <v>0</v>
      </c>
      <c r="F421" s="177">
        <f>F364/RES_summary!F$21</f>
        <v>0</v>
      </c>
      <c r="G421" s="177">
        <f>G364/RES_summary!G$21</f>
        <v>0</v>
      </c>
      <c r="H421" s="177">
        <f>H364/RES_summary!H$21</f>
        <v>0</v>
      </c>
      <c r="I421" s="177">
        <f>I364/RES_summary!I$21</f>
        <v>0</v>
      </c>
      <c r="J421" s="177">
        <f>J364/RES_summary!J$21</f>
        <v>0</v>
      </c>
      <c r="K421" s="177">
        <f>K364/RES_summary!K$21</f>
        <v>0</v>
      </c>
      <c r="L421" s="177">
        <f>L364/RES_summary!L$21</f>
        <v>0</v>
      </c>
      <c r="M421" s="177">
        <f>M364/RES_summary!M$21</f>
        <v>0</v>
      </c>
      <c r="N421" s="177">
        <f>N364/RES_summary!N$21</f>
        <v>0</v>
      </c>
      <c r="O421" s="177">
        <f>O364/RES_summary!O$21</f>
        <v>0</v>
      </c>
      <c r="P421" s="177">
        <f>P364/RES_summary!P$21</f>
        <v>0</v>
      </c>
      <c r="Q421" s="177">
        <f>Q364/RES_summary!Q$21</f>
        <v>0</v>
      </c>
    </row>
    <row r="422" spans="1:17" ht="12" customHeight="1" x14ac:dyDescent="0.25">
      <c r="A422" s="158" t="s">
        <v>112</v>
      </c>
      <c r="B422" s="157"/>
      <c r="C422" s="178">
        <f>C365/RES_summary!C$21</f>
        <v>0</v>
      </c>
      <c r="D422" s="178">
        <f>D365/RES_summary!D$21</f>
        <v>0</v>
      </c>
      <c r="E422" s="178">
        <f>E365/RES_summary!E$21</f>
        <v>0</v>
      </c>
      <c r="F422" s="178">
        <f>F365/RES_summary!F$21</f>
        <v>0</v>
      </c>
      <c r="G422" s="178">
        <f>G365/RES_summary!G$21</f>
        <v>0</v>
      </c>
      <c r="H422" s="178">
        <f>H365/RES_summary!H$21</f>
        <v>0</v>
      </c>
      <c r="I422" s="178">
        <f>I365/RES_summary!I$21</f>
        <v>0</v>
      </c>
      <c r="J422" s="178">
        <f>J365/RES_summary!J$21</f>
        <v>0</v>
      </c>
      <c r="K422" s="178">
        <f>K365/RES_summary!K$21</f>
        <v>0</v>
      </c>
      <c r="L422" s="178">
        <f>L365/RES_summary!L$21</f>
        <v>0</v>
      </c>
      <c r="M422" s="178">
        <f>M365/RES_summary!M$21</f>
        <v>0</v>
      </c>
      <c r="N422" s="178">
        <f>N365/RES_summary!N$21</f>
        <v>0</v>
      </c>
      <c r="O422" s="178">
        <f>O365/RES_summary!O$21</f>
        <v>0</v>
      </c>
      <c r="P422" s="178">
        <f>P365/RES_summary!P$21</f>
        <v>0</v>
      </c>
      <c r="Q422" s="178">
        <f>Q365/RES_summary!Q$21</f>
        <v>0</v>
      </c>
    </row>
    <row r="423" spans="1:17" ht="12" customHeight="1" x14ac:dyDescent="0.25">
      <c r="A423" s="23" t="s">
        <v>60</v>
      </c>
      <c r="B423" s="156"/>
      <c r="C423" s="177">
        <f>C366/RES_summary!C$21</f>
        <v>0</v>
      </c>
      <c r="D423" s="177">
        <f>D366/RES_summary!D$21</f>
        <v>0</v>
      </c>
      <c r="E423" s="177">
        <f>E366/RES_summary!E$21</f>
        <v>0</v>
      </c>
      <c r="F423" s="177">
        <f>F366/RES_summary!F$21</f>
        <v>0</v>
      </c>
      <c r="G423" s="177">
        <f>G366/RES_summary!G$21</f>
        <v>0</v>
      </c>
      <c r="H423" s="177">
        <f>H366/RES_summary!H$21</f>
        <v>0</v>
      </c>
      <c r="I423" s="177">
        <f>I366/RES_summary!I$21</f>
        <v>0</v>
      </c>
      <c r="J423" s="177">
        <f>J366/RES_summary!J$21</f>
        <v>0</v>
      </c>
      <c r="K423" s="177">
        <f>K366/RES_summary!K$21</f>
        <v>0</v>
      </c>
      <c r="L423" s="177">
        <f>L366/RES_summary!L$21</f>
        <v>0</v>
      </c>
      <c r="M423" s="177">
        <f>M366/RES_summary!M$21</f>
        <v>0</v>
      </c>
      <c r="N423" s="177">
        <f>N366/RES_summary!N$21</f>
        <v>0</v>
      </c>
      <c r="O423" s="177">
        <f>O366/RES_summary!O$21</f>
        <v>0</v>
      </c>
      <c r="P423" s="177">
        <f>P366/RES_summary!P$21</f>
        <v>0</v>
      </c>
      <c r="Q423" s="177">
        <f>Q366/RES_summary!Q$21</f>
        <v>0</v>
      </c>
    </row>
    <row r="424" spans="1:17" ht="12" customHeight="1" x14ac:dyDescent="0.25">
      <c r="A424" s="158" t="s">
        <v>63</v>
      </c>
      <c r="B424" s="157"/>
      <c r="C424" s="178">
        <f>C367/RES_summary!C$21</f>
        <v>0</v>
      </c>
      <c r="D424" s="178">
        <f>D367/RES_summary!D$21</f>
        <v>0</v>
      </c>
      <c r="E424" s="178">
        <f>E367/RES_summary!E$21</f>
        <v>0</v>
      </c>
      <c r="F424" s="178">
        <f>F367/RES_summary!F$21</f>
        <v>0</v>
      </c>
      <c r="G424" s="178">
        <f>G367/RES_summary!G$21</f>
        <v>0</v>
      </c>
      <c r="H424" s="178">
        <f>H367/RES_summary!H$21</f>
        <v>0</v>
      </c>
      <c r="I424" s="178">
        <f>I367/RES_summary!I$21</f>
        <v>0</v>
      </c>
      <c r="J424" s="178">
        <f>J367/RES_summary!J$21</f>
        <v>0</v>
      </c>
      <c r="K424" s="178">
        <f>K367/RES_summary!K$21</f>
        <v>0</v>
      </c>
      <c r="L424" s="178">
        <f>L367/RES_summary!L$21</f>
        <v>0</v>
      </c>
      <c r="M424" s="178">
        <f>M367/RES_summary!M$21</f>
        <v>0</v>
      </c>
      <c r="N424" s="178">
        <f>N367/RES_summary!N$21</f>
        <v>0</v>
      </c>
      <c r="O424" s="178">
        <f>O367/RES_summary!O$21</f>
        <v>0</v>
      </c>
      <c r="P424" s="178">
        <f>P367/RES_summary!P$21</f>
        <v>0</v>
      </c>
      <c r="Q424" s="178">
        <f>Q367/RES_summary!Q$21</f>
        <v>0</v>
      </c>
    </row>
    <row r="425" spans="1:17" ht="12" customHeight="1" x14ac:dyDescent="0.25">
      <c r="A425" s="167" t="s">
        <v>148</v>
      </c>
      <c r="B425" s="132"/>
      <c r="C425" s="183">
        <f>C368/RES_summary!C$21</f>
        <v>0</v>
      </c>
      <c r="D425" s="183">
        <f>D368/RES_summary!D$21</f>
        <v>0</v>
      </c>
      <c r="E425" s="183">
        <f>E368/RES_summary!E$21</f>
        <v>0</v>
      </c>
      <c r="F425" s="183">
        <f>F368/RES_summary!F$21</f>
        <v>0</v>
      </c>
      <c r="G425" s="183">
        <f>G368/RES_summary!G$21</f>
        <v>0</v>
      </c>
      <c r="H425" s="183">
        <f>H368/RES_summary!H$21</f>
        <v>0</v>
      </c>
      <c r="I425" s="183">
        <f>I368/RES_summary!I$21</f>
        <v>0</v>
      </c>
      <c r="J425" s="183">
        <f>J368/RES_summary!J$21</f>
        <v>0</v>
      </c>
      <c r="K425" s="183">
        <f>K368/RES_summary!K$21</f>
        <v>0</v>
      </c>
      <c r="L425" s="183">
        <f>L368/RES_summary!L$21</f>
        <v>0</v>
      </c>
      <c r="M425" s="183">
        <f>M368/RES_summary!M$21</f>
        <v>0</v>
      </c>
      <c r="N425" s="183">
        <f>N368/RES_summary!N$21</f>
        <v>0</v>
      </c>
      <c r="O425" s="183">
        <f>O368/RES_summary!O$21</f>
        <v>0</v>
      </c>
      <c r="P425" s="183">
        <f>P368/RES_summary!P$21</f>
        <v>0</v>
      </c>
      <c r="Q425" s="183">
        <f>Q368/RES_summary!Q$21</f>
        <v>0</v>
      </c>
    </row>
    <row r="426" spans="1:17" ht="12" customHeight="1" x14ac:dyDescent="0.25">
      <c r="A426" s="167" t="s">
        <v>147</v>
      </c>
      <c r="B426" s="132"/>
      <c r="C426" s="183">
        <f>C369/RES_summary!C$21</f>
        <v>0</v>
      </c>
      <c r="D426" s="183">
        <f>D369/RES_summary!D$21</f>
        <v>0</v>
      </c>
      <c r="E426" s="183">
        <f>E369/RES_summary!E$21</f>
        <v>0</v>
      </c>
      <c r="F426" s="183">
        <f>F369/RES_summary!F$21</f>
        <v>0</v>
      </c>
      <c r="G426" s="183">
        <f>G369/RES_summary!G$21</f>
        <v>0</v>
      </c>
      <c r="H426" s="183">
        <f>H369/RES_summary!H$21</f>
        <v>0</v>
      </c>
      <c r="I426" s="183">
        <f>I369/RES_summary!I$21</f>
        <v>0</v>
      </c>
      <c r="J426" s="183">
        <f>J369/RES_summary!J$21</f>
        <v>0</v>
      </c>
      <c r="K426" s="183">
        <f>K369/RES_summary!K$21</f>
        <v>0</v>
      </c>
      <c r="L426" s="183">
        <f>L369/RES_summary!L$21</f>
        <v>0</v>
      </c>
      <c r="M426" s="183">
        <f>M369/RES_summary!M$21</f>
        <v>0</v>
      </c>
      <c r="N426" s="183">
        <f>N369/RES_summary!N$21</f>
        <v>0</v>
      </c>
      <c r="O426" s="183">
        <f>O369/RES_summary!O$21</f>
        <v>0</v>
      </c>
      <c r="P426" s="183">
        <f>P369/RES_summary!P$21</f>
        <v>0</v>
      </c>
      <c r="Q426" s="183">
        <f>Q369/RES_summary!Q$21</f>
        <v>0</v>
      </c>
    </row>
    <row r="427" spans="1:17" ht="12" customHeight="1" x14ac:dyDescent="0.25">
      <c r="A427" s="166" t="s">
        <v>61</v>
      </c>
      <c r="B427" s="165"/>
      <c r="C427" s="182">
        <f>C370/RES_summary!C$21</f>
        <v>0</v>
      </c>
      <c r="D427" s="182">
        <f>D370/RES_summary!D$21</f>
        <v>0</v>
      </c>
      <c r="E427" s="182">
        <f>E370/RES_summary!E$21</f>
        <v>0</v>
      </c>
      <c r="F427" s="182">
        <f>F370/RES_summary!F$21</f>
        <v>0</v>
      </c>
      <c r="G427" s="182">
        <f>G370/RES_summary!G$21</f>
        <v>0</v>
      </c>
      <c r="H427" s="182">
        <f>H370/RES_summary!H$21</f>
        <v>0</v>
      </c>
      <c r="I427" s="182">
        <f>I370/RES_summary!I$21</f>
        <v>0</v>
      </c>
      <c r="J427" s="182">
        <f>J370/RES_summary!J$21</f>
        <v>0</v>
      </c>
      <c r="K427" s="182">
        <f>K370/RES_summary!K$21</f>
        <v>0</v>
      </c>
      <c r="L427" s="182">
        <f>L370/RES_summary!L$21</f>
        <v>0</v>
      </c>
      <c r="M427" s="182">
        <f>M370/RES_summary!M$21</f>
        <v>0</v>
      </c>
      <c r="N427" s="182">
        <f>N370/RES_summary!N$21</f>
        <v>0</v>
      </c>
      <c r="O427" s="182">
        <f>O370/RES_summary!O$21</f>
        <v>0</v>
      </c>
      <c r="P427" s="182">
        <f>P370/RES_summary!P$21</f>
        <v>0</v>
      </c>
      <c r="Q427" s="182">
        <f>Q370/RES_summary!Q$21</f>
        <v>0</v>
      </c>
    </row>
    <row r="428" spans="1:17" ht="12" customHeight="1" x14ac:dyDescent="0.25">
      <c r="A428" s="147" t="s">
        <v>59</v>
      </c>
      <c r="B428" s="164"/>
      <c r="C428" s="181">
        <f>C371/RES_summary!C$21</f>
        <v>0</v>
      </c>
      <c r="D428" s="181">
        <f>D371/RES_summary!D$21</f>
        <v>0</v>
      </c>
      <c r="E428" s="181">
        <f>E371/RES_summary!E$21</f>
        <v>0</v>
      </c>
      <c r="F428" s="181">
        <f>F371/RES_summary!F$21</f>
        <v>0</v>
      </c>
      <c r="G428" s="181">
        <f>G371/RES_summary!G$21</f>
        <v>0</v>
      </c>
      <c r="H428" s="181">
        <f>H371/RES_summary!H$21</f>
        <v>0</v>
      </c>
      <c r="I428" s="181">
        <f>I371/RES_summary!I$21</f>
        <v>0</v>
      </c>
      <c r="J428" s="181">
        <f>J371/RES_summary!J$21</f>
        <v>0</v>
      </c>
      <c r="K428" s="181">
        <f>K371/RES_summary!K$21</f>
        <v>0</v>
      </c>
      <c r="L428" s="181">
        <f>L371/RES_summary!L$21</f>
        <v>0</v>
      </c>
      <c r="M428" s="181">
        <f>M371/RES_summary!M$21</f>
        <v>0</v>
      </c>
      <c r="N428" s="181">
        <f>N371/RES_summary!N$21</f>
        <v>0</v>
      </c>
      <c r="O428" s="181">
        <f>O371/RES_summary!O$21</f>
        <v>0</v>
      </c>
      <c r="P428" s="181">
        <f>P371/RES_summary!P$21</f>
        <v>0</v>
      </c>
      <c r="Q428" s="181">
        <f>Q371/RES_summary!Q$21</f>
        <v>0</v>
      </c>
    </row>
    <row r="429" spans="1:17" ht="12" customHeight="1" x14ac:dyDescent="0.25">
      <c r="A429" s="163" t="s">
        <v>142</v>
      </c>
      <c r="B429" s="162"/>
      <c r="C429" s="180">
        <f>C372/RES_summary!C$21</f>
        <v>0</v>
      </c>
      <c r="D429" s="180">
        <f>D372/RES_summary!D$21</f>
        <v>0</v>
      </c>
      <c r="E429" s="180">
        <f>E372/RES_summary!E$21</f>
        <v>0</v>
      </c>
      <c r="F429" s="180">
        <f>F372/RES_summary!F$21</f>
        <v>0</v>
      </c>
      <c r="G429" s="180">
        <f>G372/RES_summary!G$21</f>
        <v>0</v>
      </c>
      <c r="H429" s="180">
        <f>H372/RES_summary!H$21</f>
        <v>0</v>
      </c>
      <c r="I429" s="180">
        <f>I372/RES_summary!I$21</f>
        <v>0</v>
      </c>
      <c r="J429" s="180">
        <f>J372/RES_summary!J$21</f>
        <v>0</v>
      </c>
      <c r="K429" s="180">
        <f>K372/RES_summary!K$21</f>
        <v>0</v>
      </c>
      <c r="L429" s="180">
        <f>L372/RES_summary!L$21</f>
        <v>0</v>
      </c>
      <c r="M429" s="180">
        <f>M372/RES_summary!M$21</f>
        <v>0</v>
      </c>
      <c r="N429" s="180">
        <f>N372/RES_summary!N$21</f>
        <v>0</v>
      </c>
      <c r="O429" s="180">
        <f>O372/RES_summary!O$21</f>
        <v>0</v>
      </c>
      <c r="P429" s="180">
        <f>P372/RES_summary!P$21</f>
        <v>0</v>
      </c>
      <c r="Q429" s="180">
        <f>Q372/RES_summary!Q$21</f>
        <v>0</v>
      </c>
    </row>
    <row r="430" spans="1:17" ht="12" customHeight="1" x14ac:dyDescent="0.25">
      <c r="A430" s="161" t="s">
        <v>141</v>
      </c>
      <c r="B430" s="160"/>
      <c r="C430" s="179">
        <f>C373/RES_summary!C$21</f>
        <v>0</v>
      </c>
      <c r="D430" s="179">
        <f>D373/RES_summary!D$21</f>
        <v>0</v>
      </c>
      <c r="E430" s="179">
        <f>E373/RES_summary!E$21</f>
        <v>0</v>
      </c>
      <c r="F430" s="179">
        <f>F373/RES_summary!F$21</f>
        <v>0</v>
      </c>
      <c r="G430" s="179">
        <f>G373/RES_summary!G$21</f>
        <v>0</v>
      </c>
      <c r="H430" s="179">
        <f>H373/RES_summary!H$21</f>
        <v>0</v>
      </c>
      <c r="I430" s="179">
        <f>I373/RES_summary!I$21</f>
        <v>0</v>
      </c>
      <c r="J430" s="179">
        <f>J373/RES_summary!J$21</f>
        <v>0</v>
      </c>
      <c r="K430" s="179">
        <f>K373/RES_summary!K$21</f>
        <v>0</v>
      </c>
      <c r="L430" s="179">
        <f>L373/RES_summary!L$21</f>
        <v>0</v>
      </c>
      <c r="M430" s="179">
        <f>M373/RES_summary!M$21</f>
        <v>0</v>
      </c>
      <c r="N430" s="179">
        <f>N373/RES_summary!N$21</f>
        <v>0</v>
      </c>
      <c r="O430" s="179">
        <f>O373/RES_summary!O$21</f>
        <v>0</v>
      </c>
      <c r="P430" s="179">
        <f>P373/RES_summary!P$21</f>
        <v>0</v>
      </c>
      <c r="Q430" s="179">
        <f>Q373/RES_summary!Q$21</f>
        <v>0</v>
      </c>
    </row>
    <row r="431" spans="1:17" ht="12" customHeight="1" x14ac:dyDescent="0.25">
      <c r="A431" s="148" t="s">
        <v>60</v>
      </c>
      <c r="B431" s="156"/>
      <c r="C431" s="177">
        <f>C374/RES_summary!C$21</f>
        <v>0</v>
      </c>
      <c r="D431" s="177">
        <f>D374/RES_summary!D$21</f>
        <v>0</v>
      </c>
      <c r="E431" s="177">
        <f>E374/RES_summary!E$21</f>
        <v>0</v>
      </c>
      <c r="F431" s="177">
        <f>F374/RES_summary!F$21</f>
        <v>0</v>
      </c>
      <c r="G431" s="177">
        <f>G374/RES_summary!G$21</f>
        <v>0</v>
      </c>
      <c r="H431" s="177">
        <f>H374/RES_summary!H$21</f>
        <v>0</v>
      </c>
      <c r="I431" s="177">
        <f>I374/RES_summary!I$21</f>
        <v>0</v>
      </c>
      <c r="J431" s="177">
        <f>J374/RES_summary!J$21</f>
        <v>0</v>
      </c>
      <c r="K431" s="177">
        <f>K374/RES_summary!K$21</f>
        <v>0</v>
      </c>
      <c r="L431" s="177">
        <f>L374/RES_summary!L$21</f>
        <v>0</v>
      </c>
      <c r="M431" s="177">
        <f>M374/RES_summary!M$21</f>
        <v>0</v>
      </c>
      <c r="N431" s="177">
        <f>N374/RES_summary!N$21</f>
        <v>0</v>
      </c>
      <c r="O431" s="177">
        <f>O374/RES_summary!O$21</f>
        <v>0</v>
      </c>
      <c r="P431" s="177">
        <f>P374/RES_summary!P$21</f>
        <v>0</v>
      </c>
      <c r="Q431" s="177">
        <f>Q374/RES_summary!Q$21</f>
        <v>0</v>
      </c>
    </row>
    <row r="432" spans="1:17" ht="12" customHeight="1" x14ac:dyDescent="0.25">
      <c r="A432" s="148" t="s">
        <v>59</v>
      </c>
      <c r="B432" s="156"/>
      <c r="C432" s="177">
        <f>C375/RES_summary!C$21</f>
        <v>0</v>
      </c>
      <c r="D432" s="177">
        <f>D375/RES_summary!D$21</f>
        <v>0</v>
      </c>
      <c r="E432" s="177">
        <f>E375/RES_summary!E$21</f>
        <v>0</v>
      </c>
      <c r="F432" s="177">
        <f>F375/RES_summary!F$21</f>
        <v>0</v>
      </c>
      <c r="G432" s="177">
        <f>G375/RES_summary!G$21</f>
        <v>0</v>
      </c>
      <c r="H432" s="177">
        <f>H375/RES_summary!H$21</f>
        <v>0</v>
      </c>
      <c r="I432" s="177">
        <f>I375/RES_summary!I$21</f>
        <v>0</v>
      </c>
      <c r="J432" s="177">
        <f>J375/RES_summary!J$21</f>
        <v>0</v>
      </c>
      <c r="K432" s="177">
        <f>K375/RES_summary!K$21</f>
        <v>0</v>
      </c>
      <c r="L432" s="177">
        <f>L375/RES_summary!L$21</f>
        <v>0</v>
      </c>
      <c r="M432" s="177">
        <f>M375/RES_summary!M$21</f>
        <v>0</v>
      </c>
      <c r="N432" s="177">
        <f>N375/RES_summary!N$21</f>
        <v>0</v>
      </c>
      <c r="O432" s="177">
        <f>O375/RES_summary!O$21</f>
        <v>0</v>
      </c>
      <c r="P432" s="177">
        <f>P375/RES_summary!P$21</f>
        <v>0</v>
      </c>
      <c r="Q432" s="177">
        <f>Q375/RES_summary!Q$21</f>
        <v>0</v>
      </c>
    </row>
    <row r="433" spans="1:17" ht="12" customHeight="1" x14ac:dyDescent="0.25">
      <c r="A433" s="158" t="s">
        <v>62</v>
      </c>
      <c r="B433" s="157"/>
      <c r="C433" s="178">
        <f>C376/RES_summary!C$21</f>
        <v>0</v>
      </c>
      <c r="D433" s="178">
        <f>D376/RES_summary!D$21</f>
        <v>0</v>
      </c>
      <c r="E433" s="178">
        <f>E376/RES_summary!E$21</f>
        <v>0</v>
      </c>
      <c r="F433" s="178">
        <f>F376/RES_summary!F$21</f>
        <v>0</v>
      </c>
      <c r="G433" s="178">
        <f>G376/RES_summary!G$21</f>
        <v>0</v>
      </c>
      <c r="H433" s="178">
        <f>H376/RES_summary!H$21</f>
        <v>0</v>
      </c>
      <c r="I433" s="178">
        <f>I376/RES_summary!I$21</f>
        <v>0</v>
      </c>
      <c r="J433" s="178">
        <f>J376/RES_summary!J$21</f>
        <v>0</v>
      </c>
      <c r="K433" s="178">
        <f>K376/RES_summary!K$21</f>
        <v>0</v>
      </c>
      <c r="L433" s="178">
        <f>L376/RES_summary!L$21</f>
        <v>0</v>
      </c>
      <c r="M433" s="178">
        <f>M376/RES_summary!M$21</f>
        <v>0</v>
      </c>
      <c r="N433" s="178">
        <f>N376/RES_summary!N$21</f>
        <v>0</v>
      </c>
      <c r="O433" s="178">
        <f>O376/RES_summary!O$21</f>
        <v>0</v>
      </c>
      <c r="P433" s="178">
        <f>P376/RES_summary!P$21</f>
        <v>0</v>
      </c>
      <c r="Q433" s="178">
        <f>Q376/RES_summary!Q$21</f>
        <v>0</v>
      </c>
    </row>
    <row r="434" spans="1:17" ht="12" customHeight="1" x14ac:dyDescent="0.25">
      <c r="A434" s="23" t="s">
        <v>57</v>
      </c>
      <c r="B434" s="156"/>
      <c r="C434" s="177">
        <f>C377/RES_summary!C$21</f>
        <v>0</v>
      </c>
      <c r="D434" s="177">
        <f>D377/RES_summary!D$21</f>
        <v>0</v>
      </c>
      <c r="E434" s="177">
        <f>E377/RES_summary!E$21</f>
        <v>0</v>
      </c>
      <c r="F434" s="177">
        <f>F377/RES_summary!F$21</f>
        <v>0</v>
      </c>
      <c r="G434" s="177">
        <f>G377/RES_summary!G$21</f>
        <v>0</v>
      </c>
      <c r="H434" s="177">
        <f>H377/RES_summary!H$21</f>
        <v>0</v>
      </c>
      <c r="I434" s="177">
        <f>I377/RES_summary!I$21</f>
        <v>0</v>
      </c>
      <c r="J434" s="177">
        <f>J377/RES_summary!J$21</f>
        <v>0</v>
      </c>
      <c r="K434" s="177">
        <f>K377/RES_summary!K$21</f>
        <v>0</v>
      </c>
      <c r="L434" s="177">
        <f>L377/RES_summary!L$21</f>
        <v>0</v>
      </c>
      <c r="M434" s="177">
        <f>M377/RES_summary!M$21</f>
        <v>0</v>
      </c>
      <c r="N434" s="177">
        <f>N377/RES_summary!N$21</f>
        <v>0</v>
      </c>
      <c r="O434" s="177">
        <f>O377/RES_summary!O$21</f>
        <v>0</v>
      </c>
      <c r="P434" s="177">
        <f>P377/RES_summary!P$21</f>
        <v>0</v>
      </c>
      <c r="Q434" s="177">
        <f>Q377/RES_summary!Q$21</f>
        <v>0</v>
      </c>
    </row>
    <row r="435" spans="1:17" ht="12" customHeight="1" x14ac:dyDescent="0.25">
      <c r="A435" s="29" t="s">
        <v>140</v>
      </c>
      <c r="B435" s="57"/>
      <c r="C435" s="176">
        <f>C378/RES_summary!C$21</f>
        <v>0</v>
      </c>
      <c r="D435" s="176">
        <f>D378/RES_summary!D$21</f>
        <v>0</v>
      </c>
      <c r="E435" s="176">
        <f>E378/RES_summary!E$21</f>
        <v>0</v>
      </c>
      <c r="F435" s="176">
        <f>F378/RES_summary!F$21</f>
        <v>0</v>
      </c>
      <c r="G435" s="176">
        <f>G378/RES_summary!G$21</f>
        <v>0</v>
      </c>
      <c r="H435" s="176">
        <f>H378/RES_summary!H$21</f>
        <v>0</v>
      </c>
      <c r="I435" s="176">
        <f>I378/RES_summary!I$21</f>
        <v>0</v>
      </c>
      <c r="J435" s="176">
        <f>J378/RES_summary!J$21</f>
        <v>0</v>
      </c>
      <c r="K435" s="176">
        <f>K378/RES_summary!K$21</f>
        <v>0</v>
      </c>
      <c r="L435" s="176">
        <f>L378/RES_summary!L$21</f>
        <v>0</v>
      </c>
      <c r="M435" s="176">
        <f>M378/RES_summary!M$21</f>
        <v>0</v>
      </c>
      <c r="N435" s="176">
        <f>N378/RES_summary!N$21</f>
        <v>0</v>
      </c>
      <c r="O435" s="176">
        <f>O378/RES_summary!O$21</f>
        <v>0</v>
      </c>
      <c r="P435" s="176">
        <f>P378/RES_summary!P$21</f>
        <v>0</v>
      </c>
      <c r="Q435" s="176">
        <f>Q378/RES_summary!Q$21</f>
        <v>0</v>
      </c>
    </row>
    <row r="437" spans="1:17" ht="12" customHeight="1" x14ac:dyDescent="0.25">
      <c r="A437" s="152" t="s">
        <v>185</v>
      </c>
      <c r="B437" s="168"/>
      <c r="C437" s="184">
        <f>C380/RES_summary!C$21</f>
        <v>0</v>
      </c>
      <c r="D437" s="184">
        <f>D380/RES_summary!D$21</f>
        <v>0</v>
      </c>
      <c r="E437" s="184">
        <f>E380/RES_summary!E$21</f>
        <v>0</v>
      </c>
      <c r="F437" s="184">
        <f>F380/RES_summary!F$21</f>
        <v>0</v>
      </c>
      <c r="G437" s="184">
        <f>G380/RES_summary!G$21</f>
        <v>0</v>
      </c>
      <c r="H437" s="184">
        <f>H380/RES_summary!H$21</f>
        <v>0</v>
      </c>
      <c r="I437" s="184">
        <f>I380/RES_summary!I$21</f>
        <v>0</v>
      </c>
      <c r="J437" s="184">
        <f>J380/RES_summary!J$21</f>
        <v>0</v>
      </c>
      <c r="K437" s="184">
        <f>K380/RES_summary!K$21</f>
        <v>0</v>
      </c>
      <c r="L437" s="184">
        <f>L380/RES_summary!L$21</f>
        <v>0</v>
      </c>
      <c r="M437" s="184">
        <f>M380/RES_summary!M$21</f>
        <v>0</v>
      </c>
      <c r="N437" s="184">
        <f>N380/RES_summary!N$21</f>
        <v>0</v>
      </c>
      <c r="O437" s="184">
        <f>O380/RES_summary!O$21</f>
        <v>0</v>
      </c>
      <c r="P437" s="184">
        <f>P380/RES_summary!P$21</f>
        <v>0</v>
      </c>
      <c r="Q437" s="184">
        <f>Q380/RES_summary!Q$21</f>
        <v>0</v>
      </c>
    </row>
    <row r="438" spans="1:17" ht="12" customHeight="1" x14ac:dyDescent="0.25">
      <c r="A438" s="158" t="s">
        <v>65</v>
      </c>
      <c r="B438" s="157"/>
      <c r="C438" s="178">
        <f>C381/RES_summary!C$21</f>
        <v>0</v>
      </c>
      <c r="D438" s="178">
        <f>D381/RES_summary!D$21</f>
        <v>0</v>
      </c>
      <c r="E438" s="178">
        <f>E381/RES_summary!E$21</f>
        <v>0</v>
      </c>
      <c r="F438" s="178">
        <f>F381/RES_summary!F$21</f>
        <v>0</v>
      </c>
      <c r="G438" s="178">
        <f>G381/RES_summary!G$21</f>
        <v>0</v>
      </c>
      <c r="H438" s="178">
        <f>H381/RES_summary!H$21</f>
        <v>0</v>
      </c>
      <c r="I438" s="178">
        <f>I381/RES_summary!I$21</f>
        <v>0</v>
      </c>
      <c r="J438" s="178">
        <f>J381/RES_summary!J$21</f>
        <v>0</v>
      </c>
      <c r="K438" s="178">
        <f>K381/RES_summary!K$21</f>
        <v>0</v>
      </c>
      <c r="L438" s="178">
        <f>L381/RES_summary!L$21</f>
        <v>0</v>
      </c>
      <c r="M438" s="178">
        <f>M381/RES_summary!M$21</f>
        <v>0</v>
      </c>
      <c r="N438" s="178">
        <f>N381/RES_summary!N$21</f>
        <v>0</v>
      </c>
      <c r="O438" s="178">
        <f>O381/RES_summary!O$21</f>
        <v>0</v>
      </c>
      <c r="P438" s="178">
        <f>P381/RES_summary!P$21</f>
        <v>0</v>
      </c>
      <c r="Q438" s="178">
        <f>Q381/RES_summary!Q$21</f>
        <v>0</v>
      </c>
    </row>
    <row r="439" spans="1:17" ht="12" customHeight="1" x14ac:dyDescent="0.25">
      <c r="A439" s="23" t="s">
        <v>149</v>
      </c>
      <c r="B439" s="156"/>
      <c r="C439" s="177">
        <f>C382/RES_summary!C$21</f>
        <v>0</v>
      </c>
      <c r="D439" s="177">
        <f>D382/RES_summary!D$21</f>
        <v>0</v>
      </c>
      <c r="E439" s="177">
        <f>E382/RES_summary!E$21</f>
        <v>0</v>
      </c>
      <c r="F439" s="177">
        <f>F382/RES_summary!F$21</f>
        <v>0</v>
      </c>
      <c r="G439" s="177">
        <f>G382/RES_summary!G$21</f>
        <v>0</v>
      </c>
      <c r="H439" s="177">
        <f>H382/RES_summary!H$21</f>
        <v>0</v>
      </c>
      <c r="I439" s="177">
        <f>I382/RES_summary!I$21</f>
        <v>0</v>
      </c>
      <c r="J439" s="177">
        <f>J382/RES_summary!J$21</f>
        <v>0</v>
      </c>
      <c r="K439" s="177">
        <f>K382/RES_summary!K$21</f>
        <v>0</v>
      </c>
      <c r="L439" s="177">
        <f>L382/RES_summary!L$21</f>
        <v>0</v>
      </c>
      <c r="M439" s="177">
        <f>M382/RES_summary!M$21</f>
        <v>0</v>
      </c>
      <c r="N439" s="177">
        <f>N382/RES_summary!N$21</f>
        <v>0</v>
      </c>
      <c r="O439" s="177">
        <f>O382/RES_summary!O$21</f>
        <v>0</v>
      </c>
      <c r="P439" s="177">
        <f>P382/RES_summary!P$21</f>
        <v>0</v>
      </c>
      <c r="Q439" s="177">
        <f>Q382/RES_summary!Q$21</f>
        <v>0</v>
      </c>
    </row>
    <row r="440" spans="1:17" ht="12" customHeight="1" x14ac:dyDescent="0.25">
      <c r="A440" s="23" t="s">
        <v>60</v>
      </c>
      <c r="B440" s="156"/>
      <c r="C440" s="177">
        <f>C383/RES_summary!C$21</f>
        <v>0</v>
      </c>
      <c r="D440" s="177">
        <f>D383/RES_summary!D$21</f>
        <v>0</v>
      </c>
      <c r="E440" s="177">
        <f>E383/RES_summary!E$21</f>
        <v>0</v>
      </c>
      <c r="F440" s="177">
        <f>F383/RES_summary!F$21</f>
        <v>0</v>
      </c>
      <c r="G440" s="177">
        <f>G383/RES_summary!G$21</f>
        <v>0</v>
      </c>
      <c r="H440" s="177">
        <f>H383/RES_summary!H$21</f>
        <v>0</v>
      </c>
      <c r="I440" s="177">
        <f>I383/RES_summary!I$21</f>
        <v>0</v>
      </c>
      <c r="J440" s="177">
        <f>J383/RES_summary!J$21</f>
        <v>0</v>
      </c>
      <c r="K440" s="177">
        <f>K383/RES_summary!K$21</f>
        <v>0</v>
      </c>
      <c r="L440" s="177">
        <f>L383/RES_summary!L$21</f>
        <v>0</v>
      </c>
      <c r="M440" s="177">
        <f>M383/RES_summary!M$21</f>
        <v>0</v>
      </c>
      <c r="N440" s="177">
        <f>N383/RES_summary!N$21</f>
        <v>0</v>
      </c>
      <c r="O440" s="177">
        <f>O383/RES_summary!O$21</f>
        <v>0</v>
      </c>
      <c r="P440" s="177">
        <f>P383/RES_summary!P$21</f>
        <v>0</v>
      </c>
      <c r="Q440" s="177">
        <f>Q383/RES_summary!Q$21</f>
        <v>0</v>
      </c>
    </row>
    <row r="441" spans="1:17" ht="12" customHeight="1" x14ac:dyDescent="0.25">
      <c r="A441" s="158" t="s">
        <v>112</v>
      </c>
      <c r="B441" s="157"/>
      <c r="C441" s="178">
        <f>C384/RES_summary!C$21</f>
        <v>0</v>
      </c>
      <c r="D441" s="178">
        <f>D384/RES_summary!D$21</f>
        <v>0</v>
      </c>
      <c r="E441" s="178">
        <f>E384/RES_summary!E$21</f>
        <v>0</v>
      </c>
      <c r="F441" s="178">
        <f>F384/RES_summary!F$21</f>
        <v>0</v>
      </c>
      <c r="G441" s="178">
        <f>G384/RES_summary!G$21</f>
        <v>0</v>
      </c>
      <c r="H441" s="178">
        <f>H384/RES_summary!H$21</f>
        <v>0</v>
      </c>
      <c r="I441" s="178">
        <f>I384/RES_summary!I$21</f>
        <v>0</v>
      </c>
      <c r="J441" s="178">
        <f>J384/RES_summary!J$21</f>
        <v>0</v>
      </c>
      <c r="K441" s="178">
        <f>K384/RES_summary!K$21</f>
        <v>0</v>
      </c>
      <c r="L441" s="178">
        <f>L384/RES_summary!L$21</f>
        <v>0</v>
      </c>
      <c r="M441" s="178">
        <f>M384/RES_summary!M$21</f>
        <v>0</v>
      </c>
      <c r="N441" s="178">
        <f>N384/RES_summary!N$21</f>
        <v>0</v>
      </c>
      <c r="O441" s="178">
        <f>O384/RES_summary!O$21</f>
        <v>0</v>
      </c>
      <c r="P441" s="178">
        <f>P384/RES_summary!P$21</f>
        <v>0</v>
      </c>
      <c r="Q441" s="178">
        <f>Q384/RES_summary!Q$21</f>
        <v>0</v>
      </c>
    </row>
    <row r="442" spans="1:17" ht="12" customHeight="1" x14ac:dyDescent="0.25">
      <c r="A442" s="23" t="s">
        <v>60</v>
      </c>
      <c r="B442" s="156"/>
      <c r="C442" s="177">
        <f>C385/RES_summary!C$21</f>
        <v>0</v>
      </c>
      <c r="D442" s="177">
        <f>D385/RES_summary!D$21</f>
        <v>0</v>
      </c>
      <c r="E442" s="177">
        <f>E385/RES_summary!E$21</f>
        <v>0</v>
      </c>
      <c r="F442" s="177">
        <f>F385/RES_summary!F$21</f>
        <v>0</v>
      </c>
      <c r="G442" s="177">
        <f>G385/RES_summary!G$21</f>
        <v>0</v>
      </c>
      <c r="H442" s="177">
        <f>H385/RES_summary!H$21</f>
        <v>0</v>
      </c>
      <c r="I442" s="177">
        <f>I385/RES_summary!I$21</f>
        <v>0</v>
      </c>
      <c r="J442" s="177">
        <f>J385/RES_summary!J$21</f>
        <v>0</v>
      </c>
      <c r="K442" s="177">
        <f>K385/RES_summary!K$21</f>
        <v>0</v>
      </c>
      <c r="L442" s="177">
        <f>L385/RES_summary!L$21</f>
        <v>0</v>
      </c>
      <c r="M442" s="177">
        <f>M385/RES_summary!M$21</f>
        <v>0</v>
      </c>
      <c r="N442" s="177">
        <f>N385/RES_summary!N$21</f>
        <v>0</v>
      </c>
      <c r="O442" s="177">
        <f>O385/RES_summary!O$21</f>
        <v>0</v>
      </c>
      <c r="P442" s="177">
        <f>P385/RES_summary!P$21</f>
        <v>0</v>
      </c>
      <c r="Q442" s="177">
        <f>Q385/RES_summary!Q$21</f>
        <v>0</v>
      </c>
    </row>
    <row r="443" spans="1:17" ht="12" customHeight="1" x14ac:dyDescent="0.25">
      <c r="A443" s="158" t="s">
        <v>63</v>
      </c>
      <c r="B443" s="157"/>
      <c r="C443" s="178">
        <f>C386/RES_summary!C$21</f>
        <v>0</v>
      </c>
      <c r="D443" s="178">
        <f>D386/RES_summary!D$21</f>
        <v>0</v>
      </c>
      <c r="E443" s="178">
        <f>E386/RES_summary!E$21</f>
        <v>0</v>
      </c>
      <c r="F443" s="178">
        <f>F386/RES_summary!F$21</f>
        <v>0</v>
      </c>
      <c r="G443" s="178">
        <f>G386/RES_summary!G$21</f>
        <v>0</v>
      </c>
      <c r="H443" s="178">
        <f>H386/RES_summary!H$21</f>
        <v>0</v>
      </c>
      <c r="I443" s="178">
        <f>I386/RES_summary!I$21</f>
        <v>0</v>
      </c>
      <c r="J443" s="178">
        <f>J386/RES_summary!J$21</f>
        <v>0</v>
      </c>
      <c r="K443" s="178">
        <f>K386/RES_summary!K$21</f>
        <v>0</v>
      </c>
      <c r="L443" s="178">
        <f>L386/RES_summary!L$21</f>
        <v>0</v>
      </c>
      <c r="M443" s="178">
        <f>M386/RES_summary!M$21</f>
        <v>0</v>
      </c>
      <c r="N443" s="178">
        <f>N386/RES_summary!N$21</f>
        <v>0</v>
      </c>
      <c r="O443" s="178">
        <f>O386/RES_summary!O$21</f>
        <v>0</v>
      </c>
      <c r="P443" s="178">
        <f>P386/RES_summary!P$21</f>
        <v>0</v>
      </c>
      <c r="Q443" s="178">
        <f>Q386/RES_summary!Q$21</f>
        <v>0</v>
      </c>
    </row>
    <row r="444" spans="1:17" ht="12" customHeight="1" x14ac:dyDescent="0.25">
      <c r="A444" s="167" t="s">
        <v>148</v>
      </c>
      <c r="B444" s="132"/>
      <c r="C444" s="183">
        <f>C387/RES_summary!C$21</f>
        <v>0</v>
      </c>
      <c r="D444" s="183">
        <f>D387/RES_summary!D$21</f>
        <v>0</v>
      </c>
      <c r="E444" s="183">
        <f>E387/RES_summary!E$21</f>
        <v>0</v>
      </c>
      <c r="F444" s="183">
        <f>F387/RES_summary!F$21</f>
        <v>0</v>
      </c>
      <c r="G444" s="183">
        <f>G387/RES_summary!G$21</f>
        <v>0</v>
      </c>
      <c r="H444" s="183">
        <f>H387/RES_summary!H$21</f>
        <v>0</v>
      </c>
      <c r="I444" s="183">
        <f>I387/RES_summary!I$21</f>
        <v>0</v>
      </c>
      <c r="J444" s="183">
        <f>J387/RES_summary!J$21</f>
        <v>0</v>
      </c>
      <c r="K444" s="183">
        <f>K387/RES_summary!K$21</f>
        <v>0</v>
      </c>
      <c r="L444" s="183">
        <f>L387/RES_summary!L$21</f>
        <v>0</v>
      </c>
      <c r="M444" s="183">
        <f>M387/RES_summary!M$21</f>
        <v>0</v>
      </c>
      <c r="N444" s="183">
        <f>N387/RES_summary!N$21</f>
        <v>0</v>
      </c>
      <c r="O444" s="183">
        <f>O387/RES_summary!O$21</f>
        <v>0</v>
      </c>
      <c r="P444" s="183">
        <f>P387/RES_summary!P$21</f>
        <v>0</v>
      </c>
      <c r="Q444" s="183">
        <f>Q387/RES_summary!Q$21</f>
        <v>0</v>
      </c>
    </row>
    <row r="445" spans="1:17" ht="12" customHeight="1" x14ac:dyDescent="0.25">
      <c r="A445" s="167" t="s">
        <v>147</v>
      </c>
      <c r="B445" s="132"/>
      <c r="C445" s="183">
        <f>C388/RES_summary!C$21</f>
        <v>0</v>
      </c>
      <c r="D445" s="183">
        <f>D388/RES_summary!D$21</f>
        <v>0</v>
      </c>
      <c r="E445" s="183">
        <f>E388/RES_summary!E$21</f>
        <v>0</v>
      </c>
      <c r="F445" s="183">
        <f>F388/RES_summary!F$21</f>
        <v>0</v>
      </c>
      <c r="G445" s="183">
        <f>G388/RES_summary!G$21</f>
        <v>0</v>
      </c>
      <c r="H445" s="183">
        <f>H388/RES_summary!H$21</f>
        <v>0</v>
      </c>
      <c r="I445" s="183">
        <f>I388/RES_summary!I$21</f>
        <v>0</v>
      </c>
      <c r="J445" s="183">
        <f>J388/RES_summary!J$21</f>
        <v>0</v>
      </c>
      <c r="K445" s="183">
        <f>K388/RES_summary!K$21</f>
        <v>0</v>
      </c>
      <c r="L445" s="183">
        <f>L388/RES_summary!L$21</f>
        <v>0</v>
      </c>
      <c r="M445" s="183">
        <f>M388/RES_summary!M$21</f>
        <v>0</v>
      </c>
      <c r="N445" s="183">
        <f>N388/RES_summary!N$21</f>
        <v>0</v>
      </c>
      <c r="O445" s="183">
        <f>O388/RES_summary!O$21</f>
        <v>0</v>
      </c>
      <c r="P445" s="183">
        <f>P388/RES_summary!P$21</f>
        <v>0</v>
      </c>
      <c r="Q445" s="183">
        <f>Q388/RES_summary!Q$21</f>
        <v>0</v>
      </c>
    </row>
    <row r="446" spans="1:17" ht="12" customHeight="1" x14ac:dyDescent="0.25">
      <c r="A446" s="166" t="s">
        <v>61</v>
      </c>
      <c r="B446" s="165"/>
      <c r="C446" s="182">
        <f>C389/RES_summary!C$21</f>
        <v>0</v>
      </c>
      <c r="D446" s="182">
        <f>D389/RES_summary!D$21</f>
        <v>0</v>
      </c>
      <c r="E446" s="182">
        <f>E389/RES_summary!E$21</f>
        <v>0</v>
      </c>
      <c r="F446" s="182">
        <f>F389/RES_summary!F$21</f>
        <v>0</v>
      </c>
      <c r="G446" s="182">
        <f>G389/RES_summary!G$21</f>
        <v>0</v>
      </c>
      <c r="H446" s="182">
        <f>H389/RES_summary!H$21</f>
        <v>0</v>
      </c>
      <c r="I446" s="182">
        <f>I389/RES_summary!I$21</f>
        <v>0</v>
      </c>
      <c r="J446" s="182">
        <f>J389/RES_summary!J$21</f>
        <v>0</v>
      </c>
      <c r="K446" s="182">
        <f>K389/RES_summary!K$21</f>
        <v>0</v>
      </c>
      <c r="L446" s="182">
        <f>L389/RES_summary!L$21</f>
        <v>0</v>
      </c>
      <c r="M446" s="182">
        <f>M389/RES_summary!M$21</f>
        <v>0</v>
      </c>
      <c r="N446" s="182">
        <f>N389/RES_summary!N$21</f>
        <v>0</v>
      </c>
      <c r="O446" s="182">
        <f>O389/RES_summary!O$21</f>
        <v>0</v>
      </c>
      <c r="P446" s="182">
        <f>P389/RES_summary!P$21</f>
        <v>0</v>
      </c>
      <c r="Q446" s="182">
        <f>Q389/RES_summary!Q$21</f>
        <v>0</v>
      </c>
    </row>
    <row r="447" spans="1:17" ht="12" customHeight="1" x14ac:dyDescent="0.25">
      <c r="A447" s="147" t="s">
        <v>59</v>
      </c>
      <c r="B447" s="164"/>
      <c r="C447" s="181">
        <f>C390/RES_summary!C$21</f>
        <v>0</v>
      </c>
      <c r="D447" s="181">
        <f>D390/RES_summary!D$21</f>
        <v>0</v>
      </c>
      <c r="E447" s="181">
        <f>E390/RES_summary!E$21</f>
        <v>0</v>
      </c>
      <c r="F447" s="181">
        <f>F390/RES_summary!F$21</f>
        <v>0</v>
      </c>
      <c r="G447" s="181">
        <f>G390/RES_summary!G$21</f>
        <v>0</v>
      </c>
      <c r="H447" s="181">
        <f>H390/RES_summary!H$21</f>
        <v>0</v>
      </c>
      <c r="I447" s="181">
        <f>I390/RES_summary!I$21</f>
        <v>0</v>
      </c>
      <c r="J447" s="181">
        <f>J390/RES_summary!J$21</f>
        <v>0</v>
      </c>
      <c r="K447" s="181">
        <f>K390/RES_summary!K$21</f>
        <v>0</v>
      </c>
      <c r="L447" s="181">
        <f>L390/RES_summary!L$21</f>
        <v>0</v>
      </c>
      <c r="M447" s="181">
        <f>M390/RES_summary!M$21</f>
        <v>0</v>
      </c>
      <c r="N447" s="181">
        <f>N390/RES_summary!N$21</f>
        <v>0</v>
      </c>
      <c r="O447" s="181">
        <f>O390/RES_summary!O$21</f>
        <v>0</v>
      </c>
      <c r="P447" s="181">
        <f>P390/RES_summary!P$21</f>
        <v>0</v>
      </c>
      <c r="Q447" s="181">
        <f>Q390/RES_summary!Q$21</f>
        <v>0</v>
      </c>
    </row>
    <row r="448" spans="1:17" ht="12" customHeight="1" x14ac:dyDescent="0.25">
      <c r="A448" s="163" t="s">
        <v>142</v>
      </c>
      <c r="B448" s="162"/>
      <c r="C448" s="180">
        <f>C391/RES_summary!C$21</f>
        <v>0</v>
      </c>
      <c r="D448" s="180">
        <f>D391/RES_summary!D$21</f>
        <v>0</v>
      </c>
      <c r="E448" s="180">
        <f>E391/RES_summary!E$21</f>
        <v>0</v>
      </c>
      <c r="F448" s="180">
        <f>F391/RES_summary!F$21</f>
        <v>0</v>
      </c>
      <c r="G448" s="180">
        <f>G391/RES_summary!G$21</f>
        <v>0</v>
      </c>
      <c r="H448" s="180">
        <f>H391/RES_summary!H$21</f>
        <v>0</v>
      </c>
      <c r="I448" s="180">
        <f>I391/RES_summary!I$21</f>
        <v>0</v>
      </c>
      <c r="J448" s="180">
        <f>J391/RES_summary!J$21</f>
        <v>0</v>
      </c>
      <c r="K448" s="180">
        <f>K391/RES_summary!K$21</f>
        <v>0</v>
      </c>
      <c r="L448" s="180">
        <f>L391/RES_summary!L$21</f>
        <v>0</v>
      </c>
      <c r="M448" s="180">
        <f>M391/RES_summary!M$21</f>
        <v>0</v>
      </c>
      <c r="N448" s="180">
        <f>N391/RES_summary!N$21</f>
        <v>0</v>
      </c>
      <c r="O448" s="180">
        <f>O391/RES_summary!O$21</f>
        <v>0</v>
      </c>
      <c r="P448" s="180">
        <f>P391/RES_summary!P$21</f>
        <v>0</v>
      </c>
      <c r="Q448" s="180">
        <f>Q391/RES_summary!Q$21</f>
        <v>0</v>
      </c>
    </row>
    <row r="449" spans="1:17" ht="12" customHeight="1" x14ac:dyDescent="0.25">
      <c r="A449" s="161" t="s">
        <v>141</v>
      </c>
      <c r="B449" s="160"/>
      <c r="C449" s="179">
        <f>C392/RES_summary!C$21</f>
        <v>0</v>
      </c>
      <c r="D449" s="179">
        <f>D392/RES_summary!D$21</f>
        <v>0</v>
      </c>
      <c r="E449" s="179">
        <f>E392/RES_summary!E$21</f>
        <v>0</v>
      </c>
      <c r="F449" s="179">
        <f>F392/RES_summary!F$21</f>
        <v>0</v>
      </c>
      <c r="G449" s="179">
        <f>G392/RES_summary!G$21</f>
        <v>0</v>
      </c>
      <c r="H449" s="179">
        <f>H392/RES_summary!H$21</f>
        <v>0</v>
      </c>
      <c r="I449" s="179">
        <f>I392/RES_summary!I$21</f>
        <v>0</v>
      </c>
      <c r="J449" s="179">
        <f>J392/RES_summary!J$21</f>
        <v>0</v>
      </c>
      <c r="K449" s="179">
        <f>K392/RES_summary!K$21</f>
        <v>0</v>
      </c>
      <c r="L449" s="179">
        <f>L392/RES_summary!L$21</f>
        <v>0</v>
      </c>
      <c r="M449" s="179">
        <f>M392/RES_summary!M$21</f>
        <v>0</v>
      </c>
      <c r="N449" s="179">
        <f>N392/RES_summary!N$21</f>
        <v>0</v>
      </c>
      <c r="O449" s="179">
        <f>O392/RES_summary!O$21</f>
        <v>0</v>
      </c>
      <c r="P449" s="179">
        <f>P392/RES_summary!P$21</f>
        <v>0</v>
      </c>
      <c r="Q449" s="179">
        <f>Q392/RES_summary!Q$21</f>
        <v>0</v>
      </c>
    </row>
    <row r="450" spans="1:17" ht="12" customHeight="1" x14ac:dyDescent="0.25">
      <c r="A450" s="148" t="s">
        <v>60</v>
      </c>
      <c r="B450" s="156"/>
      <c r="C450" s="177">
        <f>C393/RES_summary!C$21</f>
        <v>0</v>
      </c>
      <c r="D450" s="177">
        <f>D393/RES_summary!D$21</f>
        <v>0</v>
      </c>
      <c r="E450" s="177">
        <f>E393/RES_summary!E$21</f>
        <v>0</v>
      </c>
      <c r="F450" s="177">
        <f>F393/RES_summary!F$21</f>
        <v>0</v>
      </c>
      <c r="G450" s="177">
        <f>G393/RES_summary!G$21</f>
        <v>0</v>
      </c>
      <c r="H450" s="177">
        <f>H393/RES_summary!H$21</f>
        <v>0</v>
      </c>
      <c r="I450" s="177">
        <f>I393/RES_summary!I$21</f>
        <v>0</v>
      </c>
      <c r="J450" s="177">
        <f>J393/RES_summary!J$21</f>
        <v>0</v>
      </c>
      <c r="K450" s="177">
        <f>K393/RES_summary!K$21</f>
        <v>0</v>
      </c>
      <c r="L450" s="177">
        <f>L393/RES_summary!L$21</f>
        <v>0</v>
      </c>
      <c r="M450" s="177">
        <f>M393/RES_summary!M$21</f>
        <v>0</v>
      </c>
      <c r="N450" s="177">
        <f>N393/RES_summary!N$21</f>
        <v>0</v>
      </c>
      <c r="O450" s="177">
        <f>O393/RES_summary!O$21</f>
        <v>0</v>
      </c>
      <c r="P450" s="177">
        <f>P393/RES_summary!P$21</f>
        <v>0</v>
      </c>
      <c r="Q450" s="177">
        <f>Q393/RES_summary!Q$21</f>
        <v>0</v>
      </c>
    </row>
    <row r="451" spans="1:17" ht="12" customHeight="1" x14ac:dyDescent="0.25">
      <c r="A451" s="148" t="s">
        <v>59</v>
      </c>
      <c r="B451" s="156"/>
      <c r="C451" s="177">
        <f>C394/RES_summary!C$21</f>
        <v>0</v>
      </c>
      <c r="D451" s="177">
        <f>D394/RES_summary!D$21</f>
        <v>0</v>
      </c>
      <c r="E451" s="177">
        <f>E394/RES_summary!E$21</f>
        <v>0</v>
      </c>
      <c r="F451" s="177">
        <f>F394/RES_summary!F$21</f>
        <v>0</v>
      </c>
      <c r="G451" s="177">
        <f>G394/RES_summary!G$21</f>
        <v>0</v>
      </c>
      <c r="H451" s="177">
        <f>H394/RES_summary!H$21</f>
        <v>0</v>
      </c>
      <c r="I451" s="177">
        <f>I394/RES_summary!I$21</f>
        <v>0</v>
      </c>
      <c r="J451" s="177">
        <f>J394/RES_summary!J$21</f>
        <v>0</v>
      </c>
      <c r="K451" s="177">
        <f>K394/RES_summary!K$21</f>
        <v>0</v>
      </c>
      <c r="L451" s="177">
        <f>L394/RES_summary!L$21</f>
        <v>0</v>
      </c>
      <c r="M451" s="177">
        <f>M394/RES_summary!M$21</f>
        <v>0</v>
      </c>
      <c r="N451" s="177">
        <f>N394/RES_summary!N$21</f>
        <v>0</v>
      </c>
      <c r="O451" s="177">
        <f>O394/RES_summary!O$21</f>
        <v>0</v>
      </c>
      <c r="P451" s="177">
        <f>P394/RES_summary!P$21</f>
        <v>0</v>
      </c>
      <c r="Q451" s="177">
        <f>Q394/RES_summary!Q$21</f>
        <v>0</v>
      </c>
    </row>
    <row r="452" spans="1:17" ht="12" customHeight="1" x14ac:dyDescent="0.25">
      <c r="A452" s="158" t="s">
        <v>62</v>
      </c>
      <c r="B452" s="157"/>
      <c r="C452" s="178">
        <f>C395/RES_summary!C$21</f>
        <v>0</v>
      </c>
      <c r="D452" s="178">
        <f>D395/RES_summary!D$21</f>
        <v>0</v>
      </c>
      <c r="E452" s="178">
        <f>E395/RES_summary!E$21</f>
        <v>0</v>
      </c>
      <c r="F452" s="178">
        <f>F395/RES_summary!F$21</f>
        <v>0</v>
      </c>
      <c r="G452" s="178">
        <f>G395/RES_summary!G$21</f>
        <v>0</v>
      </c>
      <c r="H452" s="178">
        <f>H395/RES_summary!H$21</f>
        <v>0</v>
      </c>
      <c r="I452" s="178">
        <f>I395/RES_summary!I$21</f>
        <v>0</v>
      </c>
      <c r="J452" s="178">
        <f>J395/RES_summary!J$21</f>
        <v>0</v>
      </c>
      <c r="K452" s="178">
        <f>K395/RES_summary!K$21</f>
        <v>0</v>
      </c>
      <c r="L452" s="178">
        <f>L395/RES_summary!L$21</f>
        <v>0</v>
      </c>
      <c r="M452" s="178">
        <f>M395/RES_summary!M$21</f>
        <v>0</v>
      </c>
      <c r="N452" s="178">
        <f>N395/RES_summary!N$21</f>
        <v>0</v>
      </c>
      <c r="O452" s="178">
        <f>O395/RES_summary!O$21</f>
        <v>0</v>
      </c>
      <c r="P452" s="178">
        <f>P395/RES_summary!P$21</f>
        <v>0</v>
      </c>
      <c r="Q452" s="178">
        <f>Q395/RES_summary!Q$21</f>
        <v>0</v>
      </c>
    </row>
    <row r="453" spans="1:17" ht="12" customHeight="1" x14ac:dyDescent="0.25">
      <c r="A453" s="23" t="s">
        <v>57</v>
      </c>
      <c r="B453" s="156"/>
      <c r="C453" s="177">
        <f>C396/RES_summary!C$21</f>
        <v>0</v>
      </c>
      <c r="D453" s="177">
        <f>D396/RES_summary!D$21</f>
        <v>0</v>
      </c>
      <c r="E453" s="177">
        <f>E396/RES_summary!E$21</f>
        <v>0</v>
      </c>
      <c r="F453" s="177">
        <f>F396/RES_summary!F$21</f>
        <v>0</v>
      </c>
      <c r="G453" s="177">
        <f>G396/RES_summary!G$21</f>
        <v>0</v>
      </c>
      <c r="H453" s="177">
        <f>H396/RES_summary!H$21</f>
        <v>0</v>
      </c>
      <c r="I453" s="177">
        <f>I396/RES_summary!I$21</f>
        <v>0</v>
      </c>
      <c r="J453" s="177">
        <f>J396/RES_summary!J$21</f>
        <v>0</v>
      </c>
      <c r="K453" s="177">
        <f>K396/RES_summary!K$21</f>
        <v>0</v>
      </c>
      <c r="L453" s="177">
        <f>L396/RES_summary!L$21</f>
        <v>0</v>
      </c>
      <c r="M453" s="177">
        <f>M396/RES_summary!M$21</f>
        <v>0</v>
      </c>
      <c r="N453" s="177">
        <f>N396/RES_summary!N$21</f>
        <v>0</v>
      </c>
      <c r="O453" s="177">
        <f>O396/RES_summary!O$21</f>
        <v>0</v>
      </c>
      <c r="P453" s="177">
        <f>P396/RES_summary!P$21</f>
        <v>0</v>
      </c>
      <c r="Q453" s="177">
        <f>Q396/RES_summary!Q$21</f>
        <v>0</v>
      </c>
    </row>
    <row r="454" spans="1:17" ht="12" customHeight="1" x14ac:dyDescent="0.25">
      <c r="A454" s="29" t="s">
        <v>140</v>
      </c>
      <c r="B454" s="57"/>
      <c r="C454" s="176">
        <f>C397/RES_summary!C$21</f>
        <v>0</v>
      </c>
      <c r="D454" s="176">
        <f>D397/RES_summary!D$21</f>
        <v>0</v>
      </c>
      <c r="E454" s="176">
        <f>E397/RES_summary!E$21</f>
        <v>0</v>
      </c>
      <c r="F454" s="176">
        <f>F397/RES_summary!F$21</f>
        <v>0</v>
      </c>
      <c r="G454" s="176">
        <f>G397/RES_summary!G$21</f>
        <v>0</v>
      </c>
      <c r="H454" s="176">
        <f>H397/RES_summary!H$21</f>
        <v>0</v>
      </c>
      <c r="I454" s="176">
        <f>I397/RES_summary!I$21</f>
        <v>0</v>
      </c>
      <c r="J454" s="176">
        <f>J397/RES_summary!J$21</f>
        <v>0</v>
      </c>
      <c r="K454" s="176">
        <f>K397/RES_summary!K$21</f>
        <v>0</v>
      </c>
      <c r="L454" s="176">
        <f>L397/RES_summary!L$21</f>
        <v>0</v>
      </c>
      <c r="M454" s="176">
        <f>M397/RES_summary!M$21</f>
        <v>0</v>
      </c>
      <c r="N454" s="176">
        <f>N397/RES_summary!N$21</f>
        <v>0</v>
      </c>
      <c r="O454" s="176">
        <f>O397/RES_summary!O$21</f>
        <v>0</v>
      </c>
      <c r="P454" s="176">
        <f>P397/RES_summary!P$21</f>
        <v>0</v>
      </c>
      <c r="Q454" s="176">
        <f>Q397/RES_summary!Q$21</f>
        <v>0</v>
      </c>
    </row>
    <row r="456" spans="1:17" ht="12" customHeight="1" x14ac:dyDescent="0.25">
      <c r="A456" s="152" t="s">
        <v>184</v>
      </c>
      <c r="B456" s="168"/>
      <c r="C456" s="184">
        <f>C399/RES_summary!C$21</f>
        <v>0</v>
      </c>
      <c r="D456" s="184">
        <f>D399/RES_summary!D$21</f>
        <v>0</v>
      </c>
      <c r="E456" s="184">
        <f>E399/RES_summary!E$21</f>
        <v>0</v>
      </c>
      <c r="F456" s="184">
        <f>F399/RES_summary!F$21</f>
        <v>0</v>
      </c>
      <c r="G456" s="184">
        <f>G399/RES_summary!G$21</f>
        <v>0</v>
      </c>
      <c r="H456" s="184">
        <f>H399/RES_summary!H$21</f>
        <v>0</v>
      </c>
      <c r="I456" s="184">
        <f>I399/RES_summary!I$21</f>
        <v>0</v>
      </c>
      <c r="J456" s="184">
        <f>J399/RES_summary!J$21</f>
        <v>0</v>
      </c>
      <c r="K456" s="184">
        <f>K399/RES_summary!K$21</f>
        <v>0</v>
      </c>
      <c r="L456" s="184">
        <f>L399/RES_summary!L$21</f>
        <v>0</v>
      </c>
      <c r="M456" s="184">
        <f>M399/RES_summary!M$21</f>
        <v>0</v>
      </c>
      <c r="N456" s="184">
        <f>N399/RES_summary!N$21</f>
        <v>0</v>
      </c>
      <c r="O456" s="184">
        <f>O399/RES_summary!O$21</f>
        <v>0</v>
      </c>
      <c r="P456" s="184">
        <f>P399/RES_summary!P$21</f>
        <v>0</v>
      </c>
      <c r="Q456" s="184">
        <f>Q399/RES_summary!Q$21</f>
        <v>0</v>
      </c>
    </row>
    <row r="457" spans="1:17" ht="12" customHeight="1" x14ac:dyDescent="0.25">
      <c r="A457" s="158" t="s">
        <v>65</v>
      </c>
      <c r="B457" s="157"/>
      <c r="C457" s="178">
        <f>C400/RES_summary!C$21</f>
        <v>0</v>
      </c>
      <c r="D457" s="178">
        <f>D400/RES_summary!D$21</f>
        <v>0</v>
      </c>
      <c r="E457" s="178">
        <f>E400/RES_summary!E$21</f>
        <v>0</v>
      </c>
      <c r="F457" s="178">
        <f>F400/RES_summary!F$21</f>
        <v>0</v>
      </c>
      <c r="G457" s="178">
        <f>G400/RES_summary!G$21</f>
        <v>0</v>
      </c>
      <c r="H457" s="178">
        <f>H400/RES_summary!H$21</f>
        <v>0</v>
      </c>
      <c r="I457" s="178">
        <f>I400/RES_summary!I$21</f>
        <v>0</v>
      </c>
      <c r="J457" s="178">
        <f>J400/RES_summary!J$21</f>
        <v>0</v>
      </c>
      <c r="K457" s="178">
        <f>K400/RES_summary!K$21</f>
        <v>0</v>
      </c>
      <c r="L457" s="178">
        <f>L400/RES_summary!L$21</f>
        <v>0</v>
      </c>
      <c r="M457" s="178">
        <f>M400/RES_summary!M$21</f>
        <v>0</v>
      </c>
      <c r="N457" s="178">
        <f>N400/RES_summary!N$21</f>
        <v>0</v>
      </c>
      <c r="O457" s="178">
        <f>O400/RES_summary!O$21</f>
        <v>0</v>
      </c>
      <c r="P457" s="178">
        <f>P400/RES_summary!P$21</f>
        <v>0</v>
      </c>
      <c r="Q457" s="178">
        <f>Q400/RES_summary!Q$21</f>
        <v>0</v>
      </c>
    </row>
    <row r="458" spans="1:17" ht="12" customHeight="1" x14ac:dyDescent="0.25">
      <c r="A458" s="23" t="s">
        <v>149</v>
      </c>
      <c r="B458" s="156"/>
      <c r="C458" s="177">
        <f>C401/RES_summary!C$21</f>
        <v>0</v>
      </c>
      <c r="D458" s="177">
        <f>D401/RES_summary!D$21</f>
        <v>0</v>
      </c>
      <c r="E458" s="177">
        <f>E401/RES_summary!E$21</f>
        <v>0</v>
      </c>
      <c r="F458" s="177">
        <f>F401/RES_summary!F$21</f>
        <v>0</v>
      </c>
      <c r="G458" s="177">
        <f>G401/RES_summary!G$21</f>
        <v>0</v>
      </c>
      <c r="H458" s="177">
        <f>H401/RES_summary!H$21</f>
        <v>0</v>
      </c>
      <c r="I458" s="177">
        <f>I401/RES_summary!I$21</f>
        <v>0</v>
      </c>
      <c r="J458" s="177">
        <f>J401/RES_summary!J$21</f>
        <v>0</v>
      </c>
      <c r="K458" s="177">
        <f>K401/RES_summary!K$21</f>
        <v>0</v>
      </c>
      <c r="L458" s="177">
        <f>L401/RES_summary!L$21</f>
        <v>0</v>
      </c>
      <c r="M458" s="177">
        <f>M401/RES_summary!M$21</f>
        <v>0</v>
      </c>
      <c r="N458" s="177">
        <f>N401/RES_summary!N$21</f>
        <v>0</v>
      </c>
      <c r="O458" s="177">
        <f>O401/RES_summary!O$21</f>
        <v>0</v>
      </c>
      <c r="P458" s="177">
        <f>P401/RES_summary!P$21</f>
        <v>0</v>
      </c>
      <c r="Q458" s="177">
        <f>Q401/RES_summary!Q$21</f>
        <v>0</v>
      </c>
    </row>
    <row r="459" spans="1:17" ht="12" customHeight="1" x14ac:dyDescent="0.25">
      <c r="A459" s="23" t="s">
        <v>60</v>
      </c>
      <c r="B459" s="156"/>
      <c r="C459" s="177">
        <f>C402/RES_summary!C$21</f>
        <v>0</v>
      </c>
      <c r="D459" s="177">
        <f>D402/RES_summary!D$21</f>
        <v>0</v>
      </c>
      <c r="E459" s="177">
        <f>E402/RES_summary!E$21</f>
        <v>0</v>
      </c>
      <c r="F459" s="177">
        <f>F402/RES_summary!F$21</f>
        <v>0</v>
      </c>
      <c r="G459" s="177">
        <f>G402/RES_summary!G$21</f>
        <v>0</v>
      </c>
      <c r="H459" s="177">
        <f>H402/RES_summary!H$21</f>
        <v>0</v>
      </c>
      <c r="I459" s="177">
        <f>I402/RES_summary!I$21</f>
        <v>0</v>
      </c>
      <c r="J459" s="177">
        <f>J402/RES_summary!J$21</f>
        <v>0</v>
      </c>
      <c r="K459" s="177">
        <f>K402/RES_summary!K$21</f>
        <v>0</v>
      </c>
      <c r="L459" s="177">
        <f>L402/RES_summary!L$21</f>
        <v>0</v>
      </c>
      <c r="M459" s="177">
        <f>M402/RES_summary!M$21</f>
        <v>0</v>
      </c>
      <c r="N459" s="177">
        <f>N402/RES_summary!N$21</f>
        <v>0</v>
      </c>
      <c r="O459" s="177">
        <f>O402/RES_summary!O$21</f>
        <v>0</v>
      </c>
      <c r="P459" s="177">
        <f>P402/RES_summary!P$21</f>
        <v>0</v>
      </c>
      <c r="Q459" s="177">
        <f>Q402/RES_summary!Q$21</f>
        <v>0</v>
      </c>
    </row>
    <row r="460" spans="1:17" ht="12" customHeight="1" x14ac:dyDescent="0.25">
      <c r="A460" s="158" t="s">
        <v>112</v>
      </c>
      <c r="B460" s="157"/>
      <c r="C460" s="178">
        <f>C403/RES_summary!C$21</f>
        <v>0</v>
      </c>
      <c r="D460" s="178">
        <f>D403/RES_summary!D$21</f>
        <v>0</v>
      </c>
      <c r="E460" s="178">
        <f>E403/RES_summary!E$21</f>
        <v>0</v>
      </c>
      <c r="F460" s="178">
        <f>F403/RES_summary!F$21</f>
        <v>0</v>
      </c>
      <c r="G460" s="178">
        <f>G403/RES_summary!G$21</f>
        <v>0</v>
      </c>
      <c r="H460" s="178">
        <f>H403/RES_summary!H$21</f>
        <v>0</v>
      </c>
      <c r="I460" s="178">
        <f>I403/RES_summary!I$21</f>
        <v>0</v>
      </c>
      <c r="J460" s="178">
        <f>J403/RES_summary!J$21</f>
        <v>0</v>
      </c>
      <c r="K460" s="178">
        <f>K403/RES_summary!K$21</f>
        <v>0</v>
      </c>
      <c r="L460" s="178">
        <f>L403/RES_summary!L$21</f>
        <v>0</v>
      </c>
      <c r="M460" s="178">
        <f>M403/RES_summary!M$21</f>
        <v>0</v>
      </c>
      <c r="N460" s="178">
        <f>N403/RES_summary!N$21</f>
        <v>0</v>
      </c>
      <c r="O460" s="178">
        <f>O403/RES_summary!O$21</f>
        <v>0</v>
      </c>
      <c r="P460" s="178">
        <f>P403/RES_summary!P$21</f>
        <v>0</v>
      </c>
      <c r="Q460" s="178">
        <f>Q403/RES_summary!Q$21</f>
        <v>0</v>
      </c>
    </row>
    <row r="461" spans="1:17" ht="12" customHeight="1" x14ac:dyDescent="0.25">
      <c r="A461" s="23" t="s">
        <v>60</v>
      </c>
      <c r="B461" s="156"/>
      <c r="C461" s="177">
        <f>C404/RES_summary!C$21</f>
        <v>0</v>
      </c>
      <c r="D461" s="177">
        <f>D404/RES_summary!D$21</f>
        <v>0</v>
      </c>
      <c r="E461" s="177">
        <f>E404/RES_summary!E$21</f>
        <v>0</v>
      </c>
      <c r="F461" s="177">
        <f>F404/RES_summary!F$21</f>
        <v>0</v>
      </c>
      <c r="G461" s="177">
        <f>G404/RES_summary!G$21</f>
        <v>0</v>
      </c>
      <c r="H461" s="177">
        <f>H404/RES_summary!H$21</f>
        <v>0</v>
      </c>
      <c r="I461" s="177">
        <f>I404/RES_summary!I$21</f>
        <v>0</v>
      </c>
      <c r="J461" s="177">
        <f>J404/RES_summary!J$21</f>
        <v>0</v>
      </c>
      <c r="K461" s="177">
        <f>K404/RES_summary!K$21</f>
        <v>0</v>
      </c>
      <c r="L461" s="177">
        <f>L404/RES_summary!L$21</f>
        <v>0</v>
      </c>
      <c r="M461" s="177">
        <f>M404/RES_summary!M$21</f>
        <v>0</v>
      </c>
      <c r="N461" s="177">
        <f>N404/RES_summary!N$21</f>
        <v>0</v>
      </c>
      <c r="O461" s="177">
        <f>O404/RES_summary!O$21</f>
        <v>0</v>
      </c>
      <c r="P461" s="177">
        <f>P404/RES_summary!P$21</f>
        <v>0</v>
      </c>
      <c r="Q461" s="177">
        <f>Q404/RES_summary!Q$21</f>
        <v>0</v>
      </c>
    </row>
    <row r="462" spans="1:17" ht="12" customHeight="1" x14ac:dyDescent="0.25">
      <c r="A462" s="158" t="s">
        <v>63</v>
      </c>
      <c r="B462" s="157"/>
      <c r="C462" s="178">
        <f>C405/RES_summary!C$21</f>
        <v>0</v>
      </c>
      <c r="D462" s="178">
        <f>D405/RES_summary!D$21</f>
        <v>0</v>
      </c>
      <c r="E462" s="178">
        <f>E405/RES_summary!E$21</f>
        <v>0</v>
      </c>
      <c r="F462" s="178">
        <f>F405/RES_summary!F$21</f>
        <v>0</v>
      </c>
      <c r="G462" s="178">
        <f>G405/RES_summary!G$21</f>
        <v>0</v>
      </c>
      <c r="H462" s="178">
        <f>H405/RES_summary!H$21</f>
        <v>0</v>
      </c>
      <c r="I462" s="178">
        <f>I405/RES_summary!I$21</f>
        <v>0</v>
      </c>
      <c r="J462" s="178">
        <f>J405/RES_summary!J$21</f>
        <v>0</v>
      </c>
      <c r="K462" s="178">
        <f>K405/RES_summary!K$21</f>
        <v>0</v>
      </c>
      <c r="L462" s="178">
        <f>L405/RES_summary!L$21</f>
        <v>0</v>
      </c>
      <c r="M462" s="178">
        <f>M405/RES_summary!M$21</f>
        <v>0</v>
      </c>
      <c r="N462" s="178">
        <f>N405/RES_summary!N$21</f>
        <v>0</v>
      </c>
      <c r="O462" s="178">
        <f>O405/RES_summary!O$21</f>
        <v>0</v>
      </c>
      <c r="P462" s="178">
        <f>P405/RES_summary!P$21</f>
        <v>0</v>
      </c>
      <c r="Q462" s="178">
        <f>Q405/RES_summary!Q$21</f>
        <v>0</v>
      </c>
    </row>
    <row r="463" spans="1:17" ht="12" customHeight="1" x14ac:dyDescent="0.25">
      <c r="A463" s="167" t="s">
        <v>148</v>
      </c>
      <c r="B463" s="132"/>
      <c r="C463" s="183">
        <f>C406/RES_summary!C$21</f>
        <v>0</v>
      </c>
      <c r="D463" s="183">
        <f>D406/RES_summary!D$21</f>
        <v>0</v>
      </c>
      <c r="E463" s="183">
        <f>E406/RES_summary!E$21</f>
        <v>0</v>
      </c>
      <c r="F463" s="183">
        <f>F406/RES_summary!F$21</f>
        <v>0</v>
      </c>
      <c r="G463" s="183">
        <f>G406/RES_summary!G$21</f>
        <v>0</v>
      </c>
      <c r="H463" s="183">
        <f>H406/RES_summary!H$21</f>
        <v>0</v>
      </c>
      <c r="I463" s="183">
        <f>I406/RES_summary!I$21</f>
        <v>0</v>
      </c>
      <c r="J463" s="183">
        <f>J406/RES_summary!J$21</f>
        <v>0</v>
      </c>
      <c r="K463" s="183">
        <f>K406/RES_summary!K$21</f>
        <v>0</v>
      </c>
      <c r="L463" s="183">
        <f>L406/RES_summary!L$21</f>
        <v>0</v>
      </c>
      <c r="M463" s="183">
        <f>M406/RES_summary!M$21</f>
        <v>0</v>
      </c>
      <c r="N463" s="183">
        <f>N406/RES_summary!N$21</f>
        <v>0</v>
      </c>
      <c r="O463" s="183">
        <f>O406/RES_summary!O$21</f>
        <v>0</v>
      </c>
      <c r="P463" s="183">
        <f>P406/RES_summary!P$21</f>
        <v>0</v>
      </c>
      <c r="Q463" s="183">
        <f>Q406/RES_summary!Q$21</f>
        <v>0</v>
      </c>
    </row>
    <row r="464" spans="1:17" ht="12" customHeight="1" x14ac:dyDescent="0.25">
      <c r="A464" s="167" t="s">
        <v>147</v>
      </c>
      <c r="B464" s="132"/>
      <c r="C464" s="183">
        <f>C407/RES_summary!C$21</f>
        <v>0</v>
      </c>
      <c r="D464" s="183">
        <f>D407/RES_summary!D$21</f>
        <v>0</v>
      </c>
      <c r="E464" s="183">
        <f>E407/RES_summary!E$21</f>
        <v>0</v>
      </c>
      <c r="F464" s="183">
        <f>F407/RES_summary!F$21</f>
        <v>0</v>
      </c>
      <c r="G464" s="183">
        <f>G407/RES_summary!G$21</f>
        <v>0</v>
      </c>
      <c r="H464" s="183">
        <f>H407/RES_summary!H$21</f>
        <v>0</v>
      </c>
      <c r="I464" s="183">
        <f>I407/RES_summary!I$21</f>
        <v>0</v>
      </c>
      <c r="J464" s="183">
        <f>J407/RES_summary!J$21</f>
        <v>0</v>
      </c>
      <c r="K464" s="183">
        <f>K407/RES_summary!K$21</f>
        <v>0</v>
      </c>
      <c r="L464" s="183">
        <f>L407/RES_summary!L$21</f>
        <v>0</v>
      </c>
      <c r="M464" s="183">
        <f>M407/RES_summary!M$21</f>
        <v>0</v>
      </c>
      <c r="N464" s="183">
        <f>N407/RES_summary!N$21</f>
        <v>0</v>
      </c>
      <c r="O464" s="183">
        <f>O407/RES_summary!O$21</f>
        <v>0</v>
      </c>
      <c r="P464" s="183">
        <f>P407/RES_summary!P$21</f>
        <v>0</v>
      </c>
      <c r="Q464" s="183">
        <f>Q407/RES_summary!Q$21</f>
        <v>0</v>
      </c>
    </row>
    <row r="465" spans="1:17" ht="12" customHeight="1" x14ac:dyDescent="0.25">
      <c r="A465" s="166" t="s">
        <v>61</v>
      </c>
      <c r="B465" s="165"/>
      <c r="C465" s="182">
        <f>C408/RES_summary!C$21</f>
        <v>0</v>
      </c>
      <c r="D465" s="182">
        <f>D408/RES_summary!D$21</f>
        <v>0</v>
      </c>
      <c r="E465" s="182">
        <f>E408/RES_summary!E$21</f>
        <v>0</v>
      </c>
      <c r="F465" s="182">
        <f>F408/RES_summary!F$21</f>
        <v>0</v>
      </c>
      <c r="G465" s="182">
        <f>G408/RES_summary!G$21</f>
        <v>0</v>
      </c>
      <c r="H465" s="182">
        <f>H408/RES_summary!H$21</f>
        <v>0</v>
      </c>
      <c r="I465" s="182">
        <f>I408/RES_summary!I$21</f>
        <v>0</v>
      </c>
      <c r="J465" s="182">
        <f>J408/RES_summary!J$21</f>
        <v>0</v>
      </c>
      <c r="K465" s="182">
        <f>K408/RES_summary!K$21</f>
        <v>0</v>
      </c>
      <c r="L465" s="182">
        <f>L408/RES_summary!L$21</f>
        <v>0</v>
      </c>
      <c r="M465" s="182">
        <f>M408/RES_summary!M$21</f>
        <v>0</v>
      </c>
      <c r="N465" s="182">
        <f>N408/RES_summary!N$21</f>
        <v>0</v>
      </c>
      <c r="O465" s="182">
        <f>O408/RES_summary!O$21</f>
        <v>0</v>
      </c>
      <c r="P465" s="182">
        <f>P408/RES_summary!P$21</f>
        <v>0</v>
      </c>
      <c r="Q465" s="182">
        <f>Q408/RES_summary!Q$21</f>
        <v>0</v>
      </c>
    </row>
    <row r="466" spans="1:17" ht="12" customHeight="1" x14ac:dyDescent="0.25">
      <c r="A466" s="147" t="s">
        <v>59</v>
      </c>
      <c r="B466" s="164"/>
      <c r="C466" s="181">
        <f>C409/RES_summary!C$21</f>
        <v>0</v>
      </c>
      <c r="D466" s="181">
        <f>D409/RES_summary!D$21</f>
        <v>0</v>
      </c>
      <c r="E466" s="181">
        <f>E409/RES_summary!E$21</f>
        <v>0</v>
      </c>
      <c r="F466" s="181">
        <f>F409/RES_summary!F$21</f>
        <v>0</v>
      </c>
      <c r="G466" s="181">
        <f>G409/RES_summary!G$21</f>
        <v>0</v>
      </c>
      <c r="H466" s="181">
        <f>H409/RES_summary!H$21</f>
        <v>0</v>
      </c>
      <c r="I466" s="181">
        <f>I409/RES_summary!I$21</f>
        <v>0</v>
      </c>
      <c r="J466" s="181">
        <f>J409/RES_summary!J$21</f>
        <v>0</v>
      </c>
      <c r="K466" s="181">
        <f>K409/RES_summary!K$21</f>
        <v>0</v>
      </c>
      <c r="L466" s="181">
        <f>L409/RES_summary!L$21</f>
        <v>0</v>
      </c>
      <c r="M466" s="181">
        <f>M409/RES_summary!M$21</f>
        <v>0</v>
      </c>
      <c r="N466" s="181">
        <f>N409/RES_summary!N$21</f>
        <v>0</v>
      </c>
      <c r="O466" s="181">
        <f>O409/RES_summary!O$21</f>
        <v>0</v>
      </c>
      <c r="P466" s="181">
        <f>P409/RES_summary!P$21</f>
        <v>0</v>
      </c>
      <c r="Q466" s="181">
        <f>Q409/RES_summary!Q$21</f>
        <v>0</v>
      </c>
    </row>
    <row r="467" spans="1:17" ht="12" customHeight="1" x14ac:dyDescent="0.25">
      <c r="A467" s="163" t="s">
        <v>142</v>
      </c>
      <c r="B467" s="162"/>
      <c r="C467" s="180">
        <f>C410/RES_summary!C$21</f>
        <v>0</v>
      </c>
      <c r="D467" s="180">
        <f>D410/RES_summary!D$21</f>
        <v>0</v>
      </c>
      <c r="E467" s="180">
        <f>E410/RES_summary!E$21</f>
        <v>0</v>
      </c>
      <c r="F467" s="180">
        <f>F410/RES_summary!F$21</f>
        <v>0</v>
      </c>
      <c r="G467" s="180">
        <f>G410/RES_summary!G$21</f>
        <v>0</v>
      </c>
      <c r="H467" s="180">
        <f>H410/RES_summary!H$21</f>
        <v>0</v>
      </c>
      <c r="I467" s="180">
        <f>I410/RES_summary!I$21</f>
        <v>0</v>
      </c>
      <c r="J467" s="180">
        <f>J410/RES_summary!J$21</f>
        <v>0</v>
      </c>
      <c r="K467" s="180">
        <f>K410/RES_summary!K$21</f>
        <v>0</v>
      </c>
      <c r="L467" s="180">
        <f>L410/RES_summary!L$21</f>
        <v>0</v>
      </c>
      <c r="M467" s="180">
        <f>M410/RES_summary!M$21</f>
        <v>0</v>
      </c>
      <c r="N467" s="180">
        <f>N410/RES_summary!N$21</f>
        <v>0</v>
      </c>
      <c r="O467" s="180">
        <f>O410/RES_summary!O$21</f>
        <v>0</v>
      </c>
      <c r="P467" s="180">
        <f>P410/RES_summary!P$21</f>
        <v>0</v>
      </c>
      <c r="Q467" s="180">
        <f>Q410/RES_summary!Q$21</f>
        <v>0</v>
      </c>
    </row>
    <row r="468" spans="1:17" ht="12" customHeight="1" x14ac:dyDescent="0.25">
      <c r="A468" s="161" t="s">
        <v>141</v>
      </c>
      <c r="B468" s="160"/>
      <c r="C468" s="179">
        <f>C411/RES_summary!C$21</f>
        <v>0</v>
      </c>
      <c r="D468" s="179">
        <f>D411/RES_summary!D$21</f>
        <v>0</v>
      </c>
      <c r="E468" s="179">
        <f>E411/RES_summary!E$21</f>
        <v>0</v>
      </c>
      <c r="F468" s="179">
        <f>F411/RES_summary!F$21</f>
        <v>0</v>
      </c>
      <c r="G468" s="179">
        <f>G411/RES_summary!G$21</f>
        <v>0</v>
      </c>
      <c r="H468" s="179">
        <f>H411/RES_summary!H$21</f>
        <v>0</v>
      </c>
      <c r="I468" s="179">
        <f>I411/RES_summary!I$21</f>
        <v>0</v>
      </c>
      <c r="J468" s="179">
        <f>J411/RES_summary!J$21</f>
        <v>0</v>
      </c>
      <c r="K468" s="179">
        <f>K411/RES_summary!K$21</f>
        <v>0</v>
      </c>
      <c r="L468" s="179">
        <f>L411/RES_summary!L$21</f>
        <v>0</v>
      </c>
      <c r="M468" s="179">
        <f>M411/RES_summary!M$21</f>
        <v>0</v>
      </c>
      <c r="N468" s="179">
        <f>N411/RES_summary!N$21</f>
        <v>0</v>
      </c>
      <c r="O468" s="179">
        <f>O411/RES_summary!O$21</f>
        <v>0</v>
      </c>
      <c r="P468" s="179">
        <f>P411/RES_summary!P$21</f>
        <v>0</v>
      </c>
      <c r="Q468" s="179">
        <f>Q411/RES_summary!Q$21</f>
        <v>0</v>
      </c>
    </row>
    <row r="469" spans="1:17" ht="12" customHeight="1" x14ac:dyDescent="0.25">
      <c r="A469" s="148" t="s">
        <v>60</v>
      </c>
      <c r="B469" s="156"/>
      <c r="C469" s="177">
        <f>C412/RES_summary!C$21</f>
        <v>0</v>
      </c>
      <c r="D469" s="177">
        <f>D412/RES_summary!D$21</f>
        <v>0</v>
      </c>
      <c r="E469" s="177">
        <f>E412/RES_summary!E$21</f>
        <v>0</v>
      </c>
      <c r="F469" s="177">
        <f>F412/RES_summary!F$21</f>
        <v>0</v>
      </c>
      <c r="G469" s="177">
        <f>G412/RES_summary!G$21</f>
        <v>0</v>
      </c>
      <c r="H469" s="177">
        <f>H412/RES_summary!H$21</f>
        <v>0</v>
      </c>
      <c r="I469" s="177">
        <f>I412/RES_summary!I$21</f>
        <v>0</v>
      </c>
      <c r="J469" s="177">
        <f>J412/RES_summary!J$21</f>
        <v>0</v>
      </c>
      <c r="K469" s="177">
        <f>K412/RES_summary!K$21</f>
        <v>0</v>
      </c>
      <c r="L469" s="177">
        <f>L412/RES_summary!L$21</f>
        <v>0</v>
      </c>
      <c r="M469" s="177">
        <f>M412/RES_summary!M$21</f>
        <v>0</v>
      </c>
      <c r="N469" s="177">
        <f>N412/RES_summary!N$21</f>
        <v>0</v>
      </c>
      <c r="O469" s="177">
        <f>O412/RES_summary!O$21</f>
        <v>0</v>
      </c>
      <c r="P469" s="177">
        <f>P412/RES_summary!P$21</f>
        <v>0</v>
      </c>
      <c r="Q469" s="177">
        <f>Q412/RES_summary!Q$21</f>
        <v>0</v>
      </c>
    </row>
    <row r="470" spans="1:17" ht="12" customHeight="1" x14ac:dyDescent="0.25">
      <c r="A470" s="148" t="s">
        <v>59</v>
      </c>
      <c r="B470" s="156"/>
      <c r="C470" s="177">
        <f>C413/RES_summary!C$21</f>
        <v>0</v>
      </c>
      <c r="D470" s="177">
        <f>D413/RES_summary!D$21</f>
        <v>0</v>
      </c>
      <c r="E470" s="177">
        <f>E413/RES_summary!E$21</f>
        <v>0</v>
      </c>
      <c r="F470" s="177">
        <f>F413/RES_summary!F$21</f>
        <v>0</v>
      </c>
      <c r="G470" s="177">
        <f>G413/RES_summary!G$21</f>
        <v>0</v>
      </c>
      <c r="H470" s="177">
        <f>H413/RES_summary!H$21</f>
        <v>0</v>
      </c>
      <c r="I470" s="177">
        <f>I413/RES_summary!I$21</f>
        <v>0</v>
      </c>
      <c r="J470" s="177">
        <f>J413/RES_summary!J$21</f>
        <v>0</v>
      </c>
      <c r="K470" s="177">
        <f>K413/RES_summary!K$21</f>
        <v>0</v>
      </c>
      <c r="L470" s="177">
        <f>L413/RES_summary!L$21</f>
        <v>0</v>
      </c>
      <c r="M470" s="177">
        <f>M413/RES_summary!M$21</f>
        <v>0</v>
      </c>
      <c r="N470" s="177">
        <f>N413/RES_summary!N$21</f>
        <v>0</v>
      </c>
      <c r="O470" s="177">
        <f>O413/RES_summary!O$21</f>
        <v>0</v>
      </c>
      <c r="P470" s="177">
        <f>P413/RES_summary!P$21</f>
        <v>0</v>
      </c>
      <c r="Q470" s="177">
        <f>Q413/RES_summary!Q$21</f>
        <v>0</v>
      </c>
    </row>
    <row r="471" spans="1:17" ht="12" customHeight="1" x14ac:dyDescent="0.25">
      <c r="A471" s="158" t="s">
        <v>62</v>
      </c>
      <c r="B471" s="157"/>
      <c r="C471" s="178">
        <f>C414/RES_summary!C$21</f>
        <v>0</v>
      </c>
      <c r="D471" s="178">
        <f>D414/RES_summary!D$21</f>
        <v>0</v>
      </c>
      <c r="E471" s="178">
        <f>E414/RES_summary!E$21</f>
        <v>0</v>
      </c>
      <c r="F471" s="178">
        <f>F414/RES_summary!F$21</f>
        <v>0</v>
      </c>
      <c r="G471" s="178">
        <f>G414/RES_summary!G$21</f>
        <v>0</v>
      </c>
      <c r="H471" s="178">
        <f>H414/RES_summary!H$21</f>
        <v>0</v>
      </c>
      <c r="I471" s="178">
        <f>I414/RES_summary!I$21</f>
        <v>0</v>
      </c>
      <c r="J471" s="178">
        <f>J414/RES_summary!J$21</f>
        <v>0</v>
      </c>
      <c r="K471" s="178">
        <f>K414/RES_summary!K$21</f>
        <v>0</v>
      </c>
      <c r="L471" s="178">
        <f>L414/RES_summary!L$21</f>
        <v>0</v>
      </c>
      <c r="M471" s="178">
        <f>M414/RES_summary!M$21</f>
        <v>0</v>
      </c>
      <c r="N471" s="178">
        <f>N414/RES_summary!N$21</f>
        <v>0</v>
      </c>
      <c r="O471" s="178">
        <f>O414/RES_summary!O$21</f>
        <v>0</v>
      </c>
      <c r="P471" s="178">
        <f>P414/RES_summary!P$21</f>
        <v>0</v>
      </c>
      <c r="Q471" s="178">
        <f>Q414/RES_summary!Q$21</f>
        <v>0</v>
      </c>
    </row>
    <row r="472" spans="1:17" ht="12" customHeight="1" x14ac:dyDescent="0.25">
      <c r="A472" s="23" t="s">
        <v>57</v>
      </c>
      <c r="B472" s="156"/>
      <c r="C472" s="177">
        <f>C415/RES_summary!C$21</f>
        <v>0</v>
      </c>
      <c r="D472" s="177">
        <f>D415/RES_summary!D$21</f>
        <v>0</v>
      </c>
      <c r="E472" s="177">
        <f>E415/RES_summary!E$21</f>
        <v>0</v>
      </c>
      <c r="F472" s="177">
        <f>F415/RES_summary!F$21</f>
        <v>0</v>
      </c>
      <c r="G472" s="177">
        <f>G415/RES_summary!G$21</f>
        <v>0</v>
      </c>
      <c r="H472" s="177">
        <f>H415/RES_summary!H$21</f>
        <v>0</v>
      </c>
      <c r="I472" s="177">
        <f>I415/RES_summary!I$21</f>
        <v>0</v>
      </c>
      <c r="J472" s="177">
        <f>J415/RES_summary!J$21</f>
        <v>0</v>
      </c>
      <c r="K472" s="177">
        <f>K415/RES_summary!K$21</f>
        <v>0</v>
      </c>
      <c r="L472" s="177">
        <f>L415/RES_summary!L$21</f>
        <v>0</v>
      </c>
      <c r="M472" s="177">
        <f>M415/RES_summary!M$21</f>
        <v>0</v>
      </c>
      <c r="N472" s="177">
        <f>N415/RES_summary!N$21</f>
        <v>0</v>
      </c>
      <c r="O472" s="177">
        <f>O415/RES_summary!O$21</f>
        <v>0</v>
      </c>
      <c r="P472" s="177">
        <f>P415/RES_summary!P$21</f>
        <v>0</v>
      </c>
      <c r="Q472" s="177">
        <f>Q415/RES_summary!Q$21</f>
        <v>0</v>
      </c>
    </row>
    <row r="473" spans="1:17" ht="12" customHeight="1" x14ac:dyDescent="0.25">
      <c r="A473" s="29" t="s">
        <v>140</v>
      </c>
      <c r="B473" s="57"/>
      <c r="C473" s="176">
        <f>C416/RES_summary!C$21</f>
        <v>0</v>
      </c>
      <c r="D473" s="176">
        <f>D416/RES_summary!D$21</f>
        <v>0</v>
      </c>
      <c r="E473" s="176">
        <f>E416/RES_summary!E$21</f>
        <v>0</v>
      </c>
      <c r="F473" s="176">
        <f>F416/RES_summary!F$21</f>
        <v>0</v>
      </c>
      <c r="G473" s="176">
        <f>G416/RES_summary!G$21</f>
        <v>0</v>
      </c>
      <c r="H473" s="176">
        <f>H416/RES_summary!H$21</f>
        <v>0</v>
      </c>
      <c r="I473" s="176">
        <f>I416/RES_summary!I$21</f>
        <v>0</v>
      </c>
      <c r="J473" s="176">
        <f>J416/RES_summary!J$21</f>
        <v>0</v>
      </c>
      <c r="K473" s="176">
        <f>K416/RES_summary!K$21</f>
        <v>0</v>
      </c>
      <c r="L473" s="176">
        <f>L416/RES_summary!L$21</f>
        <v>0</v>
      </c>
      <c r="M473" s="176">
        <f>M416/RES_summary!M$21</f>
        <v>0</v>
      </c>
      <c r="N473" s="176">
        <f>N416/RES_summary!N$21</f>
        <v>0</v>
      </c>
      <c r="O473" s="176">
        <f>O416/RES_summary!O$21</f>
        <v>0</v>
      </c>
      <c r="P473" s="176">
        <f>P416/RES_summary!P$21</f>
        <v>0</v>
      </c>
      <c r="Q473" s="176">
        <f>Q416/RES_summary!Q$21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287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RES_hhdet_num!B$143</f>
        <v>1339</v>
      </c>
      <c r="C5" s="151">
        <f>RES_hhdet_num!C$143</f>
        <v>1851</v>
      </c>
      <c r="D5" s="151">
        <f>RES_hhdet_num!D$143</f>
        <v>1957</v>
      </c>
      <c r="E5" s="151">
        <f>RES_hhdet_num!E$143</f>
        <v>2594</v>
      </c>
      <c r="F5" s="151">
        <f>RES_hhdet_num!F$143</f>
        <v>3400</v>
      </c>
      <c r="G5" s="151">
        <f>RES_hhdet_num!G$143</f>
        <v>3786.9999999999995</v>
      </c>
      <c r="H5" s="151">
        <f>RES_hhdet_num!H$143</f>
        <v>5017</v>
      </c>
      <c r="I5" s="151">
        <f>RES_hhdet_num!I$143</f>
        <v>5300</v>
      </c>
      <c r="J5" s="151">
        <f>RES_hhdet_num!J$143</f>
        <v>5841</v>
      </c>
      <c r="K5" s="151">
        <f>RES_hhdet_num!K$143</f>
        <v>6235.9999999999991</v>
      </c>
      <c r="L5" s="151">
        <f>RES_hhdet_num!L$143</f>
        <v>7909.0000000000009</v>
      </c>
      <c r="M5" s="151">
        <f>RES_hhdet_num!M$143</f>
        <v>9838</v>
      </c>
      <c r="N5" s="151">
        <f>RES_hhdet_num!N$143</f>
        <v>13049.000000000002</v>
      </c>
      <c r="O5" s="151">
        <f>RES_hhdet_num!O$143</f>
        <v>16235.000000000002</v>
      </c>
      <c r="P5" s="151">
        <f>RES_hhdet_num!P$143</f>
        <v>22505.999999999996</v>
      </c>
      <c r="Q5" s="151">
        <f>RES_hhdet_num!Q$143</f>
        <v>34337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RES_hhdet_num!B$145</f>
        <v>1339</v>
      </c>
      <c r="C7" s="67">
        <f>RES_hhdet_num!C$145</f>
        <v>1851</v>
      </c>
      <c r="D7" s="67">
        <f>RES_hhdet_num!D$145</f>
        <v>1957</v>
      </c>
      <c r="E7" s="67">
        <f>RES_hhdet_num!E$145</f>
        <v>2594</v>
      </c>
      <c r="F7" s="67">
        <f>RES_hhdet_num!F$145</f>
        <v>3400</v>
      </c>
      <c r="G7" s="67">
        <f>RES_hhdet_num!G$145</f>
        <v>3786.9999999999995</v>
      </c>
      <c r="H7" s="67">
        <f>RES_hhdet_num!H$145</f>
        <v>5017</v>
      </c>
      <c r="I7" s="67">
        <f>RES_hhdet_num!I$145</f>
        <v>5300</v>
      </c>
      <c r="J7" s="67">
        <f>RES_hhdet_num!J$145</f>
        <v>5841</v>
      </c>
      <c r="K7" s="67">
        <f>RES_hhdet_num!K$145</f>
        <v>6235.9999999999991</v>
      </c>
      <c r="L7" s="67">
        <f>RES_hhdet_num!L$145</f>
        <v>7909.0000000000009</v>
      </c>
      <c r="M7" s="67">
        <f>RES_hhdet_num!M$145</f>
        <v>9838</v>
      </c>
      <c r="N7" s="67">
        <f>RES_hhdet_num!N$145</f>
        <v>13049.000000000002</v>
      </c>
      <c r="O7" s="67">
        <f>RES_hhdet_num!O$145</f>
        <v>16235.000000000002</v>
      </c>
      <c r="P7" s="67">
        <f>RES_hhdet_num!P$145</f>
        <v>22505.999999999996</v>
      </c>
      <c r="Q7" s="67">
        <f>RES_hhdet_num!Q$145</f>
        <v>34337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RES_hhdet_num!B$147</f>
        <v>803.4</v>
      </c>
      <c r="C9" s="67">
        <f>RES_hhdet_num!C$147</f>
        <v>1110.5999999999999</v>
      </c>
      <c r="D9" s="67">
        <f>RES_hhdet_num!D$147</f>
        <v>1174.2</v>
      </c>
      <c r="E9" s="67">
        <f>RES_hhdet_num!E$147</f>
        <v>1556.3999999999999</v>
      </c>
      <c r="F9" s="67">
        <f>RES_hhdet_num!F$147</f>
        <v>2040</v>
      </c>
      <c r="G9" s="67">
        <f>RES_hhdet_num!G$147</f>
        <v>2272.1999999999998</v>
      </c>
      <c r="H9" s="67">
        <f>RES_hhdet_num!H$147</f>
        <v>3010.2</v>
      </c>
      <c r="I9" s="67">
        <f>RES_hhdet_num!I$147</f>
        <v>3180</v>
      </c>
      <c r="J9" s="67">
        <f>RES_hhdet_num!J$147</f>
        <v>3504.6</v>
      </c>
      <c r="K9" s="67">
        <f>RES_hhdet_num!K$147</f>
        <v>3741.6</v>
      </c>
      <c r="L9" s="67">
        <f>RES_hhdet_num!L$147</f>
        <v>4745.3999999999996</v>
      </c>
      <c r="M9" s="67">
        <f>RES_hhdet_num!M$147</f>
        <v>5902.8</v>
      </c>
      <c r="N9" s="67">
        <f>RES_hhdet_num!N$147</f>
        <v>7829.4</v>
      </c>
      <c r="O9" s="67">
        <f>RES_hhdet_num!O$147</f>
        <v>9741</v>
      </c>
      <c r="P9" s="67">
        <f>RES_hhdet_num!P$147</f>
        <v>13503.599999999999</v>
      </c>
      <c r="Q9" s="67">
        <f>RES_hhdet_num!Q$147</f>
        <v>20602.2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RES_hhdet_num!B$149</f>
        <v>380</v>
      </c>
      <c r="C11" s="67">
        <f>RES_hhdet_num!C$149</f>
        <v>465.99999999999994</v>
      </c>
      <c r="D11" s="67">
        <f>RES_hhdet_num!D$149</f>
        <v>416</v>
      </c>
      <c r="E11" s="67">
        <f>RES_hhdet_num!E$149</f>
        <v>481</v>
      </c>
      <c r="F11" s="67">
        <f>RES_hhdet_num!F$149</f>
        <v>500.00000000000006</v>
      </c>
      <c r="G11" s="67">
        <f>RES_hhdet_num!G$149</f>
        <v>485.00000000000006</v>
      </c>
      <c r="H11" s="67">
        <f>RES_hhdet_num!H$149</f>
        <v>506</v>
      </c>
      <c r="I11" s="67">
        <f>RES_hhdet_num!I$149</f>
        <v>465</v>
      </c>
      <c r="J11" s="67">
        <f>RES_hhdet_num!J$149</f>
        <v>426</v>
      </c>
      <c r="K11" s="67">
        <f>RES_hhdet_num!K$149</f>
        <v>253.00000000000003</v>
      </c>
      <c r="L11" s="67">
        <f>RES_hhdet_num!L$149</f>
        <v>157.00000000000003</v>
      </c>
      <c r="M11" s="67">
        <f>RES_hhdet_num!M$149</f>
        <v>0</v>
      </c>
      <c r="N11" s="67">
        <f>RES_hhdet_num!N$149</f>
        <v>0</v>
      </c>
      <c r="O11" s="67">
        <f>RES_hhdet_num!O$149</f>
        <v>0</v>
      </c>
      <c r="P11" s="67">
        <f>RES_hhdet_num!P$149</f>
        <v>0</v>
      </c>
      <c r="Q11" s="67">
        <f>RES_hhdet_num!Q$149</f>
        <v>0</v>
      </c>
    </row>
    <row r="12" spans="1:17" ht="12" customHeight="1" x14ac:dyDescent="0.25">
      <c r="A12" s="23" t="s">
        <v>143</v>
      </c>
      <c r="B12" s="67">
        <f>RES_hhdet_num!B$150</f>
        <v>1</v>
      </c>
      <c r="C12" s="67">
        <f>RES_hhdet_num!C$150</f>
        <v>1</v>
      </c>
      <c r="D12" s="67">
        <f>RES_hhdet_num!D$150</f>
        <v>1</v>
      </c>
      <c r="E12" s="67">
        <f>RES_hhdet_num!E$150</f>
        <v>1</v>
      </c>
      <c r="F12" s="67">
        <f>RES_hhdet_num!F$150</f>
        <v>2.0000000000000009</v>
      </c>
      <c r="G12" s="67">
        <f>RES_hhdet_num!G$150</f>
        <v>2.9999999999999947</v>
      </c>
      <c r="H12" s="67">
        <f>RES_hhdet_num!H$150</f>
        <v>3.0000000000000004</v>
      </c>
      <c r="I12" s="67">
        <f>RES_hhdet_num!I$150</f>
        <v>6.9999999999999956</v>
      </c>
      <c r="J12" s="67">
        <f>RES_hhdet_num!J$150</f>
        <v>13.999999999999984</v>
      </c>
      <c r="K12" s="67">
        <f>RES_hhdet_num!K$150</f>
        <v>14.000000000000002</v>
      </c>
      <c r="L12" s="67">
        <f>RES_hhdet_num!L$150</f>
        <v>12.000000000000002</v>
      </c>
      <c r="M12" s="67">
        <f>RES_hhdet_num!M$150</f>
        <v>0</v>
      </c>
      <c r="N12" s="67">
        <f>RES_hhdet_num!N$150</f>
        <v>0</v>
      </c>
      <c r="O12" s="67">
        <f>RES_hhdet_num!O$150</f>
        <v>0</v>
      </c>
      <c r="P12" s="67">
        <f>RES_hhdet_num!P$150</f>
        <v>0</v>
      </c>
      <c r="Q12" s="67">
        <f>RES_hhdet_num!Q$150</f>
        <v>0</v>
      </c>
    </row>
    <row r="13" spans="1:17" ht="12" customHeight="1" x14ac:dyDescent="0.25">
      <c r="A13" s="23" t="s">
        <v>142</v>
      </c>
      <c r="B13" s="67">
        <f>RES_hhdet_num!B$153</f>
        <v>956</v>
      </c>
      <c r="C13" s="67">
        <f>RES_hhdet_num!C$153</f>
        <v>1382</v>
      </c>
      <c r="D13" s="67">
        <f>RES_hhdet_num!D$153</f>
        <v>1536</v>
      </c>
      <c r="E13" s="67">
        <f>RES_hhdet_num!E$153</f>
        <v>2107</v>
      </c>
      <c r="F13" s="67">
        <f>RES_hhdet_num!F$153</f>
        <v>2887</v>
      </c>
      <c r="G13" s="67">
        <f>RES_hhdet_num!G$153</f>
        <v>3280.9999999999995</v>
      </c>
      <c r="H13" s="67">
        <f>RES_hhdet_num!H$153</f>
        <v>4478</v>
      </c>
      <c r="I13" s="67">
        <f>RES_hhdet_num!I$153</f>
        <v>4754</v>
      </c>
      <c r="J13" s="67">
        <f>RES_hhdet_num!J$153</f>
        <v>5228</v>
      </c>
      <c r="K13" s="67">
        <f>RES_hhdet_num!K$153</f>
        <v>5650.9999999999991</v>
      </c>
      <c r="L13" s="67">
        <f>RES_hhdet_num!L$153</f>
        <v>7182.0000000000009</v>
      </c>
      <c r="M13" s="67">
        <f>RES_hhdet_num!M$153</f>
        <v>8957</v>
      </c>
      <c r="N13" s="67">
        <f>RES_hhdet_num!N$153</f>
        <v>11720.000000000002</v>
      </c>
      <c r="O13" s="67">
        <f>RES_hhdet_num!O$153</f>
        <v>14399.000000000002</v>
      </c>
      <c r="P13" s="67">
        <f>RES_hhdet_num!P$153</f>
        <v>19697.999999999996</v>
      </c>
      <c r="Q13" s="67">
        <f>RES_hhdet_num!Q$153</f>
        <v>29796</v>
      </c>
    </row>
    <row r="14" spans="1:17" ht="12" customHeight="1" x14ac:dyDescent="0.25">
      <c r="A14" s="23" t="s">
        <v>141</v>
      </c>
      <c r="B14" s="67">
        <f>RES_hhdet_num!B$154</f>
        <v>2</v>
      </c>
      <c r="C14" s="67">
        <f>RES_hhdet_num!C$154</f>
        <v>2</v>
      </c>
      <c r="D14" s="67">
        <f>RES_hhdet_num!D$154</f>
        <v>4</v>
      </c>
      <c r="E14" s="67">
        <f>RES_hhdet_num!E$154</f>
        <v>5</v>
      </c>
      <c r="F14" s="67">
        <f>RES_hhdet_num!F$154</f>
        <v>11</v>
      </c>
      <c r="G14" s="67">
        <f>RES_hhdet_num!G$154</f>
        <v>18</v>
      </c>
      <c r="H14" s="67">
        <f>RES_hhdet_num!H$154</f>
        <v>30</v>
      </c>
      <c r="I14" s="67">
        <f>RES_hhdet_num!I$154</f>
        <v>74</v>
      </c>
      <c r="J14" s="67">
        <f>RES_hhdet_num!J$154</f>
        <v>173</v>
      </c>
      <c r="K14" s="67">
        <f>RES_hhdet_num!K$154</f>
        <v>318</v>
      </c>
      <c r="L14" s="67">
        <f>RES_hhdet_num!L$154</f>
        <v>558</v>
      </c>
      <c r="M14" s="67">
        <f>RES_hhdet_num!M$154</f>
        <v>881</v>
      </c>
      <c r="N14" s="67">
        <f>RES_hhdet_num!N$154</f>
        <v>1329</v>
      </c>
      <c r="O14" s="67">
        <f>RES_hhdet_num!O$154</f>
        <v>1836.0000000000002</v>
      </c>
      <c r="P14" s="67">
        <f>RES_hhdet_num!P$154</f>
        <v>2807.9999999999995</v>
      </c>
      <c r="Q14" s="67">
        <f>RES_hhdet_num!Q$154</f>
        <v>4541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RES_hhdet_num!B$158</f>
        <v>175</v>
      </c>
      <c r="C16" s="67">
        <f>RES_hhdet_num!C$158</f>
        <v>308</v>
      </c>
      <c r="D16" s="67">
        <f>RES_hhdet_num!D$158</f>
        <v>265</v>
      </c>
      <c r="E16" s="67">
        <f>RES_hhdet_num!E$158</f>
        <v>339.00000000000011</v>
      </c>
      <c r="F16" s="67">
        <f>RES_hhdet_num!F$158</f>
        <v>529</v>
      </c>
      <c r="G16" s="67">
        <f>RES_hhdet_num!G$158</f>
        <v>663.00000000000023</v>
      </c>
      <c r="H16" s="67">
        <f>RES_hhdet_num!H$158</f>
        <v>1191</v>
      </c>
      <c r="I16" s="67">
        <f>RES_hhdet_num!I$158</f>
        <v>740.00000000000011</v>
      </c>
      <c r="J16" s="67">
        <f>RES_hhdet_num!J$158</f>
        <v>930.99999999999966</v>
      </c>
      <c r="K16" s="67">
        <f>RES_hhdet_num!K$158</f>
        <v>385</v>
      </c>
      <c r="L16" s="67">
        <f>RES_hhdet_num!L$158</f>
        <v>933.99999999999977</v>
      </c>
      <c r="M16" s="67">
        <f>RES_hhdet_num!M$158</f>
        <v>875</v>
      </c>
      <c r="N16" s="67">
        <f>RES_hhdet_num!N$158</f>
        <v>503</v>
      </c>
      <c r="O16" s="67">
        <f>RES_hhdet_num!O$158</f>
        <v>3747.0000000000005</v>
      </c>
      <c r="P16" s="67">
        <f>RES_hhdet_num!P$158</f>
        <v>3548.9999999999995</v>
      </c>
      <c r="Q16" s="67">
        <f>RES_hhdet_num!Q$158</f>
        <v>5094.0000000000009</v>
      </c>
    </row>
    <row r="17" spans="1:17" ht="12" customHeight="1" x14ac:dyDescent="0.25">
      <c r="A17" s="29" t="s">
        <v>140</v>
      </c>
      <c r="B17" s="83">
        <f>RES_hhdet_num!B$159</f>
        <v>1164</v>
      </c>
      <c r="C17" s="83">
        <f>RES_hhdet_num!C$159</f>
        <v>1543</v>
      </c>
      <c r="D17" s="83">
        <f>RES_hhdet_num!D$159</f>
        <v>1691.9999999999998</v>
      </c>
      <c r="E17" s="83">
        <f>RES_hhdet_num!E$159</f>
        <v>2255</v>
      </c>
      <c r="F17" s="83">
        <f>RES_hhdet_num!F$159</f>
        <v>2871.0000000000005</v>
      </c>
      <c r="G17" s="83">
        <f>RES_hhdet_num!G$159</f>
        <v>3123.9999999999995</v>
      </c>
      <c r="H17" s="83">
        <f>RES_hhdet_num!H$159</f>
        <v>3826</v>
      </c>
      <c r="I17" s="83">
        <f>RES_hhdet_num!I$159</f>
        <v>4560</v>
      </c>
      <c r="J17" s="83">
        <f>RES_hhdet_num!J$159</f>
        <v>4910.0000000000009</v>
      </c>
      <c r="K17" s="83">
        <f>RES_hhdet_num!K$159</f>
        <v>5851.0000000000009</v>
      </c>
      <c r="L17" s="83">
        <f>RES_hhdet_num!L$159</f>
        <v>6975.0000000000018</v>
      </c>
      <c r="M17" s="83">
        <f>RES_hhdet_num!M$159</f>
        <v>8963</v>
      </c>
      <c r="N17" s="83">
        <f>RES_hhdet_num!N$159</f>
        <v>12546</v>
      </c>
      <c r="O17" s="83">
        <f>RES_hhdet_num!O$159</f>
        <v>12487.999999999998</v>
      </c>
      <c r="P17" s="83">
        <f>RES_hhdet_num!P$159</f>
        <v>18957</v>
      </c>
      <c r="Q17" s="83">
        <f>RES_hhdet_num!Q$159</f>
        <v>29243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83.6875</v>
      </c>
      <c r="D21" s="67">
        <f t="shared" ref="D21:Q21" si="0">C7+D35-D7</f>
        <v>83.6875</v>
      </c>
      <c r="E21" s="67">
        <f t="shared" si="0"/>
        <v>83.6875</v>
      </c>
      <c r="F21" s="67">
        <f t="shared" si="0"/>
        <v>83.6875</v>
      </c>
      <c r="G21" s="67">
        <f t="shared" si="0"/>
        <v>83.687500000000455</v>
      </c>
      <c r="H21" s="67">
        <f t="shared" si="0"/>
        <v>83.6875</v>
      </c>
      <c r="I21" s="67">
        <f t="shared" si="0"/>
        <v>83.6875</v>
      </c>
      <c r="J21" s="67">
        <f t="shared" si="0"/>
        <v>83.6875</v>
      </c>
      <c r="K21" s="67">
        <f t="shared" si="0"/>
        <v>83.687500000000909</v>
      </c>
      <c r="L21" s="67">
        <f t="shared" si="0"/>
        <v>83.687499999998181</v>
      </c>
      <c r="M21" s="67">
        <f t="shared" si="0"/>
        <v>83.6875</v>
      </c>
      <c r="N21" s="67">
        <f t="shared" si="0"/>
        <v>83.687499999998181</v>
      </c>
      <c r="O21" s="67">
        <f t="shared" si="0"/>
        <v>83.6875</v>
      </c>
      <c r="P21" s="67">
        <f t="shared" si="0"/>
        <v>83.687500000003638</v>
      </c>
      <c r="Q21" s="67">
        <f t="shared" si="0"/>
        <v>83.6875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108.80000000000018</v>
      </c>
      <c r="D23" s="67">
        <f t="shared" si="1"/>
        <v>75</v>
      </c>
      <c r="E23" s="67">
        <f t="shared" si="1"/>
        <v>121.80000000000018</v>
      </c>
      <c r="F23" s="67">
        <f t="shared" si="1"/>
        <v>138.39999999999964</v>
      </c>
      <c r="G23" s="67">
        <f t="shared" si="1"/>
        <v>96.800000000000182</v>
      </c>
      <c r="H23" s="67">
        <f t="shared" si="1"/>
        <v>181</v>
      </c>
      <c r="I23" s="67">
        <f t="shared" si="1"/>
        <v>86.199999999999818</v>
      </c>
      <c r="J23" s="67">
        <f t="shared" si="1"/>
        <v>112.40000000000009</v>
      </c>
      <c r="K23" s="67">
        <f t="shared" si="1"/>
        <v>98</v>
      </c>
      <c r="L23" s="67">
        <f t="shared" si="1"/>
        <v>225.20000000000073</v>
      </c>
      <c r="M23" s="67">
        <f t="shared" si="1"/>
        <v>250.59999999999945</v>
      </c>
      <c r="N23" s="67">
        <f t="shared" si="1"/>
        <v>379.39999999999964</v>
      </c>
      <c r="O23" s="67">
        <f t="shared" si="1"/>
        <v>376.39999999999964</v>
      </c>
      <c r="P23" s="67">
        <f t="shared" si="1"/>
        <v>685.40000000000146</v>
      </c>
      <c r="Q23" s="67">
        <f t="shared" si="1"/>
        <v>1241.3999999999978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17.999999999999943</v>
      </c>
      <c r="D25" s="67">
        <f t="shared" si="2"/>
        <v>72.332921400237751</v>
      </c>
      <c r="E25" s="67">
        <f t="shared" si="2"/>
        <v>19.948007649612009</v>
      </c>
      <c r="F25" s="67">
        <f t="shared" si="2"/>
        <v>71.545029904837691</v>
      </c>
      <c r="G25" s="67">
        <f t="shared" si="2"/>
        <v>47.634512569476612</v>
      </c>
      <c r="H25" s="67">
        <f t="shared" si="2"/>
        <v>53.547619462548937</v>
      </c>
      <c r="I25" s="67">
        <f t="shared" si="2"/>
        <v>50.970235299686237</v>
      </c>
      <c r="J25" s="67">
        <f t="shared" si="2"/>
        <v>43.346869619816289</v>
      </c>
      <c r="K25" s="67">
        <f t="shared" si="2"/>
        <v>172.99999999999997</v>
      </c>
      <c r="L25" s="67">
        <f t="shared" si="2"/>
        <v>96</v>
      </c>
      <c r="M25" s="67">
        <f t="shared" si="2"/>
        <v>157.00000000000003</v>
      </c>
      <c r="N25" s="67">
        <f t="shared" si="2"/>
        <v>0</v>
      </c>
      <c r="O25" s="67">
        <f t="shared" si="2"/>
        <v>0</v>
      </c>
      <c r="P25" s="67">
        <f t="shared" si="2"/>
        <v>0</v>
      </c>
      <c r="Q25" s="67">
        <f t="shared" si="2"/>
        <v>0</v>
      </c>
    </row>
    <row r="26" spans="1:17" ht="12" customHeight="1" x14ac:dyDescent="0.25">
      <c r="A26" s="23" t="s">
        <v>143</v>
      </c>
      <c r="B26" s="67"/>
      <c r="C26" s="67">
        <f t="shared" si="2"/>
        <v>0.19765688318843866</v>
      </c>
      <c r="D26" s="67">
        <f t="shared" si="2"/>
        <v>5.5322983323564889E-2</v>
      </c>
      <c r="E26" s="67">
        <f t="shared" si="2"/>
        <v>0.17311777102319303</v>
      </c>
      <c r="F26" s="67">
        <f t="shared" si="2"/>
        <v>0</v>
      </c>
      <c r="G26" s="67">
        <f t="shared" si="2"/>
        <v>0</v>
      </c>
      <c r="H26" s="67">
        <f t="shared" si="2"/>
        <v>0.70605426071921462</v>
      </c>
      <c r="I26" s="67">
        <f t="shared" si="2"/>
        <v>0</v>
      </c>
      <c r="J26" s="67">
        <f t="shared" si="2"/>
        <v>0</v>
      </c>
      <c r="K26" s="67">
        <f t="shared" si="2"/>
        <v>1.4540020379205902</v>
      </c>
      <c r="L26" s="67">
        <f t="shared" si="2"/>
        <v>3.4901661856207227</v>
      </c>
      <c r="M26" s="67">
        <f t="shared" si="2"/>
        <v>12.000000000000002</v>
      </c>
      <c r="N26" s="67">
        <f t="shared" si="2"/>
        <v>0</v>
      </c>
      <c r="O26" s="67">
        <f t="shared" si="2"/>
        <v>0</v>
      </c>
      <c r="P26" s="67">
        <f t="shared" si="2"/>
        <v>0</v>
      </c>
      <c r="Q26" s="67">
        <f t="shared" si="2"/>
        <v>0</v>
      </c>
    </row>
    <row r="27" spans="1:17" ht="12" customHeight="1" x14ac:dyDescent="0.25">
      <c r="A27" s="23" t="s">
        <v>142</v>
      </c>
      <c r="B27" s="67"/>
      <c r="C27" s="67">
        <f t="shared" si="2"/>
        <v>90</v>
      </c>
      <c r="D27" s="67">
        <f t="shared" si="2"/>
        <v>90</v>
      </c>
      <c r="E27" s="67">
        <f t="shared" si="2"/>
        <v>90</v>
      </c>
      <c r="F27" s="67">
        <f t="shared" si="2"/>
        <v>90</v>
      </c>
      <c r="G27" s="67">
        <f t="shared" si="2"/>
        <v>90.000000000000455</v>
      </c>
      <c r="H27" s="67">
        <f t="shared" si="2"/>
        <v>90</v>
      </c>
      <c r="I27" s="67">
        <f t="shared" si="2"/>
        <v>90</v>
      </c>
      <c r="J27" s="67">
        <f t="shared" si="2"/>
        <v>90</v>
      </c>
      <c r="K27" s="67">
        <f t="shared" si="2"/>
        <v>592.65430529731384</v>
      </c>
      <c r="L27" s="67">
        <f t="shared" si="2"/>
        <v>254.9674564554889</v>
      </c>
      <c r="M27" s="67">
        <f t="shared" si="2"/>
        <v>723.63628132025769</v>
      </c>
      <c r="N27" s="67">
        <f t="shared" si="2"/>
        <v>882.64650589521807</v>
      </c>
      <c r="O27" s="67">
        <f t="shared" si="2"/>
        <v>520.68393870057116</v>
      </c>
      <c r="P27" s="67">
        <f t="shared" si="2"/>
        <v>1316.4338262767378</v>
      </c>
      <c r="Q27" s="67">
        <f t="shared" si="2"/>
        <v>401.82169473386966</v>
      </c>
    </row>
    <row r="28" spans="1:17" ht="12" customHeight="1" x14ac:dyDescent="0.25">
      <c r="A28" s="23" t="s">
        <v>141</v>
      </c>
      <c r="B28" s="67"/>
      <c r="C28" s="67">
        <f t="shared" si="2"/>
        <v>0.72743025368641501</v>
      </c>
      <c r="D28" s="67">
        <f t="shared" si="2"/>
        <v>0.33179916094856132</v>
      </c>
      <c r="E28" s="67">
        <f t="shared" si="2"/>
        <v>0.93009325910756679</v>
      </c>
      <c r="F28" s="67">
        <f t="shared" si="2"/>
        <v>1.7084250876816842</v>
      </c>
      <c r="G28" s="67">
        <f t="shared" si="2"/>
        <v>1.5173088073284404</v>
      </c>
      <c r="H28" s="67">
        <f t="shared" si="2"/>
        <v>4.8206249970565409</v>
      </c>
      <c r="I28" s="67">
        <f t="shared" si="2"/>
        <v>2.9380080193133153</v>
      </c>
      <c r="J28" s="67">
        <f t="shared" si="2"/>
        <v>10.312316929785652</v>
      </c>
      <c r="K28" s="67">
        <f t="shared" si="2"/>
        <v>9.4094112292585237</v>
      </c>
      <c r="L28" s="67">
        <f t="shared" si="2"/>
        <v>58.842514399655556</v>
      </c>
      <c r="M28" s="67">
        <f t="shared" si="2"/>
        <v>58.168273734497575</v>
      </c>
      <c r="N28" s="67">
        <f t="shared" si="2"/>
        <v>127.32327240170343</v>
      </c>
      <c r="O28" s="67">
        <f t="shared" si="2"/>
        <v>123.83990091666465</v>
      </c>
      <c r="P28" s="67">
        <f t="shared" si="2"/>
        <v>285.96023882425334</v>
      </c>
      <c r="Q28" s="67">
        <f t="shared" si="2"/>
        <v>603.63033495605123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16.5</v>
      </c>
      <c r="D30" s="67">
        <f t="shared" si="3"/>
        <v>57.074552471110678</v>
      </c>
      <c r="E30" s="67">
        <f t="shared" si="3"/>
        <v>16.5</v>
      </c>
      <c r="F30" s="67">
        <f t="shared" si="3"/>
        <v>16.5</v>
      </c>
      <c r="G30" s="67">
        <f t="shared" si="3"/>
        <v>16.5</v>
      </c>
      <c r="H30" s="67">
        <f t="shared" si="3"/>
        <v>16.5</v>
      </c>
      <c r="I30" s="67">
        <f t="shared" si="3"/>
        <v>460.27171884626102</v>
      </c>
      <c r="J30" s="67">
        <f t="shared" si="3"/>
        <v>16.499999999999886</v>
      </c>
      <c r="K30" s="67">
        <f t="shared" si="3"/>
        <v>545.99999999999966</v>
      </c>
      <c r="L30" s="67">
        <f t="shared" si="3"/>
        <v>0</v>
      </c>
      <c r="M30" s="67">
        <f t="shared" si="3"/>
        <v>254.10385258707788</v>
      </c>
      <c r="N30" s="67">
        <f t="shared" si="3"/>
        <v>372</v>
      </c>
      <c r="O30" s="67">
        <f t="shared" si="3"/>
        <v>0</v>
      </c>
      <c r="P30" s="67">
        <f t="shared" si="3"/>
        <v>1127.4792281053365</v>
      </c>
      <c r="Q30" s="67">
        <f t="shared" si="3"/>
        <v>9.271718846260228</v>
      </c>
    </row>
    <row r="31" spans="1:17" ht="12" customHeight="1" x14ac:dyDescent="0.25">
      <c r="A31" s="29" t="s">
        <v>140</v>
      </c>
      <c r="B31" s="83"/>
      <c r="C31" s="83">
        <f t="shared" si="3"/>
        <v>155.80917997796087</v>
      </c>
      <c r="D31" s="83">
        <f t="shared" si="3"/>
        <v>109.50000000000023</v>
      </c>
      <c r="E31" s="83">
        <f t="shared" si="3"/>
        <v>109.5</v>
      </c>
      <c r="F31" s="83">
        <f t="shared" si="3"/>
        <v>155.2183365031965</v>
      </c>
      <c r="G31" s="83">
        <f t="shared" si="3"/>
        <v>149.16589438007077</v>
      </c>
      <c r="H31" s="83">
        <f t="shared" si="3"/>
        <v>257.4013296234798</v>
      </c>
      <c r="I31" s="83">
        <f t="shared" si="3"/>
        <v>109.5</v>
      </c>
      <c r="J31" s="83">
        <f t="shared" si="3"/>
        <v>217.68689050632838</v>
      </c>
      <c r="K31" s="83">
        <f t="shared" si="3"/>
        <v>644.30917997796041</v>
      </c>
      <c r="L31" s="83">
        <f t="shared" si="3"/>
        <v>449.22112085992467</v>
      </c>
      <c r="M31" s="83">
        <f t="shared" si="3"/>
        <v>768.99604329102658</v>
      </c>
      <c r="N31" s="83">
        <f t="shared" si="3"/>
        <v>880.71833650319786</v>
      </c>
      <c r="O31" s="83">
        <f t="shared" si="3"/>
        <v>1660.0657905131029</v>
      </c>
      <c r="P31" s="83">
        <f t="shared" si="3"/>
        <v>959.40132962347707</v>
      </c>
      <c r="Q31" s="83">
        <f t="shared" si="3"/>
        <v>477.17431163850415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RES_hhdet_in!C$145</f>
        <v>595.6875</v>
      </c>
      <c r="D35" s="67">
        <f>RES_hhdet_in!D$145</f>
        <v>189.68749999999997</v>
      </c>
      <c r="E35" s="67">
        <f>RES_hhdet_in!E$145</f>
        <v>720.68750000000011</v>
      </c>
      <c r="F35" s="67">
        <f>RES_hhdet_in!F$145</f>
        <v>889.6875</v>
      </c>
      <c r="G35" s="67">
        <f>RES_hhdet_in!G$145</f>
        <v>470.6875</v>
      </c>
      <c r="H35" s="67">
        <f>RES_hhdet_in!H$145</f>
        <v>1313.6875</v>
      </c>
      <c r="I35" s="67">
        <f>RES_hhdet_in!I$145</f>
        <v>366.6875</v>
      </c>
      <c r="J35" s="67">
        <f>RES_hhdet_in!J$145</f>
        <v>624.6875</v>
      </c>
      <c r="K35" s="67">
        <f>RES_hhdet_in!K$145</f>
        <v>478.6875</v>
      </c>
      <c r="L35" s="67">
        <f>RES_hhdet_in!L$145</f>
        <v>1756.6875</v>
      </c>
      <c r="M35" s="67">
        <f>RES_hhdet_in!M$145</f>
        <v>2012.6875</v>
      </c>
      <c r="N35" s="67">
        <f>RES_hhdet_in!N$145</f>
        <v>3294.6875</v>
      </c>
      <c r="O35" s="67">
        <f>RES_hhdet_in!O$145</f>
        <v>3269.6875</v>
      </c>
      <c r="P35" s="67">
        <f>RES_hhdet_in!P$145</f>
        <v>6354.6875</v>
      </c>
      <c r="Q35" s="67">
        <f>RES_hhdet_in!Q$145</f>
        <v>11914.6875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RES_hhdet_in!C$147</f>
        <v>416</v>
      </c>
      <c r="D37" s="67">
        <f>RES_hhdet_in!D$147</f>
        <v>138.60000000000014</v>
      </c>
      <c r="E37" s="67">
        <f>RES_hhdet_in!E$147</f>
        <v>504</v>
      </c>
      <c r="F37" s="67">
        <f>RES_hhdet_in!F$147</f>
        <v>622</v>
      </c>
      <c r="G37" s="67">
        <f>RES_hhdet_in!G$147</f>
        <v>329</v>
      </c>
      <c r="H37" s="67">
        <f>RES_hhdet_in!H$147</f>
        <v>919</v>
      </c>
      <c r="I37" s="67">
        <f>RES_hhdet_in!I$147</f>
        <v>256</v>
      </c>
      <c r="J37" s="67">
        <f>RES_hhdet_in!J$147</f>
        <v>437</v>
      </c>
      <c r="K37" s="67">
        <f>RES_hhdet_in!K$147</f>
        <v>335</v>
      </c>
      <c r="L37" s="67">
        <f>RES_hhdet_in!L$147</f>
        <v>1229</v>
      </c>
      <c r="M37" s="67">
        <f>RES_hhdet_in!M$147</f>
        <v>1408</v>
      </c>
      <c r="N37" s="67">
        <f>RES_hhdet_in!N$147</f>
        <v>2306</v>
      </c>
      <c r="O37" s="67">
        <f>RES_hhdet_in!O$147</f>
        <v>2288</v>
      </c>
      <c r="P37" s="67">
        <f>RES_hhdet_in!P$147</f>
        <v>4448</v>
      </c>
      <c r="Q37" s="67">
        <f>RES_hhdet_in!Q$147</f>
        <v>8340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RES_hhdet_in!C$149</f>
        <v>103.99999999999991</v>
      </c>
      <c r="D39" s="67">
        <f>RES_hhdet_in!D$149</f>
        <v>22.332921400237829</v>
      </c>
      <c r="E39" s="67">
        <f>RES_hhdet_in!E$149</f>
        <v>84.948007649612038</v>
      </c>
      <c r="F39" s="67">
        <f>RES_hhdet_in!F$149</f>
        <v>90.545029904837762</v>
      </c>
      <c r="G39" s="67">
        <f>RES_hhdet_in!G$149</f>
        <v>32.63451256947662</v>
      </c>
      <c r="H39" s="67">
        <f>RES_hhdet_in!H$149</f>
        <v>74.547619462548894</v>
      </c>
      <c r="I39" s="67">
        <f>RES_hhdet_in!I$149</f>
        <v>9.9702352996862373</v>
      </c>
      <c r="J39" s="67">
        <f>RES_hhdet_in!J$149</f>
        <v>4.3468696198162604</v>
      </c>
      <c r="K39" s="67">
        <f>RES_hhdet_in!K$149</f>
        <v>0</v>
      </c>
      <c r="L39" s="67">
        <f>RES_hhdet_in!L$149</f>
        <v>0</v>
      </c>
      <c r="M39" s="67">
        <f>RES_hhdet_in!M$149</f>
        <v>0</v>
      </c>
      <c r="N39" s="67">
        <f>RES_hhdet_in!N$149</f>
        <v>0</v>
      </c>
      <c r="O39" s="67">
        <f>RES_hhdet_in!O$149</f>
        <v>0</v>
      </c>
      <c r="P39" s="67">
        <f>RES_hhdet_in!P$149</f>
        <v>0</v>
      </c>
      <c r="Q39" s="67">
        <f>RES_hhdet_in!Q$149</f>
        <v>0</v>
      </c>
    </row>
    <row r="40" spans="1:17" ht="12" customHeight="1" x14ac:dyDescent="0.25">
      <c r="A40" s="23" t="s">
        <v>143</v>
      </c>
      <c r="B40" s="67"/>
      <c r="C40" s="67">
        <f>RES_hhdet_in!C$150</f>
        <v>0.19765688318843871</v>
      </c>
      <c r="D40" s="67">
        <f>RES_hhdet_in!D$150</f>
        <v>5.5322983323564903E-2</v>
      </c>
      <c r="E40" s="67">
        <f>RES_hhdet_in!E$150</f>
        <v>0.17311777102319303</v>
      </c>
      <c r="F40" s="67">
        <f>RES_hhdet_in!F$150</f>
        <v>1.0000000000000009</v>
      </c>
      <c r="G40" s="67">
        <f>RES_hhdet_in!G$150</f>
        <v>0.99999999999999378</v>
      </c>
      <c r="H40" s="67">
        <f>RES_hhdet_in!H$150</f>
        <v>0.70605426071922028</v>
      </c>
      <c r="I40" s="67">
        <f>RES_hhdet_in!I$150</f>
        <v>3.999999999999996</v>
      </c>
      <c r="J40" s="67">
        <f>RES_hhdet_in!J$150</f>
        <v>6.9999999999999885</v>
      </c>
      <c r="K40" s="67">
        <f>RES_hhdet_in!K$150</f>
        <v>1.4540020379206087</v>
      </c>
      <c r="L40" s="67">
        <f>RES_hhdet_in!L$150</f>
        <v>1.4901661856207227</v>
      </c>
      <c r="M40" s="67">
        <f>RES_hhdet_in!M$150</f>
        <v>0</v>
      </c>
      <c r="N40" s="67">
        <f>RES_hhdet_in!N$150</f>
        <v>0</v>
      </c>
      <c r="O40" s="67">
        <f>RES_hhdet_in!O$150</f>
        <v>0</v>
      </c>
      <c r="P40" s="67">
        <f>RES_hhdet_in!P$150</f>
        <v>0</v>
      </c>
      <c r="Q40" s="67">
        <f>RES_hhdet_in!Q$150</f>
        <v>0</v>
      </c>
    </row>
    <row r="41" spans="1:17" ht="12" customHeight="1" x14ac:dyDescent="0.25">
      <c r="A41" s="23" t="s">
        <v>142</v>
      </c>
      <c r="B41" s="67"/>
      <c r="C41" s="67">
        <f>RES_hhdet_in!C$153</f>
        <v>515.99999999999989</v>
      </c>
      <c r="D41" s="67">
        <f>RES_hhdet_in!D$153</f>
        <v>244</v>
      </c>
      <c r="E41" s="67">
        <f>RES_hhdet_in!E$153</f>
        <v>661</v>
      </c>
      <c r="F41" s="67">
        <f>RES_hhdet_in!F$153</f>
        <v>870.00000000000023</v>
      </c>
      <c r="G41" s="67">
        <f>RES_hhdet_in!G$153</f>
        <v>483.99999999999977</v>
      </c>
      <c r="H41" s="67">
        <f>RES_hhdet_in!H$153</f>
        <v>1287.0000000000005</v>
      </c>
      <c r="I41" s="67">
        <f>RES_hhdet_in!I$153</f>
        <v>366</v>
      </c>
      <c r="J41" s="67">
        <f>RES_hhdet_in!J$153</f>
        <v>564</v>
      </c>
      <c r="K41" s="67">
        <f>RES_hhdet_in!K$153</f>
        <v>1015.6543052973126</v>
      </c>
      <c r="L41" s="67">
        <f>RES_hhdet_in!L$153</f>
        <v>1785.9674564554903</v>
      </c>
      <c r="M41" s="67">
        <f>RES_hhdet_in!M$153</f>
        <v>2498.6362813202577</v>
      </c>
      <c r="N41" s="67">
        <f>RES_hhdet_in!N$153</f>
        <v>3645.6465058952194</v>
      </c>
      <c r="O41" s="67">
        <f>RES_hhdet_in!O$153</f>
        <v>3199.6839387005712</v>
      </c>
      <c r="P41" s="67">
        <f>RES_hhdet_in!P$153</f>
        <v>6615.4338262767305</v>
      </c>
      <c r="Q41" s="67">
        <f>RES_hhdet_in!Q$153</f>
        <v>10499.821694733873</v>
      </c>
    </row>
    <row r="42" spans="1:17" ht="12" customHeight="1" x14ac:dyDescent="0.25">
      <c r="A42" s="23" t="s">
        <v>141</v>
      </c>
      <c r="B42" s="67"/>
      <c r="C42" s="67">
        <f>RES_hhdet_in!C$154</f>
        <v>0.72743025368641501</v>
      </c>
      <c r="D42" s="67">
        <f>RES_hhdet_in!D$154</f>
        <v>2.3317991609485609</v>
      </c>
      <c r="E42" s="67">
        <f>RES_hhdet_in!E$154</f>
        <v>1.9300932591075668</v>
      </c>
      <c r="F42" s="67">
        <f>RES_hhdet_in!F$154</f>
        <v>7.7084250876816842</v>
      </c>
      <c r="G42" s="67">
        <f>RES_hhdet_in!G$154</f>
        <v>8.5173088073284422</v>
      </c>
      <c r="H42" s="67">
        <f>RES_hhdet_in!H$154</f>
        <v>16.820624997056541</v>
      </c>
      <c r="I42" s="67">
        <f>RES_hhdet_in!I$154</f>
        <v>46.938008019313315</v>
      </c>
      <c r="J42" s="67">
        <f>RES_hhdet_in!J$154</f>
        <v>109.31231692978565</v>
      </c>
      <c r="K42" s="67">
        <f>RES_hhdet_in!K$154</f>
        <v>154.40941122925852</v>
      </c>
      <c r="L42" s="67">
        <f>RES_hhdet_in!L$154</f>
        <v>298.84251439965556</v>
      </c>
      <c r="M42" s="67">
        <f>RES_hhdet_in!M$154</f>
        <v>381.16827373449757</v>
      </c>
      <c r="N42" s="67">
        <f>RES_hhdet_in!N$154</f>
        <v>575.32327240170343</v>
      </c>
      <c r="O42" s="67">
        <f>RES_hhdet_in!O$154</f>
        <v>630.83990091666487</v>
      </c>
      <c r="P42" s="67">
        <f>RES_hhdet_in!P$154</f>
        <v>1257.9602388242524</v>
      </c>
      <c r="Q42" s="67">
        <f>RES_hhdet_in!Q$154</f>
        <v>2336.6303349560521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RES_hhdet_in!C$158</f>
        <v>149.49999999999997</v>
      </c>
      <c r="D44" s="67">
        <f>RES_hhdet_in!D$158</f>
        <v>14.074552471110653</v>
      </c>
      <c r="E44" s="67">
        <f>RES_hhdet_in!E$158</f>
        <v>90.500000000000099</v>
      </c>
      <c r="F44" s="67">
        <f>RES_hhdet_in!F$158</f>
        <v>206.49999999999994</v>
      </c>
      <c r="G44" s="67">
        <f>RES_hhdet_in!G$158</f>
        <v>150.50000000000023</v>
      </c>
      <c r="H44" s="67">
        <f>RES_hhdet_in!H$158</f>
        <v>544.49999999999977</v>
      </c>
      <c r="I44" s="67">
        <f>RES_hhdet_in!I$158</f>
        <v>9.2717188462610984</v>
      </c>
      <c r="J44" s="67">
        <f>RES_hhdet_in!J$158</f>
        <v>207.49999999999949</v>
      </c>
      <c r="K44" s="67">
        <f>RES_hhdet_in!K$158</f>
        <v>0</v>
      </c>
      <c r="L44" s="67">
        <f>RES_hhdet_in!L$158</f>
        <v>548.99999999999977</v>
      </c>
      <c r="M44" s="67">
        <f>RES_hhdet_in!M$158</f>
        <v>195.10385258707814</v>
      </c>
      <c r="N44" s="67">
        <f>RES_hhdet_in!N$158</f>
        <v>0</v>
      </c>
      <c r="O44" s="67">
        <f>RES_hhdet_in!O$158</f>
        <v>3244.0000000000005</v>
      </c>
      <c r="P44" s="67">
        <f>RES_hhdet_in!P$158</f>
        <v>929.4792281053351</v>
      </c>
      <c r="Q44" s="67">
        <f>RES_hhdet_in!Q$158</f>
        <v>1554.2717188462611</v>
      </c>
    </row>
    <row r="45" spans="1:17" ht="12" customHeight="1" x14ac:dyDescent="0.25">
      <c r="A45" s="29" t="s">
        <v>140</v>
      </c>
      <c r="B45" s="83"/>
      <c r="C45" s="83">
        <f>RES_hhdet_in!C$159</f>
        <v>534.80917997796087</v>
      </c>
      <c r="D45" s="83">
        <f>RES_hhdet_in!D$159</f>
        <v>258.49999999999989</v>
      </c>
      <c r="E45" s="83">
        <f>RES_hhdet_in!E$159</f>
        <v>672.5</v>
      </c>
      <c r="F45" s="83">
        <f>RES_hhdet_in!F$159</f>
        <v>771.21833650319718</v>
      </c>
      <c r="G45" s="83">
        <f>RES_hhdet_in!G$159</f>
        <v>402.16589438006963</v>
      </c>
      <c r="H45" s="83">
        <f>RES_hhdet_in!H$159</f>
        <v>959.40132962348002</v>
      </c>
      <c r="I45" s="83">
        <f>RES_hhdet_in!I$159</f>
        <v>843.5</v>
      </c>
      <c r="J45" s="83">
        <f>RES_hhdet_in!J$159</f>
        <v>567.68689050632952</v>
      </c>
      <c r="K45" s="83">
        <f>RES_hhdet_in!K$159</f>
        <v>1585.3091799779604</v>
      </c>
      <c r="L45" s="83">
        <f>RES_hhdet_in!L$159</f>
        <v>1573.2211208599253</v>
      </c>
      <c r="M45" s="83">
        <f>RES_hhdet_in!M$159</f>
        <v>2756.9960432910257</v>
      </c>
      <c r="N45" s="83">
        <f>RES_hhdet_in!N$159</f>
        <v>4463.7183365031979</v>
      </c>
      <c r="O45" s="83">
        <f>RES_hhdet_in!O$159</f>
        <v>1602.0657905131018</v>
      </c>
      <c r="P45" s="83">
        <f>RES_hhdet_in!P$159</f>
        <v>7428.4013296234807</v>
      </c>
      <c r="Q45" s="83">
        <f>RES_hhdet_in!Q$159</f>
        <v>10763.174311638506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RES_hhdet_in_new!C$145</f>
        <v>286.44180326678958</v>
      </c>
      <c r="D49" s="67">
        <f>RES_hhdet_in_new!D$145</f>
        <v>102.91903496034486</v>
      </c>
      <c r="E49" s="67">
        <f>RES_hhdet_in_new!E$145</f>
        <v>392.51091922473688</v>
      </c>
      <c r="F49" s="67">
        <f>RES_hhdet_in_new!F$145</f>
        <v>456.09235491832015</v>
      </c>
      <c r="G49" s="67">
        <f>RES_hhdet_in_new!G$145</f>
        <v>285.08898640980726</v>
      </c>
      <c r="H49" s="67">
        <f>RES_hhdet_in_new!H$145</f>
        <v>736.37924955769608</v>
      </c>
      <c r="I49" s="67">
        <f>RES_hhdet_in_new!I$145</f>
        <v>235.68517185465771</v>
      </c>
      <c r="J49" s="67">
        <f>RES_hhdet_in_new!J$145</f>
        <v>420.94695802180541</v>
      </c>
      <c r="K49" s="67">
        <f>RES_hhdet_in_new!K$145</f>
        <v>321.61879128127072</v>
      </c>
      <c r="L49" s="67">
        <f>RES_hhdet_in_new!L$145</f>
        <v>1056.2026190919967</v>
      </c>
      <c r="M49" s="67">
        <f>RES_hhdet_in_new!M$145</f>
        <v>972.55672758227854</v>
      </c>
      <c r="N49" s="67">
        <f>RES_hhdet_in_new!N$145</f>
        <v>1698.1440041909918</v>
      </c>
      <c r="O49" s="67">
        <f>RES_hhdet_in_new!O$145</f>
        <v>1602.0657905131018</v>
      </c>
      <c r="P49" s="67">
        <f>RES_hhdet_in_new!P$145</f>
        <v>3263.959093653355</v>
      </c>
      <c r="Q49" s="67">
        <f>RES_hhdet_in_new!Q$145</f>
        <v>6297.3811520339041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RES_hhdet_in_new!C$147</f>
        <v>200</v>
      </c>
      <c r="D51" s="67">
        <f>RES_hhdet_in_new!D$147</f>
        <v>72</v>
      </c>
      <c r="E51" s="67">
        <f>RES_hhdet_in_new!E$147</f>
        <v>274</v>
      </c>
      <c r="F51" s="67">
        <f>RES_hhdet_in_new!F$147</f>
        <v>319</v>
      </c>
      <c r="G51" s="67">
        <f>RES_hhdet_in_new!G$147</f>
        <v>199</v>
      </c>
      <c r="H51" s="67">
        <f>RES_hhdet_in_new!H$147</f>
        <v>515</v>
      </c>
      <c r="I51" s="67">
        <f>RES_hhdet_in_new!I$147</f>
        <v>165</v>
      </c>
      <c r="J51" s="67">
        <f>RES_hhdet_in_new!J$147</f>
        <v>294</v>
      </c>
      <c r="K51" s="67">
        <f>RES_hhdet_in_new!K$147</f>
        <v>225</v>
      </c>
      <c r="L51" s="67">
        <f>RES_hhdet_in_new!L$147</f>
        <v>739</v>
      </c>
      <c r="M51" s="67">
        <f>RES_hhdet_in_new!M$147</f>
        <v>680</v>
      </c>
      <c r="N51" s="67">
        <f>RES_hhdet_in_new!N$147</f>
        <v>1189</v>
      </c>
      <c r="O51" s="67">
        <f>RES_hhdet_in_new!O$147</f>
        <v>1121</v>
      </c>
      <c r="P51" s="67">
        <f>RES_hhdet_in_new!P$147</f>
        <v>2284.9999999999995</v>
      </c>
      <c r="Q51" s="67">
        <f>RES_hhdet_in_new!Q$147</f>
        <v>4408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RES_hhdet_in_new!C$149</f>
        <v>0</v>
      </c>
      <c r="D53" s="67">
        <f>RES_hhdet_in_new!D$149</f>
        <v>0</v>
      </c>
      <c r="E53" s="67">
        <f>RES_hhdet_in_new!E$149</f>
        <v>0</v>
      </c>
      <c r="F53" s="67">
        <f>RES_hhdet_in_new!F$149</f>
        <v>0</v>
      </c>
      <c r="G53" s="67">
        <f>RES_hhdet_in_new!G$149</f>
        <v>0</v>
      </c>
      <c r="H53" s="67">
        <f>RES_hhdet_in_new!H$149</f>
        <v>0</v>
      </c>
      <c r="I53" s="67">
        <f>RES_hhdet_in_new!I$149</f>
        <v>0</v>
      </c>
      <c r="J53" s="67">
        <f>RES_hhdet_in_new!J$149</f>
        <v>0</v>
      </c>
      <c r="K53" s="67">
        <f>RES_hhdet_in_new!K$149</f>
        <v>0</v>
      </c>
      <c r="L53" s="67">
        <f>RES_hhdet_in_new!L$149</f>
        <v>0</v>
      </c>
      <c r="M53" s="67">
        <f>RES_hhdet_in_new!M$149</f>
        <v>0</v>
      </c>
      <c r="N53" s="67">
        <f>RES_hhdet_in_new!N$149</f>
        <v>0</v>
      </c>
      <c r="O53" s="67">
        <f>RES_hhdet_in_new!O$149</f>
        <v>0</v>
      </c>
      <c r="P53" s="67">
        <f>RES_hhdet_in_new!P$149</f>
        <v>0</v>
      </c>
      <c r="Q53" s="67">
        <f>RES_hhdet_in_new!Q$149</f>
        <v>0</v>
      </c>
    </row>
    <row r="54" spans="1:17" ht="12" customHeight="1" x14ac:dyDescent="0.25">
      <c r="A54" s="148" t="s">
        <v>143</v>
      </c>
      <c r="B54" s="67"/>
      <c r="C54" s="67">
        <f>RES_hhdet_in_new!C$150</f>
        <v>0</v>
      </c>
      <c r="D54" s="67">
        <f>RES_hhdet_in_new!D$150</f>
        <v>0</v>
      </c>
      <c r="E54" s="67">
        <f>RES_hhdet_in_new!E$150</f>
        <v>0</v>
      </c>
      <c r="F54" s="67">
        <f>RES_hhdet_in_new!F$150</f>
        <v>0</v>
      </c>
      <c r="G54" s="67">
        <f>RES_hhdet_in_new!G$150</f>
        <v>0</v>
      </c>
      <c r="H54" s="67">
        <f>RES_hhdet_in_new!H$150</f>
        <v>0</v>
      </c>
      <c r="I54" s="67">
        <f>RES_hhdet_in_new!I$150</f>
        <v>0</v>
      </c>
      <c r="J54" s="67">
        <f>RES_hhdet_in_new!J$150</f>
        <v>0</v>
      </c>
      <c r="K54" s="67">
        <f>RES_hhdet_in_new!K$150</f>
        <v>0</v>
      </c>
      <c r="L54" s="67">
        <f>RES_hhdet_in_new!L$150</f>
        <v>0</v>
      </c>
      <c r="M54" s="67">
        <f>RES_hhdet_in_new!M$150</f>
        <v>0</v>
      </c>
      <c r="N54" s="67">
        <f>RES_hhdet_in_new!N$150</f>
        <v>0</v>
      </c>
      <c r="O54" s="67">
        <f>RES_hhdet_in_new!O$150</f>
        <v>0</v>
      </c>
      <c r="P54" s="67">
        <f>RES_hhdet_in_new!P$150</f>
        <v>0</v>
      </c>
      <c r="Q54" s="67">
        <f>RES_hhdet_in_new!Q$150</f>
        <v>0</v>
      </c>
    </row>
    <row r="55" spans="1:17" ht="12" customHeight="1" x14ac:dyDescent="0.25">
      <c r="A55" s="148" t="s">
        <v>142</v>
      </c>
      <c r="B55" s="67"/>
      <c r="C55" s="67">
        <f>RES_hhdet_in_new!C$153</f>
        <v>286.02787002507455</v>
      </c>
      <c r="D55" s="67">
        <f>RES_hhdet_in_new!D$153</f>
        <v>100.65690759681149</v>
      </c>
      <c r="E55" s="67">
        <f>RES_hhdet_in_new!E$153</f>
        <v>390.58404678339042</v>
      </c>
      <c r="F55" s="67">
        <f>RES_hhdet_in_new!F$153</f>
        <v>448.38392983063846</v>
      </c>
      <c r="G55" s="67">
        <f>RES_hhdet_in_new!G$153</f>
        <v>276.57167760247881</v>
      </c>
      <c r="H55" s="67">
        <f>RES_hhdet_in_new!H$153</f>
        <v>719.5586245606396</v>
      </c>
      <c r="I55" s="67">
        <f>RES_hhdet_in_new!I$153</f>
        <v>188.7471638353444</v>
      </c>
      <c r="J55" s="67">
        <f>RES_hhdet_in_new!J$153</f>
        <v>311.63464109201976</v>
      </c>
      <c r="K55" s="67">
        <f>RES_hhdet_in_new!K$153</f>
        <v>167.20938005201219</v>
      </c>
      <c r="L55" s="67">
        <f>RES_hhdet_in_new!L$153</f>
        <v>757.36010469234111</v>
      </c>
      <c r="M55" s="67">
        <f>RES_hhdet_in_new!M$153</f>
        <v>591.38845384778097</v>
      </c>
      <c r="N55" s="67">
        <f>RES_hhdet_in_new!N$153</f>
        <v>1122.8207317892884</v>
      </c>
      <c r="O55" s="67">
        <f>RES_hhdet_in_new!O$153</f>
        <v>971.2258895964369</v>
      </c>
      <c r="P55" s="67">
        <f>RES_hhdet_in_new!P$153</f>
        <v>2005.9988548291028</v>
      </c>
      <c r="Q55" s="67">
        <f>RES_hhdet_in_new!Q$153</f>
        <v>3960.7508170778519</v>
      </c>
    </row>
    <row r="56" spans="1:17" ht="12" customHeight="1" x14ac:dyDescent="0.25">
      <c r="A56" s="148" t="s">
        <v>141</v>
      </c>
      <c r="B56" s="67"/>
      <c r="C56" s="67">
        <f>RES_hhdet_in_new!C$154</f>
        <v>0.41393324171501383</v>
      </c>
      <c r="D56" s="67">
        <f>RES_hhdet_in_new!D$154</f>
        <v>2.2621273635333634</v>
      </c>
      <c r="E56" s="67">
        <f>RES_hhdet_in_new!E$154</f>
        <v>1.9268724413464415</v>
      </c>
      <c r="F56" s="67">
        <f>RES_hhdet_in_new!F$154</f>
        <v>7.7084250876816842</v>
      </c>
      <c r="G56" s="67">
        <f>RES_hhdet_in_new!G$154</f>
        <v>8.5173088073284422</v>
      </c>
      <c r="H56" s="67">
        <f>RES_hhdet_in_new!H$154</f>
        <v>16.820624997056541</v>
      </c>
      <c r="I56" s="67">
        <f>RES_hhdet_in_new!I$154</f>
        <v>46.938008019313315</v>
      </c>
      <c r="J56" s="67">
        <f>RES_hhdet_in_new!J$154</f>
        <v>109.31231692978565</v>
      </c>
      <c r="K56" s="67">
        <f>RES_hhdet_in_new!K$154</f>
        <v>154.40941122925852</v>
      </c>
      <c r="L56" s="67">
        <f>RES_hhdet_in_new!L$154</f>
        <v>298.84251439965556</v>
      </c>
      <c r="M56" s="67">
        <f>RES_hhdet_in_new!M$154</f>
        <v>381.16827373449757</v>
      </c>
      <c r="N56" s="67">
        <f>RES_hhdet_in_new!N$154</f>
        <v>575.32327240170343</v>
      </c>
      <c r="O56" s="67">
        <f>RES_hhdet_in_new!O$154</f>
        <v>630.83990091666487</v>
      </c>
      <c r="P56" s="67">
        <f>RES_hhdet_in_new!P$154</f>
        <v>1257.9602388242522</v>
      </c>
      <c r="Q56" s="67">
        <f>RES_hhdet_in_new!Q$154</f>
        <v>2336.6303349560521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RES_hhdet_in_new!C$158</f>
        <v>0</v>
      </c>
      <c r="D58" s="67">
        <f>RES_hhdet_in_new!D$158</f>
        <v>0</v>
      </c>
      <c r="E58" s="67">
        <f>RES_hhdet_in_new!E$158</f>
        <v>0</v>
      </c>
      <c r="F58" s="67">
        <f>RES_hhdet_in_new!F$158</f>
        <v>0</v>
      </c>
      <c r="G58" s="67">
        <f>RES_hhdet_in_new!G$158</f>
        <v>0</v>
      </c>
      <c r="H58" s="67">
        <f>RES_hhdet_in_new!H$158</f>
        <v>0</v>
      </c>
      <c r="I58" s="67">
        <f>RES_hhdet_in_new!I$158</f>
        <v>0</v>
      </c>
      <c r="J58" s="67">
        <f>RES_hhdet_in_new!J$158</f>
        <v>0</v>
      </c>
      <c r="K58" s="67">
        <f>RES_hhdet_in_new!K$158</f>
        <v>0</v>
      </c>
      <c r="L58" s="67">
        <f>RES_hhdet_in_new!L$158</f>
        <v>0</v>
      </c>
      <c r="M58" s="67">
        <f>RES_hhdet_in_new!M$158</f>
        <v>0</v>
      </c>
      <c r="N58" s="67">
        <f>RES_hhdet_in_new!N$158</f>
        <v>0</v>
      </c>
      <c r="O58" s="67">
        <f>RES_hhdet_in_new!O$158</f>
        <v>0</v>
      </c>
      <c r="P58" s="67">
        <f>RES_hhdet_in_new!P$158</f>
        <v>0</v>
      </c>
      <c r="Q58" s="67">
        <f>RES_hhdet_in_new!Q$158</f>
        <v>0</v>
      </c>
    </row>
    <row r="59" spans="1:17" ht="12" customHeight="1" x14ac:dyDescent="0.25">
      <c r="A59" s="159" t="s">
        <v>140</v>
      </c>
      <c r="B59" s="83"/>
      <c r="C59" s="83">
        <f>RES_hhdet_in_new!C$159</f>
        <v>286.44180326678958</v>
      </c>
      <c r="D59" s="83">
        <f>RES_hhdet_in_new!D$159</f>
        <v>102.91903496034486</v>
      </c>
      <c r="E59" s="83">
        <f>RES_hhdet_in_new!E$159</f>
        <v>392.51091922473688</v>
      </c>
      <c r="F59" s="83">
        <f>RES_hhdet_in_new!F$159</f>
        <v>456.09235491832015</v>
      </c>
      <c r="G59" s="83">
        <f>RES_hhdet_in_new!G$159</f>
        <v>285.08898640980726</v>
      </c>
      <c r="H59" s="83">
        <f>RES_hhdet_in_new!H$159</f>
        <v>736.37924955769608</v>
      </c>
      <c r="I59" s="83">
        <f>RES_hhdet_in_new!I$159</f>
        <v>235.68517185465771</v>
      </c>
      <c r="J59" s="83">
        <f>RES_hhdet_in_new!J$159</f>
        <v>420.94695802180541</v>
      </c>
      <c r="K59" s="83">
        <f>RES_hhdet_in_new!K$159</f>
        <v>321.61879128127072</v>
      </c>
      <c r="L59" s="83">
        <f>RES_hhdet_in_new!L$159</f>
        <v>1056.2026190919967</v>
      </c>
      <c r="M59" s="83">
        <f>RES_hhdet_in_new!M$159</f>
        <v>972.55672758227854</v>
      </c>
      <c r="N59" s="83">
        <f>RES_hhdet_in_new!N$159</f>
        <v>1698.1440041909918</v>
      </c>
      <c r="O59" s="83">
        <f>RES_hhdet_in_new!O$159</f>
        <v>1602.0657905131018</v>
      </c>
      <c r="P59" s="83">
        <f>RES_hhdet_in_new!P$159</f>
        <v>3263.959093653355</v>
      </c>
      <c r="Q59" s="83">
        <f>RES_hhdet_in_new!Q$159</f>
        <v>6297.3811520339041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 t="shared" ref="C63:Q63" si="4">C35-C49</f>
        <v>309.24569673321042</v>
      </c>
      <c r="D63" s="67">
        <f t="shared" si="4"/>
        <v>86.768465039655112</v>
      </c>
      <c r="E63" s="67">
        <f t="shared" si="4"/>
        <v>328.17658077526323</v>
      </c>
      <c r="F63" s="67">
        <f t="shared" si="4"/>
        <v>433.59514508167985</v>
      </c>
      <c r="G63" s="67">
        <f t="shared" si="4"/>
        <v>185.59851359019274</v>
      </c>
      <c r="H63" s="67">
        <f t="shared" si="4"/>
        <v>577.30825044230392</v>
      </c>
      <c r="I63" s="67">
        <f t="shared" si="4"/>
        <v>131.00232814534229</v>
      </c>
      <c r="J63" s="67">
        <f t="shared" si="4"/>
        <v>203.74054197819459</v>
      </c>
      <c r="K63" s="67">
        <f t="shared" si="4"/>
        <v>157.06870871872928</v>
      </c>
      <c r="L63" s="67">
        <f t="shared" si="4"/>
        <v>700.48488090800333</v>
      </c>
      <c r="M63" s="67">
        <f t="shared" si="4"/>
        <v>1040.1307724177213</v>
      </c>
      <c r="N63" s="67">
        <f t="shared" si="4"/>
        <v>1596.5434958090082</v>
      </c>
      <c r="O63" s="67">
        <f t="shared" si="4"/>
        <v>1667.6217094868982</v>
      </c>
      <c r="P63" s="67">
        <f t="shared" si="4"/>
        <v>3090.728406346645</v>
      </c>
      <c r="Q63" s="67">
        <f t="shared" si="4"/>
        <v>5617.3063479660959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 t="shared" ref="C65:Q65" si="5">C37-C51</f>
        <v>216</v>
      </c>
      <c r="D65" s="67">
        <f t="shared" si="5"/>
        <v>66.600000000000136</v>
      </c>
      <c r="E65" s="67">
        <f t="shared" si="5"/>
        <v>230</v>
      </c>
      <c r="F65" s="67">
        <f t="shared" si="5"/>
        <v>303</v>
      </c>
      <c r="G65" s="67">
        <f t="shared" si="5"/>
        <v>130</v>
      </c>
      <c r="H65" s="67">
        <f t="shared" si="5"/>
        <v>404</v>
      </c>
      <c r="I65" s="67">
        <f t="shared" si="5"/>
        <v>91</v>
      </c>
      <c r="J65" s="67">
        <f t="shared" si="5"/>
        <v>143</v>
      </c>
      <c r="K65" s="67">
        <f t="shared" si="5"/>
        <v>110</v>
      </c>
      <c r="L65" s="67">
        <f t="shared" si="5"/>
        <v>490</v>
      </c>
      <c r="M65" s="67">
        <f t="shared" si="5"/>
        <v>728</v>
      </c>
      <c r="N65" s="67">
        <f t="shared" si="5"/>
        <v>1117</v>
      </c>
      <c r="O65" s="67">
        <f t="shared" si="5"/>
        <v>1167</v>
      </c>
      <c r="P65" s="67">
        <f t="shared" si="5"/>
        <v>2163.0000000000005</v>
      </c>
      <c r="Q65" s="67">
        <f t="shared" si="5"/>
        <v>3932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103.99999999999991</v>
      </c>
      <c r="D67" s="67">
        <f t="shared" si="6"/>
        <v>22.332921400237829</v>
      </c>
      <c r="E67" s="67">
        <f t="shared" si="6"/>
        <v>84.948007649612038</v>
      </c>
      <c r="F67" s="67">
        <f t="shared" si="6"/>
        <v>90.545029904837762</v>
      </c>
      <c r="G67" s="67">
        <f t="shared" si="6"/>
        <v>32.63451256947662</v>
      </c>
      <c r="H67" s="67">
        <f t="shared" si="6"/>
        <v>74.547619462548894</v>
      </c>
      <c r="I67" s="67">
        <f t="shared" si="6"/>
        <v>9.9702352996862373</v>
      </c>
      <c r="J67" s="67">
        <f t="shared" si="6"/>
        <v>4.3468696198162604</v>
      </c>
      <c r="K67" s="67">
        <f t="shared" si="6"/>
        <v>0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0</v>
      </c>
      <c r="P67" s="67">
        <f t="shared" si="6"/>
        <v>0</v>
      </c>
      <c r="Q67" s="67">
        <f t="shared" si="6"/>
        <v>0</v>
      </c>
    </row>
    <row r="68" spans="1:17" ht="12" customHeight="1" x14ac:dyDescent="0.25">
      <c r="A68" s="148" t="s">
        <v>143</v>
      </c>
      <c r="B68" s="67"/>
      <c r="C68" s="67">
        <f t="shared" si="6"/>
        <v>0.19765688318843871</v>
      </c>
      <c r="D68" s="67">
        <f t="shared" si="6"/>
        <v>5.5322983323564903E-2</v>
      </c>
      <c r="E68" s="67">
        <f t="shared" si="6"/>
        <v>0.17311777102319303</v>
      </c>
      <c r="F68" s="67">
        <f t="shared" si="6"/>
        <v>1.0000000000000009</v>
      </c>
      <c r="G68" s="67">
        <f t="shared" si="6"/>
        <v>0.99999999999999378</v>
      </c>
      <c r="H68" s="67">
        <f t="shared" si="6"/>
        <v>0.70605426071922028</v>
      </c>
      <c r="I68" s="67">
        <f t="shared" si="6"/>
        <v>3.999999999999996</v>
      </c>
      <c r="J68" s="67">
        <f t="shared" si="6"/>
        <v>6.9999999999999885</v>
      </c>
      <c r="K68" s="67">
        <f t="shared" si="6"/>
        <v>1.4540020379206087</v>
      </c>
      <c r="L68" s="67">
        <f t="shared" si="6"/>
        <v>1.4901661856207227</v>
      </c>
      <c r="M68" s="67">
        <f t="shared" si="6"/>
        <v>0</v>
      </c>
      <c r="N68" s="67">
        <f t="shared" si="6"/>
        <v>0</v>
      </c>
      <c r="O68" s="67">
        <f t="shared" si="6"/>
        <v>0</v>
      </c>
      <c r="P68" s="67">
        <f t="shared" si="6"/>
        <v>0</v>
      </c>
      <c r="Q68" s="67">
        <f t="shared" si="6"/>
        <v>0</v>
      </c>
    </row>
    <row r="69" spans="1:17" ht="12" customHeight="1" x14ac:dyDescent="0.25">
      <c r="A69" s="148" t="s">
        <v>142</v>
      </c>
      <c r="B69" s="67"/>
      <c r="C69" s="67">
        <f t="shared" si="6"/>
        <v>229.97212997492534</v>
      </c>
      <c r="D69" s="67">
        <f t="shared" si="6"/>
        <v>143.34309240318851</v>
      </c>
      <c r="E69" s="67">
        <f t="shared" si="6"/>
        <v>270.41595321660958</v>
      </c>
      <c r="F69" s="67">
        <f t="shared" si="6"/>
        <v>421.61607016936176</v>
      </c>
      <c r="G69" s="67">
        <f t="shared" si="6"/>
        <v>207.42832239752096</v>
      </c>
      <c r="H69" s="67">
        <f t="shared" si="6"/>
        <v>567.44137543936085</v>
      </c>
      <c r="I69" s="67">
        <f t="shared" si="6"/>
        <v>177.2528361646556</v>
      </c>
      <c r="J69" s="67">
        <f t="shared" si="6"/>
        <v>252.36535890798024</v>
      </c>
      <c r="K69" s="67">
        <f t="shared" si="6"/>
        <v>848.4449252453004</v>
      </c>
      <c r="L69" s="67">
        <f t="shared" si="6"/>
        <v>1028.6073517631492</v>
      </c>
      <c r="M69" s="67">
        <f t="shared" si="6"/>
        <v>1907.2478274724767</v>
      </c>
      <c r="N69" s="67">
        <f t="shared" si="6"/>
        <v>2522.825774105931</v>
      </c>
      <c r="O69" s="67">
        <f t="shared" si="6"/>
        <v>2228.4580491041343</v>
      </c>
      <c r="P69" s="67">
        <f t="shared" si="6"/>
        <v>4609.4349714476275</v>
      </c>
      <c r="Q69" s="67">
        <f t="shared" si="6"/>
        <v>6539.0708776560214</v>
      </c>
    </row>
    <row r="70" spans="1:17" ht="12" customHeight="1" x14ac:dyDescent="0.25">
      <c r="A70" s="148" t="s">
        <v>141</v>
      </c>
      <c r="B70" s="67"/>
      <c r="C70" s="67">
        <f t="shared" si="6"/>
        <v>0.31349701197140117</v>
      </c>
      <c r="D70" s="67">
        <f t="shared" si="6"/>
        <v>6.9671797415197467E-2</v>
      </c>
      <c r="E70" s="67">
        <f t="shared" si="6"/>
        <v>3.2208177611252609E-3</v>
      </c>
      <c r="F70" s="67">
        <f t="shared" si="6"/>
        <v>0</v>
      </c>
      <c r="G70" s="67">
        <f t="shared" si="6"/>
        <v>0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149.49999999999997</v>
      </c>
      <c r="D72" s="67">
        <f t="shared" si="7"/>
        <v>14.074552471110653</v>
      </c>
      <c r="E72" s="67">
        <f t="shared" si="7"/>
        <v>90.500000000000099</v>
      </c>
      <c r="F72" s="67">
        <f t="shared" si="7"/>
        <v>206.49999999999994</v>
      </c>
      <c r="G72" s="67">
        <f t="shared" si="7"/>
        <v>150.50000000000023</v>
      </c>
      <c r="H72" s="67">
        <f t="shared" si="7"/>
        <v>544.49999999999977</v>
      </c>
      <c r="I72" s="67">
        <f t="shared" si="7"/>
        <v>9.2717188462610984</v>
      </c>
      <c r="J72" s="67">
        <f t="shared" si="7"/>
        <v>207.49999999999949</v>
      </c>
      <c r="K72" s="67">
        <f t="shared" si="7"/>
        <v>0</v>
      </c>
      <c r="L72" s="67">
        <f t="shared" si="7"/>
        <v>548.99999999999977</v>
      </c>
      <c r="M72" s="67">
        <f t="shared" si="7"/>
        <v>195.10385258707814</v>
      </c>
      <c r="N72" s="67">
        <f t="shared" si="7"/>
        <v>0</v>
      </c>
      <c r="O72" s="67">
        <f t="shared" si="7"/>
        <v>3244.0000000000005</v>
      </c>
      <c r="P72" s="67">
        <f t="shared" si="7"/>
        <v>929.4792281053351</v>
      </c>
      <c r="Q72" s="67">
        <f t="shared" si="7"/>
        <v>1554.2717188462611</v>
      </c>
    </row>
    <row r="73" spans="1:17" ht="12" customHeight="1" x14ac:dyDescent="0.25">
      <c r="A73" s="159" t="s">
        <v>140</v>
      </c>
      <c r="B73" s="83"/>
      <c r="C73" s="83">
        <f t="shared" si="7"/>
        <v>248.36737671117129</v>
      </c>
      <c r="D73" s="83">
        <f t="shared" si="7"/>
        <v>155.58096503965504</v>
      </c>
      <c r="E73" s="83">
        <f t="shared" si="7"/>
        <v>279.98908077526312</v>
      </c>
      <c r="F73" s="83">
        <f t="shared" si="7"/>
        <v>315.12598158487702</v>
      </c>
      <c r="G73" s="83">
        <f t="shared" si="7"/>
        <v>117.07690797026237</v>
      </c>
      <c r="H73" s="83">
        <f t="shared" si="7"/>
        <v>223.02208006578394</v>
      </c>
      <c r="I73" s="83">
        <f t="shared" si="7"/>
        <v>607.81482814534229</v>
      </c>
      <c r="J73" s="83">
        <f t="shared" si="7"/>
        <v>146.7399324845241</v>
      </c>
      <c r="K73" s="83">
        <f t="shared" si="7"/>
        <v>1263.6903886966898</v>
      </c>
      <c r="L73" s="83">
        <f t="shared" si="7"/>
        <v>517.01850176792868</v>
      </c>
      <c r="M73" s="83">
        <f t="shared" si="7"/>
        <v>1784.439315708747</v>
      </c>
      <c r="N73" s="83">
        <f t="shared" si="7"/>
        <v>2765.574332312206</v>
      </c>
      <c r="O73" s="83">
        <f t="shared" si="7"/>
        <v>0</v>
      </c>
      <c r="P73" s="83">
        <f t="shared" si="7"/>
        <v>4164.4422359701257</v>
      </c>
      <c r="Q73" s="83">
        <f t="shared" si="7"/>
        <v>4465.7931596046019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RES_hhdet_numvin!B144</f>
        <v>0</v>
      </c>
      <c r="C78" s="189">
        <f>RES_hhdet_numvin!C144</f>
        <v>0</v>
      </c>
      <c r="D78" s="189">
        <f>RES_hhdet_numvin!D144</f>
        <v>0</v>
      </c>
      <c r="E78" s="189">
        <f>RES_hhdet_numvin!E144</f>
        <v>0</v>
      </c>
      <c r="F78" s="189">
        <f>RES_hhdet_numvin!F144</f>
        <v>0</v>
      </c>
      <c r="G78" s="189">
        <f>RES_hhdet_numvin!G144</f>
        <v>0</v>
      </c>
      <c r="H78" s="189">
        <f>RES_hhdet_numvin!H144</f>
        <v>0</v>
      </c>
      <c r="I78" s="189">
        <f>RES_hhdet_numvin!I144</f>
        <v>0</v>
      </c>
      <c r="J78" s="189">
        <f>RES_hhdet_numvin!J144</f>
        <v>0</v>
      </c>
      <c r="K78" s="189">
        <f>RES_hhdet_numvin!K144</f>
        <v>0</v>
      </c>
      <c r="L78" s="189">
        <f>RES_hhdet_numvin!L144</f>
        <v>0</v>
      </c>
      <c r="M78" s="189">
        <f>RES_hhdet_numvin!M144</f>
        <v>0</v>
      </c>
      <c r="N78" s="189">
        <f>RES_hhdet_numvin!N144</f>
        <v>0</v>
      </c>
      <c r="O78" s="189">
        <f>RES_hhdet_numvin!O144</f>
        <v>0</v>
      </c>
      <c r="P78" s="189">
        <f>RES_hhdet_numvin!P144</f>
        <v>0</v>
      </c>
      <c r="Q78" s="189">
        <f>RES_hhdet_numvin!Q144</f>
        <v>0</v>
      </c>
    </row>
    <row r="79" spans="1:17" ht="12" customHeight="1" x14ac:dyDescent="0.25">
      <c r="A79" s="23" t="s">
        <v>60</v>
      </c>
      <c r="B79" s="80">
        <f>RES_hhdet_numvin!B145</f>
        <v>83.6875</v>
      </c>
      <c r="C79" s="80">
        <f>RES_hhdet_numvin!C145</f>
        <v>595.6875</v>
      </c>
      <c r="D79" s="80">
        <f>RES_hhdet_numvin!D145</f>
        <v>189.6875</v>
      </c>
      <c r="E79" s="80">
        <f>RES_hhdet_numvin!E145</f>
        <v>720.6875</v>
      </c>
      <c r="F79" s="80">
        <f>RES_hhdet_numvin!F145</f>
        <v>889.6875</v>
      </c>
      <c r="G79" s="80">
        <f>RES_hhdet_numvin!G145</f>
        <v>470.6875</v>
      </c>
      <c r="H79" s="80">
        <f>RES_hhdet_numvin!H145</f>
        <v>1313.6875</v>
      </c>
      <c r="I79" s="80">
        <f>RES_hhdet_numvin!I145</f>
        <v>366.6875</v>
      </c>
      <c r="J79" s="80">
        <f>RES_hhdet_numvin!J145</f>
        <v>624.6875</v>
      </c>
      <c r="K79" s="80">
        <f>RES_hhdet_numvin!K145</f>
        <v>478.6875</v>
      </c>
      <c r="L79" s="80">
        <f>RES_hhdet_numvin!L145</f>
        <v>1756.6875</v>
      </c>
      <c r="M79" s="80">
        <f>RES_hhdet_numvin!M145</f>
        <v>2012.6875</v>
      </c>
      <c r="N79" s="80">
        <f>RES_hhdet_numvin!N145</f>
        <v>3294.6875</v>
      </c>
      <c r="O79" s="80">
        <f>RES_hhdet_numvin!O145</f>
        <v>3269.6875</v>
      </c>
      <c r="P79" s="80">
        <f>RES_hhdet_numvin!P145</f>
        <v>6354.6875</v>
      </c>
      <c r="Q79" s="80">
        <f>RES_hhdet_numvin!Q145</f>
        <v>11914.6875</v>
      </c>
    </row>
    <row r="80" spans="1:17" ht="12.95" customHeight="1" x14ac:dyDescent="0.25">
      <c r="A80" s="146" t="s">
        <v>112</v>
      </c>
      <c r="B80" s="188">
        <f>RES_hhdet_numvin!B146</f>
        <v>0</v>
      </c>
      <c r="C80" s="188">
        <f>RES_hhdet_numvin!C146</f>
        <v>0</v>
      </c>
      <c r="D80" s="188">
        <f>RES_hhdet_numvin!D146</f>
        <v>0</v>
      </c>
      <c r="E80" s="188">
        <f>RES_hhdet_numvin!E146</f>
        <v>0</v>
      </c>
      <c r="F80" s="188">
        <f>RES_hhdet_numvin!F146</f>
        <v>0</v>
      </c>
      <c r="G80" s="188">
        <f>RES_hhdet_numvin!G146</f>
        <v>0</v>
      </c>
      <c r="H80" s="188">
        <f>RES_hhdet_numvin!H146</f>
        <v>0</v>
      </c>
      <c r="I80" s="188">
        <f>RES_hhdet_numvin!I146</f>
        <v>0</v>
      </c>
      <c r="J80" s="188">
        <f>RES_hhdet_numvin!J146</f>
        <v>0</v>
      </c>
      <c r="K80" s="188">
        <f>RES_hhdet_numvin!K146</f>
        <v>0</v>
      </c>
      <c r="L80" s="188">
        <f>RES_hhdet_numvin!L146</f>
        <v>0</v>
      </c>
      <c r="M80" s="188">
        <f>RES_hhdet_numvin!M146</f>
        <v>0</v>
      </c>
      <c r="N80" s="188">
        <f>RES_hhdet_numvin!N146</f>
        <v>0</v>
      </c>
      <c r="O80" s="188">
        <f>RES_hhdet_numvin!O146</f>
        <v>0</v>
      </c>
      <c r="P80" s="188">
        <f>RES_hhdet_numvin!P146</f>
        <v>0</v>
      </c>
      <c r="Q80" s="188">
        <f>RES_hhdet_numvin!Q146</f>
        <v>0</v>
      </c>
    </row>
    <row r="81" spans="1:17" ht="12" customHeight="1" x14ac:dyDescent="0.25">
      <c r="A81" s="23" t="s">
        <v>60</v>
      </c>
      <c r="B81" s="80">
        <f>RES_hhdet_numvin!B147</f>
        <v>0</v>
      </c>
      <c r="C81" s="80">
        <f>RES_hhdet_numvin!C147</f>
        <v>0</v>
      </c>
      <c r="D81" s="80">
        <f>RES_hhdet_numvin!D147</f>
        <v>0</v>
      </c>
      <c r="E81" s="80">
        <f>RES_hhdet_numvin!E147</f>
        <v>0</v>
      </c>
      <c r="F81" s="80">
        <f>RES_hhdet_numvin!F147</f>
        <v>0</v>
      </c>
      <c r="G81" s="80">
        <f>RES_hhdet_numvin!G147</f>
        <v>0</v>
      </c>
      <c r="H81" s="80">
        <f>RES_hhdet_numvin!H147</f>
        <v>0</v>
      </c>
      <c r="I81" s="80">
        <f>RES_hhdet_numvin!I147</f>
        <v>0</v>
      </c>
      <c r="J81" s="80">
        <f>RES_hhdet_numvin!J147</f>
        <v>248.20000000000073</v>
      </c>
      <c r="K81" s="80">
        <f>RES_hhdet_numvin!K147</f>
        <v>335</v>
      </c>
      <c r="L81" s="80">
        <f>RES_hhdet_numvin!L147</f>
        <v>1229</v>
      </c>
      <c r="M81" s="80">
        <f>RES_hhdet_numvin!M147</f>
        <v>1408</v>
      </c>
      <c r="N81" s="80">
        <f>RES_hhdet_numvin!N147</f>
        <v>2306</v>
      </c>
      <c r="O81" s="80">
        <f>RES_hhdet_numvin!O147</f>
        <v>2288</v>
      </c>
      <c r="P81" s="80">
        <f>RES_hhdet_numvin!P147</f>
        <v>4448</v>
      </c>
      <c r="Q81" s="80">
        <f>RES_hhdet_numvin!Q147</f>
        <v>8340</v>
      </c>
    </row>
    <row r="82" spans="1:17" ht="12" customHeight="1" x14ac:dyDescent="0.25">
      <c r="A82" s="146" t="s">
        <v>63</v>
      </c>
      <c r="B82" s="188">
        <f>RES_hhdet_numvin!B148</f>
        <v>0</v>
      </c>
      <c r="C82" s="188">
        <f>RES_hhdet_numvin!C148</f>
        <v>0</v>
      </c>
      <c r="D82" s="188">
        <f>RES_hhdet_numvin!D148</f>
        <v>0</v>
      </c>
      <c r="E82" s="188">
        <f>RES_hhdet_numvin!E148</f>
        <v>0</v>
      </c>
      <c r="F82" s="188">
        <f>RES_hhdet_numvin!F148</f>
        <v>0</v>
      </c>
      <c r="G82" s="188">
        <f>RES_hhdet_numvin!G148</f>
        <v>0</v>
      </c>
      <c r="H82" s="188">
        <f>RES_hhdet_numvin!H148</f>
        <v>0</v>
      </c>
      <c r="I82" s="188">
        <f>RES_hhdet_numvin!I148</f>
        <v>0</v>
      </c>
      <c r="J82" s="188">
        <f>RES_hhdet_numvin!J148</f>
        <v>0</v>
      </c>
      <c r="K82" s="188">
        <f>RES_hhdet_numvin!K148</f>
        <v>0</v>
      </c>
      <c r="L82" s="188">
        <f>RES_hhdet_numvin!L148</f>
        <v>0</v>
      </c>
      <c r="M82" s="188">
        <f>RES_hhdet_numvin!M148</f>
        <v>0</v>
      </c>
      <c r="N82" s="188">
        <f>RES_hhdet_numvin!N148</f>
        <v>0</v>
      </c>
      <c r="O82" s="188">
        <f>RES_hhdet_numvin!O148</f>
        <v>0</v>
      </c>
      <c r="P82" s="188">
        <f>RES_hhdet_numvin!P148</f>
        <v>0</v>
      </c>
      <c r="Q82" s="188">
        <f>RES_hhdet_numvin!Q148</f>
        <v>0</v>
      </c>
    </row>
    <row r="83" spans="1:17" ht="12" customHeight="1" x14ac:dyDescent="0.25">
      <c r="A83" s="23" t="s">
        <v>144</v>
      </c>
      <c r="B83" s="80">
        <f>RES_hhdet_numvin!B149</f>
        <v>0</v>
      </c>
      <c r="C83" s="80">
        <f>RES_hhdet_numvin!C149</f>
        <v>0</v>
      </c>
      <c r="D83" s="80">
        <f>RES_hhdet_numvin!D149</f>
        <v>0</v>
      </c>
      <c r="E83" s="80">
        <f>RES_hhdet_numvin!E149</f>
        <v>0</v>
      </c>
      <c r="F83" s="80">
        <f>RES_hhdet_numvin!F149</f>
        <v>0</v>
      </c>
      <c r="G83" s="80">
        <f>RES_hhdet_numvin!G149</f>
        <v>0</v>
      </c>
      <c r="H83" s="80">
        <f>RES_hhdet_numvin!H149</f>
        <v>0</v>
      </c>
      <c r="I83" s="80">
        <f>RES_hhdet_numvin!I149</f>
        <v>0</v>
      </c>
      <c r="J83" s="80">
        <f>RES_hhdet_numvin!J149</f>
        <v>0</v>
      </c>
      <c r="K83" s="80">
        <f>RES_hhdet_numvin!K149</f>
        <v>0</v>
      </c>
      <c r="L83" s="80">
        <f>RES_hhdet_numvin!L149</f>
        <v>0</v>
      </c>
      <c r="M83" s="80">
        <f>RES_hhdet_numvin!M149</f>
        <v>0</v>
      </c>
      <c r="N83" s="80">
        <f>RES_hhdet_numvin!N149</f>
        <v>0</v>
      </c>
      <c r="O83" s="80">
        <f>RES_hhdet_numvin!O149</f>
        <v>0</v>
      </c>
      <c r="P83" s="80">
        <f>RES_hhdet_numvin!P149</f>
        <v>0</v>
      </c>
      <c r="Q83" s="80">
        <f>RES_hhdet_numvin!Q149</f>
        <v>0</v>
      </c>
    </row>
    <row r="84" spans="1:17" ht="12" customHeight="1" x14ac:dyDescent="0.25">
      <c r="A84" s="23" t="s">
        <v>143</v>
      </c>
      <c r="B84" s="80">
        <f>RES_hhdet_numvin!B150</f>
        <v>0</v>
      </c>
      <c r="C84" s="80">
        <f>RES_hhdet_numvin!C150</f>
        <v>0</v>
      </c>
      <c r="D84" s="80">
        <f>RES_hhdet_numvin!D150</f>
        <v>0</v>
      </c>
      <c r="E84" s="80">
        <f>RES_hhdet_numvin!E150</f>
        <v>0</v>
      </c>
      <c r="F84" s="80">
        <f>RES_hhdet_numvin!F150</f>
        <v>0</v>
      </c>
      <c r="G84" s="80">
        <f>RES_hhdet_numvin!G150</f>
        <v>0</v>
      </c>
      <c r="H84" s="80">
        <f>RES_hhdet_numvin!H150</f>
        <v>0</v>
      </c>
      <c r="I84" s="80">
        <f>RES_hhdet_numvin!I150</f>
        <v>0</v>
      </c>
      <c r="J84" s="80">
        <f>RES_hhdet_numvin!J150</f>
        <v>0</v>
      </c>
      <c r="K84" s="80">
        <f>RES_hhdet_numvin!K150</f>
        <v>0</v>
      </c>
      <c r="L84" s="80">
        <f>RES_hhdet_numvin!L150</f>
        <v>0</v>
      </c>
      <c r="M84" s="80">
        <f>RES_hhdet_numvin!M150</f>
        <v>0</v>
      </c>
      <c r="N84" s="80">
        <f>RES_hhdet_numvin!N150</f>
        <v>0</v>
      </c>
      <c r="O84" s="80">
        <f>RES_hhdet_numvin!O150</f>
        <v>0</v>
      </c>
      <c r="P84" s="80">
        <f>RES_hhdet_numvin!P150</f>
        <v>0</v>
      </c>
      <c r="Q84" s="80">
        <f>RES_hhdet_numvin!Q150</f>
        <v>0</v>
      </c>
    </row>
    <row r="85" spans="1:17" ht="12" customHeight="1" x14ac:dyDescent="0.25">
      <c r="A85" s="23" t="s">
        <v>142</v>
      </c>
      <c r="B85" s="80">
        <f>RES_hhdet_numvin!B153</f>
        <v>83.6875</v>
      </c>
      <c r="C85" s="80">
        <f>RES_hhdet_numvin!C153</f>
        <v>595.6875</v>
      </c>
      <c r="D85" s="80">
        <f>RES_hhdet_numvin!D153</f>
        <v>189.6875</v>
      </c>
      <c r="E85" s="80">
        <f>RES_hhdet_numvin!E153</f>
        <v>720.6875</v>
      </c>
      <c r="F85" s="80">
        <f>RES_hhdet_numvin!F153</f>
        <v>889.6875</v>
      </c>
      <c r="G85" s="80">
        <f>RES_hhdet_numvin!G153</f>
        <v>470.6875</v>
      </c>
      <c r="H85" s="80">
        <f>RES_hhdet_numvin!H153</f>
        <v>1313.6875</v>
      </c>
      <c r="I85" s="80">
        <f>RES_hhdet_numvin!I153</f>
        <v>366.6875</v>
      </c>
      <c r="J85" s="80">
        <f>RES_hhdet_numvin!J153</f>
        <v>624.6875</v>
      </c>
      <c r="K85" s="80">
        <f>RES_hhdet_numvin!K153</f>
        <v>478.6875</v>
      </c>
      <c r="L85" s="80">
        <f>RES_hhdet_numvin!L153</f>
        <v>1756.6875</v>
      </c>
      <c r="M85" s="80">
        <f>RES_hhdet_numvin!M153</f>
        <v>2012.6875</v>
      </c>
      <c r="N85" s="80">
        <f>RES_hhdet_numvin!N153</f>
        <v>2979.1179746969692</v>
      </c>
      <c r="O85" s="80">
        <f>RES_hhdet_numvin!O153</f>
        <v>2638.8475990833349</v>
      </c>
      <c r="P85" s="80">
        <f>RES_hhdet_numvin!P153</f>
        <v>5096.7272611757471</v>
      </c>
      <c r="Q85" s="80">
        <f>RES_hhdet_numvin!Q153</f>
        <v>9578.0571650439488</v>
      </c>
    </row>
    <row r="86" spans="1:17" ht="12" customHeight="1" x14ac:dyDescent="0.25">
      <c r="A86" s="23" t="s">
        <v>141</v>
      </c>
      <c r="B86" s="80">
        <f>RES_hhdet_numvin!B154</f>
        <v>0</v>
      </c>
      <c r="C86" s="80">
        <f>RES_hhdet_numvin!C154</f>
        <v>0</v>
      </c>
      <c r="D86" s="80">
        <f>RES_hhdet_numvin!D154</f>
        <v>0</v>
      </c>
      <c r="E86" s="80">
        <f>RES_hhdet_numvin!E154</f>
        <v>0</v>
      </c>
      <c r="F86" s="80">
        <f>RES_hhdet_numvin!F154</f>
        <v>0</v>
      </c>
      <c r="G86" s="80">
        <f>RES_hhdet_numvin!G154</f>
        <v>0</v>
      </c>
      <c r="H86" s="80">
        <f>RES_hhdet_numvin!H154</f>
        <v>0</v>
      </c>
      <c r="I86" s="80">
        <f>RES_hhdet_numvin!I154</f>
        <v>0</v>
      </c>
      <c r="J86" s="80">
        <f>RES_hhdet_numvin!J154</f>
        <v>0</v>
      </c>
      <c r="K86" s="80">
        <f>RES_hhdet_numvin!K154</f>
        <v>0</v>
      </c>
      <c r="L86" s="80">
        <f>RES_hhdet_numvin!L154</f>
        <v>0</v>
      </c>
      <c r="M86" s="80">
        <f>RES_hhdet_numvin!M154</f>
        <v>0</v>
      </c>
      <c r="N86" s="80">
        <f>RES_hhdet_numvin!N154</f>
        <v>315.56952530303079</v>
      </c>
      <c r="O86" s="80">
        <f>RES_hhdet_numvin!O154</f>
        <v>630.83990091666487</v>
      </c>
      <c r="P86" s="80">
        <f>RES_hhdet_numvin!P154</f>
        <v>1257.9602388242524</v>
      </c>
      <c r="Q86" s="80">
        <f>RES_hhdet_numvin!Q154</f>
        <v>2336.6303349560521</v>
      </c>
    </row>
    <row r="87" spans="1:17" ht="12" customHeight="1" x14ac:dyDescent="0.25">
      <c r="A87" s="146" t="s">
        <v>62</v>
      </c>
      <c r="B87" s="188">
        <f>RES_hhdet_numvin!B157</f>
        <v>0</v>
      </c>
      <c r="C87" s="188">
        <f>RES_hhdet_numvin!C157</f>
        <v>0</v>
      </c>
      <c r="D87" s="188">
        <f>RES_hhdet_numvin!D157</f>
        <v>0</v>
      </c>
      <c r="E87" s="188">
        <f>RES_hhdet_numvin!E157</f>
        <v>0</v>
      </c>
      <c r="F87" s="188">
        <f>RES_hhdet_numvin!F157</f>
        <v>0</v>
      </c>
      <c r="G87" s="188">
        <f>RES_hhdet_numvin!G157</f>
        <v>0</v>
      </c>
      <c r="H87" s="188">
        <f>RES_hhdet_numvin!H157</f>
        <v>0</v>
      </c>
      <c r="I87" s="188">
        <f>RES_hhdet_numvin!I157</f>
        <v>0</v>
      </c>
      <c r="J87" s="188">
        <f>RES_hhdet_numvin!J157</f>
        <v>0</v>
      </c>
      <c r="K87" s="188">
        <f>RES_hhdet_numvin!K157</f>
        <v>0</v>
      </c>
      <c r="L87" s="188">
        <f>RES_hhdet_numvin!L157</f>
        <v>0</v>
      </c>
      <c r="M87" s="188">
        <f>RES_hhdet_numvin!M157</f>
        <v>0</v>
      </c>
      <c r="N87" s="188">
        <f>RES_hhdet_numvin!N157</f>
        <v>0</v>
      </c>
      <c r="O87" s="188">
        <f>RES_hhdet_numvin!O157</f>
        <v>0</v>
      </c>
      <c r="P87" s="188">
        <f>RES_hhdet_numvin!P157</f>
        <v>0</v>
      </c>
      <c r="Q87" s="188">
        <f>RES_hhdet_numvin!Q157</f>
        <v>0</v>
      </c>
    </row>
    <row r="88" spans="1:17" ht="12" customHeight="1" x14ac:dyDescent="0.25">
      <c r="A88" s="23" t="s">
        <v>57</v>
      </c>
      <c r="B88" s="80">
        <f>RES_hhdet_numvin!B158</f>
        <v>36.071030484767107</v>
      </c>
      <c r="C88" s="80">
        <f>RES_hhdet_numvin!C158</f>
        <v>0</v>
      </c>
      <c r="D88" s="80">
        <f>RES_hhdet_numvin!D158</f>
        <v>0</v>
      </c>
      <c r="E88" s="80">
        <f>RES_hhdet_numvin!E158</f>
        <v>104.89060796061312</v>
      </c>
      <c r="F88" s="80">
        <f>RES_hhdet_numvin!F158</f>
        <v>0</v>
      </c>
      <c r="G88" s="80">
        <f>RES_hhdet_numvin!G158</f>
        <v>402.16589438006963</v>
      </c>
      <c r="H88" s="80">
        <f>RES_hhdet_numvin!H158</f>
        <v>0</v>
      </c>
      <c r="I88" s="80">
        <f>RES_hhdet_numvin!I158</f>
        <v>366.68750000000006</v>
      </c>
      <c r="J88" s="80">
        <f>RES_hhdet_numvin!J158</f>
        <v>57.000609493670439</v>
      </c>
      <c r="K88" s="80">
        <f>RES_hhdet_numvin!K158</f>
        <v>0</v>
      </c>
      <c r="L88" s="80">
        <f>RES_hhdet_numvin!L158</f>
        <v>183.46637914007471</v>
      </c>
      <c r="M88" s="80">
        <f>RES_hhdet_numvin!M158</f>
        <v>195.10385258707814</v>
      </c>
      <c r="N88" s="80">
        <f>RES_hhdet_numvin!N158</f>
        <v>0</v>
      </c>
      <c r="O88" s="80">
        <f>RES_hhdet_numvin!O158</f>
        <v>1667.6217094868982</v>
      </c>
      <c r="P88" s="80">
        <f>RES_hhdet_numvin!P158</f>
        <v>929.4792281053351</v>
      </c>
      <c r="Q88" s="80">
        <f>RES_hhdet_numvin!Q158</f>
        <v>1151.513188361494</v>
      </c>
    </row>
    <row r="89" spans="1:17" ht="12" customHeight="1" x14ac:dyDescent="0.25">
      <c r="A89" s="29" t="s">
        <v>140</v>
      </c>
      <c r="B89" s="78">
        <f>RES_hhdet_numvin!B159</f>
        <v>47.616469515232893</v>
      </c>
      <c r="C89" s="78">
        <f>RES_hhdet_numvin!C159</f>
        <v>595.6875</v>
      </c>
      <c r="D89" s="78">
        <f>RES_hhdet_numvin!D159</f>
        <v>189.6875</v>
      </c>
      <c r="E89" s="78">
        <f>RES_hhdet_numvin!E159</f>
        <v>615.79689203938688</v>
      </c>
      <c r="F89" s="78">
        <f>RES_hhdet_numvin!F159</f>
        <v>889.6875</v>
      </c>
      <c r="G89" s="78">
        <f>RES_hhdet_numvin!G159</f>
        <v>68.521605619930369</v>
      </c>
      <c r="H89" s="78">
        <f>RES_hhdet_numvin!H159</f>
        <v>1313.6875</v>
      </c>
      <c r="I89" s="78">
        <f>RES_hhdet_numvin!I159</f>
        <v>0</v>
      </c>
      <c r="J89" s="78">
        <f>RES_hhdet_numvin!J159</f>
        <v>567.68689050632952</v>
      </c>
      <c r="K89" s="78">
        <f>RES_hhdet_numvin!K159</f>
        <v>478.6875</v>
      </c>
      <c r="L89" s="78">
        <f>RES_hhdet_numvin!L159</f>
        <v>1573.2211208599253</v>
      </c>
      <c r="M89" s="78">
        <f>RES_hhdet_numvin!M159</f>
        <v>1817.5836474129219</v>
      </c>
      <c r="N89" s="78">
        <f>RES_hhdet_numvin!N159</f>
        <v>3294.6875</v>
      </c>
      <c r="O89" s="78">
        <f>RES_hhdet_numvin!O159</f>
        <v>1602.0657905131018</v>
      </c>
      <c r="P89" s="78">
        <f>RES_hhdet_numvin!P159</f>
        <v>5425.2082718946658</v>
      </c>
      <c r="Q89" s="78">
        <f>RES_hhdet_numvin!Q159</f>
        <v>10763.174311638506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1.5470029418293525</v>
      </c>
      <c r="C93" s="168">
        <f t="shared" ref="C93:Q93" si="8">SUM(C94,C96,C98,C107)</f>
        <v>2.1806474397518176</v>
      </c>
      <c r="D93" s="168">
        <f t="shared" si="8"/>
        <v>2.1801574222286058</v>
      </c>
      <c r="E93" s="168">
        <f t="shared" si="8"/>
        <v>2.8939571729633462</v>
      </c>
      <c r="F93" s="168">
        <f t="shared" si="8"/>
        <v>3.8261048065967946</v>
      </c>
      <c r="G93" s="168">
        <f t="shared" si="8"/>
        <v>4.1890011285622428</v>
      </c>
      <c r="H93" s="168">
        <f t="shared" si="8"/>
        <v>5.5689898974632586</v>
      </c>
      <c r="I93" s="168">
        <f t="shared" si="8"/>
        <v>5.3746893434581091</v>
      </c>
      <c r="J93" s="168">
        <f t="shared" si="8"/>
        <v>6.0501083452409175</v>
      </c>
      <c r="K93" s="168">
        <f t="shared" si="8"/>
        <v>5.828134250920856</v>
      </c>
      <c r="L93" s="168">
        <f t="shared" si="8"/>
        <v>7.2940191555229967</v>
      </c>
      <c r="M93" s="168">
        <f t="shared" si="8"/>
        <v>7.4624189128088485</v>
      </c>
      <c r="N93" s="168">
        <f t="shared" si="8"/>
        <v>9.2718010799654831</v>
      </c>
      <c r="O93" s="168">
        <f t="shared" si="8"/>
        <v>11.739258728771595</v>
      </c>
      <c r="P93" s="168">
        <f t="shared" si="8"/>
        <v>15.08016369577677</v>
      </c>
      <c r="Q93" s="168">
        <f t="shared" si="8"/>
        <v>23.429793800650387</v>
      </c>
    </row>
    <row r="94" spans="1:17" ht="12" customHeight="1" x14ac:dyDescent="0.25">
      <c r="A94" s="158" t="s">
        <v>65</v>
      </c>
      <c r="B94" s="157">
        <f>B95</f>
        <v>0.98107103916096894</v>
      </c>
      <c r="C94" s="157">
        <f t="shared" ref="C94:Q94" si="9">C95</f>
        <v>1.3935245403479046</v>
      </c>
      <c r="D94" s="157">
        <f t="shared" si="9"/>
        <v>1.3905521709006892</v>
      </c>
      <c r="E94" s="157">
        <f t="shared" si="9"/>
        <v>1.8413961697116372</v>
      </c>
      <c r="F94" s="157">
        <f t="shared" si="9"/>
        <v>2.4181042067614533</v>
      </c>
      <c r="G94" s="157">
        <f t="shared" si="9"/>
        <v>2.6391769946328303</v>
      </c>
      <c r="H94" s="157">
        <f t="shared" si="9"/>
        <v>3.4125516174960615</v>
      </c>
      <c r="I94" s="157">
        <f t="shared" si="9"/>
        <v>3.1850605562442413</v>
      </c>
      <c r="J94" s="157">
        <f t="shared" si="9"/>
        <v>3.620782653390457</v>
      </c>
      <c r="K94" s="157">
        <f t="shared" si="9"/>
        <v>3.4926188822521542</v>
      </c>
      <c r="L94" s="157">
        <f t="shared" si="9"/>
        <v>4.2077079564633175</v>
      </c>
      <c r="M94" s="157">
        <f t="shared" si="9"/>
        <v>3.6693890957625621</v>
      </c>
      <c r="N94" s="157">
        <f t="shared" si="9"/>
        <v>4.353171119174351</v>
      </c>
      <c r="O94" s="157">
        <f t="shared" si="9"/>
        <v>5.2069343525626079</v>
      </c>
      <c r="P94" s="157">
        <f t="shared" si="9"/>
        <v>6.0532730559070096</v>
      </c>
      <c r="Q94" s="157">
        <f t="shared" si="9"/>
        <v>9.2159438285507189</v>
      </c>
    </row>
    <row r="95" spans="1:17" ht="12" customHeight="1" x14ac:dyDescent="0.25">
      <c r="A95" s="23" t="s">
        <v>60</v>
      </c>
      <c r="B95" s="156">
        <f>RES_hhdet_fec!B$145</f>
        <v>0.98107103916096894</v>
      </c>
      <c r="C95" s="156">
        <f>RES_hhdet_fec!C$145</f>
        <v>1.3935245403479046</v>
      </c>
      <c r="D95" s="156">
        <f>RES_hhdet_fec!D$145</f>
        <v>1.3905521709006892</v>
      </c>
      <c r="E95" s="156">
        <f>RES_hhdet_fec!E$145</f>
        <v>1.8413961697116372</v>
      </c>
      <c r="F95" s="156">
        <f>RES_hhdet_fec!F$145</f>
        <v>2.4181042067614533</v>
      </c>
      <c r="G95" s="156">
        <f>RES_hhdet_fec!G$145</f>
        <v>2.6391769946328303</v>
      </c>
      <c r="H95" s="156">
        <f>RES_hhdet_fec!H$145</f>
        <v>3.4125516174960615</v>
      </c>
      <c r="I95" s="156">
        <f>RES_hhdet_fec!I$145</f>
        <v>3.1850605562442413</v>
      </c>
      <c r="J95" s="156">
        <f>RES_hhdet_fec!J$145</f>
        <v>3.620782653390457</v>
      </c>
      <c r="K95" s="156">
        <f>RES_hhdet_fec!K$145</f>
        <v>3.4926188822521542</v>
      </c>
      <c r="L95" s="156">
        <f>RES_hhdet_fec!L$145</f>
        <v>4.2077079564633175</v>
      </c>
      <c r="M95" s="156">
        <f>RES_hhdet_fec!M$145</f>
        <v>3.6693890957625621</v>
      </c>
      <c r="N95" s="156">
        <f>RES_hhdet_fec!N$145</f>
        <v>4.353171119174351</v>
      </c>
      <c r="O95" s="156">
        <f>RES_hhdet_fec!O$145</f>
        <v>5.2069343525626079</v>
      </c>
      <c r="P95" s="156">
        <f>RES_hhdet_fec!P$145</f>
        <v>6.0532730559070096</v>
      </c>
      <c r="Q95" s="156">
        <f>RES_hhdet_fec!Q$145</f>
        <v>9.2159438285507189</v>
      </c>
    </row>
    <row r="96" spans="1:17" ht="12" customHeight="1" x14ac:dyDescent="0.25">
      <c r="A96" s="158" t="s">
        <v>112</v>
      </c>
      <c r="B96" s="157">
        <f>B97</f>
        <v>3.7438275425129126E-2</v>
      </c>
      <c r="C96" s="157">
        <f t="shared" ref="C96:Q96" si="10">C97</f>
        <v>4.891686612241869E-2</v>
      </c>
      <c r="D96" s="157">
        <f t="shared" si="10"/>
        <v>5.1028486545349493E-2</v>
      </c>
      <c r="E96" s="157">
        <f t="shared" si="10"/>
        <v>6.4790998336110545E-2</v>
      </c>
      <c r="F96" s="157">
        <f t="shared" si="10"/>
        <v>8.211773171922862E-2</v>
      </c>
      <c r="G96" s="157">
        <f t="shared" si="10"/>
        <v>9.0879939741071017E-2</v>
      </c>
      <c r="H96" s="157">
        <f t="shared" si="10"/>
        <v>0.11524757769139193</v>
      </c>
      <c r="I96" s="157">
        <f t="shared" si="10"/>
        <v>0.12137369427667197</v>
      </c>
      <c r="J96" s="157">
        <f t="shared" si="10"/>
        <v>0.13069592243651465</v>
      </c>
      <c r="K96" s="157">
        <f t="shared" si="10"/>
        <v>0.14014255783598792</v>
      </c>
      <c r="L96" s="157">
        <f t="shared" si="10"/>
        <v>0.1632706070305289</v>
      </c>
      <c r="M96" s="157">
        <f t="shared" si="10"/>
        <v>0.18913108763182357</v>
      </c>
      <c r="N96" s="157">
        <f t="shared" si="10"/>
        <v>0.2355629446235632</v>
      </c>
      <c r="O96" s="157">
        <f t="shared" si="10"/>
        <v>0.28323468860969886</v>
      </c>
      <c r="P96" s="157">
        <f t="shared" si="10"/>
        <v>0.37412570827981451</v>
      </c>
      <c r="Q96" s="157">
        <f t="shared" si="10"/>
        <v>0.54149717716242607</v>
      </c>
    </row>
    <row r="97" spans="1:17" ht="12" customHeight="1" x14ac:dyDescent="0.25">
      <c r="A97" s="23" t="s">
        <v>60</v>
      </c>
      <c r="B97" s="156">
        <f>RES_hhdet_fec!B$147</f>
        <v>3.7438275425129126E-2</v>
      </c>
      <c r="C97" s="156">
        <f>RES_hhdet_fec!C$147</f>
        <v>4.891686612241869E-2</v>
      </c>
      <c r="D97" s="156">
        <f>RES_hhdet_fec!D$147</f>
        <v>5.1028486545349493E-2</v>
      </c>
      <c r="E97" s="156">
        <f>RES_hhdet_fec!E$147</f>
        <v>6.4790998336110545E-2</v>
      </c>
      <c r="F97" s="156">
        <f>RES_hhdet_fec!F$147</f>
        <v>8.211773171922862E-2</v>
      </c>
      <c r="G97" s="156">
        <f>RES_hhdet_fec!G$147</f>
        <v>9.0879939741071017E-2</v>
      </c>
      <c r="H97" s="156">
        <f>RES_hhdet_fec!H$147</f>
        <v>0.11524757769139193</v>
      </c>
      <c r="I97" s="156">
        <f>RES_hhdet_fec!I$147</f>
        <v>0.12137369427667197</v>
      </c>
      <c r="J97" s="156">
        <f>RES_hhdet_fec!J$147</f>
        <v>0.13069592243651465</v>
      </c>
      <c r="K97" s="156">
        <f>RES_hhdet_fec!K$147</f>
        <v>0.14014255783598792</v>
      </c>
      <c r="L97" s="156">
        <f>RES_hhdet_fec!L$147</f>
        <v>0.1632706070305289</v>
      </c>
      <c r="M97" s="156">
        <f>RES_hhdet_fec!M$147</f>
        <v>0.18913108763182357</v>
      </c>
      <c r="N97" s="156">
        <f>RES_hhdet_fec!N$147</f>
        <v>0.2355629446235632</v>
      </c>
      <c r="O97" s="156">
        <f>RES_hhdet_fec!O$147</f>
        <v>0.28323468860969886</v>
      </c>
      <c r="P97" s="156">
        <f>RES_hhdet_fec!P$147</f>
        <v>0.37412570827981451</v>
      </c>
      <c r="Q97" s="156">
        <f>RES_hhdet_fec!Q$147</f>
        <v>0.54149717716242607</v>
      </c>
    </row>
    <row r="98" spans="1:17" ht="12" customHeight="1" x14ac:dyDescent="0.25">
      <c r="A98" s="158" t="s">
        <v>63</v>
      </c>
      <c r="B98" s="157">
        <f>SUM(B99:B100,B103:B104)</f>
        <v>0.4242271411590135</v>
      </c>
      <c r="C98" s="157">
        <f t="shared" ref="C98:Q98" si="11">SUM(C99:C100,C103:C104)</f>
        <v>0.59197653431141406</v>
      </c>
      <c r="D98" s="157">
        <f t="shared" si="11"/>
        <v>0.58991243408897365</v>
      </c>
      <c r="E98" s="157">
        <f t="shared" si="11"/>
        <v>0.78789580373942902</v>
      </c>
      <c r="F98" s="157">
        <f t="shared" si="11"/>
        <v>1.0556192086075367</v>
      </c>
      <c r="G98" s="157">
        <f t="shared" si="11"/>
        <v>1.1583295929017376</v>
      </c>
      <c r="H98" s="157">
        <f t="shared" si="11"/>
        <v>1.6265894151785076</v>
      </c>
      <c r="I98" s="157">
        <f t="shared" si="11"/>
        <v>1.6376836363168161</v>
      </c>
      <c r="J98" s="157">
        <f t="shared" si="11"/>
        <v>1.8216957100652489</v>
      </c>
      <c r="K98" s="157">
        <f t="shared" si="11"/>
        <v>1.7276818402345848</v>
      </c>
      <c r="L98" s="157">
        <f t="shared" si="11"/>
        <v>2.2991496348996194</v>
      </c>
      <c r="M98" s="157">
        <f t="shared" si="11"/>
        <v>2.845116426893739</v>
      </c>
      <c r="N98" s="157">
        <f t="shared" si="11"/>
        <v>3.697231401178426</v>
      </c>
      <c r="O98" s="157">
        <f t="shared" si="11"/>
        <v>4.8483562917803029</v>
      </c>
      <c r="P98" s="157">
        <f t="shared" si="11"/>
        <v>6.7204703388848595</v>
      </c>
      <c r="Q98" s="157">
        <f t="shared" si="11"/>
        <v>10.609501013024962</v>
      </c>
    </row>
    <row r="99" spans="1:17" ht="12" customHeight="1" x14ac:dyDescent="0.25">
      <c r="A99" s="167" t="s">
        <v>144</v>
      </c>
      <c r="B99" s="132">
        <f>RES_hhdet_fec!B$149</f>
        <v>0.13176915680640949</v>
      </c>
      <c r="C99" s="132">
        <f>RES_hhdet_fec!C$149</f>
        <v>0.16026395152703049</v>
      </c>
      <c r="D99" s="132">
        <f>RES_hhdet_fec!D$149</f>
        <v>0.14187374037159339</v>
      </c>
      <c r="E99" s="132">
        <f>RES_hhdet_fec!E$149</f>
        <v>0.16307387757428371</v>
      </c>
      <c r="F99" s="132">
        <f>RES_hhdet_fec!F$149</f>
        <v>0.16898073839413252</v>
      </c>
      <c r="G99" s="132">
        <f>RES_hhdet_fec!G$149</f>
        <v>0.16349125026329978</v>
      </c>
      <c r="H99" s="132">
        <f>RES_hhdet_fec!H$149</f>
        <v>0.17135630905148325</v>
      </c>
      <c r="I99" s="132">
        <f>RES_hhdet_fec!I$149</f>
        <v>0.15577122370399821</v>
      </c>
      <c r="J99" s="132">
        <f>RES_hhdet_fec!J$149</f>
        <v>0.14230377495573401</v>
      </c>
      <c r="K99" s="132">
        <f>RES_hhdet_fec!K$149</f>
        <v>8.3905947376335083E-2</v>
      </c>
      <c r="L99" s="132">
        <f>RES_hhdet_fec!L$149</f>
        <v>5.1863114211727387E-2</v>
      </c>
      <c r="M99" s="132">
        <f>RES_hhdet_fec!M$149</f>
        <v>0</v>
      </c>
      <c r="N99" s="132">
        <f>RES_hhdet_fec!N$149</f>
        <v>0</v>
      </c>
      <c r="O99" s="132">
        <f>RES_hhdet_fec!O$149</f>
        <v>0</v>
      </c>
      <c r="P99" s="132">
        <f>RES_hhdet_fec!P$149</f>
        <v>0</v>
      </c>
      <c r="Q99" s="132">
        <f>RES_hhdet_fec!Q$149</f>
        <v>0</v>
      </c>
    </row>
    <row r="100" spans="1:17" ht="12" customHeight="1" x14ac:dyDescent="0.25">
      <c r="A100" s="167" t="s">
        <v>143</v>
      </c>
      <c r="B100" s="132">
        <f>SUM(B101:B102)</f>
        <v>2.8851456186683043E-4</v>
      </c>
      <c r="C100" s="132">
        <f t="shared" ref="C100:Q100" si="12">SUM(C101:C102)</f>
        <v>2.9658988340771177E-4</v>
      </c>
      <c r="D100" s="132">
        <f t="shared" si="12"/>
        <v>2.8510937172510954E-4</v>
      </c>
      <c r="E100" s="132">
        <f t="shared" si="12"/>
        <v>2.8467869943668859E-4</v>
      </c>
      <c r="F100" s="132">
        <f t="shared" si="12"/>
        <v>5.6758244814283845E-4</v>
      </c>
      <c r="G100" s="132">
        <f t="shared" si="12"/>
        <v>8.5138122416185012E-4</v>
      </c>
      <c r="H100" s="132">
        <f t="shared" si="12"/>
        <v>8.5723714650542634E-4</v>
      </c>
      <c r="I100" s="132">
        <f t="shared" si="12"/>
        <v>1.984069461328195E-3</v>
      </c>
      <c r="J100" s="132">
        <f t="shared" si="12"/>
        <v>3.9688107254812919E-3</v>
      </c>
      <c r="K100" s="132">
        <f t="shared" si="12"/>
        <v>3.9514469319011803E-3</v>
      </c>
      <c r="L100" s="132">
        <f t="shared" si="12"/>
        <v>3.3809816364871667E-3</v>
      </c>
      <c r="M100" s="132">
        <f t="shared" si="12"/>
        <v>0</v>
      </c>
      <c r="N100" s="132">
        <f t="shared" si="12"/>
        <v>0</v>
      </c>
      <c r="O100" s="132">
        <f t="shared" si="12"/>
        <v>0</v>
      </c>
      <c r="P100" s="132">
        <f t="shared" si="12"/>
        <v>0</v>
      </c>
      <c r="Q100" s="132">
        <f t="shared" si="12"/>
        <v>0</v>
      </c>
    </row>
    <row r="101" spans="1:17" ht="12" customHeight="1" x14ac:dyDescent="0.25">
      <c r="A101" s="166" t="s">
        <v>57</v>
      </c>
      <c r="B101" s="165">
        <f>RES_hhdet_fec!B$151</f>
        <v>2.2539461032679341E-4</v>
      </c>
      <c r="C101" s="165">
        <f>RES_hhdet_fec!C$151</f>
        <v>2.4417898194020656E-4</v>
      </c>
      <c r="D101" s="165">
        <f>RES_hhdet_fec!D$151</f>
        <v>2.2167771933056488E-4</v>
      </c>
      <c r="E101" s="165">
        <f>RES_hhdet_fec!E$151</f>
        <v>2.2172622855220637E-4</v>
      </c>
      <c r="F101" s="165">
        <f>RES_hhdet_fec!F$151</f>
        <v>4.3934991982482179E-4</v>
      </c>
      <c r="G101" s="165">
        <f>RES_hhdet_fec!G$151</f>
        <v>6.5733595466687864E-4</v>
      </c>
      <c r="H101" s="165">
        <f>RES_hhdet_fec!H$151</f>
        <v>6.6036522262923698E-4</v>
      </c>
      <c r="I101" s="165">
        <f>RES_hhdet_fec!I$151</f>
        <v>1.5242130491466925E-3</v>
      </c>
      <c r="J101" s="165">
        <f>RES_hhdet_fec!J$151</f>
        <v>3.039822422763331E-3</v>
      </c>
      <c r="K101" s="165">
        <f>RES_hhdet_fec!K$151</f>
        <v>3.0179609530618734E-3</v>
      </c>
      <c r="L101" s="165">
        <f>RES_hhdet_fec!L$151</f>
        <v>2.5766387952323236E-3</v>
      </c>
      <c r="M101" s="165">
        <f>RES_hhdet_fec!M$151</f>
        <v>0</v>
      </c>
      <c r="N101" s="165">
        <f>RES_hhdet_fec!N$151</f>
        <v>0</v>
      </c>
      <c r="O101" s="165">
        <f>RES_hhdet_fec!O$151</f>
        <v>0</v>
      </c>
      <c r="P101" s="165">
        <f>RES_hhdet_fec!P$151</f>
        <v>0</v>
      </c>
      <c r="Q101" s="165">
        <f>RES_hhdet_fec!Q$151</f>
        <v>0</v>
      </c>
    </row>
    <row r="102" spans="1:17" ht="12" customHeight="1" x14ac:dyDescent="0.25">
      <c r="A102" s="147" t="s">
        <v>59</v>
      </c>
      <c r="B102" s="164">
        <f>RES_hhdet_fec!B$152</f>
        <v>6.3119951540037007E-5</v>
      </c>
      <c r="C102" s="164">
        <f>RES_hhdet_fec!C$152</f>
        <v>5.2410901467505211E-5</v>
      </c>
      <c r="D102" s="164">
        <f>RES_hhdet_fec!D$152</f>
        <v>6.3431652394544633E-5</v>
      </c>
      <c r="E102" s="164">
        <f>RES_hhdet_fec!E$152</f>
        <v>6.2952470884482234E-5</v>
      </c>
      <c r="F102" s="164">
        <f>RES_hhdet_fec!F$152</f>
        <v>1.2823252831801663E-4</v>
      </c>
      <c r="G102" s="164">
        <f>RES_hhdet_fec!G$152</f>
        <v>1.9404526949497151E-4</v>
      </c>
      <c r="H102" s="164">
        <f>RES_hhdet_fec!H$152</f>
        <v>1.9687192387618938E-4</v>
      </c>
      <c r="I102" s="164">
        <f>RES_hhdet_fec!I$152</f>
        <v>4.5985641218150244E-4</v>
      </c>
      <c r="J102" s="164">
        <f>RES_hhdet_fec!J$152</f>
        <v>9.2898830271796067E-4</v>
      </c>
      <c r="K102" s="164">
        <f>RES_hhdet_fec!K$152</f>
        <v>9.3348597883930677E-4</v>
      </c>
      <c r="L102" s="164">
        <f>RES_hhdet_fec!L$152</f>
        <v>8.0434284125484301E-4</v>
      </c>
      <c r="M102" s="164">
        <f>RES_hhdet_fec!M$152</f>
        <v>0</v>
      </c>
      <c r="N102" s="164">
        <f>RES_hhdet_fec!N$152</f>
        <v>0</v>
      </c>
      <c r="O102" s="164">
        <f>RES_hhdet_fec!O$152</f>
        <v>0</v>
      </c>
      <c r="P102" s="164">
        <f>RES_hhdet_fec!P$152</f>
        <v>0</v>
      </c>
      <c r="Q102" s="164">
        <f>RES_hhdet_fec!Q$152</f>
        <v>0</v>
      </c>
    </row>
    <row r="103" spans="1:17" ht="12" customHeight="1" x14ac:dyDescent="0.25">
      <c r="A103" s="163" t="s">
        <v>142</v>
      </c>
      <c r="B103" s="162">
        <f>RES_hhdet_fec!B$153</f>
        <v>0.29164663926940365</v>
      </c>
      <c r="C103" s="162">
        <f>RES_hhdet_fec!C$153</f>
        <v>0.43086845531905904</v>
      </c>
      <c r="D103" s="162">
        <f>RES_hhdet_fec!D$153</f>
        <v>0.44674365103510627</v>
      </c>
      <c r="E103" s="162">
        <f>RES_hhdet_fec!E$153</f>
        <v>0.62325521195367395</v>
      </c>
      <c r="F103" s="162">
        <f>RES_hhdet_fec!F$153</f>
        <v>0.8831783123809791</v>
      </c>
      <c r="G103" s="162">
        <f>RES_hhdet_fec!G$153</f>
        <v>0.98929487813191652</v>
      </c>
      <c r="H103" s="162">
        <f>RES_hhdet_fec!H$153</f>
        <v>1.4461098869468791</v>
      </c>
      <c r="I103" s="162">
        <f>RES_hhdet_fec!I$153</f>
        <v>1.4602920673697952</v>
      </c>
      <c r="J103" s="162">
        <f>RES_hhdet_fec!J$153</f>
        <v>1.6289070266076127</v>
      </c>
      <c r="K103" s="162">
        <f>RES_hhdet_fec!K$153</f>
        <v>1.5615048825635518</v>
      </c>
      <c r="L103" s="162">
        <f>RES_hhdet_fec!L$153</f>
        <v>2.1004292858792524</v>
      </c>
      <c r="M103" s="162">
        <f>RES_hhdet_fec!M$153</f>
        <v>2.6187346466969808</v>
      </c>
      <c r="N103" s="162">
        <f>RES_hhdet_fec!N$153</f>
        <v>3.3606945778715098</v>
      </c>
      <c r="O103" s="162">
        <f>RES_hhdet_fec!O$153</f>
        <v>4.363771571288563</v>
      </c>
      <c r="P103" s="162">
        <f>RES_hhdet_fec!P$153</f>
        <v>5.9790078054246685</v>
      </c>
      <c r="Q103" s="162">
        <f>RES_hhdet_fec!Q$153</f>
        <v>9.3798852560219999</v>
      </c>
    </row>
    <row r="104" spans="1:17" ht="12" customHeight="1" x14ac:dyDescent="0.25">
      <c r="A104" s="161" t="s">
        <v>141</v>
      </c>
      <c r="B104" s="160">
        <f>SUM(B105:B106)</f>
        <v>5.2283052133348241E-4</v>
      </c>
      <c r="C104" s="160">
        <f t="shared" ref="C104:Q104" si="13">SUM(C105:C106)</f>
        <v>5.4753758191680723E-4</v>
      </c>
      <c r="D104" s="160">
        <f t="shared" si="13"/>
        <v>1.0099333105488832E-3</v>
      </c>
      <c r="E104" s="160">
        <f t="shared" si="13"/>
        <v>1.2820355120346282E-3</v>
      </c>
      <c r="F104" s="160">
        <f t="shared" si="13"/>
        <v>2.8925753842821878E-3</v>
      </c>
      <c r="G104" s="160">
        <f t="shared" si="13"/>
        <v>4.6920832823595729E-3</v>
      </c>
      <c r="H104" s="160">
        <f t="shared" si="13"/>
        <v>8.2659820336399483E-3</v>
      </c>
      <c r="I104" s="160">
        <f t="shared" si="13"/>
        <v>1.9636275781694565E-2</v>
      </c>
      <c r="J104" s="160">
        <f t="shared" si="13"/>
        <v>4.6516097776421024E-2</v>
      </c>
      <c r="K104" s="160">
        <f t="shared" si="13"/>
        <v>7.8319563362796635E-2</v>
      </c>
      <c r="L104" s="160">
        <f t="shared" si="13"/>
        <v>0.14347625317215221</v>
      </c>
      <c r="M104" s="160">
        <f t="shared" si="13"/>
        <v>0.22638178019675825</v>
      </c>
      <c r="N104" s="160">
        <f t="shared" si="13"/>
        <v>0.33653682330691637</v>
      </c>
      <c r="O104" s="160">
        <f t="shared" si="13"/>
        <v>0.48458472049173962</v>
      </c>
      <c r="P104" s="160">
        <f t="shared" si="13"/>
        <v>0.74146253346019098</v>
      </c>
      <c r="Q104" s="160">
        <f t="shared" si="13"/>
        <v>1.2296157570029631</v>
      </c>
    </row>
    <row r="105" spans="1:17" ht="12" customHeight="1" x14ac:dyDescent="0.25">
      <c r="A105" s="148" t="s">
        <v>60</v>
      </c>
      <c r="B105" s="156">
        <f>RES_hhdet_fec!B$155</f>
        <v>3.9659061825340848E-4</v>
      </c>
      <c r="C105" s="156">
        <f>RES_hhdet_fec!C$155</f>
        <v>4.427157789817967E-4</v>
      </c>
      <c r="D105" s="156">
        <f>RES_hhdet_fec!D$155</f>
        <v>7.5620670097070459E-4</v>
      </c>
      <c r="E105" s="156">
        <f>RES_hhdet_fec!E$155</f>
        <v>9.6727315761221705E-4</v>
      </c>
      <c r="F105" s="156">
        <f>RES_hhdet_fec!F$155</f>
        <v>2.187296478533096E-3</v>
      </c>
      <c r="G105" s="156">
        <f>RES_hhdet_fec!G$155</f>
        <v>3.5278116653897442E-3</v>
      </c>
      <c r="H105" s="156">
        <f>RES_hhdet_fec!H$155</f>
        <v>6.2972627948780537E-3</v>
      </c>
      <c r="I105" s="156">
        <f>RES_hhdet_fec!I$155</f>
        <v>1.4774936567204395E-2</v>
      </c>
      <c r="J105" s="156">
        <f>RES_hhdet_fec!J$155</f>
        <v>3.5036456607120507E-2</v>
      </c>
      <c r="K105" s="156">
        <f>RES_hhdet_fec!K$155</f>
        <v>5.7116096129160944E-2</v>
      </c>
      <c r="L105" s="156">
        <f>RES_hhdet_fec!L$155</f>
        <v>0.10607431105380201</v>
      </c>
      <c r="M105" s="156">
        <f>RES_hhdet_fec!M$155</f>
        <v>0.16742418169376189</v>
      </c>
      <c r="N105" s="156">
        <f>RES_hhdet_fec!N$155</f>
        <v>0.2477078507759643</v>
      </c>
      <c r="O105" s="156">
        <f>RES_hhdet_fec!O$155</f>
        <v>0.36167268512922884</v>
      </c>
      <c r="P105" s="156">
        <f>RES_hhdet_fec!P$155</f>
        <v>0.55400980030770197</v>
      </c>
      <c r="Q105" s="156">
        <f>RES_hhdet_fec!Q$155</f>
        <v>0.92918976761770999</v>
      </c>
    </row>
    <row r="106" spans="1:17" ht="12" customHeight="1" x14ac:dyDescent="0.25">
      <c r="A106" s="148" t="s">
        <v>59</v>
      </c>
      <c r="B106" s="156">
        <f>RES_hhdet_fec!B$156</f>
        <v>1.2623990308007399E-4</v>
      </c>
      <c r="C106" s="156">
        <f>RES_hhdet_fec!C$156</f>
        <v>1.0482180293501049E-4</v>
      </c>
      <c r="D106" s="156">
        <f>RES_hhdet_fec!D$156</f>
        <v>2.5372660957817853E-4</v>
      </c>
      <c r="E106" s="156">
        <f>RES_hhdet_fec!E$156</f>
        <v>3.1476235442241108E-4</v>
      </c>
      <c r="F106" s="156">
        <f>RES_hhdet_fec!F$156</f>
        <v>7.0527890574909166E-4</v>
      </c>
      <c r="G106" s="156">
        <f>RES_hhdet_fec!G$156</f>
        <v>1.1642716169698289E-3</v>
      </c>
      <c r="H106" s="156">
        <f>RES_hhdet_fec!H$156</f>
        <v>1.9687192387618942E-3</v>
      </c>
      <c r="I106" s="156">
        <f>RES_hhdet_fec!I$156</f>
        <v>4.8613392144901688E-3</v>
      </c>
      <c r="J106" s="156">
        <f>RES_hhdet_fec!J$156</f>
        <v>1.1479641169300517E-2</v>
      </c>
      <c r="K106" s="156">
        <f>RES_hhdet_fec!K$156</f>
        <v>2.1203467233635684E-2</v>
      </c>
      <c r="L106" s="156">
        <f>RES_hhdet_fec!L$156</f>
        <v>3.7401942118350198E-2</v>
      </c>
      <c r="M106" s="156">
        <f>RES_hhdet_fec!M$156</f>
        <v>5.8957598502996367E-2</v>
      </c>
      <c r="N106" s="156">
        <f>RES_hhdet_fec!N$156</f>
        <v>8.882897253095208E-2</v>
      </c>
      <c r="O106" s="156">
        <f>RES_hhdet_fec!O$156</f>
        <v>0.1229120353625108</v>
      </c>
      <c r="P106" s="156">
        <f>RES_hhdet_fec!P$156</f>
        <v>0.18745273315248903</v>
      </c>
      <c r="Q106" s="156">
        <f>RES_hhdet_fec!Q$156</f>
        <v>0.30042598938525311</v>
      </c>
    </row>
    <row r="107" spans="1:17" ht="12" customHeight="1" x14ac:dyDescent="0.25">
      <c r="A107" s="158" t="s">
        <v>62</v>
      </c>
      <c r="B107" s="157">
        <f>SUM(B108:B109)</f>
        <v>0.10426648608424091</v>
      </c>
      <c r="C107" s="157">
        <f t="shared" ref="C107:Q107" si="14">SUM(C108:C109)</f>
        <v>0.14622949897008022</v>
      </c>
      <c r="D107" s="157">
        <f t="shared" si="14"/>
        <v>0.14866433069359342</v>
      </c>
      <c r="E107" s="157">
        <f t="shared" si="14"/>
        <v>0.19987420117616922</v>
      </c>
      <c r="F107" s="157">
        <f t="shared" si="14"/>
        <v>0.27026365950857595</v>
      </c>
      <c r="G107" s="157">
        <f t="shared" si="14"/>
        <v>0.30061460128660422</v>
      </c>
      <c r="H107" s="157">
        <f t="shared" si="14"/>
        <v>0.41460128709729727</v>
      </c>
      <c r="I107" s="157">
        <f t="shared" si="14"/>
        <v>0.43057145662038054</v>
      </c>
      <c r="J107" s="157">
        <f t="shared" si="14"/>
        <v>0.47693405934869787</v>
      </c>
      <c r="K107" s="157">
        <f t="shared" si="14"/>
        <v>0.46769097059812881</v>
      </c>
      <c r="L107" s="157">
        <f t="shared" si="14"/>
        <v>0.62389095712953113</v>
      </c>
      <c r="M107" s="157">
        <f t="shared" si="14"/>
        <v>0.75878230252072276</v>
      </c>
      <c r="N107" s="157">
        <f t="shared" si="14"/>
        <v>0.98583561498914396</v>
      </c>
      <c r="O107" s="157">
        <f t="shared" si="14"/>
        <v>1.4007333958189849</v>
      </c>
      <c r="P107" s="157">
        <f t="shared" si="14"/>
        <v>1.9322945927050856</v>
      </c>
      <c r="Q107" s="157">
        <f t="shared" si="14"/>
        <v>3.0628517819122809</v>
      </c>
    </row>
    <row r="108" spans="1:17" ht="12" customHeight="1" x14ac:dyDescent="0.25">
      <c r="A108" s="23" t="s">
        <v>57</v>
      </c>
      <c r="B108" s="156">
        <f>RES_hhdet_fec!B$158</f>
        <v>2.1653920334285842E-2</v>
      </c>
      <c r="C108" s="156">
        <f>RES_hhdet_fec!C$158</f>
        <v>3.6588785280386706E-2</v>
      </c>
      <c r="D108" s="156">
        <f>RES_hhdet_fec!D$158</f>
        <v>3.2157384422903161E-2</v>
      </c>
      <c r="E108" s="156">
        <f>RES_hhdet_fec!E$158</f>
        <v>4.0808361175449968E-2</v>
      </c>
      <c r="F108" s="156">
        <f>RES_hhdet_fec!F$158</f>
        <v>6.2815942317027043E-2</v>
      </c>
      <c r="G108" s="156">
        <f>RES_hhdet_fec!G$158</f>
        <v>7.8384832658220743E-2</v>
      </c>
      <c r="H108" s="156">
        <f>RES_hhdet_fec!H$158</f>
        <v>0.13569955686792898</v>
      </c>
      <c r="I108" s="156">
        <f>RES_hhdet_fec!I$158</f>
        <v>8.9240035919270308E-2</v>
      </c>
      <c r="J108" s="156">
        <f>RES_hhdet_fec!J$158</f>
        <v>0.11037842299254307</v>
      </c>
      <c r="K108" s="156">
        <f>RES_hhdet_fec!K$158</f>
        <v>4.7928299046103413E-2</v>
      </c>
      <c r="L108" s="156">
        <f>RES_hhdet_fec!L$158</f>
        <v>0.11172930129677716</v>
      </c>
      <c r="M108" s="156">
        <f>RES_hhdet_fec!M$158</f>
        <v>0.10505789699566531</v>
      </c>
      <c r="N108" s="156">
        <f>RES_hhdet_fec!N$158</f>
        <v>6.1522540497715279E-2</v>
      </c>
      <c r="O108" s="156">
        <f>RES_hhdet_fec!O$158</f>
        <v>0.44691191088895466</v>
      </c>
      <c r="P108" s="156">
        <f>RES_hhdet_fec!P$158</f>
        <v>0.43497473350143256</v>
      </c>
      <c r="Q108" s="156">
        <f>RES_hhdet_fec!Q$158</f>
        <v>0.6237517231291283</v>
      </c>
    </row>
    <row r="109" spans="1:17" ht="12" customHeight="1" x14ac:dyDescent="0.25">
      <c r="A109" s="29" t="s">
        <v>140</v>
      </c>
      <c r="B109" s="57">
        <f>RES_hhdet_fec!B$159</f>
        <v>8.2612565749955069E-2</v>
      </c>
      <c r="C109" s="57">
        <f>RES_hhdet_fec!C$159</f>
        <v>0.10964071368969351</v>
      </c>
      <c r="D109" s="57">
        <f>RES_hhdet_fec!D$159</f>
        <v>0.11650694627069026</v>
      </c>
      <c r="E109" s="57">
        <f>RES_hhdet_fec!E$159</f>
        <v>0.15906584000071924</v>
      </c>
      <c r="F109" s="57">
        <f>RES_hhdet_fec!F$159</f>
        <v>0.20744771719154889</v>
      </c>
      <c r="G109" s="57">
        <f>RES_hhdet_fec!G$159</f>
        <v>0.22222976862838348</v>
      </c>
      <c r="H109" s="57">
        <f>RES_hhdet_fec!H$159</f>
        <v>0.27890173022936826</v>
      </c>
      <c r="I109" s="57">
        <f>RES_hhdet_fec!I$159</f>
        <v>0.34133142070111022</v>
      </c>
      <c r="J109" s="57">
        <f>RES_hhdet_fec!J$159</f>
        <v>0.36655563635615479</v>
      </c>
      <c r="K109" s="57">
        <f>RES_hhdet_fec!K$159</f>
        <v>0.4197626715520254</v>
      </c>
      <c r="L109" s="57">
        <f>RES_hhdet_fec!L$159</f>
        <v>0.51216165583275397</v>
      </c>
      <c r="M109" s="57">
        <f>RES_hhdet_fec!M$159</f>
        <v>0.65372440552505751</v>
      </c>
      <c r="N109" s="57">
        <f>RES_hhdet_fec!N$159</f>
        <v>0.92431307449142863</v>
      </c>
      <c r="O109" s="57">
        <f>RES_hhdet_fec!O$159</f>
        <v>0.95382148493003027</v>
      </c>
      <c r="P109" s="57">
        <f>RES_hhdet_fec!P$159</f>
        <v>1.497319859203653</v>
      </c>
      <c r="Q109" s="57">
        <f>RES_hhdet_fec!Q$159</f>
        <v>2.4391000587831524</v>
      </c>
    </row>
    <row r="111" spans="1:17" ht="12" customHeight="1" x14ac:dyDescent="0.25">
      <c r="A111" s="152" t="s">
        <v>119</v>
      </c>
      <c r="B111" s="168">
        <f>SUM(B112,B114,B116,B125)</f>
        <v>1.5163652128506424</v>
      </c>
      <c r="C111" s="168">
        <f t="shared" ref="C111:Q111" si="15">SUM(C112,C114,C116,C125)</f>
        <v>2.2071669509172902</v>
      </c>
      <c r="D111" s="168">
        <f t="shared" si="15"/>
        <v>2.236738291860997</v>
      </c>
      <c r="E111" s="168">
        <f t="shared" si="15"/>
        <v>3.074510000845359</v>
      </c>
      <c r="F111" s="168">
        <f t="shared" si="15"/>
        <v>4.2007905376498638</v>
      </c>
      <c r="G111" s="168">
        <f t="shared" si="15"/>
        <v>4.6888256870117493</v>
      </c>
      <c r="H111" s="168">
        <f t="shared" si="15"/>
        <v>6.4639195141545454</v>
      </c>
      <c r="I111" s="168">
        <f t="shared" si="15"/>
        <v>6.2973358817504472</v>
      </c>
      <c r="J111" s="168">
        <f t="shared" si="15"/>
        <v>7.3159556183102863</v>
      </c>
      <c r="K111" s="168">
        <f t="shared" si="15"/>
        <v>7.2975376743056986</v>
      </c>
      <c r="L111" s="168">
        <f t="shared" si="15"/>
        <v>9.7415417459990366</v>
      </c>
      <c r="M111" s="168">
        <f t="shared" si="15"/>
        <v>10.066415670908333</v>
      </c>
      <c r="N111" s="168">
        <f t="shared" si="15"/>
        <v>13.262661258276438</v>
      </c>
      <c r="O111" s="168">
        <f t="shared" si="15"/>
        <v>17.087967564206817</v>
      </c>
      <c r="P111" s="168">
        <f t="shared" si="15"/>
        <v>22.449476355253523</v>
      </c>
      <c r="Q111" s="168">
        <f t="shared" si="15"/>
        <v>36.626977966327573</v>
      </c>
    </row>
    <row r="112" spans="1:17" ht="12" customHeight="1" x14ac:dyDescent="0.25">
      <c r="A112" s="158" t="s">
        <v>65</v>
      </c>
      <c r="B112" s="157">
        <f>B113</f>
        <v>1.1194143299557253</v>
      </c>
      <c r="C112" s="157">
        <f t="shared" ref="C112:Q112" si="16">C113</f>
        <v>1.6414297462012484</v>
      </c>
      <c r="D112" s="157">
        <f t="shared" si="16"/>
        <v>1.6571585166553271</v>
      </c>
      <c r="E112" s="157">
        <f t="shared" si="16"/>
        <v>2.2850037173069464</v>
      </c>
      <c r="F112" s="157">
        <f t="shared" si="16"/>
        <v>3.1283395533709979</v>
      </c>
      <c r="G112" s="157">
        <f t="shared" si="16"/>
        <v>3.4968540200203591</v>
      </c>
      <c r="H112" s="157">
        <f t="shared" si="16"/>
        <v>4.7957486112775696</v>
      </c>
      <c r="I112" s="157">
        <f t="shared" si="16"/>
        <v>4.5637192485178169</v>
      </c>
      <c r="J112" s="157">
        <f t="shared" si="16"/>
        <v>5.380413898703261</v>
      </c>
      <c r="K112" s="157">
        <f t="shared" si="16"/>
        <v>5.3622328275679418</v>
      </c>
      <c r="L112" s="157">
        <f t="shared" si="16"/>
        <v>7.1755407505450561</v>
      </c>
      <c r="M112" s="157">
        <f t="shared" si="16"/>
        <v>6.8519802075571832</v>
      </c>
      <c r="N112" s="157">
        <f t="shared" si="16"/>
        <v>9.0015426520391415</v>
      </c>
      <c r="O112" s="157">
        <f t="shared" si="16"/>
        <v>11.549393891080161</v>
      </c>
      <c r="P112" s="157">
        <f t="shared" si="16"/>
        <v>14.645653965152404</v>
      </c>
      <c r="Q112" s="157">
        <f t="shared" si="16"/>
        <v>24.264256821748543</v>
      </c>
    </row>
    <row r="113" spans="1:17" ht="12" customHeight="1" x14ac:dyDescent="0.25">
      <c r="A113" s="23" t="s">
        <v>60</v>
      </c>
      <c r="B113" s="156">
        <f>RES_hhdet_tes!B$145</f>
        <v>1.1194143299557253</v>
      </c>
      <c r="C113" s="156">
        <f>RES_hhdet_tes!C$145</f>
        <v>1.6414297462012484</v>
      </c>
      <c r="D113" s="156">
        <f>RES_hhdet_tes!D$145</f>
        <v>1.6571585166553271</v>
      </c>
      <c r="E113" s="156">
        <f>RES_hhdet_tes!E$145</f>
        <v>2.2850037173069464</v>
      </c>
      <c r="F113" s="156">
        <f>RES_hhdet_tes!F$145</f>
        <v>3.1283395533709979</v>
      </c>
      <c r="G113" s="156">
        <f>RES_hhdet_tes!G$145</f>
        <v>3.4968540200203591</v>
      </c>
      <c r="H113" s="156">
        <f>RES_hhdet_tes!H$145</f>
        <v>4.7957486112775696</v>
      </c>
      <c r="I113" s="156">
        <f>RES_hhdet_tes!I$145</f>
        <v>4.5637192485178169</v>
      </c>
      <c r="J113" s="156">
        <f>RES_hhdet_tes!J$145</f>
        <v>5.380413898703261</v>
      </c>
      <c r="K113" s="156">
        <f>RES_hhdet_tes!K$145</f>
        <v>5.3622328275679418</v>
      </c>
      <c r="L113" s="156">
        <f>RES_hhdet_tes!L$145</f>
        <v>7.1755407505450561</v>
      </c>
      <c r="M113" s="156">
        <f>RES_hhdet_tes!M$145</f>
        <v>6.8519802075571832</v>
      </c>
      <c r="N113" s="156">
        <f>RES_hhdet_tes!N$145</f>
        <v>9.0015426520391415</v>
      </c>
      <c r="O113" s="156">
        <f>RES_hhdet_tes!O$145</f>
        <v>11.549393891080161</v>
      </c>
      <c r="P113" s="156">
        <f>RES_hhdet_tes!P$145</f>
        <v>14.645653965152404</v>
      </c>
      <c r="Q113" s="156">
        <f>RES_hhdet_tes!Q$145</f>
        <v>24.264256821748543</v>
      </c>
    </row>
    <row r="114" spans="1:17" ht="12" customHeight="1" x14ac:dyDescent="0.25">
      <c r="A114" s="158" t="s">
        <v>112</v>
      </c>
      <c r="B114" s="157">
        <f>B115</f>
        <v>6.0179640294758766E-2</v>
      </c>
      <c r="C114" s="157">
        <f t="shared" ref="C114:Q114" si="17">C115</f>
        <v>8.3831180277652434E-2</v>
      </c>
      <c r="D114" s="157">
        <f t="shared" si="17"/>
        <v>8.9067902332722076E-2</v>
      </c>
      <c r="E114" s="157">
        <f t="shared" si="17"/>
        <v>0.11904067099906818</v>
      </c>
      <c r="F114" s="157">
        <f t="shared" si="17"/>
        <v>0.15781235220518619</v>
      </c>
      <c r="G114" s="157">
        <f t="shared" si="17"/>
        <v>0.17886008685468055</v>
      </c>
      <c r="H114" s="157">
        <f t="shared" si="17"/>
        <v>0.23906438919366921</v>
      </c>
      <c r="I114" s="157">
        <f t="shared" si="17"/>
        <v>0.2561637203557946</v>
      </c>
      <c r="J114" s="157">
        <f t="shared" si="17"/>
        <v>0.28336489605362952</v>
      </c>
      <c r="K114" s="157">
        <f t="shared" si="17"/>
        <v>0.31134685945556634</v>
      </c>
      <c r="L114" s="157">
        <f t="shared" si="17"/>
        <v>0.3937083314244374</v>
      </c>
      <c r="M114" s="157">
        <f t="shared" si="17"/>
        <v>0.48951154794634105</v>
      </c>
      <c r="N114" s="157">
        <f t="shared" si="17"/>
        <v>0.66059625776635766</v>
      </c>
      <c r="O114" s="157">
        <f t="shared" si="17"/>
        <v>0.83875487699825135</v>
      </c>
      <c r="P114" s="157">
        <f t="shared" si="17"/>
        <v>1.1845044347157603</v>
      </c>
      <c r="Q114" s="157">
        <f t="shared" si="17"/>
        <v>1.8246248528253364</v>
      </c>
    </row>
    <row r="115" spans="1:17" ht="12" customHeight="1" x14ac:dyDescent="0.25">
      <c r="A115" s="23" t="s">
        <v>60</v>
      </c>
      <c r="B115" s="156">
        <f>RES_hhdet_tes!B$147</f>
        <v>6.0179640294758766E-2</v>
      </c>
      <c r="C115" s="156">
        <f>RES_hhdet_tes!C$147</f>
        <v>8.3831180277652434E-2</v>
      </c>
      <c r="D115" s="156">
        <f>RES_hhdet_tes!D$147</f>
        <v>8.9067902332722076E-2</v>
      </c>
      <c r="E115" s="156">
        <f>RES_hhdet_tes!E$147</f>
        <v>0.11904067099906818</v>
      </c>
      <c r="F115" s="156">
        <f>RES_hhdet_tes!F$147</f>
        <v>0.15781235220518619</v>
      </c>
      <c r="G115" s="156">
        <f>RES_hhdet_tes!G$147</f>
        <v>0.17886008685468055</v>
      </c>
      <c r="H115" s="156">
        <f>RES_hhdet_tes!H$147</f>
        <v>0.23906438919366921</v>
      </c>
      <c r="I115" s="156">
        <f>RES_hhdet_tes!I$147</f>
        <v>0.2561637203557946</v>
      </c>
      <c r="J115" s="156">
        <f>RES_hhdet_tes!J$147</f>
        <v>0.28336489605362952</v>
      </c>
      <c r="K115" s="156">
        <f>RES_hhdet_tes!K$147</f>
        <v>0.31134685945556634</v>
      </c>
      <c r="L115" s="156">
        <f>RES_hhdet_tes!L$147</f>
        <v>0.3937083314244374</v>
      </c>
      <c r="M115" s="156">
        <f>RES_hhdet_tes!M$147</f>
        <v>0.48951154794634105</v>
      </c>
      <c r="N115" s="156">
        <f>RES_hhdet_tes!N$147</f>
        <v>0.66059625776635766</v>
      </c>
      <c r="O115" s="156">
        <f>RES_hhdet_tes!O$147</f>
        <v>0.83875487699825135</v>
      </c>
      <c r="P115" s="156">
        <f>RES_hhdet_tes!P$147</f>
        <v>1.1845044347157603</v>
      </c>
      <c r="Q115" s="156">
        <f>RES_hhdet_tes!Q$147</f>
        <v>1.8246248528253364</v>
      </c>
    </row>
    <row r="116" spans="1:17" ht="12" customHeight="1" x14ac:dyDescent="0.25">
      <c r="A116" s="158" t="s">
        <v>63</v>
      </c>
      <c r="B116" s="157">
        <f>SUM(B117:B118,B121:B122)</f>
        <v>0.26324946175911601</v>
      </c>
      <c r="C116" s="157">
        <f t="shared" ref="C116:Q116" si="18">SUM(C117:C118,C121:C122)</f>
        <v>0.37910629354498671</v>
      </c>
      <c r="D116" s="157">
        <f t="shared" si="18"/>
        <v>0.38334353081561179</v>
      </c>
      <c r="E116" s="157">
        <f t="shared" si="18"/>
        <v>0.52378850356103268</v>
      </c>
      <c r="F116" s="157">
        <f t="shared" si="18"/>
        <v>0.71739769393469355</v>
      </c>
      <c r="G116" s="157">
        <f t="shared" si="18"/>
        <v>0.79581999580177409</v>
      </c>
      <c r="H116" s="157">
        <f t="shared" si="18"/>
        <v>1.1376185663780987</v>
      </c>
      <c r="I116" s="157">
        <f t="shared" si="18"/>
        <v>1.1536344615262644</v>
      </c>
      <c r="J116" s="157">
        <f t="shared" si="18"/>
        <v>1.2966011086539371</v>
      </c>
      <c r="K116" s="157">
        <f t="shared" si="18"/>
        <v>1.2506867019646162</v>
      </c>
      <c r="L116" s="157">
        <f t="shared" si="18"/>
        <v>1.6899531577061537</v>
      </c>
      <c r="M116" s="157">
        <f t="shared" si="18"/>
        <v>2.1237723335022367</v>
      </c>
      <c r="N116" s="157">
        <f t="shared" si="18"/>
        <v>2.7872736902323059</v>
      </c>
      <c r="O116" s="157">
        <f t="shared" si="18"/>
        <v>3.6738324322384015</v>
      </c>
      <c r="P116" s="157">
        <f t="shared" si="18"/>
        <v>5.1330982788273962</v>
      </c>
      <c r="Q116" s="157">
        <f t="shared" si="18"/>
        <v>8.1511021736114184</v>
      </c>
    </row>
    <row r="117" spans="1:17" ht="12" customHeight="1" x14ac:dyDescent="0.25">
      <c r="A117" s="167" t="s">
        <v>144</v>
      </c>
      <c r="B117" s="132">
        <f>RES_hhdet_tes!B$149</f>
        <v>6.8618152687828893E-2</v>
      </c>
      <c r="C117" s="132">
        <f>RES_hhdet_tes!C$149</f>
        <v>8.5594718641819847E-2</v>
      </c>
      <c r="D117" s="132">
        <f>RES_hhdet_tes!D$149</f>
        <v>7.6000253948621269E-2</v>
      </c>
      <c r="E117" s="132">
        <f>RES_hhdet_tes!E$149</f>
        <v>8.9105954120072078E-2</v>
      </c>
      <c r="F117" s="132">
        <f>RES_hhdet_tes!F$149</f>
        <v>9.3479512988968769E-2</v>
      </c>
      <c r="G117" s="132">
        <f>RES_hhdet_tes!G$149</f>
        <v>9.1292059814922014E-2</v>
      </c>
      <c r="H117" s="132">
        <f>RES_hhdet_tes!H$149</f>
        <v>9.6964486148489515E-2</v>
      </c>
      <c r="I117" s="132">
        <f>RES_hhdet_tes!I$149</f>
        <v>8.8913988029906535E-2</v>
      </c>
      <c r="J117" s="132">
        <f>RES_hhdet_tes!J$149</f>
        <v>8.2085818711974123E-2</v>
      </c>
      <c r="K117" s="132">
        <f>RES_hhdet_tes!K$149</f>
        <v>4.8849691103491778E-2</v>
      </c>
      <c r="L117" s="132">
        <f>RES_hhdet_tes!L$149</f>
        <v>3.0376672126230953E-2</v>
      </c>
      <c r="M117" s="132">
        <f>RES_hhdet_tes!M$149</f>
        <v>0</v>
      </c>
      <c r="N117" s="132">
        <f>RES_hhdet_tes!N$149</f>
        <v>0</v>
      </c>
      <c r="O117" s="132">
        <f>RES_hhdet_tes!O$149</f>
        <v>0</v>
      </c>
      <c r="P117" s="132">
        <f>RES_hhdet_tes!P$149</f>
        <v>0</v>
      </c>
      <c r="Q117" s="132">
        <f>RES_hhdet_tes!Q$149</f>
        <v>0</v>
      </c>
    </row>
    <row r="118" spans="1:17" ht="12" customHeight="1" x14ac:dyDescent="0.25">
      <c r="A118" s="167" t="s">
        <v>143</v>
      </c>
      <c r="B118" s="132">
        <f>SUM(B119:B120)</f>
        <v>1.8049310745344948E-4</v>
      </c>
      <c r="C118" s="132">
        <f t="shared" ref="C118:Q118" si="19">SUM(C119:C120)</f>
        <v>1.828234556212874E-4</v>
      </c>
      <c r="D118" s="132">
        <f t="shared" si="19"/>
        <v>1.8182659919616356E-4</v>
      </c>
      <c r="E118" s="132">
        <f t="shared" si="19"/>
        <v>1.841991732980165E-4</v>
      </c>
      <c r="F118" s="132">
        <f t="shared" si="19"/>
        <v>3.7907640051675534E-4</v>
      </c>
      <c r="G118" s="132">
        <f t="shared" si="19"/>
        <v>5.7500795916210271E-4</v>
      </c>
      <c r="H118" s="132">
        <f t="shared" si="19"/>
        <v>5.8145236715405682E-4</v>
      </c>
      <c r="I118" s="132">
        <f t="shared" si="19"/>
        <v>1.3572613085640155E-3</v>
      </c>
      <c r="J118" s="132">
        <f t="shared" si="19"/>
        <v>2.7346457289777952E-3</v>
      </c>
      <c r="K118" s="132">
        <f t="shared" si="19"/>
        <v>2.7261576711892299E-3</v>
      </c>
      <c r="L118" s="132">
        <f t="shared" si="19"/>
        <v>2.3401220920568882E-3</v>
      </c>
      <c r="M118" s="132">
        <f t="shared" si="19"/>
        <v>0</v>
      </c>
      <c r="N118" s="132">
        <f t="shared" si="19"/>
        <v>0</v>
      </c>
      <c r="O118" s="132">
        <f t="shared" si="19"/>
        <v>0</v>
      </c>
      <c r="P118" s="132">
        <f t="shared" si="19"/>
        <v>0</v>
      </c>
      <c r="Q118" s="132">
        <f t="shared" si="19"/>
        <v>0</v>
      </c>
    </row>
    <row r="119" spans="1:17" ht="12" customHeight="1" x14ac:dyDescent="0.25">
      <c r="A119" s="166" t="s">
        <v>57</v>
      </c>
      <c r="B119" s="165">
        <f>RES_hhdet_tes!B$151</f>
        <v>1.1737315591341249E-4</v>
      </c>
      <c r="C119" s="165">
        <f>RES_hhdet_tes!C$151</f>
        <v>1.3041255415378216E-4</v>
      </c>
      <c r="D119" s="165">
        <f>RES_hhdet_tes!D$151</f>
        <v>1.1839494680161891E-4</v>
      </c>
      <c r="E119" s="165">
        <f>RES_hhdet_tes!E$151</f>
        <v>1.2124670241353429E-4</v>
      </c>
      <c r="F119" s="165">
        <f>RES_hhdet_tes!F$151</f>
        <v>2.5084387219873869E-4</v>
      </c>
      <c r="G119" s="165">
        <f>RES_hhdet_tes!G$151</f>
        <v>3.8096268966713123E-4</v>
      </c>
      <c r="H119" s="165">
        <f>RES_hhdet_tes!H$151</f>
        <v>3.8458044327786746E-4</v>
      </c>
      <c r="I119" s="165">
        <f>RES_hhdet_tes!I$151</f>
        <v>8.9740489638251311E-4</v>
      </c>
      <c r="J119" s="165">
        <f>RES_hhdet_tes!J$151</f>
        <v>1.8056574262598345E-3</v>
      </c>
      <c r="K119" s="165">
        <f>RES_hhdet_tes!K$151</f>
        <v>1.7926716923499233E-3</v>
      </c>
      <c r="L119" s="165">
        <f>RES_hhdet_tes!L$151</f>
        <v>1.5357792508020449E-3</v>
      </c>
      <c r="M119" s="165">
        <f>RES_hhdet_tes!M$151</f>
        <v>0</v>
      </c>
      <c r="N119" s="165">
        <f>RES_hhdet_tes!N$151</f>
        <v>0</v>
      </c>
      <c r="O119" s="165">
        <f>RES_hhdet_tes!O$151</f>
        <v>0</v>
      </c>
      <c r="P119" s="165">
        <f>RES_hhdet_tes!P$151</f>
        <v>0</v>
      </c>
      <c r="Q119" s="165">
        <f>RES_hhdet_tes!Q$151</f>
        <v>0</v>
      </c>
    </row>
    <row r="120" spans="1:17" ht="12" customHeight="1" x14ac:dyDescent="0.25">
      <c r="A120" s="147" t="s">
        <v>59</v>
      </c>
      <c r="B120" s="164">
        <f>RES_hhdet_tes!B$152</f>
        <v>6.3119951540036994E-5</v>
      </c>
      <c r="C120" s="164">
        <f>RES_hhdet_tes!C$152</f>
        <v>5.2410901467505232E-5</v>
      </c>
      <c r="D120" s="164">
        <f>RES_hhdet_tes!D$152</f>
        <v>6.3431652394544633E-5</v>
      </c>
      <c r="E120" s="164">
        <f>RES_hhdet_tes!E$152</f>
        <v>6.2952470884482207E-5</v>
      </c>
      <c r="F120" s="164">
        <f>RES_hhdet_tes!F$152</f>
        <v>1.2823252831801666E-4</v>
      </c>
      <c r="G120" s="164">
        <f>RES_hhdet_tes!G$152</f>
        <v>1.9404526949497145E-4</v>
      </c>
      <c r="H120" s="164">
        <f>RES_hhdet_tes!H$152</f>
        <v>1.9687192387618941E-4</v>
      </c>
      <c r="I120" s="164">
        <f>RES_hhdet_tes!I$152</f>
        <v>4.5985641218150244E-4</v>
      </c>
      <c r="J120" s="164">
        <f>RES_hhdet_tes!J$152</f>
        <v>9.2898830271796078E-4</v>
      </c>
      <c r="K120" s="164">
        <f>RES_hhdet_tes!K$152</f>
        <v>9.3348597883930677E-4</v>
      </c>
      <c r="L120" s="164">
        <f>RES_hhdet_tes!L$152</f>
        <v>8.0434284125484334E-4</v>
      </c>
      <c r="M120" s="164">
        <f>RES_hhdet_tes!M$152</f>
        <v>0</v>
      </c>
      <c r="N120" s="164">
        <f>RES_hhdet_tes!N$152</f>
        <v>0</v>
      </c>
      <c r="O120" s="164">
        <f>RES_hhdet_tes!O$152</f>
        <v>0</v>
      </c>
      <c r="P120" s="164">
        <f>RES_hhdet_tes!P$152</f>
        <v>0</v>
      </c>
      <c r="Q120" s="164">
        <f>RES_hhdet_tes!Q$152</f>
        <v>0</v>
      </c>
    </row>
    <row r="121" spans="1:17" ht="12" customHeight="1" x14ac:dyDescent="0.25">
      <c r="A121" s="163" t="s">
        <v>142</v>
      </c>
      <c r="B121" s="162">
        <f>RES_hhdet_tes!B$153</f>
        <v>0.19406068600656057</v>
      </c>
      <c r="C121" s="162">
        <f>RES_hhdet_tes!C$153</f>
        <v>0.29292295237082877</v>
      </c>
      <c r="D121" s="162">
        <f>RES_hhdet_tes!D$153</f>
        <v>0.30637772664836288</v>
      </c>
      <c r="E121" s="162">
        <f>RES_hhdet_tes!E$153</f>
        <v>0.43349711034959942</v>
      </c>
      <c r="F121" s="162">
        <f>RES_hhdet_tes!F$153</f>
        <v>0.62126691159500014</v>
      </c>
      <c r="G121" s="162">
        <f>RES_hhdet_tes!G$153</f>
        <v>0.70024779383753366</v>
      </c>
      <c r="H121" s="162">
        <f>RES_hhdet_tes!H$153</f>
        <v>1.0335305384960451</v>
      </c>
      <c r="I121" s="162">
        <f>RES_hhdet_tes!I$153</f>
        <v>1.0476906878722072</v>
      </c>
      <c r="J121" s="162">
        <f>RES_hhdet_tes!J$153</f>
        <v>1.1744344930584742</v>
      </c>
      <c r="K121" s="162">
        <f>RES_hhdet_tes!K$153</f>
        <v>1.1353921175866901</v>
      </c>
      <c r="L121" s="162">
        <f>RES_hhdet_tes!L$153</f>
        <v>1.5402749137181693</v>
      </c>
      <c r="M121" s="162">
        <f>RES_hhdet_tes!M$153</f>
        <v>1.9385169742454149</v>
      </c>
      <c r="N121" s="162">
        <f>RES_hhdet_tes!N$153</f>
        <v>2.5105643226346297</v>
      </c>
      <c r="O121" s="162">
        <f>RES_hhdet_tes!O$153</f>
        <v>3.2755553697717108</v>
      </c>
      <c r="P121" s="162">
        <f>RES_hhdet_tes!P$153</f>
        <v>4.5215751112071727</v>
      </c>
      <c r="Q121" s="162">
        <f>RES_hhdet_tes!Q$153</f>
        <v>7.1363061402186263</v>
      </c>
    </row>
    <row r="122" spans="1:17" ht="12" customHeight="1" x14ac:dyDescent="0.25">
      <c r="A122" s="161" t="s">
        <v>141</v>
      </c>
      <c r="B122" s="160">
        <f>SUM(B123:B124)</f>
        <v>3.901299572731193E-4</v>
      </c>
      <c r="C122" s="160">
        <f t="shared" ref="C122:Q122" si="20">SUM(C123:C124)</f>
        <v>4.0579907671679544E-4</v>
      </c>
      <c r="D122" s="160">
        <f t="shared" si="20"/>
        <v>7.837236194314489E-4</v>
      </c>
      <c r="E122" s="160">
        <f t="shared" si="20"/>
        <v>1.0012399180630703E-3</v>
      </c>
      <c r="F122" s="160">
        <f t="shared" si="20"/>
        <v>2.2721929502078331E-3</v>
      </c>
      <c r="G122" s="160">
        <f t="shared" si="20"/>
        <v>3.7051341901562481E-3</v>
      </c>
      <c r="H122" s="160">
        <f t="shared" si="20"/>
        <v>6.5420893664099606E-3</v>
      </c>
      <c r="I122" s="160">
        <f t="shared" si="20"/>
        <v>1.5672524315586606E-2</v>
      </c>
      <c r="J122" s="160">
        <f t="shared" si="20"/>
        <v>3.7346151154511037E-2</v>
      </c>
      <c r="K122" s="160">
        <f t="shared" si="20"/>
        <v>6.3718735603245258E-2</v>
      </c>
      <c r="L122" s="160">
        <f t="shared" si="20"/>
        <v>0.11696144976969663</v>
      </c>
      <c r="M122" s="160">
        <f t="shared" si="20"/>
        <v>0.18525535925682168</v>
      </c>
      <c r="N122" s="160">
        <f t="shared" si="20"/>
        <v>0.27670936759767595</v>
      </c>
      <c r="O122" s="160">
        <f t="shared" si="20"/>
        <v>0.3982770624666907</v>
      </c>
      <c r="P122" s="160">
        <f t="shared" si="20"/>
        <v>0.61152316762022374</v>
      </c>
      <c r="Q122" s="160">
        <f t="shared" si="20"/>
        <v>1.0147960333927928</v>
      </c>
    </row>
    <row r="123" spans="1:17" ht="12" customHeight="1" x14ac:dyDescent="0.25">
      <c r="A123" s="148" t="s">
        <v>60</v>
      </c>
      <c r="B123" s="156">
        <f>RES_hhdet_tes!B$155</f>
        <v>2.6389005419304531E-4</v>
      </c>
      <c r="C123" s="156">
        <f>RES_hhdet_tes!C$155</f>
        <v>3.0097727378178491E-4</v>
      </c>
      <c r="D123" s="156">
        <f>RES_hhdet_tes!D$155</f>
        <v>5.2999700985327026E-4</v>
      </c>
      <c r="E123" s="156">
        <f>RES_hhdet_tes!E$155</f>
        <v>6.8647756364065933E-4</v>
      </c>
      <c r="F123" s="156">
        <f>RES_hhdet_tes!F$155</f>
        <v>1.5669140444587416E-3</v>
      </c>
      <c r="G123" s="156">
        <f>RES_hhdet_tes!G$155</f>
        <v>2.540862573186419E-3</v>
      </c>
      <c r="H123" s="156">
        <f>RES_hhdet_tes!H$155</f>
        <v>4.5733701276480659E-3</v>
      </c>
      <c r="I123" s="156">
        <f>RES_hhdet_tes!I$155</f>
        <v>1.0811185101096436E-2</v>
      </c>
      <c r="J123" s="156">
        <f>RES_hhdet_tes!J$155</f>
        <v>2.5866509985210517E-2</v>
      </c>
      <c r="K123" s="156">
        <f>RES_hhdet_tes!K$155</f>
        <v>4.2515268369609574E-2</v>
      </c>
      <c r="L123" s="156">
        <f>RES_hhdet_tes!L$155</f>
        <v>7.9559507651346437E-2</v>
      </c>
      <c r="M123" s="156">
        <f>RES_hhdet_tes!M$155</f>
        <v>0.12629776075382532</v>
      </c>
      <c r="N123" s="156">
        <f>RES_hhdet_tes!N$155</f>
        <v>0.18788039506672391</v>
      </c>
      <c r="O123" s="156">
        <f>RES_hhdet_tes!O$155</f>
        <v>0.27536502710417987</v>
      </c>
      <c r="P123" s="156">
        <f>RES_hhdet_tes!P$155</f>
        <v>0.42407043446773474</v>
      </c>
      <c r="Q123" s="156">
        <f>RES_hhdet_tes!Q$155</f>
        <v>0.71437004400753967</v>
      </c>
    </row>
    <row r="124" spans="1:17" ht="12" customHeight="1" x14ac:dyDescent="0.25">
      <c r="A124" s="148" t="s">
        <v>59</v>
      </c>
      <c r="B124" s="156">
        <f>RES_hhdet_tes!B$156</f>
        <v>1.2623990308007399E-4</v>
      </c>
      <c r="C124" s="156">
        <f>RES_hhdet_tes!C$156</f>
        <v>1.048218029350105E-4</v>
      </c>
      <c r="D124" s="156">
        <f>RES_hhdet_tes!D$156</f>
        <v>2.5372660957817859E-4</v>
      </c>
      <c r="E124" s="156">
        <f>RES_hhdet_tes!E$156</f>
        <v>3.1476235442241108E-4</v>
      </c>
      <c r="F124" s="156">
        <f>RES_hhdet_tes!F$156</f>
        <v>7.0527890574909166E-4</v>
      </c>
      <c r="G124" s="156">
        <f>RES_hhdet_tes!G$156</f>
        <v>1.1642716169698289E-3</v>
      </c>
      <c r="H124" s="156">
        <f>RES_hhdet_tes!H$156</f>
        <v>1.9687192387618942E-3</v>
      </c>
      <c r="I124" s="156">
        <f>RES_hhdet_tes!I$156</f>
        <v>4.8613392144901679E-3</v>
      </c>
      <c r="J124" s="156">
        <f>RES_hhdet_tes!J$156</f>
        <v>1.1479641169300517E-2</v>
      </c>
      <c r="K124" s="156">
        <f>RES_hhdet_tes!K$156</f>
        <v>2.1203467233635687E-2</v>
      </c>
      <c r="L124" s="156">
        <f>RES_hhdet_tes!L$156</f>
        <v>3.7401942118350205E-2</v>
      </c>
      <c r="M124" s="156">
        <f>RES_hhdet_tes!M$156</f>
        <v>5.8957598502996367E-2</v>
      </c>
      <c r="N124" s="156">
        <f>RES_hhdet_tes!N$156</f>
        <v>8.8828972530952066E-2</v>
      </c>
      <c r="O124" s="156">
        <f>RES_hhdet_tes!O$156</f>
        <v>0.1229120353625108</v>
      </c>
      <c r="P124" s="156">
        <f>RES_hhdet_tes!P$156</f>
        <v>0.18745273315248906</v>
      </c>
      <c r="Q124" s="156">
        <f>RES_hhdet_tes!Q$156</f>
        <v>0.30042598938525317</v>
      </c>
    </row>
    <row r="125" spans="1:17" ht="12" customHeight="1" x14ac:dyDescent="0.25">
      <c r="A125" s="158" t="s">
        <v>62</v>
      </c>
      <c r="B125" s="157">
        <f>SUM(B126:B127)</f>
        <v>7.3521780841042439E-2</v>
      </c>
      <c r="C125" s="157">
        <f t="shared" ref="C125:Q125" si="21">SUM(C126:C127)</f>
        <v>0.10279973089340276</v>
      </c>
      <c r="D125" s="157">
        <f t="shared" si="21"/>
        <v>0.10716834205733575</v>
      </c>
      <c r="E125" s="157">
        <f t="shared" si="21"/>
        <v>0.14667710897831171</v>
      </c>
      <c r="F125" s="157">
        <f t="shared" si="21"/>
        <v>0.19724093813898613</v>
      </c>
      <c r="G125" s="157">
        <f t="shared" si="21"/>
        <v>0.21729158433493509</v>
      </c>
      <c r="H125" s="157">
        <f t="shared" si="21"/>
        <v>0.2914879473052075</v>
      </c>
      <c r="I125" s="157">
        <f t="shared" si="21"/>
        <v>0.32381845135057147</v>
      </c>
      <c r="J125" s="157">
        <f t="shared" si="21"/>
        <v>0.35557571489945833</v>
      </c>
      <c r="K125" s="157">
        <f t="shared" si="21"/>
        <v>0.37327128531757425</v>
      </c>
      <c r="L125" s="157">
        <f t="shared" si="21"/>
        <v>0.48233950632339001</v>
      </c>
      <c r="M125" s="157">
        <f t="shared" si="21"/>
        <v>0.60115158190257256</v>
      </c>
      <c r="N125" s="157">
        <f t="shared" si="21"/>
        <v>0.8132486582386329</v>
      </c>
      <c r="O125" s="157">
        <f t="shared" si="21"/>
        <v>1.0259863638900029</v>
      </c>
      <c r="P125" s="157">
        <f t="shared" si="21"/>
        <v>1.4862196765579634</v>
      </c>
      <c r="Q125" s="157">
        <f t="shared" si="21"/>
        <v>2.3869941181422778</v>
      </c>
    </row>
    <row r="126" spans="1:17" ht="12" customHeight="1" x14ac:dyDescent="0.25">
      <c r="A126" s="23" t="s">
        <v>57</v>
      </c>
      <c r="B126" s="156">
        <f>RES_hhdet_tes!B$158</f>
        <v>8.6728732502396599E-3</v>
      </c>
      <c r="C126" s="156">
        <f>RES_hhdet_tes!C$158</f>
        <v>1.5413550887630261E-2</v>
      </c>
      <c r="D126" s="156">
        <f>RES_hhdet_tes!D$158</f>
        <v>1.3654992649088496E-2</v>
      </c>
      <c r="E126" s="156">
        <f>RES_hhdet_tes!E$158</f>
        <v>1.7642521864485027E-2</v>
      </c>
      <c r="F126" s="156">
        <f>RES_hhdet_tes!F$158</f>
        <v>2.7694490049361174E-2</v>
      </c>
      <c r="G126" s="156">
        <f>RES_hhdet_tes!G$158</f>
        <v>3.4898294187036973E-2</v>
      </c>
      <c r="H126" s="156">
        <f>RES_hhdet_tes!H$158</f>
        <v>6.1302302679166074E-2</v>
      </c>
      <c r="I126" s="156">
        <f>RES_hhdet_tes!I$158</f>
        <v>4.0778196329814116E-2</v>
      </c>
      <c r="J126" s="156">
        <f>RES_hhdet_tes!J$158</f>
        <v>5.0642610154758606E-2</v>
      </c>
      <c r="K126" s="156">
        <f>RES_hhdet_tes!K$158</f>
        <v>2.2140642666516865E-2</v>
      </c>
      <c r="L126" s="156">
        <f>RES_hhdet_tes!L$158</f>
        <v>5.2339302961181285E-2</v>
      </c>
      <c r="M126" s="156">
        <f>RES_hhdet_tes!M$158</f>
        <v>4.9288415658568396E-2</v>
      </c>
      <c r="N126" s="156">
        <f>RES_hhdet_tes!N$158</f>
        <v>2.9100253069751003E-2</v>
      </c>
      <c r="O126" s="156">
        <f>RES_hhdet_tes!O$158</f>
        <v>0.21428828058785526</v>
      </c>
      <c r="P126" s="156">
        <f>RES_hhdet_tes!P$158</f>
        <v>0.20872194105657099</v>
      </c>
      <c r="Q126" s="156">
        <f>RES_hhdet_tes!Q$158</f>
        <v>0.30016100619332076</v>
      </c>
    </row>
    <row r="127" spans="1:17" ht="12" customHeight="1" x14ac:dyDescent="0.25">
      <c r="A127" s="29" t="s">
        <v>140</v>
      </c>
      <c r="B127" s="57">
        <f>RES_hhdet_tes!B$159</f>
        <v>6.4848907590802779E-2</v>
      </c>
      <c r="C127" s="57">
        <f>RES_hhdet_tes!C$159</f>
        <v>8.7386180005772501E-2</v>
      </c>
      <c r="D127" s="57">
        <f>RES_hhdet_tes!D$159</f>
        <v>9.3513349408247251E-2</v>
      </c>
      <c r="E127" s="57">
        <f>RES_hhdet_tes!E$159</f>
        <v>0.12903458711382668</v>
      </c>
      <c r="F127" s="57">
        <f>RES_hhdet_tes!F$159</f>
        <v>0.16954644808962496</v>
      </c>
      <c r="G127" s="57">
        <f>RES_hhdet_tes!G$159</f>
        <v>0.18239329014789812</v>
      </c>
      <c r="H127" s="57">
        <f>RES_hhdet_tes!H$159</f>
        <v>0.23018564462604141</v>
      </c>
      <c r="I127" s="57">
        <f>RES_hhdet_tes!I$159</f>
        <v>0.28304025502075736</v>
      </c>
      <c r="J127" s="57">
        <f>RES_hhdet_tes!J$159</f>
        <v>0.3049331047446997</v>
      </c>
      <c r="K127" s="57">
        <f>RES_hhdet_tes!K$159</f>
        <v>0.35113064265105737</v>
      </c>
      <c r="L127" s="57">
        <f>RES_hhdet_tes!L$159</f>
        <v>0.43000020336220873</v>
      </c>
      <c r="M127" s="57">
        <f>RES_hhdet_tes!M$159</f>
        <v>0.55186316624400422</v>
      </c>
      <c r="N127" s="57">
        <f>RES_hhdet_tes!N$159</f>
        <v>0.78414840516888196</v>
      </c>
      <c r="O127" s="57">
        <f>RES_hhdet_tes!O$159</f>
        <v>0.81169808330214765</v>
      </c>
      <c r="P127" s="57">
        <f>RES_hhdet_tes!P$159</f>
        <v>1.2774977355013923</v>
      </c>
      <c r="Q127" s="57">
        <f>RES_hhdet_tes!Q$159</f>
        <v>2.0868331119489572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0.98019542940074789</v>
      </c>
      <c r="C129" s="175">
        <f t="shared" si="22"/>
        <v>1.0121613015850424</v>
      </c>
      <c r="D129" s="175">
        <f t="shared" si="22"/>
        <v>1.0259526532604939</v>
      </c>
      <c r="E129" s="175">
        <f t="shared" si="22"/>
        <v>1.0623895991166763</v>
      </c>
      <c r="F129" s="175">
        <f t="shared" si="22"/>
        <v>1.0979287682885877</v>
      </c>
      <c r="G129" s="175">
        <f t="shared" si="22"/>
        <v>1.1193183155386395</v>
      </c>
      <c r="H129" s="175">
        <f t="shared" si="22"/>
        <v>1.1606987322959479</v>
      </c>
      <c r="I129" s="175">
        <f t="shared" si="22"/>
        <v>1.1716650915676368</v>
      </c>
      <c r="J129" s="175">
        <f t="shared" si="22"/>
        <v>1.2092272073218489</v>
      </c>
      <c r="K129" s="175">
        <f t="shared" si="22"/>
        <v>1.2521224392098851</v>
      </c>
      <c r="L129" s="175">
        <f t="shared" si="22"/>
        <v>1.3355519828355245</v>
      </c>
      <c r="M129" s="175">
        <f t="shared" si="22"/>
        <v>1.3489480808467964</v>
      </c>
      <c r="N129" s="175">
        <f t="shared" si="22"/>
        <v>1.4304298748313755</v>
      </c>
      <c r="O129" s="175">
        <f t="shared" si="22"/>
        <v>1.4556257732292877</v>
      </c>
      <c r="P129" s="175">
        <f t="shared" si="22"/>
        <v>1.4886759061866512</v>
      </c>
      <c r="Q129" s="175">
        <f t="shared" si="22"/>
        <v>1.5632650580693905</v>
      </c>
    </row>
    <row r="130" spans="1:17" ht="12" customHeight="1" x14ac:dyDescent="0.25">
      <c r="A130" s="158" t="s">
        <v>65</v>
      </c>
      <c r="B130" s="169">
        <f t="shared" si="22"/>
        <v>1.1410125110950888</v>
      </c>
      <c r="C130" s="169">
        <f t="shared" si="22"/>
        <v>1.1778979836203332</v>
      </c>
      <c r="D130" s="169">
        <f t="shared" si="22"/>
        <v>1.1917269638160728</v>
      </c>
      <c r="E130" s="169">
        <f t="shared" si="22"/>
        <v>1.2409082602060468</v>
      </c>
      <c r="F130" s="169">
        <f t="shared" si="22"/>
        <v>1.2937157731348381</v>
      </c>
      <c r="G130" s="169">
        <f t="shared" si="22"/>
        <v>1.3249789715247391</v>
      </c>
      <c r="H130" s="169">
        <f t="shared" si="22"/>
        <v>1.405326321421746</v>
      </c>
      <c r="I130" s="169">
        <f t="shared" si="22"/>
        <v>1.4328516421989985</v>
      </c>
      <c r="J130" s="169">
        <f t="shared" si="22"/>
        <v>1.4859809090349863</v>
      </c>
      <c r="K130" s="169">
        <f t="shared" si="22"/>
        <v>1.5353043112766429</v>
      </c>
      <c r="L130" s="169">
        <f t="shared" si="22"/>
        <v>1.7053324101362479</v>
      </c>
      <c r="M130" s="169">
        <f t="shared" si="22"/>
        <v>1.8673354143527328</v>
      </c>
      <c r="N130" s="169">
        <f t="shared" si="22"/>
        <v>2.0678127290678225</v>
      </c>
      <c r="O130" s="169">
        <f t="shared" si="22"/>
        <v>2.2180794127731018</v>
      </c>
      <c r="P130" s="169">
        <f t="shared" si="22"/>
        <v>2.4194603200429938</v>
      </c>
      <c r="Q130" s="169">
        <f t="shared" si="22"/>
        <v>2.6328564141828426</v>
      </c>
    </row>
    <row r="131" spans="1:17" ht="12" customHeight="1" x14ac:dyDescent="0.25">
      <c r="A131" s="23" t="s">
        <v>60</v>
      </c>
      <c r="B131" s="73">
        <f t="shared" si="22"/>
        <v>1.1410125110950888</v>
      </c>
      <c r="C131" s="73">
        <f t="shared" si="22"/>
        <v>1.1778979836203332</v>
      </c>
      <c r="D131" s="73">
        <f t="shared" si="22"/>
        <v>1.1917269638160728</v>
      </c>
      <c r="E131" s="73">
        <f t="shared" si="22"/>
        <v>1.2409082602060468</v>
      </c>
      <c r="F131" s="73">
        <f t="shared" si="22"/>
        <v>1.2937157731348381</v>
      </c>
      <c r="G131" s="73">
        <f t="shared" si="22"/>
        <v>1.3249789715247391</v>
      </c>
      <c r="H131" s="73">
        <f t="shared" si="22"/>
        <v>1.405326321421746</v>
      </c>
      <c r="I131" s="73">
        <f t="shared" si="22"/>
        <v>1.4328516421989985</v>
      </c>
      <c r="J131" s="73">
        <f t="shared" si="22"/>
        <v>1.4859809090349863</v>
      </c>
      <c r="K131" s="73">
        <f t="shared" si="22"/>
        <v>1.5353043112766429</v>
      </c>
      <c r="L131" s="73">
        <f t="shared" si="22"/>
        <v>1.7053324101362479</v>
      </c>
      <c r="M131" s="73">
        <f t="shared" si="22"/>
        <v>1.8673354143527328</v>
      </c>
      <c r="N131" s="73">
        <f t="shared" si="22"/>
        <v>2.0678127290678225</v>
      </c>
      <c r="O131" s="73">
        <f t="shared" si="22"/>
        <v>2.2180794127731018</v>
      </c>
      <c r="P131" s="73">
        <f t="shared" si="22"/>
        <v>2.4194603200429938</v>
      </c>
      <c r="Q131" s="73">
        <f t="shared" si="22"/>
        <v>2.6328564141828426</v>
      </c>
    </row>
    <row r="132" spans="1:17" ht="12" customHeight="1" x14ac:dyDescent="0.25">
      <c r="A132" s="158" t="s">
        <v>112</v>
      </c>
      <c r="B132" s="169">
        <f t="shared" si="22"/>
        <v>1.6074362296711269</v>
      </c>
      <c r="C132" s="169">
        <f t="shared" si="22"/>
        <v>1.7137479753477594</v>
      </c>
      <c r="D132" s="169">
        <f t="shared" si="22"/>
        <v>1.7454545169307853</v>
      </c>
      <c r="E132" s="169">
        <f t="shared" si="22"/>
        <v>1.8373026200573634</v>
      </c>
      <c r="F132" s="169">
        <f t="shared" si="22"/>
        <v>1.921781677369846</v>
      </c>
      <c r="G132" s="169">
        <f t="shared" si="22"/>
        <v>1.9680920494036047</v>
      </c>
      <c r="H132" s="169">
        <f t="shared" si="22"/>
        <v>2.0743550014893319</v>
      </c>
      <c r="I132" s="169">
        <f t="shared" si="22"/>
        <v>2.110537393480568</v>
      </c>
      <c r="J132" s="169">
        <f t="shared" si="22"/>
        <v>2.1681234637696796</v>
      </c>
      <c r="K132" s="169">
        <f t="shared" si="22"/>
        <v>2.2216439050580394</v>
      </c>
      <c r="L132" s="169">
        <f t="shared" si="22"/>
        <v>2.4113852369693247</v>
      </c>
      <c r="M132" s="169">
        <f t="shared" si="22"/>
        <v>2.5882130435333832</v>
      </c>
      <c r="N132" s="169">
        <f t="shared" si="22"/>
        <v>2.8043301072756188</v>
      </c>
      <c r="O132" s="169">
        <f t="shared" si="22"/>
        <v>2.9613423451605061</v>
      </c>
      <c r="P132" s="169">
        <f t="shared" si="22"/>
        <v>3.1660599859923306</v>
      </c>
      <c r="Q132" s="169">
        <f t="shared" si="22"/>
        <v>3.3695925478075517</v>
      </c>
    </row>
    <row r="133" spans="1:17" ht="12" customHeight="1" x14ac:dyDescent="0.25">
      <c r="A133" s="23" t="s">
        <v>60</v>
      </c>
      <c r="B133" s="73">
        <f t="shared" si="22"/>
        <v>1.6074362296711269</v>
      </c>
      <c r="C133" s="73">
        <f t="shared" si="22"/>
        <v>1.7137479753477594</v>
      </c>
      <c r="D133" s="73">
        <f t="shared" si="22"/>
        <v>1.7454545169307853</v>
      </c>
      <c r="E133" s="73">
        <f t="shared" si="22"/>
        <v>1.8373026200573634</v>
      </c>
      <c r="F133" s="73">
        <f t="shared" si="22"/>
        <v>1.921781677369846</v>
      </c>
      <c r="G133" s="73">
        <f t="shared" si="22"/>
        <v>1.9680920494036047</v>
      </c>
      <c r="H133" s="73">
        <f t="shared" si="22"/>
        <v>2.0743550014893319</v>
      </c>
      <c r="I133" s="73">
        <f t="shared" si="22"/>
        <v>2.110537393480568</v>
      </c>
      <c r="J133" s="73">
        <f t="shared" si="22"/>
        <v>2.1681234637696796</v>
      </c>
      <c r="K133" s="73">
        <f t="shared" si="22"/>
        <v>2.2216439050580394</v>
      </c>
      <c r="L133" s="73">
        <f t="shared" si="22"/>
        <v>2.4113852369693247</v>
      </c>
      <c r="M133" s="73">
        <f t="shared" si="22"/>
        <v>2.5882130435333832</v>
      </c>
      <c r="N133" s="73">
        <f t="shared" si="22"/>
        <v>2.8043301072756188</v>
      </c>
      <c r="O133" s="73">
        <f t="shared" si="22"/>
        <v>2.9613423451605061</v>
      </c>
      <c r="P133" s="73">
        <f t="shared" si="22"/>
        <v>3.1660599859923306</v>
      </c>
      <c r="Q133" s="73">
        <f t="shared" si="22"/>
        <v>3.3695925478075517</v>
      </c>
    </row>
    <row r="134" spans="1:17" ht="12" customHeight="1" x14ac:dyDescent="0.25">
      <c r="A134" s="158" t="s">
        <v>63</v>
      </c>
      <c r="B134" s="169">
        <f t="shared" si="22"/>
        <v>0.62053894298206147</v>
      </c>
      <c r="C134" s="169">
        <f t="shared" si="22"/>
        <v>0.64040763707967308</v>
      </c>
      <c r="D134" s="169">
        <f t="shared" si="22"/>
        <v>0.64983124386524449</v>
      </c>
      <c r="E134" s="169">
        <f t="shared" si="22"/>
        <v>0.66479412769440094</v>
      </c>
      <c r="F134" s="169">
        <f t="shared" si="22"/>
        <v>0.679598938788742</v>
      </c>
      <c r="G134" s="169">
        <f t="shared" si="22"/>
        <v>0.68704106385485775</v>
      </c>
      <c r="H134" s="169">
        <f t="shared" si="22"/>
        <v>0.69938889049837594</v>
      </c>
      <c r="I134" s="169">
        <f t="shared" si="22"/>
        <v>0.70443059693800925</v>
      </c>
      <c r="J134" s="169">
        <f t="shared" si="22"/>
        <v>0.71175504311172577</v>
      </c>
      <c r="K134" s="169">
        <f t="shared" si="22"/>
        <v>0.72391031313658871</v>
      </c>
      <c r="L134" s="169">
        <f t="shared" si="22"/>
        <v>0.73503400216051484</v>
      </c>
      <c r="M134" s="169">
        <f t="shared" si="22"/>
        <v>0.74646236386921561</v>
      </c>
      <c r="N134" s="169">
        <f t="shared" si="22"/>
        <v>0.75388132031549682</v>
      </c>
      <c r="O134" s="169">
        <f t="shared" si="22"/>
        <v>0.75774803070204655</v>
      </c>
      <c r="P134" s="169">
        <f t="shared" si="22"/>
        <v>0.76380045145458397</v>
      </c>
      <c r="Q134" s="169">
        <f t="shared" si="22"/>
        <v>0.76828327398287233</v>
      </c>
    </row>
    <row r="135" spans="1:17" ht="12" customHeight="1" x14ac:dyDescent="0.25">
      <c r="A135" s="167" t="s">
        <v>144</v>
      </c>
      <c r="B135" s="174">
        <f t="shared" si="22"/>
        <v>0.520745175509017</v>
      </c>
      <c r="C135" s="174">
        <f t="shared" si="22"/>
        <v>0.53408591156186014</v>
      </c>
      <c r="D135" s="174">
        <f t="shared" si="22"/>
        <v>0.53568936541436518</v>
      </c>
      <c r="E135" s="174">
        <f t="shared" si="22"/>
        <v>0.54641464007306972</v>
      </c>
      <c r="F135" s="174">
        <f t="shared" si="22"/>
        <v>0.55319626294291679</v>
      </c>
      <c r="G135" s="174">
        <f t="shared" si="22"/>
        <v>0.5583911045263753</v>
      </c>
      <c r="H135" s="174">
        <f t="shared" si="22"/>
        <v>0.56586469844747278</v>
      </c>
      <c r="I135" s="174">
        <f t="shared" si="22"/>
        <v>0.57079854619916148</v>
      </c>
      <c r="J135" s="174">
        <f t="shared" si="22"/>
        <v>0.57683514536074887</v>
      </c>
      <c r="K135" s="174">
        <f t="shared" si="22"/>
        <v>0.58219581127415287</v>
      </c>
      <c r="L135" s="174">
        <f t="shared" si="22"/>
        <v>0.58570860211402653</v>
      </c>
      <c r="M135" s="174" t="str">
        <f t="shared" si="22"/>
        <v/>
      </c>
      <c r="N135" s="174" t="str">
        <f t="shared" si="22"/>
        <v/>
      </c>
      <c r="O135" s="174" t="str">
        <f t="shared" si="22"/>
        <v/>
      </c>
      <c r="P135" s="174" t="str">
        <f t="shared" si="22"/>
        <v/>
      </c>
      <c r="Q135" s="174" t="str">
        <f t="shared" si="22"/>
        <v/>
      </c>
    </row>
    <row r="136" spans="1:17" ht="12" customHeight="1" x14ac:dyDescent="0.25">
      <c r="A136" s="167" t="s">
        <v>143</v>
      </c>
      <c r="B136" s="174">
        <f t="shared" si="22"/>
        <v>0.62559444585940738</v>
      </c>
      <c r="C136" s="174">
        <f t="shared" si="22"/>
        <v>0.61641838056211229</v>
      </c>
      <c r="D136" s="174">
        <f t="shared" si="22"/>
        <v>0.63774332669594991</v>
      </c>
      <c r="E136" s="174">
        <f t="shared" si="22"/>
        <v>0.64704234515087655</v>
      </c>
      <c r="F136" s="174">
        <f t="shared" si="22"/>
        <v>0.6678790046399683</v>
      </c>
      <c r="G136" s="174">
        <f t="shared" si="22"/>
        <v>0.67538247596213374</v>
      </c>
      <c r="H136" s="174">
        <f t="shared" si="22"/>
        <v>0.6782864806131873</v>
      </c>
      <c r="I136" s="174">
        <f t="shared" si="22"/>
        <v>0.68407953200157845</v>
      </c>
      <c r="J136" s="174">
        <f t="shared" si="22"/>
        <v>0.68903405028118814</v>
      </c>
      <c r="K136" s="174">
        <f t="shared" si="22"/>
        <v>0.68991377542746846</v>
      </c>
      <c r="L136" s="174">
        <f t="shared" si="22"/>
        <v>0.69214279864834471</v>
      </c>
      <c r="M136" s="174" t="str">
        <f t="shared" si="22"/>
        <v/>
      </c>
      <c r="N136" s="174" t="str">
        <f t="shared" si="22"/>
        <v/>
      </c>
      <c r="O136" s="174" t="str">
        <f t="shared" si="22"/>
        <v/>
      </c>
      <c r="P136" s="174" t="str">
        <f t="shared" si="22"/>
        <v/>
      </c>
      <c r="Q136" s="174" t="str">
        <f t="shared" si="22"/>
        <v/>
      </c>
    </row>
    <row r="137" spans="1:17" ht="12" customHeight="1" x14ac:dyDescent="0.25">
      <c r="A137" s="166" t="s">
        <v>57</v>
      </c>
      <c r="B137" s="173">
        <f t="shared" si="22"/>
        <v>0.52074517550901678</v>
      </c>
      <c r="C137" s="173">
        <f t="shared" si="22"/>
        <v>0.53408591156185992</v>
      </c>
      <c r="D137" s="173">
        <f t="shared" si="22"/>
        <v>0.53408591156186003</v>
      </c>
      <c r="E137" s="173">
        <f t="shared" si="22"/>
        <v>0.54683067134290897</v>
      </c>
      <c r="F137" s="173">
        <f t="shared" si="22"/>
        <v>0.57094325247346234</v>
      </c>
      <c r="G137" s="173">
        <f t="shared" si="22"/>
        <v>0.57955553315228825</v>
      </c>
      <c r="H137" s="173">
        <f t="shared" si="22"/>
        <v>0.58237537365560321</v>
      </c>
      <c r="I137" s="173">
        <f t="shared" si="22"/>
        <v>0.58876605005114713</v>
      </c>
      <c r="J137" s="173">
        <f t="shared" si="22"/>
        <v>0.59400095635139538</v>
      </c>
      <c r="K137" s="173">
        <f t="shared" si="22"/>
        <v>0.59400095635139594</v>
      </c>
      <c r="L137" s="173">
        <f t="shared" si="22"/>
        <v>0.59603979170218568</v>
      </c>
      <c r="M137" s="173" t="str">
        <f t="shared" si="22"/>
        <v/>
      </c>
      <c r="N137" s="173" t="str">
        <f t="shared" si="22"/>
        <v/>
      </c>
      <c r="O137" s="173" t="str">
        <f t="shared" si="22"/>
        <v/>
      </c>
      <c r="P137" s="173" t="str">
        <f t="shared" si="22"/>
        <v/>
      </c>
      <c r="Q137" s="173" t="str">
        <f t="shared" si="22"/>
        <v/>
      </c>
    </row>
    <row r="138" spans="1:17" ht="12" customHeight="1" x14ac:dyDescent="0.25">
      <c r="A138" s="147" t="s">
        <v>59</v>
      </c>
      <c r="B138" s="172">
        <f t="shared" si="22"/>
        <v>0.99999999999999978</v>
      </c>
      <c r="C138" s="172">
        <f t="shared" si="22"/>
        <v>1.0000000000000004</v>
      </c>
      <c r="D138" s="172">
        <f t="shared" si="22"/>
        <v>1</v>
      </c>
      <c r="E138" s="172">
        <f t="shared" si="22"/>
        <v>0.99999999999999956</v>
      </c>
      <c r="F138" s="172">
        <f t="shared" si="22"/>
        <v>1.0000000000000002</v>
      </c>
      <c r="G138" s="172">
        <f t="shared" si="22"/>
        <v>0.99999999999999967</v>
      </c>
      <c r="H138" s="172">
        <f t="shared" si="22"/>
        <v>1.0000000000000002</v>
      </c>
      <c r="I138" s="172">
        <f t="shared" si="22"/>
        <v>1</v>
      </c>
      <c r="J138" s="172">
        <f t="shared" si="22"/>
        <v>1.0000000000000002</v>
      </c>
      <c r="K138" s="172">
        <f t="shared" si="22"/>
        <v>1</v>
      </c>
      <c r="L138" s="172">
        <f t="shared" si="22"/>
        <v>1.0000000000000004</v>
      </c>
      <c r="M138" s="172" t="str">
        <f t="shared" si="22"/>
        <v/>
      </c>
      <c r="N138" s="172" t="str">
        <f t="shared" si="22"/>
        <v/>
      </c>
      <c r="O138" s="172" t="str">
        <f t="shared" si="22"/>
        <v/>
      </c>
      <c r="P138" s="172" t="str">
        <f t="shared" si="22"/>
        <v/>
      </c>
      <c r="Q138" s="172" t="str">
        <f t="shared" si="22"/>
        <v/>
      </c>
    </row>
    <row r="139" spans="1:17" ht="12" customHeight="1" x14ac:dyDescent="0.25">
      <c r="A139" s="163" t="s">
        <v>142</v>
      </c>
      <c r="B139" s="171">
        <f t="shared" si="22"/>
        <v>0.66539661315040999</v>
      </c>
      <c r="C139" s="171">
        <f t="shared" si="22"/>
        <v>0.67984311395903574</v>
      </c>
      <c r="D139" s="171">
        <f t="shared" si="22"/>
        <v>0.68580208345095639</v>
      </c>
      <c r="E139" s="171">
        <f t="shared" si="22"/>
        <v>0.69553708021268967</v>
      </c>
      <c r="F139" s="171">
        <f t="shared" si="22"/>
        <v>0.70344448327780329</v>
      </c>
      <c r="G139" s="171">
        <f t="shared" si="22"/>
        <v>0.70782514831150256</v>
      </c>
      <c r="H139" s="171">
        <f t="shared" si="22"/>
        <v>0.7146970972434894</v>
      </c>
      <c r="I139" s="171">
        <f t="shared" si="22"/>
        <v>0.71745283788280456</v>
      </c>
      <c r="J139" s="171">
        <f t="shared" si="22"/>
        <v>0.72099541218406427</v>
      </c>
      <c r="K139" s="171">
        <f t="shared" si="22"/>
        <v>0.72711403612308634</v>
      </c>
      <c r="L139" s="171">
        <f t="shared" si="22"/>
        <v>0.73331433915586497</v>
      </c>
      <c r="M139" s="171">
        <f t="shared" si="22"/>
        <v>0.7402494852582614</v>
      </c>
      <c r="N139" s="171">
        <f t="shared" si="22"/>
        <v>0.74703733542626516</v>
      </c>
      <c r="O139" s="171">
        <f t="shared" si="22"/>
        <v>0.75062484739651103</v>
      </c>
      <c r="P139" s="171">
        <f t="shared" si="22"/>
        <v>0.75624171406914908</v>
      </c>
      <c r="Q139" s="171">
        <f t="shared" si="22"/>
        <v>0.76080953502464554</v>
      </c>
    </row>
    <row r="140" spans="1:17" ht="12" customHeight="1" x14ac:dyDescent="0.25">
      <c r="A140" s="161" t="s">
        <v>141</v>
      </c>
      <c r="B140" s="170">
        <f t="shared" si="22"/>
        <v>0.74618818403732523</v>
      </c>
      <c r="C140" s="170">
        <f t="shared" si="22"/>
        <v>0.74113465471389772</v>
      </c>
      <c r="D140" s="170">
        <f t="shared" si="22"/>
        <v>0.77601521926780215</v>
      </c>
      <c r="E140" s="170">
        <f t="shared" si="22"/>
        <v>0.78097674258185956</v>
      </c>
      <c r="F140" s="170">
        <f t="shared" si="22"/>
        <v>0.78552592356091466</v>
      </c>
      <c r="G140" s="170">
        <f t="shared" si="22"/>
        <v>0.78965652721598667</v>
      </c>
      <c r="H140" s="170">
        <f t="shared" si="22"/>
        <v>0.79144732468395329</v>
      </c>
      <c r="I140" s="170">
        <f t="shared" si="22"/>
        <v>0.79814138331653151</v>
      </c>
      <c r="J140" s="170">
        <f t="shared" si="22"/>
        <v>0.80286509272585138</v>
      </c>
      <c r="K140" s="170">
        <f t="shared" si="22"/>
        <v>0.81357368283685982</v>
      </c>
      <c r="L140" s="170">
        <f t="shared" si="22"/>
        <v>0.81519726912131318</v>
      </c>
      <c r="M140" s="170">
        <f t="shared" si="22"/>
        <v>0.81833157728421513</v>
      </c>
      <c r="N140" s="170">
        <f t="shared" si="22"/>
        <v>0.82222612336636125</v>
      </c>
      <c r="O140" s="170">
        <f t="shared" si="22"/>
        <v>0.82189356293061211</v>
      </c>
      <c r="P140" s="170">
        <f t="shared" si="22"/>
        <v>0.82475262069739674</v>
      </c>
      <c r="Q140" s="170">
        <f t="shared" si="22"/>
        <v>0.82529524171537383</v>
      </c>
    </row>
    <row r="141" spans="1:17" ht="12" customHeight="1" x14ac:dyDescent="0.25">
      <c r="A141" s="148" t="s">
        <v>60</v>
      </c>
      <c r="B141" s="73">
        <f t="shared" si="22"/>
        <v>0.66539661315041032</v>
      </c>
      <c r="C141" s="73">
        <f t="shared" si="22"/>
        <v>0.67984311395903574</v>
      </c>
      <c r="D141" s="73">
        <f t="shared" si="22"/>
        <v>0.70086262019754608</v>
      </c>
      <c r="E141" s="73">
        <f t="shared" si="22"/>
        <v>0.70970393237756979</v>
      </c>
      <c r="F141" s="73">
        <f t="shared" si="22"/>
        <v>0.71637021310873594</v>
      </c>
      <c r="G141" s="73">
        <f t="shared" si="22"/>
        <v>0.72023759037763446</v>
      </c>
      <c r="H141" s="73">
        <f t="shared" si="22"/>
        <v>0.72624730404579363</v>
      </c>
      <c r="I141" s="73">
        <f t="shared" si="22"/>
        <v>0.7317246373222196</v>
      </c>
      <c r="J141" s="73">
        <f t="shared" si="22"/>
        <v>0.73827414328062013</v>
      </c>
      <c r="K141" s="73">
        <f t="shared" si="22"/>
        <v>0.74436579617533005</v>
      </c>
      <c r="L141" s="73">
        <f t="shared" si="22"/>
        <v>0.75003558223435474</v>
      </c>
      <c r="M141" s="73">
        <f t="shared" si="22"/>
        <v>0.75435793967228981</v>
      </c>
      <c r="N141" s="73">
        <f t="shared" si="22"/>
        <v>0.75847573856934214</v>
      </c>
      <c r="O141" s="73">
        <f t="shared" si="22"/>
        <v>0.76136528531533842</v>
      </c>
      <c r="P141" s="73">
        <f t="shared" si="22"/>
        <v>0.76545655732480222</v>
      </c>
      <c r="Q141" s="73">
        <f t="shared" si="22"/>
        <v>0.76880963276109593</v>
      </c>
    </row>
    <row r="142" spans="1:17" ht="12" customHeight="1" x14ac:dyDescent="0.25">
      <c r="A142" s="148" t="s">
        <v>59</v>
      </c>
      <c r="B142" s="73">
        <f t="shared" si="22"/>
        <v>1</v>
      </c>
      <c r="C142" s="73">
        <f t="shared" si="22"/>
        <v>1.0000000000000002</v>
      </c>
      <c r="D142" s="73">
        <f t="shared" si="22"/>
        <v>1.0000000000000002</v>
      </c>
      <c r="E142" s="73">
        <f t="shared" si="22"/>
        <v>1</v>
      </c>
      <c r="F142" s="73">
        <f t="shared" si="22"/>
        <v>1</v>
      </c>
      <c r="G142" s="73">
        <f t="shared" si="22"/>
        <v>1</v>
      </c>
      <c r="H142" s="73">
        <f t="shared" si="22"/>
        <v>1</v>
      </c>
      <c r="I142" s="73">
        <f t="shared" si="22"/>
        <v>0.99999999999999978</v>
      </c>
      <c r="J142" s="73">
        <f t="shared" si="22"/>
        <v>1</v>
      </c>
      <c r="K142" s="73">
        <f t="shared" si="22"/>
        <v>1.0000000000000002</v>
      </c>
      <c r="L142" s="73">
        <f t="shared" si="22"/>
        <v>1.0000000000000002</v>
      </c>
      <c r="M142" s="73">
        <f t="shared" si="22"/>
        <v>1</v>
      </c>
      <c r="N142" s="73">
        <f t="shared" si="22"/>
        <v>0.99999999999999989</v>
      </c>
      <c r="O142" s="73">
        <f t="shared" si="22"/>
        <v>1</v>
      </c>
      <c r="P142" s="73">
        <f t="shared" si="22"/>
        <v>1.0000000000000002</v>
      </c>
      <c r="Q142" s="73">
        <f t="shared" si="22"/>
        <v>1.0000000000000002</v>
      </c>
    </row>
    <row r="143" spans="1:17" ht="12" customHeight="1" x14ac:dyDescent="0.25">
      <c r="A143" s="158" t="s">
        <v>62</v>
      </c>
      <c r="B143" s="169">
        <f t="shared" si="22"/>
        <v>0.70513339043229439</v>
      </c>
      <c r="C143" s="169">
        <f t="shared" si="22"/>
        <v>0.70300268835931967</v>
      </c>
      <c r="D143" s="169">
        <f t="shared" si="22"/>
        <v>0.72087461435666422</v>
      </c>
      <c r="E143" s="169">
        <f t="shared" si="22"/>
        <v>0.73384713042095129</v>
      </c>
      <c r="F143" s="169">
        <f t="shared" si="22"/>
        <v>0.72980932211763871</v>
      </c>
      <c r="G143" s="169">
        <f t="shared" si="22"/>
        <v>0.72282445165652665</v>
      </c>
      <c r="H143" s="169">
        <f t="shared" si="22"/>
        <v>0.7030560598255019</v>
      </c>
      <c r="I143" s="169">
        <f t="shared" si="22"/>
        <v>0.75206669269781767</v>
      </c>
      <c r="J143" s="169">
        <f t="shared" si="22"/>
        <v>0.74554481469625644</v>
      </c>
      <c r="K143" s="169">
        <f t="shared" si="22"/>
        <v>0.79811522732670792</v>
      </c>
      <c r="L143" s="169">
        <f t="shared" si="22"/>
        <v>0.77311507854287997</v>
      </c>
      <c r="M143" s="169">
        <f t="shared" si="22"/>
        <v>0.79225830637523964</v>
      </c>
      <c r="N143" s="169">
        <f t="shared" si="22"/>
        <v>0.82493333155506698</v>
      </c>
      <c r="O143" s="169">
        <f t="shared" si="22"/>
        <v>0.73246369862562333</v>
      </c>
      <c r="P143" s="169">
        <f t="shared" si="22"/>
        <v>0.76914756278303986</v>
      </c>
      <c r="Q143" s="169">
        <f t="shared" si="22"/>
        <v>0.77933713026490836</v>
      </c>
    </row>
    <row r="144" spans="1:17" ht="12" customHeight="1" x14ac:dyDescent="0.25">
      <c r="A144" s="23" t="s">
        <v>57</v>
      </c>
      <c r="B144" s="73">
        <f t="shared" si="22"/>
        <v>0.40052208174551296</v>
      </c>
      <c r="C144" s="73">
        <f t="shared" si="22"/>
        <v>0.42126435107132792</v>
      </c>
      <c r="D144" s="73">
        <f t="shared" si="22"/>
        <v>0.42463007779212059</v>
      </c>
      <c r="E144" s="73">
        <f t="shared" si="22"/>
        <v>0.43232615464839219</v>
      </c>
      <c r="F144" s="73">
        <f t="shared" si="22"/>
        <v>0.44088314252438171</v>
      </c>
      <c r="G144" s="73">
        <f t="shared" si="22"/>
        <v>0.44521743561286986</v>
      </c>
      <c r="H144" s="73">
        <f t="shared" si="22"/>
        <v>0.4517502053365523</v>
      </c>
      <c r="I144" s="73">
        <f t="shared" si="22"/>
        <v>0.45694957324651364</v>
      </c>
      <c r="J144" s="73">
        <f t="shared" si="22"/>
        <v>0.45880896629751555</v>
      </c>
      <c r="K144" s="73">
        <f t="shared" si="22"/>
        <v>0.46195344101861896</v>
      </c>
      <c r="L144" s="73">
        <f t="shared" si="22"/>
        <v>0.46844742027122133</v>
      </c>
      <c r="M144" s="73">
        <f t="shared" si="22"/>
        <v>0.46915479053042569</v>
      </c>
      <c r="N144" s="73">
        <f t="shared" si="22"/>
        <v>0.47300148586730872</v>
      </c>
      <c r="O144" s="73">
        <f t="shared" si="22"/>
        <v>0.47948661775787849</v>
      </c>
      <c r="P144" s="73">
        <f t="shared" si="22"/>
        <v>0.47984842562328639</v>
      </c>
      <c r="Q144" s="73">
        <f t="shared" ref="Q144" si="23">IF(Q126=0,"",Q126/Q108)</f>
        <v>0.48121872062737658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0.78497631688479608</v>
      </c>
      <c r="C145" s="65">
        <f t="shared" si="24"/>
        <v>0.79702308626970397</v>
      </c>
      <c r="D145" s="65">
        <f t="shared" si="24"/>
        <v>0.80264183725989968</v>
      </c>
      <c r="E145" s="65">
        <f t="shared" si="24"/>
        <v>0.81120237452141342</v>
      </c>
      <c r="F145" s="65">
        <f t="shared" si="24"/>
        <v>0.81729724667479753</v>
      </c>
      <c r="G145" s="65">
        <f t="shared" si="24"/>
        <v>0.82074193423158981</v>
      </c>
      <c r="H145" s="65">
        <f t="shared" si="24"/>
        <v>0.82532885126505728</v>
      </c>
      <c r="I145" s="65">
        <f t="shared" si="24"/>
        <v>0.82922414361789443</v>
      </c>
      <c r="J145" s="65">
        <f t="shared" si="24"/>
        <v>0.83188764405853777</v>
      </c>
      <c r="K145" s="65">
        <f t="shared" si="24"/>
        <v>0.83649801768411469</v>
      </c>
      <c r="L145" s="65">
        <f t="shared" si="24"/>
        <v>0.83957906349518874</v>
      </c>
      <c r="M145" s="65">
        <f t="shared" si="24"/>
        <v>0.84418320867301799</v>
      </c>
      <c r="N145" s="65">
        <f t="shared" si="24"/>
        <v>0.84835801505927255</v>
      </c>
      <c r="O145" s="65">
        <f t="shared" si="24"/>
        <v>0.8509958059517726</v>
      </c>
      <c r="P145" s="65">
        <f t="shared" si="24"/>
        <v>0.85318960250806219</v>
      </c>
      <c r="Q145" s="65">
        <f t="shared" si="24"/>
        <v>0.85557503245277344</v>
      </c>
    </row>
    <row r="147" spans="1:17" ht="12" customHeight="1" x14ac:dyDescent="0.25">
      <c r="A147" s="152" t="s">
        <v>121</v>
      </c>
      <c r="B147" s="168">
        <f>SUM(B148,B150,B152,B161)</f>
        <v>0.40591941098365031</v>
      </c>
      <c r="C147" s="168">
        <f t="shared" ref="C147:Q147" si="25">SUM(C148,C150,C152,C161)</f>
        <v>0.52070458659396246</v>
      </c>
      <c r="D147" s="168">
        <f t="shared" si="25"/>
        <v>0.46035339077944665</v>
      </c>
      <c r="E147" s="168">
        <f t="shared" si="25"/>
        <v>0.53921630524035635</v>
      </c>
      <c r="F147" s="168">
        <f t="shared" si="25"/>
        <v>0.61353758803190339</v>
      </c>
      <c r="G147" s="168">
        <f t="shared" si="25"/>
        <v>0.64074195735316852</v>
      </c>
      <c r="H147" s="168">
        <f t="shared" si="25"/>
        <v>0.8129465257402102</v>
      </c>
      <c r="I147" s="168">
        <f t="shared" si="25"/>
        <v>0.65131486641745184</v>
      </c>
      <c r="J147" s="168">
        <f t="shared" si="25"/>
        <v>0.67558453853525702</v>
      </c>
      <c r="K147" s="168">
        <f t="shared" si="25"/>
        <v>0.35626210898087918</v>
      </c>
      <c r="L147" s="168">
        <f t="shared" si="25"/>
        <v>0.43899717242865688</v>
      </c>
      <c r="M147" s="168">
        <f t="shared" si="25"/>
        <v>0.27754939038225601</v>
      </c>
      <c r="N147" s="168">
        <f t="shared" si="25"/>
        <v>0.1625346032827315</v>
      </c>
      <c r="O147" s="168">
        <f t="shared" si="25"/>
        <v>1.1806835275497318</v>
      </c>
      <c r="P147" s="168">
        <f t="shared" si="25"/>
        <v>1.1491470471752168</v>
      </c>
      <c r="Q147" s="168">
        <f t="shared" si="25"/>
        <v>1.6478714637845293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156">
        <f>RES_hhdet_emi!B$145</f>
        <v>0</v>
      </c>
      <c r="C149" s="156">
        <f>RES_hhdet_emi!C$145</f>
        <v>0</v>
      </c>
      <c r="D149" s="156">
        <f>RES_hhdet_emi!D$145</f>
        <v>0</v>
      </c>
      <c r="E149" s="156">
        <f>RES_hhdet_emi!E$145</f>
        <v>0</v>
      </c>
      <c r="F149" s="156">
        <f>RES_hhdet_emi!F$145</f>
        <v>0</v>
      </c>
      <c r="G149" s="156">
        <f>RES_hhdet_emi!G$145</f>
        <v>0</v>
      </c>
      <c r="H149" s="156">
        <f>RES_hhdet_emi!H$145</f>
        <v>0</v>
      </c>
      <c r="I149" s="156">
        <f>RES_hhdet_emi!I$145</f>
        <v>0</v>
      </c>
      <c r="J149" s="156">
        <f>RES_hhdet_emi!J$145</f>
        <v>0</v>
      </c>
      <c r="K149" s="156">
        <f>RES_hhdet_emi!K$145</f>
        <v>0</v>
      </c>
      <c r="L149" s="156">
        <f>RES_hhdet_emi!L$145</f>
        <v>0</v>
      </c>
      <c r="M149" s="156">
        <f>RES_hhdet_emi!M$145</f>
        <v>0</v>
      </c>
      <c r="N149" s="156">
        <f>RES_hhdet_emi!N$145</f>
        <v>0</v>
      </c>
      <c r="O149" s="156">
        <f>RES_hhdet_emi!O$145</f>
        <v>0</v>
      </c>
      <c r="P149" s="156">
        <f>RES_hhdet_emi!P$145</f>
        <v>0</v>
      </c>
      <c r="Q149" s="156">
        <f>RES_hhdet_emi!Q$145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RES_hhdet_emi!B$147</f>
        <v>0</v>
      </c>
      <c r="C151" s="156">
        <f>RES_hhdet_emi!C$147</f>
        <v>0</v>
      </c>
      <c r="D151" s="156">
        <f>RES_hhdet_emi!D$147</f>
        <v>0</v>
      </c>
      <c r="E151" s="156">
        <f>RES_hhdet_emi!E$147</f>
        <v>0</v>
      </c>
      <c r="F151" s="156">
        <f>RES_hhdet_emi!F$147</f>
        <v>0</v>
      </c>
      <c r="G151" s="156">
        <f>RES_hhdet_emi!G$147</f>
        <v>0</v>
      </c>
      <c r="H151" s="156">
        <f>RES_hhdet_emi!H$147</f>
        <v>0</v>
      </c>
      <c r="I151" s="156">
        <f>RES_hhdet_emi!I$147</f>
        <v>0</v>
      </c>
      <c r="J151" s="156">
        <f>RES_hhdet_emi!J$147</f>
        <v>0</v>
      </c>
      <c r="K151" s="156">
        <f>RES_hhdet_emi!K$147</f>
        <v>0</v>
      </c>
      <c r="L151" s="156">
        <f>RES_hhdet_emi!L$147</f>
        <v>0</v>
      </c>
      <c r="M151" s="156">
        <f>RES_hhdet_emi!M$147</f>
        <v>0</v>
      </c>
      <c r="N151" s="156">
        <f>RES_hhdet_emi!N$147</f>
        <v>0</v>
      </c>
      <c r="O151" s="156">
        <f>RES_hhdet_emi!O$147</f>
        <v>0</v>
      </c>
      <c r="P151" s="156">
        <f>RES_hhdet_emi!P$147</f>
        <v>0</v>
      </c>
      <c r="Q151" s="156">
        <f>RES_hhdet_emi!Q$147</f>
        <v>0</v>
      </c>
    </row>
    <row r="152" spans="1:17" ht="12" customHeight="1" x14ac:dyDescent="0.25">
      <c r="A152" s="158" t="s">
        <v>63</v>
      </c>
      <c r="B152" s="157">
        <f>SUM(B153:B154,B157:B158)</f>
        <v>0.3487125511469743</v>
      </c>
      <c r="C152" s="157">
        <f t="shared" ref="C152:Q152" si="28">SUM(C153:C154,C157:C158)</f>
        <v>0.42404174315423898</v>
      </c>
      <c r="D152" s="157">
        <f t="shared" si="28"/>
        <v>0.37539773586820391</v>
      </c>
      <c r="E152" s="157">
        <f t="shared" si="28"/>
        <v>0.43140588745508135</v>
      </c>
      <c r="F152" s="157">
        <f t="shared" si="28"/>
        <v>0.44758598425006524</v>
      </c>
      <c r="G152" s="157">
        <f t="shared" si="28"/>
        <v>0.43365935679052864</v>
      </c>
      <c r="H152" s="157">
        <f t="shared" si="28"/>
        <v>0.45444582887788909</v>
      </c>
      <c r="I152" s="157">
        <f t="shared" si="28"/>
        <v>0.41555422133138042</v>
      </c>
      <c r="J152" s="157">
        <f t="shared" si="28"/>
        <v>0.38397900588120881</v>
      </c>
      <c r="K152" s="157">
        <f t="shared" si="28"/>
        <v>0.22964173523731068</v>
      </c>
      <c r="L152" s="157">
        <f t="shared" si="28"/>
        <v>0.1438227938282991</v>
      </c>
      <c r="M152" s="157">
        <f t="shared" si="28"/>
        <v>0</v>
      </c>
      <c r="N152" s="157">
        <f t="shared" si="28"/>
        <v>0</v>
      </c>
      <c r="O152" s="157">
        <f t="shared" si="28"/>
        <v>0</v>
      </c>
      <c r="P152" s="157">
        <f t="shared" si="28"/>
        <v>0</v>
      </c>
      <c r="Q152" s="157">
        <f t="shared" si="28"/>
        <v>0</v>
      </c>
    </row>
    <row r="153" spans="1:17" ht="12" customHeight="1" x14ac:dyDescent="0.25">
      <c r="A153" s="167" t="s">
        <v>144</v>
      </c>
      <c r="B153" s="132">
        <f>RES_hhdet_emi!B$149</f>
        <v>0.34811708770747457</v>
      </c>
      <c r="C153" s="132">
        <f>RES_hhdet_emi!C$149</f>
        <v>0.42339665383187741</v>
      </c>
      <c r="D153" s="132">
        <f>RES_hhdet_emi!D$149</f>
        <v>0.37481209197449389</v>
      </c>
      <c r="E153" s="132">
        <f>RES_hhdet_emi!E$149</f>
        <v>0.43082011540627513</v>
      </c>
      <c r="F153" s="132">
        <f>RES_hhdet_emi!F$149</f>
        <v>0.4464252785258977</v>
      </c>
      <c r="G153" s="132">
        <f>RES_hhdet_emi!G$149</f>
        <v>0.43192276012610409</v>
      </c>
      <c r="H153" s="132">
        <f>RES_hhdet_emi!H$149</f>
        <v>0.45270122927888939</v>
      </c>
      <c r="I153" s="132">
        <f>RES_hhdet_emi!I$149</f>
        <v>0.41152744738386082</v>
      </c>
      <c r="J153" s="132">
        <f>RES_hhdet_emi!J$149</f>
        <v>0.37594818778532513</v>
      </c>
      <c r="K153" s="132">
        <f>RES_hhdet_emi!K$149</f>
        <v>0.22166867231987636</v>
      </c>
      <c r="L153" s="132">
        <f>RES_hhdet_emi!L$149</f>
        <v>0.13701564703302765</v>
      </c>
      <c r="M153" s="132">
        <f>RES_hhdet_emi!M$149</f>
        <v>0</v>
      </c>
      <c r="N153" s="132">
        <f>RES_hhdet_emi!N$149</f>
        <v>0</v>
      </c>
      <c r="O153" s="132">
        <f>RES_hhdet_emi!O$149</f>
        <v>0</v>
      </c>
      <c r="P153" s="132">
        <f>RES_hhdet_emi!P$149</f>
        <v>0</v>
      </c>
      <c r="Q153" s="132">
        <f>RES_hhdet_emi!Q$149</f>
        <v>0</v>
      </c>
    </row>
    <row r="154" spans="1:17" ht="12" customHeight="1" x14ac:dyDescent="0.25">
      <c r="A154" s="167" t="s">
        <v>143</v>
      </c>
      <c r="B154" s="132">
        <f>SUM(B155:B156)</f>
        <v>5.9546343949973409E-4</v>
      </c>
      <c r="C154" s="132">
        <f t="shared" ref="C154:Q154" si="29">SUM(C155:C156)</f>
        <v>6.4508932236155927E-4</v>
      </c>
      <c r="D154" s="132">
        <f t="shared" si="29"/>
        <v>5.8564389371001501E-4</v>
      </c>
      <c r="E154" s="132">
        <f t="shared" si="29"/>
        <v>5.8577204880620054E-4</v>
      </c>
      <c r="F154" s="132">
        <f t="shared" si="29"/>
        <v>1.1607057241675384E-3</v>
      </c>
      <c r="G154" s="132">
        <f t="shared" si="29"/>
        <v>1.7365966644245507E-3</v>
      </c>
      <c r="H154" s="132">
        <f t="shared" si="29"/>
        <v>1.7445995989996807E-3</v>
      </c>
      <c r="I154" s="132">
        <f t="shared" si="29"/>
        <v>4.0267739475196131E-3</v>
      </c>
      <c r="J154" s="132">
        <f t="shared" si="29"/>
        <v>8.0308180958837006E-3</v>
      </c>
      <c r="K154" s="132">
        <f t="shared" si="29"/>
        <v>7.9730629174343363E-3</v>
      </c>
      <c r="L154" s="132">
        <f t="shared" si="29"/>
        <v>6.8071467952714572E-3</v>
      </c>
      <c r="M154" s="132">
        <f t="shared" si="29"/>
        <v>0</v>
      </c>
      <c r="N154" s="132">
        <f t="shared" si="29"/>
        <v>0</v>
      </c>
      <c r="O154" s="132">
        <f t="shared" si="29"/>
        <v>0</v>
      </c>
      <c r="P154" s="132">
        <f t="shared" si="29"/>
        <v>0</v>
      </c>
      <c r="Q154" s="132">
        <f t="shared" si="29"/>
        <v>0</v>
      </c>
    </row>
    <row r="155" spans="1:17" ht="12" customHeight="1" x14ac:dyDescent="0.25">
      <c r="A155" s="166" t="s">
        <v>57</v>
      </c>
      <c r="B155" s="165">
        <f>RES_hhdet_emi!B$151</f>
        <v>5.9546343949973409E-4</v>
      </c>
      <c r="C155" s="165">
        <f>RES_hhdet_emi!C$151</f>
        <v>6.4508932236155927E-4</v>
      </c>
      <c r="D155" s="165">
        <f>RES_hhdet_emi!D$151</f>
        <v>5.8564389371001501E-4</v>
      </c>
      <c r="E155" s="165">
        <f>RES_hhdet_emi!E$151</f>
        <v>5.8577204880620054E-4</v>
      </c>
      <c r="F155" s="165">
        <f>RES_hhdet_emi!F$151</f>
        <v>1.1607057241675384E-3</v>
      </c>
      <c r="G155" s="165">
        <f>RES_hhdet_emi!G$151</f>
        <v>1.7365966644245507E-3</v>
      </c>
      <c r="H155" s="165">
        <f>RES_hhdet_emi!H$151</f>
        <v>1.7445995989996807E-3</v>
      </c>
      <c r="I155" s="165">
        <f>RES_hhdet_emi!I$151</f>
        <v>4.0267739475196131E-3</v>
      </c>
      <c r="J155" s="165">
        <f>RES_hhdet_emi!J$151</f>
        <v>8.0308180958837006E-3</v>
      </c>
      <c r="K155" s="165">
        <f>RES_hhdet_emi!K$151</f>
        <v>7.9730629174343363E-3</v>
      </c>
      <c r="L155" s="165">
        <f>RES_hhdet_emi!L$151</f>
        <v>6.8071467952714572E-3</v>
      </c>
      <c r="M155" s="165">
        <f>RES_hhdet_emi!M$151</f>
        <v>0</v>
      </c>
      <c r="N155" s="165">
        <f>RES_hhdet_emi!N$151</f>
        <v>0</v>
      </c>
      <c r="O155" s="165">
        <f>RES_hhdet_emi!O$151</f>
        <v>0</v>
      </c>
      <c r="P155" s="165">
        <f>RES_hhdet_emi!P$151</f>
        <v>0</v>
      </c>
      <c r="Q155" s="165">
        <f>RES_hhdet_emi!Q$151</f>
        <v>0</v>
      </c>
    </row>
    <row r="156" spans="1:17" ht="12" customHeight="1" x14ac:dyDescent="0.25">
      <c r="A156" s="147" t="s">
        <v>59</v>
      </c>
      <c r="B156" s="164">
        <f>RES_hhdet_emi!B$152</f>
        <v>0</v>
      </c>
      <c r="C156" s="164">
        <f>RES_hhdet_emi!C$152</f>
        <v>0</v>
      </c>
      <c r="D156" s="164">
        <f>RES_hhdet_emi!D$152</f>
        <v>0</v>
      </c>
      <c r="E156" s="164">
        <f>RES_hhdet_emi!E$152</f>
        <v>0</v>
      </c>
      <c r="F156" s="164">
        <f>RES_hhdet_emi!F$152</f>
        <v>0</v>
      </c>
      <c r="G156" s="164">
        <f>RES_hhdet_emi!G$152</f>
        <v>0</v>
      </c>
      <c r="H156" s="164">
        <f>RES_hhdet_emi!H$152</f>
        <v>0</v>
      </c>
      <c r="I156" s="164">
        <f>RES_hhdet_emi!I$152</f>
        <v>0</v>
      </c>
      <c r="J156" s="164">
        <f>RES_hhdet_emi!J$152</f>
        <v>0</v>
      </c>
      <c r="K156" s="164">
        <f>RES_hhdet_emi!K$152</f>
        <v>0</v>
      </c>
      <c r="L156" s="164">
        <f>RES_hhdet_emi!L$152</f>
        <v>0</v>
      </c>
      <c r="M156" s="164">
        <f>RES_hhdet_emi!M$152</f>
        <v>0</v>
      </c>
      <c r="N156" s="164">
        <f>RES_hhdet_emi!N$152</f>
        <v>0</v>
      </c>
      <c r="O156" s="164">
        <f>RES_hhdet_emi!O$152</f>
        <v>0</v>
      </c>
      <c r="P156" s="164">
        <f>RES_hhdet_emi!P$152</f>
        <v>0</v>
      </c>
      <c r="Q156" s="164">
        <f>RES_hhdet_emi!Q$152</f>
        <v>0</v>
      </c>
    </row>
    <row r="157" spans="1:17" ht="12" customHeight="1" x14ac:dyDescent="0.25">
      <c r="A157" s="163" t="s">
        <v>142</v>
      </c>
      <c r="B157" s="162">
        <f>RES_hhdet_emi!B$153</f>
        <v>0</v>
      </c>
      <c r="C157" s="162">
        <f>RES_hhdet_emi!C$153</f>
        <v>0</v>
      </c>
      <c r="D157" s="162">
        <f>RES_hhdet_emi!D$153</f>
        <v>0</v>
      </c>
      <c r="E157" s="162">
        <f>RES_hhdet_emi!E$153</f>
        <v>0</v>
      </c>
      <c r="F157" s="162">
        <f>RES_hhdet_emi!F$153</f>
        <v>0</v>
      </c>
      <c r="G157" s="162">
        <f>RES_hhdet_emi!G$153</f>
        <v>0</v>
      </c>
      <c r="H157" s="162">
        <f>RES_hhdet_emi!H$153</f>
        <v>0</v>
      </c>
      <c r="I157" s="162">
        <f>RES_hhdet_emi!I$153</f>
        <v>0</v>
      </c>
      <c r="J157" s="162">
        <f>RES_hhdet_emi!J$153</f>
        <v>0</v>
      </c>
      <c r="K157" s="162">
        <f>RES_hhdet_emi!K$153</f>
        <v>0</v>
      </c>
      <c r="L157" s="162">
        <f>RES_hhdet_emi!L$153</f>
        <v>0</v>
      </c>
      <c r="M157" s="162">
        <f>RES_hhdet_emi!M$153</f>
        <v>0</v>
      </c>
      <c r="N157" s="162">
        <f>RES_hhdet_emi!N$153</f>
        <v>0</v>
      </c>
      <c r="O157" s="162">
        <f>RES_hhdet_emi!O$153</f>
        <v>0</v>
      </c>
      <c r="P157" s="162">
        <f>RES_hhdet_emi!P$153</f>
        <v>0</v>
      </c>
      <c r="Q157" s="162">
        <f>RES_hhdet_emi!Q$153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RES_hhdet_emi!B$155</f>
        <v>0</v>
      </c>
      <c r="C159" s="156">
        <f>RES_hhdet_emi!C$155</f>
        <v>0</v>
      </c>
      <c r="D159" s="156">
        <f>RES_hhdet_emi!D$155</f>
        <v>0</v>
      </c>
      <c r="E159" s="156">
        <f>RES_hhdet_emi!E$155</f>
        <v>0</v>
      </c>
      <c r="F159" s="156">
        <f>RES_hhdet_emi!F$155</f>
        <v>0</v>
      </c>
      <c r="G159" s="156">
        <f>RES_hhdet_emi!G$155</f>
        <v>0</v>
      </c>
      <c r="H159" s="156">
        <f>RES_hhdet_emi!H$155</f>
        <v>0</v>
      </c>
      <c r="I159" s="156">
        <f>RES_hhdet_emi!I$155</f>
        <v>0</v>
      </c>
      <c r="J159" s="156">
        <f>RES_hhdet_emi!J$155</f>
        <v>0</v>
      </c>
      <c r="K159" s="156">
        <f>RES_hhdet_emi!K$155</f>
        <v>0</v>
      </c>
      <c r="L159" s="156">
        <f>RES_hhdet_emi!L$155</f>
        <v>0</v>
      </c>
      <c r="M159" s="156">
        <f>RES_hhdet_emi!M$155</f>
        <v>0</v>
      </c>
      <c r="N159" s="156">
        <f>RES_hhdet_emi!N$155</f>
        <v>0</v>
      </c>
      <c r="O159" s="156">
        <f>RES_hhdet_emi!O$155</f>
        <v>0</v>
      </c>
      <c r="P159" s="156">
        <f>RES_hhdet_emi!P$155</f>
        <v>0</v>
      </c>
      <c r="Q159" s="156">
        <f>RES_hhdet_emi!Q$155</f>
        <v>0</v>
      </c>
    </row>
    <row r="160" spans="1:17" ht="12" customHeight="1" x14ac:dyDescent="0.25">
      <c r="A160" s="148" t="s">
        <v>59</v>
      </c>
      <c r="B160" s="156">
        <f>RES_hhdet_emi!B$156</f>
        <v>0</v>
      </c>
      <c r="C160" s="156">
        <f>RES_hhdet_emi!C$156</f>
        <v>0</v>
      </c>
      <c r="D160" s="156">
        <f>RES_hhdet_emi!D$156</f>
        <v>0</v>
      </c>
      <c r="E160" s="156">
        <f>RES_hhdet_emi!E$156</f>
        <v>0</v>
      </c>
      <c r="F160" s="156">
        <f>RES_hhdet_emi!F$156</f>
        <v>0</v>
      </c>
      <c r="G160" s="156">
        <f>RES_hhdet_emi!G$156</f>
        <v>0</v>
      </c>
      <c r="H160" s="156">
        <f>RES_hhdet_emi!H$156</f>
        <v>0</v>
      </c>
      <c r="I160" s="156">
        <f>RES_hhdet_emi!I$156</f>
        <v>0</v>
      </c>
      <c r="J160" s="156">
        <f>RES_hhdet_emi!J$156</f>
        <v>0</v>
      </c>
      <c r="K160" s="156">
        <f>RES_hhdet_emi!K$156</f>
        <v>0</v>
      </c>
      <c r="L160" s="156">
        <f>RES_hhdet_emi!L$156</f>
        <v>0</v>
      </c>
      <c r="M160" s="156">
        <f>RES_hhdet_emi!M$156</f>
        <v>0</v>
      </c>
      <c r="N160" s="156">
        <f>RES_hhdet_emi!N$156</f>
        <v>0</v>
      </c>
      <c r="O160" s="156">
        <f>RES_hhdet_emi!O$156</f>
        <v>0</v>
      </c>
      <c r="P160" s="156">
        <f>RES_hhdet_emi!P$156</f>
        <v>0</v>
      </c>
      <c r="Q160" s="156">
        <f>RES_hhdet_emi!Q$156</f>
        <v>0</v>
      </c>
    </row>
    <row r="161" spans="1:17" ht="12" customHeight="1" x14ac:dyDescent="0.25">
      <c r="A161" s="158" t="s">
        <v>62</v>
      </c>
      <c r="B161" s="157">
        <f>SUM(B162:B163)</f>
        <v>5.7206859836676026E-2</v>
      </c>
      <c r="C161" s="157">
        <f t="shared" ref="C161:Q161" si="31">SUM(C162:C163)</f>
        <v>9.6662843439723478E-2</v>
      </c>
      <c r="D161" s="157">
        <f t="shared" si="31"/>
        <v>8.4955654911242739E-2</v>
      </c>
      <c r="E161" s="157">
        <f t="shared" si="31"/>
        <v>0.10781041778527498</v>
      </c>
      <c r="F161" s="157">
        <f t="shared" si="31"/>
        <v>0.16595160378183815</v>
      </c>
      <c r="G161" s="157">
        <f t="shared" si="31"/>
        <v>0.20708260056263986</v>
      </c>
      <c r="H161" s="157">
        <f t="shared" si="31"/>
        <v>0.35850069686232117</v>
      </c>
      <c r="I161" s="157">
        <f t="shared" si="31"/>
        <v>0.23576064508607145</v>
      </c>
      <c r="J161" s="157">
        <f t="shared" si="31"/>
        <v>0.29160553265404821</v>
      </c>
      <c r="K161" s="157">
        <f t="shared" si="31"/>
        <v>0.12662037374356852</v>
      </c>
      <c r="L161" s="157">
        <f t="shared" si="31"/>
        <v>0.29517437860035778</v>
      </c>
      <c r="M161" s="157">
        <f t="shared" si="31"/>
        <v>0.27754939038225601</v>
      </c>
      <c r="N161" s="157">
        <f t="shared" si="31"/>
        <v>0.1625346032827315</v>
      </c>
      <c r="O161" s="157">
        <f t="shared" si="31"/>
        <v>1.1806835275497318</v>
      </c>
      <c r="P161" s="157">
        <f t="shared" si="31"/>
        <v>1.1491470471752168</v>
      </c>
      <c r="Q161" s="157">
        <f t="shared" si="31"/>
        <v>1.6478714637845293</v>
      </c>
    </row>
    <row r="162" spans="1:17" ht="12" customHeight="1" x14ac:dyDescent="0.25">
      <c r="A162" s="23" t="s">
        <v>57</v>
      </c>
      <c r="B162" s="156">
        <f>RES_hhdet_emi!B$158</f>
        <v>5.7206859836676026E-2</v>
      </c>
      <c r="C162" s="156">
        <f>RES_hhdet_emi!C$158</f>
        <v>9.6662843439723478E-2</v>
      </c>
      <c r="D162" s="156">
        <f>RES_hhdet_emi!D$158</f>
        <v>8.4955654911242739E-2</v>
      </c>
      <c r="E162" s="156">
        <f>RES_hhdet_emi!E$158</f>
        <v>0.10781041778527498</v>
      </c>
      <c r="F162" s="156">
        <f>RES_hhdet_emi!F$158</f>
        <v>0.16595160378183815</v>
      </c>
      <c r="G162" s="156">
        <f>RES_hhdet_emi!G$158</f>
        <v>0.20708260056263986</v>
      </c>
      <c r="H162" s="156">
        <f>RES_hhdet_emi!H$158</f>
        <v>0.35850069686232117</v>
      </c>
      <c r="I162" s="156">
        <f>RES_hhdet_emi!I$158</f>
        <v>0.23576064508607145</v>
      </c>
      <c r="J162" s="156">
        <f>RES_hhdet_emi!J$158</f>
        <v>0.29160553265404821</v>
      </c>
      <c r="K162" s="156">
        <f>RES_hhdet_emi!K$158</f>
        <v>0.12662037374356852</v>
      </c>
      <c r="L162" s="156">
        <f>RES_hhdet_emi!L$158</f>
        <v>0.29517437860035778</v>
      </c>
      <c r="M162" s="156">
        <f>RES_hhdet_emi!M$158</f>
        <v>0.27754939038225601</v>
      </c>
      <c r="N162" s="156">
        <f>RES_hhdet_emi!N$158</f>
        <v>0.1625346032827315</v>
      </c>
      <c r="O162" s="156">
        <f>RES_hhdet_emi!O$158</f>
        <v>1.1806835275497318</v>
      </c>
      <c r="P162" s="156">
        <f>RES_hhdet_emi!P$158</f>
        <v>1.1491470471752168</v>
      </c>
      <c r="Q162" s="156">
        <f>RES_hhdet_emi!Q$158</f>
        <v>1.6478714637845293</v>
      </c>
    </row>
    <row r="163" spans="1:17" ht="12" customHeight="1" x14ac:dyDescent="0.25">
      <c r="A163" s="29" t="s">
        <v>140</v>
      </c>
      <c r="B163" s="57">
        <f>RES_hhdet_emi!B$159</f>
        <v>0</v>
      </c>
      <c r="C163" s="57">
        <f>RES_hhdet_emi!C$159</f>
        <v>0</v>
      </c>
      <c r="D163" s="57">
        <f>RES_hhdet_emi!D$159</f>
        <v>0</v>
      </c>
      <c r="E163" s="57">
        <f>RES_hhdet_emi!E$159</f>
        <v>0</v>
      </c>
      <c r="F163" s="57">
        <f>RES_hhdet_emi!F$159</f>
        <v>0</v>
      </c>
      <c r="G163" s="57">
        <f>RES_hhdet_emi!G$159</f>
        <v>0</v>
      </c>
      <c r="H163" s="57">
        <f>RES_hhdet_emi!H$159</f>
        <v>0</v>
      </c>
      <c r="I163" s="57">
        <f>RES_hhdet_emi!I$159</f>
        <v>0</v>
      </c>
      <c r="J163" s="57">
        <f>RES_hhdet_emi!J$159</f>
        <v>0</v>
      </c>
      <c r="K163" s="57">
        <f>RES_hhdet_emi!K$159</f>
        <v>0</v>
      </c>
      <c r="L163" s="57">
        <f>RES_hhdet_emi!L$159</f>
        <v>0</v>
      </c>
      <c r="M163" s="57">
        <f>RES_hhdet_emi!M$159</f>
        <v>0</v>
      </c>
      <c r="N163" s="57">
        <f>RES_hhdet_emi!N$159</f>
        <v>0</v>
      </c>
      <c r="O163" s="57">
        <f>RES_hhdet_emi!O$159</f>
        <v>0</v>
      </c>
      <c r="P163" s="57">
        <f>RES_hhdet_emi!P$159</f>
        <v>0</v>
      </c>
      <c r="Q163" s="57">
        <f>RES_hhdet_emi!Q$159</f>
        <v>0</v>
      </c>
    </row>
    <row r="165" spans="1:17" ht="12" customHeight="1" x14ac:dyDescent="0.25">
      <c r="A165" s="152" t="s">
        <v>198</v>
      </c>
      <c r="B165" s="168">
        <f>SUM(B166,B168,B170,B179)</f>
        <v>13434.209335579768</v>
      </c>
      <c r="C165" s="168">
        <f t="shared" ref="C165:Q165" si="32">SUM(C166,C168,C170,C179)</f>
        <v>13698.738832257974</v>
      </c>
      <c r="D165" s="168">
        <f t="shared" si="32"/>
        <v>12953.841441151062</v>
      </c>
      <c r="E165" s="168">
        <f t="shared" si="32"/>
        <v>12972.499923631216</v>
      </c>
      <c r="F165" s="168">
        <f t="shared" si="32"/>
        <v>13085.17375717098</v>
      </c>
      <c r="G165" s="168">
        <f t="shared" si="32"/>
        <v>12862.24331882709</v>
      </c>
      <c r="H165" s="168">
        <f t="shared" si="32"/>
        <v>12907.254630681866</v>
      </c>
      <c r="I165" s="168">
        <f t="shared" si="32"/>
        <v>11791.771266911166</v>
      </c>
      <c r="J165" s="168">
        <f t="shared" si="32"/>
        <v>12044.187131944034</v>
      </c>
      <c r="K165" s="168">
        <f t="shared" si="32"/>
        <v>10867.383405658176</v>
      </c>
      <c r="L165" s="168">
        <f t="shared" si="32"/>
        <v>10723.754738527196</v>
      </c>
      <c r="M165" s="168">
        <f t="shared" si="32"/>
        <v>8820.1171924819864</v>
      </c>
      <c r="N165" s="168">
        <f t="shared" si="32"/>
        <v>8262.0614962613945</v>
      </c>
      <c r="O165" s="168">
        <f t="shared" si="32"/>
        <v>8407.9463180836647</v>
      </c>
      <c r="P165" s="168">
        <f t="shared" si="32"/>
        <v>7791.2885740943357</v>
      </c>
      <c r="Q165" s="168">
        <f t="shared" si="32"/>
        <v>7934.282633842804</v>
      </c>
    </row>
    <row r="166" spans="1:17" ht="12" customHeight="1" x14ac:dyDescent="0.25">
      <c r="A166" s="158" t="s">
        <v>65</v>
      </c>
      <c r="B166" s="157">
        <f>B167</f>
        <v>8519.6436004044062</v>
      </c>
      <c r="C166" s="157">
        <f t="shared" ref="C166:Q166" si="33">C167</f>
        <v>8754.0646812402138</v>
      </c>
      <c r="D166" s="157">
        <f t="shared" si="33"/>
        <v>8262.2438883714349</v>
      </c>
      <c r="E166" s="157">
        <f t="shared" si="33"/>
        <v>8254.2726941942838</v>
      </c>
      <c r="F166" s="157">
        <f t="shared" si="33"/>
        <v>8269.8502283223443</v>
      </c>
      <c r="G166" s="157">
        <f t="shared" si="33"/>
        <v>8103.5396326257842</v>
      </c>
      <c r="H166" s="157">
        <f t="shared" si="33"/>
        <v>7909.2750172577462</v>
      </c>
      <c r="I166" s="157">
        <f t="shared" si="33"/>
        <v>6987.8467666613451</v>
      </c>
      <c r="J166" s="157">
        <f t="shared" si="33"/>
        <v>7208.0335347771306</v>
      </c>
      <c r="K166" s="157">
        <f t="shared" si="33"/>
        <v>6512.4835580577801</v>
      </c>
      <c r="L166" s="157">
        <f t="shared" si="33"/>
        <v>6186.2228730638308</v>
      </c>
      <c r="M166" s="157">
        <f t="shared" si="33"/>
        <v>4336.9907569634624</v>
      </c>
      <c r="N166" s="157">
        <f t="shared" si="33"/>
        <v>3879.0917945902925</v>
      </c>
      <c r="O166" s="157">
        <f t="shared" si="33"/>
        <v>3729.3346649591444</v>
      </c>
      <c r="P166" s="157">
        <f t="shared" si="33"/>
        <v>3127.4724961751854</v>
      </c>
      <c r="Q166" s="157">
        <f t="shared" si="33"/>
        <v>3120.8940076677472</v>
      </c>
    </row>
    <row r="167" spans="1:17" ht="12" customHeight="1" x14ac:dyDescent="0.25">
      <c r="A167" s="23" t="s">
        <v>60</v>
      </c>
      <c r="B167" s="156">
        <f>IF(B95=0,0,B95/0.086*1000000/B$7)</f>
        <v>8519.6436004044062</v>
      </c>
      <c r="C167" s="156">
        <f t="shared" ref="C167:Q167" si="34">IF(C95=0,0,C95/0.086*1000000/C$7)</f>
        <v>8754.0646812402138</v>
      </c>
      <c r="D167" s="156">
        <f t="shared" si="34"/>
        <v>8262.2438883714349</v>
      </c>
      <c r="E167" s="156">
        <f t="shared" si="34"/>
        <v>8254.2726941942838</v>
      </c>
      <c r="F167" s="156">
        <f t="shared" si="34"/>
        <v>8269.8502283223443</v>
      </c>
      <c r="G167" s="156">
        <f t="shared" si="34"/>
        <v>8103.5396326257842</v>
      </c>
      <c r="H167" s="156">
        <f t="shared" si="34"/>
        <v>7909.2750172577462</v>
      </c>
      <c r="I167" s="156">
        <f t="shared" si="34"/>
        <v>6987.8467666613451</v>
      </c>
      <c r="J167" s="156">
        <f t="shared" si="34"/>
        <v>7208.0335347771306</v>
      </c>
      <c r="K167" s="156">
        <f t="shared" si="34"/>
        <v>6512.4835580577801</v>
      </c>
      <c r="L167" s="156">
        <f t="shared" si="34"/>
        <v>6186.2228730638308</v>
      </c>
      <c r="M167" s="156">
        <f t="shared" si="34"/>
        <v>4336.9907569634624</v>
      </c>
      <c r="N167" s="156">
        <f t="shared" si="34"/>
        <v>3879.0917945902925</v>
      </c>
      <c r="O167" s="156">
        <f t="shared" si="34"/>
        <v>3729.3346649591444</v>
      </c>
      <c r="P167" s="156">
        <f t="shared" si="34"/>
        <v>3127.4724961751854</v>
      </c>
      <c r="Q167" s="156">
        <f t="shared" si="34"/>
        <v>3120.8940076677472</v>
      </c>
    </row>
    <row r="168" spans="1:17" ht="12" customHeight="1" x14ac:dyDescent="0.25">
      <c r="A168" s="158" t="s">
        <v>112</v>
      </c>
      <c r="B168" s="157">
        <f>B169</f>
        <v>325.11484989778148</v>
      </c>
      <c r="C168" s="157">
        <f t="shared" ref="C168:Q168" si="35">C169</f>
        <v>307.29377032162813</v>
      </c>
      <c r="D168" s="157">
        <f t="shared" si="35"/>
        <v>303.19596050759645</v>
      </c>
      <c r="E168" s="157">
        <f t="shared" si="35"/>
        <v>290.43319259162718</v>
      </c>
      <c r="F168" s="157">
        <f t="shared" si="35"/>
        <v>280.84039575659585</v>
      </c>
      <c r="G168" s="157">
        <f t="shared" si="35"/>
        <v>279.04501857969132</v>
      </c>
      <c r="H168" s="157">
        <f t="shared" si="35"/>
        <v>267.10945040673784</v>
      </c>
      <c r="I168" s="157">
        <f t="shared" si="35"/>
        <v>266.28717480621322</v>
      </c>
      <c r="J168" s="157">
        <f t="shared" si="35"/>
        <v>260.18148062516104</v>
      </c>
      <c r="K168" s="157">
        <f t="shared" si="35"/>
        <v>261.31568729952852</v>
      </c>
      <c r="L168" s="157">
        <f t="shared" si="35"/>
        <v>240.04241125142815</v>
      </c>
      <c r="M168" s="157">
        <f t="shared" si="35"/>
        <v>223.54123738496619</v>
      </c>
      <c r="N168" s="157">
        <f t="shared" si="35"/>
        <v>209.90911236498849</v>
      </c>
      <c r="O168" s="157">
        <f t="shared" si="35"/>
        <v>202.85966194891802</v>
      </c>
      <c r="P168" s="157">
        <f t="shared" si="35"/>
        <v>193.29507391301058</v>
      </c>
      <c r="Q168" s="157">
        <f t="shared" si="35"/>
        <v>183.37300300591949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325.11484989778148</v>
      </c>
      <c r="C169" s="156">
        <f t="shared" si="36"/>
        <v>307.29377032162813</v>
      </c>
      <c r="D169" s="156">
        <f t="shared" si="36"/>
        <v>303.19596050759645</v>
      </c>
      <c r="E169" s="156">
        <f t="shared" si="36"/>
        <v>290.43319259162718</v>
      </c>
      <c r="F169" s="156">
        <f t="shared" si="36"/>
        <v>280.84039575659585</v>
      </c>
      <c r="G169" s="156">
        <f t="shared" si="36"/>
        <v>279.04501857969132</v>
      </c>
      <c r="H169" s="156">
        <f t="shared" si="36"/>
        <v>267.10945040673784</v>
      </c>
      <c r="I169" s="156">
        <f t="shared" si="36"/>
        <v>266.28717480621322</v>
      </c>
      <c r="J169" s="156">
        <f t="shared" si="36"/>
        <v>260.18148062516104</v>
      </c>
      <c r="K169" s="156">
        <f t="shared" si="36"/>
        <v>261.31568729952852</v>
      </c>
      <c r="L169" s="156">
        <f t="shared" si="36"/>
        <v>240.04241125142815</v>
      </c>
      <c r="M169" s="156">
        <f t="shared" si="36"/>
        <v>223.54123738496619</v>
      </c>
      <c r="N169" s="156">
        <f t="shared" si="36"/>
        <v>209.90911236498849</v>
      </c>
      <c r="O169" s="156">
        <f t="shared" si="36"/>
        <v>202.85966194891802</v>
      </c>
      <c r="P169" s="156">
        <f t="shared" si="36"/>
        <v>193.29507391301058</v>
      </c>
      <c r="Q169" s="156">
        <f t="shared" si="36"/>
        <v>183.37300300591949</v>
      </c>
    </row>
    <row r="170" spans="1:17" ht="12" customHeight="1" x14ac:dyDescent="0.25">
      <c r="A170" s="158" t="s">
        <v>63</v>
      </c>
      <c r="B170" s="157">
        <f t="shared" si="36"/>
        <v>3683.9983079963663</v>
      </c>
      <c r="C170" s="157">
        <f t="shared" si="36"/>
        <v>3718.7725950235199</v>
      </c>
      <c r="D170" s="157">
        <f t="shared" si="36"/>
        <v>3505.0827327600009</v>
      </c>
      <c r="E170" s="157">
        <f t="shared" si="36"/>
        <v>3531.8346620081634</v>
      </c>
      <c r="F170" s="157">
        <f t="shared" si="36"/>
        <v>3610.1888119272799</v>
      </c>
      <c r="G170" s="157">
        <f t="shared" si="36"/>
        <v>3556.6276088384925</v>
      </c>
      <c r="H170" s="157">
        <f t="shared" si="36"/>
        <v>3769.9482577341869</v>
      </c>
      <c r="I170" s="157">
        <f t="shared" si="36"/>
        <v>3592.9873547977541</v>
      </c>
      <c r="J170" s="157">
        <f t="shared" si="36"/>
        <v>3626.5208451588192</v>
      </c>
      <c r="K170" s="157">
        <f t="shared" si="36"/>
        <v>3221.5079736462426</v>
      </c>
      <c r="L170" s="157">
        <f t="shared" si="36"/>
        <v>3380.2374611490873</v>
      </c>
      <c r="M170" s="157">
        <f t="shared" si="36"/>
        <v>3362.751489116406</v>
      </c>
      <c r="N170" s="157">
        <f t="shared" si="36"/>
        <v>3294.5867732700058</v>
      </c>
      <c r="O170" s="157">
        <f t="shared" si="36"/>
        <v>3472.5122236485222</v>
      </c>
      <c r="P170" s="157">
        <f t="shared" si="36"/>
        <v>3472.1853701467003</v>
      </c>
      <c r="Q170" s="157">
        <f t="shared" si="36"/>
        <v>3592.80923927913</v>
      </c>
    </row>
    <row r="171" spans="1:17" ht="12" customHeight="1" x14ac:dyDescent="0.25">
      <c r="A171" s="167" t="s">
        <v>144</v>
      </c>
      <c r="B171" s="132">
        <f>IF(B99=0,0,B99/0.086*1000000/B$11)</f>
        <v>4032.1039414445991</v>
      </c>
      <c r="C171" s="132">
        <f t="shared" ref="C171:Q171" si="37">IF(C99=0,0,C99/0.086*1000000/C$11)</f>
        <v>3999.0006868707087</v>
      </c>
      <c r="D171" s="132">
        <f t="shared" si="37"/>
        <v>3965.6121526049142</v>
      </c>
      <c r="E171" s="132">
        <f t="shared" si="37"/>
        <v>3942.2201221844925</v>
      </c>
      <c r="F171" s="132">
        <f t="shared" si="37"/>
        <v>3929.7846138170353</v>
      </c>
      <c r="G171" s="132">
        <f t="shared" si="37"/>
        <v>3919.7135042747486</v>
      </c>
      <c r="H171" s="132">
        <f t="shared" si="37"/>
        <v>3937.7771176459978</v>
      </c>
      <c r="I171" s="132">
        <f t="shared" si="37"/>
        <v>3895.2544062015058</v>
      </c>
      <c r="J171" s="132">
        <f t="shared" si="37"/>
        <v>3884.260698649799</v>
      </c>
      <c r="K171" s="132">
        <f t="shared" si="37"/>
        <v>3856.3262880933485</v>
      </c>
      <c r="L171" s="132">
        <f t="shared" si="37"/>
        <v>3841.1431055937924</v>
      </c>
      <c r="M171" s="132">
        <f t="shared" si="37"/>
        <v>0</v>
      </c>
      <c r="N171" s="132">
        <f t="shared" si="37"/>
        <v>0</v>
      </c>
      <c r="O171" s="132">
        <f t="shared" si="37"/>
        <v>0</v>
      </c>
      <c r="P171" s="132">
        <f t="shared" si="37"/>
        <v>0</v>
      </c>
      <c r="Q171" s="132">
        <f t="shared" si="37"/>
        <v>0</v>
      </c>
    </row>
    <row r="172" spans="1:17" ht="12" customHeight="1" x14ac:dyDescent="0.25">
      <c r="A172" s="167" t="s">
        <v>143</v>
      </c>
      <c r="B172" s="132">
        <f>IF(B100=0,0,B100/0.086*1000000/B$12)</f>
        <v>3354.8204868236098</v>
      </c>
      <c r="C172" s="132">
        <f t="shared" ref="C172:Q172" si="38">IF(C100=0,0,C100/0.086*1000000/C$12)</f>
        <v>3448.7195745082768</v>
      </c>
      <c r="D172" s="132">
        <f t="shared" si="38"/>
        <v>3315.225252617553</v>
      </c>
      <c r="E172" s="132">
        <f t="shared" si="38"/>
        <v>3310.2174353103328</v>
      </c>
      <c r="F172" s="132">
        <f t="shared" si="38"/>
        <v>3299.897954318827</v>
      </c>
      <c r="G172" s="132">
        <f t="shared" si="38"/>
        <v>3299.9272254335337</v>
      </c>
      <c r="H172" s="132">
        <f t="shared" si="38"/>
        <v>3322.6245988582409</v>
      </c>
      <c r="I172" s="132">
        <f t="shared" si="38"/>
        <v>3295.7964473890311</v>
      </c>
      <c r="J172" s="132">
        <f t="shared" si="38"/>
        <v>3296.3544231572232</v>
      </c>
      <c r="K172" s="132">
        <f t="shared" si="38"/>
        <v>3281.93266769201</v>
      </c>
      <c r="L172" s="132">
        <f t="shared" si="38"/>
        <v>3276.1449965960919</v>
      </c>
      <c r="M172" s="132">
        <f t="shared" si="38"/>
        <v>0</v>
      </c>
      <c r="N172" s="132">
        <f t="shared" si="38"/>
        <v>0</v>
      </c>
      <c r="O172" s="132">
        <f t="shared" si="38"/>
        <v>0</v>
      </c>
      <c r="P172" s="132">
        <f t="shared" si="38"/>
        <v>0</v>
      </c>
      <c r="Q172" s="132">
        <f t="shared" si="38"/>
        <v>0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2620.8675619394585</v>
      </c>
      <c r="C173" s="165">
        <f t="shared" si="39"/>
        <v>2839.2904876768207</v>
      </c>
      <c r="D173" s="165">
        <f t="shared" si="39"/>
        <v>2577.6478991926151</v>
      </c>
      <c r="E173" s="165">
        <f t="shared" si="39"/>
        <v>2578.2119599093767</v>
      </c>
      <c r="F173" s="165">
        <f t="shared" si="39"/>
        <v>2554.3599989815211</v>
      </c>
      <c r="G173" s="165">
        <f t="shared" si="39"/>
        <v>2547.8137777786042</v>
      </c>
      <c r="H173" s="165">
        <f t="shared" si="39"/>
        <v>2559.5551264699106</v>
      </c>
      <c r="I173" s="165">
        <f t="shared" si="39"/>
        <v>2531.9153640310528</v>
      </c>
      <c r="J173" s="165">
        <f t="shared" si="39"/>
        <v>2524.7694541223709</v>
      </c>
      <c r="K173" s="165">
        <f t="shared" si="39"/>
        <v>2506.6120872606925</v>
      </c>
      <c r="L173" s="165">
        <f t="shared" si="39"/>
        <v>2496.7430186359725</v>
      </c>
      <c r="M173" s="165">
        <f t="shared" si="39"/>
        <v>0</v>
      </c>
      <c r="N173" s="165">
        <f t="shared" si="39"/>
        <v>0</v>
      </c>
      <c r="O173" s="165">
        <f t="shared" si="39"/>
        <v>0</v>
      </c>
      <c r="P173" s="165">
        <f t="shared" si="39"/>
        <v>0</v>
      </c>
      <c r="Q173" s="165">
        <f t="shared" si="39"/>
        <v>0</v>
      </c>
    </row>
    <row r="174" spans="1:17" ht="12" customHeight="1" x14ac:dyDescent="0.25">
      <c r="A174" s="147" t="s">
        <v>59</v>
      </c>
      <c r="B174" s="164">
        <f t="shared" si="39"/>
        <v>733.95292488415134</v>
      </c>
      <c r="C174" s="164">
        <f t="shared" si="39"/>
        <v>609.42908683145595</v>
      </c>
      <c r="D174" s="164">
        <f t="shared" si="39"/>
        <v>737.57735342493766</v>
      </c>
      <c r="E174" s="164">
        <f t="shared" si="39"/>
        <v>732.00547540095636</v>
      </c>
      <c r="F174" s="164">
        <f t="shared" si="39"/>
        <v>745.53795533730568</v>
      </c>
      <c r="G174" s="164">
        <f t="shared" si="39"/>
        <v>752.1134476549297</v>
      </c>
      <c r="H174" s="164">
        <f t="shared" si="39"/>
        <v>763.06947238833095</v>
      </c>
      <c r="I174" s="164">
        <f t="shared" si="39"/>
        <v>763.8810833579779</v>
      </c>
      <c r="J174" s="164">
        <f t="shared" si="39"/>
        <v>771.58496903485195</v>
      </c>
      <c r="K174" s="164">
        <f t="shared" si="39"/>
        <v>775.32058043131792</v>
      </c>
      <c r="L174" s="164">
        <f t="shared" si="39"/>
        <v>779.40197796011921</v>
      </c>
      <c r="M174" s="164">
        <f t="shared" si="39"/>
        <v>0</v>
      </c>
      <c r="N174" s="164">
        <f t="shared" si="39"/>
        <v>0</v>
      </c>
      <c r="O174" s="164">
        <f t="shared" si="39"/>
        <v>0</v>
      </c>
      <c r="P174" s="164">
        <f t="shared" si="39"/>
        <v>0</v>
      </c>
      <c r="Q174" s="164">
        <f t="shared" si="39"/>
        <v>0</v>
      </c>
    </row>
    <row r="175" spans="1:17" ht="12" customHeight="1" x14ac:dyDescent="0.25">
      <c r="A175" s="163" t="s">
        <v>142</v>
      </c>
      <c r="B175" s="162">
        <f>IF(B103=0,0,B103/0.086*1000000/B$13)</f>
        <v>3547.3221668459141</v>
      </c>
      <c r="C175" s="162">
        <f t="shared" ref="C175:Q175" si="40">IF(C103=0,0,C103/0.086*1000000/C$13)</f>
        <v>3625.2520388303024</v>
      </c>
      <c r="D175" s="162">
        <f t="shared" si="40"/>
        <v>3381.961990030783</v>
      </c>
      <c r="E175" s="162">
        <f t="shared" si="40"/>
        <v>3439.560335722972</v>
      </c>
      <c r="F175" s="162">
        <f t="shared" si="40"/>
        <v>3557.1580395718547</v>
      </c>
      <c r="G175" s="162">
        <f t="shared" si="40"/>
        <v>3506.0740065490409</v>
      </c>
      <c r="H175" s="162">
        <f t="shared" si="40"/>
        <v>3755.0762044592143</v>
      </c>
      <c r="I175" s="162">
        <f t="shared" si="40"/>
        <v>3571.7585860861236</v>
      </c>
      <c r="J175" s="162">
        <f t="shared" si="40"/>
        <v>3622.9493839246916</v>
      </c>
      <c r="K175" s="162">
        <f t="shared" si="40"/>
        <v>3213.065566834337</v>
      </c>
      <c r="L175" s="162">
        <f t="shared" si="40"/>
        <v>3400.6678289380625</v>
      </c>
      <c r="M175" s="162">
        <f t="shared" si="40"/>
        <v>3399.6207288790388</v>
      </c>
      <c r="N175" s="162">
        <f t="shared" si="40"/>
        <v>3334.2870246363896</v>
      </c>
      <c r="O175" s="162">
        <f t="shared" si="40"/>
        <v>3523.9620736651309</v>
      </c>
      <c r="P175" s="162">
        <f t="shared" si="40"/>
        <v>3529.4622080772397</v>
      </c>
      <c r="Q175" s="162">
        <f t="shared" si="40"/>
        <v>3660.5058803046768</v>
      </c>
    </row>
    <row r="176" spans="1:17" ht="12" customHeight="1" x14ac:dyDescent="0.25">
      <c r="A176" s="161" t="s">
        <v>141</v>
      </c>
      <c r="B176" s="160">
        <f>IF(B104=0,0,B104/0.086*1000000/B$14)</f>
        <v>3039.7123333342006</v>
      </c>
      <c r="C176" s="160">
        <f t="shared" ref="C176:Q176" si="41">IF(C104=0,0,C104/0.086*1000000/C$14)</f>
        <v>3183.358034400042</v>
      </c>
      <c r="D176" s="160">
        <f t="shared" si="41"/>
        <v>2935.8526469444282</v>
      </c>
      <c r="E176" s="160">
        <f t="shared" si="41"/>
        <v>2981.4779349642517</v>
      </c>
      <c r="F176" s="160">
        <f t="shared" si="41"/>
        <v>3057.6906810593955</v>
      </c>
      <c r="G176" s="160">
        <f t="shared" si="41"/>
        <v>3031.0615519118687</v>
      </c>
      <c r="H176" s="160">
        <f t="shared" si="41"/>
        <v>3203.8690052868019</v>
      </c>
      <c r="I176" s="160">
        <f t="shared" si="41"/>
        <v>3085.5241643140425</v>
      </c>
      <c r="J176" s="160">
        <f t="shared" si="41"/>
        <v>3126.5020685859004</v>
      </c>
      <c r="K176" s="160">
        <f t="shared" si="41"/>
        <v>2863.8131988736523</v>
      </c>
      <c r="L176" s="160">
        <f t="shared" si="41"/>
        <v>2989.8360667698639</v>
      </c>
      <c r="M176" s="160">
        <f t="shared" si="41"/>
        <v>2987.9072433117531</v>
      </c>
      <c r="N176" s="160">
        <f t="shared" si="41"/>
        <v>2944.4837288651761</v>
      </c>
      <c r="O176" s="160">
        <f t="shared" si="41"/>
        <v>3069.0120110182625</v>
      </c>
      <c r="P176" s="160">
        <f t="shared" si="41"/>
        <v>3070.3907997920851</v>
      </c>
      <c r="Q176" s="160">
        <f t="shared" si="41"/>
        <v>3148.6143227415414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2305.7594084500497</v>
      </c>
      <c r="C177" s="156">
        <f t="shared" si="42"/>
        <v>2573.928947568586</v>
      </c>
      <c r="D177" s="156">
        <f t="shared" si="42"/>
        <v>2198.2752935194903</v>
      </c>
      <c r="E177" s="156">
        <f t="shared" si="42"/>
        <v>2249.4724595632956</v>
      </c>
      <c r="F177" s="156">
        <f t="shared" si="42"/>
        <v>2312.1527257220887</v>
      </c>
      <c r="G177" s="156">
        <f t="shared" si="42"/>
        <v>2278.9481042569405</v>
      </c>
      <c r="H177" s="156">
        <f t="shared" si="42"/>
        <v>2440.7995328984707</v>
      </c>
      <c r="I177" s="156">
        <f t="shared" si="42"/>
        <v>2321.6430809560648</v>
      </c>
      <c r="J177" s="156">
        <f t="shared" si="42"/>
        <v>2354.917099551049</v>
      </c>
      <c r="K177" s="156">
        <f t="shared" si="42"/>
        <v>2088.4926184423339</v>
      </c>
      <c r="L177" s="156">
        <f t="shared" si="42"/>
        <v>2210.4340888097445</v>
      </c>
      <c r="M177" s="156">
        <f t="shared" si="42"/>
        <v>2209.7534737713736</v>
      </c>
      <c r="N177" s="156">
        <f t="shared" si="42"/>
        <v>2167.2865660136517</v>
      </c>
      <c r="O177" s="156">
        <f t="shared" si="42"/>
        <v>2290.5753478823326</v>
      </c>
      <c r="P177" s="156">
        <f t="shared" si="42"/>
        <v>2294.1504352502075</v>
      </c>
      <c r="Q177" s="156">
        <f t="shared" si="42"/>
        <v>2379.3288221980356</v>
      </c>
    </row>
    <row r="178" spans="1:17" ht="12" customHeight="1" x14ac:dyDescent="0.25">
      <c r="A178" s="148" t="s">
        <v>59</v>
      </c>
      <c r="B178" s="156">
        <f t="shared" si="42"/>
        <v>733.95292488415112</v>
      </c>
      <c r="C178" s="156">
        <f t="shared" si="42"/>
        <v>609.4290868314564</v>
      </c>
      <c r="D178" s="156">
        <f t="shared" si="42"/>
        <v>737.57735342493766</v>
      </c>
      <c r="E178" s="156">
        <f t="shared" si="42"/>
        <v>732.00547540095602</v>
      </c>
      <c r="F178" s="156">
        <f t="shared" si="42"/>
        <v>745.53795533730624</v>
      </c>
      <c r="G178" s="156">
        <f t="shared" si="42"/>
        <v>752.11344765492822</v>
      </c>
      <c r="H178" s="156">
        <f t="shared" si="42"/>
        <v>763.06947238833118</v>
      </c>
      <c r="I178" s="156">
        <f t="shared" si="42"/>
        <v>763.88108335797756</v>
      </c>
      <c r="J178" s="156">
        <f t="shared" si="42"/>
        <v>771.58496903485127</v>
      </c>
      <c r="K178" s="156">
        <f t="shared" si="42"/>
        <v>775.32058043131804</v>
      </c>
      <c r="L178" s="156">
        <f t="shared" si="42"/>
        <v>779.40197796011932</v>
      </c>
      <c r="M178" s="156">
        <f t="shared" si="42"/>
        <v>778.15376954037924</v>
      </c>
      <c r="N178" s="156">
        <f t="shared" si="42"/>
        <v>777.19716285152401</v>
      </c>
      <c r="O178" s="156">
        <f t="shared" si="42"/>
        <v>778.43666313592996</v>
      </c>
      <c r="P178" s="156">
        <f t="shared" si="42"/>
        <v>776.24036454187819</v>
      </c>
      <c r="Q178" s="156">
        <f t="shared" si="42"/>
        <v>769.2855005435058</v>
      </c>
    </row>
    <row r="179" spans="1:17" ht="12" customHeight="1" x14ac:dyDescent="0.25">
      <c r="A179" s="158" t="s">
        <v>62</v>
      </c>
      <c r="B179" s="157">
        <f t="shared" si="36"/>
        <v>905.45257728121396</v>
      </c>
      <c r="C179" s="157">
        <f t="shared" si="36"/>
        <v>918.60778567261082</v>
      </c>
      <c r="D179" s="157">
        <f t="shared" si="36"/>
        <v>883.31885951202844</v>
      </c>
      <c r="E179" s="157">
        <f t="shared" si="36"/>
        <v>895.95937483714306</v>
      </c>
      <c r="F179" s="157">
        <f t="shared" si="36"/>
        <v>924.2943211647605</v>
      </c>
      <c r="G179" s="157">
        <f t="shared" si="36"/>
        <v>923.03105878312056</v>
      </c>
      <c r="H179" s="157">
        <f t="shared" si="36"/>
        <v>960.92190528319372</v>
      </c>
      <c r="I179" s="157">
        <f t="shared" si="36"/>
        <v>944.64997064585464</v>
      </c>
      <c r="J179" s="157">
        <f t="shared" si="36"/>
        <v>949.45127138292253</v>
      </c>
      <c r="K179" s="157">
        <f t="shared" si="36"/>
        <v>872.07618665462519</v>
      </c>
      <c r="L179" s="157">
        <f t="shared" si="36"/>
        <v>917.25199306285026</v>
      </c>
      <c r="M179" s="157">
        <f t="shared" si="36"/>
        <v>896.8337090171508</v>
      </c>
      <c r="N179" s="157">
        <f t="shared" si="36"/>
        <v>878.47381603610711</v>
      </c>
      <c r="O179" s="157">
        <f t="shared" si="36"/>
        <v>1003.2397675270805</v>
      </c>
      <c r="P179" s="157">
        <f t="shared" si="36"/>
        <v>998.3356338594391</v>
      </c>
      <c r="Q179" s="157">
        <f t="shared" si="36"/>
        <v>1037.2063838900071</v>
      </c>
    </row>
    <row r="180" spans="1:17" ht="12" customHeight="1" x14ac:dyDescent="0.25">
      <c r="A180" s="23" t="s">
        <v>57</v>
      </c>
      <c r="B180" s="156">
        <f>IF(B108=0,0,B108/0.086*1000000/B$16)</f>
        <v>1438.7986933080297</v>
      </c>
      <c r="C180" s="156">
        <f t="shared" ref="C180:Q180" si="43">IF(C108=0,0,C108/0.086*1000000/C$16)</f>
        <v>1381.3343884168946</v>
      </c>
      <c r="D180" s="156">
        <f t="shared" si="43"/>
        <v>1411.0304705091341</v>
      </c>
      <c r="E180" s="156">
        <f t="shared" si="43"/>
        <v>1399.751703898263</v>
      </c>
      <c r="F180" s="156">
        <f t="shared" si="43"/>
        <v>1380.7522380319833</v>
      </c>
      <c r="G180" s="156">
        <f t="shared" si="43"/>
        <v>1374.738374867949</v>
      </c>
      <c r="H180" s="156">
        <f t="shared" si="43"/>
        <v>1324.8545961760585</v>
      </c>
      <c r="I180" s="156">
        <f t="shared" si="43"/>
        <v>1402.2632922575469</v>
      </c>
      <c r="J180" s="156">
        <f t="shared" si="43"/>
        <v>1378.5929482245037</v>
      </c>
      <c r="K180" s="156">
        <f t="shared" si="43"/>
        <v>1447.5475399004354</v>
      </c>
      <c r="L180" s="156">
        <f t="shared" si="43"/>
        <v>1390.9827859267116</v>
      </c>
      <c r="M180" s="156">
        <f t="shared" si="43"/>
        <v>1396.1182325005359</v>
      </c>
      <c r="N180" s="156">
        <f t="shared" si="43"/>
        <v>1422.2234152692054</v>
      </c>
      <c r="O180" s="156">
        <f t="shared" si="43"/>
        <v>1386.8828733962507</v>
      </c>
      <c r="P180" s="156">
        <f t="shared" si="43"/>
        <v>1425.1467282019589</v>
      </c>
      <c r="Q180" s="156">
        <f t="shared" si="43"/>
        <v>1423.8176311600703</v>
      </c>
    </row>
    <row r="181" spans="1:17" ht="12" customHeight="1" x14ac:dyDescent="0.25">
      <c r="A181" s="29" t="s">
        <v>140</v>
      </c>
      <c r="B181" s="57">
        <f>IF(B109=0,0,B109/0.086*1000000/B$17)</f>
        <v>825.26737942494879</v>
      </c>
      <c r="C181" s="57">
        <f t="shared" ref="C181:Q181" si="44">IF(C109=0,0,C109/0.086*1000000/C$17)</f>
        <v>826.24239769773101</v>
      </c>
      <c r="D181" s="57">
        <f t="shared" si="44"/>
        <v>800.66899135940866</v>
      </c>
      <c r="E181" s="57">
        <f t="shared" si="44"/>
        <v>820.22296705367535</v>
      </c>
      <c r="F181" s="57">
        <f t="shared" si="44"/>
        <v>840.18904842955976</v>
      </c>
      <c r="G181" s="57">
        <f t="shared" si="44"/>
        <v>827.16615783425959</v>
      </c>
      <c r="H181" s="57">
        <f t="shared" si="44"/>
        <v>847.63287369579098</v>
      </c>
      <c r="I181" s="57">
        <f t="shared" si="44"/>
        <v>870.38815968255358</v>
      </c>
      <c r="J181" s="57">
        <f t="shared" si="44"/>
        <v>868.08041575369384</v>
      </c>
      <c r="K181" s="57">
        <f t="shared" si="44"/>
        <v>834.20975852274387</v>
      </c>
      <c r="L181" s="57">
        <f t="shared" si="44"/>
        <v>853.81621377470015</v>
      </c>
      <c r="M181" s="57">
        <f t="shared" si="44"/>
        <v>848.09177461483455</v>
      </c>
      <c r="N181" s="57">
        <f t="shared" si="44"/>
        <v>856.67355711579398</v>
      </c>
      <c r="O181" s="57">
        <f t="shared" si="44"/>
        <v>888.12840320198586</v>
      </c>
      <c r="P181" s="57">
        <f t="shared" si="44"/>
        <v>918.43097733036757</v>
      </c>
      <c r="Q181" s="57">
        <f t="shared" si="44"/>
        <v>969.86043123146646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13168.150588348148</v>
      </c>
      <c r="C183" s="168">
        <f t="shared" si="45"/>
        <v>13865.333326531796</v>
      </c>
      <c r="D183" s="168">
        <f t="shared" si="45"/>
        <v>13290.027996464669</v>
      </c>
      <c r="E183" s="168">
        <f t="shared" si="45"/>
        <v>13781.848993407681</v>
      </c>
      <c r="F183" s="168">
        <f t="shared" si="45"/>
        <v>14366.588706052886</v>
      </c>
      <c r="G183" s="168">
        <f t="shared" si="45"/>
        <v>14396.944525677653</v>
      </c>
      <c r="H183" s="168">
        <f t="shared" si="45"/>
        <v>14981.434087253447</v>
      </c>
      <c r="I183" s="168">
        <f t="shared" si="45"/>
        <v>13816.006761190101</v>
      </c>
      <c r="J183" s="168">
        <f t="shared" si="45"/>
        <v>14564.158770022428</v>
      </c>
      <c r="K183" s="168">
        <f t="shared" si="45"/>
        <v>13607.294617721744</v>
      </c>
      <c r="L183" s="168">
        <f t="shared" si="45"/>
        <v>14322.131904481848</v>
      </c>
      <c r="M183" s="168">
        <f t="shared" si="45"/>
        <v>11897.880159642409</v>
      </c>
      <c r="N183" s="168">
        <f t="shared" si="45"/>
        <v>11818.299591946312</v>
      </c>
      <c r="O183" s="168">
        <f t="shared" si="45"/>
        <v>12238.823360530878</v>
      </c>
      <c r="P183" s="168">
        <f t="shared" si="45"/>
        <v>11598.703578401588</v>
      </c>
      <c r="Q183" s="168">
        <f t="shared" si="45"/>
        <v>12403.386802333225</v>
      </c>
    </row>
    <row r="184" spans="1:17" ht="12" customHeight="1" x14ac:dyDescent="0.25">
      <c r="A184" s="158" t="s">
        <v>65</v>
      </c>
      <c r="B184" s="157">
        <f t="shared" ref="B184:Q184" si="46">B185</f>
        <v>9721.0199381326347</v>
      </c>
      <c r="C184" s="157">
        <f t="shared" si="46"/>
        <v>10311.395136514822</v>
      </c>
      <c r="D184" s="157">
        <f t="shared" si="46"/>
        <v>9846.3388233967944</v>
      </c>
      <c r="E184" s="157">
        <f t="shared" si="46"/>
        <v>10242.795168218905</v>
      </c>
      <c r="F184" s="157">
        <f t="shared" si="46"/>
        <v>10698.835681843359</v>
      </c>
      <c r="G184" s="157">
        <f t="shared" si="46"/>
        <v>10737.019608146473</v>
      </c>
      <c r="H184" s="157">
        <f t="shared" si="46"/>
        <v>11115.112365115747</v>
      </c>
      <c r="I184" s="157">
        <f t="shared" si="46"/>
        <v>10012.547715045672</v>
      </c>
      <c r="J184" s="157">
        <f t="shared" si="46"/>
        <v>10711.000224362788</v>
      </c>
      <c r="K184" s="157">
        <f t="shared" si="46"/>
        <v>9998.64408380436</v>
      </c>
      <c r="L184" s="157">
        <f t="shared" si="46"/>
        <v>10549.566361761925</v>
      </c>
      <c r="M184" s="157">
        <f t="shared" si="46"/>
        <v>8098.6164321983388</v>
      </c>
      <c r="N184" s="157">
        <f t="shared" si="46"/>
        <v>8021.2353900763501</v>
      </c>
      <c r="O184" s="157">
        <f t="shared" si="46"/>
        <v>8271.960443686954</v>
      </c>
      <c r="P184" s="157">
        <f t="shared" si="46"/>
        <v>7566.795606521674</v>
      </c>
      <c r="Q184" s="157">
        <f t="shared" si="46"/>
        <v>8216.8658060728249</v>
      </c>
    </row>
    <row r="185" spans="1:17" ht="12" customHeight="1" x14ac:dyDescent="0.25">
      <c r="A185" s="23" t="s">
        <v>60</v>
      </c>
      <c r="B185" s="156">
        <f t="shared" ref="B185:Q185" si="47">IF(B113=0,0,B113/0.086*1000000/B$7)</f>
        <v>9721.0199381326347</v>
      </c>
      <c r="C185" s="156">
        <f t="shared" si="47"/>
        <v>10311.395136514822</v>
      </c>
      <c r="D185" s="156">
        <f t="shared" si="47"/>
        <v>9846.3388233967944</v>
      </c>
      <c r="E185" s="156">
        <f t="shared" si="47"/>
        <v>10242.795168218905</v>
      </c>
      <c r="F185" s="156">
        <f t="shared" si="47"/>
        <v>10698.835681843359</v>
      </c>
      <c r="G185" s="156">
        <f t="shared" si="47"/>
        <v>10737.019608146473</v>
      </c>
      <c r="H185" s="156">
        <f t="shared" si="47"/>
        <v>11115.112365115747</v>
      </c>
      <c r="I185" s="156">
        <f t="shared" si="47"/>
        <v>10012.547715045672</v>
      </c>
      <c r="J185" s="156">
        <f t="shared" si="47"/>
        <v>10711.000224362788</v>
      </c>
      <c r="K185" s="156">
        <f t="shared" si="47"/>
        <v>9998.64408380436</v>
      </c>
      <c r="L185" s="156">
        <f t="shared" si="47"/>
        <v>10549.566361761925</v>
      </c>
      <c r="M185" s="156">
        <f t="shared" si="47"/>
        <v>8098.6164321983388</v>
      </c>
      <c r="N185" s="156">
        <f t="shared" si="47"/>
        <v>8021.2353900763501</v>
      </c>
      <c r="O185" s="156">
        <f t="shared" si="47"/>
        <v>8271.960443686954</v>
      </c>
      <c r="P185" s="156">
        <f t="shared" si="47"/>
        <v>7566.795606521674</v>
      </c>
      <c r="Q185" s="156">
        <f t="shared" si="47"/>
        <v>8216.8658060728249</v>
      </c>
    </row>
    <row r="186" spans="1:17" ht="12" customHeight="1" x14ac:dyDescent="0.25">
      <c r="A186" s="158" t="s">
        <v>112</v>
      </c>
      <c r="B186" s="157">
        <f t="shared" ref="B186:Q186" si="48">B187</f>
        <v>522.60138852978423</v>
      </c>
      <c r="C186" s="157">
        <f t="shared" si="48"/>
        <v>526.62407672566962</v>
      </c>
      <c r="D186" s="157">
        <f t="shared" si="48"/>
        <v>529.21475878315221</v>
      </c>
      <c r="E186" s="157">
        <f t="shared" si="48"/>
        <v>533.61366570022142</v>
      </c>
      <c r="F186" s="157">
        <f t="shared" si="48"/>
        <v>539.71392683032218</v>
      </c>
      <c r="G186" s="157">
        <f t="shared" si="48"/>
        <v>549.18628249237167</v>
      </c>
      <c r="H186" s="157">
        <f t="shared" si="48"/>
        <v>554.07982439628347</v>
      </c>
      <c r="I186" s="157">
        <f t="shared" si="48"/>
        <v>562.00903983280955</v>
      </c>
      <c r="J186" s="157">
        <f t="shared" si="48"/>
        <v>564.10557298174808</v>
      </c>
      <c r="K186" s="157">
        <f t="shared" si="48"/>
        <v>580.55040398505002</v>
      </c>
      <c r="L186" s="157">
        <f t="shared" si="48"/>
        <v>578.83472673821313</v>
      </c>
      <c r="M186" s="157">
        <f t="shared" si="48"/>
        <v>578.57234636736177</v>
      </c>
      <c r="N186" s="157">
        <f t="shared" si="48"/>
        <v>588.65444359663809</v>
      </c>
      <c r="O186" s="157">
        <f t="shared" si="48"/>
        <v>600.73690705427646</v>
      </c>
      <c r="P186" s="157">
        <f t="shared" si="48"/>
        <v>611.98379900541283</v>
      </c>
      <c r="Q186" s="157">
        <f t="shared" si="48"/>
        <v>617.89230439783807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522.60138852978423</v>
      </c>
      <c r="C187" s="156">
        <f t="shared" si="49"/>
        <v>526.62407672566962</v>
      </c>
      <c r="D187" s="156">
        <f t="shared" si="49"/>
        <v>529.21475878315221</v>
      </c>
      <c r="E187" s="156">
        <f t="shared" si="49"/>
        <v>533.61366570022142</v>
      </c>
      <c r="F187" s="156">
        <f t="shared" si="49"/>
        <v>539.71392683032218</v>
      </c>
      <c r="G187" s="156">
        <f t="shared" si="49"/>
        <v>549.18628249237167</v>
      </c>
      <c r="H187" s="156">
        <f t="shared" si="49"/>
        <v>554.07982439628347</v>
      </c>
      <c r="I187" s="156">
        <f t="shared" si="49"/>
        <v>562.00903983280955</v>
      </c>
      <c r="J187" s="156">
        <f t="shared" si="49"/>
        <v>564.10557298174808</v>
      </c>
      <c r="K187" s="156">
        <f t="shared" si="49"/>
        <v>580.55040398505002</v>
      </c>
      <c r="L187" s="156">
        <f t="shared" si="49"/>
        <v>578.83472673821313</v>
      </c>
      <c r="M187" s="156">
        <f t="shared" si="49"/>
        <v>578.57234636736177</v>
      </c>
      <c r="N187" s="156">
        <f t="shared" si="49"/>
        <v>588.65444359663809</v>
      </c>
      <c r="O187" s="156">
        <f t="shared" si="49"/>
        <v>600.73690705427646</v>
      </c>
      <c r="P187" s="156">
        <f t="shared" si="49"/>
        <v>611.98379900541283</v>
      </c>
      <c r="Q187" s="156">
        <f t="shared" si="49"/>
        <v>617.89230439783807</v>
      </c>
    </row>
    <row r="188" spans="1:17" ht="12" customHeight="1" x14ac:dyDescent="0.25">
      <c r="A188" s="158" t="s">
        <v>63</v>
      </c>
      <c r="B188" s="157">
        <f t="shared" si="49"/>
        <v>2286.0644159917679</v>
      </c>
      <c r="C188" s="157">
        <f t="shared" si="49"/>
        <v>2381.5303704156568</v>
      </c>
      <c r="D188" s="157">
        <f t="shared" si="49"/>
        <v>2277.7122720800216</v>
      </c>
      <c r="E188" s="157">
        <f t="shared" si="49"/>
        <v>2347.9429432905667</v>
      </c>
      <c r="F188" s="157">
        <f t="shared" si="49"/>
        <v>2453.4804854127688</v>
      </c>
      <c r="G188" s="157">
        <f t="shared" si="49"/>
        <v>2443.5492161119564</v>
      </c>
      <c r="H188" s="157">
        <f t="shared" si="49"/>
        <v>2636.659929212999</v>
      </c>
      <c r="I188" s="157">
        <f t="shared" si="49"/>
        <v>2531.0102271309001</v>
      </c>
      <c r="J188" s="157">
        <f t="shared" si="49"/>
        <v>2581.1945004915874</v>
      </c>
      <c r="K188" s="157">
        <f t="shared" si="49"/>
        <v>2332.0828459742688</v>
      </c>
      <c r="L188" s="157">
        <f t="shared" si="49"/>
        <v>2484.5894693213118</v>
      </c>
      <c r="M188" s="157">
        <f t="shared" si="49"/>
        <v>2510.1674256705569</v>
      </c>
      <c r="N188" s="157">
        <f t="shared" si="49"/>
        <v>2483.7274265267642</v>
      </c>
      <c r="O188" s="157">
        <f t="shared" si="49"/>
        <v>2631.2892990584519</v>
      </c>
      <c r="P188" s="157">
        <f t="shared" si="49"/>
        <v>2652.0567532520517</v>
      </c>
      <c r="Q188" s="157">
        <f t="shared" si="49"/>
        <v>2760.2952451492829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2099.698674658167</v>
      </c>
      <c r="C189" s="132">
        <f t="shared" si="50"/>
        <v>2135.8099271838473</v>
      </c>
      <c r="D189" s="132">
        <f t="shared" si="50"/>
        <v>2124.3362575084211</v>
      </c>
      <c r="E189" s="132">
        <f t="shared" si="50"/>
        <v>2154.086789152253</v>
      </c>
      <c r="F189" s="132">
        <f t="shared" si="50"/>
        <v>2173.942162534157</v>
      </c>
      <c r="G189" s="132">
        <f t="shared" si="50"/>
        <v>2188.7331530789261</v>
      </c>
      <c r="H189" s="132">
        <f t="shared" si="50"/>
        <v>2228.2490612301112</v>
      </c>
      <c r="I189" s="132">
        <f t="shared" si="50"/>
        <v>2223.4055521356977</v>
      </c>
      <c r="J189" s="132">
        <f t="shared" si="50"/>
        <v>2240.5780847247006</v>
      </c>
      <c r="K189" s="132">
        <f t="shared" si="50"/>
        <v>2245.1370118343498</v>
      </c>
      <c r="L189" s="132">
        <f t="shared" si="50"/>
        <v>2249.7905588972708</v>
      </c>
      <c r="M189" s="132">
        <f t="shared" si="50"/>
        <v>0</v>
      </c>
      <c r="N189" s="132">
        <f t="shared" si="50"/>
        <v>0</v>
      </c>
      <c r="O189" s="132">
        <f t="shared" si="50"/>
        <v>0</v>
      </c>
      <c r="P189" s="132">
        <f t="shared" si="50"/>
        <v>0</v>
      </c>
      <c r="Q189" s="132">
        <f t="shared" si="50"/>
        <v>0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2098.7570634122035</v>
      </c>
      <c r="C190" s="132">
        <f t="shared" si="51"/>
        <v>2125.8541351312492</v>
      </c>
      <c r="D190" s="132">
        <f t="shared" si="51"/>
        <v>2114.2627813507393</v>
      </c>
      <c r="E190" s="132">
        <f t="shared" si="51"/>
        <v>2141.8508523025175</v>
      </c>
      <c r="F190" s="132">
        <f t="shared" si="51"/>
        <v>2203.9325611439258</v>
      </c>
      <c r="G190" s="132">
        <f t="shared" si="51"/>
        <v>2228.7130200081542</v>
      </c>
      <c r="H190" s="132">
        <f t="shared" si="51"/>
        <v>2253.6913455583599</v>
      </c>
      <c r="I190" s="132">
        <f t="shared" si="51"/>
        <v>2254.5868913023528</v>
      </c>
      <c r="J190" s="132">
        <f t="shared" si="51"/>
        <v>2271.3004393503311</v>
      </c>
      <c r="K190" s="132">
        <f t="shared" si="51"/>
        <v>2264.2505574661377</v>
      </c>
      <c r="L190" s="132">
        <f t="shared" si="51"/>
        <v>2267.5601667217907</v>
      </c>
      <c r="M190" s="132">
        <f t="shared" si="51"/>
        <v>0</v>
      </c>
      <c r="N190" s="132">
        <f t="shared" si="51"/>
        <v>0</v>
      </c>
      <c r="O190" s="132">
        <f t="shared" si="51"/>
        <v>0</v>
      </c>
      <c r="P190" s="132">
        <f t="shared" si="51"/>
        <v>0</v>
      </c>
      <c r="Q190" s="132">
        <f t="shared" si="51"/>
        <v>0</v>
      </c>
    </row>
    <row r="191" spans="1:17" ht="12" customHeight="1" x14ac:dyDescent="0.25">
      <c r="A191" s="166" t="s">
        <v>57</v>
      </c>
      <c r="B191" s="165">
        <f t="shared" si="51"/>
        <v>1364.8041385280524</v>
      </c>
      <c r="C191" s="165">
        <f t="shared" si="51"/>
        <v>1516.4250482997927</v>
      </c>
      <c r="D191" s="165">
        <f t="shared" si="51"/>
        <v>1376.6854279258014</v>
      </c>
      <c r="E191" s="165">
        <f t="shared" si="51"/>
        <v>1409.8453769015616</v>
      </c>
      <c r="F191" s="165">
        <f t="shared" si="51"/>
        <v>1458.3946058066197</v>
      </c>
      <c r="G191" s="165">
        <f t="shared" si="51"/>
        <v>1476.5995723532244</v>
      </c>
      <c r="H191" s="165">
        <f t="shared" si="51"/>
        <v>1490.6218731700289</v>
      </c>
      <c r="I191" s="165">
        <f t="shared" si="51"/>
        <v>1490.705807944375</v>
      </c>
      <c r="J191" s="165">
        <f t="shared" si="51"/>
        <v>1499.7154703154788</v>
      </c>
      <c r="K191" s="165">
        <f t="shared" si="51"/>
        <v>1488.92997703482</v>
      </c>
      <c r="L191" s="165">
        <f t="shared" si="51"/>
        <v>1488.158188761671</v>
      </c>
      <c r="M191" s="165">
        <f t="shared" si="51"/>
        <v>0</v>
      </c>
      <c r="N191" s="165">
        <f t="shared" si="51"/>
        <v>0</v>
      </c>
      <c r="O191" s="165">
        <f t="shared" si="51"/>
        <v>0</v>
      </c>
      <c r="P191" s="165">
        <f t="shared" si="51"/>
        <v>0</v>
      </c>
      <c r="Q191" s="165">
        <f t="shared" si="51"/>
        <v>0</v>
      </c>
    </row>
    <row r="192" spans="1:17" ht="12" customHeight="1" x14ac:dyDescent="0.25">
      <c r="A192" s="147" t="s">
        <v>59</v>
      </c>
      <c r="B192" s="164">
        <f t="shared" si="51"/>
        <v>733.95292488415112</v>
      </c>
      <c r="C192" s="164">
        <f t="shared" si="51"/>
        <v>609.42908683145617</v>
      </c>
      <c r="D192" s="164">
        <f t="shared" si="51"/>
        <v>737.57735342493766</v>
      </c>
      <c r="E192" s="164">
        <f t="shared" si="51"/>
        <v>732.00547540095602</v>
      </c>
      <c r="F192" s="164">
        <f t="shared" si="51"/>
        <v>745.5379553373059</v>
      </c>
      <c r="G192" s="164">
        <f t="shared" si="51"/>
        <v>752.11344765492959</v>
      </c>
      <c r="H192" s="164">
        <f t="shared" si="51"/>
        <v>763.06947238833095</v>
      </c>
      <c r="I192" s="164">
        <f t="shared" si="51"/>
        <v>763.8810833579779</v>
      </c>
      <c r="J192" s="164">
        <f t="shared" si="51"/>
        <v>771.58496903485218</v>
      </c>
      <c r="K192" s="164">
        <f t="shared" si="51"/>
        <v>775.32058043131792</v>
      </c>
      <c r="L192" s="164">
        <f t="shared" si="51"/>
        <v>779.40197796011944</v>
      </c>
      <c r="M192" s="164">
        <f t="shared" si="51"/>
        <v>0</v>
      </c>
      <c r="N192" s="164">
        <f t="shared" si="51"/>
        <v>0</v>
      </c>
      <c r="O192" s="164">
        <f t="shared" si="51"/>
        <v>0</v>
      </c>
      <c r="P192" s="164">
        <f t="shared" si="51"/>
        <v>0</v>
      </c>
      <c r="Q192" s="164">
        <f t="shared" si="51"/>
        <v>0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2360.3761555726446</v>
      </c>
      <c r="C193" s="162">
        <f t="shared" si="52"/>
        <v>2464.6026349647359</v>
      </c>
      <c r="D193" s="162">
        <f t="shared" si="52"/>
        <v>2319.3565789150534</v>
      </c>
      <c r="E193" s="162">
        <f t="shared" si="52"/>
        <v>2392.3417531241348</v>
      </c>
      <c r="F193" s="162">
        <f t="shared" si="52"/>
        <v>2502.2631990841069</v>
      </c>
      <c r="G193" s="162">
        <f t="shared" si="52"/>
        <v>2481.6873536766789</v>
      </c>
      <c r="H193" s="162">
        <f t="shared" si="52"/>
        <v>2683.7420632551007</v>
      </c>
      <c r="I193" s="162">
        <f t="shared" si="52"/>
        <v>2562.5683338197632</v>
      </c>
      <c r="J193" s="162">
        <f t="shared" si="52"/>
        <v>2612.1298843847849</v>
      </c>
      <c r="K193" s="162">
        <f t="shared" si="52"/>
        <v>2336.2650726290271</v>
      </c>
      <c r="L193" s="162">
        <f t="shared" si="52"/>
        <v>2493.7584816663257</v>
      </c>
      <c r="M193" s="162">
        <f t="shared" si="52"/>
        <v>2516.5674946260237</v>
      </c>
      <c r="N193" s="162">
        <f t="shared" si="52"/>
        <v>2490.8368944307381</v>
      </c>
      <c r="O193" s="162">
        <f t="shared" si="52"/>
        <v>2645.1734937759816</v>
      </c>
      <c r="P193" s="162">
        <f t="shared" si="52"/>
        <v>2669.1265499786159</v>
      </c>
      <c r="Q193" s="162">
        <f t="shared" si="52"/>
        <v>2784.9477767495814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2268.1974260065081</v>
      </c>
      <c r="C194" s="160">
        <f t="shared" si="53"/>
        <v>2359.2969576557875</v>
      </c>
      <c r="D194" s="160">
        <f t="shared" si="53"/>
        <v>2278.2663355565373</v>
      </c>
      <c r="E194" s="160">
        <f t="shared" si="53"/>
        <v>2328.4649257280707</v>
      </c>
      <c r="F194" s="160">
        <f t="shared" si="53"/>
        <v>2401.8952962027838</v>
      </c>
      <c r="G194" s="160">
        <f t="shared" si="53"/>
        <v>2393.4975388606258</v>
      </c>
      <c r="H194" s="160">
        <f t="shared" si="53"/>
        <v>2535.6935528720778</v>
      </c>
      <c r="I194" s="160">
        <f t="shared" si="53"/>
        <v>2462.6845247621945</v>
      </c>
      <c r="J194" s="160">
        <f t="shared" si="53"/>
        <v>2510.159373202785</v>
      </c>
      <c r="K194" s="160">
        <f t="shared" si="53"/>
        <v>2329.923051164446</v>
      </c>
      <c r="L194" s="160">
        <f t="shared" si="53"/>
        <v>2437.3061967512012</v>
      </c>
      <c r="M194" s="160">
        <f t="shared" si="53"/>
        <v>2445.0988471982378</v>
      </c>
      <c r="N194" s="160">
        <f t="shared" si="53"/>
        <v>2421.0314417001414</v>
      </c>
      <c r="O194" s="160">
        <f t="shared" si="53"/>
        <v>2522.401216412643</v>
      </c>
      <c r="P194" s="160">
        <f t="shared" si="53"/>
        <v>2532.3128586936982</v>
      </c>
      <c r="Q194" s="160">
        <f t="shared" si="53"/>
        <v>2598.5364185554686</v>
      </c>
    </row>
    <row r="195" spans="1:17" ht="12" customHeight="1" x14ac:dyDescent="0.25">
      <c r="A195" s="148" t="s">
        <v>60</v>
      </c>
      <c r="B195" s="156">
        <f t="shared" si="53"/>
        <v>1534.2445011223567</v>
      </c>
      <c r="C195" s="156">
        <f t="shared" si="53"/>
        <v>1749.867870824331</v>
      </c>
      <c r="D195" s="156">
        <f t="shared" si="53"/>
        <v>1540.6889821315997</v>
      </c>
      <c r="E195" s="156">
        <f t="shared" si="53"/>
        <v>1596.4594503271151</v>
      </c>
      <c r="F195" s="156">
        <f t="shared" si="53"/>
        <v>1656.3573408654775</v>
      </c>
      <c r="G195" s="156">
        <f t="shared" si="53"/>
        <v>1641.3840912056971</v>
      </c>
      <c r="H195" s="156">
        <f t="shared" si="53"/>
        <v>1772.6240804837466</v>
      </c>
      <c r="I195" s="156">
        <f t="shared" si="53"/>
        <v>1698.8034414042172</v>
      </c>
      <c r="J195" s="156">
        <f t="shared" si="53"/>
        <v>1738.5744041679336</v>
      </c>
      <c r="K195" s="156">
        <f t="shared" si="53"/>
        <v>1554.6024707331276</v>
      </c>
      <c r="L195" s="156">
        <f t="shared" si="53"/>
        <v>1657.9042187910818</v>
      </c>
      <c r="M195" s="156">
        <f t="shared" si="53"/>
        <v>1666.9450776578587</v>
      </c>
      <c r="N195" s="156">
        <f t="shared" si="53"/>
        <v>1643.8342788486179</v>
      </c>
      <c r="O195" s="156">
        <f t="shared" si="53"/>
        <v>1743.9645532767129</v>
      </c>
      <c r="P195" s="156">
        <f t="shared" si="53"/>
        <v>1756.0724941518206</v>
      </c>
      <c r="Q195" s="156">
        <f t="shared" si="53"/>
        <v>1829.2509180119625</v>
      </c>
    </row>
    <row r="196" spans="1:17" ht="12" customHeight="1" x14ac:dyDescent="0.25">
      <c r="A196" s="148" t="s">
        <v>59</v>
      </c>
      <c r="B196" s="156">
        <f t="shared" si="53"/>
        <v>733.95292488415112</v>
      </c>
      <c r="C196" s="156">
        <f t="shared" si="53"/>
        <v>609.42908683145652</v>
      </c>
      <c r="D196" s="156">
        <f t="shared" si="53"/>
        <v>737.57735342493788</v>
      </c>
      <c r="E196" s="156">
        <f t="shared" si="53"/>
        <v>732.00547540095602</v>
      </c>
      <c r="F196" s="156">
        <f t="shared" si="53"/>
        <v>745.53795533730624</v>
      </c>
      <c r="G196" s="156">
        <f t="shared" si="53"/>
        <v>752.11344765492822</v>
      </c>
      <c r="H196" s="156">
        <f t="shared" si="53"/>
        <v>763.06947238833118</v>
      </c>
      <c r="I196" s="156">
        <f t="shared" si="53"/>
        <v>763.88108335797745</v>
      </c>
      <c r="J196" s="156">
        <f t="shared" si="53"/>
        <v>771.58496903485127</v>
      </c>
      <c r="K196" s="156">
        <f t="shared" si="53"/>
        <v>775.32058043131815</v>
      </c>
      <c r="L196" s="156">
        <f t="shared" si="53"/>
        <v>779.40197796011944</v>
      </c>
      <c r="M196" s="156">
        <f t="shared" si="53"/>
        <v>778.15376954037924</v>
      </c>
      <c r="N196" s="156">
        <f t="shared" si="53"/>
        <v>777.1971628515239</v>
      </c>
      <c r="O196" s="156">
        <f t="shared" si="53"/>
        <v>778.43666313592996</v>
      </c>
      <c r="P196" s="156">
        <f t="shared" si="53"/>
        <v>776.24036454187831</v>
      </c>
      <c r="Q196" s="156">
        <f t="shared" si="53"/>
        <v>769.28550054350592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638.46484569396148</v>
      </c>
      <c r="C197" s="157">
        <f t="shared" si="54"/>
        <v>645.78374287564714</v>
      </c>
      <c r="D197" s="157">
        <f t="shared" si="54"/>
        <v>636.76214220470206</v>
      </c>
      <c r="E197" s="157">
        <f t="shared" si="54"/>
        <v>657.49721619798697</v>
      </c>
      <c r="F197" s="157">
        <f t="shared" si="54"/>
        <v>674.55861196643684</v>
      </c>
      <c r="G197" s="157">
        <f t="shared" si="54"/>
        <v>667.18941892685234</v>
      </c>
      <c r="H197" s="157">
        <f t="shared" si="54"/>
        <v>675.58196852841616</v>
      </c>
      <c r="I197" s="157">
        <f t="shared" si="54"/>
        <v>710.43977918071846</v>
      </c>
      <c r="J197" s="157">
        <f t="shared" si="54"/>
        <v>707.85847218630602</v>
      </c>
      <c r="K197" s="157">
        <f t="shared" si="54"/>
        <v>696.0172839580647</v>
      </c>
      <c r="L197" s="157">
        <f t="shared" si="54"/>
        <v>709.14134666039865</v>
      </c>
      <c r="M197" s="157">
        <f t="shared" si="54"/>
        <v>710.52395540615248</v>
      </c>
      <c r="N197" s="157">
        <f t="shared" si="54"/>
        <v>724.68233174655893</v>
      </c>
      <c r="O197" s="157">
        <f t="shared" si="54"/>
        <v>734.83671073119581</v>
      </c>
      <c r="P197" s="157">
        <f t="shared" si="54"/>
        <v>767.86741962244878</v>
      </c>
      <c r="Q197" s="157">
        <f t="shared" si="54"/>
        <v>808.33344671328098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576.27064785645587</v>
      </c>
      <c r="C198" s="156">
        <f t="shared" si="55"/>
        <v>581.90693474895284</v>
      </c>
      <c r="D198" s="156">
        <f t="shared" si="55"/>
        <v>599.16597845934609</v>
      </c>
      <c r="E198" s="156">
        <f t="shared" si="55"/>
        <v>605.14927160887089</v>
      </c>
      <c r="F198" s="156">
        <f t="shared" si="55"/>
        <v>608.75038575111398</v>
      </c>
      <c r="G198" s="156">
        <f t="shared" si="55"/>
        <v>612.0574938973125</v>
      </c>
      <c r="H198" s="156">
        <f t="shared" si="55"/>
        <v>598.50333586360955</v>
      </c>
      <c r="I198" s="156">
        <f t="shared" si="55"/>
        <v>640.76361297633741</v>
      </c>
      <c r="J198" s="156">
        <f t="shared" si="55"/>
        <v>632.51080551992891</v>
      </c>
      <c r="K198" s="156">
        <f t="shared" si="55"/>
        <v>668.69956709504277</v>
      </c>
      <c r="L198" s="156">
        <f t="shared" si="55"/>
        <v>651.60229770904459</v>
      </c>
      <c r="M198" s="156">
        <f t="shared" si="55"/>
        <v>654.99555692449701</v>
      </c>
      <c r="N198" s="156">
        <f t="shared" si="55"/>
        <v>672.71378865761255</v>
      </c>
      <c r="O198" s="156">
        <f t="shared" si="55"/>
        <v>664.99177819109616</v>
      </c>
      <c r="P198" s="156">
        <f t="shared" si="55"/>
        <v>683.85441380988755</v>
      </c>
      <c r="Q198" s="156">
        <f t="shared" si="55"/>
        <v>685.16769887355099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647.8153479461638</v>
      </c>
      <c r="C199" s="57">
        <f t="shared" si="56"/>
        <v>658.53426581992574</v>
      </c>
      <c r="D199" s="57">
        <f t="shared" si="56"/>
        <v>642.65043026174658</v>
      </c>
      <c r="E199" s="57">
        <f t="shared" si="56"/>
        <v>665.36681851094045</v>
      </c>
      <c r="F199" s="57">
        <f t="shared" si="56"/>
        <v>686.68419596779722</v>
      </c>
      <c r="G199" s="57">
        <f t="shared" si="56"/>
        <v>678.88995231180274</v>
      </c>
      <c r="H199" s="57">
        <f t="shared" si="56"/>
        <v>699.57586594184647</v>
      </c>
      <c r="I199" s="57">
        <f t="shared" si="56"/>
        <v>721.74687632792063</v>
      </c>
      <c r="J199" s="57">
        <f t="shared" si="56"/>
        <v>722.14537191469628</v>
      </c>
      <c r="K199" s="57">
        <f t="shared" si="56"/>
        <v>697.81480933701926</v>
      </c>
      <c r="L199" s="57">
        <f t="shared" si="56"/>
        <v>716.84621715797061</v>
      </c>
      <c r="M199" s="57">
        <f t="shared" si="56"/>
        <v>715.94483554354497</v>
      </c>
      <c r="N199" s="57">
        <f t="shared" si="56"/>
        <v>726.76587846852135</v>
      </c>
      <c r="O199" s="57">
        <f t="shared" si="56"/>
        <v>755.79354627153498</v>
      </c>
      <c r="P199" s="57">
        <f t="shared" si="56"/>
        <v>783.59576047958751</v>
      </c>
      <c r="Q199" s="57">
        <f t="shared" si="56"/>
        <v>829.78836992552283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303.15116578315934</v>
      </c>
      <c r="C201" s="168">
        <f t="shared" si="57"/>
        <v>281.30987930522014</v>
      </c>
      <c r="D201" s="168">
        <f t="shared" si="57"/>
        <v>235.23423136405043</v>
      </c>
      <c r="E201" s="168">
        <f t="shared" si="57"/>
        <v>207.8705879878012</v>
      </c>
      <c r="F201" s="168">
        <f t="shared" si="57"/>
        <v>180.45223177408923</v>
      </c>
      <c r="G201" s="168">
        <f t="shared" si="57"/>
        <v>169.19513001139916</v>
      </c>
      <c r="H201" s="168">
        <f t="shared" si="57"/>
        <v>162.03837467414994</v>
      </c>
      <c r="I201" s="168">
        <f t="shared" si="57"/>
        <v>122.88959743725508</v>
      </c>
      <c r="J201" s="168">
        <f t="shared" si="57"/>
        <v>115.66247877679454</v>
      </c>
      <c r="K201" s="168">
        <f t="shared" si="57"/>
        <v>57.129908431827978</v>
      </c>
      <c r="L201" s="168">
        <f t="shared" si="57"/>
        <v>55.506027617733835</v>
      </c>
      <c r="M201" s="168">
        <f t="shared" si="57"/>
        <v>28.211973000839198</v>
      </c>
      <c r="N201" s="168">
        <f t="shared" si="57"/>
        <v>12.455713333031763</v>
      </c>
      <c r="O201" s="168">
        <f t="shared" si="57"/>
        <v>72.724578229118052</v>
      </c>
      <c r="P201" s="168">
        <f t="shared" si="57"/>
        <v>51.059586207021098</v>
      </c>
      <c r="Q201" s="168">
        <f t="shared" si="57"/>
        <v>47.991130960320625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156">
        <f>IF(B149=0,0,B149*1000000/B$7)</f>
        <v>0</v>
      </c>
      <c r="C203" s="156">
        <f t="shared" ref="C203:Q203" si="59">IF(C149=0,0,C149*1000000/C$7)</f>
        <v>0</v>
      </c>
      <c r="D203" s="156">
        <f t="shared" si="59"/>
        <v>0</v>
      </c>
      <c r="E203" s="156">
        <f t="shared" si="59"/>
        <v>0</v>
      </c>
      <c r="F203" s="156">
        <f t="shared" si="59"/>
        <v>0</v>
      </c>
      <c r="G203" s="156">
        <f t="shared" si="59"/>
        <v>0</v>
      </c>
      <c r="H203" s="156">
        <f t="shared" si="59"/>
        <v>0</v>
      </c>
      <c r="I203" s="156">
        <f t="shared" si="59"/>
        <v>0</v>
      </c>
      <c r="J203" s="156">
        <f t="shared" si="59"/>
        <v>0</v>
      </c>
      <c r="K203" s="156">
        <f t="shared" si="59"/>
        <v>0</v>
      </c>
      <c r="L203" s="156">
        <f t="shared" si="59"/>
        <v>0</v>
      </c>
      <c r="M203" s="156">
        <f t="shared" si="59"/>
        <v>0</v>
      </c>
      <c r="N203" s="156">
        <f t="shared" si="59"/>
        <v>0</v>
      </c>
      <c r="O203" s="156">
        <f t="shared" si="59"/>
        <v>0</v>
      </c>
      <c r="P203" s="156">
        <f t="shared" si="59"/>
        <v>0</v>
      </c>
      <c r="Q203" s="156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>IF(B151=0,0,B151*1000000/B$5)</f>
        <v>0</v>
      </c>
      <c r="C205" s="156">
        <f t="shared" ref="C205:Q206" si="61">IF(C151=0,0,C151*1000000/C$5)</f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>IF(B152=0,0,B152*1000000/B$5)</f>
        <v>260.42759607690391</v>
      </c>
      <c r="C206" s="157">
        <f t="shared" si="61"/>
        <v>229.0879217472928</v>
      </c>
      <c r="D206" s="157">
        <f t="shared" si="61"/>
        <v>191.82306380592945</v>
      </c>
      <c r="E206" s="157">
        <f t="shared" si="61"/>
        <v>166.30913163264509</v>
      </c>
      <c r="F206" s="157">
        <f t="shared" si="61"/>
        <v>131.64293654413683</v>
      </c>
      <c r="G206" s="157">
        <f t="shared" si="61"/>
        <v>114.51263712451247</v>
      </c>
      <c r="H206" s="157">
        <f t="shared" si="61"/>
        <v>90.581189730494131</v>
      </c>
      <c r="I206" s="157">
        <f t="shared" si="61"/>
        <v>78.406456854977435</v>
      </c>
      <c r="J206" s="157">
        <f t="shared" si="61"/>
        <v>65.73857316918486</v>
      </c>
      <c r="K206" s="157">
        <f t="shared" si="61"/>
        <v>36.82516600983174</v>
      </c>
      <c r="L206" s="157">
        <f t="shared" si="61"/>
        <v>18.18470019323544</v>
      </c>
      <c r="M206" s="157">
        <f t="shared" si="61"/>
        <v>0</v>
      </c>
      <c r="N206" s="157">
        <f t="shared" si="61"/>
        <v>0</v>
      </c>
      <c r="O206" s="157">
        <f t="shared" si="61"/>
        <v>0</v>
      </c>
      <c r="P206" s="157">
        <f t="shared" si="61"/>
        <v>0</v>
      </c>
      <c r="Q206" s="157">
        <f t="shared" si="61"/>
        <v>0</v>
      </c>
    </row>
    <row r="207" spans="1:17" ht="12" customHeight="1" x14ac:dyDescent="0.25">
      <c r="A207" s="167" t="s">
        <v>144</v>
      </c>
      <c r="B207" s="132">
        <f>IF(B153=0,0,B153*1000000/B$11)</f>
        <v>916.09759923019635</v>
      </c>
      <c r="C207" s="132">
        <f t="shared" ref="C207:Q207" si="62">IF(C153=0,0,C153*1000000/C$11)</f>
        <v>908.57651036883567</v>
      </c>
      <c r="D207" s="132">
        <f t="shared" si="62"/>
        <v>900.99060570791801</v>
      </c>
      <c r="E207" s="132">
        <f t="shared" si="62"/>
        <v>895.67591560556161</v>
      </c>
      <c r="F207" s="132">
        <f t="shared" si="62"/>
        <v>892.85055705179536</v>
      </c>
      <c r="G207" s="132">
        <f t="shared" si="62"/>
        <v>890.56239201258575</v>
      </c>
      <c r="H207" s="132">
        <f t="shared" si="62"/>
        <v>894.66646102547304</v>
      </c>
      <c r="I207" s="132">
        <f t="shared" si="62"/>
        <v>885.00526319109849</v>
      </c>
      <c r="J207" s="132">
        <f t="shared" si="62"/>
        <v>882.50748306414346</v>
      </c>
      <c r="K207" s="132">
        <f t="shared" si="62"/>
        <v>876.16076015761394</v>
      </c>
      <c r="L207" s="132">
        <f t="shared" si="62"/>
        <v>872.71112759890218</v>
      </c>
      <c r="M207" s="132">
        <f t="shared" si="62"/>
        <v>0</v>
      </c>
      <c r="N207" s="132">
        <f t="shared" si="62"/>
        <v>0</v>
      </c>
      <c r="O207" s="132">
        <f t="shared" si="62"/>
        <v>0</v>
      </c>
      <c r="P207" s="132">
        <f t="shared" si="62"/>
        <v>0</v>
      </c>
      <c r="Q207" s="132">
        <f t="shared" si="62"/>
        <v>0</v>
      </c>
    </row>
    <row r="208" spans="1:17" ht="12" customHeight="1" x14ac:dyDescent="0.25">
      <c r="A208" s="167" t="s">
        <v>143</v>
      </c>
      <c r="B208" s="132">
        <f>IF(B154=0,0,B154*1000000/B$12)</f>
        <v>595.46343949973414</v>
      </c>
      <c r="C208" s="132">
        <f t="shared" ref="C208:Q210" si="63">IF(C154=0,0,C154*1000000/C$12)</f>
        <v>645.08932236155931</v>
      </c>
      <c r="D208" s="132">
        <f t="shared" si="63"/>
        <v>585.64389371001505</v>
      </c>
      <c r="E208" s="132">
        <f t="shared" si="63"/>
        <v>585.77204880620059</v>
      </c>
      <c r="F208" s="132">
        <f t="shared" si="63"/>
        <v>580.35286208376897</v>
      </c>
      <c r="G208" s="132">
        <f t="shared" si="63"/>
        <v>578.86555480818458</v>
      </c>
      <c r="H208" s="132">
        <f t="shared" si="63"/>
        <v>581.53319966656011</v>
      </c>
      <c r="I208" s="132">
        <f t="shared" si="63"/>
        <v>575.2534210742308</v>
      </c>
      <c r="J208" s="132">
        <f t="shared" si="63"/>
        <v>573.62986399169358</v>
      </c>
      <c r="K208" s="132">
        <f t="shared" si="63"/>
        <v>569.50449410245255</v>
      </c>
      <c r="L208" s="132">
        <f t="shared" si="63"/>
        <v>567.26223293928808</v>
      </c>
      <c r="M208" s="132">
        <f t="shared" si="63"/>
        <v>0</v>
      </c>
      <c r="N208" s="132">
        <f t="shared" si="63"/>
        <v>0</v>
      </c>
      <c r="O208" s="132">
        <f t="shared" si="63"/>
        <v>0</v>
      </c>
      <c r="P208" s="132">
        <f t="shared" si="63"/>
        <v>0</v>
      </c>
      <c r="Q208" s="132">
        <f t="shared" si="63"/>
        <v>0</v>
      </c>
    </row>
    <row r="209" spans="1:17" ht="12" customHeight="1" x14ac:dyDescent="0.25">
      <c r="A209" s="166" t="s">
        <v>57</v>
      </c>
      <c r="B209" s="165">
        <f>IF(B155=0,0,B155*1000000/B$12)</f>
        <v>595.46343949973414</v>
      </c>
      <c r="C209" s="165">
        <f t="shared" si="63"/>
        <v>645.08932236155931</v>
      </c>
      <c r="D209" s="165">
        <f t="shared" si="63"/>
        <v>585.64389371001505</v>
      </c>
      <c r="E209" s="165">
        <f t="shared" si="63"/>
        <v>585.77204880620059</v>
      </c>
      <c r="F209" s="165">
        <f t="shared" si="63"/>
        <v>580.35286208376897</v>
      </c>
      <c r="G209" s="165">
        <f t="shared" si="63"/>
        <v>578.86555480818458</v>
      </c>
      <c r="H209" s="165">
        <f t="shared" si="63"/>
        <v>581.53319966656011</v>
      </c>
      <c r="I209" s="165">
        <f t="shared" si="63"/>
        <v>575.2534210742308</v>
      </c>
      <c r="J209" s="165">
        <f t="shared" si="63"/>
        <v>573.62986399169358</v>
      </c>
      <c r="K209" s="165">
        <f t="shared" si="63"/>
        <v>569.50449410245255</v>
      </c>
      <c r="L209" s="165">
        <f t="shared" si="63"/>
        <v>567.26223293928808</v>
      </c>
      <c r="M209" s="165">
        <f t="shared" si="63"/>
        <v>0</v>
      </c>
      <c r="N209" s="165">
        <f t="shared" si="63"/>
        <v>0</v>
      </c>
      <c r="O209" s="165">
        <f t="shared" si="63"/>
        <v>0</v>
      </c>
      <c r="P209" s="165">
        <f t="shared" si="63"/>
        <v>0</v>
      </c>
      <c r="Q209" s="165">
        <f t="shared" si="63"/>
        <v>0</v>
      </c>
    </row>
    <row r="210" spans="1:17" ht="12" customHeight="1" x14ac:dyDescent="0.25">
      <c r="A210" s="147" t="s">
        <v>59</v>
      </c>
      <c r="B210" s="164">
        <f>IF(B156=0,0,B156*1000000/B$12)</f>
        <v>0</v>
      </c>
      <c r="C210" s="164">
        <f t="shared" si="63"/>
        <v>0</v>
      </c>
      <c r="D210" s="164">
        <f t="shared" si="63"/>
        <v>0</v>
      </c>
      <c r="E210" s="164">
        <f t="shared" si="63"/>
        <v>0</v>
      </c>
      <c r="F210" s="164">
        <f t="shared" si="63"/>
        <v>0</v>
      </c>
      <c r="G210" s="164">
        <f t="shared" si="63"/>
        <v>0</v>
      </c>
      <c r="H210" s="164">
        <f t="shared" si="63"/>
        <v>0</v>
      </c>
      <c r="I210" s="164">
        <f t="shared" si="63"/>
        <v>0</v>
      </c>
      <c r="J210" s="164">
        <f t="shared" si="63"/>
        <v>0</v>
      </c>
      <c r="K210" s="164">
        <f t="shared" si="63"/>
        <v>0</v>
      </c>
      <c r="L210" s="164">
        <f t="shared" si="63"/>
        <v>0</v>
      </c>
      <c r="M210" s="164">
        <f t="shared" si="63"/>
        <v>0</v>
      </c>
      <c r="N210" s="164">
        <f t="shared" si="63"/>
        <v>0</v>
      </c>
      <c r="O210" s="164">
        <f t="shared" si="63"/>
        <v>0</v>
      </c>
      <c r="P210" s="164">
        <f t="shared" si="63"/>
        <v>0</v>
      </c>
      <c r="Q210" s="164">
        <f t="shared" si="63"/>
        <v>0</v>
      </c>
    </row>
    <row r="211" spans="1:17" ht="12" customHeight="1" x14ac:dyDescent="0.25">
      <c r="A211" s="163" t="s">
        <v>142</v>
      </c>
      <c r="B211" s="162">
        <f>IF(B157=0,0,B157*1000000/B$13)</f>
        <v>0</v>
      </c>
      <c r="C211" s="162">
        <f t="shared" ref="C211:Q211" si="64">IF(C157=0,0,C157*1000000/C$13)</f>
        <v>0</v>
      </c>
      <c r="D211" s="162">
        <f t="shared" si="64"/>
        <v>0</v>
      </c>
      <c r="E211" s="162">
        <f t="shared" si="64"/>
        <v>0</v>
      </c>
      <c r="F211" s="162">
        <f t="shared" si="64"/>
        <v>0</v>
      </c>
      <c r="G211" s="162">
        <f t="shared" si="64"/>
        <v>0</v>
      </c>
      <c r="H211" s="162">
        <f t="shared" si="64"/>
        <v>0</v>
      </c>
      <c r="I211" s="162">
        <f t="shared" si="64"/>
        <v>0</v>
      </c>
      <c r="J211" s="162">
        <f t="shared" si="64"/>
        <v>0</v>
      </c>
      <c r="K211" s="162">
        <f t="shared" si="64"/>
        <v>0</v>
      </c>
      <c r="L211" s="162">
        <f t="shared" si="64"/>
        <v>0</v>
      </c>
      <c r="M211" s="162">
        <f t="shared" si="64"/>
        <v>0</v>
      </c>
      <c r="N211" s="162">
        <f t="shared" si="64"/>
        <v>0</v>
      </c>
      <c r="O211" s="162">
        <f t="shared" si="64"/>
        <v>0</v>
      </c>
      <c r="P211" s="162">
        <f t="shared" si="64"/>
        <v>0</v>
      </c>
      <c r="Q211" s="162">
        <f t="shared" si="64"/>
        <v>0</v>
      </c>
    </row>
    <row r="212" spans="1:17" ht="12" customHeight="1" x14ac:dyDescent="0.25">
      <c r="A212" s="161" t="s">
        <v>141</v>
      </c>
      <c r="B212" s="160">
        <f>IF(B158=0,0,B158*1000000/B$14)</f>
        <v>0</v>
      </c>
      <c r="C212" s="160">
        <f t="shared" ref="C212:Q214" si="65">IF(C158=0,0,C158*1000000/C$14)</f>
        <v>0</v>
      </c>
      <c r="D212" s="160">
        <f t="shared" si="65"/>
        <v>0</v>
      </c>
      <c r="E212" s="160">
        <f t="shared" si="65"/>
        <v>0</v>
      </c>
      <c r="F212" s="160">
        <f t="shared" si="65"/>
        <v>0</v>
      </c>
      <c r="G212" s="160">
        <f t="shared" si="65"/>
        <v>0</v>
      </c>
      <c r="H212" s="160">
        <f t="shared" si="65"/>
        <v>0</v>
      </c>
      <c r="I212" s="160">
        <f t="shared" si="65"/>
        <v>0</v>
      </c>
      <c r="J212" s="160">
        <f t="shared" si="65"/>
        <v>0</v>
      </c>
      <c r="K212" s="160">
        <f t="shared" si="65"/>
        <v>0</v>
      </c>
      <c r="L212" s="160">
        <f t="shared" si="65"/>
        <v>0</v>
      </c>
      <c r="M212" s="160">
        <f t="shared" si="65"/>
        <v>0</v>
      </c>
      <c r="N212" s="160">
        <f t="shared" si="65"/>
        <v>0</v>
      </c>
      <c r="O212" s="160">
        <f t="shared" si="65"/>
        <v>0</v>
      </c>
      <c r="P212" s="160">
        <f t="shared" si="65"/>
        <v>0</v>
      </c>
      <c r="Q212" s="160">
        <f t="shared" si="65"/>
        <v>0</v>
      </c>
    </row>
    <row r="213" spans="1:17" ht="12" customHeight="1" x14ac:dyDescent="0.25">
      <c r="A213" s="148" t="s">
        <v>60</v>
      </c>
      <c r="B213" s="156">
        <f>IF(B159=0,0,B159*1000000/B$14)</f>
        <v>0</v>
      </c>
      <c r="C213" s="156">
        <f t="shared" si="65"/>
        <v>0</v>
      </c>
      <c r="D213" s="156">
        <f t="shared" si="65"/>
        <v>0</v>
      </c>
      <c r="E213" s="156">
        <f t="shared" si="65"/>
        <v>0</v>
      </c>
      <c r="F213" s="156">
        <f t="shared" si="65"/>
        <v>0</v>
      </c>
      <c r="G213" s="156">
        <f t="shared" si="65"/>
        <v>0</v>
      </c>
      <c r="H213" s="156">
        <f t="shared" si="65"/>
        <v>0</v>
      </c>
      <c r="I213" s="156">
        <f t="shared" si="65"/>
        <v>0</v>
      </c>
      <c r="J213" s="156">
        <f t="shared" si="65"/>
        <v>0</v>
      </c>
      <c r="K213" s="156">
        <f t="shared" si="65"/>
        <v>0</v>
      </c>
      <c r="L213" s="156">
        <f t="shared" si="65"/>
        <v>0</v>
      </c>
      <c r="M213" s="156">
        <f t="shared" si="65"/>
        <v>0</v>
      </c>
      <c r="N213" s="156">
        <f t="shared" si="65"/>
        <v>0</v>
      </c>
      <c r="O213" s="156">
        <f t="shared" si="65"/>
        <v>0</v>
      </c>
      <c r="P213" s="156">
        <f t="shared" si="65"/>
        <v>0</v>
      </c>
      <c r="Q213" s="156">
        <f t="shared" si="65"/>
        <v>0</v>
      </c>
    </row>
    <row r="214" spans="1:17" ht="12" customHeight="1" x14ac:dyDescent="0.25">
      <c r="A214" s="148" t="s">
        <v>59</v>
      </c>
      <c r="B214" s="156">
        <f>IF(B160=0,0,B160*1000000/B$14)</f>
        <v>0</v>
      </c>
      <c r="C214" s="156">
        <f t="shared" si="65"/>
        <v>0</v>
      </c>
      <c r="D214" s="156">
        <f t="shared" si="65"/>
        <v>0</v>
      </c>
      <c r="E214" s="156">
        <f t="shared" si="65"/>
        <v>0</v>
      </c>
      <c r="F214" s="156">
        <f t="shared" si="65"/>
        <v>0</v>
      </c>
      <c r="G214" s="156">
        <f t="shared" si="65"/>
        <v>0</v>
      </c>
      <c r="H214" s="156">
        <f t="shared" si="65"/>
        <v>0</v>
      </c>
      <c r="I214" s="156">
        <f t="shared" si="65"/>
        <v>0</v>
      </c>
      <c r="J214" s="156">
        <f t="shared" si="65"/>
        <v>0</v>
      </c>
      <c r="K214" s="156">
        <f t="shared" si="65"/>
        <v>0</v>
      </c>
      <c r="L214" s="156">
        <f t="shared" si="65"/>
        <v>0</v>
      </c>
      <c r="M214" s="156">
        <f t="shared" si="65"/>
        <v>0</v>
      </c>
      <c r="N214" s="156">
        <f t="shared" si="65"/>
        <v>0</v>
      </c>
      <c r="O214" s="156">
        <f t="shared" si="65"/>
        <v>0</v>
      </c>
      <c r="P214" s="156">
        <f t="shared" si="65"/>
        <v>0</v>
      </c>
      <c r="Q214" s="156">
        <f t="shared" si="65"/>
        <v>0</v>
      </c>
    </row>
    <row r="215" spans="1:17" ht="12" customHeight="1" x14ac:dyDescent="0.25">
      <c r="A215" s="158" t="s">
        <v>62</v>
      </c>
      <c r="B215" s="157">
        <f>IF(B161=0,0,B161*1000000/B$5)</f>
        <v>42.723569706255432</v>
      </c>
      <c r="C215" s="157">
        <f t="shared" ref="C215:Q215" si="66">IF(C161=0,0,C161*1000000/C$5)</f>
        <v>52.221957557927325</v>
      </c>
      <c r="D215" s="157">
        <f t="shared" si="66"/>
        <v>43.411167558120972</v>
      </c>
      <c r="E215" s="157">
        <f t="shared" si="66"/>
        <v>41.561456355156118</v>
      </c>
      <c r="F215" s="157">
        <f t="shared" si="66"/>
        <v>48.809295229952397</v>
      </c>
      <c r="G215" s="157">
        <f t="shared" si="66"/>
        <v>54.682492886886685</v>
      </c>
      <c r="H215" s="157">
        <f t="shared" si="66"/>
        <v>71.457184943655804</v>
      </c>
      <c r="I215" s="157">
        <f t="shared" si="66"/>
        <v>44.483140582277635</v>
      </c>
      <c r="J215" s="157">
        <f t="shared" si="66"/>
        <v>49.923905607609683</v>
      </c>
      <c r="K215" s="157">
        <f t="shared" si="66"/>
        <v>20.304742421996238</v>
      </c>
      <c r="L215" s="157">
        <f t="shared" si="66"/>
        <v>37.321327424498392</v>
      </c>
      <c r="M215" s="157">
        <f t="shared" si="66"/>
        <v>28.211973000839198</v>
      </c>
      <c r="N215" s="157">
        <f t="shared" si="66"/>
        <v>12.455713333031763</v>
      </c>
      <c r="O215" s="157">
        <f t="shared" si="66"/>
        <v>72.724578229118052</v>
      </c>
      <c r="P215" s="157">
        <f t="shared" si="66"/>
        <v>51.059586207021098</v>
      </c>
      <c r="Q215" s="157">
        <f t="shared" si="66"/>
        <v>47.991130960320625</v>
      </c>
    </row>
    <row r="216" spans="1:17" ht="12" customHeight="1" x14ac:dyDescent="0.25">
      <c r="A216" s="23" t="s">
        <v>57</v>
      </c>
      <c r="B216" s="156">
        <f>IF(B162=0,0,B162*1000000/B$16)</f>
        <v>326.89634192386302</v>
      </c>
      <c r="C216" s="156">
        <f t="shared" ref="C216:Q216" si="67">IF(C162=0,0,C162*1000000/C$16)</f>
        <v>313.84040077832299</v>
      </c>
      <c r="D216" s="156">
        <f t="shared" si="67"/>
        <v>320.58737702355751</v>
      </c>
      <c r="E216" s="156">
        <f t="shared" si="67"/>
        <v>318.02483122499979</v>
      </c>
      <c r="F216" s="156">
        <f t="shared" si="67"/>
        <v>313.70813569345586</v>
      </c>
      <c r="G216" s="156">
        <f t="shared" si="67"/>
        <v>312.34178063746572</v>
      </c>
      <c r="H216" s="156">
        <f t="shared" si="67"/>
        <v>301.00814178196572</v>
      </c>
      <c r="I216" s="156">
        <f t="shared" si="67"/>
        <v>318.59546633252893</v>
      </c>
      <c r="J216" s="156">
        <f t="shared" si="67"/>
        <v>313.21754313001964</v>
      </c>
      <c r="K216" s="156">
        <f t="shared" si="67"/>
        <v>328.88408764563252</v>
      </c>
      <c r="L216" s="156">
        <f t="shared" si="67"/>
        <v>316.03252526804908</v>
      </c>
      <c r="M216" s="156">
        <f t="shared" si="67"/>
        <v>317.19930329400688</v>
      </c>
      <c r="N216" s="156">
        <f t="shared" si="67"/>
        <v>323.13042402133499</v>
      </c>
      <c r="O216" s="156">
        <f t="shared" si="67"/>
        <v>315.10102149712611</v>
      </c>
      <c r="P216" s="156">
        <f t="shared" si="67"/>
        <v>323.7946033178971</v>
      </c>
      <c r="Q216" s="156">
        <f t="shared" si="67"/>
        <v>323.49263128867864</v>
      </c>
    </row>
    <row r="217" spans="1:17" ht="12" customHeight="1" x14ac:dyDescent="0.25">
      <c r="A217" s="29" t="s">
        <v>140</v>
      </c>
      <c r="B217" s="57">
        <f>IF(B163=0,0,B163*1000000/B$17)</f>
        <v>0</v>
      </c>
      <c r="C217" s="57">
        <f t="shared" ref="C217:Q217" si="68">IF(C163=0,0,C163*1000000/C$17)</f>
        <v>0</v>
      </c>
      <c r="D217" s="57">
        <f t="shared" si="68"/>
        <v>0</v>
      </c>
      <c r="E217" s="57">
        <f t="shared" si="68"/>
        <v>0</v>
      </c>
      <c r="F217" s="57">
        <f t="shared" si="68"/>
        <v>0</v>
      </c>
      <c r="G217" s="57">
        <f t="shared" si="68"/>
        <v>0</v>
      </c>
      <c r="H217" s="57">
        <f t="shared" si="68"/>
        <v>0</v>
      </c>
      <c r="I217" s="57">
        <f t="shared" si="68"/>
        <v>0</v>
      </c>
      <c r="J217" s="57">
        <f t="shared" si="68"/>
        <v>0</v>
      </c>
      <c r="K217" s="57">
        <f t="shared" si="68"/>
        <v>0</v>
      </c>
      <c r="L217" s="57">
        <f t="shared" si="68"/>
        <v>0</v>
      </c>
      <c r="M217" s="57">
        <f t="shared" si="68"/>
        <v>0</v>
      </c>
      <c r="N217" s="57">
        <f t="shared" si="68"/>
        <v>0</v>
      </c>
      <c r="O217" s="57">
        <f t="shared" si="68"/>
        <v>0</v>
      </c>
      <c r="P217" s="57">
        <f t="shared" si="68"/>
        <v>0</v>
      </c>
      <c r="Q217" s="57">
        <f t="shared" si="68"/>
        <v>0</v>
      </c>
    </row>
    <row r="219" spans="1:17" ht="12" customHeight="1" x14ac:dyDescent="0.25">
      <c r="A219" s="152" t="s">
        <v>196</v>
      </c>
      <c r="B219" s="184">
        <f>B165/RES_summary!B$19</f>
        <v>172.35902703648455</v>
      </c>
      <c r="C219" s="184">
        <f>C165/RES_summary!C$19</f>
        <v>175.62808235484226</v>
      </c>
      <c r="D219" s="184">
        <f>D165/RES_summary!D$19</f>
        <v>165.79295973095466</v>
      </c>
      <c r="E219" s="184">
        <f>E165/RES_summary!E$19</f>
        <v>165.67856873001887</v>
      </c>
      <c r="F219" s="184">
        <f>F165/RES_summary!F$19</f>
        <v>166.79966170577367</v>
      </c>
      <c r="G219" s="184">
        <f>G165/RES_summary!G$19</f>
        <v>163.47734297682658</v>
      </c>
      <c r="H219" s="184">
        <f>H165/RES_summary!H$19</f>
        <v>163.63437479386587</v>
      </c>
      <c r="I219" s="184">
        <f>I165/RES_summary!I$19</f>
        <v>148.9523404293605</v>
      </c>
      <c r="J219" s="184">
        <f>J165/RES_summary!J$19</f>
        <v>151.38374164548753</v>
      </c>
      <c r="K219" s="184">
        <f>K165/RES_summary!K$19</f>
        <v>135.89783497547316</v>
      </c>
      <c r="L219" s="184">
        <f>L165/RES_summary!L$19</f>
        <v>133.5779094048381</v>
      </c>
      <c r="M219" s="184">
        <f>M165/RES_summary!M$19</f>
        <v>109.56606096510799</v>
      </c>
      <c r="N219" s="184">
        <f>N165/RES_summary!N$19</f>
        <v>102.25323633986875</v>
      </c>
      <c r="O219" s="184">
        <f>O165/RES_summary!O$19</f>
        <v>103.70280656217213</v>
      </c>
      <c r="P219" s="184">
        <f>P165/RES_summary!P$19</f>
        <v>95.787801446035459</v>
      </c>
      <c r="Q219" s="184">
        <f>Q165/RES_summary!Q$19</f>
        <v>97.080720029386782</v>
      </c>
    </row>
    <row r="220" spans="1:17" ht="12" customHeight="1" x14ac:dyDescent="0.25">
      <c r="A220" s="158" t="s">
        <v>65</v>
      </c>
      <c r="B220" s="178">
        <f>B166/RES_summary!B$19</f>
        <v>109.30583594333605</v>
      </c>
      <c r="C220" s="178">
        <f>C166/RES_summary!C$19</f>
        <v>112.23365972610864</v>
      </c>
      <c r="D220" s="178">
        <f>D166/RES_summary!D$19</f>
        <v>105.7463822214556</v>
      </c>
      <c r="E220" s="178">
        <f>E166/RES_summary!E$19</f>
        <v>105.41962566445591</v>
      </c>
      <c r="F220" s="178">
        <f>F166/RES_summary!F$19</f>
        <v>105.41764641723877</v>
      </c>
      <c r="G220" s="178">
        <f>G166/RES_summary!G$19</f>
        <v>102.99487383433174</v>
      </c>
      <c r="H220" s="178">
        <f>H166/RES_summary!H$19</f>
        <v>100.27146047349206</v>
      </c>
      <c r="I220" s="178">
        <f>I166/RES_summary!I$19</f>
        <v>88.269701548289717</v>
      </c>
      <c r="J220" s="178">
        <f>J166/RES_summary!J$19</f>
        <v>90.597985106578605</v>
      </c>
      <c r="K220" s="178">
        <f>K166/RES_summary!K$19</f>
        <v>81.43932930466228</v>
      </c>
      <c r="L220" s="178">
        <f>L166/RES_summary!L$19</f>
        <v>77.057219103254866</v>
      </c>
      <c r="M220" s="178">
        <f>M166/RES_summary!M$19</f>
        <v>53.875360532352595</v>
      </c>
      <c r="N220" s="178">
        <f>N166/RES_summary!N$19</f>
        <v>48.008561814236295</v>
      </c>
      <c r="O220" s="178">
        <f>O166/RES_summary!O$19</f>
        <v>45.997257443718709</v>
      </c>
      <c r="P220" s="178">
        <f>P166/RES_summary!P$19</f>
        <v>38.449829144775087</v>
      </c>
      <c r="Q220" s="178">
        <f>Q166/RES_summary!Q$19</f>
        <v>38.186015217993578</v>
      </c>
    </row>
    <row r="221" spans="1:17" ht="12" customHeight="1" x14ac:dyDescent="0.25">
      <c r="A221" s="23" t="s">
        <v>60</v>
      </c>
      <c r="B221" s="177">
        <f>B167/RES_summary!B$19</f>
        <v>109.30583594333605</v>
      </c>
      <c r="C221" s="177">
        <f>C167/RES_summary!C$19</f>
        <v>112.23365972610864</v>
      </c>
      <c r="D221" s="177">
        <f>D167/RES_summary!D$19</f>
        <v>105.7463822214556</v>
      </c>
      <c r="E221" s="177">
        <f>E167/RES_summary!E$19</f>
        <v>105.41962566445591</v>
      </c>
      <c r="F221" s="177">
        <f>F167/RES_summary!F$19</f>
        <v>105.41764641723877</v>
      </c>
      <c r="G221" s="177">
        <f>G167/RES_summary!G$19</f>
        <v>102.99487383433174</v>
      </c>
      <c r="H221" s="177">
        <f>H167/RES_summary!H$19</f>
        <v>100.27146047349206</v>
      </c>
      <c r="I221" s="177">
        <f>I167/RES_summary!I$19</f>
        <v>88.269701548289717</v>
      </c>
      <c r="J221" s="177">
        <f>J167/RES_summary!J$19</f>
        <v>90.597985106578605</v>
      </c>
      <c r="K221" s="177">
        <f>K167/RES_summary!K$19</f>
        <v>81.43932930466228</v>
      </c>
      <c r="L221" s="177">
        <f>L167/RES_summary!L$19</f>
        <v>77.057219103254866</v>
      </c>
      <c r="M221" s="177">
        <f>M167/RES_summary!M$19</f>
        <v>53.875360532352595</v>
      </c>
      <c r="N221" s="177">
        <f>N167/RES_summary!N$19</f>
        <v>48.008561814236295</v>
      </c>
      <c r="O221" s="177">
        <f>O167/RES_summary!O$19</f>
        <v>45.997257443718709</v>
      </c>
      <c r="P221" s="177">
        <f>P167/RES_summary!P$19</f>
        <v>38.449829144775087</v>
      </c>
      <c r="Q221" s="177">
        <f>Q167/RES_summary!Q$19</f>
        <v>38.186015217993578</v>
      </c>
    </row>
    <row r="222" spans="1:17" ht="12" customHeight="1" x14ac:dyDescent="0.25">
      <c r="A222" s="158" t="s">
        <v>112</v>
      </c>
      <c r="B222" s="178">
        <f>B168/RES_summary!B$19</f>
        <v>4.1711780577279516</v>
      </c>
      <c r="C222" s="178">
        <f>C168/RES_summary!C$19</f>
        <v>3.9397360780460304</v>
      </c>
      <c r="D222" s="178">
        <f>D168/RES_summary!D$19</f>
        <v>3.8805288685513917</v>
      </c>
      <c r="E222" s="178">
        <f>E168/RES_summary!E$19</f>
        <v>3.7092739212598533</v>
      </c>
      <c r="F222" s="178">
        <f>F168/RES_summary!F$19</f>
        <v>3.5799358781800001</v>
      </c>
      <c r="G222" s="178">
        <f>G168/RES_summary!G$19</f>
        <v>3.5466237947430628</v>
      </c>
      <c r="H222" s="178">
        <f>H168/RES_summary!H$19</f>
        <v>3.3863349852059628</v>
      </c>
      <c r="I222" s="178">
        <f>I168/RES_summary!I$19</f>
        <v>3.3637099139642355</v>
      </c>
      <c r="J222" s="178">
        <f>J168/RES_summary!J$19</f>
        <v>3.2702286681876189</v>
      </c>
      <c r="K222" s="178">
        <f>K168/RES_summary!K$19</f>
        <v>3.2677816566814042</v>
      </c>
      <c r="L222" s="178">
        <f>L168/RES_summary!L$19</f>
        <v>2.9900314064685416</v>
      </c>
      <c r="M222" s="178">
        <f>M168/RES_summary!M$19</f>
        <v>2.776894264445104</v>
      </c>
      <c r="N222" s="178">
        <f>N168/RES_summary!N$19</f>
        <v>2.597885054022135</v>
      </c>
      <c r="O222" s="178">
        <f>O168/RES_summary!O$19</f>
        <v>2.50205168854492</v>
      </c>
      <c r="P222" s="178">
        <f>P168/RES_summary!P$19</f>
        <v>2.3764118071609786</v>
      </c>
      <c r="Q222" s="178">
        <f>Q168/RES_summary!Q$19</f>
        <v>2.2436789798529717</v>
      </c>
    </row>
    <row r="223" spans="1:17" ht="12" customHeight="1" x14ac:dyDescent="0.25">
      <c r="A223" s="23" t="s">
        <v>60</v>
      </c>
      <c r="B223" s="177">
        <f>B169/RES_summary!B$19</f>
        <v>4.1711780577279516</v>
      </c>
      <c r="C223" s="177">
        <f>C169/RES_summary!C$19</f>
        <v>3.9397360780460304</v>
      </c>
      <c r="D223" s="177">
        <f>D169/RES_summary!D$19</f>
        <v>3.8805288685513917</v>
      </c>
      <c r="E223" s="177">
        <f>E169/RES_summary!E$19</f>
        <v>3.7092739212598533</v>
      </c>
      <c r="F223" s="177">
        <f>F169/RES_summary!F$19</f>
        <v>3.5799358781800001</v>
      </c>
      <c r="G223" s="177">
        <f>G169/RES_summary!G$19</f>
        <v>3.5466237947430628</v>
      </c>
      <c r="H223" s="177">
        <f>H169/RES_summary!H$19</f>
        <v>3.3863349852059628</v>
      </c>
      <c r="I223" s="177">
        <f>I169/RES_summary!I$19</f>
        <v>3.3637099139642355</v>
      </c>
      <c r="J223" s="177">
        <f>J169/RES_summary!J$19</f>
        <v>3.2702286681876189</v>
      </c>
      <c r="K223" s="177">
        <f>K169/RES_summary!K$19</f>
        <v>3.2677816566814042</v>
      </c>
      <c r="L223" s="177">
        <f>L169/RES_summary!L$19</f>
        <v>2.9900314064685416</v>
      </c>
      <c r="M223" s="177">
        <f>M169/RES_summary!M$19</f>
        <v>2.776894264445104</v>
      </c>
      <c r="N223" s="177">
        <f>N169/RES_summary!N$19</f>
        <v>2.597885054022135</v>
      </c>
      <c r="O223" s="177">
        <f>O169/RES_summary!O$19</f>
        <v>2.50205168854492</v>
      </c>
      <c r="P223" s="177">
        <f>P169/RES_summary!P$19</f>
        <v>2.3764118071609786</v>
      </c>
      <c r="Q223" s="177">
        <f>Q169/RES_summary!Q$19</f>
        <v>2.2436789798529717</v>
      </c>
    </row>
    <row r="224" spans="1:17" ht="12" customHeight="1" x14ac:dyDescent="0.25">
      <c r="A224" s="158" t="s">
        <v>63</v>
      </c>
      <c r="B224" s="178">
        <f>B170/RES_summary!B$19</f>
        <v>47.265183094074978</v>
      </c>
      <c r="C224" s="178">
        <f>C170/RES_summary!C$19</f>
        <v>47.677447360317828</v>
      </c>
      <c r="D224" s="178">
        <f>D170/RES_summary!D$19</f>
        <v>44.860672643412094</v>
      </c>
      <c r="E224" s="178">
        <f>E170/RES_summary!E$19</f>
        <v>45.106904238762141</v>
      </c>
      <c r="F224" s="178">
        <f>F170/RES_summary!F$19</f>
        <v>46.019891191237072</v>
      </c>
      <c r="G224" s="178">
        <f>G170/RES_summary!G$19</f>
        <v>45.204247582525234</v>
      </c>
      <c r="H224" s="178">
        <f>H170/RES_summary!H$19</f>
        <v>47.794294279523974</v>
      </c>
      <c r="I224" s="178">
        <f>I170/RES_summary!I$19</f>
        <v>45.38621582085802</v>
      </c>
      <c r="J224" s="178">
        <f>J170/RES_summary!J$19</f>
        <v>45.581846967441216</v>
      </c>
      <c r="K224" s="178">
        <f>K170/RES_summary!K$19</f>
        <v>40.285314563099575</v>
      </c>
      <c r="L224" s="178">
        <f>L170/RES_summary!L$19</f>
        <v>42.105126829320355</v>
      </c>
      <c r="M224" s="178">
        <f>M170/RES_summary!M$19</f>
        <v>41.773077004133953</v>
      </c>
      <c r="N224" s="178">
        <f>N170/RES_summary!N$19</f>
        <v>40.774588778094135</v>
      </c>
      <c r="O224" s="178">
        <f>O170/RES_summary!O$19</f>
        <v>42.829633990322243</v>
      </c>
      <c r="P224" s="178">
        <f>P170/RES_summary!P$19</f>
        <v>42.687804418552432</v>
      </c>
      <c r="Q224" s="178">
        <f>Q170/RES_summary!Q$19</f>
        <v>43.960181906013219</v>
      </c>
    </row>
    <row r="225" spans="1:17" ht="12" customHeight="1" x14ac:dyDescent="0.25">
      <c r="A225" s="167" t="s">
        <v>144</v>
      </c>
      <c r="B225" s="183">
        <f>B171/RES_summary!B$19</f>
        <v>51.731329689554329</v>
      </c>
      <c r="C225" s="183">
        <f>C171/RES_summary!C$19</f>
        <v>51.270181187550449</v>
      </c>
      <c r="D225" s="183">
        <f>D171/RES_summary!D$19</f>
        <v>50.754872901006344</v>
      </c>
      <c r="E225" s="183">
        <f>E171/RES_summary!E$19</f>
        <v>50.3481511896114</v>
      </c>
      <c r="F225" s="183">
        <f>F171/RES_summary!F$19</f>
        <v>50.093850974047164</v>
      </c>
      <c r="G225" s="183">
        <f>G171/RES_summary!G$19</f>
        <v>49.819019359653588</v>
      </c>
      <c r="H225" s="183">
        <f>H171/RES_summary!H$19</f>
        <v>49.921979162934818</v>
      </c>
      <c r="I225" s="183">
        <f>I171/RES_summary!I$19</f>
        <v>49.204419525979958</v>
      </c>
      <c r="J225" s="183">
        <f>J171/RES_summary!J$19</f>
        <v>48.821386752499883</v>
      </c>
      <c r="K225" s="183">
        <f>K171/RES_summary!K$19</f>
        <v>48.22378800383818</v>
      </c>
      <c r="L225" s="183">
        <f>L171/RES_summary!L$19</f>
        <v>47.84628875618003</v>
      </c>
      <c r="M225" s="183">
        <f>M171/RES_summary!M$19</f>
        <v>0</v>
      </c>
      <c r="N225" s="183">
        <f>N171/RES_summary!N$19</f>
        <v>0</v>
      </c>
      <c r="O225" s="183">
        <f>O171/RES_summary!O$19</f>
        <v>0</v>
      </c>
      <c r="P225" s="183">
        <f>P171/RES_summary!P$19</f>
        <v>0</v>
      </c>
      <c r="Q225" s="183">
        <f>Q171/RES_summary!Q$19</f>
        <v>0</v>
      </c>
    </row>
    <row r="226" spans="1:17" ht="12" customHeight="1" x14ac:dyDescent="0.25">
      <c r="A226" s="167" t="s">
        <v>143</v>
      </c>
      <c r="B226" s="183">
        <f>B172/RES_summary!B$19</f>
        <v>43.041877683084991</v>
      </c>
      <c r="C226" s="183">
        <f>C172/RES_summary!C$19</f>
        <v>44.215165561387636</v>
      </c>
      <c r="D226" s="183">
        <f>D172/RES_summary!D$19</f>
        <v>42.430734489322695</v>
      </c>
      <c r="E226" s="183">
        <f>E172/RES_summary!E$19</f>
        <v>42.276514942838759</v>
      </c>
      <c r="F226" s="183">
        <f>F172/RES_summary!F$19</f>
        <v>42.064543632239577</v>
      </c>
      <c r="G226" s="183">
        <f>G172/RES_summary!G$19</f>
        <v>41.941621026646793</v>
      </c>
      <c r="H226" s="183">
        <f>H172/RES_summary!H$19</f>
        <v>42.12325660768073</v>
      </c>
      <c r="I226" s="183">
        <f>I172/RES_summary!I$19</f>
        <v>41.632133400935842</v>
      </c>
      <c r="J226" s="183">
        <f>J172/RES_summary!J$19</f>
        <v>41.431975516528524</v>
      </c>
      <c r="K226" s="183">
        <f>K172/RES_summary!K$19</f>
        <v>41.04093206488016</v>
      </c>
      <c r="L226" s="183">
        <f>L172/RES_summary!L$19</f>
        <v>40.808523714197641</v>
      </c>
      <c r="M226" s="183">
        <f>M172/RES_summary!M$19</f>
        <v>0</v>
      </c>
      <c r="N226" s="183">
        <f>N172/RES_summary!N$19</f>
        <v>0</v>
      </c>
      <c r="O226" s="183">
        <f>O172/RES_summary!O$19</f>
        <v>0</v>
      </c>
      <c r="P226" s="183">
        <f>P172/RES_summary!P$19</f>
        <v>0</v>
      </c>
      <c r="Q226" s="183">
        <f>Q172/RES_summary!Q$19</f>
        <v>0</v>
      </c>
    </row>
    <row r="227" spans="1:17" ht="12" customHeight="1" x14ac:dyDescent="0.25">
      <c r="A227" s="166" t="s">
        <v>57</v>
      </c>
      <c r="B227" s="182">
        <f>B173/RES_summary!B$19</f>
        <v>33.625364298216333</v>
      </c>
      <c r="C227" s="182">
        <f>C173/RES_summary!C$19</f>
        <v>36.401828643143098</v>
      </c>
      <c r="D227" s="182">
        <f>D173/RES_summary!D$19</f>
        <v>32.990667385646709</v>
      </c>
      <c r="E227" s="182">
        <f>E173/RES_summary!E$19</f>
        <v>32.927690878015035</v>
      </c>
      <c r="F227" s="182">
        <f>F173/RES_summary!F$19</f>
        <v>32.561003133136374</v>
      </c>
      <c r="G227" s="182">
        <f>G173/RES_summary!G$19</f>
        <v>32.382362583775055</v>
      </c>
      <c r="H227" s="182">
        <f>H173/RES_summary!H$19</f>
        <v>32.449286455907789</v>
      </c>
      <c r="I227" s="182">
        <f>I173/RES_summary!I$19</f>
        <v>31.982872691887909</v>
      </c>
      <c r="J227" s="182">
        <f>J173/RES_summary!J$19</f>
        <v>31.733901389124942</v>
      </c>
      <c r="K227" s="182">
        <f>K173/RES_summary!K$19</f>
        <v>31.345462202495018</v>
      </c>
      <c r="L227" s="182">
        <f>L173/RES_summary!L$19</f>
        <v>31.100087691517114</v>
      </c>
      <c r="M227" s="182">
        <f>M173/RES_summary!M$19</f>
        <v>0</v>
      </c>
      <c r="N227" s="182">
        <f>N173/RES_summary!N$19</f>
        <v>0</v>
      </c>
      <c r="O227" s="182">
        <f>O173/RES_summary!O$19</f>
        <v>0</v>
      </c>
      <c r="P227" s="182">
        <f>P173/RES_summary!P$19</f>
        <v>0</v>
      </c>
      <c r="Q227" s="182">
        <f>Q173/RES_summary!Q$19</f>
        <v>0</v>
      </c>
    </row>
    <row r="228" spans="1:17" ht="12" customHeight="1" x14ac:dyDescent="0.25">
      <c r="A228" s="147" t="s">
        <v>59</v>
      </c>
      <c r="B228" s="181">
        <f>B174/RES_summary!B$19</f>
        <v>9.416513384868658</v>
      </c>
      <c r="C228" s="181">
        <f>C174/RES_summary!C$19</f>
        <v>7.8133369182445351</v>
      </c>
      <c r="D228" s="181">
        <f>D174/RES_summary!D$19</f>
        <v>9.4400671036759807</v>
      </c>
      <c r="E228" s="181">
        <f>E174/RES_summary!E$19</f>
        <v>9.3488240648237273</v>
      </c>
      <c r="F228" s="181">
        <f>F174/RES_summary!F$19</f>
        <v>9.5035404991032006</v>
      </c>
      <c r="G228" s="181">
        <f>G174/RES_summary!G$19</f>
        <v>9.5592584428717355</v>
      </c>
      <c r="H228" s="181">
        <f>H174/RES_summary!H$19</f>
        <v>9.6739701517729557</v>
      </c>
      <c r="I228" s="181">
        <f>I174/RES_summary!I$19</f>
        <v>9.6492607090479297</v>
      </c>
      <c r="J228" s="181">
        <f>J174/RES_summary!J$19</f>
        <v>9.6980741274035758</v>
      </c>
      <c r="K228" s="181">
        <f>K174/RES_summary!K$19</f>
        <v>9.6954698623851474</v>
      </c>
      <c r="L228" s="181">
        <f>L174/RES_summary!L$19</f>
        <v>9.7084360226805284</v>
      </c>
      <c r="M228" s="181">
        <f>M174/RES_summary!M$19</f>
        <v>0</v>
      </c>
      <c r="N228" s="181">
        <f>N174/RES_summary!N$19</f>
        <v>0</v>
      </c>
      <c r="O228" s="181">
        <f>O174/RES_summary!O$19</f>
        <v>0</v>
      </c>
      <c r="P228" s="181">
        <f>P174/RES_summary!P$19</f>
        <v>0</v>
      </c>
      <c r="Q228" s="181">
        <f>Q174/RES_summary!Q$19</f>
        <v>0</v>
      </c>
    </row>
    <row r="229" spans="1:17" ht="12" customHeight="1" x14ac:dyDescent="0.25">
      <c r="A229" s="163" t="s">
        <v>142</v>
      </c>
      <c r="B229" s="180">
        <f>B175/RES_summary!B$19</f>
        <v>45.511647316915187</v>
      </c>
      <c r="C229" s="180">
        <f>C175/RES_summary!C$19</f>
        <v>46.478443850133687</v>
      </c>
      <c r="D229" s="180">
        <f>D175/RES_summary!D$19</f>
        <v>43.284881212423528</v>
      </c>
      <c r="E229" s="180">
        <f>E175/RES_summary!E$19</f>
        <v>43.928420646589728</v>
      </c>
      <c r="F229" s="180">
        <f>F175/RES_summary!F$19</f>
        <v>45.343895973058693</v>
      </c>
      <c r="G229" s="180">
        <f>G175/RES_summary!G$19</f>
        <v>44.56171825266177</v>
      </c>
      <c r="H229" s="180">
        <f>H175/RES_summary!H$19</f>
        <v>47.605750765881162</v>
      </c>
      <c r="I229" s="180">
        <f>I175/RES_summary!I$19</f>
        <v>45.11805638047742</v>
      </c>
      <c r="J229" s="180">
        <f>J175/RES_summary!J$19</f>
        <v>45.536957166341224</v>
      </c>
      <c r="K229" s="180">
        <f>K175/RES_summary!K$19</f>
        <v>40.179741329424694</v>
      </c>
      <c r="L229" s="180">
        <f>L175/RES_summary!L$19</f>
        <v>42.359612863751806</v>
      </c>
      <c r="M229" s="180">
        <f>M175/RES_summary!M$19</f>
        <v>42.231077423336217</v>
      </c>
      <c r="N229" s="180">
        <f>N175/RES_summary!N$19</f>
        <v>41.265928522727592</v>
      </c>
      <c r="O229" s="180">
        <f>O175/RES_summary!O$19</f>
        <v>43.464211524725584</v>
      </c>
      <c r="P229" s="180">
        <f>P175/RES_summary!P$19</f>
        <v>43.391978359354638</v>
      </c>
      <c r="Q229" s="180">
        <f>Q175/RES_summary!Q$19</f>
        <v>44.788491024508531</v>
      </c>
    </row>
    <row r="230" spans="1:17" ht="12" customHeight="1" x14ac:dyDescent="0.25">
      <c r="A230" s="161" t="s">
        <v>141</v>
      </c>
      <c r="B230" s="179">
        <f>B176/RES_summary!B$19</f>
        <v>38.999084140866159</v>
      </c>
      <c r="C230" s="179">
        <f>C176/RES_summary!C$19</f>
        <v>40.813032051827548</v>
      </c>
      <c r="D230" s="179">
        <f>D176/RES_summary!D$19</f>
        <v>37.575239891744637</v>
      </c>
      <c r="E230" s="179">
        <f>E176/RES_summary!E$19</f>
        <v>38.078011167699437</v>
      </c>
      <c r="F230" s="179">
        <f>F176/RES_summary!F$19</f>
        <v>38.97707288159625</v>
      </c>
      <c r="G230" s="179">
        <f>G176/RES_summary!G$19</f>
        <v>38.52437530710268</v>
      </c>
      <c r="H230" s="179">
        <f>H176/RES_summary!H$19</f>
        <v>40.617708149595479</v>
      </c>
      <c r="I230" s="179">
        <f>I176/RES_summary!I$19</f>
        <v>38.975997356359315</v>
      </c>
      <c r="J230" s="179">
        <f>J176/RES_summary!J$19</f>
        <v>39.297096285525356</v>
      </c>
      <c r="K230" s="179">
        <f>K176/RES_summary!K$19</f>
        <v>35.812301726511386</v>
      </c>
      <c r="L230" s="179">
        <f>L176/RES_summary!L$19</f>
        <v>37.242184384119255</v>
      </c>
      <c r="M230" s="179">
        <f>M176/RES_summary!M$19</f>
        <v>37.116652764866522</v>
      </c>
      <c r="N230" s="179">
        <f>N176/RES_summary!N$19</f>
        <v>36.441630307737327</v>
      </c>
      <c r="O230" s="179">
        <f>O176/RES_summary!O$19</f>
        <v>37.852900919584911</v>
      </c>
      <c r="P230" s="179">
        <f>P176/RES_summary!P$19</f>
        <v>37.748054316728386</v>
      </c>
      <c r="Q230" s="179">
        <f>Q176/RES_summary!Q$19</f>
        <v>38.52518994506049</v>
      </c>
    </row>
    <row r="231" spans="1:17" ht="12" customHeight="1" x14ac:dyDescent="0.25">
      <c r="A231" s="148" t="s">
        <v>60</v>
      </c>
      <c r="B231" s="177">
        <f>B177/RES_summary!B$19</f>
        <v>29.582570755997509</v>
      </c>
      <c r="C231" s="177">
        <f>C177/RES_summary!C$19</f>
        <v>32.99969513358301</v>
      </c>
      <c r="D231" s="177">
        <f>D177/RES_summary!D$19</f>
        <v>28.135172788068655</v>
      </c>
      <c r="E231" s="177">
        <f>E177/RES_summary!E$19</f>
        <v>28.729187102875709</v>
      </c>
      <c r="F231" s="177">
        <f>F177/RES_summary!F$19</f>
        <v>29.473532382493033</v>
      </c>
      <c r="G231" s="177">
        <f>G177/RES_summary!G$19</f>
        <v>28.965116864230964</v>
      </c>
      <c r="H231" s="177">
        <f>H177/RES_summary!H$19</f>
        <v>30.94373799782252</v>
      </c>
      <c r="I231" s="177">
        <f>I177/RES_summary!I$19</f>
        <v>29.326736647311389</v>
      </c>
      <c r="J231" s="177">
        <f>J177/RES_summary!J$19</f>
        <v>29.599022158121791</v>
      </c>
      <c r="K231" s="177">
        <f>K177/RES_summary!K$19</f>
        <v>26.116831864126233</v>
      </c>
      <c r="L231" s="177">
        <f>L177/RES_summary!L$19</f>
        <v>27.533748361438722</v>
      </c>
      <c r="M231" s="177">
        <f>M177/RES_summary!M$19</f>
        <v>27.45020032516852</v>
      </c>
      <c r="N231" s="177">
        <f>N177/RES_summary!N$19</f>
        <v>26.822853539772918</v>
      </c>
      <c r="O231" s="177">
        <f>O177/RES_summary!O$19</f>
        <v>28.251737491071598</v>
      </c>
      <c r="P231" s="177">
        <f>P177/RES_summary!P$19</f>
        <v>28.204785933580538</v>
      </c>
      <c r="Q231" s="177">
        <f>Q177/RES_summary!Q$19</f>
        <v>29.112519165930493</v>
      </c>
    </row>
    <row r="232" spans="1:17" ht="12" customHeight="1" x14ac:dyDescent="0.25">
      <c r="A232" s="148" t="s">
        <v>59</v>
      </c>
      <c r="B232" s="177">
        <f>B178/RES_summary!B$19</f>
        <v>9.4165133848686544</v>
      </c>
      <c r="C232" s="177">
        <f>C178/RES_summary!C$19</f>
        <v>7.8133369182445414</v>
      </c>
      <c r="D232" s="177">
        <f>D178/RES_summary!D$19</f>
        <v>9.4400671036759807</v>
      </c>
      <c r="E232" s="177">
        <f>E178/RES_summary!E$19</f>
        <v>9.3488240648237237</v>
      </c>
      <c r="F232" s="177">
        <f>F178/RES_summary!F$19</f>
        <v>9.5035404991032078</v>
      </c>
      <c r="G232" s="177">
        <f>G178/RES_summary!G$19</f>
        <v>9.5592584428717178</v>
      </c>
      <c r="H232" s="177">
        <f>H178/RES_summary!H$19</f>
        <v>9.6739701517729593</v>
      </c>
      <c r="I232" s="177">
        <f>I178/RES_summary!I$19</f>
        <v>9.6492607090479243</v>
      </c>
      <c r="J232" s="177">
        <f>J178/RES_summary!J$19</f>
        <v>9.6980741274035669</v>
      </c>
      <c r="K232" s="177">
        <f>K178/RES_summary!K$19</f>
        <v>9.6954698623851492</v>
      </c>
      <c r="L232" s="177">
        <f>L178/RES_summary!L$19</f>
        <v>9.7084360226805284</v>
      </c>
      <c r="M232" s="177">
        <f>M178/RES_summary!M$19</f>
        <v>9.6664524396980021</v>
      </c>
      <c r="N232" s="177">
        <f>N178/RES_summary!N$19</f>
        <v>9.6187767679644072</v>
      </c>
      <c r="O232" s="177">
        <f>O178/RES_summary!O$19</f>
        <v>9.6011634285133187</v>
      </c>
      <c r="P232" s="177">
        <f>P178/RES_summary!P$19</f>
        <v>9.5432683831478542</v>
      </c>
      <c r="Q232" s="177">
        <f>Q178/RES_summary!Q$19</f>
        <v>9.4126707791299982</v>
      </c>
    </row>
    <row r="233" spans="1:17" ht="12" customHeight="1" x14ac:dyDescent="0.25">
      <c r="A233" s="158" t="s">
        <v>62</v>
      </c>
      <c r="B233" s="178">
        <f>B179/RES_summary!B$19</f>
        <v>11.616829941345582</v>
      </c>
      <c r="C233" s="178">
        <f>C179/RES_summary!C$19</f>
        <v>11.777239190369752</v>
      </c>
      <c r="D233" s="178">
        <f>D179/RES_summary!D$19</f>
        <v>11.305375997535549</v>
      </c>
      <c r="E233" s="178">
        <f>E179/RES_summary!E$19</f>
        <v>11.442764905540981</v>
      </c>
      <c r="F233" s="178">
        <f>F179/RES_summary!F$19</f>
        <v>11.782188219117835</v>
      </c>
      <c r="G233" s="178">
        <f>G179/RES_summary!G$19</f>
        <v>11.731597765226516</v>
      </c>
      <c r="H233" s="178">
        <f>H179/RES_summary!H$19</f>
        <v>12.182285055643868</v>
      </c>
      <c r="I233" s="178">
        <f>I179/RES_summary!I$19</f>
        <v>11.932713146248547</v>
      </c>
      <c r="J233" s="178">
        <f>J179/RES_summary!J$19</f>
        <v>11.933680903280063</v>
      </c>
      <c r="K233" s="178">
        <f>K179/RES_summary!K$19</f>
        <v>10.9054094510299</v>
      </c>
      <c r="L233" s="178">
        <f>L179/RES_summary!L$19</f>
        <v>11.425532065794352</v>
      </c>
      <c r="M233" s="178">
        <f>M179/RES_summary!M$19</f>
        <v>11.140729164176323</v>
      </c>
      <c r="N233" s="178">
        <f>N179/RES_summary!N$19</f>
        <v>10.872200693516177</v>
      </c>
      <c r="O233" s="178">
        <f>O179/RES_summary!O$19</f>
        <v>12.373863439586261</v>
      </c>
      <c r="P233" s="178">
        <f>P179/RES_summary!P$19</f>
        <v>12.273756075546952</v>
      </c>
      <c r="Q233" s="178">
        <f>Q179/RES_summary!Q$19</f>
        <v>12.690843925527018</v>
      </c>
    </row>
    <row r="234" spans="1:17" ht="12" customHeight="1" x14ac:dyDescent="0.25">
      <c r="A234" s="23" t="s">
        <v>57</v>
      </c>
      <c r="B234" s="177">
        <f>B180/RES_summary!B$19</f>
        <v>18.459586022911637</v>
      </c>
      <c r="C234" s="177">
        <f>C180/RES_summary!C$19</f>
        <v>17.709740487728528</v>
      </c>
      <c r="D234" s="177">
        <f>D180/RES_summary!D$19</f>
        <v>18.05942422863896</v>
      </c>
      <c r="E234" s="177">
        <f>E180/RES_summary!E$19</f>
        <v>17.876959741338297</v>
      </c>
      <c r="F234" s="177">
        <f>F180/RES_summary!F$19</f>
        <v>17.600760255629773</v>
      </c>
      <c r="G234" s="177">
        <f>G180/RES_summary!G$19</f>
        <v>17.472735606138947</v>
      </c>
      <c r="H234" s="177">
        <f>H180/RES_summary!H$19</f>
        <v>16.796116582585487</v>
      </c>
      <c r="I234" s="177">
        <f>I180/RES_summary!I$19</f>
        <v>17.713233623014062</v>
      </c>
      <c r="J234" s="177">
        <f>J180/RES_summary!J$19</f>
        <v>17.327575237916768</v>
      </c>
      <c r="K234" s="177">
        <f>K180/RES_summary!K$19</f>
        <v>18.101742558757859</v>
      </c>
      <c r="L234" s="177">
        <f>L180/RES_summary!L$19</f>
        <v>17.326447414418027</v>
      </c>
      <c r="M234" s="177">
        <f>M180/RES_summary!M$19</f>
        <v>17.342986724375649</v>
      </c>
      <c r="N234" s="177">
        <f>N180/RES_summary!N$19</f>
        <v>17.601774941450561</v>
      </c>
      <c r="O234" s="177">
        <f>O180/RES_summary!O$19</f>
        <v>17.105680852750861</v>
      </c>
      <c r="P234" s="177">
        <f>P180/RES_summary!P$19</f>
        <v>17.521064780782361</v>
      </c>
      <c r="Q234" s="177">
        <f>Q180/RES_summary!Q$19</f>
        <v>17.421265059801502</v>
      </c>
    </row>
    <row r="235" spans="1:17" ht="12" customHeight="1" x14ac:dyDescent="0.25">
      <c r="A235" s="29" t="s">
        <v>140</v>
      </c>
      <c r="B235" s="176">
        <f>B181/RES_summary!B$19</f>
        <v>10.58806506653969</v>
      </c>
      <c r="C235" s="176">
        <f>C181/RES_summary!C$19</f>
        <v>10.593045801136762</v>
      </c>
      <c r="D235" s="176">
        <f>D181/RES_summary!D$19</f>
        <v>10.247561115004581</v>
      </c>
      <c r="E235" s="176">
        <f>E181/RES_summary!E$19</f>
        <v>10.475495704061917</v>
      </c>
      <c r="F235" s="176">
        <f>F181/RES_summary!F$19</f>
        <v>10.710079334647329</v>
      </c>
      <c r="G235" s="176">
        <f>G181/RES_summary!G$19</f>
        <v>10.513168063393946</v>
      </c>
      <c r="H235" s="176">
        <f>H181/RES_summary!H$19</f>
        <v>10.74604006124045</v>
      </c>
      <c r="I235" s="176">
        <f>I181/RES_summary!I$19</f>
        <v>10.99464622677344</v>
      </c>
      <c r="J235" s="176">
        <f>J181/RES_summary!J$19</f>
        <v>10.910928230052614</v>
      </c>
      <c r="K235" s="176">
        <f>K181/RES_summary!K$19</f>
        <v>10.431885566826299</v>
      </c>
      <c r="L235" s="176">
        <f>L181/RES_summary!L$19</f>
        <v>10.635359315168614</v>
      </c>
      <c r="M235" s="176">
        <f>M181/RES_summary!M$19</f>
        <v>10.535242679163003</v>
      </c>
      <c r="N235" s="176">
        <f>N181/RES_summary!N$19</f>
        <v>10.602395508858837</v>
      </c>
      <c r="O235" s="176">
        <f>O181/RES_summary!O$19</f>
        <v>10.954090870149379</v>
      </c>
      <c r="P235" s="176">
        <f>P181/RES_summary!P$19</f>
        <v>11.291390796500661</v>
      </c>
      <c r="Q235" s="176">
        <f>Q181/RES_summary!Q$19</f>
        <v>11.86682569012045</v>
      </c>
    </row>
    <row r="237" spans="1:17" ht="12" customHeight="1" x14ac:dyDescent="0.25">
      <c r="A237" s="152" t="s">
        <v>71</v>
      </c>
      <c r="B237" s="184">
        <f>B183/RES_summary!B$19</f>
        <v>168.94553051712211</v>
      </c>
      <c r="C237" s="184">
        <f>C183/RES_summary!C$19</f>
        <v>177.76394843116219</v>
      </c>
      <c r="D237" s="184">
        <f>D183/RES_summary!D$19</f>
        <v>170.09572692788311</v>
      </c>
      <c r="E237" s="184">
        <f>E183/RES_summary!E$19</f>
        <v>176.01518821530942</v>
      </c>
      <c r="F237" s="184">
        <f>F183/RES_summary!F$19</f>
        <v>183.13414712757321</v>
      </c>
      <c r="G237" s="184">
        <f>G183/RES_summary!G$19</f>
        <v>182.98318416955388</v>
      </c>
      <c r="H237" s="184">
        <f>H183/RES_summary!H$19</f>
        <v>189.93021138328015</v>
      </c>
      <c r="I237" s="184">
        <f>I183/RES_summary!I$19</f>
        <v>174.52225758838051</v>
      </c>
      <c r="J237" s="184">
        <f>J183/RES_summary!J$19</f>
        <v>183.05733914390507</v>
      </c>
      <c r="K237" s="184">
        <f>K183/RES_summary!K$19</f>
        <v>170.16072861283189</v>
      </c>
      <c r="L237" s="184">
        <f>L183/RES_summary!L$19</f>
        <v>178.4002417686556</v>
      </c>
      <c r="M237" s="184">
        <f>M183/RES_summary!M$19</f>
        <v>147.7989276648255</v>
      </c>
      <c r="N237" s="184">
        <f>N183/RES_summary!N$19</f>
        <v>146.26608405874148</v>
      </c>
      <c r="O237" s="184">
        <f>O183/RES_summary!O$19</f>
        <v>150.95247798810905</v>
      </c>
      <c r="P237" s="184">
        <f>P183/RES_summary!P$19</f>
        <v>142.59699211930385</v>
      </c>
      <c r="Q237" s="184">
        <f>Q183/RES_summary!Q$19</f>
        <v>151.76289743415754</v>
      </c>
    </row>
    <row r="238" spans="1:17" ht="12" customHeight="1" x14ac:dyDescent="0.25">
      <c r="A238" s="158" t="s">
        <v>65</v>
      </c>
      <c r="B238" s="178">
        <f>B184/RES_summary!B$19</f>
        <v>124.71932634705368</v>
      </c>
      <c r="C238" s="178">
        <f>C184/RES_summary!C$19</f>
        <v>132.19980148571395</v>
      </c>
      <c r="D238" s="178">
        <f>D184/RES_summary!D$19</f>
        <v>126.02081501930924</v>
      </c>
      <c r="E238" s="178">
        <f>E184/RES_summary!E$19</f>
        <v>130.81608427485267</v>
      </c>
      <c r="F238" s="178">
        <f>F184/RES_summary!F$19</f>
        <v>136.38047193673304</v>
      </c>
      <c r="G238" s="178">
        <f>G184/RES_summary!G$19</f>
        <v>136.46604200533312</v>
      </c>
      <c r="H238" s="178">
        <f>H184/RES_summary!H$19</f>
        <v>140.91412269079862</v>
      </c>
      <c r="I238" s="178">
        <f>I184/RES_summary!I$19</f>
        <v>126.47738681988243</v>
      </c>
      <c r="J238" s="178">
        <f>J184/RES_summary!J$19</f>
        <v>134.62687626541185</v>
      </c>
      <c r="K238" s="178">
        <f>K184/RES_summary!K$19</f>
        <v>125.03415338892623</v>
      </c>
      <c r="L238" s="178">
        <f>L184/RES_summary!L$19</f>
        <v>131.40817317175052</v>
      </c>
      <c r="M238" s="178">
        <f>M184/RES_summary!M$19</f>
        <v>100.60336868308349</v>
      </c>
      <c r="N238" s="178">
        <f>N184/RES_summary!N$19</f>
        <v>99.272715223717213</v>
      </c>
      <c r="O238" s="178">
        <f>O184/RES_summary!O$19</f>
        <v>102.02556977993682</v>
      </c>
      <c r="P238" s="178">
        <f>P184/RES_summary!P$19</f>
        <v>93.02783592821595</v>
      </c>
      <c r="Q238" s="178">
        <f>Q184/RES_summary!Q$19</f>
        <v>100.53829509877801</v>
      </c>
    </row>
    <row r="239" spans="1:17" ht="12" customHeight="1" x14ac:dyDescent="0.25">
      <c r="A239" s="23" t="s">
        <v>60</v>
      </c>
      <c r="B239" s="177">
        <f>B185/RES_summary!B$19</f>
        <v>124.71932634705368</v>
      </c>
      <c r="C239" s="177">
        <f>C185/RES_summary!C$19</f>
        <v>132.19980148571395</v>
      </c>
      <c r="D239" s="177">
        <f>D185/RES_summary!D$19</f>
        <v>126.02081501930924</v>
      </c>
      <c r="E239" s="177">
        <f>E185/RES_summary!E$19</f>
        <v>130.81608427485267</v>
      </c>
      <c r="F239" s="177">
        <f>F185/RES_summary!F$19</f>
        <v>136.38047193673304</v>
      </c>
      <c r="G239" s="177">
        <f>G185/RES_summary!G$19</f>
        <v>136.46604200533312</v>
      </c>
      <c r="H239" s="177">
        <f>H185/RES_summary!H$19</f>
        <v>140.91412269079862</v>
      </c>
      <c r="I239" s="177">
        <f>I185/RES_summary!I$19</f>
        <v>126.47738681988243</v>
      </c>
      <c r="J239" s="177">
        <f>J185/RES_summary!J$19</f>
        <v>134.62687626541185</v>
      </c>
      <c r="K239" s="177">
        <f>K185/RES_summary!K$19</f>
        <v>125.03415338892623</v>
      </c>
      <c r="L239" s="177">
        <f>L185/RES_summary!L$19</f>
        <v>131.40817317175052</v>
      </c>
      <c r="M239" s="177">
        <f>M185/RES_summary!M$19</f>
        <v>100.60336868308349</v>
      </c>
      <c r="N239" s="177">
        <f>N185/RES_summary!N$19</f>
        <v>99.272715223717213</v>
      </c>
      <c r="O239" s="177">
        <f>O185/RES_summary!O$19</f>
        <v>102.02556977993682</v>
      </c>
      <c r="P239" s="177">
        <f>P185/RES_summary!P$19</f>
        <v>93.02783592821595</v>
      </c>
      <c r="Q239" s="177">
        <f>Q185/RES_summary!Q$19</f>
        <v>100.53829509877801</v>
      </c>
    </row>
    <row r="240" spans="1:17" ht="12" customHeight="1" x14ac:dyDescent="0.25">
      <c r="A240" s="158" t="s">
        <v>112</v>
      </c>
      <c r="B240" s="178">
        <f>B186/RES_summary!B$19</f>
        <v>6.7049027304011535</v>
      </c>
      <c r="C240" s="178">
        <f>C186/RES_summary!C$19</f>
        <v>6.7517147271559068</v>
      </c>
      <c r="D240" s="178">
        <f>D186/RES_summary!D$19</f>
        <v>6.7732866416933364</v>
      </c>
      <c r="E240" s="178">
        <f>E186/RES_summary!E$19</f>
        <v>6.8150586940411788</v>
      </c>
      <c r="F240" s="178">
        <f>F186/RES_summary!F$19</f>
        <v>6.8798551768452541</v>
      </c>
      <c r="G240" s="178">
        <f>G186/RES_summary!G$19</f>
        <v>6.9800820926594644</v>
      </c>
      <c r="H240" s="178">
        <f>H186/RES_summary!H$19</f>
        <v>7.0244609132802935</v>
      </c>
      <c r="I240" s="178">
        <f>I186/RES_summary!I$19</f>
        <v>7.0992355542428225</v>
      </c>
      <c r="J240" s="178">
        <f>J186/RES_summary!J$19</f>
        <v>7.090259507389848</v>
      </c>
      <c r="K240" s="178">
        <f>K186/RES_summary!K$19</f>
        <v>7.2598472006267034</v>
      </c>
      <c r="L240" s="178">
        <f>L186/RES_summary!L$19</f>
        <v>7.2101175916328675</v>
      </c>
      <c r="M240" s="178">
        <f>M186/RES_summary!M$19</f>
        <v>7.1871939557498576</v>
      </c>
      <c r="N240" s="178">
        <f>N186/RES_summary!N$19</f>
        <v>7.2853272722356204</v>
      </c>
      <c r="O240" s="178">
        <f>O186/RES_summary!O$19</f>
        <v>7.4094316150684181</v>
      </c>
      <c r="P240" s="178">
        <f>P186/RES_summary!P$19</f>
        <v>7.5238623328920973</v>
      </c>
      <c r="Q240" s="178">
        <f>Q186/RES_summary!Q$19</f>
        <v>7.5602839701850231</v>
      </c>
    </row>
    <row r="241" spans="1:17" ht="12" customHeight="1" x14ac:dyDescent="0.25">
      <c r="A241" s="23" t="s">
        <v>60</v>
      </c>
      <c r="B241" s="177">
        <f>B187/RES_summary!B$19</f>
        <v>6.7049027304011535</v>
      </c>
      <c r="C241" s="177">
        <f>C187/RES_summary!C$19</f>
        <v>6.7517147271559068</v>
      </c>
      <c r="D241" s="177">
        <f>D187/RES_summary!D$19</f>
        <v>6.7732866416933364</v>
      </c>
      <c r="E241" s="177">
        <f>E187/RES_summary!E$19</f>
        <v>6.8150586940411788</v>
      </c>
      <c r="F241" s="177">
        <f>F187/RES_summary!F$19</f>
        <v>6.8798551768452541</v>
      </c>
      <c r="G241" s="177">
        <f>G187/RES_summary!G$19</f>
        <v>6.9800820926594644</v>
      </c>
      <c r="H241" s="177">
        <f>H187/RES_summary!H$19</f>
        <v>7.0244609132802935</v>
      </c>
      <c r="I241" s="177">
        <f>I187/RES_summary!I$19</f>
        <v>7.0992355542428225</v>
      </c>
      <c r="J241" s="177">
        <f>J187/RES_summary!J$19</f>
        <v>7.090259507389848</v>
      </c>
      <c r="K241" s="177">
        <f>K187/RES_summary!K$19</f>
        <v>7.2598472006267034</v>
      </c>
      <c r="L241" s="177">
        <f>L187/RES_summary!L$19</f>
        <v>7.2101175916328675</v>
      </c>
      <c r="M241" s="177">
        <f>M187/RES_summary!M$19</f>
        <v>7.1871939557498576</v>
      </c>
      <c r="N241" s="177">
        <f>N187/RES_summary!N$19</f>
        <v>7.2853272722356204</v>
      </c>
      <c r="O241" s="177">
        <f>O187/RES_summary!O$19</f>
        <v>7.4094316150684181</v>
      </c>
      <c r="P241" s="177">
        <f>P187/RES_summary!P$19</f>
        <v>7.5238623328920973</v>
      </c>
      <c r="Q241" s="177">
        <f>Q187/RES_summary!Q$19</f>
        <v>7.5602839701850231</v>
      </c>
    </row>
    <row r="242" spans="1:17" ht="12" customHeight="1" x14ac:dyDescent="0.25">
      <c r="A242" s="158" t="s">
        <v>63</v>
      </c>
      <c r="B242" s="178">
        <f>B188/RES_summary!B$19</f>
        <v>29.329886757050883</v>
      </c>
      <c r="C242" s="178">
        <f>C188/RES_summary!C$19</f>
        <v>30.533001406011639</v>
      </c>
      <c r="D242" s="178">
        <f>D188/RES_summary!D$19</f>
        <v>29.151866704500026</v>
      </c>
      <c r="E242" s="178">
        <f>E188/RES_summary!E$19</f>
        <v>29.986805056402758</v>
      </c>
      <c r="F242" s="178">
        <f>F188/RES_summary!F$19</f>
        <v>31.275069216738089</v>
      </c>
      <c r="G242" s="178">
        <f>G188/RES_summary!G$19</f>
        <v>31.057174349856513</v>
      </c>
      <c r="H242" s="178">
        <f>H188/RES_summary!H$19</f>
        <v>33.426798448309157</v>
      </c>
      <c r="I242" s="178">
        <f>I188/RES_summary!I$19</f>
        <v>31.971439103444329</v>
      </c>
      <c r="J242" s="178">
        <f>J188/RES_summary!J$19</f>
        <v>32.443109453423212</v>
      </c>
      <c r="K242" s="178">
        <f>K188/RES_summary!K$19</f>
        <v>29.162954680179393</v>
      </c>
      <c r="L242" s="178">
        <f>L188/RES_summary!L$19</f>
        <v>30.948699884831417</v>
      </c>
      <c r="M242" s="178">
        <f>M188/RES_summary!M$19</f>
        <v>31.182029806596599</v>
      </c>
      <c r="N242" s="178">
        <f>N188/RES_summary!N$19</f>
        <v>30.739200823351045</v>
      </c>
      <c r="O242" s="178">
        <f>O188/RES_summary!O$19</f>
        <v>32.454070811856113</v>
      </c>
      <c r="P242" s="178">
        <f>P188/RES_summary!P$19</f>
        <v>32.604964286495331</v>
      </c>
      <c r="Q242" s="178">
        <f>Q188/RES_summary!Q$19</f>
        <v>33.773872479634456</v>
      </c>
    </row>
    <row r="243" spans="1:17" ht="12" customHeight="1" x14ac:dyDescent="0.25">
      <c r="A243" s="167" t="s">
        <v>144</v>
      </c>
      <c r="B243" s="183">
        <f>B189/RES_summary!B$19</f>
        <v>26.938840358501793</v>
      </c>
      <c r="C243" s="183">
        <f>C189/RES_summary!C$19</f>
        <v>27.382681455494616</v>
      </c>
      <c r="D243" s="183">
        <f>D189/RES_summary!D$19</f>
        <v>27.188845656026846</v>
      </c>
      <c r="E243" s="183">
        <f>E189/RES_summary!E$19</f>
        <v>27.51096691061602</v>
      </c>
      <c r="F243" s="183">
        <f>F189/RES_summary!F$19</f>
        <v>27.711731155262282</v>
      </c>
      <c r="G243" s="183">
        <f>G189/RES_summary!G$19</f>
        <v>27.818497246657845</v>
      </c>
      <c r="H243" s="183">
        <f>H189/RES_summary!H$19</f>
        <v>28.249085684935135</v>
      </c>
      <c r="I243" s="183">
        <f>I189/RES_summary!I$19</f>
        <v>28.085811132002998</v>
      </c>
      <c r="J243" s="183">
        <f>J189/RES_summary!J$19</f>
        <v>28.161891724091607</v>
      </c>
      <c r="K243" s="183">
        <f>K189/RES_summary!K$19</f>
        <v>28.075687379607331</v>
      </c>
      <c r="L243" s="183">
        <f>L189/RES_summary!L$19</f>
        <v>28.023982903726271</v>
      </c>
      <c r="M243" s="183">
        <f>M189/RES_summary!M$19</f>
        <v>0</v>
      </c>
      <c r="N243" s="183">
        <f>N189/RES_summary!N$19</f>
        <v>0</v>
      </c>
      <c r="O243" s="183">
        <f>O189/RES_summary!O$19</f>
        <v>0</v>
      </c>
      <c r="P243" s="183">
        <f>P189/RES_summary!P$19</f>
        <v>0</v>
      </c>
      <c r="Q243" s="183">
        <f>Q189/RES_summary!Q$19</f>
        <v>0</v>
      </c>
    </row>
    <row r="244" spans="1:17" ht="12" customHeight="1" x14ac:dyDescent="0.25">
      <c r="A244" s="167" t="s">
        <v>143</v>
      </c>
      <c r="B244" s="183">
        <f>B190/RES_summary!B$19</f>
        <v>26.926759617897947</v>
      </c>
      <c r="C244" s="183">
        <f>C190/RES_summary!C$19</f>
        <v>27.255040751636248</v>
      </c>
      <c r="D244" s="183">
        <f>D190/RES_summary!D$19</f>
        <v>27.059917767373236</v>
      </c>
      <c r="E244" s="183">
        <f>E190/RES_summary!E$19</f>
        <v>27.354695373420462</v>
      </c>
      <c r="F244" s="183">
        <f>F190/RES_summary!F$19</f>
        <v>28.094025531734683</v>
      </c>
      <c r="G244" s="183">
        <f>G190/RES_summary!G$19</f>
        <v>28.326635854842198</v>
      </c>
      <c r="H244" s="183">
        <f>H190/RES_summary!H$19</f>
        <v>28.571635476389957</v>
      </c>
      <c r="I244" s="183">
        <f>I190/RES_summary!I$19</f>
        <v>28.47969033313947</v>
      </c>
      <c r="J244" s="183">
        <f>J190/RES_summary!J$19</f>
        <v>28.548041901304671</v>
      </c>
      <c r="K244" s="183">
        <f>K190/RES_summary!K$19</f>
        <v>28.314704387943717</v>
      </c>
      <c r="L244" s="183">
        <f>L190/RES_summary!L$19</f>
        <v>28.245325812252098</v>
      </c>
      <c r="M244" s="183">
        <f>M190/RES_summary!M$19</f>
        <v>0</v>
      </c>
      <c r="N244" s="183">
        <f>N190/RES_summary!N$19</f>
        <v>0</v>
      </c>
      <c r="O244" s="183">
        <f>O190/RES_summary!O$19</f>
        <v>0</v>
      </c>
      <c r="P244" s="183">
        <f>P190/RES_summary!P$19</f>
        <v>0</v>
      </c>
      <c r="Q244" s="183">
        <f>Q190/RES_summary!Q$19</f>
        <v>0</v>
      </c>
    </row>
    <row r="245" spans="1:17" ht="12" customHeight="1" x14ac:dyDescent="0.25">
      <c r="A245" s="166" t="s">
        <v>57</v>
      </c>
      <c r="B245" s="182">
        <f>B191/RES_summary!B$19</f>
        <v>17.510246233029292</v>
      </c>
      <c r="C245" s="182">
        <f>C191/RES_summary!C$19</f>
        <v>19.441703833391706</v>
      </c>
      <c r="D245" s="182">
        <f>D191/RES_summary!D$19</f>
        <v>17.61985066369725</v>
      </c>
      <c r="E245" s="182">
        <f>E191/RES_summary!E$19</f>
        <v>18.005871308596742</v>
      </c>
      <c r="F245" s="182">
        <f>F191/RES_summary!F$19</f>
        <v>18.590485032631477</v>
      </c>
      <c r="G245" s="182">
        <f>G191/RES_summary!G$19</f>
        <v>18.767377411970461</v>
      </c>
      <c r="H245" s="182">
        <f>H191/RES_summary!H$19</f>
        <v>18.897665324617002</v>
      </c>
      <c r="I245" s="182">
        <f>I191/RES_summary!I$19</f>
        <v>18.83042962409154</v>
      </c>
      <c r="J245" s="182">
        <f>J191/RES_summary!J$19</f>
        <v>18.849967773901092</v>
      </c>
      <c r="K245" s="182">
        <f>K191/RES_summary!K$19</f>
        <v>18.619234525558571</v>
      </c>
      <c r="L245" s="182">
        <f>L191/RES_summary!L$19</f>
        <v>18.536889789571564</v>
      </c>
      <c r="M245" s="182">
        <f>M191/RES_summary!M$19</f>
        <v>0</v>
      </c>
      <c r="N245" s="182">
        <f>N191/RES_summary!N$19</f>
        <v>0</v>
      </c>
      <c r="O245" s="182">
        <f>O191/RES_summary!O$19</f>
        <v>0</v>
      </c>
      <c r="P245" s="182">
        <f>P191/RES_summary!P$19</f>
        <v>0</v>
      </c>
      <c r="Q245" s="182">
        <f>Q191/RES_summary!Q$19</f>
        <v>0</v>
      </c>
    </row>
    <row r="246" spans="1:17" ht="12" customHeight="1" x14ac:dyDescent="0.25">
      <c r="A246" s="147" t="s">
        <v>59</v>
      </c>
      <c r="B246" s="181">
        <f>B192/RES_summary!B$19</f>
        <v>9.4165133848686544</v>
      </c>
      <c r="C246" s="181">
        <f>C192/RES_summary!C$19</f>
        <v>7.8133369182445387</v>
      </c>
      <c r="D246" s="181">
        <f>D192/RES_summary!D$19</f>
        <v>9.4400671036759807</v>
      </c>
      <c r="E246" s="181">
        <f>E192/RES_summary!E$19</f>
        <v>9.3488240648237237</v>
      </c>
      <c r="F246" s="181">
        <f>F192/RES_summary!F$19</f>
        <v>9.5035404991032024</v>
      </c>
      <c r="G246" s="181">
        <f>G192/RES_summary!G$19</f>
        <v>9.5592584428717338</v>
      </c>
      <c r="H246" s="181">
        <f>H192/RES_summary!H$19</f>
        <v>9.6739701517729557</v>
      </c>
      <c r="I246" s="181">
        <f>I192/RES_summary!I$19</f>
        <v>9.6492607090479297</v>
      </c>
      <c r="J246" s="181">
        <f>J192/RES_summary!J$19</f>
        <v>9.6980741274035793</v>
      </c>
      <c r="K246" s="181">
        <f>K192/RES_summary!K$19</f>
        <v>9.6954698623851474</v>
      </c>
      <c r="L246" s="181">
        <f>L192/RES_summary!L$19</f>
        <v>9.7084360226805302</v>
      </c>
      <c r="M246" s="181">
        <f>M192/RES_summary!M$19</f>
        <v>0</v>
      </c>
      <c r="N246" s="181">
        <f>N192/RES_summary!N$19</f>
        <v>0</v>
      </c>
      <c r="O246" s="181">
        <f>O192/RES_summary!O$19</f>
        <v>0</v>
      </c>
      <c r="P246" s="181">
        <f>P192/RES_summary!P$19</f>
        <v>0</v>
      </c>
      <c r="Q246" s="181">
        <f>Q192/RES_summary!Q$19</f>
        <v>0</v>
      </c>
    </row>
    <row r="247" spans="1:17" ht="12" customHeight="1" x14ac:dyDescent="0.25">
      <c r="A247" s="163" t="s">
        <v>142</v>
      </c>
      <c r="B247" s="180">
        <f>B193/RES_summary!B$19</f>
        <v>30.283295983571307</v>
      </c>
      <c r="C247" s="180">
        <f>C193/RES_summary!C$19</f>
        <v>31.598049999045081</v>
      </c>
      <c r="D247" s="180">
        <f>D193/RES_summary!D$19</f>
        <v>29.684861717407212</v>
      </c>
      <c r="E247" s="180">
        <f>E193/RES_summary!E$19</f>
        <v>30.553845434883854</v>
      </c>
      <c r="F247" s="180">
        <f>F193/RES_summary!F$19</f>
        <v>31.896913472570734</v>
      </c>
      <c r="G247" s="180">
        <f>G193/RES_summary!G$19</f>
        <v>31.541904831205709</v>
      </c>
      <c r="H247" s="180">
        <f>H193/RES_summary!H$19</f>
        <v>34.023691884472292</v>
      </c>
      <c r="I247" s="180">
        <f>I193/RES_summary!I$19</f>
        <v>32.370077589929906</v>
      </c>
      <c r="J247" s="180">
        <f>J193/RES_summary!J$19</f>
        <v>32.831937201754272</v>
      </c>
      <c r="K247" s="180">
        <f>K193/RES_summary!K$19</f>
        <v>29.215253888419571</v>
      </c>
      <c r="L247" s="180">
        <f>L193/RES_summary!L$19</f>
        <v>31.062911514080437</v>
      </c>
      <c r="M247" s="180">
        <f>M193/RES_summary!M$19</f>
        <v>31.261533324526415</v>
      </c>
      <c r="N247" s="180">
        <f>N193/RES_summary!N$19</f>
        <v>30.827189287509135</v>
      </c>
      <c r="O247" s="180">
        <f>O193/RES_summary!O$19</f>
        <v>32.625317142956817</v>
      </c>
      <c r="P247" s="180">
        <f>P193/RES_summary!P$19</f>
        <v>32.814824091329783</v>
      </c>
      <c r="Q247" s="180">
        <f>Q193/RES_summary!Q$19</f>
        <v>34.075511030811839</v>
      </c>
    </row>
    <row r="248" spans="1:17" ht="12" customHeight="1" x14ac:dyDescent="0.25">
      <c r="A248" s="161" t="s">
        <v>141</v>
      </c>
      <c r="B248" s="179">
        <f>B194/RES_summary!B$19</f>
        <v>29.100655774191772</v>
      </c>
      <c r="C248" s="179">
        <f>C194/RES_summary!C$19</f>
        <v>30.247952417558455</v>
      </c>
      <c r="D248" s="179">
        <f>D194/RES_summary!D$19</f>
        <v>29.158958023632476</v>
      </c>
      <c r="E248" s="179">
        <f>E194/RES_summary!E$19</f>
        <v>29.738041125745575</v>
      </c>
      <c r="F248" s="179">
        <f>F194/RES_summary!F$19</f>
        <v>30.617501173016972</v>
      </c>
      <c r="G248" s="179">
        <f>G194/RES_summary!G$19</f>
        <v>30.421024418172017</v>
      </c>
      <c r="H248" s="179">
        <f>H194/RES_summary!H$19</f>
        <v>32.146776449790949</v>
      </c>
      <c r="I248" s="179">
        <f>I194/RES_summary!I$19</f>
        <v>31.108356446146097</v>
      </c>
      <c r="J248" s="179">
        <f>J194/RES_summary!J$19</f>
        <v>31.550266853135028</v>
      </c>
      <c r="K248" s="179">
        <f>K194/RES_summary!K$19</f>
        <v>29.135946206502705</v>
      </c>
      <c r="L248" s="179">
        <f>L194/RES_summary!L$19</f>
        <v>30.35972700604643</v>
      </c>
      <c r="M248" s="179">
        <f>M194/RES_summary!M$19</f>
        <v>30.373729000583744</v>
      </c>
      <c r="N248" s="179">
        <f>N194/RES_summary!N$19</f>
        <v>29.96326041708096</v>
      </c>
      <c r="O248" s="179">
        <f>O194/RES_summary!O$19</f>
        <v>31.111055604057093</v>
      </c>
      <c r="P248" s="179">
        <f>P194/RES_summary!P$19</f>
        <v>31.132806723949418</v>
      </c>
      <c r="Q248" s="179">
        <f>Q194/RES_summary!Q$19</f>
        <v>31.794655947839388</v>
      </c>
    </row>
    <row r="249" spans="1:17" ht="12" customHeight="1" x14ac:dyDescent="0.25">
      <c r="A249" s="148" t="s">
        <v>60</v>
      </c>
      <c r="B249" s="177">
        <f>B195/RES_summary!B$19</f>
        <v>19.684142389323114</v>
      </c>
      <c r="C249" s="177">
        <f>C195/RES_summary!C$19</f>
        <v>22.43461549931391</v>
      </c>
      <c r="D249" s="177">
        <f>D195/RES_summary!D$19</f>
        <v>19.718890919956497</v>
      </c>
      <c r="E249" s="177">
        <f>E195/RES_summary!E$19</f>
        <v>20.389217060921858</v>
      </c>
      <c r="F249" s="177">
        <f>F195/RES_summary!F$19</f>
        <v>21.113960673913766</v>
      </c>
      <c r="G249" s="177">
        <f>G195/RES_summary!G$19</f>
        <v>20.861765975300294</v>
      </c>
      <c r="H249" s="177">
        <f>H195/RES_summary!H$19</f>
        <v>22.472806298017986</v>
      </c>
      <c r="I249" s="177">
        <f>I195/RES_summary!I$19</f>
        <v>21.459095737098174</v>
      </c>
      <c r="J249" s="177">
        <f>J195/RES_summary!J$19</f>
        <v>21.852192725731459</v>
      </c>
      <c r="K249" s="177">
        <f>K195/RES_summary!K$19</f>
        <v>19.440476344117553</v>
      </c>
      <c r="L249" s="177">
        <f>L195/RES_summary!L$19</f>
        <v>20.6512909833659</v>
      </c>
      <c r="M249" s="177">
        <f>M195/RES_summary!M$19</f>
        <v>20.707276560885745</v>
      </c>
      <c r="N249" s="177">
        <f>N195/RES_summary!N$19</f>
        <v>20.344483649116558</v>
      </c>
      <c r="O249" s="177">
        <f>O195/RES_summary!O$19</f>
        <v>21.509892175543772</v>
      </c>
      <c r="P249" s="177">
        <f>P195/RES_summary!P$19</f>
        <v>21.589538340801568</v>
      </c>
      <c r="Q249" s="177">
        <f>Q195/RES_summary!Q$19</f>
        <v>22.381985168709388</v>
      </c>
    </row>
    <row r="250" spans="1:17" ht="12" customHeight="1" x14ac:dyDescent="0.25">
      <c r="A250" s="148" t="s">
        <v>59</v>
      </c>
      <c r="B250" s="177">
        <f>B196/RES_summary!B$19</f>
        <v>9.4165133848686544</v>
      </c>
      <c r="C250" s="177">
        <f>C196/RES_summary!C$19</f>
        <v>7.8133369182445431</v>
      </c>
      <c r="D250" s="177">
        <f>D196/RES_summary!D$19</f>
        <v>9.4400671036759842</v>
      </c>
      <c r="E250" s="177">
        <f>E196/RES_summary!E$19</f>
        <v>9.3488240648237237</v>
      </c>
      <c r="F250" s="177">
        <f>F196/RES_summary!F$19</f>
        <v>9.5035404991032078</v>
      </c>
      <c r="G250" s="177">
        <f>G196/RES_summary!G$19</f>
        <v>9.5592584428717178</v>
      </c>
      <c r="H250" s="177">
        <f>H196/RES_summary!H$19</f>
        <v>9.6739701517729593</v>
      </c>
      <c r="I250" s="177">
        <f>I196/RES_summary!I$19</f>
        <v>9.6492607090479243</v>
      </c>
      <c r="J250" s="177">
        <f>J196/RES_summary!J$19</f>
        <v>9.6980741274035669</v>
      </c>
      <c r="K250" s="177">
        <f>K196/RES_summary!K$19</f>
        <v>9.6954698623851492</v>
      </c>
      <c r="L250" s="177">
        <f>L196/RES_summary!L$19</f>
        <v>9.7084360226805302</v>
      </c>
      <c r="M250" s="177">
        <f>M196/RES_summary!M$19</f>
        <v>9.6664524396980021</v>
      </c>
      <c r="N250" s="177">
        <f>N196/RES_summary!N$19</f>
        <v>9.6187767679644054</v>
      </c>
      <c r="O250" s="177">
        <f>O196/RES_summary!O$19</f>
        <v>9.6011634285133187</v>
      </c>
      <c r="P250" s="177">
        <f>P196/RES_summary!P$19</f>
        <v>9.543268383147856</v>
      </c>
      <c r="Q250" s="177">
        <f>Q196/RES_summary!Q$19</f>
        <v>9.4126707791299999</v>
      </c>
    </row>
    <row r="251" spans="1:17" ht="12" customHeight="1" x14ac:dyDescent="0.25">
      <c r="A251" s="158" t="s">
        <v>62</v>
      </c>
      <c r="B251" s="178">
        <f>B197/RES_summary!B$19</f>
        <v>8.1914146826164025</v>
      </c>
      <c r="C251" s="178">
        <f>C197/RES_summary!C$19</f>
        <v>8.2794308122806726</v>
      </c>
      <c r="D251" s="178">
        <f>D197/RES_summary!D$19</f>
        <v>8.1497585623805282</v>
      </c>
      <c r="E251" s="178">
        <f>E197/RES_summary!E$19</f>
        <v>8.397240190012818</v>
      </c>
      <c r="F251" s="178">
        <f>F197/RES_summary!F$19</f>
        <v>8.5987507972568142</v>
      </c>
      <c r="G251" s="178">
        <f>G197/RES_summary!G$19</f>
        <v>8.4798857217047896</v>
      </c>
      <c r="H251" s="178">
        <f>H197/RES_summary!H$19</f>
        <v>8.5648293308920707</v>
      </c>
      <c r="I251" s="178">
        <f>I197/RES_summary!I$19</f>
        <v>8.9741961108109152</v>
      </c>
      <c r="J251" s="178">
        <f>J197/RES_summary!J$19</f>
        <v>8.8970939176801878</v>
      </c>
      <c r="K251" s="178">
        <f>K197/RES_summary!K$19</f>
        <v>8.7037733430995576</v>
      </c>
      <c r="L251" s="178">
        <f>L197/RES_summary!L$19</f>
        <v>8.833251120440794</v>
      </c>
      <c r="M251" s="178">
        <f>M197/RES_summary!M$19</f>
        <v>8.826335219395574</v>
      </c>
      <c r="N251" s="178">
        <f>N197/RES_summary!N$19</f>
        <v>8.96884073943761</v>
      </c>
      <c r="O251" s="178">
        <f>O197/RES_summary!O$19</f>
        <v>9.0634057812477273</v>
      </c>
      <c r="P251" s="178">
        <f>P197/RES_summary!P$19</f>
        <v>9.4403295717004649</v>
      </c>
      <c r="Q251" s="178">
        <f>Q197/RES_summary!Q$19</f>
        <v>9.8904458855600694</v>
      </c>
    </row>
    <row r="252" spans="1:17" ht="12" customHeight="1" x14ac:dyDescent="0.25">
      <c r="A252" s="23" t="s">
        <v>57</v>
      </c>
      <c r="B252" s="177">
        <f>B198/RES_summary!B$19</f>
        <v>7.3934718220569433</v>
      </c>
      <c r="C252" s="177">
        <f>C198/RES_summary!C$19</f>
        <v>7.4604823342045812</v>
      </c>
      <c r="D252" s="177">
        <f>D198/RES_summary!D$19</f>
        <v>7.6685747150878676</v>
      </c>
      <c r="E252" s="177">
        <f>E198/RES_summary!E$19</f>
        <v>7.7286772617769017</v>
      </c>
      <c r="F252" s="177">
        <f>F198/RES_summary!F$19</f>
        <v>7.7598784923202953</v>
      </c>
      <c r="G252" s="177">
        <f>G198/RES_summary!G$19</f>
        <v>7.7791665397068659</v>
      </c>
      <c r="H252" s="177">
        <f>H198/RES_summary!H$19</f>
        <v>7.5876491150396648</v>
      </c>
      <c r="I252" s="177">
        <f>I198/RES_summary!I$19</f>
        <v>8.0940545448520727</v>
      </c>
      <c r="J252" s="177">
        <f>J198/RES_summary!J$19</f>
        <v>7.9500468833510194</v>
      </c>
      <c r="K252" s="177">
        <f>K198/RES_summary!K$19</f>
        <v>8.3621622634513724</v>
      </c>
      <c r="L252" s="177">
        <f>L198/RES_summary!L$19</f>
        <v>8.1165295937490978</v>
      </c>
      <c r="M252" s="177">
        <f>M198/RES_summary!M$19</f>
        <v>8.1365453038464111</v>
      </c>
      <c r="N252" s="177">
        <f>N198/RES_summary!N$19</f>
        <v>8.3256657012080773</v>
      </c>
      <c r="O252" s="177">
        <f>O198/RES_summary!O$19</f>
        <v>8.201945056531212</v>
      </c>
      <c r="P252" s="177">
        <f>P198/RES_summary!P$19</f>
        <v>8.4074553503020262</v>
      </c>
      <c r="Q252" s="177">
        <f>Q198/RES_summary!Q$19</f>
        <v>8.3834388837880969</v>
      </c>
    </row>
    <row r="253" spans="1:17" ht="12" customHeight="1" x14ac:dyDescent="0.25">
      <c r="A253" s="29" t="s">
        <v>140</v>
      </c>
      <c r="B253" s="176">
        <f>B199/RES_summary!B$19</f>
        <v>8.3113803188688973</v>
      </c>
      <c r="C253" s="176">
        <f>C199/RES_summary!C$19</f>
        <v>8.4429020574183511</v>
      </c>
      <c r="D253" s="176">
        <f>D199/RES_summary!D$19</f>
        <v>8.2251212807803835</v>
      </c>
      <c r="E253" s="176">
        <f>E199/RES_summary!E$19</f>
        <v>8.4977469894238915</v>
      </c>
      <c r="F253" s="176">
        <f>F199/RES_summary!F$19</f>
        <v>8.7533183518759081</v>
      </c>
      <c r="G253" s="176">
        <f>G199/RES_summary!G$19</f>
        <v>8.6285978912517241</v>
      </c>
      <c r="H253" s="176">
        <f>H199/RES_summary!H$19</f>
        <v>8.8690168993918643</v>
      </c>
      <c r="I253" s="176">
        <f>I199/RES_summary!I$19</f>
        <v>9.1170261017779204</v>
      </c>
      <c r="J253" s="176">
        <f>J199/RES_summary!J$19</f>
        <v>9.0766663797902591</v>
      </c>
      <c r="K253" s="176">
        <f>K199/RES_summary!K$19</f>
        <v>8.7262515973577273</v>
      </c>
      <c r="L253" s="176">
        <f>L199/RES_summary!L$19</f>
        <v>8.9292250137640981</v>
      </c>
      <c r="M253" s="176">
        <f>M199/RES_summary!M$19</f>
        <v>8.8936749690447456</v>
      </c>
      <c r="N253" s="176">
        <f>N199/RES_summary!N$19</f>
        <v>8.9946272087688293</v>
      </c>
      <c r="O253" s="176">
        <f>O199/RES_summary!O$19</f>
        <v>9.3218853885117259</v>
      </c>
      <c r="P253" s="176">
        <f>P199/RES_summary!P$19</f>
        <v>9.6336972254295912</v>
      </c>
      <c r="Q253" s="176">
        <f>Q199/RES_summary!Q$19</f>
        <v>10.15295977493621</v>
      </c>
    </row>
    <row r="255" spans="1:17" ht="12" customHeight="1" x14ac:dyDescent="0.25">
      <c r="A255" s="152" t="s">
        <v>195</v>
      </c>
      <c r="B255" s="184">
        <f>B201/RES_summary!B$19</f>
        <v>3.8893870621010707</v>
      </c>
      <c r="C255" s="184">
        <f>C201/RES_summary!C$19</f>
        <v>3.6066031519271124</v>
      </c>
      <c r="D255" s="184">
        <f>D201/RES_summary!D$19</f>
        <v>3.0107037842835118</v>
      </c>
      <c r="E255" s="184">
        <f>E201/RES_summary!E$19</f>
        <v>2.6548237966183867</v>
      </c>
      <c r="F255" s="184">
        <f>F201/RES_summary!F$19</f>
        <v>2.3002653057988467</v>
      </c>
      <c r="G255" s="184">
        <f>G201/RES_summary!G$19</f>
        <v>2.1504468243417234</v>
      </c>
      <c r="H255" s="184">
        <f>H201/RES_summary!H$19</f>
        <v>2.0542748160704702</v>
      </c>
      <c r="I255" s="184">
        <f>I201/RES_summary!I$19</f>
        <v>1.5523276985592318</v>
      </c>
      <c r="J255" s="184">
        <f>J201/RES_summary!J$19</f>
        <v>1.4537650912765898</v>
      </c>
      <c r="K255" s="184">
        <f>K201/RES_summary!K$19</f>
        <v>0.71441584219713461</v>
      </c>
      <c r="L255" s="184">
        <f>L201/RES_summary!L$19</f>
        <v>0.69139767826901877</v>
      </c>
      <c r="M255" s="184">
        <f>M201/RES_summary!M$19</f>
        <v>0.3504573336497922</v>
      </c>
      <c r="N255" s="184">
        <f>N201/RES_summary!N$19</f>
        <v>0.15415486798306638</v>
      </c>
      <c r="O255" s="184">
        <f>O201/RES_summary!O$19</f>
        <v>0.89697799951328594</v>
      </c>
      <c r="P255" s="184">
        <f>P201/RES_summary!P$19</f>
        <v>0.62773769178269556</v>
      </c>
      <c r="Q255" s="184">
        <f>Q201/RES_summary!Q$19</f>
        <v>0.58720035114201963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7">
        <f>B203/RES_summary!B$19</f>
        <v>0</v>
      </c>
      <c r="C257" s="177">
        <f>C203/RES_summary!C$19</f>
        <v>0</v>
      </c>
      <c r="D257" s="177">
        <f>D203/RES_summary!D$19</f>
        <v>0</v>
      </c>
      <c r="E257" s="177">
        <f>E203/RES_summary!E$19</f>
        <v>0</v>
      </c>
      <c r="F257" s="177">
        <f>F203/RES_summary!F$19</f>
        <v>0</v>
      </c>
      <c r="G257" s="177">
        <f>G203/RES_summary!G$19</f>
        <v>0</v>
      </c>
      <c r="H257" s="177">
        <f>H203/RES_summary!H$19</f>
        <v>0</v>
      </c>
      <c r="I257" s="177">
        <f>I203/RES_summary!I$19</f>
        <v>0</v>
      </c>
      <c r="J257" s="177">
        <f>J203/RES_summary!J$19</f>
        <v>0</v>
      </c>
      <c r="K257" s="177">
        <f>K203/RES_summary!K$19</f>
        <v>0</v>
      </c>
      <c r="L257" s="177">
        <f>L203/RES_summary!L$19</f>
        <v>0</v>
      </c>
      <c r="M257" s="177">
        <f>M203/RES_summary!M$19</f>
        <v>0</v>
      </c>
      <c r="N257" s="177">
        <f>N203/RES_summary!N$19</f>
        <v>0</v>
      </c>
      <c r="O257" s="177">
        <f>O203/RES_summary!O$19</f>
        <v>0</v>
      </c>
      <c r="P257" s="177">
        <f>P203/RES_summary!P$19</f>
        <v>0</v>
      </c>
      <c r="Q257" s="177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3.3412496375491836</v>
      </c>
      <c r="C260" s="178">
        <f>C206/RES_summary!C$19</f>
        <v>2.9370785792622747</v>
      </c>
      <c r="D260" s="178">
        <f>D206/RES_summary!D$19</f>
        <v>2.4550951652082937</v>
      </c>
      <c r="E260" s="178">
        <f>E206/RES_summary!E$19</f>
        <v>2.1240207406311677</v>
      </c>
      <c r="F260" s="178">
        <f>F206/RES_summary!F$19</f>
        <v>1.6780822088421379</v>
      </c>
      <c r="G260" s="178">
        <f>G206/RES_summary!G$19</f>
        <v>1.4554398630434171</v>
      </c>
      <c r="H260" s="178">
        <f>H206/RES_summary!H$19</f>
        <v>1.1483616596824604</v>
      </c>
      <c r="I260" s="178">
        <f>I206/RES_summary!I$19</f>
        <v>0.99042162445047277</v>
      </c>
      <c r="J260" s="178">
        <f>J206/RES_summary!J$19</f>
        <v>0.82627005606650361</v>
      </c>
      <c r="K260" s="178">
        <f>K206/RES_summary!K$19</f>
        <v>0.46050278586314636</v>
      </c>
      <c r="L260" s="178">
        <f>L206/RES_summary!L$19</f>
        <v>0.22651340824116567</v>
      </c>
      <c r="M260" s="178">
        <f>M206/RES_summary!M$19</f>
        <v>0</v>
      </c>
      <c r="N260" s="178">
        <f>N206/RES_summary!N$19</f>
        <v>0</v>
      </c>
      <c r="O260" s="178">
        <f>O206/RES_summary!O$19</f>
        <v>0</v>
      </c>
      <c r="P260" s="178">
        <f>P206/RES_summary!P$19</f>
        <v>0</v>
      </c>
      <c r="Q260" s="178">
        <f>Q206/RES_summary!Q$19</f>
        <v>0</v>
      </c>
    </row>
    <row r="261" spans="1:17" ht="12" customHeight="1" x14ac:dyDescent="0.25">
      <c r="A261" s="167" t="s">
        <v>144</v>
      </c>
      <c r="B261" s="183">
        <f>B207/RES_summary!B$19</f>
        <v>11.753404084272574</v>
      </c>
      <c r="C261" s="183">
        <f>C207/RES_summary!C$19</f>
        <v>11.648630734748505</v>
      </c>
      <c r="D261" s="183">
        <f>D207/RES_summary!D$19</f>
        <v>11.53155223403968</v>
      </c>
      <c r="E261" s="183">
        <f>E207/RES_summary!E$19</f>
        <v>11.439144699716492</v>
      </c>
      <c r="F261" s="183">
        <f>F207/RES_summary!F$19</f>
        <v>11.381367464718265</v>
      </c>
      <c r="G261" s="183">
        <f>G207/RES_summary!G$19</f>
        <v>11.318925477657706</v>
      </c>
      <c r="H261" s="183">
        <f>H207/RES_summary!H$19</f>
        <v>11.342318036473873</v>
      </c>
      <c r="I261" s="183">
        <f>I207/RES_summary!I$19</f>
        <v>11.179287849190723</v>
      </c>
      <c r="J261" s="183">
        <f>J207/RES_summary!J$19</f>
        <v>11.092262462616521</v>
      </c>
      <c r="K261" s="183">
        <f>K207/RES_summary!K$19</f>
        <v>10.956487495774816</v>
      </c>
      <c r="L261" s="183">
        <f>L207/RES_summary!L$19</f>
        <v>10.870719331185553</v>
      </c>
      <c r="M261" s="183">
        <f>M207/RES_summary!M$19</f>
        <v>0</v>
      </c>
      <c r="N261" s="183">
        <f>N207/RES_summary!N$19</f>
        <v>0</v>
      </c>
      <c r="O261" s="183">
        <f>O207/RES_summary!O$19</f>
        <v>0</v>
      </c>
      <c r="P261" s="183">
        <f>P207/RES_summary!P$19</f>
        <v>0</v>
      </c>
      <c r="Q261" s="183">
        <f>Q207/RES_summary!Q$19</f>
        <v>0</v>
      </c>
    </row>
    <row r="262" spans="1:17" ht="12" customHeight="1" x14ac:dyDescent="0.25">
      <c r="A262" s="167" t="s">
        <v>143</v>
      </c>
      <c r="B262" s="183">
        <f>B208/RES_summary!B$19</f>
        <v>7.6397126547785401</v>
      </c>
      <c r="C262" s="183">
        <f>C208/RES_summary!C$19</f>
        <v>8.2705278216674127</v>
      </c>
      <c r="D262" s="183">
        <f>D208/RES_summary!D$19</f>
        <v>7.4955089521241058</v>
      </c>
      <c r="E262" s="183">
        <f>E208/RES_summary!E$19</f>
        <v>7.4812006336166705</v>
      </c>
      <c r="F262" s="183">
        <f>F208/RES_summary!F$19</f>
        <v>7.3978888520681716</v>
      </c>
      <c r="G262" s="183">
        <f>G208/RES_summary!G$19</f>
        <v>7.3573015604775573</v>
      </c>
      <c r="H262" s="183">
        <f>H208/RES_summary!H$19</f>
        <v>7.3725067237080513</v>
      </c>
      <c r="I262" s="183">
        <f>I208/RES_summary!I$19</f>
        <v>7.2665371019741825</v>
      </c>
      <c r="J262" s="183">
        <f>J208/RES_summary!J$19</f>
        <v>7.2099706007007427</v>
      </c>
      <c r="K262" s="183">
        <f>K208/RES_summary!K$19</f>
        <v>7.1217168722536739</v>
      </c>
      <c r="L262" s="183">
        <f>L208/RES_summary!L$19</f>
        <v>7.06596756527063</v>
      </c>
      <c r="M262" s="183">
        <f>M208/RES_summary!M$19</f>
        <v>0</v>
      </c>
      <c r="N262" s="183">
        <f>N208/RES_summary!N$19</f>
        <v>0</v>
      </c>
      <c r="O262" s="183">
        <f>O208/RES_summary!O$19</f>
        <v>0</v>
      </c>
      <c r="P262" s="183">
        <f>P208/RES_summary!P$19</f>
        <v>0</v>
      </c>
      <c r="Q262" s="183">
        <f>Q208/RES_summary!Q$19</f>
        <v>0</v>
      </c>
    </row>
    <row r="263" spans="1:17" ht="12" customHeight="1" x14ac:dyDescent="0.25">
      <c r="A263" s="166" t="s">
        <v>57</v>
      </c>
      <c r="B263" s="182">
        <f>B209/RES_summary!B$19</f>
        <v>7.6397126547785401</v>
      </c>
      <c r="C263" s="182">
        <f>C209/RES_summary!C$19</f>
        <v>8.2705278216674127</v>
      </c>
      <c r="D263" s="182">
        <f>D209/RES_summary!D$19</f>
        <v>7.4955089521241058</v>
      </c>
      <c r="E263" s="182">
        <f>E209/RES_summary!E$19</f>
        <v>7.4812006336166705</v>
      </c>
      <c r="F263" s="182">
        <f>F209/RES_summary!F$19</f>
        <v>7.3978888520681716</v>
      </c>
      <c r="G263" s="182">
        <f>G209/RES_summary!G$19</f>
        <v>7.3573015604775573</v>
      </c>
      <c r="H263" s="182">
        <f>H209/RES_summary!H$19</f>
        <v>7.3725067237080513</v>
      </c>
      <c r="I263" s="182">
        <f>I209/RES_summary!I$19</f>
        <v>7.2665371019741825</v>
      </c>
      <c r="J263" s="182">
        <f>J209/RES_summary!J$19</f>
        <v>7.2099706007007427</v>
      </c>
      <c r="K263" s="182">
        <f>K209/RES_summary!K$19</f>
        <v>7.1217168722536739</v>
      </c>
      <c r="L263" s="182">
        <f>L209/RES_summary!L$19</f>
        <v>7.06596756527063</v>
      </c>
      <c r="M263" s="182">
        <f>M209/RES_summary!M$19</f>
        <v>0</v>
      </c>
      <c r="N263" s="182">
        <f>N209/RES_summary!N$19</f>
        <v>0</v>
      </c>
      <c r="O263" s="182">
        <f>O209/RES_summary!O$19</f>
        <v>0</v>
      </c>
      <c r="P263" s="182">
        <f>P209/RES_summary!P$19</f>
        <v>0</v>
      </c>
      <c r="Q263" s="182">
        <f>Q209/RES_summary!Q$19</f>
        <v>0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48" t="s">
        <v>59</v>
      </c>
      <c r="B268" s="177">
        <f>B214/RES_summary!B$19</f>
        <v>0</v>
      </c>
      <c r="C268" s="177">
        <f>C214/RES_summary!C$19</f>
        <v>0</v>
      </c>
      <c r="D268" s="177">
        <f>D214/RES_summary!D$19</f>
        <v>0</v>
      </c>
      <c r="E268" s="177">
        <f>E214/RES_summary!E$19</f>
        <v>0</v>
      </c>
      <c r="F268" s="177">
        <f>F214/RES_summary!F$19</f>
        <v>0</v>
      </c>
      <c r="G268" s="177">
        <f>G214/RES_summary!G$19</f>
        <v>0</v>
      </c>
      <c r="H268" s="177">
        <f>H214/RES_summary!H$19</f>
        <v>0</v>
      </c>
      <c r="I268" s="177">
        <f>I214/RES_summary!I$19</f>
        <v>0</v>
      </c>
      <c r="J268" s="177">
        <f>J214/RES_summary!J$19</f>
        <v>0</v>
      </c>
      <c r="K268" s="177">
        <f>K214/RES_summary!K$19</f>
        <v>0</v>
      </c>
      <c r="L268" s="177">
        <f>L214/RES_summary!L$19</f>
        <v>0</v>
      </c>
      <c r="M268" s="177">
        <f>M214/RES_summary!M$19</f>
        <v>0</v>
      </c>
      <c r="N268" s="177">
        <f>N214/RES_summary!N$19</f>
        <v>0</v>
      </c>
      <c r="O268" s="177">
        <f>O214/RES_summary!O$19</f>
        <v>0</v>
      </c>
      <c r="P268" s="177">
        <f>P214/RES_summary!P$19</f>
        <v>0</v>
      </c>
      <c r="Q268" s="177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0.54813742455188708</v>
      </c>
      <c r="C269" s="178">
        <f>C215/RES_summary!C$19</f>
        <v>0.66952457266483767</v>
      </c>
      <c r="D269" s="178">
        <f>D215/RES_summary!D$19</f>
        <v>0.55560861907521819</v>
      </c>
      <c r="E269" s="178">
        <f>E215/RES_summary!E$19</f>
        <v>0.53080305598721877</v>
      </c>
      <c r="F269" s="178">
        <f>F215/RES_summary!F$19</f>
        <v>0.6221830969567087</v>
      </c>
      <c r="G269" s="178">
        <f>G215/RES_summary!G$19</f>
        <v>0.69500696129830597</v>
      </c>
      <c r="H269" s="178">
        <f>H215/RES_summary!H$19</f>
        <v>0.90591315638800973</v>
      </c>
      <c r="I269" s="178">
        <f>I215/RES_summary!I$19</f>
        <v>0.56190607410875892</v>
      </c>
      <c r="J269" s="178">
        <f>J215/RES_summary!J$19</f>
        <v>0.62749503521008632</v>
      </c>
      <c r="K269" s="178">
        <f>K215/RES_summary!K$19</f>
        <v>0.25391305633398831</v>
      </c>
      <c r="L269" s="178">
        <f>L215/RES_summary!L$19</f>
        <v>0.4648842700278531</v>
      </c>
      <c r="M269" s="178">
        <f>M215/RES_summary!M$19</f>
        <v>0.3504573336497922</v>
      </c>
      <c r="N269" s="178">
        <f>N215/RES_summary!N$19</f>
        <v>0.15415486798306638</v>
      </c>
      <c r="O269" s="178">
        <f>O215/RES_summary!O$19</f>
        <v>0.89697799951328594</v>
      </c>
      <c r="P269" s="178">
        <f>P215/RES_summary!P$19</f>
        <v>0.62773769178269556</v>
      </c>
      <c r="Q269" s="178">
        <f>Q215/RES_summary!Q$19</f>
        <v>0.58720035114201963</v>
      </c>
    </row>
    <row r="270" spans="1:17" ht="12" customHeight="1" x14ac:dyDescent="0.25">
      <c r="A270" s="23" t="s">
        <v>57</v>
      </c>
      <c r="B270" s="177">
        <f>B216/RES_summary!B$19</f>
        <v>4.1940343512855822</v>
      </c>
      <c r="C270" s="177">
        <f>C216/RES_summary!C$19</f>
        <v>4.0236687792292685</v>
      </c>
      <c r="D270" s="177">
        <f>D216/RES_summary!D$19</f>
        <v>4.1031172359630261</v>
      </c>
      <c r="E270" s="177">
        <f>E216/RES_summary!E$19</f>
        <v>4.0616611422738789</v>
      </c>
      <c r="F270" s="177">
        <f>F216/RES_summary!F$19</f>
        <v>3.998908373634801</v>
      </c>
      <c r="G270" s="177">
        <f>G216/RES_summary!G$19</f>
        <v>3.969821059482177</v>
      </c>
      <c r="H270" s="177">
        <f>H216/RES_summary!H$19</f>
        <v>3.8160926159518427</v>
      </c>
      <c r="I270" s="177">
        <f>I216/RES_summary!I$19</f>
        <v>4.0244624226708403</v>
      </c>
      <c r="J270" s="177">
        <f>J216/RES_summary!J$19</f>
        <v>3.9368404948035614</v>
      </c>
      <c r="K270" s="177">
        <f>K216/RES_summary!K$19</f>
        <v>4.1127319981785737</v>
      </c>
      <c r="L270" s="177">
        <f>L216/RES_summary!L$19</f>
        <v>3.9365842523022385</v>
      </c>
      <c r="M270" s="177">
        <f>M216/RES_summary!M$19</f>
        <v>3.9403419982247492</v>
      </c>
      <c r="N270" s="177">
        <f>N216/RES_summary!N$19</f>
        <v>3.9991389111551361</v>
      </c>
      <c r="O270" s="177">
        <f>O216/RES_summary!O$19</f>
        <v>3.8864258932741387</v>
      </c>
      <c r="P270" s="177">
        <f>P216/RES_summary!P$19</f>
        <v>3.98080149091613</v>
      </c>
      <c r="Q270" s="177">
        <f>Q216/RES_summary!Q$19</f>
        <v>3.9581269056072874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0.31909220160609386</v>
      </c>
      <c r="D275" s="168">
        <f t="shared" ref="D275:Q275" si="69">SUM(D276,D278,D280,D289)</f>
        <v>0.10763235173789353</v>
      </c>
      <c r="E275" s="168">
        <f t="shared" si="69"/>
        <v>0.41315231893833704</v>
      </c>
      <c r="F275" s="168">
        <f t="shared" si="69"/>
        <v>0.48228078943983965</v>
      </c>
      <c r="G275" s="168">
        <f t="shared" si="69"/>
        <v>0.28991883242927141</v>
      </c>
      <c r="H275" s="168">
        <f t="shared" si="69"/>
        <v>0.7500304073765528</v>
      </c>
      <c r="I275" s="168">
        <f t="shared" si="69"/>
        <v>0.21465111627604475</v>
      </c>
      <c r="J275" s="168">
        <f t="shared" si="69"/>
        <v>0.38779406079847911</v>
      </c>
      <c r="K275" s="168">
        <f t="shared" si="69"/>
        <v>0.26647713820478375</v>
      </c>
      <c r="L275" s="168">
        <f t="shared" si="69"/>
        <v>0.84784963901367782</v>
      </c>
      <c r="M275" s="168">
        <f t="shared" si="69"/>
        <v>0.66123222286081795</v>
      </c>
      <c r="N275" s="168">
        <f t="shared" si="69"/>
        <v>1.0985603458094704</v>
      </c>
      <c r="O275" s="168">
        <f t="shared" si="69"/>
        <v>1.0512953033910593</v>
      </c>
      <c r="P275" s="168">
        <f t="shared" si="69"/>
        <v>2.0353934427384108</v>
      </c>
      <c r="Q275" s="168">
        <f t="shared" si="69"/>
        <v>4.0820955818265796</v>
      </c>
    </row>
    <row r="276" spans="1:17" ht="12" customHeight="1" x14ac:dyDescent="0.25">
      <c r="A276" s="158" t="s">
        <v>65</v>
      </c>
      <c r="B276" s="157"/>
      <c r="C276" s="157">
        <f>C277</f>
        <v>0.20538859571428839</v>
      </c>
      <c r="D276" s="157">
        <f t="shared" ref="D276:Q276" si="70">D277</f>
        <v>6.9152600694817795E-2</v>
      </c>
      <c r="E276" s="157">
        <f t="shared" si="70"/>
        <v>0.26330572608715969</v>
      </c>
      <c r="F276" s="157">
        <f t="shared" si="70"/>
        <v>0.30288608646120668</v>
      </c>
      <c r="G276" s="157">
        <f t="shared" si="70"/>
        <v>0.17984859696559494</v>
      </c>
      <c r="H276" s="157">
        <f t="shared" si="70"/>
        <v>0.44886515625406376</v>
      </c>
      <c r="I276" s="157">
        <f t="shared" si="70"/>
        <v>0.12338882981635306</v>
      </c>
      <c r="J276" s="157">
        <f t="shared" si="70"/>
        <v>0.22370962595959046</v>
      </c>
      <c r="K276" s="157">
        <f t="shared" si="70"/>
        <v>0.15408079759207713</v>
      </c>
      <c r="L276" s="157">
        <f t="shared" si="70"/>
        <v>0.45648283837727477</v>
      </c>
      <c r="M276" s="157">
        <f t="shared" si="70"/>
        <v>0.30467638429980071</v>
      </c>
      <c r="N276" s="157">
        <f t="shared" si="70"/>
        <v>0.47867452630533625</v>
      </c>
      <c r="O276" s="157">
        <f t="shared" si="70"/>
        <v>0.4426000211435917</v>
      </c>
      <c r="P276" s="157">
        <f t="shared" si="70"/>
        <v>0.78176547116111161</v>
      </c>
      <c r="Q276" s="157">
        <f t="shared" si="70"/>
        <v>1.5695929878858879</v>
      </c>
    </row>
    <row r="277" spans="1:17" ht="12" customHeight="1" x14ac:dyDescent="0.25">
      <c r="A277" s="23" t="s">
        <v>60</v>
      </c>
      <c r="B277" s="156"/>
      <c r="C277" s="156">
        <f>RES_hhdet_in_fec!C$145</f>
        <v>0.20538859571428839</v>
      </c>
      <c r="D277" s="156">
        <f>RES_hhdet_in_fec!D$145</f>
        <v>6.9152600694817795E-2</v>
      </c>
      <c r="E277" s="156">
        <f>RES_hhdet_in_fec!E$145</f>
        <v>0.26330572608715969</v>
      </c>
      <c r="F277" s="156">
        <f>RES_hhdet_in_fec!F$145</f>
        <v>0.30288608646120668</v>
      </c>
      <c r="G277" s="156">
        <f>RES_hhdet_in_fec!G$145</f>
        <v>0.17984859696559494</v>
      </c>
      <c r="H277" s="156">
        <f>RES_hhdet_in_fec!H$145</f>
        <v>0.44886515625406376</v>
      </c>
      <c r="I277" s="156">
        <f>RES_hhdet_in_fec!I$145</f>
        <v>0.12338882981635306</v>
      </c>
      <c r="J277" s="156">
        <f>RES_hhdet_in_fec!J$145</f>
        <v>0.22370962595959046</v>
      </c>
      <c r="K277" s="156">
        <f>RES_hhdet_in_fec!K$145</f>
        <v>0.15408079759207713</v>
      </c>
      <c r="L277" s="156">
        <f>RES_hhdet_in_fec!L$145</f>
        <v>0.45648283837727477</v>
      </c>
      <c r="M277" s="156">
        <f>RES_hhdet_in_fec!M$145</f>
        <v>0.30467638429980071</v>
      </c>
      <c r="N277" s="156">
        <f>RES_hhdet_in_fec!N$145</f>
        <v>0.47867452630533625</v>
      </c>
      <c r="O277" s="156">
        <f>RES_hhdet_in_fec!O$145</f>
        <v>0.4426000211435917</v>
      </c>
      <c r="P277" s="156">
        <f>RES_hhdet_in_fec!P$145</f>
        <v>0.78176547116111161</v>
      </c>
      <c r="Q277" s="156">
        <f>RES_hhdet_in_fec!Q$145</f>
        <v>1.5695929878858879</v>
      </c>
    </row>
    <row r="278" spans="1:17" ht="12" customHeight="1" x14ac:dyDescent="0.25">
      <c r="A278" s="158" t="s">
        <v>112</v>
      </c>
      <c r="B278" s="157"/>
      <c r="C278" s="157">
        <f>C279</f>
        <v>7.6353638641655681E-3</v>
      </c>
      <c r="D278" s="157">
        <f t="shared" ref="D278:Q278" si="71">D279</f>
        <v>2.7178896614959585E-3</v>
      </c>
      <c r="E278" s="157">
        <f t="shared" si="71"/>
        <v>9.82959702884105E-3</v>
      </c>
      <c r="F278" s="157">
        <f t="shared" si="71"/>
        <v>1.0921293835136493E-2</v>
      </c>
      <c r="G278" s="157">
        <f t="shared" si="71"/>
        <v>6.6441132116688284E-3</v>
      </c>
      <c r="H278" s="157">
        <f t="shared" si="71"/>
        <v>1.6290310246756222E-2</v>
      </c>
      <c r="I278" s="157">
        <f t="shared" si="71"/>
        <v>5.0394596528415356E-3</v>
      </c>
      <c r="J278" s="157">
        <f t="shared" si="71"/>
        <v>9.8310257247978938E-3</v>
      </c>
      <c r="K278" s="157">
        <f t="shared" si="71"/>
        <v>7.1477552434213686E-3</v>
      </c>
      <c r="L278" s="157">
        <f t="shared" si="71"/>
        <v>2.2759245840134144E-2</v>
      </c>
      <c r="M278" s="157">
        <f t="shared" si="71"/>
        <v>1.9518721946519085E-2</v>
      </c>
      <c r="N278" s="157">
        <f t="shared" si="71"/>
        <v>3.3794974662028798E-2</v>
      </c>
      <c r="O278" s="157">
        <f t="shared" si="71"/>
        <v>3.1130092099101093E-2</v>
      </c>
      <c r="P278" s="157">
        <f t="shared" si="71"/>
        <v>6.2852849321225757E-2</v>
      </c>
      <c r="Q278" s="157">
        <f t="shared" si="71"/>
        <v>0.12084392142750291</v>
      </c>
    </row>
    <row r="279" spans="1:17" ht="12" customHeight="1" x14ac:dyDescent="0.25">
      <c r="A279" s="23" t="s">
        <v>60</v>
      </c>
      <c r="B279" s="156"/>
      <c r="C279" s="156">
        <f>RES_hhdet_in_fec!C$147</f>
        <v>7.6353638641655681E-3</v>
      </c>
      <c r="D279" s="156">
        <f>RES_hhdet_in_fec!D$147</f>
        <v>2.7178896614959585E-3</v>
      </c>
      <c r="E279" s="156">
        <f>RES_hhdet_in_fec!E$147</f>
        <v>9.82959702884105E-3</v>
      </c>
      <c r="F279" s="156">
        <f>RES_hhdet_in_fec!F$147</f>
        <v>1.0921293835136493E-2</v>
      </c>
      <c r="G279" s="156">
        <f>RES_hhdet_in_fec!G$147</f>
        <v>6.6441132116688284E-3</v>
      </c>
      <c r="H279" s="156">
        <f>RES_hhdet_in_fec!H$147</f>
        <v>1.6290310246756222E-2</v>
      </c>
      <c r="I279" s="156">
        <f>RES_hhdet_in_fec!I$147</f>
        <v>5.0394596528415356E-3</v>
      </c>
      <c r="J279" s="156">
        <f>RES_hhdet_in_fec!J$147</f>
        <v>9.8310257247978938E-3</v>
      </c>
      <c r="K279" s="156">
        <f>RES_hhdet_in_fec!K$147</f>
        <v>7.1477552434213686E-3</v>
      </c>
      <c r="L279" s="156">
        <f>RES_hhdet_in_fec!L$147</f>
        <v>2.2759245840134144E-2</v>
      </c>
      <c r="M279" s="156">
        <f>RES_hhdet_in_fec!M$147</f>
        <v>1.9518721946519085E-2</v>
      </c>
      <c r="N279" s="156">
        <f>RES_hhdet_in_fec!N$147</f>
        <v>3.3794974662028798E-2</v>
      </c>
      <c r="O279" s="156">
        <f>RES_hhdet_in_fec!O$147</f>
        <v>3.1130092099101093E-2</v>
      </c>
      <c r="P279" s="156">
        <f>RES_hhdet_in_fec!P$147</f>
        <v>6.2852849321225757E-2</v>
      </c>
      <c r="Q279" s="156">
        <f>RES_hhdet_in_fec!Q$147</f>
        <v>0.12084392142750291</v>
      </c>
    </row>
    <row r="280" spans="1:17" ht="12" customHeight="1" x14ac:dyDescent="0.25">
      <c r="A280" s="158" t="s">
        <v>63</v>
      </c>
      <c r="B280" s="157"/>
      <c r="C280" s="157">
        <f>SUM(C281:C282,C285:C286)</f>
        <v>8.6298662011471503E-2</v>
      </c>
      <c r="D280" s="157">
        <f t="shared" ref="D280:Q280" si="72">SUM(D281:D282,D285:D286)</f>
        <v>2.8862700143643186E-2</v>
      </c>
      <c r="E280" s="157">
        <f t="shared" si="72"/>
        <v>0.11289382697330441</v>
      </c>
      <c r="F280" s="157">
        <f t="shared" si="72"/>
        <v>0.13604851187690861</v>
      </c>
      <c r="G280" s="157">
        <f t="shared" si="72"/>
        <v>8.3469369364587154E-2</v>
      </c>
      <c r="H280" s="157">
        <f t="shared" si="72"/>
        <v>0.23183221861272216</v>
      </c>
      <c r="I280" s="157">
        <f t="shared" si="72"/>
        <v>6.879335304410282E-2</v>
      </c>
      <c r="J280" s="157">
        <f t="shared" si="72"/>
        <v>0.12327869502471921</v>
      </c>
      <c r="K280" s="157">
        <f t="shared" si="72"/>
        <v>8.2461636394434351E-2</v>
      </c>
      <c r="L280" s="157">
        <f t="shared" si="72"/>
        <v>0.29195151305450284</v>
      </c>
      <c r="M280" s="157">
        <f t="shared" si="72"/>
        <v>0.26673375417717471</v>
      </c>
      <c r="N280" s="157">
        <f t="shared" si="72"/>
        <v>0.46178996093118108</v>
      </c>
      <c r="O280" s="157">
        <f t="shared" si="72"/>
        <v>0.45603446329870495</v>
      </c>
      <c r="P280" s="157">
        <f t="shared" si="72"/>
        <v>0.93417045953014344</v>
      </c>
      <c r="Q280" s="157">
        <f t="shared" si="72"/>
        <v>1.8684832824881048</v>
      </c>
    </row>
    <row r="281" spans="1:17" ht="12" customHeight="1" x14ac:dyDescent="0.25">
      <c r="A281" s="167" t="s">
        <v>144</v>
      </c>
      <c r="B281" s="132"/>
      <c r="C281" s="132">
        <f>RES_hhdet_in_fec!C$149</f>
        <v>0</v>
      </c>
      <c r="D281" s="132">
        <f>RES_hhdet_in_fec!D$149</f>
        <v>0</v>
      </c>
      <c r="E281" s="132">
        <f>RES_hhdet_in_fec!E$149</f>
        <v>0</v>
      </c>
      <c r="F281" s="132">
        <f>RES_hhdet_in_fec!F$149</f>
        <v>0</v>
      </c>
      <c r="G281" s="132">
        <f>RES_hhdet_in_fec!G$149</f>
        <v>0</v>
      </c>
      <c r="H281" s="132">
        <f>RES_hhdet_in_fec!H$149</f>
        <v>0</v>
      </c>
      <c r="I281" s="132">
        <f>RES_hhdet_in_fec!I$149</f>
        <v>0</v>
      </c>
      <c r="J281" s="132">
        <f>RES_hhdet_in_fec!J$149</f>
        <v>0</v>
      </c>
      <c r="K281" s="132">
        <f>RES_hhdet_in_fec!K$149</f>
        <v>0</v>
      </c>
      <c r="L281" s="132">
        <f>RES_hhdet_in_fec!L$149</f>
        <v>0</v>
      </c>
      <c r="M281" s="132">
        <f>RES_hhdet_in_fec!M$149</f>
        <v>0</v>
      </c>
      <c r="N281" s="132">
        <f>RES_hhdet_in_fec!N$149</f>
        <v>0</v>
      </c>
      <c r="O281" s="132">
        <f>RES_hhdet_in_fec!O$149</f>
        <v>0</v>
      </c>
      <c r="P281" s="132">
        <f>RES_hhdet_in_fec!P$149</f>
        <v>0</v>
      </c>
      <c r="Q281" s="132">
        <f>RES_hhdet_in_fec!Q$149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3">SUM(D283:D284)</f>
        <v>0</v>
      </c>
      <c r="E282" s="132">
        <f t="shared" si="73"/>
        <v>0</v>
      </c>
      <c r="F282" s="132">
        <f t="shared" si="73"/>
        <v>0</v>
      </c>
      <c r="G282" s="132">
        <f t="shared" si="73"/>
        <v>0</v>
      </c>
      <c r="H282" s="132">
        <f t="shared" si="73"/>
        <v>0</v>
      </c>
      <c r="I282" s="132">
        <f t="shared" si="73"/>
        <v>0</v>
      </c>
      <c r="J282" s="132">
        <f t="shared" si="73"/>
        <v>0</v>
      </c>
      <c r="K282" s="132">
        <f t="shared" si="73"/>
        <v>0</v>
      </c>
      <c r="L282" s="132">
        <f t="shared" si="73"/>
        <v>0</v>
      </c>
      <c r="M282" s="132">
        <f t="shared" si="73"/>
        <v>0</v>
      </c>
      <c r="N282" s="132">
        <f t="shared" si="73"/>
        <v>0</v>
      </c>
      <c r="O282" s="132">
        <f t="shared" si="73"/>
        <v>0</v>
      </c>
      <c r="P282" s="132">
        <f t="shared" si="73"/>
        <v>0</v>
      </c>
      <c r="Q282" s="132">
        <f t="shared" si="73"/>
        <v>0</v>
      </c>
    </row>
    <row r="283" spans="1:17" ht="12" customHeight="1" x14ac:dyDescent="0.25">
      <c r="A283" s="166" t="s">
        <v>57</v>
      </c>
      <c r="B283" s="165"/>
      <c r="C283" s="165">
        <f>RES_hhdet_in_fec!C$151</f>
        <v>0</v>
      </c>
      <c r="D283" s="165">
        <f>RES_hhdet_in_fec!D$151</f>
        <v>0</v>
      </c>
      <c r="E283" s="165">
        <f>RES_hhdet_in_fec!E$151</f>
        <v>0</v>
      </c>
      <c r="F283" s="165">
        <f>RES_hhdet_in_fec!F$151</f>
        <v>0</v>
      </c>
      <c r="G283" s="165">
        <f>RES_hhdet_in_fec!G$151</f>
        <v>0</v>
      </c>
      <c r="H283" s="165">
        <f>RES_hhdet_in_fec!H$151</f>
        <v>0</v>
      </c>
      <c r="I283" s="165">
        <f>RES_hhdet_in_fec!I$151</f>
        <v>0</v>
      </c>
      <c r="J283" s="165">
        <f>RES_hhdet_in_fec!J$151</f>
        <v>0</v>
      </c>
      <c r="K283" s="165">
        <f>RES_hhdet_in_fec!K$151</f>
        <v>0</v>
      </c>
      <c r="L283" s="165">
        <f>RES_hhdet_in_fec!L$151</f>
        <v>0</v>
      </c>
      <c r="M283" s="165">
        <f>RES_hhdet_in_fec!M$151</f>
        <v>0</v>
      </c>
      <c r="N283" s="165">
        <f>RES_hhdet_in_fec!N$151</f>
        <v>0</v>
      </c>
      <c r="O283" s="165">
        <f>RES_hhdet_in_fec!O$151</f>
        <v>0</v>
      </c>
      <c r="P283" s="165">
        <f>RES_hhdet_in_fec!P$151</f>
        <v>0</v>
      </c>
      <c r="Q283" s="165">
        <f>RES_hhdet_in_fec!Q$151</f>
        <v>0</v>
      </c>
    </row>
    <row r="284" spans="1:17" ht="12" customHeight="1" x14ac:dyDescent="0.25">
      <c r="A284" s="147" t="s">
        <v>59</v>
      </c>
      <c r="B284" s="164"/>
      <c r="C284" s="164">
        <f>RES_hhdet_in_fec!C$152</f>
        <v>0</v>
      </c>
      <c r="D284" s="164">
        <f>RES_hhdet_in_fec!D$152</f>
        <v>0</v>
      </c>
      <c r="E284" s="164">
        <f>RES_hhdet_in_fec!E$152</f>
        <v>0</v>
      </c>
      <c r="F284" s="164">
        <f>RES_hhdet_in_fec!F$152</f>
        <v>0</v>
      </c>
      <c r="G284" s="164">
        <f>RES_hhdet_in_fec!G$152</f>
        <v>0</v>
      </c>
      <c r="H284" s="164">
        <f>RES_hhdet_in_fec!H$152</f>
        <v>0</v>
      </c>
      <c r="I284" s="164">
        <f>RES_hhdet_in_fec!I$152</f>
        <v>0</v>
      </c>
      <c r="J284" s="164">
        <f>RES_hhdet_in_fec!J$152</f>
        <v>0</v>
      </c>
      <c r="K284" s="164">
        <f>RES_hhdet_in_fec!K$152</f>
        <v>0</v>
      </c>
      <c r="L284" s="164">
        <f>RES_hhdet_in_fec!L$152</f>
        <v>0</v>
      </c>
      <c r="M284" s="164">
        <f>RES_hhdet_in_fec!M$152</f>
        <v>0</v>
      </c>
      <c r="N284" s="164">
        <f>RES_hhdet_in_fec!N$152</f>
        <v>0</v>
      </c>
      <c r="O284" s="164">
        <f>RES_hhdet_in_fec!O$152</f>
        <v>0</v>
      </c>
      <c r="P284" s="164">
        <f>RES_hhdet_in_fec!P$152</f>
        <v>0</v>
      </c>
      <c r="Q284" s="164">
        <f>RES_hhdet_in_fec!Q$152</f>
        <v>0</v>
      </c>
    </row>
    <row r="285" spans="1:17" ht="12" customHeight="1" x14ac:dyDescent="0.25">
      <c r="A285" s="163" t="s">
        <v>142</v>
      </c>
      <c r="B285" s="162"/>
      <c r="C285" s="162">
        <f>RES_hhdet_in_fec!C$153</f>
        <v>8.618673183511795E-2</v>
      </c>
      <c r="D285" s="162">
        <f>RES_hhdet_in_fec!D$153</f>
        <v>2.8300601158941903E-2</v>
      </c>
      <c r="E285" s="162">
        <f>RES_hhdet_in_fec!E$153</f>
        <v>0.11240252186558349</v>
      </c>
      <c r="F285" s="162">
        <f>RES_hhdet_in_fec!F$153</f>
        <v>0.13402456227433973</v>
      </c>
      <c r="G285" s="162">
        <f>RES_hhdet_in_fec!G$153</f>
        <v>8.1258896841060108E-2</v>
      </c>
      <c r="H285" s="162">
        <f>RES_hhdet_in_fec!H$153</f>
        <v>0.22720502175761484</v>
      </c>
      <c r="I285" s="162">
        <f>RES_hhdet_in_fec!I$153</f>
        <v>5.6384061167538364E-2</v>
      </c>
      <c r="J285" s="162">
        <f>RES_hhdet_in_fec!J$153</f>
        <v>9.3982267989867085E-2</v>
      </c>
      <c r="K285" s="162">
        <f>RES_hhdet_in_fec!K$153</f>
        <v>4.4755027773446338E-2</v>
      </c>
      <c r="L285" s="162">
        <f>RES_hhdet_in_fec!L$153</f>
        <v>0.21536249002395244</v>
      </c>
      <c r="M285" s="162">
        <f>RES_hhdet_in_fec!M$153</f>
        <v>0.16909442521389428</v>
      </c>
      <c r="N285" s="162">
        <f>RES_hhdet_in_fec!N$153</f>
        <v>0.31663946801177567</v>
      </c>
      <c r="O285" s="162">
        <f>RES_hhdet_in_fec!O$153</f>
        <v>0.28989906339961474</v>
      </c>
      <c r="P285" s="162">
        <f>RES_hhdet_in_fec!P$153</f>
        <v>0.60262070944889767</v>
      </c>
      <c r="Q285" s="162">
        <f>RES_hhdet_in_fec!Q$153</f>
        <v>1.2361576464664508</v>
      </c>
    </row>
    <row r="286" spans="1:17" ht="12" customHeight="1" x14ac:dyDescent="0.25">
      <c r="A286" s="161" t="s">
        <v>141</v>
      </c>
      <c r="B286" s="160"/>
      <c r="C286" s="160">
        <f>SUM(C287:C288)</f>
        <v>1.1193017635355813E-4</v>
      </c>
      <c r="D286" s="160">
        <f t="shared" ref="D286:Q286" si="74">SUM(D287:D288)</f>
        <v>5.6209898470128115E-4</v>
      </c>
      <c r="E286" s="160">
        <f t="shared" si="74"/>
        <v>4.9130510772092261E-4</v>
      </c>
      <c r="F286" s="160">
        <f t="shared" si="74"/>
        <v>2.0239496025688704E-3</v>
      </c>
      <c r="G286" s="160">
        <f t="shared" si="74"/>
        <v>2.2104725235270453E-3</v>
      </c>
      <c r="H286" s="160">
        <f t="shared" si="74"/>
        <v>4.6271968551073132E-3</v>
      </c>
      <c r="I286" s="160">
        <f t="shared" si="74"/>
        <v>1.2409291876564452E-2</v>
      </c>
      <c r="J286" s="160">
        <f t="shared" si="74"/>
        <v>2.9296427034852125E-2</v>
      </c>
      <c r="K286" s="160">
        <f t="shared" si="74"/>
        <v>3.7706608620988007E-2</v>
      </c>
      <c r="L286" s="160">
        <f t="shared" si="74"/>
        <v>7.6589023030550374E-2</v>
      </c>
      <c r="M286" s="160">
        <f t="shared" si="74"/>
        <v>9.7639328963280411E-2</v>
      </c>
      <c r="N286" s="160">
        <f t="shared" si="74"/>
        <v>0.14515049291940538</v>
      </c>
      <c r="O286" s="160">
        <f t="shared" si="74"/>
        <v>0.16613539989909021</v>
      </c>
      <c r="P286" s="160">
        <f t="shared" si="74"/>
        <v>0.33154975008124576</v>
      </c>
      <c r="Q286" s="160">
        <f t="shared" si="74"/>
        <v>0.63232563602165404</v>
      </c>
    </row>
    <row r="287" spans="1:17" ht="12" customHeight="1" x14ac:dyDescent="0.25">
      <c r="A287" s="148" t="s">
        <v>60</v>
      </c>
      <c r="B287" s="156"/>
      <c r="C287" s="156">
        <f>RES_hhdet_in_fec!C$155</f>
        <v>9.0502016395770411E-5</v>
      </c>
      <c r="D287" s="156">
        <f>RES_hhdet_in_fec!D$155</f>
        <v>4.2088226460113806E-4</v>
      </c>
      <c r="E287" s="156">
        <f>RES_hhdet_in_fec!E$155</f>
        <v>3.7068102906293851E-4</v>
      </c>
      <c r="F287" s="156">
        <f>RES_hhdet_in_fec!F$155</f>
        <v>1.5304623908793768E-3</v>
      </c>
      <c r="G287" s="156">
        <f>RES_hhdet_in_fec!G$155</f>
        <v>1.6619762023065928E-3</v>
      </c>
      <c r="H287" s="156">
        <f>RES_hhdet_in_fec!H$155</f>
        <v>3.5251316155368809E-3</v>
      </c>
      <c r="I287" s="156">
        <f>RES_hhdet_in_fec!I$155</f>
        <v>9.3371320691617524E-3</v>
      </c>
      <c r="J287" s="156">
        <f>RES_hhdet_in_fec!J$155</f>
        <v>2.2066403753037336E-2</v>
      </c>
      <c r="K287" s="156">
        <f>RES_hhdet_in_fec!K$155</f>
        <v>2.7498292766581344E-2</v>
      </c>
      <c r="L287" s="156">
        <f>RES_hhdet_in_fec!L$155</f>
        <v>5.6623501608322226E-2</v>
      </c>
      <c r="M287" s="156">
        <f>RES_hhdet_in_fec!M$155</f>
        <v>7.2210690889510626E-2</v>
      </c>
      <c r="N287" s="156">
        <f>RES_hhdet_in_fec!N$155</f>
        <v>0.10683798666319318</v>
      </c>
      <c r="O287" s="156">
        <f>RES_hhdet_in_fec!O$155</f>
        <v>0.12399614274991658</v>
      </c>
      <c r="P287" s="156">
        <f>RES_hhdet_in_fec!P$155</f>
        <v>0.24772905244097718</v>
      </c>
      <c r="Q287" s="156">
        <f>RES_hhdet_in_fec!Q$155</f>
        <v>0.47783261351966028</v>
      </c>
    </row>
    <row r="288" spans="1:17" ht="12" customHeight="1" x14ac:dyDescent="0.25">
      <c r="A288" s="148" t="s">
        <v>59</v>
      </c>
      <c r="B288" s="156"/>
      <c r="C288" s="156">
        <f>RES_hhdet_in_fec!C$156</f>
        <v>2.1428159957787716E-5</v>
      </c>
      <c r="D288" s="156">
        <f>RES_hhdet_in_fec!D$156</f>
        <v>1.4121672010014309E-4</v>
      </c>
      <c r="E288" s="156">
        <f>RES_hhdet_in_fec!E$156</f>
        <v>1.2062407865798411E-4</v>
      </c>
      <c r="F288" s="156">
        <f>RES_hhdet_in_fec!F$156</f>
        <v>4.9348721168949344E-4</v>
      </c>
      <c r="G288" s="156">
        <f>RES_hhdet_in_fec!G$156</f>
        <v>5.4849632122045224E-4</v>
      </c>
      <c r="H288" s="156">
        <f>RES_hhdet_in_fec!H$156</f>
        <v>1.1020652395704324E-3</v>
      </c>
      <c r="I288" s="156">
        <f>RES_hhdet_in_fec!I$156</f>
        <v>3.072159807402699E-3</v>
      </c>
      <c r="J288" s="156">
        <f>RES_hhdet_in_fec!J$156</f>
        <v>7.230023281814788E-3</v>
      </c>
      <c r="K288" s="156">
        <f>RES_hhdet_in_fec!K$156</f>
        <v>1.0208315854406664E-2</v>
      </c>
      <c r="L288" s="156">
        <f>RES_hhdet_in_fec!L$156</f>
        <v>1.9965521422228155E-2</v>
      </c>
      <c r="M288" s="156">
        <f>RES_hhdet_in_fec!M$156</f>
        <v>2.5428638073769785E-2</v>
      </c>
      <c r="N288" s="156">
        <f>RES_hhdet_in_fec!N$156</f>
        <v>3.83125062562122E-2</v>
      </c>
      <c r="O288" s="156">
        <f>RES_hhdet_in_fec!O$156</f>
        <v>4.2139257149173638E-2</v>
      </c>
      <c r="P288" s="156">
        <f>RES_hhdet_in_fec!P$156</f>
        <v>8.3820697640268588E-2</v>
      </c>
      <c r="Q288" s="156">
        <f>RES_hhdet_in_fec!Q$156</f>
        <v>0.15449302250199376</v>
      </c>
    </row>
    <row r="289" spans="1:17" ht="12" customHeight="1" x14ac:dyDescent="0.25">
      <c r="A289" s="158" t="s">
        <v>62</v>
      </c>
      <c r="B289" s="157"/>
      <c r="C289" s="157">
        <f>SUM(C290:C291)</f>
        <v>1.9769580016168412E-2</v>
      </c>
      <c r="D289" s="157">
        <f t="shared" ref="D289:Q289" si="75">SUM(D290:D291)</f>
        <v>6.8991612379365836E-3</v>
      </c>
      <c r="E289" s="157">
        <f t="shared" si="75"/>
        <v>2.7123168849031865E-2</v>
      </c>
      <c r="F289" s="157">
        <f t="shared" si="75"/>
        <v>3.2424897266587829E-2</v>
      </c>
      <c r="G289" s="157">
        <f t="shared" si="75"/>
        <v>1.995675288742052E-2</v>
      </c>
      <c r="H289" s="157">
        <f t="shared" si="75"/>
        <v>5.3042722263010642E-2</v>
      </c>
      <c r="I289" s="157">
        <f t="shared" si="75"/>
        <v>1.7429473762747314E-2</v>
      </c>
      <c r="J289" s="157">
        <f t="shared" si="75"/>
        <v>3.0974714089371566E-2</v>
      </c>
      <c r="K289" s="157">
        <f t="shared" si="75"/>
        <v>2.2786948974850875E-2</v>
      </c>
      <c r="L289" s="157">
        <f t="shared" si="75"/>
        <v>7.6656041741766046E-2</v>
      </c>
      <c r="M289" s="157">
        <f t="shared" si="75"/>
        <v>7.0303362437323408E-2</v>
      </c>
      <c r="N289" s="157">
        <f t="shared" si="75"/>
        <v>0.12430088391092439</v>
      </c>
      <c r="O289" s="157">
        <f t="shared" si="75"/>
        <v>0.12153072684966139</v>
      </c>
      <c r="P289" s="157">
        <f t="shared" si="75"/>
        <v>0.25660466272592997</v>
      </c>
      <c r="Q289" s="157">
        <f t="shared" si="75"/>
        <v>0.52317539002508429</v>
      </c>
    </row>
    <row r="290" spans="1:17" ht="12" customHeight="1" x14ac:dyDescent="0.25">
      <c r="A290" s="23" t="s">
        <v>57</v>
      </c>
      <c r="B290" s="156"/>
      <c r="C290" s="156">
        <f>RES_hhdet_in_fec!C$158</f>
        <v>0</v>
      </c>
      <c r="D290" s="156">
        <f>RES_hhdet_in_fec!D$158</f>
        <v>0</v>
      </c>
      <c r="E290" s="156">
        <f>RES_hhdet_in_fec!E$158</f>
        <v>0</v>
      </c>
      <c r="F290" s="156">
        <f>RES_hhdet_in_fec!F$158</f>
        <v>0</v>
      </c>
      <c r="G290" s="156">
        <f>RES_hhdet_in_fec!G$158</f>
        <v>0</v>
      </c>
      <c r="H290" s="156">
        <f>RES_hhdet_in_fec!H$158</f>
        <v>0</v>
      </c>
      <c r="I290" s="156">
        <f>RES_hhdet_in_fec!I$158</f>
        <v>0</v>
      </c>
      <c r="J290" s="156">
        <f>RES_hhdet_in_fec!J$158</f>
        <v>0</v>
      </c>
      <c r="K290" s="156">
        <f>RES_hhdet_in_fec!K$158</f>
        <v>0</v>
      </c>
      <c r="L290" s="156">
        <f>RES_hhdet_in_fec!L$158</f>
        <v>0</v>
      </c>
      <c r="M290" s="156">
        <f>RES_hhdet_in_fec!M$158</f>
        <v>0</v>
      </c>
      <c r="N290" s="156">
        <f>RES_hhdet_in_fec!N$158</f>
        <v>0</v>
      </c>
      <c r="O290" s="156">
        <f>RES_hhdet_in_fec!O$158</f>
        <v>0</v>
      </c>
      <c r="P290" s="156">
        <f>RES_hhdet_in_fec!P$158</f>
        <v>0</v>
      </c>
      <c r="Q290" s="156">
        <f>RES_hhdet_in_fec!Q$158</f>
        <v>0</v>
      </c>
    </row>
    <row r="291" spans="1:17" ht="12" customHeight="1" x14ac:dyDescent="0.25">
      <c r="A291" s="29" t="s">
        <v>140</v>
      </c>
      <c r="B291" s="57"/>
      <c r="C291" s="57">
        <f>RES_hhdet_in_fec!C$159</f>
        <v>1.9769580016168412E-2</v>
      </c>
      <c r="D291" s="57">
        <f>RES_hhdet_in_fec!D$159</f>
        <v>6.8991612379365836E-3</v>
      </c>
      <c r="E291" s="57">
        <f>RES_hhdet_in_fec!E$159</f>
        <v>2.7123168849031865E-2</v>
      </c>
      <c r="F291" s="57">
        <f>RES_hhdet_in_fec!F$159</f>
        <v>3.2424897266587829E-2</v>
      </c>
      <c r="G291" s="57">
        <f>RES_hhdet_in_fec!G$159</f>
        <v>1.995675288742052E-2</v>
      </c>
      <c r="H291" s="57">
        <f>RES_hhdet_in_fec!H$159</f>
        <v>5.3042722263010642E-2</v>
      </c>
      <c r="I291" s="57">
        <f>RES_hhdet_in_fec!I$159</f>
        <v>1.7429473762747314E-2</v>
      </c>
      <c r="J291" s="57">
        <f>RES_hhdet_in_fec!J$159</f>
        <v>3.0974714089371566E-2</v>
      </c>
      <c r="K291" s="57">
        <f>RES_hhdet_in_fec!K$159</f>
        <v>2.2786948974850875E-2</v>
      </c>
      <c r="L291" s="57">
        <f>RES_hhdet_in_fec!L$159</f>
        <v>7.6656041741766046E-2</v>
      </c>
      <c r="M291" s="57">
        <f>RES_hhdet_in_fec!M$159</f>
        <v>7.0303362437323408E-2</v>
      </c>
      <c r="N291" s="57">
        <f>RES_hhdet_in_fec!N$159</f>
        <v>0.12430088391092439</v>
      </c>
      <c r="O291" s="57">
        <f>RES_hhdet_in_fec!O$159</f>
        <v>0.12153072684966139</v>
      </c>
      <c r="P291" s="57">
        <f>RES_hhdet_in_fec!P$159</f>
        <v>0.25660466272592997</v>
      </c>
      <c r="Q291" s="57">
        <f>RES_hhdet_in_fec!Q$159</f>
        <v>0.52317539002508429</v>
      </c>
    </row>
    <row r="293" spans="1:17" ht="12" customHeight="1" x14ac:dyDescent="0.25">
      <c r="A293" s="152" t="s">
        <v>192</v>
      </c>
      <c r="B293" s="168"/>
      <c r="C293" s="168">
        <f>SUM(C294,C296,C298,C307)</f>
        <v>0.34880980831127528</v>
      </c>
      <c r="D293" s="168">
        <f t="shared" ref="D293:Q293" si="76">SUM(D294,D296,D298,D307)</f>
        <v>0.12151143098590941</v>
      </c>
      <c r="E293" s="168">
        <f t="shared" si="76"/>
        <v>0.48152722162416911</v>
      </c>
      <c r="F293" s="168">
        <f t="shared" si="76"/>
        <v>0.58271805817102074</v>
      </c>
      <c r="G293" s="168">
        <f t="shared" si="76"/>
        <v>0.36553272159407674</v>
      </c>
      <c r="H293" s="168">
        <f t="shared" si="76"/>
        <v>0.98434549003640959</v>
      </c>
      <c r="I293" s="168">
        <f t="shared" si="76"/>
        <v>0.28905958480359784</v>
      </c>
      <c r="J293" s="168">
        <f t="shared" si="76"/>
        <v>0.55159813231708077</v>
      </c>
      <c r="K293" s="168">
        <f t="shared" si="76"/>
        <v>0.39224105109961133</v>
      </c>
      <c r="L293" s="168">
        <f t="shared" si="76"/>
        <v>1.3744419266748005</v>
      </c>
      <c r="M293" s="168">
        <f t="shared" si="76"/>
        <v>1.0570565162301369</v>
      </c>
      <c r="N293" s="168">
        <f t="shared" si="76"/>
        <v>1.84008760006462</v>
      </c>
      <c r="O293" s="168">
        <f t="shared" si="76"/>
        <v>1.7955199516933122</v>
      </c>
      <c r="P293" s="168">
        <f t="shared" si="76"/>
        <v>3.4651054213083601</v>
      </c>
      <c r="Q293" s="168">
        <f t="shared" si="76"/>
        <v>7.148668852631352</v>
      </c>
    </row>
    <row r="294" spans="1:17" ht="12" customHeight="1" x14ac:dyDescent="0.25">
      <c r="A294" s="158" t="s">
        <v>65</v>
      </c>
      <c r="B294" s="157"/>
      <c r="C294" s="157">
        <f>C295</f>
        <v>0.25733681055255003</v>
      </c>
      <c r="D294" s="157">
        <f t="shared" ref="D294:Q294" si="77">D295</f>
        <v>8.9990590140281934E-2</v>
      </c>
      <c r="E294" s="157">
        <f t="shared" si="77"/>
        <v>0.35838968871776811</v>
      </c>
      <c r="F294" s="157">
        <f t="shared" si="77"/>
        <v>0.43462241577000982</v>
      </c>
      <c r="G294" s="157">
        <f t="shared" si="77"/>
        <v>0.27346477021842946</v>
      </c>
      <c r="H294" s="157">
        <f t="shared" si="77"/>
        <v>0.73238367275074301</v>
      </c>
      <c r="I294" s="157">
        <f t="shared" si="77"/>
        <v>0.21050428661421497</v>
      </c>
      <c r="J294" s="157">
        <f t="shared" si="77"/>
        <v>0.40698068949264365</v>
      </c>
      <c r="K294" s="157">
        <f t="shared" si="77"/>
        <v>0.2889643480301044</v>
      </c>
      <c r="L294" s="157">
        <f t="shared" si="77"/>
        <v>1.0175525706595432</v>
      </c>
      <c r="M294" s="157">
        <f t="shared" si="77"/>
        <v>0.7276150002398305</v>
      </c>
      <c r="N294" s="157">
        <f t="shared" si="77"/>
        <v>1.2625932577486558</v>
      </c>
      <c r="O294" s="157">
        <f t="shared" si="77"/>
        <v>1.2271460809253496</v>
      </c>
      <c r="P294" s="157">
        <f t="shared" si="77"/>
        <v>2.2901800073668666</v>
      </c>
      <c r="Q294" s="157">
        <f t="shared" si="77"/>
        <v>4.798357369586796</v>
      </c>
    </row>
    <row r="295" spans="1:17" ht="12" customHeight="1" x14ac:dyDescent="0.25">
      <c r="A295" s="23" t="s">
        <v>60</v>
      </c>
      <c r="B295" s="156"/>
      <c r="C295" s="156">
        <f>RES_hhdet_in_tes!C$145</f>
        <v>0.25733681055255003</v>
      </c>
      <c r="D295" s="156">
        <f>RES_hhdet_in_tes!D$145</f>
        <v>8.9990590140281934E-2</v>
      </c>
      <c r="E295" s="156">
        <f>RES_hhdet_in_tes!E$145</f>
        <v>0.35838968871776811</v>
      </c>
      <c r="F295" s="156">
        <f>RES_hhdet_in_tes!F$145</f>
        <v>0.43462241577000982</v>
      </c>
      <c r="G295" s="156">
        <f>RES_hhdet_in_tes!G$145</f>
        <v>0.27346477021842946</v>
      </c>
      <c r="H295" s="156">
        <f>RES_hhdet_in_tes!H$145</f>
        <v>0.73238367275074301</v>
      </c>
      <c r="I295" s="156">
        <f>RES_hhdet_in_tes!I$145</f>
        <v>0.21050428661421497</v>
      </c>
      <c r="J295" s="156">
        <f>RES_hhdet_in_tes!J$145</f>
        <v>0.40698068949264365</v>
      </c>
      <c r="K295" s="156">
        <f>RES_hhdet_in_tes!K$145</f>
        <v>0.2889643480301044</v>
      </c>
      <c r="L295" s="156">
        <f>RES_hhdet_in_tes!L$145</f>
        <v>1.0175525706595432</v>
      </c>
      <c r="M295" s="156">
        <f>RES_hhdet_in_tes!M$145</f>
        <v>0.7276150002398305</v>
      </c>
      <c r="N295" s="156">
        <f>RES_hhdet_in_tes!N$145</f>
        <v>1.2625932577486558</v>
      </c>
      <c r="O295" s="156">
        <f>RES_hhdet_in_tes!O$145</f>
        <v>1.2271460809253496</v>
      </c>
      <c r="P295" s="156">
        <f>RES_hhdet_in_tes!P$145</f>
        <v>2.2901800073668666</v>
      </c>
      <c r="Q295" s="156">
        <f>RES_hhdet_in_tes!Q$145</f>
        <v>4.798357369586796</v>
      </c>
    </row>
    <row r="296" spans="1:17" ht="12" customHeight="1" x14ac:dyDescent="0.25">
      <c r="A296" s="158" t="s">
        <v>112</v>
      </c>
      <c r="B296" s="157"/>
      <c r="C296" s="157">
        <f>C297</f>
        <v>1.4552194993862332E-2</v>
      </c>
      <c r="D296" s="157">
        <f t="shared" ref="D296:Q296" si="78">D297</f>
        <v>5.3195939535537959E-3</v>
      </c>
      <c r="E296" s="157">
        <f t="shared" si="78"/>
        <v>1.9965358013050747E-2</v>
      </c>
      <c r="F296" s="157">
        <f t="shared" si="78"/>
        <v>2.3104601404900171E-2</v>
      </c>
      <c r="G296" s="157">
        <f t="shared" si="78"/>
        <v>1.4676010125974954E-2</v>
      </c>
      <c r="H296" s="157">
        <f t="shared" si="78"/>
        <v>3.7963639413818348E-2</v>
      </c>
      <c r="I296" s="157">
        <f t="shared" si="78"/>
        <v>1.2405478759720399E-2</v>
      </c>
      <c r="J296" s="157">
        <f t="shared" si="78"/>
        <v>2.4927141423623757E-2</v>
      </c>
      <c r="K296" s="157">
        <f t="shared" si="78"/>
        <v>1.9499909917644064E-2</v>
      </c>
      <c r="L296" s="157">
        <f t="shared" si="78"/>
        <v>6.6922345945873637E-2</v>
      </c>
      <c r="M296" s="157">
        <f t="shared" si="78"/>
        <v>6.1514789862776545E-2</v>
      </c>
      <c r="N296" s="157">
        <f t="shared" si="78"/>
        <v>0.1111791573307286</v>
      </c>
      <c r="O296" s="157">
        <f t="shared" si="78"/>
        <v>0.10652873073210897</v>
      </c>
      <c r="P296" s="157">
        <f t="shared" si="78"/>
        <v>0.22045804094939367</v>
      </c>
      <c r="Q296" s="157">
        <f t="shared" si="78"/>
        <v>0.43006061035450988</v>
      </c>
    </row>
    <row r="297" spans="1:17" ht="12" customHeight="1" x14ac:dyDescent="0.25">
      <c r="A297" s="23" t="s">
        <v>60</v>
      </c>
      <c r="B297" s="156"/>
      <c r="C297" s="156">
        <f>RES_hhdet_in_tes!C$147</f>
        <v>1.4552194993862332E-2</v>
      </c>
      <c r="D297" s="156">
        <f>RES_hhdet_in_tes!D$147</f>
        <v>5.3195939535537959E-3</v>
      </c>
      <c r="E297" s="156">
        <f>RES_hhdet_in_tes!E$147</f>
        <v>1.9965358013050747E-2</v>
      </c>
      <c r="F297" s="156">
        <f>RES_hhdet_in_tes!F$147</f>
        <v>2.3104601404900171E-2</v>
      </c>
      <c r="G297" s="156">
        <f>RES_hhdet_in_tes!G$147</f>
        <v>1.4676010125974954E-2</v>
      </c>
      <c r="H297" s="156">
        <f>RES_hhdet_in_tes!H$147</f>
        <v>3.7963639413818348E-2</v>
      </c>
      <c r="I297" s="156">
        <f>RES_hhdet_in_tes!I$147</f>
        <v>1.2405478759720399E-2</v>
      </c>
      <c r="J297" s="156">
        <f>RES_hhdet_in_tes!J$147</f>
        <v>2.4927141423623757E-2</v>
      </c>
      <c r="K297" s="156">
        <f>RES_hhdet_in_tes!K$147</f>
        <v>1.9499909917644064E-2</v>
      </c>
      <c r="L297" s="156">
        <f>RES_hhdet_in_tes!L$147</f>
        <v>6.6922345945873637E-2</v>
      </c>
      <c r="M297" s="156">
        <f>RES_hhdet_in_tes!M$147</f>
        <v>6.1514789862776545E-2</v>
      </c>
      <c r="N297" s="156">
        <f>RES_hhdet_in_tes!N$147</f>
        <v>0.1111791573307286</v>
      </c>
      <c r="O297" s="156">
        <f>RES_hhdet_in_tes!O$147</f>
        <v>0.10652873073210897</v>
      </c>
      <c r="P297" s="156">
        <f>RES_hhdet_in_tes!P$147</f>
        <v>0.22045804094939367</v>
      </c>
      <c r="Q297" s="156">
        <f>RES_hhdet_in_tes!Q$147</f>
        <v>0.43006061035450988</v>
      </c>
    </row>
    <row r="298" spans="1:17" ht="12" customHeight="1" x14ac:dyDescent="0.25">
      <c r="A298" s="158" t="s">
        <v>63</v>
      </c>
      <c r="B298" s="157"/>
      <c r="C298" s="157">
        <f>SUM(C299:C300,C303:C304)</f>
        <v>6.0699166086962124E-2</v>
      </c>
      <c r="D298" s="157">
        <f t="shared" ref="D298:Q298" si="79">SUM(D299:D300,D303:D304)</f>
        <v>2.0513628483363387E-2</v>
      </c>
      <c r="E298" s="157">
        <f t="shared" si="79"/>
        <v>8.0714283356405986E-2</v>
      </c>
      <c r="F298" s="157">
        <f t="shared" si="79"/>
        <v>9.8058190018203178E-2</v>
      </c>
      <c r="G298" s="157">
        <f t="shared" si="79"/>
        <v>6.0749250605029524E-2</v>
      </c>
      <c r="H298" s="157">
        <f t="shared" si="79"/>
        <v>0.16969764619335184</v>
      </c>
      <c r="I298" s="157">
        <f t="shared" si="79"/>
        <v>5.1522154308807723E-2</v>
      </c>
      <c r="J298" s="157">
        <f t="shared" si="79"/>
        <v>9.3551988726003524E-2</v>
      </c>
      <c r="K298" s="157">
        <f t="shared" si="79"/>
        <v>6.4481571450834801E-2</v>
      </c>
      <c r="L298" s="157">
        <f t="shared" si="79"/>
        <v>0.22487027774144358</v>
      </c>
      <c r="M298" s="157">
        <f t="shared" si="79"/>
        <v>0.20805503916063417</v>
      </c>
      <c r="N298" s="157">
        <f t="shared" si="79"/>
        <v>0.36019073727814105</v>
      </c>
      <c r="O298" s="157">
        <f t="shared" si="79"/>
        <v>0.35771929326071222</v>
      </c>
      <c r="P298" s="157">
        <f t="shared" si="79"/>
        <v>0.73450908996159903</v>
      </c>
      <c r="Q298" s="157">
        <f t="shared" si="79"/>
        <v>1.4708556955880767</v>
      </c>
    </row>
    <row r="299" spans="1:17" ht="12" customHeight="1" x14ac:dyDescent="0.25">
      <c r="A299" s="167" t="s">
        <v>144</v>
      </c>
      <c r="B299" s="132"/>
      <c r="C299" s="132">
        <f>RES_hhdet_in_tes!C$149</f>
        <v>0</v>
      </c>
      <c r="D299" s="132">
        <f>RES_hhdet_in_tes!D$149</f>
        <v>0</v>
      </c>
      <c r="E299" s="132">
        <f>RES_hhdet_in_tes!E$149</f>
        <v>0</v>
      </c>
      <c r="F299" s="132">
        <f>RES_hhdet_in_tes!F$149</f>
        <v>0</v>
      </c>
      <c r="G299" s="132">
        <f>RES_hhdet_in_tes!G$149</f>
        <v>0</v>
      </c>
      <c r="H299" s="132">
        <f>RES_hhdet_in_tes!H$149</f>
        <v>0</v>
      </c>
      <c r="I299" s="132">
        <f>RES_hhdet_in_tes!I$149</f>
        <v>0</v>
      </c>
      <c r="J299" s="132">
        <f>RES_hhdet_in_tes!J$149</f>
        <v>0</v>
      </c>
      <c r="K299" s="132">
        <f>RES_hhdet_in_tes!K$149</f>
        <v>0</v>
      </c>
      <c r="L299" s="132">
        <f>RES_hhdet_in_tes!L$149</f>
        <v>0</v>
      </c>
      <c r="M299" s="132">
        <f>RES_hhdet_in_tes!M$149</f>
        <v>0</v>
      </c>
      <c r="N299" s="132">
        <f>RES_hhdet_in_tes!N$149</f>
        <v>0</v>
      </c>
      <c r="O299" s="132">
        <f>RES_hhdet_in_tes!O$149</f>
        <v>0</v>
      </c>
      <c r="P299" s="132">
        <f>RES_hhdet_in_tes!P$149</f>
        <v>0</v>
      </c>
      <c r="Q299" s="132">
        <f>RES_hhdet_in_tes!Q$149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0">SUM(D301:D302)</f>
        <v>0</v>
      </c>
      <c r="E300" s="132">
        <f t="shared" si="80"/>
        <v>0</v>
      </c>
      <c r="F300" s="132">
        <f t="shared" si="80"/>
        <v>0</v>
      </c>
      <c r="G300" s="132">
        <f t="shared" si="80"/>
        <v>0</v>
      </c>
      <c r="H300" s="132">
        <f t="shared" si="80"/>
        <v>0</v>
      </c>
      <c r="I300" s="132">
        <f t="shared" si="80"/>
        <v>0</v>
      </c>
      <c r="J300" s="132">
        <f t="shared" si="80"/>
        <v>0</v>
      </c>
      <c r="K300" s="132">
        <f t="shared" si="80"/>
        <v>0</v>
      </c>
      <c r="L300" s="132">
        <f t="shared" si="80"/>
        <v>0</v>
      </c>
      <c r="M300" s="132">
        <f t="shared" si="80"/>
        <v>0</v>
      </c>
      <c r="N300" s="132">
        <f t="shared" si="80"/>
        <v>0</v>
      </c>
      <c r="O300" s="132">
        <f t="shared" si="80"/>
        <v>0</v>
      </c>
      <c r="P300" s="132">
        <f t="shared" si="80"/>
        <v>0</v>
      </c>
      <c r="Q300" s="132">
        <f t="shared" si="80"/>
        <v>0</v>
      </c>
    </row>
    <row r="301" spans="1:17" ht="12" customHeight="1" x14ac:dyDescent="0.25">
      <c r="A301" s="166" t="s">
        <v>57</v>
      </c>
      <c r="B301" s="165"/>
      <c r="C301" s="165">
        <f>RES_hhdet_in_tes!C$151</f>
        <v>0</v>
      </c>
      <c r="D301" s="165">
        <f>RES_hhdet_in_tes!D$151</f>
        <v>0</v>
      </c>
      <c r="E301" s="165">
        <f>RES_hhdet_in_tes!E$151</f>
        <v>0</v>
      </c>
      <c r="F301" s="165">
        <f>RES_hhdet_in_tes!F$151</f>
        <v>0</v>
      </c>
      <c r="G301" s="165">
        <f>RES_hhdet_in_tes!G$151</f>
        <v>0</v>
      </c>
      <c r="H301" s="165">
        <f>RES_hhdet_in_tes!H$151</f>
        <v>0</v>
      </c>
      <c r="I301" s="165">
        <f>RES_hhdet_in_tes!I$151</f>
        <v>0</v>
      </c>
      <c r="J301" s="165">
        <f>RES_hhdet_in_tes!J$151</f>
        <v>0</v>
      </c>
      <c r="K301" s="165">
        <f>RES_hhdet_in_tes!K$151</f>
        <v>0</v>
      </c>
      <c r="L301" s="165">
        <f>RES_hhdet_in_tes!L$151</f>
        <v>0</v>
      </c>
      <c r="M301" s="165">
        <f>RES_hhdet_in_tes!M$151</f>
        <v>0</v>
      </c>
      <c r="N301" s="165">
        <f>RES_hhdet_in_tes!N$151</f>
        <v>0</v>
      </c>
      <c r="O301" s="165">
        <f>RES_hhdet_in_tes!O$151</f>
        <v>0</v>
      </c>
      <c r="P301" s="165">
        <f>RES_hhdet_in_tes!P$151</f>
        <v>0</v>
      </c>
      <c r="Q301" s="165">
        <f>RES_hhdet_in_tes!Q$151</f>
        <v>0</v>
      </c>
    </row>
    <row r="302" spans="1:17" ht="12" customHeight="1" x14ac:dyDescent="0.25">
      <c r="A302" s="147" t="s">
        <v>59</v>
      </c>
      <c r="B302" s="164"/>
      <c r="C302" s="164">
        <f>RES_hhdet_in_tes!C$152</f>
        <v>0</v>
      </c>
      <c r="D302" s="164">
        <f>RES_hhdet_in_tes!D$152</f>
        <v>0</v>
      </c>
      <c r="E302" s="164">
        <f>RES_hhdet_in_tes!E$152</f>
        <v>0</v>
      </c>
      <c r="F302" s="164">
        <f>RES_hhdet_in_tes!F$152</f>
        <v>0</v>
      </c>
      <c r="G302" s="164">
        <f>RES_hhdet_in_tes!G$152</f>
        <v>0</v>
      </c>
      <c r="H302" s="164">
        <f>RES_hhdet_in_tes!H$152</f>
        <v>0</v>
      </c>
      <c r="I302" s="164">
        <f>RES_hhdet_in_tes!I$152</f>
        <v>0</v>
      </c>
      <c r="J302" s="164">
        <f>RES_hhdet_in_tes!J$152</f>
        <v>0</v>
      </c>
      <c r="K302" s="164">
        <f>RES_hhdet_in_tes!K$152</f>
        <v>0</v>
      </c>
      <c r="L302" s="164">
        <f>RES_hhdet_in_tes!L$152</f>
        <v>0</v>
      </c>
      <c r="M302" s="164">
        <f>RES_hhdet_in_tes!M$152</f>
        <v>0</v>
      </c>
      <c r="N302" s="164">
        <f>RES_hhdet_in_tes!N$152</f>
        <v>0</v>
      </c>
      <c r="O302" s="164">
        <f>RES_hhdet_in_tes!O$152</f>
        <v>0</v>
      </c>
      <c r="P302" s="164">
        <f>RES_hhdet_in_tes!P$152</f>
        <v>0</v>
      </c>
      <c r="Q302" s="164">
        <f>RES_hhdet_in_tes!Q$152</f>
        <v>0</v>
      </c>
    </row>
    <row r="303" spans="1:17" ht="12" customHeight="1" x14ac:dyDescent="0.25">
      <c r="A303" s="163" t="s">
        <v>142</v>
      </c>
      <c r="B303" s="162"/>
      <c r="C303" s="162">
        <f>RES_hhdet_in_tes!C$153</f>
        <v>6.0615193188178713E-2</v>
      </c>
      <c r="D303" s="162">
        <f>RES_hhdet_in_tes!D$153</f>
        <v>2.0070476883671744E-2</v>
      </c>
      <c r="E303" s="162">
        <f>RES_hhdet_in_tes!E$153</f>
        <v>8.0328492599590628E-2</v>
      </c>
      <c r="F303" s="162">
        <f>RES_hhdet_in_tes!F$153</f>
        <v>9.6465935585326859E-2</v>
      </c>
      <c r="G303" s="162">
        <f>RES_hhdet_in_tes!G$153</f>
        <v>5.8996367960815019E-2</v>
      </c>
      <c r="H303" s="162">
        <f>RES_hhdet_in_tes!H$153</f>
        <v>0.16602955856297003</v>
      </c>
      <c r="I303" s="162">
        <f>RES_hhdet_in_tes!I$153</f>
        <v>4.1581405946073374E-2</v>
      </c>
      <c r="J303" s="162">
        <f>RES_hhdet_in_tes!J$153</f>
        <v>6.9958194375489016E-2</v>
      </c>
      <c r="K303" s="162">
        <f>RES_hhdet_in_tes!K$153</f>
        <v>3.3554117573713051E-2</v>
      </c>
      <c r="L303" s="162">
        <f>RES_hhdet_in_tes!L$153</f>
        <v>0.16224317846627756</v>
      </c>
      <c r="M303" s="162">
        <f>RES_hhdet_in_tes!M$153</f>
        <v>0.12789897426352506</v>
      </c>
      <c r="N303" s="162">
        <f>RES_hhdet_in_tes!N$153</f>
        <v>0.24039556827511646</v>
      </c>
      <c r="O303" s="162">
        <f>RES_hhdet_in_tes!O$153</f>
        <v>0.22086139420325709</v>
      </c>
      <c r="P303" s="162">
        <f>RES_hhdet_in_tes!P$153</f>
        <v>0.46048594179989855</v>
      </c>
      <c r="Q303" s="162">
        <f>RES_hhdet_in_tes!Q$153</f>
        <v>0.94864185558624414</v>
      </c>
    </row>
    <row r="304" spans="1:17" ht="12" customHeight="1" x14ac:dyDescent="0.25">
      <c r="A304" s="161" t="s">
        <v>141</v>
      </c>
      <c r="B304" s="160"/>
      <c r="C304" s="160">
        <f>SUM(C305:C306)</f>
        <v>8.3972898783409597E-5</v>
      </c>
      <c r="D304" s="160">
        <f t="shared" ref="D304:Q304" si="81">SUM(D305:D306)</f>
        <v>4.4315159969164153E-4</v>
      </c>
      <c r="E304" s="160">
        <f t="shared" si="81"/>
        <v>3.85790756815358E-4</v>
      </c>
      <c r="F304" s="160">
        <f t="shared" si="81"/>
        <v>1.5922544328763194E-3</v>
      </c>
      <c r="G304" s="160">
        <f t="shared" si="81"/>
        <v>1.752882644214508E-3</v>
      </c>
      <c r="H304" s="160">
        <f t="shared" si="81"/>
        <v>3.6680876303818292E-3</v>
      </c>
      <c r="I304" s="160">
        <f t="shared" si="81"/>
        <v>9.940748362734347E-3</v>
      </c>
      <c r="J304" s="160">
        <f t="shared" si="81"/>
        <v>2.3593794350514504E-2</v>
      </c>
      <c r="K304" s="160">
        <f t="shared" si="81"/>
        <v>3.0927453877121744E-2</v>
      </c>
      <c r="L304" s="160">
        <f t="shared" si="81"/>
        <v>6.262709927516602E-2</v>
      </c>
      <c r="M304" s="160">
        <f t="shared" si="81"/>
        <v>8.0156064897109122E-2</v>
      </c>
      <c r="N304" s="160">
        <f t="shared" si="81"/>
        <v>0.11979516900302457</v>
      </c>
      <c r="O304" s="160">
        <f t="shared" si="81"/>
        <v>0.13685789905745513</v>
      </c>
      <c r="P304" s="160">
        <f t="shared" si="81"/>
        <v>0.27402314816170048</v>
      </c>
      <c r="Q304" s="160">
        <f t="shared" si="81"/>
        <v>0.52221384000183257</v>
      </c>
    </row>
    <row r="305" spans="1:17" ht="12" customHeight="1" x14ac:dyDescent="0.25">
      <c r="A305" s="148" t="s">
        <v>60</v>
      </c>
      <c r="B305" s="156"/>
      <c r="C305" s="156">
        <f>RES_hhdet_in_tes!C$155</f>
        <v>6.2281891698395605E-5</v>
      </c>
      <c r="D305" s="156">
        <f>RES_hhdet_in_tes!D$155</f>
        <v>2.9968348142760944E-4</v>
      </c>
      <c r="E305" s="156">
        <f>RES_hhdet_in_tes!E$155</f>
        <v>2.6450872966194539E-4</v>
      </c>
      <c r="F305" s="156">
        <f>RES_hhdet_in_tes!F$155</f>
        <v>1.0980255145133636E-3</v>
      </c>
      <c r="G305" s="156">
        <f>RES_hhdet_in_tes!G$155</f>
        <v>1.2020708771373456E-3</v>
      </c>
      <c r="H305" s="156">
        <f>RES_hhdet_in_tes!H$155</f>
        <v>2.5642453740416238E-3</v>
      </c>
      <c r="I305" s="156">
        <f>RES_hhdet_in_tes!I$155</f>
        <v>6.8573044411269655E-3</v>
      </c>
      <c r="J305" s="156">
        <f>RES_hhdet_in_tes!J$155</f>
        <v>1.6341419350863154E-2</v>
      </c>
      <c r="K305" s="156">
        <f>RES_hhdet_in_tes!K$155</f>
        <v>2.0635830091825996E-2</v>
      </c>
      <c r="L305" s="156">
        <f>RES_hhdet_in_tes!L$155</f>
        <v>4.2600200269192735E-2</v>
      </c>
      <c r="M305" s="156">
        <f>RES_hhdet_in_tes!M$155</f>
        <v>5.4646362447786527E-2</v>
      </c>
      <c r="N305" s="156">
        <f>RES_hhdet_in_tes!N$155</f>
        <v>8.133864015799315E-2</v>
      </c>
      <c r="O305" s="156">
        <f>RES_hhdet_in_tes!O$155</f>
        <v>9.4622268352521674E-2</v>
      </c>
      <c r="P305" s="156">
        <f>RES_hhdet_in_tes!P$155</f>
        <v>0.19002569591495183</v>
      </c>
      <c r="Q305" s="156">
        <f>RES_hhdet_in_tes!Q$155</f>
        <v>0.36761468471276432</v>
      </c>
    </row>
    <row r="306" spans="1:17" ht="12" customHeight="1" x14ac:dyDescent="0.25">
      <c r="A306" s="148" t="s">
        <v>59</v>
      </c>
      <c r="B306" s="156"/>
      <c r="C306" s="156">
        <f>RES_hhdet_in_tes!C$156</f>
        <v>2.1691007085013985E-5</v>
      </c>
      <c r="D306" s="156">
        <f>RES_hhdet_in_tes!D$156</f>
        <v>1.4346811826403211E-4</v>
      </c>
      <c r="E306" s="156">
        <f>RES_hhdet_in_tes!E$156</f>
        <v>1.2128202715341261E-4</v>
      </c>
      <c r="F306" s="156">
        <f>RES_hhdet_in_tes!F$156</f>
        <v>4.9422891836295576E-4</v>
      </c>
      <c r="G306" s="156">
        <f>RES_hhdet_in_tes!G$156</f>
        <v>5.5081176707716254E-4</v>
      </c>
      <c r="H306" s="156">
        <f>RES_hhdet_in_tes!H$156</f>
        <v>1.1038422563402054E-3</v>
      </c>
      <c r="I306" s="156">
        <f>RES_hhdet_in_tes!I$156</f>
        <v>3.0834439216073815E-3</v>
      </c>
      <c r="J306" s="156">
        <f>RES_hhdet_in_tes!J$156</f>
        <v>7.2523749996513511E-3</v>
      </c>
      <c r="K306" s="156">
        <f>RES_hhdet_in_tes!K$156</f>
        <v>1.0291623785295747E-2</v>
      </c>
      <c r="L306" s="156">
        <f>RES_hhdet_in_tes!L$156</f>
        <v>2.0026899005973278E-2</v>
      </c>
      <c r="M306" s="156">
        <f>RES_hhdet_in_tes!M$156</f>
        <v>2.5509702449322592E-2</v>
      </c>
      <c r="N306" s="156">
        <f>RES_hhdet_in_tes!N$156</f>
        <v>3.8456528845031424E-2</v>
      </c>
      <c r="O306" s="156">
        <f>RES_hhdet_in_tes!O$156</f>
        <v>4.2235630704933448E-2</v>
      </c>
      <c r="P306" s="156">
        <f>RES_hhdet_in_tes!P$156</f>
        <v>8.399745224674865E-2</v>
      </c>
      <c r="Q306" s="156">
        <f>RES_hhdet_in_tes!Q$156</f>
        <v>0.1545991552890682</v>
      </c>
    </row>
    <row r="307" spans="1:17" ht="12" customHeight="1" x14ac:dyDescent="0.25">
      <c r="A307" s="158" t="s">
        <v>62</v>
      </c>
      <c r="B307" s="157"/>
      <c r="C307" s="157">
        <f>SUM(C308:C309)</f>
        <v>1.6221636677900785E-2</v>
      </c>
      <c r="D307" s="157">
        <f t="shared" ref="D307:Q307" si="82">SUM(D308:D309)</f>
        <v>5.6876184087102889E-3</v>
      </c>
      <c r="E307" s="157">
        <f t="shared" si="82"/>
        <v>2.2457891536944274E-2</v>
      </c>
      <c r="F307" s="157">
        <f t="shared" si="82"/>
        <v>2.6932850977907485E-2</v>
      </c>
      <c r="G307" s="157">
        <f t="shared" si="82"/>
        <v>1.6642690644642796E-2</v>
      </c>
      <c r="H307" s="157">
        <f t="shared" si="82"/>
        <v>4.4300531678496416E-2</v>
      </c>
      <c r="I307" s="157">
        <f t="shared" si="82"/>
        <v>1.4627665120854715E-2</v>
      </c>
      <c r="J307" s="157">
        <f t="shared" si="82"/>
        <v>2.6138312674809858E-2</v>
      </c>
      <c r="K307" s="157">
        <f t="shared" si="82"/>
        <v>1.9295221701028084E-2</v>
      </c>
      <c r="L307" s="157">
        <f t="shared" si="82"/>
        <v>6.5096732327940027E-2</v>
      </c>
      <c r="M307" s="157">
        <f t="shared" si="82"/>
        <v>5.9871686966895578E-2</v>
      </c>
      <c r="N307" s="157">
        <f t="shared" si="82"/>
        <v>0.10612444770709464</v>
      </c>
      <c r="O307" s="157">
        <f t="shared" si="82"/>
        <v>0.10412584677514136</v>
      </c>
      <c r="P307" s="157">
        <f t="shared" si="82"/>
        <v>0.21995828303050105</v>
      </c>
      <c r="Q307" s="157">
        <f t="shared" si="82"/>
        <v>0.44939517710196847</v>
      </c>
    </row>
    <row r="308" spans="1:17" ht="12" customHeight="1" x14ac:dyDescent="0.25">
      <c r="A308" s="23" t="s">
        <v>57</v>
      </c>
      <c r="B308" s="156"/>
      <c r="C308" s="156">
        <f>RES_hhdet_in_tes!C$158</f>
        <v>0</v>
      </c>
      <c r="D308" s="156">
        <f>RES_hhdet_in_tes!D$158</f>
        <v>0</v>
      </c>
      <c r="E308" s="156">
        <f>RES_hhdet_in_tes!E$158</f>
        <v>0</v>
      </c>
      <c r="F308" s="156">
        <f>RES_hhdet_in_tes!F$158</f>
        <v>0</v>
      </c>
      <c r="G308" s="156">
        <f>RES_hhdet_in_tes!G$158</f>
        <v>0</v>
      </c>
      <c r="H308" s="156">
        <f>RES_hhdet_in_tes!H$158</f>
        <v>0</v>
      </c>
      <c r="I308" s="156">
        <f>RES_hhdet_in_tes!I$158</f>
        <v>0</v>
      </c>
      <c r="J308" s="156">
        <f>RES_hhdet_in_tes!J$158</f>
        <v>0</v>
      </c>
      <c r="K308" s="156">
        <f>RES_hhdet_in_tes!K$158</f>
        <v>0</v>
      </c>
      <c r="L308" s="156">
        <f>RES_hhdet_in_tes!L$158</f>
        <v>0</v>
      </c>
      <c r="M308" s="156">
        <f>RES_hhdet_in_tes!M$158</f>
        <v>0</v>
      </c>
      <c r="N308" s="156">
        <f>RES_hhdet_in_tes!N$158</f>
        <v>0</v>
      </c>
      <c r="O308" s="156">
        <f>RES_hhdet_in_tes!O$158</f>
        <v>0</v>
      </c>
      <c r="P308" s="156">
        <f>RES_hhdet_in_tes!P$158</f>
        <v>0</v>
      </c>
      <c r="Q308" s="156">
        <f>RES_hhdet_in_tes!Q$158</f>
        <v>0</v>
      </c>
    </row>
    <row r="309" spans="1:17" ht="12" customHeight="1" x14ac:dyDescent="0.25">
      <c r="A309" s="29" t="s">
        <v>140</v>
      </c>
      <c r="B309" s="57"/>
      <c r="C309" s="57">
        <f>RES_hhdet_in_tes!C$159</f>
        <v>1.6221636677900785E-2</v>
      </c>
      <c r="D309" s="57">
        <f>RES_hhdet_in_tes!D$159</f>
        <v>5.6876184087102889E-3</v>
      </c>
      <c r="E309" s="57">
        <f>RES_hhdet_in_tes!E$159</f>
        <v>2.2457891536944274E-2</v>
      </c>
      <c r="F309" s="57">
        <f>RES_hhdet_in_tes!F$159</f>
        <v>2.6932850977907485E-2</v>
      </c>
      <c r="G309" s="57">
        <f>RES_hhdet_in_tes!G$159</f>
        <v>1.6642690644642796E-2</v>
      </c>
      <c r="H309" s="57">
        <f>RES_hhdet_in_tes!H$159</f>
        <v>4.4300531678496416E-2</v>
      </c>
      <c r="I309" s="57">
        <f>RES_hhdet_in_tes!I$159</f>
        <v>1.4627665120854715E-2</v>
      </c>
      <c r="J309" s="57">
        <f>RES_hhdet_in_tes!J$159</f>
        <v>2.6138312674809858E-2</v>
      </c>
      <c r="K309" s="57">
        <f>RES_hhdet_in_tes!K$159</f>
        <v>1.9295221701028084E-2</v>
      </c>
      <c r="L309" s="57">
        <f>RES_hhdet_in_tes!L$159</f>
        <v>6.5096732327940027E-2</v>
      </c>
      <c r="M309" s="57">
        <f>RES_hhdet_in_tes!M$159</f>
        <v>5.9871686966895578E-2</v>
      </c>
      <c r="N309" s="57">
        <f>RES_hhdet_in_tes!N$159</f>
        <v>0.10612444770709464</v>
      </c>
      <c r="O309" s="57">
        <f>RES_hhdet_in_tes!O$159</f>
        <v>0.10412584677514136</v>
      </c>
      <c r="P309" s="57">
        <f>RES_hhdet_in_tes!P$159</f>
        <v>0.21995828303050105</v>
      </c>
      <c r="Q309" s="57">
        <f>RES_hhdet_in_tes!Q$159</f>
        <v>0.44939517710196847</v>
      </c>
    </row>
    <row r="311" spans="1:17" ht="12" customHeight="1" x14ac:dyDescent="0.25">
      <c r="A311" s="152" t="s">
        <v>191</v>
      </c>
      <c r="B311" s="175"/>
      <c r="C311" s="175">
        <f t="shared" ref="C311:Q326" si="83">IF(C293=0,"",C293/C275)</f>
        <v>1.09313172354449</v>
      </c>
      <c r="D311" s="175">
        <f t="shared" si="83"/>
        <v>1.1289489546954641</v>
      </c>
      <c r="E311" s="175">
        <f t="shared" si="83"/>
        <v>1.1654956284924956</v>
      </c>
      <c r="F311" s="175">
        <f t="shared" si="83"/>
        <v>1.2082547572501015</v>
      </c>
      <c r="G311" s="175">
        <f t="shared" si="83"/>
        <v>1.2608105466320547</v>
      </c>
      <c r="H311" s="175">
        <f t="shared" si="83"/>
        <v>1.3124074442254163</v>
      </c>
      <c r="I311" s="175">
        <f t="shared" si="83"/>
        <v>1.3466484117038675</v>
      </c>
      <c r="J311" s="175">
        <f t="shared" si="83"/>
        <v>1.4223996395956255</v>
      </c>
      <c r="K311" s="175">
        <f t="shared" si="83"/>
        <v>1.4719501032699469</v>
      </c>
      <c r="L311" s="175">
        <f t="shared" si="83"/>
        <v>1.6210915985925511</v>
      </c>
      <c r="M311" s="175">
        <f t="shared" si="83"/>
        <v>1.5986161588689478</v>
      </c>
      <c r="N311" s="175">
        <f t="shared" si="83"/>
        <v>1.6749991086823346</v>
      </c>
      <c r="O311" s="175">
        <f t="shared" si="83"/>
        <v>1.7079120832193211</v>
      </c>
      <c r="P311" s="175">
        <f t="shared" si="83"/>
        <v>1.7024253633471571</v>
      </c>
      <c r="Q311" s="175">
        <f t="shared" si="83"/>
        <v>1.7512252492217735</v>
      </c>
    </row>
    <row r="312" spans="1:17" ht="12" customHeight="1" x14ac:dyDescent="0.25">
      <c r="A312" s="158" t="s">
        <v>65</v>
      </c>
      <c r="B312" s="169"/>
      <c r="C312" s="169">
        <f t="shared" si="83"/>
        <v>1.2529264814221996</v>
      </c>
      <c r="D312" s="169">
        <f t="shared" si="83"/>
        <v>1.3013334167636839</v>
      </c>
      <c r="E312" s="169">
        <f t="shared" si="83"/>
        <v>1.3611161976748414</v>
      </c>
      <c r="F312" s="169">
        <f t="shared" si="83"/>
        <v>1.4349368795640463</v>
      </c>
      <c r="G312" s="169">
        <f t="shared" si="83"/>
        <v>1.5205276817963906</v>
      </c>
      <c r="H312" s="169">
        <f t="shared" si="83"/>
        <v>1.6316340498842461</v>
      </c>
      <c r="I312" s="169">
        <f t="shared" si="83"/>
        <v>1.7060238510043497</v>
      </c>
      <c r="J312" s="169">
        <f t="shared" si="83"/>
        <v>1.8192363772766673</v>
      </c>
      <c r="K312" s="169">
        <f t="shared" si="83"/>
        <v>1.8754079193899695</v>
      </c>
      <c r="L312" s="169">
        <f t="shared" si="83"/>
        <v>2.2291146240607507</v>
      </c>
      <c r="M312" s="169">
        <f t="shared" si="83"/>
        <v>2.3881568698276903</v>
      </c>
      <c r="N312" s="169">
        <f t="shared" si="83"/>
        <v>2.6376863366722687</v>
      </c>
      <c r="O312" s="169">
        <f t="shared" si="83"/>
        <v>2.7725847770062111</v>
      </c>
      <c r="P312" s="169">
        <f t="shared" si="83"/>
        <v>2.9294975179261793</v>
      </c>
      <c r="Q312" s="169">
        <f t="shared" si="83"/>
        <v>3.0570711048153871</v>
      </c>
    </row>
    <row r="313" spans="1:17" ht="12" customHeight="1" x14ac:dyDescent="0.25">
      <c r="A313" s="23" t="s">
        <v>60</v>
      </c>
      <c r="B313" s="73"/>
      <c r="C313" s="73">
        <f t="shared" si="83"/>
        <v>1.2529264814221996</v>
      </c>
      <c r="D313" s="73">
        <f t="shared" si="83"/>
        <v>1.3013334167636839</v>
      </c>
      <c r="E313" s="73">
        <f t="shared" si="83"/>
        <v>1.3611161976748414</v>
      </c>
      <c r="F313" s="73">
        <f t="shared" si="83"/>
        <v>1.4349368795640463</v>
      </c>
      <c r="G313" s="73">
        <f t="shared" si="83"/>
        <v>1.5205276817963906</v>
      </c>
      <c r="H313" s="73">
        <f t="shared" si="83"/>
        <v>1.6316340498842461</v>
      </c>
      <c r="I313" s="73">
        <f t="shared" si="83"/>
        <v>1.7060238510043497</v>
      </c>
      <c r="J313" s="73">
        <f t="shared" si="83"/>
        <v>1.8192363772766673</v>
      </c>
      <c r="K313" s="73">
        <f t="shared" si="83"/>
        <v>1.8754079193899695</v>
      </c>
      <c r="L313" s="73">
        <f t="shared" si="83"/>
        <v>2.2291146240607507</v>
      </c>
      <c r="M313" s="73">
        <f t="shared" si="83"/>
        <v>2.3881568698276903</v>
      </c>
      <c r="N313" s="73">
        <f t="shared" si="83"/>
        <v>2.6376863366722687</v>
      </c>
      <c r="O313" s="73">
        <f t="shared" si="83"/>
        <v>2.7725847770062111</v>
      </c>
      <c r="P313" s="73">
        <f t="shared" si="83"/>
        <v>2.9294975179261793</v>
      </c>
      <c r="Q313" s="73">
        <f t="shared" si="83"/>
        <v>3.0570711048153871</v>
      </c>
    </row>
    <row r="314" spans="1:17" ht="12" customHeight="1" x14ac:dyDescent="0.25">
      <c r="A314" s="158" t="s">
        <v>112</v>
      </c>
      <c r="B314" s="169"/>
      <c r="C314" s="169">
        <f t="shared" si="83"/>
        <v>1.9058941070456334</v>
      </c>
      <c r="D314" s="169">
        <f t="shared" si="83"/>
        <v>1.9572516239036093</v>
      </c>
      <c r="E314" s="169">
        <f t="shared" si="83"/>
        <v>2.0311471522657878</v>
      </c>
      <c r="F314" s="169">
        <f t="shared" si="83"/>
        <v>2.1155553319668936</v>
      </c>
      <c r="G314" s="169">
        <f t="shared" si="83"/>
        <v>2.2088741805603163</v>
      </c>
      <c r="H314" s="169">
        <f t="shared" si="83"/>
        <v>2.3304429957911812</v>
      </c>
      <c r="I314" s="169">
        <f t="shared" si="83"/>
        <v>2.4616684355683809</v>
      </c>
      <c r="J314" s="169">
        <f t="shared" si="83"/>
        <v>2.5355585593421086</v>
      </c>
      <c r="K314" s="169">
        <f t="shared" si="83"/>
        <v>2.7281166259283065</v>
      </c>
      <c r="L314" s="169">
        <f t="shared" si="83"/>
        <v>2.9404465515224292</v>
      </c>
      <c r="M314" s="169">
        <f t="shared" si="83"/>
        <v>3.1515787781252205</v>
      </c>
      <c r="N314" s="169">
        <f t="shared" si="83"/>
        <v>3.2898133063448265</v>
      </c>
      <c r="O314" s="169">
        <f t="shared" si="83"/>
        <v>3.422049969944839</v>
      </c>
      <c r="P314" s="169">
        <f t="shared" si="83"/>
        <v>3.5075266011042041</v>
      </c>
      <c r="Q314" s="169">
        <f t="shared" si="83"/>
        <v>3.55881044966348</v>
      </c>
    </row>
    <row r="315" spans="1:17" ht="12" customHeight="1" x14ac:dyDescent="0.25">
      <c r="A315" s="23" t="s">
        <v>60</v>
      </c>
      <c r="B315" s="73"/>
      <c r="C315" s="73">
        <f t="shared" si="83"/>
        <v>1.9058941070456334</v>
      </c>
      <c r="D315" s="73">
        <f t="shared" si="83"/>
        <v>1.9572516239036093</v>
      </c>
      <c r="E315" s="73">
        <f t="shared" si="83"/>
        <v>2.0311471522657878</v>
      </c>
      <c r="F315" s="73">
        <f t="shared" si="83"/>
        <v>2.1155553319668936</v>
      </c>
      <c r="G315" s="73">
        <f t="shared" si="83"/>
        <v>2.2088741805603163</v>
      </c>
      <c r="H315" s="73">
        <f t="shared" si="83"/>
        <v>2.3304429957911812</v>
      </c>
      <c r="I315" s="73">
        <f t="shared" si="83"/>
        <v>2.4616684355683809</v>
      </c>
      <c r="J315" s="73">
        <f t="shared" si="83"/>
        <v>2.5355585593421086</v>
      </c>
      <c r="K315" s="73">
        <f t="shared" si="83"/>
        <v>2.7281166259283065</v>
      </c>
      <c r="L315" s="73">
        <f t="shared" si="83"/>
        <v>2.9404465515224292</v>
      </c>
      <c r="M315" s="73">
        <f t="shared" si="83"/>
        <v>3.1515787781252205</v>
      </c>
      <c r="N315" s="73">
        <f t="shared" si="83"/>
        <v>3.2898133063448265</v>
      </c>
      <c r="O315" s="73">
        <f t="shared" si="83"/>
        <v>3.422049969944839</v>
      </c>
      <c r="P315" s="73">
        <f t="shared" si="83"/>
        <v>3.5075266011042041</v>
      </c>
      <c r="Q315" s="73">
        <f t="shared" si="83"/>
        <v>3.55881044966348</v>
      </c>
    </row>
    <row r="316" spans="1:17" ht="12" customHeight="1" x14ac:dyDescent="0.25">
      <c r="A316" s="158" t="s">
        <v>63</v>
      </c>
      <c r="B316" s="169"/>
      <c r="C316" s="169">
        <f t="shared" si="83"/>
        <v>0.70336161270835817</v>
      </c>
      <c r="D316" s="169">
        <f t="shared" si="83"/>
        <v>0.71073144166247992</v>
      </c>
      <c r="E316" s="169">
        <f t="shared" si="83"/>
        <v>0.71495745622559326</v>
      </c>
      <c r="F316" s="169">
        <f t="shared" si="83"/>
        <v>0.72075900475061727</v>
      </c>
      <c r="G316" s="169">
        <f t="shared" si="83"/>
        <v>0.72780291821400889</v>
      </c>
      <c r="H316" s="169">
        <f t="shared" si="83"/>
        <v>0.73198473969156685</v>
      </c>
      <c r="I316" s="169">
        <f t="shared" si="83"/>
        <v>0.74894087915408514</v>
      </c>
      <c r="J316" s="169">
        <f t="shared" si="83"/>
        <v>0.75886582598270502</v>
      </c>
      <c r="K316" s="169">
        <f t="shared" si="83"/>
        <v>0.78195842661190396</v>
      </c>
      <c r="L316" s="169">
        <f t="shared" si="83"/>
        <v>0.77023158876201392</v>
      </c>
      <c r="M316" s="169">
        <f t="shared" si="83"/>
        <v>0.78001016332727091</v>
      </c>
      <c r="N316" s="169">
        <f t="shared" si="83"/>
        <v>0.77998823653903337</v>
      </c>
      <c r="O316" s="169">
        <f t="shared" si="83"/>
        <v>0.78441285045249798</v>
      </c>
      <c r="P316" s="169">
        <f t="shared" si="83"/>
        <v>0.78626880401573884</v>
      </c>
      <c r="Q316" s="169">
        <f t="shared" si="83"/>
        <v>0.78719232297837838</v>
      </c>
    </row>
    <row r="317" spans="1:17" ht="12" customHeight="1" x14ac:dyDescent="0.25">
      <c r="A317" s="167" t="s">
        <v>144</v>
      </c>
      <c r="B317" s="174"/>
      <c r="C317" s="174" t="str">
        <f t="shared" si="83"/>
        <v/>
      </c>
      <c r="D317" s="174" t="str">
        <f t="shared" si="83"/>
        <v/>
      </c>
      <c r="E317" s="174" t="str">
        <f t="shared" si="83"/>
        <v/>
      </c>
      <c r="F317" s="174" t="str">
        <f t="shared" si="83"/>
        <v/>
      </c>
      <c r="G317" s="174" t="str">
        <f t="shared" si="83"/>
        <v/>
      </c>
      <c r="H317" s="174" t="str">
        <f t="shared" si="83"/>
        <v/>
      </c>
      <c r="I317" s="174" t="str">
        <f t="shared" si="83"/>
        <v/>
      </c>
      <c r="J317" s="174" t="str">
        <f t="shared" si="83"/>
        <v/>
      </c>
      <c r="K317" s="174" t="str">
        <f t="shared" si="83"/>
        <v/>
      </c>
      <c r="L317" s="174" t="str">
        <f t="shared" si="83"/>
        <v/>
      </c>
      <c r="M317" s="174" t="str">
        <f t="shared" si="83"/>
        <v/>
      </c>
      <c r="N317" s="174" t="str">
        <f t="shared" si="83"/>
        <v/>
      </c>
      <c r="O317" s="174" t="str">
        <f t="shared" si="83"/>
        <v/>
      </c>
      <c r="P317" s="174" t="str">
        <f t="shared" si="83"/>
        <v/>
      </c>
      <c r="Q317" s="174" t="str">
        <f t="shared" si="83"/>
        <v/>
      </c>
    </row>
    <row r="318" spans="1:17" ht="12" customHeight="1" x14ac:dyDescent="0.25">
      <c r="A318" s="167" t="s">
        <v>143</v>
      </c>
      <c r="B318" s="174"/>
      <c r="C318" s="174" t="str">
        <f t="shared" si="83"/>
        <v/>
      </c>
      <c r="D318" s="174" t="str">
        <f t="shared" si="83"/>
        <v/>
      </c>
      <c r="E318" s="174" t="str">
        <f t="shared" si="83"/>
        <v/>
      </c>
      <c r="F318" s="174" t="str">
        <f t="shared" si="83"/>
        <v/>
      </c>
      <c r="G318" s="174" t="str">
        <f t="shared" si="83"/>
        <v/>
      </c>
      <c r="H318" s="174" t="str">
        <f t="shared" si="83"/>
        <v/>
      </c>
      <c r="I318" s="174" t="str">
        <f t="shared" si="83"/>
        <v/>
      </c>
      <c r="J318" s="174" t="str">
        <f t="shared" si="83"/>
        <v/>
      </c>
      <c r="K318" s="174" t="str">
        <f t="shared" si="83"/>
        <v/>
      </c>
      <c r="L318" s="174" t="str">
        <f t="shared" si="83"/>
        <v/>
      </c>
      <c r="M318" s="174" t="str">
        <f t="shared" si="83"/>
        <v/>
      </c>
      <c r="N318" s="174" t="str">
        <f t="shared" si="83"/>
        <v/>
      </c>
      <c r="O318" s="174" t="str">
        <f t="shared" si="83"/>
        <v/>
      </c>
      <c r="P318" s="174" t="str">
        <f t="shared" si="83"/>
        <v/>
      </c>
      <c r="Q318" s="174" t="str">
        <f t="shared" si="83"/>
        <v/>
      </c>
    </row>
    <row r="319" spans="1:17" ht="12" customHeight="1" x14ac:dyDescent="0.25">
      <c r="A319" s="166" t="s">
        <v>57</v>
      </c>
      <c r="B319" s="173"/>
      <c r="C319" s="173" t="str">
        <f t="shared" si="83"/>
        <v/>
      </c>
      <c r="D319" s="173" t="str">
        <f t="shared" si="83"/>
        <v/>
      </c>
      <c r="E319" s="173" t="str">
        <f t="shared" si="83"/>
        <v/>
      </c>
      <c r="F319" s="173" t="str">
        <f t="shared" si="83"/>
        <v/>
      </c>
      <c r="G319" s="173" t="str">
        <f t="shared" si="83"/>
        <v/>
      </c>
      <c r="H319" s="173" t="str">
        <f t="shared" si="83"/>
        <v/>
      </c>
      <c r="I319" s="173" t="str">
        <f t="shared" si="83"/>
        <v/>
      </c>
      <c r="J319" s="173" t="str">
        <f t="shared" si="83"/>
        <v/>
      </c>
      <c r="K319" s="173" t="str">
        <f t="shared" si="83"/>
        <v/>
      </c>
      <c r="L319" s="173" t="str">
        <f t="shared" si="83"/>
        <v/>
      </c>
      <c r="M319" s="173" t="str">
        <f t="shared" si="83"/>
        <v/>
      </c>
      <c r="N319" s="173" t="str">
        <f t="shared" si="83"/>
        <v/>
      </c>
      <c r="O319" s="173" t="str">
        <f t="shared" si="83"/>
        <v/>
      </c>
      <c r="P319" s="173" t="str">
        <f t="shared" si="83"/>
        <v/>
      </c>
      <c r="Q319" s="173" t="str">
        <f t="shared" si="83"/>
        <v/>
      </c>
    </row>
    <row r="320" spans="1:17" ht="12" customHeight="1" x14ac:dyDescent="0.25">
      <c r="A320" s="147" t="s">
        <v>59</v>
      </c>
      <c r="B320" s="172"/>
      <c r="C320" s="172" t="str">
        <f t="shared" si="83"/>
        <v/>
      </c>
      <c r="D320" s="172" t="str">
        <f t="shared" si="83"/>
        <v/>
      </c>
      <c r="E320" s="172" t="str">
        <f t="shared" si="83"/>
        <v/>
      </c>
      <c r="F320" s="172" t="str">
        <f t="shared" si="83"/>
        <v/>
      </c>
      <c r="G320" s="172" t="str">
        <f t="shared" si="83"/>
        <v/>
      </c>
      <c r="H320" s="172" t="str">
        <f t="shared" si="83"/>
        <v/>
      </c>
      <c r="I320" s="172" t="str">
        <f t="shared" si="83"/>
        <v/>
      </c>
      <c r="J320" s="172" t="str">
        <f t="shared" si="83"/>
        <v/>
      </c>
      <c r="K320" s="172" t="str">
        <f t="shared" si="83"/>
        <v/>
      </c>
      <c r="L320" s="172" t="str">
        <f t="shared" si="83"/>
        <v/>
      </c>
      <c r="M320" s="172" t="str">
        <f t="shared" si="83"/>
        <v/>
      </c>
      <c r="N320" s="172" t="str">
        <f t="shared" si="83"/>
        <v/>
      </c>
      <c r="O320" s="172" t="str">
        <f t="shared" si="83"/>
        <v/>
      </c>
      <c r="P320" s="172" t="str">
        <f t="shared" si="83"/>
        <v/>
      </c>
      <c r="Q320" s="172" t="str">
        <f t="shared" si="83"/>
        <v/>
      </c>
    </row>
    <row r="321" spans="1:17" ht="12" customHeight="1" x14ac:dyDescent="0.25">
      <c r="A321" s="163" t="s">
        <v>142</v>
      </c>
      <c r="B321" s="171"/>
      <c r="C321" s="171">
        <f t="shared" si="83"/>
        <v>0.70330075056263164</v>
      </c>
      <c r="D321" s="171">
        <f t="shared" si="83"/>
        <v>0.70918906531178916</v>
      </c>
      <c r="E321" s="171">
        <f t="shared" si="83"/>
        <v>0.71465026999706849</v>
      </c>
      <c r="F321" s="171">
        <f t="shared" si="83"/>
        <v>0.71976310870441229</v>
      </c>
      <c r="G321" s="171">
        <f t="shared" si="83"/>
        <v>0.72602964419034743</v>
      </c>
      <c r="H321" s="171">
        <f t="shared" si="83"/>
        <v>0.73074775054968832</v>
      </c>
      <c r="I321" s="171">
        <f t="shared" si="83"/>
        <v>0.73746738147362767</v>
      </c>
      <c r="J321" s="171">
        <f t="shared" si="83"/>
        <v>0.74437652837907375</v>
      </c>
      <c r="K321" s="171">
        <f t="shared" si="83"/>
        <v>0.74972844936141647</v>
      </c>
      <c r="L321" s="171">
        <f t="shared" si="83"/>
        <v>0.75334928774380816</v>
      </c>
      <c r="M321" s="171">
        <f t="shared" si="83"/>
        <v>0.75637605498667715</v>
      </c>
      <c r="N321" s="171">
        <f t="shared" si="83"/>
        <v>0.75920910865785141</v>
      </c>
      <c r="O321" s="171">
        <f t="shared" si="83"/>
        <v>0.76185618405675259</v>
      </c>
      <c r="P321" s="171">
        <f t="shared" si="83"/>
        <v>0.76413892615973533</v>
      </c>
      <c r="Q321" s="171">
        <f t="shared" si="83"/>
        <v>0.76741171184592127</v>
      </c>
    </row>
    <row r="322" spans="1:17" ht="12" customHeight="1" x14ac:dyDescent="0.25">
      <c r="A322" s="161" t="s">
        <v>141</v>
      </c>
      <c r="B322" s="170"/>
      <c r="C322" s="170">
        <f t="shared" si="83"/>
        <v>0.7502257346415786</v>
      </c>
      <c r="D322" s="170">
        <f t="shared" si="83"/>
        <v>0.78838711997878386</v>
      </c>
      <c r="E322" s="170">
        <f t="shared" si="83"/>
        <v>0.78523660908996651</v>
      </c>
      <c r="F322" s="170">
        <f t="shared" si="83"/>
        <v>0.78670656169272801</v>
      </c>
      <c r="G322" s="170">
        <f t="shared" si="83"/>
        <v>0.79299001709263339</v>
      </c>
      <c r="H322" s="170">
        <f t="shared" si="83"/>
        <v>0.79272348794349268</v>
      </c>
      <c r="I322" s="170">
        <f t="shared" si="83"/>
        <v>0.80107297512341791</v>
      </c>
      <c r="J322" s="170">
        <f t="shared" si="83"/>
        <v>0.80534716136020423</v>
      </c>
      <c r="K322" s="170">
        <f t="shared" si="83"/>
        <v>0.82021308752511635</v>
      </c>
      <c r="L322" s="170">
        <f t="shared" si="83"/>
        <v>0.81770333132706075</v>
      </c>
      <c r="M322" s="170">
        <f t="shared" si="83"/>
        <v>0.82094035004330801</v>
      </c>
      <c r="N322" s="170">
        <f t="shared" si="83"/>
        <v>0.82531699750782583</v>
      </c>
      <c r="O322" s="170">
        <f t="shared" si="83"/>
        <v>0.82377325446943828</v>
      </c>
      <c r="P322" s="170">
        <f t="shared" si="83"/>
        <v>0.82649179525712668</v>
      </c>
      <c r="Q322" s="170">
        <f t="shared" si="83"/>
        <v>0.82586219860924526</v>
      </c>
    </row>
    <row r="323" spans="1:17" ht="12" customHeight="1" x14ac:dyDescent="0.25">
      <c r="A323" s="148" t="s">
        <v>60</v>
      </c>
      <c r="B323" s="73"/>
      <c r="C323" s="73">
        <f t="shared" si="83"/>
        <v>0.68818236519762599</v>
      </c>
      <c r="D323" s="73">
        <f t="shared" si="83"/>
        <v>0.71203637366761852</v>
      </c>
      <c r="E323" s="73">
        <f t="shared" si="83"/>
        <v>0.71357503870810191</v>
      </c>
      <c r="F323" s="73">
        <f t="shared" si="83"/>
        <v>0.7174469108531687</v>
      </c>
      <c r="G323" s="73">
        <f t="shared" si="83"/>
        <v>0.72327803218183129</v>
      </c>
      <c r="H323" s="73">
        <f t="shared" si="83"/>
        <v>0.72741833602462147</v>
      </c>
      <c r="I323" s="73">
        <f t="shared" si="83"/>
        <v>0.73441227888110883</v>
      </c>
      <c r="J323" s="73">
        <f t="shared" si="83"/>
        <v>0.74055652809370154</v>
      </c>
      <c r="K323" s="73">
        <f t="shared" si="83"/>
        <v>0.7504404097735371</v>
      </c>
      <c r="L323" s="73">
        <f t="shared" si="83"/>
        <v>0.75234132576024904</v>
      </c>
      <c r="M323" s="73">
        <f t="shared" si="83"/>
        <v>0.75676276981480173</v>
      </c>
      <c r="N323" s="73">
        <f t="shared" si="83"/>
        <v>0.76132696523394128</v>
      </c>
      <c r="O323" s="73">
        <f t="shared" si="83"/>
        <v>0.76310654713963133</v>
      </c>
      <c r="P323" s="73">
        <f t="shared" si="83"/>
        <v>0.76707069293064245</v>
      </c>
      <c r="Q323" s="73">
        <f t="shared" si="83"/>
        <v>0.76933778547461773</v>
      </c>
    </row>
    <row r="324" spans="1:17" ht="12" customHeight="1" x14ac:dyDescent="0.25">
      <c r="A324" s="148" t="s">
        <v>59</v>
      </c>
      <c r="B324" s="73"/>
      <c r="C324" s="73">
        <f t="shared" si="83"/>
        <v>1.0122664348102712</v>
      </c>
      <c r="D324" s="73">
        <f t="shared" si="83"/>
        <v>1.0159428583406587</v>
      </c>
      <c r="E324" s="73">
        <f t="shared" si="83"/>
        <v>1.0054545369610162</v>
      </c>
      <c r="F324" s="73">
        <f t="shared" si="83"/>
        <v>1.0015029906670185</v>
      </c>
      <c r="G324" s="73">
        <f t="shared" si="83"/>
        <v>1.0042214428194491</v>
      </c>
      <c r="H324" s="73">
        <f t="shared" si="83"/>
        <v>1.0016124424452999</v>
      </c>
      <c r="I324" s="73">
        <f t="shared" si="83"/>
        <v>1.0036730231863238</v>
      </c>
      <c r="J324" s="73">
        <f t="shared" si="83"/>
        <v>1.0030915139502776</v>
      </c>
      <c r="K324" s="73">
        <f t="shared" si="83"/>
        <v>1.0081607908765009</v>
      </c>
      <c r="L324" s="73">
        <f t="shared" si="83"/>
        <v>1.0030741788529896</v>
      </c>
      <c r="M324" s="73">
        <f t="shared" si="83"/>
        <v>1.0031879165261479</v>
      </c>
      <c r="N324" s="73">
        <f t="shared" si="83"/>
        <v>1.0037591534173222</v>
      </c>
      <c r="O324" s="73">
        <f t="shared" si="83"/>
        <v>1.0022870255025771</v>
      </c>
      <c r="P324" s="73">
        <f t="shared" si="83"/>
        <v>1.0021087226837295</v>
      </c>
      <c r="Q324" s="73">
        <f t="shared" si="83"/>
        <v>1.0006869746306704</v>
      </c>
    </row>
    <row r="325" spans="1:17" ht="12" customHeight="1" x14ac:dyDescent="0.25">
      <c r="A325" s="158" t="s">
        <v>62</v>
      </c>
      <c r="B325" s="169"/>
      <c r="C325" s="169">
        <f t="shared" si="83"/>
        <v>0.82053521949550945</v>
      </c>
      <c r="D325" s="169">
        <f t="shared" si="83"/>
        <v>0.82439273595109575</v>
      </c>
      <c r="E325" s="169">
        <f t="shared" si="83"/>
        <v>0.82799659810936455</v>
      </c>
      <c r="F325" s="169">
        <f t="shared" si="83"/>
        <v>0.83062255391200235</v>
      </c>
      <c r="G325" s="169">
        <f t="shared" si="83"/>
        <v>0.83393780233322923</v>
      </c>
      <c r="H325" s="169">
        <f t="shared" si="83"/>
        <v>0.83518586129184036</v>
      </c>
      <c r="I325" s="169">
        <f t="shared" si="83"/>
        <v>0.83924881037538768</v>
      </c>
      <c r="J325" s="169">
        <f t="shared" si="83"/>
        <v>0.84385969146939643</v>
      </c>
      <c r="K325" s="169">
        <f t="shared" si="83"/>
        <v>0.84676635394775834</v>
      </c>
      <c r="L325" s="169">
        <f t="shared" si="83"/>
        <v>0.84920550094712333</v>
      </c>
      <c r="M325" s="169">
        <f t="shared" si="83"/>
        <v>0.85161911025624359</v>
      </c>
      <c r="N325" s="169">
        <f t="shared" si="83"/>
        <v>0.85377066009558533</v>
      </c>
      <c r="O325" s="169">
        <f t="shared" si="83"/>
        <v>0.85678617642062982</v>
      </c>
      <c r="P325" s="169">
        <f t="shared" si="83"/>
        <v>0.85718739750816775</v>
      </c>
      <c r="Q325" s="169">
        <f t="shared" si="83"/>
        <v>0.85897614006733314</v>
      </c>
    </row>
    <row r="326" spans="1:17" ht="12" customHeight="1" x14ac:dyDescent="0.25">
      <c r="A326" s="23" t="s">
        <v>57</v>
      </c>
      <c r="B326" s="73"/>
      <c r="C326" s="73" t="str">
        <f t="shared" si="83"/>
        <v/>
      </c>
      <c r="D326" s="73" t="str">
        <f t="shared" si="83"/>
        <v/>
      </c>
      <c r="E326" s="73" t="str">
        <f t="shared" si="83"/>
        <v/>
      </c>
      <c r="F326" s="73" t="str">
        <f t="shared" si="83"/>
        <v/>
      </c>
      <c r="G326" s="73" t="str">
        <f t="shared" si="83"/>
        <v/>
      </c>
      <c r="H326" s="73" t="str">
        <f t="shared" si="83"/>
        <v/>
      </c>
      <c r="I326" s="73" t="str">
        <f t="shared" si="83"/>
        <v/>
      </c>
      <c r="J326" s="73" t="str">
        <f t="shared" si="83"/>
        <v/>
      </c>
      <c r="K326" s="73" t="str">
        <f t="shared" si="83"/>
        <v/>
      </c>
      <c r="L326" s="73" t="str">
        <f t="shared" si="83"/>
        <v/>
      </c>
      <c r="M326" s="73" t="str">
        <f t="shared" si="83"/>
        <v/>
      </c>
      <c r="N326" s="73" t="str">
        <f t="shared" si="83"/>
        <v/>
      </c>
      <c r="O326" s="73" t="str">
        <f t="shared" si="83"/>
        <v/>
      </c>
      <c r="P326" s="73" t="str">
        <f t="shared" si="83"/>
        <v/>
      </c>
      <c r="Q326" s="73" t="str">
        <f t="shared" si="83"/>
        <v/>
      </c>
    </row>
    <row r="327" spans="1:17" ht="12" customHeight="1" x14ac:dyDescent="0.25">
      <c r="A327" s="29" t="s">
        <v>140</v>
      </c>
      <c r="B327" s="65"/>
      <c r="C327" s="65">
        <f t="shared" ref="C327:Q327" si="84">IF(C309=0,"",C309/C291)</f>
        <v>0.82053521949550945</v>
      </c>
      <c r="D327" s="65">
        <f t="shared" si="84"/>
        <v>0.82439273595109575</v>
      </c>
      <c r="E327" s="65">
        <f t="shared" si="84"/>
        <v>0.82799659810936455</v>
      </c>
      <c r="F327" s="65">
        <f t="shared" si="84"/>
        <v>0.83062255391200235</v>
      </c>
      <c r="G327" s="65">
        <f t="shared" si="84"/>
        <v>0.83393780233322923</v>
      </c>
      <c r="H327" s="65">
        <f t="shared" si="84"/>
        <v>0.83518586129184036</v>
      </c>
      <c r="I327" s="65">
        <f t="shared" si="84"/>
        <v>0.83924881037538768</v>
      </c>
      <c r="J327" s="65">
        <f t="shared" si="84"/>
        <v>0.84385969146939643</v>
      </c>
      <c r="K327" s="65">
        <f t="shared" si="84"/>
        <v>0.84676635394775834</v>
      </c>
      <c r="L327" s="65">
        <f t="shared" si="84"/>
        <v>0.84920550094712333</v>
      </c>
      <c r="M327" s="65">
        <f t="shared" si="84"/>
        <v>0.85161911025624359</v>
      </c>
      <c r="N327" s="65">
        <f t="shared" si="84"/>
        <v>0.85377066009558533</v>
      </c>
      <c r="O327" s="65">
        <f t="shared" si="84"/>
        <v>0.85678617642062982</v>
      </c>
      <c r="P327" s="65">
        <f t="shared" si="84"/>
        <v>0.85718739750816775</v>
      </c>
      <c r="Q327" s="65">
        <f t="shared" si="84"/>
        <v>0.85897614006733314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85">SUM(D330,D332,D334,D343)</f>
        <v>0</v>
      </c>
      <c r="E329" s="168">
        <f t="shared" si="85"/>
        <v>0</v>
      </c>
      <c r="F329" s="168">
        <f t="shared" si="85"/>
        <v>0</v>
      </c>
      <c r="G329" s="168">
        <f t="shared" si="85"/>
        <v>0</v>
      </c>
      <c r="H329" s="168">
        <f t="shared" si="85"/>
        <v>0</v>
      </c>
      <c r="I329" s="168">
        <f t="shared" si="85"/>
        <v>0</v>
      </c>
      <c r="J329" s="168">
        <f t="shared" si="85"/>
        <v>0</v>
      </c>
      <c r="K329" s="168">
        <f t="shared" si="85"/>
        <v>0</v>
      </c>
      <c r="L329" s="168">
        <f t="shared" si="85"/>
        <v>0</v>
      </c>
      <c r="M329" s="168">
        <f t="shared" si="85"/>
        <v>0</v>
      </c>
      <c r="N329" s="168">
        <f t="shared" si="85"/>
        <v>0</v>
      </c>
      <c r="O329" s="168">
        <f t="shared" si="85"/>
        <v>0</v>
      </c>
      <c r="P329" s="168">
        <f t="shared" si="85"/>
        <v>0</v>
      </c>
      <c r="Q329" s="168">
        <f t="shared" si="85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86">D331</f>
        <v>0</v>
      </c>
      <c r="E330" s="157">
        <f t="shared" si="86"/>
        <v>0</v>
      </c>
      <c r="F330" s="157">
        <f t="shared" si="86"/>
        <v>0</v>
      </c>
      <c r="G330" s="157">
        <f t="shared" si="86"/>
        <v>0</v>
      </c>
      <c r="H330" s="157">
        <f t="shared" si="86"/>
        <v>0</v>
      </c>
      <c r="I330" s="157">
        <f t="shared" si="86"/>
        <v>0</v>
      </c>
      <c r="J330" s="157">
        <f t="shared" si="86"/>
        <v>0</v>
      </c>
      <c r="K330" s="157">
        <f t="shared" si="86"/>
        <v>0</v>
      </c>
      <c r="L330" s="157">
        <f t="shared" si="86"/>
        <v>0</v>
      </c>
      <c r="M330" s="157">
        <f t="shared" si="86"/>
        <v>0</v>
      </c>
      <c r="N330" s="157">
        <f t="shared" si="86"/>
        <v>0</v>
      </c>
      <c r="O330" s="157">
        <f t="shared" si="86"/>
        <v>0</v>
      </c>
      <c r="P330" s="157">
        <f t="shared" si="86"/>
        <v>0</v>
      </c>
      <c r="Q330" s="157">
        <f t="shared" si="86"/>
        <v>0</v>
      </c>
    </row>
    <row r="331" spans="1:17" ht="12" customHeight="1" x14ac:dyDescent="0.25">
      <c r="A331" s="23" t="s">
        <v>60</v>
      </c>
      <c r="B331" s="156"/>
      <c r="C331" s="156">
        <f>RES_hhdet_in_emi!C$145</f>
        <v>0</v>
      </c>
      <c r="D331" s="156">
        <f>RES_hhdet_in_emi!D$145</f>
        <v>0</v>
      </c>
      <c r="E331" s="156">
        <f>RES_hhdet_in_emi!E$145</f>
        <v>0</v>
      </c>
      <c r="F331" s="156">
        <f>RES_hhdet_in_emi!F$145</f>
        <v>0</v>
      </c>
      <c r="G331" s="156">
        <f>RES_hhdet_in_emi!G$145</f>
        <v>0</v>
      </c>
      <c r="H331" s="156">
        <f>RES_hhdet_in_emi!H$145</f>
        <v>0</v>
      </c>
      <c r="I331" s="156">
        <f>RES_hhdet_in_emi!I$145</f>
        <v>0</v>
      </c>
      <c r="J331" s="156">
        <f>RES_hhdet_in_emi!J$145</f>
        <v>0</v>
      </c>
      <c r="K331" s="156">
        <f>RES_hhdet_in_emi!K$145</f>
        <v>0</v>
      </c>
      <c r="L331" s="156">
        <f>RES_hhdet_in_emi!L$145</f>
        <v>0</v>
      </c>
      <c r="M331" s="156">
        <f>RES_hhdet_in_emi!M$145</f>
        <v>0</v>
      </c>
      <c r="N331" s="156">
        <f>RES_hhdet_in_emi!N$145</f>
        <v>0</v>
      </c>
      <c r="O331" s="156">
        <f>RES_hhdet_in_emi!O$145</f>
        <v>0</v>
      </c>
      <c r="P331" s="156">
        <f>RES_hhdet_in_emi!P$145</f>
        <v>0</v>
      </c>
      <c r="Q331" s="156">
        <f>RES_hhdet_in_emi!Q$145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87">D333</f>
        <v>0</v>
      </c>
      <c r="E332" s="157">
        <f t="shared" si="87"/>
        <v>0</v>
      </c>
      <c r="F332" s="157">
        <f t="shared" si="87"/>
        <v>0</v>
      </c>
      <c r="G332" s="157">
        <f t="shared" si="87"/>
        <v>0</v>
      </c>
      <c r="H332" s="157">
        <f t="shared" si="87"/>
        <v>0</v>
      </c>
      <c r="I332" s="157">
        <f t="shared" si="87"/>
        <v>0</v>
      </c>
      <c r="J332" s="157">
        <f t="shared" si="87"/>
        <v>0</v>
      </c>
      <c r="K332" s="157">
        <f t="shared" si="87"/>
        <v>0</v>
      </c>
      <c r="L332" s="157">
        <f t="shared" si="87"/>
        <v>0</v>
      </c>
      <c r="M332" s="157">
        <f t="shared" si="87"/>
        <v>0</v>
      </c>
      <c r="N332" s="157">
        <f t="shared" si="87"/>
        <v>0</v>
      </c>
      <c r="O332" s="157">
        <f t="shared" si="87"/>
        <v>0</v>
      </c>
      <c r="P332" s="157">
        <f t="shared" si="87"/>
        <v>0</v>
      </c>
      <c r="Q332" s="157">
        <f t="shared" si="87"/>
        <v>0</v>
      </c>
    </row>
    <row r="333" spans="1:17" ht="12" customHeight="1" x14ac:dyDescent="0.25">
      <c r="A333" s="23" t="s">
        <v>60</v>
      </c>
      <c r="B333" s="156"/>
      <c r="C333" s="156">
        <f>RES_hhdet_in_emi!C$147</f>
        <v>0</v>
      </c>
      <c r="D333" s="156">
        <f>RES_hhdet_in_emi!D$147</f>
        <v>0</v>
      </c>
      <c r="E333" s="156">
        <f>RES_hhdet_in_emi!E$147</f>
        <v>0</v>
      </c>
      <c r="F333" s="156">
        <f>RES_hhdet_in_emi!F$147</f>
        <v>0</v>
      </c>
      <c r="G333" s="156">
        <f>RES_hhdet_in_emi!G$147</f>
        <v>0</v>
      </c>
      <c r="H333" s="156">
        <f>RES_hhdet_in_emi!H$147</f>
        <v>0</v>
      </c>
      <c r="I333" s="156">
        <f>RES_hhdet_in_emi!I$147</f>
        <v>0</v>
      </c>
      <c r="J333" s="156">
        <f>RES_hhdet_in_emi!J$147</f>
        <v>0</v>
      </c>
      <c r="K333" s="156">
        <f>RES_hhdet_in_emi!K$147</f>
        <v>0</v>
      </c>
      <c r="L333" s="156">
        <f>RES_hhdet_in_emi!L$147</f>
        <v>0</v>
      </c>
      <c r="M333" s="156">
        <f>RES_hhdet_in_emi!M$147</f>
        <v>0</v>
      </c>
      <c r="N333" s="156">
        <f>RES_hhdet_in_emi!N$147</f>
        <v>0</v>
      </c>
      <c r="O333" s="156">
        <f>RES_hhdet_in_emi!O$147</f>
        <v>0</v>
      </c>
      <c r="P333" s="156">
        <f>RES_hhdet_in_emi!P$147</f>
        <v>0</v>
      </c>
      <c r="Q333" s="156">
        <f>RES_hhdet_in_emi!Q$147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88">SUM(D335:D336,D339:D340)</f>
        <v>0</v>
      </c>
      <c r="E334" s="157">
        <f t="shared" si="88"/>
        <v>0</v>
      </c>
      <c r="F334" s="157">
        <f t="shared" si="88"/>
        <v>0</v>
      </c>
      <c r="G334" s="157">
        <f t="shared" si="88"/>
        <v>0</v>
      </c>
      <c r="H334" s="157">
        <f t="shared" si="88"/>
        <v>0</v>
      </c>
      <c r="I334" s="157">
        <f t="shared" si="88"/>
        <v>0</v>
      </c>
      <c r="J334" s="157">
        <f t="shared" si="88"/>
        <v>0</v>
      </c>
      <c r="K334" s="157">
        <f t="shared" si="88"/>
        <v>0</v>
      </c>
      <c r="L334" s="157">
        <f t="shared" si="88"/>
        <v>0</v>
      </c>
      <c r="M334" s="157">
        <f t="shared" si="88"/>
        <v>0</v>
      </c>
      <c r="N334" s="157">
        <f t="shared" si="88"/>
        <v>0</v>
      </c>
      <c r="O334" s="157">
        <f t="shared" si="88"/>
        <v>0</v>
      </c>
      <c r="P334" s="157">
        <f t="shared" si="88"/>
        <v>0</v>
      </c>
      <c r="Q334" s="157">
        <f t="shared" si="88"/>
        <v>0</v>
      </c>
    </row>
    <row r="335" spans="1:17" ht="12" customHeight="1" x14ac:dyDescent="0.25">
      <c r="A335" s="167" t="s">
        <v>144</v>
      </c>
      <c r="B335" s="132"/>
      <c r="C335" s="132">
        <f>RES_hhdet_in_emi!C$149</f>
        <v>0</v>
      </c>
      <c r="D335" s="132">
        <f>RES_hhdet_in_emi!D$149</f>
        <v>0</v>
      </c>
      <c r="E335" s="132">
        <f>RES_hhdet_in_emi!E$149</f>
        <v>0</v>
      </c>
      <c r="F335" s="132">
        <f>RES_hhdet_in_emi!F$149</f>
        <v>0</v>
      </c>
      <c r="G335" s="132">
        <f>RES_hhdet_in_emi!G$149</f>
        <v>0</v>
      </c>
      <c r="H335" s="132">
        <f>RES_hhdet_in_emi!H$149</f>
        <v>0</v>
      </c>
      <c r="I335" s="132">
        <f>RES_hhdet_in_emi!I$149</f>
        <v>0</v>
      </c>
      <c r="J335" s="132">
        <f>RES_hhdet_in_emi!J$149</f>
        <v>0</v>
      </c>
      <c r="K335" s="132">
        <f>RES_hhdet_in_emi!K$149</f>
        <v>0</v>
      </c>
      <c r="L335" s="132">
        <f>RES_hhdet_in_emi!L$149</f>
        <v>0</v>
      </c>
      <c r="M335" s="132">
        <f>RES_hhdet_in_emi!M$149</f>
        <v>0</v>
      </c>
      <c r="N335" s="132">
        <f>RES_hhdet_in_emi!N$149</f>
        <v>0</v>
      </c>
      <c r="O335" s="132">
        <f>RES_hhdet_in_emi!O$149</f>
        <v>0</v>
      </c>
      <c r="P335" s="132">
        <f>RES_hhdet_in_emi!P$149</f>
        <v>0</v>
      </c>
      <c r="Q335" s="132">
        <f>RES_hhdet_in_emi!Q$149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89">SUM(D337:D338)</f>
        <v>0</v>
      </c>
      <c r="E336" s="132">
        <f t="shared" si="89"/>
        <v>0</v>
      </c>
      <c r="F336" s="132">
        <f t="shared" si="89"/>
        <v>0</v>
      </c>
      <c r="G336" s="132">
        <f t="shared" si="89"/>
        <v>0</v>
      </c>
      <c r="H336" s="132">
        <f t="shared" si="89"/>
        <v>0</v>
      </c>
      <c r="I336" s="132">
        <f t="shared" si="89"/>
        <v>0</v>
      </c>
      <c r="J336" s="132">
        <f t="shared" si="89"/>
        <v>0</v>
      </c>
      <c r="K336" s="132">
        <f t="shared" si="89"/>
        <v>0</v>
      </c>
      <c r="L336" s="132">
        <f t="shared" si="89"/>
        <v>0</v>
      </c>
      <c r="M336" s="132">
        <f t="shared" si="89"/>
        <v>0</v>
      </c>
      <c r="N336" s="132">
        <f t="shared" si="89"/>
        <v>0</v>
      </c>
      <c r="O336" s="132">
        <f t="shared" si="89"/>
        <v>0</v>
      </c>
      <c r="P336" s="132">
        <f t="shared" si="89"/>
        <v>0</v>
      </c>
      <c r="Q336" s="132">
        <f t="shared" si="89"/>
        <v>0</v>
      </c>
    </row>
    <row r="337" spans="1:17" ht="12" customHeight="1" x14ac:dyDescent="0.25">
      <c r="A337" s="166" t="s">
        <v>57</v>
      </c>
      <c r="B337" s="165"/>
      <c r="C337" s="165">
        <f>RES_hhdet_in_emi!C$151</f>
        <v>0</v>
      </c>
      <c r="D337" s="165">
        <f>RES_hhdet_in_emi!D$151</f>
        <v>0</v>
      </c>
      <c r="E337" s="165">
        <f>RES_hhdet_in_emi!E$151</f>
        <v>0</v>
      </c>
      <c r="F337" s="165">
        <f>RES_hhdet_in_emi!F$151</f>
        <v>0</v>
      </c>
      <c r="G337" s="165">
        <f>RES_hhdet_in_emi!G$151</f>
        <v>0</v>
      </c>
      <c r="H337" s="165">
        <f>RES_hhdet_in_emi!H$151</f>
        <v>0</v>
      </c>
      <c r="I337" s="165">
        <f>RES_hhdet_in_emi!I$151</f>
        <v>0</v>
      </c>
      <c r="J337" s="165">
        <f>RES_hhdet_in_emi!J$151</f>
        <v>0</v>
      </c>
      <c r="K337" s="165">
        <f>RES_hhdet_in_emi!K$151</f>
        <v>0</v>
      </c>
      <c r="L337" s="165">
        <f>RES_hhdet_in_emi!L$151</f>
        <v>0</v>
      </c>
      <c r="M337" s="165">
        <f>RES_hhdet_in_emi!M$151</f>
        <v>0</v>
      </c>
      <c r="N337" s="165">
        <f>RES_hhdet_in_emi!N$151</f>
        <v>0</v>
      </c>
      <c r="O337" s="165">
        <f>RES_hhdet_in_emi!O$151</f>
        <v>0</v>
      </c>
      <c r="P337" s="165">
        <f>RES_hhdet_in_emi!P$151</f>
        <v>0</v>
      </c>
      <c r="Q337" s="165">
        <f>RES_hhdet_in_emi!Q$151</f>
        <v>0</v>
      </c>
    </row>
    <row r="338" spans="1:17" ht="12" customHeight="1" x14ac:dyDescent="0.25">
      <c r="A338" s="147" t="s">
        <v>59</v>
      </c>
      <c r="B338" s="164"/>
      <c r="C338" s="164">
        <f>RES_hhdet_in_emi!C$152</f>
        <v>0</v>
      </c>
      <c r="D338" s="164">
        <f>RES_hhdet_in_emi!D$152</f>
        <v>0</v>
      </c>
      <c r="E338" s="164">
        <f>RES_hhdet_in_emi!E$152</f>
        <v>0</v>
      </c>
      <c r="F338" s="164">
        <f>RES_hhdet_in_emi!F$152</f>
        <v>0</v>
      </c>
      <c r="G338" s="164">
        <f>RES_hhdet_in_emi!G$152</f>
        <v>0</v>
      </c>
      <c r="H338" s="164">
        <f>RES_hhdet_in_emi!H$152</f>
        <v>0</v>
      </c>
      <c r="I338" s="164">
        <f>RES_hhdet_in_emi!I$152</f>
        <v>0</v>
      </c>
      <c r="J338" s="164">
        <f>RES_hhdet_in_emi!J$152</f>
        <v>0</v>
      </c>
      <c r="K338" s="164">
        <f>RES_hhdet_in_emi!K$152</f>
        <v>0</v>
      </c>
      <c r="L338" s="164">
        <f>RES_hhdet_in_emi!L$152</f>
        <v>0</v>
      </c>
      <c r="M338" s="164">
        <f>RES_hhdet_in_emi!M$152</f>
        <v>0</v>
      </c>
      <c r="N338" s="164">
        <f>RES_hhdet_in_emi!N$152</f>
        <v>0</v>
      </c>
      <c r="O338" s="164">
        <f>RES_hhdet_in_emi!O$152</f>
        <v>0</v>
      </c>
      <c r="P338" s="164">
        <f>RES_hhdet_in_emi!P$152</f>
        <v>0</v>
      </c>
      <c r="Q338" s="164">
        <f>RES_hhdet_in_emi!Q$152</f>
        <v>0</v>
      </c>
    </row>
    <row r="339" spans="1:17" ht="12" customHeight="1" x14ac:dyDescent="0.25">
      <c r="A339" s="163" t="s">
        <v>142</v>
      </c>
      <c r="B339" s="162"/>
      <c r="C339" s="162">
        <f>RES_hhdet_in_emi!C$153</f>
        <v>0</v>
      </c>
      <c r="D339" s="162">
        <f>RES_hhdet_in_emi!D$153</f>
        <v>0</v>
      </c>
      <c r="E339" s="162">
        <f>RES_hhdet_in_emi!E$153</f>
        <v>0</v>
      </c>
      <c r="F339" s="162">
        <f>RES_hhdet_in_emi!F$153</f>
        <v>0</v>
      </c>
      <c r="G339" s="162">
        <f>RES_hhdet_in_emi!G$153</f>
        <v>0</v>
      </c>
      <c r="H339" s="162">
        <f>RES_hhdet_in_emi!H$153</f>
        <v>0</v>
      </c>
      <c r="I339" s="162">
        <f>RES_hhdet_in_emi!I$153</f>
        <v>0</v>
      </c>
      <c r="J339" s="162">
        <f>RES_hhdet_in_emi!J$153</f>
        <v>0</v>
      </c>
      <c r="K339" s="162">
        <f>RES_hhdet_in_emi!K$153</f>
        <v>0</v>
      </c>
      <c r="L339" s="162">
        <f>RES_hhdet_in_emi!L$153</f>
        <v>0</v>
      </c>
      <c r="M339" s="162">
        <f>RES_hhdet_in_emi!M$153</f>
        <v>0</v>
      </c>
      <c r="N339" s="162">
        <f>RES_hhdet_in_emi!N$153</f>
        <v>0</v>
      </c>
      <c r="O339" s="162">
        <f>RES_hhdet_in_emi!O$153</f>
        <v>0</v>
      </c>
      <c r="P339" s="162">
        <f>RES_hhdet_in_emi!P$153</f>
        <v>0</v>
      </c>
      <c r="Q339" s="162">
        <f>RES_hhdet_in_emi!Q$153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0">SUM(D341:D342)</f>
        <v>0</v>
      </c>
      <c r="E340" s="160">
        <f t="shared" si="90"/>
        <v>0</v>
      </c>
      <c r="F340" s="160">
        <f t="shared" si="90"/>
        <v>0</v>
      </c>
      <c r="G340" s="160">
        <f t="shared" si="90"/>
        <v>0</v>
      </c>
      <c r="H340" s="160">
        <f t="shared" si="90"/>
        <v>0</v>
      </c>
      <c r="I340" s="160">
        <f t="shared" si="90"/>
        <v>0</v>
      </c>
      <c r="J340" s="160">
        <f t="shared" si="90"/>
        <v>0</v>
      </c>
      <c r="K340" s="160">
        <f t="shared" si="90"/>
        <v>0</v>
      </c>
      <c r="L340" s="160">
        <f t="shared" si="90"/>
        <v>0</v>
      </c>
      <c r="M340" s="160">
        <f t="shared" si="90"/>
        <v>0</v>
      </c>
      <c r="N340" s="160">
        <f t="shared" si="90"/>
        <v>0</v>
      </c>
      <c r="O340" s="160">
        <f t="shared" si="90"/>
        <v>0</v>
      </c>
      <c r="P340" s="160">
        <f t="shared" si="90"/>
        <v>0</v>
      </c>
      <c r="Q340" s="160">
        <f t="shared" si="90"/>
        <v>0</v>
      </c>
    </row>
    <row r="341" spans="1:17" ht="12" customHeight="1" x14ac:dyDescent="0.25">
      <c r="A341" s="148" t="s">
        <v>60</v>
      </c>
      <c r="B341" s="156"/>
      <c r="C341" s="156">
        <f>RES_hhdet_in_emi!C$155</f>
        <v>0</v>
      </c>
      <c r="D341" s="156">
        <f>RES_hhdet_in_emi!D$155</f>
        <v>0</v>
      </c>
      <c r="E341" s="156">
        <f>RES_hhdet_in_emi!E$155</f>
        <v>0</v>
      </c>
      <c r="F341" s="156">
        <f>RES_hhdet_in_emi!F$155</f>
        <v>0</v>
      </c>
      <c r="G341" s="156">
        <f>RES_hhdet_in_emi!G$155</f>
        <v>0</v>
      </c>
      <c r="H341" s="156">
        <f>RES_hhdet_in_emi!H$155</f>
        <v>0</v>
      </c>
      <c r="I341" s="156">
        <f>RES_hhdet_in_emi!I$155</f>
        <v>0</v>
      </c>
      <c r="J341" s="156">
        <f>RES_hhdet_in_emi!J$155</f>
        <v>0</v>
      </c>
      <c r="K341" s="156">
        <f>RES_hhdet_in_emi!K$155</f>
        <v>0</v>
      </c>
      <c r="L341" s="156">
        <f>RES_hhdet_in_emi!L$155</f>
        <v>0</v>
      </c>
      <c r="M341" s="156">
        <f>RES_hhdet_in_emi!M$155</f>
        <v>0</v>
      </c>
      <c r="N341" s="156">
        <f>RES_hhdet_in_emi!N$155</f>
        <v>0</v>
      </c>
      <c r="O341" s="156">
        <f>RES_hhdet_in_emi!O$155</f>
        <v>0</v>
      </c>
      <c r="P341" s="156">
        <f>RES_hhdet_in_emi!P$155</f>
        <v>0</v>
      </c>
      <c r="Q341" s="156">
        <f>RES_hhdet_in_emi!Q$155</f>
        <v>0</v>
      </c>
    </row>
    <row r="342" spans="1:17" ht="12" customHeight="1" x14ac:dyDescent="0.25">
      <c r="A342" s="148" t="s">
        <v>59</v>
      </c>
      <c r="B342" s="156"/>
      <c r="C342" s="156">
        <f>RES_hhdet_in_emi!C$156</f>
        <v>0</v>
      </c>
      <c r="D342" s="156">
        <f>RES_hhdet_in_emi!D$156</f>
        <v>0</v>
      </c>
      <c r="E342" s="156">
        <f>RES_hhdet_in_emi!E$156</f>
        <v>0</v>
      </c>
      <c r="F342" s="156">
        <f>RES_hhdet_in_emi!F$156</f>
        <v>0</v>
      </c>
      <c r="G342" s="156">
        <f>RES_hhdet_in_emi!G$156</f>
        <v>0</v>
      </c>
      <c r="H342" s="156">
        <f>RES_hhdet_in_emi!H$156</f>
        <v>0</v>
      </c>
      <c r="I342" s="156">
        <f>RES_hhdet_in_emi!I$156</f>
        <v>0</v>
      </c>
      <c r="J342" s="156">
        <f>RES_hhdet_in_emi!J$156</f>
        <v>0</v>
      </c>
      <c r="K342" s="156">
        <f>RES_hhdet_in_emi!K$156</f>
        <v>0</v>
      </c>
      <c r="L342" s="156">
        <f>RES_hhdet_in_emi!L$156</f>
        <v>0</v>
      </c>
      <c r="M342" s="156">
        <f>RES_hhdet_in_emi!M$156</f>
        <v>0</v>
      </c>
      <c r="N342" s="156">
        <f>RES_hhdet_in_emi!N$156</f>
        <v>0</v>
      </c>
      <c r="O342" s="156">
        <f>RES_hhdet_in_emi!O$156</f>
        <v>0</v>
      </c>
      <c r="P342" s="156">
        <f>RES_hhdet_in_emi!P$156</f>
        <v>0</v>
      </c>
      <c r="Q342" s="156">
        <f>RES_hhdet_in_emi!Q$156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1">SUM(D344:D345)</f>
        <v>0</v>
      </c>
      <c r="E343" s="157">
        <f t="shared" si="91"/>
        <v>0</v>
      </c>
      <c r="F343" s="157">
        <f t="shared" si="91"/>
        <v>0</v>
      </c>
      <c r="G343" s="157">
        <f t="shared" si="91"/>
        <v>0</v>
      </c>
      <c r="H343" s="157">
        <f t="shared" si="91"/>
        <v>0</v>
      </c>
      <c r="I343" s="157">
        <f t="shared" si="91"/>
        <v>0</v>
      </c>
      <c r="J343" s="157">
        <f t="shared" si="91"/>
        <v>0</v>
      </c>
      <c r="K343" s="157">
        <f t="shared" si="91"/>
        <v>0</v>
      </c>
      <c r="L343" s="157">
        <f t="shared" si="91"/>
        <v>0</v>
      </c>
      <c r="M343" s="157">
        <f t="shared" si="91"/>
        <v>0</v>
      </c>
      <c r="N343" s="157">
        <f t="shared" si="91"/>
        <v>0</v>
      </c>
      <c r="O343" s="157">
        <f t="shared" si="91"/>
        <v>0</v>
      </c>
      <c r="P343" s="157">
        <f t="shared" si="91"/>
        <v>0</v>
      </c>
      <c r="Q343" s="157">
        <f t="shared" si="91"/>
        <v>0</v>
      </c>
    </row>
    <row r="344" spans="1:17" ht="12" customHeight="1" x14ac:dyDescent="0.25">
      <c r="A344" s="23" t="s">
        <v>57</v>
      </c>
      <c r="B344" s="156"/>
      <c r="C344" s="156">
        <f>RES_hhdet_in_emi!C$158</f>
        <v>0</v>
      </c>
      <c r="D344" s="156">
        <f>RES_hhdet_in_emi!D$158</f>
        <v>0</v>
      </c>
      <c r="E344" s="156">
        <f>RES_hhdet_in_emi!E$158</f>
        <v>0</v>
      </c>
      <c r="F344" s="156">
        <f>RES_hhdet_in_emi!F$158</f>
        <v>0</v>
      </c>
      <c r="G344" s="156">
        <f>RES_hhdet_in_emi!G$158</f>
        <v>0</v>
      </c>
      <c r="H344" s="156">
        <f>RES_hhdet_in_emi!H$158</f>
        <v>0</v>
      </c>
      <c r="I344" s="156">
        <f>RES_hhdet_in_emi!I$158</f>
        <v>0</v>
      </c>
      <c r="J344" s="156">
        <f>RES_hhdet_in_emi!J$158</f>
        <v>0</v>
      </c>
      <c r="K344" s="156">
        <f>RES_hhdet_in_emi!K$158</f>
        <v>0</v>
      </c>
      <c r="L344" s="156">
        <f>RES_hhdet_in_emi!L$158</f>
        <v>0</v>
      </c>
      <c r="M344" s="156">
        <f>RES_hhdet_in_emi!M$158</f>
        <v>0</v>
      </c>
      <c r="N344" s="156">
        <f>RES_hhdet_in_emi!N$158</f>
        <v>0</v>
      </c>
      <c r="O344" s="156">
        <f>RES_hhdet_in_emi!O$158</f>
        <v>0</v>
      </c>
      <c r="P344" s="156">
        <f>RES_hhdet_in_emi!P$158</f>
        <v>0</v>
      </c>
      <c r="Q344" s="156">
        <f>RES_hhdet_in_emi!Q$158</f>
        <v>0</v>
      </c>
    </row>
    <row r="345" spans="1:17" ht="12" customHeight="1" x14ac:dyDescent="0.25">
      <c r="A345" s="29" t="s">
        <v>140</v>
      </c>
      <c r="B345" s="57"/>
      <c r="C345" s="57">
        <f>RES_hhdet_in_emi!C$159</f>
        <v>0</v>
      </c>
      <c r="D345" s="57">
        <f>RES_hhdet_in_emi!D$159</f>
        <v>0</v>
      </c>
      <c r="E345" s="57">
        <f>RES_hhdet_in_emi!E$159</f>
        <v>0</v>
      </c>
      <c r="F345" s="57">
        <f>RES_hhdet_in_emi!F$159</f>
        <v>0</v>
      </c>
      <c r="G345" s="57">
        <f>RES_hhdet_in_emi!G$159</f>
        <v>0</v>
      </c>
      <c r="H345" s="57">
        <f>RES_hhdet_in_emi!H$159</f>
        <v>0</v>
      </c>
      <c r="I345" s="57">
        <f>RES_hhdet_in_emi!I$159</f>
        <v>0</v>
      </c>
      <c r="J345" s="57">
        <f>RES_hhdet_in_emi!J$159</f>
        <v>0</v>
      </c>
      <c r="K345" s="57">
        <f>RES_hhdet_in_emi!K$159</f>
        <v>0</v>
      </c>
      <c r="L345" s="57">
        <f>RES_hhdet_in_emi!L$159</f>
        <v>0</v>
      </c>
      <c r="M345" s="57">
        <f>RES_hhdet_in_emi!M$159</f>
        <v>0</v>
      </c>
      <c r="N345" s="57">
        <f>RES_hhdet_in_emi!N$159</f>
        <v>0</v>
      </c>
      <c r="O345" s="57">
        <f>RES_hhdet_in_emi!O$159</f>
        <v>0</v>
      </c>
      <c r="P345" s="57">
        <f>RES_hhdet_in_emi!P$159</f>
        <v>0</v>
      </c>
      <c r="Q345" s="57">
        <f>RES_hhdet_in_emi!Q$159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2">C348+C350+C352+C361</f>
        <v>12953.327325007618</v>
      </c>
      <c r="D347" s="168">
        <f t="shared" si="92"/>
        <v>12160.422745691891</v>
      </c>
      <c r="E347" s="168">
        <f t="shared" si="92"/>
        <v>12239.396400308764</v>
      </c>
      <c r="F347" s="168">
        <f t="shared" si="92"/>
        <v>12295.571490737892</v>
      </c>
      <c r="G347" s="168">
        <f t="shared" si="92"/>
        <v>11824.901609660654</v>
      </c>
      <c r="H347" s="168">
        <f t="shared" si="92"/>
        <v>11843.467631580483</v>
      </c>
      <c r="I347" s="168">
        <f t="shared" si="92"/>
        <v>10590.158018304801</v>
      </c>
      <c r="J347" s="168">
        <f t="shared" si="92"/>
        <v>10712.117475059677</v>
      </c>
      <c r="K347" s="168">
        <f t="shared" si="92"/>
        <v>9634.2983011971573</v>
      </c>
      <c r="L347" s="168">
        <f t="shared" si="92"/>
        <v>9334.1150215974594</v>
      </c>
      <c r="M347" s="168">
        <f t="shared" si="92"/>
        <v>7905.7051988783878</v>
      </c>
      <c r="N347" s="168">
        <f t="shared" si="92"/>
        <v>7522.3052213984965</v>
      </c>
      <c r="O347" s="168">
        <f t="shared" si="92"/>
        <v>7630.3757718989391</v>
      </c>
      <c r="P347" s="168">
        <f t="shared" si="92"/>
        <v>7251.122006785451</v>
      </c>
      <c r="Q347" s="168">
        <f t="shared" si="92"/>
        <v>7537.4551023209769</v>
      </c>
    </row>
    <row r="348" spans="1:17" ht="12" customHeight="1" x14ac:dyDescent="0.25">
      <c r="A348" s="158" t="s">
        <v>65</v>
      </c>
      <c r="B348" s="157"/>
      <c r="C348" s="157">
        <f t="shared" ref="C348:Q348" si="93">C349</f>
        <v>8337.6080509641197</v>
      </c>
      <c r="D348" s="157">
        <f t="shared" si="93"/>
        <v>7812.9376979593708</v>
      </c>
      <c r="E348" s="157">
        <f t="shared" si="93"/>
        <v>7800.2785130993198</v>
      </c>
      <c r="F348" s="157">
        <f t="shared" si="93"/>
        <v>7721.9694650477923</v>
      </c>
      <c r="G348" s="157">
        <f t="shared" si="93"/>
        <v>7335.4736770075169</v>
      </c>
      <c r="H348" s="157">
        <f t="shared" si="93"/>
        <v>7087.8725672389473</v>
      </c>
      <c r="I348" s="157">
        <f t="shared" si="93"/>
        <v>6087.5863499747738</v>
      </c>
      <c r="J348" s="157">
        <f t="shared" si="93"/>
        <v>6179.5783789120669</v>
      </c>
      <c r="K348" s="157">
        <f t="shared" si="93"/>
        <v>5570.6856373835199</v>
      </c>
      <c r="L348" s="157">
        <f t="shared" si="93"/>
        <v>5025.4940531147977</v>
      </c>
      <c r="M348" s="157">
        <f t="shared" si="93"/>
        <v>3642.7167219910352</v>
      </c>
      <c r="N348" s="157">
        <f t="shared" si="93"/>
        <v>3277.6860209021042</v>
      </c>
      <c r="O348" s="157">
        <f t="shared" si="93"/>
        <v>3212.4223014052341</v>
      </c>
      <c r="P348" s="157">
        <f t="shared" si="93"/>
        <v>2785.0521147669201</v>
      </c>
      <c r="Q348" s="157">
        <f t="shared" si="93"/>
        <v>2898.2017784634813</v>
      </c>
    </row>
    <row r="349" spans="1:17" ht="12" customHeight="1" x14ac:dyDescent="0.25">
      <c r="A349" s="23" t="s">
        <v>60</v>
      </c>
      <c r="B349" s="156"/>
      <c r="C349" s="156">
        <f t="shared" ref="C349:Q349" si="94">IF(C277=0,0,C277/0.086*1000000/C$49)</f>
        <v>8337.6080509641197</v>
      </c>
      <c r="D349" s="156">
        <f t="shared" si="94"/>
        <v>7812.9376979593708</v>
      </c>
      <c r="E349" s="156">
        <f t="shared" si="94"/>
        <v>7800.2785130993198</v>
      </c>
      <c r="F349" s="156">
        <f t="shared" si="94"/>
        <v>7721.9694650477923</v>
      </c>
      <c r="G349" s="156">
        <f t="shared" si="94"/>
        <v>7335.4736770075169</v>
      </c>
      <c r="H349" s="156">
        <f t="shared" si="94"/>
        <v>7087.8725672389473</v>
      </c>
      <c r="I349" s="156">
        <f t="shared" si="94"/>
        <v>6087.5863499747738</v>
      </c>
      <c r="J349" s="156">
        <f t="shared" si="94"/>
        <v>6179.5783789120669</v>
      </c>
      <c r="K349" s="156">
        <f t="shared" si="94"/>
        <v>5570.6856373835199</v>
      </c>
      <c r="L349" s="156">
        <f t="shared" si="94"/>
        <v>5025.4940531147977</v>
      </c>
      <c r="M349" s="156">
        <f t="shared" si="94"/>
        <v>3642.7167219910352</v>
      </c>
      <c r="N349" s="156">
        <f t="shared" si="94"/>
        <v>3277.6860209021042</v>
      </c>
      <c r="O349" s="156">
        <f t="shared" si="94"/>
        <v>3212.4223014052341</v>
      </c>
      <c r="P349" s="156">
        <f t="shared" si="94"/>
        <v>2785.0521147669201</v>
      </c>
      <c r="Q349" s="156">
        <f t="shared" si="94"/>
        <v>2898.2017784634813</v>
      </c>
    </row>
    <row r="350" spans="1:17" ht="12" customHeight="1" x14ac:dyDescent="0.25">
      <c r="A350" s="158" t="s">
        <v>112</v>
      </c>
      <c r="B350" s="157"/>
      <c r="C350" s="157">
        <f t="shared" ref="C350:Q350" si="95">C351</f>
        <v>309.95231748146489</v>
      </c>
      <c r="D350" s="157">
        <f t="shared" si="95"/>
        <v>307.07019521808252</v>
      </c>
      <c r="E350" s="157">
        <f t="shared" si="95"/>
        <v>291.19607703143231</v>
      </c>
      <c r="F350" s="157">
        <f t="shared" si="95"/>
        <v>278.43437280021806</v>
      </c>
      <c r="G350" s="157">
        <f t="shared" si="95"/>
        <v>270.9930374412545</v>
      </c>
      <c r="H350" s="157">
        <f t="shared" si="95"/>
        <v>257.23458704921393</v>
      </c>
      <c r="I350" s="157">
        <f t="shared" si="95"/>
        <v>248.62984631223793</v>
      </c>
      <c r="J350" s="157">
        <f t="shared" si="95"/>
        <v>271.56450577796414</v>
      </c>
      <c r="K350" s="157">
        <f t="shared" si="95"/>
        <v>258.42219209869671</v>
      </c>
      <c r="L350" s="157">
        <f t="shared" si="95"/>
        <v>250.56025113575407</v>
      </c>
      <c r="M350" s="157">
        <f t="shared" si="95"/>
        <v>233.36621573044246</v>
      </c>
      <c r="N350" s="157">
        <f t="shared" si="95"/>
        <v>231.40842041762471</v>
      </c>
      <c r="O350" s="157">
        <f t="shared" si="95"/>
        <v>225.94441330021425</v>
      </c>
      <c r="P350" s="157">
        <f t="shared" si="95"/>
        <v>223.91429063913102</v>
      </c>
      <c r="Q350" s="157">
        <f t="shared" si="95"/>
        <v>223.13432252868381</v>
      </c>
    </row>
    <row r="351" spans="1:17" ht="12" customHeight="1" x14ac:dyDescent="0.25">
      <c r="A351" s="23" t="s">
        <v>60</v>
      </c>
      <c r="B351" s="156"/>
      <c r="C351" s="156">
        <f t="shared" ref="C351:Q351" si="96">IF(C279=0,0,C279/0.086*1000000/C$49)</f>
        <v>309.95231748146489</v>
      </c>
      <c r="D351" s="156">
        <f t="shared" si="96"/>
        <v>307.07019521808252</v>
      </c>
      <c r="E351" s="156">
        <f t="shared" si="96"/>
        <v>291.19607703143231</v>
      </c>
      <c r="F351" s="156">
        <f t="shared" si="96"/>
        <v>278.43437280021806</v>
      </c>
      <c r="G351" s="156">
        <f t="shared" si="96"/>
        <v>270.9930374412545</v>
      </c>
      <c r="H351" s="156">
        <f t="shared" si="96"/>
        <v>257.23458704921393</v>
      </c>
      <c r="I351" s="156">
        <f t="shared" si="96"/>
        <v>248.62984631223793</v>
      </c>
      <c r="J351" s="156">
        <f t="shared" si="96"/>
        <v>271.56450577796414</v>
      </c>
      <c r="K351" s="156">
        <f t="shared" si="96"/>
        <v>258.42219209869671</v>
      </c>
      <c r="L351" s="156">
        <f t="shared" si="96"/>
        <v>250.56025113575407</v>
      </c>
      <c r="M351" s="156">
        <f t="shared" si="96"/>
        <v>233.36621573044246</v>
      </c>
      <c r="N351" s="156">
        <f t="shared" si="96"/>
        <v>231.40842041762471</v>
      </c>
      <c r="O351" s="156">
        <f t="shared" si="96"/>
        <v>225.94441330021425</v>
      </c>
      <c r="P351" s="156">
        <f t="shared" si="96"/>
        <v>223.91429063913102</v>
      </c>
      <c r="Q351" s="156">
        <f t="shared" si="96"/>
        <v>223.13432252868381</v>
      </c>
    </row>
    <row r="352" spans="1:17" ht="12" customHeight="1" x14ac:dyDescent="0.25">
      <c r="A352" s="158" t="s">
        <v>63</v>
      </c>
      <c r="B352" s="157"/>
      <c r="C352" s="157">
        <f t="shared" ref="C352:Q352" si="97">IF(C280=0,0,C280/0.086*1000000/SUM(C$53:C$56))</f>
        <v>3503.2345231825384</v>
      </c>
      <c r="D352" s="157">
        <f t="shared" si="97"/>
        <v>3260.9399466022692</v>
      </c>
      <c r="E352" s="157">
        <f t="shared" si="97"/>
        <v>3344.4137576784824</v>
      </c>
      <c r="F352" s="157">
        <f t="shared" si="97"/>
        <v>3468.5068130827958</v>
      </c>
      <c r="G352" s="157">
        <f t="shared" si="97"/>
        <v>3404.4600410615235</v>
      </c>
      <c r="H352" s="157">
        <f t="shared" si="97"/>
        <v>3660.781416451011</v>
      </c>
      <c r="I352" s="157">
        <f t="shared" si="97"/>
        <v>3394.0307042669842</v>
      </c>
      <c r="J352" s="157">
        <f t="shared" si="97"/>
        <v>3405.3535027270491</v>
      </c>
      <c r="K352" s="157">
        <f t="shared" si="97"/>
        <v>2981.3439486066</v>
      </c>
      <c r="L352" s="157">
        <f t="shared" si="97"/>
        <v>3214.1418456582951</v>
      </c>
      <c r="M352" s="157">
        <f t="shared" si="97"/>
        <v>3189.0739050669372</v>
      </c>
      <c r="N352" s="157">
        <f t="shared" si="97"/>
        <v>3162.0702927725183</v>
      </c>
      <c r="O352" s="157">
        <f t="shared" si="97"/>
        <v>3309.9304340856506</v>
      </c>
      <c r="P352" s="157">
        <f t="shared" si="97"/>
        <v>3327.9973468296507</v>
      </c>
      <c r="Q352" s="157">
        <f t="shared" si="97"/>
        <v>3450.092867470179</v>
      </c>
    </row>
    <row r="353" spans="1:17" ht="12" customHeight="1" x14ac:dyDescent="0.25">
      <c r="A353" s="167" t="s">
        <v>144</v>
      </c>
      <c r="B353" s="132"/>
      <c r="C353" s="132">
        <f t="shared" ref="C353:Q353" si="98">IF(C281=0,0,C281/0.086*1000000/C$53)</f>
        <v>0</v>
      </c>
      <c r="D353" s="132">
        <f t="shared" si="98"/>
        <v>0</v>
      </c>
      <c r="E353" s="132">
        <f t="shared" si="98"/>
        <v>0</v>
      </c>
      <c r="F353" s="132">
        <f t="shared" si="98"/>
        <v>0</v>
      </c>
      <c r="G353" s="132">
        <f t="shared" si="98"/>
        <v>0</v>
      </c>
      <c r="H353" s="132">
        <f t="shared" si="98"/>
        <v>0</v>
      </c>
      <c r="I353" s="132">
        <f t="shared" si="98"/>
        <v>0</v>
      </c>
      <c r="J353" s="132">
        <f t="shared" si="98"/>
        <v>0</v>
      </c>
      <c r="K353" s="132">
        <f t="shared" si="98"/>
        <v>0</v>
      </c>
      <c r="L353" s="132">
        <f t="shared" si="98"/>
        <v>0</v>
      </c>
      <c r="M353" s="132">
        <f t="shared" si="98"/>
        <v>0</v>
      </c>
      <c r="N353" s="132">
        <f t="shared" si="98"/>
        <v>0</v>
      </c>
      <c r="O353" s="132">
        <f t="shared" si="98"/>
        <v>0</v>
      </c>
      <c r="P353" s="132">
        <f t="shared" si="98"/>
        <v>0</v>
      </c>
      <c r="Q353" s="132">
        <f t="shared" si="98"/>
        <v>0</v>
      </c>
    </row>
    <row r="354" spans="1:17" ht="12" customHeight="1" x14ac:dyDescent="0.25">
      <c r="A354" s="167" t="s">
        <v>143</v>
      </c>
      <c r="B354" s="132"/>
      <c r="C354" s="132">
        <f t="shared" ref="C354:Q354" si="99">IF(C282=0,0,C282/0.086*1000000/C$54)</f>
        <v>0</v>
      </c>
      <c r="D354" s="132">
        <f t="shared" si="99"/>
        <v>0</v>
      </c>
      <c r="E354" s="132">
        <f t="shared" si="99"/>
        <v>0</v>
      </c>
      <c r="F354" s="132">
        <f t="shared" si="99"/>
        <v>0</v>
      </c>
      <c r="G354" s="132">
        <f t="shared" si="99"/>
        <v>0</v>
      </c>
      <c r="H354" s="132">
        <f t="shared" si="99"/>
        <v>0</v>
      </c>
      <c r="I354" s="132">
        <f t="shared" si="99"/>
        <v>0</v>
      </c>
      <c r="J354" s="132">
        <f t="shared" si="99"/>
        <v>0</v>
      </c>
      <c r="K354" s="132">
        <f t="shared" si="99"/>
        <v>0</v>
      </c>
      <c r="L354" s="132">
        <f t="shared" si="99"/>
        <v>0</v>
      </c>
      <c r="M354" s="132">
        <f t="shared" si="99"/>
        <v>0</v>
      </c>
      <c r="N354" s="132">
        <f t="shared" si="99"/>
        <v>0</v>
      </c>
      <c r="O354" s="132">
        <f t="shared" si="99"/>
        <v>0</v>
      </c>
      <c r="P354" s="132">
        <f t="shared" si="99"/>
        <v>0</v>
      </c>
      <c r="Q354" s="132">
        <f t="shared" si="99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0">IF(C283=0,0,C283/0.086*1000000/C$54)</f>
        <v>0</v>
      </c>
      <c r="D355" s="165">
        <f t="shared" si="100"/>
        <v>0</v>
      </c>
      <c r="E355" s="165">
        <f t="shared" si="100"/>
        <v>0</v>
      </c>
      <c r="F355" s="165">
        <f t="shared" si="100"/>
        <v>0</v>
      </c>
      <c r="G355" s="165">
        <f t="shared" si="100"/>
        <v>0</v>
      </c>
      <c r="H355" s="165">
        <f t="shared" si="100"/>
        <v>0</v>
      </c>
      <c r="I355" s="165">
        <f t="shared" si="100"/>
        <v>0</v>
      </c>
      <c r="J355" s="165">
        <f t="shared" si="100"/>
        <v>0</v>
      </c>
      <c r="K355" s="165">
        <f t="shared" si="100"/>
        <v>0</v>
      </c>
      <c r="L355" s="165">
        <f t="shared" si="100"/>
        <v>0</v>
      </c>
      <c r="M355" s="165">
        <f t="shared" si="100"/>
        <v>0</v>
      </c>
      <c r="N355" s="165">
        <f t="shared" si="100"/>
        <v>0</v>
      </c>
      <c r="O355" s="165">
        <f t="shared" si="100"/>
        <v>0</v>
      </c>
      <c r="P355" s="165">
        <f t="shared" si="100"/>
        <v>0</v>
      </c>
      <c r="Q355" s="165">
        <f t="shared" si="100"/>
        <v>0</v>
      </c>
    </row>
    <row r="356" spans="1:17" ht="12" customHeight="1" x14ac:dyDescent="0.25">
      <c r="A356" s="147" t="s">
        <v>59</v>
      </c>
      <c r="B356" s="164"/>
      <c r="C356" s="164">
        <f t="shared" si="100"/>
        <v>0</v>
      </c>
      <c r="D356" s="164">
        <f t="shared" si="100"/>
        <v>0</v>
      </c>
      <c r="E356" s="164">
        <f t="shared" si="100"/>
        <v>0</v>
      </c>
      <c r="F356" s="164">
        <f t="shared" si="100"/>
        <v>0</v>
      </c>
      <c r="G356" s="164">
        <f t="shared" si="100"/>
        <v>0</v>
      </c>
      <c r="H356" s="164">
        <f t="shared" si="100"/>
        <v>0</v>
      </c>
      <c r="I356" s="164">
        <f t="shared" si="100"/>
        <v>0</v>
      </c>
      <c r="J356" s="164">
        <f t="shared" si="100"/>
        <v>0</v>
      </c>
      <c r="K356" s="164">
        <f t="shared" si="100"/>
        <v>0</v>
      </c>
      <c r="L356" s="164">
        <f t="shared" si="100"/>
        <v>0</v>
      </c>
      <c r="M356" s="164">
        <f t="shared" si="100"/>
        <v>0</v>
      </c>
      <c r="N356" s="164">
        <f t="shared" si="100"/>
        <v>0</v>
      </c>
      <c r="O356" s="164">
        <f t="shared" si="100"/>
        <v>0</v>
      </c>
      <c r="P356" s="164">
        <f t="shared" si="100"/>
        <v>0</v>
      </c>
      <c r="Q356" s="164">
        <f t="shared" si="100"/>
        <v>0</v>
      </c>
    </row>
    <row r="357" spans="1:17" ht="12" customHeight="1" x14ac:dyDescent="0.25">
      <c r="A357" s="163" t="s">
        <v>142</v>
      </c>
      <c r="B357" s="162"/>
      <c r="C357" s="162">
        <f t="shared" ref="C357:Q357" si="101">IF(C285=0,0,C285/0.086*1000000/C$55)</f>
        <v>3503.7540234121007</v>
      </c>
      <c r="D357" s="162">
        <f t="shared" si="101"/>
        <v>3269.2913533590354</v>
      </c>
      <c r="E357" s="162">
        <f t="shared" si="101"/>
        <v>3346.2863600501764</v>
      </c>
      <c r="F357" s="162">
        <f t="shared" si="101"/>
        <v>3475.6489674229001</v>
      </c>
      <c r="G357" s="162">
        <f t="shared" si="101"/>
        <v>3416.3689561111823</v>
      </c>
      <c r="H357" s="162">
        <f t="shared" si="101"/>
        <v>3671.582505539187</v>
      </c>
      <c r="I357" s="162">
        <f t="shared" si="101"/>
        <v>3473.5812973546717</v>
      </c>
      <c r="J357" s="162">
        <f t="shared" si="101"/>
        <v>3506.7252659081933</v>
      </c>
      <c r="K357" s="162">
        <f t="shared" si="101"/>
        <v>3112.3092468219102</v>
      </c>
      <c r="L357" s="162">
        <f t="shared" si="101"/>
        <v>3306.5050360631194</v>
      </c>
      <c r="M357" s="162">
        <f t="shared" si="101"/>
        <v>3324.7423649892203</v>
      </c>
      <c r="N357" s="162">
        <f t="shared" si="101"/>
        <v>3279.1114155323958</v>
      </c>
      <c r="O357" s="162">
        <f t="shared" si="101"/>
        <v>3470.7881842571842</v>
      </c>
      <c r="P357" s="162">
        <f t="shared" si="101"/>
        <v>3493.1313818363742</v>
      </c>
      <c r="Q357" s="162">
        <f t="shared" si="101"/>
        <v>3629.0912469741429</v>
      </c>
    </row>
    <row r="358" spans="1:17" ht="12" customHeight="1" x14ac:dyDescent="0.25">
      <c r="A358" s="161" t="s">
        <v>141</v>
      </c>
      <c r="B358" s="160"/>
      <c r="C358" s="160">
        <f t="shared" ref="C358:Q358" si="102">IF(C286=0,0,C286/0.086*1000000/C$56)</f>
        <v>3144.2598645552039</v>
      </c>
      <c r="D358" s="160">
        <f t="shared" si="102"/>
        <v>2889.3309948825313</v>
      </c>
      <c r="E358" s="160">
        <f t="shared" si="102"/>
        <v>2964.8304512499021</v>
      </c>
      <c r="F358" s="160">
        <f t="shared" si="102"/>
        <v>3053.0617391479577</v>
      </c>
      <c r="G358" s="160">
        <f t="shared" si="102"/>
        <v>3017.7570708844091</v>
      </c>
      <c r="H358" s="160">
        <f t="shared" si="102"/>
        <v>3198.7286205884984</v>
      </c>
      <c r="I358" s="160">
        <f t="shared" si="102"/>
        <v>3074.1417814021183</v>
      </c>
      <c r="J358" s="160">
        <f t="shared" si="102"/>
        <v>3116.3563071400904</v>
      </c>
      <c r="K358" s="160">
        <f t="shared" si="102"/>
        <v>2839.5221117860769</v>
      </c>
      <c r="L358" s="160">
        <f t="shared" si="102"/>
        <v>2980.0647241508568</v>
      </c>
      <c r="M358" s="160">
        <f t="shared" si="102"/>
        <v>2978.5821976557527</v>
      </c>
      <c r="N358" s="160">
        <f t="shared" si="102"/>
        <v>2933.6488027846626</v>
      </c>
      <c r="O358" s="160">
        <f t="shared" si="102"/>
        <v>3062.2777233395259</v>
      </c>
      <c r="P358" s="160">
        <f t="shared" si="102"/>
        <v>3064.6673345659838</v>
      </c>
      <c r="Q358" s="160">
        <f t="shared" si="102"/>
        <v>3146.6781735540062</v>
      </c>
    </row>
    <row r="359" spans="1:17" ht="12" customHeight="1" x14ac:dyDescent="0.25">
      <c r="A359" s="148" t="s">
        <v>60</v>
      </c>
      <c r="B359" s="156"/>
      <c r="C359" s="156">
        <f t="shared" ref="C359:Q360" si="103">IF(C287=0,0,C287/0.086*1000000/C$56)</f>
        <v>2542.3158176368943</v>
      </c>
      <c r="D359" s="156">
        <f t="shared" si="103"/>
        <v>2163.4413251158599</v>
      </c>
      <c r="E359" s="156">
        <f t="shared" si="103"/>
        <v>2236.9122270365683</v>
      </c>
      <c r="F359" s="156">
        <f t="shared" si="103"/>
        <v>2308.6524303115566</v>
      </c>
      <c r="G359" s="156">
        <f t="shared" si="103"/>
        <v>2268.944934972395</v>
      </c>
      <c r="H359" s="156">
        <f t="shared" si="103"/>
        <v>2436.8834400276846</v>
      </c>
      <c r="I359" s="156">
        <f t="shared" si="103"/>
        <v>2313.0786267093954</v>
      </c>
      <c r="J359" s="156">
        <f t="shared" si="103"/>
        <v>2347.2751960459254</v>
      </c>
      <c r="K359" s="156">
        <f t="shared" si="103"/>
        <v>2070.7778610355685</v>
      </c>
      <c r="L359" s="156">
        <f t="shared" si="103"/>
        <v>2203.2099774082699</v>
      </c>
      <c r="M359" s="156">
        <f t="shared" si="103"/>
        <v>2202.8569905965533</v>
      </c>
      <c r="N359" s="156">
        <f t="shared" si="103"/>
        <v>2159.3115211839431</v>
      </c>
      <c r="O359" s="156">
        <f t="shared" si="103"/>
        <v>2285.5491722638985</v>
      </c>
      <c r="P359" s="156">
        <f t="shared" si="103"/>
        <v>2289.8739469802158</v>
      </c>
      <c r="Q359" s="156">
        <f t="shared" si="103"/>
        <v>2377.8657228489969</v>
      </c>
    </row>
    <row r="360" spans="1:17" ht="12" customHeight="1" x14ac:dyDescent="0.25">
      <c r="A360" s="148" t="s">
        <v>59</v>
      </c>
      <c r="B360" s="156"/>
      <c r="C360" s="156">
        <f t="shared" si="103"/>
        <v>601.94404691830937</v>
      </c>
      <c r="D360" s="156">
        <f t="shared" si="103"/>
        <v>725.88966976667166</v>
      </c>
      <c r="E360" s="156">
        <f t="shared" si="103"/>
        <v>727.91822421333393</v>
      </c>
      <c r="F360" s="156">
        <f t="shared" si="103"/>
        <v>744.40930883640101</v>
      </c>
      <c r="G360" s="156">
        <f t="shared" si="103"/>
        <v>748.81213591201379</v>
      </c>
      <c r="H360" s="156">
        <f t="shared" si="103"/>
        <v>761.84518056081424</v>
      </c>
      <c r="I360" s="156">
        <f t="shared" si="103"/>
        <v>761.06315469272295</v>
      </c>
      <c r="J360" s="156">
        <f t="shared" si="103"/>
        <v>769.08111109416529</v>
      </c>
      <c r="K360" s="156">
        <f t="shared" si="103"/>
        <v>768.74425075050885</v>
      </c>
      <c r="L360" s="156">
        <f t="shared" si="103"/>
        <v>776.85474674258683</v>
      </c>
      <c r="M360" s="156">
        <f t="shared" si="103"/>
        <v>775.72520705919896</v>
      </c>
      <c r="N360" s="156">
        <f t="shared" si="103"/>
        <v>774.33728160071928</v>
      </c>
      <c r="O360" s="156">
        <f t="shared" si="103"/>
        <v>776.72855107562748</v>
      </c>
      <c r="P360" s="156">
        <f t="shared" si="103"/>
        <v>774.79338758576796</v>
      </c>
      <c r="Q360" s="156">
        <f t="shared" si="103"/>
        <v>768.81245070500961</v>
      </c>
    </row>
    <row r="361" spans="1:17" ht="12" customHeight="1" x14ac:dyDescent="0.25">
      <c r="A361" s="158" t="s">
        <v>62</v>
      </c>
      <c r="B361" s="157"/>
      <c r="C361" s="157">
        <f t="shared" ref="C361:Q361" si="104">IF(C289=0,0,C289/0.086*1000000/SUM(C$58:C$59))</f>
        <v>802.53243337949471</v>
      </c>
      <c r="D361" s="157">
        <f t="shared" si="104"/>
        <v>779.47490591216729</v>
      </c>
      <c r="E361" s="157">
        <f t="shared" si="104"/>
        <v>803.50805249952896</v>
      </c>
      <c r="F361" s="157">
        <f t="shared" si="104"/>
        <v>826.66083980708618</v>
      </c>
      <c r="G361" s="157">
        <f t="shared" si="104"/>
        <v>813.97485415035976</v>
      </c>
      <c r="H361" s="157">
        <f t="shared" si="104"/>
        <v>837.57906084131253</v>
      </c>
      <c r="I361" s="157">
        <f t="shared" si="104"/>
        <v>859.91111775080492</v>
      </c>
      <c r="J361" s="157">
        <f t="shared" si="104"/>
        <v>855.62108764259779</v>
      </c>
      <c r="K361" s="157">
        <f t="shared" si="104"/>
        <v>823.84652310834167</v>
      </c>
      <c r="L361" s="157">
        <f t="shared" si="104"/>
        <v>843.91887168861228</v>
      </c>
      <c r="M361" s="157">
        <f t="shared" si="104"/>
        <v>840.54835608997314</v>
      </c>
      <c r="N361" s="157">
        <f t="shared" si="104"/>
        <v>851.14048730624961</v>
      </c>
      <c r="O361" s="157">
        <f t="shared" si="104"/>
        <v>882.07862310783992</v>
      </c>
      <c r="P361" s="157">
        <f t="shared" si="104"/>
        <v>914.15825454974845</v>
      </c>
      <c r="Q361" s="157">
        <f t="shared" si="104"/>
        <v>966.02613385863333</v>
      </c>
    </row>
    <row r="362" spans="1:17" ht="12" customHeight="1" x14ac:dyDescent="0.25">
      <c r="A362" s="23" t="s">
        <v>57</v>
      </c>
      <c r="B362" s="156"/>
      <c r="C362" s="156">
        <f t="shared" ref="C362:Q362" si="105">IF(C290=0,0,C290/0.086*1000000/C$58)</f>
        <v>0</v>
      </c>
      <c r="D362" s="156">
        <f t="shared" si="105"/>
        <v>0</v>
      </c>
      <c r="E362" s="156">
        <f t="shared" si="105"/>
        <v>0</v>
      </c>
      <c r="F362" s="156">
        <f t="shared" si="105"/>
        <v>0</v>
      </c>
      <c r="G362" s="156">
        <f t="shared" si="105"/>
        <v>0</v>
      </c>
      <c r="H362" s="156">
        <f t="shared" si="105"/>
        <v>0</v>
      </c>
      <c r="I362" s="156">
        <f t="shared" si="105"/>
        <v>0</v>
      </c>
      <c r="J362" s="156">
        <f t="shared" si="105"/>
        <v>0</v>
      </c>
      <c r="K362" s="156">
        <f t="shared" si="105"/>
        <v>0</v>
      </c>
      <c r="L362" s="156">
        <f t="shared" si="105"/>
        <v>0</v>
      </c>
      <c r="M362" s="156">
        <f t="shared" si="105"/>
        <v>0</v>
      </c>
      <c r="N362" s="156">
        <f t="shared" si="105"/>
        <v>0</v>
      </c>
      <c r="O362" s="156">
        <f t="shared" si="105"/>
        <v>0</v>
      </c>
      <c r="P362" s="156">
        <f t="shared" si="105"/>
        <v>0</v>
      </c>
      <c r="Q362" s="156">
        <f t="shared" si="105"/>
        <v>0</v>
      </c>
    </row>
    <row r="363" spans="1:17" ht="12" customHeight="1" x14ac:dyDescent="0.25">
      <c r="A363" s="29" t="s">
        <v>140</v>
      </c>
      <c r="B363" s="57"/>
      <c r="C363" s="57">
        <f t="shared" ref="C363:Q363" si="106">IF(C291=0,0,C291/0.086*1000000/C$59)</f>
        <v>802.53243337949471</v>
      </c>
      <c r="D363" s="57">
        <f t="shared" si="106"/>
        <v>779.47490591216729</v>
      </c>
      <c r="E363" s="57">
        <f t="shared" si="106"/>
        <v>803.50805249952896</v>
      </c>
      <c r="F363" s="57">
        <f t="shared" si="106"/>
        <v>826.66083980708618</v>
      </c>
      <c r="G363" s="57">
        <f t="shared" si="106"/>
        <v>813.97485415035976</v>
      </c>
      <c r="H363" s="57">
        <f t="shared" si="106"/>
        <v>837.57906084131253</v>
      </c>
      <c r="I363" s="57">
        <f t="shared" si="106"/>
        <v>859.91111775080492</v>
      </c>
      <c r="J363" s="57">
        <f t="shared" si="106"/>
        <v>855.62108764259779</v>
      </c>
      <c r="K363" s="57">
        <f t="shared" si="106"/>
        <v>823.84652310834167</v>
      </c>
      <c r="L363" s="57">
        <f t="shared" si="106"/>
        <v>843.91887168861228</v>
      </c>
      <c r="M363" s="57">
        <f t="shared" si="106"/>
        <v>840.54835608997314</v>
      </c>
      <c r="N363" s="57">
        <f t="shared" si="106"/>
        <v>851.14048730624961</v>
      </c>
      <c r="O363" s="57">
        <f t="shared" si="106"/>
        <v>882.07862310783992</v>
      </c>
      <c r="P363" s="57">
        <f t="shared" si="106"/>
        <v>914.15825454974845</v>
      </c>
      <c r="Q363" s="57">
        <f t="shared" si="106"/>
        <v>966.02613385863333</v>
      </c>
    </row>
    <row r="365" spans="1:17" ht="12" customHeight="1" x14ac:dyDescent="0.25">
      <c r="A365" s="152" t="s">
        <v>188</v>
      </c>
      <c r="B365" s="168"/>
      <c r="C365" s="168">
        <f t="shared" ref="C365:Q365" si="107">C366+C368+C370+C379</f>
        <v>14159.693024421515</v>
      </c>
      <c r="D365" s="168">
        <f t="shared" si="107"/>
        <v>13728.496547403804</v>
      </c>
      <c r="E365" s="168">
        <f t="shared" si="107"/>
        <v>14264.962999946654</v>
      </c>
      <c r="F365" s="168">
        <f t="shared" si="107"/>
        <v>14856.182746792778</v>
      </c>
      <c r="G365" s="168">
        <f t="shared" si="107"/>
        <v>14908.96066234651</v>
      </c>
      <c r="H365" s="168">
        <f t="shared" si="107"/>
        <v>15543.455085128993</v>
      </c>
      <c r="I365" s="168">
        <f t="shared" si="107"/>
        <v>14261.219475043135</v>
      </c>
      <c r="J365" s="168">
        <f t="shared" si="107"/>
        <v>15236.91203583089</v>
      </c>
      <c r="K365" s="168">
        <f t="shared" si="107"/>
        <v>14181.206379380632</v>
      </c>
      <c r="L365" s="168">
        <f t="shared" si="107"/>
        <v>15131.455441808168</v>
      </c>
      <c r="M365" s="168">
        <f t="shared" si="107"/>
        <v>12638.188078181238</v>
      </c>
      <c r="N365" s="168">
        <f t="shared" si="107"/>
        <v>12599.854541078954</v>
      </c>
      <c r="O365" s="168">
        <f t="shared" si="107"/>
        <v>13032.010980330155</v>
      </c>
      <c r="P365" s="168">
        <f t="shared" si="107"/>
        <v>12344.494017076289</v>
      </c>
      <c r="Q365" s="168">
        <f t="shared" si="107"/>
        <v>13199.781690059979</v>
      </c>
    </row>
    <row r="366" spans="1:17" ht="12" customHeight="1" x14ac:dyDescent="0.25">
      <c r="A366" s="158" t="s">
        <v>65</v>
      </c>
      <c r="B366" s="157"/>
      <c r="C366" s="157">
        <f t="shared" ref="C366:Q366" si="108">C367</f>
        <v>10446.409918771878</v>
      </c>
      <c r="D366" s="157">
        <f t="shared" si="108"/>
        <v>10167.236909447258</v>
      </c>
      <c r="E366" s="157">
        <f t="shared" si="108"/>
        <v>10617.085430554514</v>
      </c>
      <c r="F366" s="157">
        <f t="shared" si="108"/>
        <v>11080.538768264525</v>
      </c>
      <c r="G366" s="157">
        <f t="shared" si="108"/>
        <v>11153.790784978684</v>
      </c>
      <c r="H366" s="157">
        <f t="shared" si="108"/>
        <v>11564.814221947534</v>
      </c>
      <c r="I366" s="157">
        <f t="shared" si="108"/>
        <v>10385.567508105476</v>
      </c>
      <c r="J366" s="157">
        <f t="shared" si="108"/>
        <v>11242.113783149211</v>
      </c>
      <c r="K366" s="157">
        <f t="shared" si="108"/>
        <v>10447.307960781012</v>
      </c>
      <c r="L366" s="157">
        <f t="shared" si="108"/>
        <v>11202.402286928527</v>
      </c>
      <c r="M366" s="157">
        <f t="shared" si="108"/>
        <v>8699.3789644590943</v>
      </c>
      <c r="N366" s="157">
        <f t="shared" si="108"/>
        <v>8645.5076332351764</v>
      </c>
      <c r="O366" s="157">
        <f t="shared" si="108"/>
        <v>8906.7131701914132</v>
      </c>
      <c r="P366" s="157">
        <f t="shared" si="108"/>
        <v>8158.8032575047491</v>
      </c>
      <c r="Q366" s="157">
        <f t="shared" si="108"/>
        <v>8860.0089128652762</v>
      </c>
    </row>
    <row r="367" spans="1:17" ht="12" customHeight="1" x14ac:dyDescent="0.25">
      <c r="A367" s="23" t="s">
        <v>60</v>
      </c>
      <c r="B367" s="156"/>
      <c r="C367" s="156">
        <f t="shared" ref="C367:Q367" si="109">IF(C295=0,0,C295/0.086*1000000/C$49)</f>
        <v>10446.409918771878</v>
      </c>
      <c r="D367" s="156">
        <f t="shared" si="109"/>
        <v>10167.236909447258</v>
      </c>
      <c r="E367" s="156">
        <f t="shared" si="109"/>
        <v>10617.085430554514</v>
      </c>
      <c r="F367" s="156">
        <f t="shared" si="109"/>
        <v>11080.538768264525</v>
      </c>
      <c r="G367" s="156">
        <f t="shared" si="109"/>
        <v>11153.790784978684</v>
      </c>
      <c r="H367" s="156">
        <f t="shared" si="109"/>
        <v>11564.814221947534</v>
      </c>
      <c r="I367" s="156">
        <f t="shared" si="109"/>
        <v>10385.567508105476</v>
      </c>
      <c r="J367" s="156">
        <f t="shared" si="109"/>
        <v>11242.113783149211</v>
      </c>
      <c r="K367" s="156">
        <f t="shared" si="109"/>
        <v>10447.307960781012</v>
      </c>
      <c r="L367" s="156">
        <f t="shared" si="109"/>
        <v>11202.402286928527</v>
      </c>
      <c r="M367" s="156">
        <f t="shared" si="109"/>
        <v>8699.3789644590943</v>
      </c>
      <c r="N367" s="156">
        <f t="shared" si="109"/>
        <v>8645.5076332351764</v>
      </c>
      <c r="O367" s="156">
        <f t="shared" si="109"/>
        <v>8906.7131701914132</v>
      </c>
      <c r="P367" s="156">
        <f t="shared" si="109"/>
        <v>8158.8032575047491</v>
      </c>
      <c r="Q367" s="156">
        <f t="shared" si="109"/>
        <v>8860.0089128652762</v>
      </c>
    </row>
    <row r="368" spans="1:17" ht="12" customHeight="1" x14ac:dyDescent="0.25">
      <c r="A368" s="158" t="s">
        <v>112</v>
      </c>
      <c r="B368" s="157"/>
      <c r="C368" s="157">
        <f t="shared" ref="C368:Q368" si="110">C369</f>
        <v>590.73629535306122</v>
      </c>
      <c r="D368" s="157">
        <f t="shared" si="110"/>
        <v>601.01363824299028</v>
      </c>
      <c r="E368" s="157">
        <f t="shared" si="110"/>
        <v>591.46208261336267</v>
      </c>
      <c r="F368" s="157">
        <f t="shared" si="110"/>
        <v>589.043321980359</v>
      </c>
      <c r="G368" s="157">
        <f t="shared" si="110"/>
        <v>598.58952351560208</v>
      </c>
      <c r="H368" s="157">
        <f t="shared" si="110"/>
        <v>599.47054166407747</v>
      </c>
      <c r="I368" s="157">
        <f t="shared" si="110"/>
        <v>612.04424480705359</v>
      </c>
      <c r="J368" s="157">
        <f t="shared" si="110"/>
        <v>688.56770703882648</v>
      </c>
      <c r="K368" s="157">
        <f t="shared" si="110"/>
        <v>705.00587877329303</v>
      </c>
      <c r="L368" s="157">
        <f t="shared" si="110"/>
        <v>736.75902640072195</v>
      </c>
      <c r="M368" s="157">
        <f t="shared" si="110"/>
        <v>735.47201302745441</v>
      </c>
      <c r="N368" s="157">
        <f t="shared" si="110"/>
        <v>761.29050069013954</v>
      </c>
      <c r="O368" s="157">
        <f t="shared" si="110"/>
        <v>773.19307274320226</v>
      </c>
      <c r="P368" s="157">
        <f t="shared" si="110"/>
        <v>785.38533078413036</v>
      </c>
      <c r="Q368" s="157">
        <f t="shared" si="110"/>
        <v>794.09275869366104</v>
      </c>
    </row>
    <row r="369" spans="1:17" ht="12" customHeight="1" x14ac:dyDescent="0.25">
      <c r="A369" s="23" t="s">
        <v>60</v>
      </c>
      <c r="B369" s="156"/>
      <c r="C369" s="156">
        <f t="shared" ref="C369:Q369" si="111">IF(C297=0,0,C297/0.086*1000000/C$49)</f>
        <v>590.73629535306122</v>
      </c>
      <c r="D369" s="156">
        <f t="shared" si="111"/>
        <v>601.01363824299028</v>
      </c>
      <c r="E369" s="156">
        <f t="shared" si="111"/>
        <v>591.46208261336267</v>
      </c>
      <c r="F369" s="156">
        <f t="shared" si="111"/>
        <v>589.043321980359</v>
      </c>
      <c r="G369" s="156">
        <f t="shared" si="111"/>
        <v>598.58952351560208</v>
      </c>
      <c r="H369" s="156">
        <f t="shared" si="111"/>
        <v>599.47054166407747</v>
      </c>
      <c r="I369" s="156">
        <f t="shared" si="111"/>
        <v>612.04424480705359</v>
      </c>
      <c r="J369" s="156">
        <f t="shared" si="111"/>
        <v>688.56770703882648</v>
      </c>
      <c r="K369" s="156">
        <f t="shared" si="111"/>
        <v>705.00587877329303</v>
      </c>
      <c r="L369" s="156">
        <f t="shared" si="111"/>
        <v>736.75902640072195</v>
      </c>
      <c r="M369" s="156">
        <f t="shared" si="111"/>
        <v>735.47201302745441</v>
      </c>
      <c r="N369" s="156">
        <f t="shared" si="111"/>
        <v>761.29050069013954</v>
      </c>
      <c r="O369" s="156">
        <f t="shared" si="111"/>
        <v>773.19307274320226</v>
      </c>
      <c r="P369" s="156">
        <f t="shared" si="111"/>
        <v>785.38533078413036</v>
      </c>
      <c r="Q369" s="156">
        <f t="shared" si="111"/>
        <v>794.09275869366104</v>
      </c>
    </row>
    <row r="370" spans="1:17" ht="12" customHeight="1" x14ac:dyDescent="0.25">
      <c r="A370" s="158" t="s">
        <v>63</v>
      </c>
      <c r="B370" s="157"/>
      <c r="C370" s="157">
        <f t="shared" ref="C370:Q370" si="112">IF(C298=0,0,C298/0.086*1000000/SUM(C$53:C$56))</f>
        <v>2464.0406839212665</v>
      </c>
      <c r="D370" s="157">
        <f t="shared" si="112"/>
        <v>2317.6525494234011</v>
      </c>
      <c r="E370" s="157">
        <f t="shared" si="112"/>
        <v>2391.1135527556853</v>
      </c>
      <c r="F370" s="157">
        <f t="shared" si="112"/>
        <v>2499.9575185682911</v>
      </c>
      <c r="G370" s="157">
        <f t="shared" si="112"/>
        <v>2477.775952827561</v>
      </c>
      <c r="H370" s="157">
        <f t="shared" si="112"/>
        <v>2679.6361321886188</v>
      </c>
      <c r="I370" s="157">
        <f t="shared" si="112"/>
        <v>2541.9283395296738</v>
      </c>
      <c r="J370" s="157">
        <f t="shared" si="112"/>
        <v>2584.2063986100602</v>
      </c>
      <c r="K370" s="157">
        <f t="shared" si="112"/>
        <v>2331.2870232413379</v>
      </c>
      <c r="L370" s="157">
        <f t="shared" si="112"/>
        <v>2475.6335802878602</v>
      </c>
      <c r="M370" s="157">
        <f t="shared" si="112"/>
        <v>2487.5100575539991</v>
      </c>
      <c r="N370" s="157">
        <f t="shared" si="112"/>
        <v>2466.3776314721013</v>
      </c>
      <c r="O370" s="157">
        <f t="shared" si="112"/>
        <v>2596.3519666005991</v>
      </c>
      <c r="P370" s="157">
        <f t="shared" si="112"/>
        <v>2616.7004936593016</v>
      </c>
      <c r="Q370" s="157">
        <f t="shared" si="112"/>
        <v>2715.8866188349848</v>
      </c>
    </row>
    <row r="371" spans="1:17" ht="12" customHeight="1" x14ac:dyDescent="0.25">
      <c r="A371" s="167" t="s">
        <v>144</v>
      </c>
      <c r="B371" s="132"/>
      <c r="C371" s="132">
        <f t="shared" ref="C371:Q371" si="113">IF(C299=0,0,C299/0.086*1000000/C$53)</f>
        <v>0</v>
      </c>
      <c r="D371" s="132">
        <f t="shared" si="113"/>
        <v>0</v>
      </c>
      <c r="E371" s="132">
        <f t="shared" si="113"/>
        <v>0</v>
      </c>
      <c r="F371" s="132">
        <f t="shared" si="113"/>
        <v>0</v>
      </c>
      <c r="G371" s="132">
        <f t="shared" si="113"/>
        <v>0</v>
      </c>
      <c r="H371" s="132">
        <f t="shared" si="113"/>
        <v>0</v>
      </c>
      <c r="I371" s="132">
        <f t="shared" si="113"/>
        <v>0</v>
      </c>
      <c r="J371" s="132">
        <f t="shared" si="113"/>
        <v>0</v>
      </c>
      <c r="K371" s="132">
        <f t="shared" si="113"/>
        <v>0</v>
      </c>
      <c r="L371" s="132">
        <f t="shared" si="113"/>
        <v>0</v>
      </c>
      <c r="M371" s="132">
        <f t="shared" si="113"/>
        <v>0</v>
      </c>
      <c r="N371" s="132">
        <f t="shared" si="113"/>
        <v>0</v>
      </c>
      <c r="O371" s="132">
        <f t="shared" si="113"/>
        <v>0</v>
      </c>
      <c r="P371" s="132">
        <f t="shared" si="113"/>
        <v>0</v>
      </c>
      <c r="Q371" s="132">
        <f t="shared" si="113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4">IF(C300=0,0,C300/0.086*1000000/C$54)</f>
        <v>0</v>
      </c>
      <c r="D372" s="132">
        <f t="shared" si="114"/>
        <v>0</v>
      </c>
      <c r="E372" s="132">
        <f t="shared" si="114"/>
        <v>0</v>
      </c>
      <c r="F372" s="132">
        <f t="shared" si="114"/>
        <v>0</v>
      </c>
      <c r="G372" s="132">
        <f t="shared" si="114"/>
        <v>0</v>
      </c>
      <c r="H372" s="132">
        <f t="shared" si="114"/>
        <v>0</v>
      </c>
      <c r="I372" s="132">
        <f t="shared" si="114"/>
        <v>0</v>
      </c>
      <c r="J372" s="132">
        <f t="shared" si="114"/>
        <v>0</v>
      </c>
      <c r="K372" s="132">
        <f t="shared" si="114"/>
        <v>0</v>
      </c>
      <c r="L372" s="132">
        <f t="shared" si="114"/>
        <v>0</v>
      </c>
      <c r="M372" s="132">
        <f t="shared" si="114"/>
        <v>0</v>
      </c>
      <c r="N372" s="132">
        <f t="shared" si="114"/>
        <v>0</v>
      </c>
      <c r="O372" s="132">
        <f t="shared" si="114"/>
        <v>0</v>
      </c>
      <c r="P372" s="132">
        <f t="shared" si="114"/>
        <v>0</v>
      </c>
      <c r="Q372" s="132">
        <f t="shared" si="114"/>
        <v>0</v>
      </c>
    </row>
    <row r="373" spans="1:17" ht="12" customHeight="1" x14ac:dyDescent="0.25">
      <c r="A373" s="166" t="s">
        <v>57</v>
      </c>
      <c r="B373" s="165"/>
      <c r="C373" s="165">
        <f t="shared" si="114"/>
        <v>0</v>
      </c>
      <c r="D373" s="165">
        <f t="shared" si="114"/>
        <v>0</v>
      </c>
      <c r="E373" s="165">
        <f t="shared" si="114"/>
        <v>0</v>
      </c>
      <c r="F373" s="165">
        <f t="shared" si="114"/>
        <v>0</v>
      </c>
      <c r="G373" s="165">
        <f t="shared" si="114"/>
        <v>0</v>
      </c>
      <c r="H373" s="165">
        <f t="shared" si="114"/>
        <v>0</v>
      </c>
      <c r="I373" s="165">
        <f t="shared" si="114"/>
        <v>0</v>
      </c>
      <c r="J373" s="165">
        <f t="shared" si="114"/>
        <v>0</v>
      </c>
      <c r="K373" s="165">
        <f t="shared" si="114"/>
        <v>0</v>
      </c>
      <c r="L373" s="165">
        <f t="shared" si="114"/>
        <v>0</v>
      </c>
      <c r="M373" s="165">
        <f t="shared" si="114"/>
        <v>0</v>
      </c>
      <c r="N373" s="165">
        <f t="shared" si="114"/>
        <v>0</v>
      </c>
      <c r="O373" s="165">
        <f t="shared" si="114"/>
        <v>0</v>
      </c>
      <c r="P373" s="165">
        <f t="shared" si="114"/>
        <v>0</v>
      </c>
      <c r="Q373" s="165">
        <f t="shared" si="114"/>
        <v>0</v>
      </c>
    </row>
    <row r="374" spans="1:17" ht="12" customHeight="1" x14ac:dyDescent="0.25">
      <c r="A374" s="147" t="s">
        <v>59</v>
      </c>
      <c r="B374" s="164"/>
      <c r="C374" s="164">
        <f t="shared" si="114"/>
        <v>0</v>
      </c>
      <c r="D374" s="164">
        <f t="shared" si="114"/>
        <v>0</v>
      </c>
      <c r="E374" s="164">
        <f t="shared" si="114"/>
        <v>0</v>
      </c>
      <c r="F374" s="164">
        <f t="shared" si="114"/>
        <v>0</v>
      </c>
      <c r="G374" s="164">
        <f t="shared" si="114"/>
        <v>0</v>
      </c>
      <c r="H374" s="164">
        <f t="shared" si="114"/>
        <v>0</v>
      </c>
      <c r="I374" s="164">
        <f t="shared" si="114"/>
        <v>0</v>
      </c>
      <c r="J374" s="164">
        <f t="shared" si="114"/>
        <v>0</v>
      </c>
      <c r="K374" s="164">
        <f t="shared" si="114"/>
        <v>0</v>
      </c>
      <c r="L374" s="164">
        <f t="shared" si="114"/>
        <v>0</v>
      </c>
      <c r="M374" s="164">
        <f t="shared" si="114"/>
        <v>0</v>
      </c>
      <c r="N374" s="164">
        <f t="shared" si="114"/>
        <v>0</v>
      </c>
      <c r="O374" s="164">
        <f t="shared" si="114"/>
        <v>0</v>
      </c>
      <c r="P374" s="164">
        <f t="shared" si="114"/>
        <v>0</v>
      </c>
      <c r="Q374" s="164">
        <f t="shared" si="114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15">IF(C303=0,0,C303/0.086*1000000/C$55)</f>
        <v>2464.1928344525709</v>
      </c>
      <c r="D375" s="162">
        <f t="shared" si="115"/>
        <v>2318.5456791206079</v>
      </c>
      <c r="E375" s="162">
        <f t="shared" si="115"/>
        <v>2391.424450697366</v>
      </c>
      <c r="F375" s="162">
        <f t="shared" si="115"/>
        <v>2501.6439055575875</v>
      </c>
      <c r="G375" s="162">
        <f t="shared" si="115"/>
        <v>2480.3851376283501</v>
      </c>
      <c r="H375" s="162">
        <f t="shared" si="115"/>
        <v>2683.0006568803492</v>
      </c>
      <c r="I375" s="162">
        <f t="shared" si="115"/>
        <v>2561.6529036959164</v>
      </c>
      <c r="J375" s="162">
        <f t="shared" si="115"/>
        <v>2610.3239794159254</v>
      </c>
      <c r="K375" s="162">
        <f t="shared" si="115"/>
        <v>2333.3867855529884</v>
      </c>
      <c r="L375" s="162">
        <f t="shared" si="115"/>
        <v>2490.9532138394657</v>
      </c>
      <c r="M375" s="162">
        <f t="shared" si="115"/>
        <v>2514.7555138776211</v>
      </c>
      <c r="N375" s="162">
        <f t="shared" si="115"/>
        <v>2489.5312549761356</v>
      </c>
      <c r="O375" s="162">
        <f t="shared" si="115"/>
        <v>2644.2414417274435</v>
      </c>
      <c r="P375" s="162">
        <f t="shared" si="115"/>
        <v>2669.2376630513199</v>
      </c>
      <c r="Q375" s="162">
        <f t="shared" si="115"/>
        <v>2785.0071262854758</v>
      </c>
    </row>
    <row r="376" spans="1:17" ht="12" customHeight="1" x14ac:dyDescent="0.25">
      <c r="A376" s="161" t="s">
        <v>141</v>
      </c>
      <c r="B376" s="160"/>
      <c r="C376" s="160">
        <f t="shared" ref="C376:Q378" si="116">IF(C304=0,0,C304/0.086*1000000/C$56)</f>
        <v>2358.9046667899579</v>
      </c>
      <c r="D376" s="160">
        <f t="shared" si="116"/>
        <v>2277.9113417208732</v>
      </c>
      <c r="E376" s="160">
        <f t="shared" si="116"/>
        <v>2328.093410066148</v>
      </c>
      <c r="F376" s="160">
        <f t="shared" si="116"/>
        <v>2401.8637034407107</v>
      </c>
      <c r="G376" s="160">
        <f t="shared" si="116"/>
        <v>2393.0512312220426</v>
      </c>
      <c r="H376" s="160">
        <f t="shared" si="116"/>
        <v>2535.7073090975914</v>
      </c>
      <c r="I376" s="160">
        <f t="shared" si="116"/>
        <v>2462.6119027789987</v>
      </c>
      <c r="J376" s="160">
        <f t="shared" si="116"/>
        <v>2509.7487057422413</v>
      </c>
      <c r="K376" s="160">
        <f t="shared" si="116"/>
        <v>2329.0131984038967</v>
      </c>
      <c r="L376" s="160">
        <f t="shared" si="116"/>
        <v>2436.8088525084136</v>
      </c>
      <c r="M376" s="160">
        <f t="shared" si="116"/>
        <v>2445.238311976279</v>
      </c>
      <c r="N376" s="160">
        <f t="shared" si="116"/>
        <v>2421.190221656665</v>
      </c>
      <c r="O376" s="160">
        <f t="shared" si="116"/>
        <v>2522.6224862446629</v>
      </c>
      <c r="P376" s="160">
        <f t="shared" si="116"/>
        <v>2532.9224072113129</v>
      </c>
      <c r="Q376" s="160">
        <f t="shared" si="116"/>
        <v>2598.7225547270359</v>
      </c>
    </row>
    <row r="377" spans="1:17" ht="12" customHeight="1" x14ac:dyDescent="0.25">
      <c r="A377" s="148" t="s">
        <v>60</v>
      </c>
      <c r="B377" s="156"/>
      <c r="C377" s="156">
        <f t="shared" si="116"/>
        <v>1749.5769124606943</v>
      </c>
      <c r="D377" s="156">
        <f t="shared" si="116"/>
        <v>1540.4489157781643</v>
      </c>
      <c r="E377" s="156">
        <f t="shared" si="116"/>
        <v>1596.2047289942457</v>
      </c>
      <c r="F377" s="156">
        <f t="shared" si="116"/>
        <v>1656.3355543606865</v>
      </c>
      <c r="G377" s="156">
        <f t="shared" si="116"/>
        <v>1641.0780276957669</v>
      </c>
      <c r="H377" s="156">
        <f t="shared" si="116"/>
        <v>1772.6336970308939</v>
      </c>
      <c r="I377" s="156">
        <f t="shared" si="116"/>
        <v>1698.7533454728327</v>
      </c>
      <c r="J377" s="156">
        <f t="shared" si="116"/>
        <v>1738.2899696642332</v>
      </c>
      <c r="K377" s="156">
        <f t="shared" si="116"/>
        <v>1553.9953865855005</v>
      </c>
      <c r="L377" s="156">
        <f t="shared" si="116"/>
        <v>1657.5659153315462</v>
      </c>
      <c r="M377" s="156">
        <f t="shared" si="116"/>
        <v>1667.0401577097462</v>
      </c>
      <c r="N377" s="156">
        <f t="shared" si="116"/>
        <v>1643.9420874176567</v>
      </c>
      <c r="O377" s="156">
        <f t="shared" si="116"/>
        <v>1744.1175371641461</v>
      </c>
      <c r="P377" s="156">
        <f t="shared" si="116"/>
        <v>1756.4951952339391</v>
      </c>
      <c r="Q377" s="156">
        <f t="shared" si="116"/>
        <v>1829.3819493726483</v>
      </c>
    </row>
    <row r="378" spans="1:17" ht="12" customHeight="1" x14ac:dyDescent="0.25">
      <c r="A378" s="148" t="s">
        <v>59</v>
      </c>
      <c r="B378" s="156"/>
      <c r="C378" s="156">
        <f t="shared" si="116"/>
        <v>609.32775432926371</v>
      </c>
      <c r="D378" s="156">
        <f t="shared" si="116"/>
        <v>737.46242594270927</v>
      </c>
      <c r="E378" s="156">
        <f t="shared" si="116"/>
        <v>731.88868107190274</v>
      </c>
      <c r="F378" s="156">
        <f t="shared" si="116"/>
        <v>745.52814908002392</v>
      </c>
      <c r="G378" s="156">
        <f t="shared" si="116"/>
        <v>751.97320352627582</v>
      </c>
      <c r="H378" s="156">
        <f t="shared" si="116"/>
        <v>763.07361206669771</v>
      </c>
      <c r="I378" s="156">
        <f t="shared" si="116"/>
        <v>763.85855730616606</v>
      </c>
      <c r="J378" s="156">
        <f t="shared" si="116"/>
        <v>771.45873607800797</v>
      </c>
      <c r="K378" s="156">
        <f t="shared" si="116"/>
        <v>775.01781181839613</v>
      </c>
      <c r="L378" s="156">
        <f t="shared" si="116"/>
        <v>779.2429371768676</v>
      </c>
      <c r="M378" s="156">
        <f t="shared" si="116"/>
        <v>778.19815426653258</v>
      </c>
      <c r="N378" s="156">
        <f t="shared" si="116"/>
        <v>777.24813423900866</v>
      </c>
      <c r="O378" s="156">
        <f t="shared" si="116"/>
        <v>778.50494908051712</v>
      </c>
      <c r="P378" s="156">
        <f t="shared" si="116"/>
        <v>776.42721197737376</v>
      </c>
      <c r="Q378" s="156">
        <f t="shared" si="116"/>
        <v>769.34060535438743</v>
      </c>
    </row>
    <row r="379" spans="1:17" ht="12" customHeight="1" x14ac:dyDescent="0.25">
      <c r="A379" s="158" t="s">
        <v>62</v>
      </c>
      <c r="B379" s="157"/>
      <c r="C379" s="157">
        <f t="shared" ref="C379:Q379" si="117">IF(C307=0,0,C307/0.086*1000000/SUM(C$58:C$59))</f>
        <v>658.50612637530901</v>
      </c>
      <c r="D379" s="157">
        <f t="shared" si="117"/>
        <v>642.59345029015458</v>
      </c>
      <c r="E379" s="157">
        <f t="shared" si="117"/>
        <v>665.30193402309055</v>
      </c>
      <c r="F379" s="157">
        <f t="shared" si="117"/>
        <v>686.64313797960244</v>
      </c>
      <c r="G379" s="157">
        <f t="shared" si="117"/>
        <v>678.80440102466184</v>
      </c>
      <c r="H379" s="157">
        <f t="shared" si="117"/>
        <v>699.53418932876241</v>
      </c>
      <c r="I379" s="157">
        <f t="shared" si="117"/>
        <v>721.67938260093297</v>
      </c>
      <c r="J379" s="157">
        <f t="shared" si="117"/>
        <v>722.02414703279203</v>
      </c>
      <c r="K379" s="157">
        <f t="shared" si="117"/>
        <v>697.60551658498798</v>
      </c>
      <c r="L379" s="157">
        <f t="shared" si="117"/>
        <v>716.66054819105909</v>
      </c>
      <c r="M379" s="157">
        <f t="shared" si="117"/>
        <v>715.82704314069122</v>
      </c>
      <c r="N379" s="157">
        <f t="shared" si="117"/>
        <v>726.67877568153506</v>
      </c>
      <c r="O379" s="157">
        <f t="shared" si="117"/>
        <v>755.75277079493981</v>
      </c>
      <c r="P379" s="157">
        <f t="shared" si="117"/>
        <v>783.60493512810797</v>
      </c>
      <c r="Q379" s="157">
        <f t="shared" si="117"/>
        <v>829.79339966605767</v>
      </c>
    </row>
    <row r="380" spans="1:17" ht="12" customHeight="1" x14ac:dyDescent="0.25">
      <c r="A380" s="23" t="s">
        <v>57</v>
      </c>
      <c r="B380" s="156"/>
      <c r="C380" s="156">
        <f t="shared" ref="C380:Q380" si="118">IF(C308=0,0,C308/0.086*1000000/C$58)</f>
        <v>0</v>
      </c>
      <c r="D380" s="156">
        <f t="shared" si="118"/>
        <v>0</v>
      </c>
      <c r="E380" s="156">
        <f t="shared" si="118"/>
        <v>0</v>
      </c>
      <c r="F380" s="156">
        <f t="shared" si="118"/>
        <v>0</v>
      </c>
      <c r="G380" s="156">
        <f t="shared" si="118"/>
        <v>0</v>
      </c>
      <c r="H380" s="156">
        <f t="shared" si="118"/>
        <v>0</v>
      </c>
      <c r="I380" s="156">
        <f t="shared" si="118"/>
        <v>0</v>
      </c>
      <c r="J380" s="156">
        <f t="shared" si="118"/>
        <v>0</v>
      </c>
      <c r="K380" s="156">
        <f t="shared" si="118"/>
        <v>0</v>
      </c>
      <c r="L380" s="156">
        <f t="shared" si="118"/>
        <v>0</v>
      </c>
      <c r="M380" s="156">
        <f t="shared" si="118"/>
        <v>0</v>
      </c>
      <c r="N380" s="156">
        <f t="shared" si="118"/>
        <v>0</v>
      </c>
      <c r="O380" s="156">
        <f t="shared" si="118"/>
        <v>0</v>
      </c>
      <c r="P380" s="156">
        <f t="shared" si="118"/>
        <v>0</v>
      </c>
      <c r="Q380" s="156">
        <f t="shared" si="118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19">IF(C309=0,0,C309/0.086*1000000/C$59)</f>
        <v>658.50612637530901</v>
      </c>
      <c r="D381" s="57">
        <f t="shared" si="119"/>
        <v>642.59345029015458</v>
      </c>
      <c r="E381" s="57">
        <f t="shared" si="119"/>
        <v>665.30193402309055</v>
      </c>
      <c r="F381" s="57">
        <f t="shared" si="119"/>
        <v>686.64313797960244</v>
      </c>
      <c r="G381" s="57">
        <f t="shared" si="119"/>
        <v>678.80440102466184</v>
      </c>
      <c r="H381" s="57">
        <f t="shared" si="119"/>
        <v>699.53418932876241</v>
      </c>
      <c r="I381" s="57">
        <f t="shared" si="119"/>
        <v>721.67938260093297</v>
      </c>
      <c r="J381" s="57">
        <f t="shared" si="119"/>
        <v>722.02414703279203</v>
      </c>
      <c r="K381" s="57">
        <f t="shared" si="119"/>
        <v>697.60551658498798</v>
      </c>
      <c r="L381" s="57">
        <f t="shared" si="119"/>
        <v>716.66054819105909</v>
      </c>
      <c r="M381" s="57">
        <f t="shared" si="119"/>
        <v>715.82704314069122</v>
      </c>
      <c r="N381" s="57">
        <f t="shared" si="119"/>
        <v>726.67877568153506</v>
      </c>
      <c r="O381" s="57">
        <f t="shared" si="119"/>
        <v>755.75277079493981</v>
      </c>
      <c r="P381" s="57">
        <f t="shared" si="119"/>
        <v>783.60493512810797</v>
      </c>
      <c r="Q381" s="57">
        <f t="shared" si="119"/>
        <v>829.79339966605767</v>
      </c>
    </row>
    <row r="383" spans="1:17" ht="12" customHeight="1" x14ac:dyDescent="0.25">
      <c r="A383" s="152" t="s">
        <v>187</v>
      </c>
      <c r="B383" s="168"/>
      <c r="C383" s="168">
        <f t="shared" ref="C383:Q383" si="120">C384+C386+C388+C397</f>
        <v>0</v>
      </c>
      <c r="D383" s="168">
        <f t="shared" si="120"/>
        <v>0</v>
      </c>
      <c r="E383" s="168">
        <f t="shared" si="120"/>
        <v>0</v>
      </c>
      <c r="F383" s="168">
        <f t="shared" si="120"/>
        <v>0</v>
      </c>
      <c r="G383" s="168">
        <f t="shared" si="120"/>
        <v>0</v>
      </c>
      <c r="H383" s="168">
        <f t="shared" si="120"/>
        <v>0</v>
      </c>
      <c r="I383" s="168">
        <f t="shared" si="120"/>
        <v>0</v>
      </c>
      <c r="J383" s="168">
        <f t="shared" si="120"/>
        <v>0</v>
      </c>
      <c r="K383" s="168">
        <f t="shared" si="120"/>
        <v>0</v>
      </c>
      <c r="L383" s="168">
        <f t="shared" si="120"/>
        <v>0</v>
      </c>
      <c r="M383" s="168">
        <f t="shared" si="120"/>
        <v>0</v>
      </c>
      <c r="N383" s="168">
        <f t="shared" si="120"/>
        <v>0</v>
      </c>
      <c r="O383" s="168">
        <f t="shared" si="120"/>
        <v>0</v>
      </c>
      <c r="P383" s="168">
        <f t="shared" si="120"/>
        <v>0</v>
      </c>
      <c r="Q383" s="168">
        <f t="shared" si="120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1">C385</f>
        <v>0</v>
      </c>
      <c r="D384" s="157">
        <f t="shared" si="121"/>
        <v>0</v>
      </c>
      <c r="E384" s="157">
        <f t="shared" si="121"/>
        <v>0</v>
      </c>
      <c r="F384" s="157">
        <f t="shared" si="121"/>
        <v>0</v>
      </c>
      <c r="G384" s="157">
        <f t="shared" si="121"/>
        <v>0</v>
      </c>
      <c r="H384" s="157">
        <f t="shared" si="121"/>
        <v>0</v>
      </c>
      <c r="I384" s="157">
        <f t="shared" si="121"/>
        <v>0</v>
      </c>
      <c r="J384" s="157">
        <f t="shared" si="121"/>
        <v>0</v>
      </c>
      <c r="K384" s="157">
        <f t="shared" si="121"/>
        <v>0</v>
      </c>
      <c r="L384" s="157">
        <f t="shared" si="121"/>
        <v>0</v>
      </c>
      <c r="M384" s="157">
        <f t="shared" si="121"/>
        <v>0</v>
      </c>
      <c r="N384" s="157">
        <f t="shared" si="121"/>
        <v>0</v>
      </c>
      <c r="O384" s="157">
        <f t="shared" si="121"/>
        <v>0</v>
      </c>
      <c r="P384" s="157">
        <f t="shared" si="121"/>
        <v>0</v>
      </c>
      <c r="Q384" s="157">
        <f t="shared" si="121"/>
        <v>0</v>
      </c>
    </row>
    <row r="385" spans="1:17" ht="12" customHeight="1" x14ac:dyDescent="0.25">
      <c r="A385" s="23" t="s">
        <v>60</v>
      </c>
      <c r="B385" s="156"/>
      <c r="C385" s="156">
        <f t="shared" ref="C385:Q385" si="122">IF(C331=0,0,C331*1000000/C$49)</f>
        <v>0</v>
      </c>
      <c r="D385" s="156">
        <f t="shared" si="122"/>
        <v>0</v>
      </c>
      <c r="E385" s="156">
        <f t="shared" si="122"/>
        <v>0</v>
      </c>
      <c r="F385" s="156">
        <f t="shared" si="122"/>
        <v>0</v>
      </c>
      <c r="G385" s="156">
        <f t="shared" si="122"/>
        <v>0</v>
      </c>
      <c r="H385" s="156">
        <f t="shared" si="122"/>
        <v>0</v>
      </c>
      <c r="I385" s="156">
        <f t="shared" si="122"/>
        <v>0</v>
      </c>
      <c r="J385" s="156">
        <f t="shared" si="122"/>
        <v>0</v>
      </c>
      <c r="K385" s="156">
        <f t="shared" si="122"/>
        <v>0</v>
      </c>
      <c r="L385" s="156">
        <f t="shared" si="122"/>
        <v>0</v>
      </c>
      <c r="M385" s="156">
        <f t="shared" si="122"/>
        <v>0</v>
      </c>
      <c r="N385" s="156">
        <f t="shared" si="122"/>
        <v>0</v>
      </c>
      <c r="O385" s="156">
        <f t="shared" si="122"/>
        <v>0</v>
      </c>
      <c r="P385" s="156">
        <f t="shared" si="122"/>
        <v>0</v>
      </c>
      <c r="Q385" s="156">
        <f t="shared" si="122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3">C387</f>
        <v>0</v>
      </c>
      <c r="D386" s="157">
        <f t="shared" si="123"/>
        <v>0</v>
      </c>
      <c r="E386" s="157">
        <f t="shared" si="123"/>
        <v>0</v>
      </c>
      <c r="F386" s="157">
        <f t="shared" si="123"/>
        <v>0</v>
      </c>
      <c r="G386" s="157">
        <f t="shared" si="123"/>
        <v>0</v>
      </c>
      <c r="H386" s="157">
        <f t="shared" si="123"/>
        <v>0</v>
      </c>
      <c r="I386" s="157">
        <f t="shared" si="123"/>
        <v>0</v>
      </c>
      <c r="J386" s="157">
        <f t="shared" si="123"/>
        <v>0</v>
      </c>
      <c r="K386" s="157">
        <f t="shared" si="123"/>
        <v>0</v>
      </c>
      <c r="L386" s="157">
        <f t="shared" si="123"/>
        <v>0</v>
      </c>
      <c r="M386" s="157">
        <f t="shared" si="123"/>
        <v>0</v>
      </c>
      <c r="N386" s="157">
        <f t="shared" si="123"/>
        <v>0</v>
      </c>
      <c r="O386" s="157">
        <f t="shared" si="123"/>
        <v>0</v>
      </c>
      <c r="P386" s="157">
        <f t="shared" si="123"/>
        <v>0</v>
      </c>
      <c r="Q386" s="157">
        <f t="shared" si="123"/>
        <v>0</v>
      </c>
    </row>
    <row r="387" spans="1:17" ht="12" customHeight="1" x14ac:dyDescent="0.25">
      <c r="A387" s="23" t="s">
        <v>60</v>
      </c>
      <c r="B387" s="156"/>
      <c r="C387" s="156">
        <f t="shared" ref="C387:Q387" si="124">IF(C333=0,0,C333*1000000/C$49)</f>
        <v>0</v>
      </c>
      <c r="D387" s="156">
        <f t="shared" si="124"/>
        <v>0</v>
      </c>
      <c r="E387" s="156">
        <f t="shared" si="124"/>
        <v>0</v>
      </c>
      <c r="F387" s="156">
        <f t="shared" si="124"/>
        <v>0</v>
      </c>
      <c r="G387" s="156">
        <f t="shared" si="124"/>
        <v>0</v>
      </c>
      <c r="H387" s="156">
        <f t="shared" si="124"/>
        <v>0</v>
      </c>
      <c r="I387" s="156">
        <f t="shared" si="124"/>
        <v>0</v>
      </c>
      <c r="J387" s="156">
        <f t="shared" si="124"/>
        <v>0</v>
      </c>
      <c r="K387" s="156">
        <f t="shared" si="124"/>
        <v>0</v>
      </c>
      <c r="L387" s="156">
        <f t="shared" si="124"/>
        <v>0</v>
      </c>
      <c r="M387" s="156">
        <f t="shared" si="124"/>
        <v>0</v>
      </c>
      <c r="N387" s="156">
        <f t="shared" si="124"/>
        <v>0</v>
      </c>
      <c r="O387" s="156">
        <f t="shared" si="124"/>
        <v>0</v>
      </c>
      <c r="P387" s="156">
        <f t="shared" si="124"/>
        <v>0</v>
      </c>
      <c r="Q387" s="156">
        <f t="shared" si="124"/>
        <v>0</v>
      </c>
    </row>
    <row r="388" spans="1:17" ht="12" customHeight="1" x14ac:dyDescent="0.25">
      <c r="A388" s="158" t="s">
        <v>63</v>
      </c>
      <c r="B388" s="157"/>
      <c r="C388" s="157">
        <f t="shared" ref="C388:Q388" si="125">IF(C334=0,0,C334*1000000/SUM(C$53:C$56))</f>
        <v>0</v>
      </c>
      <c r="D388" s="157">
        <f t="shared" si="125"/>
        <v>0</v>
      </c>
      <c r="E388" s="157">
        <f t="shared" si="125"/>
        <v>0</v>
      </c>
      <c r="F388" s="157">
        <f t="shared" si="125"/>
        <v>0</v>
      </c>
      <c r="G388" s="157">
        <f t="shared" si="125"/>
        <v>0</v>
      </c>
      <c r="H388" s="157">
        <f t="shared" si="125"/>
        <v>0</v>
      </c>
      <c r="I388" s="157">
        <f t="shared" si="125"/>
        <v>0</v>
      </c>
      <c r="J388" s="157">
        <f t="shared" si="125"/>
        <v>0</v>
      </c>
      <c r="K388" s="157">
        <f t="shared" si="125"/>
        <v>0</v>
      </c>
      <c r="L388" s="157">
        <f t="shared" si="125"/>
        <v>0</v>
      </c>
      <c r="M388" s="157">
        <f t="shared" si="125"/>
        <v>0</v>
      </c>
      <c r="N388" s="157">
        <f t="shared" si="125"/>
        <v>0</v>
      </c>
      <c r="O388" s="157">
        <f t="shared" si="125"/>
        <v>0</v>
      </c>
      <c r="P388" s="157">
        <f t="shared" si="125"/>
        <v>0</v>
      </c>
      <c r="Q388" s="157">
        <f t="shared" si="125"/>
        <v>0</v>
      </c>
    </row>
    <row r="389" spans="1:17" ht="12" customHeight="1" x14ac:dyDescent="0.25">
      <c r="A389" s="167" t="s">
        <v>144</v>
      </c>
      <c r="B389" s="132"/>
      <c r="C389" s="132">
        <f t="shared" ref="C389:Q389" si="126">IF(C335=0,0,C335*1000000/C$53)</f>
        <v>0</v>
      </c>
      <c r="D389" s="132">
        <f t="shared" si="126"/>
        <v>0</v>
      </c>
      <c r="E389" s="132">
        <f t="shared" si="126"/>
        <v>0</v>
      </c>
      <c r="F389" s="132">
        <f t="shared" si="126"/>
        <v>0</v>
      </c>
      <c r="G389" s="132">
        <f t="shared" si="126"/>
        <v>0</v>
      </c>
      <c r="H389" s="132">
        <f t="shared" si="126"/>
        <v>0</v>
      </c>
      <c r="I389" s="132">
        <f t="shared" si="126"/>
        <v>0</v>
      </c>
      <c r="J389" s="132">
        <f t="shared" si="126"/>
        <v>0</v>
      </c>
      <c r="K389" s="132">
        <f t="shared" si="126"/>
        <v>0</v>
      </c>
      <c r="L389" s="132">
        <f t="shared" si="126"/>
        <v>0</v>
      </c>
      <c r="M389" s="132">
        <f t="shared" si="126"/>
        <v>0</v>
      </c>
      <c r="N389" s="132">
        <f t="shared" si="126"/>
        <v>0</v>
      </c>
      <c r="O389" s="132">
        <f t="shared" si="126"/>
        <v>0</v>
      </c>
      <c r="P389" s="132">
        <f t="shared" si="126"/>
        <v>0</v>
      </c>
      <c r="Q389" s="132">
        <f t="shared" si="126"/>
        <v>0</v>
      </c>
    </row>
    <row r="390" spans="1:17" ht="12" customHeight="1" x14ac:dyDescent="0.25">
      <c r="A390" s="167" t="s">
        <v>143</v>
      </c>
      <c r="B390" s="132"/>
      <c r="C390" s="132">
        <f t="shared" ref="C390:Q390" si="127">IF(C336=0,0,C336*1000000/C$54)</f>
        <v>0</v>
      </c>
      <c r="D390" s="132">
        <f t="shared" si="127"/>
        <v>0</v>
      </c>
      <c r="E390" s="132">
        <f t="shared" si="127"/>
        <v>0</v>
      </c>
      <c r="F390" s="132">
        <f t="shared" si="127"/>
        <v>0</v>
      </c>
      <c r="G390" s="132">
        <f t="shared" si="127"/>
        <v>0</v>
      </c>
      <c r="H390" s="132">
        <f t="shared" si="127"/>
        <v>0</v>
      </c>
      <c r="I390" s="132">
        <f t="shared" si="127"/>
        <v>0</v>
      </c>
      <c r="J390" s="132">
        <f t="shared" si="127"/>
        <v>0</v>
      </c>
      <c r="K390" s="132">
        <f t="shared" si="127"/>
        <v>0</v>
      </c>
      <c r="L390" s="132">
        <f t="shared" si="127"/>
        <v>0</v>
      </c>
      <c r="M390" s="132">
        <f t="shared" si="127"/>
        <v>0</v>
      </c>
      <c r="N390" s="132">
        <f t="shared" si="127"/>
        <v>0</v>
      </c>
      <c r="O390" s="132">
        <f t="shared" si="127"/>
        <v>0</v>
      </c>
      <c r="P390" s="132">
        <f t="shared" si="127"/>
        <v>0</v>
      </c>
      <c r="Q390" s="132">
        <f t="shared" si="127"/>
        <v>0</v>
      </c>
    </row>
    <row r="391" spans="1:17" ht="12" customHeight="1" x14ac:dyDescent="0.25">
      <c r="A391" s="166" t="s">
        <v>57</v>
      </c>
      <c r="B391" s="165"/>
      <c r="C391" s="165">
        <f t="shared" ref="C391:Q391" si="128">IF(C337=0,0,C337*1000000/C$54)</f>
        <v>0</v>
      </c>
      <c r="D391" s="165">
        <f t="shared" si="128"/>
        <v>0</v>
      </c>
      <c r="E391" s="165">
        <f t="shared" si="128"/>
        <v>0</v>
      </c>
      <c r="F391" s="165">
        <f t="shared" si="128"/>
        <v>0</v>
      </c>
      <c r="G391" s="165">
        <f t="shared" si="128"/>
        <v>0</v>
      </c>
      <c r="H391" s="165">
        <f t="shared" si="128"/>
        <v>0</v>
      </c>
      <c r="I391" s="165">
        <f t="shared" si="128"/>
        <v>0</v>
      </c>
      <c r="J391" s="165">
        <f t="shared" si="128"/>
        <v>0</v>
      </c>
      <c r="K391" s="165">
        <f t="shared" si="128"/>
        <v>0</v>
      </c>
      <c r="L391" s="165">
        <f t="shared" si="128"/>
        <v>0</v>
      </c>
      <c r="M391" s="165">
        <f t="shared" si="128"/>
        <v>0</v>
      </c>
      <c r="N391" s="165">
        <f t="shared" si="128"/>
        <v>0</v>
      </c>
      <c r="O391" s="165">
        <f t="shared" si="128"/>
        <v>0</v>
      </c>
      <c r="P391" s="165">
        <f t="shared" si="128"/>
        <v>0</v>
      </c>
      <c r="Q391" s="165">
        <f t="shared" si="128"/>
        <v>0</v>
      </c>
    </row>
    <row r="392" spans="1:17" ht="12" customHeight="1" x14ac:dyDescent="0.25">
      <c r="A392" s="147" t="s">
        <v>59</v>
      </c>
      <c r="B392" s="164"/>
      <c r="C392" s="164">
        <f t="shared" ref="C392:Q392" si="129">IF(C338=0,0,C338*1000000/C$54)</f>
        <v>0</v>
      </c>
      <c r="D392" s="164">
        <f t="shared" si="129"/>
        <v>0</v>
      </c>
      <c r="E392" s="164">
        <f t="shared" si="129"/>
        <v>0</v>
      </c>
      <c r="F392" s="164">
        <f t="shared" si="129"/>
        <v>0</v>
      </c>
      <c r="G392" s="164">
        <f t="shared" si="129"/>
        <v>0</v>
      </c>
      <c r="H392" s="164">
        <f t="shared" si="129"/>
        <v>0</v>
      </c>
      <c r="I392" s="164">
        <f t="shared" si="129"/>
        <v>0</v>
      </c>
      <c r="J392" s="164">
        <f t="shared" si="129"/>
        <v>0</v>
      </c>
      <c r="K392" s="164">
        <f t="shared" si="129"/>
        <v>0</v>
      </c>
      <c r="L392" s="164">
        <f t="shared" si="129"/>
        <v>0</v>
      </c>
      <c r="M392" s="164">
        <f t="shared" si="129"/>
        <v>0</v>
      </c>
      <c r="N392" s="164">
        <f t="shared" si="129"/>
        <v>0</v>
      </c>
      <c r="O392" s="164">
        <f t="shared" si="129"/>
        <v>0</v>
      </c>
      <c r="P392" s="164">
        <f t="shared" si="129"/>
        <v>0</v>
      </c>
      <c r="Q392" s="164">
        <f t="shared" si="129"/>
        <v>0</v>
      </c>
    </row>
    <row r="393" spans="1:17" ht="12" customHeight="1" x14ac:dyDescent="0.25">
      <c r="A393" s="163" t="s">
        <v>142</v>
      </c>
      <c r="B393" s="162"/>
      <c r="C393" s="162">
        <f t="shared" ref="C393:Q393" si="130">IF(C339=0,0,C339*1000000/C$55)</f>
        <v>0</v>
      </c>
      <c r="D393" s="162">
        <f t="shared" si="130"/>
        <v>0</v>
      </c>
      <c r="E393" s="162">
        <f t="shared" si="130"/>
        <v>0</v>
      </c>
      <c r="F393" s="162">
        <f t="shared" si="130"/>
        <v>0</v>
      </c>
      <c r="G393" s="162">
        <f t="shared" si="130"/>
        <v>0</v>
      </c>
      <c r="H393" s="162">
        <f t="shared" si="130"/>
        <v>0</v>
      </c>
      <c r="I393" s="162">
        <f t="shared" si="130"/>
        <v>0</v>
      </c>
      <c r="J393" s="162">
        <f t="shared" si="130"/>
        <v>0</v>
      </c>
      <c r="K393" s="162">
        <f t="shared" si="130"/>
        <v>0</v>
      </c>
      <c r="L393" s="162">
        <f t="shared" si="130"/>
        <v>0</v>
      </c>
      <c r="M393" s="162">
        <f t="shared" si="130"/>
        <v>0</v>
      </c>
      <c r="N393" s="162">
        <f t="shared" si="130"/>
        <v>0</v>
      </c>
      <c r="O393" s="162">
        <f t="shared" si="130"/>
        <v>0</v>
      </c>
      <c r="P393" s="162">
        <f t="shared" si="130"/>
        <v>0</v>
      </c>
      <c r="Q393" s="162">
        <f t="shared" si="130"/>
        <v>0</v>
      </c>
    </row>
    <row r="394" spans="1:17" ht="12" customHeight="1" x14ac:dyDescent="0.25">
      <c r="A394" s="161" t="s">
        <v>141</v>
      </c>
      <c r="B394" s="160"/>
      <c r="C394" s="160">
        <f t="shared" ref="C394:Q394" si="131">IF(C340=0,0,C340*1000000/C$56)</f>
        <v>0</v>
      </c>
      <c r="D394" s="160">
        <f t="shared" si="131"/>
        <v>0</v>
      </c>
      <c r="E394" s="160">
        <f t="shared" si="131"/>
        <v>0</v>
      </c>
      <c r="F394" s="160">
        <f t="shared" si="131"/>
        <v>0</v>
      </c>
      <c r="G394" s="160">
        <f t="shared" si="131"/>
        <v>0</v>
      </c>
      <c r="H394" s="160">
        <f t="shared" si="131"/>
        <v>0</v>
      </c>
      <c r="I394" s="160">
        <f t="shared" si="131"/>
        <v>0</v>
      </c>
      <c r="J394" s="160">
        <f t="shared" si="131"/>
        <v>0</v>
      </c>
      <c r="K394" s="160">
        <f t="shared" si="131"/>
        <v>0</v>
      </c>
      <c r="L394" s="160">
        <f t="shared" si="131"/>
        <v>0</v>
      </c>
      <c r="M394" s="160">
        <f t="shared" si="131"/>
        <v>0</v>
      </c>
      <c r="N394" s="160">
        <f t="shared" si="131"/>
        <v>0</v>
      </c>
      <c r="O394" s="160">
        <f t="shared" si="131"/>
        <v>0</v>
      </c>
      <c r="P394" s="160">
        <f t="shared" si="131"/>
        <v>0</v>
      </c>
      <c r="Q394" s="160">
        <f t="shared" si="131"/>
        <v>0</v>
      </c>
    </row>
    <row r="395" spans="1:17" ht="12" customHeight="1" x14ac:dyDescent="0.25">
      <c r="A395" s="148" t="s">
        <v>60</v>
      </c>
      <c r="B395" s="156"/>
      <c r="C395" s="156">
        <f t="shared" ref="C395:Q395" si="132">IF(C341=0,0,C341*1000000/C$56)</f>
        <v>0</v>
      </c>
      <c r="D395" s="156">
        <f t="shared" si="132"/>
        <v>0</v>
      </c>
      <c r="E395" s="156">
        <f t="shared" si="132"/>
        <v>0</v>
      </c>
      <c r="F395" s="156">
        <f t="shared" si="132"/>
        <v>0</v>
      </c>
      <c r="G395" s="156">
        <f t="shared" si="132"/>
        <v>0</v>
      </c>
      <c r="H395" s="156">
        <f t="shared" si="132"/>
        <v>0</v>
      </c>
      <c r="I395" s="156">
        <f t="shared" si="132"/>
        <v>0</v>
      </c>
      <c r="J395" s="156">
        <f t="shared" si="132"/>
        <v>0</v>
      </c>
      <c r="K395" s="156">
        <f t="shared" si="132"/>
        <v>0</v>
      </c>
      <c r="L395" s="156">
        <f t="shared" si="132"/>
        <v>0</v>
      </c>
      <c r="M395" s="156">
        <f t="shared" si="132"/>
        <v>0</v>
      </c>
      <c r="N395" s="156">
        <f t="shared" si="132"/>
        <v>0</v>
      </c>
      <c r="O395" s="156">
        <f t="shared" si="132"/>
        <v>0</v>
      </c>
      <c r="P395" s="156">
        <f t="shared" si="132"/>
        <v>0</v>
      </c>
      <c r="Q395" s="156">
        <f t="shared" si="132"/>
        <v>0</v>
      </c>
    </row>
    <row r="396" spans="1:17" ht="12" customHeight="1" x14ac:dyDescent="0.25">
      <c r="A396" s="148" t="s">
        <v>59</v>
      </c>
      <c r="B396" s="156"/>
      <c r="C396" s="156">
        <f t="shared" ref="C396:Q396" si="133">IF(C342=0,0,C342*1000000/C$56)</f>
        <v>0</v>
      </c>
      <c r="D396" s="156">
        <f t="shared" si="133"/>
        <v>0</v>
      </c>
      <c r="E396" s="156">
        <f t="shared" si="133"/>
        <v>0</v>
      </c>
      <c r="F396" s="156">
        <f t="shared" si="133"/>
        <v>0</v>
      </c>
      <c r="G396" s="156">
        <f t="shared" si="133"/>
        <v>0</v>
      </c>
      <c r="H396" s="156">
        <f t="shared" si="133"/>
        <v>0</v>
      </c>
      <c r="I396" s="156">
        <f t="shared" si="133"/>
        <v>0</v>
      </c>
      <c r="J396" s="156">
        <f t="shared" si="133"/>
        <v>0</v>
      </c>
      <c r="K396" s="156">
        <f t="shared" si="133"/>
        <v>0</v>
      </c>
      <c r="L396" s="156">
        <f t="shared" si="133"/>
        <v>0</v>
      </c>
      <c r="M396" s="156">
        <f t="shared" si="133"/>
        <v>0</v>
      </c>
      <c r="N396" s="156">
        <f t="shared" si="133"/>
        <v>0</v>
      </c>
      <c r="O396" s="156">
        <f t="shared" si="133"/>
        <v>0</v>
      </c>
      <c r="P396" s="156">
        <f t="shared" si="133"/>
        <v>0</v>
      </c>
      <c r="Q396" s="156">
        <f t="shared" si="133"/>
        <v>0</v>
      </c>
    </row>
    <row r="397" spans="1:17" ht="12" customHeight="1" x14ac:dyDescent="0.25">
      <c r="A397" s="158" t="s">
        <v>62</v>
      </c>
      <c r="B397" s="157"/>
      <c r="C397" s="157">
        <f t="shared" ref="C397:Q397" si="134">IF(C343=0,0,C343*1000000/SUM(C$58:C$59))</f>
        <v>0</v>
      </c>
      <c r="D397" s="157">
        <f t="shared" si="134"/>
        <v>0</v>
      </c>
      <c r="E397" s="157">
        <f t="shared" si="134"/>
        <v>0</v>
      </c>
      <c r="F397" s="157">
        <f t="shared" si="134"/>
        <v>0</v>
      </c>
      <c r="G397" s="157">
        <f t="shared" si="134"/>
        <v>0</v>
      </c>
      <c r="H397" s="157">
        <f t="shared" si="134"/>
        <v>0</v>
      </c>
      <c r="I397" s="157">
        <f t="shared" si="134"/>
        <v>0</v>
      </c>
      <c r="J397" s="157">
        <f t="shared" si="134"/>
        <v>0</v>
      </c>
      <c r="K397" s="157">
        <f t="shared" si="134"/>
        <v>0</v>
      </c>
      <c r="L397" s="157">
        <f t="shared" si="134"/>
        <v>0</v>
      </c>
      <c r="M397" s="157">
        <f t="shared" si="134"/>
        <v>0</v>
      </c>
      <c r="N397" s="157">
        <f t="shared" si="134"/>
        <v>0</v>
      </c>
      <c r="O397" s="157">
        <f t="shared" si="134"/>
        <v>0</v>
      </c>
      <c r="P397" s="157">
        <f t="shared" si="134"/>
        <v>0</v>
      </c>
      <c r="Q397" s="157">
        <f t="shared" si="134"/>
        <v>0</v>
      </c>
    </row>
    <row r="398" spans="1:17" ht="12" customHeight="1" x14ac:dyDescent="0.25">
      <c r="A398" s="23" t="s">
        <v>57</v>
      </c>
      <c r="B398" s="156"/>
      <c r="C398" s="156">
        <f t="shared" ref="C398:Q398" si="135">IF(C344=0,0,C344*1000000/C$58)</f>
        <v>0</v>
      </c>
      <c r="D398" s="156">
        <f t="shared" si="135"/>
        <v>0</v>
      </c>
      <c r="E398" s="156">
        <f t="shared" si="135"/>
        <v>0</v>
      </c>
      <c r="F398" s="156">
        <f t="shared" si="135"/>
        <v>0</v>
      </c>
      <c r="G398" s="156">
        <f t="shared" si="135"/>
        <v>0</v>
      </c>
      <c r="H398" s="156">
        <f t="shared" si="135"/>
        <v>0</v>
      </c>
      <c r="I398" s="156">
        <f t="shared" si="135"/>
        <v>0</v>
      </c>
      <c r="J398" s="156">
        <f t="shared" si="135"/>
        <v>0</v>
      </c>
      <c r="K398" s="156">
        <f t="shared" si="135"/>
        <v>0</v>
      </c>
      <c r="L398" s="156">
        <f t="shared" si="135"/>
        <v>0</v>
      </c>
      <c r="M398" s="156">
        <f t="shared" si="135"/>
        <v>0</v>
      </c>
      <c r="N398" s="156">
        <f t="shared" si="135"/>
        <v>0</v>
      </c>
      <c r="O398" s="156">
        <f t="shared" si="135"/>
        <v>0</v>
      </c>
      <c r="P398" s="156">
        <f t="shared" si="135"/>
        <v>0</v>
      </c>
      <c r="Q398" s="156">
        <f t="shared" si="135"/>
        <v>0</v>
      </c>
    </row>
    <row r="399" spans="1:17" ht="12" customHeight="1" x14ac:dyDescent="0.25">
      <c r="A399" s="29" t="s">
        <v>140</v>
      </c>
      <c r="B399" s="57"/>
      <c r="C399" s="57">
        <f t="shared" ref="C399:Q399" si="136">IF(C345=0,0,C345*1000000/C$59)</f>
        <v>0</v>
      </c>
      <c r="D399" s="57">
        <f t="shared" si="136"/>
        <v>0</v>
      </c>
      <c r="E399" s="57">
        <f t="shared" si="136"/>
        <v>0</v>
      </c>
      <c r="F399" s="57">
        <f t="shared" si="136"/>
        <v>0</v>
      </c>
      <c r="G399" s="57">
        <f t="shared" si="136"/>
        <v>0</v>
      </c>
      <c r="H399" s="57">
        <f t="shared" si="136"/>
        <v>0</v>
      </c>
      <c r="I399" s="57">
        <f t="shared" si="136"/>
        <v>0</v>
      </c>
      <c r="J399" s="57">
        <f t="shared" si="136"/>
        <v>0</v>
      </c>
      <c r="K399" s="57">
        <f t="shared" si="136"/>
        <v>0</v>
      </c>
      <c r="L399" s="57">
        <f t="shared" si="136"/>
        <v>0</v>
      </c>
      <c r="M399" s="57">
        <f t="shared" si="136"/>
        <v>0</v>
      </c>
      <c r="N399" s="57">
        <f t="shared" si="136"/>
        <v>0</v>
      </c>
      <c r="O399" s="57">
        <f t="shared" si="136"/>
        <v>0</v>
      </c>
      <c r="P399" s="57">
        <f t="shared" si="136"/>
        <v>0</v>
      </c>
      <c r="Q399" s="57">
        <f t="shared" si="136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163.47979824524248</v>
      </c>
      <c r="D401" s="184">
        <f>D347/RES_summary!D$21</f>
        <v>150.24296374106763</v>
      </c>
      <c r="E401" s="184">
        <f>E347/RES_summary!E$21</f>
        <v>149.53203129095488</v>
      </c>
      <c r="F401" s="184">
        <f>F347/RES_summary!F$21</f>
        <v>149.49075694962676</v>
      </c>
      <c r="G401" s="184">
        <f>G347/RES_summary!G$21</f>
        <v>142.79631681323667</v>
      </c>
      <c r="H401" s="184">
        <f>H347/RES_summary!H$21</f>
        <v>141.98105372204967</v>
      </c>
      <c r="I401" s="184">
        <f>I347/RES_summary!I$21</f>
        <v>126.16331599632811</v>
      </c>
      <c r="J401" s="184">
        <f>J347/RES_summary!J$21</f>
        <v>125.02829338477125</v>
      </c>
      <c r="K401" s="184">
        <f>K347/RES_summary!K$21</f>
        <v>111.03097719422593</v>
      </c>
      <c r="L401" s="184">
        <f>L347/RES_summary!L$21</f>
        <v>106.2139011782409</v>
      </c>
      <c r="M401" s="184">
        <f>M347/RES_summary!M$21</f>
        <v>87.498437673192484</v>
      </c>
      <c r="N401" s="184">
        <f>N347/RES_summary!N$21</f>
        <v>82.567007270367753</v>
      </c>
      <c r="O401" s="184">
        <f>O347/RES_summary!O$21</f>
        <v>82.879313666426711</v>
      </c>
      <c r="P401" s="184">
        <f>P347/RES_summary!P$21</f>
        <v>78.017804489905373</v>
      </c>
      <c r="Q401" s="184">
        <f>Q347/RES_summary!Q$21</f>
        <v>80.4374776700311</v>
      </c>
    </row>
    <row r="402" spans="1:17" ht="12" customHeight="1" x14ac:dyDescent="0.25">
      <c r="A402" s="158" t="s">
        <v>65</v>
      </c>
      <c r="B402" s="157"/>
      <c r="C402" s="178">
        <f>C348/RES_summary!C$21</f>
        <v>105.22628262377535</v>
      </c>
      <c r="D402" s="178">
        <f>D348/RES_summary!D$21</f>
        <v>96.529449659271876</v>
      </c>
      <c r="E402" s="178">
        <f>E348/RES_summary!E$21</f>
        <v>95.298121945744469</v>
      </c>
      <c r="F402" s="178">
        <f>F348/RES_summary!F$21</f>
        <v>93.884457614797896</v>
      </c>
      <c r="G402" s="178">
        <f>G348/RES_summary!G$21</f>
        <v>88.582438800282205</v>
      </c>
      <c r="H402" s="178">
        <f>H348/RES_summary!H$21</f>
        <v>84.970352184759662</v>
      </c>
      <c r="I402" s="178">
        <f>I348/RES_summary!I$21</f>
        <v>72.523004755857457</v>
      </c>
      <c r="J402" s="178">
        <f>J348/RES_summary!J$21</f>
        <v>72.125995663476672</v>
      </c>
      <c r="K402" s="178">
        <f>K348/RES_summary!K$21</f>
        <v>64.199659448335169</v>
      </c>
      <c r="L402" s="178">
        <f>L348/RES_summary!L$21</f>
        <v>57.185638648581886</v>
      </c>
      <c r="M402" s="178">
        <f>M348/RES_summary!M$21</f>
        <v>40.316709773778101</v>
      </c>
      <c r="N402" s="178">
        <f>N348/RES_summary!N$21</f>
        <v>35.976833902984502</v>
      </c>
      <c r="O402" s="178">
        <f>O348/RES_summary!O$21</f>
        <v>34.892561455191597</v>
      </c>
      <c r="P402" s="178">
        <f>P348/RES_summary!P$21</f>
        <v>29.965521360798164</v>
      </c>
      <c r="Q402" s="178">
        <f>Q348/RES_summary!Q$21</f>
        <v>30.928746861339949</v>
      </c>
    </row>
    <row r="403" spans="1:17" ht="12" customHeight="1" x14ac:dyDescent="0.25">
      <c r="A403" s="23" t="s">
        <v>60</v>
      </c>
      <c r="B403" s="156"/>
      <c r="C403" s="177">
        <f>C349/RES_summary!C$21</f>
        <v>105.22628262377535</v>
      </c>
      <c r="D403" s="177">
        <f>D349/RES_summary!D$21</f>
        <v>96.529449659271876</v>
      </c>
      <c r="E403" s="177">
        <f>E349/RES_summary!E$21</f>
        <v>95.298121945744469</v>
      </c>
      <c r="F403" s="177">
        <f>F349/RES_summary!F$21</f>
        <v>93.884457614797896</v>
      </c>
      <c r="G403" s="177">
        <f>G349/RES_summary!G$21</f>
        <v>88.582438800282205</v>
      </c>
      <c r="H403" s="177">
        <f>H349/RES_summary!H$21</f>
        <v>84.970352184759662</v>
      </c>
      <c r="I403" s="177">
        <f>I349/RES_summary!I$21</f>
        <v>72.523004755857457</v>
      </c>
      <c r="J403" s="177">
        <f>J349/RES_summary!J$21</f>
        <v>72.125995663476672</v>
      </c>
      <c r="K403" s="177">
        <f>K349/RES_summary!K$21</f>
        <v>64.199659448335169</v>
      </c>
      <c r="L403" s="177">
        <f>L349/RES_summary!L$21</f>
        <v>57.185638648581886</v>
      </c>
      <c r="M403" s="177">
        <f>M349/RES_summary!M$21</f>
        <v>40.316709773778101</v>
      </c>
      <c r="N403" s="177">
        <f>N349/RES_summary!N$21</f>
        <v>35.976833902984502</v>
      </c>
      <c r="O403" s="177">
        <f>O349/RES_summary!O$21</f>
        <v>34.892561455191597</v>
      </c>
      <c r="P403" s="177">
        <f>P349/RES_summary!P$21</f>
        <v>29.965521360798164</v>
      </c>
      <c r="Q403" s="177">
        <f>Q349/RES_summary!Q$21</f>
        <v>30.928746861339949</v>
      </c>
    </row>
    <row r="404" spans="1:17" ht="12" customHeight="1" x14ac:dyDescent="0.25">
      <c r="A404" s="158" t="s">
        <v>112</v>
      </c>
      <c r="B404" s="157"/>
      <c r="C404" s="178">
        <f>C350/RES_summary!C$21</f>
        <v>3.9118089936390472</v>
      </c>
      <c r="D404" s="178">
        <f>D350/RES_summary!D$21</f>
        <v>3.7938760165601448</v>
      </c>
      <c r="E404" s="178">
        <f>E350/RES_summary!E$21</f>
        <v>3.5576215916471976</v>
      </c>
      <c r="F404" s="178">
        <f>F350/RES_summary!F$21</f>
        <v>3.3852322506565518</v>
      </c>
      <c r="G404" s="178">
        <f>G350/RES_summary!G$21</f>
        <v>3.2724845335734836</v>
      </c>
      <c r="H404" s="178">
        <f>H350/RES_summary!H$21</f>
        <v>3.0837621935671109</v>
      </c>
      <c r="I404" s="178">
        <f>I350/RES_summary!I$21</f>
        <v>2.9619922396049887</v>
      </c>
      <c r="J404" s="178">
        <f>J350/RES_summary!J$21</f>
        <v>3.1696111231368431</v>
      </c>
      <c r="K404" s="178">
        <f>K350/RES_summary!K$21</f>
        <v>2.9782001366749138</v>
      </c>
      <c r="L404" s="178">
        <f>L350/RES_summary!L$21</f>
        <v>2.8511521115553604</v>
      </c>
      <c r="M404" s="178">
        <f>M350/RES_summary!M$21</f>
        <v>2.5828409697108183</v>
      </c>
      <c r="N404" s="178">
        <f>N350/RES_summary!N$21</f>
        <v>2.5400060445159851</v>
      </c>
      <c r="O404" s="178">
        <f>O350/RES_summary!O$21</f>
        <v>2.4541540889833424</v>
      </c>
      <c r="P404" s="178">
        <f>P350/RES_summary!P$21</f>
        <v>2.4091859622872378</v>
      </c>
      <c r="Q404" s="178">
        <f>Q350/RES_summary!Q$21</f>
        <v>2.3812230842067312</v>
      </c>
    </row>
    <row r="405" spans="1:17" ht="12" customHeight="1" x14ac:dyDescent="0.25">
      <c r="A405" s="23" t="s">
        <v>60</v>
      </c>
      <c r="B405" s="156"/>
      <c r="C405" s="177">
        <f>C351/RES_summary!C$21</f>
        <v>3.9118089936390472</v>
      </c>
      <c r="D405" s="177">
        <f>D351/RES_summary!D$21</f>
        <v>3.7938760165601448</v>
      </c>
      <c r="E405" s="177">
        <f>E351/RES_summary!E$21</f>
        <v>3.5576215916471976</v>
      </c>
      <c r="F405" s="177">
        <f>F351/RES_summary!F$21</f>
        <v>3.3852322506565518</v>
      </c>
      <c r="G405" s="177">
        <f>G351/RES_summary!G$21</f>
        <v>3.2724845335734836</v>
      </c>
      <c r="H405" s="177">
        <f>H351/RES_summary!H$21</f>
        <v>3.0837621935671109</v>
      </c>
      <c r="I405" s="177">
        <f>I351/RES_summary!I$21</f>
        <v>2.9619922396049887</v>
      </c>
      <c r="J405" s="177">
        <f>J351/RES_summary!J$21</f>
        <v>3.1696111231368431</v>
      </c>
      <c r="K405" s="177">
        <f>K351/RES_summary!K$21</f>
        <v>2.9782001366749138</v>
      </c>
      <c r="L405" s="177">
        <f>L351/RES_summary!L$21</f>
        <v>2.8511521115553604</v>
      </c>
      <c r="M405" s="177">
        <f>M351/RES_summary!M$21</f>
        <v>2.5828409697108183</v>
      </c>
      <c r="N405" s="177">
        <f>N351/RES_summary!N$21</f>
        <v>2.5400060445159851</v>
      </c>
      <c r="O405" s="177">
        <f>O351/RES_summary!O$21</f>
        <v>2.4541540889833424</v>
      </c>
      <c r="P405" s="177">
        <f>P351/RES_summary!P$21</f>
        <v>2.4091859622872378</v>
      </c>
      <c r="Q405" s="177">
        <f>Q351/RES_summary!Q$21</f>
        <v>2.3812230842067312</v>
      </c>
    </row>
    <row r="406" spans="1:17" ht="12" customHeight="1" x14ac:dyDescent="0.25">
      <c r="A406" s="158" t="s">
        <v>63</v>
      </c>
      <c r="B406" s="157"/>
      <c r="C406" s="178">
        <f>C352/RES_summary!C$21</f>
        <v>44.213201649740043</v>
      </c>
      <c r="D406" s="178">
        <f>D352/RES_summary!D$21</f>
        <v>40.28916530329785</v>
      </c>
      <c r="E406" s="178">
        <f>E352/RES_summary!E$21</f>
        <v>40.859611561438015</v>
      </c>
      <c r="F406" s="178">
        <f>F352/RES_summary!F$21</f>
        <v>42.170443997928196</v>
      </c>
      <c r="G406" s="178">
        <f>G352/RES_summary!G$21</f>
        <v>41.11191540099226</v>
      </c>
      <c r="H406" s="178">
        <f>H352/RES_summary!H$21</f>
        <v>43.885930972435233</v>
      </c>
      <c r="I406" s="178">
        <f>I352/RES_summary!I$21</f>
        <v>40.433973459464887</v>
      </c>
      <c r="J406" s="178">
        <f>J352/RES_summary!J$21</f>
        <v>39.746160160126884</v>
      </c>
      <c r="K406" s="178">
        <f>K352/RES_summary!K$21</f>
        <v>34.358655048572679</v>
      </c>
      <c r="L406" s="178">
        <f>L352/RES_summary!L$21</f>
        <v>36.574066590961444</v>
      </c>
      <c r="M406" s="178">
        <f>M352/RES_summary!M$21</f>
        <v>35.295900529821466</v>
      </c>
      <c r="N406" s="178">
        <f>N352/RES_summary!N$21</f>
        <v>34.707802085731331</v>
      </c>
      <c r="O406" s="178">
        <f>O352/RES_summary!O$21</f>
        <v>35.951671432869226</v>
      </c>
      <c r="P406" s="178">
        <f>P352/RES_summary!P$21</f>
        <v>35.807292458313469</v>
      </c>
      <c r="Q406" s="178">
        <f>Q352/RES_summary!Q$21</f>
        <v>36.818364317846687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44.219758095862822</v>
      </c>
      <c r="D411" s="180">
        <f>D357/RES_summary!D$21</f>
        <v>40.392347579834109</v>
      </c>
      <c r="E411" s="180">
        <f>E357/RES_summary!E$21</f>
        <v>40.8824896534028</v>
      </c>
      <c r="F411" s="180">
        <f>F357/RES_summary!F$21</f>
        <v>42.257279006724453</v>
      </c>
      <c r="G411" s="180">
        <f>G357/RES_summary!G$21</f>
        <v>41.255726255616516</v>
      </c>
      <c r="H411" s="180">
        <f>H357/RES_summary!H$21</f>
        <v>44.015415854548287</v>
      </c>
      <c r="I411" s="180">
        <f>I357/RES_summary!I$21</f>
        <v>41.381680433814999</v>
      </c>
      <c r="J411" s="180">
        <f>J357/RES_summary!J$21</f>
        <v>40.929337863083603</v>
      </c>
      <c r="K411" s="180">
        <f>K357/RES_summary!K$21</f>
        <v>35.867971511980521</v>
      </c>
      <c r="L411" s="180">
        <f>L357/RES_summary!L$21</f>
        <v>37.625077292615096</v>
      </c>
      <c r="M411" s="180">
        <f>M357/RES_summary!M$21</f>
        <v>36.797446310508057</v>
      </c>
      <c r="N411" s="180">
        <f>N357/RES_summary!N$21</f>
        <v>35.992479448510579</v>
      </c>
      <c r="O411" s="180">
        <f>O357/RES_summary!O$21</f>
        <v>37.698869779409428</v>
      </c>
      <c r="P411" s="180">
        <f>P357/RES_summary!P$21</f>
        <v>37.584037470427141</v>
      </c>
      <c r="Q411" s="180">
        <f>Q357/RES_summary!Q$21</f>
        <v>38.728581753156952</v>
      </c>
    </row>
    <row r="412" spans="1:17" ht="12" customHeight="1" x14ac:dyDescent="0.25">
      <c r="A412" s="161" t="s">
        <v>141</v>
      </c>
      <c r="B412" s="160"/>
      <c r="C412" s="179">
        <f>C358/RES_summary!C$21</f>
        <v>39.682697378898808</v>
      </c>
      <c r="D412" s="179">
        <f>D358/RES_summary!D$21</f>
        <v>35.697907957506615</v>
      </c>
      <c r="E412" s="179">
        <f>E358/RES_summary!E$21</f>
        <v>36.222139173259571</v>
      </c>
      <c r="F412" s="179">
        <f>F358/RES_summary!F$21</f>
        <v>37.119422284923985</v>
      </c>
      <c r="G412" s="179">
        <f>G358/RES_summary!G$21</f>
        <v>36.442129413350919</v>
      </c>
      <c r="H412" s="179">
        <f>H358/RES_summary!H$21</f>
        <v>38.346781048400345</v>
      </c>
      <c r="I412" s="179">
        <f>I358/RES_summary!I$21</f>
        <v>36.623053245680829</v>
      </c>
      <c r="J412" s="179">
        <f>J358/RES_summary!J$21</f>
        <v>36.373080445369453</v>
      </c>
      <c r="K412" s="179">
        <f>K358/RES_summary!K$21</f>
        <v>32.724221835340522</v>
      </c>
      <c r="L412" s="179">
        <f>L358/RES_summary!L$21</f>
        <v>33.910477788557422</v>
      </c>
      <c r="M412" s="179">
        <f>M358/RES_summary!M$21</f>
        <v>32.966229099086306</v>
      </c>
      <c r="N412" s="179">
        <f>N358/RES_summary!N$21</f>
        <v>32.200581457288237</v>
      </c>
      <c r="O412" s="179">
        <f>O358/RES_summary!O$21</f>
        <v>33.261727017568049</v>
      </c>
      <c r="P412" s="179">
        <f>P358/RES_summary!P$21</f>
        <v>32.974016533030991</v>
      </c>
      <c r="Q412" s="179">
        <f>Q358/RES_summary!Q$21</f>
        <v>33.58041300200717</v>
      </c>
    </row>
    <row r="413" spans="1:17" ht="12" customHeight="1" x14ac:dyDescent="0.25">
      <c r="A413" s="148" t="s">
        <v>60</v>
      </c>
      <c r="B413" s="156"/>
      <c r="C413" s="177">
        <f>C359/RES_summary!C$21</f>
        <v>32.085754224752726</v>
      </c>
      <c r="D413" s="177">
        <f>D359/RES_summary!D$21</f>
        <v>26.729484933446329</v>
      </c>
      <c r="E413" s="177">
        <f>E359/RES_summary!E$21</f>
        <v>27.328964451213746</v>
      </c>
      <c r="F413" s="177">
        <f>F359/RES_summary!F$21</f>
        <v>28.068821331391266</v>
      </c>
      <c r="G413" s="177">
        <f>G359/RES_summary!G$21</f>
        <v>27.399549735061576</v>
      </c>
      <c r="H413" s="177">
        <f>H359/RES_summary!H$21</f>
        <v>29.213680433453607</v>
      </c>
      <c r="I413" s="177">
        <f>I359/RES_summary!I$21</f>
        <v>27.556309282777214</v>
      </c>
      <c r="J413" s="177">
        <f>J359/RES_summary!J$21</f>
        <v>27.39662000060277</v>
      </c>
      <c r="K413" s="177">
        <f>K359/RES_summary!K$21</f>
        <v>23.864788308908626</v>
      </c>
      <c r="L413" s="177">
        <f>L359/RES_summary!L$21</f>
        <v>25.070563869621903</v>
      </c>
      <c r="M413" s="177">
        <f>M359/RES_summary!M$21</f>
        <v>24.38068967231596</v>
      </c>
      <c r="N413" s="177">
        <f>N359/RES_summary!N$21</f>
        <v>23.701230516599193</v>
      </c>
      <c r="O413" s="177">
        <f>O359/RES_summary!O$21</f>
        <v>24.825087572451263</v>
      </c>
      <c r="P413" s="177">
        <f>P359/RES_summary!P$21</f>
        <v>24.637695757270741</v>
      </c>
      <c r="Q413" s="177">
        <f>Q359/RES_summary!Q$21</f>
        <v>25.375875330269196</v>
      </c>
    </row>
    <row r="414" spans="1:17" ht="12" customHeight="1" x14ac:dyDescent="0.25">
      <c r="A414" s="148" t="s">
        <v>59</v>
      </c>
      <c r="B414" s="156"/>
      <c r="C414" s="177">
        <f>C360/RES_summary!C$21</f>
        <v>7.5969431541460803</v>
      </c>
      <c r="D414" s="177">
        <f>D360/RES_summary!D$21</f>
        <v>8.9684230240602894</v>
      </c>
      <c r="E414" s="177">
        <f>E360/RES_summary!E$21</f>
        <v>8.8931747220458242</v>
      </c>
      <c r="F414" s="177">
        <f>F360/RES_summary!F$21</f>
        <v>9.0506009535327188</v>
      </c>
      <c r="G414" s="177">
        <f>G360/RES_summary!G$21</f>
        <v>9.0425796782893411</v>
      </c>
      <c r="H414" s="177">
        <f>H360/RES_summary!H$21</f>
        <v>9.1331006149467466</v>
      </c>
      <c r="I414" s="177">
        <f>I360/RES_summary!I$21</f>
        <v>9.0667439629036135</v>
      </c>
      <c r="J414" s="177">
        <f>J360/RES_summary!J$21</f>
        <v>8.9764604447666834</v>
      </c>
      <c r="K414" s="177">
        <f>K360/RES_summary!K$21</f>
        <v>8.8594335264319053</v>
      </c>
      <c r="L414" s="177">
        <f>L360/RES_summary!L$21</f>
        <v>8.8399139189355171</v>
      </c>
      <c r="M414" s="177">
        <f>M360/RES_summary!M$21</f>
        <v>8.5855394267703407</v>
      </c>
      <c r="N414" s="177">
        <f>N360/RES_summary!N$21</f>
        <v>8.4993509406890411</v>
      </c>
      <c r="O414" s="177">
        <f>O360/RES_summary!O$21</f>
        <v>8.436639445116791</v>
      </c>
      <c r="P414" s="177">
        <f>P360/RES_summary!P$21</f>
        <v>8.3363207757602513</v>
      </c>
      <c r="Q414" s="177">
        <f>Q360/RES_summary!Q$21</f>
        <v>8.2045376717379792</v>
      </c>
    </row>
    <row r="415" spans="1:17" ht="12" customHeight="1" x14ac:dyDescent="0.25">
      <c r="A415" s="158" t="s">
        <v>62</v>
      </c>
      <c r="B415" s="157"/>
      <c r="C415" s="178">
        <f>C361/RES_summary!C$21</f>
        <v>10.128504978088024</v>
      </c>
      <c r="D415" s="178">
        <f>D361/RES_summary!D$21</f>
        <v>9.6304727619377353</v>
      </c>
      <c r="E415" s="178">
        <f>E361/RES_summary!E$21</f>
        <v>9.8166761921251897</v>
      </c>
      <c r="F415" s="178">
        <f>F361/RES_summary!F$21</f>
        <v>10.050623086244135</v>
      </c>
      <c r="G415" s="178">
        <f>G361/RES_summary!G$21</f>
        <v>9.8294780783887195</v>
      </c>
      <c r="H415" s="178">
        <f>H361/RES_summary!H$21</f>
        <v>10.041008371287679</v>
      </c>
      <c r="I415" s="178">
        <f>I361/RES_summary!I$21</f>
        <v>10.244345541400781</v>
      </c>
      <c r="J415" s="178">
        <f>J361/RES_summary!J$21</f>
        <v>9.9865264380308538</v>
      </c>
      <c r="K415" s="178">
        <f>K361/RES_summary!K$21</f>
        <v>9.4944625606431803</v>
      </c>
      <c r="L415" s="178">
        <f>L361/RES_summary!L$21</f>
        <v>9.6030438271422067</v>
      </c>
      <c r="M415" s="178">
        <f>M361/RES_summary!M$21</f>
        <v>9.3029863998821085</v>
      </c>
      <c r="N415" s="178">
        <f>N361/RES_summary!N$21</f>
        <v>9.3423652371359367</v>
      </c>
      <c r="O415" s="178">
        <f>O361/RES_summary!O$21</f>
        <v>9.5809266893825402</v>
      </c>
      <c r="P415" s="178">
        <f>P361/RES_summary!P$21</f>
        <v>9.8358047085064975</v>
      </c>
      <c r="Q415" s="178">
        <f>Q361/RES_summary!Q$21</f>
        <v>10.309143406637741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10.128504978088024</v>
      </c>
      <c r="D417" s="176">
        <f>D363/RES_summary!D$21</f>
        <v>9.6304727619377353</v>
      </c>
      <c r="E417" s="176">
        <f>E363/RES_summary!E$21</f>
        <v>9.8166761921251897</v>
      </c>
      <c r="F417" s="176">
        <f>F363/RES_summary!F$21</f>
        <v>10.050623086244135</v>
      </c>
      <c r="G417" s="176">
        <f>G363/RES_summary!G$21</f>
        <v>9.8294780783887195</v>
      </c>
      <c r="H417" s="176">
        <f>H363/RES_summary!H$21</f>
        <v>10.041008371287679</v>
      </c>
      <c r="I417" s="176">
        <f>I363/RES_summary!I$21</f>
        <v>10.244345541400781</v>
      </c>
      <c r="J417" s="176">
        <f>J363/RES_summary!J$21</f>
        <v>9.9865264380308538</v>
      </c>
      <c r="K417" s="176">
        <f>K363/RES_summary!K$21</f>
        <v>9.4944625606431803</v>
      </c>
      <c r="L417" s="176">
        <f>L363/RES_summary!L$21</f>
        <v>9.6030438271422067</v>
      </c>
      <c r="M417" s="176">
        <f>M363/RES_summary!M$21</f>
        <v>9.3029863998821085</v>
      </c>
      <c r="N417" s="176">
        <f>N363/RES_summary!N$21</f>
        <v>9.3423652371359367</v>
      </c>
      <c r="O417" s="176">
        <f>O363/RES_summary!O$21</f>
        <v>9.5809266893825402</v>
      </c>
      <c r="P417" s="176">
        <f>P363/RES_summary!P$21</f>
        <v>9.8358047085064975</v>
      </c>
      <c r="Q417" s="176">
        <f>Q363/RES_summary!Q$21</f>
        <v>10.309143406637741</v>
      </c>
    </row>
    <row r="419" spans="1:17" ht="12" customHeight="1" x14ac:dyDescent="0.25">
      <c r="A419" s="152" t="s">
        <v>185</v>
      </c>
      <c r="B419" s="168"/>
      <c r="C419" s="184">
        <f>C365/RES_summary!C$21</f>
        <v>178.70495362052736</v>
      </c>
      <c r="D419" s="184">
        <f>D365/RES_summary!D$21</f>
        <v>169.61663686582679</v>
      </c>
      <c r="E419" s="184">
        <f>E365/RES_summary!E$21</f>
        <v>174.27892878921102</v>
      </c>
      <c r="F419" s="184">
        <f>F365/RES_summary!F$21</f>
        <v>180.6229182493052</v>
      </c>
      <c r="G419" s="184">
        <f>G365/RES_summary!G$21</f>
        <v>180.03910225834093</v>
      </c>
      <c r="H419" s="184">
        <f>H365/RES_summary!H$21</f>
        <v>186.33699184378682</v>
      </c>
      <c r="I419" s="184">
        <f>I365/RES_summary!I$21</f>
        <v>169.89762910174838</v>
      </c>
      <c r="J419" s="184">
        <f>J365/RES_summary!J$21</f>
        <v>177.84019944975478</v>
      </c>
      <c r="K419" s="184">
        <f>K365/RES_summary!K$21</f>
        <v>163.43205834720399</v>
      </c>
      <c r="L419" s="184">
        <f>L365/RES_summary!L$21</f>
        <v>172.18246285378575</v>
      </c>
      <c r="M419" s="184">
        <f>M365/RES_summary!M$21</f>
        <v>139.87641634015299</v>
      </c>
      <c r="N419" s="184">
        <f>N365/RES_summary!N$21</f>
        <v>138.29966358443383</v>
      </c>
      <c r="O419" s="184">
        <f>O365/RES_summary!O$21</f>
        <v>141.55058125981441</v>
      </c>
      <c r="P419" s="184">
        <f>P365/RES_summary!P$21</f>
        <v>132.81948915627464</v>
      </c>
      <c r="Q419" s="184">
        <f>Q365/RES_summary!Q$21</f>
        <v>140.86414187947102</v>
      </c>
    </row>
    <row r="420" spans="1:17" ht="12" customHeight="1" x14ac:dyDescent="0.25">
      <c r="A420" s="158" t="s">
        <v>65</v>
      </c>
      <c r="B420" s="157"/>
      <c r="C420" s="178">
        <f>C366/RES_summary!C$21</f>
        <v>131.84079604094481</v>
      </c>
      <c r="D420" s="178">
        <f>D366/RES_summary!D$21</f>
        <v>125.61699854341829</v>
      </c>
      <c r="E420" s="178">
        <f>E366/RES_summary!E$21</f>
        <v>129.71181738834511</v>
      </c>
      <c r="F420" s="178">
        <f>F366/RES_summary!F$21</f>
        <v>134.71827064934104</v>
      </c>
      <c r="G420" s="178">
        <f>G366/RES_summary!G$21</f>
        <v>134.69205031686374</v>
      </c>
      <c r="H420" s="178">
        <f>H366/RES_summary!H$21</f>
        <v>138.64051985531015</v>
      </c>
      <c r="I420" s="178">
        <f>I366/RES_summary!I$21</f>
        <v>123.72597585999469</v>
      </c>
      <c r="J420" s="178">
        <f>J366/RES_summary!J$21</f>
        <v>131.21423505829594</v>
      </c>
      <c r="K420" s="178">
        <f>K366/RES_summary!K$21</f>
        <v>120.40054975154683</v>
      </c>
      <c r="L420" s="178">
        <f>L366/RES_summary!L$21</f>
        <v>127.47334339780751</v>
      </c>
      <c r="M420" s="178">
        <f>M366/RES_summary!M$21</f>
        <v>96.282627415097352</v>
      </c>
      <c r="N420" s="178">
        <f>N366/RES_summary!N$21</f>
        <v>94.895603222629873</v>
      </c>
      <c r="O420" s="178">
        <f>O366/RES_summary!O$21</f>
        <v>96.742584721417941</v>
      </c>
      <c r="P420" s="178">
        <f>P366/RES_summary!P$21</f>
        <v>87.783920449822119</v>
      </c>
      <c r="Q420" s="178">
        <f>Q366/RES_summary!Q$21</f>
        <v>94.551378337951974</v>
      </c>
    </row>
    <row r="421" spans="1:17" ht="12" customHeight="1" x14ac:dyDescent="0.25">
      <c r="A421" s="23" t="s">
        <v>60</v>
      </c>
      <c r="B421" s="156"/>
      <c r="C421" s="177">
        <f>C367/RES_summary!C$21</f>
        <v>131.84079604094481</v>
      </c>
      <c r="D421" s="177">
        <f>D367/RES_summary!D$21</f>
        <v>125.61699854341829</v>
      </c>
      <c r="E421" s="177">
        <f>E367/RES_summary!E$21</f>
        <v>129.71181738834511</v>
      </c>
      <c r="F421" s="177">
        <f>F367/RES_summary!F$21</f>
        <v>134.71827064934104</v>
      </c>
      <c r="G421" s="177">
        <f>G367/RES_summary!G$21</f>
        <v>134.69205031686374</v>
      </c>
      <c r="H421" s="177">
        <f>H367/RES_summary!H$21</f>
        <v>138.64051985531015</v>
      </c>
      <c r="I421" s="177">
        <f>I367/RES_summary!I$21</f>
        <v>123.72597585999469</v>
      </c>
      <c r="J421" s="177">
        <f>J367/RES_summary!J$21</f>
        <v>131.21423505829594</v>
      </c>
      <c r="K421" s="177">
        <f>K367/RES_summary!K$21</f>
        <v>120.40054975154683</v>
      </c>
      <c r="L421" s="177">
        <f>L367/RES_summary!L$21</f>
        <v>127.47334339780751</v>
      </c>
      <c r="M421" s="177">
        <f>M367/RES_summary!M$21</f>
        <v>96.282627415097352</v>
      </c>
      <c r="N421" s="177">
        <f>N367/RES_summary!N$21</f>
        <v>94.895603222629873</v>
      </c>
      <c r="O421" s="177">
        <f>O367/RES_summary!O$21</f>
        <v>96.742584721417941</v>
      </c>
      <c r="P421" s="177">
        <f>P367/RES_summary!P$21</f>
        <v>87.783920449822119</v>
      </c>
      <c r="Q421" s="177">
        <f>Q367/RES_summary!Q$21</f>
        <v>94.551378337951974</v>
      </c>
    </row>
    <row r="422" spans="1:17" ht="12" customHeight="1" x14ac:dyDescent="0.25">
      <c r="A422" s="158" t="s">
        <v>112</v>
      </c>
      <c r="B422" s="157"/>
      <c r="C422" s="178">
        <f>C368/RES_summary!C$21</f>
        <v>7.4554937088647701</v>
      </c>
      <c r="D422" s="178">
        <f>D368/RES_summary!D$21</f>
        <v>7.4255699943012994</v>
      </c>
      <c r="E422" s="178">
        <f>E368/RES_summary!E$21</f>
        <v>7.2260529647134844</v>
      </c>
      <c r="F422" s="178">
        <f>F368/RES_summary!F$21</f>
        <v>7.1616461378227543</v>
      </c>
      <c r="G422" s="178">
        <f>G368/RES_summary!G$21</f>
        <v>7.2285065924934369</v>
      </c>
      <c r="H422" s="178">
        <f>H368/RES_summary!H$21</f>
        <v>7.1865320046841221</v>
      </c>
      <c r="I422" s="178">
        <f>I368/RES_summary!I$21</f>
        <v>7.2914428026340961</v>
      </c>
      <c r="J422" s="178">
        <f>J368/RES_summary!J$21</f>
        <v>8.036734613055577</v>
      </c>
      <c r="K422" s="178">
        <f>K368/RES_summary!K$21</f>
        <v>8.1248773082047858</v>
      </c>
      <c r="L422" s="178">
        <f>L368/RES_summary!L$21</f>
        <v>8.383660394288853</v>
      </c>
      <c r="M422" s="178">
        <f>M368/RES_summary!M$21</f>
        <v>8.1400267874129799</v>
      </c>
      <c r="N422" s="178">
        <f>N368/RES_summary!N$21</f>
        <v>8.3561456834449768</v>
      </c>
      <c r="O422" s="178">
        <f>O368/RES_summary!O$21</f>
        <v>8.3982379264454501</v>
      </c>
      <c r="P422" s="178">
        <f>P368/RES_summary!P$21</f>
        <v>8.4502838497293187</v>
      </c>
      <c r="Q422" s="178">
        <f>Q368/RES_summary!Q$21</f>
        <v>8.4743215950548141</v>
      </c>
    </row>
    <row r="423" spans="1:17" ht="12" customHeight="1" x14ac:dyDescent="0.25">
      <c r="A423" s="23" t="s">
        <v>60</v>
      </c>
      <c r="B423" s="156"/>
      <c r="C423" s="177">
        <f>C369/RES_summary!C$21</f>
        <v>7.4554937088647701</v>
      </c>
      <c r="D423" s="177">
        <f>D369/RES_summary!D$21</f>
        <v>7.4255699943012994</v>
      </c>
      <c r="E423" s="177">
        <f>E369/RES_summary!E$21</f>
        <v>7.2260529647134844</v>
      </c>
      <c r="F423" s="177">
        <f>F369/RES_summary!F$21</f>
        <v>7.1616461378227543</v>
      </c>
      <c r="G423" s="177">
        <f>G369/RES_summary!G$21</f>
        <v>7.2285065924934369</v>
      </c>
      <c r="H423" s="177">
        <f>H369/RES_summary!H$21</f>
        <v>7.1865320046841221</v>
      </c>
      <c r="I423" s="177">
        <f>I369/RES_summary!I$21</f>
        <v>7.2914428026340961</v>
      </c>
      <c r="J423" s="177">
        <f>J369/RES_summary!J$21</f>
        <v>8.036734613055577</v>
      </c>
      <c r="K423" s="177">
        <f>K369/RES_summary!K$21</f>
        <v>8.1248773082047858</v>
      </c>
      <c r="L423" s="177">
        <f>L369/RES_summary!L$21</f>
        <v>8.383660394288853</v>
      </c>
      <c r="M423" s="177">
        <f>M369/RES_summary!M$21</f>
        <v>8.1400267874129799</v>
      </c>
      <c r="N423" s="177">
        <f>N369/RES_summary!N$21</f>
        <v>8.3561456834449768</v>
      </c>
      <c r="O423" s="177">
        <f>O369/RES_summary!O$21</f>
        <v>8.3982379264454501</v>
      </c>
      <c r="P423" s="177">
        <f>P369/RES_summary!P$21</f>
        <v>8.4502838497293187</v>
      </c>
      <c r="Q423" s="177">
        <f>Q369/RES_summary!Q$21</f>
        <v>8.4743215950548141</v>
      </c>
    </row>
    <row r="424" spans="1:17" ht="12" customHeight="1" x14ac:dyDescent="0.25">
      <c r="A424" s="158" t="s">
        <v>63</v>
      </c>
      <c r="B424" s="157"/>
      <c r="C424" s="178">
        <f>C370/RES_summary!C$21</f>
        <v>31.097868815361</v>
      </c>
      <c r="D424" s="178">
        <f>D370/RES_summary!D$21</f>
        <v>28.634776539390849</v>
      </c>
      <c r="E424" s="178">
        <f>E370/RES_summary!E$21</f>
        <v>29.212883944331566</v>
      </c>
      <c r="F424" s="178">
        <f>F370/RES_summary!F$21</f>
        <v>30.394727245838368</v>
      </c>
      <c r="G424" s="178">
        <f>G370/RES_summary!G$21</f>
        <v>29.921372002209619</v>
      </c>
      <c r="H424" s="178">
        <f>H370/RES_summary!H$21</f>
        <v>32.123831758980074</v>
      </c>
      <c r="I424" s="178">
        <f>I370/RES_summary!I$21</f>
        <v>30.282655630424575</v>
      </c>
      <c r="J424" s="178">
        <f>J370/RES_summary!J$21</f>
        <v>30.162002659555572</v>
      </c>
      <c r="K424" s="178">
        <f>K370/RES_summary!K$21</f>
        <v>26.867039842283038</v>
      </c>
      <c r="L424" s="178">
        <f>L370/RES_summary!L$21</f>
        <v>28.170501417843923</v>
      </c>
      <c r="M424" s="178">
        <f>M370/RES_summary!M$21</f>
        <v>27.531161137049146</v>
      </c>
      <c r="N424" s="178">
        <f>N370/RES_summary!N$21</f>
        <v>27.071677342995361</v>
      </c>
      <c r="O424" s="178">
        <f>O370/RES_summary!O$21</f>
        <v>28.200953067188589</v>
      </c>
      <c r="P424" s="178">
        <f>P370/RES_summary!P$21</f>
        <v>28.154157016239918</v>
      </c>
      <c r="Q424" s="178">
        <f>Q370/RES_summary!Q$21</f>
        <v>28.98313373562997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31.099789058518333</v>
      </c>
      <c r="D429" s="180">
        <f>D375/RES_summary!D$21</f>
        <v>28.645811225891453</v>
      </c>
      <c r="E429" s="180">
        <f>E375/RES_summary!E$21</f>
        <v>29.216682268956667</v>
      </c>
      <c r="F429" s="180">
        <f>F375/RES_summary!F$21</f>
        <v>30.415230503269697</v>
      </c>
      <c r="G429" s="180">
        <f>G375/RES_summary!G$21</f>
        <v>29.952880254179629</v>
      </c>
      <c r="H429" s="180">
        <f>H375/RES_summary!H$21</f>
        <v>32.164166125220241</v>
      </c>
      <c r="I429" s="180">
        <f>I375/RES_summary!I$21</f>
        <v>30.517639510504001</v>
      </c>
      <c r="J429" s="180">
        <f>J375/RES_summary!J$21</f>
        <v>30.466838427376349</v>
      </c>
      <c r="K429" s="180">
        <f>K375/RES_summary!K$21</f>
        <v>26.891238663416612</v>
      </c>
      <c r="L429" s="180">
        <f>L375/RES_summary!L$21</f>
        <v>28.34482517969731</v>
      </c>
      <c r="M429" s="180">
        <f>M375/RES_summary!M$21</f>
        <v>27.832707273926136</v>
      </c>
      <c r="N429" s="180">
        <f>N375/RES_summary!N$21</f>
        <v>27.325818240489752</v>
      </c>
      <c r="O429" s="180">
        <f>O375/RES_summary!O$21</f>
        <v>28.721117073393295</v>
      </c>
      <c r="P429" s="180">
        <f>P375/RES_summary!P$21</f>
        <v>28.719426033399458</v>
      </c>
      <c r="Q429" s="180">
        <f>Q375/RES_summary!Q$21</f>
        <v>29.720767220554883</v>
      </c>
    </row>
    <row r="430" spans="1:17" ht="12" customHeight="1" x14ac:dyDescent="0.25">
      <c r="A430" s="161" t="s">
        <v>141</v>
      </c>
      <c r="B430" s="160"/>
      <c r="C430" s="179">
        <f>C376/RES_summary!C$21</f>
        <v>29.770980793643801</v>
      </c>
      <c r="D430" s="179">
        <f>D376/RES_summary!D$21</f>
        <v>28.143770843886355</v>
      </c>
      <c r="E430" s="179">
        <f>E376/RES_summary!E$21</f>
        <v>28.442949738395182</v>
      </c>
      <c r="F430" s="179">
        <f>F376/RES_summary!F$21</f>
        <v>29.202093077792981</v>
      </c>
      <c r="G430" s="179">
        <f>G376/RES_summary!G$21</f>
        <v>28.898244826385103</v>
      </c>
      <c r="H430" s="179">
        <f>H376/RES_summary!H$21</f>
        <v>30.398394024093346</v>
      </c>
      <c r="I430" s="179">
        <f>I376/RES_summary!I$21</f>
        <v>29.337738221620885</v>
      </c>
      <c r="J430" s="179">
        <f>J376/RES_summary!J$21</f>
        <v>29.292957086604648</v>
      </c>
      <c r="K430" s="179">
        <f>K376/RES_summary!K$21</f>
        <v>26.840835028421481</v>
      </c>
      <c r="L430" s="179">
        <f>L376/RES_summary!L$21</f>
        <v>27.728710654595698</v>
      </c>
      <c r="M430" s="179">
        <f>M376/RES_summary!M$21</f>
        <v>27.063307656211794</v>
      </c>
      <c r="N430" s="179">
        <f>N376/RES_summary!N$21</f>
        <v>26.575687206335289</v>
      </c>
      <c r="O430" s="179">
        <f>O376/RES_summary!O$21</f>
        <v>27.400121114536073</v>
      </c>
      <c r="P430" s="179">
        <f>P376/RES_summary!P$21</f>
        <v>27.25275412122296</v>
      </c>
      <c r="Q430" s="179">
        <f>Q376/RES_summary!Q$21</f>
        <v>27.732793712044128</v>
      </c>
    </row>
    <row r="431" spans="1:17" ht="12" customHeight="1" x14ac:dyDescent="0.25">
      <c r="A431" s="148" t="s">
        <v>60</v>
      </c>
      <c r="B431" s="156"/>
      <c r="C431" s="177">
        <f>C377/RES_summary!C$21</f>
        <v>22.080850231540051</v>
      </c>
      <c r="D431" s="177">
        <f>D377/RES_summary!D$21</f>
        <v>19.03236552201437</v>
      </c>
      <c r="E431" s="177">
        <f>E377/RES_summary!E$21</f>
        <v>19.501266866127189</v>
      </c>
      <c r="F431" s="177">
        <f>F377/RES_summary!F$21</f>
        <v>20.13788915549619</v>
      </c>
      <c r="G431" s="177">
        <f>G377/RES_summary!G$21</f>
        <v>19.817492415043553</v>
      </c>
      <c r="H431" s="177">
        <f>H377/RES_summary!H$21</f>
        <v>21.250566810057865</v>
      </c>
      <c r="I431" s="177">
        <f>I377/RES_summary!I$21</f>
        <v>20.237691897917067</v>
      </c>
      <c r="J431" s="177">
        <f>J377/RES_summary!J$21</f>
        <v>20.288745789148852</v>
      </c>
      <c r="K431" s="177">
        <f>K377/RES_summary!K$21</f>
        <v>17.909101517696104</v>
      </c>
      <c r="L431" s="177">
        <f>L377/RES_summary!L$21</f>
        <v>18.861621259228343</v>
      </c>
      <c r="M431" s="177">
        <f>M377/RES_summary!M$21</f>
        <v>18.450398246416952</v>
      </c>
      <c r="N431" s="177">
        <f>N377/RES_summary!N$21</f>
        <v>18.044385901512541</v>
      </c>
      <c r="O431" s="177">
        <f>O377/RES_summary!O$21</f>
        <v>18.944186859852255</v>
      </c>
      <c r="P431" s="177">
        <f>P377/RES_summary!P$21</f>
        <v>18.898854356744014</v>
      </c>
      <c r="Q431" s="177">
        <f>Q377/RES_summary!Q$21</f>
        <v>19.522619731069284</v>
      </c>
    </row>
    <row r="432" spans="1:17" ht="12" customHeight="1" x14ac:dyDescent="0.25">
      <c r="A432" s="148" t="s">
        <v>59</v>
      </c>
      <c r="B432" s="156"/>
      <c r="C432" s="177">
        <f>C378/RES_summary!C$21</f>
        <v>7.6901305621037501</v>
      </c>
      <c r="D432" s="177">
        <f>D378/RES_summary!D$21</f>
        <v>9.1114053218719864</v>
      </c>
      <c r="E432" s="177">
        <f>E378/RES_summary!E$21</f>
        <v>8.9416828722679984</v>
      </c>
      <c r="F432" s="177">
        <f>F378/RES_summary!F$21</f>
        <v>9.0642039222967892</v>
      </c>
      <c r="G432" s="177">
        <f>G378/RES_summary!G$21</f>
        <v>9.0807524113415514</v>
      </c>
      <c r="H432" s="177">
        <f>H378/RES_summary!H$21</f>
        <v>9.1478272140354822</v>
      </c>
      <c r="I432" s="177">
        <f>I378/RES_summary!I$21</f>
        <v>9.1000463237038201</v>
      </c>
      <c r="J432" s="177">
        <f>J378/RES_summary!J$21</f>
        <v>9.0042112974557948</v>
      </c>
      <c r="K432" s="177">
        <f>K378/RES_summary!K$21</f>
        <v>8.9317335107253761</v>
      </c>
      <c r="L432" s="177">
        <f>L378/RES_summary!L$21</f>
        <v>8.8670893953673584</v>
      </c>
      <c r="M432" s="177">
        <f>M378/RES_summary!M$21</f>
        <v>8.6129094097948382</v>
      </c>
      <c r="N432" s="177">
        <f>N378/RES_summary!N$21</f>
        <v>8.5313013048227528</v>
      </c>
      <c r="O432" s="177">
        <f>O378/RES_summary!O$21</f>
        <v>8.4559342546838199</v>
      </c>
      <c r="P432" s="177">
        <f>P378/RES_summary!P$21</f>
        <v>8.3538997644789426</v>
      </c>
      <c r="Q432" s="177">
        <f>Q378/RES_summary!Q$21</f>
        <v>8.210173980974842</v>
      </c>
    </row>
    <row r="433" spans="1:17" ht="12" customHeight="1" x14ac:dyDescent="0.25">
      <c r="A433" s="158" t="s">
        <v>62</v>
      </c>
      <c r="B433" s="157"/>
      <c r="C433" s="178">
        <f>C379/RES_summary!C$21</f>
        <v>8.3107950553568166</v>
      </c>
      <c r="D433" s="178">
        <f>D379/RES_summary!D$21</f>
        <v>7.9392917887163561</v>
      </c>
      <c r="E433" s="178">
        <f>E379/RES_summary!E$21</f>
        <v>8.1281744918208467</v>
      </c>
      <c r="F433" s="178">
        <f>F379/RES_summary!F$21</f>
        <v>8.3482742163030323</v>
      </c>
      <c r="G433" s="178">
        <f>G379/RES_summary!G$21</f>
        <v>8.1971733467741412</v>
      </c>
      <c r="H433" s="178">
        <f>H379/RES_summary!H$21</f>
        <v>8.3861082248124799</v>
      </c>
      <c r="I433" s="178">
        <f>I379/RES_summary!I$21</f>
        <v>8.597554808695012</v>
      </c>
      <c r="J433" s="178">
        <f>J379/RES_summary!J$21</f>
        <v>8.4272271188476875</v>
      </c>
      <c r="K433" s="178">
        <f>K379/RES_summary!K$21</f>
        <v>8.0395914451693216</v>
      </c>
      <c r="L433" s="178">
        <f>L379/RES_summary!L$21</f>
        <v>8.1549576438454778</v>
      </c>
      <c r="M433" s="178">
        <f>M379/RES_summary!M$21</f>
        <v>7.922601000593537</v>
      </c>
      <c r="N433" s="178">
        <f>N379/RES_summary!N$21</f>
        <v>7.9762373353636002</v>
      </c>
      <c r="O433" s="178">
        <f>O379/RES_summary!O$21</f>
        <v>8.2088055447624289</v>
      </c>
      <c r="P433" s="178">
        <f>P379/RES_summary!P$21</f>
        <v>8.431127840483267</v>
      </c>
      <c r="Q433" s="178">
        <f>Q379/RES_summary!Q$21</f>
        <v>8.8553082108342824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8.3107950553568166</v>
      </c>
      <c r="D435" s="176">
        <f>D381/RES_summary!D$21</f>
        <v>7.9392917887163561</v>
      </c>
      <c r="E435" s="176">
        <f>E381/RES_summary!E$21</f>
        <v>8.1281744918208467</v>
      </c>
      <c r="F435" s="176">
        <f>F381/RES_summary!F$21</f>
        <v>8.3482742163030323</v>
      </c>
      <c r="G435" s="176">
        <f>G381/RES_summary!G$21</f>
        <v>8.1971733467741412</v>
      </c>
      <c r="H435" s="176">
        <f>H381/RES_summary!H$21</f>
        <v>8.3861082248124799</v>
      </c>
      <c r="I435" s="176">
        <f>I381/RES_summary!I$21</f>
        <v>8.597554808695012</v>
      </c>
      <c r="J435" s="176">
        <f>J381/RES_summary!J$21</f>
        <v>8.4272271188476875</v>
      </c>
      <c r="K435" s="176">
        <f>K381/RES_summary!K$21</f>
        <v>8.0395914451693216</v>
      </c>
      <c r="L435" s="176">
        <f>L381/RES_summary!L$21</f>
        <v>8.1549576438454778</v>
      </c>
      <c r="M435" s="176">
        <f>M381/RES_summary!M$21</f>
        <v>7.922601000593537</v>
      </c>
      <c r="N435" s="176">
        <f>N381/RES_summary!N$21</f>
        <v>7.9762373353636002</v>
      </c>
      <c r="O435" s="176">
        <f>O381/RES_summary!O$21</f>
        <v>8.2088055447624289</v>
      </c>
      <c r="P435" s="176">
        <f>P381/RES_summary!P$21</f>
        <v>8.431127840483267</v>
      </c>
      <c r="Q435" s="176">
        <f>Q381/RES_summary!Q$21</f>
        <v>8.8553082108342824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156"/>
      <c r="C439" s="177">
        <f>C385/RES_summary!C$21</f>
        <v>0</v>
      </c>
      <c r="D439" s="177">
        <f>D385/RES_summary!D$21</f>
        <v>0</v>
      </c>
      <c r="E439" s="177">
        <f>E385/RES_summary!E$21</f>
        <v>0</v>
      </c>
      <c r="F439" s="177">
        <f>F385/RES_summary!F$21</f>
        <v>0</v>
      </c>
      <c r="G439" s="177">
        <f>G385/RES_summary!G$21</f>
        <v>0</v>
      </c>
      <c r="H439" s="177">
        <f>H385/RES_summary!H$21</f>
        <v>0</v>
      </c>
      <c r="I439" s="177">
        <f>I385/RES_summary!I$21</f>
        <v>0</v>
      </c>
      <c r="J439" s="177">
        <f>J385/RES_summary!J$21</f>
        <v>0</v>
      </c>
      <c r="K439" s="177">
        <f>K385/RES_summary!K$21</f>
        <v>0</v>
      </c>
      <c r="L439" s="177">
        <f>L385/RES_summary!L$21</f>
        <v>0</v>
      </c>
      <c r="M439" s="177">
        <f>M385/RES_summary!M$21</f>
        <v>0</v>
      </c>
      <c r="N439" s="177">
        <f>N385/RES_summary!N$21</f>
        <v>0</v>
      </c>
      <c r="O439" s="177">
        <f>O385/RES_summary!O$21</f>
        <v>0</v>
      </c>
      <c r="P439" s="177">
        <f>P385/RES_summary!P$21</f>
        <v>0</v>
      </c>
      <c r="Q439" s="177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48" t="s">
        <v>59</v>
      </c>
      <c r="B450" s="156"/>
      <c r="C450" s="177">
        <f>C396/RES_summary!C$21</f>
        <v>0</v>
      </c>
      <c r="D450" s="177">
        <f>D396/RES_summary!D$21</f>
        <v>0</v>
      </c>
      <c r="E450" s="177">
        <f>E396/RES_summary!E$21</f>
        <v>0</v>
      </c>
      <c r="F450" s="177">
        <f>F396/RES_summary!F$21</f>
        <v>0</v>
      </c>
      <c r="G450" s="177">
        <f>G396/RES_summary!G$21</f>
        <v>0</v>
      </c>
      <c r="H450" s="177">
        <f>H396/RES_summary!H$21</f>
        <v>0</v>
      </c>
      <c r="I450" s="177">
        <f>I396/RES_summary!I$21</f>
        <v>0</v>
      </c>
      <c r="J450" s="177">
        <f>J396/RES_summary!J$21</f>
        <v>0</v>
      </c>
      <c r="K450" s="177">
        <f>K396/RES_summary!K$21</f>
        <v>0</v>
      </c>
      <c r="L450" s="177">
        <f>L396/RES_summary!L$21</f>
        <v>0</v>
      </c>
      <c r="M450" s="177">
        <f>M396/RES_summary!M$21</f>
        <v>0</v>
      </c>
      <c r="N450" s="177">
        <f>N396/RES_summary!N$21</f>
        <v>0</v>
      </c>
      <c r="O450" s="177">
        <f>O396/RES_summary!O$21</f>
        <v>0</v>
      </c>
      <c r="P450" s="177">
        <f>P396/RES_summary!P$21</f>
        <v>0</v>
      </c>
      <c r="Q450" s="177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tabColor theme="9" tint="0.59999389629810485"/>
    <pageSetUpPr fitToPage="1"/>
  </sheetPr>
  <dimension ref="A1:Q453"/>
  <sheetViews>
    <sheetView showGridLines="0" zoomScaleNormal="100" workbookViewId="0">
      <pane xSplit="1" ySplit="1" topLeftCell="B2" activePane="bottomRight" state="frozen"/>
      <selection activeCell="B17" sqref="B17:B19"/>
      <selection pane="topRight" activeCell="B17" sqref="B17:B19"/>
      <selection pane="bottomLeft" activeCell="B17" sqref="B17:B19"/>
      <selection pane="bottomRight" activeCell="B2" sqref="B2"/>
    </sheetView>
  </sheetViews>
  <sheetFormatPr defaultRowHeight="12" customHeight="1" x14ac:dyDescent="0.25"/>
  <cols>
    <col min="1" max="1" width="43.28515625" style="16" bestFit="1" customWidth="1"/>
    <col min="2" max="2" width="10.7109375" style="17" customWidth="1"/>
    <col min="3" max="17" width="10.7109375" style="16" customWidth="1"/>
    <col min="18" max="16384" width="9.140625" style="16"/>
  </cols>
  <sheetData>
    <row r="1" spans="1:17" ht="26.1" customHeight="1" x14ac:dyDescent="0.25">
      <c r="A1" s="108" t="s">
        <v>288</v>
      </c>
      <c r="B1" s="15">
        <v>2000</v>
      </c>
      <c r="C1" s="15">
        <v>2001</v>
      </c>
      <c r="D1" s="15">
        <v>2002</v>
      </c>
      <c r="E1" s="15">
        <v>2003</v>
      </c>
      <c r="F1" s="15">
        <v>2004</v>
      </c>
      <c r="G1" s="15">
        <v>2005</v>
      </c>
      <c r="H1" s="15">
        <v>2006</v>
      </c>
      <c r="I1" s="15">
        <v>2007</v>
      </c>
      <c r="J1" s="15">
        <v>2008</v>
      </c>
      <c r="K1" s="15">
        <v>2009</v>
      </c>
      <c r="L1" s="15">
        <v>2010</v>
      </c>
      <c r="M1" s="15">
        <v>2011</v>
      </c>
      <c r="N1" s="15">
        <v>2012</v>
      </c>
      <c r="O1" s="15">
        <v>2013</v>
      </c>
      <c r="P1" s="15">
        <v>2014</v>
      </c>
      <c r="Q1" s="15">
        <v>2015</v>
      </c>
    </row>
    <row r="2" spans="1:17" s="28" customFormat="1" ht="12" customHeight="1" x14ac:dyDescent="0.25">
      <c r="B2" s="153"/>
    </row>
    <row r="3" spans="1:17" s="28" customFormat="1" ht="12" customHeight="1" x14ac:dyDescent="0.25">
      <c r="A3" s="187" t="s">
        <v>24</v>
      </c>
      <c r="B3" s="186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</row>
    <row r="4" spans="1:17" s="28" customFormat="1" ht="12" customHeight="1" x14ac:dyDescent="0.25">
      <c r="B4" s="153"/>
    </row>
    <row r="5" spans="1:17" ht="12" customHeight="1" x14ac:dyDescent="0.25">
      <c r="A5" s="152" t="s">
        <v>24</v>
      </c>
      <c r="B5" s="151">
        <f>RES_hhdet_num!B$161</f>
        <v>76479</v>
      </c>
      <c r="C5" s="151">
        <f>RES_hhdet_num!C$161</f>
        <v>79326.999999999985</v>
      </c>
      <c r="D5" s="151">
        <f>RES_hhdet_num!D$161</f>
        <v>82023</v>
      </c>
      <c r="E5" s="151">
        <f>RES_hhdet_num!E$161</f>
        <v>85838</v>
      </c>
      <c r="F5" s="151">
        <f>RES_hhdet_num!F$161</f>
        <v>88001</v>
      </c>
      <c r="G5" s="151">
        <f>RES_hhdet_num!G$161</f>
        <v>89144</v>
      </c>
      <c r="H5" s="151">
        <f>RES_hhdet_num!H$161</f>
        <v>90565</v>
      </c>
      <c r="I5" s="151">
        <f>RES_hhdet_num!I$161</f>
        <v>91793</v>
      </c>
      <c r="J5" s="151">
        <f>RES_hhdet_num!J$161</f>
        <v>92110.999999999985</v>
      </c>
      <c r="K5" s="151">
        <f>RES_hhdet_num!K$161</f>
        <v>94245</v>
      </c>
      <c r="L5" s="151">
        <f>RES_hhdet_num!L$161</f>
        <v>95170</v>
      </c>
      <c r="M5" s="151">
        <f>RES_hhdet_num!M$161</f>
        <v>96280.999999999985</v>
      </c>
      <c r="N5" s="151">
        <f>RES_hhdet_num!N$161</f>
        <v>97266.999999999985</v>
      </c>
      <c r="O5" s="151">
        <f>RES_hhdet_num!O$161</f>
        <v>98810</v>
      </c>
      <c r="P5" s="151">
        <f>RES_hhdet_num!P$161</f>
        <v>100962.99999999999</v>
      </c>
      <c r="Q5" s="151">
        <f>RES_hhdet_num!Q$161</f>
        <v>101130.99999999999</v>
      </c>
    </row>
    <row r="6" spans="1:17" ht="12.95" customHeight="1" x14ac:dyDescent="0.25">
      <c r="A6" s="150" t="s">
        <v>65</v>
      </c>
      <c r="B6" s="149"/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</row>
    <row r="7" spans="1:17" ht="12" customHeight="1" x14ac:dyDescent="0.25">
      <c r="A7" s="23" t="s">
        <v>60</v>
      </c>
      <c r="B7" s="67">
        <f>RES_hhdet_num!B$163</f>
        <v>76479</v>
      </c>
      <c r="C7" s="67">
        <f>RES_hhdet_num!C$163</f>
        <v>79326.999999999985</v>
      </c>
      <c r="D7" s="67">
        <f>RES_hhdet_num!D$163</f>
        <v>82023</v>
      </c>
      <c r="E7" s="67">
        <f>RES_hhdet_num!E$163</f>
        <v>85838</v>
      </c>
      <c r="F7" s="67">
        <f>RES_hhdet_num!F$163</f>
        <v>88001</v>
      </c>
      <c r="G7" s="67">
        <f>RES_hhdet_num!G$163</f>
        <v>89144</v>
      </c>
      <c r="H7" s="67">
        <f>RES_hhdet_num!H$163</f>
        <v>90565</v>
      </c>
      <c r="I7" s="67">
        <f>RES_hhdet_num!I$163</f>
        <v>91793</v>
      </c>
      <c r="J7" s="67">
        <f>RES_hhdet_num!J$163</f>
        <v>92110.999999999985</v>
      </c>
      <c r="K7" s="67">
        <f>RES_hhdet_num!K$163</f>
        <v>94245</v>
      </c>
      <c r="L7" s="67">
        <f>RES_hhdet_num!L$163</f>
        <v>95170</v>
      </c>
      <c r="M7" s="67">
        <f>RES_hhdet_num!M$163</f>
        <v>96280.999999999985</v>
      </c>
      <c r="N7" s="67">
        <f>RES_hhdet_num!N$163</f>
        <v>97266.999999999985</v>
      </c>
      <c r="O7" s="67">
        <f>RES_hhdet_num!O$163</f>
        <v>98810</v>
      </c>
      <c r="P7" s="67">
        <f>RES_hhdet_num!P$163</f>
        <v>100962.99999999999</v>
      </c>
      <c r="Q7" s="67">
        <f>RES_hhdet_num!Q$163</f>
        <v>101130.99999999999</v>
      </c>
    </row>
    <row r="8" spans="1:17" ht="12.95" customHeight="1" x14ac:dyDescent="0.25">
      <c r="A8" s="146" t="s">
        <v>112</v>
      </c>
      <c r="B8" s="145"/>
      <c r="C8" s="145"/>
      <c r="D8" s="145"/>
      <c r="E8" s="145"/>
      <c r="F8" s="145"/>
      <c r="G8" s="145"/>
      <c r="H8" s="145"/>
      <c r="I8" s="145"/>
      <c r="J8" s="145"/>
      <c r="K8" s="145"/>
      <c r="L8" s="145"/>
      <c r="M8" s="145"/>
      <c r="N8" s="145"/>
      <c r="O8" s="145"/>
      <c r="P8" s="145"/>
      <c r="Q8" s="145"/>
    </row>
    <row r="9" spans="1:17" ht="12" customHeight="1" x14ac:dyDescent="0.25">
      <c r="A9" s="23" t="s">
        <v>60</v>
      </c>
      <c r="B9" s="67">
        <f>RES_hhdet_num!B$165</f>
        <v>388</v>
      </c>
      <c r="C9" s="67">
        <f>RES_hhdet_num!C$165</f>
        <v>441</v>
      </c>
      <c r="D9" s="67">
        <f>RES_hhdet_num!D$165</f>
        <v>491</v>
      </c>
      <c r="E9" s="67">
        <f>RES_hhdet_num!E$165</f>
        <v>531</v>
      </c>
      <c r="F9" s="67">
        <f>RES_hhdet_num!F$165</f>
        <v>584</v>
      </c>
      <c r="G9" s="67">
        <f>RES_hhdet_num!G$165</f>
        <v>724</v>
      </c>
      <c r="H9" s="67">
        <f>RES_hhdet_num!H$165</f>
        <v>866</v>
      </c>
      <c r="I9" s="67">
        <f>RES_hhdet_num!I$165</f>
        <v>1101</v>
      </c>
      <c r="J9" s="67">
        <f>RES_hhdet_num!J$165</f>
        <v>1281</v>
      </c>
      <c r="K9" s="67">
        <f>RES_hhdet_num!K$165</f>
        <v>1605</v>
      </c>
      <c r="L9" s="67">
        <f>RES_hhdet_num!L$165</f>
        <v>1851</v>
      </c>
      <c r="M9" s="67">
        <f>RES_hhdet_num!M$165</f>
        <v>2100</v>
      </c>
      <c r="N9" s="67">
        <f>RES_hhdet_num!N$165</f>
        <v>2348</v>
      </c>
      <c r="O9" s="67">
        <f>RES_hhdet_num!O$165</f>
        <v>2604</v>
      </c>
      <c r="P9" s="67">
        <f>RES_hhdet_num!P$165</f>
        <v>2874.9999999999995</v>
      </c>
      <c r="Q9" s="67">
        <f>RES_hhdet_num!Q$165</f>
        <v>2686</v>
      </c>
    </row>
    <row r="10" spans="1:17" ht="12" customHeight="1" x14ac:dyDescent="0.25">
      <c r="A10" s="146" t="s">
        <v>63</v>
      </c>
      <c r="B10" s="145"/>
      <c r="C10" s="145"/>
      <c r="D10" s="145"/>
      <c r="E10" s="145"/>
      <c r="F10" s="145"/>
      <c r="G10" s="145"/>
      <c r="H10" s="145"/>
      <c r="I10" s="145"/>
      <c r="J10" s="145"/>
      <c r="K10" s="145"/>
      <c r="L10" s="145"/>
      <c r="M10" s="145"/>
      <c r="N10" s="145"/>
      <c r="O10" s="145"/>
      <c r="P10" s="145"/>
      <c r="Q10" s="145"/>
    </row>
    <row r="11" spans="1:17" ht="12" customHeight="1" x14ac:dyDescent="0.25">
      <c r="A11" s="23" t="s">
        <v>144</v>
      </c>
      <c r="B11" s="67">
        <f>RES_hhdet_num!B$167</f>
        <v>21730</v>
      </c>
      <c r="C11" s="67">
        <f>RES_hhdet_num!C$167</f>
        <v>26613.999999999989</v>
      </c>
      <c r="D11" s="67">
        <f>RES_hhdet_num!D$167</f>
        <v>23741</v>
      </c>
      <c r="E11" s="67">
        <f>RES_hhdet_num!E$167</f>
        <v>27449.000000000004</v>
      </c>
      <c r="F11" s="67">
        <f>RES_hhdet_num!F$167</f>
        <v>28561</v>
      </c>
      <c r="G11" s="67">
        <f>RES_hhdet_num!G$167</f>
        <v>27741</v>
      </c>
      <c r="H11" s="67">
        <f>RES_hhdet_num!H$167</f>
        <v>28891</v>
      </c>
      <c r="I11" s="67">
        <f>RES_hhdet_num!I$167</f>
        <v>26582.000000000004</v>
      </c>
      <c r="J11" s="67">
        <f>RES_hhdet_num!J$167</f>
        <v>24344.999999999996</v>
      </c>
      <c r="K11" s="67">
        <f>RES_hhdet_num!K$167</f>
        <v>14431.000000000002</v>
      </c>
      <c r="L11" s="67">
        <f>RES_hhdet_num!L$167</f>
        <v>8954.9999999999982</v>
      </c>
      <c r="M11" s="67">
        <f>RES_hhdet_num!M$167</f>
        <v>0</v>
      </c>
      <c r="N11" s="67">
        <f>RES_hhdet_num!N$167</f>
        <v>0</v>
      </c>
      <c r="O11" s="67">
        <f>RES_hhdet_num!O$167</f>
        <v>33703</v>
      </c>
      <c r="P11" s="67">
        <f>RES_hhdet_num!P$167</f>
        <v>37586.999999999993</v>
      </c>
      <c r="Q11" s="67">
        <f>RES_hhdet_num!Q$167</f>
        <v>45843.999999999993</v>
      </c>
    </row>
    <row r="12" spans="1:17" ht="12" customHeight="1" x14ac:dyDescent="0.25">
      <c r="A12" s="23" t="s">
        <v>143</v>
      </c>
      <c r="B12" s="67">
        <f>RES_hhdet_num!B$168</f>
        <v>35</v>
      </c>
      <c r="C12" s="67">
        <f>RES_hhdet_num!C$168</f>
        <v>41.999999999999986</v>
      </c>
      <c r="D12" s="67">
        <f>RES_hhdet_num!D$168</f>
        <v>61.000000000000021</v>
      </c>
      <c r="E12" s="67">
        <f>RES_hhdet_num!E$168</f>
        <v>69</v>
      </c>
      <c r="F12" s="67">
        <f>RES_hhdet_num!F$168</f>
        <v>104.00000000000001</v>
      </c>
      <c r="G12" s="67">
        <f>RES_hhdet_num!G$168</f>
        <v>148.00000000000011</v>
      </c>
      <c r="H12" s="67">
        <f>RES_hhdet_num!H$168</f>
        <v>197.0000000000002</v>
      </c>
      <c r="I12" s="67">
        <f>RES_hhdet_num!I$168</f>
        <v>412.99999999999966</v>
      </c>
      <c r="J12" s="67">
        <f>RES_hhdet_num!J$168</f>
        <v>807.99999999999977</v>
      </c>
      <c r="K12" s="67">
        <f>RES_hhdet_num!K$168</f>
        <v>811</v>
      </c>
      <c r="L12" s="67">
        <f>RES_hhdet_num!L$168</f>
        <v>696</v>
      </c>
      <c r="M12" s="67">
        <f>RES_hhdet_num!M$168</f>
        <v>0</v>
      </c>
      <c r="N12" s="67">
        <f>RES_hhdet_num!N$168</f>
        <v>0</v>
      </c>
      <c r="O12" s="67">
        <f>RES_hhdet_num!O$168</f>
        <v>4297</v>
      </c>
      <c r="P12" s="67">
        <f>RES_hhdet_num!P$168</f>
        <v>5358.0000000000009</v>
      </c>
      <c r="Q12" s="67">
        <f>RES_hhdet_num!Q$168</f>
        <v>6987.9999999999991</v>
      </c>
    </row>
    <row r="13" spans="1:17" ht="12" customHeight="1" x14ac:dyDescent="0.25">
      <c r="A13" s="23" t="s">
        <v>142</v>
      </c>
      <c r="B13" s="67">
        <f>RES_hhdet_num!B$171</f>
        <v>54626</v>
      </c>
      <c r="C13" s="67">
        <f>RES_hhdet_num!C$171</f>
        <v>52587.999999999993</v>
      </c>
      <c r="D13" s="67">
        <f>RES_hhdet_num!D$171</f>
        <v>58072</v>
      </c>
      <c r="E13" s="67">
        <f>RES_hhdet_num!E$171</f>
        <v>58173</v>
      </c>
      <c r="F13" s="67">
        <f>RES_hhdet_num!F$171</f>
        <v>59120</v>
      </c>
      <c r="G13" s="67">
        <f>RES_hhdet_num!G$171</f>
        <v>60930.000000000007</v>
      </c>
      <c r="H13" s="67">
        <f>RES_hhdet_num!H$171</f>
        <v>61061</v>
      </c>
      <c r="I13" s="67">
        <f>RES_hhdet_num!I$171</f>
        <v>63807.999999999993</v>
      </c>
      <c r="J13" s="67">
        <f>RES_hhdet_num!J$171</f>
        <v>64807.999999999985</v>
      </c>
      <c r="K13" s="67">
        <f>RES_hhdet_num!K$171</f>
        <v>74799</v>
      </c>
      <c r="L13" s="67">
        <f>RES_hhdet_num!L$171</f>
        <v>79354</v>
      </c>
      <c r="M13" s="67">
        <f>RES_hhdet_num!M$171</f>
        <v>87658.999999999985</v>
      </c>
      <c r="N13" s="67">
        <f>RES_hhdet_num!N$171</f>
        <v>87360.999999999985</v>
      </c>
      <c r="O13" s="67">
        <f>RES_hhdet_num!O$171</f>
        <v>53934</v>
      </c>
      <c r="P13" s="67">
        <f>RES_hhdet_num!P$171</f>
        <v>50778.999999999993</v>
      </c>
      <c r="Q13" s="67">
        <f>RES_hhdet_num!Q$171</f>
        <v>41910.999999999993</v>
      </c>
    </row>
    <row r="14" spans="1:17" ht="12" customHeight="1" x14ac:dyDescent="0.25">
      <c r="A14" s="23" t="s">
        <v>141</v>
      </c>
      <c r="B14" s="67">
        <f>RES_hhdet_num!B$172</f>
        <v>88</v>
      </c>
      <c r="C14" s="67">
        <f>RES_hhdet_num!C$172</f>
        <v>83</v>
      </c>
      <c r="D14" s="67">
        <f>RES_hhdet_num!D$172</f>
        <v>149</v>
      </c>
      <c r="E14" s="67">
        <f>RES_hhdet_num!E$172</f>
        <v>147</v>
      </c>
      <c r="F14" s="67">
        <f>RES_hhdet_num!F$172</f>
        <v>216</v>
      </c>
      <c r="G14" s="67">
        <f>RES_hhdet_num!G$172</f>
        <v>325</v>
      </c>
      <c r="H14" s="67">
        <f>RES_hhdet_num!H$172</f>
        <v>416</v>
      </c>
      <c r="I14" s="67">
        <f>RES_hhdet_num!I$172</f>
        <v>990</v>
      </c>
      <c r="J14" s="67">
        <f>RES_hhdet_num!J$172</f>
        <v>2150</v>
      </c>
      <c r="K14" s="67">
        <f>RES_hhdet_num!K$172</f>
        <v>4204</v>
      </c>
      <c r="L14" s="67">
        <f>RES_hhdet_num!L$172</f>
        <v>6165</v>
      </c>
      <c r="M14" s="67">
        <f>RES_hhdet_num!M$172</f>
        <v>8622</v>
      </c>
      <c r="N14" s="67">
        <f>RES_hhdet_num!N$172</f>
        <v>9906</v>
      </c>
      <c r="O14" s="67">
        <f>RES_hhdet_num!O$172</f>
        <v>6876</v>
      </c>
      <c r="P14" s="67">
        <f>RES_hhdet_num!P$172</f>
        <v>7238.9999999999991</v>
      </c>
      <c r="Q14" s="67">
        <f>RES_hhdet_num!Q$172</f>
        <v>6388</v>
      </c>
    </row>
    <row r="15" spans="1:17" ht="12" customHeight="1" x14ac:dyDescent="0.25">
      <c r="A15" s="146" t="s">
        <v>62</v>
      </c>
      <c r="B15" s="145"/>
      <c r="C15" s="145"/>
      <c r="D15" s="145"/>
      <c r="E15" s="145"/>
      <c r="F15" s="145"/>
      <c r="G15" s="145"/>
      <c r="H15" s="145"/>
      <c r="I15" s="145"/>
      <c r="J15" s="145"/>
      <c r="K15" s="145"/>
      <c r="L15" s="145"/>
      <c r="M15" s="145"/>
      <c r="N15" s="145"/>
      <c r="O15" s="145"/>
      <c r="P15" s="145"/>
      <c r="Q15" s="145"/>
    </row>
    <row r="16" spans="1:17" ht="12" customHeight="1" x14ac:dyDescent="0.25">
      <c r="A16" s="23" t="s">
        <v>57</v>
      </c>
      <c r="B16" s="67">
        <f>RES_hhdet_num!B$176</f>
        <v>10001</v>
      </c>
      <c r="C16" s="67">
        <f>RES_hhdet_num!C$176</f>
        <v>13208.000000000009</v>
      </c>
      <c r="D16" s="67">
        <f>RES_hhdet_num!D$176</f>
        <v>11112.000000000002</v>
      </c>
      <c r="E16" s="67">
        <f>RES_hhdet_num!E$176</f>
        <v>11216</v>
      </c>
      <c r="F16" s="67">
        <f>RES_hhdet_num!F$176</f>
        <v>13679</v>
      </c>
      <c r="G16" s="67">
        <f>RES_hhdet_num!G$176</f>
        <v>15605</v>
      </c>
      <c r="H16" s="67">
        <f>RES_hhdet_num!H$176</f>
        <v>21493</v>
      </c>
      <c r="I16" s="67">
        <f>RES_hhdet_num!I$176</f>
        <v>12811</v>
      </c>
      <c r="J16" s="67">
        <f>RES_hhdet_num!J$176</f>
        <v>14675.999999999995</v>
      </c>
      <c r="K16" s="67">
        <f>RES_hhdet_num!K$176</f>
        <v>5812</v>
      </c>
      <c r="L16" s="67">
        <f>RES_hhdet_num!L$176</f>
        <v>11240.999999999989</v>
      </c>
      <c r="M16" s="67">
        <f>RES_hhdet_num!M$176</f>
        <v>8567</v>
      </c>
      <c r="N16" s="67">
        <f>RES_hhdet_num!N$176</f>
        <v>3750</v>
      </c>
      <c r="O16" s="67">
        <f>RES_hhdet_num!O$176</f>
        <v>22804.999999999989</v>
      </c>
      <c r="P16" s="67">
        <f>RES_hhdet_num!P$176</f>
        <v>15921.999999999998</v>
      </c>
      <c r="Q16" s="67">
        <f>RES_hhdet_num!Q$176</f>
        <v>15003</v>
      </c>
    </row>
    <row r="17" spans="1:17" ht="12" customHeight="1" x14ac:dyDescent="0.25">
      <c r="A17" s="29" t="s">
        <v>140</v>
      </c>
      <c r="B17" s="83">
        <f>RES_hhdet_num!B$177</f>
        <v>66478</v>
      </c>
      <c r="C17" s="83">
        <f>RES_hhdet_num!C$177</f>
        <v>66119</v>
      </c>
      <c r="D17" s="83">
        <f>RES_hhdet_num!D$177</f>
        <v>70911</v>
      </c>
      <c r="E17" s="83">
        <f>RES_hhdet_num!E$177</f>
        <v>74622.000000000015</v>
      </c>
      <c r="F17" s="83">
        <f>RES_hhdet_num!F$177</f>
        <v>74322</v>
      </c>
      <c r="G17" s="83">
        <f>RES_hhdet_num!G$177</f>
        <v>73539</v>
      </c>
      <c r="H17" s="83">
        <f>RES_hhdet_num!H$177</f>
        <v>69072</v>
      </c>
      <c r="I17" s="83">
        <f>RES_hhdet_num!I$177</f>
        <v>78982</v>
      </c>
      <c r="J17" s="83">
        <f>RES_hhdet_num!J$177</f>
        <v>77435.000000000015</v>
      </c>
      <c r="K17" s="83">
        <f>RES_hhdet_num!K$177</f>
        <v>88433.000000000015</v>
      </c>
      <c r="L17" s="83">
        <f>RES_hhdet_num!L$177</f>
        <v>83929.000000000044</v>
      </c>
      <c r="M17" s="83">
        <f>RES_hhdet_num!M$177</f>
        <v>87714.000000000015</v>
      </c>
      <c r="N17" s="83">
        <f>RES_hhdet_num!N$177</f>
        <v>93517.000000000029</v>
      </c>
      <c r="O17" s="83">
        <f>RES_hhdet_num!O$177</f>
        <v>76005.000000000029</v>
      </c>
      <c r="P17" s="83">
        <f>RES_hhdet_num!P$177</f>
        <v>85041.000000000015</v>
      </c>
      <c r="Q17" s="83">
        <f>RES_hhdet_num!Q$177</f>
        <v>86128.000000000029</v>
      </c>
    </row>
    <row r="19" spans="1:17" ht="12" customHeight="1" x14ac:dyDescent="0.25">
      <c r="A19" s="152" t="s">
        <v>23</v>
      </c>
      <c r="B19" s="151"/>
      <c r="C19" s="151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</row>
    <row r="20" spans="1:17" ht="12" customHeight="1" x14ac:dyDescent="0.25">
      <c r="A20" s="150" t="s">
        <v>65</v>
      </c>
      <c r="B20" s="149"/>
      <c r="C20" s="149"/>
      <c r="D20" s="149"/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49"/>
      <c r="P20" s="149"/>
      <c r="Q20" s="149"/>
    </row>
    <row r="21" spans="1:17" ht="12" customHeight="1" x14ac:dyDescent="0.25">
      <c r="A21" s="23" t="s">
        <v>60</v>
      </c>
      <c r="B21" s="67"/>
      <c r="C21" s="67">
        <f>B7+C35-C7</f>
        <v>4779.9375000000146</v>
      </c>
      <c r="D21" s="67">
        <f t="shared" ref="D21:Q21" si="0">C7+D35-D7</f>
        <v>4779.9374999999854</v>
      </c>
      <c r="E21" s="67">
        <f t="shared" si="0"/>
        <v>4779.9375</v>
      </c>
      <c r="F21" s="67">
        <f t="shared" si="0"/>
        <v>4779.9375</v>
      </c>
      <c r="G21" s="67">
        <f t="shared" si="0"/>
        <v>4779.9375</v>
      </c>
      <c r="H21" s="67">
        <f t="shared" si="0"/>
        <v>4779.9375</v>
      </c>
      <c r="I21" s="67">
        <f t="shared" si="0"/>
        <v>4779.9375</v>
      </c>
      <c r="J21" s="67">
        <f t="shared" si="0"/>
        <v>4779.9375000000146</v>
      </c>
      <c r="K21" s="67">
        <f t="shared" si="0"/>
        <v>4779.9374999999854</v>
      </c>
      <c r="L21" s="67">
        <f t="shared" si="0"/>
        <v>4779.9375</v>
      </c>
      <c r="M21" s="67">
        <f t="shared" si="0"/>
        <v>4779.9375000000146</v>
      </c>
      <c r="N21" s="67">
        <f t="shared" si="0"/>
        <v>4779.9375</v>
      </c>
      <c r="O21" s="67">
        <f t="shared" si="0"/>
        <v>4779.9374999999854</v>
      </c>
      <c r="P21" s="67">
        <f t="shared" si="0"/>
        <v>4779.9375000000146</v>
      </c>
      <c r="Q21" s="67">
        <f t="shared" si="0"/>
        <v>4779.9375</v>
      </c>
    </row>
    <row r="22" spans="1:17" ht="12" customHeight="1" x14ac:dyDescent="0.25">
      <c r="A22" s="146" t="s">
        <v>112</v>
      </c>
      <c r="B22" s="145"/>
      <c r="C22" s="145"/>
      <c r="D22" s="145"/>
      <c r="E22" s="145"/>
      <c r="F22" s="145"/>
      <c r="G22" s="145"/>
      <c r="H22" s="145"/>
      <c r="I22" s="145"/>
      <c r="J22" s="145"/>
      <c r="K22" s="145"/>
      <c r="L22" s="145"/>
      <c r="M22" s="145"/>
      <c r="N22" s="145"/>
      <c r="O22" s="145"/>
      <c r="P22" s="145"/>
      <c r="Q22" s="145"/>
    </row>
    <row r="23" spans="1:17" ht="12" customHeight="1" x14ac:dyDescent="0.25">
      <c r="A23" s="23" t="s">
        <v>60</v>
      </c>
      <c r="B23" s="67"/>
      <c r="C23" s="67">
        <f t="shared" ref="C23:Q23" si="1">B9+C37-C9</f>
        <v>48</v>
      </c>
      <c r="D23" s="67">
        <f t="shared" si="1"/>
        <v>51</v>
      </c>
      <c r="E23" s="67">
        <f t="shared" si="1"/>
        <v>44</v>
      </c>
      <c r="F23" s="67">
        <f t="shared" si="1"/>
        <v>48</v>
      </c>
      <c r="G23" s="67">
        <f t="shared" si="1"/>
        <v>52</v>
      </c>
      <c r="H23" s="67">
        <f t="shared" si="1"/>
        <v>45</v>
      </c>
      <c r="I23" s="67">
        <f t="shared" si="1"/>
        <v>51</v>
      </c>
      <c r="J23" s="67">
        <f t="shared" si="1"/>
        <v>49</v>
      </c>
      <c r="K23" s="67">
        <f t="shared" si="1"/>
        <v>119</v>
      </c>
      <c r="L23" s="67">
        <f t="shared" si="1"/>
        <v>101</v>
      </c>
      <c r="M23" s="67">
        <f t="shared" si="1"/>
        <v>98</v>
      </c>
      <c r="N23" s="67">
        <f t="shared" si="1"/>
        <v>115</v>
      </c>
      <c r="O23" s="67">
        <f t="shared" si="1"/>
        <v>192</v>
      </c>
      <c r="P23" s="67">
        <f t="shared" si="1"/>
        <v>201.00000000000045</v>
      </c>
      <c r="Q23" s="67">
        <f t="shared" si="1"/>
        <v>285.99999999999955</v>
      </c>
    </row>
    <row r="24" spans="1:17" ht="12" customHeight="1" x14ac:dyDescent="0.25">
      <c r="A24" s="146" t="s">
        <v>63</v>
      </c>
      <c r="B24" s="145"/>
      <c r="C24" s="145"/>
      <c r="D24" s="145"/>
      <c r="E24" s="145"/>
      <c r="F24" s="145"/>
      <c r="G24" s="145"/>
      <c r="H24" s="145"/>
      <c r="I24" s="145"/>
      <c r="J24" s="145"/>
      <c r="K24" s="145"/>
      <c r="L24" s="145"/>
      <c r="M24" s="145"/>
      <c r="N24" s="145"/>
      <c r="O24" s="145"/>
      <c r="P24" s="145"/>
      <c r="Q24" s="145"/>
    </row>
    <row r="25" spans="1:17" ht="12" customHeight="1" x14ac:dyDescent="0.25">
      <c r="A25" s="23" t="s">
        <v>144</v>
      </c>
      <c r="B25" s="67"/>
      <c r="C25" s="67">
        <f t="shared" ref="C25:Q28" si="2">B11+C39-C11</f>
        <v>1315.6732801355429</v>
      </c>
      <c r="D25" s="67">
        <f t="shared" si="2"/>
        <v>3959.5080934225552</v>
      </c>
      <c r="E25" s="67">
        <f t="shared" si="2"/>
        <v>1202.8122229035143</v>
      </c>
      <c r="F25" s="67">
        <f t="shared" si="2"/>
        <v>1314.1160548741791</v>
      </c>
      <c r="G25" s="67">
        <f t="shared" si="2"/>
        <v>1773.1502150190936</v>
      </c>
      <c r="H25" s="67">
        <f t="shared" si="2"/>
        <v>1453.2554668463526</v>
      </c>
      <c r="I25" s="67">
        <f t="shared" si="2"/>
        <v>3214.4780709140723</v>
      </c>
      <c r="J25" s="67">
        <f t="shared" si="2"/>
        <v>2898.7013690917593</v>
      </c>
      <c r="K25" s="67">
        <f t="shared" si="2"/>
        <v>10251.924112274735</v>
      </c>
      <c r="L25" s="67">
        <f t="shared" si="2"/>
        <v>5476.0000000000036</v>
      </c>
      <c r="M25" s="67">
        <f t="shared" si="2"/>
        <v>8954.9999999999982</v>
      </c>
      <c r="N25" s="67">
        <f t="shared" si="2"/>
        <v>0</v>
      </c>
      <c r="O25" s="67">
        <f t="shared" si="2"/>
        <v>0</v>
      </c>
      <c r="P25" s="67">
        <f t="shared" si="2"/>
        <v>4321.1326435540104</v>
      </c>
      <c r="Q25" s="67">
        <f t="shared" si="2"/>
        <v>4267.1727147113706</v>
      </c>
    </row>
    <row r="26" spans="1:17" ht="12" customHeight="1" x14ac:dyDescent="0.25">
      <c r="A26" s="23" t="s">
        <v>143</v>
      </c>
      <c r="B26" s="67"/>
      <c r="C26" s="67">
        <f t="shared" si="2"/>
        <v>9.7838084378782852</v>
      </c>
      <c r="D26" s="67">
        <f t="shared" si="2"/>
        <v>1.4999999999999929</v>
      </c>
      <c r="E26" s="67">
        <f t="shared" si="2"/>
        <v>12.274902600131725</v>
      </c>
      <c r="F26" s="67">
        <f t="shared" si="2"/>
        <v>8.5240026219342013</v>
      </c>
      <c r="G26" s="67">
        <f t="shared" si="2"/>
        <v>4.2754656444199952</v>
      </c>
      <c r="H26" s="67">
        <f t="shared" si="2"/>
        <v>16.510697477839329</v>
      </c>
      <c r="I26" s="67">
        <f t="shared" si="2"/>
        <v>1.5</v>
      </c>
      <c r="J26" s="67">
        <f t="shared" si="2"/>
        <v>1.5</v>
      </c>
      <c r="K26" s="67">
        <f t="shared" si="2"/>
        <v>42.997071934137466</v>
      </c>
      <c r="L26" s="67">
        <f t="shared" si="2"/>
        <v>148.60697197892659</v>
      </c>
      <c r="M26" s="67">
        <f t="shared" si="2"/>
        <v>696</v>
      </c>
      <c r="N26" s="67">
        <f t="shared" si="2"/>
        <v>0</v>
      </c>
      <c r="O26" s="67">
        <f t="shared" si="2"/>
        <v>0</v>
      </c>
      <c r="P26" s="67">
        <f t="shared" si="2"/>
        <v>458.80485644600139</v>
      </c>
      <c r="Q26" s="67">
        <f t="shared" si="2"/>
        <v>740.53918799289386</v>
      </c>
    </row>
    <row r="27" spans="1:17" ht="12" customHeight="1" x14ac:dyDescent="0.25">
      <c r="A27" s="23" t="s">
        <v>142</v>
      </c>
      <c r="B27" s="67"/>
      <c r="C27" s="67">
        <f t="shared" si="2"/>
        <v>8260.9478674013953</v>
      </c>
      <c r="D27" s="67">
        <f t="shared" si="2"/>
        <v>5120.9999999999927</v>
      </c>
      <c r="E27" s="67">
        <f t="shared" si="2"/>
        <v>6996.0978096747494</v>
      </c>
      <c r="F27" s="67">
        <f t="shared" si="2"/>
        <v>5121</v>
      </c>
      <c r="G27" s="67">
        <f t="shared" si="2"/>
        <v>5120.9999999999927</v>
      </c>
      <c r="H27" s="67">
        <f t="shared" si="2"/>
        <v>5121</v>
      </c>
      <c r="I27" s="67">
        <f t="shared" si="2"/>
        <v>5121.0000000000073</v>
      </c>
      <c r="J27" s="67">
        <f t="shared" si="2"/>
        <v>5121.0000000000146</v>
      </c>
      <c r="K27" s="67">
        <f t="shared" si="2"/>
        <v>11343.947867401381</v>
      </c>
      <c r="L27" s="67">
        <f t="shared" si="2"/>
        <v>11428.297473865663</v>
      </c>
      <c r="M27" s="67">
        <f t="shared" si="2"/>
        <v>12218.097809674771</v>
      </c>
      <c r="N27" s="67">
        <f t="shared" si="2"/>
        <v>10604.767816351872</v>
      </c>
      <c r="O27" s="67">
        <f t="shared" si="2"/>
        <v>36174.771509870363</v>
      </c>
      <c r="P27" s="67">
        <f t="shared" si="2"/>
        <v>5953.9503549891888</v>
      </c>
      <c r="Q27" s="67">
        <f t="shared" si="2"/>
        <v>11137.297388139639</v>
      </c>
    </row>
    <row r="28" spans="1:17" ht="12" customHeight="1" x14ac:dyDescent="0.25">
      <c r="A28" s="23" t="s">
        <v>141</v>
      </c>
      <c r="B28" s="67"/>
      <c r="C28" s="67">
        <f t="shared" si="2"/>
        <v>14.821721172022421</v>
      </c>
      <c r="D28" s="67">
        <f t="shared" si="2"/>
        <v>13.273132366982054</v>
      </c>
      <c r="E28" s="67">
        <f t="shared" si="2"/>
        <v>16.530982495564615</v>
      </c>
      <c r="F28" s="67">
        <f t="shared" si="2"/>
        <v>14.413907810901549</v>
      </c>
      <c r="G28" s="67">
        <f t="shared" si="2"/>
        <v>18.902293995585069</v>
      </c>
      <c r="H28" s="67">
        <f t="shared" si="2"/>
        <v>22.904776070658386</v>
      </c>
      <c r="I28" s="67">
        <f t="shared" si="2"/>
        <v>50.227994687311593</v>
      </c>
      <c r="J28" s="67">
        <f t="shared" si="2"/>
        <v>73.05773339591633</v>
      </c>
      <c r="K28" s="67">
        <f t="shared" si="2"/>
        <v>137.8918607514297</v>
      </c>
      <c r="L28" s="67">
        <f t="shared" si="2"/>
        <v>105.90450730160046</v>
      </c>
      <c r="M28" s="67">
        <f t="shared" si="2"/>
        <v>34.886810179930762</v>
      </c>
      <c r="N28" s="67">
        <f t="shared" si="2"/>
        <v>171.89867110360319</v>
      </c>
      <c r="O28" s="67">
        <f t="shared" si="2"/>
        <v>3380.31106355673</v>
      </c>
      <c r="P28" s="67">
        <f t="shared" si="2"/>
        <v>399.01537288577401</v>
      </c>
      <c r="Q28" s="67">
        <f t="shared" si="2"/>
        <v>1196.8822675535303</v>
      </c>
    </row>
    <row r="29" spans="1:17" ht="12" customHeight="1" x14ac:dyDescent="0.25">
      <c r="A29" s="146" t="s">
        <v>62</v>
      </c>
      <c r="B29" s="145"/>
      <c r="C29" s="145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</row>
    <row r="30" spans="1:17" ht="12" customHeight="1" x14ac:dyDescent="0.25">
      <c r="A30" s="23" t="s">
        <v>57</v>
      </c>
      <c r="B30" s="67"/>
      <c r="C30" s="67">
        <f t="shared" ref="C30:Q31" si="3">B16+C44-C16</f>
        <v>937.5</v>
      </c>
      <c r="D30" s="67">
        <f t="shared" si="3"/>
        <v>2602.629499088438</v>
      </c>
      <c r="E30" s="67">
        <f t="shared" si="3"/>
        <v>937.5</v>
      </c>
      <c r="F30" s="67">
        <f t="shared" si="3"/>
        <v>937.5</v>
      </c>
      <c r="G30" s="67">
        <f t="shared" si="3"/>
        <v>937.5</v>
      </c>
      <c r="H30" s="67">
        <f t="shared" si="3"/>
        <v>937.5</v>
      </c>
      <c r="I30" s="67">
        <f t="shared" si="3"/>
        <v>9100.2560236630125</v>
      </c>
      <c r="J30" s="67">
        <f t="shared" si="3"/>
        <v>937.49999999999818</v>
      </c>
      <c r="K30" s="67">
        <f t="shared" si="3"/>
        <v>8924.763984852214</v>
      </c>
      <c r="L30" s="67">
        <f t="shared" si="3"/>
        <v>1444.1294990884307</v>
      </c>
      <c r="M30" s="67">
        <f t="shared" si="3"/>
        <v>3066.3024039443626</v>
      </c>
      <c r="N30" s="67">
        <f t="shared" si="3"/>
        <v>4817</v>
      </c>
      <c r="O30" s="67">
        <f t="shared" si="3"/>
        <v>559.31615633356341</v>
      </c>
      <c r="P30" s="67">
        <f t="shared" si="3"/>
        <v>8776.4418441601465</v>
      </c>
      <c r="Q30" s="67">
        <f t="shared" si="3"/>
        <v>1418.1452137320739</v>
      </c>
    </row>
    <row r="31" spans="1:17" ht="12" customHeight="1" x14ac:dyDescent="0.25">
      <c r="A31" s="29" t="s">
        <v>140</v>
      </c>
      <c r="B31" s="83"/>
      <c r="C31" s="83">
        <f t="shared" si="3"/>
        <v>7295.6343121952814</v>
      </c>
      <c r="D31" s="83">
        <f t="shared" si="3"/>
        <v>6232.5</v>
      </c>
      <c r="E31" s="83">
        <f t="shared" si="3"/>
        <v>6232.4999999999854</v>
      </c>
      <c r="F31" s="83">
        <f t="shared" si="3"/>
        <v>6580.7458569719165</v>
      </c>
      <c r="G31" s="83">
        <f t="shared" si="3"/>
        <v>6232.5</v>
      </c>
      <c r="H31" s="83">
        <f t="shared" si="3"/>
        <v>9671.2184863604052</v>
      </c>
      <c r="I31" s="83">
        <f t="shared" si="3"/>
        <v>6232.5</v>
      </c>
      <c r="J31" s="83">
        <f t="shared" si="3"/>
        <v>6232.4999999999854</v>
      </c>
      <c r="K31" s="83">
        <f t="shared" si="3"/>
        <v>13169.134312195281</v>
      </c>
      <c r="L31" s="83">
        <f t="shared" si="3"/>
        <v>13201.808000911551</v>
      </c>
      <c r="M31" s="83">
        <f t="shared" si="3"/>
        <v>14233.836639491157</v>
      </c>
      <c r="N31" s="83">
        <f t="shared" si="3"/>
        <v>12513.245856971887</v>
      </c>
      <c r="O31" s="83">
        <f t="shared" si="3"/>
        <v>21691.028331642388</v>
      </c>
      <c r="P31" s="83">
        <f t="shared" si="3"/>
        <v>7996.5614983844716</v>
      </c>
      <c r="Q31" s="83">
        <f t="shared" si="3"/>
        <v>11381.809818881578</v>
      </c>
    </row>
    <row r="33" spans="1:17" ht="12" customHeight="1" x14ac:dyDescent="0.25">
      <c r="A33" s="152" t="s">
        <v>22</v>
      </c>
      <c r="B33" s="151"/>
      <c r="C33" s="151"/>
      <c r="D33" s="151"/>
      <c r="E33" s="151"/>
      <c r="F33" s="151"/>
      <c r="G33" s="151"/>
      <c r="H33" s="151"/>
      <c r="I33" s="151"/>
      <c r="J33" s="151"/>
      <c r="K33" s="151"/>
      <c r="L33" s="151"/>
      <c r="M33" s="151"/>
      <c r="N33" s="151"/>
      <c r="O33" s="151"/>
      <c r="P33" s="151"/>
      <c r="Q33" s="151"/>
    </row>
    <row r="34" spans="1:17" ht="12" customHeight="1" x14ac:dyDescent="0.25">
      <c r="A34" s="150" t="s">
        <v>65</v>
      </c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49"/>
      <c r="P34" s="149"/>
      <c r="Q34" s="149"/>
    </row>
    <row r="35" spans="1:17" ht="12" customHeight="1" x14ac:dyDescent="0.25">
      <c r="A35" s="23" t="s">
        <v>60</v>
      </c>
      <c r="B35" s="67"/>
      <c r="C35" s="67">
        <f>RES_hhdet_in!C$163</f>
        <v>7627.9375</v>
      </c>
      <c r="D35" s="67">
        <f>RES_hhdet_in!D$163</f>
        <v>7475.9375</v>
      </c>
      <c r="E35" s="67">
        <f>RES_hhdet_in!E$163</f>
        <v>8594.9375</v>
      </c>
      <c r="F35" s="67">
        <f>RES_hhdet_in!F$163</f>
        <v>6942.9375</v>
      </c>
      <c r="G35" s="67">
        <f>RES_hhdet_in!G$163</f>
        <v>5922.9375</v>
      </c>
      <c r="H35" s="67">
        <f>RES_hhdet_in!H$163</f>
        <v>6200.9375</v>
      </c>
      <c r="I35" s="67">
        <f>RES_hhdet_in!I$163</f>
        <v>6007.9375</v>
      </c>
      <c r="J35" s="67">
        <f>RES_hhdet_in!J$163</f>
        <v>5097.9375</v>
      </c>
      <c r="K35" s="67">
        <f>RES_hhdet_in!K$163</f>
        <v>6913.9375</v>
      </c>
      <c r="L35" s="67">
        <f>RES_hhdet_in!L$163</f>
        <v>5704.9375</v>
      </c>
      <c r="M35" s="67">
        <f>RES_hhdet_in!M$163</f>
        <v>5890.9375</v>
      </c>
      <c r="N35" s="67">
        <f>RES_hhdet_in!N$163</f>
        <v>5765.9375</v>
      </c>
      <c r="O35" s="67">
        <f>RES_hhdet_in!O$163</f>
        <v>6322.9375</v>
      </c>
      <c r="P35" s="67">
        <f>RES_hhdet_in!P$163</f>
        <v>6932.9375</v>
      </c>
      <c r="Q35" s="67">
        <f>RES_hhdet_in!Q$163</f>
        <v>4947.9375</v>
      </c>
    </row>
    <row r="36" spans="1:17" ht="12" customHeight="1" x14ac:dyDescent="0.25">
      <c r="A36" s="146" t="s">
        <v>112</v>
      </c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5"/>
      <c r="Q36" s="145"/>
    </row>
    <row r="37" spans="1:17" ht="12" customHeight="1" x14ac:dyDescent="0.25">
      <c r="A37" s="23" t="s">
        <v>60</v>
      </c>
      <c r="B37" s="67"/>
      <c r="C37" s="67">
        <f>RES_hhdet_in!C$165</f>
        <v>101</v>
      </c>
      <c r="D37" s="67">
        <f>RES_hhdet_in!D$165</f>
        <v>101</v>
      </c>
      <c r="E37" s="67">
        <f>RES_hhdet_in!E$165</f>
        <v>84</v>
      </c>
      <c r="F37" s="67">
        <f>RES_hhdet_in!F$165</f>
        <v>101</v>
      </c>
      <c r="G37" s="67">
        <f>RES_hhdet_in!G$165</f>
        <v>192</v>
      </c>
      <c r="H37" s="67">
        <f>RES_hhdet_in!H$165</f>
        <v>187</v>
      </c>
      <c r="I37" s="67">
        <f>RES_hhdet_in!I$165</f>
        <v>286</v>
      </c>
      <c r="J37" s="67">
        <f>RES_hhdet_in!J$165</f>
        <v>229</v>
      </c>
      <c r="K37" s="67">
        <f>RES_hhdet_in!K$165</f>
        <v>443</v>
      </c>
      <c r="L37" s="67">
        <f>RES_hhdet_in!L$165</f>
        <v>347</v>
      </c>
      <c r="M37" s="67">
        <f>RES_hhdet_in!M$165</f>
        <v>347</v>
      </c>
      <c r="N37" s="67">
        <f>RES_hhdet_in!N$165</f>
        <v>363</v>
      </c>
      <c r="O37" s="67">
        <f>RES_hhdet_in!O$165</f>
        <v>448</v>
      </c>
      <c r="P37" s="67">
        <f>RES_hhdet_in!P$165</f>
        <v>472</v>
      </c>
      <c r="Q37" s="67">
        <f>RES_hhdet_in!Q$165</f>
        <v>97</v>
      </c>
    </row>
    <row r="38" spans="1:17" ht="12" customHeight="1" x14ac:dyDescent="0.25">
      <c r="A38" s="146" t="s">
        <v>63</v>
      </c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5"/>
      <c r="Q38" s="145"/>
    </row>
    <row r="39" spans="1:17" ht="12" customHeight="1" x14ac:dyDescent="0.25">
      <c r="A39" s="23" t="s">
        <v>144</v>
      </c>
      <c r="B39" s="67"/>
      <c r="C39" s="67">
        <f>RES_hhdet_in!C$167</f>
        <v>6199.6732801355301</v>
      </c>
      <c r="D39" s="67">
        <f>RES_hhdet_in!D$167</f>
        <v>1086.5080934225657</v>
      </c>
      <c r="E39" s="67">
        <f>RES_hhdet_in!E$167</f>
        <v>4910.812222903518</v>
      </c>
      <c r="F39" s="67">
        <f>RES_hhdet_in!F$167</f>
        <v>2426.1160548741755</v>
      </c>
      <c r="G39" s="67">
        <f>RES_hhdet_in!G$167</f>
        <v>953.1502150190945</v>
      </c>
      <c r="H39" s="67">
        <f>RES_hhdet_in!H$167</f>
        <v>2603.2554668463531</v>
      </c>
      <c r="I39" s="67">
        <f>RES_hhdet_in!I$167</f>
        <v>905.47807091407606</v>
      </c>
      <c r="J39" s="67">
        <f>RES_hhdet_in!J$167</f>
        <v>661.70136909175073</v>
      </c>
      <c r="K39" s="67">
        <f>RES_hhdet_in!K$167</f>
        <v>337.92411227474224</v>
      </c>
      <c r="L39" s="67">
        <f>RES_hhdet_in!L$167</f>
        <v>0</v>
      </c>
      <c r="M39" s="67">
        <f>RES_hhdet_in!M$167</f>
        <v>0</v>
      </c>
      <c r="N39" s="67">
        <f>RES_hhdet_in!N$167</f>
        <v>0</v>
      </c>
      <c r="O39" s="67">
        <f>RES_hhdet_in!O$167</f>
        <v>33703</v>
      </c>
      <c r="P39" s="67">
        <f>RES_hhdet_in!P$167</f>
        <v>8205.1326435540013</v>
      </c>
      <c r="Q39" s="67">
        <f>RES_hhdet_in!Q$167</f>
        <v>12524.172714711371</v>
      </c>
    </row>
    <row r="40" spans="1:17" ht="12" customHeight="1" x14ac:dyDescent="0.25">
      <c r="A40" s="23" t="s">
        <v>143</v>
      </c>
      <c r="B40" s="67"/>
      <c r="C40" s="67">
        <f>RES_hhdet_in!C$168</f>
        <v>16.783808437878271</v>
      </c>
      <c r="D40" s="67">
        <f>RES_hhdet_in!D$168</f>
        <v>20.500000000000032</v>
      </c>
      <c r="E40" s="67">
        <f>RES_hhdet_in!E$168</f>
        <v>20.274902600131703</v>
      </c>
      <c r="F40" s="67">
        <f>RES_hhdet_in!F$168</f>
        <v>43.524002621934223</v>
      </c>
      <c r="G40" s="67">
        <f>RES_hhdet_in!G$168</f>
        <v>48.275465644420095</v>
      </c>
      <c r="H40" s="67">
        <f>RES_hhdet_in!H$168</f>
        <v>65.510697477839415</v>
      </c>
      <c r="I40" s="67">
        <f>RES_hhdet_in!I$168</f>
        <v>217.49999999999949</v>
      </c>
      <c r="J40" s="67">
        <f>RES_hhdet_in!J$168</f>
        <v>396.50000000000017</v>
      </c>
      <c r="K40" s="67">
        <f>RES_hhdet_in!K$168</f>
        <v>45.997071934137708</v>
      </c>
      <c r="L40" s="67">
        <f>RES_hhdet_in!L$168</f>
        <v>33.606971978926587</v>
      </c>
      <c r="M40" s="67">
        <f>RES_hhdet_in!M$168</f>
        <v>0</v>
      </c>
      <c r="N40" s="67">
        <f>RES_hhdet_in!N$168</f>
        <v>0</v>
      </c>
      <c r="O40" s="67">
        <f>RES_hhdet_in!O$168</f>
        <v>4297</v>
      </c>
      <c r="P40" s="67">
        <f>RES_hhdet_in!P$168</f>
        <v>1519.8048564460021</v>
      </c>
      <c r="Q40" s="67">
        <f>RES_hhdet_in!Q$168</f>
        <v>2370.539187992892</v>
      </c>
    </row>
    <row r="41" spans="1:17" ht="12" customHeight="1" x14ac:dyDescent="0.25">
      <c r="A41" s="23" t="s">
        <v>142</v>
      </c>
      <c r="B41" s="67"/>
      <c r="C41" s="67">
        <f>RES_hhdet_in!C$171</f>
        <v>6222.9478674013862</v>
      </c>
      <c r="D41" s="67">
        <f>RES_hhdet_in!D$171</f>
        <v>10605.000000000002</v>
      </c>
      <c r="E41" s="67">
        <f>RES_hhdet_in!E$171</f>
        <v>7097.0978096747513</v>
      </c>
      <c r="F41" s="67">
        <f>RES_hhdet_in!F$171</f>
        <v>6068.0000000000027</v>
      </c>
      <c r="G41" s="67">
        <f>RES_hhdet_in!G$171</f>
        <v>6931.0000000000036</v>
      </c>
      <c r="H41" s="67">
        <f>RES_hhdet_in!H$171</f>
        <v>5251.9999999999964</v>
      </c>
      <c r="I41" s="67">
        <f>RES_hhdet_in!I$171</f>
        <v>7867.9999999999927</v>
      </c>
      <c r="J41" s="67">
        <f>RES_hhdet_in!J$171</f>
        <v>6121.0000000000018</v>
      </c>
      <c r="K41" s="67">
        <f>RES_hhdet_in!K$171</f>
        <v>21334.947867401392</v>
      </c>
      <c r="L41" s="67">
        <f>RES_hhdet_in!L$171</f>
        <v>15983.297473865667</v>
      </c>
      <c r="M41" s="67">
        <f>RES_hhdet_in!M$171</f>
        <v>20523.097809674753</v>
      </c>
      <c r="N41" s="67">
        <f>RES_hhdet_in!N$171</f>
        <v>10306.767816351876</v>
      </c>
      <c r="O41" s="67">
        <f>RES_hhdet_in!O$171</f>
        <v>2747.7715098703738</v>
      </c>
      <c r="P41" s="67">
        <f>RES_hhdet_in!P$171</f>
        <v>2798.9503549891788</v>
      </c>
      <c r="Q41" s="67">
        <f>RES_hhdet_in!Q$171</f>
        <v>2269.297388139642</v>
      </c>
    </row>
    <row r="42" spans="1:17" ht="12" customHeight="1" x14ac:dyDescent="0.25">
      <c r="A42" s="23" t="s">
        <v>141</v>
      </c>
      <c r="B42" s="67"/>
      <c r="C42" s="67">
        <f>RES_hhdet_in!C$172</f>
        <v>9.8217211720224196</v>
      </c>
      <c r="D42" s="67">
        <f>RES_hhdet_in!D$172</f>
        <v>79.273132366982054</v>
      </c>
      <c r="E42" s="67">
        <f>RES_hhdet_in!E$172</f>
        <v>14.53098249556462</v>
      </c>
      <c r="F42" s="67">
        <f>RES_hhdet_in!F$172</f>
        <v>83.413907810901534</v>
      </c>
      <c r="G42" s="67">
        <f>RES_hhdet_in!G$172</f>
        <v>127.90229399558507</v>
      </c>
      <c r="H42" s="67">
        <f>RES_hhdet_in!H$172</f>
        <v>113.90477607065839</v>
      </c>
      <c r="I42" s="67">
        <f>RES_hhdet_in!I$172</f>
        <v>624.22799468731159</v>
      </c>
      <c r="J42" s="67">
        <f>RES_hhdet_in!J$172</f>
        <v>1233.0577333959161</v>
      </c>
      <c r="K42" s="67">
        <f>RES_hhdet_in!K$172</f>
        <v>2191.8918607514297</v>
      </c>
      <c r="L42" s="67">
        <f>RES_hhdet_in!L$172</f>
        <v>2066.9045073016</v>
      </c>
      <c r="M42" s="67">
        <f>RES_hhdet_in!M$172</f>
        <v>2491.8868101799303</v>
      </c>
      <c r="N42" s="67">
        <f>RES_hhdet_in!N$172</f>
        <v>1455.8986711036034</v>
      </c>
      <c r="O42" s="67">
        <f>RES_hhdet_in!O$172</f>
        <v>350.31106355673029</v>
      </c>
      <c r="P42" s="67">
        <f>RES_hhdet_in!P$172</f>
        <v>762.01537288577299</v>
      </c>
      <c r="Q42" s="67">
        <f>RES_hhdet_in!Q$172</f>
        <v>345.88226755353094</v>
      </c>
    </row>
    <row r="43" spans="1:17" ht="12" customHeight="1" x14ac:dyDescent="0.25">
      <c r="A43" s="146" t="s">
        <v>62</v>
      </c>
      <c r="B43" s="145"/>
      <c r="C43" s="145"/>
      <c r="D43" s="145"/>
      <c r="E43" s="145"/>
      <c r="F43" s="145"/>
      <c r="G43" s="145"/>
      <c r="H43" s="145"/>
      <c r="I43" s="145"/>
      <c r="J43" s="145"/>
      <c r="K43" s="145"/>
      <c r="L43" s="145"/>
      <c r="M43" s="145"/>
      <c r="N43" s="145"/>
      <c r="O43" s="145"/>
      <c r="P43" s="145"/>
      <c r="Q43" s="145"/>
    </row>
    <row r="44" spans="1:17" ht="12" customHeight="1" x14ac:dyDescent="0.25">
      <c r="A44" s="23" t="s">
        <v>57</v>
      </c>
      <c r="B44" s="67"/>
      <c r="C44" s="67">
        <f>RES_hhdet_in!C$176</f>
        <v>4144.5000000000091</v>
      </c>
      <c r="D44" s="67">
        <f>RES_hhdet_in!D$176</f>
        <v>506.62949908843007</v>
      </c>
      <c r="E44" s="67">
        <f>RES_hhdet_in!E$176</f>
        <v>1041.4999999999986</v>
      </c>
      <c r="F44" s="67">
        <f>RES_hhdet_in!F$176</f>
        <v>3400.5</v>
      </c>
      <c r="G44" s="67">
        <f>RES_hhdet_in!G$176</f>
        <v>2863.5000000000005</v>
      </c>
      <c r="H44" s="67">
        <f>RES_hhdet_in!H$176</f>
        <v>6825.5</v>
      </c>
      <c r="I44" s="67">
        <f>RES_hhdet_in!I$176</f>
        <v>418.25602366301291</v>
      </c>
      <c r="J44" s="67">
        <f>RES_hhdet_in!J$176</f>
        <v>2802.4999999999936</v>
      </c>
      <c r="K44" s="67">
        <f>RES_hhdet_in!K$176</f>
        <v>60.763984852220261</v>
      </c>
      <c r="L44" s="67">
        <f>RES_hhdet_in!L$176</f>
        <v>6873.1294990884198</v>
      </c>
      <c r="M44" s="67">
        <f>RES_hhdet_in!M$176</f>
        <v>392.30240394437294</v>
      </c>
      <c r="N44" s="67">
        <f>RES_hhdet_in!N$176</f>
        <v>0</v>
      </c>
      <c r="O44" s="67">
        <f>RES_hhdet_in!O$176</f>
        <v>19614.316156333552</v>
      </c>
      <c r="P44" s="67">
        <f>RES_hhdet_in!P$176</f>
        <v>1893.4418441601572</v>
      </c>
      <c r="Q44" s="67">
        <f>RES_hhdet_in!Q$176</f>
        <v>499.14521373207589</v>
      </c>
    </row>
    <row r="45" spans="1:17" ht="12" customHeight="1" x14ac:dyDescent="0.25">
      <c r="A45" s="29" t="s">
        <v>140</v>
      </c>
      <c r="B45" s="83"/>
      <c r="C45" s="83">
        <f>RES_hhdet_in!C$177</f>
        <v>6936.6343121952868</v>
      </c>
      <c r="D45" s="83">
        <f>RES_hhdet_in!D$177</f>
        <v>11024.500000000004</v>
      </c>
      <c r="E45" s="83">
        <f>RES_hhdet_in!E$177</f>
        <v>9943.5000000000036</v>
      </c>
      <c r="F45" s="83">
        <f>RES_hhdet_in!F$177</f>
        <v>6280.745856971902</v>
      </c>
      <c r="G45" s="83">
        <f>RES_hhdet_in!G$177</f>
        <v>5449.5</v>
      </c>
      <c r="H45" s="83">
        <f>RES_hhdet_in!H$177</f>
        <v>5204.2184863604052</v>
      </c>
      <c r="I45" s="83">
        <f>RES_hhdet_in!I$177</f>
        <v>16142.500000000004</v>
      </c>
      <c r="J45" s="83">
        <f>RES_hhdet_in!J$177</f>
        <v>4685.5000000000064</v>
      </c>
      <c r="K45" s="83">
        <f>RES_hhdet_in!K$177</f>
        <v>24167.134312195278</v>
      </c>
      <c r="L45" s="83">
        <f>RES_hhdet_in!L$177</f>
        <v>8697.8080009115802</v>
      </c>
      <c r="M45" s="83">
        <f>RES_hhdet_in!M$177</f>
        <v>18018.836639491128</v>
      </c>
      <c r="N45" s="83">
        <f>RES_hhdet_in!N$177</f>
        <v>18316.245856971906</v>
      </c>
      <c r="O45" s="83">
        <f>RES_hhdet_in!O$177</f>
        <v>4179.0283316423938</v>
      </c>
      <c r="P45" s="83">
        <f>RES_hhdet_in!P$177</f>
        <v>17032.56149838445</v>
      </c>
      <c r="Q45" s="83">
        <f>RES_hhdet_in!Q$177</f>
        <v>12468.809818881595</v>
      </c>
    </row>
    <row r="47" spans="1:17" ht="12" customHeight="1" x14ac:dyDescent="0.25">
      <c r="A47" s="193" t="s">
        <v>21</v>
      </c>
      <c r="B47" s="151"/>
      <c r="C47" s="151"/>
      <c r="D47" s="151"/>
      <c r="E47" s="151"/>
      <c r="F47" s="151"/>
      <c r="G47" s="151"/>
      <c r="H47" s="151"/>
      <c r="I47" s="151"/>
      <c r="J47" s="151"/>
      <c r="K47" s="151"/>
      <c r="L47" s="151"/>
      <c r="M47" s="151"/>
      <c r="N47" s="151"/>
      <c r="O47" s="151"/>
      <c r="P47" s="151"/>
      <c r="Q47" s="151"/>
    </row>
    <row r="48" spans="1:17" ht="12" customHeight="1" x14ac:dyDescent="0.25">
      <c r="A48" s="192" t="s">
        <v>65</v>
      </c>
      <c r="B48" s="149"/>
      <c r="C48" s="149"/>
      <c r="D48" s="149"/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49"/>
      <c r="P48" s="149"/>
      <c r="Q48" s="149"/>
    </row>
    <row r="49" spans="1:17" ht="12" customHeight="1" x14ac:dyDescent="0.25">
      <c r="A49" s="148" t="s">
        <v>60</v>
      </c>
      <c r="B49" s="67"/>
      <c r="C49" s="67">
        <f>RES_hhdet_in_new!C$163</f>
        <v>3667.9637774946873</v>
      </c>
      <c r="D49" s="67">
        <f>RES_hhdet_in_new!D$163</f>
        <v>4056.2307633547452</v>
      </c>
      <c r="E49" s="67">
        <f>RES_hhdet_in_new!E$163</f>
        <v>4681.0952303240474</v>
      </c>
      <c r="F49" s="67">
        <f>RES_hhdet_in_new!F$163</f>
        <v>3559.2505395722819</v>
      </c>
      <c r="G49" s="67">
        <f>RES_hhdet_in_new!G$163</f>
        <v>3587.4423018321882</v>
      </c>
      <c r="H49" s="67">
        <f>RES_hhdet_in_new!H$163</f>
        <v>3475.8964386919843</v>
      </c>
      <c r="I49" s="67">
        <f>RES_hhdet_in_new!I$163</f>
        <v>3861.5490906549649</v>
      </c>
      <c r="J49" s="67">
        <f>RES_hhdet_in_new!J$163</f>
        <v>3435.2556803366288</v>
      </c>
      <c r="K49" s="67">
        <f>RES_hhdet_in_new!K$163</f>
        <v>4645.310817065937</v>
      </c>
      <c r="L49" s="67">
        <f>RES_hhdet_in_new!L$163</f>
        <v>3430.0750299960287</v>
      </c>
      <c r="M49" s="67">
        <f>RES_hhdet_in_new!M$163</f>
        <v>2846.5774728524566</v>
      </c>
      <c r="N49" s="67">
        <f>RES_hhdet_in_new!N$163</f>
        <v>2971.8728086244896</v>
      </c>
      <c r="O49" s="67">
        <f>RES_hhdet_in_new!O$163</f>
        <v>3098.0825734271043</v>
      </c>
      <c r="P49" s="67">
        <f>RES_hhdet_in_new!P$163</f>
        <v>3560.965727874951</v>
      </c>
      <c r="Q49" s="67">
        <f>RES_hhdet_in_new!Q$163</f>
        <v>2615.1796556931731</v>
      </c>
    </row>
    <row r="50" spans="1:17" ht="12" customHeight="1" x14ac:dyDescent="0.25">
      <c r="A50" s="191" t="s">
        <v>112</v>
      </c>
      <c r="B50" s="145"/>
      <c r="C50" s="145"/>
      <c r="D50" s="145"/>
      <c r="E50" s="145"/>
      <c r="F50" s="145"/>
      <c r="G50" s="145"/>
      <c r="H50" s="145"/>
      <c r="I50" s="145"/>
      <c r="J50" s="145"/>
      <c r="K50" s="145"/>
      <c r="L50" s="145"/>
      <c r="M50" s="145"/>
      <c r="N50" s="145"/>
      <c r="O50" s="145"/>
      <c r="P50" s="145"/>
      <c r="Q50" s="145"/>
    </row>
    <row r="51" spans="1:17" ht="12" customHeight="1" x14ac:dyDescent="0.25">
      <c r="A51" s="148" t="s">
        <v>60</v>
      </c>
      <c r="B51" s="67"/>
      <c r="C51" s="67">
        <f>RES_hhdet_in_new!C$165</f>
        <v>49</v>
      </c>
      <c r="D51" s="67">
        <f>RES_hhdet_in_new!D$165</f>
        <v>55</v>
      </c>
      <c r="E51" s="67">
        <f>RES_hhdet_in_new!E$165</f>
        <v>46</v>
      </c>
      <c r="F51" s="67">
        <f>RES_hhdet_in_new!F$165</f>
        <v>52</v>
      </c>
      <c r="G51" s="67">
        <f>RES_hhdet_in_new!G$165</f>
        <v>116</v>
      </c>
      <c r="H51" s="67">
        <f>RES_hhdet_in_new!H$165</f>
        <v>105</v>
      </c>
      <c r="I51" s="67">
        <f>RES_hhdet_in_new!I$165</f>
        <v>184</v>
      </c>
      <c r="J51" s="67">
        <f>RES_hhdet_in_new!J$165</f>
        <v>154</v>
      </c>
      <c r="K51" s="67">
        <f>RES_hhdet_in_new!K$165</f>
        <v>298</v>
      </c>
      <c r="L51" s="67">
        <f>RES_hhdet_in_new!L$165</f>
        <v>209</v>
      </c>
      <c r="M51" s="67">
        <f>RES_hhdet_in_new!M$165</f>
        <v>168</v>
      </c>
      <c r="N51" s="67">
        <f>RES_hhdet_in_new!N$165</f>
        <v>187</v>
      </c>
      <c r="O51" s="67">
        <f>RES_hhdet_in_new!O$165</f>
        <v>220</v>
      </c>
      <c r="P51" s="67">
        <f>RES_hhdet_in_new!P$165</f>
        <v>241.99999999999997</v>
      </c>
      <c r="Q51" s="67">
        <f>RES_hhdet_in_new!Q$165</f>
        <v>51</v>
      </c>
    </row>
    <row r="52" spans="1:17" ht="12" customHeight="1" x14ac:dyDescent="0.25">
      <c r="A52" s="191" t="s">
        <v>63</v>
      </c>
      <c r="B52" s="145"/>
      <c r="C52" s="145"/>
      <c r="D52" s="145"/>
      <c r="E52" s="145"/>
      <c r="F52" s="145"/>
      <c r="G52" s="145"/>
      <c r="H52" s="145"/>
      <c r="I52" s="145"/>
      <c r="J52" s="145"/>
      <c r="K52" s="145"/>
      <c r="L52" s="145"/>
      <c r="M52" s="145"/>
      <c r="N52" s="145"/>
      <c r="O52" s="145"/>
      <c r="P52" s="145"/>
      <c r="Q52" s="145"/>
    </row>
    <row r="53" spans="1:17" ht="12" customHeight="1" x14ac:dyDescent="0.25">
      <c r="A53" s="148" t="s">
        <v>144</v>
      </c>
      <c r="B53" s="67"/>
      <c r="C53" s="67">
        <f>RES_hhdet_in_new!C$167</f>
        <v>0</v>
      </c>
      <c r="D53" s="67">
        <f>RES_hhdet_in_new!D$167</f>
        <v>0</v>
      </c>
      <c r="E53" s="67">
        <f>RES_hhdet_in_new!E$167</f>
        <v>0</v>
      </c>
      <c r="F53" s="67">
        <f>RES_hhdet_in_new!F$167</f>
        <v>0</v>
      </c>
      <c r="G53" s="67">
        <f>RES_hhdet_in_new!G$167</f>
        <v>0</v>
      </c>
      <c r="H53" s="67">
        <f>RES_hhdet_in_new!H$167</f>
        <v>0</v>
      </c>
      <c r="I53" s="67">
        <f>RES_hhdet_in_new!I$167</f>
        <v>0</v>
      </c>
      <c r="J53" s="67">
        <f>RES_hhdet_in_new!J$167</f>
        <v>0</v>
      </c>
      <c r="K53" s="67">
        <f>RES_hhdet_in_new!K$167</f>
        <v>0</v>
      </c>
      <c r="L53" s="67">
        <f>RES_hhdet_in_new!L$167</f>
        <v>0</v>
      </c>
      <c r="M53" s="67">
        <f>RES_hhdet_in_new!M$167</f>
        <v>0</v>
      </c>
      <c r="N53" s="67">
        <f>RES_hhdet_in_new!N$167</f>
        <v>0</v>
      </c>
      <c r="O53" s="67">
        <f>RES_hhdet_in_new!O$167</f>
        <v>0</v>
      </c>
      <c r="P53" s="67">
        <f>RES_hhdet_in_new!P$167</f>
        <v>0</v>
      </c>
      <c r="Q53" s="67">
        <f>RES_hhdet_in_new!Q$167</f>
        <v>0</v>
      </c>
    </row>
    <row r="54" spans="1:17" ht="12" customHeight="1" x14ac:dyDescent="0.25">
      <c r="A54" s="148" t="s">
        <v>143</v>
      </c>
      <c r="B54" s="67"/>
      <c r="C54" s="67">
        <f>RES_hhdet_in_new!C$168</f>
        <v>0</v>
      </c>
      <c r="D54" s="67">
        <f>RES_hhdet_in_new!D$168</f>
        <v>0</v>
      </c>
      <c r="E54" s="67">
        <f>RES_hhdet_in_new!E$168</f>
        <v>0</v>
      </c>
      <c r="F54" s="67">
        <f>RES_hhdet_in_new!F$168</f>
        <v>0</v>
      </c>
      <c r="G54" s="67">
        <f>RES_hhdet_in_new!G$168</f>
        <v>0</v>
      </c>
      <c r="H54" s="67">
        <f>RES_hhdet_in_new!H$168</f>
        <v>0</v>
      </c>
      <c r="I54" s="67">
        <f>RES_hhdet_in_new!I$168</f>
        <v>0</v>
      </c>
      <c r="J54" s="67">
        <f>RES_hhdet_in_new!J$168</f>
        <v>0</v>
      </c>
      <c r="K54" s="67">
        <f>RES_hhdet_in_new!K$168</f>
        <v>0</v>
      </c>
      <c r="L54" s="67">
        <f>RES_hhdet_in_new!L$168</f>
        <v>0</v>
      </c>
      <c r="M54" s="67">
        <f>RES_hhdet_in_new!M$168</f>
        <v>0</v>
      </c>
      <c r="N54" s="67">
        <f>RES_hhdet_in_new!N$168</f>
        <v>0</v>
      </c>
      <c r="O54" s="67">
        <f>RES_hhdet_in_new!O$168</f>
        <v>0</v>
      </c>
      <c r="P54" s="67">
        <f>RES_hhdet_in_new!P$168</f>
        <v>0</v>
      </c>
      <c r="Q54" s="67">
        <f>RES_hhdet_in_new!Q$168</f>
        <v>0</v>
      </c>
    </row>
    <row r="55" spans="1:17" ht="12" customHeight="1" x14ac:dyDescent="0.25">
      <c r="A55" s="148" t="s">
        <v>142</v>
      </c>
      <c r="B55" s="67"/>
      <c r="C55" s="67">
        <f>RES_hhdet_in_new!C$171</f>
        <v>3662.1837278747435</v>
      </c>
      <c r="D55" s="67">
        <f>RES_hhdet_in_new!D$171</f>
        <v>3980.0189088050147</v>
      </c>
      <c r="E55" s="67">
        <f>RES_hhdet_in_new!E$171</f>
        <v>4669.2961734163373</v>
      </c>
      <c r="F55" s="67">
        <f>RES_hhdet_in_new!F$171</f>
        <v>3477.5450299904496</v>
      </c>
      <c r="G55" s="67">
        <f>RES_hhdet_in_new!G$171</f>
        <v>3459.9867676211775</v>
      </c>
      <c r="H55" s="67">
        <f>RES_hhdet_in_new!H$171</f>
        <v>3361.9916626213258</v>
      </c>
      <c r="I55" s="67">
        <f>RES_hhdet_in_new!I$171</f>
        <v>3237.3210959676535</v>
      </c>
      <c r="J55" s="67">
        <f>RES_hhdet_in_new!J$171</f>
        <v>2202.1979469407124</v>
      </c>
      <c r="K55" s="67">
        <f>RES_hhdet_in_new!K$171</f>
        <v>2453.4189563145073</v>
      </c>
      <c r="L55" s="67">
        <f>RES_hhdet_in_new!L$171</f>
        <v>1363.1705226944287</v>
      </c>
      <c r="M55" s="67">
        <f>RES_hhdet_in_new!M$171</f>
        <v>354.69066267252629</v>
      </c>
      <c r="N55" s="67">
        <f>RES_hhdet_in_new!N$171</f>
        <v>1515.9741375208862</v>
      </c>
      <c r="O55" s="67">
        <f>RES_hhdet_in_new!O$171</f>
        <v>2747.7715098703738</v>
      </c>
      <c r="P55" s="67">
        <f>RES_hhdet_in_new!P$171</f>
        <v>2798.9503549891783</v>
      </c>
      <c r="Q55" s="67">
        <f>RES_hhdet_in_new!Q$171</f>
        <v>2269.297388139642</v>
      </c>
    </row>
    <row r="56" spans="1:17" ht="12" customHeight="1" x14ac:dyDescent="0.25">
      <c r="A56" s="148" t="s">
        <v>141</v>
      </c>
      <c r="B56" s="67"/>
      <c r="C56" s="67">
        <f>RES_hhdet_in_new!C$172</f>
        <v>5.7800496199437843</v>
      </c>
      <c r="D56" s="67">
        <f>RES_hhdet_in_new!D$172</f>
        <v>76.211854549730461</v>
      </c>
      <c r="E56" s="67">
        <f>RES_hhdet_in_new!E$172</f>
        <v>11.79905690770979</v>
      </c>
      <c r="F56" s="67">
        <f>RES_hhdet_in_new!F$172</f>
        <v>81.705509581832501</v>
      </c>
      <c r="G56" s="67">
        <f>RES_hhdet_in_new!G$172</f>
        <v>127.45553421101071</v>
      </c>
      <c r="H56" s="67">
        <f>RES_hhdet_in_new!H$172</f>
        <v>113.90477607065839</v>
      </c>
      <c r="I56" s="67">
        <f>RES_hhdet_in_new!I$172</f>
        <v>624.22799468731159</v>
      </c>
      <c r="J56" s="67">
        <f>RES_hhdet_in_new!J$172</f>
        <v>1233.0577333959161</v>
      </c>
      <c r="K56" s="67">
        <f>RES_hhdet_in_new!K$172</f>
        <v>2191.8918607514297</v>
      </c>
      <c r="L56" s="67">
        <f>RES_hhdet_in_new!L$172</f>
        <v>2066.9045073016</v>
      </c>
      <c r="M56" s="67">
        <f>RES_hhdet_in_new!M$172</f>
        <v>2491.8868101799303</v>
      </c>
      <c r="N56" s="67">
        <f>RES_hhdet_in_new!N$172</f>
        <v>1455.8986711036034</v>
      </c>
      <c r="O56" s="67">
        <f>RES_hhdet_in_new!O$172</f>
        <v>350.31106355673029</v>
      </c>
      <c r="P56" s="67">
        <f>RES_hhdet_in_new!P$172</f>
        <v>762.01537288577288</v>
      </c>
      <c r="Q56" s="67">
        <f>RES_hhdet_in_new!Q$172</f>
        <v>345.88226755353094</v>
      </c>
    </row>
    <row r="57" spans="1:17" ht="12" customHeight="1" x14ac:dyDescent="0.25">
      <c r="A57" s="191" t="s">
        <v>62</v>
      </c>
      <c r="B57" s="145"/>
      <c r="C57" s="145"/>
      <c r="D57" s="145"/>
      <c r="E57" s="145"/>
      <c r="F57" s="145"/>
      <c r="G57" s="145"/>
      <c r="H57" s="145"/>
      <c r="I57" s="145"/>
      <c r="J57" s="145"/>
      <c r="K57" s="145"/>
      <c r="L57" s="145"/>
      <c r="M57" s="145"/>
      <c r="N57" s="145"/>
      <c r="O57" s="145"/>
      <c r="P57" s="145"/>
      <c r="Q57" s="145"/>
    </row>
    <row r="58" spans="1:17" ht="12" customHeight="1" x14ac:dyDescent="0.25">
      <c r="A58" s="148" t="s">
        <v>57</v>
      </c>
      <c r="B58" s="67"/>
      <c r="C58" s="67">
        <f>RES_hhdet_in_new!C$176</f>
        <v>0</v>
      </c>
      <c r="D58" s="67">
        <f>RES_hhdet_in_new!D$176</f>
        <v>0</v>
      </c>
      <c r="E58" s="67">
        <f>RES_hhdet_in_new!E$176</f>
        <v>0</v>
      </c>
      <c r="F58" s="67">
        <f>RES_hhdet_in_new!F$176</f>
        <v>0</v>
      </c>
      <c r="G58" s="67">
        <f>RES_hhdet_in_new!G$176</f>
        <v>0</v>
      </c>
      <c r="H58" s="67">
        <f>RES_hhdet_in_new!H$176</f>
        <v>0</v>
      </c>
      <c r="I58" s="67">
        <f>RES_hhdet_in_new!I$176</f>
        <v>0</v>
      </c>
      <c r="J58" s="67">
        <f>RES_hhdet_in_new!J$176</f>
        <v>0</v>
      </c>
      <c r="K58" s="67">
        <f>RES_hhdet_in_new!K$176</f>
        <v>0</v>
      </c>
      <c r="L58" s="67">
        <f>RES_hhdet_in_new!L$176</f>
        <v>0</v>
      </c>
      <c r="M58" s="67">
        <f>RES_hhdet_in_new!M$176</f>
        <v>0</v>
      </c>
      <c r="N58" s="67">
        <f>RES_hhdet_in_new!N$176</f>
        <v>0</v>
      </c>
      <c r="O58" s="67">
        <f>RES_hhdet_in_new!O$176</f>
        <v>0</v>
      </c>
      <c r="P58" s="67">
        <f>RES_hhdet_in_new!P$176</f>
        <v>0</v>
      </c>
      <c r="Q58" s="67">
        <f>RES_hhdet_in_new!Q$176</f>
        <v>0</v>
      </c>
    </row>
    <row r="59" spans="1:17" ht="12" customHeight="1" x14ac:dyDescent="0.25">
      <c r="A59" s="159" t="s">
        <v>140</v>
      </c>
      <c r="B59" s="83"/>
      <c r="C59" s="83">
        <f>RES_hhdet_in_new!C$177</f>
        <v>3667.9637774946873</v>
      </c>
      <c r="D59" s="83">
        <f>RES_hhdet_in_new!D$177</f>
        <v>4056.2307633547452</v>
      </c>
      <c r="E59" s="83">
        <f>RES_hhdet_in_new!E$177</f>
        <v>4681.0952303240474</v>
      </c>
      <c r="F59" s="83">
        <f>RES_hhdet_in_new!F$177</f>
        <v>3559.2505395722819</v>
      </c>
      <c r="G59" s="83">
        <f>RES_hhdet_in_new!G$177</f>
        <v>3587.4423018321882</v>
      </c>
      <c r="H59" s="83">
        <f>RES_hhdet_in_new!H$177</f>
        <v>3475.8964386919843</v>
      </c>
      <c r="I59" s="83">
        <f>RES_hhdet_in_new!I$177</f>
        <v>3861.5490906549649</v>
      </c>
      <c r="J59" s="83">
        <f>RES_hhdet_in_new!J$177</f>
        <v>3435.2556803366283</v>
      </c>
      <c r="K59" s="83">
        <f>RES_hhdet_in_new!K$177</f>
        <v>4645.310817065937</v>
      </c>
      <c r="L59" s="83">
        <f>RES_hhdet_in_new!L$177</f>
        <v>3430.0750299960287</v>
      </c>
      <c r="M59" s="83">
        <f>RES_hhdet_in_new!M$177</f>
        <v>2846.5774728524566</v>
      </c>
      <c r="N59" s="83">
        <f>RES_hhdet_in_new!N$177</f>
        <v>2971.8728086244896</v>
      </c>
      <c r="O59" s="83">
        <f>RES_hhdet_in_new!O$177</f>
        <v>3098.0825734271043</v>
      </c>
      <c r="P59" s="83">
        <f>RES_hhdet_in_new!P$177</f>
        <v>3560.9657278749514</v>
      </c>
      <c r="Q59" s="83">
        <f>RES_hhdet_in_new!Q$177</f>
        <v>2615.1796556931731</v>
      </c>
    </row>
    <row r="61" spans="1:17" ht="12" customHeight="1" x14ac:dyDescent="0.25">
      <c r="A61" s="193" t="s">
        <v>202</v>
      </c>
      <c r="B61" s="151"/>
      <c r="C61" s="151"/>
      <c r="D61" s="151"/>
      <c r="E61" s="151"/>
      <c r="F61" s="151"/>
      <c r="G61" s="151"/>
      <c r="H61" s="151"/>
      <c r="I61" s="151"/>
      <c r="J61" s="151"/>
      <c r="K61" s="151"/>
      <c r="L61" s="151"/>
      <c r="M61" s="151"/>
      <c r="N61" s="151"/>
      <c r="O61" s="151"/>
      <c r="P61" s="151"/>
      <c r="Q61" s="151"/>
    </row>
    <row r="62" spans="1:17" ht="12" customHeight="1" x14ac:dyDescent="0.25">
      <c r="A62" s="192" t="s">
        <v>65</v>
      </c>
      <c r="B62" s="149"/>
      <c r="C62" s="149"/>
      <c r="D62" s="149"/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49"/>
      <c r="P62" s="149"/>
      <c r="Q62" s="149"/>
    </row>
    <row r="63" spans="1:17" ht="12" customHeight="1" x14ac:dyDescent="0.25">
      <c r="A63" s="148" t="s">
        <v>60</v>
      </c>
      <c r="B63" s="67"/>
      <c r="C63" s="67">
        <f>C35-C49</f>
        <v>3959.9737225053127</v>
      </c>
      <c r="D63" s="67">
        <f t="shared" ref="D63:Q63" si="4">D35-D49</f>
        <v>3419.7067366452548</v>
      </c>
      <c r="E63" s="67">
        <f t="shared" si="4"/>
        <v>3913.8422696759526</v>
      </c>
      <c r="F63" s="67">
        <f t="shared" si="4"/>
        <v>3383.6869604277181</v>
      </c>
      <c r="G63" s="67">
        <f t="shared" si="4"/>
        <v>2335.4951981678118</v>
      </c>
      <c r="H63" s="67">
        <f t="shared" si="4"/>
        <v>2725.0410613080157</v>
      </c>
      <c r="I63" s="67">
        <f t="shared" si="4"/>
        <v>2146.3884093450351</v>
      </c>
      <c r="J63" s="67">
        <f t="shared" si="4"/>
        <v>1662.6818196633712</v>
      </c>
      <c r="K63" s="67">
        <f t="shared" si="4"/>
        <v>2268.626682934063</v>
      </c>
      <c r="L63" s="67">
        <f t="shared" si="4"/>
        <v>2274.8624700039713</v>
      </c>
      <c r="M63" s="67">
        <f t="shared" si="4"/>
        <v>3044.3600271475434</v>
      </c>
      <c r="N63" s="67">
        <f t="shared" si="4"/>
        <v>2794.0646913755104</v>
      </c>
      <c r="O63" s="67">
        <f t="shared" si="4"/>
        <v>3224.8549265728957</v>
      </c>
      <c r="P63" s="67">
        <f t="shared" si="4"/>
        <v>3371.971772125049</v>
      </c>
      <c r="Q63" s="67">
        <f t="shared" si="4"/>
        <v>2332.7578443068269</v>
      </c>
    </row>
    <row r="64" spans="1:17" ht="12" customHeight="1" x14ac:dyDescent="0.25">
      <c r="A64" s="191" t="s">
        <v>112</v>
      </c>
      <c r="B64" s="145"/>
      <c r="C64" s="145"/>
      <c r="D64" s="145"/>
      <c r="E64" s="145"/>
      <c r="F64" s="145"/>
      <c r="G64" s="145"/>
      <c r="H64" s="145"/>
      <c r="I64" s="145"/>
      <c r="J64" s="145"/>
      <c r="K64" s="145"/>
      <c r="L64" s="145"/>
      <c r="M64" s="145"/>
      <c r="N64" s="145"/>
      <c r="O64" s="145"/>
      <c r="P64" s="145"/>
      <c r="Q64" s="145"/>
    </row>
    <row r="65" spans="1:17" ht="12" customHeight="1" x14ac:dyDescent="0.25">
      <c r="A65" s="148" t="s">
        <v>60</v>
      </c>
      <c r="B65" s="67"/>
      <c r="C65" s="67">
        <f>C37-C51</f>
        <v>52</v>
      </c>
      <c r="D65" s="67">
        <f t="shared" ref="D65:Q65" si="5">D37-D51</f>
        <v>46</v>
      </c>
      <c r="E65" s="67">
        <f t="shared" si="5"/>
        <v>38</v>
      </c>
      <c r="F65" s="67">
        <f t="shared" si="5"/>
        <v>49</v>
      </c>
      <c r="G65" s="67">
        <f t="shared" si="5"/>
        <v>76</v>
      </c>
      <c r="H65" s="67">
        <f t="shared" si="5"/>
        <v>82</v>
      </c>
      <c r="I65" s="67">
        <f t="shared" si="5"/>
        <v>102</v>
      </c>
      <c r="J65" s="67">
        <f t="shared" si="5"/>
        <v>75</v>
      </c>
      <c r="K65" s="67">
        <f t="shared" si="5"/>
        <v>145</v>
      </c>
      <c r="L65" s="67">
        <f t="shared" si="5"/>
        <v>138</v>
      </c>
      <c r="M65" s="67">
        <f t="shared" si="5"/>
        <v>179</v>
      </c>
      <c r="N65" s="67">
        <f t="shared" si="5"/>
        <v>176</v>
      </c>
      <c r="O65" s="67">
        <f t="shared" si="5"/>
        <v>228</v>
      </c>
      <c r="P65" s="67">
        <f t="shared" si="5"/>
        <v>230.00000000000003</v>
      </c>
      <c r="Q65" s="67">
        <f t="shared" si="5"/>
        <v>46</v>
      </c>
    </row>
    <row r="66" spans="1:17" ht="12" customHeight="1" x14ac:dyDescent="0.25">
      <c r="A66" s="191" t="s">
        <v>63</v>
      </c>
      <c r="B66" s="145"/>
      <c r="C66" s="145"/>
      <c r="D66" s="145"/>
      <c r="E66" s="145"/>
      <c r="F66" s="145"/>
      <c r="G66" s="145"/>
      <c r="H66" s="145"/>
      <c r="I66" s="145"/>
      <c r="J66" s="145"/>
      <c r="K66" s="145"/>
      <c r="L66" s="145"/>
      <c r="M66" s="145"/>
      <c r="N66" s="145"/>
      <c r="O66" s="145"/>
      <c r="P66" s="145"/>
      <c r="Q66" s="145"/>
    </row>
    <row r="67" spans="1:17" ht="12" customHeight="1" x14ac:dyDescent="0.25">
      <c r="A67" s="148" t="s">
        <v>144</v>
      </c>
      <c r="B67" s="67"/>
      <c r="C67" s="67">
        <f t="shared" ref="C67:Q70" si="6">C39-C53</f>
        <v>6199.6732801355301</v>
      </c>
      <c r="D67" s="67">
        <f t="shared" si="6"/>
        <v>1086.5080934225657</v>
      </c>
      <c r="E67" s="67">
        <f t="shared" si="6"/>
        <v>4910.812222903518</v>
      </c>
      <c r="F67" s="67">
        <f t="shared" si="6"/>
        <v>2426.1160548741755</v>
      </c>
      <c r="G67" s="67">
        <f t="shared" si="6"/>
        <v>953.1502150190945</v>
      </c>
      <c r="H67" s="67">
        <f t="shared" si="6"/>
        <v>2603.2554668463531</v>
      </c>
      <c r="I67" s="67">
        <f t="shared" si="6"/>
        <v>905.47807091407606</v>
      </c>
      <c r="J67" s="67">
        <f t="shared" si="6"/>
        <v>661.70136909175073</v>
      </c>
      <c r="K67" s="67">
        <f t="shared" si="6"/>
        <v>337.92411227474224</v>
      </c>
      <c r="L67" s="67">
        <f t="shared" si="6"/>
        <v>0</v>
      </c>
      <c r="M67" s="67">
        <f t="shared" si="6"/>
        <v>0</v>
      </c>
      <c r="N67" s="67">
        <f t="shared" si="6"/>
        <v>0</v>
      </c>
      <c r="O67" s="67">
        <f t="shared" si="6"/>
        <v>33703</v>
      </c>
      <c r="P67" s="67">
        <f t="shared" si="6"/>
        <v>8205.1326435540013</v>
      </c>
      <c r="Q67" s="67">
        <f t="shared" si="6"/>
        <v>12524.172714711371</v>
      </c>
    </row>
    <row r="68" spans="1:17" ht="12" customHeight="1" x14ac:dyDescent="0.25">
      <c r="A68" s="148" t="s">
        <v>143</v>
      </c>
      <c r="B68" s="67"/>
      <c r="C68" s="67">
        <f t="shared" si="6"/>
        <v>16.783808437878271</v>
      </c>
      <c r="D68" s="67">
        <f t="shared" si="6"/>
        <v>20.500000000000032</v>
      </c>
      <c r="E68" s="67">
        <f t="shared" si="6"/>
        <v>20.274902600131703</v>
      </c>
      <c r="F68" s="67">
        <f t="shared" si="6"/>
        <v>43.524002621934223</v>
      </c>
      <c r="G68" s="67">
        <f t="shared" si="6"/>
        <v>48.275465644420095</v>
      </c>
      <c r="H68" s="67">
        <f t="shared" si="6"/>
        <v>65.510697477839415</v>
      </c>
      <c r="I68" s="67">
        <f t="shared" si="6"/>
        <v>217.49999999999949</v>
      </c>
      <c r="J68" s="67">
        <f t="shared" si="6"/>
        <v>396.50000000000017</v>
      </c>
      <c r="K68" s="67">
        <f t="shared" si="6"/>
        <v>45.997071934137708</v>
      </c>
      <c r="L68" s="67">
        <f t="shared" si="6"/>
        <v>33.606971978926587</v>
      </c>
      <c r="M68" s="67">
        <f t="shared" si="6"/>
        <v>0</v>
      </c>
      <c r="N68" s="67">
        <f t="shared" si="6"/>
        <v>0</v>
      </c>
      <c r="O68" s="67">
        <f t="shared" si="6"/>
        <v>4297</v>
      </c>
      <c r="P68" s="67">
        <f t="shared" si="6"/>
        <v>1519.8048564460021</v>
      </c>
      <c r="Q68" s="67">
        <f t="shared" si="6"/>
        <v>2370.539187992892</v>
      </c>
    </row>
    <row r="69" spans="1:17" ht="12" customHeight="1" x14ac:dyDescent="0.25">
      <c r="A69" s="148" t="s">
        <v>142</v>
      </c>
      <c r="B69" s="67"/>
      <c r="C69" s="67">
        <f t="shared" si="6"/>
        <v>2560.7641395266428</v>
      </c>
      <c r="D69" s="67">
        <f t="shared" si="6"/>
        <v>6624.9810911949871</v>
      </c>
      <c r="E69" s="67">
        <f t="shared" si="6"/>
        <v>2427.801636258414</v>
      </c>
      <c r="F69" s="67">
        <f t="shared" si="6"/>
        <v>2590.4549700095531</v>
      </c>
      <c r="G69" s="67">
        <f t="shared" si="6"/>
        <v>3471.0132323788262</v>
      </c>
      <c r="H69" s="67">
        <f t="shared" si="6"/>
        <v>1890.0083373786706</v>
      </c>
      <c r="I69" s="67">
        <f t="shared" si="6"/>
        <v>4630.6789040323392</v>
      </c>
      <c r="J69" s="67">
        <f t="shared" si="6"/>
        <v>3918.8020530592894</v>
      </c>
      <c r="K69" s="67">
        <f t="shared" si="6"/>
        <v>18881.528911086883</v>
      </c>
      <c r="L69" s="67">
        <f t="shared" si="6"/>
        <v>14620.126951171238</v>
      </c>
      <c r="M69" s="67">
        <f t="shared" si="6"/>
        <v>20168.407147002228</v>
      </c>
      <c r="N69" s="67">
        <f t="shared" si="6"/>
        <v>8790.7936788309889</v>
      </c>
      <c r="O69" s="67">
        <f t="shared" si="6"/>
        <v>0</v>
      </c>
      <c r="P69" s="67">
        <f t="shared" si="6"/>
        <v>0</v>
      </c>
      <c r="Q69" s="67">
        <f t="shared" si="6"/>
        <v>0</v>
      </c>
    </row>
    <row r="70" spans="1:17" ht="12" customHeight="1" x14ac:dyDescent="0.25">
      <c r="A70" s="148" t="s">
        <v>141</v>
      </c>
      <c r="B70" s="67"/>
      <c r="C70" s="67">
        <f t="shared" si="6"/>
        <v>4.0416715520786353</v>
      </c>
      <c r="D70" s="67">
        <f t="shared" si="6"/>
        <v>3.0612778172515931</v>
      </c>
      <c r="E70" s="67">
        <f t="shared" si="6"/>
        <v>2.7319255878548301</v>
      </c>
      <c r="F70" s="67">
        <f t="shared" si="6"/>
        <v>1.7083982290690329</v>
      </c>
      <c r="G70" s="67">
        <f t="shared" si="6"/>
        <v>0.44675978457435406</v>
      </c>
      <c r="H70" s="67">
        <f t="shared" si="6"/>
        <v>0</v>
      </c>
      <c r="I70" s="67">
        <f t="shared" si="6"/>
        <v>0</v>
      </c>
      <c r="J70" s="67">
        <f t="shared" si="6"/>
        <v>0</v>
      </c>
      <c r="K70" s="67">
        <f t="shared" si="6"/>
        <v>0</v>
      </c>
      <c r="L70" s="67">
        <f t="shared" si="6"/>
        <v>0</v>
      </c>
      <c r="M70" s="67">
        <f t="shared" si="6"/>
        <v>0</v>
      </c>
      <c r="N70" s="67">
        <f t="shared" si="6"/>
        <v>0</v>
      </c>
      <c r="O70" s="67">
        <f t="shared" si="6"/>
        <v>0</v>
      </c>
      <c r="P70" s="67">
        <f t="shared" si="6"/>
        <v>0</v>
      </c>
      <c r="Q70" s="67">
        <f t="shared" si="6"/>
        <v>0</v>
      </c>
    </row>
    <row r="71" spans="1:17" ht="12" customHeight="1" x14ac:dyDescent="0.25">
      <c r="A71" s="191" t="s">
        <v>62</v>
      </c>
      <c r="B71" s="145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</row>
    <row r="72" spans="1:17" ht="12" customHeight="1" x14ac:dyDescent="0.25">
      <c r="A72" s="148" t="s">
        <v>57</v>
      </c>
      <c r="B72" s="67"/>
      <c r="C72" s="67">
        <f t="shared" ref="C72:Q73" si="7">C44-C58</f>
        <v>4144.5000000000091</v>
      </c>
      <c r="D72" s="67">
        <f t="shared" si="7"/>
        <v>506.62949908843007</v>
      </c>
      <c r="E72" s="67">
        <f t="shared" si="7"/>
        <v>1041.4999999999986</v>
      </c>
      <c r="F72" s="67">
        <f t="shared" si="7"/>
        <v>3400.5</v>
      </c>
      <c r="G72" s="67">
        <f t="shared" si="7"/>
        <v>2863.5000000000005</v>
      </c>
      <c r="H72" s="67">
        <f t="shared" si="7"/>
        <v>6825.5</v>
      </c>
      <c r="I72" s="67">
        <f t="shared" si="7"/>
        <v>418.25602366301291</v>
      </c>
      <c r="J72" s="67">
        <f t="shared" si="7"/>
        <v>2802.4999999999936</v>
      </c>
      <c r="K72" s="67">
        <f t="shared" si="7"/>
        <v>60.763984852220261</v>
      </c>
      <c r="L72" s="67">
        <f t="shared" si="7"/>
        <v>6873.1294990884198</v>
      </c>
      <c r="M72" s="67">
        <f t="shared" si="7"/>
        <v>392.30240394437294</v>
      </c>
      <c r="N72" s="67">
        <f t="shared" si="7"/>
        <v>0</v>
      </c>
      <c r="O72" s="67">
        <f t="shared" si="7"/>
        <v>19614.316156333552</v>
      </c>
      <c r="P72" s="67">
        <f t="shared" si="7"/>
        <v>1893.4418441601572</v>
      </c>
      <c r="Q72" s="67">
        <f t="shared" si="7"/>
        <v>499.14521373207589</v>
      </c>
    </row>
    <row r="73" spans="1:17" ht="12" customHeight="1" x14ac:dyDescent="0.25">
      <c r="A73" s="159" t="s">
        <v>140</v>
      </c>
      <c r="B73" s="83"/>
      <c r="C73" s="83">
        <f t="shared" si="7"/>
        <v>3268.6705347005995</v>
      </c>
      <c r="D73" s="83">
        <f t="shared" si="7"/>
        <v>6968.2692366452584</v>
      </c>
      <c r="E73" s="83">
        <f t="shared" si="7"/>
        <v>5262.4047696759562</v>
      </c>
      <c r="F73" s="83">
        <f t="shared" si="7"/>
        <v>2721.49531739962</v>
      </c>
      <c r="G73" s="83">
        <f t="shared" si="7"/>
        <v>1862.0576981678118</v>
      </c>
      <c r="H73" s="83">
        <f t="shared" si="7"/>
        <v>1728.322047668421</v>
      </c>
      <c r="I73" s="83">
        <f t="shared" si="7"/>
        <v>12280.95090934504</v>
      </c>
      <c r="J73" s="83">
        <f t="shared" si="7"/>
        <v>1250.2443196633781</v>
      </c>
      <c r="K73" s="83">
        <f t="shared" si="7"/>
        <v>19521.823495129342</v>
      </c>
      <c r="L73" s="83">
        <f t="shared" si="7"/>
        <v>5267.732970915551</v>
      </c>
      <c r="M73" s="83">
        <f t="shared" si="7"/>
        <v>15172.259166638672</v>
      </c>
      <c r="N73" s="83">
        <f t="shared" si="7"/>
        <v>15344.373048347416</v>
      </c>
      <c r="O73" s="83">
        <f t="shared" si="7"/>
        <v>1080.9457582152895</v>
      </c>
      <c r="P73" s="83">
        <f t="shared" si="7"/>
        <v>13471.595770509499</v>
      </c>
      <c r="Q73" s="83">
        <f t="shared" si="7"/>
        <v>9853.6301631884216</v>
      </c>
    </row>
    <row r="75" spans="1:17" ht="12" customHeight="1" x14ac:dyDescent="0.25">
      <c r="A75" s="190" t="s">
        <v>201</v>
      </c>
      <c r="B75" s="215">
        <v>2015</v>
      </c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</row>
    <row r="76" spans="1:17" s="28" customFormat="1" ht="12" customHeight="1" x14ac:dyDescent="0.25">
      <c r="A76" s="155" t="s">
        <v>174</v>
      </c>
      <c r="B76" s="154" t="s">
        <v>173</v>
      </c>
      <c r="C76" s="154">
        <v>2001</v>
      </c>
      <c r="D76" s="154">
        <v>2002</v>
      </c>
      <c r="E76" s="154">
        <v>2003</v>
      </c>
      <c r="F76" s="154">
        <v>2004</v>
      </c>
      <c r="G76" s="154">
        <v>2005</v>
      </c>
      <c r="H76" s="154">
        <v>2006</v>
      </c>
      <c r="I76" s="154">
        <v>2007</v>
      </c>
      <c r="J76" s="154">
        <v>2008</v>
      </c>
      <c r="K76" s="154">
        <v>2009</v>
      </c>
      <c r="L76" s="154">
        <v>2010</v>
      </c>
      <c r="M76" s="154">
        <v>2011</v>
      </c>
      <c r="N76" s="154">
        <v>2012</v>
      </c>
      <c r="O76" s="154">
        <v>2013</v>
      </c>
      <c r="P76" s="154">
        <v>2014</v>
      </c>
      <c r="Q76" s="154">
        <v>2015</v>
      </c>
    </row>
    <row r="77" spans="1:17" ht="12" customHeight="1" x14ac:dyDescent="0.25">
      <c r="A77" s="152" t="s">
        <v>20</v>
      </c>
      <c r="B77" s="151"/>
      <c r="C77" s="151"/>
      <c r="D77" s="151"/>
      <c r="E77" s="151"/>
      <c r="F77" s="151"/>
      <c r="G77" s="151"/>
      <c r="H77" s="151"/>
      <c r="I77" s="151"/>
      <c r="J77" s="151"/>
      <c r="K77" s="151"/>
      <c r="L77" s="151"/>
      <c r="M77" s="151"/>
      <c r="N77" s="151"/>
      <c r="O77" s="151"/>
      <c r="P77" s="151"/>
      <c r="Q77" s="151"/>
    </row>
    <row r="78" spans="1:17" ht="12.95" customHeight="1" x14ac:dyDescent="0.25">
      <c r="A78" s="150" t="s">
        <v>65</v>
      </c>
      <c r="B78" s="189">
        <f>RES_hhdet_numvin!B162</f>
        <v>0</v>
      </c>
      <c r="C78" s="189">
        <f>RES_hhdet_numvin!C162</f>
        <v>0</v>
      </c>
      <c r="D78" s="189">
        <f>RES_hhdet_numvin!D162</f>
        <v>0</v>
      </c>
      <c r="E78" s="189">
        <f>RES_hhdet_numvin!E162</f>
        <v>0</v>
      </c>
      <c r="F78" s="189">
        <f>RES_hhdet_numvin!F162</f>
        <v>0</v>
      </c>
      <c r="G78" s="189">
        <f>RES_hhdet_numvin!G162</f>
        <v>0</v>
      </c>
      <c r="H78" s="189">
        <f>RES_hhdet_numvin!H162</f>
        <v>0</v>
      </c>
      <c r="I78" s="189">
        <f>RES_hhdet_numvin!I162</f>
        <v>0</v>
      </c>
      <c r="J78" s="189">
        <f>RES_hhdet_numvin!J162</f>
        <v>0</v>
      </c>
      <c r="K78" s="189">
        <f>RES_hhdet_numvin!K162</f>
        <v>0</v>
      </c>
      <c r="L78" s="189">
        <f>RES_hhdet_numvin!L162</f>
        <v>0</v>
      </c>
      <c r="M78" s="189">
        <f>RES_hhdet_numvin!M162</f>
        <v>0</v>
      </c>
      <c r="N78" s="189">
        <f>RES_hhdet_numvin!N162</f>
        <v>0</v>
      </c>
      <c r="O78" s="189">
        <f>RES_hhdet_numvin!O162</f>
        <v>0</v>
      </c>
      <c r="P78" s="189">
        <f>RES_hhdet_numvin!P162</f>
        <v>0</v>
      </c>
      <c r="Q78" s="189">
        <f>RES_hhdet_numvin!Q162</f>
        <v>0</v>
      </c>
    </row>
    <row r="79" spans="1:17" ht="12" customHeight="1" x14ac:dyDescent="0.25">
      <c r="A79" s="23" t="s">
        <v>60</v>
      </c>
      <c r="B79" s="80">
        <f>RES_hhdet_numvin!B163</f>
        <v>4779.9374999999991</v>
      </c>
      <c r="C79" s="80">
        <f>RES_hhdet_numvin!C163</f>
        <v>7627.9374999999991</v>
      </c>
      <c r="D79" s="80">
        <f>RES_hhdet_numvin!D163</f>
        <v>7475.9375000000009</v>
      </c>
      <c r="E79" s="80">
        <f>RES_hhdet_numvin!E163</f>
        <v>8594.9375</v>
      </c>
      <c r="F79" s="80">
        <f>RES_hhdet_numvin!F163</f>
        <v>6942.9375</v>
      </c>
      <c r="G79" s="80">
        <f>RES_hhdet_numvin!G163</f>
        <v>5922.9375</v>
      </c>
      <c r="H79" s="80">
        <f>RES_hhdet_numvin!H163</f>
        <v>6200.9375</v>
      </c>
      <c r="I79" s="80">
        <f>RES_hhdet_numvin!I163</f>
        <v>6007.9375</v>
      </c>
      <c r="J79" s="80">
        <f>RES_hhdet_numvin!J163</f>
        <v>5097.9375</v>
      </c>
      <c r="K79" s="80">
        <f>RES_hhdet_numvin!K163</f>
        <v>6913.9375</v>
      </c>
      <c r="L79" s="80">
        <f>RES_hhdet_numvin!L163</f>
        <v>5704.9374999999991</v>
      </c>
      <c r="M79" s="80">
        <f>RES_hhdet_numvin!M163</f>
        <v>5890.9375</v>
      </c>
      <c r="N79" s="80">
        <f>RES_hhdet_numvin!N163</f>
        <v>5765.9375</v>
      </c>
      <c r="O79" s="80">
        <f>RES_hhdet_numvin!O163</f>
        <v>6322.9375</v>
      </c>
      <c r="P79" s="80">
        <f>RES_hhdet_numvin!P163</f>
        <v>6932.9375</v>
      </c>
      <c r="Q79" s="80">
        <f>RES_hhdet_numvin!Q163</f>
        <v>4947.9375</v>
      </c>
    </row>
    <row r="80" spans="1:17" ht="12.95" customHeight="1" x14ac:dyDescent="0.25">
      <c r="A80" s="146" t="s">
        <v>112</v>
      </c>
      <c r="B80" s="188">
        <f>RES_hhdet_numvin!B164</f>
        <v>0</v>
      </c>
      <c r="C80" s="188">
        <f>RES_hhdet_numvin!C164</f>
        <v>0</v>
      </c>
      <c r="D80" s="188">
        <f>RES_hhdet_numvin!D164</f>
        <v>0</v>
      </c>
      <c r="E80" s="188">
        <f>RES_hhdet_numvin!E164</f>
        <v>0</v>
      </c>
      <c r="F80" s="188">
        <f>RES_hhdet_numvin!F164</f>
        <v>0</v>
      </c>
      <c r="G80" s="188">
        <f>RES_hhdet_numvin!G164</f>
        <v>0</v>
      </c>
      <c r="H80" s="188">
        <f>RES_hhdet_numvin!H164</f>
        <v>0</v>
      </c>
      <c r="I80" s="188">
        <f>RES_hhdet_numvin!I164</f>
        <v>0</v>
      </c>
      <c r="J80" s="188">
        <f>RES_hhdet_numvin!J164</f>
        <v>0</v>
      </c>
      <c r="K80" s="188">
        <f>RES_hhdet_numvin!K164</f>
        <v>0</v>
      </c>
      <c r="L80" s="188">
        <f>RES_hhdet_numvin!L164</f>
        <v>0</v>
      </c>
      <c r="M80" s="188">
        <f>RES_hhdet_numvin!M164</f>
        <v>0</v>
      </c>
      <c r="N80" s="188">
        <f>RES_hhdet_numvin!N164</f>
        <v>0</v>
      </c>
      <c r="O80" s="188">
        <f>RES_hhdet_numvin!O164</f>
        <v>0</v>
      </c>
      <c r="P80" s="188">
        <f>RES_hhdet_numvin!P164</f>
        <v>0</v>
      </c>
      <c r="Q80" s="188">
        <f>RES_hhdet_numvin!Q164</f>
        <v>0</v>
      </c>
    </row>
    <row r="81" spans="1:17" ht="12" customHeight="1" x14ac:dyDescent="0.25">
      <c r="A81" s="23" t="s">
        <v>60</v>
      </c>
      <c r="B81" s="80">
        <f>RES_hhdet_numvin!B165</f>
        <v>0</v>
      </c>
      <c r="C81" s="80">
        <f>RES_hhdet_numvin!C165</f>
        <v>0</v>
      </c>
      <c r="D81" s="80">
        <f>RES_hhdet_numvin!D165</f>
        <v>0</v>
      </c>
      <c r="E81" s="80">
        <f>RES_hhdet_numvin!E165</f>
        <v>0</v>
      </c>
      <c r="F81" s="80">
        <f>RES_hhdet_numvin!F165</f>
        <v>0</v>
      </c>
      <c r="G81" s="80">
        <f>RES_hhdet_numvin!G165</f>
        <v>0</v>
      </c>
      <c r="H81" s="80">
        <f>RES_hhdet_numvin!H165</f>
        <v>0</v>
      </c>
      <c r="I81" s="80">
        <f>RES_hhdet_numvin!I165</f>
        <v>0</v>
      </c>
      <c r="J81" s="80">
        <f>RES_hhdet_numvin!J165</f>
        <v>169</v>
      </c>
      <c r="K81" s="80">
        <f>RES_hhdet_numvin!K165</f>
        <v>443</v>
      </c>
      <c r="L81" s="80">
        <f>RES_hhdet_numvin!L165</f>
        <v>347</v>
      </c>
      <c r="M81" s="80">
        <f>RES_hhdet_numvin!M165</f>
        <v>347</v>
      </c>
      <c r="N81" s="80">
        <f>RES_hhdet_numvin!N165</f>
        <v>363</v>
      </c>
      <c r="O81" s="80">
        <f>RES_hhdet_numvin!O165</f>
        <v>448</v>
      </c>
      <c r="P81" s="80">
        <f>RES_hhdet_numvin!P165</f>
        <v>472</v>
      </c>
      <c r="Q81" s="80">
        <f>RES_hhdet_numvin!Q165</f>
        <v>97</v>
      </c>
    </row>
    <row r="82" spans="1:17" ht="12" customHeight="1" x14ac:dyDescent="0.25">
      <c r="A82" s="146" t="s">
        <v>63</v>
      </c>
      <c r="B82" s="188">
        <f>RES_hhdet_numvin!B166</f>
        <v>0</v>
      </c>
      <c r="C82" s="188">
        <f>RES_hhdet_numvin!C166</f>
        <v>0</v>
      </c>
      <c r="D82" s="188">
        <f>RES_hhdet_numvin!D166</f>
        <v>0</v>
      </c>
      <c r="E82" s="188">
        <f>RES_hhdet_numvin!E166</f>
        <v>0</v>
      </c>
      <c r="F82" s="188">
        <f>RES_hhdet_numvin!F166</f>
        <v>0</v>
      </c>
      <c r="G82" s="188">
        <f>RES_hhdet_numvin!G166</f>
        <v>0</v>
      </c>
      <c r="H82" s="188">
        <f>RES_hhdet_numvin!H166</f>
        <v>0</v>
      </c>
      <c r="I82" s="188">
        <f>RES_hhdet_numvin!I166</f>
        <v>0</v>
      </c>
      <c r="J82" s="188">
        <f>RES_hhdet_numvin!J166</f>
        <v>0</v>
      </c>
      <c r="K82" s="188">
        <f>RES_hhdet_numvin!K166</f>
        <v>0</v>
      </c>
      <c r="L82" s="188">
        <f>RES_hhdet_numvin!L166</f>
        <v>0</v>
      </c>
      <c r="M82" s="188">
        <f>RES_hhdet_numvin!M166</f>
        <v>0</v>
      </c>
      <c r="N82" s="188">
        <f>RES_hhdet_numvin!N166</f>
        <v>0</v>
      </c>
      <c r="O82" s="188">
        <f>RES_hhdet_numvin!O166</f>
        <v>0</v>
      </c>
      <c r="P82" s="188">
        <f>RES_hhdet_numvin!P166</f>
        <v>0</v>
      </c>
      <c r="Q82" s="188">
        <f>RES_hhdet_numvin!Q166</f>
        <v>0</v>
      </c>
    </row>
    <row r="83" spans="1:17" ht="12" customHeight="1" x14ac:dyDescent="0.25">
      <c r="A83" s="23" t="s">
        <v>144</v>
      </c>
      <c r="B83" s="80">
        <f>RES_hhdet_numvin!B167</f>
        <v>4129.9762387741002</v>
      </c>
      <c r="C83" s="80">
        <f>RES_hhdet_numvin!C167</f>
        <v>6765.3783569078942</v>
      </c>
      <c r="D83" s="80">
        <f>RES_hhdet_numvin!D167</f>
        <v>6507.949105347443</v>
      </c>
      <c r="E83" s="80">
        <f>RES_hhdet_numvin!E167</f>
        <v>4177.9718189905461</v>
      </c>
      <c r="F83" s="80">
        <f>RES_hhdet_numvin!F167</f>
        <v>0</v>
      </c>
      <c r="G83" s="80">
        <f>RES_hhdet_numvin!G167</f>
        <v>4289.3207443573774</v>
      </c>
      <c r="H83" s="80">
        <f>RES_hhdet_numvin!H167</f>
        <v>4020.3149662163655</v>
      </c>
      <c r="I83" s="80">
        <f>RES_hhdet_numvin!I167</f>
        <v>4225.9685057788447</v>
      </c>
      <c r="J83" s="80">
        <f>RES_hhdet_numvin!J167</f>
        <v>1093.6248628590149</v>
      </c>
      <c r="K83" s="80">
        <f>RES_hhdet_numvin!K167</f>
        <v>1916.7247857347688</v>
      </c>
      <c r="L83" s="80">
        <f>RES_hhdet_numvin!L167</f>
        <v>927.35015593337539</v>
      </c>
      <c r="M83" s="80">
        <f>RES_hhdet_numvin!M167</f>
        <v>0</v>
      </c>
      <c r="N83" s="80">
        <f>RES_hhdet_numvin!N167</f>
        <v>0</v>
      </c>
      <c r="O83" s="80">
        <f>RES_hhdet_numvin!O167</f>
        <v>2860.1917260601658</v>
      </c>
      <c r="P83" s="80">
        <f>RES_hhdet_numvin!P167</f>
        <v>2948.0712373848423</v>
      </c>
      <c r="Q83" s="80">
        <f>RES_hhdet_numvin!Q167</f>
        <v>1981.1574956552611</v>
      </c>
    </row>
    <row r="84" spans="1:17" ht="12" customHeight="1" x14ac:dyDescent="0.25">
      <c r="A84" s="23" t="s">
        <v>143</v>
      </c>
      <c r="B84" s="80">
        <f>RES_hhdet_numvin!B168</f>
        <v>649.96126122589919</v>
      </c>
      <c r="C84" s="80">
        <f>RES_hhdet_numvin!C168</f>
        <v>862.55914309210527</v>
      </c>
      <c r="D84" s="80">
        <f>RES_hhdet_numvin!D168</f>
        <v>967.98839465255764</v>
      </c>
      <c r="E84" s="80">
        <f>RES_hhdet_numvin!E168</f>
        <v>709.80022165970922</v>
      </c>
      <c r="F84" s="80">
        <f>RES_hhdet_numvin!F168</f>
        <v>0</v>
      </c>
      <c r="G84" s="80">
        <f>RES_hhdet_numvin!G168</f>
        <v>546.87153186670764</v>
      </c>
      <c r="H84" s="80">
        <f>RES_hhdet_numvin!H168</f>
        <v>838.08808870383496</v>
      </c>
      <c r="I84" s="80">
        <f>RES_hhdet_numvin!I168</f>
        <v>700.41879269333003</v>
      </c>
      <c r="J84" s="80">
        <f>RES_hhdet_numvin!J168</f>
        <v>139.43287053690139</v>
      </c>
      <c r="K84" s="80">
        <f>RES_hhdet_numvin!K168</f>
        <v>275.16707501666087</v>
      </c>
      <c r="L84" s="80">
        <f>RES_hhdet_numvin!L168</f>
        <v>157.54853664779233</v>
      </c>
      <c r="M84" s="80">
        <f>RES_hhdet_numvin!M168</f>
        <v>0</v>
      </c>
      <c r="N84" s="80">
        <f>RES_hhdet_numvin!N168</f>
        <v>0</v>
      </c>
      <c r="O84" s="80">
        <f>RES_hhdet_numvin!O168</f>
        <v>364.66320051272982</v>
      </c>
      <c r="P84" s="80">
        <f>RES_hhdet_numvin!P168</f>
        <v>423.90053474020601</v>
      </c>
      <c r="Q84" s="80">
        <f>RES_hhdet_numvin!Q168</f>
        <v>351.60034865156564</v>
      </c>
    </row>
    <row r="85" spans="1:17" ht="12" customHeight="1" x14ac:dyDescent="0.25">
      <c r="A85" s="23" t="s">
        <v>142</v>
      </c>
      <c r="B85" s="80">
        <f>RES_hhdet_numvin!B171</f>
        <v>0</v>
      </c>
      <c r="C85" s="80">
        <f>RES_hhdet_numvin!C171</f>
        <v>0</v>
      </c>
      <c r="D85" s="80">
        <f>RES_hhdet_numvin!D171</f>
        <v>0</v>
      </c>
      <c r="E85" s="80">
        <f>RES_hhdet_numvin!E171</f>
        <v>3707.1654593497442</v>
      </c>
      <c r="F85" s="80">
        <f>RES_hhdet_numvin!F171</f>
        <v>6942.9375</v>
      </c>
      <c r="G85" s="80">
        <f>RES_hhdet_numvin!G171</f>
        <v>1086.7452237759153</v>
      </c>
      <c r="H85" s="80">
        <f>RES_hhdet_numvin!H171</f>
        <v>1342.5344450797993</v>
      </c>
      <c r="I85" s="80">
        <f>RES_hhdet_numvin!I171</f>
        <v>1081.5502015278253</v>
      </c>
      <c r="J85" s="80">
        <f>RES_hhdet_numvin!J171</f>
        <v>3864.8797666040837</v>
      </c>
      <c r="K85" s="80">
        <f>RES_hhdet_numvin!K171</f>
        <v>4722.0456392485703</v>
      </c>
      <c r="L85" s="80">
        <f>RES_hhdet_numvin!L171</f>
        <v>3638.0329926984</v>
      </c>
      <c r="M85" s="80">
        <f>RES_hhdet_numvin!M171</f>
        <v>3399.0506898200697</v>
      </c>
      <c r="N85" s="80">
        <f>RES_hhdet_numvin!N171</f>
        <v>4310.0388288963968</v>
      </c>
      <c r="O85" s="80">
        <f>RES_hhdet_numvin!O171</f>
        <v>2747.7715098703738</v>
      </c>
      <c r="P85" s="80">
        <f>RES_hhdet_numvin!P171</f>
        <v>2798.9503549891788</v>
      </c>
      <c r="Q85" s="80">
        <f>RES_hhdet_numvin!Q171</f>
        <v>2269.297388139642</v>
      </c>
    </row>
    <row r="86" spans="1:17" ht="12" customHeight="1" x14ac:dyDescent="0.25">
      <c r="A86" s="23" t="s">
        <v>141</v>
      </c>
      <c r="B86" s="80">
        <f>RES_hhdet_numvin!B172</f>
        <v>0</v>
      </c>
      <c r="C86" s="80">
        <f>RES_hhdet_numvin!C172</f>
        <v>0</v>
      </c>
      <c r="D86" s="80">
        <f>RES_hhdet_numvin!D172</f>
        <v>0</v>
      </c>
      <c r="E86" s="80">
        <f>RES_hhdet_numvin!E172</f>
        <v>0</v>
      </c>
      <c r="F86" s="80">
        <f>RES_hhdet_numvin!F172</f>
        <v>0</v>
      </c>
      <c r="G86" s="80">
        <f>RES_hhdet_numvin!G172</f>
        <v>0</v>
      </c>
      <c r="H86" s="80">
        <f>RES_hhdet_numvin!H172</f>
        <v>0</v>
      </c>
      <c r="I86" s="80">
        <f>RES_hhdet_numvin!I172</f>
        <v>0</v>
      </c>
      <c r="J86" s="80">
        <f>RES_hhdet_numvin!J172</f>
        <v>0</v>
      </c>
      <c r="K86" s="80">
        <f>RES_hhdet_numvin!K172</f>
        <v>0</v>
      </c>
      <c r="L86" s="80">
        <f>RES_hhdet_numvin!L172</f>
        <v>982.00581472043177</v>
      </c>
      <c r="M86" s="80">
        <f>RES_hhdet_numvin!M172</f>
        <v>2491.8868101799303</v>
      </c>
      <c r="N86" s="80">
        <f>RES_hhdet_numvin!N172</f>
        <v>1455.8986711036034</v>
      </c>
      <c r="O86" s="80">
        <f>RES_hhdet_numvin!O172</f>
        <v>350.31106355673029</v>
      </c>
      <c r="P86" s="80">
        <f>RES_hhdet_numvin!P172</f>
        <v>762.01537288577299</v>
      </c>
      <c r="Q86" s="80">
        <f>RES_hhdet_numvin!Q172</f>
        <v>345.88226755353094</v>
      </c>
    </row>
    <row r="87" spans="1:17" ht="12" customHeight="1" x14ac:dyDescent="0.25">
      <c r="A87" s="146" t="s">
        <v>62</v>
      </c>
      <c r="B87" s="188">
        <f>RES_hhdet_numvin!B175</f>
        <v>0</v>
      </c>
      <c r="C87" s="188">
        <f>RES_hhdet_numvin!C175</f>
        <v>0</v>
      </c>
      <c r="D87" s="188">
        <f>RES_hhdet_numvin!D175</f>
        <v>0</v>
      </c>
      <c r="E87" s="188">
        <f>RES_hhdet_numvin!E175</f>
        <v>0</v>
      </c>
      <c r="F87" s="188">
        <f>RES_hhdet_numvin!F175</f>
        <v>0</v>
      </c>
      <c r="G87" s="188">
        <f>RES_hhdet_numvin!G175</f>
        <v>0</v>
      </c>
      <c r="H87" s="188">
        <f>RES_hhdet_numvin!H175</f>
        <v>0</v>
      </c>
      <c r="I87" s="188">
        <f>RES_hhdet_numvin!I175</f>
        <v>0</v>
      </c>
      <c r="J87" s="188">
        <f>RES_hhdet_numvin!J175</f>
        <v>0</v>
      </c>
      <c r="K87" s="188">
        <f>RES_hhdet_numvin!K175</f>
        <v>0</v>
      </c>
      <c r="L87" s="188">
        <f>RES_hhdet_numvin!L175</f>
        <v>0</v>
      </c>
      <c r="M87" s="188">
        <f>RES_hhdet_numvin!M175</f>
        <v>0</v>
      </c>
      <c r="N87" s="188">
        <f>RES_hhdet_numvin!N175</f>
        <v>0</v>
      </c>
      <c r="O87" s="188">
        <f>RES_hhdet_numvin!O175</f>
        <v>0</v>
      </c>
      <c r="P87" s="188">
        <f>RES_hhdet_numvin!P175</f>
        <v>0</v>
      </c>
      <c r="Q87" s="188">
        <f>RES_hhdet_numvin!Q175</f>
        <v>0</v>
      </c>
    </row>
    <row r="88" spans="1:17" ht="12" customHeight="1" x14ac:dyDescent="0.25">
      <c r="A88" s="23" t="s">
        <v>57</v>
      </c>
      <c r="B88" s="80">
        <f>RES_hhdet_numvin!B176</f>
        <v>2767.8574673863295</v>
      </c>
      <c r="C88" s="80">
        <f>RES_hhdet_numvin!C176</f>
        <v>0</v>
      </c>
      <c r="D88" s="80">
        <f>RES_hhdet_numvin!D176</f>
        <v>481.91913869055179</v>
      </c>
      <c r="E88" s="80">
        <f>RES_hhdet_numvin!E176</f>
        <v>0</v>
      </c>
      <c r="F88" s="80">
        <f>RES_hhdet_numvin!F176</f>
        <v>0</v>
      </c>
      <c r="G88" s="80">
        <f>RES_hhdet_numvin!G176</f>
        <v>5922.9375</v>
      </c>
      <c r="H88" s="80">
        <f>RES_hhdet_numvin!H176</f>
        <v>0</v>
      </c>
      <c r="I88" s="80">
        <f>RES_hhdet_numvin!I176</f>
        <v>0</v>
      </c>
      <c r="J88" s="80">
        <f>RES_hhdet_numvin!J176</f>
        <v>427.0226656634706</v>
      </c>
      <c r="K88" s="80">
        <f>RES_hhdet_numvin!K176</f>
        <v>60.763984852220261</v>
      </c>
      <c r="L88" s="80">
        <f>RES_hhdet_numvin!L176</f>
        <v>413.70061321321668</v>
      </c>
      <c r="M88" s="80">
        <f>RES_hhdet_numvin!M176</f>
        <v>392.30240394437294</v>
      </c>
      <c r="N88" s="80">
        <f>RES_hhdet_numvin!N176</f>
        <v>0</v>
      </c>
      <c r="O88" s="80">
        <f>RES_hhdet_numvin!O176</f>
        <v>2143.9091683576062</v>
      </c>
      <c r="P88" s="80">
        <f>RES_hhdet_numvin!P176</f>
        <v>1893.4418441601572</v>
      </c>
      <c r="Q88" s="80">
        <f>RES_hhdet_numvin!Q176</f>
        <v>499.14521373207589</v>
      </c>
    </row>
    <row r="89" spans="1:17" ht="12" customHeight="1" x14ac:dyDescent="0.25">
      <c r="A89" s="29" t="s">
        <v>140</v>
      </c>
      <c r="B89" s="78">
        <f>RES_hhdet_numvin!B177</f>
        <v>2012.0800326136705</v>
      </c>
      <c r="C89" s="78">
        <f>RES_hhdet_numvin!C177</f>
        <v>7627.9375</v>
      </c>
      <c r="D89" s="78">
        <f>RES_hhdet_numvin!D177</f>
        <v>6994.0183613094487</v>
      </c>
      <c r="E89" s="78">
        <f>RES_hhdet_numvin!E177</f>
        <v>8594.9375</v>
      </c>
      <c r="F89" s="78">
        <f>RES_hhdet_numvin!F177</f>
        <v>6942.9375</v>
      </c>
      <c r="G89" s="78">
        <f>RES_hhdet_numvin!G177</f>
        <v>0</v>
      </c>
      <c r="H89" s="78">
        <f>RES_hhdet_numvin!H177</f>
        <v>6200.9375000000009</v>
      </c>
      <c r="I89" s="78">
        <f>RES_hhdet_numvin!I177</f>
        <v>6007.9375</v>
      </c>
      <c r="J89" s="78">
        <f>RES_hhdet_numvin!J177</f>
        <v>4670.9148343365296</v>
      </c>
      <c r="K89" s="78">
        <f>RES_hhdet_numvin!K177</f>
        <v>6853.1735151477797</v>
      </c>
      <c r="L89" s="78">
        <f>RES_hhdet_numvin!L177</f>
        <v>5291.2368867867826</v>
      </c>
      <c r="M89" s="78">
        <f>RES_hhdet_numvin!M177</f>
        <v>5498.6350960556265</v>
      </c>
      <c r="N89" s="78">
        <f>RES_hhdet_numvin!N177</f>
        <v>5765.9375</v>
      </c>
      <c r="O89" s="78">
        <f>RES_hhdet_numvin!O177</f>
        <v>4179.0283316423938</v>
      </c>
      <c r="P89" s="78">
        <f>RES_hhdet_numvin!P177</f>
        <v>5039.4956558398426</v>
      </c>
      <c r="Q89" s="78">
        <f>RES_hhdet_numvin!Q177</f>
        <v>4448.7922862679243</v>
      </c>
    </row>
    <row r="91" spans="1:17" s="28" customFormat="1" ht="12" customHeight="1" x14ac:dyDescent="0.25">
      <c r="A91" s="187" t="s">
        <v>200</v>
      </c>
      <c r="B91" s="186"/>
      <c r="C91" s="185"/>
      <c r="D91" s="185"/>
      <c r="E91" s="185"/>
      <c r="F91" s="185"/>
      <c r="G91" s="185"/>
      <c r="H91" s="185"/>
      <c r="I91" s="185"/>
      <c r="J91" s="185"/>
      <c r="K91" s="185"/>
      <c r="L91" s="185"/>
      <c r="M91" s="185"/>
      <c r="N91" s="185"/>
      <c r="O91" s="185"/>
      <c r="P91" s="185"/>
      <c r="Q91" s="185"/>
    </row>
    <row r="93" spans="1:17" ht="12" customHeight="1" x14ac:dyDescent="0.25">
      <c r="A93" s="152" t="s">
        <v>118</v>
      </c>
      <c r="B93" s="168">
        <f>SUM(B94,B96,B98,B107)</f>
        <v>122.64711005810803</v>
      </c>
      <c r="C93" s="168">
        <f t="shared" ref="C93:Q93" si="8">SUM(C94,C96,C98,C107)</f>
        <v>136.13154529517072</v>
      </c>
      <c r="D93" s="168">
        <f t="shared" si="8"/>
        <v>126.49040664204585</v>
      </c>
      <c r="E93" s="168">
        <f t="shared" si="8"/>
        <v>138.54946452307294</v>
      </c>
      <c r="F93" s="168">
        <f t="shared" si="8"/>
        <v>151.40627817834769</v>
      </c>
      <c r="G93" s="168">
        <f t="shared" si="8"/>
        <v>150.63082750488618</v>
      </c>
      <c r="H93" s="168">
        <f t="shared" si="8"/>
        <v>166.55514342760526</v>
      </c>
      <c r="I93" s="168">
        <f t="shared" si="8"/>
        <v>148.42657755686938</v>
      </c>
      <c r="J93" s="168">
        <f t="shared" si="8"/>
        <v>157.59847858570453</v>
      </c>
      <c r="K93" s="168">
        <f t="shared" si="8"/>
        <v>134.19667073224079</v>
      </c>
      <c r="L93" s="168">
        <f t="shared" si="8"/>
        <v>149.42268039095774</v>
      </c>
      <c r="M93" s="168">
        <f t="shared" si="8"/>
        <v>122.36631435541223</v>
      </c>
      <c r="N93" s="168">
        <f t="shared" si="8"/>
        <v>120.22628749963761</v>
      </c>
      <c r="O93" s="168">
        <f t="shared" si="8"/>
        <v>133.15925770904477</v>
      </c>
      <c r="P93" s="168">
        <f t="shared" si="8"/>
        <v>127.47889567634093</v>
      </c>
      <c r="Q93" s="168">
        <f t="shared" si="8"/>
        <v>138.57672681291464</v>
      </c>
    </row>
    <row r="94" spans="1:17" ht="12" customHeight="1" x14ac:dyDescent="0.25">
      <c r="A94" s="158" t="s">
        <v>65</v>
      </c>
      <c r="B94" s="157">
        <f>B95</f>
        <v>92.440440452303534</v>
      </c>
      <c r="C94" s="157">
        <f t="shared" ref="C94:Q94" si="9">C95</f>
        <v>104.18865520741586</v>
      </c>
      <c r="D94" s="157">
        <f t="shared" si="9"/>
        <v>95.13091643234867</v>
      </c>
      <c r="E94" s="157">
        <f t="shared" si="9"/>
        <v>105.24935875129512</v>
      </c>
      <c r="F94" s="157">
        <f t="shared" si="9"/>
        <v>116.45841417770599</v>
      </c>
      <c r="G94" s="157">
        <f t="shared" si="9"/>
        <v>115.5899704749522</v>
      </c>
      <c r="H94" s="157">
        <f t="shared" si="9"/>
        <v>129.2814891959745</v>
      </c>
      <c r="I94" s="157">
        <f t="shared" si="9"/>
        <v>112.00982130994974</v>
      </c>
      <c r="J94" s="157">
        <f t="shared" si="9"/>
        <v>120.88563327901744</v>
      </c>
      <c r="K94" s="157">
        <f t="shared" si="9"/>
        <v>100.34091751834291</v>
      </c>
      <c r="L94" s="157">
        <f t="shared" si="9"/>
        <v>113.89229059517824</v>
      </c>
      <c r="M94" s="157">
        <f t="shared" si="9"/>
        <v>87.015946605627505</v>
      </c>
      <c r="N94" s="157">
        <f t="shared" si="9"/>
        <v>85.220295898851489</v>
      </c>
      <c r="O94" s="157">
        <f t="shared" si="9"/>
        <v>94.123589929378269</v>
      </c>
      <c r="P94" s="157">
        <f t="shared" si="9"/>
        <v>87.620389647466396</v>
      </c>
      <c r="Q94" s="157">
        <f t="shared" si="9"/>
        <v>97.812705443020548</v>
      </c>
    </row>
    <row r="95" spans="1:17" ht="12" customHeight="1" x14ac:dyDescent="0.25">
      <c r="A95" s="23" t="s">
        <v>60</v>
      </c>
      <c r="B95" s="57">
        <f>RES_hhdet_fec!B$163</f>
        <v>92.440440452303534</v>
      </c>
      <c r="C95" s="57">
        <f>RES_hhdet_fec!C$163</f>
        <v>104.18865520741586</v>
      </c>
      <c r="D95" s="57">
        <f>RES_hhdet_fec!D$163</f>
        <v>95.13091643234867</v>
      </c>
      <c r="E95" s="57">
        <f>RES_hhdet_fec!E$163</f>
        <v>105.24935875129512</v>
      </c>
      <c r="F95" s="57">
        <f>RES_hhdet_fec!F$163</f>
        <v>116.45841417770599</v>
      </c>
      <c r="G95" s="57">
        <f>RES_hhdet_fec!G$163</f>
        <v>115.5899704749522</v>
      </c>
      <c r="H95" s="57">
        <f>RES_hhdet_fec!H$163</f>
        <v>129.2814891959745</v>
      </c>
      <c r="I95" s="57">
        <f>RES_hhdet_fec!I$163</f>
        <v>112.00982130994974</v>
      </c>
      <c r="J95" s="57">
        <f>RES_hhdet_fec!J$163</f>
        <v>120.88563327901744</v>
      </c>
      <c r="K95" s="57">
        <f>RES_hhdet_fec!K$163</f>
        <v>100.34091751834291</v>
      </c>
      <c r="L95" s="57">
        <f>RES_hhdet_fec!L$163</f>
        <v>113.89229059517824</v>
      </c>
      <c r="M95" s="57">
        <f>RES_hhdet_fec!M$163</f>
        <v>87.015946605627505</v>
      </c>
      <c r="N95" s="57">
        <f>RES_hhdet_fec!N$163</f>
        <v>85.220295898851489</v>
      </c>
      <c r="O95" s="57">
        <f>RES_hhdet_fec!O$163</f>
        <v>94.123589929378269</v>
      </c>
      <c r="P95" s="57">
        <f>RES_hhdet_fec!P$163</f>
        <v>87.620389647466396</v>
      </c>
      <c r="Q95" s="57">
        <f>RES_hhdet_fec!Q$163</f>
        <v>97.812705443020548</v>
      </c>
    </row>
    <row r="96" spans="1:17" ht="12" customHeight="1" x14ac:dyDescent="0.25">
      <c r="A96" s="158" t="s">
        <v>112</v>
      </c>
      <c r="B96" s="157">
        <f>B97</f>
        <v>1.8080720518981949E-2</v>
      </c>
      <c r="C96" s="157">
        <f t="shared" ref="C96:Q96" si="10">C97</f>
        <v>1.9912245242294971E-2</v>
      </c>
      <c r="D96" s="157">
        <f t="shared" si="10"/>
        <v>2.1494554697908678E-2</v>
      </c>
      <c r="E96" s="157">
        <f t="shared" si="10"/>
        <v>2.2761256267235047E-2</v>
      </c>
      <c r="F96" s="157">
        <f t="shared" si="10"/>
        <v>2.4461160355905117E-2</v>
      </c>
      <c r="G96" s="157">
        <f t="shared" si="10"/>
        <v>2.932802187913611E-2</v>
      </c>
      <c r="H96" s="157">
        <f t="shared" si="10"/>
        <v>3.3949026974800289E-2</v>
      </c>
      <c r="I96" s="157">
        <f t="shared" si="10"/>
        <v>4.1571914450550224E-2</v>
      </c>
      <c r="J96" s="157">
        <f t="shared" si="10"/>
        <v>4.6637538893705741E-2</v>
      </c>
      <c r="K96" s="157">
        <f t="shared" si="10"/>
        <v>5.6285548875763154E-2</v>
      </c>
      <c r="L96" s="157">
        <f t="shared" si="10"/>
        <v>6.1583516312990229E-2</v>
      </c>
      <c r="M96" s="157">
        <f t="shared" si="10"/>
        <v>6.6681836629073524E-2</v>
      </c>
      <c r="N96" s="157">
        <f t="shared" si="10"/>
        <v>7.2525086426616717E-2</v>
      </c>
      <c r="O96" s="157">
        <f t="shared" si="10"/>
        <v>7.7866708008864305E-2</v>
      </c>
      <c r="P96" s="157">
        <f t="shared" si="10"/>
        <v>8.3620901704438366E-2</v>
      </c>
      <c r="Q96" s="157">
        <f t="shared" si="10"/>
        <v>7.6715676243678366E-2</v>
      </c>
    </row>
    <row r="97" spans="1:17" ht="12" customHeight="1" x14ac:dyDescent="0.25">
      <c r="A97" s="23" t="s">
        <v>60</v>
      </c>
      <c r="B97" s="156">
        <f>RES_hhdet_fec!B$165</f>
        <v>1.8080720518981949E-2</v>
      </c>
      <c r="C97" s="156">
        <f>RES_hhdet_fec!C$165</f>
        <v>1.9912245242294971E-2</v>
      </c>
      <c r="D97" s="156">
        <f>RES_hhdet_fec!D$165</f>
        <v>2.1494554697908678E-2</v>
      </c>
      <c r="E97" s="156">
        <f>RES_hhdet_fec!E$165</f>
        <v>2.2761256267235047E-2</v>
      </c>
      <c r="F97" s="156">
        <f>RES_hhdet_fec!F$165</f>
        <v>2.4461160355905117E-2</v>
      </c>
      <c r="G97" s="156">
        <f>RES_hhdet_fec!G$165</f>
        <v>2.932802187913611E-2</v>
      </c>
      <c r="H97" s="156">
        <f>RES_hhdet_fec!H$165</f>
        <v>3.3949026974800289E-2</v>
      </c>
      <c r="I97" s="156">
        <f>RES_hhdet_fec!I$165</f>
        <v>4.1571914450550224E-2</v>
      </c>
      <c r="J97" s="156">
        <f>RES_hhdet_fec!J$165</f>
        <v>4.6637538893705741E-2</v>
      </c>
      <c r="K97" s="156">
        <f>RES_hhdet_fec!K$165</f>
        <v>5.6285548875763154E-2</v>
      </c>
      <c r="L97" s="156">
        <f>RES_hhdet_fec!L$165</f>
        <v>6.1583516312990229E-2</v>
      </c>
      <c r="M97" s="156">
        <f>RES_hhdet_fec!M$165</f>
        <v>6.6681836629073524E-2</v>
      </c>
      <c r="N97" s="156">
        <f>RES_hhdet_fec!N$165</f>
        <v>7.2525086426616717E-2</v>
      </c>
      <c r="O97" s="156">
        <f>RES_hhdet_fec!O$165</f>
        <v>7.7866708008864305E-2</v>
      </c>
      <c r="P97" s="156">
        <f>RES_hhdet_fec!P$165</f>
        <v>8.3620901704438366E-2</v>
      </c>
      <c r="Q97" s="156">
        <f>RES_hhdet_fec!Q$165</f>
        <v>7.6715676243678366E-2</v>
      </c>
    </row>
    <row r="98" spans="1:17" ht="12" customHeight="1" x14ac:dyDescent="0.25">
      <c r="A98" s="158" t="s">
        <v>63</v>
      </c>
      <c r="B98" s="157">
        <f>SUM(B99:B100,B103:B104)</f>
        <v>24.232955535303581</v>
      </c>
      <c r="C98" s="157">
        <f t="shared" ref="C98:Q98" si="11">SUM(C99:C100,C103:C104)</f>
        <v>25.583557215613776</v>
      </c>
      <c r="D98" s="157">
        <f t="shared" si="11"/>
        <v>25.041872640298411</v>
      </c>
      <c r="E98" s="157">
        <f t="shared" si="11"/>
        <v>26.57109541908644</v>
      </c>
      <c r="F98" s="157">
        <f t="shared" si="11"/>
        <v>27.82456145170039</v>
      </c>
      <c r="G98" s="157">
        <f t="shared" si="11"/>
        <v>27.849839736637477</v>
      </c>
      <c r="H98" s="157">
        <f t="shared" si="11"/>
        <v>29.673645830556929</v>
      </c>
      <c r="I98" s="157">
        <f t="shared" si="11"/>
        <v>28.884498131418397</v>
      </c>
      <c r="J98" s="157">
        <f t="shared" si="11"/>
        <v>29.13197232149167</v>
      </c>
      <c r="K98" s="157">
        <f t="shared" si="11"/>
        <v>26.718983450766451</v>
      </c>
      <c r="L98" s="157">
        <f t="shared" si="11"/>
        <v>27.947124820257311</v>
      </c>
      <c r="M98" s="157">
        <f t="shared" si="11"/>
        <v>27.844141716319175</v>
      </c>
      <c r="N98" s="157">
        <f t="shared" si="11"/>
        <v>27.55910459365623</v>
      </c>
      <c r="O98" s="157">
        <f t="shared" si="11"/>
        <v>30.411689872157581</v>
      </c>
      <c r="P98" s="157">
        <f t="shared" si="11"/>
        <v>31.076849652310649</v>
      </c>
      <c r="Q98" s="157">
        <f t="shared" si="11"/>
        <v>31.627989749145257</v>
      </c>
    </row>
    <row r="99" spans="1:17" ht="12" customHeight="1" x14ac:dyDescent="0.25">
      <c r="A99" s="167" t="s">
        <v>144</v>
      </c>
      <c r="B99" s="132">
        <f>RES_hhdet_fec!B$167</f>
        <v>7.535115203692837</v>
      </c>
      <c r="C99" s="132">
        <f>RES_hhdet_fec!C$167</f>
        <v>9.1529287681124227</v>
      </c>
      <c r="D99" s="132">
        <f>RES_hhdet_fec!D$167</f>
        <v>8.0966934378894191</v>
      </c>
      <c r="E99" s="132">
        <f>RES_hhdet_fec!E$167</f>
        <v>9.3060600115104251</v>
      </c>
      <c r="F99" s="132">
        <f>RES_hhdet_fec!F$167</f>
        <v>9.6525177385496388</v>
      </c>
      <c r="G99" s="132">
        <f>RES_hhdet_fec!G$167</f>
        <v>9.3513624196993792</v>
      </c>
      <c r="H99" s="132">
        <f>RES_hhdet_fec!H$167</f>
        <v>9.7839034087083032</v>
      </c>
      <c r="I99" s="132">
        <f>RES_hhdet_fec!I$167</f>
        <v>8.9047541258057628</v>
      </c>
      <c r="J99" s="132">
        <f>RES_hhdet_fec!J$167</f>
        <v>8.1323600969421257</v>
      </c>
      <c r="K99" s="132">
        <f>RES_hhdet_fec!K$167</f>
        <v>4.7859554410588609</v>
      </c>
      <c r="L99" s="132">
        <f>RES_hhdet_fec!L$167</f>
        <v>2.9581795399109478</v>
      </c>
      <c r="M99" s="132">
        <f>RES_hhdet_fec!M$167</f>
        <v>0</v>
      </c>
      <c r="N99" s="132">
        <f>RES_hhdet_fec!N$167</f>
        <v>0</v>
      </c>
      <c r="O99" s="132">
        <f>RES_hhdet_fec!O$167</f>
        <v>11.048327753326546</v>
      </c>
      <c r="P99" s="132">
        <f>RES_hhdet_fec!P$167</f>
        <v>12.258689240982536</v>
      </c>
      <c r="Q99" s="132">
        <f>RES_hhdet_fec!Q$167</f>
        <v>14.777999491678125</v>
      </c>
    </row>
    <row r="100" spans="1:17" ht="12" customHeight="1" x14ac:dyDescent="0.25">
      <c r="A100" s="167" t="s">
        <v>143</v>
      </c>
      <c r="B100" s="132">
        <f>SUM(B101:B102)</f>
        <v>1.0098009665339063E-2</v>
      </c>
      <c r="C100" s="132">
        <f t="shared" ref="C100:Q100" si="12">SUM(C101:C102)</f>
        <v>1.2456775103123898E-2</v>
      </c>
      <c r="D100" s="132">
        <f t="shared" si="12"/>
        <v>1.7391671675231677E-2</v>
      </c>
      <c r="E100" s="132">
        <f t="shared" si="12"/>
        <v>1.9642830261131505E-2</v>
      </c>
      <c r="F100" s="132">
        <f t="shared" si="12"/>
        <v>2.9514287303427617E-2</v>
      </c>
      <c r="G100" s="132">
        <f t="shared" si="12"/>
        <v>4.2001473725317942E-2</v>
      </c>
      <c r="H100" s="132">
        <f t="shared" si="12"/>
        <v>5.6291905953856344E-2</v>
      </c>
      <c r="I100" s="132">
        <f t="shared" si="12"/>
        <v>0.11706009821836352</v>
      </c>
      <c r="J100" s="132">
        <f t="shared" si="12"/>
        <v>0.22905707615634877</v>
      </c>
      <c r="K100" s="132">
        <f t="shared" si="12"/>
        <v>0.22890167584084706</v>
      </c>
      <c r="L100" s="132">
        <f t="shared" si="12"/>
        <v>0.1960969349162556</v>
      </c>
      <c r="M100" s="132">
        <f t="shared" si="12"/>
        <v>0</v>
      </c>
      <c r="N100" s="132">
        <f t="shared" si="12"/>
        <v>0</v>
      </c>
      <c r="O100" s="132">
        <f t="shared" si="12"/>
        <v>1.2032669709127941</v>
      </c>
      <c r="P100" s="132">
        <f t="shared" si="12"/>
        <v>1.493536051454303</v>
      </c>
      <c r="Q100" s="132">
        <f t="shared" si="12"/>
        <v>1.9265125765586222</v>
      </c>
    </row>
    <row r="101" spans="1:17" ht="12" customHeight="1" x14ac:dyDescent="0.25">
      <c r="A101" s="166" t="s">
        <v>57</v>
      </c>
      <c r="B101" s="165">
        <f>RES_hhdet_fec!B$169</f>
        <v>7.8888113614377676E-3</v>
      </c>
      <c r="C101" s="165">
        <f>RES_hhdet_fec!C$169</f>
        <v>1.0255517241488678E-2</v>
      </c>
      <c r="D101" s="165">
        <f>RES_hhdet_fec!D$169</f>
        <v>1.3522340879164456E-2</v>
      </c>
      <c r="E101" s="165">
        <f>RES_hhdet_fec!E$169</f>
        <v>1.5299109770102234E-2</v>
      </c>
      <c r="F101" s="165">
        <f>RES_hhdet_fec!F$169</f>
        <v>2.2846195830890752E-2</v>
      </c>
      <c r="G101" s="165">
        <f>RES_hhdet_fec!G$169</f>
        <v>3.2428573763566011E-2</v>
      </c>
      <c r="H101" s="165">
        <f>RES_hhdet_fec!H$169</f>
        <v>4.3363982952653236E-2</v>
      </c>
      <c r="I101" s="165">
        <f>RES_hhdet_fec!I$169</f>
        <v>8.9928569899654878E-2</v>
      </c>
      <c r="J101" s="165">
        <f>RES_hhdet_fec!J$169</f>
        <v>0.17544117982805502</v>
      </c>
      <c r="K101" s="165">
        <f>RES_hhdet_fec!K$169</f>
        <v>0.17482616663808434</v>
      </c>
      <c r="L101" s="165">
        <f>RES_hhdet_fec!L$169</f>
        <v>0.1494450501234747</v>
      </c>
      <c r="M101" s="165">
        <f>RES_hhdet_fec!M$169</f>
        <v>0</v>
      </c>
      <c r="N101" s="165">
        <f>RES_hhdet_fec!N$169</f>
        <v>0</v>
      </c>
      <c r="O101" s="165">
        <f>RES_hhdet_fec!O$169</f>
        <v>0.91560192954421615</v>
      </c>
      <c r="P101" s="165">
        <f>RES_hhdet_fec!P$169</f>
        <v>1.1358538063577801</v>
      </c>
      <c r="Q101" s="165">
        <f>RES_hhdet_fec!Q$169</f>
        <v>1.4641966078679929</v>
      </c>
    </row>
    <row r="102" spans="1:17" ht="12" customHeight="1" x14ac:dyDescent="0.25">
      <c r="A102" s="147" t="s">
        <v>59</v>
      </c>
      <c r="B102" s="164">
        <f>RES_hhdet_fec!B$170</f>
        <v>2.2091983039012946E-3</v>
      </c>
      <c r="C102" s="164">
        <f>RES_hhdet_fec!C$170</f>
        <v>2.2012578616352201E-3</v>
      </c>
      <c r="D102" s="164">
        <f>RES_hhdet_fec!D$170</f>
        <v>3.8693307960672228E-3</v>
      </c>
      <c r="E102" s="164">
        <f>RES_hhdet_fec!E$170</f>
        <v>4.3437204910292708E-3</v>
      </c>
      <c r="F102" s="164">
        <f>RES_hhdet_fec!F$170</f>
        <v>6.6680914725368657E-3</v>
      </c>
      <c r="G102" s="164">
        <f>RES_hhdet_fec!G$170</f>
        <v>9.5728999617519274E-3</v>
      </c>
      <c r="H102" s="164">
        <f>RES_hhdet_fec!H$170</f>
        <v>1.292792300120311E-2</v>
      </c>
      <c r="I102" s="164">
        <f>RES_hhdet_fec!I$170</f>
        <v>2.7131528318708648E-2</v>
      </c>
      <c r="J102" s="164">
        <f>RES_hhdet_fec!J$170</f>
        <v>5.361589632829375E-2</v>
      </c>
      <c r="K102" s="164">
        <f>RES_hhdet_fec!K$170</f>
        <v>5.4075509202762717E-2</v>
      </c>
      <c r="L102" s="164">
        <f>RES_hhdet_fec!L$170</f>
        <v>4.6651884792780908E-2</v>
      </c>
      <c r="M102" s="164">
        <f>RES_hhdet_fec!M$170</f>
        <v>0</v>
      </c>
      <c r="N102" s="164">
        <f>RES_hhdet_fec!N$170</f>
        <v>0</v>
      </c>
      <c r="O102" s="164">
        <f>RES_hhdet_fec!O$170</f>
        <v>0.28766504136857801</v>
      </c>
      <c r="P102" s="164">
        <f>RES_hhdet_fec!P$170</f>
        <v>0.35768224509652291</v>
      </c>
      <c r="Q102" s="164">
        <f>RES_hhdet_fec!Q$170</f>
        <v>0.46231596869062935</v>
      </c>
    </row>
    <row r="103" spans="1:17" ht="12" customHeight="1" x14ac:dyDescent="0.25">
      <c r="A103" s="163" t="s">
        <v>142</v>
      </c>
      <c r="B103" s="162">
        <f>RES_hhdet_fec!B$171</f>
        <v>16.664737779006732</v>
      </c>
      <c r="C103" s="162">
        <f>RES_hhdet_fec!C$171</f>
        <v>16.395448862748683</v>
      </c>
      <c r="D103" s="162">
        <f>RES_hhdet_fec!D$171</f>
        <v>16.890167514915813</v>
      </c>
      <c r="E103" s="162">
        <f>RES_hhdet_fec!E$171</f>
        <v>17.207700733261067</v>
      </c>
      <c r="F103" s="162">
        <f>RES_hhdet_fec!F$171</f>
        <v>18.085729763755968</v>
      </c>
      <c r="G103" s="162">
        <f>RES_hhdet_fec!G$171</f>
        <v>18.371757672836846</v>
      </c>
      <c r="H103" s="162">
        <f>RES_hhdet_fec!H$171</f>
        <v>19.718828898361632</v>
      </c>
      <c r="I103" s="162">
        <f>RES_hhdet_fec!I$171</f>
        <v>19.599982380044572</v>
      </c>
      <c r="J103" s="162">
        <f>RES_hhdet_fec!J$171</f>
        <v>20.192464915911664</v>
      </c>
      <c r="K103" s="162">
        <f>RES_hhdet_fec!K$171</f>
        <v>20.668731854693167</v>
      </c>
      <c r="L103" s="162">
        <f>RES_hhdet_fec!L$171</f>
        <v>23.207667161189395</v>
      </c>
      <c r="M103" s="162">
        <f>RES_hhdet_fec!M$171</f>
        <v>25.628632398661455</v>
      </c>
      <c r="N103" s="162">
        <f>RES_hhdet_fec!N$171</f>
        <v>25.050651793296325</v>
      </c>
      <c r="O103" s="162">
        <f>RES_hhdet_fec!O$171</f>
        <v>16.345277861370747</v>
      </c>
      <c r="P103" s="162">
        <f>RES_hhdet_fec!P$171</f>
        <v>15.413140285900051</v>
      </c>
      <c r="Q103" s="162">
        <f>RES_hhdet_fec!Q$171</f>
        <v>13.193729727652636</v>
      </c>
    </row>
    <row r="104" spans="1:17" ht="12" customHeight="1" x14ac:dyDescent="0.25">
      <c r="A104" s="161" t="s">
        <v>141</v>
      </c>
      <c r="B104" s="160">
        <f>SUM(B105:B106)</f>
        <v>2.3004542938673222E-2</v>
      </c>
      <c r="C104" s="160">
        <f t="shared" ref="C104:Q104" si="13">SUM(C105:C106)</f>
        <v>2.2722809649547499E-2</v>
      </c>
      <c r="D104" s="160">
        <f t="shared" si="13"/>
        <v>3.7620015817945884E-2</v>
      </c>
      <c r="E104" s="160">
        <f t="shared" si="13"/>
        <v>3.7691844053818056E-2</v>
      </c>
      <c r="F104" s="160">
        <f t="shared" si="13"/>
        <v>5.6799662091359324E-2</v>
      </c>
      <c r="G104" s="160">
        <f t="shared" si="13"/>
        <v>8.4718170375936763E-2</v>
      </c>
      <c r="H104" s="160">
        <f t="shared" si="13"/>
        <v>0.11462161753314062</v>
      </c>
      <c r="I104" s="160">
        <f t="shared" si="13"/>
        <v>0.26270152734969759</v>
      </c>
      <c r="J104" s="160">
        <f t="shared" si="13"/>
        <v>0.57809023248153302</v>
      </c>
      <c r="K104" s="160">
        <f t="shared" si="13"/>
        <v>1.0353944791735756</v>
      </c>
      <c r="L104" s="160">
        <f t="shared" si="13"/>
        <v>1.5851811842407142</v>
      </c>
      <c r="M104" s="160">
        <f t="shared" si="13"/>
        <v>2.2155093176577187</v>
      </c>
      <c r="N104" s="160">
        <f t="shared" si="13"/>
        <v>2.5084528003599043</v>
      </c>
      <c r="O104" s="160">
        <f t="shared" si="13"/>
        <v>1.8148172865474959</v>
      </c>
      <c r="P104" s="160">
        <f t="shared" si="13"/>
        <v>1.9114840739737617</v>
      </c>
      <c r="Q104" s="160">
        <f t="shared" si="13"/>
        <v>1.7297479532558753</v>
      </c>
    </row>
    <row r="105" spans="1:17" ht="12" customHeight="1" x14ac:dyDescent="0.25">
      <c r="A105" s="148" t="s">
        <v>60</v>
      </c>
      <c r="B105" s="156">
        <f>RES_hhdet_fec!B$173</f>
        <v>1.7449987203149969E-2</v>
      </c>
      <c r="C105" s="156">
        <f>RES_hhdet_fec!C$173</f>
        <v>1.8372704827744564E-2</v>
      </c>
      <c r="D105" s="156">
        <f>RES_hhdet_fec!D$173</f>
        <v>2.8168699611158737E-2</v>
      </c>
      <c r="E105" s="156">
        <f>RES_hhdet_fec!E$173</f>
        <v>2.8437830833799169E-2</v>
      </c>
      <c r="F105" s="156">
        <f>RES_hhdet_fec!F$173</f>
        <v>4.295054903301352E-2</v>
      </c>
      <c r="G105" s="156">
        <f>RES_hhdet_fec!G$173</f>
        <v>6.3696599513981517E-2</v>
      </c>
      <c r="H105" s="156">
        <f>RES_hhdet_fec!H$173</f>
        <v>8.7322044088975689E-2</v>
      </c>
      <c r="I105" s="156">
        <f>RES_hhdet_fec!I$173</f>
        <v>0.19766469191259939</v>
      </c>
      <c r="J105" s="156">
        <f>RES_hhdet_fec!J$173</f>
        <v>0.43542417170698899</v>
      </c>
      <c r="K105" s="156">
        <f>RES_hhdet_fec!K$173</f>
        <v>0.75508197524211518</v>
      </c>
      <c r="L105" s="156">
        <f>RES_hhdet_fec!L$173</f>
        <v>1.1719500495460387</v>
      </c>
      <c r="M105" s="156">
        <f>RES_hhdet_fec!M$173</f>
        <v>1.6385145227736837</v>
      </c>
      <c r="N105" s="156">
        <f>RES_hhdet_fec!N$173</f>
        <v>1.8463461021720855</v>
      </c>
      <c r="O105" s="156">
        <f>RES_hhdet_fec!O$173</f>
        <v>1.3544996639153475</v>
      </c>
      <c r="P105" s="156">
        <f>RES_hhdet_fec!P$173</f>
        <v>1.4282325300667573</v>
      </c>
      <c r="Q105" s="156">
        <f>RES_hhdet_fec!Q$173</f>
        <v>1.3071271163932905</v>
      </c>
    </row>
    <row r="106" spans="1:17" ht="12" customHeight="1" x14ac:dyDescent="0.25">
      <c r="A106" s="159" t="s">
        <v>59</v>
      </c>
      <c r="B106" s="57">
        <f>RES_hhdet_fec!B$174</f>
        <v>5.5545557355232535E-3</v>
      </c>
      <c r="C106" s="57">
        <f>RES_hhdet_fec!C$174</f>
        <v>4.3501048218029343E-3</v>
      </c>
      <c r="D106" s="57">
        <f>RES_hhdet_fec!D$174</f>
        <v>9.4513162067871512E-3</v>
      </c>
      <c r="E106" s="57">
        <f>RES_hhdet_fec!E$174</f>
        <v>9.254013220018887E-3</v>
      </c>
      <c r="F106" s="57">
        <f>RES_hhdet_fec!F$174</f>
        <v>1.38491130583458E-2</v>
      </c>
      <c r="G106" s="57">
        <f>RES_hhdet_fec!G$174</f>
        <v>2.102157086195525E-2</v>
      </c>
      <c r="H106" s="57">
        <f>RES_hhdet_fec!H$174</f>
        <v>2.7299573444164928E-2</v>
      </c>
      <c r="I106" s="57">
        <f>RES_hhdet_fec!I$174</f>
        <v>6.5036835437098206E-2</v>
      </c>
      <c r="J106" s="57">
        <f>RES_hhdet_fec!J$174</f>
        <v>0.14266606077454402</v>
      </c>
      <c r="K106" s="57">
        <f>RES_hhdet_fec!K$174</f>
        <v>0.28031250393146045</v>
      </c>
      <c r="L106" s="57">
        <f>RES_hhdet_fec!L$174</f>
        <v>0.41323113469467559</v>
      </c>
      <c r="M106" s="57">
        <f>RES_hhdet_fec!M$174</f>
        <v>0.57699479488403493</v>
      </c>
      <c r="N106" s="57">
        <f>RES_hhdet_fec!N$174</f>
        <v>0.66210669818781875</v>
      </c>
      <c r="O106" s="57">
        <f>RES_hhdet_fec!O$174</f>
        <v>0.46031762263214832</v>
      </c>
      <c r="P106" s="57">
        <f>RES_hhdet_fec!P$174</f>
        <v>0.48325154390700448</v>
      </c>
      <c r="Q106" s="57">
        <f>RES_hhdet_fec!Q$174</f>
        <v>0.42262083686258473</v>
      </c>
    </row>
    <row r="107" spans="1:17" ht="12" customHeight="1" x14ac:dyDescent="0.25">
      <c r="A107" s="158" t="s">
        <v>62</v>
      </c>
      <c r="B107" s="157">
        <f>SUM(B108:B109)</f>
        <v>5.9556333499819374</v>
      </c>
      <c r="C107" s="157">
        <f t="shared" ref="C107:Q107" si="14">SUM(C108:C109)</f>
        <v>6.3394206268987929</v>
      </c>
      <c r="D107" s="157">
        <f t="shared" si="14"/>
        <v>6.2961230147008624</v>
      </c>
      <c r="E107" s="157">
        <f t="shared" si="14"/>
        <v>6.7062490964241661</v>
      </c>
      <c r="F107" s="157">
        <f t="shared" si="14"/>
        <v>7.0988413885854165</v>
      </c>
      <c r="G107" s="157">
        <f t="shared" si="14"/>
        <v>7.1616892714173792</v>
      </c>
      <c r="H107" s="157">
        <f t="shared" si="14"/>
        <v>7.5660593740990327</v>
      </c>
      <c r="I107" s="157">
        <f t="shared" si="14"/>
        <v>7.4906862010507052</v>
      </c>
      <c r="J107" s="157">
        <f t="shared" si="14"/>
        <v>7.5342354463017287</v>
      </c>
      <c r="K107" s="157">
        <f t="shared" si="14"/>
        <v>7.080484214255665</v>
      </c>
      <c r="L107" s="157">
        <f t="shared" si="14"/>
        <v>7.5216814592092032</v>
      </c>
      <c r="M107" s="157">
        <f t="shared" si="14"/>
        <v>7.4395441968364757</v>
      </c>
      <c r="N107" s="157">
        <f t="shared" si="14"/>
        <v>7.3743619207032678</v>
      </c>
      <c r="O107" s="157">
        <f t="shared" si="14"/>
        <v>8.5461111995000536</v>
      </c>
      <c r="P107" s="157">
        <f t="shared" si="14"/>
        <v>8.6980354748594451</v>
      </c>
      <c r="Q107" s="157">
        <f t="shared" si="14"/>
        <v>9.0593159445051565</v>
      </c>
    </row>
    <row r="108" spans="1:17" ht="12" customHeight="1" x14ac:dyDescent="0.25">
      <c r="A108" s="23" t="s">
        <v>57</v>
      </c>
      <c r="B108" s="156">
        <f>RES_hhdet_fec!B$176</f>
        <v>1.2374906129325296</v>
      </c>
      <c r="C108" s="156">
        <f>RES_hhdet_fec!C$176</f>
        <v>1.594869149387049</v>
      </c>
      <c r="D108" s="156">
        <f>RES_hhdet_fec!D$176</f>
        <v>1.3728752139355296</v>
      </c>
      <c r="E108" s="156">
        <f>RES_hhdet_fec!E$176</f>
        <v>1.3830103268143128</v>
      </c>
      <c r="F108" s="156">
        <f>RES_hhdet_fec!F$176</f>
        <v>1.6599044868827035</v>
      </c>
      <c r="G108" s="156">
        <f>RES_hhdet_fec!G$176</f>
        <v>1.8745407954961133</v>
      </c>
      <c r="H108" s="156">
        <f>RES_hhdet_fec!H$176</f>
        <v>2.4772826317630434</v>
      </c>
      <c r="I108" s="156">
        <f>RES_hhdet_fec!I$176</f>
        <v>1.5489237031946934</v>
      </c>
      <c r="J108" s="156">
        <f>RES_hhdet_fec!J$176</f>
        <v>1.7465729037039746</v>
      </c>
      <c r="K108" s="156">
        <f>RES_hhdet_fec!K$176</f>
        <v>0.72574820951999308</v>
      </c>
      <c r="L108" s="156">
        <f>RES_hhdet_fec!L$176</f>
        <v>1.3501407421370539</v>
      </c>
      <c r="M108" s="156">
        <f>RES_hhdet_fec!M$176</f>
        <v>1.0284101000583044</v>
      </c>
      <c r="N108" s="156">
        <f>RES_hhdet_fec!N$176</f>
        <v>0.4586670514243183</v>
      </c>
      <c r="O108" s="156">
        <f>RES_hhdet_fec!O$176</f>
        <v>2.7212800486017983</v>
      </c>
      <c r="P108" s="156">
        <f>RES_hhdet_fec!P$176</f>
        <v>1.9488275367040326</v>
      </c>
      <c r="Q108" s="156">
        <f>RES_hhdet_fec!Q$176</f>
        <v>1.8398699383940453</v>
      </c>
    </row>
    <row r="109" spans="1:17" ht="12" customHeight="1" x14ac:dyDescent="0.25">
      <c r="A109" s="29" t="s">
        <v>140</v>
      </c>
      <c r="B109" s="57">
        <f>RES_hhdet_fec!B$177</f>
        <v>4.7181427370494076</v>
      </c>
      <c r="C109" s="57">
        <f>RES_hhdet_fec!C$177</f>
        <v>4.7445514775117443</v>
      </c>
      <c r="D109" s="57">
        <f>RES_hhdet_fec!D$177</f>
        <v>4.9232478007653331</v>
      </c>
      <c r="E109" s="57">
        <f>RES_hhdet_fec!E$177</f>
        <v>5.3232387696098531</v>
      </c>
      <c r="F109" s="57">
        <f>RES_hhdet_fec!F$177</f>
        <v>5.4389369017027125</v>
      </c>
      <c r="G109" s="57">
        <f>RES_hhdet_fec!G$177</f>
        <v>5.2871484759212661</v>
      </c>
      <c r="H109" s="57">
        <f>RES_hhdet_fec!H$177</f>
        <v>5.0887767423359893</v>
      </c>
      <c r="I109" s="57">
        <f>RES_hhdet_fec!I$177</f>
        <v>5.9417624978560113</v>
      </c>
      <c r="J109" s="57">
        <f>RES_hhdet_fec!J$177</f>
        <v>5.7876625425977544</v>
      </c>
      <c r="K109" s="57">
        <f>RES_hhdet_fec!K$177</f>
        <v>6.3547360047356722</v>
      </c>
      <c r="L109" s="57">
        <f>RES_hhdet_fec!L$177</f>
        <v>6.1715407170721495</v>
      </c>
      <c r="M109" s="57">
        <f>RES_hhdet_fec!M$177</f>
        <v>6.4111340967781709</v>
      </c>
      <c r="N109" s="57">
        <f>RES_hhdet_fec!N$177</f>
        <v>6.9156948692789495</v>
      </c>
      <c r="O109" s="57">
        <f>RES_hhdet_fec!O$177</f>
        <v>5.8248311508982544</v>
      </c>
      <c r="P109" s="57">
        <f>RES_hhdet_fec!P$177</f>
        <v>6.7492079381554131</v>
      </c>
      <c r="Q109" s="57">
        <f>RES_hhdet_fec!Q$177</f>
        <v>7.2194460061111112</v>
      </c>
    </row>
    <row r="111" spans="1:17" ht="12" customHeight="1" x14ac:dyDescent="0.25">
      <c r="A111" s="152" t="s">
        <v>119</v>
      </c>
      <c r="B111" s="168">
        <f>SUM(B112,B114,B116,B125)</f>
        <v>86.065630261790162</v>
      </c>
      <c r="C111" s="168">
        <f t="shared" ref="C111:Q111" si="15">SUM(C112,C114,C116,C125)</f>
        <v>95.894621191673835</v>
      </c>
      <c r="D111" s="168">
        <f t="shared" si="15"/>
        <v>89.640960101752242</v>
      </c>
      <c r="E111" s="168">
        <f t="shared" si="15"/>
        <v>98.825831287978289</v>
      </c>
      <c r="F111" s="168">
        <f t="shared" si="15"/>
        <v>108.6678385762899</v>
      </c>
      <c r="G111" s="168">
        <f t="shared" si="15"/>
        <v>108.67025679633626</v>
      </c>
      <c r="H111" s="168">
        <f t="shared" si="15"/>
        <v>120.8323018544431</v>
      </c>
      <c r="I111" s="168">
        <f t="shared" si="15"/>
        <v>108.60095470379065</v>
      </c>
      <c r="J111" s="168">
        <f t="shared" si="15"/>
        <v>116.22104748193209</v>
      </c>
      <c r="K111" s="168">
        <f t="shared" si="15"/>
        <v>100.32604841923931</v>
      </c>
      <c r="L111" s="168">
        <f t="shared" si="15"/>
        <v>112.66035575218083</v>
      </c>
      <c r="M111" s="168">
        <f t="shared" si="15"/>
        <v>93.327166759381143</v>
      </c>
      <c r="N111" s="168">
        <f t="shared" si="15"/>
        <v>92.488503830274638</v>
      </c>
      <c r="O111" s="168">
        <f t="shared" si="15"/>
        <v>100.84799482019018</v>
      </c>
      <c r="P111" s="168">
        <f t="shared" si="15"/>
        <v>97.114018083787798</v>
      </c>
      <c r="Q111" s="168">
        <f t="shared" si="15"/>
        <v>105.97757119725482</v>
      </c>
    </row>
    <row r="112" spans="1:17" ht="12" customHeight="1" x14ac:dyDescent="0.25">
      <c r="A112" s="158" t="s">
        <v>65</v>
      </c>
      <c r="B112" s="157">
        <f>B113</f>
        <v>66.801276088571981</v>
      </c>
      <c r="C112" s="157">
        <f t="shared" ref="C112:Q112" si="16">C113</f>
        <v>75.579116617945544</v>
      </c>
      <c r="D112" s="157">
        <f t="shared" si="16"/>
        <v>69.295989844818507</v>
      </c>
      <c r="E112" s="157">
        <f t="shared" si="16"/>
        <v>77.055743445485646</v>
      </c>
      <c r="F112" s="157">
        <f t="shared" si="16"/>
        <v>85.6473654905963</v>
      </c>
      <c r="G112" s="157">
        <f t="shared" si="16"/>
        <v>85.381829040906979</v>
      </c>
      <c r="H112" s="157">
        <f t="shared" si="16"/>
        <v>95.960942654711289</v>
      </c>
      <c r="I112" s="157">
        <f t="shared" si="16"/>
        <v>83.572541400509053</v>
      </c>
      <c r="J112" s="157">
        <f t="shared" si="16"/>
        <v>90.653389194363342</v>
      </c>
      <c r="K112" s="157">
        <f t="shared" si="16"/>
        <v>75.749387954086728</v>
      </c>
      <c r="L112" s="157">
        <f t="shared" si="16"/>
        <v>86.50282848577838</v>
      </c>
      <c r="M112" s="157">
        <f t="shared" si="16"/>
        <v>66.513638780241521</v>
      </c>
      <c r="N112" s="157">
        <f t="shared" si="16"/>
        <v>65.563637142803955</v>
      </c>
      <c r="O112" s="157">
        <f t="shared" si="16"/>
        <v>72.914544101838572</v>
      </c>
      <c r="P112" s="157">
        <f t="shared" si="16"/>
        <v>68.369603663250373</v>
      </c>
      <c r="Q112" s="157">
        <f t="shared" si="16"/>
        <v>76.797548826971024</v>
      </c>
    </row>
    <row r="113" spans="1:17" ht="12" customHeight="1" x14ac:dyDescent="0.25">
      <c r="A113" s="23" t="s">
        <v>60</v>
      </c>
      <c r="B113" s="57">
        <f>RES_hhdet_tes!B$163</f>
        <v>66.801276088571981</v>
      </c>
      <c r="C113" s="57">
        <f>RES_hhdet_tes!C$163</f>
        <v>75.579116617945544</v>
      </c>
      <c r="D113" s="57">
        <f>RES_hhdet_tes!D$163</f>
        <v>69.295989844818507</v>
      </c>
      <c r="E113" s="57">
        <f>RES_hhdet_tes!E$163</f>
        <v>77.055743445485646</v>
      </c>
      <c r="F113" s="57">
        <f>RES_hhdet_tes!F$163</f>
        <v>85.6473654905963</v>
      </c>
      <c r="G113" s="57">
        <f>RES_hhdet_tes!G$163</f>
        <v>85.381829040906979</v>
      </c>
      <c r="H113" s="57">
        <f>RES_hhdet_tes!H$163</f>
        <v>95.960942654711289</v>
      </c>
      <c r="I113" s="57">
        <f>RES_hhdet_tes!I$163</f>
        <v>83.572541400509053</v>
      </c>
      <c r="J113" s="57">
        <f>RES_hhdet_tes!J$163</f>
        <v>90.653389194363342</v>
      </c>
      <c r="K113" s="57">
        <f>RES_hhdet_tes!K$163</f>
        <v>75.749387954086728</v>
      </c>
      <c r="L113" s="57">
        <f>RES_hhdet_tes!L$163</f>
        <v>86.50282848577838</v>
      </c>
      <c r="M113" s="57">
        <f>RES_hhdet_tes!M$163</f>
        <v>66.513638780241521</v>
      </c>
      <c r="N113" s="57">
        <f>RES_hhdet_tes!N$163</f>
        <v>65.563637142803955</v>
      </c>
      <c r="O113" s="57">
        <f>RES_hhdet_tes!O$163</f>
        <v>72.914544101838572</v>
      </c>
      <c r="P113" s="57">
        <f>RES_hhdet_tes!P$163</f>
        <v>68.369603663250373</v>
      </c>
      <c r="Q113" s="57">
        <f>RES_hhdet_tes!Q$163</f>
        <v>76.797548826971024</v>
      </c>
    </row>
    <row r="114" spans="1:17" ht="12" customHeight="1" x14ac:dyDescent="0.25">
      <c r="A114" s="158" t="s">
        <v>112</v>
      </c>
      <c r="B114" s="157">
        <f>B115</f>
        <v>2.9063605220769728E-2</v>
      </c>
      <c r="C114" s="157">
        <f t="shared" ref="C114:Q114" si="17">C115</f>
        <v>3.3287907889829584E-2</v>
      </c>
      <c r="D114" s="157">
        <f t="shared" si="17"/>
        <v>3.7244370673962308E-2</v>
      </c>
      <c r="E114" s="157">
        <f t="shared" si="17"/>
        <v>4.0613336096443853E-2</v>
      </c>
      <c r="F114" s="157">
        <f t="shared" si="17"/>
        <v>4.5177653768543498E-2</v>
      </c>
      <c r="G114" s="157">
        <f t="shared" si="17"/>
        <v>5.6990891155175062E-2</v>
      </c>
      <c r="H114" s="157">
        <f t="shared" si="17"/>
        <v>6.877608166956263E-2</v>
      </c>
      <c r="I114" s="157">
        <f t="shared" si="17"/>
        <v>8.8690646576015691E-2</v>
      </c>
      <c r="J114" s="157">
        <f t="shared" si="17"/>
        <v>0.10357542425517872</v>
      </c>
      <c r="K114" s="157">
        <f t="shared" si="17"/>
        <v>0.13355562043676075</v>
      </c>
      <c r="L114" s="157">
        <f t="shared" si="17"/>
        <v>0.15357064135091539</v>
      </c>
      <c r="M114" s="157">
        <f t="shared" si="17"/>
        <v>0.17415027625657589</v>
      </c>
      <c r="N114" s="157">
        <f t="shared" si="17"/>
        <v>0.19810969081096982</v>
      </c>
      <c r="O114" s="157">
        <f t="shared" si="17"/>
        <v>0.22421904318893826</v>
      </c>
      <c r="P114" s="157">
        <f t="shared" si="17"/>
        <v>0.25218832384014728</v>
      </c>
      <c r="Q114" s="157">
        <f t="shared" si="17"/>
        <v>0.23788441791113829</v>
      </c>
    </row>
    <row r="115" spans="1:17" ht="12" customHeight="1" x14ac:dyDescent="0.25">
      <c r="A115" s="23" t="s">
        <v>60</v>
      </c>
      <c r="B115" s="156">
        <f>RES_hhdet_tes!B$165</f>
        <v>2.9063605220769728E-2</v>
      </c>
      <c r="C115" s="156">
        <f>RES_hhdet_tes!C$165</f>
        <v>3.3287907889829584E-2</v>
      </c>
      <c r="D115" s="156">
        <f>RES_hhdet_tes!D$165</f>
        <v>3.7244370673962308E-2</v>
      </c>
      <c r="E115" s="156">
        <f>RES_hhdet_tes!E$165</f>
        <v>4.0613336096443853E-2</v>
      </c>
      <c r="F115" s="156">
        <f>RES_hhdet_tes!F$165</f>
        <v>4.5177653768543498E-2</v>
      </c>
      <c r="G115" s="156">
        <f>RES_hhdet_tes!G$165</f>
        <v>5.6990891155175062E-2</v>
      </c>
      <c r="H115" s="156">
        <f>RES_hhdet_tes!H$165</f>
        <v>6.877608166956263E-2</v>
      </c>
      <c r="I115" s="156">
        <f>RES_hhdet_tes!I$165</f>
        <v>8.8690646576015691E-2</v>
      </c>
      <c r="J115" s="156">
        <f>RES_hhdet_tes!J$165</f>
        <v>0.10357542425517872</v>
      </c>
      <c r="K115" s="156">
        <f>RES_hhdet_tes!K$165</f>
        <v>0.13355562043676075</v>
      </c>
      <c r="L115" s="156">
        <f>RES_hhdet_tes!L$165</f>
        <v>0.15357064135091539</v>
      </c>
      <c r="M115" s="156">
        <f>RES_hhdet_tes!M$165</f>
        <v>0.17415027625657589</v>
      </c>
      <c r="N115" s="156">
        <f>RES_hhdet_tes!N$165</f>
        <v>0.19810969081096982</v>
      </c>
      <c r="O115" s="156">
        <f>RES_hhdet_tes!O$165</f>
        <v>0.22421904318893826</v>
      </c>
      <c r="P115" s="156">
        <f>RES_hhdet_tes!P$165</f>
        <v>0.25218832384014728</v>
      </c>
      <c r="Q115" s="156">
        <f>RES_hhdet_tes!Q$165</f>
        <v>0.23788441791113829</v>
      </c>
    </row>
    <row r="116" spans="1:17" ht="12" customHeight="1" x14ac:dyDescent="0.25">
      <c r="A116" s="158" t="s">
        <v>63</v>
      </c>
      <c r="B116" s="157">
        <f>SUM(B117:B118,B121:B122)</f>
        <v>15.036017943299344</v>
      </c>
      <c r="C116" s="157">
        <f t="shared" ref="C116:Q116" si="18">SUM(C117:C118,C121:C122)</f>
        <v>15.876655629070044</v>
      </c>
      <c r="D116" s="157">
        <f t="shared" si="18"/>
        <v>15.816039023147702</v>
      </c>
      <c r="E116" s="157">
        <f t="shared" si="18"/>
        <v>16.875775807725393</v>
      </c>
      <c r="F116" s="157">
        <f t="shared" si="18"/>
        <v>17.870091248735942</v>
      </c>
      <c r="G116" s="157">
        <f t="shared" si="18"/>
        <v>18.116496960276134</v>
      </c>
      <c r="H116" s="157">
        <f t="shared" si="18"/>
        <v>19.540695786797794</v>
      </c>
      <c r="I116" s="157">
        <f t="shared" si="18"/>
        <v>19.331332895556017</v>
      </c>
      <c r="J116" s="157">
        <f t="shared" si="18"/>
        <v>19.856706094095408</v>
      </c>
      <c r="K116" s="157">
        <f t="shared" si="18"/>
        <v>18.801819697762905</v>
      </c>
      <c r="L116" s="157">
        <f t="shared" si="18"/>
        <v>20.199915732449259</v>
      </c>
      <c r="M116" s="157">
        <f t="shared" si="18"/>
        <v>20.756140730153717</v>
      </c>
      <c r="N116" s="157">
        <f t="shared" si="18"/>
        <v>20.664819839337934</v>
      </c>
      <c r="O116" s="157">
        <f t="shared" si="18"/>
        <v>21.464838240365289</v>
      </c>
      <c r="P116" s="157">
        <f t="shared" si="18"/>
        <v>21.824981750945483</v>
      </c>
      <c r="Q116" s="157">
        <f t="shared" si="18"/>
        <v>21.911845753214163</v>
      </c>
    </row>
    <row r="117" spans="1:17" ht="12" customHeight="1" x14ac:dyDescent="0.25">
      <c r="A117" s="167" t="s">
        <v>144</v>
      </c>
      <c r="B117" s="132">
        <f>RES_hhdet_tes!B$167</f>
        <v>3.9238748892276871</v>
      </c>
      <c r="C117" s="132">
        <f>RES_hhdet_tes!C$167</f>
        <v>4.8880887012291225</v>
      </c>
      <c r="D117" s="132">
        <f>RES_hhdet_tes!D$167</f>
        <v>4.3370427713941826</v>
      </c>
      <c r="E117" s="132">
        <f>RES_hhdet_tes!E$167</f>
        <v>5.0846890592973573</v>
      </c>
      <c r="F117" s="132">
        <f>RES_hhdet_tes!F$167</f>
        <v>5.3397941166986929</v>
      </c>
      <c r="G117" s="132">
        <f>RES_hhdet_tes!G$167</f>
        <v>5.2221364132698636</v>
      </c>
      <c r="H117" s="132">
        <f>RES_hhdet_tes!H$167</f>
        <v>5.53626141389352</v>
      </c>
      <c r="I117" s="132">
        <f>RES_hhdet_tes!I$167</f>
        <v>5.0829832099475585</v>
      </c>
      <c r="J117" s="132">
        <f>RES_hhdet_tes!J$167</f>
        <v>4.691103745680623</v>
      </c>
      <c r="K117" s="132">
        <f>RES_hhdet_tes!K$167</f>
        <v>2.7864688665988515</v>
      </c>
      <c r="L117" s="132">
        <f>RES_hhdet_tes!L$167</f>
        <v>1.7326639384126568</v>
      </c>
      <c r="M117" s="132">
        <f>RES_hhdet_tes!M$167</f>
        <v>0</v>
      </c>
      <c r="N117" s="132">
        <f>RES_hhdet_tes!N$167</f>
        <v>0</v>
      </c>
      <c r="O117" s="132">
        <f>RES_hhdet_tes!O$167</f>
        <v>6.8178922023409161</v>
      </c>
      <c r="P117" s="132">
        <f>RES_hhdet_tes!P$167</f>
        <v>7.5681138897723379</v>
      </c>
      <c r="Q117" s="132">
        <f>RES_hhdet_tes!Q$167</f>
        <v>9.135978436411369</v>
      </c>
    </row>
    <row r="118" spans="1:17" ht="12" customHeight="1" x14ac:dyDescent="0.25">
      <c r="A118" s="167" t="s">
        <v>143</v>
      </c>
      <c r="B118" s="132">
        <f>SUM(B119:B120)</f>
        <v>6.3172587608707311E-3</v>
      </c>
      <c r="C118" s="132">
        <f t="shared" ref="C118:Q118" si="19">SUM(C119:C120)</f>
        <v>7.7578720732301501E-3</v>
      </c>
      <c r="D118" s="132">
        <f t="shared" si="19"/>
        <v>1.13207268344711E-2</v>
      </c>
      <c r="E118" s="132">
        <f t="shared" si="19"/>
        <v>1.3012496979388E-2</v>
      </c>
      <c r="F118" s="132">
        <f t="shared" si="19"/>
        <v>1.9820740922682205E-2</v>
      </c>
      <c r="G118" s="132">
        <f t="shared" si="19"/>
        <v>2.836090997970294E-2</v>
      </c>
      <c r="H118" s="132">
        <f t="shared" si="19"/>
        <v>3.8239781451449129E-2</v>
      </c>
      <c r="I118" s="132">
        <f t="shared" si="19"/>
        <v>8.0090560058378446E-2</v>
      </c>
      <c r="J118" s="132">
        <f t="shared" si="19"/>
        <v>0.1578294274644258</v>
      </c>
      <c r="K118" s="132">
        <f t="shared" si="19"/>
        <v>0.15792990479902541</v>
      </c>
      <c r="L118" s="132">
        <f t="shared" si="19"/>
        <v>0.13578605359092638</v>
      </c>
      <c r="M118" s="132">
        <f t="shared" si="19"/>
        <v>0</v>
      </c>
      <c r="N118" s="132">
        <f t="shared" si="19"/>
        <v>0</v>
      </c>
      <c r="O118" s="132">
        <f t="shared" si="19"/>
        <v>0.85268043512427671</v>
      </c>
      <c r="P118" s="132">
        <f t="shared" si="19"/>
        <v>1.0594708737090353</v>
      </c>
      <c r="Q118" s="132">
        <f t="shared" si="19"/>
        <v>1.3695520621373833</v>
      </c>
    </row>
    <row r="119" spans="1:17" ht="12" customHeight="1" x14ac:dyDescent="0.25">
      <c r="A119" s="166" t="s">
        <v>57</v>
      </c>
      <c r="B119" s="165">
        <f>RES_hhdet_tes!B$169</f>
        <v>4.1080604569694364E-3</v>
      </c>
      <c r="C119" s="165">
        <f>RES_hhdet_tes!C$169</f>
        <v>5.5566142115949305E-3</v>
      </c>
      <c r="D119" s="165">
        <f>RES_hhdet_tes!D$169</f>
        <v>7.4513960384038772E-3</v>
      </c>
      <c r="E119" s="165">
        <f>RES_hhdet_tes!E$169</f>
        <v>8.6687764883587263E-3</v>
      </c>
      <c r="F119" s="165">
        <f>RES_hhdet_tes!F$169</f>
        <v>1.315264945014534E-2</v>
      </c>
      <c r="G119" s="165">
        <f>RES_hhdet_tes!G$169</f>
        <v>1.8788010017951013E-2</v>
      </c>
      <c r="H119" s="165">
        <f>RES_hhdet_tes!H$169</f>
        <v>2.5311858450246024E-2</v>
      </c>
      <c r="I119" s="165">
        <f>RES_hhdet_tes!I$169</f>
        <v>5.2959031739669808E-2</v>
      </c>
      <c r="J119" s="165">
        <f>RES_hhdet_tes!J$169</f>
        <v>0.10421353113613206</v>
      </c>
      <c r="K119" s="165">
        <f>RES_hhdet_tes!K$169</f>
        <v>0.10385439559626271</v>
      </c>
      <c r="L119" s="165">
        <f>RES_hhdet_tes!L$169</f>
        <v>8.913416879814548E-2</v>
      </c>
      <c r="M119" s="165">
        <f>RES_hhdet_tes!M$169</f>
        <v>0</v>
      </c>
      <c r="N119" s="165">
        <f>RES_hhdet_tes!N$169</f>
        <v>0</v>
      </c>
      <c r="O119" s="165">
        <f>RES_hhdet_tes!O$169</f>
        <v>0.56501539375569865</v>
      </c>
      <c r="P119" s="165">
        <f>RES_hhdet_tes!P$169</f>
        <v>0.70178862861251246</v>
      </c>
      <c r="Q119" s="165">
        <f>RES_hhdet_tes!Q$169</f>
        <v>0.90723609344675371</v>
      </c>
    </row>
    <row r="120" spans="1:17" ht="12" customHeight="1" x14ac:dyDescent="0.25">
      <c r="A120" s="147" t="s">
        <v>59</v>
      </c>
      <c r="B120" s="164">
        <f>RES_hhdet_tes!B$170</f>
        <v>2.2091983039012946E-3</v>
      </c>
      <c r="C120" s="164">
        <f>RES_hhdet_tes!C$170</f>
        <v>2.2012578616352201E-3</v>
      </c>
      <c r="D120" s="164">
        <f>RES_hhdet_tes!D$170</f>
        <v>3.8693307960672224E-3</v>
      </c>
      <c r="E120" s="164">
        <f>RES_hhdet_tes!E$170</f>
        <v>4.3437204910292734E-3</v>
      </c>
      <c r="F120" s="164">
        <f>RES_hhdet_tes!F$170</f>
        <v>6.6680914725368665E-3</v>
      </c>
      <c r="G120" s="164">
        <f>RES_hhdet_tes!G$170</f>
        <v>9.5728999617519274E-3</v>
      </c>
      <c r="H120" s="164">
        <f>RES_hhdet_tes!H$170</f>
        <v>1.2927923001203104E-2</v>
      </c>
      <c r="I120" s="164">
        <f>RES_hhdet_tes!I$170</f>
        <v>2.7131528318708645E-2</v>
      </c>
      <c r="J120" s="164">
        <f>RES_hhdet_tes!J$170</f>
        <v>5.3615896328293736E-2</v>
      </c>
      <c r="K120" s="164">
        <f>RES_hhdet_tes!K$170</f>
        <v>5.407550920276271E-2</v>
      </c>
      <c r="L120" s="164">
        <f>RES_hhdet_tes!L$170</f>
        <v>4.6651884792780894E-2</v>
      </c>
      <c r="M120" s="164">
        <f>RES_hhdet_tes!M$170</f>
        <v>0</v>
      </c>
      <c r="N120" s="164">
        <f>RES_hhdet_tes!N$170</f>
        <v>0</v>
      </c>
      <c r="O120" s="164">
        <f>RES_hhdet_tes!O$170</f>
        <v>0.28766504136857801</v>
      </c>
      <c r="P120" s="164">
        <f>RES_hhdet_tes!P$170</f>
        <v>0.35768224509652274</v>
      </c>
      <c r="Q120" s="164">
        <f>RES_hhdet_tes!Q$170</f>
        <v>0.46231596869062952</v>
      </c>
    </row>
    <row r="121" spans="1:17" ht="12" customHeight="1" x14ac:dyDescent="0.25">
      <c r="A121" s="163" t="s">
        <v>142</v>
      </c>
      <c r="B121" s="162">
        <f>RES_hhdet_tes!B$171</f>
        <v>11.088660077190768</v>
      </c>
      <c r="C121" s="162">
        <f>RES_hhdet_tes!C$171</f>
        <v>10.964172522734804</v>
      </c>
      <c r="D121" s="162">
        <f>RES_hhdet_tes!D$171</f>
        <v>11.438660108391689</v>
      </c>
      <c r="E121" s="162">
        <f>RES_hhdet_tes!E$171</f>
        <v>11.748900038963427</v>
      </c>
      <c r="F121" s="162">
        <f>RES_hhdet_tes!F$171</f>
        <v>12.466050503463485</v>
      </c>
      <c r="G121" s="162">
        <f>RES_hhdet_tes!G$171</f>
        <v>12.799252241237385</v>
      </c>
      <c r="H121" s="162">
        <f>RES_hhdet_tes!H$171</f>
        <v>13.875815657805886</v>
      </c>
      <c r="I121" s="162">
        <f>RES_hhdet_tes!I$171</f>
        <v>13.958610394790361</v>
      </c>
      <c r="J121" s="162">
        <f>RES_hhdet_tes!J$171</f>
        <v>14.543664008283242</v>
      </c>
      <c r="K121" s="162">
        <f>RES_hhdet_tes!K$171</f>
        <v>15.014725692000855</v>
      </c>
      <c r="L121" s="162">
        <f>RES_hhdet_tes!L$171</f>
        <v>17.040232746142152</v>
      </c>
      <c r="M121" s="162">
        <f>RES_hhdet_tes!M$171</f>
        <v>18.945849794759464</v>
      </c>
      <c r="N121" s="162">
        <f>RES_hhdet_tes!N$171</f>
        <v>18.609351460707725</v>
      </c>
      <c r="O121" s="162">
        <f>RES_hhdet_tes!O$171</f>
        <v>12.308344812863274</v>
      </c>
      <c r="P121" s="162">
        <f>RES_hhdet_tes!P$171</f>
        <v>11.630832711988901</v>
      </c>
      <c r="Q121" s="162">
        <f>RES_hhdet_tes!Q$171</f>
        <v>9.9906168059085125</v>
      </c>
    </row>
    <row r="122" spans="1:17" ht="12" customHeight="1" x14ac:dyDescent="0.25">
      <c r="A122" s="161" t="s">
        <v>141</v>
      </c>
      <c r="B122" s="160">
        <f>SUM(B123:B124)</f>
        <v>1.7165718120017243E-2</v>
      </c>
      <c r="C122" s="160">
        <f t="shared" ref="C122:Q122" si="20">SUM(C123:C124)</f>
        <v>1.6636533032887764E-2</v>
      </c>
      <c r="D122" s="160">
        <f t="shared" si="20"/>
        <v>2.9015416527359898E-2</v>
      </c>
      <c r="E122" s="160">
        <f t="shared" si="20"/>
        <v>2.9174212485221607E-2</v>
      </c>
      <c r="F122" s="160">
        <f t="shared" si="20"/>
        <v>4.4425887651083858E-2</v>
      </c>
      <c r="G122" s="160">
        <f t="shared" si="20"/>
        <v>6.6747395789183525E-2</v>
      </c>
      <c r="H122" s="160">
        <f t="shared" si="20"/>
        <v>9.0378933646937609E-2</v>
      </c>
      <c r="I122" s="160">
        <f t="shared" si="20"/>
        <v>0.20964873075971699</v>
      </c>
      <c r="J122" s="160">
        <f t="shared" si="20"/>
        <v>0.46410891266711352</v>
      </c>
      <c r="K122" s="160">
        <f t="shared" si="20"/>
        <v>0.84269523436417537</v>
      </c>
      <c r="L122" s="160">
        <f t="shared" si="20"/>
        <v>1.2912329943035228</v>
      </c>
      <c r="M122" s="160">
        <f t="shared" si="20"/>
        <v>1.8102909353942511</v>
      </c>
      <c r="N122" s="160">
        <f t="shared" si="20"/>
        <v>2.0554683786302101</v>
      </c>
      <c r="O122" s="160">
        <f t="shared" si="20"/>
        <v>1.4859207900368219</v>
      </c>
      <c r="P122" s="160">
        <f t="shared" si="20"/>
        <v>1.5665642754752089</v>
      </c>
      <c r="Q122" s="160">
        <f t="shared" si="20"/>
        <v>1.415698448756896</v>
      </c>
    </row>
    <row r="123" spans="1:17" ht="12" customHeight="1" x14ac:dyDescent="0.25">
      <c r="A123" s="148" t="s">
        <v>60</v>
      </c>
      <c r="B123" s="156">
        <f>RES_hhdet_tes!B$173</f>
        <v>1.161116238449399E-2</v>
      </c>
      <c r="C123" s="156">
        <f>RES_hhdet_tes!C$173</f>
        <v>1.228642821108483E-2</v>
      </c>
      <c r="D123" s="156">
        <f>RES_hhdet_tes!D$173</f>
        <v>1.9564100320572746E-2</v>
      </c>
      <c r="E123" s="156">
        <f>RES_hhdet_tes!E$173</f>
        <v>1.992019926520272E-2</v>
      </c>
      <c r="F123" s="156">
        <f>RES_hhdet_tes!F$173</f>
        <v>3.0576774592738061E-2</v>
      </c>
      <c r="G123" s="156">
        <f>RES_hhdet_tes!G$173</f>
        <v>4.5725824927228279E-2</v>
      </c>
      <c r="H123" s="156">
        <f>RES_hhdet_tes!H$173</f>
        <v>6.3079360202772689E-2</v>
      </c>
      <c r="I123" s="156">
        <f>RES_hhdet_tes!I$173</f>
        <v>0.14461189532261881</v>
      </c>
      <c r="J123" s="156">
        <f>RES_hhdet_tes!J$173</f>
        <v>0.32144285189256949</v>
      </c>
      <c r="K123" s="156">
        <f>RES_hhdet_tes!K$173</f>
        <v>0.56238273043271503</v>
      </c>
      <c r="L123" s="156">
        <f>RES_hhdet_tes!L$173</f>
        <v>0.87800185960884736</v>
      </c>
      <c r="M123" s="156">
        <f>RES_hhdet_tes!M$173</f>
        <v>1.2332961405102161</v>
      </c>
      <c r="N123" s="156">
        <f>RES_hhdet_tes!N$173</f>
        <v>1.3933616804423912</v>
      </c>
      <c r="O123" s="156">
        <f>RES_hhdet_tes!O$173</f>
        <v>1.0256031674046735</v>
      </c>
      <c r="P123" s="156">
        <f>RES_hhdet_tes!P$173</f>
        <v>1.0833127315682045</v>
      </c>
      <c r="Q123" s="156">
        <f>RES_hhdet_tes!Q$173</f>
        <v>0.99307761189431121</v>
      </c>
    </row>
    <row r="124" spans="1:17" ht="12" customHeight="1" x14ac:dyDescent="0.25">
      <c r="A124" s="159" t="s">
        <v>59</v>
      </c>
      <c r="B124" s="57">
        <f>RES_hhdet_tes!B$174</f>
        <v>5.5545557355232535E-3</v>
      </c>
      <c r="C124" s="57">
        <f>RES_hhdet_tes!C$174</f>
        <v>4.3501048218029343E-3</v>
      </c>
      <c r="D124" s="57">
        <f>RES_hhdet_tes!D$174</f>
        <v>9.4513162067871512E-3</v>
      </c>
      <c r="E124" s="57">
        <f>RES_hhdet_tes!E$174</f>
        <v>9.254013220018887E-3</v>
      </c>
      <c r="F124" s="57">
        <f>RES_hhdet_tes!F$174</f>
        <v>1.3849113058345798E-2</v>
      </c>
      <c r="G124" s="57">
        <f>RES_hhdet_tes!G$174</f>
        <v>2.102157086195525E-2</v>
      </c>
      <c r="H124" s="57">
        <f>RES_hhdet_tes!H$174</f>
        <v>2.7299573444164928E-2</v>
      </c>
      <c r="I124" s="57">
        <f>RES_hhdet_tes!I$174</f>
        <v>6.5036835437098178E-2</v>
      </c>
      <c r="J124" s="57">
        <f>RES_hhdet_tes!J$174</f>
        <v>0.14266606077454402</v>
      </c>
      <c r="K124" s="57">
        <f>RES_hhdet_tes!K$174</f>
        <v>0.2803125039314604</v>
      </c>
      <c r="L124" s="57">
        <f>RES_hhdet_tes!L$174</f>
        <v>0.41323113469467548</v>
      </c>
      <c r="M124" s="57">
        <f>RES_hhdet_tes!M$174</f>
        <v>0.57699479488403493</v>
      </c>
      <c r="N124" s="57">
        <f>RES_hhdet_tes!N$174</f>
        <v>0.66210669818781887</v>
      </c>
      <c r="O124" s="57">
        <f>RES_hhdet_tes!O$174</f>
        <v>0.46031762263214832</v>
      </c>
      <c r="P124" s="57">
        <f>RES_hhdet_tes!P$174</f>
        <v>0.48325154390700453</v>
      </c>
      <c r="Q124" s="57">
        <f>RES_hhdet_tes!Q$174</f>
        <v>0.42262083686258478</v>
      </c>
    </row>
    <row r="125" spans="1:17" ht="12" customHeight="1" x14ac:dyDescent="0.25">
      <c r="A125" s="158" t="s">
        <v>62</v>
      </c>
      <c r="B125" s="157">
        <f>SUM(B126:B127)</f>
        <v>4.1992726246980618</v>
      </c>
      <c r="C125" s="157">
        <f t="shared" ref="C125:Q125" si="21">SUM(C126:C127)</f>
        <v>4.4055610367684181</v>
      </c>
      <c r="D125" s="157">
        <f t="shared" si="21"/>
        <v>4.4916868631120623</v>
      </c>
      <c r="E125" s="157">
        <f t="shared" si="21"/>
        <v>4.8536986986708106</v>
      </c>
      <c r="F125" s="157">
        <f t="shared" si="21"/>
        <v>5.1052041831890991</v>
      </c>
      <c r="G125" s="157">
        <f t="shared" si="21"/>
        <v>5.1149399039979659</v>
      </c>
      <c r="H125" s="157">
        <f t="shared" si="21"/>
        <v>5.2618873312644503</v>
      </c>
      <c r="I125" s="157">
        <f t="shared" si="21"/>
        <v>5.6083897611495646</v>
      </c>
      <c r="J125" s="157">
        <f t="shared" si="21"/>
        <v>5.6073767692181509</v>
      </c>
      <c r="K125" s="157">
        <f t="shared" si="21"/>
        <v>5.6412851469529066</v>
      </c>
      <c r="L125" s="157">
        <f t="shared" si="21"/>
        <v>5.8040408926022895</v>
      </c>
      <c r="M125" s="157">
        <f t="shared" si="21"/>
        <v>5.8832369727293239</v>
      </c>
      <c r="N125" s="157">
        <f t="shared" si="21"/>
        <v>6.0619371573217835</v>
      </c>
      <c r="O125" s="157">
        <f t="shared" si="21"/>
        <v>6.2443934347973737</v>
      </c>
      <c r="P125" s="157">
        <f t="shared" si="21"/>
        <v>6.6672443457517998</v>
      </c>
      <c r="Q125" s="157">
        <f t="shared" si="21"/>
        <v>7.0302921991584961</v>
      </c>
    </row>
    <row r="126" spans="1:17" ht="12" customHeight="1" x14ac:dyDescent="0.25">
      <c r="A126" s="23" t="s">
        <v>57</v>
      </c>
      <c r="B126" s="156">
        <f>RES_hhdet_tes!B$176</f>
        <v>0.49564231643226753</v>
      </c>
      <c r="C126" s="156">
        <f>RES_hhdet_tes!C$176</f>
        <v>0.66098110429811852</v>
      </c>
      <c r="D126" s="156">
        <f>RES_hhdet_tes!D$176</f>
        <v>0.57258218232706182</v>
      </c>
      <c r="E126" s="156">
        <f>RES_hhdet_tes!E$176</f>
        <v>0.5837124638113983</v>
      </c>
      <c r="F126" s="156">
        <f>RES_hhdet_tes!F$176</f>
        <v>0.71613030129529565</v>
      </c>
      <c r="G126" s="156">
        <f>RES_hhdet_tes!G$176</f>
        <v>0.82139951853501036</v>
      </c>
      <c r="H126" s="156">
        <f>RES_hhdet_tes!H$176</f>
        <v>1.1062723690036242</v>
      </c>
      <c r="I126" s="156">
        <f>RES_hhdet_tes!I$176</f>
        <v>0.70595874754222787</v>
      </c>
      <c r="J126" s="156">
        <f>RES_hhdet_tes!J$176</f>
        <v>0.79831465803570056</v>
      </c>
      <c r="K126" s="156">
        <f>RES_hhdet_tes!K$176</f>
        <v>0.33423744202024935</v>
      </c>
      <c r="L126" s="156">
        <f>RES_hhdet_tes!L$176</f>
        <v>0.62992088285507386</v>
      </c>
      <c r="M126" s="156">
        <f>RES_hhdet_tes!M$176</f>
        <v>0.48257583651080621</v>
      </c>
      <c r="N126" s="156">
        <f>RES_hhdet_tes!N$176</f>
        <v>0.21695019684207989</v>
      </c>
      <c r="O126" s="156">
        <f>RES_hhdet_tes!O$176</f>
        <v>1.3042018251417238</v>
      </c>
      <c r="P126" s="156">
        <f>RES_hhdet_tes!P$176</f>
        <v>0.93639637799456821</v>
      </c>
      <c r="Q126" s="156">
        <f>RES_hhdet_tes!Q$176</f>
        <v>0.88404310481319026</v>
      </c>
    </row>
    <row r="127" spans="1:17" ht="12" customHeight="1" x14ac:dyDescent="0.25">
      <c r="A127" s="29" t="s">
        <v>140</v>
      </c>
      <c r="B127" s="57">
        <f>RES_hhdet_tes!B$177</f>
        <v>3.7036303082657946</v>
      </c>
      <c r="C127" s="57">
        <f>RES_hhdet_tes!C$177</f>
        <v>3.7445799324703</v>
      </c>
      <c r="D127" s="57">
        <f>RES_hhdet_tes!D$177</f>
        <v>3.9191046807850007</v>
      </c>
      <c r="E127" s="57">
        <f>RES_hhdet_tes!E$177</f>
        <v>4.2699862348594122</v>
      </c>
      <c r="F127" s="57">
        <f>RES_hhdet_tes!F$177</f>
        <v>4.3890738818938031</v>
      </c>
      <c r="G127" s="57">
        <f>RES_hhdet_tes!G$177</f>
        <v>4.2935403854629559</v>
      </c>
      <c r="H127" s="57">
        <f>RES_hhdet_tes!H$177</f>
        <v>4.1556149622608256</v>
      </c>
      <c r="I127" s="57">
        <f>RES_hhdet_tes!I$177</f>
        <v>4.9024310136073366</v>
      </c>
      <c r="J127" s="57">
        <f>RES_hhdet_tes!J$177</f>
        <v>4.8090621111824499</v>
      </c>
      <c r="K127" s="57">
        <f>RES_hhdet_tes!K$177</f>
        <v>5.307047704932657</v>
      </c>
      <c r="L127" s="57">
        <f>RES_hhdet_tes!L$177</f>
        <v>5.1741200097472158</v>
      </c>
      <c r="M127" s="57">
        <f>RES_hhdet_tes!M$177</f>
        <v>5.4006611362185177</v>
      </c>
      <c r="N127" s="57">
        <f>RES_hhdet_tes!N$177</f>
        <v>5.8449869604797033</v>
      </c>
      <c r="O127" s="57">
        <f>RES_hhdet_tes!O$177</f>
        <v>4.94019160965565</v>
      </c>
      <c r="P127" s="57">
        <f>RES_hhdet_tes!P$177</f>
        <v>5.7308479677572315</v>
      </c>
      <c r="Q127" s="57">
        <f>RES_hhdet_tes!Q$177</f>
        <v>6.1462490943453059</v>
      </c>
    </row>
    <row r="129" spans="1:17" ht="12" customHeight="1" x14ac:dyDescent="0.25">
      <c r="A129" s="152" t="s">
        <v>199</v>
      </c>
      <c r="B129" s="175">
        <f t="shared" ref="B129:Q144" si="22">IF(B111=0,"",B111/B93)</f>
        <v>0.70173386246943603</v>
      </c>
      <c r="C129" s="175">
        <f t="shared" si="22"/>
        <v>0.70442615621344673</v>
      </c>
      <c r="D129" s="175">
        <f t="shared" si="22"/>
        <v>0.70867793440989124</v>
      </c>
      <c r="E129" s="175">
        <f t="shared" si="22"/>
        <v>0.71328916086514793</v>
      </c>
      <c r="F129" s="175">
        <f t="shared" si="22"/>
        <v>0.71772346486375926</v>
      </c>
      <c r="G129" s="175">
        <f t="shared" si="22"/>
        <v>0.72143437433357527</v>
      </c>
      <c r="H129" s="175">
        <f t="shared" si="22"/>
        <v>0.72547925790694046</v>
      </c>
      <c r="I129" s="175">
        <f t="shared" si="22"/>
        <v>0.73168132346230508</v>
      </c>
      <c r="J129" s="175">
        <f t="shared" si="22"/>
        <v>0.73745031376511205</v>
      </c>
      <c r="K129" s="175">
        <f t="shared" si="22"/>
        <v>0.74760460055985545</v>
      </c>
      <c r="L129" s="175">
        <f t="shared" si="22"/>
        <v>0.75397091965831475</v>
      </c>
      <c r="M129" s="175">
        <f t="shared" si="22"/>
        <v>0.76268675125993368</v>
      </c>
      <c r="N129" s="175">
        <f t="shared" si="22"/>
        <v>0.76928686524195822</v>
      </c>
      <c r="O129" s="175">
        <f t="shared" si="22"/>
        <v>0.75734873079981235</v>
      </c>
      <c r="P129" s="175">
        <f t="shared" si="22"/>
        <v>0.76180467024402843</v>
      </c>
      <c r="Q129" s="175">
        <f t="shared" si="22"/>
        <v>0.76475735597601258</v>
      </c>
    </row>
    <row r="130" spans="1:17" ht="12" customHeight="1" x14ac:dyDescent="0.25">
      <c r="A130" s="158" t="s">
        <v>65</v>
      </c>
      <c r="B130" s="169">
        <f t="shared" si="22"/>
        <v>0.72264125702688986</v>
      </c>
      <c r="C130" s="169">
        <f t="shared" si="22"/>
        <v>0.7254063935030618</v>
      </c>
      <c r="D130" s="169">
        <f t="shared" si="22"/>
        <v>0.72842764942874916</v>
      </c>
      <c r="E130" s="169">
        <f t="shared" si="22"/>
        <v>0.73212553843267436</v>
      </c>
      <c r="F130" s="169">
        <f t="shared" si="22"/>
        <v>0.73543303929852111</v>
      </c>
      <c r="G130" s="169">
        <f t="shared" si="22"/>
        <v>0.73866122372103915</v>
      </c>
      <c r="H130" s="169">
        <f t="shared" si="22"/>
        <v>0.74226359281216625</v>
      </c>
      <c r="I130" s="169">
        <f t="shared" si="22"/>
        <v>0.74611797807667224</v>
      </c>
      <c r="J130" s="169">
        <f t="shared" si="22"/>
        <v>0.74991036350138707</v>
      </c>
      <c r="K130" s="169">
        <f t="shared" si="22"/>
        <v>0.75492022424689609</v>
      </c>
      <c r="L130" s="169">
        <f t="shared" si="22"/>
        <v>0.75951434494584291</v>
      </c>
      <c r="M130" s="169">
        <f t="shared" si="22"/>
        <v>0.76438447634999285</v>
      </c>
      <c r="N130" s="169">
        <f t="shared" si="22"/>
        <v>0.76934298867750772</v>
      </c>
      <c r="O130" s="169">
        <f t="shared" si="22"/>
        <v>0.77466811621344844</v>
      </c>
      <c r="P130" s="169">
        <f t="shared" si="22"/>
        <v>0.78029330773727423</v>
      </c>
      <c r="Q130" s="169">
        <f t="shared" si="22"/>
        <v>0.78514900982580826</v>
      </c>
    </row>
    <row r="131" spans="1:17" ht="12" customHeight="1" x14ac:dyDescent="0.25">
      <c r="A131" s="23" t="s">
        <v>60</v>
      </c>
      <c r="B131" s="65">
        <f t="shared" si="22"/>
        <v>0.72264125702688986</v>
      </c>
      <c r="C131" s="65">
        <f t="shared" si="22"/>
        <v>0.7254063935030618</v>
      </c>
      <c r="D131" s="65">
        <f t="shared" si="22"/>
        <v>0.72842764942874916</v>
      </c>
      <c r="E131" s="65">
        <f t="shared" si="22"/>
        <v>0.73212553843267436</v>
      </c>
      <c r="F131" s="65">
        <f t="shared" si="22"/>
        <v>0.73543303929852111</v>
      </c>
      <c r="G131" s="65">
        <f t="shared" si="22"/>
        <v>0.73866122372103915</v>
      </c>
      <c r="H131" s="65">
        <f t="shared" si="22"/>
        <v>0.74226359281216625</v>
      </c>
      <c r="I131" s="65">
        <f t="shared" si="22"/>
        <v>0.74611797807667224</v>
      </c>
      <c r="J131" s="65">
        <f t="shared" si="22"/>
        <v>0.74991036350138707</v>
      </c>
      <c r="K131" s="65">
        <f t="shared" si="22"/>
        <v>0.75492022424689609</v>
      </c>
      <c r="L131" s="65">
        <f t="shared" si="22"/>
        <v>0.75951434494584291</v>
      </c>
      <c r="M131" s="65">
        <f t="shared" si="22"/>
        <v>0.76438447634999285</v>
      </c>
      <c r="N131" s="65">
        <f t="shared" si="22"/>
        <v>0.76934298867750772</v>
      </c>
      <c r="O131" s="65">
        <f t="shared" si="22"/>
        <v>0.77466811621344844</v>
      </c>
      <c r="P131" s="65">
        <f t="shared" si="22"/>
        <v>0.78029330773727423</v>
      </c>
      <c r="Q131" s="65">
        <f t="shared" si="22"/>
        <v>0.78514900982580826</v>
      </c>
    </row>
    <row r="132" spans="1:17" ht="12" customHeight="1" x14ac:dyDescent="0.25">
      <c r="A132" s="158" t="s">
        <v>112</v>
      </c>
      <c r="B132" s="169">
        <f t="shared" si="22"/>
        <v>1.6074362296711271</v>
      </c>
      <c r="C132" s="169">
        <f t="shared" si="22"/>
        <v>1.6717305097831856</v>
      </c>
      <c r="D132" s="169">
        <f t="shared" si="22"/>
        <v>1.7327351600164118</v>
      </c>
      <c r="E132" s="169">
        <f t="shared" si="22"/>
        <v>1.7843187396869202</v>
      </c>
      <c r="F132" s="169">
        <f t="shared" si="22"/>
        <v>1.8469137649734289</v>
      </c>
      <c r="G132" s="169">
        <f t="shared" si="22"/>
        <v>1.9432231532709765</v>
      </c>
      <c r="H132" s="169">
        <f t="shared" si="22"/>
        <v>2.0258631188638718</v>
      </c>
      <c r="I132" s="169">
        <f t="shared" si="22"/>
        <v>2.1334270443934735</v>
      </c>
      <c r="J132" s="169">
        <f t="shared" si="22"/>
        <v>2.2208595631781374</v>
      </c>
      <c r="K132" s="169">
        <f t="shared" si="22"/>
        <v>2.3728225646613619</v>
      </c>
      <c r="L132" s="169">
        <f t="shared" si="22"/>
        <v>2.4936971862797268</v>
      </c>
      <c r="M132" s="169">
        <f t="shared" si="22"/>
        <v>2.6116598621197205</v>
      </c>
      <c r="N132" s="169">
        <f t="shared" si="22"/>
        <v>2.7316022713247472</v>
      </c>
      <c r="O132" s="169">
        <f t="shared" si="22"/>
        <v>2.8795238545774051</v>
      </c>
      <c r="P132" s="169">
        <f t="shared" si="22"/>
        <v>3.0158527198321496</v>
      </c>
      <c r="Q132" s="169">
        <f t="shared" si="22"/>
        <v>3.1008579935543588</v>
      </c>
    </row>
    <row r="133" spans="1:17" ht="12" customHeight="1" x14ac:dyDescent="0.25">
      <c r="A133" s="23" t="s">
        <v>60</v>
      </c>
      <c r="B133" s="73">
        <f t="shared" si="22"/>
        <v>1.6074362296711271</v>
      </c>
      <c r="C133" s="73">
        <f t="shared" si="22"/>
        <v>1.6717305097831856</v>
      </c>
      <c r="D133" s="73">
        <f t="shared" si="22"/>
        <v>1.7327351600164118</v>
      </c>
      <c r="E133" s="73">
        <f t="shared" si="22"/>
        <v>1.7843187396869202</v>
      </c>
      <c r="F133" s="73">
        <f t="shared" si="22"/>
        <v>1.8469137649734289</v>
      </c>
      <c r="G133" s="73">
        <f t="shared" si="22"/>
        <v>1.9432231532709765</v>
      </c>
      <c r="H133" s="73">
        <f t="shared" si="22"/>
        <v>2.0258631188638718</v>
      </c>
      <c r="I133" s="73">
        <f t="shared" si="22"/>
        <v>2.1334270443934735</v>
      </c>
      <c r="J133" s="73">
        <f t="shared" si="22"/>
        <v>2.2208595631781374</v>
      </c>
      <c r="K133" s="73">
        <f t="shared" si="22"/>
        <v>2.3728225646613619</v>
      </c>
      <c r="L133" s="73">
        <f t="shared" si="22"/>
        <v>2.4936971862797268</v>
      </c>
      <c r="M133" s="73">
        <f t="shared" si="22"/>
        <v>2.6116598621197205</v>
      </c>
      <c r="N133" s="73">
        <f t="shared" si="22"/>
        <v>2.7316022713247472</v>
      </c>
      <c r="O133" s="73">
        <f t="shared" si="22"/>
        <v>2.8795238545774051</v>
      </c>
      <c r="P133" s="73">
        <f t="shared" si="22"/>
        <v>3.0158527198321496</v>
      </c>
      <c r="Q133" s="73">
        <f t="shared" si="22"/>
        <v>3.1008579935543588</v>
      </c>
    </row>
    <row r="134" spans="1:17" ht="12" customHeight="1" x14ac:dyDescent="0.25">
      <c r="A134" s="158" t="s">
        <v>63</v>
      </c>
      <c r="B134" s="169">
        <f t="shared" si="22"/>
        <v>0.62047808907973456</v>
      </c>
      <c r="C134" s="169">
        <f t="shared" si="22"/>
        <v>0.62058045702027864</v>
      </c>
      <c r="D134" s="169">
        <f t="shared" si="22"/>
        <v>0.63158371781253619</v>
      </c>
      <c r="E134" s="169">
        <f t="shared" si="22"/>
        <v>0.63511780532778694</v>
      </c>
      <c r="F134" s="169">
        <f t="shared" si="22"/>
        <v>0.64224161375394762</v>
      </c>
      <c r="G134" s="169">
        <f t="shared" si="22"/>
        <v>0.65050632720314083</v>
      </c>
      <c r="H134" s="169">
        <f t="shared" si="22"/>
        <v>0.65852022021087275</v>
      </c>
      <c r="I134" s="169">
        <f t="shared" si="22"/>
        <v>0.66926324312794061</v>
      </c>
      <c r="J134" s="169">
        <f t="shared" si="22"/>
        <v>0.68161214335105025</v>
      </c>
      <c r="K134" s="169">
        <f t="shared" si="22"/>
        <v>0.70368768828379824</v>
      </c>
      <c r="L134" s="169">
        <f t="shared" si="22"/>
        <v>0.72279047889060366</v>
      </c>
      <c r="M134" s="169">
        <f t="shared" si="22"/>
        <v>0.7454401339290968</v>
      </c>
      <c r="N134" s="169">
        <f t="shared" si="22"/>
        <v>0.74983640230803161</v>
      </c>
      <c r="O134" s="169">
        <f t="shared" si="22"/>
        <v>0.70580879690006026</v>
      </c>
      <c r="P134" s="169">
        <f t="shared" si="22"/>
        <v>0.70229067602168405</v>
      </c>
      <c r="Q134" s="169">
        <f t="shared" si="22"/>
        <v>0.6927991923295197</v>
      </c>
    </row>
    <row r="135" spans="1:17" ht="12" customHeight="1" x14ac:dyDescent="0.25">
      <c r="A135" s="167" t="s">
        <v>144</v>
      </c>
      <c r="B135" s="174">
        <f t="shared" si="22"/>
        <v>0.52074517550901678</v>
      </c>
      <c r="C135" s="174">
        <f t="shared" si="22"/>
        <v>0.53404640471567622</v>
      </c>
      <c r="D135" s="174">
        <f t="shared" si="22"/>
        <v>0.53565604337920047</v>
      </c>
      <c r="E135" s="174">
        <f t="shared" si="22"/>
        <v>0.54638472704971131</v>
      </c>
      <c r="F135" s="174">
        <f t="shared" si="22"/>
        <v>0.55320220706489331</v>
      </c>
      <c r="G135" s="174">
        <f t="shared" si="22"/>
        <v>0.55843589189410769</v>
      </c>
      <c r="H135" s="174">
        <f t="shared" si="22"/>
        <v>0.56585405462669336</v>
      </c>
      <c r="I135" s="174">
        <f t="shared" si="22"/>
        <v>0.57081679495419146</v>
      </c>
      <c r="J135" s="174">
        <f t="shared" si="22"/>
        <v>0.57684407598287979</v>
      </c>
      <c r="K135" s="174">
        <f t="shared" si="22"/>
        <v>0.58221788750761205</v>
      </c>
      <c r="L135" s="174">
        <f t="shared" si="22"/>
        <v>0.58571966813914766</v>
      </c>
      <c r="M135" s="174" t="str">
        <f t="shared" si="22"/>
        <v/>
      </c>
      <c r="N135" s="174" t="str">
        <f t="shared" si="22"/>
        <v/>
      </c>
      <c r="O135" s="174">
        <f t="shared" si="22"/>
        <v>0.61709720733874074</v>
      </c>
      <c r="P135" s="174">
        <f t="shared" si="22"/>
        <v>0.61736730094038605</v>
      </c>
      <c r="Q135" s="174">
        <f t="shared" si="22"/>
        <v>0.61821482952114559</v>
      </c>
    </row>
    <row r="136" spans="1:17" ht="12" customHeight="1" x14ac:dyDescent="0.25">
      <c r="A136" s="167" t="s">
        <v>143</v>
      </c>
      <c r="B136" s="174">
        <f t="shared" si="22"/>
        <v>0.62559444585940738</v>
      </c>
      <c r="C136" s="174">
        <f t="shared" si="22"/>
        <v>0.62278334552934478</v>
      </c>
      <c r="D136" s="174">
        <f t="shared" si="22"/>
        <v>0.65092804451877362</v>
      </c>
      <c r="E136" s="174">
        <f t="shared" si="22"/>
        <v>0.66245529826405103</v>
      </c>
      <c r="F136" s="174">
        <f t="shared" si="22"/>
        <v>0.67156427390270546</v>
      </c>
      <c r="G136" s="174">
        <f t="shared" si="22"/>
        <v>0.67523606826698923</v>
      </c>
      <c r="H136" s="174">
        <f t="shared" si="22"/>
        <v>0.67931225286269536</v>
      </c>
      <c r="I136" s="174">
        <f t="shared" si="22"/>
        <v>0.68418326378795424</v>
      </c>
      <c r="J136" s="174">
        <f t="shared" si="22"/>
        <v>0.68903973678898833</v>
      </c>
      <c r="K136" s="174">
        <f t="shared" si="22"/>
        <v>0.68994647688308064</v>
      </c>
      <c r="L136" s="174">
        <f t="shared" si="22"/>
        <v>0.69244352875232162</v>
      </c>
      <c r="M136" s="174" t="str">
        <f t="shared" si="22"/>
        <v/>
      </c>
      <c r="N136" s="174" t="str">
        <f t="shared" si="22"/>
        <v/>
      </c>
      <c r="O136" s="174">
        <f t="shared" si="22"/>
        <v>0.7086377800908441</v>
      </c>
      <c r="P136" s="174">
        <f t="shared" si="22"/>
        <v>0.70937080673572972</v>
      </c>
      <c r="Q136" s="174">
        <f t="shared" si="22"/>
        <v>0.71089702647249187</v>
      </c>
    </row>
    <row r="137" spans="1:17" ht="12" customHeight="1" x14ac:dyDescent="0.25">
      <c r="A137" s="166" t="s">
        <v>57</v>
      </c>
      <c r="B137" s="173">
        <f t="shared" si="22"/>
        <v>0.52074517550901689</v>
      </c>
      <c r="C137" s="173">
        <f t="shared" si="22"/>
        <v>0.54181706107573557</v>
      </c>
      <c r="D137" s="173">
        <f t="shared" si="22"/>
        <v>0.55104335151653849</v>
      </c>
      <c r="E137" s="173">
        <f t="shared" si="22"/>
        <v>0.56661966732857805</v>
      </c>
      <c r="F137" s="173">
        <f t="shared" si="22"/>
        <v>0.57570413680694299</v>
      </c>
      <c r="G137" s="173">
        <f t="shared" si="22"/>
        <v>0.57936590597331861</v>
      </c>
      <c r="H137" s="173">
        <f t="shared" si="22"/>
        <v>0.58370695509872006</v>
      </c>
      <c r="I137" s="173">
        <f t="shared" si="22"/>
        <v>0.58890107780834455</v>
      </c>
      <c r="J137" s="173">
        <f t="shared" si="22"/>
        <v>0.59400838069071826</v>
      </c>
      <c r="K137" s="173">
        <f t="shared" si="22"/>
        <v>0.59404377269940634</v>
      </c>
      <c r="L137" s="173">
        <f t="shared" si="22"/>
        <v>0.59643439996507697</v>
      </c>
      <c r="M137" s="173" t="str">
        <f t="shared" si="22"/>
        <v/>
      </c>
      <c r="N137" s="173" t="str">
        <f t="shared" si="22"/>
        <v/>
      </c>
      <c r="O137" s="173">
        <f t="shared" si="22"/>
        <v>0.61709720733874118</v>
      </c>
      <c r="P137" s="173">
        <f t="shared" si="22"/>
        <v>0.61785119236679087</v>
      </c>
      <c r="Q137" s="173">
        <f t="shared" si="22"/>
        <v>0.61961357414136775</v>
      </c>
    </row>
    <row r="138" spans="1:17" ht="12" customHeight="1" x14ac:dyDescent="0.25">
      <c r="A138" s="147" t="s">
        <v>59</v>
      </c>
      <c r="B138" s="172">
        <f t="shared" si="22"/>
        <v>1</v>
      </c>
      <c r="C138" s="172">
        <f t="shared" si="22"/>
        <v>1</v>
      </c>
      <c r="D138" s="172">
        <f t="shared" si="22"/>
        <v>0.99999999999999989</v>
      </c>
      <c r="E138" s="172">
        <f t="shared" si="22"/>
        <v>1.0000000000000007</v>
      </c>
      <c r="F138" s="172">
        <f t="shared" si="22"/>
        <v>1.0000000000000002</v>
      </c>
      <c r="G138" s="172">
        <f t="shared" si="22"/>
        <v>1</v>
      </c>
      <c r="H138" s="172">
        <f t="shared" si="22"/>
        <v>0.99999999999999956</v>
      </c>
      <c r="I138" s="172">
        <f t="shared" si="22"/>
        <v>0.99999999999999989</v>
      </c>
      <c r="J138" s="172">
        <f t="shared" si="22"/>
        <v>0.99999999999999978</v>
      </c>
      <c r="K138" s="172">
        <f t="shared" si="22"/>
        <v>0.99999999999999989</v>
      </c>
      <c r="L138" s="172">
        <f t="shared" si="22"/>
        <v>0.99999999999999967</v>
      </c>
      <c r="M138" s="172" t="str">
        <f t="shared" si="22"/>
        <v/>
      </c>
      <c r="N138" s="172" t="str">
        <f t="shared" si="22"/>
        <v/>
      </c>
      <c r="O138" s="172">
        <f t="shared" si="22"/>
        <v>1</v>
      </c>
      <c r="P138" s="172">
        <f t="shared" si="22"/>
        <v>0.99999999999999956</v>
      </c>
      <c r="Q138" s="172">
        <f t="shared" si="22"/>
        <v>1.0000000000000004</v>
      </c>
    </row>
    <row r="139" spans="1:17" ht="12" customHeight="1" x14ac:dyDescent="0.25">
      <c r="A139" s="163" t="s">
        <v>142</v>
      </c>
      <c r="B139" s="171">
        <f t="shared" si="22"/>
        <v>0.66539661315041021</v>
      </c>
      <c r="C139" s="171">
        <f t="shared" si="22"/>
        <v>0.66873268396121666</v>
      </c>
      <c r="D139" s="171">
        <f t="shared" si="22"/>
        <v>0.67723781296367469</v>
      </c>
      <c r="E139" s="171">
        <f t="shared" si="22"/>
        <v>0.68276989593698434</v>
      </c>
      <c r="F139" s="171">
        <f t="shared" si="22"/>
        <v>0.68927550429541462</v>
      </c>
      <c r="G139" s="171">
        <f t="shared" si="22"/>
        <v>0.69668087665675205</v>
      </c>
      <c r="H139" s="171">
        <f t="shared" si="22"/>
        <v>0.70368355693571527</v>
      </c>
      <c r="I139" s="171">
        <f t="shared" si="22"/>
        <v>0.71217463996304964</v>
      </c>
      <c r="J139" s="171">
        <f t="shared" si="22"/>
        <v>0.72025203801754945</v>
      </c>
      <c r="K139" s="171">
        <f t="shared" si="22"/>
        <v>0.72644639243270848</v>
      </c>
      <c r="L139" s="171">
        <f t="shared" si="22"/>
        <v>0.73425013500016256</v>
      </c>
      <c r="M139" s="171">
        <f t="shared" si="22"/>
        <v>0.73924544626692512</v>
      </c>
      <c r="N139" s="171">
        <f t="shared" si="22"/>
        <v>0.74286895264288799</v>
      </c>
      <c r="O139" s="171">
        <f t="shared" si="22"/>
        <v>0.75302144859537257</v>
      </c>
      <c r="P139" s="171">
        <f t="shared" si="22"/>
        <v>0.75460499912719237</v>
      </c>
      <c r="Q139" s="171">
        <f t="shared" si="22"/>
        <v>0.75722460685012027</v>
      </c>
    </row>
    <row r="140" spans="1:17" ht="12" customHeight="1" x14ac:dyDescent="0.25">
      <c r="A140" s="161" t="s">
        <v>141</v>
      </c>
      <c r="B140" s="170">
        <f t="shared" si="22"/>
        <v>0.74618818403732512</v>
      </c>
      <c r="C140" s="170">
        <f t="shared" si="22"/>
        <v>0.7321512299522811</v>
      </c>
      <c r="D140" s="170">
        <f t="shared" si="22"/>
        <v>0.77127603209349704</v>
      </c>
      <c r="E140" s="170">
        <f t="shared" si="22"/>
        <v>0.77401923990679244</v>
      </c>
      <c r="F140" s="170">
        <f t="shared" si="22"/>
        <v>0.78215056243868342</v>
      </c>
      <c r="G140" s="170">
        <f t="shared" si="22"/>
        <v>0.78787579444872391</v>
      </c>
      <c r="H140" s="170">
        <f t="shared" si="22"/>
        <v>0.78849815237344989</v>
      </c>
      <c r="I140" s="170">
        <f t="shared" si="22"/>
        <v>0.79804915058845893</v>
      </c>
      <c r="J140" s="170">
        <f t="shared" si="22"/>
        <v>0.80283126506888247</v>
      </c>
      <c r="K140" s="170">
        <f t="shared" si="22"/>
        <v>0.81388808933653223</v>
      </c>
      <c r="L140" s="170">
        <f t="shared" si="22"/>
        <v>0.81456492616773668</v>
      </c>
      <c r="M140" s="170">
        <f t="shared" si="22"/>
        <v>0.81709922001507418</v>
      </c>
      <c r="N140" s="170">
        <f t="shared" si="22"/>
        <v>0.81941680478711765</v>
      </c>
      <c r="O140" s="170">
        <f t="shared" si="22"/>
        <v>0.81877156507784543</v>
      </c>
      <c r="P140" s="170">
        <f t="shared" si="22"/>
        <v>0.81955392503924807</v>
      </c>
      <c r="Q140" s="170">
        <f t="shared" si="22"/>
        <v>0.81844204301103562</v>
      </c>
    </row>
    <row r="141" spans="1:17" ht="12" customHeight="1" x14ac:dyDescent="0.25">
      <c r="A141" s="148" t="s">
        <v>60</v>
      </c>
      <c r="B141" s="73">
        <f t="shared" si="22"/>
        <v>0.66539661315041032</v>
      </c>
      <c r="C141" s="73">
        <f t="shared" si="22"/>
        <v>0.66873268396121699</v>
      </c>
      <c r="D141" s="73">
        <f t="shared" si="22"/>
        <v>0.69453331501403892</v>
      </c>
      <c r="E141" s="73">
        <f t="shared" si="22"/>
        <v>0.70048237439850713</v>
      </c>
      <c r="F141" s="73">
        <f t="shared" si="22"/>
        <v>0.7119064896990146</v>
      </c>
      <c r="G141" s="73">
        <f t="shared" si="22"/>
        <v>0.71786916846622839</v>
      </c>
      <c r="H141" s="73">
        <f t="shared" si="22"/>
        <v>0.72237612919938954</v>
      </c>
      <c r="I141" s="73">
        <f t="shared" si="22"/>
        <v>0.73160205762272035</v>
      </c>
      <c r="J141" s="73">
        <f t="shared" si="22"/>
        <v>0.73822923204382596</v>
      </c>
      <c r="K141" s="73">
        <f t="shared" si="22"/>
        <v>0.74479692122486219</v>
      </c>
      <c r="L141" s="73">
        <f t="shared" si="22"/>
        <v>0.74918027432051926</v>
      </c>
      <c r="M141" s="73">
        <f t="shared" si="22"/>
        <v>0.75269161387870254</v>
      </c>
      <c r="N141" s="73">
        <f t="shared" si="22"/>
        <v>0.7546589877180705</v>
      </c>
      <c r="O141" s="73">
        <f t="shared" si="22"/>
        <v>0.75718229743966248</v>
      </c>
      <c r="P141" s="73">
        <f t="shared" si="22"/>
        <v>0.75849884998598172</v>
      </c>
      <c r="Q141" s="73">
        <f t="shared" si="22"/>
        <v>0.75974065524283141</v>
      </c>
    </row>
    <row r="142" spans="1:17" ht="12" customHeight="1" x14ac:dyDescent="0.25">
      <c r="A142" s="159" t="s">
        <v>59</v>
      </c>
      <c r="B142" s="65">
        <f t="shared" si="22"/>
        <v>1</v>
      </c>
      <c r="C142" s="65">
        <f t="shared" si="22"/>
        <v>1</v>
      </c>
      <c r="D142" s="65">
        <f t="shared" si="22"/>
        <v>1</v>
      </c>
      <c r="E142" s="65">
        <f t="shared" si="22"/>
        <v>1</v>
      </c>
      <c r="F142" s="65">
        <f t="shared" si="22"/>
        <v>0.99999999999999989</v>
      </c>
      <c r="G142" s="65">
        <f t="shared" si="22"/>
        <v>1</v>
      </c>
      <c r="H142" s="65">
        <f t="shared" si="22"/>
        <v>1</v>
      </c>
      <c r="I142" s="65">
        <f t="shared" si="22"/>
        <v>0.99999999999999956</v>
      </c>
      <c r="J142" s="65">
        <f t="shared" si="22"/>
        <v>1</v>
      </c>
      <c r="K142" s="65">
        <f t="shared" si="22"/>
        <v>0.99999999999999978</v>
      </c>
      <c r="L142" s="65">
        <f t="shared" si="22"/>
        <v>0.99999999999999978</v>
      </c>
      <c r="M142" s="65">
        <f t="shared" si="22"/>
        <v>1</v>
      </c>
      <c r="N142" s="65">
        <f t="shared" si="22"/>
        <v>1.0000000000000002</v>
      </c>
      <c r="O142" s="65">
        <f t="shared" si="22"/>
        <v>1</v>
      </c>
      <c r="P142" s="65">
        <f t="shared" si="22"/>
        <v>1.0000000000000002</v>
      </c>
      <c r="Q142" s="65">
        <f t="shared" si="22"/>
        <v>1.0000000000000002</v>
      </c>
    </row>
    <row r="143" spans="1:17" ht="12" customHeight="1" x14ac:dyDescent="0.25">
      <c r="A143" s="158" t="s">
        <v>62</v>
      </c>
      <c r="B143" s="169">
        <f t="shared" si="22"/>
        <v>0.7050925364152576</v>
      </c>
      <c r="C143" s="169">
        <f t="shared" si="22"/>
        <v>0.69494695115752125</v>
      </c>
      <c r="D143" s="169">
        <f t="shared" si="22"/>
        <v>0.71340519437507666</v>
      </c>
      <c r="E143" s="169">
        <f t="shared" si="22"/>
        <v>0.72375759219245939</v>
      </c>
      <c r="F143" s="169">
        <f t="shared" si="22"/>
        <v>0.71916019864847425</v>
      </c>
      <c r="G143" s="169">
        <f t="shared" si="22"/>
        <v>0.71420857707579122</v>
      </c>
      <c r="H143" s="169">
        <f t="shared" si="22"/>
        <v>0.69545942889075418</v>
      </c>
      <c r="I143" s="169">
        <f t="shared" si="22"/>
        <v>0.74871508572377332</v>
      </c>
      <c r="J143" s="169">
        <f t="shared" si="22"/>
        <v>0.74425292508884899</v>
      </c>
      <c r="K143" s="169">
        <f t="shared" si="22"/>
        <v>0.79673719709661783</v>
      </c>
      <c r="L143" s="169">
        <f t="shared" si="22"/>
        <v>0.77164141077738502</v>
      </c>
      <c r="M143" s="169">
        <f t="shared" si="22"/>
        <v>0.7908061054642378</v>
      </c>
      <c r="N143" s="169">
        <f t="shared" si="22"/>
        <v>0.82202870194139821</v>
      </c>
      <c r="O143" s="169">
        <f t="shared" si="22"/>
        <v>0.73067074474325466</v>
      </c>
      <c r="P143" s="169">
        <f t="shared" si="22"/>
        <v>0.76652301143431911</v>
      </c>
      <c r="Q143" s="169">
        <f t="shared" si="22"/>
        <v>0.77602903378401922</v>
      </c>
    </row>
    <row r="144" spans="1:17" ht="12" customHeight="1" x14ac:dyDescent="0.25">
      <c r="A144" s="23" t="s">
        <v>57</v>
      </c>
      <c r="B144" s="73">
        <f t="shared" si="22"/>
        <v>0.40052208174551296</v>
      </c>
      <c r="C144" s="73">
        <f t="shared" si="22"/>
        <v>0.41444221587216185</v>
      </c>
      <c r="D144" s="73">
        <f t="shared" si="22"/>
        <v>0.41706789991908932</v>
      </c>
      <c r="E144" s="73">
        <f t="shared" si="22"/>
        <v>0.42205936752182277</v>
      </c>
      <c r="F144" s="73">
        <f t="shared" si="22"/>
        <v>0.43142861951062411</v>
      </c>
      <c r="G144" s="73">
        <f t="shared" si="22"/>
        <v>0.43818705920327539</v>
      </c>
      <c r="H144" s="73">
        <f t="shared" si="22"/>
        <v>0.4465668772788785</v>
      </c>
      <c r="I144" s="73">
        <f t="shared" si="22"/>
        <v>0.45577373894283529</v>
      </c>
      <c r="J144" s="73">
        <f t="shared" si="22"/>
        <v>0.45707491301548692</v>
      </c>
      <c r="K144" s="73">
        <f t="shared" si="22"/>
        <v>0.46054187614367337</v>
      </c>
      <c r="L144" s="73">
        <f t="shared" si="22"/>
        <v>0.4665594209519307</v>
      </c>
      <c r="M144" s="73">
        <f t="shared" si="22"/>
        <v>0.46924455184118397</v>
      </c>
      <c r="N144" s="73">
        <f t="shared" si="22"/>
        <v>0.47300148586730878</v>
      </c>
      <c r="O144" s="73">
        <f t="shared" si="22"/>
        <v>0.47926042224570992</v>
      </c>
      <c r="P144" s="73">
        <f t="shared" si="22"/>
        <v>0.480492173041774</v>
      </c>
      <c r="Q144" s="73">
        <f t="shared" ref="Q144" si="23">IF(Q126=0,"",Q126/Q108)</f>
        <v>0.48049217304177433</v>
      </c>
    </row>
    <row r="145" spans="1:17" ht="12" customHeight="1" x14ac:dyDescent="0.25">
      <c r="A145" s="29" t="s">
        <v>140</v>
      </c>
      <c r="B145" s="65">
        <f t="shared" ref="B145:Q145" si="24">IF(B127=0,"",B127/B109)</f>
        <v>0.78497631688479608</v>
      </c>
      <c r="C145" s="65">
        <f t="shared" si="24"/>
        <v>0.78923791853010428</v>
      </c>
      <c r="D145" s="65">
        <f t="shared" si="24"/>
        <v>0.79604050809219162</v>
      </c>
      <c r="E145" s="65">
        <f t="shared" si="24"/>
        <v>0.80214065527862188</v>
      </c>
      <c r="F145" s="65">
        <f t="shared" si="24"/>
        <v>0.80697275243619038</v>
      </c>
      <c r="G145" s="65">
        <f t="shared" si="24"/>
        <v>0.81207108236445402</v>
      </c>
      <c r="H145" s="65">
        <f t="shared" si="24"/>
        <v>0.81662355663754305</v>
      </c>
      <c r="I145" s="65">
        <f t="shared" si="24"/>
        <v>0.82508027127915318</v>
      </c>
      <c r="J145" s="65">
        <f t="shared" si="24"/>
        <v>0.83091612128165537</v>
      </c>
      <c r="K145" s="65">
        <f t="shared" si="24"/>
        <v>0.83513267915106815</v>
      </c>
      <c r="L145" s="65">
        <f t="shared" si="24"/>
        <v>0.83838384075376859</v>
      </c>
      <c r="M145" s="65">
        <f t="shared" si="24"/>
        <v>0.84238779827309296</v>
      </c>
      <c r="N145" s="65">
        <f t="shared" si="24"/>
        <v>0.84517710381417088</v>
      </c>
      <c r="O145" s="65">
        <f t="shared" si="24"/>
        <v>0.84812614849682244</v>
      </c>
      <c r="P145" s="65">
        <f t="shared" si="24"/>
        <v>0.84911415091524001</v>
      </c>
      <c r="Q145" s="65">
        <f t="shared" si="24"/>
        <v>0.8513463621921451</v>
      </c>
    </row>
    <row r="147" spans="1:17" ht="12" customHeight="1" x14ac:dyDescent="0.25">
      <c r="A147" s="152" t="s">
        <v>121</v>
      </c>
      <c r="B147" s="168">
        <f>SUM(B148,B150,B152,B161)</f>
        <v>23.196932367235206</v>
      </c>
      <c r="C147" s="168">
        <f t="shared" ref="C147:Q147" si="25">SUM(C148,C150,C152,C161)</f>
        <v>28.421387234081863</v>
      </c>
      <c r="D147" s="168">
        <f t="shared" si="25"/>
        <v>25.053101187368018</v>
      </c>
      <c r="E147" s="168">
        <f t="shared" si="25"/>
        <v>28.279561077333884</v>
      </c>
      <c r="F147" s="168">
        <f t="shared" si="25"/>
        <v>29.946314652297442</v>
      </c>
      <c r="G147" s="168">
        <f t="shared" si="25"/>
        <v>29.743058009962713</v>
      </c>
      <c r="H147" s="168">
        <f t="shared" si="25"/>
        <v>32.507031414023189</v>
      </c>
      <c r="I147" s="168">
        <f t="shared" si="25"/>
        <v>27.854845871947369</v>
      </c>
      <c r="J147" s="168">
        <f t="shared" si="25"/>
        <v>26.562357559668609</v>
      </c>
      <c r="K147" s="168">
        <f t="shared" si="25"/>
        <v>15.02307707743477</v>
      </c>
      <c r="L147" s="168">
        <f t="shared" si="25"/>
        <v>11.776840064316129</v>
      </c>
      <c r="M147" s="168">
        <f t="shared" si="25"/>
        <v>2.7169266137691133</v>
      </c>
      <c r="N147" s="168">
        <f t="shared" si="25"/>
        <v>1.2117390900800054</v>
      </c>
      <c r="O147" s="168">
        <f t="shared" si="25"/>
        <v>38.796426781453214</v>
      </c>
      <c r="P147" s="168">
        <f t="shared" si="25"/>
        <v>40.535202719565717</v>
      </c>
      <c r="Q147" s="168">
        <f t="shared" si="25"/>
        <v>47.770482269305823</v>
      </c>
    </row>
    <row r="148" spans="1:17" ht="12" customHeight="1" x14ac:dyDescent="0.25">
      <c r="A148" s="158" t="s">
        <v>65</v>
      </c>
      <c r="B148" s="157">
        <f>B149</f>
        <v>0</v>
      </c>
      <c r="C148" s="157">
        <f t="shared" ref="C148:Q148" si="26">C149</f>
        <v>0</v>
      </c>
      <c r="D148" s="157">
        <f t="shared" si="26"/>
        <v>0</v>
      </c>
      <c r="E148" s="157">
        <f t="shared" si="26"/>
        <v>0</v>
      </c>
      <c r="F148" s="157">
        <f t="shared" si="26"/>
        <v>0</v>
      </c>
      <c r="G148" s="157">
        <f t="shared" si="26"/>
        <v>0</v>
      </c>
      <c r="H148" s="157">
        <f t="shared" si="26"/>
        <v>0</v>
      </c>
      <c r="I148" s="157">
        <f t="shared" si="26"/>
        <v>0</v>
      </c>
      <c r="J148" s="157">
        <f t="shared" si="26"/>
        <v>0</v>
      </c>
      <c r="K148" s="157">
        <f t="shared" si="26"/>
        <v>0</v>
      </c>
      <c r="L148" s="157">
        <f t="shared" si="26"/>
        <v>0</v>
      </c>
      <c r="M148" s="157">
        <f t="shared" si="26"/>
        <v>0</v>
      </c>
      <c r="N148" s="157">
        <f t="shared" si="26"/>
        <v>0</v>
      </c>
      <c r="O148" s="157">
        <f t="shared" si="26"/>
        <v>0</v>
      </c>
      <c r="P148" s="157">
        <f t="shared" si="26"/>
        <v>0</v>
      </c>
      <c r="Q148" s="157">
        <f t="shared" si="26"/>
        <v>0</v>
      </c>
    </row>
    <row r="149" spans="1:17" ht="12" customHeight="1" x14ac:dyDescent="0.25">
      <c r="A149" s="23" t="s">
        <v>60</v>
      </c>
      <c r="B149" s="57">
        <f>RES_hhdet_emi!B$163</f>
        <v>0</v>
      </c>
      <c r="C149" s="57">
        <f>RES_hhdet_emi!C$163</f>
        <v>0</v>
      </c>
      <c r="D149" s="57">
        <f>RES_hhdet_emi!D$163</f>
        <v>0</v>
      </c>
      <c r="E149" s="57">
        <f>RES_hhdet_emi!E$163</f>
        <v>0</v>
      </c>
      <c r="F149" s="57">
        <f>RES_hhdet_emi!F$163</f>
        <v>0</v>
      </c>
      <c r="G149" s="57">
        <f>RES_hhdet_emi!G$163</f>
        <v>0</v>
      </c>
      <c r="H149" s="57">
        <f>RES_hhdet_emi!H$163</f>
        <v>0</v>
      </c>
      <c r="I149" s="57">
        <f>RES_hhdet_emi!I$163</f>
        <v>0</v>
      </c>
      <c r="J149" s="57">
        <f>RES_hhdet_emi!J$163</f>
        <v>0</v>
      </c>
      <c r="K149" s="57">
        <f>RES_hhdet_emi!K$163</f>
        <v>0</v>
      </c>
      <c r="L149" s="57">
        <f>RES_hhdet_emi!L$163</f>
        <v>0</v>
      </c>
      <c r="M149" s="57">
        <f>RES_hhdet_emi!M$163</f>
        <v>0</v>
      </c>
      <c r="N149" s="57">
        <f>RES_hhdet_emi!N$163</f>
        <v>0</v>
      </c>
      <c r="O149" s="57">
        <f>RES_hhdet_emi!O$163</f>
        <v>0</v>
      </c>
      <c r="P149" s="57">
        <f>RES_hhdet_emi!P$163</f>
        <v>0</v>
      </c>
      <c r="Q149" s="57">
        <f>RES_hhdet_emi!Q$163</f>
        <v>0</v>
      </c>
    </row>
    <row r="150" spans="1:17" ht="12" customHeight="1" x14ac:dyDescent="0.25">
      <c r="A150" s="158" t="s">
        <v>112</v>
      </c>
      <c r="B150" s="157">
        <f>B151</f>
        <v>0</v>
      </c>
      <c r="C150" s="157">
        <f t="shared" ref="C150:Q150" si="27">C151</f>
        <v>0</v>
      </c>
      <c r="D150" s="157">
        <f t="shared" si="27"/>
        <v>0</v>
      </c>
      <c r="E150" s="157">
        <f t="shared" si="27"/>
        <v>0</v>
      </c>
      <c r="F150" s="157">
        <f t="shared" si="27"/>
        <v>0</v>
      </c>
      <c r="G150" s="157">
        <f t="shared" si="27"/>
        <v>0</v>
      </c>
      <c r="H150" s="157">
        <f t="shared" si="27"/>
        <v>0</v>
      </c>
      <c r="I150" s="157">
        <f t="shared" si="27"/>
        <v>0</v>
      </c>
      <c r="J150" s="157">
        <f t="shared" si="27"/>
        <v>0</v>
      </c>
      <c r="K150" s="157">
        <f t="shared" si="27"/>
        <v>0</v>
      </c>
      <c r="L150" s="157">
        <f t="shared" si="27"/>
        <v>0</v>
      </c>
      <c r="M150" s="157">
        <f t="shared" si="27"/>
        <v>0</v>
      </c>
      <c r="N150" s="157">
        <f t="shared" si="27"/>
        <v>0</v>
      </c>
      <c r="O150" s="157">
        <f t="shared" si="27"/>
        <v>0</v>
      </c>
      <c r="P150" s="157">
        <f t="shared" si="27"/>
        <v>0</v>
      </c>
      <c r="Q150" s="157">
        <f t="shared" si="27"/>
        <v>0</v>
      </c>
    </row>
    <row r="151" spans="1:17" ht="12" customHeight="1" x14ac:dyDescent="0.25">
      <c r="A151" s="23" t="s">
        <v>60</v>
      </c>
      <c r="B151" s="156">
        <f>RES_hhdet_emi!B$165</f>
        <v>0</v>
      </c>
      <c r="C151" s="156">
        <f>RES_hhdet_emi!C$165</f>
        <v>0</v>
      </c>
      <c r="D151" s="156">
        <f>RES_hhdet_emi!D$165</f>
        <v>0</v>
      </c>
      <c r="E151" s="156">
        <f>RES_hhdet_emi!E$165</f>
        <v>0</v>
      </c>
      <c r="F151" s="156">
        <f>RES_hhdet_emi!F$165</f>
        <v>0</v>
      </c>
      <c r="G151" s="156">
        <f>RES_hhdet_emi!G$165</f>
        <v>0</v>
      </c>
      <c r="H151" s="156">
        <f>RES_hhdet_emi!H$165</f>
        <v>0</v>
      </c>
      <c r="I151" s="156">
        <f>RES_hhdet_emi!I$165</f>
        <v>0</v>
      </c>
      <c r="J151" s="156">
        <f>RES_hhdet_emi!J$165</f>
        <v>0</v>
      </c>
      <c r="K151" s="156">
        <f>RES_hhdet_emi!K$165</f>
        <v>0</v>
      </c>
      <c r="L151" s="156">
        <f>RES_hhdet_emi!L$165</f>
        <v>0</v>
      </c>
      <c r="M151" s="156">
        <f>RES_hhdet_emi!M$165</f>
        <v>0</v>
      </c>
      <c r="N151" s="156">
        <f>RES_hhdet_emi!N$165</f>
        <v>0</v>
      </c>
      <c r="O151" s="156">
        <f>RES_hhdet_emi!O$165</f>
        <v>0</v>
      </c>
      <c r="P151" s="156">
        <f>RES_hhdet_emi!P$165</f>
        <v>0</v>
      </c>
      <c r="Q151" s="156">
        <f>RES_hhdet_emi!Q$165</f>
        <v>0</v>
      </c>
    </row>
    <row r="152" spans="1:17" ht="12" customHeight="1" x14ac:dyDescent="0.25">
      <c r="A152" s="158" t="s">
        <v>63</v>
      </c>
      <c r="B152" s="157">
        <f>SUM(B153:B154,B157:B158)</f>
        <v>19.927642051654654</v>
      </c>
      <c r="C152" s="157">
        <f t="shared" ref="C152:Q152" si="28">SUM(C153:C154,C157:C158)</f>
        <v>24.207948998495379</v>
      </c>
      <c r="D152" s="157">
        <f t="shared" si="28"/>
        <v>21.42614224762799</v>
      </c>
      <c r="E152" s="157">
        <f t="shared" si="28"/>
        <v>24.625826478824692</v>
      </c>
      <c r="F152" s="157">
        <f t="shared" si="28"/>
        <v>25.561061457613043</v>
      </c>
      <c r="G152" s="157">
        <f t="shared" si="28"/>
        <v>24.790763418932759</v>
      </c>
      <c r="H152" s="157">
        <f t="shared" si="28"/>
        <v>25.962370765821252</v>
      </c>
      <c r="I152" s="157">
        <f t="shared" si="28"/>
        <v>23.762789569049438</v>
      </c>
      <c r="J152" s="157">
        <f t="shared" si="28"/>
        <v>21.948137605301866</v>
      </c>
      <c r="K152" s="157">
        <f t="shared" si="28"/>
        <v>13.105744074551618</v>
      </c>
      <c r="L152" s="157">
        <f t="shared" si="28"/>
        <v>8.2099426617739155</v>
      </c>
      <c r="M152" s="157">
        <f t="shared" si="28"/>
        <v>0</v>
      </c>
      <c r="N152" s="157">
        <f t="shared" si="28"/>
        <v>0</v>
      </c>
      <c r="O152" s="157">
        <f t="shared" si="28"/>
        <v>31.607156482429541</v>
      </c>
      <c r="P152" s="157">
        <f t="shared" si="28"/>
        <v>35.386652156111403</v>
      </c>
      <c r="Q152" s="157">
        <f t="shared" si="28"/>
        <v>42.909783603264792</v>
      </c>
    </row>
    <row r="153" spans="1:17" ht="12" customHeight="1" x14ac:dyDescent="0.25">
      <c r="A153" s="167" t="s">
        <v>144</v>
      </c>
      <c r="B153" s="132">
        <f>RES_hhdet_emi!B$167</f>
        <v>19.906800831272164</v>
      </c>
      <c r="C153" s="132">
        <f>RES_hhdet_emi!C$167</f>
        <v>24.180855246956192</v>
      </c>
      <c r="D153" s="132">
        <f>RES_hhdet_emi!D$167</f>
        <v>21.390417970111677</v>
      </c>
      <c r="E153" s="132">
        <f>RES_hhdet_emi!E$167</f>
        <v>24.585408207457064</v>
      </c>
      <c r="F153" s="132">
        <f>RES_hhdet_emi!F$167</f>
        <v>25.500704759956331</v>
      </c>
      <c r="G153" s="132">
        <f>RES_hhdet_emi!G$167</f>
        <v>24.705091316821147</v>
      </c>
      <c r="H153" s="132">
        <f>RES_hhdet_emi!H$167</f>
        <v>25.847808725486939</v>
      </c>
      <c r="I153" s="132">
        <f>RES_hhdet_emi!I$167</f>
        <v>23.525209906145783</v>
      </c>
      <c r="J153" s="132">
        <f>RES_hhdet_emi!J$167</f>
        <v>21.484644675196577</v>
      </c>
      <c r="K153" s="132">
        <f>RES_hhdet_emi!K$167</f>
        <v>12.643875929834529</v>
      </c>
      <c r="L153" s="132">
        <f>RES_hhdet_emi!L$167</f>
        <v>7.8151281476481707</v>
      </c>
      <c r="M153" s="132">
        <f>RES_hhdet_emi!M$167</f>
        <v>0</v>
      </c>
      <c r="N153" s="132">
        <f>RES_hhdet_emi!N$167</f>
        <v>0</v>
      </c>
      <c r="O153" s="132">
        <f>RES_hhdet_emi!O$167</f>
        <v>29.188254480343019</v>
      </c>
      <c r="P153" s="132">
        <f>RES_hhdet_emi!P$167</f>
        <v>32.38587315202593</v>
      </c>
      <c r="Q153" s="132">
        <f>RES_hhdet_emi!Q$167</f>
        <v>39.041565339479291</v>
      </c>
    </row>
    <row r="154" spans="1:17" ht="12" customHeight="1" x14ac:dyDescent="0.25">
      <c r="A154" s="167" t="s">
        <v>143</v>
      </c>
      <c r="B154" s="132">
        <f>SUM(B155:B156)</f>
        <v>2.0841220382490689E-2</v>
      </c>
      <c r="C154" s="132">
        <f t="shared" ref="C154:Q154" si="29">SUM(C155:C156)</f>
        <v>2.7093751539185494E-2</v>
      </c>
      <c r="D154" s="132">
        <f t="shared" si="29"/>
        <v>3.5724277516310916E-2</v>
      </c>
      <c r="E154" s="132">
        <f t="shared" si="29"/>
        <v>4.0418271367627816E-2</v>
      </c>
      <c r="F154" s="132">
        <f t="shared" si="29"/>
        <v>6.0356697656712033E-2</v>
      </c>
      <c r="G154" s="132">
        <f t="shared" si="29"/>
        <v>8.5672102111611179E-2</v>
      </c>
      <c r="H154" s="132">
        <f t="shared" si="29"/>
        <v>0.11456204033431241</v>
      </c>
      <c r="I154" s="132">
        <f t="shared" si="29"/>
        <v>0.23757966290365723</v>
      </c>
      <c r="J154" s="132">
        <f t="shared" si="29"/>
        <v>0.46349293010528775</v>
      </c>
      <c r="K154" s="132">
        <f t="shared" si="29"/>
        <v>0.46186814471708931</v>
      </c>
      <c r="L154" s="132">
        <f t="shared" si="29"/>
        <v>0.39481451412574425</v>
      </c>
      <c r="M154" s="132">
        <f t="shared" si="29"/>
        <v>0</v>
      </c>
      <c r="N154" s="132">
        <f t="shared" si="29"/>
        <v>0</v>
      </c>
      <c r="O154" s="132">
        <f t="shared" si="29"/>
        <v>2.4189020020865226</v>
      </c>
      <c r="P154" s="132">
        <f t="shared" si="29"/>
        <v>3.0007790040854743</v>
      </c>
      <c r="Q154" s="132">
        <f t="shared" si="29"/>
        <v>3.8682182637855016</v>
      </c>
    </row>
    <row r="155" spans="1:17" ht="12" customHeight="1" x14ac:dyDescent="0.25">
      <c r="A155" s="166" t="s">
        <v>57</v>
      </c>
      <c r="B155" s="165">
        <f>RES_hhdet_emi!B$169</f>
        <v>2.0841220382490689E-2</v>
      </c>
      <c r="C155" s="165">
        <f>RES_hhdet_emi!C$169</f>
        <v>2.7093751539185494E-2</v>
      </c>
      <c r="D155" s="165">
        <f>RES_hhdet_emi!D$169</f>
        <v>3.5724277516310916E-2</v>
      </c>
      <c r="E155" s="165">
        <f>RES_hhdet_emi!E$169</f>
        <v>4.0418271367627816E-2</v>
      </c>
      <c r="F155" s="165">
        <f>RES_hhdet_emi!F$169</f>
        <v>6.0356697656712033E-2</v>
      </c>
      <c r="G155" s="165">
        <f>RES_hhdet_emi!G$169</f>
        <v>8.5672102111611179E-2</v>
      </c>
      <c r="H155" s="165">
        <f>RES_hhdet_emi!H$169</f>
        <v>0.11456204033431241</v>
      </c>
      <c r="I155" s="165">
        <f>RES_hhdet_emi!I$169</f>
        <v>0.23757966290365723</v>
      </c>
      <c r="J155" s="165">
        <f>RES_hhdet_emi!J$169</f>
        <v>0.46349293010528775</v>
      </c>
      <c r="K155" s="165">
        <f>RES_hhdet_emi!K$169</f>
        <v>0.46186814471708931</v>
      </c>
      <c r="L155" s="165">
        <f>RES_hhdet_emi!L$169</f>
        <v>0.39481451412574425</v>
      </c>
      <c r="M155" s="165">
        <f>RES_hhdet_emi!M$169</f>
        <v>0</v>
      </c>
      <c r="N155" s="165">
        <f>RES_hhdet_emi!N$169</f>
        <v>0</v>
      </c>
      <c r="O155" s="165">
        <f>RES_hhdet_emi!O$169</f>
        <v>2.4189020020865226</v>
      </c>
      <c r="P155" s="165">
        <f>RES_hhdet_emi!P$169</f>
        <v>3.0007790040854743</v>
      </c>
      <c r="Q155" s="165">
        <f>RES_hhdet_emi!Q$169</f>
        <v>3.8682182637855016</v>
      </c>
    </row>
    <row r="156" spans="1:17" ht="12" customHeight="1" x14ac:dyDescent="0.25">
      <c r="A156" s="147" t="s">
        <v>59</v>
      </c>
      <c r="B156" s="164">
        <f>RES_hhdet_emi!B$170</f>
        <v>0</v>
      </c>
      <c r="C156" s="164">
        <f>RES_hhdet_emi!C$170</f>
        <v>0</v>
      </c>
      <c r="D156" s="164">
        <f>RES_hhdet_emi!D$170</f>
        <v>0</v>
      </c>
      <c r="E156" s="164">
        <f>RES_hhdet_emi!E$170</f>
        <v>0</v>
      </c>
      <c r="F156" s="164">
        <f>RES_hhdet_emi!F$170</f>
        <v>0</v>
      </c>
      <c r="G156" s="164">
        <f>RES_hhdet_emi!G$170</f>
        <v>0</v>
      </c>
      <c r="H156" s="164">
        <f>RES_hhdet_emi!H$170</f>
        <v>0</v>
      </c>
      <c r="I156" s="164">
        <f>RES_hhdet_emi!I$170</f>
        <v>0</v>
      </c>
      <c r="J156" s="164">
        <f>RES_hhdet_emi!J$170</f>
        <v>0</v>
      </c>
      <c r="K156" s="164">
        <f>RES_hhdet_emi!K$170</f>
        <v>0</v>
      </c>
      <c r="L156" s="164">
        <f>RES_hhdet_emi!L$170</f>
        <v>0</v>
      </c>
      <c r="M156" s="164">
        <f>RES_hhdet_emi!M$170</f>
        <v>0</v>
      </c>
      <c r="N156" s="164">
        <f>RES_hhdet_emi!N$170</f>
        <v>0</v>
      </c>
      <c r="O156" s="164">
        <f>RES_hhdet_emi!O$170</f>
        <v>0</v>
      </c>
      <c r="P156" s="164">
        <f>RES_hhdet_emi!P$170</f>
        <v>0</v>
      </c>
      <c r="Q156" s="164">
        <f>RES_hhdet_emi!Q$170</f>
        <v>0</v>
      </c>
    </row>
    <row r="157" spans="1:17" ht="12" customHeight="1" x14ac:dyDescent="0.25">
      <c r="A157" s="163" t="s">
        <v>142</v>
      </c>
      <c r="B157" s="162">
        <f>RES_hhdet_emi!B$171</f>
        <v>0</v>
      </c>
      <c r="C157" s="162">
        <f>RES_hhdet_emi!C$171</f>
        <v>0</v>
      </c>
      <c r="D157" s="162">
        <f>RES_hhdet_emi!D$171</f>
        <v>0</v>
      </c>
      <c r="E157" s="162">
        <f>RES_hhdet_emi!E$171</f>
        <v>0</v>
      </c>
      <c r="F157" s="162">
        <f>RES_hhdet_emi!F$171</f>
        <v>0</v>
      </c>
      <c r="G157" s="162">
        <f>RES_hhdet_emi!G$171</f>
        <v>0</v>
      </c>
      <c r="H157" s="162">
        <f>RES_hhdet_emi!H$171</f>
        <v>0</v>
      </c>
      <c r="I157" s="162">
        <f>RES_hhdet_emi!I$171</f>
        <v>0</v>
      </c>
      <c r="J157" s="162">
        <f>RES_hhdet_emi!J$171</f>
        <v>0</v>
      </c>
      <c r="K157" s="162">
        <f>RES_hhdet_emi!K$171</f>
        <v>0</v>
      </c>
      <c r="L157" s="162">
        <f>RES_hhdet_emi!L$171</f>
        <v>0</v>
      </c>
      <c r="M157" s="162">
        <f>RES_hhdet_emi!M$171</f>
        <v>0</v>
      </c>
      <c r="N157" s="162">
        <f>RES_hhdet_emi!N$171</f>
        <v>0</v>
      </c>
      <c r="O157" s="162">
        <f>RES_hhdet_emi!O$171</f>
        <v>0</v>
      </c>
      <c r="P157" s="162">
        <f>RES_hhdet_emi!P$171</f>
        <v>0</v>
      </c>
      <c r="Q157" s="162">
        <f>RES_hhdet_emi!Q$171</f>
        <v>0</v>
      </c>
    </row>
    <row r="158" spans="1:17" ht="12" customHeight="1" x14ac:dyDescent="0.25">
      <c r="A158" s="161" t="s">
        <v>141</v>
      </c>
      <c r="B158" s="160">
        <f>SUM(B159:B160)</f>
        <v>0</v>
      </c>
      <c r="C158" s="160">
        <f t="shared" ref="C158:Q158" si="30">SUM(C159:C160)</f>
        <v>0</v>
      </c>
      <c r="D158" s="160">
        <f t="shared" si="30"/>
        <v>0</v>
      </c>
      <c r="E158" s="160">
        <f t="shared" si="30"/>
        <v>0</v>
      </c>
      <c r="F158" s="160">
        <f t="shared" si="30"/>
        <v>0</v>
      </c>
      <c r="G158" s="160">
        <f t="shared" si="30"/>
        <v>0</v>
      </c>
      <c r="H158" s="160">
        <f t="shared" si="30"/>
        <v>0</v>
      </c>
      <c r="I158" s="160">
        <f t="shared" si="30"/>
        <v>0</v>
      </c>
      <c r="J158" s="160">
        <f t="shared" si="30"/>
        <v>0</v>
      </c>
      <c r="K158" s="160">
        <f t="shared" si="30"/>
        <v>0</v>
      </c>
      <c r="L158" s="160">
        <f t="shared" si="30"/>
        <v>0</v>
      </c>
      <c r="M158" s="160">
        <f t="shared" si="30"/>
        <v>0</v>
      </c>
      <c r="N158" s="160">
        <f t="shared" si="30"/>
        <v>0</v>
      </c>
      <c r="O158" s="160">
        <f t="shared" si="30"/>
        <v>0</v>
      </c>
      <c r="P158" s="160">
        <f t="shared" si="30"/>
        <v>0</v>
      </c>
      <c r="Q158" s="160">
        <f t="shared" si="30"/>
        <v>0</v>
      </c>
    </row>
    <row r="159" spans="1:17" ht="12" customHeight="1" x14ac:dyDescent="0.25">
      <c r="A159" s="148" t="s">
        <v>60</v>
      </c>
      <c r="B159" s="156">
        <f>RES_hhdet_emi!B$173</f>
        <v>0</v>
      </c>
      <c r="C159" s="156">
        <f>RES_hhdet_emi!C$173</f>
        <v>0</v>
      </c>
      <c r="D159" s="156">
        <f>RES_hhdet_emi!D$173</f>
        <v>0</v>
      </c>
      <c r="E159" s="156">
        <f>RES_hhdet_emi!E$173</f>
        <v>0</v>
      </c>
      <c r="F159" s="156">
        <f>RES_hhdet_emi!F$173</f>
        <v>0</v>
      </c>
      <c r="G159" s="156">
        <f>RES_hhdet_emi!G$173</f>
        <v>0</v>
      </c>
      <c r="H159" s="156">
        <f>RES_hhdet_emi!H$173</f>
        <v>0</v>
      </c>
      <c r="I159" s="156">
        <f>RES_hhdet_emi!I$173</f>
        <v>0</v>
      </c>
      <c r="J159" s="156">
        <f>RES_hhdet_emi!J$173</f>
        <v>0</v>
      </c>
      <c r="K159" s="156">
        <f>RES_hhdet_emi!K$173</f>
        <v>0</v>
      </c>
      <c r="L159" s="156">
        <f>RES_hhdet_emi!L$173</f>
        <v>0</v>
      </c>
      <c r="M159" s="156">
        <f>RES_hhdet_emi!M$173</f>
        <v>0</v>
      </c>
      <c r="N159" s="156">
        <f>RES_hhdet_emi!N$173</f>
        <v>0</v>
      </c>
      <c r="O159" s="156">
        <f>RES_hhdet_emi!O$173</f>
        <v>0</v>
      </c>
      <c r="P159" s="156">
        <f>RES_hhdet_emi!P$173</f>
        <v>0</v>
      </c>
      <c r="Q159" s="156">
        <f>RES_hhdet_emi!Q$173</f>
        <v>0</v>
      </c>
    </row>
    <row r="160" spans="1:17" ht="12" customHeight="1" x14ac:dyDescent="0.25">
      <c r="A160" s="159" t="s">
        <v>59</v>
      </c>
      <c r="B160" s="57">
        <f>RES_hhdet_emi!B$174</f>
        <v>0</v>
      </c>
      <c r="C160" s="57">
        <f>RES_hhdet_emi!C$174</f>
        <v>0</v>
      </c>
      <c r="D160" s="57">
        <f>RES_hhdet_emi!D$174</f>
        <v>0</v>
      </c>
      <c r="E160" s="57">
        <f>RES_hhdet_emi!E$174</f>
        <v>0</v>
      </c>
      <c r="F160" s="57">
        <f>RES_hhdet_emi!F$174</f>
        <v>0</v>
      </c>
      <c r="G160" s="57">
        <f>RES_hhdet_emi!G$174</f>
        <v>0</v>
      </c>
      <c r="H160" s="57">
        <f>RES_hhdet_emi!H$174</f>
        <v>0</v>
      </c>
      <c r="I160" s="57">
        <f>RES_hhdet_emi!I$174</f>
        <v>0</v>
      </c>
      <c r="J160" s="57">
        <f>RES_hhdet_emi!J$174</f>
        <v>0</v>
      </c>
      <c r="K160" s="57">
        <f>RES_hhdet_emi!K$174</f>
        <v>0</v>
      </c>
      <c r="L160" s="57">
        <f>RES_hhdet_emi!L$174</f>
        <v>0</v>
      </c>
      <c r="M160" s="57">
        <f>RES_hhdet_emi!M$174</f>
        <v>0</v>
      </c>
      <c r="N160" s="57">
        <f>RES_hhdet_emi!N$174</f>
        <v>0</v>
      </c>
      <c r="O160" s="57">
        <f>RES_hhdet_emi!O$174</f>
        <v>0</v>
      </c>
      <c r="P160" s="57">
        <f>RES_hhdet_emi!P$174</f>
        <v>0</v>
      </c>
      <c r="Q160" s="57">
        <f>RES_hhdet_emi!Q$174</f>
        <v>0</v>
      </c>
    </row>
    <row r="161" spans="1:17" ht="12" customHeight="1" x14ac:dyDescent="0.25">
      <c r="A161" s="158" t="s">
        <v>62</v>
      </c>
      <c r="B161" s="157">
        <f>SUM(B162:B163)</f>
        <v>3.2692903155805535</v>
      </c>
      <c r="C161" s="157">
        <f t="shared" ref="C161:Q161" si="31">SUM(C162:C163)</f>
        <v>4.2134382355864837</v>
      </c>
      <c r="D161" s="157">
        <f t="shared" si="31"/>
        <v>3.6269589397400295</v>
      </c>
      <c r="E161" s="157">
        <f t="shared" si="31"/>
        <v>3.6537345985091911</v>
      </c>
      <c r="F161" s="157">
        <f t="shared" si="31"/>
        <v>4.3852531946843989</v>
      </c>
      <c r="G161" s="157">
        <f t="shared" si="31"/>
        <v>4.952294591029955</v>
      </c>
      <c r="H161" s="157">
        <f t="shared" si="31"/>
        <v>6.5446606482019396</v>
      </c>
      <c r="I161" s="157">
        <f t="shared" si="31"/>
        <v>4.0920563028979284</v>
      </c>
      <c r="J161" s="157">
        <f t="shared" si="31"/>
        <v>4.6142199543667433</v>
      </c>
      <c r="K161" s="157">
        <f t="shared" si="31"/>
        <v>1.9173330028831523</v>
      </c>
      <c r="L161" s="157">
        <f t="shared" si="31"/>
        <v>3.5668974025422138</v>
      </c>
      <c r="M161" s="157">
        <f t="shared" si="31"/>
        <v>2.7169266137691133</v>
      </c>
      <c r="N161" s="157">
        <f t="shared" si="31"/>
        <v>1.2117390900800054</v>
      </c>
      <c r="O161" s="157">
        <f t="shared" si="31"/>
        <v>7.1892702990236739</v>
      </c>
      <c r="P161" s="157">
        <f t="shared" si="31"/>
        <v>5.1485505634543136</v>
      </c>
      <c r="Q161" s="157">
        <f t="shared" si="31"/>
        <v>4.8606986660410296</v>
      </c>
    </row>
    <row r="162" spans="1:17" ht="12" customHeight="1" x14ac:dyDescent="0.25">
      <c r="A162" s="23" t="s">
        <v>57</v>
      </c>
      <c r="B162" s="156">
        <f>RES_hhdet_emi!B$176</f>
        <v>3.2692903155805535</v>
      </c>
      <c r="C162" s="156">
        <f>RES_hhdet_emi!C$176</f>
        <v>4.2134382355864837</v>
      </c>
      <c r="D162" s="156">
        <f>RES_hhdet_emi!D$176</f>
        <v>3.6269589397400295</v>
      </c>
      <c r="E162" s="156">
        <f>RES_hhdet_emi!E$176</f>
        <v>3.6537345985091911</v>
      </c>
      <c r="F162" s="156">
        <f>RES_hhdet_emi!F$176</f>
        <v>4.3852531946843989</v>
      </c>
      <c r="G162" s="156">
        <f>RES_hhdet_emi!G$176</f>
        <v>4.952294591029955</v>
      </c>
      <c r="H162" s="156">
        <f>RES_hhdet_emi!H$176</f>
        <v>6.5446606482019396</v>
      </c>
      <c r="I162" s="156">
        <f>RES_hhdet_emi!I$176</f>
        <v>4.0920563028979284</v>
      </c>
      <c r="J162" s="156">
        <f>RES_hhdet_emi!J$176</f>
        <v>4.6142199543667433</v>
      </c>
      <c r="K162" s="156">
        <f>RES_hhdet_emi!K$176</f>
        <v>1.9173330028831523</v>
      </c>
      <c r="L162" s="156">
        <f>RES_hhdet_emi!L$176</f>
        <v>3.5668974025422138</v>
      </c>
      <c r="M162" s="156">
        <f>RES_hhdet_emi!M$176</f>
        <v>2.7169266137691133</v>
      </c>
      <c r="N162" s="156">
        <f>RES_hhdet_emi!N$176</f>
        <v>1.2117390900800054</v>
      </c>
      <c r="O162" s="156">
        <f>RES_hhdet_emi!O$176</f>
        <v>7.1892702990236739</v>
      </c>
      <c r="P162" s="156">
        <f>RES_hhdet_emi!P$176</f>
        <v>5.1485505634543136</v>
      </c>
      <c r="Q162" s="156">
        <f>RES_hhdet_emi!Q$176</f>
        <v>4.8606986660410296</v>
      </c>
    </row>
    <row r="163" spans="1:17" ht="12" customHeight="1" x14ac:dyDescent="0.25">
      <c r="A163" s="29" t="s">
        <v>140</v>
      </c>
      <c r="B163" s="57">
        <f>RES_hhdet_emi!B$177</f>
        <v>0</v>
      </c>
      <c r="C163" s="57">
        <f>RES_hhdet_emi!C$177</f>
        <v>0</v>
      </c>
      <c r="D163" s="57">
        <f>RES_hhdet_emi!D$177</f>
        <v>0</v>
      </c>
      <c r="E163" s="57">
        <f>RES_hhdet_emi!E$177</f>
        <v>0</v>
      </c>
      <c r="F163" s="57">
        <f>RES_hhdet_emi!F$177</f>
        <v>0</v>
      </c>
      <c r="G163" s="57">
        <f>RES_hhdet_emi!G$177</f>
        <v>0</v>
      </c>
      <c r="H163" s="57">
        <f>RES_hhdet_emi!H$177</f>
        <v>0</v>
      </c>
      <c r="I163" s="57">
        <f>RES_hhdet_emi!I$177</f>
        <v>0</v>
      </c>
      <c r="J163" s="57">
        <f>RES_hhdet_emi!J$177</f>
        <v>0</v>
      </c>
      <c r="K163" s="57">
        <f>RES_hhdet_emi!K$177</f>
        <v>0</v>
      </c>
      <c r="L163" s="57">
        <f>RES_hhdet_emi!L$177</f>
        <v>0</v>
      </c>
      <c r="M163" s="57">
        <f>RES_hhdet_emi!M$177</f>
        <v>0</v>
      </c>
      <c r="N163" s="57">
        <f>RES_hhdet_emi!N$177</f>
        <v>0</v>
      </c>
      <c r="O163" s="57">
        <f>RES_hhdet_emi!O$177</f>
        <v>0</v>
      </c>
      <c r="P163" s="57">
        <f>RES_hhdet_emi!P$177</f>
        <v>0</v>
      </c>
      <c r="Q163" s="57">
        <f>RES_hhdet_emi!Q$177</f>
        <v>0</v>
      </c>
    </row>
    <row r="165" spans="1:17" ht="12" customHeight="1" x14ac:dyDescent="0.25">
      <c r="A165" s="152" t="s">
        <v>198</v>
      </c>
      <c r="B165" s="168">
        <f t="shared" ref="B165:Q165" si="32">SUM(B166,B168,B170,B179)</f>
        <v>18647.33046616962</v>
      </c>
      <c r="C165" s="168">
        <f t="shared" si="32"/>
        <v>19954.428445455938</v>
      </c>
      <c r="D165" s="168">
        <f t="shared" si="32"/>
        <v>17931.783547105741</v>
      </c>
      <c r="E165" s="168">
        <f t="shared" si="32"/>
        <v>18768.380963582691</v>
      </c>
      <c r="F165" s="168">
        <f t="shared" si="32"/>
        <v>20005.887641650439</v>
      </c>
      <c r="G165" s="168">
        <f t="shared" si="32"/>
        <v>19648.223661231448</v>
      </c>
      <c r="H165" s="168">
        <f t="shared" si="32"/>
        <v>21384.505209236242</v>
      </c>
      <c r="I165" s="168">
        <f t="shared" si="32"/>
        <v>18801.983121891473</v>
      </c>
      <c r="J165" s="168">
        <f t="shared" si="32"/>
        <v>19894.914273767339</v>
      </c>
      <c r="K165" s="168">
        <f t="shared" si="32"/>
        <v>16557.126679009656</v>
      </c>
      <c r="L165" s="168">
        <f t="shared" si="32"/>
        <v>18256.520203865024</v>
      </c>
      <c r="M165" s="168">
        <f t="shared" si="32"/>
        <v>14778.244102281556</v>
      </c>
      <c r="N165" s="168">
        <f t="shared" si="32"/>
        <v>14372.604143286917</v>
      </c>
      <c r="O165" s="168">
        <f t="shared" si="32"/>
        <v>15670.108913400252</v>
      </c>
      <c r="P165" s="168">
        <f t="shared" si="32"/>
        <v>14681.742226583689</v>
      </c>
      <c r="Q165" s="168">
        <f t="shared" si="32"/>
        <v>15933.366509994597</v>
      </c>
    </row>
    <row r="166" spans="1:17" ht="12" customHeight="1" x14ac:dyDescent="0.25">
      <c r="A166" s="158" t="s">
        <v>65</v>
      </c>
      <c r="B166" s="157">
        <f t="shared" ref="B166:Q166" si="33">B167</f>
        <v>14054.692693009138</v>
      </c>
      <c r="C166" s="157">
        <f t="shared" si="33"/>
        <v>15272.177074437528</v>
      </c>
      <c r="D166" s="157">
        <f t="shared" si="33"/>
        <v>13486.137386925317</v>
      </c>
      <c r="E166" s="157">
        <f t="shared" si="33"/>
        <v>14257.43555211021</v>
      </c>
      <c r="F166" s="157">
        <f t="shared" si="33"/>
        <v>15388.093393455889</v>
      </c>
      <c r="G166" s="157">
        <f t="shared" si="33"/>
        <v>15077.508571831542</v>
      </c>
      <c r="H166" s="157">
        <f t="shared" si="33"/>
        <v>16598.831007406287</v>
      </c>
      <c r="I166" s="157">
        <f t="shared" si="33"/>
        <v>14188.879137557704</v>
      </c>
      <c r="J166" s="157">
        <f t="shared" si="33"/>
        <v>15260.358682385668</v>
      </c>
      <c r="K166" s="157">
        <f t="shared" si="33"/>
        <v>12380.018620239294</v>
      </c>
      <c r="L166" s="157">
        <f t="shared" si="33"/>
        <v>13915.403597867493</v>
      </c>
      <c r="M166" s="157">
        <f t="shared" si="33"/>
        <v>10508.96160845417</v>
      </c>
      <c r="N166" s="157">
        <f t="shared" si="33"/>
        <v>10187.768443999088</v>
      </c>
      <c r="O166" s="157">
        <f t="shared" si="33"/>
        <v>11076.412792389703</v>
      </c>
      <c r="P166" s="157">
        <f t="shared" si="33"/>
        <v>10091.238771498654</v>
      </c>
      <c r="Q166" s="157">
        <f t="shared" si="33"/>
        <v>11246.373911413146</v>
      </c>
    </row>
    <row r="167" spans="1:17" ht="12" customHeight="1" x14ac:dyDescent="0.25">
      <c r="A167" s="23" t="s">
        <v>60</v>
      </c>
      <c r="B167" s="57">
        <f t="shared" ref="B167:Q167" si="34">IF(B95=0,0,B95/0.086*1000000/B$7)</f>
        <v>14054.692693009138</v>
      </c>
      <c r="C167" s="57">
        <f t="shared" si="34"/>
        <v>15272.177074437528</v>
      </c>
      <c r="D167" s="57">
        <f t="shared" si="34"/>
        <v>13486.137386925317</v>
      </c>
      <c r="E167" s="57">
        <f t="shared" si="34"/>
        <v>14257.43555211021</v>
      </c>
      <c r="F167" s="57">
        <f t="shared" si="34"/>
        <v>15388.093393455889</v>
      </c>
      <c r="G167" s="57">
        <f t="shared" si="34"/>
        <v>15077.508571831542</v>
      </c>
      <c r="H167" s="57">
        <f t="shared" si="34"/>
        <v>16598.831007406287</v>
      </c>
      <c r="I167" s="57">
        <f t="shared" si="34"/>
        <v>14188.879137557704</v>
      </c>
      <c r="J167" s="57">
        <f t="shared" si="34"/>
        <v>15260.358682385668</v>
      </c>
      <c r="K167" s="57">
        <f t="shared" si="34"/>
        <v>12380.018620239294</v>
      </c>
      <c r="L167" s="57">
        <f t="shared" si="34"/>
        <v>13915.403597867493</v>
      </c>
      <c r="M167" s="57">
        <f t="shared" si="34"/>
        <v>10508.96160845417</v>
      </c>
      <c r="N167" s="57">
        <f t="shared" si="34"/>
        <v>10187.768443999088</v>
      </c>
      <c r="O167" s="57">
        <f t="shared" si="34"/>
        <v>11076.412792389703</v>
      </c>
      <c r="P167" s="57">
        <f t="shared" si="34"/>
        <v>10091.238771498654</v>
      </c>
      <c r="Q167" s="57">
        <f t="shared" si="34"/>
        <v>11246.373911413146</v>
      </c>
    </row>
    <row r="168" spans="1:17" ht="12" customHeight="1" x14ac:dyDescent="0.25">
      <c r="A168" s="158" t="s">
        <v>112</v>
      </c>
      <c r="B168" s="157">
        <f t="shared" ref="B168:Q168" si="35">B169</f>
        <v>2.7490021609491753</v>
      </c>
      <c r="C168" s="157">
        <f t="shared" si="35"/>
        <v>2.9187758944057252</v>
      </c>
      <c r="D168" s="157">
        <f t="shared" si="35"/>
        <v>3.0471536341492245</v>
      </c>
      <c r="E168" s="157">
        <f t="shared" si="35"/>
        <v>3.0833170687719273</v>
      </c>
      <c r="F168" s="157">
        <f t="shared" si="35"/>
        <v>3.2321461933578872</v>
      </c>
      <c r="G168" s="157">
        <f t="shared" si="35"/>
        <v>3.8255352039678829</v>
      </c>
      <c r="H168" s="157">
        <f t="shared" si="35"/>
        <v>4.358815520498613</v>
      </c>
      <c r="I168" s="157">
        <f t="shared" si="35"/>
        <v>5.2661352616884232</v>
      </c>
      <c r="J168" s="157">
        <f t="shared" si="35"/>
        <v>5.8874289051285889</v>
      </c>
      <c r="K168" s="157">
        <f t="shared" si="35"/>
        <v>6.9444864604208423</v>
      </c>
      <c r="L168" s="157">
        <f t="shared" si="35"/>
        <v>7.5242975621336408</v>
      </c>
      <c r="M168" s="157">
        <f t="shared" si="35"/>
        <v>8.0532004586711832</v>
      </c>
      <c r="N168" s="157">
        <f t="shared" si="35"/>
        <v>8.6701035135146736</v>
      </c>
      <c r="O168" s="157">
        <f t="shared" si="35"/>
        <v>9.1633117833455699</v>
      </c>
      <c r="P168" s="157">
        <f t="shared" si="35"/>
        <v>9.6306178137602778</v>
      </c>
      <c r="Q168" s="157">
        <f t="shared" si="35"/>
        <v>8.8206657406682041</v>
      </c>
    </row>
    <row r="169" spans="1:17" ht="12" customHeight="1" x14ac:dyDescent="0.25">
      <c r="A169" s="23" t="s">
        <v>60</v>
      </c>
      <c r="B169" s="156">
        <f t="shared" ref="B169:Q179" si="36">IF(B97=0,0,B97/0.086*1000000/B$5)</f>
        <v>2.7490021609491753</v>
      </c>
      <c r="C169" s="156">
        <f t="shared" si="36"/>
        <v>2.9187758944057252</v>
      </c>
      <c r="D169" s="156">
        <f t="shared" si="36"/>
        <v>3.0471536341492245</v>
      </c>
      <c r="E169" s="156">
        <f t="shared" si="36"/>
        <v>3.0833170687719273</v>
      </c>
      <c r="F169" s="156">
        <f t="shared" si="36"/>
        <v>3.2321461933578872</v>
      </c>
      <c r="G169" s="156">
        <f t="shared" si="36"/>
        <v>3.8255352039678829</v>
      </c>
      <c r="H169" s="156">
        <f t="shared" si="36"/>
        <v>4.358815520498613</v>
      </c>
      <c r="I169" s="156">
        <f t="shared" si="36"/>
        <v>5.2661352616884232</v>
      </c>
      <c r="J169" s="156">
        <f t="shared" si="36"/>
        <v>5.8874289051285889</v>
      </c>
      <c r="K169" s="156">
        <f t="shared" si="36"/>
        <v>6.9444864604208423</v>
      </c>
      <c r="L169" s="156">
        <f t="shared" si="36"/>
        <v>7.5242975621336408</v>
      </c>
      <c r="M169" s="156">
        <f t="shared" si="36"/>
        <v>8.0532004586711832</v>
      </c>
      <c r="N169" s="156">
        <f t="shared" si="36"/>
        <v>8.6701035135146736</v>
      </c>
      <c r="O169" s="156">
        <f t="shared" si="36"/>
        <v>9.1633117833455699</v>
      </c>
      <c r="P169" s="156">
        <f t="shared" si="36"/>
        <v>9.6306178137602778</v>
      </c>
      <c r="Q169" s="156">
        <f t="shared" si="36"/>
        <v>8.8206657406682041</v>
      </c>
    </row>
    <row r="170" spans="1:17" ht="12" customHeight="1" x14ac:dyDescent="0.25">
      <c r="A170" s="158" t="s">
        <v>63</v>
      </c>
      <c r="B170" s="157">
        <f t="shared" si="36"/>
        <v>3684.3911758271965</v>
      </c>
      <c r="C170" s="157">
        <f t="shared" si="36"/>
        <v>3750.0879074888699</v>
      </c>
      <c r="D170" s="157">
        <f t="shared" si="36"/>
        <v>3550.0355459427878</v>
      </c>
      <c r="E170" s="157">
        <f t="shared" si="36"/>
        <v>3599.4108180914131</v>
      </c>
      <c r="F170" s="157">
        <f t="shared" si="36"/>
        <v>3676.5651779988225</v>
      </c>
      <c r="G170" s="157">
        <f t="shared" si="36"/>
        <v>3632.7217286060131</v>
      </c>
      <c r="H170" s="157">
        <f t="shared" si="36"/>
        <v>3809.8867485073592</v>
      </c>
      <c r="I170" s="157">
        <f t="shared" si="36"/>
        <v>3658.9528323736495</v>
      </c>
      <c r="J170" s="157">
        <f t="shared" si="36"/>
        <v>3677.5614660940778</v>
      </c>
      <c r="K170" s="157">
        <f t="shared" si="36"/>
        <v>3296.5765194830469</v>
      </c>
      <c r="L170" s="157">
        <f t="shared" si="36"/>
        <v>3414.5903927436239</v>
      </c>
      <c r="M170" s="157">
        <f t="shared" si="36"/>
        <v>3362.7516303802586</v>
      </c>
      <c r="N170" s="157">
        <f t="shared" si="36"/>
        <v>3294.5881396300711</v>
      </c>
      <c r="O170" s="157">
        <f t="shared" si="36"/>
        <v>3578.8310984621157</v>
      </c>
      <c r="P170" s="157">
        <f t="shared" si="36"/>
        <v>3579.1202409529551</v>
      </c>
      <c r="Q170" s="157">
        <f t="shared" si="36"/>
        <v>3636.5439149665272</v>
      </c>
    </row>
    <row r="171" spans="1:17" ht="12" customHeight="1" x14ac:dyDescent="0.25">
      <c r="A171" s="167" t="s">
        <v>144</v>
      </c>
      <c r="B171" s="132">
        <f t="shared" ref="B171:Q171" si="37">IF(B99=0,0,B99/0.086*1000000/B$11)</f>
        <v>4032.1039414445986</v>
      </c>
      <c r="C171" s="132">
        <f t="shared" si="37"/>
        <v>3999.0006868707092</v>
      </c>
      <c r="D171" s="132">
        <f t="shared" si="37"/>
        <v>3965.6121526049137</v>
      </c>
      <c r="E171" s="132">
        <f t="shared" si="37"/>
        <v>3942.2201221844925</v>
      </c>
      <c r="F171" s="132">
        <f t="shared" si="37"/>
        <v>3929.7846138170362</v>
      </c>
      <c r="G171" s="132">
        <f t="shared" si="37"/>
        <v>3919.7135042747491</v>
      </c>
      <c r="H171" s="132">
        <f t="shared" si="37"/>
        <v>3937.7771176459974</v>
      </c>
      <c r="I171" s="132">
        <f t="shared" si="37"/>
        <v>3895.2544062015045</v>
      </c>
      <c r="J171" s="132">
        <f t="shared" si="37"/>
        <v>3884.2606986497999</v>
      </c>
      <c r="K171" s="132">
        <f t="shared" si="37"/>
        <v>3856.3262880933494</v>
      </c>
      <c r="L171" s="132">
        <f t="shared" si="37"/>
        <v>3841.1431055937946</v>
      </c>
      <c r="M171" s="132">
        <f t="shared" si="37"/>
        <v>0</v>
      </c>
      <c r="N171" s="132">
        <f t="shared" si="37"/>
        <v>0</v>
      </c>
      <c r="O171" s="132">
        <f t="shared" si="37"/>
        <v>3811.7950142201639</v>
      </c>
      <c r="P171" s="132">
        <f t="shared" si="37"/>
        <v>3792.3457086481963</v>
      </c>
      <c r="Q171" s="132">
        <f t="shared" si="37"/>
        <v>3748.3030143880583</v>
      </c>
    </row>
    <row r="172" spans="1:17" ht="12" customHeight="1" x14ac:dyDescent="0.25">
      <c r="A172" s="167" t="s">
        <v>143</v>
      </c>
      <c r="B172" s="132">
        <f t="shared" ref="B172:Q172" si="38">IF(B100=0,0,B100/0.086*1000000/B$12)</f>
        <v>3354.8204868236089</v>
      </c>
      <c r="C172" s="132">
        <f t="shared" si="38"/>
        <v>3448.719574508279</v>
      </c>
      <c r="D172" s="132">
        <f t="shared" si="38"/>
        <v>3315.2252526175512</v>
      </c>
      <c r="E172" s="132">
        <f t="shared" si="38"/>
        <v>3310.2174353103314</v>
      </c>
      <c r="F172" s="132">
        <f t="shared" si="38"/>
        <v>3299.8979543188298</v>
      </c>
      <c r="G172" s="132">
        <f t="shared" si="38"/>
        <v>3299.927225433526</v>
      </c>
      <c r="H172" s="132">
        <f t="shared" si="38"/>
        <v>3322.6245988582396</v>
      </c>
      <c r="I172" s="132">
        <f t="shared" si="38"/>
        <v>3295.796447389032</v>
      </c>
      <c r="J172" s="132">
        <f t="shared" si="38"/>
        <v>3296.3544231572191</v>
      </c>
      <c r="K172" s="132">
        <f t="shared" si="38"/>
        <v>3281.9326676920123</v>
      </c>
      <c r="L172" s="132">
        <f t="shared" si="38"/>
        <v>3276.144996596091</v>
      </c>
      <c r="M172" s="132">
        <f t="shared" si="38"/>
        <v>0</v>
      </c>
      <c r="N172" s="132">
        <f t="shared" si="38"/>
        <v>0</v>
      </c>
      <c r="O172" s="132">
        <f t="shared" si="38"/>
        <v>3256.1034223790375</v>
      </c>
      <c r="P172" s="132">
        <f t="shared" si="38"/>
        <v>3241.2650751632054</v>
      </c>
      <c r="Q172" s="132">
        <f t="shared" si="38"/>
        <v>3205.6824598957392</v>
      </c>
    </row>
    <row r="173" spans="1:17" ht="12" customHeight="1" x14ac:dyDescent="0.25">
      <c r="A173" s="166" t="s">
        <v>57</v>
      </c>
      <c r="B173" s="165">
        <f t="shared" ref="B173:Q174" si="39">IF(B101=0,0,B101/0.086*1000000/B$12)</f>
        <v>2620.8675619394576</v>
      </c>
      <c r="C173" s="165">
        <f t="shared" si="39"/>
        <v>2839.2904876768225</v>
      </c>
      <c r="D173" s="165">
        <f t="shared" si="39"/>
        <v>2577.6478991926137</v>
      </c>
      <c r="E173" s="165">
        <f t="shared" si="39"/>
        <v>2578.2119599093758</v>
      </c>
      <c r="F173" s="165">
        <f t="shared" si="39"/>
        <v>2554.3599989815239</v>
      </c>
      <c r="G173" s="165">
        <f t="shared" si="39"/>
        <v>2547.8137777785978</v>
      </c>
      <c r="H173" s="165">
        <f t="shared" si="39"/>
        <v>2559.5551264699093</v>
      </c>
      <c r="I173" s="165">
        <f t="shared" si="39"/>
        <v>2531.9153640310533</v>
      </c>
      <c r="J173" s="165">
        <f t="shared" si="39"/>
        <v>2524.7694541223673</v>
      </c>
      <c r="K173" s="165">
        <f t="shared" si="39"/>
        <v>2506.6120872606939</v>
      </c>
      <c r="L173" s="165">
        <f t="shared" si="39"/>
        <v>2496.7430186359716</v>
      </c>
      <c r="M173" s="165">
        <f t="shared" si="39"/>
        <v>0</v>
      </c>
      <c r="N173" s="165">
        <f t="shared" si="39"/>
        <v>0</v>
      </c>
      <c r="O173" s="165">
        <f t="shared" si="39"/>
        <v>2477.6667592431068</v>
      </c>
      <c r="P173" s="165">
        <f t="shared" si="39"/>
        <v>2465.0247106213269</v>
      </c>
      <c r="Q173" s="165">
        <f t="shared" si="39"/>
        <v>2436.3969593522338</v>
      </c>
    </row>
    <row r="174" spans="1:17" ht="12" customHeight="1" x14ac:dyDescent="0.25">
      <c r="A174" s="147" t="s">
        <v>59</v>
      </c>
      <c r="B174" s="164">
        <f t="shared" si="39"/>
        <v>733.95292488415112</v>
      </c>
      <c r="C174" s="164">
        <f t="shared" si="39"/>
        <v>609.42908683145652</v>
      </c>
      <c r="D174" s="164">
        <f t="shared" si="39"/>
        <v>737.57735342493743</v>
      </c>
      <c r="E174" s="164">
        <f t="shared" si="39"/>
        <v>732.00547540095567</v>
      </c>
      <c r="F174" s="164">
        <f t="shared" si="39"/>
        <v>745.5379553373059</v>
      </c>
      <c r="G174" s="164">
        <f t="shared" si="39"/>
        <v>752.11344765492777</v>
      </c>
      <c r="H174" s="164">
        <f t="shared" si="39"/>
        <v>763.06947238833061</v>
      </c>
      <c r="I174" s="164">
        <f t="shared" si="39"/>
        <v>763.88108335797835</v>
      </c>
      <c r="J174" s="164">
        <f t="shared" si="39"/>
        <v>771.5849690348515</v>
      </c>
      <c r="K174" s="164">
        <f t="shared" si="39"/>
        <v>775.32058043131826</v>
      </c>
      <c r="L174" s="164">
        <f t="shared" si="39"/>
        <v>779.40197796011944</v>
      </c>
      <c r="M174" s="164">
        <f t="shared" si="39"/>
        <v>0</v>
      </c>
      <c r="N174" s="164">
        <f t="shared" si="39"/>
        <v>0</v>
      </c>
      <c r="O174" s="164">
        <f t="shared" si="39"/>
        <v>778.43666313593053</v>
      </c>
      <c r="P174" s="164">
        <f t="shared" si="39"/>
        <v>776.24036454187808</v>
      </c>
      <c r="Q174" s="164">
        <f t="shared" si="39"/>
        <v>769.28550054350546</v>
      </c>
    </row>
    <row r="175" spans="1:17" ht="12" customHeight="1" x14ac:dyDescent="0.25">
      <c r="A175" s="163" t="s">
        <v>142</v>
      </c>
      <c r="B175" s="162">
        <f t="shared" ref="B175:Q175" si="40">IF(B103=0,0,B103/0.086*1000000/B$13)</f>
        <v>3547.3221668459123</v>
      </c>
      <c r="C175" s="162">
        <f t="shared" si="40"/>
        <v>3625.2520388303033</v>
      </c>
      <c r="D175" s="162">
        <f t="shared" si="40"/>
        <v>3381.9619900307825</v>
      </c>
      <c r="E175" s="162">
        <f t="shared" si="40"/>
        <v>3439.5603357229716</v>
      </c>
      <c r="F175" s="162">
        <f t="shared" si="40"/>
        <v>3557.1580395718538</v>
      </c>
      <c r="G175" s="162">
        <f t="shared" si="40"/>
        <v>3506.0740065490409</v>
      </c>
      <c r="H175" s="162">
        <f t="shared" si="40"/>
        <v>3755.0762044592148</v>
      </c>
      <c r="I175" s="162">
        <f t="shared" si="40"/>
        <v>3571.7585860861245</v>
      </c>
      <c r="J175" s="162">
        <f t="shared" si="40"/>
        <v>3622.9493839246929</v>
      </c>
      <c r="K175" s="162">
        <f t="shared" si="40"/>
        <v>3213.0655668343361</v>
      </c>
      <c r="L175" s="162">
        <f t="shared" si="40"/>
        <v>3400.6678289380638</v>
      </c>
      <c r="M175" s="162">
        <f t="shared" si="40"/>
        <v>3399.6207288790392</v>
      </c>
      <c r="N175" s="162">
        <f t="shared" si="40"/>
        <v>3334.2870246363896</v>
      </c>
      <c r="O175" s="162">
        <f t="shared" si="40"/>
        <v>3523.9620736651314</v>
      </c>
      <c r="P175" s="162">
        <f t="shared" si="40"/>
        <v>3529.4622080772388</v>
      </c>
      <c r="Q175" s="162">
        <f t="shared" si="40"/>
        <v>3660.5058803046763</v>
      </c>
    </row>
    <row r="176" spans="1:17" ht="12" customHeight="1" x14ac:dyDescent="0.25">
      <c r="A176" s="161" t="s">
        <v>141</v>
      </c>
      <c r="B176" s="160">
        <f t="shared" ref="B176:Q176" si="41">IF(B104=0,0,B104/0.086*1000000/B$14)</f>
        <v>3039.7123333341997</v>
      </c>
      <c r="C176" s="160">
        <f t="shared" si="41"/>
        <v>3183.358034400042</v>
      </c>
      <c r="D176" s="160">
        <f t="shared" si="41"/>
        <v>2935.8526469444273</v>
      </c>
      <c r="E176" s="160">
        <f t="shared" si="41"/>
        <v>2981.4779349642508</v>
      </c>
      <c r="F176" s="160">
        <f t="shared" si="41"/>
        <v>3057.6906810593955</v>
      </c>
      <c r="G176" s="160">
        <f t="shared" si="41"/>
        <v>3031.0615519118701</v>
      </c>
      <c r="H176" s="160">
        <f t="shared" si="41"/>
        <v>3203.8690052868019</v>
      </c>
      <c r="I176" s="160">
        <f t="shared" si="41"/>
        <v>3085.5241643140425</v>
      </c>
      <c r="J176" s="160">
        <f t="shared" si="41"/>
        <v>3126.5020685859013</v>
      </c>
      <c r="K176" s="160">
        <f t="shared" si="41"/>
        <v>2863.8131988736523</v>
      </c>
      <c r="L176" s="160">
        <f t="shared" si="41"/>
        <v>2989.8360667698639</v>
      </c>
      <c r="M176" s="160">
        <f t="shared" si="41"/>
        <v>2987.907243311754</v>
      </c>
      <c r="N176" s="160">
        <f t="shared" si="41"/>
        <v>2944.4837288651752</v>
      </c>
      <c r="O176" s="160">
        <f t="shared" si="41"/>
        <v>3069.0120110182638</v>
      </c>
      <c r="P176" s="160">
        <f t="shared" si="41"/>
        <v>3070.390799792086</v>
      </c>
      <c r="Q176" s="160">
        <f t="shared" si="41"/>
        <v>3148.6143227415423</v>
      </c>
    </row>
    <row r="177" spans="1:17" ht="12" customHeight="1" x14ac:dyDescent="0.25">
      <c r="A177" s="148" t="s">
        <v>60</v>
      </c>
      <c r="B177" s="156">
        <f t="shared" ref="B177:Q178" si="42">IF(B105=0,0,B105/0.086*1000000/B$14)</f>
        <v>2305.7594084500492</v>
      </c>
      <c r="C177" s="156">
        <f t="shared" si="42"/>
        <v>2573.928947568586</v>
      </c>
      <c r="D177" s="156">
        <f t="shared" si="42"/>
        <v>2198.2752935194894</v>
      </c>
      <c r="E177" s="156">
        <f t="shared" si="42"/>
        <v>2249.4724595632947</v>
      </c>
      <c r="F177" s="156">
        <f t="shared" si="42"/>
        <v>2312.1527257220887</v>
      </c>
      <c r="G177" s="156">
        <f t="shared" si="42"/>
        <v>2278.9481042569419</v>
      </c>
      <c r="H177" s="156">
        <f t="shared" si="42"/>
        <v>2440.7995328984707</v>
      </c>
      <c r="I177" s="156">
        <f t="shared" si="42"/>
        <v>2321.6430809560657</v>
      </c>
      <c r="J177" s="156">
        <f t="shared" si="42"/>
        <v>2354.9170995510494</v>
      </c>
      <c r="K177" s="156">
        <f t="shared" si="42"/>
        <v>2088.4926184423339</v>
      </c>
      <c r="L177" s="156">
        <f t="shared" si="42"/>
        <v>2210.4340888097449</v>
      </c>
      <c r="M177" s="156">
        <f t="shared" si="42"/>
        <v>2209.753473771374</v>
      </c>
      <c r="N177" s="156">
        <f t="shared" si="42"/>
        <v>2167.2865660136513</v>
      </c>
      <c r="O177" s="156">
        <f t="shared" si="42"/>
        <v>2290.5753478823335</v>
      </c>
      <c r="P177" s="156">
        <f t="shared" si="42"/>
        <v>2294.150435250207</v>
      </c>
      <c r="Q177" s="156">
        <f t="shared" si="42"/>
        <v>2379.3288221980356</v>
      </c>
    </row>
    <row r="178" spans="1:17" ht="12" customHeight="1" x14ac:dyDescent="0.25">
      <c r="A178" s="159" t="s">
        <v>59</v>
      </c>
      <c r="B178" s="57">
        <f t="shared" si="42"/>
        <v>733.952924884151</v>
      </c>
      <c r="C178" s="57">
        <f t="shared" si="42"/>
        <v>609.42908683145629</v>
      </c>
      <c r="D178" s="57">
        <f t="shared" si="42"/>
        <v>737.57735342493766</v>
      </c>
      <c r="E178" s="57">
        <f t="shared" si="42"/>
        <v>732.00547540095613</v>
      </c>
      <c r="F178" s="57">
        <f t="shared" si="42"/>
        <v>745.53795533730636</v>
      </c>
      <c r="G178" s="57">
        <f t="shared" si="42"/>
        <v>752.11344765492845</v>
      </c>
      <c r="H178" s="57">
        <f t="shared" si="42"/>
        <v>763.06947238833095</v>
      </c>
      <c r="I178" s="57">
        <f t="shared" si="42"/>
        <v>763.88108335797756</v>
      </c>
      <c r="J178" s="57">
        <f t="shared" si="42"/>
        <v>771.58496903485138</v>
      </c>
      <c r="K178" s="57">
        <f t="shared" si="42"/>
        <v>775.32058043131815</v>
      </c>
      <c r="L178" s="57">
        <f t="shared" si="42"/>
        <v>779.40197796011921</v>
      </c>
      <c r="M178" s="57">
        <f t="shared" si="42"/>
        <v>778.15376954037936</v>
      </c>
      <c r="N178" s="57">
        <f t="shared" si="42"/>
        <v>777.1971628515239</v>
      </c>
      <c r="O178" s="57">
        <f t="shared" si="42"/>
        <v>778.43666313593008</v>
      </c>
      <c r="P178" s="57">
        <f t="shared" si="42"/>
        <v>776.24036454187842</v>
      </c>
      <c r="Q178" s="57">
        <f t="shared" si="42"/>
        <v>769.28550054350592</v>
      </c>
    </row>
    <row r="179" spans="1:17" ht="12" customHeight="1" x14ac:dyDescent="0.25">
      <c r="A179" s="158" t="s">
        <v>62</v>
      </c>
      <c r="B179" s="157">
        <f t="shared" si="36"/>
        <v>905.49759517233917</v>
      </c>
      <c r="C179" s="157">
        <f t="shared" si="36"/>
        <v>929.24468763513676</v>
      </c>
      <c r="D179" s="157">
        <f t="shared" si="36"/>
        <v>892.56346060348699</v>
      </c>
      <c r="E179" s="157">
        <f t="shared" si="36"/>
        <v>908.45127631229707</v>
      </c>
      <c r="F179" s="157">
        <f t="shared" si="36"/>
        <v>937.99692400237234</v>
      </c>
      <c r="G179" s="157">
        <f t="shared" si="36"/>
        <v>934.1678255899235</v>
      </c>
      <c r="H179" s="157">
        <f t="shared" si="36"/>
        <v>971.42863780209689</v>
      </c>
      <c r="I179" s="157">
        <f t="shared" si="36"/>
        <v>948.88501669842913</v>
      </c>
      <c r="J179" s="157">
        <f t="shared" si="36"/>
        <v>951.10669638246509</v>
      </c>
      <c r="K179" s="157">
        <f t="shared" si="36"/>
        <v>873.587052826893</v>
      </c>
      <c r="L179" s="157">
        <f t="shared" si="36"/>
        <v>919.00191569177355</v>
      </c>
      <c r="M179" s="157">
        <f t="shared" si="36"/>
        <v>898.4776629884567</v>
      </c>
      <c r="N179" s="157">
        <f t="shared" si="36"/>
        <v>881.57745614424425</v>
      </c>
      <c r="O179" s="157">
        <f t="shared" si="36"/>
        <v>1005.7017107650876</v>
      </c>
      <c r="P179" s="157">
        <f t="shared" si="36"/>
        <v>1001.7525963183205</v>
      </c>
      <c r="Q179" s="157">
        <f t="shared" si="36"/>
        <v>1041.6280178742559</v>
      </c>
    </row>
    <row r="180" spans="1:17" ht="12" customHeight="1" x14ac:dyDescent="0.25">
      <c r="A180" s="23" t="s">
        <v>57</v>
      </c>
      <c r="B180" s="156">
        <f t="shared" ref="B180:Q180" si="43">IF(B108=0,0,B108/0.086*1000000/B$16)</f>
        <v>1438.7986933080294</v>
      </c>
      <c r="C180" s="156">
        <f t="shared" si="43"/>
        <v>1404.0725400629708</v>
      </c>
      <c r="D180" s="156">
        <f t="shared" si="43"/>
        <v>1436.6149458531418</v>
      </c>
      <c r="E180" s="156">
        <f t="shared" si="43"/>
        <v>1433.8013042148186</v>
      </c>
      <c r="F180" s="156">
        <f t="shared" si="43"/>
        <v>1411.0106706449569</v>
      </c>
      <c r="G180" s="156">
        <f t="shared" si="43"/>
        <v>1396.7950012265849</v>
      </c>
      <c r="H180" s="156">
        <f t="shared" si="43"/>
        <v>1340.2322615383937</v>
      </c>
      <c r="I180" s="156">
        <f t="shared" si="43"/>
        <v>1405.8809409743205</v>
      </c>
      <c r="J180" s="156">
        <f t="shared" si="43"/>
        <v>1383.8230616224998</v>
      </c>
      <c r="K180" s="156">
        <f t="shared" si="43"/>
        <v>1451.9842857600015</v>
      </c>
      <c r="L180" s="156">
        <f t="shared" si="43"/>
        <v>1396.6115963955199</v>
      </c>
      <c r="M180" s="156">
        <f t="shared" si="43"/>
        <v>1395.8511704706602</v>
      </c>
      <c r="N180" s="156">
        <f t="shared" si="43"/>
        <v>1422.2234152692042</v>
      </c>
      <c r="O180" s="156">
        <f t="shared" si="43"/>
        <v>1387.537437527368</v>
      </c>
      <c r="P180" s="156">
        <f t="shared" si="43"/>
        <v>1423.2373640567773</v>
      </c>
      <c r="Q180" s="156">
        <f t="shared" si="43"/>
        <v>1425.9705720825179</v>
      </c>
    </row>
    <row r="181" spans="1:17" ht="12" customHeight="1" x14ac:dyDescent="0.25">
      <c r="A181" s="29" t="s">
        <v>140</v>
      </c>
      <c r="B181" s="57">
        <f t="shared" ref="B181:Q181" si="44">IF(B109=0,0,B109/0.086*1000000/B$17)</f>
        <v>825.26737942494833</v>
      </c>
      <c r="C181" s="57">
        <f t="shared" si="44"/>
        <v>834.39258347647046</v>
      </c>
      <c r="D181" s="57">
        <f t="shared" si="44"/>
        <v>807.30870317383335</v>
      </c>
      <c r="E181" s="57">
        <f t="shared" si="44"/>
        <v>829.4889607357286</v>
      </c>
      <c r="F181" s="57">
        <f t="shared" si="44"/>
        <v>850.93851545141922</v>
      </c>
      <c r="G181" s="57">
        <f t="shared" si="44"/>
        <v>835.99818667982015</v>
      </c>
      <c r="H181" s="57">
        <f t="shared" si="44"/>
        <v>856.66873096627012</v>
      </c>
      <c r="I181" s="57">
        <f t="shared" si="44"/>
        <v>874.75958576608434</v>
      </c>
      <c r="J181" s="57">
        <f t="shared" si="44"/>
        <v>869.09539172355426</v>
      </c>
      <c r="K181" s="57">
        <f t="shared" si="44"/>
        <v>835.57358819482988</v>
      </c>
      <c r="L181" s="57">
        <f t="shared" si="44"/>
        <v>855.03343732564474</v>
      </c>
      <c r="M181" s="57">
        <f t="shared" si="44"/>
        <v>849.89934209783405</v>
      </c>
      <c r="N181" s="57">
        <f t="shared" si="44"/>
        <v>859.89773644923014</v>
      </c>
      <c r="O181" s="57">
        <f t="shared" si="44"/>
        <v>891.13340935315637</v>
      </c>
      <c r="P181" s="57">
        <f t="shared" si="44"/>
        <v>922.8391254991659</v>
      </c>
      <c r="Q181" s="57">
        <f t="shared" si="44"/>
        <v>974.67776545011282</v>
      </c>
    </row>
    <row r="183" spans="1:17" ht="12" customHeight="1" x14ac:dyDescent="0.25">
      <c r="A183" s="152" t="s">
        <v>74</v>
      </c>
      <c r="B183" s="168">
        <f t="shared" ref="B183:Q183" si="45">SUM(B184,B186,B188,B197)</f>
        <v>13085.463232769196</v>
      </c>
      <c r="C183" s="168">
        <f t="shared" si="45"/>
        <v>14056.421329268791</v>
      </c>
      <c r="D183" s="168">
        <f t="shared" si="45"/>
        <v>12707.859324448167</v>
      </c>
      <c r="E183" s="168">
        <f t="shared" si="45"/>
        <v>13387.282708311317</v>
      </c>
      <c r="F183" s="168">
        <f t="shared" si="45"/>
        <v>14358.694995840413</v>
      </c>
      <c r="G183" s="168">
        <f t="shared" si="45"/>
        <v>14174.903943806659</v>
      </c>
      <c r="H183" s="168">
        <f t="shared" si="45"/>
        <v>15514.014969903807</v>
      </c>
      <c r="I183" s="168">
        <f t="shared" si="45"/>
        <v>13757.059894341472</v>
      </c>
      <c r="J183" s="168">
        <f t="shared" si="45"/>
        <v>14671.510773519727</v>
      </c>
      <c r="K183" s="168">
        <f t="shared" si="45"/>
        <v>12378.184077279937</v>
      </c>
      <c r="L183" s="168">
        <f t="shared" si="45"/>
        <v>13764.885327868717</v>
      </c>
      <c r="M183" s="168">
        <f t="shared" si="45"/>
        <v>11271.170983695394</v>
      </c>
      <c r="N183" s="168">
        <f t="shared" si="45"/>
        <v>11056.655586752775</v>
      </c>
      <c r="O183" s="168">
        <f t="shared" si="45"/>
        <v>11867.737097058503</v>
      </c>
      <c r="P183" s="168">
        <f t="shared" si="45"/>
        <v>11184.619795530418</v>
      </c>
      <c r="Q183" s="168">
        <f t="shared" si="45"/>
        <v>12185.159243980215</v>
      </c>
    </row>
    <row r="184" spans="1:17" ht="12" customHeight="1" x14ac:dyDescent="0.25">
      <c r="A184" s="158" t="s">
        <v>65</v>
      </c>
      <c r="B184" s="157">
        <f t="shared" ref="B184:Q184" si="46">B185</f>
        <v>10156.500794802767</v>
      </c>
      <c r="C184" s="157">
        <f t="shared" si="46"/>
        <v>11078.534892507869</v>
      </c>
      <c r="D184" s="157">
        <f t="shared" si="46"/>
        <v>9823.6753566311818</v>
      </c>
      <c r="E184" s="157">
        <f t="shared" si="46"/>
        <v>10438.232680257843</v>
      </c>
      <c r="F184" s="157">
        <f t="shared" si="46"/>
        <v>11316.912293358757</v>
      </c>
      <c r="G184" s="157">
        <f t="shared" si="46"/>
        <v>11137.170932333547</v>
      </c>
      <c r="H184" s="157">
        <f t="shared" si="46"/>
        <v>12320.707940039376</v>
      </c>
      <c r="I184" s="157">
        <f t="shared" si="46"/>
        <v>10586.57781328883</v>
      </c>
      <c r="J184" s="157">
        <f t="shared" si="46"/>
        <v>11443.901126669383</v>
      </c>
      <c r="K184" s="157">
        <f t="shared" si="46"/>
        <v>9345.9264329717971</v>
      </c>
      <c r="L184" s="157">
        <f t="shared" si="46"/>
        <v>10568.948648291354</v>
      </c>
      <c r="M184" s="157">
        <f t="shared" si="46"/>
        <v>8032.8871160604185</v>
      </c>
      <c r="N184" s="157">
        <f t="shared" si="46"/>
        <v>7837.8882226606611</v>
      </c>
      <c r="O184" s="157">
        <f t="shared" si="46"/>
        <v>8580.5438322830723</v>
      </c>
      <c r="P184" s="157">
        <f t="shared" si="46"/>
        <v>7874.1260801793142</v>
      </c>
      <c r="Q184" s="157">
        <f t="shared" si="46"/>
        <v>8830.0793406768335</v>
      </c>
    </row>
    <row r="185" spans="1:17" ht="12" customHeight="1" x14ac:dyDescent="0.25">
      <c r="A185" s="23" t="s">
        <v>60</v>
      </c>
      <c r="B185" s="57">
        <f t="shared" ref="B185:Q185" si="47">IF(B113=0,0,B113/0.086*1000000/B$7)</f>
        <v>10156.500794802767</v>
      </c>
      <c r="C185" s="57">
        <f t="shared" si="47"/>
        <v>11078.534892507869</v>
      </c>
      <c r="D185" s="57">
        <f t="shared" si="47"/>
        <v>9823.6753566311818</v>
      </c>
      <c r="E185" s="57">
        <f t="shared" si="47"/>
        <v>10438.232680257843</v>
      </c>
      <c r="F185" s="57">
        <f t="shared" si="47"/>
        <v>11316.912293358757</v>
      </c>
      <c r="G185" s="57">
        <f t="shared" si="47"/>
        <v>11137.170932333547</v>
      </c>
      <c r="H185" s="57">
        <f t="shared" si="47"/>
        <v>12320.707940039376</v>
      </c>
      <c r="I185" s="57">
        <f t="shared" si="47"/>
        <v>10586.57781328883</v>
      </c>
      <c r="J185" s="57">
        <f t="shared" si="47"/>
        <v>11443.901126669383</v>
      </c>
      <c r="K185" s="57">
        <f t="shared" si="47"/>
        <v>9345.9264329717971</v>
      </c>
      <c r="L185" s="57">
        <f t="shared" si="47"/>
        <v>10568.948648291354</v>
      </c>
      <c r="M185" s="57">
        <f t="shared" si="47"/>
        <v>8032.8871160604185</v>
      </c>
      <c r="N185" s="57">
        <f t="shared" si="47"/>
        <v>7837.8882226606611</v>
      </c>
      <c r="O185" s="57">
        <f t="shared" si="47"/>
        <v>8580.5438322830723</v>
      </c>
      <c r="P185" s="57">
        <f t="shared" si="47"/>
        <v>7874.1260801793142</v>
      </c>
      <c r="Q185" s="57">
        <f t="shared" si="47"/>
        <v>8830.0793406768335</v>
      </c>
    </row>
    <row r="186" spans="1:17" ht="12" customHeight="1" x14ac:dyDescent="0.25">
      <c r="A186" s="158" t="s">
        <v>112</v>
      </c>
      <c r="B186" s="157">
        <f t="shared" ref="B186:Q186" si="48">B187</f>
        <v>4.4188456689539235</v>
      </c>
      <c r="C186" s="157">
        <f t="shared" si="48"/>
        <v>4.8794067138977564</v>
      </c>
      <c r="D186" s="157">
        <f t="shared" si="48"/>
        <v>5.2799102398621471</v>
      </c>
      <c r="E186" s="157">
        <f t="shared" si="48"/>
        <v>5.5016204262062951</v>
      </c>
      <c r="F186" s="157">
        <f t="shared" si="48"/>
        <v>5.9694952949191524</v>
      </c>
      <c r="G186" s="157">
        <f t="shared" si="48"/>
        <v>7.4338685820035977</v>
      </c>
      <c r="H186" s="157">
        <f t="shared" si="48"/>
        <v>8.8303636049095715</v>
      </c>
      <c r="I186" s="157">
        <f t="shared" si="48"/>
        <v>11.234915386720184</v>
      </c>
      <c r="J186" s="157">
        <f t="shared" si="48"/>
        <v>13.075152786486218</v>
      </c>
      <c r="K186" s="157">
        <f t="shared" si="48"/>
        <v>16.478034173271887</v>
      </c>
      <c r="L186" s="157">
        <f t="shared" si="48"/>
        <v>18.763319659424067</v>
      </c>
      <c r="M186" s="157">
        <f t="shared" si="48"/>
        <v>21.032220399515651</v>
      </c>
      <c r="N186" s="157">
        <f t="shared" si="48"/>
        <v>23.683274450137354</v>
      </c>
      <c r="O186" s="157">
        <f t="shared" si="48"/>
        <v>26.385974867073791</v>
      </c>
      <c r="P186" s="157">
        <f t="shared" si="48"/>
        <v>29.044524927292883</v>
      </c>
      <c r="Q186" s="157">
        <f t="shared" si="48"/>
        <v>27.351631870422079</v>
      </c>
    </row>
    <row r="187" spans="1:17" ht="12" customHeight="1" x14ac:dyDescent="0.25">
      <c r="A187" s="23" t="s">
        <v>60</v>
      </c>
      <c r="B187" s="156">
        <f t="shared" ref="B187:Q188" si="49">IF(B115=0,0,B115/0.086*1000000/B$5)</f>
        <v>4.4188456689539235</v>
      </c>
      <c r="C187" s="156">
        <f t="shared" si="49"/>
        <v>4.8794067138977564</v>
      </c>
      <c r="D187" s="156">
        <f t="shared" si="49"/>
        <v>5.2799102398621471</v>
      </c>
      <c r="E187" s="156">
        <f t="shared" si="49"/>
        <v>5.5016204262062951</v>
      </c>
      <c r="F187" s="156">
        <f t="shared" si="49"/>
        <v>5.9694952949191524</v>
      </c>
      <c r="G187" s="156">
        <f t="shared" si="49"/>
        <v>7.4338685820035977</v>
      </c>
      <c r="H187" s="156">
        <f t="shared" si="49"/>
        <v>8.8303636049095715</v>
      </c>
      <c r="I187" s="156">
        <f t="shared" si="49"/>
        <v>11.234915386720184</v>
      </c>
      <c r="J187" s="156">
        <f t="shared" si="49"/>
        <v>13.075152786486218</v>
      </c>
      <c r="K187" s="156">
        <f t="shared" si="49"/>
        <v>16.478034173271887</v>
      </c>
      <c r="L187" s="156">
        <f t="shared" si="49"/>
        <v>18.763319659424067</v>
      </c>
      <c r="M187" s="156">
        <f t="shared" si="49"/>
        <v>21.032220399515651</v>
      </c>
      <c r="N187" s="156">
        <f t="shared" si="49"/>
        <v>23.683274450137354</v>
      </c>
      <c r="O187" s="156">
        <f t="shared" si="49"/>
        <v>26.385974867073791</v>
      </c>
      <c r="P187" s="156">
        <f t="shared" si="49"/>
        <v>29.044524927292883</v>
      </c>
      <c r="Q187" s="156">
        <f t="shared" si="49"/>
        <v>27.351631870422079</v>
      </c>
    </row>
    <row r="188" spans="1:17" ht="12" customHeight="1" x14ac:dyDescent="0.25">
      <c r="A188" s="158" t="s">
        <v>63</v>
      </c>
      <c r="B188" s="157">
        <f t="shared" si="49"/>
        <v>2286.0839961994957</v>
      </c>
      <c r="C188" s="157">
        <f t="shared" si="49"/>
        <v>2327.2312674956629</v>
      </c>
      <c r="D188" s="157">
        <f t="shared" si="49"/>
        <v>2242.1446484732023</v>
      </c>
      <c r="E188" s="157">
        <f t="shared" si="49"/>
        <v>2286.0498992593125</v>
      </c>
      <c r="F188" s="157">
        <f t="shared" si="49"/>
        <v>2361.2431529895334</v>
      </c>
      <c r="G188" s="157">
        <f t="shared" si="49"/>
        <v>2363.1084694265428</v>
      </c>
      <c r="H188" s="157">
        <f t="shared" si="49"/>
        <v>2508.887460605552</v>
      </c>
      <c r="I188" s="157">
        <f t="shared" si="49"/>
        <v>2448.8026390465525</v>
      </c>
      <c r="J188" s="157">
        <f t="shared" si="49"/>
        <v>2506.6705532096153</v>
      </c>
      <c r="K188" s="157">
        <f t="shared" si="49"/>
        <v>2319.7603102456742</v>
      </c>
      <c r="L188" s="157">
        <f t="shared" si="49"/>
        <v>2468.0334251864178</v>
      </c>
      <c r="M188" s="157">
        <f t="shared" si="49"/>
        <v>2506.7300257209481</v>
      </c>
      <c r="N188" s="157">
        <f t="shared" si="49"/>
        <v>2470.402117706923</v>
      </c>
      <c r="O188" s="157">
        <f t="shared" si="49"/>
        <v>2525.9704719140668</v>
      </c>
      <c r="P188" s="157">
        <f t="shared" si="49"/>
        <v>2513.5827735817438</v>
      </c>
      <c r="Q188" s="157">
        <f t="shared" si="49"/>
        <v>2519.394687159639</v>
      </c>
    </row>
    <row r="189" spans="1:17" ht="12" customHeight="1" x14ac:dyDescent="0.25">
      <c r="A189" s="167" t="s">
        <v>144</v>
      </c>
      <c r="B189" s="132">
        <f t="shared" ref="B189:Q189" si="50">IF(B117=0,0,B117/0.086*1000000/B$11)</f>
        <v>2099.6986746581661</v>
      </c>
      <c r="C189" s="132">
        <f t="shared" si="50"/>
        <v>2135.6519392788223</v>
      </c>
      <c r="D189" s="132">
        <f t="shared" si="50"/>
        <v>2124.2041152408224</v>
      </c>
      <c r="E189" s="132">
        <f t="shared" si="50"/>
        <v>2153.9688654296538</v>
      </c>
      <c r="F189" s="132">
        <f t="shared" si="50"/>
        <v>2173.9655216532437</v>
      </c>
      <c r="G189" s="132">
        <f t="shared" si="50"/>
        <v>2188.9087067290475</v>
      </c>
      <c r="H189" s="132">
        <f t="shared" si="50"/>
        <v>2228.2071482362016</v>
      </c>
      <c r="I189" s="132">
        <f t="shared" si="50"/>
        <v>2223.4766356791351</v>
      </c>
      <c r="J189" s="132">
        <f t="shared" si="50"/>
        <v>2240.6127735892592</v>
      </c>
      <c r="K189" s="132">
        <f t="shared" si="50"/>
        <v>2245.2221449937811</v>
      </c>
      <c r="L189" s="132">
        <f t="shared" si="50"/>
        <v>2249.8330650833723</v>
      </c>
      <c r="M189" s="132">
        <f t="shared" si="50"/>
        <v>0</v>
      </c>
      <c r="N189" s="132">
        <f t="shared" si="50"/>
        <v>0</v>
      </c>
      <c r="O189" s="132">
        <f t="shared" si="50"/>
        <v>2352.2480582229987</v>
      </c>
      <c r="P189" s="132">
        <f t="shared" si="50"/>
        <v>2341.2702343809929</v>
      </c>
      <c r="Q189" s="132">
        <f t="shared" si="50"/>
        <v>2317.2565090335097</v>
      </c>
    </row>
    <row r="190" spans="1:17" ht="12" customHeight="1" x14ac:dyDescent="0.25">
      <c r="A190" s="167" t="s">
        <v>143</v>
      </c>
      <c r="B190" s="132">
        <f t="shared" ref="B190:Q192" si="51">IF(B118=0,0,B118/0.086*1000000/B$12)</f>
        <v>2098.757063412203</v>
      </c>
      <c r="C190" s="132">
        <f t="shared" si="51"/>
        <v>2147.8051144048045</v>
      </c>
      <c r="D190" s="132">
        <f t="shared" si="51"/>
        <v>2157.9730908255997</v>
      </c>
      <c r="E190" s="132">
        <f t="shared" si="51"/>
        <v>2192.8710784273676</v>
      </c>
      <c r="F190" s="132">
        <f t="shared" si="51"/>
        <v>2216.0935736451484</v>
      </c>
      <c r="G190" s="132">
        <f t="shared" si="51"/>
        <v>2228.2298852689282</v>
      </c>
      <c r="H190" s="132">
        <f t="shared" si="51"/>
        <v>2257.0996016674003</v>
      </c>
      <c r="I190" s="132">
        <f t="shared" si="51"/>
        <v>2254.9287701553721</v>
      </c>
      <c r="J190" s="132">
        <f t="shared" si="51"/>
        <v>2271.3191840954678</v>
      </c>
      <c r="K190" s="132">
        <f t="shared" si="51"/>
        <v>2264.3578814415941</v>
      </c>
      <c r="L190" s="132">
        <f t="shared" si="51"/>
        <v>2268.5454021472601</v>
      </c>
      <c r="M190" s="132">
        <f t="shared" si="51"/>
        <v>0</v>
      </c>
      <c r="N190" s="132">
        <f t="shared" si="51"/>
        <v>0</v>
      </c>
      <c r="O190" s="132">
        <f t="shared" si="51"/>
        <v>2307.3979009808813</v>
      </c>
      <c r="P190" s="132">
        <f t="shared" si="51"/>
        <v>2299.2588212128685</v>
      </c>
      <c r="Q190" s="132">
        <f t="shared" si="51"/>
        <v>2278.9101285549041</v>
      </c>
    </row>
    <row r="191" spans="1:17" ht="12" customHeight="1" x14ac:dyDescent="0.25">
      <c r="A191" s="166" t="s">
        <v>57</v>
      </c>
      <c r="B191" s="165">
        <f t="shared" si="51"/>
        <v>1364.8041385280521</v>
      </c>
      <c r="C191" s="165">
        <f t="shared" si="51"/>
        <v>1538.376027573348</v>
      </c>
      <c r="D191" s="165">
        <f t="shared" si="51"/>
        <v>1420.3957374006625</v>
      </c>
      <c r="E191" s="165">
        <f t="shared" si="51"/>
        <v>1460.8656030264115</v>
      </c>
      <c r="F191" s="165">
        <f t="shared" si="51"/>
        <v>1470.5556183078418</v>
      </c>
      <c r="G191" s="165">
        <f t="shared" si="51"/>
        <v>1476.1164376140007</v>
      </c>
      <c r="H191" s="165">
        <f t="shared" si="51"/>
        <v>1494.0301292790696</v>
      </c>
      <c r="I191" s="165">
        <f t="shared" si="51"/>
        <v>1491.0476867973946</v>
      </c>
      <c r="J191" s="165">
        <f t="shared" si="51"/>
        <v>1499.7342150606162</v>
      </c>
      <c r="K191" s="165">
        <f t="shared" si="51"/>
        <v>1489.0373010102762</v>
      </c>
      <c r="L191" s="165">
        <f t="shared" si="51"/>
        <v>1489.1434241871407</v>
      </c>
      <c r="M191" s="165">
        <f t="shared" si="51"/>
        <v>0</v>
      </c>
      <c r="N191" s="165">
        <f t="shared" si="51"/>
        <v>0</v>
      </c>
      <c r="O191" s="165">
        <f t="shared" si="51"/>
        <v>1528.9612378449503</v>
      </c>
      <c r="P191" s="165">
        <f t="shared" si="51"/>
        <v>1523.0184566709906</v>
      </c>
      <c r="Q191" s="165">
        <f t="shared" si="51"/>
        <v>1509.624628011398</v>
      </c>
    </row>
    <row r="192" spans="1:17" ht="12" customHeight="1" x14ac:dyDescent="0.25">
      <c r="A192" s="147" t="s">
        <v>59</v>
      </c>
      <c r="B192" s="164">
        <f t="shared" si="51"/>
        <v>733.95292488415112</v>
      </c>
      <c r="C192" s="164">
        <f t="shared" si="51"/>
        <v>609.42908683145652</v>
      </c>
      <c r="D192" s="164">
        <f t="shared" si="51"/>
        <v>737.57735342493731</v>
      </c>
      <c r="E192" s="164">
        <f t="shared" si="51"/>
        <v>732.00547540095624</v>
      </c>
      <c r="F192" s="164">
        <f t="shared" si="51"/>
        <v>745.53795533730613</v>
      </c>
      <c r="G192" s="164">
        <f t="shared" si="51"/>
        <v>752.11344765492777</v>
      </c>
      <c r="H192" s="164">
        <f t="shared" si="51"/>
        <v>763.06947238833038</v>
      </c>
      <c r="I192" s="164">
        <f t="shared" si="51"/>
        <v>763.88108335797824</v>
      </c>
      <c r="J192" s="164">
        <f t="shared" si="51"/>
        <v>771.58496903485138</v>
      </c>
      <c r="K192" s="164">
        <f t="shared" si="51"/>
        <v>775.32058043131815</v>
      </c>
      <c r="L192" s="164">
        <f t="shared" si="51"/>
        <v>779.40197796011932</v>
      </c>
      <c r="M192" s="164">
        <f t="shared" si="51"/>
        <v>0</v>
      </c>
      <c r="N192" s="164">
        <f t="shared" si="51"/>
        <v>0</v>
      </c>
      <c r="O192" s="164">
        <f t="shared" si="51"/>
        <v>778.43666313593053</v>
      </c>
      <c r="P192" s="164">
        <f t="shared" si="51"/>
        <v>776.24036454187751</v>
      </c>
      <c r="Q192" s="164">
        <f t="shared" si="51"/>
        <v>769.2855005435058</v>
      </c>
    </row>
    <row r="193" spans="1:17" ht="12" customHeight="1" x14ac:dyDescent="0.25">
      <c r="A193" s="163" t="s">
        <v>142</v>
      </c>
      <c r="B193" s="162">
        <f t="shared" ref="B193:Q193" si="52">IF(B121=0,0,B121/0.086*1000000/B$13)</f>
        <v>2360.3761555726442</v>
      </c>
      <c r="C193" s="162">
        <f t="shared" si="52"/>
        <v>2424.3245259628616</v>
      </c>
      <c r="D193" s="162">
        <f t="shared" si="52"/>
        <v>2290.392541654724</v>
      </c>
      <c r="E193" s="162">
        <f t="shared" si="52"/>
        <v>2348.428252490552</v>
      </c>
      <c r="F193" s="162">
        <f t="shared" si="52"/>
        <v>2451.8619015843778</v>
      </c>
      <c r="G193" s="162">
        <f t="shared" si="52"/>
        <v>2442.614712506037</v>
      </c>
      <c r="H193" s="162">
        <f t="shared" si="52"/>
        <v>2642.3853801185255</v>
      </c>
      <c r="I193" s="162">
        <f t="shared" si="52"/>
        <v>2543.7158850808173</v>
      </c>
      <c r="J193" s="162">
        <f t="shared" si="52"/>
        <v>2609.4366774061859</v>
      </c>
      <c r="K193" s="162">
        <f t="shared" si="52"/>
        <v>2334.1198896765591</v>
      </c>
      <c r="L193" s="162">
        <f t="shared" si="52"/>
        <v>2496.9408124884831</v>
      </c>
      <c r="M193" s="162">
        <f t="shared" si="52"/>
        <v>2513.1541428584746</v>
      </c>
      <c r="N193" s="162">
        <f t="shared" si="52"/>
        <v>2476.9383098024064</v>
      </c>
      <c r="O193" s="162">
        <f t="shared" si="52"/>
        <v>2653.6190255064703</v>
      </c>
      <c r="P193" s="162">
        <f t="shared" si="52"/>
        <v>2663.3498264455834</v>
      </c>
      <c r="Q193" s="162">
        <f t="shared" si="52"/>
        <v>2771.8251260862626</v>
      </c>
    </row>
    <row r="194" spans="1:17" ht="12" customHeight="1" x14ac:dyDescent="0.25">
      <c r="A194" s="161" t="s">
        <v>141</v>
      </c>
      <c r="B194" s="160">
        <f t="shared" ref="B194:Q196" si="53">IF(B122=0,0,B122/0.086*1000000/B$14)</f>
        <v>2268.1974260065067</v>
      </c>
      <c r="C194" s="160">
        <f t="shared" si="53"/>
        <v>2330.6995002644671</v>
      </c>
      <c r="D194" s="160">
        <f t="shared" si="53"/>
        <v>2264.3527803464881</v>
      </c>
      <c r="E194" s="160">
        <f t="shared" si="53"/>
        <v>2307.7212850199026</v>
      </c>
      <c r="F194" s="160">
        <f t="shared" si="53"/>
        <v>2391.5744859541269</v>
      </c>
      <c r="G194" s="160">
        <f t="shared" si="53"/>
        <v>2388.1000282355467</v>
      </c>
      <c r="H194" s="160">
        <f t="shared" si="53"/>
        <v>2526.2447911152058</v>
      </c>
      <c r="I194" s="160">
        <f t="shared" si="53"/>
        <v>2462.3999384509866</v>
      </c>
      <c r="J194" s="160">
        <f t="shared" si="53"/>
        <v>2510.0536109632967</v>
      </c>
      <c r="K194" s="160">
        <f t="shared" si="53"/>
        <v>2330.8234526480192</v>
      </c>
      <c r="L194" s="160">
        <f t="shared" si="53"/>
        <v>2435.4155949820306</v>
      </c>
      <c r="M194" s="160">
        <f t="shared" si="53"/>
        <v>2441.416677987424</v>
      </c>
      <c r="N194" s="160">
        <f t="shared" si="53"/>
        <v>2412.7594488543591</v>
      </c>
      <c r="O194" s="160">
        <f t="shared" si="53"/>
        <v>2512.8197675041297</v>
      </c>
      <c r="P194" s="160">
        <f t="shared" si="53"/>
        <v>2516.3508313739999</v>
      </c>
      <c r="Q194" s="160">
        <f t="shared" si="53"/>
        <v>2576.9583389583959</v>
      </c>
    </row>
    <row r="195" spans="1:17" ht="12" customHeight="1" x14ac:dyDescent="0.25">
      <c r="A195" s="148" t="s">
        <v>60</v>
      </c>
      <c r="B195" s="156">
        <f t="shared" si="53"/>
        <v>1534.2445011223558</v>
      </c>
      <c r="C195" s="156">
        <f t="shared" si="53"/>
        <v>1721.2704134330108</v>
      </c>
      <c r="D195" s="156">
        <f t="shared" si="53"/>
        <v>1526.7754269215504</v>
      </c>
      <c r="E195" s="156">
        <f t="shared" si="53"/>
        <v>1575.7158096189464</v>
      </c>
      <c r="F195" s="156">
        <f t="shared" si="53"/>
        <v>1646.0365306168208</v>
      </c>
      <c r="G195" s="156">
        <f t="shared" si="53"/>
        <v>1635.9865805806185</v>
      </c>
      <c r="H195" s="156">
        <f t="shared" si="53"/>
        <v>1763.1753187268755</v>
      </c>
      <c r="I195" s="156">
        <f t="shared" si="53"/>
        <v>1698.5188550930095</v>
      </c>
      <c r="J195" s="156">
        <f t="shared" si="53"/>
        <v>1738.4686419284451</v>
      </c>
      <c r="K195" s="156">
        <f t="shared" si="53"/>
        <v>1555.5028722167012</v>
      </c>
      <c r="L195" s="156">
        <f t="shared" si="53"/>
        <v>1656.0136170219118</v>
      </c>
      <c r="M195" s="156">
        <f t="shared" si="53"/>
        <v>1663.2629084470448</v>
      </c>
      <c r="N195" s="156">
        <f t="shared" si="53"/>
        <v>1635.562286002835</v>
      </c>
      <c r="O195" s="156">
        <f t="shared" si="53"/>
        <v>1734.3831043681994</v>
      </c>
      <c r="P195" s="156">
        <f t="shared" si="53"/>
        <v>1740.1104668321216</v>
      </c>
      <c r="Q195" s="156">
        <f t="shared" si="53"/>
        <v>1807.6728384148901</v>
      </c>
    </row>
    <row r="196" spans="1:17" ht="12" customHeight="1" x14ac:dyDescent="0.25">
      <c r="A196" s="159" t="s">
        <v>59</v>
      </c>
      <c r="B196" s="57">
        <f t="shared" si="53"/>
        <v>733.952924884151</v>
      </c>
      <c r="C196" s="57">
        <f t="shared" si="53"/>
        <v>609.42908683145629</v>
      </c>
      <c r="D196" s="57">
        <f t="shared" si="53"/>
        <v>737.57735342493766</v>
      </c>
      <c r="E196" s="57">
        <f t="shared" si="53"/>
        <v>732.00547540095613</v>
      </c>
      <c r="F196" s="57">
        <f t="shared" si="53"/>
        <v>745.53795533730613</v>
      </c>
      <c r="G196" s="57">
        <f t="shared" si="53"/>
        <v>752.11344765492845</v>
      </c>
      <c r="H196" s="57">
        <f t="shared" si="53"/>
        <v>763.06947238833095</v>
      </c>
      <c r="I196" s="57">
        <f t="shared" si="53"/>
        <v>763.88108335797722</v>
      </c>
      <c r="J196" s="57">
        <f t="shared" si="53"/>
        <v>771.58496903485138</v>
      </c>
      <c r="K196" s="57">
        <f t="shared" si="53"/>
        <v>775.32058043131804</v>
      </c>
      <c r="L196" s="57">
        <f t="shared" si="53"/>
        <v>779.4019779601191</v>
      </c>
      <c r="M196" s="57">
        <f t="shared" si="53"/>
        <v>778.15376954037936</v>
      </c>
      <c r="N196" s="57">
        <f t="shared" si="53"/>
        <v>777.19716285152401</v>
      </c>
      <c r="O196" s="57">
        <f t="shared" si="53"/>
        <v>778.43666313593008</v>
      </c>
      <c r="P196" s="57">
        <f t="shared" si="53"/>
        <v>776.24036454187853</v>
      </c>
      <c r="Q196" s="57">
        <f t="shared" si="53"/>
        <v>769.28550054350603</v>
      </c>
    </row>
    <row r="197" spans="1:17" ht="12" customHeight="1" x14ac:dyDescent="0.25">
      <c r="A197" s="158" t="s">
        <v>62</v>
      </c>
      <c r="B197" s="157">
        <f t="shared" ref="B197:Q197" si="54">IF(B125=0,0,B125/0.086*1000000/B$5)</f>
        <v>638.45959609798069</v>
      </c>
      <c r="C197" s="157">
        <f t="shared" si="54"/>
        <v>645.77576255136148</v>
      </c>
      <c r="D197" s="157">
        <f t="shared" si="54"/>
        <v>636.75940910392171</v>
      </c>
      <c r="E197" s="157">
        <f t="shared" si="54"/>
        <v>657.49850836795474</v>
      </c>
      <c r="F197" s="157">
        <f t="shared" si="54"/>
        <v>674.57005419720383</v>
      </c>
      <c r="G197" s="157">
        <f t="shared" si="54"/>
        <v>667.19067346456507</v>
      </c>
      <c r="H197" s="157">
        <f t="shared" si="54"/>
        <v>675.58920565396954</v>
      </c>
      <c r="I197" s="157">
        <f t="shared" si="54"/>
        <v>710.4445266193685</v>
      </c>
      <c r="J197" s="157">
        <f t="shared" si="54"/>
        <v>707.86394085424138</v>
      </c>
      <c r="K197" s="157">
        <f t="shared" si="54"/>
        <v>696.01929988919369</v>
      </c>
      <c r="L197" s="157">
        <f t="shared" si="54"/>
        <v>709.1399347315197</v>
      </c>
      <c r="M197" s="157">
        <f t="shared" si="54"/>
        <v>710.52162151451125</v>
      </c>
      <c r="N197" s="157">
        <f t="shared" si="54"/>
        <v>724.68197193505307</v>
      </c>
      <c r="O197" s="157">
        <f t="shared" si="54"/>
        <v>734.83681799429201</v>
      </c>
      <c r="P197" s="157">
        <f t="shared" si="54"/>
        <v>767.86641684206677</v>
      </c>
      <c r="Q197" s="157">
        <f t="shared" si="54"/>
        <v>808.333584273322</v>
      </c>
    </row>
    <row r="198" spans="1:17" ht="12" customHeight="1" x14ac:dyDescent="0.25">
      <c r="A198" s="23" t="s">
        <v>57</v>
      </c>
      <c r="B198" s="156">
        <f t="shared" ref="B198:Q198" si="55">IF(B126=0,0,B126/0.086*1000000/B$16)</f>
        <v>576.27064785645564</v>
      </c>
      <c r="C198" s="156">
        <f t="shared" si="55"/>
        <v>581.90693474895249</v>
      </c>
      <c r="D198" s="156">
        <f t="shared" si="55"/>
        <v>599.16597845934609</v>
      </c>
      <c r="E198" s="156">
        <f t="shared" si="55"/>
        <v>605.149271608871</v>
      </c>
      <c r="F198" s="156">
        <f t="shared" si="55"/>
        <v>608.75038575111364</v>
      </c>
      <c r="G198" s="156">
        <f t="shared" si="55"/>
        <v>612.05749389731261</v>
      </c>
      <c r="H198" s="156">
        <f t="shared" si="55"/>
        <v>598.50333586360966</v>
      </c>
      <c r="I198" s="156">
        <f t="shared" si="55"/>
        <v>640.76361297633753</v>
      </c>
      <c r="J198" s="156">
        <f t="shared" si="55"/>
        <v>632.51080551992891</v>
      </c>
      <c r="K198" s="156">
        <f t="shared" si="55"/>
        <v>668.69956709504265</v>
      </c>
      <c r="L198" s="156">
        <f t="shared" si="55"/>
        <v>651.60229770904527</v>
      </c>
      <c r="M198" s="156">
        <f t="shared" si="55"/>
        <v>654.99555692449701</v>
      </c>
      <c r="N198" s="156">
        <f t="shared" si="55"/>
        <v>672.7137886576121</v>
      </c>
      <c r="O198" s="156">
        <f t="shared" si="55"/>
        <v>664.99177819109661</v>
      </c>
      <c r="P198" s="156">
        <f t="shared" si="55"/>
        <v>683.85441380988743</v>
      </c>
      <c r="Q198" s="156">
        <f t="shared" si="55"/>
        <v>685.1676988735511</v>
      </c>
    </row>
    <row r="199" spans="1:17" ht="12" customHeight="1" x14ac:dyDescent="0.25">
      <c r="A199" s="29" t="s">
        <v>140</v>
      </c>
      <c r="B199" s="57">
        <f t="shared" ref="B199:Q199" si="56">IF(B127=0,0,B127/0.086*1000000/B$17)</f>
        <v>647.81534794616357</v>
      </c>
      <c r="C199" s="57">
        <f t="shared" si="56"/>
        <v>658.53426581992585</v>
      </c>
      <c r="D199" s="57">
        <f t="shared" si="56"/>
        <v>642.65043026174658</v>
      </c>
      <c r="E199" s="57">
        <f t="shared" si="56"/>
        <v>665.36681851094033</v>
      </c>
      <c r="F199" s="57">
        <f t="shared" si="56"/>
        <v>686.68419596779745</v>
      </c>
      <c r="G199" s="57">
        <f t="shared" si="56"/>
        <v>678.88995231180229</v>
      </c>
      <c r="H199" s="57">
        <f t="shared" si="56"/>
        <v>699.5758659418459</v>
      </c>
      <c r="I199" s="57">
        <f t="shared" si="56"/>
        <v>721.74687632792052</v>
      </c>
      <c r="J199" s="57">
        <f t="shared" si="56"/>
        <v>722.14537191469651</v>
      </c>
      <c r="K199" s="57">
        <f t="shared" si="56"/>
        <v>697.8148093370196</v>
      </c>
      <c r="L199" s="57">
        <f t="shared" si="56"/>
        <v>716.84621715797073</v>
      </c>
      <c r="M199" s="57">
        <f t="shared" si="56"/>
        <v>715.94483554354474</v>
      </c>
      <c r="N199" s="57">
        <f t="shared" si="56"/>
        <v>726.76587846852146</v>
      </c>
      <c r="O199" s="57">
        <f t="shared" si="56"/>
        <v>755.79354627153486</v>
      </c>
      <c r="P199" s="57">
        <f t="shared" si="56"/>
        <v>783.59576047958694</v>
      </c>
      <c r="Q199" s="57">
        <f t="shared" si="56"/>
        <v>829.78836992552249</v>
      </c>
    </row>
    <row r="201" spans="1:17" ht="12" customHeight="1" x14ac:dyDescent="0.25">
      <c r="A201" s="152" t="s">
        <v>197</v>
      </c>
      <c r="B201" s="168">
        <f t="shared" ref="B201:Q201" si="57">SUM(B202,B204,B206,B215)</f>
        <v>303.31113596196616</v>
      </c>
      <c r="C201" s="168">
        <f t="shared" si="57"/>
        <v>358.28138255678226</v>
      </c>
      <c r="D201" s="168">
        <f t="shared" si="57"/>
        <v>305.43995205452154</v>
      </c>
      <c r="E201" s="168">
        <f t="shared" si="57"/>
        <v>329.45270250161798</v>
      </c>
      <c r="F201" s="168">
        <f t="shared" si="57"/>
        <v>340.29516314925337</v>
      </c>
      <c r="G201" s="168">
        <f t="shared" si="57"/>
        <v>333.65182188327555</v>
      </c>
      <c r="H201" s="168">
        <f t="shared" si="57"/>
        <v>358.93591800389987</v>
      </c>
      <c r="I201" s="168">
        <f t="shared" si="57"/>
        <v>303.45283269908782</v>
      </c>
      <c r="J201" s="168">
        <f t="shared" si="57"/>
        <v>288.37334910780055</v>
      </c>
      <c r="K201" s="168">
        <f t="shared" si="57"/>
        <v>159.40449973404182</v>
      </c>
      <c r="L201" s="168">
        <f t="shared" si="57"/>
        <v>123.74529856379247</v>
      </c>
      <c r="M201" s="168">
        <f t="shared" si="57"/>
        <v>28.218720347411363</v>
      </c>
      <c r="N201" s="168">
        <f t="shared" si="57"/>
        <v>12.457864333021535</v>
      </c>
      <c r="O201" s="168">
        <f t="shared" si="57"/>
        <v>392.63664387666449</v>
      </c>
      <c r="P201" s="168">
        <f t="shared" si="57"/>
        <v>401.48571971480368</v>
      </c>
      <c r="Q201" s="168">
        <f t="shared" si="57"/>
        <v>472.36240390489394</v>
      </c>
    </row>
    <row r="202" spans="1:17" ht="12" customHeight="1" x14ac:dyDescent="0.25">
      <c r="A202" s="158" t="s">
        <v>65</v>
      </c>
      <c r="B202" s="157">
        <f t="shared" ref="B202:Q202" si="58">B203</f>
        <v>0</v>
      </c>
      <c r="C202" s="157">
        <f t="shared" si="58"/>
        <v>0</v>
      </c>
      <c r="D202" s="157">
        <f t="shared" si="58"/>
        <v>0</v>
      </c>
      <c r="E202" s="157">
        <f t="shared" si="58"/>
        <v>0</v>
      </c>
      <c r="F202" s="157">
        <f t="shared" si="58"/>
        <v>0</v>
      </c>
      <c r="G202" s="157">
        <f t="shared" si="58"/>
        <v>0</v>
      </c>
      <c r="H202" s="157">
        <f t="shared" si="58"/>
        <v>0</v>
      </c>
      <c r="I202" s="157">
        <f t="shared" si="58"/>
        <v>0</v>
      </c>
      <c r="J202" s="157">
        <f t="shared" si="58"/>
        <v>0</v>
      </c>
      <c r="K202" s="157">
        <f t="shared" si="58"/>
        <v>0</v>
      </c>
      <c r="L202" s="157">
        <f t="shared" si="58"/>
        <v>0</v>
      </c>
      <c r="M202" s="157">
        <f t="shared" si="58"/>
        <v>0</v>
      </c>
      <c r="N202" s="157">
        <f t="shared" si="58"/>
        <v>0</v>
      </c>
      <c r="O202" s="157">
        <f t="shared" si="58"/>
        <v>0</v>
      </c>
      <c r="P202" s="157">
        <f t="shared" si="58"/>
        <v>0</v>
      </c>
      <c r="Q202" s="157">
        <f t="shared" si="58"/>
        <v>0</v>
      </c>
    </row>
    <row r="203" spans="1:17" ht="12" customHeight="1" x14ac:dyDescent="0.25">
      <c r="A203" s="23" t="s">
        <v>60</v>
      </c>
      <c r="B203" s="57">
        <f t="shared" ref="B203:Q203" si="59">IF(B149=0,0,B149*1000000/B$7)</f>
        <v>0</v>
      </c>
      <c r="C203" s="57">
        <f t="shared" si="59"/>
        <v>0</v>
      </c>
      <c r="D203" s="57">
        <f t="shared" si="59"/>
        <v>0</v>
      </c>
      <c r="E203" s="57">
        <f t="shared" si="59"/>
        <v>0</v>
      </c>
      <c r="F203" s="57">
        <f t="shared" si="59"/>
        <v>0</v>
      </c>
      <c r="G203" s="57">
        <f t="shared" si="59"/>
        <v>0</v>
      </c>
      <c r="H203" s="57">
        <f t="shared" si="59"/>
        <v>0</v>
      </c>
      <c r="I203" s="57">
        <f t="shared" si="59"/>
        <v>0</v>
      </c>
      <c r="J203" s="57">
        <f t="shared" si="59"/>
        <v>0</v>
      </c>
      <c r="K203" s="57">
        <f t="shared" si="59"/>
        <v>0</v>
      </c>
      <c r="L203" s="57">
        <f t="shared" si="59"/>
        <v>0</v>
      </c>
      <c r="M203" s="57">
        <f t="shared" si="59"/>
        <v>0</v>
      </c>
      <c r="N203" s="57">
        <f t="shared" si="59"/>
        <v>0</v>
      </c>
      <c r="O203" s="57">
        <f t="shared" si="59"/>
        <v>0</v>
      </c>
      <c r="P203" s="57">
        <f t="shared" si="59"/>
        <v>0</v>
      </c>
      <c r="Q203" s="57">
        <f t="shared" si="59"/>
        <v>0</v>
      </c>
    </row>
    <row r="204" spans="1:17" ht="12" customHeight="1" x14ac:dyDescent="0.25">
      <c r="A204" s="158" t="s">
        <v>112</v>
      </c>
      <c r="B204" s="157">
        <f t="shared" ref="B204:Q204" si="60">B205</f>
        <v>0</v>
      </c>
      <c r="C204" s="157">
        <f t="shared" si="60"/>
        <v>0</v>
      </c>
      <c r="D204" s="157">
        <f t="shared" si="60"/>
        <v>0</v>
      </c>
      <c r="E204" s="157">
        <f t="shared" si="60"/>
        <v>0</v>
      </c>
      <c r="F204" s="157">
        <f t="shared" si="60"/>
        <v>0</v>
      </c>
      <c r="G204" s="157">
        <f t="shared" si="60"/>
        <v>0</v>
      </c>
      <c r="H204" s="157">
        <f t="shared" si="60"/>
        <v>0</v>
      </c>
      <c r="I204" s="157">
        <f t="shared" si="60"/>
        <v>0</v>
      </c>
      <c r="J204" s="157">
        <f t="shared" si="60"/>
        <v>0</v>
      </c>
      <c r="K204" s="157">
        <f t="shared" si="60"/>
        <v>0</v>
      </c>
      <c r="L204" s="157">
        <f t="shared" si="60"/>
        <v>0</v>
      </c>
      <c r="M204" s="157">
        <f t="shared" si="60"/>
        <v>0</v>
      </c>
      <c r="N204" s="157">
        <f t="shared" si="60"/>
        <v>0</v>
      </c>
      <c r="O204" s="157">
        <f t="shared" si="60"/>
        <v>0</v>
      </c>
      <c r="P204" s="157">
        <f t="shared" si="60"/>
        <v>0</v>
      </c>
      <c r="Q204" s="157">
        <f t="shared" si="60"/>
        <v>0</v>
      </c>
    </row>
    <row r="205" spans="1:17" ht="12" customHeight="1" x14ac:dyDescent="0.25">
      <c r="A205" s="23" t="s">
        <v>60</v>
      </c>
      <c r="B205" s="156">
        <f t="shared" ref="B205:Q205" si="61">IF(B151=0,0,B151*1000000/B$5)</f>
        <v>0</v>
      </c>
      <c r="C205" s="156">
        <f t="shared" si="61"/>
        <v>0</v>
      </c>
      <c r="D205" s="156">
        <f t="shared" si="61"/>
        <v>0</v>
      </c>
      <c r="E205" s="156">
        <f t="shared" si="61"/>
        <v>0</v>
      </c>
      <c r="F205" s="156">
        <f t="shared" si="61"/>
        <v>0</v>
      </c>
      <c r="G205" s="156">
        <f t="shared" si="61"/>
        <v>0</v>
      </c>
      <c r="H205" s="156">
        <f t="shared" si="61"/>
        <v>0</v>
      </c>
      <c r="I205" s="156">
        <f t="shared" si="61"/>
        <v>0</v>
      </c>
      <c r="J205" s="156">
        <f t="shared" si="61"/>
        <v>0</v>
      </c>
      <c r="K205" s="156">
        <f t="shared" si="61"/>
        <v>0</v>
      </c>
      <c r="L205" s="156">
        <f t="shared" si="61"/>
        <v>0</v>
      </c>
      <c r="M205" s="156">
        <f t="shared" si="61"/>
        <v>0</v>
      </c>
      <c r="N205" s="156">
        <f t="shared" si="61"/>
        <v>0</v>
      </c>
      <c r="O205" s="156">
        <f t="shared" si="61"/>
        <v>0</v>
      </c>
      <c r="P205" s="156">
        <f t="shared" si="61"/>
        <v>0</v>
      </c>
      <c r="Q205" s="156">
        <f t="shared" si="61"/>
        <v>0</v>
      </c>
    </row>
    <row r="206" spans="1:17" ht="12" customHeight="1" x14ac:dyDescent="0.25">
      <c r="A206" s="158" t="s">
        <v>63</v>
      </c>
      <c r="B206" s="157">
        <f t="shared" ref="B206:Q206" si="62">IF(B152=0,0,B152*1000000/B$5)</f>
        <v>260.56358022012131</v>
      </c>
      <c r="C206" s="157">
        <f t="shared" si="62"/>
        <v>305.16657630435265</v>
      </c>
      <c r="D206" s="157">
        <f t="shared" si="62"/>
        <v>261.22114830752338</v>
      </c>
      <c r="E206" s="157">
        <f t="shared" si="62"/>
        <v>286.88723501042307</v>
      </c>
      <c r="F206" s="157">
        <f t="shared" si="62"/>
        <v>290.46330675348059</v>
      </c>
      <c r="G206" s="157">
        <f t="shared" si="62"/>
        <v>278.0979473540873</v>
      </c>
      <c r="H206" s="157">
        <f t="shared" si="62"/>
        <v>286.67112864595873</v>
      </c>
      <c r="I206" s="157">
        <f t="shared" si="62"/>
        <v>258.87365669549354</v>
      </c>
      <c r="J206" s="157">
        <f t="shared" si="62"/>
        <v>238.27922403732313</v>
      </c>
      <c r="K206" s="157">
        <f t="shared" si="62"/>
        <v>139.06036473607745</v>
      </c>
      <c r="L206" s="157">
        <f t="shared" si="62"/>
        <v>86.266078194535211</v>
      </c>
      <c r="M206" s="157">
        <f t="shared" si="62"/>
        <v>0</v>
      </c>
      <c r="N206" s="157">
        <f t="shared" si="62"/>
        <v>0</v>
      </c>
      <c r="O206" s="157">
        <f t="shared" si="62"/>
        <v>319.87811438548266</v>
      </c>
      <c r="P206" s="157">
        <f t="shared" si="62"/>
        <v>350.49129043423244</v>
      </c>
      <c r="Q206" s="157">
        <f t="shared" si="62"/>
        <v>424.29901418224676</v>
      </c>
    </row>
    <row r="207" spans="1:17" ht="12" customHeight="1" x14ac:dyDescent="0.25">
      <c r="A207" s="167" t="s">
        <v>144</v>
      </c>
      <c r="B207" s="132">
        <f t="shared" ref="B207:Q207" si="63">IF(B153=0,0,B153*1000000/B$11)</f>
        <v>916.09759923019635</v>
      </c>
      <c r="C207" s="132">
        <f t="shared" si="63"/>
        <v>908.57651036883601</v>
      </c>
      <c r="D207" s="132">
        <f t="shared" si="63"/>
        <v>900.99060570791789</v>
      </c>
      <c r="E207" s="132">
        <f t="shared" si="63"/>
        <v>895.67591560556173</v>
      </c>
      <c r="F207" s="132">
        <f t="shared" si="63"/>
        <v>892.85055705179548</v>
      </c>
      <c r="G207" s="132">
        <f t="shared" si="63"/>
        <v>890.56239201258597</v>
      </c>
      <c r="H207" s="132">
        <f t="shared" si="63"/>
        <v>894.66646102547293</v>
      </c>
      <c r="I207" s="132">
        <f t="shared" si="63"/>
        <v>885.00526319109838</v>
      </c>
      <c r="J207" s="132">
        <f t="shared" si="63"/>
        <v>882.5074830641438</v>
      </c>
      <c r="K207" s="132">
        <f t="shared" si="63"/>
        <v>876.16076015761405</v>
      </c>
      <c r="L207" s="132">
        <f t="shared" si="63"/>
        <v>872.71112759890252</v>
      </c>
      <c r="M207" s="132">
        <f t="shared" si="63"/>
        <v>0</v>
      </c>
      <c r="N207" s="132">
        <f t="shared" si="63"/>
        <v>0</v>
      </c>
      <c r="O207" s="132">
        <f t="shared" si="63"/>
        <v>866.0432151542301</v>
      </c>
      <c r="P207" s="132">
        <f t="shared" si="63"/>
        <v>861.62431564173619</v>
      </c>
      <c r="Q207" s="132">
        <f t="shared" si="63"/>
        <v>851.61777636068621</v>
      </c>
    </row>
    <row r="208" spans="1:17" ht="12" customHeight="1" x14ac:dyDescent="0.25">
      <c r="A208" s="167" t="s">
        <v>143</v>
      </c>
      <c r="B208" s="132">
        <f t="shared" ref="B208:Q208" si="64">IF(B154=0,0,B154*1000000/B$12)</f>
        <v>595.46343949973402</v>
      </c>
      <c r="C208" s="132">
        <f t="shared" si="64"/>
        <v>645.08932236155965</v>
      </c>
      <c r="D208" s="132">
        <f t="shared" si="64"/>
        <v>585.64389371001482</v>
      </c>
      <c r="E208" s="132">
        <f t="shared" si="64"/>
        <v>585.77204880620025</v>
      </c>
      <c r="F208" s="132">
        <f t="shared" si="64"/>
        <v>580.35286208376954</v>
      </c>
      <c r="G208" s="132">
        <f t="shared" si="64"/>
        <v>578.86555480818322</v>
      </c>
      <c r="H208" s="132">
        <f t="shared" si="64"/>
        <v>581.53319966655988</v>
      </c>
      <c r="I208" s="132">
        <f t="shared" si="64"/>
        <v>575.25342107423103</v>
      </c>
      <c r="J208" s="132">
        <f t="shared" si="64"/>
        <v>573.6298639916929</v>
      </c>
      <c r="K208" s="132">
        <f t="shared" si="64"/>
        <v>569.5044941024529</v>
      </c>
      <c r="L208" s="132">
        <f t="shared" si="64"/>
        <v>567.26223293928774</v>
      </c>
      <c r="M208" s="132">
        <f t="shared" si="64"/>
        <v>0</v>
      </c>
      <c r="N208" s="132">
        <f t="shared" si="64"/>
        <v>0</v>
      </c>
      <c r="O208" s="132">
        <f t="shared" si="64"/>
        <v>562.92808985024965</v>
      </c>
      <c r="P208" s="132">
        <f t="shared" si="64"/>
        <v>560.05580516712837</v>
      </c>
      <c r="Q208" s="132">
        <f t="shared" si="64"/>
        <v>553.5515546344451</v>
      </c>
    </row>
    <row r="209" spans="1:17" ht="12" customHeight="1" x14ac:dyDescent="0.25">
      <c r="A209" s="166" t="s">
        <v>57</v>
      </c>
      <c r="B209" s="165">
        <f t="shared" ref="B209:Q209" si="65">IF(B155=0,0,B155*1000000/B$12)</f>
        <v>595.46343949973402</v>
      </c>
      <c r="C209" s="165">
        <f t="shared" si="65"/>
        <v>645.08932236155965</v>
      </c>
      <c r="D209" s="165">
        <f t="shared" si="65"/>
        <v>585.64389371001482</v>
      </c>
      <c r="E209" s="165">
        <f t="shared" si="65"/>
        <v>585.77204880620025</v>
      </c>
      <c r="F209" s="165">
        <f t="shared" si="65"/>
        <v>580.35286208376954</v>
      </c>
      <c r="G209" s="165">
        <f t="shared" si="65"/>
        <v>578.86555480818322</v>
      </c>
      <c r="H209" s="165">
        <f t="shared" si="65"/>
        <v>581.53319966655988</v>
      </c>
      <c r="I209" s="165">
        <f t="shared" si="65"/>
        <v>575.25342107423103</v>
      </c>
      <c r="J209" s="165">
        <f t="shared" si="65"/>
        <v>573.6298639916929</v>
      </c>
      <c r="K209" s="165">
        <f t="shared" si="65"/>
        <v>569.5044941024529</v>
      </c>
      <c r="L209" s="165">
        <f t="shared" si="65"/>
        <v>567.26223293928774</v>
      </c>
      <c r="M209" s="165">
        <f t="shared" si="65"/>
        <v>0</v>
      </c>
      <c r="N209" s="165">
        <f t="shared" si="65"/>
        <v>0</v>
      </c>
      <c r="O209" s="165">
        <f t="shared" si="65"/>
        <v>562.92808985024965</v>
      </c>
      <c r="P209" s="165">
        <f t="shared" si="65"/>
        <v>560.05580516712837</v>
      </c>
      <c r="Q209" s="165">
        <f t="shared" si="65"/>
        <v>553.5515546344451</v>
      </c>
    </row>
    <row r="210" spans="1:17" ht="12" customHeight="1" x14ac:dyDescent="0.25">
      <c r="A210" s="147" t="s">
        <v>59</v>
      </c>
      <c r="B210" s="164">
        <f t="shared" ref="B210:Q210" si="66">IF(B156=0,0,B156*1000000/B$12)</f>
        <v>0</v>
      </c>
      <c r="C210" s="164">
        <f t="shared" si="66"/>
        <v>0</v>
      </c>
      <c r="D210" s="164">
        <f t="shared" si="66"/>
        <v>0</v>
      </c>
      <c r="E210" s="164">
        <f t="shared" si="66"/>
        <v>0</v>
      </c>
      <c r="F210" s="164">
        <f t="shared" si="66"/>
        <v>0</v>
      </c>
      <c r="G210" s="164">
        <f t="shared" si="66"/>
        <v>0</v>
      </c>
      <c r="H210" s="164">
        <f t="shared" si="66"/>
        <v>0</v>
      </c>
      <c r="I210" s="164">
        <f t="shared" si="66"/>
        <v>0</v>
      </c>
      <c r="J210" s="164">
        <f t="shared" si="66"/>
        <v>0</v>
      </c>
      <c r="K210" s="164">
        <f t="shared" si="66"/>
        <v>0</v>
      </c>
      <c r="L210" s="164">
        <f t="shared" si="66"/>
        <v>0</v>
      </c>
      <c r="M210" s="164">
        <f t="shared" si="66"/>
        <v>0</v>
      </c>
      <c r="N210" s="164">
        <f t="shared" si="66"/>
        <v>0</v>
      </c>
      <c r="O210" s="164">
        <f t="shared" si="66"/>
        <v>0</v>
      </c>
      <c r="P210" s="164">
        <f t="shared" si="66"/>
        <v>0</v>
      </c>
      <c r="Q210" s="164">
        <f t="shared" si="66"/>
        <v>0</v>
      </c>
    </row>
    <row r="211" spans="1:17" ht="12" customHeight="1" x14ac:dyDescent="0.25">
      <c r="A211" s="163" t="s">
        <v>142</v>
      </c>
      <c r="B211" s="162">
        <f t="shared" ref="B211:Q211" si="67">IF(B157=0,0,B157*1000000/B$13)</f>
        <v>0</v>
      </c>
      <c r="C211" s="162">
        <f t="shared" si="67"/>
        <v>0</v>
      </c>
      <c r="D211" s="162">
        <f t="shared" si="67"/>
        <v>0</v>
      </c>
      <c r="E211" s="162">
        <f t="shared" si="67"/>
        <v>0</v>
      </c>
      <c r="F211" s="162">
        <f t="shared" si="67"/>
        <v>0</v>
      </c>
      <c r="G211" s="162">
        <f t="shared" si="67"/>
        <v>0</v>
      </c>
      <c r="H211" s="162">
        <f t="shared" si="67"/>
        <v>0</v>
      </c>
      <c r="I211" s="162">
        <f t="shared" si="67"/>
        <v>0</v>
      </c>
      <c r="J211" s="162">
        <f t="shared" si="67"/>
        <v>0</v>
      </c>
      <c r="K211" s="162">
        <f t="shared" si="67"/>
        <v>0</v>
      </c>
      <c r="L211" s="162">
        <f t="shared" si="67"/>
        <v>0</v>
      </c>
      <c r="M211" s="162">
        <f t="shared" si="67"/>
        <v>0</v>
      </c>
      <c r="N211" s="162">
        <f t="shared" si="67"/>
        <v>0</v>
      </c>
      <c r="O211" s="162">
        <f t="shared" si="67"/>
        <v>0</v>
      </c>
      <c r="P211" s="162">
        <f t="shared" si="67"/>
        <v>0</v>
      </c>
      <c r="Q211" s="162">
        <f t="shared" si="67"/>
        <v>0</v>
      </c>
    </row>
    <row r="212" spans="1:17" ht="12" customHeight="1" x14ac:dyDescent="0.25">
      <c r="A212" s="161" t="s">
        <v>141</v>
      </c>
      <c r="B212" s="160">
        <f t="shared" ref="B212:Q212" si="68">IF(B158=0,0,B158*1000000/B$14)</f>
        <v>0</v>
      </c>
      <c r="C212" s="160">
        <f t="shared" si="68"/>
        <v>0</v>
      </c>
      <c r="D212" s="160">
        <f t="shared" si="68"/>
        <v>0</v>
      </c>
      <c r="E212" s="160">
        <f t="shared" si="68"/>
        <v>0</v>
      </c>
      <c r="F212" s="160">
        <f t="shared" si="68"/>
        <v>0</v>
      </c>
      <c r="G212" s="160">
        <f t="shared" si="68"/>
        <v>0</v>
      </c>
      <c r="H212" s="160">
        <f t="shared" si="68"/>
        <v>0</v>
      </c>
      <c r="I212" s="160">
        <f t="shared" si="68"/>
        <v>0</v>
      </c>
      <c r="J212" s="160">
        <f t="shared" si="68"/>
        <v>0</v>
      </c>
      <c r="K212" s="160">
        <f t="shared" si="68"/>
        <v>0</v>
      </c>
      <c r="L212" s="160">
        <f t="shared" si="68"/>
        <v>0</v>
      </c>
      <c r="M212" s="160">
        <f t="shared" si="68"/>
        <v>0</v>
      </c>
      <c r="N212" s="160">
        <f t="shared" si="68"/>
        <v>0</v>
      </c>
      <c r="O212" s="160">
        <f t="shared" si="68"/>
        <v>0</v>
      </c>
      <c r="P212" s="160">
        <f t="shared" si="68"/>
        <v>0</v>
      </c>
      <c r="Q212" s="160">
        <f t="shared" si="68"/>
        <v>0</v>
      </c>
    </row>
    <row r="213" spans="1:17" ht="12" customHeight="1" x14ac:dyDescent="0.25">
      <c r="A213" s="148" t="s">
        <v>60</v>
      </c>
      <c r="B213" s="156">
        <f t="shared" ref="B213:Q213" si="69">IF(B159=0,0,B159*1000000/B$14)</f>
        <v>0</v>
      </c>
      <c r="C213" s="156">
        <f t="shared" si="69"/>
        <v>0</v>
      </c>
      <c r="D213" s="156">
        <f t="shared" si="69"/>
        <v>0</v>
      </c>
      <c r="E213" s="156">
        <f t="shared" si="69"/>
        <v>0</v>
      </c>
      <c r="F213" s="156">
        <f t="shared" si="69"/>
        <v>0</v>
      </c>
      <c r="G213" s="156">
        <f t="shared" si="69"/>
        <v>0</v>
      </c>
      <c r="H213" s="156">
        <f t="shared" si="69"/>
        <v>0</v>
      </c>
      <c r="I213" s="156">
        <f t="shared" si="69"/>
        <v>0</v>
      </c>
      <c r="J213" s="156">
        <f t="shared" si="69"/>
        <v>0</v>
      </c>
      <c r="K213" s="156">
        <f t="shared" si="69"/>
        <v>0</v>
      </c>
      <c r="L213" s="156">
        <f t="shared" si="69"/>
        <v>0</v>
      </c>
      <c r="M213" s="156">
        <f t="shared" si="69"/>
        <v>0</v>
      </c>
      <c r="N213" s="156">
        <f t="shared" si="69"/>
        <v>0</v>
      </c>
      <c r="O213" s="156">
        <f t="shared" si="69"/>
        <v>0</v>
      </c>
      <c r="P213" s="156">
        <f t="shared" si="69"/>
        <v>0</v>
      </c>
      <c r="Q213" s="156">
        <f t="shared" si="69"/>
        <v>0</v>
      </c>
    </row>
    <row r="214" spans="1:17" ht="12" customHeight="1" x14ac:dyDescent="0.25">
      <c r="A214" s="159" t="s">
        <v>59</v>
      </c>
      <c r="B214" s="57">
        <f t="shared" ref="B214:Q214" si="70">IF(B160=0,0,B160*1000000/B$14)</f>
        <v>0</v>
      </c>
      <c r="C214" s="57">
        <f t="shared" si="70"/>
        <v>0</v>
      </c>
      <c r="D214" s="57">
        <f t="shared" si="70"/>
        <v>0</v>
      </c>
      <c r="E214" s="57">
        <f t="shared" si="70"/>
        <v>0</v>
      </c>
      <c r="F214" s="57">
        <f t="shared" si="70"/>
        <v>0</v>
      </c>
      <c r="G214" s="57">
        <f t="shared" si="70"/>
        <v>0</v>
      </c>
      <c r="H214" s="57">
        <f t="shared" si="70"/>
        <v>0</v>
      </c>
      <c r="I214" s="57">
        <f t="shared" si="70"/>
        <v>0</v>
      </c>
      <c r="J214" s="57">
        <f t="shared" si="70"/>
        <v>0</v>
      </c>
      <c r="K214" s="57">
        <f t="shared" si="70"/>
        <v>0</v>
      </c>
      <c r="L214" s="57">
        <f t="shared" si="70"/>
        <v>0</v>
      </c>
      <c r="M214" s="57">
        <f t="shared" si="70"/>
        <v>0</v>
      </c>
      <c r="N214" s="57">
        <f t="shared" si="70"/>
        <v>0</v>
      </c>
      <c r="O214" s="57">
        <f t="shared" si="70"/>
        <v>0</v>
      </c>
      <c r="P214" s="57">
        <f t="shared" si="70"/>
        <v>0</v>
      </c>
      <c r="Q214" s="57">
        <f t="shared" si="70"/>
        <v>0</v>
      </c>
    </row>
    <row r="215" spans="1:17" ht="12" customHeight="1" x14ac:dyDescent="0.25">
      <c r="A215" s="158" t="s">
        <v>62</v>
      </c>
      <c r="B215" s="157">
        <f t="shared" ref="B215:Q215" si="71">IF(B161=0,0,B161*1000000/B$5)</f>
        <v>42.747555741844863</v>
      </c>
      <c r="C215" s="157">
        <f t="shared" si="71"/>
        <v>53.114806252429624</v>
      </c>
      <c r="D215" s="157">
        <f t="shared" si="71"/>
        <v>44.218803746998155</v>
      </c>
      <c r="E215" s="157">
        <f t="shared" si="71"/>
        <v>42.565467491194937</v>
      </c>
      <c r="F215" s="157">
        <f t="shared" si="71"/>
        <v>49.831856395772768</v>
      </c>
      <c r="G215" s="157">
        <f t="shared" si="71"/>
        <v>55.553874529188228</v>
      </c>
      <c r="H215" s="157">
        <f t="shared" si="71"/>
        <v>72.26478935794114</v>
      </c>
      <c r="I215" s="157">
        <f t="shared" si="71"/>
        <v>44.579176003594263</v>
      </c>
      <c r="J215" s="157">
        <f t="shared" si="71"/>
        <v>50.094125070477403</v>
      </c>
      <c r="K215" s="157">
        <f t="shared" si="71"/>
        <v>20.344134997964375</v>
      </c>
      <c r="L215" s="157">
        <f t="shared" si="71"/>
        <v>37.479220369257263</v>
      </c>
      <c r="M215" s="157">
        <f t="shared" si="71"/>
        <v>28.218720347411363</v>
      </c>
      <c r="N215" s="157">
        <f t="shared" si="71"/>
        <v>12.457864333021535</v>
      </c>
      <c r="O215" s="157">
        <f t="shared" si="71"/>
        <v>72.758529491181804</v>
      </c>
      <c r="P215" s="157">
        <f t="shared" si="71"/>
        <v>50.994429280571239</v>
      </c>
      <c r="Q215" s="157">
        <f t="shared" si="71"/>
        <v>48.063389722647166</v>
      </c>
    </row>
    <row r="216" spans="1:17" ht="12" customHeight="1" x14ac:dyDescent="0.25">
      <c r="A216" s="23" t="s">
        <v>57</v>
      </c>
      <c r="B216" s="156">
        <f t="shared" ref="B216:Q216" si="72">IF(B162=0,0,B162*1000000/B$16)</f>
        <v>326.89634192386296</v>
      </c>
      <c r="C216" s="156">
        <f t="shared" si="72"/>
        <v>319.00652904198068</v>
      </c>
      <c r="D216" s="156">
        <f t="shared" si="72"/>
        <v>326.40019256119774</v>
      </c>
      <c r="E216" s="156">
        <f t="shared" si="72"/>
        <v>325.76093068020606</v>
      </c>
      <c r="F216" s="156">
        <f t="shared" si="72"/>
        <v>320.58287847681845</v>
      </c>
      <c r="G216" s="156">
        <f t="shared" si="72"/>
        <v>317.35306575007723</v>
      </c>
      <c r="H216" s="156">
        <f t="shared" si="72"/>
        <v>304.50196101995721</v>
      </c>
      <c r="I216" s="156">
        <f t="shared" si="72"/>
        <v>319.41739933634597</v>
      </c>
      <c r="J216" s="156">
        <f t="shared" si="72"/>
        <v>314.40582954256917</v>
      </c>
      <c r="K216" s="156">
        <f t="shared" si="72"/>
        <v>329.89212024830562</v>
      </c>
      <c r="L216" s="156">
        <f t="shared" si="72"/>
        <v>317.31139600944908</v>
      </c>
      <c r="M216" s="156">
        <f t="shared" si="72"/>
        <v>317.1386265634543</v>
      </c>
      <c r="N216" s="156">
        <f t="shared" si="72"/>
        <v>323.13042402133476</v>
      </c>
      <c r="O216" s="156">
        <f t="shared" si="72"/>
        <v>315.24973904949252</v>
      </c>
      <c r="P216" s="156">
        <f t="shared" si="72"/>
        <v>323.36079408706905</v>
      </c>
      <c r="Q216" s="156">
        <f t="shared" si="72"/>
        <v>323.98178137979266</v>
      </c>
    </row>
    <row r="217" spans="1:17" ht="12" customHeight="1" x14ac:dyDescent="0.25">
      <c r="A217" s="29" t="s">
        <v>140</v>
      </c>
      <c r="B217" s="57">
        <f t="shared" ref="B217:Q217" si="73">IF(B163=0,0,B163*1000000/B$17)</f>
        <v>0</v>
      </c>
      <c r="C217" s="57">
        <f t="shared" si="73"/>
        <v>0</v>
      </c>
      <c r="D217" s="57">
        <f t="shared" si="73"/>
        <v>0</v>
      </c>
      <c r="E217" s="57">
        <f t="shared" si="73"/>
        <v>0</v>
      </c>
      <c r="F217" s="57">
        <f t="shared" si="73"/>
        <v>0</v>
      </c>
      <c r="G217" s="57">
        <f t="shared" si="73"/>
        <v>0</v>
      </c>
      <c r="H217" s="57">
        <f t="shared" si="73"/>
        <v>0</v>
      </c>
      <c r="I217" s="57">
        <f t="shared" si="73"/>
        <v>0</v>
      </c>
      <c r="J217" s="57">
        <f t="shared" si="73"/>
        <v>0</v>
      </c>
      <c r="K217" s="57">
        <f t="shared" si="73"/>
        <v>0</v>
      </c>
      <c r="L217" s="57">
        <f t="shared" si="73"/>
        <v>0</v>
      </c>
      <c r="M217" s="57">
        <f t="shared" si="73"/>
        <v>0</v>
      </c>
      <c r="N217" s="57">
        <f t="shared" si="73"/>
        <v>0</v>
      </c>
      <c r="O217" s="57">
        <f t="shared" si="73"/>
        <v>0</v>
      </c>
      <c r="P217" s="57">
        <f t="shared" si="73"/>
        <v>0</v>
      </c>
      <c r="Q217" s="57">
        <f t="shared" si="73"/>
        <v>0</v>
      </c>
    </row>
    <row r="219" spans="1:17" ht="12" customHeight="1" x14ac:dyDescent="0.25">
      <c r="A219" s="152" t="s">
        <v>196</v>
      </c>
      <c r="B219" s="184">
        <f>B165/RES_summary!B$19</f>
        <v>239.24264210061057</v>
      </c>
      <c r="C219" s="184">
        <f>C165/RES_summary!C$19</f>
        <v>255.83070421853452</v>
      </c>
      <c r="D219" s="184">
        <f>D165/RES_summary!D$19</f>
        <v>229.50438918336209</v>
      </c>
      <c r="E219" s="184">
        <f>E165/RES_summary!E$19</f>
        <v>239.70079119150284</v>
      </c>
      <c r="F219" s="184">
        <f>F165/RES_summary!F$19</f>
        <v>255.01956280269272</v>
      </c>
      <c r="G219" s="184">
        <f>G165/RES_summary!G$19</f>
        <v>249.72621950409805</v>
      </c>
      <c r="H219" s="184">
        <f>H165/RES_summary!H$19</f>
        <v>271.10646224267464</v>
      </c>
      <c r="I219" s="184">
        <f>I165/RES_summary!I$19</f>
        <v>237.50455528066578</v>
      </c>
      <c r="J219" s="184">
        <f>J165/RES_summary!J$19</f>
        <v>250.05976156673947</v>
      </c>
      <c r="K219" s="184">
        <f>K165/RES_summary!K$19</f>
        <v>207.04870575565965</v>
      </c>
      <c r="L219" s="184">
        <f>L165/RES_summary!L$19</f>
        <v>227.40801718245993</v>
      </c>
      <c r="M219" s="184">
        <f>M165/RES_summary!M$19</f>
        <v>183.57964627136505</v>
      </c>
      <c r="N219" s="184">
        <f>N165/RES_summary!N$19</f>
        <v>177.87876414959055</v>
      </c>
      <c r="O219" s="184">
        <f>O165/RES_summary!O$19</f>
        <v>193.27362615998393</v>
      </c>
      <c r="P219" s="184">
        <f>P165/RES_summary!P$19</f>
        <v>180.50054184334275</v>
      </c>
      <c r="Q219" s="184">
        <f>Q165/RES_summary!Q$19</f>
        <v>194.95432223255978</v>
      </c>
    </row>
    <row r="220" spans="1:17" ht="12" customHeight="1" x14ac:dyDescent="0.25">
      <c r="A220" s="158" t="s">
        <v>65</v>
      </c>
      <c r="B220" s="178">
        <f>B166/RES_summary!B$19</f>
        <v>180.31974173933031</v>
      </c>
      <c r="C220" s="178">
        <f>C166/RES_summary!C$19</f>
        <v>195.80073799574259</v>
      </c>
      <c r="D220" s="178">
        <f>D166/RES_summary!D$19</f>
        <v>172.60568171027043</v>
      </c>
      <c r="E220" s="178">
        <f>E166/RES_summary!E$19</f>
        <v>182.08915243322667</v>
      </c>
      <c r="F220" s="178">
        <f>F166/RES_summary!F$19</f>
        <v>196.15549781436152</v>
      </c>
      <c r="G220" s="178">
        <f>G166/RES_summary!G$19</f>
        <v>191.63305956321435</v>
      </c>
      <c r="H220" s="178">
        <f>H166/RES_summary!H$19</f>
        <v>210.43509343570409</v>
      </c>
      <c r="I220" s="178">
        <f>I166/RES_summary!I$19</f>
        <v>179.23233988935448</v>
      </c>
      <c r="J220" s="178">
        <f>J166/RES_summary!J$19</f>
        <v>191.80789628090602</v>
      </c>
      <c r="K220" s="178">
        <f>K166/RES_summary!K$19</f>
        <v>154.81350612610231</v>
      </c>
      <c r="L220" s="178">
        <f>L166/RES_summary!L$19</f>
        <v>173.33392701062363</v>
      </c>
      <c r="M220" s="178">
        <f>M166/RES_summary!M$19</f>
        <v>130.5453774756316</v>
      </c>
      <c r="N220" s="178">
        <f>N166/RES_summary!N$19</f>
        <v>126.0862431188006</v>
      </c>
      <c r="O220" s="178">
        <f>O166/RES_summary!O$19</f>
        <v>136.61541710149254</v>
      </c>
      <c r="P220" s="178">
        <f>P166/RES_summary!P$19</f>
        <v>124.06389092079138</v>
      </c>
      <c r="Q220" s="178">
        <f>Q166/RES_summary!Q$19</f>
        <v>137.60614883855047</v>
      </c>
    </row>
    <row r="221" spans="1:17" ht="12" customHeight="1" x14ac:dyDescent="0.25">
      <c r="A221" s="23" t="s">
        <v>60</v>
      </c>
      <c r="B221" s="176">
        <f>B167/RES_summary!B$19</f>
        <v>180.31974173933031</v>
      </c>
      <c r="C221" s="176">
        <f>C167/RES_summary!C$19</f>
        <v>195.80073799574259</v>
      </c>
      <c r="D221" s="176">
        <f>D167/RES_summary!D$19</f>
        <v>172.60568171027043</v>
      </c>
      <c r="E221" s="176">
        <f>E167/RES_summary!E$19</f>
        <v>182.08915243322667</v>
      </c>
      <c r="F221" s="176">
        <f>F167/RES_summary!F$19</f>
        <v>196.15549781436152</v>
      </c>
      <c r="G221" s="176">
        <f>G167/RES_summary!G$19</f>
        <v>191.63305956321435</v>
      </c>
      <c r="H221" s="176">
        <f>H167/RES_summary!H$19</f>
        <v>210.43509343570409</v>
      </c>
      <c r="I221" s="176">
        <f>I167/RES_summary!I$19</f>
        <v>179.23233988935448</v>
      </c>
      <c r="J221" s="176">
        <f>J167/RES_summary!J$19</f>
        <v>191.80789628090602</v>
      </c>
      <c r="K221" s="176">
        <f>K167/RES_summary!K$19</f>
        <v>154.81350612610231</v>
      </c>
      <c r="L221" s="176">
        <f>L167/RES_summary!L$19</f>
        <v>173.33392701062363</v>
      </c>
      <c r="M221" s="176">
        <f>M167/RES_summary!M$19</f>
        <v>130.5453774756316</v>
      </c>
      <c r="N221" s="176">
        <f>N167/RES_summary!N$19</f>
        <v>126.0862431188006</v>
      </c>
      <c r="O221" s="176">
        <f>O167/RES_summary!O$19</f>
        <v>136.61541710149254</v>
      </c>
      <c r="P221" s="176">
        <f>P167/RES_summary!P$19</f>
        <v>124.06389092079138</v>
      </c>
      <c r="Q221" s="176">
        <f>Q167/RES_summary!Q$19</f>
        <v>137.60614883855047</v>
      </c>
    </row>
    <row r="222" spans="1:17" ht="12" customHeight="1" x14ac:dyDescent="0.25">
      <c r="A222" s="158" t="s">
        <v>112</v>
      </c>
      <c r="B222" s="178">
        <f>B168/RES_summary!B$19</f>
        <v>3.5269313284222795E-2</v>
      </c>
      <c r="C222" s="178">
        <f>C168/RES_summary!C$19</f>
        <v>3.7420891034939285E-2</v>
      </c>
      <c r="D222" s="178">
        <f>D168/RES_summary!D$19</f>
        <v>3.8999753243516885E-2</v>
      </c>
      <c r="E222" s="178">
        <f>E168/RES_summary!E$19</f>
        <v>3.9378651909984186E-2</v>
      </c>
      <c r="F222" s="178">
        <f>F168/RES_summary!F$19</f>
        <v>4.1200896651467769E-2</v>
      </c>
      <c r="G222" s="178">
        <f>G168/RES_summary!G$19</f>
        <v>4.86220261199359E-2</v>
      </c>
      <c r="H222" s="178">
        <f>H168/RES_summary!H$19</f>
        <v>5.5259780096312383E-2</v>
      </c>
      <c r="I222" s="178">
        <f>I168/RES_summary!I$19</f>
        <v>6.6521233705336844E-2</v>
      </c>
      <c r="J222" s="178">
        <f>J168/RES_summary!J$19</f>
        <v>7.3999266747220044E-2</v>
      </c>
      <c r="K222" s="178">
        <f>K168/RES_summary!K$19</f>
        <v>8.6841573519557097E-2</v>
      </c>
      <c r="L222" s="178">
        <f>L168/RES_summary!L$19</f>
        <v>9.3724629348224883E-2</v>
      </c>
      <c r="M222" s="178">
        <f>M168/RES_summary!M$19</f>
        <v>0.10003919825136774</v>
      </c>
      <c r="N222" s="178">
        <f>N168/RES_summary!N$19</f>
        <v>0.10730326130587467</v>
      </c>
      <c r="O222" s="178">
        <f>O168/RES_summary!O$19</f>
        <v>0.11301941204041147</v>
      </c>
      <c r="P222" s="178">
        <f>P168/RES_summary!P$19</f>
        <v>0.11840091637914374</v>
      </c>
      <c r="Q222" s="178">
        <f>Q168/RES_summary!Q$19</f>
        <v>0.10792615044869841</v>
      </c>
    </row>
    <row r="223" spans="1:17" ht="12" customHeight="1" x14ac:dyDescent="0.25">
      <c r="A223" s="23" t="s">
        <v>60</v>
      </c>
      <c r="B223" s="177">
        <f>B169/RES_summary!B$19</f>
        <v>3.5269313284222795E-2</v>
      </c>
      <c r="C223" s="177">
        <f>C169/RES_summary!C$19</f>
        <v>3.7420891034939285E-2</v>
      </c>
      <c r="D223" s="177">
        <f>D169/RES_summary!D$19</f>
        <v>3.8999753243516885E-2</v>
      </c>
      <c r="E223" s="177">
        <f>E169/RES_summary!E$19</f>
        <v>3.9378651909984186E-2</v>
      </c>
      <c r="F223" s="177">
        <f>F169/RES_summary!F$19</f>
        <v>4.1200896651467769E-2</v>
      </c>
      <c r="G223" s="177">
        <f>G169/RES_summary!G$19</f>
        <v>4.86220261199359E-2</v>
      </c>
      <c r="H223" s="177">
        <f>H169/RES_summary!H$19</f>
        <v>5.5259780096312383E-2</v>
      </c>
      <c r="I223" s="177">
        <f>I169/RES_summary!I$19</f>
        <v>6.6521233705336844E-2</v>
      </c>
      <c r="J223" s="177">
        <f>J169/RES_summary!J$19</f>
        <v>7.3999266747220044E-2</v>
      </c>
      <c r="K223" s="177">
        <f>K169/RES_summary!K$19</f>
        <v>8.6841573519557097E-2</v>
      </c>
      <c r="L223" s="177">
        <f>L169/RES_summary!L$19</f>
        <v>9.3724629348224883E-2</v>
      </c>
      <c r="M223" s="177">
        <f>M169/RES_summary!M$19</f>
        <v>0.10003919825136774</v>
      </c>
      <c r="N223" s="177">
        <f>N169/RES_summary!N$19</f>
        <v>0.10730326130587467</v>
      </c>
      <c r="O223" s="177">
        <f>O169/RES_summary!O$19</f>
        <v>0.11301941204041147</v>
      </c>
      <c r="P223" s="177">
        <f>P169/RES_summary!P$19</f>
        <v>0.11840091637914374</v>
      </c>
      <c r="Q223" s="177">
        <f>Q169/RES_summary!Q$19</f>
        <v>0.10792615044869841</v>
      </c>
    </row>
    <row r="224" spans="1:17" ht="12" customHeight="1" x14ac:dyDescent="0.25">
      <c r="A224" s="158" t="s">
        <v>63</v>
      </c>
      <c r="B224" s="178">
        <f>B170/RES_summary!B$19</f>
        <v>47.270223533402991</v>
      </c>
      <c r="C224" s="178">
        <f>C170/RES_summary!C$19</f>
        <v>48.078933098821068</v>
      </c>
      <c r="D224" s="178">
        <f>D170/RES_summary!D$19</f>
        <v>45.436012397234549</v>
      </c>
      <c r="E224" s="178">
        <f>E170/RES_summary!E$19</f>
        <v>45.969954605773843</v>
      </c>
      <c r="F224" s="178">
        <f>F170/RES_summary!F$19</f>
        <v>46.866005703084838</v>
      </c>
      <c r="G224" s="178">
        <f>G170/RES_summary!G$19</f>
        <v>46.171393375634757</v>
      </c>
      <c r="H224" s="178">
        <f>H170/RES_summary!H$19</f>
        <v>48.300622709145522</v>
      </c>
      <c r="I224" s="178">
        <f>I170/RES_summary!I$19</f>
        <v>46.219484381624802</v>
      </c>
      <c r="J224" s="178">
        <f>J170/RES_summary!J$19</f>
        <v>46.223378030388204</v>
      </c>
      <c r="K224" s="178">
        <f>K170/RES_summary!K$19</f>
        <v>41.224055055927614</v>
      </c>
      <c r="L224" s="178">
        <f>L170/RES_summary!L$19</f>
        <v>42.533035980192622</v>
      </c>
      <c r="M224" s="178">
        <f>M170/RES_summary!M$19</f>
        <v>41.773078758954618</v>
      </c>
      <c r="N224" s="178">
        <f>N170/RES_summary!N$19</f>
        <v>40.774605688490979</v>
      </c>
      <c r="O224" s="178">
        <f>O170/RES_summary!O$19</f>
        <v>44.140960834189968</v>
      </c>
      <c r="P224" s="178">
        <f>P170/RES_summary!P$19</f>
        <v>44.002485048725042</v>
      </c>
      <c r="Q224" s="178">
        <f>Q170/RES_summary!Q$19</f>
        <v>44.495301966883531</v>
      </c>
    </row>
    <row r="225" spans="1:17" ht="12" customHeight="1" x14ac:dyDescent="0.25">
      <c r="A225" s="167" t="s">
        <v>144</v>
      </c>
      <c r="B225" s="183">
        <f>B171/RES_summary!B$19</f>
        <v>51.731329689554322</v>
      </c>
      <c r="C225" s="183">
        <f>C171/RES_summary!C$19</f>
        <v>51.270181187550456</v>
      </c>
      <c r="D225" s="183">
        <f>D171/RES_summary!D$19</f>
        <v>50.754872901006337</v>
      </c>
      <c r="E225" s="183">
        <f>E171/RES_summary!E$19</f>
        <v>50.3481511896114</v>
      </c>
      <c r="F225" s="183">
        <f>F171/RES_summary!F$19</f>
        <v>50.093850974047179</v>
      </c>
      <c r="G225" s="183">
        <f>G171/RES_summary!G$19</f>
        <v>49.819019359653595</v>
      </c>
      <c r="H225" s="183">
        <f>H171/RES_summary!H$19</f>
        <v>49.921979162934818</v>
      </c>
      <c r="I225" s="183">
        <f>I171/RES_summary!I$19</f>
        <v>49.204419525979944</v>
      </c>
      <c r="J225" s="183">
        <f>J171/RES_summary!J$19</f>
        <v>48.82138675249989</v>
      </c>
      <c r="K225" s="183">
        <f>K171/RES_summary!K$19</f>
        <v>48.223788003838187</v>
      </c>
      <c r="L225" s="183">
        <f>L171/RES_summary!L$19</f>
        <v>47.846288756180058</v>
      </c>
      <c r="M225" s="183">
        <f>M171/RES_summary!M$19</f>
        <v>0</v>
      </c>
      <c r="N225" s="183">
        <f>N171/RES_summary!N$19</f>
        <v>0</v>
      </c>
      <c r="O225" s="183">
        <f>O171/RES_summary!O$19</f>
        <v>47.014315512949302</v>
      </c>
      <c r="P225" s="183">
        <f>P171/RES_summary!P$19</f>
        <v>46.623925464979159</v>
      </c>
      <c r="Q225" s="183">
        <f>Q171/RES_summary!Q$19</f>
        <v>45.862741764830744</v>
      </c>
    </row>
    <row r="226" spans="1:17" ht="12" customHeight="1" x14ac:dyDescent="0.25">
      <c r="A226" s="167" t="s">
        <v>143</v>
      </c>
      <c r="B226" s="183">
        <f>B172/RES_summary!B$19</f>
        <v>43.041877683084977</v>
      </c>
      <c r="C226" s="183">
        <f>C172/RES_summary!C$19</f>
        <v>44.215165561387664</v>
      </c>
      <c r="D226" s="183">
        <f>D172/RES_summary!D$19</f>
        <v>42.430734489322674</v>
      </c>
      <c r="E226" s="183">
        <f>E172/RES_summary!E$19</f>
        <v>42.276514942838737</v>
      </c>
      <c r="F226" s="183">
        <f>F172/RES_summary!F$19</f>
        <v>42.064543632239612</v>
      </c>
      <c r="G226" s="183">
        <f>G172/RES_summary!G$19</f>
        <v>41.941621026646693</v>
      </c>
      <c r="H226" s="183">
        <f>H172/RES_summary!H$19</f>
        <v>42.123256607680716</v>
      </c>
      <c r="I226" s="183">
        <f>I172/RES_summary!I$19</f>
        <v>41.632133400935857</v>
      </c>
      <c r="J226" s="183">
        <f>J172/RES_summary!J$19</f>
        <v>41.431975516528475</v>
      </c>
      <c r="K226" s="183">
        <f>K172/RES_summary!K$19</f>
        <v>41.040932064880188</v>
      </c>
      <c r="L226" s="183">
        <f>L172/RES_summary!L$19</f>
        <v>40.808523714197634</v>
      </c>
      <c r="M226" s="183">
        <f>M172/RES_summary!M$19</f>
        <v>0</v>
      </c>
      <c r="N226" s="183">
        <f>N172/RES_summary!N$19</f>
        <v>0</v>
      </c>
      <c r="O226" s="183">
        <f>O172/RES_summary!O$19</f>
        <v>40.160468511930375</v>
      </c>
      <c r="P226" s="183">
        <f>P172/RES_summary!P$19</f>
        <v>39.848819935384306</v>
      </c>
      <c r="Q226" s="183">
        <f>Q172/RES_summary!Q$19</f>
        <v>39.223452926269921</v>
      </c>
    </row>
    <row r="227" spans="1:17" ht="12" customHeight="1" x14ac:dyDescent="0.25">
      <c r="A227" s="166" t="s">
        <v>57</v>
      </c>
      <c r="B227" s="182">
        <f>B173/RES_summary!B$19</f>
        <v>33.625364298216319</v>
      </c>
      <c r="C227" s="182">
        <f>C173/RES_summary!C$19</f>
        <v>36.401828643143119</v>
      </c>
      <c r="D227" s="182">
        <f>D173/RES_summary!D$19</f>
        <v>32.990667385646695</v>
      </c>
      <c r="E227" s="182">
        <f>E173/RES_summary!E$19</f>
        <v>32.927690878015021</v>
      </c>
      <c r="F227" s="182">
        <f>F173/RES_summary!F$19</f>
        <v>32.56100313313641</v>
      </c>
      <c r="G227" s="182">
        <f>G173/RES_summary!G$19</f>
        <v>32.382362583774977</v>
      </c>
      <c r="H227" s="182">
        <f>H173/RES_summary!H$19</f>
        <v>32.449286455907767</v>
      </c>
      <c r="I227" s="182">
        <f>I173/RES_summary!I$19</f>
        <v>31.982872691887916</v>
      </c>
      <c r="J227" s="182">
        <f>J173/RES_summary!J$19</f>
        <v>31.733901389124899</v>
      </c>
      <c r="K227" s="182">
        <f>K173/RES_summary!K$19</f>
        <v>31.345462202495032</v>
      </c>
      <c r="L227" s="182">
        <f>L173/RES_summary!L$19</f>
        <v>31.1000876915171</v>
      </c>
      <c r="M227" s="182">
        <f>M173/RES_summary!M$19</f>
        <v>0</v>
      </c>
      <c r="N227" s="182">
        <f>N173/RES_summary!N$19</f>
        <v>0</v>
      </c>
      <c r="O227" s="182">
        <f>O173/RES_summary!O$19</f>
        <v>30.559305083417051</v>
      </c>
      <c r="P227" s="182">
        <f>P173/RES_summary!P$19</f>
        <v>30.305551552236444</v>
      </c>
      <c r="Q227" s="182">
        <f>Q173/RES_summary!Q$19</f>
        <v>29.810782147139932</v>
      </c>
    </row>
    <row r="228" spans="1:17" ht="12" customHeight="1" x14ac:dyDescent="0.25">
      <c r="A228" s="147" t="s">
        <v>59</v>
      </c>
      <c r="B228" s="181">
        <f>B174/RES_summary!B$19</f>
        <v>9.4165133848686544</v>
      </c>
      <c r="C228" s="181">
        <f>C174/RES_summary!C$19</f>
        <v>7.8133369182445431</v>
      </c>
      <c r="D228" s="181">
        <f>D174/RES_summary!D$19</f>
        <v>9.4400671036759789</v>
      </c>
      <c r="E228" s="181">
        <f>E174/RES_summary!E$19</f>
        <v>9.3488240648237184</v>
      </c>
      <c r="F228" s="181">
        <f>F174/RES_summary!F$19</f>
        <v>9.5035404991032024</v>
      </c>
      <c r="G228" s="181">
        <f>G174/RES_summary!G$19</f>
        <v>9.5592584428717107</v>
      </c>
      <c r="H228" s="181">
        <f>H174/RES_summary!H$19</f>
        <v>9.6739701517729522</v>
      </c>
      <c r="I228" s="181">
        <f>I174/RES_summary!I$19</f>
        <v>9.649260709047935</v>
      </c>
      <c r="J228" s="181">
        <f>J174/RES_summary!J$19</f>
        <v>9.6980741274035704</v>
      </c>
      <c r="K228" s="181">
        <f>K174/RES_summary!K$19</f>
        <v>9.695469862385151</v>
      </c>
      <c r="L228" s="181">
        <f>L174/RES_summary!L$19</f>
        <v>9.7084360226805302</v>
      </c>
      <c r="M228" s="181">
        <f>M174/RES_summary!M$19</f>
        <v>0</v>
      </c>
      <c r="N228" s="181">
        <f>N174/RES_summary!N$19</f>
        <v>0</v>
      </c>
      <c r="O228" s="181">
        <f>O174/RES_summary!O$19</f>
        <v>9.6011634285133258</v>
      </c>
      <c r="P228" s="181">
        <f>P174/RES_summary!P$19</f>
        <v>9.5432683831478542</v>
      </c>
      <c r="Q228" s="181">
        <f>Q174/RES_summary!Q$19</f>
        <v>9.4126707791299946</v>
      </c>
    </row>
    <row r="229" spans="1:17" ht="12" customHeight="1" x14ac:dyDescent="0.25">
      <c r="A229" s="163" t="s">
        <v>142</v>
      </c>
      <c r="B229" s="180">
        <f>B175/RES_summary!B$19</f>
        <v>45.511647316915159</v>
      </c>
      <c r="C229" s="180">
        <f>C175/RES_summary!C$19</f>
        <v>46.478443850133701</v>
      </c>
      <c r="D229" s="180">
        <f>D175/RES_summary!D$19</f>
        <v>43.284881212423521</v>
      </c>
      <c r="E229" s="180">
        <f>E175/RES_summary!E$19</f>
        <v>43.928420646589721</v>
      </c>
      <c r="F229" s="180">
        <f>F175/RES_summary!F$19</f>
        <v>45.343895973058679</v>
      </c>
      <c r="G229" s="180">
        <f>G175/RES_summary!G$19</f>
        <v>44.56171825266177</v>
      </c>
      <c r="H229" s="180">
        <f>H175/RES_summary!H$19</f>
        <v>47.605750765881169</v>
      </c>
      <c r="I229" s="180">
        <f>I175/RES_summary!I$19</f>
        <v>45.118056380477434</v>
      </c>
      <c r="J229" s="180">
        <f>J175/RES_summary!J$19</f>
        <v>45.536957166341246</v>
      </c>
      <c r="K229" s="180">
        <f>K175/RES_summary!K$19</f>
        <v>40.179741329424679</v>
      </c>
      <c r="L229" s="180">
        <f>L175/RES_summary!L$19</f>
        <v>42.359612863751828</v>
      </c>
      <c r="M229" s="180">
        <f>M175/RES_summary!M$19</f>
        <v>42.231077423336224</v>
      </c>
      <c r="N229" s="180">
        <f>N175/RES_summary!N$19</f>
        <v>41.265928522727592</v>
      </c>
      <c r="O229" s="180">
        <f>O175/RES_summary!O$19</f>
        <v>43.464211524725584</v>
      </c>
      <c r="P229" s="180">
        <f>P175/RES_summary!P$19</f>
        <v>43.391978359354631</v>
      </c>
      <c r="Q229" s="180">
        <f>Q175/RES_summary!Q$19</f>
        <v>44.788491024508524</v>
      </c>
    </row>
    <row r="230" spans="1:17" ht="12" customHeight="1" x14ac:dyDescent="0.25">
      <c r="A230" s="161" t="s">
        <v>141</v>
      </c>
      <c r="B230" s="179">
        <f>B176/RES_summary!B$19</f>
        <v>38.999084140866145</v>
      </c>
      <c r="C230" s="179">
        <f>C176/RES_summary!C$19</f>
        <v>40.813032051827548</v>
      </c>
      <c r="D230" s="179">
        <f>D176/RES_summary!D$19</f>
        <v>37.57523989174463</v>
      </c>
      <c r="E230" s="179">
        <f>E176/RES_summary!E$19</f>
        <v>38.078011167699422</v>
      </c>
      <c r="F230" s="179">
        <f>F176/RES_summary!F$19</f>
        <v>38.97707288159625</v>
      </c>
      <c r="G230" s="179">
        <f>G176/RES_summary!G$19</f>
        <v>38.524375307102694</v>
      </c>
      <c r="H230" s="179">
        <f>H176/RES_summary!H$19</f>
        <v>40.617708149595479</v>
      </c>
      <c r="I230" s="179">
        <f>I176/RES_summary!I$19</f>
        <v>38.975997356359315</v>
      </c>
      <c r="J230" s="179">
        <f>J176/RES_summary!J$19</f>
        <v>39.29709628552537</v>
      </c>
      <c r="K230" s="179">
        <f>K176/RES_summary!K$19</f>
        <v>35.812301726511386</v>
      </c>
      <c r="L230" s="179">
        <f>L176/RES_summary!L$19</f>
        <v>37.242184384119255</v>
      </c>
      <c r="M230" s="179">
        <f>M176/RES_summary!M$19</f>
        <v>37.116652764866537</v>
      </c>
      <c r="N230" s="179">
        <f>N176/RES_summary!N$19</f>
        <v>36.44163030773732</v>
      </c>
      <c r="O230" s="179">
        <f>O176/RES_summary!O$19</f>
        <v>37.852900919584933</v>
      </c>
      <c r="P230" s="179">
        <f>P176/RES_summary!P$19</f>
        <v>37.7480543167284</v>
      </c>
      <c r="Q230" s="179">
        <f>Q176/RES_summary!Q$19</f>
        <v>38.525189945060504</v>
      </c>
    </row>
    <row r="231" spans="1:17" ht="12" customHeight="1" x14ac:dyDescent="0.25">
      <c r="A231" s="148" t="s">
        <v>60</v>
      </c>
      <c r="B231" s="177">
        <f>B177/RES_summary!B$19</f>
        <v>29.582570755997502</v>
      </c>
      <c r="C231" s="177">
        <f>C177/RES_summary!C$19</f>
        <v>32.99969513358301</v>
      </c>
      <c r="D231" s="177">
        <f>D177/RES_summary!D$19</f>
        <v>28.135172788068644</v>
      </c>
      <c r="E231" s="177">
        <f>E177/RES_summary!E$19</f>
        <v>28.729187102875699</v>
      </c>
      <c r="F231" s="177">
        <f>F177/RES_summary!F$19</f>
        <v>29.473532382493033</v>
      </c>
      <c r="G231" s="177">
        <f>G177/RES_summary!G$19</f>
        <v>28.965116864230978</v>
      </c>
      <c r="H231" s="177">
        <f>H177/RES_summary!H$19</f>
        <v>30.94373799782252</v>
      </c>
      <c r="I231" s="177">
        <f>I177/RES_summary!I$19</f>
        <v>29.3267366473114</v>
      </c>
      <c r="J231" s="177">
        <f>J177/RES_summary!J$19</f>
        <v>29.599022158121798</v>
      </c>
      <c r="K231" s="177">
        <f>K177/RES_summary!K$19</f>
        <v>26.116831864126233</v>
      </c>
      <c r="L231" s="177">
        <f>L177/RES_summary!L$19</f>
        <v>27.533748361438729</v>
      </c>
      <c r="M231" s="177">
        <f>M177/RES_summary!M$19</f>
        <v>27.450200325168524</v>
      </c>
      <c r="N231" s="177">
        <f>N177/RES_summary!N$19</f>
        <v>26.822853539772911</v>
      </c>
      <c r="O231" s="177">
        <f>O177/RES_summary!O$19</f>
        <v>28.251737491071609</v>
      </c>
      <c r="P231" s="177">
        <f>P177/RES_summary!P$19</f>
        <v>28.204785933580531</v>
      </c>
      <c r="Q231" s="177">
        <f>Q177/RES_summary!Q$19</f>
        <v>29.112519165930493</v>
      </c>
    </row>
    <row r="232" spans="1:17" ht="12" customHeight="1" x14ac:dyDescent="0.25">
      <c r="A232" s="159" t="s">
        <v>59</v>
      </c>
      <c r="B232" s="176">
        <f>B178/RES_summary!B$19</f>
        <v>9.4165133848686526</v>
      </c>
      <c r="C232" s="176">
        <f>C178/RES_summary!C$19</f>
        <v>7.8133369182445396</v>
      </c>
      <c r="D232" s="176">
        <f>D178/RES_summary!D$19</f>
        <v>9.4400671036759807</v>
      </c>
      <c r="E232" s="176">
        <f>E178/RES_summary!E$19</f>
        <v>9.3488240648237255</v>
      </c>
      <c r="F232" s="176">
        <f>F178/RES_summary!F$19</f>
        <v>9.5035404991032095</v>
      </c>
      <c r="G232" s="176">
        <f>G178/RES_summary!G$19</f>
        <v>9.5592584428717196</v>
      </c>
      <c r="H232" s="176">
        <f>H178/RES_summary!H$19</f>
        <v>9.6739701517729557</v>
      </c>
      <c r="I232" s="176">
        <f>I178/RES_summary!I$19</f>
        <v>9.6492607090479243</v>
      </c>
      <c r="J232" s="176">
        <f>J178/RES_summary!J$19</f>
        <v>9.6980741274035687</v>
      </c>
      <c r="K232" s="176">
        <f>K178/RES_summary!K$19</f>
        <v>9.6954698623851492</v>
      </c>
      <c r="L232" s="176">
        <f>L178/RES_summary!L$19</f>
        <v>9.7084360226805284</v>
      </c>
      <c r="M232" s="176">
        <f>M178/RES_summary!M$19</f>
        <v>9.6664524396980021</v>
      </c>
      <c r="N232" s="176">
        <f>N178/RES_summary!N$19</f>
        <v>9.6187767679644054</v>
      </c>
      <c r="O232" s="176">
        <f>O178/RES_summary!O$19</f>
        <v>9.6011634285133205</v>
      </c>
      <c r="P232" s="176">
        <f>P178/RES_summary!P$19</f>
        <v>9.5432683831478577</v>
      </c>
      <c r="Q232" s="176">
        <f>Q178/RES_summary!Q$19</f>
        <v>9.4126707791299999</v>
      </c>
    </row>
    <row r="233" spans="1:17" ht="12" customHeight="1" x14ac:dyDescent="0.25">
      <c r="A233" s="158" t="s">
        <v>62</v>
      </c>
      <c r="B233" s="178">
        <f>B179/RES_summary!B$19</f>
        <v>11.617407514593083</v>
      </c>
      <c r="C233" s="178">
        <f>C179/RES_summary!C$19</f>
        <v>11.913612232935961</v>
      </c>
      <c r="D233" s="178">
        <f>D179/RES_summary!D$19</f>
        <v>11.42369532261359</v>
      </c>
      <c r="E233" s="178">
        <f>E179/RES_summary!E$19</f>
        <v>11.602305500592347</v>
      </c>
      <c r="F233" s="178">
        <f>F179/RES_summary!F$19</f>
        <v>11.956858388594926</v>
      </c>
      <c r="G233" s="178">
        <f>G179/RES_summary!G$19</f>
        <v>11.873144539128992</v>
      </c>
      <c r="H233" s="178">
        <f>H179/RES_summary!H$19</f>
        <v>12.315486317728698</v>
      </c>
      <c r="I233" s="178">
        <f>I179/RES_summary!I$19</f>
        <v>11.986209775981116</v>
      </c>
      <c r="J233" s="178">
        <f>J179/RES_summary!J$19</f>
        <v>11.954487988698022</v>
      </c>
      <c r="K233" s="178">
        <f>K179/RES_summary!K$19</f>
        <v>10.924303000110168</v>
      </c>
      <c r="L233" s="178">
        <f>L179/RES_summary!L$19</f>
        <v>11.44732956229546</v>
      </c>
      <c r="M233" s="178">
        <f>M179/RES_summary!M$19</f>
        <v>11.161150838527483</v>
      </c>
      <c r="N233" s="178">
        <f>N179/RES_summary!N$19</f>
        <v>10.910612080993122</v>
      </c>
      <c r="O233" s="178">
        <f>O179/RES_summary!O$19</f>
        <v>12.404228812261033</v>
      </c>
      <c r="P233" s="178">
        <f>P179/RES_summary!P$19</f>
        <v>12.3157649574472</v>
      </c>
      <c r="Q233" s="178">
        <f>Q179/RES_summary!Q$19</f>
        <v>12.744945276677067</v>
      </c>
    </row>
    <row r="234" spans="1:17" ht="12" customHeight="1" x14ac:dyDescent="0.25">
      <c r="A234" s="23" t="s">
        <v>57</v>
      </c>
      <c r="B234" s="177">
        <f>B180/RES_summary!B$19</f>
        <v>18.459586022911637</v>
      </c>
      <c r="C234" s="177">
        <f>C180/RES_summary!C$19</f>
        <v>18.001260606390115</v>
      </c>
      <c r="D234" s="177">
        <f>D180/RES_summary!D$19</f>
        <v>18.386873496079563</v>
      </c>
      <c r="E234" s="177">
        <f>E180/RES_summary!E$19</f>
        <v>18.311824962343213</v>
      </c>
      <c r="F234" s="177">
        <f>F180/RES_summary!F$19</f>
        <v>17.986471322005567</v>
      </c>
      <c r="G234" s="177">
        <f>G180/RES_summary!G$19</f>
        <v>17.753072292575634</v>
      </c>
      <c r="H234" s="177">
        <f>H180/RES_summary!H$19</f>
        <v>16.991070097438556</v>
      </c>
      <c r="I234" s="177">
        <f>I180/RES_summary!I$19</f>
        <v>17.758931358410845</v>
      </c>
      <c r="J234" s="177">
        <f>J180/RES_summary!J$19</f>
        <v>17.39331268675787</v>
      </c>
      <c r="K234" s="177">
        <f>K180/RES_summary!K$19</f>
        <v>18.157224557887243</v>
      </c>
      <c r="L234" s="177">
        <f>L180/RES_summary!L$19</f>
        <v>17.396561358012633</v>
      </c>
      <c r="M234" s="177">
        <f>M180/RES_summary!M$19</f>
        <v>17.33966920216951</v>
      </c>
      <c r="N234" s="177">
        <f>N180/RES_summary!N$19</f>
        <v>17.601774941450547</v>
      </c>
      <c r="O234" s="177">
        <f>O180/RES_summary!O$19</f>
        <v>17.113754184204677</v>
      </c>
      <c r="P234" s="177">
        <f>P180/RES_summary!P$19</f>
        <v>17.497590641442311</v>
      </c>
      <c r="Q234" s="177">
        <f>Q180/RES_summary!Q$19</f>
        <v>17.447607586854982</v>
      </c>
    </row>
    <row r="235" spans="1:17" ht="12" customHeight="1" x14ac:dyDescent="0.25">
      <c r="A235" s="29" t="s">
        <v>140</v>
      </c>
      <c r="B235" s="176">
        <f>B181/RES_summary!B$19</f>
        <v>10.588065066539682</v>
      </c>
      <c r="C235" s="176">
        <f>C181/RES_summary!C$19</f>
        <v>10.697537281460852</v>
      </c>
      <c r="D235" s="176">
        <f>D181/RES_summary!D$19</f>
        <v>10.332541117151052</v>
      </c>
      <c r="E235" s="176">
        <f>E181/RES_summary!E$19</f>
        <v>10.593836546624377</v>
      </c>
      <c r="F235" s="176">
        <f>F181/RES_summary!F$19</f>
        <v>10.847105215696935</v>
      </c>
      <c r="G235" s="176">
        <f>G181/RES_summary!G$19</f>
        <v>10.625421934898112</v>
      </c>
      <c r="H235" s="176">
        <f>H181/RES_summary!H$19</f>
        <v>10.860593999896524</v>
      </c>
      <c r="I235" s="176">
        <f>I181/RES_summary!I$19</f>
        <v>11.049865593857248</v>
      </c>
      <c r="J235" s="176">
        <f>J181/RES_summary!J$19</f>
        <v>10.92368549281468</v>
      </c>
      <c r="K235" s="176">
        <f>K181/RES_summary!K$19</f>
        <v>10.448940408161455</v>
      </c>
      <c r="L235" s="176">
        <f>L181/RES_summary!L$19</f>
        <v>10.650521371852861</v>
      </c>
      <c r="M235" s="176">
        <f>M181/RES_summary!M$19</f>
        <v>10.55769680814098</v>
      </c>
      <c r="N235" s="176">
        <f>N181/RES_summary!N$19</f>
        <v>10.642298718431066</v>
      </c>
      <c r="O235" s="176">
        <f>O181/RES_summary!O$19</f>
        <v>10.991154328908948</v>
      </c>
      <c r="P235" s="176">
        <f>P181/RES_summary!P$19</f>
        <v>11.345585531751709</v>
      </c>
      <c r="Q235" s="176">
        <f>Q181/RES_summary!Q$19</f>
        <v>11.92576867162877</v>
      </c>
    </row>
    <row r="237" spans="1:17" ht="12" customHeight="1" x14ac:dyDescent="0.25">
      <c r="A237" s="152" t="s">
        <v>71</v>
      </c>
      <c r="B237" s="184">
        <f>B183/RES_summary!B$19</f>
        <v>167.88466330865435</v>
      </c>
      <c r="C237" s="184">
        <f>C183/RES_summary!C$19</f>
        <v>180.21383961404149</v>
      </c>
      <c r="D237" s="184">
        <f>D183/RES_summary!D$19</f>
        <v>162.64469646446881</v>
      </c>
      <c r="E237" s="184">
        <f>E183/RES_summary!E$19</f>
        <v>170.97597620769915</v>
      </c>
      <c r="F237" s="184">
        <f>F183/RES_summary!F$19</f>
        <v>183.03352422278965</v>
      </c>
      <c r="G237" s="184">
        <f>G183/RES_summary!G$19</f>
        <v>180.16107892262806</v>
      </c>
      <c r="H237" s="184">
        <f>H183/RES_summary!H$19</f>
        <v>196.68211504159149</v>
      </c>
      <c r="I237" s="184">
        <f>I183/RES_summary!I$19</f>
        <v>173.77764733608367</v>
      </c>
      <c r="J237" s="184">
        <f>J183/RES_summary!J$19</f>
        <v>184.40664962742107</v>
      </c>
      <c r="K237" s="184">
        <f>K183/RES_summary!K$19</f>
        <v>154.79056496289493</v>
      </c>
      <c r="L237" s="184">
        <f>L183/RES_summary!L$19</f>
        <v>171.45903185273318</v>
      </c>
      <c r="M237" s="184">
        <f>M183/RES_summary!M$19</f>
        <v>140.01376401215521</v>
      </c>
      <c r="N237" s="184">
        <f>N183/RES_summary!N$19</f>
        <v>136.83979686575216</v>
      </c>
      <c r="O237" s="184">
        <f>O183/RES_summary!O$19</f>
        <v>146.3755354693412</v>
      </c>
      <c r="P237" s="184">
        <f>P183/RES_summary!P$19</f>
        <v>137.50615575783621</v>
      </c>
      <c r="Q237" s="184">
        <f>Q183/RES_summary!Q$19</f>
        <v>149.09275200666798</v>
      </c>
    </row>
    <row r="238" spans="1:17" ht="12" customHeight="1" x14ac:dyDescent="0.25">
      <c r="A238" s="158" t="s">
        <v>65</v>
      </c>
      <c r="B238" s="178">
        <f>B184/RES_summary!B$19</f>
        <v>130.30648483727379</v>
      </c>
      <c r="C238" s="178">
        <f>C184/RES_summary!C$19</f>
        <v>142.03510719472956</v>
      </c>
      <c r="D238" s="178">
        <f>D184/RES_summary!D$19</f>
        <v>125.73075100625914</v>
      </c>
      <c r="E238" s="178">
        <f>E184/RES_summary!E$19</f>
        <v>133.31211876792543</v>
      </c>
      <c r="F238" s="178">
        <f>F184/RES_summary!F$19</f>
        <v>144.2592339327303</v>
      </c>
      <c r="G238" s="178">
        <f>G184/RES_summary!G$19</f>
        <v>141.55191028237073</v>
      </c>
      <c r="H238" s="178">
        <f>H184/RES_summary!H$19</f>
        <v>156.19830850734957</v>
      </c>
      <c r="I238" s="178">
        <f>I184/RES_summary!I$19</f>
        <v>133.72847104419606</v>
      </c>
      <c r="J238" s="178">
        <f>J184/RES_summary!J$19</f>
        <v>143.83872922245058</v>
      </c>
      <c r="K238" s="178">
        <f>K184/RES_summary!K$19</f>
        <v>116.87184676116537</v>
      </c>
      <c r="L238" s="178">
        <f>L184/RES_summary!L$19</f>
        <v>131.64960403036434</v>
      </c>
      <c r="M238" s="178">
        <f>M184/RES_summary!M$19</f>
        <v>99.786860001622799</v>
      </c>
      <c r="N238" s="178">
        <f>N184/RES_summary!N$19</f>
        <v>97.003567112136892</v>
      </c>
      <c r="O238" s="178">
        <f>O184/RES_summary!O$19</f>
        <v>105.83160781172774</v>
      </c>
      <c r="P238" s="178">
        <f>P184/RES_summary!P$19</f>
        <v>96.806223817340708</v>
      </c>
      <c r="Q238" s="178">
        <f>Q184/RES_summary!Q$19</f>
        <v>108.0413315065307</v>
      </c>
    </row>
    <row r="239" spans="1:17" ht="12" customHeight="1" x14ac:dyDescent="0.25">
      <c r="A239" s="23" t="s">
        <v>60</v>
      </c>
      <c r="B239" s="176">
        <f>B185/RES_summary!B$19</f>
        <v>130.30648483727379</v>
      </c>
      <c r="C239" s="176">
        <f>C185/RES_summary!C$19</f>
        <v>142.03510719472956</v>
      </c>
      <c r="D239" s="176">
        <f>D185/RES_summary!D$19</f>
        <v>125.73075100625914</v>
      </c>
      <c r="E239" s="176">
        <f>E185/RES_summary!E$19</f>
        <v>133.31211876792543</v>
      </c>
      <c r="F239" s="176">
        <f>F185/RES_summary!F$19</f>
        <v>144.2592339327303</v>
      </c>
      <c r="G239" s="176">
        <f>G185/RES_summary!G$19</f>
        <v>141.55191028237073</v>
      </c>
      <c r="H239" s="176">
        <f>H185/RES_summary!H$19</f>
        <v>156.19830850734957</v>
      </c>
      <c r="I239" s="176">
        <f>I185/RES_summary!I$19</f>
        <v>133.72847104419606</v>
      </c>
      <c r="J239" s="176">
        <f>J185/RES_summary!J$19</f>
        <v>143.83872922245058</v>
      </c>
      <c r="K239" s="176">
        <f>K185/RES_summary!K$19</f>
        <v>116.87184676116537</v>
      </c>
      <c r="L239" s="176">
        <f>L185/RES_summary!L$19</f>
        <v>131.64960403036434</v>
      </c>
      <c r="M239" s="176">
        <f>M185/RES_summary!M$19</f>
        <v>99.786860001622799</v>
      </c>
      <c r="N239" s="176">
        <f>N185/RES_summary!N$19</f>
        <v>97.003567112136892</v>
      </c>
      <c r="O239" s="176">
        <f>O185/RES_summary!O$19</f>
        <v>105.83160781172774</v>
      </c>
      <c r="P239" s="176">
        <f>P185/RES_summary!P$19</f>
        <v>96.806223817340708</v>
      </c>
      <c r="Q239" s="176">
        <f>Q185/RES_summary!Q$19</f>
        <v>108.0413315065307</v>
      </c>
    </row>
    <row r="240" spans="1:17" ht="12" customHeight="1" x14ac:dyDescent="0.25">
      <c r="A240" s="158" t="s">
        <v>112</v>
      </c>
      <c r="B240" s="178">
        <f>B186/RES_summary!B$19</f>
        <v>5.6693171968680886E-2</v>
      </c>
      <c r="C240" s="178">
        <f>C186/RES_summary!C$19</f>
        <v>6.2557645246380092E-2</v>
      </c>
      <c r="D240" s="178">
        <f>D186/RES_summary!D$19</f>
        <v>6.7576243677005793E-2</v>
      </c>
      <c r="E240" s="178">
        <f>E186/RES_summary!E$19</f>
        <v>7.0264066546592924E-2</v>
      </c>
      <c r="F240" s="178">
        <f>F186/RES_summary!F$19</f>
        <v>7.6094503154843479E-2</v>
      </c>
      <c r="G240" s="178">
        <f>G186/RES_summary!G$19</f>
        <v>9.4483446915205618E-2</v>
      </c>
      <c r="H240" s="178">
        <f>H186/RES_summary!H$19</f>
        <v>0.11194875045364712</v>
      </c>
      <c r="I240" s="178">
        <f>I186/RES_summary!I$19</f>
        <v>0.14191819901338429</v>
      </c>
      <c r="J240" s="178">
        <f>J186/RES_summary!J$19</f>
        <v>0.16434197922373359</v>
      </c>
      <c r="K240" s="178">
        <f>K186/RES_summary!K$19</f>
        <v>0.20605964519790371</v>
      </c>
      <c r="L240" s="178">
        <f>L186/RES_summary!L$19</f>
        <v>0.23372084449077868</v>
      </c>
      <c r="M240" s="178">
        <f>M186/RES_summary!M$19</f>
        <v>0.26126835871173443</v>
      </c>
      <c r="N240" s="178">
        <f>N186/RES_summary!N$19</f>
        <v>0.29310983230368015</v>
      </c>
      <c r="O240" s="178">
        <f>O186/RES_summary!O$19</f>
        <v>0.32544209300067761</v>
      </c>
      <c r="P240" s="178">
        <f>P186/RES_summary!P$19</f>
        <v>0.35707972569265956</v>
      </c>
      <c r="Q240" s="178">
        <f>Q186/RES_summary!Q$19</f>
        <v>0.3346636663323968</v>
      </c>
    </row>
    <row r="241" spans="1:17" ht="12" customHeight="1" x14ac:dyDescent="0.25">
      <c r="A241" s="23" t="s">
        <v>60</v>
      </c>
      <c r="B241" s="177">
        <f>B187/RES_summary!B$19</f>
        <v>5.6693171968680886E-2</v>
      </c>
      <c r="C241" s="177">
        <f>C187/RES_summary!C$19</f>
        <v>6.2557645246380092E-2</v>
      </c>
      <c r="D241" s="177">
        <f>D187/RES_summary!D$19</f>
        <v>6.7576243677005793E-2</v>
      </c>
      <c r="E241" s="177">
        <f>E187/RES_summary!E$19</f>
        <v>7.0264066546592924E-2</v>
      </c>
      <c r="F241" s="177">
        <f>F187/RES_summary!F$19</f>
        <v>7.6094503154843479E-2</v>
      </c>
      <c r="G241" s="177">
        <f>G187/RES_summary!G$19</f>
        <v>9.4483446915205618E-2</v>
      </c>
      <c r="H241" s="177">
        <f>H187/RES_summary!H$19</f>
        <v>0.11194875045364712</v>
      </c>
      <c r="I241" s="177">
        <f>I187/RES_summary!I$19</f>
        <v>0.14191819901338429</v>
      </c>
      <c r="J241" s="177">
        <f>J187/RES_summary!J$19</f>
        <v>0.16434197922373359</v>
      </c>
      <c r="K241" s="177">
        <f>K187/RES_summary!K$19</f>
        <v>0.20605964519790371</v>
      </c>
      <c r="L241" s="177">
        <f>L187/RES_summary!L$19</f>
        <v>0.23372084449077868</v>
      </c>
      <c r="M241" s="177">
        <f>M187/RES_summary!M$19</f>
        <v>0.26126835871173443</v>
      </c>
      <c r="N241" s="177">
        <f>N187/RES_summary!N$19</f>
        <v>0.29310983230368015</v>
      </c>
      <c r="O241" s="177">
        <f>O187/RES_summary!O$19</f>
        <v>0.32544209300067761</v>
      </c>
      <c r="P241" s="177">
        <f>P187/RES_summary!P$19</f>
        <v>0.35707972569265956</v>
      </c>
      <c r="Q241" s="177">
        <f>Q187/RES_summary!Q$19</f>
        <v>0.3346636663323968</v>
      </c>
    </row>
    <row r="242" spans="1:17" ht="12" customHeight="1" x14ac:dyDescent="0.25">
      <c r="A242" s="158" t="s">
        <v>63</v>
      </c>
      <c r="B242" s="178">
        <f>B188/RES_summary!B$19</f>
        <v>29.330137968377791</v>
      </c>
      <c r="C242" s="178">
        <f>C188/RES_summary!C$19</f>
        <v>29.836846275513775</v>
      </c>
      <c r="D242" s="178">
        <f>D188/RES_summary!D$19</f>
        <v>28.696645632421877</v>
      </c>
      <c r="E242" s="178">
        <f>E188/RES_summary!E$19</f>
        <v>29.196336680237074</v>
      </c>
      <c r="F242" s="178">
        <f>F188/RES_summary!F$19</f>
        <v>30.099299132950918</v>
      </c>
      <c r="G242" s="178">
        <f>G188/RES_summary!G$19</f>
        <v>30.034783526635593</v>
      </c>
      <c r="H242" s="178">
        <f>H188/RES_summary!H$19</f>
        <v>31.806936702748789</v>
      </c>
      <c r="I242" s="178">
        <f>I188/RES_summary!I$19</f>
        <v>30.933002012947409</v>
      </c>
      <c r="J242" s="178">
        <f>J188/RES_summary!J$19</f>
        <v>31.506415772218752</v>
      </c>
      <c r="K242" s="178">
        <f>K188/RES_summary!K$19</f>
        <v>29.008860003989721</v>
      </c>
      <c r="L242" s="178">
        <f>L188/RES_summary!L$19</f>
        <v>30.742473444794697</v>
      </c>
      <c r="M242" s="178">
        <f>M188/RES_summary!M$19</f>
        <v>31.139329424705831</v>
      </c>
      <c r="N242" s="178">
        <f>N188/RES_summary!N$19</f>
        <v>30.574283634986671</v>
      </c>
      <c r="O242" s="178">
        <f>O188/RES_summary!O$19</f>
        <v>31.1550784603923</v>
      </c>
      <c r="P242" s="178">
        <f>P188/RES_summary!P$19</f>
        <v>30.902534971503155</v>
      </c>
      <c r="Q242" s="178">
        <f>Q188/RES_summary!Q$19</f>
        <v>30.826309265114993</v>
      </c>
    </row>
    <row r="243" spans="1:17" ht="12" customHeight="1" x14ac:dyDescent="0.25">
      <c r="A243" s="167" t="s">
        <v>144</v>
      </c>
      <c r="B243" s="183">
        <f>B189/RES_summary!B$19</f>
        <v>26.938840358501778</v>
      </c>
      <c r="C243" s="183">
        <f>C189/RES_summary!C$19</f>
        <v>27.380655932332626</v>
      </c>
      <c r="D243" s="183">
        <f>D189/RES_summary!D$19</f>
        <v>27.187154400367259</v>
      </c>
      <c r="E243" s="183">
        <f>E189/RES_summary!E$19</f>
        <v>27.509460845193427</v>
      </c>
      <c r="F243" s="183">
        <f>F189/RES_summary!F$19</f>
        <v>27.712028919222753</v>
      </c>
      <c r="G243" s="183">
        <f>G189/RES_summary!G$19</f>
        <v>27.82072850939797</v>
      </c>
      <c r="H243" s="183">
        <f>H189/RES_summary!H$19</f>
        <v>28.24855432433597</v>
      </c>
      <c r="I243" s="183">
        <f>I189/RES_summary!I$19</f>
        <v>28.086709051401311</v>
      </c>
      <c r="J243" s="183">
        <f>J189/RES_summary!J$19</f>
        <v>28.162327729448613</v>
      </c>
      <c r="K243" s="183">
        <f>K189/RES_summary!K$19</f>
        <v>28.076751979209597</v>
      </c>
      <c r="L243" s="183">
        <f>L189/RES_summary!L$19</f>
        <v>28.024512371959613</v>
      </c>
      <c r="M243" s="183">
        <f>M189/RES_summary!M$19</f>
        <v>0</v>
      </c>
      <c r="N243" s="183">
        <f>N189/RES_summary!N$19</f>
        <v>0</v>
      </c>
      <c r="O243" s="183">
        <f>O189/RES_summary!O$19</f>
        <v>29.012402807983452</v>
      </c>
      <c r="P243" s="183">
        <f>P189/RES_summary!P$19</f>
        <v>28.78408702355992</v>
      </c>
      <c r="Q243" s="183">
        <f>Q189/RES_summary!Q$19</f>
        <v>28.353027081517162</v>
      </c>
    </row>
    <row r="244" spans="1:17" ht="12" customHeight="1" x14ac:dyDescent="0.25">
      <c r="A244" s="167" t="s">
        <v>143</v>
      </c>
      <c r="B244" s="183">
        <f>B190/RES_summary!B$19</f>
        <v>26.92675961789794</v>
      </c>
      <c r="C244" s="183">
        <f>C190/RES_summary!C$19</f>
        <v>27.536468731454878</v>
      </c>
      <c r="D244" s="183">
        <f>D190/RES_summary!D$19</f>
        <v>27.619355028630089</v>
      </c>
      <c r="E244" s="183">
        <f>E190/RES_summary!E$19</f>
        <v>28.006301316022846</v>
      </c>
      <c r="F244" s="183">
        <f>F190/RES_summary!F$19</f>
        <v>28.249044701433672</v>
      </c>
      <c r="G244" s="183">
        <f>G190/RES_summary!G$19</f>
        <v>28.320495278776992</v>
      </c>
      <c r="H244" s="183">
        <f>H190/RES_summary!H$19</f>
        <v>28.614844344077007</v>
      </c>
      <c r="I244" s="183">
        <f>I190/RES_summary!I$19</f>
        <v>28.484008908707793</v>
      </c>
      <c r="J244" s="183">
        <f>J190/RES_summary!J$19</f>
        <v>28.548277504556587</v>
      </c>
      <c r="K244" s="183">
        <f>K190/RES_summary!K$19</f>
        <v>28.316046486161941</v>
      </c>
      <c r="L244" s="183">
        <f>L190/RES_summary!L$19</f>
        <v>28.257598163831808</v>
      </c>
      <c r="M244" s="183">
        <f>M190/RES_summary!M$19</f>
        <v>0</v>
      </c>
      <c r="N244" s="183">
        <f>N190/RES_summary!N$19</f>
        <v>0</v>
      </c>
      <c r="O244" s="183">
        <f>O190/RES_summary!O$19</f>
        <v>28.459225253702588</v>
      </c>
      <c r="P244" s="183">
        <f>P190/RES_summary!P$19</f>
        <v>28.26758954503039</v>
      </c>
      <c r="Q244" s="183">
        <f>Q190/RES_summary!Q$19</f>
        <v>27.88383605326905</v>
      </c>
    </row>
    <row r="245" spans="1:17" ht="12" customHeight="1" x14ac:dyDescent="0.25">
      <c r="A245" s="166" t="s">
        <v>57</v>
      </c>
      <c r="B245" s="182">
        <f>B191/RES_summary!B$19</f>
        <v>17.510246233029289</v>
      </c>
      <c r="C245" s="182">
        <f>C191/RES_summary!C$19</f>
        <v>19.723131813210337</v>
      </c>
      <c r="D245" s="182">
        <f>D191/RES_summary!D$19</f>
        <v>18.179287924954114</v>
      </c>
      <c r="E245" s="182">
        <f>E191/RES_summary!E$19</f>
        <v>18.657477251199122</v>
      </c>
      <c r="F245" s="182">
        <f>F191/RES_summary!F$19</f>
        <v>18.745504202330459</v>
      </c>
      <c r="G245" s="182">
        <f>G191/RES_summary!G$19</f>
        <v>18.761236835905283</v>
      </c>
      <c r="H245" s="182">
        <f>H191/RES_summary!H$19</f>
        <v>18.940874192304054</v>
      </c>
      <c r="I245" s="182">
        <f>I191/RES_summary!I$19</f>
        <v>18.834748199659867</v>
      </c>
      <c r="J245" s="182">
        <f>J191/RES_summary!J$19</f>
        <v>18.850203377153015</v>
      </c>
      <c r="K245" s="182">
        <f>K191/RES_summary!K$19</f>
        <v>18.620576623776795</v>
      </c>
      <c r="L245" s="182">
        <f>L191/RES_summary!L$19</f>
        <v>18.549162141151278</v>
      </c>
      <c r="M245" s="182">
        <f>M191/RES_summary!M$19</f>
        <v>0</v>
      </c>
      <c r="N245" s="182">
        <f>N191/RES_summary!N$19</f>
        <v>0</v>
      </c>
      <c r="O245" s="182">
        <f>O191/RES_summary!O$19</f>
        <v>18.858061825189257</v>
      </c>
      <c r="P245" s="182">
        <f>P191/RES_summary!P$19</f>
        <v>18.724321161882539</v>
      </c>
      <c r="Q245" s="182">
        <f>Q191/RES_summary!Q$19</f>
        <v>18.471165274139047</v>
      </c>
    </row>
    <row r="246" spans="1:17" ht="12" customHeight="1" x14ac:dyDescent="0.25">
      <c r="A246" s="147" t="s">
        <v>59</v>
      </c>
      <c r="B246" s="181">
        <f>B192/RES_summary!B$19</f>
        <v>9.4165133848686544</v>
      </c>
      <c r="C246" s="181">
        <f>C192/RES_summary!C$19</f>
        <v>7.8133369182445431</v>
      </c>
      <c r="D246" s="181">
        <f>D192/RES_summary!D$19</f>
        <v>9.4400671036759771</v>
      </c>
      <c r="E246" s="181">
        <f>E192/RES_summary!E$19</f>
        <v>9.3488240648237255</v>
      </c>
      <c r="F246" s="181">
        <f>F192/RES_summary!F$19</f>
        <v>9.503540499103206</v>
      </c>
      <c r="G246" s="181">
        <f>G192/RES_summary!G$19</f>
        <v>9.5592584428717107</v>
      </c>
      <c r="H246" s="181">
        <f>H192/RES_summary!H$19</f>
        <v>9.6739701517729486</v>
      </c>
      <c r="I246" s="181">
        <f>I192/RES_summary!I$19</f>
        <v>9.6492607090479332</v>
      </c>
      <c r="J246" s="181">
        <f>J192/RES_summary!J$19</f>
        <v>9.6980741274035687</v>
      </c>
      <c r="K246" s="181">
        <f>K192/RES_summary!K$19</f>
        <v>9.6954698623851492</v>
      </c>
      <c r="L246" s="181">
        <f>L192/RES_summary!L$19</f>
        <v>9.7084360226805284</v>
      </c>
      <c r="M246" s="181">
        <f>M192/RES_summary!M$19</f>
        <v>0</v>
      </c>
      <c r="N246" s="181">
        <f>N192/RES_summary!N$19</f>
        <v>0</v>
      </c>
      <c r="O246" s="181">
        <f>O192/RES_summary!O$19</f>
        <v>9.6011634285133258</v>
      </c>
      <c r="P246" s="181">
        <f>P192/RES_summary!P$19</f>
        <v>9.5432683831478471</v>
      </c>
      <c r="Q246" s="181">
        <f>Q192/RES_summary!Q$19</f>
        <v>9.4126707791299982</v>
      </c>
    </row>
    <row r="247" spans="1:17" ht="12" customHeight="1" x14ac:dyDescent="0.25">
      <c r="A247" s="163" t="s">
        <v>142</v>
      </c>
      <c r="B247" s="180">
        <f>B193/RES_summary!B$19</f>
        <v>30.2832959835713</v>
      </c>
      <c r="C247" s="180">
        <f>C193/RES_summary!C$19</f>
        <v>31.081654502240614</v>
      </c>
      <c r="D247" s="180">
        <f>D193/RES_summary!D$19</f>
        <v>29.314158286694155</v>
      </c>
      <c r="E247" s="180">
        <f>E193/RES_summary!E$19</f>
        <v>29.993003193548137</v>
      </c>
      <c r="F247" s="180">
        <f>F193/RES_summary!F$19</f>
        <v>31.254436763548838</v>
      </c>
      <c r="G247" s="180">
        <f>G193/RES_summary!G$19</f>
        <v>31.045296937595594</v>
      </c>
      <c r="H247" s="180">
        <f>H193/RES_summary!H$19</f>
        <v>33.499384029530411</v>
      </c>
      <c r="I247" s="180">
        <f>I193/RES_summary!I$19</f>
        <v>32.131935558599096</v>
      </c>
      <c r="J247" s="180">
        <f>J193/RES_summary!J$19</f>
        <v>32.798086204175142</v>
      </c>
      <c r="K247" s="180">
        <f>K193/RES_summary!K$19</f>
        <v>29.188428137639956</v>
      </c>
      <c r="L247" s="180">
        <f>L193/RES_summary!L$19</f>
        <v>31.102551463764399</v>
      </c>
      <c r="M247" s="180">
        <f>M193/RES_summary!M$19</f>
        <v>31.219131676147249</v>
      </c>
      <c r="N247" s="180">
        <f>N193/RES_summary!N$19</f>
        <v>30.65517710151493</v>
      </c>
      <c r="O247" s="180">
        <f>O193/RES_summary!O$19</f>
        <v>32.72948352440455</v>
      </c>
      <c r="P247" s="180">
        <f>P193/RES_summary!P$19</f>
        <v>32.743803791987951</v>
      </c>
      <c r="Q247" s="180">
        <f>Q193/RES_summary!Q$19</f>
        <v>33.914947507443614</v>
      </c>
    </row>
    <row r="248" spans="1:17" ht="12" customHeight="1" x14ac:dyDescent="0.25">
      <c r="A248" s="161" t="s">
        <v>141</v>
      </c>
      <c r="B248" s="179">
        <f>B194/RES_summary!B$19</f>
        <v>29.100655774191754</v>
      </c>
      <c r="C248" s="179">
        <f>C194/RES_summary!C$19</f>
        <v>29.881311614827418</v>
      </c>
      <c r="D248" s="179">
        <f>D194/RES_summary!D$19</f>
        <v>28.980881928666076</v>
      </c>
      <c r="E248" s="179">
        <f>E194/RES_summary!E$19</f>
        <v>29.473113261185059</v>
      </c>
      <c r="F248" s="179">
        <f>F194/RES_summary!F$19</f>
        <v>30.485939476554055</v>
      </c>
      <c r="G248" s="179">
        <f>G194/RES_summary!G$19</f>
        <v>30.352422800724341</v>
      </c>
      <c r="H248" s="179">
        <f>H194/RES_summary!H$19</f>
        <v>32.026987829600046</v>
      </c>
      <c r="I248" s="179">
        <f>I194/RES_summary!I$19</f>
        <v>31.104761583580579</v>
      </c>
      <c r="J248" s="179">
        <f>J194/RES_summary!J$19</f>
        <v>31.54893752444201</v>
      </c>
      <c r="K248" s="179">
        <f>K194/RES_summary!K$19</f>
        <v>29.147205826933746</v>
      </c>
      <c r="L248" s="179">
        <f>L194/RES_summary!L$19</f>
        <v>30.336177173175336</v>
      </c>
      <c r="M248" s="179">
        <f>M194/RES_summary!M$19</f>
        <v>30.327988023742783</v>
      </c>
      <c r="N248" s="179">
        <f>N194/RES_summary!N$19</f>
        <v>29.860884267999495</v>
      </c>
      <c r="O248" s="179">
        <f>O194/RES_summary!O$19</f>
        <v>30.992878928665171</v>
      </c>
      <c r="P248" s="179">
        <f>P194/RES_summary!P$19</f>
        <v>30.936566077869486</v>
      </c>
      <c r="Q248" s="179">
        <f>Q194/RES_summary!Q$19</f>
        <v>31.530635166023519</v>
      </c>
    </row>
    <row r="249" spans="1:17" ht="12" customHeight="1" x14ac:dyDescent="0.25">
      <c r="A249" s="148" t="s">
        <v>60</v>
      </c>
      <c r="B249" s="177">
        <f>B195/RES_summary!B$19</f>
        <v>19.684142389323103</v>
      </c>
      <c r="C249" s="177">
        <f>C195/RES_summary!C$19</f>
        <v>22.067974696582876</v>
      </c>
      <c r="D249" s="177">
        <f>D195/RES_summary!D$19</f>
        <v>19.540814824990093</v>
      </c>
      <c r="E249" s="177">
        <f>E195/RES_summary!E$19</f>
        <v>20.124289196361335</v>
      </c>
      <c r="F249" s="177">
        <f>F195/RES_summary!F$19</f>
        <v>20.982398977450849</v>
      </c>
      <c r="G249" s="177">
        <f>G195/RES_summary!G$19</f>
        <v>20.793164357852625</v>
      </c>
      <c r="H249" s="177">
        <f>H195/RES_summary!H$19</f>
        <v>22.353017677827101</v>
      </c>
      <c r="I249" s="177">
        <f>I195/RES_summary!I$19</f>
        <v>21.45550087453266</v>
      </c>
      <c r="J249" s="177">
        <f>J195/RES_summary!J$19</f>
        <v>21.850863397038438</v>
      </c>
      <c r="K249" s="177">
        <f>K195/RES_summary!K$19</f>
        <v>19.4517359645486</v>
      </c>
      <c r="L249" s="177">
        <f>L195/RES_summary!L$19</f>
        <v>20.627741150494817</v>
      </c>
      <c r="M249" s="177">
        <f>M195/RES_summary!M$19</f>
        <v>20.661535584044785</v>
      </c>
      <c r="N249" s="177">
        <f>N195/RES_summary!N$19</f>
        <v>20.242107500035086</v>
      </c>
      <c r="O249" s="177">
        <f>O195/RES_summary!O$19</f>
        <v>21.391715500151847</v>
      </c>
      <c r="P249" s="177">
        <f>P195/RES_summary!P$19</f>
        <v>21.393297694721628</v>
      </c>
      <c r="Q249" s="177">
        <f>Q195/RES_summary!Q$19</f>
        <v>22.117964386893522</v>
      </c>
    </row>
    <row r="250" spans="1:17" ht="12" customHeight="1" x14ac:dyDescent="0.25">
      <c r="A250" s="159" t="s">
        <v>59</v>
      </c>
      <c r="B250" s="176">
        <f>B196/RES_summary!B$19</f>
        <v>9.4165133848686526</v>
      </c>
      <c r="C250" s="176">
        <f>C196/RES_summary!C$19</f>
        <v>7.8133369182445396</v>
      </c>
      <c r="D250" s="176">
        <f>D196/RES_summary!D$19</f>
        <v>9.4400671036759807</v>
      </c>
      <c r="E250" s="176">
        <f>E196/RES_summary!E$19</f>
        <v>9.3488240648237255</v>
      </c>
      <c r="F250" s="176">
        <f>F196/RES_summary!F$19</f>
        <v>9.503540499103206</v>
      </c>
      <c r="G250" s="176">
        <f>G196/RES_summary!G$19</f>
        <v>9.5592584428717196</v>
      </c>
      <c r="H250" s="176">
        <f>H196/RES_summary!H$19</f>
        <v>9.6739701517729557</v>
      </c>
      <c r="I250" s="176">
        <f>I196/RES_summary!I$19</f>
        <v>9.6492607090479208</v>
      </c>
      <c r="J250" s="176">
        <f>J196/RES_summary!J$19</f>
        <v>9.6980741274035687</v>
      </c>
      <c r="K250" s="176">
        <f>K196/RES_summary!K$19</f>
        <v>9.6954698623851492</v>
      </c>
      <c r="L250" s="176">
        <f>L196/RES_summary!L$19</f>
        <v>9.7084360226805266</v>
      </c>
      <c r="M250" s="176">
        <f>M196/RES_summary!M$19</f>
        <v>9.6664524396980021</v>
      </c>
      <c r="N250" s="176">
        <f>N196/RES_summary!N$19</f>
        <v>9.6187767679644072</v>
      </c>
      <c r="O250" s="176">
        <f>O196/RES_summary!O$19</f>
        <v>9.6011634285133205</v>
      </c>
      <c r="P250" s="176">
        <f>P196/RES_summary!P$19</f>
        <v>9.5432683831478595</v>
      </c>
      <c r="Q250" s="176">
        <f>Q196/RES_summary!Q$19</f>
        <v>9.4126707791300017</v>
      </c>
    </row>
    <row r="251" spans="1:17" ht="12" customHeight="1" x14ac:dyDescent="0.25">
      <c r="A251" s="158" t="s">
        <v>62</v>
      </c>
      <c r="B251" s="178">
        <f>B197/RES_summary!B$19</f>
        <v>8.1913473310341107</v>
      </c>
      <c r="C251" s="178">
        <f>C197/RES_summary!C$19</f>
        <v>8.279328498551795</v>
      </c>
      <c r="D251" s="178">
        <f>D197/RES_summary!D$19</f>
        <v>8.1497235821108021</v>
      </c>
      <c r="E251" s="178">
        <f>E197/RES_summary!E$19</f>
        <v>8.3972566929900445</v>
      </c>
      <c r="F251" s="178">
        <f>F197/RES_summary!F$19</f>
        <v>8.5988966539536005</v>
      </c>
      <c r="G251" s="178">
        <f>G197/RES_summary!G$19</f>
        <v>8.4799016667065175</v>
      </c>
      <c r="H251" s="178">
        <f>H197/RES_summary!H$19</f>
        <v>8.5649210810394969</v>
      </c>
      <c r="I251" s="178">
        <f>I197/RES_summary!I$19</f>
        <v>8.9742560799268318</v>
      </c>
      <c r="J251" s="178">
        <f>J197/RES_summary!J$19</f>
        <v>8.8971626535280137</v>
      </c>
      <c r="K251" s="178">
        <f>K197/RES_summary!K$19</f>
        <v>8.7037985525419472</v>
      </c>
      <c r="L251" s="178">
        <f>L197/RES_summary!L$19</f>
        <v>8.8332335330833356</v>
      </c>
      <c r="M251" s="178">
        <f>M197/RES_summary!M$19</f>
        <v>8.8263062271148289</v>
      </c>
      <c r="N251" s="178">
        <f>N197/RES_summary!N$19</f>
        <v>8.9688362863249154</v>
      </c>
      <c r="O251" s="178">
        <f>O197/RES_summary!O$19</f>
        <v>9.0634071042205075</v>
      </c>
      <c r="P251" s="178">
        <f>P197/RES_summary!P$19</f>
        <v>9.4403172432996865</v>
      </c>
      <c r="Q251" s="178">
        <f>Q197/RES_summary!Q$19</f>
        <v>9.8904475686899058</v>
      </c>
    </row>
    <row r="252" spans="1:17" ht="12" customHeight="1" x14ac:dyDescent="0.25">
      <c r="A252" s="23" t="s">
        <v>57</v>
      </c>
      <c r="B252" s="177">
        <f>B198/RES_summary!B$19</f>
        <v>7.3934718220569406</v>
      </c>
      <c r="C252" s="177">
        <f>C198/RES_summary!C$19</f>
        <v>7.4604823342045776</v>
      </c>
      <c r="D252" s="177">
        <f>D198/RES_summary!D$19</f>
        <v>7.6685747150878676</v>
      </c>
      <c r="E252" s="177">
        <f>E198/RES_summary!E$19</f>
        <v>7.7286772617769026</v>
      </c>
      <c r="F252" s="177">
        <f>F198/RES_summary!F$19</f>
        <v>7.7598784923202908</v>
      </c>
      <c r="G252" s="177">
        <f>G198/RES_summary!G$19</f>
        <v>7.7791665397068677</v>
      </c>
      <c r="H252" s="177">
        <f>H198/RES_summary!H$19</f>
        <v>7.5876491150396657</v>
      </c>
      <c r="I252" s="177">
        <f>I198/RES_summary!I$19</f>
        <v>8.0940545448520744</v>
      </c>
      <c r="J252" s="177">
        <f>J198/RES_summary!J$19</f>
        <v>7.9500468833510194</v>
      </c>
      <c r="K252" s="177">
        <f>K198/RES_summary!K$19</f>
        <v>8.3621622634513724</v>
      </c>
      <c r="L252" s="177">
        <f>L198/RES_summary!L$19</f>
        <v>8.1165295937491067</v>
      </c>
      <c r="M252" s="177">
        <f>M198/RES_summary!M$19</f>
        <v>8.1365453038464111</v>
      </c>
      <c r="N252" s="177">
        <f>N198/RES_summary!N$19</f>
        <v>8.3256657012080701</v>
      </c>
      <c r="O252" s="177">
        <f>O198/RES_summary!O$19</f>
        <v>8.2019450565312173</v>
      </c>
      <c r="P252" s="177">
        <f>P198/RES_summary!P$19</f>
        <v>8.4074553503020262</v>
      </c>
      <c r="Q252" s="177">
        <f>Q198/RES_summary!Q$19</f>
        <v>8.3834388837880969</v>
      </c>
    </row>
    <row r="253" spans="1:17" ht="12" customHeight="1" x14ac:dyDescent="0.25">
      <c r="A253" s="29" t="s">
        <v>140</v>
      </c>
      <c r="B253" s="176">
        <f>B199/RES_summary!B$19</f>
        <v>8.3113803188688955</v>
      </c>
      <c r="C253" s="176">
        <f>C199/RES_summary!C$19</f>
        <v>8.4429020574183529</v>
      </c>
      <c r="D253" s="176">
        <f>D199/RES_summary!D$19</f>
        <v>8.2251212807803835</v>
      </c>
      <c r="E253" s="176">
        <f>E199/RES_summary!E$19</f>
        <v>8.4977469894238897</v>
      </c>
      <c r="F253" s="176">
        <f>F199/RES_summary!F$19</f>
        <v>8.7533183518759117</v>
      </c>
      <c r="G253" s="176">
        <f>G199/RES_summary!G$19</f>
        <v>8.6285978912517187</v>
      </c>
      <c r="H253" s="176">
        <f>H199/RES_summary!H$19</f>
        <v>8.8690168993918572</v>
      </c>
      <c r="I253" s="176">
        <f>I199/RES_summary!I$19</f>
        <v>9.1170261017779186</v>
      </c>
      <c r="J253" s="176">
        <f>J199/RES_summary!J$19</f>
        <v>9.0766663797902627</v>
      </c>
      <c r="K253" s="176">
        <f>K199/RES_summary!K$19</f>
        <v>8.7262515973577308</v>
      </c>
      <c r="L253" s="176">
        <f>L199/RES_summary!L$19</f>
        <v>8.9292250137640981</v>
      </c>
      <c r="M253" s="176">
        <f>M199/RES_summary!M$19</f>
        <v>8.8936749690447421</v>
      </c>
      <c r="N253" s="176">
        <f>N199/RES_summary!N$19</f>
        <v>8.994627208768831</v>
      </c>
      <c r="O253" s="176">
        <f>O199/RES_summary!O$19</f>
        <v>9.3218853885117241</v>
      </c>
      <c r="P253" s="176">
        <f>P199/RES_summary!P$19</f>
        <v>9.6336972254295841</v>
      </c>
      <c r="Q253" s="176">
        <f>Q199/RES_summary!Q$19</f>
        <v>10.152959774936205</v>
      </c>
    </row>
    <row r="255" spans="1:17" ht="12" customHeight="1" x14ac:dyDescent="0.25">
      <c r="A255" s="152" t="s">
        <v>195</v>
      </c>
      <c r="B255" s="184">
        <f>B201/RES_summary!B$19</f>
        <v>3.8914394571237514</v>
      </c>
      <c r="C255" s="184">
        <f>C201/RES_summary!C$19</f>
        <v>4.5934354200340239</v>
      </c>
      <c r="D255" s="184">
        <f>D201/RES_summary!D$19</f>
        <v>3.909249152172749</v>
      </c>
      <c r="E255" s="184">
        <f>E201/RES_summary!E$19</f>
        <v>4.2076124521900189</v>
      </c>
      <c r="F255" s="184">
        <f>F201/RES_summary!F$19</f>
        <v>4.3378192102569599</v>
      </c>
      <c r="G255" s="184">
        <f>G201/RES_summary!G$19</f>
        <v>4.2406687518510733</v>
      </c>
      <c r="H255" s="184">
        <f>H201/RES_summary!H$19</f>
        <v>4.5504839111187225</v>
      </c>
      <c r="I255" s="184">
        <f>I201/RES_summary!I$19</f>
        <v>3.8331823622871521</v>
      </c>
      <c r="J255" s="184">
        <f>J201/RES_summary!J$19</f>
        <v>3.6245730907813423</v>
      </c>
      <c r="K255" s="184">
        <f>K201/RES_summary!K$19</f>
        <v>1.9933709514588238</v>
      </c>
      <c r="L255" s="184">
        <f>L201/RES_summary!L$19</f>
        <v>1.5414039843193112</v>
      </c>
      <c r="M255" s="184">
        <f>M201/RES_summary!M$19</f>
        <v>0.35054115115127721</v>
      </c>
      <c r="N255" s="184">
        <f>N201/RES_summary!N$19</f>
        <v>0.1541814892700685</v>
      </c>
      <c r="O255" s="184">
        <f>O201/RES_summary!O$19</f>
        <v>4.8427428516744531</v>
      </c>
      <c r="P255" s="184">
        <f>P201/RES_summary!P$19</f>
        <v>4.9359530246805896</v>
      </c>
      <c r="Q255" s="184">
        <f>Q201/RES_summary!Q$19</f>
        <v>5.7796381099785838</v>
      </c>
    </row>
    <row r="256" spans="1:17" ht="12" customHeight="1" x14ac:dyDescent="0.25">
      <c r="A256" s="158" t="s">
        <v>65</v>
      </c>
      <c r="B256" s="178">
        <f>B202/RES_summary!B$19</f>
        <v>0</v>
      </c>
      <c r="C256" s="178">
        <f>C202/RES_summary!C$19</f>
        <v>0</v>
      </c>
      <c r="D256" s="178">
        <f>D202/RES_summary!D$19</f>
        <v>0</v>
      </c>
      <c r="E256" s="178">
        <f>E202/RES_summary!E$19</f>
        <v>0</v>
      </c>
      <c r="F256" s="178">
        <f>F202/RES_summary!F$19</f>
        <v>0</v>
      </c>
      <c r="G256" s="178">
        <f>G202/RES_summary!G$19</f>
        <v>0</v>
      </c>
      <c r="H256" s="178">
        <f>H202/RES_summary!H$19</f>
        <v>0</v>
      </c>
      <c r="I256" s="178">
        <f>I202/RES_summary!I$19</f>
        <v>0</v>
      </c>
      <c r="J256" s="178">
        <f>J202/RES_summary!J$19</f>
        <v>0</v>
      </c>
      <c r="K256" s="178">
        <f>K202/RES_summary!K$19</f>
        <v>0</v>
      </c>
      <c r="L256" s="178">
        <f>L202/RES_summary!L$19</f>
        <v>0</v>
      </c>
      <c r="M256" s="178">
        <f>M202/RES_summary!M$19</f>
        <v>0</v>
      </c>
      <c r="N256" s="178">
        <f>N202/RES_summary!N$19</f>
        <v>0</v>
      </c>
      <c r="O256" s="178">
        <f>O202/RES_summary!O$19</f>
        <v>0</v>
      </c>
      <c r="P256" s="178">
        <f>P202/RES_summary!P$19</f>
        <v>0</v>
      </c>
      <c r="Q256" s="178">
        <f>Q202/RES_summary!Q$19</f>
        <v>0</v>
      </c>
    </row>
    <row r="257" spans="1:17" ht="12" customHeight="1" x14ac:dyDescent="0.25">
      <c r="A257" s="23" t="s">
        <v>60</v>
      </c>
      <c r="B257" s="176">
        <f>B203/RES_summary!B$19</f>
        <v>0</v>
      </c>
      <c r="C257" s="176">
        <f>C203/RES_summary!C$19</f>
        <v>0</v>
      </c>
      <c r="D257" s="176">
        <f>D203/RES_summary!D$19</f>
        <v>0</v>
      </c>
      <c r="E257" s="176">
        <f>E203/RES_summary!E$19</f>
        <v>0</v>
      </c>
      <c r="F257" s="176">
        <f>F203/RES_summary!F$19</f>
        <v>0</v>
      </c>
      <c r="G257" s="176">
        <f>G203/RES_summary!G$19</f>
        <v>0</v>
      </c>
      <c r="H257" s="176">
        <f>H203/RES_summary!H$19</f>
        <v>0</v>
      </c>
      <c r="I257" s="176">
        <f>I203/RES_summary!I$19</f>
        <v>0</v>
      </c>
      <c r="J257" s="176">
        <f>J203/RES_summary!J$19</f>
        <v>0</v>
      </c>
      <c r="K257" s="176">
        <f>K203/RES_summary!K$19</f>
        <v>0</v>
      </c>
      <c r="L257" s="176">
        <f>L203/RES_summary!L$19</f>
        <v>0</v>
      </c>
      <c r="M257" s="176">
        <f>M203/RES_summary!M$19</f>
        <v>0</v>
      </c>
      <c r="N257" s="176">
        <f>N203/RES_summary!N$19</f>
        <v>0</v>
      </c>
      <c r="O257" s="176">
        <f>O203/RES_summary!O$19</f>
        <v>0</v>
      </c>
      <c r="P257" s="176">
        <f>P203/RES_summary!P$19</f>
        <v>0</v>
      </c>
      <c r="Q257" s="176">
        <f>Q203/RES_summary!Q$19</f>
        <v>0</v>
      </c>
    </row>
    <row r="258" spans="1:17" ht="12" customHeight="1" x14ac:dyDescent="0.25">
      <c r="A258" s="158" t="s">
        <v>112</v>
      </c>
      <c r="B258" s="178">
        <f>B204/RES_summary!B$19</f>
        <v>0</v>
      </c>
      <c r="C258" s="178">
        <f>C204/RES_summary!C$19</f>
        <v>0</v>
      </c>
      <c r="D258" s="178">
        <f>D204/RES_summary!D$19</f>
        <v>0</v>
      </c>
      <c r="E258" s="178">
        <f>E204/RES_summary!E$19</f>
        <v>0</v>
      </c>
      <c r="F258" s="178">
        <f>F204/RES_summary!F$19</f>
        <v>0</v>
      </c>
      <c r="G258" s="178">
        <f>G204/RES_summary!G$19</f>
        <v>0</v>
      </c>
      <c r="H258" s="178">
        <f>H204/RES_summary!H$19</f>
        <v>0</v>
      </c>
      <c r="I258" s="178">
        <f>I204/RES_summary!I$19</f>
        <v>0</v>
      </c>
      <c r="J258" s="178">
        <f>J204/RES_summary!J$19</f>
        <v>0</v>
      </c>
      <c r="K258" s="178">
        <f>K204/RES_summary!K$19</f>
        <v>0</v>
      </c>
      <c r="L258" s="178">
        <f>L204/RES_summary!L$19</f>
        <v>0</v>
      </c>
      <c r="M258" s="178">
        <f>M204/RES_summary!M$19</f>
        <v>0</v>
      </c>
      <c r="N258" s="178">
        <f>N204/RES_summary!N$19</f>
        <v>0</v>
      </c>
      <c r="O258" s="178">
        <f>O204/RES_summary!O$19</f>
        <v>0</v>
      </c>
      <c r="P258" s="178">
        <f>P204/RES_summary!P$19</f>
        <v>0</v>
      </c>
      <c r="Q258" s="178">
        <f>Q204/RES_summary!Q$19</f>
        <v>0</v>
      </c>
    </row>
    <row r="259" spans="1:17" ht="12" customHeight="1" x14ac:dyDescent="0.25">
      <c r="A259" s="23" t="s">
        <v>60</v>
      </c>
      <c r="B259" s="177">
        <f>B205/RES_summary!B$19</f>
        <v>0</v>
      </c>
      <c r="C259" s="177">
        <f>C205/RES_summary!C$19</f>
        <v>0</v>
      </c>
      <c r="D259" s="177">
        <f>D205/RES_summary!D$19</f>
        <v>0</v>
      </c>
      <c r="E259" s="177">
        <f>E205/RES_summary!E$19</f>
        <v>0</v>
      </c>
      <c r="F259" s="177">
        <f>F205/RES_summary!F$19</f>
        <v>0</v>
      </c>
      <c r="G259" s="177">
        <f>G205/RES_summary!G$19</f>
        <v>0</v>
      </c>
      <c r="H259" s="177">
        <f>H205/RES_summary!H$19</f>
        <v>0</v>
      </c>
      <c r="I259" s="177">
        <f>I205/RES_summary!I$19</f>
        <v>0</v>
      </c>
      <c r="J259" s="177">
        <f>J205/RES_summary!J$19</f>
        <v>0</v>
      </c>
      <c r="K259" s="177">
        <f>K205/RES_summary!K$19</f>
        <v>0</v>
      </c>
      <c r="L259" s="177">
        <f>L205/RES_summary!L$19</f>
        <v>0</v>
      </c>
      <c r="M259" s="177">
        <f>M205/RES_summary!M$19</f>
        <v>0</v>
      </c>
      <c r="N259" s="177">
        <f>N205/RES_summary!N$19</f>
        <v>0</v>
      </c>
      <c r="O259" s="177">
        <f>O205/RES_summary!O$19</f>
        <v>0</v>
      </c>
      <c r="P259" s="177">
        <f>P205/RES_summary!P$19</f>
        <v>0</v>
      </c>
      <c r="Q259" s="177">
        <f>Q205/RES_summary!Q$19</f>
        <v>0</v>
      </c>
    </row>
    <row r="260" spans="1:17" ht="12" customHeight="1" x14ac:dyDescent="0.25">
      <c r="A260" s="158" t="s">
        <v>63</v>
      </c>
      <c r="B260" s="178">
        <f>B206/RES_summary!B$19</f>
        <v>3.3429942950896363</v>
      </c>
      <c r="C260" s="178">
        <f>C206/RES_summary!C$19</f>
        <v>3.912463859002695</v>
      </c>
      <c r="D260" s="178">
        <f>D206/RES_summary!D$19</f>
        <v>3.3433038005731999</v>
      </c>
      <c r="E260" s="178">
        <f>E206/RES_summary!E$19</f>
        <v>3.6639866458472659</v>
      </c>
      <c r="F260" s="178">
        <f>F206/RES_summary!F$19</f>
        <v>3.7026012954447509</v>
      </c>
      <c r="G260" s="178">
        <f>G206/RES_summary!G$19</f>
        <v>3.5345866497650222</v>
      </c>
      <c r="H260" s="178">
        <f>H206/RES_summary!H$19</f>
        <v>3.634332183694994</v>
      </c>
      <c r="I260" s="178">
        <f>I206/RES_summary!I$19</f>
        <v>3.2700631794396431</v>
      </c>
      <c r="J260" s="178">
        <f>J206/RES_summary!J$19</f>
        <v>2.9949385621452977</v>
      </c>
      <c r="K260" s="178">
        <f>K206/RES_summary!K$19</f>
        <v>1.7389652865926484</v>
      </c>
      <c r="L260" s="178">
        <f>L206/RES_summary!L$19</f>
        <v>1.0745529582451929</v>
      </c>
      <c r="M260" s="178">
        <f>M206/RES_summary!M$19</f>
        <v>0</v>
      </c>
      <c r="N260" s="178">
        <f>N206/RES_summary!N$19</f>
        <v>0</v>
      </c>
      <c r="O260" s="178">
        <f>O206/RES_summary!O$19</f>
        <v>3.9453461005386967</v>
      </c>
      <c r="P260" s="178">
        <f>P206/RES_summary!P$19</f>
        <v>4.3090163863660411</v>
      </c>
      <c r="Q260" s="178">
        <f>Q206/RES_summary!Q$19</f>
        <v>5.1915536294201035</v>
      </c>
    </row>
    <row r="261" spans="1:17" ht="12" customHeight="1" x14ac:dyDescent="0.25">
      <c r="A261" s="167" t="s">
        <v>144</v>
      </c>
      <c r="B261" s="183">
        <f>B207/RES_summary!B$19</f>
        <v>11.753404084272574</v>
      </c>
      <c r="C261" s="183">
        <f>C207/RES_summary!C$19</f>
        <v>11.648630734748508</v>
      </c>
      <c r="D261" s="183">
        <f>D207/RES_summary!D$19</f>
        <v>11.531552234039678</v>
      </c>
      <c r="E261" s="183">
        <f>E207/RES_summary!E$19</f>
        <v>11.439144699716493</v>
      </c>
      <c r="F261" s="183">
        <f>F207/RES_summary!F$19</f>
        <v>11.381367464718267</v>
      </c>
      <c r="G261" s="183">
        <f>G207/RES_summary!G$19</f>
        <v>11.318925477657709</v>
      </c>
      <c r="H261" s="183">
        <f>H207/RES_summary!H$19</f>
        <v>11.342318036473872</v>
      </c>
      <c r="I261" s="183">
        <f>I207/RES_summary!I$19</f>
        <v>11.179287849190722</v>
      </c>
      <c r="J261" s="183">
        <f>J207/RES_summary!J$19</f>
        <v>11.092262462616524</v>
      </c>
      <c r="K261" s="183">
        <f>K207/RES_summary!K$19</f>
        <v>10.956487495774818</v>
      </c>
      <c r="L261" s="183">
        <f>L207/RES_summary!L$19</f>
        <v>10.870719331185557</v>
      </c>
      <c r="M261" s="183">
        <f>M207/RES_summary!M$19</f>
        <v>0</v>
      </c>
      <c r="N261" s="183">
        <f>N207/RES_summary!N$19</f>
        <v>0</v>
      </c>
      <c r="O261" s="183">
        <f>O207/RES_summary!O$19</f>
        <v>10.681694270865712</v>
      </c>
      <c r="P261" s="183">
        <f>P207/RES_summary!P$19</f>
        <v>10.59299730498822</v>
      </c>
      <c r="Q261" s="183">
        <f>Q207/RES_summary!Q$19</f>
        <v>10.420055691774428</v>
      </c>
    </row>
    <row r="262" spans="1:17" ht="12" customHeight="1" x14ac:dyDescent="0.25">
      <c r="A262" s="167" t="s">
        <v>143</v>
      </c>
      <c r="B262" s="183">
        <f>B208/RES_summary!B$19</f>
        <v>7.6397126547785392</v>
      </c>
      <c r="C262" s="183">
        <f>C208/RES_summary!C$19</f>
        <v>8.2705278216674163</v>
      </c>
      <c r="D262" s="183">
        <f>D208/RES_summary!D$19</f>
        <v>7.4955089521241032</v>
      </c>
      <c r="E262" s="183">
        <f>E208/RES_summary!E$19</f>
        <v>7.481200633616667</v>
      </c>
      <c r="F262" s="183">
        <f>F208/RES_summary!F$19</f>
        <v>7.3978888520681796</v>
      </c>
      <c r="G262" s="183">
        <f>G208/RES_summary!G$19</f>
        <v>7.3573015604775405</v>
      </c>
      <c r="H262" s="183">
        <f>H208/RES_summary!H$19</f>
        <v>7.3725067237080486</v>
      </c>
      <c r="I262" s="183">
        <f>I208/RES_summary!I$19</f>
        <v>7.2665371019741851</v>
      </c>
      <c r="J262" s="183">
        <f>J208/RES_summary!J$19</f>
        <v>7.2099706007007338</v>
      </c>
      <c r="K262" s="183">
        <f>K208/RES_summary!K$19</f>
        <v>7.1217168722536783</v>
      </c>
      <c r="L262" s="183">
        <f>L208/RES_summary!L$19</f>
        <v>7.0659675652706264</v>
      </c>
      <c r="M262" s="183">
        <f>M208/RES_summary!M$19</f>
        <v>0</v>
      </c>
      <c r="N262" s="183">
        <f>N208/RES_summary!N$19</f>
        <v>0</v>
      </c>
      <c r="O262" s="183">
        <f>O208/RES_summary!O$19</f>
        <v>6.9431012760627144</v>
      </c>
      <c r="P262" s="183">
        <f>P208/RES_summary!P$19</f>
        <v>6.8854482482423407</v>
      </c>
      <c r="Q262" s="183">
        <f>Q208/RES_summary!Q$19</f>
        <v>6.7730361996533661</v>
      </c>
    </row>
    <row r="263" spans="1:17" ht="12" customHeight="1" x14ac:dyDescent="0.25">
      <c r="A263" s="166" t="s">
        <v>57</v>
      </c>
      <c r="B263" s="182">
        <f>B209/RES_summary!B$19</f>
        <v>7.6397126547785392</v>
      </c>
      <c r="C263" s="182">
        <f>C209/RES_summary!C$19</f>
        <v>8.2705278216674163</v>
      </c>
      <c r="D263" s="182">
        <f>D209/RES_summary!D$19</f>
        <v>7.4955089521241032</v>
      </c>
      <c r="E263" s="182">
        <f>E209/RES_summary!E$19</f>
        <v>7.481200633616667</v>
      </c>
      <c r="F263" s="182">
        <f>F209/RES_summary!F$19</f>
        <v>7.3978888520681796</v>
      </c>
      <c r="G263" s="182">
        <f>G209/RES_summary!G$19</f>
        <v>7.3573015604775405</v>
      </c>
      <c r="H263" s="182">
        <f>H209/RES_summary!H$19</f>
        <v>7.3725067237080486</v>
      </c>
      <c r="I263" s="182">
        <f>I209/RES_summary!I$19</f>
        <v>7.2665371019741851</v>
      </c>
      <c r="J263" s="182">
        <f>J209/RES_summary!J$19</f>
        <v>7.2099706007007338</v>
      </c>
      <c r="K263" s="182">
        <f>K209/RES_summary!K$19</f>
        <v>7.1217168722536783</v>
      </c>
      <c r="L263" s="182">
        <f>L209/RES_summary!L$19</f>
        <v>7.0659675652706264</v>
      </c>
      <c r="M263" s="182">
        <f>M209/RES_summary!M$19</f>
        <v>0</v>
      </c>
      <c r="N263" s="182">
        <f>N209/RES_summary!N$19</f>
        <v>0</v>
      </c>
      <c r="O263" s="182">
        <f>O209/RES_summary!O$19</f>
        <v>6.9431012760627144</v>
      </c>
      <c r="P263" s="182">
        <f>P209/RES_summary!P$19</f>
        <v>6.8854482482423407</v>
      </c>
      <c r="Q263" s="182">
        <f>Q209/RES_summary!Q$19</f>
        <v>6.7730361996533661</v>
      </c>
    </row>
    <row r="264" spans="1:17" ht="12" customHeight="1" x14ac:dyDescent="0.25">
      <c r="A264" s="147" t="s">
        <v>59</v>
      </c>
      <c r="B264" s="181">
        <f>B210/RES_summary!B$19</f>
        <v>0</v>
      </c>
      <c r="C264" s="181">
        <f>C210/RES_summary!C$19</f>
        <v>0</v>
      </c>
      <c r="D264" s="181">
        <f>D210/RES_summary!D$19</f>
        <v>0</v>
      </c>
      <c r="E264" s="181">
        <f>E210/RES_summary!E$19</f>
        <v>0</v>
      </c>
      <c r="F264" s="181">
        <f>F210/RES_summary!F$19</f>
        <v>0</v>
      </c>
      <c r="G264" s="181">
        <f>G210/RES_summary!G$19</f>
        <v>0</v>
      </c>
      <c r="H264" s="181">
        <f>H210/RES_summary!H$19</f>
        <v>0</v>
      </c>
      <c r="I264" s="181">
        <f>I210/RES_summary!I$19</f>
        <v>0</v>
      </c>
      <c r="J264" s="181">
        <f>J210/RES_summary!J$19</f>
        <v>0</v>
      </c>
      <c r="K264" s="181">
        <f>K210/RES_summary!K$19</f>
        <v>0</v>
      </c>
      <c r="L264" s="181">
        <f>L210/RES_summary!L$19</f>
        <v>0</v>
      </c>
      <c r="M264" s="181">
        <f>M210/RES_summary!M$19</f>
        <v>0</v>
      </c>
      <c r="N264" s="181">
        <f>N210/RES_summary!N$19</f>
        <v>0</v>
      </c>
      <c r="O264" s="181">
        <f>O210/RES_summary!O$19</f>
        <v>0</v>
      </c>
      <c r="P264" s="181">
        <f>P210/RES_summary!P$19</f>
        <v>0</v>
      </c>
      <c r="Q264" s="181">
        <f>Q210/RES_summary!Q$19</f>
        <v>0</v>
      </c>
    </row>
    <row r="265" spans="1:17" ht="12" customHeight="1" x14ac:dyDescent="0.25">
      <c r="A265" s="163" t="s">
        <v>142</v>
      </c>
      <c r="B265" s="180">
        <f>B211/RES_summary!B$19</f>
        <v>0</v>
      </c>
      <c r="C265" s="180">
        <f>C211/RES_summary!C$19</f>
        <v>0</v>
      </c>
      <c r="D265" s="180">
        <f>D211/RES_summary!D$19</f>
        <v>0</v>
      </c>
      <c r="E265" s="180">
        <f>E211/RES_summary!E$19</f>
        <v>0</v>
      </c>
      <c r="F265" s="180">
        <f>F211/RES_summary!F$19</f>
        <v>0</v>
      </c>
      <c r="G265" s="180">
        <f>G211/RES_summary!G$19</f>
        <v>0</v>
      </c>
      <c r="H265" s="180">
        <f>H211/RES_summary!H$19</f>
        <v>0</v>
      </c>
      <c r="I265" s="180">
        <f>I211/RES_summary!I$19</f>
        <v>0</v>
      </c>
      <c r="J265" s="180">
        <f>J211/RES_summary!J$19</f>
        <v>0</v>
      </c>
      <c r="K265" s="180">
        <f>K211/RES_summary!K$19</f>
        <v>0</v>
      </c>
      <c r="L265" s="180">
        <f>L211/RES_summary!L$19</f>
        <v>0</v>
      </c>
      <c r="M265" s="180">
        <f>M211/RES_summary!M$19</f>
        <v>0</v>
      </c>
      <c r="N265" s="180">
        <f>N211/RES_summary!N$19</f>
        <v>0</v>
      </c>
      <c r="O265" s="180">
        <f>O211/RES_summary!O$19</f>
        <v>0</v>
      </c>
      <c r="P265" s="180">
        <f>P211/RES_summary!P$19</f>
        <v>0</v>
      </c>
      <c r="Q265" s="180">
        <f>Q211/RES_summary!Q$19</f>
        <v>0</v>
      </c>
    </row>
    <row r="266" spans="1:17" ht="12" customHeight="1" x14ac:dyDescent="0.25">
      <c r="A266" s="161" t="s">
        <v>141</v>
      </c>
      <c r="B266" s="179">
        <f>B212/RES_summary!B$19</f>
        <v>0</v>
      </c>
      <c r="C266" s="179">
        <f>C212/RES_summary!C$19</f>
        <v>0</v>
      </c>
      <c r="D266" s="179">
        <f>D212/RES_summary!D$19</f>
        <v>0</v>
      </c>
      <c r="E266" s="179">
        <f>E212/RES_summary!E$19</f>
        <v>0</v>
      </c>
      <c r="F266" s="179">
        <f>F212/RES_summary!F$19</f>
        <v>0</v>
      </c>
      <c r="G266" s="179">
        <f>G212/RES_summary!G$19</f>
        <v>0</v>
      </c>
      <c r="H266" s="179">
        <f>H212/RES_summary!H$19</f>
        <v>0</v>
      </c>
      <c r="I266" s="179">
        <f>I212/RES_summary!I$19</f>
        <v>0</v>
      </c>
      <c r="J266" s="179">
        <f>J212/RES_summary!J$19</f>
        <v>0</v>
      </c>
      <c r="K266" s="179">
        <f>K212/RES_summary!K$19</f>
        <v>0</v>
      </c>
      <c r="L266" s="179">
        <f>L212/RES_summary!L$19</f>
        <v>0</v>
      </c>
      <c r="M266" s="179">
        <f>M212/RES_summary!M$19</f>
        <v>0</v>
      </c>
      <c r="N266" s="179">
        <f>N212/RES_summary!N$19</f>
        <v>0</v>
      </c>
      <c r="O266" s="179">
        <f>O212/RES_summary!O$19</f>
        <v>0</v>
      </c>
      <c r="P266" s="179">
        <f>P212/RES_summary!P$19</f>
        <v>0</v>
      </c>
      <c r="Q266" s="179">
        <f>Q212/RES_summary!Q$19</f>
        <v>0</v>
      </c>
    </row>
    <row r="267" spans="1:17" ht="12" customHeight="1" x14ac:dyDescent="0.25">
      <c r="A267" s="148" t="s">
        <v>60</v>
      </c>
      <c r="B267" s="177">
        <f>B213/RES_summary!B$19</f>
        <v>0</v>
      </c>
      <c r="C267" s="177">
        <f>C213/RES_summary!C$19</f>
        <v>0</v>
      </c>
      <c r="D267" s="177">
        <f>D213/RES_summary!D$19</f>
        <v>0</v>
      </c>
      <c r="E267" s="177">
        <f>E213/RES_summary!E$19</f>
        <v>0</v>
      </c>
      <c r="F267" s="177">
        <f>F213/RES_summary!F$19</f>
        <v>0</v>
      </c>
      <c r="G267" s="177">
        <f>G213/RES_summary!G$19</f>
        <v>0</v>
      </c>
      <c r="H267" s="177">
        <f>H213/RES_summary!H$19</f>
        <v>0</v>
      </c>
      <c r="I267" s="177">
        <f>I213/RES_summary!I$19</f>
        <v>0</v>
      </c>
      <c r="J267" s="177">
        <f>J213/RES_summary!J$19</f>
        <v>0</v>
      </c>
      <c r="K267" s="177">
        <f>K213/RES_summary!K$19</f>
        <v>0</v>
      </c>
      <c r="L267" s="177">
        <f>L213/RES_summary!L$19</f>
        <v>0</v>
      </c>
      <c r="M267" s="177">
        <f>M213/RES_summary!M$19</f>
        <v>0</v>
      </c>
      <c r="N267" s="177">
        <f>N213/RES_summary!N$19</f>
        <v>0</v>
      </c>
      <c r="O267" s="177">
        <f>O213/RES_summary!O$19</f>
        <v>0</v>
      </c>
      <c r="P267" s="177">
        <f>P213/RES_summary!P$19</f>
        <v>0</v>
      </c>
      <c r="Q267" s="177">
        <f>Q213/RES_summary!Q$19</f>
        <v>0</v>
      </c>
    </row>
    <row r="268" spans="1:17" ht="12" customHeight="1" x14ac:dyDescent="0.25">
      <c r="A268" s="159" t="s">
        <v>59</v>
      </c>
      <c r="B268" s="176">
        <f>B214/RES_summary!B$19</f>
        <v>0</v>
      </c>
      <c r="C268" s="176">
        <f>C214/RES_summary!C$19</f>
        <v>0</v>
      </c>
      <c r="D268" s="176">
        <f>D214/RES_summary!D$19</f>
        <v>0</v>
      </c>
      <c r="E268" s="176">
        <f>E214/RES_summary!E$19</f>
        <v>0</v>
      </c>
      <c r="F268" s="176">
        <f>F214/RES_summary!F$19</f>
        <v>0</v>
      </c>
      <c r="G268" s="176">
        <f>G214/RES_summary!G$19</f>
        <v>0</v>
      </c>
      <c r="H268" s="176">
        <f>H214/RES_summary!H$19</f>
        <v>0</v>
      </c>
      <c r="I268" s="176">
        <f>I214/RES_summary!I$19</f>
        <v>0</v>
      </c>
      <c r="J268" s="176">
        <f>J214/RES_summary!J$19</f>
        <v>0</v>
      </c>
      <c r="K268" s="176">
        <f>K214/RES_summary!K$19</f>
        <v>0</v>
      </c>
      <c r="L268" s="176">
        <f>L214/RES_summary!L$19</f>
        <v>0</v>
      </c>
      <c r="M268" s="176">
        <f>M214/RES_summary!M$19</f>
        <v>0</v>
      </c>
      <c r="N268" s="176">
        <f>N214/RES_summary!N$19</f>
        <v>0</v>
      </c>
      <c r="O268" s="176">
        <f>O214/RES_summary!O$19</f>
        <v>0</v>
      </c>
      <c r="P268" s="176">
        <f>P214/RES_summary!P$19</f>
        <v>0</v>
      </c>
      <c r="Q268" s="176">
        <f>Q214/RES_summary!Q$19</f>
        <v>0</v>
      </c>
    </row>
    <row r="269" spans="1:17" ht="12" customHeight="1" x14ac:dyDescent="0.25">
      <c r="A269" s="158" t="s">
        <v>62</v>
      </c>
      <c r="B269" s="178">
        <f>B215/RES_summary!B$19</f>
        <v>0.5484451620341152</v>
      </c>
      <c r="C269" s="178">
        <f>C215/RES_summary!C$19</f>
        <v>0.68097156103132928</v>
      </c>
      <c r="D269" s="178">
        <f>D215/RES_summary!D$19</f>
        <v>0.56594535159954951</v>
      </c>
      <c r="E269" s="178">
        <f>E215/RES_summary!E$19</f>
        <v>0.54362580634275315</v>
      </c>
      <c r="F269" s="178">
        <f>F215/RES_summary!F$19</f>
        <v>0.63521791481220924</v>
      </c>
      <c r="G269" s="178">
        <f>G215/RES_summary!G$19</f>
        <v>0.70608210208605071</v>
      </c>
      <c r="H269" s="178">
        <f>H215/RES_summary!H$19</f>
        <v>0.91615172742372852</v>
      </c>
      <c r="I269" s="178">
        <f>I215/RES_summary!I$19</f>
        <v>0.56311918284750895</v>
      </c>
      <c r="J269" s="178">
        <f>J215/RES_summary!J$19</f>
        <v>0.62963452863604419</v>
      </c>
      <c r="K269" s="178">
        <f>K215/RES_summary!K$19</f>
        <v>0.2544056648661755</v>
      </c>
      <c r="L269" s="178">
        <f>L215/RES_summary!L$19</f>
        <v>0.46685102607411832</v>
      </c>
      <c r="M269" s="178">
        <f>M215/RES_summary!M$19</f>
        <v>0.35054115115127721</v>
      </c>
      <c r="N269" s="178">
        <f>N215/RES_summary!N$19</f>
        <v>0.1541814892700685</v>
      </c>
      <c r="O269" s="178">
        <f>O215/RES_summary!O$19</f>
        <v>0.89739675113575601</v>
      </c>
      <c r="P269" s="178">
        <f>P215/RES_summary!P$19</f>
        <v>0.62693663831454849</v>
      </c>
      <c r="Q269" s="178">
        <f>Q215/RES_summary!Q$19</f>
        <v>0.58808448055848017</v>
      </c>
    </row>
    <row r="270" spans="1:17" ht="12" customHeight="1" x14ac:dyDescent="0.25">
      <c r="A270" s="23" t="s">
        <v>57</v>
      </c>
      <c r="B270" s="177">
        <f>B216/RES_summary!B$19</f>
        <v>4.1940343512855813</v>
      </c>
      <c r="C270" s="177">
        <f>C216/RES_summary!C$19</f>
        <v>4.0899024092922627</v>
      </c>
      <c r="D270" s="177">
        <f>D216/RES_summary!D$19</f>
        <v>4.1775140005624403</v>
      </c>
      <c r="E270" s="177">
        <f>E216/RES_summary!E$19</f>
        <v>4.1604629069944057</v>
      </c>
      <c r="F270" s="177">
        <f>F216/RES_summary!F$19</f>
        <v>4.0865422707353778</v>
      </c>
      <c r="G270" s="177">
        <f>G216/RES_summary!G$19</f>
        <v>4.0335138038038387</v>
      </c>
      <c r="H270" s="177">
        <f>H216/RES_summary!H$19</f>
        <v>3.8603862278011438</v>
      </c>
      <c r="I270" s="177">
        <f>I216/RES_summary!I$19</f>
        <v>4.0348449887691356</v>
      </c>
      <c r="J270" s="177">
        <f>J216/RES_summary!J$19</f>
        <v>3.9517761016077046</v>
      </c>
      <c r="K270" s="177">
        <f>K216/RES_summary!K$19</f>
        <v>4.1253375576931699</v>
      </c>
      <c r="L270" s="177">
        <f>L216/RES_summary!L$19</f>
        <v>3.9525142026042062</v>
      </c>
      <c r="M270" s="177">
        <f>M216/RES_summary!M$19</f>
        <v>3.9395882542308991</v>
      </c>
      <c r="N270" s="177">
        <f>N216/RES_summary!N$19</f>
        <v>3.9991389111551334</v>
      </c>
      <c r="O270" s="177">
        <f>O216/RES_summary!O$19</f>
        <v>3.8882601613560221</v>
      </c>
      <c r="P270" s="177">
        <f>P216/RES_summary!P$19</f>
        <v>3.975468145594256</v>
      </c>
      <c r="Q270" s="177">
        <f>Q216/RES_summary!Q$19</f>
        <v>3.9641119511670762</v>
      </c>
    </row>
    <row r="271" spans="1:17" ht="12" customHeight="1" x14ac:dyDescent="0.25">
      <c r="A271" s="29" t="s">
        <v>140</v>
      </c>
      <c r="B271" s="176">
        <f>B217/RES_summary!B$19</f>
        <v>0</v>
      </c>
      <c r="C271" s="176">
        <f>C217/RES_summary!C$19</f>
        <v>0</v>
      </c>
      <c r="D271" s="176">
        <f>D217/RES_summary!D$19</f>
        <v>0</v>
      </c>
      <c r="E271" s="176">
        <f>E217/RES_summary!E$19</f>
        <v>0</v>
      </c>
      <c r="F271" s="176">
        <f>F217/RES_summary!F$19</f>
        <v>0</v>
      </c>
      <c r="G271" s="176">
        <f>G217/RES_summary!G$19</f>
        <v>0</v>
      </c>
      <c r="H271" s="176">
        <f>H217/RES_summary!H$19</f>
        <v>0</v>
      </c>
      <c r="I271" s="176">
        <f>I217/RES_summary!I$19</f>
        <v>0</v>
      </c>
      <c r="J271" s="176">
        <f>J217/RES_summary!J$19</f>
        <v>0</v>
      </c>
      <c r="K271" s="176">
        <f>K217/RES_summary!K$19</f>
        <v>0</v>
      </c>
      <c r="L271" s="176">
        <f>L217/RES_summary!L$19</f>
        <v>0</v>
      </c>
      <c r="M271" s="176">
        <f>M217/RES_summary!M$19</f>
        <v>0</v>
      </c>
      <c r="N271" s="176">
        <f>N217/RES_summary!N$19</f>
        <v>0</v>
      </c>
      <c r="O271" s="176">
        <f>O217/RES_summary!O$19</f>
        <v>0</v>
      </c>
      <c r="P271" s="176">
        <f>P217/RES_summary!P$19</f>
        <v>0</v>
      </c>
      <c r="Q271" s="176">
        <f>Q217/RES_summary!Q$19</f>
        <v>0</v>
      </c>
    </row>
    <row r="273" spans="1:17" s="28" customFormat="1" ht="12" customHeight="1" x14ac:dyDescent="0.25">
      <c r="A273" s="187" t="s">
        <v>194</v>
      </c>
      <c r="B273" s="186"/>
      <c r="C273" s="185"/>
      <c r="D273" s="185"/>
      <c r="E273" s="185"/>
      <c r="F273" s="185"/>
      <c r="G273" s="185"/>
      <c r="H273" s="185"/>
      <c r="I273" s="185"/>
      <c r="J273" s="185"/>
      <c r="K273" s="185"/>
      <c r="L273" s="185"/>
      <c r="M273" s="185"/>
      <c r="N273" s="185"/>
      <c r="O273" s="185"/>
      <c r="P273" s="185"/>
      <c r="Q273" s="185"/>
    </row>
    <row r="275" spans="1:17" ht="12" customHeight="1" x14ac:dyDescent="0.25">
      <c r="A275" s="152" t="s">
        <v>193</v>
      </c>
      <c r="B275" s="168"/>
      <c r="C275" s="168">
        <f>SUM(C276,C278,C280,C289)</f>
        <v>6.0711277912908601</v>
      </c>
      <c r="D275" s="168">
        <f t="shared" ref="D275:Q275" si="74">SUM(D276,D278,D280,D289)</f>
        <v>6.0916896550595903</v>
      </c>
      <c r="E275" s="168">
        <f t="shared" si="74"/>
        <v>7.41234552917523</v>
      </c>
      <c r="F275" s="168">
        <f t="shared" si="74"/>
        <v>6.0207869788976422</v>
      </c>
      <c r="G275" s="168">
        <f t="shared" si="74"/>
        <v>5.9534315257754651</v>
      </c>
      <c r="H275" s="168">
        <f t="shared" si="74"/>
        <v>6.3119189711899173</v>
      </c>
      <c r="I275" s="168">
        <f t="shared" si="74"/>
        <v>6.1348593796592175</v>
      </c>
      <c r="J275" s="168">
        <f t="shared" si="74"/>
        <v>5.80725655191761</v>
      </c>
      <c r="K275" s="168">
        <f t="shared" si="74"/>
        <v>6.5383730466790606</v>
      </c>
      <c r="L275" s="168">
        <f t="shared" si="74"/>
        <v>5.3378830055364856</v>
      </c>
      <c r="M275" s="168">
        <f t="shared" si="74"/>
        <v>3.5835093641498696</v>
      </c>
      <c r="N275" s="168">
        <f t="shared" si="74"/>
        <v>3.7283049019766272</v>
      </c>
      <c r="O275" s="168">
        <f t="shared" si="74"/>
        <v>4.3181840799195426</v>
      </c>
      <c r="P275" s="168">
        <f t="shared" si="74"/>
        <v>4.6218511884061551</v>
      </c>
      <c r="Q275" s="168">
        <f t="shared" si="74"/>
        <v>3.7265211331042951</v>
      </c>
    </row>
    <row r="276" spans="1:17" ht="12" customHeight="1" x14ac:dyDescent="0.25">
      <c r="A276" s="158" t="s">
        <v>65</v>
      </c>
      <c r="B276" s="157"/>
      <c r="C276" s="157">
        <f>C277</f>
        <v>4.7260759239281924</v>
      </c>
      <c r="D276" s="157">
        <f t="shared" ref="D276:Q276" si="75">D277</f>
        <v>4.6922450889096323</v>
      </c>
      <c r="E276" s="157">
        <f t="shared" si="75"/>
        <v>5.7637714731300127</v>
      </c>
      <c r="F276" s="157">
        <f t="shared" si="75"/>
        <v>4.728443575305123</v>
      </c>
      <c r="G276" s="157">
        <f t="shared" si="75"/>
        <v>4.6699916913632258</v>
      </c>
      <c r="H276" s="157">
        <f t="shared" si="75"/>
        <v>4.9912266338064466</v>
      </c>
      <c r="I276" s="157">
        <f t="shared" si="75"/>
        <v>4.7302971942120999</v>
      </c>
      <c r="J276" s="157">
        <f t="shared" si="75"/>
        <v>4.5670225502134176</v>
      </c>
      <c r="K276" s="157">
        <f t="shared" si="75"/>
        <v>5.0138511868241098</v>
      </c>
      <c r="L276" s="157">
        <f t="shared" si="75"/>
        <v>4.1707662095213482</v>
      </c>
      <c r="M276" s="157">
        <f t="shared" si="75"/>
        <v>2.6372841064896853</v>
      </c>
      <c r="N276" s="157">
        <f t="shared" si="75"/>
        <v>2.7178115546888506</v>
      </c>
      <c r="O276" s="157">
        <f t="shared" si="75"/>
        <v>3.1683970078261541</v>
      </c>
      <c r="P276" s="157">
        <f t="shared" si="75"/>
        <v>3.3020392161127567</v>
      </c>
      <c r="Q276" s="157">
        <f t="shared" si="75"/>
        <v>2.7148105934229205</v>
      </c>
    </row>
    <row r="277" spans="1:17" ht="12" customHeight="1" x14ac:dyDescent="0.25">
      <c r="A277" s="23" t="s">
        <v>60</v>
      </c>
      <c r="B277" s="57"/>
      <c r="C277" s="57">
        <f>RES_hhdet_in_fec!C$163</f>
        <v>4.7260759239281924</v>
      </c>
      <c r="D277" s="57">
        <f>RES_hhdet_in_fec!D$163</f>
        <v>4.6922450889096323</v>
      </c>
      <c r="E277" s="57">
        <f>RES_hhdet_in_fec!E$163</f>
        <v>5.7637714731300127</v>
      </c>
      <c r="F277" s="57">
        <f>RES_hhdet_in_fec!F$163</f>
        <v>4.728443575305123</v>
      </c>
      <c r="G277" s="57">
        <f>RES_hhdet_in_fec!G$163</f>
        <v>4.6699916913632258</v>
      </c>
      <c r="H277" s="57">
        <f>RES_hhdet_in_fec!H$163</f>
        <v>4.9912266338064466</v>
      </c>
      <c r="I277" s="57">
        <f>RES_hhdet_in_fec!I$163</f>
        <v>4.7302971942120999</v>
      </c>
      <c r="J277" s="57">
        <f>RES_hhdet_in_fec!J$163</f>
        <v>4.5670225502134176</v>
      </c>
      <c r="K277" s="57">
        <f>RES_hhdet_in_fec!K$163</f>
        <v>5.0138511868241098</v>
      </c>
      <c r="L277" s="57">
        <f>RES_hhdet_in_fec!L$163</f>
        <v>4.1707662095213482</v>
      </c>
      <c r="M277" s="57">
        <f>RES_hhdet_in_fec!M$163</f>
        <v>2.6372841064896853</v>
      </c>
      <c r="N277" s="57">
        <f>RES_hhdet_in_fec!N$163</f>
        <v>2.7178115546888506</v>
      </c>
      <c r="O277" s="57">
        <f>RES_hhdet_in_fec!O$163</f>
        <v>3.1683970078261541</v>
      </c>
      <c r="P277" s="57">
        <f>RES_hhdet_in_fec!P$163</f>
        <v>3.3020392161127567</v>
      </c>
      <c r="Q277" s="57">
        <f>RES_hhdet_in_fec!Q$163</f>
        <v>2.7148105934229205</v>
      </c>
    </row>
    <row r="278" spans="1:17" ht="12" customHeight="1" x14ac:dyDescent="0.25">
      <c r="A278" s="158" t="s">
        <v>112</v>
      </c>
      <c r="B278" s="157"/>
      <c r="C278" s="157">
        <f>C279</f>
        <v>1.8772165336390597E-3</v>
      </c>
      <c r="D278" s="157">
        <f t="shared" ref="D278:Q278" si="76">D279</f>
        <v>1.9999603116652694E-3</v>
      </c>
      <c r="E278" s="157">
        <f t="shared" si="76"/>
        <v>1.6018924857067972E-3</v>
      </c>
      <c r="F278" s="157">
        <f t="shared" si="76"/>
        <v>1.7193913300767051E-3</v>
      </c>
      <c r="G278" s="157">
        <f t="shared" si="76"/>
        <v>3.7095310649060504E-3</v>
      </c>
      <c r="H278" s="157">
        <f t="shared" si="76"/>
        <v>3.243239599288193E-3</v>
      </c>
      <c r="I278" s="157">
        <f t="shared" si="76"/>
        <v>5.5024378574556306E-3</v>
      </c>
      <c r="J278" s="157">
        <f t="shared" si="76"/>
        <v>5.2873685939557272E-3</v>
      </c>
      <c r="K278" s="157">
        <f t="shared" si="76"/>
        <v>9.726039199445459E-3</v>
      </c>
      <c r="L278" s="157">
        <f t="shared" si="76"/>
        <v>6.3513420690749943E-3</v>
      </c>
      <c r="M278" s="157">
        <f t="shared" si="76"/>
        <v>4.8735365718903774E-3</v>
      </c>
      <c r="N278" s="157">
        <f t="shared" si="76"/>
        <v>5.2452496485791752E-3</v>
      </c>
      <c r="O278" s="157">
        <f t="shared" si="76"/>
        <v>6.0989288341059579E-3</v>
      </c>
      <c r="P278" s="157">
        <f t="shared" si="76"/>
        <v>6.6220063127737476E-3</v>
      </c>
      <c r="Q278" s="157">
        <f t="shared" si="76"/>
        <v>1.3872908958892521E-3</v>
      </c>
    </row>
    <row r="279" spans="1:17" ht="12" customHeight="1" x14ac:dyDescent="0.25">
      <c r="A279" s="23" t="s">
        <v>60</v>
      </c>
      <c r="B279" s="156"/>
      <c r="C279" s="156">
        <f>RES_hhdet_in_fec!C$165</f>
        <v>1.8772165336390597E-3</v>
      </c>
      <c r="D279" s="156">
        <f>RES_hhdet_in_fec!D$165</f>
        <v>1.9999603116652694E-3</v>
      </c>
      <c r="E279" s="156">
        <f>RES_hhdet_in_fec!E$165</f>
        <v>1.6018924857067972E-3</v>
      </c>
      <c r="F279" s="156">
        <f>RES_hhdet_in_fec!F$165</f>
        <v>1.7193913300767051E-3</v>
      </c>
      <c r="G279" s="156">
        <f>RES_hhdet_in_fec!G$165</f>
        <v>3.7095310649060504E-3</v>
      </c>
      <c r="H279" s="156">
        <f>RES_hhdet_in_fec!H$165</f>
        <v>3.243239599288193E-3</v>
      </c>
      <c r="I279" s="156">
        <f>RES_hhdet_in_fec!I$165</f>
        <v>5.5024378574556306E-3</v>
      </c>
      <c r="J279" s="156">
        <f>RES_hhdet_in_fec!J$165</f>
        <v>5.2873685939557272E-3</v>
      </c>
      <c r="K279" s="156">
        <f>RES_hhdet_in_fec!K$165</f>
        <v>9.726039199445459E-3</v>
      </c>
      <c r="L279" s="156">
        <f>RES_hhdet_in_fec!L$165</f>
        <v>6.3513420690749943E-3</v>
      </c>
      <c r="M279" s="156">
        <f>RES_hhdet_in_fec!M$165</f>
        <v>4.8735365718903774E-3</v>
      </c>
      <c r="N279" s="156">
        <f>RES_hhdet_in_fec!N$165</f>
        <v>5.2452496485791752E-3</v>
      </c>
      <c r="O279" s="156">
        <f>RES_hhdet_in_fec!O$165</f>
        <v>6.0989288341059579E-3</v>
      </c>
      <c r="P279" s="156">
        <f>RES_hhdet_in_fec!P$165</f>
        <v>6.6220063127737476E-3</v>
      </c>
      <c r="Q279" s="156">
        <f>RES_hhdet_in_fec!Q$165</f>
        <v>1.3872908958892521E-3</v>
      </c>
    </row>
    <row r="280" spans="1:17" ht="12" customHeight="1" x14ac:dyDescent="0.25">
      <c r="A280" s="158" t="s">
        <v>63</v>
      </c>
      <c r="B280" s="157"/>
      <c r="C280" s="157">
        <f>SUM(C281:C282,C285:C286)</f>
        <v>1.0902079158304763</v>
      </c>
      <c r="D280" s="157">
        <f t="shared" ref="D280:Q280" si="77">SUM(D281:D282,D285:D286)</f>
        <v>1.1258650467091194</v>
      </c>
      <c r="E280" s="157">
        <f t="shared" si="77"/>
        <v>1.3241915147845664</v>
      </c>
      <c r="F280" s="157">
        <f t="shared" si="77"/>
        <v>1.0386719698924018</v>
      </c>
      <c r="G280" s="157">
        <f t="shared" si="77"/>
        <v>1.0302293372462588</v>
      </c>
      <c r="H280" s="157">
        <f t="shared" si="77"/>
        <v>1.0691555551344272</v>
      </c>
      <c r="I280" s="157">
        <f t="shared" si="77"/>
        <v>1.1160048278559824</v>
      </c>
      <c r="J280" s="157">
        <f t="shared" si="77"/>
        <v>0.98511189977733249</v>
      </c>
      <c r="K280" s="157">
        <f t="shared" si="77"/>
        <v>1.1881835035156934</v>
      </c>
      <c r="L280" s="157">
        <f t="shared" si="77"/>
        <v>0.91375764565462247</v>
      </c>
      <c r="M280" s="157">
        <f t="shared" si="77"/>
        <v>0.73681187075259147</v>
      </c>
      <c r="N280" s="157">
        <f t="shared" si="77"/>
        <v>0.78852880746462461</v>
      </c>
      <c r="O280" s="157">
        <f t="shared" si="77"/>
        <v>0.90862184201780904</v>
      </c>
      <c r="P280" s="157">
        <f t="shared" si="77"/>
        <v>1.0327885961650916</v>
      </c>
      <c r="Q280" s="157">
        <f t="shared" si="77"/>
        <v>0.79284883397348049</v>
      </c>
    </row>
    <row r="281" spans="1:17" ht="12" customHeight="1" x14ac:dyDescent="0.25">
      <c r="A281" s="167" t="s">
        <v>144</v>
      </c>
      <c r="B281" s="132"/>
      <c r="C281" s="132">
        <f>RES_hhdet_in_fec!C$167</f>
        <v>0</v>
      </c>
      <c r="D281" s="132">
        <f>RES_hhdet_in_fec!D$167</f>
        <v>0</v>
      </c>
      <c r="E281" s="132">
        <f>RES_hhdet_in_fec!E$167</f>
        <v>0</v>
      </c>
      <c r="F281" s="132">
        <f>RES_hhdet_in_fec!F$167</f>
        <v>0</v>
      </c>
      <c r="G281" s="132">
        <f>RES_hhdet_in_fec!G$167</f>
        <v>0</v>
      </c>
      <c r="H281" s="132">
        <f>RES_hhdet_in_fec!H$167</f>
        <v>0</v>
      </c>
      <c r="I281" s="132">
        <f>RES_hhdet_in_fec!I$167</f>
        <v>0</v>
      </c>
      <c r="J281" s="132">
        <f>RES_hhdet_in_fec!J$167</f>
        <v>0</v>
      </c>
      <c r="K281" s="132">
        <f>RES_hhdet_in_fec!K$167</f>
        <v>0</v>
      </c>
      <c r="L281" s="132">
        <f>RES_hhdet_in_fec!L$167</f>
        <v>0</v>
      </c>
      <c r="M281" s="132">
        <f>RES_hhdet_in_fec!M$167</f>
        <v>0</v>
      </c>
      <c r="N281" s="132">
        <f>RES_hhdet_in_fec!N$167</f>
        <v>0</v>
      </c>
      <c r="O281" s="132">
        <f>RES_hhdet_in_fec!O$167</f>
        <v>0</v>
      </c>
      <c r="P281" s="132">
        <f>RES_hhdet_in_fec!P$167</f>
        <v>0</v>
      </c>
      <c r="Q281" s="132">
        <f>RES_hhdet_in_fec!Q$167</f>
        <v>0</v>
      </c>
    </row>
    <row r="282" spans="1:17" ht="12" customHeight="1" x14ac:dyDescent="0.25">
      <c r="A282" s="167" t="s">
        <v>143</v>
      </c>
      <c r="B282" s="132"/>
      <c r="C282" s="132">
        <f>SUM(C283:C284)</f>
        <v>0</v>
      </c>
      <c r="D282" s="132">
        <f t="shared" ref="D282:Q282" si="78">SUM(D283:D284)</f>
        <v>0</v>
      </c>
      <c r="E282" s="132">
        <f t="shared" si="78"/>
        <v>0</v>
      </c>
      <c r="F282" s="132">
        <f t="shared" si="78"/>
        <v>0</v>
      </c>
      <c r="G282" s="132">
        <f t="shared" si="78"/>
        <v>0</v>
      </c>
      <c r="H282" s="132">
        <f t="shared" si="78"/>
        <v>0</v>
      </c>
      <c r="I282" s="132">
        <f t="shared" si="78"/>
        <v>0</v>
      </c>
      <c r="J282" s="132">
        <f t="shared" si="78"/>
        <v>0</v>
      </c>
      <c r="K282" s="132">
        <f t="shared" si="78"/>
        <v>0</v>
      </c>
      <c r="L282" s="132">
        <f t="shared" si="78"/>
        <v>0</v>
      </c>
      <c r="M282" s="132">
        <f t="shared" si="78"/>
        <v>0</v>
      </c>
      <c r="N282" s="132">
        <f t="shared" si="78"/>
        <v>0</v>
      </c>
      <c r="O282" s="132">
        <f t="shared" si="78"/>
        <v>0</v>
      </c>
      <c r="P282" s="132">
        <f t="shared" si="78"/>
        <v>0</v>
      </c>
      <c r="Q282" s="132">
        <f t="shared" si="78"/>
        <v>0</v>
      </c>
    </row>
    <row r="283" spans="1:17" ht="12" customHeight="1" x14ac:dyDescent="0.25">
      <c r="A283" s="166" t="s">
        <v>57</v>
      </c>
      <c r="B283" s="165"/>
      <c r="C283" s="165">
        <f>RES_hhdet_in_fec!C$169</f>
        <v>0</v>
      </c>
      <c r="D283" s="165">
        <f>RES_hhdet_in_fec!D$169</f>
        <v>0</v>
      </c>
      <c r="E283" s="165">
        <f>RES_hhdet_in_fec!E$169</f>
        <v>0</v>
      </c>
      <c r="F283" s="165">
        <f>RES_hhdet_in_fec!F$169</f>
        <v>0</v>
      </c>
      <c r="G283" s="165">
        <f>RES_hhdet_in_fec!G$169</f>
        <v>0</v>
      </c>
      <c r="H283" s="165">
        <f>RES_hhdet_in_fec!H$169</f>
        <v>0</v>
      </c>
      <c r="I283" s="165">
        <f>RES_hhdet_in_fec!I$169</f>
        <v>0</v>
      </c>
      <c r="J283" s="165">
        <f>RES_hhdet_in_fec!J$169</f>
        <v>0</v>
      </c>
      <c r="K283" s="165">
        <f>RES_hhdet_in_fec!K$169</f>
        <v>0</v>
      </c>
      <c r="L283" s="165">
        <f>RES_hhdet_in_fec!L$169</f>
        <v>0</v>
      </c>
      <c r="M283" s="165">
        <f>RES_hhdet_in_fec!M$169</f>
        <v>0</v>
      </c>
      <c r="N283" s="165">
        <f>RES_hhdet_in_fec!N$169</f>
        <v>0</v>
      </c>
      <c r="O283" s="165">
        <f>RES_hhdet_in_fec!O$169</f>
        <v>0</v>
      </c>
      <c r="P283" s="165">
        <f>RES_hhdet_in_fec!P$169</f>
        <v>0</v>
      </c>
      <c r="Q283" s="165">
        <f>RES_hhdet_in_fec!Q$169</f>
        <v>0</v>
      </c>
    </row>
    <row r="284" spans="1:17" ht="12" customHeight="1" x14ac:dyDescent="0.25">
      <c r="A284" s="147" t="s">
        <v>59</v>
      </c>
      <c r="B284" s="164"/>
      <c r="C284" s="164">
        <f>RES_hhdet_in_fec!C$170</f>
        <v>0</v>
      </c>
      <c r="D284" s="164">
        <f>RES_hhdet_in_fec!D$170</f>
        <v>0</v>
      </c>
      <c r="E284" s="164">
        <f>RES_hhdet_in_fec!E$170</f>
        <v>0</v>
      </c>
      <c r="F284" s="164">
        <f>RES_hhdet_in_fec!F$170</f>
        <v>0</v>
      </c>
      <c r="G284" s="164">
        <f>RES_hhdet_in_fec!G$170</f>
        <v>0</v>
      </c>
      <c r="H284" s="164">
        <f>RES_hhdet_in_fec!H$170</f>
        <v>0</v>
      </c>
      <c r="I284" s="164">
        <f>RES_hhdet_in_fec!I$170</f>
        <v>0</v>
      </c>
      <c r="J284" s="164">
        <f>RES_hhdet_in_fec!J$170</f>
        <v>0</v>
      </c>
      <c r="K284" s="164">
        <f>RES_hhdet_in_fec!K$170</f>
        <v>0</v>
      </c>
      <c r="L284" s="164">
        <f>RES_hhdet_in_fec!L$170</f>
        <v>0</v>
      </c>
      <c r="M284" s="164">
        <f>RES_hhdet_in_fec!M$170</f>
        <v>0</v>
      </c>
      <c r="N284" s="164">
        <f>RES_hhdet_in_fec!N$170</f>
        <v>0</v>
      </c>
      <c r="O284" s="164">
        <f>RES_hhdet_in_fec!O$170</f>
        <v>0</v>
      </c>
      <c r="P284" s="164">
        <f>RES_hhdet_in_fec!P$170</f>
        <v>0</v>
      </c>
      <c r="Q284" s="164">
        <f>RES_hhdet_in_fec!Q$170</f>
        <v>0</v>
      </c>
    </row>
    <row r="285" spans="1:17" ht="12" customHeight="1" x14ac:dyDescent="0.25">
      <c r="A285" s="163" t="s">
        <v>142</v>
      </c>
      <c r="B285" s="162"/>
      <c r="C285" s="162">
        <f>RES_hhdet_in_fec!C$171</f>
        <v>1.0886537284462381</v>
      </c>
      <c r="D285" s="162">
        <f>RES_hhdet_in_fec!D$171</f>
        <v>1.1070201828661501</v>
      </c>
      <c r="E285" s="162">
        <f>RES_hhdet_in_fec!E$171</f>
        <v>1.3212210847660035</v>
      </c>
      <c r="F285" s="162">
        <f>RES_hhdet_in_fec!F$171</f>
        <v>1.0174287057870657</v>
      </c>
      <c r="G285" s="162">
        <f>RES_hhdet_in_fec!G$171</f>
        <v>0.99729913875144682</v>
      </c>
      <c r="H285" s="162">
        <f>RES_hhdet_in_fec!H$171</f>
        <v>1.0379328555298712</v>
      </c>
      <c r="I285" s="162">
        <f>RES_hhdet_in_fec!I$171</f>
        <v>0.95114411914560415</v>
      </c>
      <c r="J285" s="162">
        <f>RES_hhdet_in_fec!J$171</f>
        <v>0.65496071522175958</v>
      </c>
      <c r="K285" s="162">
        <f>RES_hhdet_in_fec!K$171</f>
        <v>0.65276643173667537</v>
      </c>
      <c r="L285" s="162">
        <f>RES_hhdet_in_fec!L$171</f>
        <v>0.38552517975328338</v>
      </c>
      <c r="M285" s="162">
        <f>RES_hhdet_in_fec!M$171</f>
        <v>0.10087700020309853</v>
      </c>
      <c r="N285" s="162">
        <f>RES_hhdet_in_fec!N$171</f>
        <v>0.42336089285113687</v>
      </c>
      <c r="O285" s="162">
        <f>RES_hhdet_in_fec!O$171</f>
        <v>0.81664104463406306</v>
      </c>
      <c r="P285" s="162">
        <f>RES_hhdet_in_fec!P$171</f>
        <v>0.8328889867181356</v>
      </c>
      <c r="Q285" s="162">
        <f>RES_hhdet_in_fec!Q$171</f>
        <v>0.69972251606055169</v>
      </c>
    </row>
    <row r="286" spans="1:17" ht="12" customHeight="1" x14ac:dyDescent="0.25">
      <c r="A286" s="161" t="s">
        <v>141</v>
      </c>
      <c r="B286" s="160"/>
      <c r="C286" s="160">
        <f>SUM(C287:C288)</f>
        <v>1.5541873842381587E-3</v>
      </c>
      <c r="D286" s="160">
        <f t="shared" ref="D286:Q286" si="79">SUM(D287:D288)</f>
        <v>1.8844863842969229E-2</v>
      </c>
      <c r="E286" s="160">
        <f t="shared" si="79"/>
        <v>2.9704300185629025E-3</v>
      </c>
      <c r="F286" s="160">
        <f t="shared" si="79"/>
        <v>2.1243264105336238E-2</v>
      </c>
      <c r="G286" s="160">
        <f t="shared" si="79"/>
        <v>3.2930198494812046E-2</v>
      </c>
      <c r="H286" s="160">
        <f t="shared" si="79"/>
        <v>3.122269960455596E-2</v>
      </c>
      <c r="I286" s="160">
        <f t="shared" si="79"/>
        <v>0.16486070871037825</v>
      </c>
      <c r="J286" s="160">
        <f t="shared" si="79"/>
        <v>0.33015118455557291</v>
      </c>
      <c r="K286" s="160">
        <f t="shared" si="79"/>
        <v>0.53541707177901798</v>
      </c>
      <c r="L286" s="160">
        <f t="shared" si="79"/>
        <v>0.5282324659013391</v>
      </c>
      <c r="M286" s="160">
        <f t="shared" si="79"/>
        <v>0.63593487054949294</v>
      </c>
      <c r="N286" s="160">
        <f t="shared" si="79"/>
        <v>0.36516791461348769</v>
      </c>
      <c r="O286" s="160">
        <f t="shared" si="79"/>
        <v>9.1980797383745955E-2</v>
      </c>
      <c r="P286" s="160">
        <f t="shared" si="79"/>
        <v>0.19989960944695595</v>
      </c>
      <c r="Q286" s="160">
        <f t="shared" si="79"/>
        <v>9.3126317912928774E-2</v>
      </c>
    </row>
    <row r="287" spans="1:17" ht="12" customHeight="1" x14ac:dyDescent="0.25">
      <c r="A287" s="148" t="s">
        <v>60</v>
      </c>
      <c r="B287" s="156"/>
      <c r="C287" s="156">
        <f>RES_hhdet_in_fec!C$173</f>
        <v>1.2566503217695507E-3</v>
      </c>
      <c r="D287" s="156">
        <f>RES_hhdet_in_fec!D$173</f>
        <v>1.4110448846556893E-2</v>
      </c>
      <c r="E287" s="156">
        <f>RES_hhdet_in_fec!E$173</f>
        <v>2.2411370017056506E-3</v>
      </c>
      <c r="F287" s="156">
        <f>RES_hhdet_in_fec!F$173</f>
        <v>1.6063649377172987E-2</v>
      </c>
      <c r="G287" s="156">
        <f>RES_hhdet_in_fec!G$173</f>
        <v>2.4759052941442448E-2</v>
      </c>
      <c r="H287" s="156">
        <f>RES_hhdet_in_fec!H$173</f>
        <v>2.3786350342312915E-2</v>
      </c>
      <c r="I287" s="156">
        <f>RES_hhdet_in_fec!I$173</f>
        <v>0.12404625707543386</v>
      </c>
      <c r="J287" s="156">
        <f>RES_hhdet_in_fec!J$173</f>
        <v>0.24867364642384587</v>
      </c>
      <c r="K287" s="156">
        <f>RES_hhdet_in_fec!K$173</f>
        <v>0.39046352696407927</v>
      </c>
      <c r="L287" s="156">
        <f>RES_hhdet_in_fec!L$173</f>
        <v>0.39053079278216707</v>
      </c>
      <c r="M287" s="156">
        <f>RES_hhdet_in_fec!M$173</f>
        <v>0.47031556700251581</v>
      </c>
      <c r="N287" s="156">
        <f>RES_hhdet_in_fec!N$173</f>
        <v>0.26878175889464062</v>
      </c>
      <c r="O287" s="156">
        <f>RES_hhdet_in_fec!O$173</f>
        <v>6.8650414599017523E-2</v>
      </c>
      <c r="P287" s="156">
        <f>RES_hhdet_in_fec!P$173</f>
        <v>0.14936202129388054</v>
      </c>
      <c r="Q287" s="156">
        <f>RES_hhdet_in_fec!Q$173</f>
        <v>7.0373221234183284E-2</v>
      </c>
    </row>
    <row r="288" spans="1:17" ht="12" customHeight="1" x14ac:dyDescent="0.25">
      <c r="A288" s="159" t="s">
        <v>59</v>
      </c>
      <c r="B288" s="57"/>
      <c r="C288" s="57">
        <f>RES_hhdet_in_fec!C$174</f>
        <v>2.9753706246860804E-4</v>
      </c>
      <c r="D288" s="57">
        <f>RES_hhdet_in_fec!D$174</f>
        <v>4.7344149964123347E-3</v>
      </c>
      <c r="E288" s="57">
        <f>RES_hhdet_in_fec!E$174</f>
        <v>7.2929301685725203E-4</v>
      </c>
      <c r="F288" s="57">
        <f>RES_hhdet_in_fec!F$174</f>
        <v>5.1796147281632518E-3</v>
      </c>
      <c r="G288" s="57">
        <f>RES_hhdet_in_fec!G$174</f>
        <v>8.1711455533695944E-3</v>
      </c>
      <c r="H288" s="57">
        <f>RES_hhdet_in_fec!H$174</f>
        <v>7.4363492622430468E-3</v>
      </c>
      <c r="I288" s="57">
        <f>RES_hhdet_in_fec!I$174</f>
        <v>4.0814451634944383E-2</v>
      </c>
      <c r="J288" s="57">
        <f>RES_hhdet_in_fec!J$174</f>
        <v>8.1477538131727034E-2</v>
      </c>
      <c r="K288" s="57">
        <f>RES_hhdet_in_fec!K$174</f>
        <v>0.14495354481493875</v>
      </c>
      <c r="L288" s="57">
        <f>RES_hhdet_in_fec!L$174</f>
        <v>0.13770167311917203</v>
      </c>
      <c r="M288" s="57">
        <f>RES_hhdet_in_fec!M$174</f>
        <v>0.16561930354697718</v>
      </c>
      <c r="N288" s="57">
        <f>RES_hhdet_in_fec!N$174</f>
        <v>9.6386155718847052E-2</v>
      </c>
      <c r="O288" s="57">
        <f>RES_hhdet_in_fec!O$174</f>
        <v>2.3330382784728435E-2</v>
      </c>
      <c r="P288" s="57">
        <f>RES_hhdet_in_fec!P$174</f>
        <v>5.0537588153075401E-2</v>
      </c>
      <c r="Q288" s="57">
        <f>RES_hhdet_in_fec!Q$174</f>
        <v>2.2753096678745494E-2</v>
      </c>
    </row>
    <row r="289" spans="1:17" ht="12" customHeight="1" x14ac:dyDescent="0.25">
      <c r="A289" s="158" t="s">
        <v>62</v>
      </c>
      <c r="B289" s="157"/>
      <c r="C289" s="157">
        <f>SUM(C290:C291)</f>
        <v>0.25296673499855249</v>
      </c>
      <c r="D289" s="157">
        <f t="shared" ref="D289:Q289" si="80">SUM(D290:D291)</f>
        <v>0.27157955912917303</v>
      </c>
      <c r="E289" s="157">
        <f t="shared" si="80"/>
        <v>0.32278064877494483</v>
      </c>
      <c r="F289" s="157">
        <f t="shared" si="80"/>
        <v>0.25195204237004087</v>
      </c>
      <c r="G289" s="157">
        <f t="shared" si="80"/>
        <v>0.24950096610107431</v>
      </c>
      <c r="H289" s="157">
        <f t="shared" si="80"/>
        <v>0.24829354264975606</v>
      </c>
      <c r="I289" s="157">
        <f t="shared" si="80"/>
        <v>0.28305491973367924</v>
      </c>
      <c r="J289" s="157">
        <f t="shared" si="80"/>
        <v>0.24983473333290432</v>
      </c>
      <c r="K289" s="157">
        <f t="shared" si="80"/>
        <v>0.32661231713981209</v>
      </c>
      <c r="L289" s="157">
        <f t="shared" si="80"/>
        <v>0.24700780829144006</v>
      </c>
      <c r="M289" s="157">
        <f t="shared" si="80"/>
        <v>0.20453985033570285</v>
      </c>
      <c r="N289" s="157">
        <f t="shared" si="80"/>
        <v>0.21671929017457264</v>
      </c>
      <c r="O289" s="157">
        <f t="shared" si="80"/>
        <v>0.23506630124147349</v>
      </c>
      <c r="P289" s="157">
        <f t="shared" si="80"/>
        <v>0.28040136981553349</v>
      </c>
      <c r="Q289" s="157">
        <f t="shared" si="80"/>
        <v>0.21747441481200505</v>
      </c>
    </row>
    <row r="290" spans="1:17" ht="12" customHeight="1" x14ac:dyDescent="0.25">
      <c r="A290" s="23" t="s">
        <v>57</v>
      </c>
      <c r="B290" s="156"/>
      <c r="C290" s="156">
        <f>RES_hhdet_in_fec!C$176</f>
        <v>0</v>
      </c>
      <c r="D290" s="156">
        <f>RES_hhdet_in_fec!D$176</f>
        <v>0</v>
      </c>
      <c r="E290" s="156">
        <f>RES_hhdet_in_fec!E$176</f>
        <v>0</v>
      </c>
      <c r="F290" s="156">
        <f>RES_hhdet_in_fec!F$176</f>
        <v>0</v>
      </c>
      <c r="G290" s="156">
        <f>RES_hhdet_in_fec!G$176</f>
        <v>0</v>
      </c>
      <c r="H290" s="156">
        <f>RES_hhdet_in_fec!H$176</f>
        <v>0</v>
      </c>
      <c r="I290" s="156">
        <f>RES_hhdet_in_fec!I$176</f>
        <v>0</v>
      </c>
      <c r="J290" s="156">
        <f>RES_hhdet_in_fec!J$176</f>
        <v>0</v>
      </c>
      <c r="K290" s="156">
        <f>RES_hhdet_in_fec!K$176</f>
        <v>0</v>
      </c>
      <c r="L290" s="156">
        <f>RES_hhdet_in_fec!L$176</f>
        <v>0</v>
      </c>
      <c r="M290" s="156">
        <f>RES_hhdet_in_fec!M$176</f>
        <v>0</v>
      </c>
      <c r="N290" s="156">
        <f>RES_hhdet_in_fec!N$176</f>
        <v>0</v>
      </c>
      <c r="O290" s="156">
        <f>RES_hhdet_in_fec!O$176</f>
        <v>0</v>
      </c>
      <c r="P290" s="156">
        <f>RES_hhdet_in_fec!P$176</f>
        <v>0</v>
      </c>
      <c r="Q290" s="156">
        <f>RES_hhdet_in_fec!Q$176</f>
        <v>0</v>
      </c>
    </row>
    <row r="291" spans="1:17" ht="12" customHeight="1" x14ac:dyDescent="0.25">
      <c r="A291" s="29" t="s">
        <v>140</v>
      </c>
      <c r="B291" s="57"/>
      <c r="C291" s="57">
        <f>RES_hhdet_in_fec!C$177</f>
        <v>0.25296673499855249</v>
      </c>
      <c r="D291" s="57">
        <f>RES_hhdet_in_fec!D$177</f>
        <v>0.27157955912917303</v>
      </c>
      <c r="E291" s="57">
        <f>RES_hhdet_in_fec!E$177</f>
        <v>0.32278064877494483</v>
      </c>
      <c r="F291" s="57">
        <f>RES_hhdet_in_fec!F$177</f>
        <v>0.25195204237004087</v>
      </c>
      <c r="G291" s="57">
        <f>RES_hhdet_in_fec!G$177</f>
        <v>0.24950096610107431</v>
      </c>
      <c r="H291" s="57">
        <f>RES_hhdet_in_fec!H$177</f>
        <v>0.24829354264975606</v>
      </c>
      <c r="I291" s="57">
        <f>RES_hhdet_in_fec!I$177</f>
        <v>0.28305491973367924</v>
      </c>
      <c r="J291" s="57">
        <f>RES_hhdet_in_fec!J$177</f>
        <v>0.24983473333290432</v>
      </c>
      <c r="K291" s="57">
        <f>RES_hhdet_in_fec!K$177</f>
        <v>0.32661231713981209</v>
      </c>
      <c r="L291" s="57">
        <f>RES_hhdet_in_fec!L$177</f>
        <v>0.24700780829144006</v>
      </c>
      <c r="M291" s="57">
        <f>RES_hhdet_in_fec!M$177</f>
        <v>0.20453985033570285</v>
      </c>
      <c r="N291" s="57">
        <f>RES_hhdet_in_fec!N$177</f>
        <v>0.21671929017457264</v>
      </c>
      <c r="O291" s="57">
        <f>RES_hhdet_in_fec!O$177</f>
        <v>0.23506630124147349</v>
      </c>
      <c r="P291" s="57">
        <f>RES_hhdet_in_fec!P$177</f>
        <v>0.28040136981553349</v>
      </c>
      <c r="Q291" s="57">
        <f>RES_hhdet_in_fec!Q$177</f>
        <v>0.21747441481200505</v>
      </c>
    </row>
    <row r="293" spans="1:17" ht="12" customHeight="1" x14ac:dyDescent="0.25">
      <c r="A293" s="152" t="s">
        <v>192</v>
      </c>
      <c r="B293" s="168"/>
      <c r="C293" s="168">
        <f>SUM(C294,C296,C298,C307)</f>
        <v>4.5242706953178864</v>
      </c>
      <c r="D293" s="168">
        <f t="shared" ref="D293:Q293" si="81">SUM(D294,D296,D298,D307)</f>
        <v>4.5721483931168327</v>
      </c>
      <c r="E293" s="168">
        <f t="shared" si="81"/>
        <v>5.5969759954297098</v>
      </c>
      <c r="F293" s="168">
        <f t="shared" si="81"/>
        <v>4.5780769423211227</v>
      </c>
      <c r="G293" s="168">
        <f t="shared" si="81"/>
        <v>4.565158108999988</v>
      </c>
      <c r="H293" s="168">
        <f t="shared" si="81"/>
        <v>4.8694139157850014</v>
      </c>
      <c r="I293" s="168">
        <f t="shared" si="81"/>
        <v>4.7691322039832782</v>
      </c>
      <c r="J293" s="168">
        <f t="shared" si="81"/>
        <v>4.5361642706144938</v>
      </c>
      <c r="K293" s="168">
        <f t="shared" si="81"/>
        <v>5.1561439231896227</v>
      </c>
      <c r="L293" s="168">
        <f t="shared" si="81"/>
        <v>4.2213782845232064</v>
      </c>
      <c r="M293" s="168">
        <f t="shared" si="81"/>
        <v>2.8396038471889891</v>
      </c>
      <c r="N293" s="168">
        <f t="shared" si="81"/>
        <v>2.9999754258050708</v>
      </c>
      <c r="O293" s="168">
        <f t="shared" si="81"/>
        <v>3.471526939372843</v>
      </c>
      <c r="P293" s="168">
        <f t="shared" si="81"/>
        <v>3.7364340015138509</v>
      </c>
      <c r="Q293" s="168">
        <f t="shared" si="81"/>
        <v>3.0115403643206631</v>
      </c>
    </row>
    <row r="294" spans="1:17" ht="12" customHeight="1" x14ac:dyDescent="0.25">
      <c r="A294" s="158" t="s">
        <v>65</v>
      </c>
      <c r="B294" s="157"/>
      <c r="C294" s="157">
        <f>C295</f>
        <v>3.5484672723349946</v>
      </c>
      <c r="D294" s="157">
        <f t="shared" ref="D294:Q294" si="82">D295</f>
        <v>3.5455909199903131</v>
      </c>
      <c r="E294" s="157">
        <f t="shared" si="82"/>
        <v>4.3810204022998711</v>
      </c>
      <c r="F294" s="157">
        <f t="shared" si="82"/>
        <v>3.6145026884211262</v>
      </c>
      <c r="G294" s="157">
        <f t="shared" si="82"/>
        <v>3.5950267903817834</v>
      </c>
      <c r="H294" s="157">
        <f t="shared" si="82"/>
        <v>3.8643746130168219</v>
      </c>
      <c r="I294" s="157">
        <f t="shared" si="82"/>
        <v>3.6758628596987966</v>
      </c>
      <c r="J294" s="157">
        <f t="shared" si="82"/>
        <v>3.549648951313896</v>
      </c>
      <c r="K294" s="157">
        <f t="shared" si="82"/>
        <v>3.9201401290311715</v>
      </c>
      <c r="L294" s="157">
        <f t="shared" si="82"/>
        <v>3.2663998868935415</v>
      </c>
      <c r="M294" s="157">
        <f t="shared" si="82"/>
        <v>2.0494649260533708</v>
      </c>
      <c r="N294" s="157">
        <f t="shared" si="82"/>
        <v>2.1724207144888523</v>
      </c>
      <c r="O294" s="157">
        <f t="shared" si="82"/>
        <v>2.5470104058973813</v>
      </c>
      <c r="P294" s="157">
        <f t="shared" si="82"/>
        <v>2.6672470929939154</v>
      </c>
      <c r="Q294" s="157">
        <f t="shared" si="82"/>
        <v>2.2023502820046428</v>
      </c>
    </row>
    <row r="295" spans="1:17" ht="12" customHeight="1" x14ac:dyDescent="0.25">
      <c r="A295" s="23" t="s">
        <v>60</v>
      </c>
      <c r="B295" s="57"/>
      <c r="C295" s="57">
        <f>RES_hhdet_in_tes!C$163</f>
        <v>3.5484672723349946</v>
      </c>
      <c r="D295" s="57">
        <f>RES_hhdet_in_tes!D$163</f>
        <v>3.5455909199903131</v>
      </c>
      <c r="E295" s="57">
        <f>RES_hhdet_in_tes!E$163</f>
        <v>4.3810204022998711</v>
      </c>
      <c r="F295" s="57">
        <f>RES_hhdet_in_tes!F$163</f>
        <v>3.6145026884211262</v>
      </c>
      <c r="G295" s="57">
        <f>RES_hhdet_in_tes!G$163</f>
        <v>3.5950267903817834</v>
      </c>
      <c r="H295" s="57">
        <f>RES_hhdet_in_tes!H$163</f>
        <v>3.8643746130168219</v>
      </c>
      <c r="I295" s="57">
        <f>RES_hhdet_in_tes!I$163</f>
        <v>3.6758628596987966</v>
      </c>
      <c r="J295" s="57">
        <f>RES_hhdet_in_tes!J$163</f>
        <v>3.549648951313896</v>
      </c>
      <c r="K295" s="57">
        <f>RES_hhdet_in_tes!K$163</f>
        <v>3.9201401290311715</v>
      </c>
      <c r="L295" s="57">
        <f>RES_hhdet_in_tes!L$163</f>
        <v>3.2663998868935415</v>
      </c>
      <c r="M295" s="57">
        <f>RES_hhdet_in_tes!M$163</f>
        <v>2.0494649260533708</v>
      </c>
      <c r="N295" s="57">
        <f>RES_hhdet_in_tes!N$163</f>
        <v>2.1724207144888523</v>
      </c>
      <c r="O295" s="57">
        <f>RES_hhdet_in_tes!O$163</f>
        <v>2.5470104058973813</v>
      </c>
      <c r="P295" s="57">
        <f>RES_hhdet_in_tes!P$163</f>
        <v>2.6672470929939154</v>
      </c>
      <c r="Q295" s="57">
        <f>RES_hhdet_in_tes!Q$163</f>
        <v>2.2023502820046428</v>
      </c>
    </row>
    <row r="296" spans="1:17" ht="12" customHeight="1" x14ac:dyDescent="0.25">
      <c r="A296" s="158" t="s">
        <v>112</v>
      </c>
      <c r="B296" s="157"/>
      <c r="C296" s="157">
        <f>C297</f>
        <v>3.5662580156985697E-3</v>
      </c>
      <c r="D296" s="157">
        <f t="shared" ref="D296:Q296" si="83">D297</f>
        <v>3.9226749650794583E-3</v>
      </c>
      <c r="E296" s="157">
        <f t="shared" si="83"/>
        <v>3.2550776087232384E-3</v>
      </c>
      <c r="F296" s="157">
        <f t="shared" si="83"/>
        <v>3.6434948990904958E-3</v>
      </c>
      <c r="G296" s="157">
        <f t="shared" si="83"/>
        <v>8.2487560163213031E-3</v>
      </c>
      <c r="H296" s="157">
        <f t="shared" si="83"/>
        <v>7.5904342040469686E-3</v>
      </c>
      <c r="I296" s="157">
        <f t="shared" si="83"/>
        <v>1.3639428684789972E-2</v>
      </c>
      <c r="J296" s="157">
        <f t="shared" si="83"/>
        <v>1.3350962772645943E-2</v>
      </c>
      <c r="K296" s="157">
        <f t="shared" si="83"/>
        <v>2.6370387174114773E-2</v>
      </c>
      <c r="L296" s="157">
        <f t="shared" si="83"/>
        <v>1.8594266115467783E-2</v>
      </c>
      <c r="M296" s="157">
        <f t="shared" si="83"/>
        <v>1.5203609018299535E-2</v>
      </c>
      <c r="N296" s="157">
        <f t="shared" si="83"/>
        <v>1.7213466443625196E-2</v>
      </c>
      <c r="O296" s="157">
        <f t="shared" si="83"/>
        <v>2.0792690691610737E-2</v>
      </c>
      <c r="P296" s="157">
        <f t="shared" si="83"/>
        <v>2.3274078922804184E-2</v>
      </c>
      <c r="Q296" s="157">
        <f t="shared" si="83"/>
        <v>4.9798096743832922E-3</v>
      </c>
    </row>
    <row r="297" spans="1:17" ht="12" customHeight="1" x14ac:dyDescent="0.25">
      <c r="A297" s="23" t="s">
        <v>60</v>
      </c>
      <c r="B297" s="156"/>
      <c r="C297" s="156">
        <f>RES_hhdet_in_tes!C$165</f>
        <v>3.5662580156985697E-3</v>
      </c>
      <c r="D297" s="156">
        <f>RES_hhdet_in_tes!D$165</f>
        <v>3.9226749650794583E-3</v>
      </c>
      <c r="E297" s="156">
        <f>RES_hhdet_in_tes!E$165</f>
        <v>3.2550776087232384E-3</v>
      </c>
      <c r="F297" s="156">
        <f>RES_hhdet_in_tes!F$165</f>
        <v>3.6434948990904958E-3</v>
      </c>
      <c r="G297" s="156">
        <f>RES_hhdet_in_tes!G$165</f>
        <v>8.2487560163213031E-3</v>
      </c>
      <c r="H297" s="156">
        <f>RES_hhdet_in_tes!H$165</f>
        <v>7.5904342040469686E-3</v>
      </c>
      <c r="I297" s="156">
        <f>RES_hhdet_in_tes!I$165</f>
        <v>1.3639428684789972E-2</v>
      </c>
      <c r="J297" s="156">
        <f>RES_hhdet_in_tes!J$165</f>
        <v>1.3350962772645943E-2</v>
      </c>
      <c r="K297" s="156">
        <f>RES_hhdet_in_tes!K$165</f>
        <v>2.6370387174114773E-2</v>
      </c>
      <c r="L297" s="156">
        <f>RES_hhdet_in_tes!L$165</f>
        <v>1.8594266115467783E-2</v>
      </c>
      <c r="M297" s="156">
        <f>RES_hhdet_in_tes!M$165</f>
        <v>1.5203609018299535E-2</v>
      </c>
      <c r="N297" s="156">
        <f>RES_hhdet_in_tes!N$165</f>
        <v>1.7213466443625196E-2</v>
      </c>
      <c r="O297" s="156">
        <f>RES_hhdet_in_tes!O$165</f>
        <v>2.0792690691610737E-2</v>
      </c>
      <c r="P297" s="156">
        <f>RES_hhdet_in_tes!P$165</f>
        <v>2.3274078922804184E-2</v>
      </c>
      <c r="Q297" s="156">
        <f>RES_hhdet_in_tes!Q$165</f>
        <v>4.9798096743832922E-3</v>
      </c>
    </row>
    <row r="298" spans="1:17" ht="12" customHeight="1" x14ac:dyDescent="0.25">
      <c r="A298" s="158" t="s">
        <v>63</v>
      </c>
      <c r="B298" s="157"/>
      <c r="C298" s="157">
        <f>SUM(C299:C300,C303:C304)</f>
        <v>0.76451805896478364</v>
      </c>
      <c r="D298" s="157">
        <f t="shared" ref="D298:Q298" si="84">SUM(D299:D300,D303:D304)</f>
        <v>0.79847851868622766</v>
      </c>
      <c r="E298" s="157">
        <f t="shared" si="84"/>
        <v>0.9448777386118371</v>
      </c>
      <c r="F298" s="157">
        <f t="shared" si="84"/>
        <v>0.74976354395793054</v>
      </c>
      <c r="G298" s="157">
        <f t="shared" si="84"/>
        <v>0.75247005490035723</v>
      </c>
      <c r="H298" s="157">
        <f t="shared" si="84"/>
        <v>0.78835356835801229</v>
      </c>
      <c r="I298" s="157">
        <f t="shared" si="84"/>
        <v>0.83997863709962717</v>
      </c>
      <c r="J298" s="157">
        <f t="shared" si="84"/>
        <v>0.75986878913257061</v>
      </c>
      <c r="K298" s="157">
        <f t="shared" si="84"/>
        <v>0.93095919210059919</v>
      </c>
      <c r="L298" s="157">
        <f t="shared" si="84"/>
        <v>0.72500286717782703</v>
      </c>
      <c r="M298" s="157">
        <f t="shared" si="84"/>
        <v>0.59971857291981834</v>
      </c>
      <c r="N298" s="157">
        <f t="shared" si="84"/>
        <v>0.62464196782937198</v>
      </c>
      <c r="O298" s="157">
        <f t="shared" si="84"/>
        <v>0.7023902688822351</v>
      </c>
      <c r="P298" s="157">
        <f t="shared" si="84"/>
        <v>0.8059636976584218</v>
      </c>
      <c r="Q298" s="157">
        <f t="shared" si="84"/>
        <v>0.61760130046686323</v>
      </c>
    </row>
    <row r="299" spans="1:17" ht="12" customHeight="1" x14ac:dyDescent="0.25">
      <c r="A299" s="167" t="s">
        <v>144</v>
      </c>
      <c r="B299" s="132"/>
      <c r="C299" s="132">
        <f>RES_hhdet_in_tes!C$167</f>
        <v>0</v>
      </c>
      <c r="D299" s="132">
        <f>RES_hhdet_in_tes!D$167</f>
        <v>0</v>
      </c>
      <c r="E299" s="132">
        <f>RES_hhdet_in_tes!E$167</f>
        <v>0</v>
      </c>
      <c r="F299" s="132">
        <f>RES_hhdet_in_tes!F$167</f>
        <v>0</v>
      </c>
      <c r="G299" s="132">
        <f>RES_hhdet_in_tes!G$167</f>
        <v>0</v>
      </c>
      <c r="H299" s="132">
        <f>RES_hhdet_in_tes!H$167</f>
        <v>0</v>
      </c>
      <c r="I299" s="132">
        <f>RES_hhdet_in_tes!I$167</f>
        <v>0</v>
      </c>
      <c r="J299" s="132">
        <f>RES_hhdet_in_tes!J$167</f>
        <v>0</v>
      </c>
      <c r="K299" s="132">
        <f>RES_hhdet_in_tes!K$167</f>
        <v>0</v>
      </c>
      <c r="L299" s="132">
        <f>RES_hhdet_in_tes!L$167</f>
        <v>0</v>
      </c>
      <c r="M299" s="132">
        <f>RES_hhdet_in_tes!M$167</f>
        <v>0</v>
      </c>
      <c r="N299" s="132">
        <f>RES_hhdet_in_tes!N$167</f>
        <v>0</v>
      </c>
      <c r="O299" s="132">
        <f>RES_hhdet_in_tes!O$167</f>
        <v>0</v>
      </c>
      <c r="P299" s="132">
        <f>RES_hhdet_in_tes!P$167</f>
        <v>0</v>
      </c>
      <c r="Q299" s="132">
        <f>RES_hhdet_in_tes!Q$167</f>
        <v>0</v>
      </c>
    </row>
    <row r="300" spans="1:17" ht="12" customHeight="1" x14ac:dyDescent="0.25">
      <c r="A300" s="167" t="s">
        <v>143</v>
      </c>
      <c r="B300" s="132"/>
      <c r="C300" s="132">
        <f>SUM(C301:C302)</f>
        <v>0</v>
      </c>
      <c r="D300" s="132">
        <f t="shared" ref="D300:Q300" si="85">SUM(D301:D302)</f>
        <v>0</v>
      </c>
      <c r="E300" s="132">
        <f t="shared" si="85"/>
        <v>0</v>
      </c>
      <c r="F300" s="132">
        <f t="shared" si="85"/>
        <v>0</v>
      </c>
      <c r="G300" s="132">
        <f t="shared" si="85"/>
        <v>0</v>
      </c>
      <c r="H300" s="132">
        <f t="shared" si="85"/>
        <v>0</v>
      </c>
      <c r="I300" s="132">
        <f t="shared" si="85"/>
        <v>0</v>
      </c>
      <c r="J300" s="132">
        <f t="shared" si="85"/>
        <v>0</v>
      </c>
      <c r="K300" s="132">
        <f t="shared" si="85"/>
        <v>0</v>
      </c>
      <c r="L300" s="132">
        <f t="shared" si="85"/>
        <v>0</v>
      </c>
      <c r="M300" s="132">
        <f t="shared" si="85"/>
        <v>0</v>
      </c>
      <c r="N300" s="132">
        <f t="shared" si="85"/>
        <v>0</v>
      </c>
      <c r="O300" s="132">
        <f t="shared" si="85"/>
        <v>0</v>
      </c>
      <c r="P300" s="132">
        <f t="shared" si="85"/>
        <v>0</v>
      </c>
      <c r="Q300" s="132">
        <f t="shared" si="85"/>
        <v>0</v>
      </c>
    </row>
    <row r="301" spans="1:17" ht="12" customHeight="1" x14ac:dyDescent="0.25">
      <c r="A301" s="166" t="s">
        <v>57</v>
      </c>
      <c r="B301" s="165"/>
      <c r="C301" s="165">
        <f>RES_hhdet_in_tes!C$169</f>
        <v>0</v>
      </c>
      <c r="D301" s="165">
        <f>RES_hhdet_in_tes!D$169</f>
        <v>0</v>
      </c>
      <c r="E301" s="165">
        <f>RES_hhdet_in_tes!E$169</f>
        <v>0</v>
      </c>
      <c r="F301" s="165">
        <f>RES_hhdet_in_tes!F$169</f>
        <v>0</v>
      </c>
      <c r="G301" s="165">
        <f>RES_hhdet_in_tes!G$169</f>
        <v>0</v>
      </c>
      <c r="H301" s="165">
        <f>RES_hhdet_in_tes!H$169</f>
        <v>0</v>
      </c>
      <c r="I301" s="165">
        <f>RES_hhdet_in_tes!I$169</f>
        <v>0</v>
      </c>
      <c r="J301" s="165">
        <f>RES_hhdet_in_tes!J$169</f>
        <v>0</v>
      </c>
      <c r="K301" s="165">
        <f>RES_hhdet_in_tes!K$169</f>
        <v>0</v>
      </c>
      <c r="L301" s="165">
        <f>RES_hhdet_in_tes!L$169</f>
        <v>0</v>
      </c>
      <c r="M301" s="165">
        <f>RES_hhdet_in_tes!M$169</f>
        <v>0</v>
      </c>
      <c r="N301" s="165">
        <f>RES_hhdet_in_tes!N$169</f>
        <v>0</v>
      </c>
      <c r="O301" s="165">
        <f>RES_hhdet_in_tes!O$169</f>
        <v>0</v>
      </c>
      <c r="P301" s="165">
        <f>RES_hhdet_in_tes!P$169</f>
        <v>0</v>
      </c>
      <c r="Q301" s="165">
        <f>RES_hhdet_in_tes!Q$169</f>
        <v>0</v>
      </c>
    </row>
    <row r="302" spans="1:17" ht="12" customHeight="1" x14ac:dyDescent="0.25">
      <c r="A302" s="147" t="s">
        <v>59</v>
      </c>
      <c r="B302" s="164"/>
      <c r="C302" s="164">
        <f>RES_hhdet_in_tes!C$170</f>
        <v>0</v>
      </c>
      <c r="D302" s="164">
        <f>RES_hhdet_in_tes!D$170</f>
        <v>0</v>
      </c>
      <c r="E302" s="164">
        <f>RES_hhdet_in_tes!E$170</f>
        <v>0</v>
      </c>
      <c r="F302" s="164">
        <f>RES_hhdet_in_tes!F$170</f>
        <v>0</v>
      </c>
      <c r="G302" s="164">
        <f>RES_hhdet_in_tes!G$170</f>
        <v>0</v>
      </c>
      <c r="H302" s="164">
        <f>RES_hhdet_in_tes!H$170</f>
        <v>0</v>
      </c>
      <c r="I302" s="164">
        <f>RES_hhdet_in_tes!I$170</f>
        <v>0</v>
      </c>
      <c r="J302" s="164">
        <f>RES_hhdet_in_tes!J$170</f>
        <v>0</v>
      </c>
      <c r="K302" s="164">
        <f>RES_hhdet_in_tes!K$170</f>
        <v>0</v>
      </c>
      <c r="L302" s="164">
        <f>RES_hhdet_in_tes!L$170</f>
        <v>0</v>
      </c>
      <c r="M302" s="164">
        <f>RES_hhdet_in_tes!M$170</f>
        <v>0</v>
      </c>
      <c r="N302" s="164">
        <f>RES_hhdet_in_tes!N$170</f>
        <v>0</v>
      </c>
      <c r="O302" s="164">
        <f>RES_hhdet_in_tes!O$170</f>
        <v>0</v>
      </c>
      <c r="P302" s="164">
        <f>RES_hhdet_in_tes!P$170</f>
        <v>0</v>
      </c>
      <c r="Q302" s="164">
        <f>RES_hhdet_in_tes!Q$170</f>
        <v>0</v>
      </c>
    </row>
    <row r="303" spans="1:17" ht="12" customHeight="1" x14ac:dyDescent="0.25">
      <c r="A303" s="163" t="s">
        <v>142</v>
      </c>
      <c r="B303" s="162"/>
      <c r="C303" s="162">
        <f>RES_hhdet_in_tes!C$171</f>
        <v>0.76335977182240533</v>
      </c>
      <c r="D303" s="162">
        <f>RES_hhdet_in_tes!D$171</f>
        <v>0.78364058408361559</v>
      </c>
      <c r="E303" s="162">
        <f>RES_hhdet_in_tes!E$171</f>
        <v>0.94253685410451182</v>
      </c>
      <c r="F303" s="162">
        <f>RES_hhdet_in_tes!F$171</f>
        <v>0.73296146111958604</v>
      </c>
      <c r="G303" s="162">
        <f>RES_hhdet_in_tes!G$171</f>
        <v>0.72630124515661321</v>
      </c>
      <c r="H303" s="162">
        <f>RES_hhdet_in_tes!H$171</f>
        <v>0.76360888714004838</v>
      </c>
      <c r="I303" s="162">
        <f>RES_hhdet_in_tes!I$171</f>
        <v>0.70779528973150752</v>
      </c>
      <c r="J303" s="162">
        <f>RES_hhdet_in_tes!J$171</f>
        <v>0.49374558937928431</v>
      </c>
      <c r="K303" s="162">
        <f>RES_hhdet_in_tes!K$171</f>
        <v>0.49175729614506969</v>
      </c>
      <c r="L303" s="162">
        <f>RES_hhdet_in_tes!L$171</f>
        <v>0.29225576818108251</v>
      </c>
      <c r="M303" s="162">
        <f>RES_hhdet_in_tes!M$171</f>
        <v>7.656331583514854E-2</v>
      </c>
      <c r="N303" s="162">
        <f>RES_hhdet_in_tes!N$171</f>
        <v>0.32256000413543506</v>
      </c>
      <c r="O303" s="162">
        <f>RES_hhdet_in_tes!O$171</f>
        <v>0.62667512593061381</v>
      </c>
      <c r="P303" s="162">
        <f>RES_hhdet_in_tes!P$171</f>
        <v>0.64097806925361656</v>
      </c>
      <c r="Q303" s="162">
        <f>RES_hhdet_in_tes!Q$171</f>
        <v>0.54091701949785564</v>
      </c>
    </row>
    <row r="304" spans="1:17" ht="12" customHeight="1" x14ac:dyDescent="0.25">
      <c r="A304" s="161" t="s">
        <v>141</v>
      </c>
      <c r="B304" s="160"/>
      <c r="C304" s="160">
        <f>SUM(C305:C306)</f>
        <v>1.1582871423782945E-3</v>
      </c>
      <c r="D304" s="160">
        <f t="shared" ref="D304:Q304" si="86">SUM(D305:D306)</f>
        <v>1.4837934602612074E-2</v>
      </c>
      <c r="E304" s="160">
        <f t="shared" si="86"/>
        <v>2.3408845073252466E-3</v>
      </c>
      <c r="F304" s="160">
        <f t="shared" si="86"/>
        <v>1.680208283834448E-2</v>
      </c>
      <c r="G304" s="160">
        <f t="shared" si="86"/>
        <v>2.6168809743744074E-2</v>
      </c>
      <c r="H304" s="160">
        <f t="shared" si="86"/>
        <v>2.4744681217963898E-2</v>
      </c>
      <c r="I304" s="160">
        <f t="shared" si="86"/>
        <v>0.13218334736811971</v>
      </c>
      <c r="J304" s="160">
        <f t="shared" si="86"/>
        <v>0.26612319975328635</v>
      </c>
      <c r="K304" s="160">
        <f t="shared" si="86"/>
        <v>0.4392018959555295</v>
      </c>
      <c r="L304" s="160">
        <f t="shared" si="86"/>
        <v>0.43274709899674446</v>
      </c>
      <c r="M304" s="160">
        <f t="shared" si="86"/>
        <v>0.52315525708466981</v>
      </c>
      <c r="N304" s="160">
        <f t="shared" si="86"/>
        <v>0.30208196369393692</v>
      </c>
      <c r="O304" s="160">
        <f t="shared" si="86"/>
        <v>7.5715142951621267E-2</v>
      </c>
      <c r="P304" s="160">
        <f t="shared" si="86"/>
        <v>0.16498562840480521</v>
      </c>
      <c r="Q304" s="160">
        <f t="shared" si="86"/>
        <v>7.6684280969007562E-2</v>
      </c>
    </row>
    <row r="305" spans="1:17" ht="12" customHeight="1" x14ac:dyDescent="0.25">
      <c r="A305" s="148" t="s">
        <v>60</v>
      </c>
      <c r="B305" s="156"/>
      <c r="C305" s="156">
        <f>RES_hhdet_in_tes!C$173</f>
        <v>8.5541932291545832E-4</v>
      </c>
      <c r="D305" s="156">
        <f>RES_hhdet_in_tes!D$173</f>
        <v>1.0004710455969932E-2</v>
      </c>
      <c r="E305" s="156">
        <f>RES_hhdet_in_tes!E$173</f>
        <v>1.598359711212976E-3</v>
      </c>
      <c r="F305" s="156">
        <f>RES_hhdet_in_tes!F$173</f>
        <v>1.1564282151693545E-2</v>
      </c>
      <c r="G305" s="156">
        <f>RES_hhdet_in_tes!G$173</f>
        <v>1.7927147550081582E-2</v>
      </c>
      <c r="H305" s="156">
        <f>RES_hhdet_in_tes!H$173</f>
        <v>1.7270381455796444E-2</v>
      </c>
      <c r="I305" s="156">
        <f>RES_hhdet_in_tes!I$173</f>
        <v>9.1177677650242178E-2</v>
      </c>
      <c r="J305" s="156">
        <f>RES_hhdet_in_tes!J$173</f>
        <v>0.18431751243878636</v>
      </c>
      <c r="K305" s="156">
        <f>RES_hhdet_in_tes!K$173</f>
        <v>0.29310663142062299</v>
      </c>
      <c r="L305" s="156">
        <f>RES_hhdet_in_tes!L$173</f>
        <v>0.29425576897097339</v>
      </c>
      <c r="M305" s="156">
        <f>RES_hhdet_in_tes!M$173</f>
        <v>0.3564097609037844</v>
      </c>
      <c r="N305" s="156">
        <f>RES_hhdet_in_tes!N$173</f>
        <v>0.20477543558438038</v>
      </c>
      <c r="O305" s="156">
        <f>RES_hhdet_in_tes!O$173</f>
        <v>5.2259643281359652E-2</v>
      </c>
      <c r="P305" s="156">
        <f>RES_hhdet_in_tes!P$173</f>
        <v>0.11409109385089812</v>
      </c>
      <c r="Q305" s="156">
        <f>RES_hhdet_in_tes!Q$173</f>
        <v>5.3792135381234354E-2</v>
      </c>
    </row>
    <row r="306" spans="1:17" ht="12" customHeight="1" x14ac:dyDescent="0.25">
      <c r="A306" s="159" t="s">
        <v>59</v>
      </c>
      <c r="B306" s="57"/>
      <c r="C306" s="57">
        <f>RES_hhdet_in_tes!C$174</f>
        <v>3.0286781946283614E-4</v>
      </c>
      <c r="D306" s="57">
        <f>RES_hhdet_in_tes!D$174</f>
        <v>4.8332241466421417E-3</v>
      </c>
      <c r="E306" s="57">
        <f>RES_hhdet_in_tes!E$174</f>
        <v>7.4252479611227034E-4</v>
      </c>
      <c r="F306" s="57">
        <f>RES_hhdet_in_tes!F$174</f>
        <v>5.2378006866509357E-3</v>
      </c>
      <c r="G306" s="57">
        <f>RES_hhdet_in_tes!G$174</f>
        <v>8.2416621936624926E-3</v>
      </c>
      <c r="H306" s="57">
        <f>RES_hhdet_in_tes!H$174</f>
        <v>7.4742997621674544E-3</v>
      </c>
      <c r="I306" s="57">
        <f>RES_hhdet_in_tes!I$174</f>
        <v>4.1005669717877537E-2</v>
      </c>
      <c r="J306" s="57">
        <f>RES_hhdet_in_tes!J$174</f>
        <v>8.180568731449997E-2</v>
      </c>
      <c r="K306" s="57">
        <f>RES_hhdet_in_tes!K$174</f>
        <v>0.14609526453490648</v>
      </c>
      <c r="L306" s="57">
        <f>RES_hhdet_in_tes!L$174</f>
        <v>0.1384913300257711</v>
      </c>
      <c r="M306" s="57">
        <f>RES_hhdet_in_tes!M$174</f>
        <v>0.16674549618088547</v>
      </c>
      <c r="N306" s="57">
        <f>RES_hhdet_in_tes!N$174</f>
        <v>9.7306528109556548E-2</v>
      </c>
      <c r="O306" s="57">
        <f>RES_hhdet_in_tes!O$174</f>
        <v>2.3455499670261622E-2</v>
      </c>
      <c r="P306" s="57">
        <f>RES_hhdet_in_tes!P$174</f>
        <v>5.0894534553907085E-2</v>
      </c>
      <c r="Q306" s="57">
        <f>RES_hhdet_in_tes!Q$174</f>
        <v>2.2892145587773215E-2</v>
      </c>
    </row>
    <row r="307" spans="1:17" ht="12" customHeight="1" x14ac:dyDescent="0.25">
      <c r="A307" s="158" t="s">
        <v>62</v>
      </c>
      <c r="B307" s="157"/>
      <c r="C307" s="157">
        <f>SUM(C308:C309)</f>
        <v>0.20771910600240953</v>
      </c>
      <c r="D307" s="157">
        <f t="shared" ref="D307:Q307" si="87">SUM(D308:D309)</f>
        <v>0.22415627947521288</v>
      </c>
      <c r="E307" s="157">
        <f t="shared" si="87"/>
        <v>0.26782277690927814</v>
      </c>
      <c r="F307" s="157">
        <f t="shared" si="87"/>
        <v>0.21016721504297572</v>
      </c>
      <c r="G307" s="157">
        <f t="shared" si="87"/>
        <v>0.2094125077015265</v>
      </c>
      <c r="H307" s="157">
        <f t="shared" si="87"/>
        <v>0.2090953002061203</v>
      </c>
      <c r="I307" s="157">
        <f t="shared" si="87"/>
        <v>0.23965127850006515</v>
      </c>
      <c r="J307" s="157">
        <f t="shared" si="87"/>
        <v>0.21329556739538116</v>
      </c>
      <c r="K307" s="157">
        <f t="shared" si="87"/>
        <v>0.27867421488373684</v>
      </c>
      <c r="L307" s="157">
        <f t="shared" si="87"/>
        <v>0.21138126433637011</v>
      </c>
      <c r="M307" s="157">
        <f t="shared" si="87"/>
        <v>0.17521673919750022</v>
      </c>
      <c r="N307" s="157">
        <f t="shared" si="87"/>
        <v>0.18569927704322142</v>
      </c>
      <c r="O307" s="157">
        <f t="shared" si="87"/>
        <v>0.20133357390161599</v>
      </c>
      <c r="P307" s="157">
        <f t="shared" si="87"/>
        <v>0.23994913193870945</v>
      </c>
      <c r="Q307" s="157">
        <f t="shared" si="87"/>
        <v>0.1866089721747736</v>
      </c>
    </row>
    <row r="308" spans="1:17" ht="12" customHeight="1" x14ac:dyDescent="0.25">
      <c r="A308" s="23" t="s">
        <v>57</v>
      </c>
      <c r="B308" s="156"/>
      <c r="C308" s="156">
        <f>RES_hhdet_in_tes!C$176</f>
        <v>0</v>
      </c>
      <c r="D308" s="156">
        <f>RES_hhdet_in_tes!D$176</f>
        <v>0</v>
      </c>
      <c r="E308" s="156">
        <f>RES_hhdet_in_tes!E$176</f>
        <v>0</v>
      </c>
      <c r="F308" s="156">
        <f>RES_hhdet_in_tes!F$176</f>
        <v>0</v>
      </c>
      <c r="G308" s="156">
        <f>RES_hhdet_in_tes!G$176</f>
        <v>0</v>
      </c>
      <c r="H308" s="156">
        <f>RES_hhdet_in_tes!H$176</f>
        <v>0</v>
      </c>
      <c r="I308" s="156">
        <f>RES_hhdet_in_tes!I$176</f>
        <v>0</v>
      </c>
      <c r="J308" s="156">
        <f>RES_hhdet_in_tes!J$176</f>
        <v>0</v>
      </c>
      <c r="K308" s="156">
        <f>RES_hhdet_in_tes!K$176</f>
        <v>0</v>
      </c>
      <c r="L308" s="156">
        <f>RES_hhdet_in_tes!L$176</f>
        <v>0</v>
      </c>
      <c r="M308" s="156">
        <f>RES_hhdet_in_tes!M$176</f>
        <v>0</v>
      </c>
      <c r="N308" s="156">
        <f>RES_hhdet_in_tes!N$176</f>
        <v>0</v>
      </c>
      <c r="O308" s="156">
        <f>RES_hhdet_in_tes!O$176</f>
        <v>0</v>
      </c>
      <c r="P308" s="156">
        <f>RES_hhdet_in_tes!P$176</f>
        <v>0</v>
      </c>
      <c r="Q308" s="156">
        <f>RES_hhdet_in_tes!Q$176</f>
        <v>0</v>
      </c>
    </row>
    <row r="309" spans="1:17" ht="12" customHeight="1" x14ac:dyDescent="0.25">
      <c r="A309" s="29" t="s">
        <v>140</v>
      </c>
      <c r="B309" s="57"/>
      <c r="C309" s="57">
        <f>RES_hhdet_in_tes!C$177</f>
        <v>0.20771910600240953</v>
      </c>
      <c r="D309" s="57">
        <f>RES_hhdet_in_tes!D$177</f>
        <v>0.22415627947521288</v>
      </c>
      <c r="E309" s="57">
        <f>RES_hhdet_in_tes!E$177</f>
        <v>0.26782277690927814</v>
      </c>
      <c r="F309" s="57">
        <f>RES_hhdet_in_tes!F$177</f>
        <v>0.21016721504297572</v>
      </c>
      <c r="G309" s="57">
        <f>RES_hhdet_in_tes!G$177</f>
        <v>0.2094125077015265</v>
      </c>
      <c r="H309" s="57">
        <f>RES_hhdet_in_tes!H$177</f>
        <v>0.2090953002061203</v>
      </c>
      <c r="I309" s="57">
        <f>RES_hhdet_in_tes!I$177</f>
        <v>0.23965127850006515</v>
      </c>
      <c r="J309" s="57">
        <f>RES_hhdet_in_tes!J$177</f>
        <v>0.21329556739538116</v>
      </c>
      <c r="K309" s="57">
        <f>RES_hhdet_in_tes!K$177</f>
        <v>0.27867421488373684</v>
      </c>
      <c r="L309" s="57">
        <f>RES_hhdet_in_tes!L$177</f>
        <v>0.21138126433637011</v>
      </c>
      <c r="M309" s="57">
        <f>RES_hhdet_in_tes!M$177</f>
        <v>0.17521673919750022</v>
      </c>
      <c r="N309" s="57">
        <f>RES_hhdet_in_tes!N$177</f>
        <v>0.18569927704322142</v>
      </c>
      <c r="O309" s="57">
        <f>RES_hhdet_in_tes!O$177</f>
        <v>0.20133357390161599</v>
      </c>
      <c r="P309" s="57">
        <f>RES_hhdet_in_tes!P$177</f>
        <v>0.23994913193870945</v>
      </c>
      <c r="Q309" s="57">
        <f>RES_hhdet_in_tes!Q$177</f>
        <v>0.1866089721747736</v>
      </c>
    </row>
    <row r="311" spans="1:17" ht="12" customHeight="1" x14ac:dyDescent="0.25">
      <c r="A311" s="152" t="s">
        <v>191</v>
      </c>
      <c r="B311" s="175"/>
      <c r="C311" s="175">
        <f t="shared" ref="C311:Q326" si="88">IF(C293=0,"",C293/C275)</f>
        <v>0.74521091481685375</v>
      </c>
      <c r="D311" s="175">
        <f t="shared" si="88"/>
        <v>0.75055504334816725</v>
      </c>
      <c r="E311" s="175">
        <f t="shared" si="88"/>
        <v>0.75508838240201193</v>
      </c>
      <c r="F311" s="175">
        <f t="shared" si="88"/>
        <v>0.76037849509821587</v>
      </c>
      <c r="G311" s="175">
        <f t="shared" si="88"/>
        <v>0.76681122294513204</v>
      </c>
      <c r="H311" s="175">
        <f t="shared" si="88"/>
        <v>0.77146331218935527</v>
      </c>
      <c r="I311" s="175">
        <f t="shared" si="88"/>
        <v>0.77738248081053762</v>
      </c>
      <c r="J311" s="175">
        <f t="shared" si="88"/>
        <v>0.78112000564476702</v>
      </c>
      <c r="K311" s="175">
        <f t="shared" si="88"/>
        <v>0.7885973905708098</v>
      </c>
      <c r="L311" s="175">
        <f t="shared" si="88"/>
        <v>0.79083379687130018</v>
      </c>
      <c r="M311" s="175">
        <f t="shared" si="88"/>
        <v>0.79240865828256035</v>
      </c>
      <c r="N311" s="175">
        <f t="shared" si="88"/>
        <v>0.80464862844628948</v>
      </c>
      <c r="O311" s="175">
        <f t="shared" si="88"/>
        <v>0.80393213330486946</v>
      </c>
      <c r="P311" s="175">
        <f t="shared" si="88"/>
        <v>0.80842801925052021</v>
      </c>
      <c r="Q311" s="175">
        <f t="shared" si="88"/>
        <v>0.80813720270303868</v>
      </c>
    </row>
    <row r="312" spans="1:17" ht="12" customHeight="1" x14ac:dyDescent="0.25">
      <c r="A312" s="158" t="s">
        <v>65</v>
      </c>
      <c r="B312" s="169"/>
      <c r="C312" s="169">
        <f t="shared" si="88"/>
        <v>0.75082739453444924</v>
      </c>
      <c r="D312" s="169">
        <f t="shared" si="88"/>
        <v>0.75562781841266202</v>
      </c>
      <c r="E312" s="169">
        <f t="shared" si="88"/>
        <v>0.76009613197255388</v>
      </c>
      <c r="F312" s="169">
        <f t="shared" si="88"/>
        <v>0.76441700759596887</v>
      </c>
      <c r="G312" s="169">
        <f t="shared" si="88"/>
        <v>0.76981438682867387</v>
      </c>
      <c r="H312" s="169">
        <f t="shared" si="88"/>
        <v>0.77423344931739624</v>
      </c>
      <c r="I312" s="169">
        <f t="shared" si="88"/>
        <v>0.77708919942630905</v>
      </c>
      <c r="J312" s="169">
        <f t="shared" si="88"/>
        <v>0.77723482034219871</v>
      </c>
      <c r="K312" s="169">
        <f t="shared" si="88"/>
        <v>0.78186208225184273</v>
      </c>
      <c r="L312" s="169">
        <f t="shared" si="88"/>
        <v>0.78316542400212963</v>
      </c>
      <c r="M312" s="169">
        <f t="shared" si="88"/>
        <v>0.77711192397139128</v>
      </c>
      <c r="N312" s="169">
        <f t="shared" si="88"/>
        <v>0.79932720528063339</v>
      </c>
      <c r="O312" s="169">
        <f t="shared" si="88"/>
        <v>0.8038798167041864</v>
      </c>
      <c r="P312" s="169">
        <f t="shared" si="88"/>
        <v>0.80775754569440439</v>
      </c>
      <c r="Q312" s="169">
        <f t="shared" si="88"/>
        <v>0.81123533529013114</v>
      </c>
    </row>
    <row r="313" spans="1:17" ht="12" customHeight="1" x14ac:dyDescent="0.25">
      <c r="A313" s="23" t="s">
        <v>60</v>
      </c>
      <c r="B313" s="65"/>
      <c r="C313" s="65">
        <f t="shared" si="88"/>
        <v>0.75082739453444924</v>
      </c>
      <c r="D313" s="65">
        <f t="shared" si="88"/>
        <v>0.75562781841266202</v>
      </c>
      <c r="E313" s="65">
        <f t="shared" si="88"/>
        <v>0.76009613197255388</v>
      </c>
      <c r="F313" s="65">
        <f t="shared" si="88"/>
        <v>0.76441700759596887</v>
      </c>
      <c r="G313" s="65">
        <f t="shared" si="88"/>
        <v>0.76981438682867387</v>
      </c>
      <c r="H313" s="65">
        <f t="shared" si="88"/>
        <v>0.77423344931739624</v>
      </c>
      <c r="I313" s="65">
        <f t="shared" si="88"/>
        <v>0.77708919942630905</v>
      </c>
      <c r="J313" s="65">
        <f t="shared" si="88"/>
        <v>0.77723482034219871</v>
      </c>
      <c r="K313" s="65">
        <f t="shared" si="88"/>
        <v>0.78186208225184273</v>
      </c>
      <c r="L313" s="65">
        <f t="shared" si="88"/>
        <v>0.78316542400212963</v>
      </c>
      <c r="M313" s="65">
        <f t="shared" si="88"/>
        <v>0.77711192397139128</v>
      </c>
      <c r="N313" s="65">
        <f t="shared" si="88"/>
        <v>0.79932720528063339</v>
      </c>
      <c r="O313" s="65">
        <f t="shared" si="88"/>
        <v>0.8038798167041864</v>
      </c>
      <c r="P313" s="65">
        <f t="shared" si="88"/>
        <v>0.80775754569440439</v>
      </c>
      <c r="Q313" s="65">
        <f t="shared" si="88"/>
        <v>0.81123533529013114</v>
      </c>
    </row>
    <row r="314" spans="1:17" ht="12" customHeight="1" x14ac:dyDescent="0.25">
      <c r="A314" s="158" t="s">
        <v>112</v>
      </c>
      <c r="B314" s="169"/>
      <c r="C314" s="169">
        <f t="shared" si="88"/>
        <v>1.8997584731396091</v>
      </c>
      <c r="D314" s="169">
        <f t="shared" si="88"/>
        <v>1.9613764044213648</v>
      </c>
      <c r="E314" s="169">
        <f t="shared" si="88"/>
        <v>2.0320200249188463</v>
      </c>
      <c r="F314" s="169">
        <f t="shared" si="88"/>
        <v>2.1190608765765693</v>
      </c>
      <c r="G314" s="169">
        <f t="shared" si="88"/>
        <v>2.2236654369492967</v>
      </c>
      <c r="H314" s="169">
        <f t="shared" si="88"/>
        <v>2.3403865091289808</v>
      </c>
      <c r="I314" s="169">
        <f t="shared" si="88"/>
        <v>2.4787974054643751</v>
      </c>
      <c r="J314" s="169">
        <f t="shared" si="88"/>
        <v>2.5250675331975416</v>
      </c>
      <c r="K314" s="169">
        <f t="shared" si="88"/>
        <v>2.7113182080962939</v>
      </c>
      <c r="L314" s="169">
        <f t="shared" si="88"/>
        <v>2.9276121350799551</v>
      </c>
      <c r="M314" s="169">
        <f t="shared" si="88"/>
        <v>3.1196255109669293</v>
      </c>
      <c r="N314" s="169">
        <f t="shared" si="88"/>
        <v>3.28172491242394</v>
      </c>
      <c r="O314" s="169">
        <f t="shared" si="88"/>
        <v>3.4092364835174762</v>
      </c>
      <c r="P314" s="169">
        <f t="shared" si="88"/>
        <v>3.5146567102947102</v>
      </c>
      <c r="Q314" s="169">
        <f t="shared" si="88"/>
        <v>3.5895929895735668</v>
      </c>
    </row>
    <row r="315" spans="1:17" ht="12" customHeight="1" x14ac:dyDescent="0.25">
      <c r="A315" s="23" t="s">
        <v>60</v>
      </c>
      <c r="B315" s="73"/>
      <c r="C315" s="73">
        <f t="shared" si="88"/>
        <v>1.8997584731396091</v>
      </c>
      <c r="D315" s="73">
        <f t="shared" si="88"/>
        <v>1.9613764044213648</v>
      </c>
      <c r="E315" s="73">
        <f t="shared" si="88"/>
        <v>2.0320200249188463</v>
      </c>
      <c r="F315" s="73">
        <f t="shared" si="88"/>
        <v>2.1190608765765693</v>
      </c>
      <c r="G315" s="73">
        <f t="shared" si="88"/>
        <v>2.2236654369492967</v>
      </c>
      <c r="H315" s="73">
        <f t="shared" si="88"/>
        <v>2.3403865091289808</v>
      </c>
      <c r="I315" s="73">
        <f t="shared" si="88"/>
        <v>2.4787974054643751</v>
      </c>
      <c r="J315" s="73">
        <f t="shared" si="88"/>
        <v>2.5250675331975416</v>
      </c>
      <c r="K315" s="73">
        <f t="shared" si="88"/>
        <v>2.7113182080962939</v>
      </c>
      <c r="L315" s="73">
        <f t="shared" si="88"/>
        <v>2.9276121350799551</v>
      </c>
      <c r="M315" s="73">
        <f t="shared" si="88"/>
        <v>3.1196255109669293</v>
      </c>
      <c r="N315" s="73">
        <f t="shared" si="88"/>
        <v>3.28172491242394</v>
      </c>
      <c r="O315" s="73">
        <f t="shared" si="88"/>
        <v>3.4092364835174762</v>
      </c>
      <c r="P315" s="73">
        <f t="shared" si="88"/>
        <v>3.5146567102947102</v>
      </c>
      <c r="Q315" s="73">
        <f t="shared" si="88"/>
        <v>3.5895929895735668</v>
      </c>
    </row>
    <row r="316" spans="1:17" ht="12" customHeight="1" x14ac:dyDescent="0.25">
      <c r="A316" s="158" t="s">
        <v>63</v>
      </c>
      <c r="B316" s="169"/>
      <c r="C316" s="169">
        <f t="shared" si="88"/>
        <v>0.70125895057586762</v>
      </c>
      <c r="D316" s="169">
        <f t="shared" si="88"/>
        <v>0.70921334756786714</v>
      </c>
      <c r="E316" s="169">
        <f t="shared" si="88"/>
        <v>0.71355066700118519</v>
      </c>
      <c r="F316" s="169">
        <f t="shared" si="88"/>
        <v>0.7218482501608281</v>
      </c>
      <c r="G316" s="169">
        <f t="shared" si="88"/>
        <v>0.73039082434952252</v>
      </c>
      <c r="H316" s="169">
        <f t="shared" si="88"/>
        <v>0.73736096171608156</v>
      </c>
      <c r="I316" s="169">
        <f t="shared" si="88"/>
        <v>0.75266577360006215</v>
      </c>
      <c r="J316" s="169">
        <f t="shared" si="88"/>
        <v>0.77135276642615502</v>
      </c>
      <c r="K316" s="169">
        <f t="shared" si="88"/>
        <v>0.78351465859103575</v>
      </c>
      <c r="L316" s="169">
        <f t="shared" si="88"/>
        <v>0.79343015144724705</v>
      </c>
      <c r="M316" s="169">
        <f t="shared" si="88"/>
        <v>0.81393717545193212</v>
      </c>
      <c r="N316" s="169">
        <f t="shared" si="88"/>
        <v>0.79216125259620906</v>
      </c>
      <c r="O316" s="169">
        <f t="shared" si="88"/>
        <v>0.77302815803152158</v>
      </c>
      <c r="P316" s="169">
        <f t="shared" si="88"/>
        <v>0.7803762557517514</v>
      </c>
      <c r="Q316" s="169">
        <f t="shared" si="88"/>
        <v>0.77896475847944679</v>
      </c>
    </row>
    <row r="317" spans="1:17" ht="12" customHeight="1" x14ac:dyDescent="0.25">
      <c r="A317" s="167" t="s">
        <v>144</v>
      </c>
      <c r="B317" s="174"/>
      <c r="C317" s="174" t="str">
        <f t="shared" si="88"/>
        <v/>
      </c>
      <c r="D317" s="174" t="str">
        <f t="shared" si="88"/>
        <v/>
      </c>
      <c r="E317" s="174" t="str">
        <f t="shared" si="88"/>
        <v/>
      </c>
      <c r="F317" s="174" t="str">
        <f t="shared" si="88"/>
        <v/>
      </c>
      <c r="G317" s="174" t="str">
        <f t="shared" si="88"/>
        <v/>
      </c>
      <c r="H317" s="174" t="str">
        <f t="shared" si="88"/>
        <v/>
      </c>
      <c r="I317" s="174" t="str">
        <f t="shared" si="88"/>
        <v/>
      </c>
      <c r="J317" s="174" t="str">
        <f t="shared" si="88"/>
        <v/>
      </c>
      <c r="K317" s="174" t="str">
        <f t="shared" si="88"/>
        <v/>
      </c>
      <c r="L317" s="174" t="str">
        <f t="shared" si="88"/>
        <v/>
      </c>
      <c r="M317" s="174" t="str">
        <f t="shared" si="88"/>
        <v/>
      </c>
      <c r="N317" s="174" t="str">
        <f t="shared" si="88"/>
        <v/>
      </c>
      <c r="O317" s="174" t="str">
        <f t="shared" si="88"/>
        <v/>
      </c>
      <c r="P317" s="174" t="str">
        <f t="shared" si="88"/>
        <v/>
      </c>
      <c r="Q317" s="174" t="str">
        <f t="shared" si="88"/>
        <v/>
      </c>
    </row>
    <row r="318" spans="1:17" ht="12" customHeight="1" x14ac:dyDescent="0.25">
      <c r="A318" s="167" t="s">
        <v>143</v>
      </c>
      <c r="B318" s="174"/>
      <c r="C318" s="174" t="str">
        <f t="shared" si="88"/>
        <v/>
      </c>
      <c r="D318" s="174" t="str">
        <f t="shared" si="88"/>
        <v/>
      </c>
      <c r="E318" s="174" t="str">
        <f t="shared" si="88"/>
        <v/>
      </c>
      <c r="F318" s="174" t="str">
        <f t="shared" si="88"/>
        <v/>
      </c>
      <c r="G318" s="174" t="str">
        <f t="shared" si="88"/>
        <v/>
      </c>
      <c r="H318" s="174" t="str">
        <f t="shared" si="88"/>
        <v/>
      </c>
      <c r="I318" s="174" t="str">
        <f t="shared" si="88"/>
        <v/>
      </c>
      <c r="J318" s="174" t="str">
        <f t="shared" si="88"/>
        <v/>
      </c>
      <c r="K318" s="174" t="str">
        <f t="shared" si="88"/>
        <v/>
      </c>
      <c r="L318" s="174" t="str">
        <f t="shared" si="88"/>
        <v/>
      </c>
      <c r="M318" s="174" t="str">
        <f t="shared" si="88"/>
        <v/>
      </c>
      <c r="N318" s="174" t="str">
        <f t="shared" si="88"/>
        <v/>
      </c>
      <c r="O318" s="174" t="str">
        <f t="shared" si="88"/>
        <v/>
      </c>
      <c r="P318" s="174" t="str">
        <f t="shared" si="88"/>
        <v/>
      </c>
      <c r="Q318" s="174" t="str">
        <f t="shared" si="88"/>
        <v/>
      </c>
    </row>
    <row r="319" spans="1:17" ht="12" customHeight="1" x14ac:dyDescent="0.25">
      <c r="A319" s="166" t="s">
        <v>57</v>
      </c>
      <c r="B319" s="173"/>
      <c r="C319" s="173" t="str">
        <f t="shared" si="88"/>
        <v/>
      </c>
      <c r="D319" s="173" t="str">
        <f t="shared" si="88"/>
        <v/>
      </c>
      <c r="E319" s="173" t="str">
        <f t="shared" si="88"/>
        <v/>
      </c>
      <c r="F319" s="173" t="str">
        <f t="shared" si="88"/>
        <v/>
      </c>
      <c r="G319" s="173" t="str">
        <f t="shared" si="88"/>
        <v/>
      </c>
      <c r="H319" s="173" t="str">
        <f t="shared" si="88"/>
        <v/>
      </c>
      <c r="I319" s="173" t="str">
        <f t="shared" si="88"/>
        <v/>
      </c>
      <c r="J319" s="173" t="str">
        <f t="shared" si="88"/>
        <v/>
      </c>
      <c r="K319" s="173" t="str">
        <f t="shared" si="88"/>
        <v/>
      </c>
      <c r="L319" s="173" t="str">
        <f t="shared" si="88"/>
        <v/>
      </c>
      <c r="M319" s="173" t="str">
        <f t="shared" si="88"/>
        <v/>
      </c>
      <c r="N319" s="173" t="str">
        <f t="shared" si="88"/>
        <v/>
      </c>
      <c r="O319" s="173" t="str">
        <f t="shared" si="88"/>
        <v/>
      </c>
      <c r="P319" s="173" t="str">
        <f t="shared" si="88"/>
        <v/>
      </c>
      <c r="Q319" s="173" t="str">
        <f t="shared" si="88"/>
        <v/>
      </c>
    </row>
    <row r="320" spans="1:17" ht="12" customHeight="1" x14ac:dyDescent="0.25">
      <c r="A320" s="147" t="s">
        <v>59</v>
      </c>
      <c r="B320" s="172"/>
      <c r="C320" s="172" t="str">
        <f t="shared" si="88"/>
        <v/>
      </c>
      <c r="D320" s="172" t="str">
        <f t="shared" si="88"/>
        <v/>
      </c>
      <c r="E320" s="172" t="str">
        <f t="shared" si="88"/>
        <v/>
      </c>
      <c r="F320" s="172" t="str">
        <f t="shared" si="88"/>
        <v/>
      </c>
      <c r="G320" s="172" t="str">
        <f t="shared" si="88"/>
        <v/>
      </c>
      <c r="H320" s="172" t="str">
        <f t="shared" si="88"/>
        <v/>
      </c>
      <c r="I320" s="172" t="str">
        <f t="shared" si="88"/>
        <v/>
      </c>
      <c r="J320" s="172" t="str">
        <f t="shared" si="88"/>
        <v/>
      </c>
      <c r="K320" s="172" t="str">
        <f t="shared" si="88"/>
        <v/>
      </c>
      <c r="L320" s="172" t="str">
        <f t="shared" si="88"/>
        <v/>
      </c>
      <c r="M320" s="172" t="str">
        <f t="shared" si="88"/>
        <v/>
      </c>
      <c r="N320" s="172" t="str">
        <f t="shared" si="88"/>
        <v/>
      </c>
      <c r="O320" s="172" t="str">
        <f t="shared" si="88"/>
        <v/>
      </c>
      <c r="P320" s="172" t="str">
        <f t="shared" si="88"/>
        <v/>
      </c>
      <c r="Q320" s="172" t="str">
        <f t="shared" si="88"/>
        <v/>
      </c>
    </row>
    <row r="321" spans="1:17" ht="12" customHeight="1" x14ac:dyDescent="0.25">
      <c r="A321" s="163" t="s">
        <v>142</v>
      </c>
      <c r="B321" s="171"/>
      <c r="C321" s="171">
        <f t="shared" si="88"/>
        <v>0.70119612129735431</v>
      </c>
      <c r="D321" s="171">
        <f t="shared" si="88"/>
        <v>0.70788283376615335</v>
      </c>
      <c r="E321" s="171">
        <f t="shared" si="88"/>
        <v>0.71338314607009234</v>
      </c>
      <c r="F321" s="171">
        <f t="shared" si="88"/>
        <v>0.72040572174792283</v>
      </c>
      <c r="G321" s="171">
        <f t="shared" si="88"/>
        <v>0.72826819650711294</v>
      </c>
      <c r="H321" s="171">
        <f t="shared" si="88"/>
        <v>0.73570162373386017</v>
      </c>
      <c r="I321" s="171">
        <f t="shared" si="88"/>
        <v>0.7441514650453892</v>
      </c>
      <c r="J321" s="171">
        <f t="shared" si="88"/>
        <v>0.75385527391839013</v>
      </c>
      <c r="K321" s="171">
        <f t="shared" si="88"/>
        <v>0.75334341999902898</v>
      </c>
      <c r="L321" s="171">
        <f t="shared" si="88"/>
        <v>0.75807180316500056</v>
      </c>
      <c r="M321" s="171">
        <f t="shared" si="88"/>
        <v>0.75897692914144399</v>
      </c>
      <c r="N321" s="171">
        <f t="shared" si="88"/>
        <v>0.76190316484629661</v>
      </c>
      <c r="O321" s="171">
        <f t="shared" si="88"/>
        <v>0.7673813728177562</v>
      </c>
      <c r="P321" s="171">
        <f t="shared" si="88"/>
        <v>0.76958403757898997</v>
      </c>
      <c r="Q321" s="171">
        <f t="shared" si="88"/>
        <v>0.77304503868651619</v>
      </c>
    </row>
    <row r="322" spans="1:17" ht="12" customHeight="1" x14ac:dyDescent="0.25">
      <c r="A322" s="161" t="s">
        <v>141</v>
      </c>
      <c r="B322" s="170"/>
      <c r="C322" s="170">
        <f t="shared" si="88"/>
        <v>0.74526865558497046</v>
      </c>
      <c r="D322" s="170">
        <f t="shared" si="88"/>
        <v>0.787372873916938</v>
      </c>
      <c r="E322" s="170">
        <f t="shared" si="88"/>
        <v>0.78806250027656577</v>
      </c>
      <c r="F322" s="170">
        <f t="shared" si="88"/>
        <v>0.79093696500830357</v>
      </c>
      <c r="G322" s="170">
        <f t="shared" si="88"/>
        <v>0.79467512920903927</v>
      </c>
      <c r="H322" s="170">
        <f t="shared" si="88"/>
        <v>0.7925221563593815</v>
      </c>
      <c r="I322" s="170">
        <f t="shared" si="88"/>
        <v>0.80178805733714853</v>
      </c>
      <c r="J322" s="170">
        <f t="shared" si="88"/>
        <v>0.80606465220327261</v>
      </c>
      <c r="K322" s="170">
        <f t="shared" si="88"/>
        <v>0.82029864026599575</v>
      </c>
      <c r="L322" s="170">
        <f t="shared" si="88"/>
        <v>0.81923608814603044</v>
      </c>
      <c r="M322" s="170">
        <f t="shared" si="88"/>
        <v>0.82265540279718652</v>
      </c>
      <c r="N322" s="170">
        <f t="shared" si="88"/>
        <v>0.82724125424238282</v>
      </c>
      <c r="O322" s="170">
        <f t="shared" si="88"/>
        <v>0.82316249809985864</v>
      </c>
      <c r="P322" s="170">
        <f t="shared" si="88"/>
        <v>0.82534242493647647</v>
      </c>
      <c r="Q322" s="170">
        <f t="shared" si="88"/>
        <v>0.82344371266461769</v>
      </c>
    </row>
    <row r="323" spans="1:17" ht="12" customHeight="1" x14ac:dyDescent="0.25">
      <c r="A323" s="148" t="s">
        <v>60</v>
      </c>
      <c r="B323" s="73"/>
      <c r="C323" s="73">
        <f t="shared" si="88"/>
        <v>0.68071388523650767</v>
      </c>
      <c r="D323" s="73">
        <f t="shared" si="88"/>
        <v>0.70902850538388029</v>
      </c>
      <c r="E323" s="73">
        <f t="shared" si="88"/>
        <v>0.71319143363235737</v>
      </c>
      <c r="F323" s="73">
        <f t="shared" si="88"/>
        <v>0.71990379521896186</v>
      </c>
      <c r="G323" s="73">
        <f t="shared" si="88"/>
        <v>0.7240643490072507</v>
      </c>
      <c r="H323" s="73">
        <f t="shared" si="88"/>
        <v>0.72606268751850567</v>
      </c>
      <c r="I323" s="73">
        <f t="shared" si="88"/>
        <v>0.73502965587100344</v>
      </c>
      <c r="J323" s="73">
        <f t="shared" si="88"/>
        <v>0.74120243576044553</v>
      </c>
      <c r="K323" s="73">
        <f t="shared" si="88"/>
        <v>0.75066327884598394</v>
      </c>
      <c r="L323" s="73">
        <f t="shared" si="88"/>
        <v>0.75347648484944274</v>
      </c>
      <c r="M323" s="73">
        <f t="shared" si="88"/>
        <v>0.75780983218418096</v>
      </c>
      <c r="N323" s="73">
        <f t="shared" si="88"/>
        <v>0.76186507755033339</v>
      </c>
      <c r="O323" s="73">
        <f t="shared" si="88"/>
        <v>0.76124293766621409</v>
      </c>
      <c r="P323" s="73">
        <f t="shared" si="88"/>
        <v>0.76385611859400104</v>
      </c>
      <c r="Q323" s="73">
        <f t="shared" si="88"/>
        <v>0.76438358849921761</v>
      </c>
    </row>
    <row r="324" spans="1:17" ht="12" customHeight="1" x14ac:dyDescent="0.25">
      <c r="A324" s="159" t="s">
        <v>59</v>
      </c>
      <c r="B324" s="65"/>
      <c r="C324" s="65">
        <f t="shared" si="88"/>
        <v>1.0179162788998448</v>
      </c>
      <c r="D324" s="65">
        <f t="shared" si="88"/>
        <v>1.0208704032715095</v>
      </c>
      <c r="E324" s="65">
        <f t="shared" si="88"/>
        <v>1.0181432962460522</v>
      </c>
      <c r="F324" s="65">
        <f t="shared" si="88"/>
        <v>1.0112336460415305</v>
      </c>
      <c r="G324" s="65">
        <f t="shared" si="88"/>
        <v>1.0086299576763529</v>
      </c>
      <c r="H324" s="65">
        <f t="shared" si="88"/>
        <v>1.0051033778250702</v>
      </c>
      <c r="I324" s="65">
        <f t="shared" si="88"/>
        <v>1.0046850582397495</v>
      </c>
      <c r="J324" s="65">
        <f t="shared" si="88"/>
        <v>1.0040274803374938</v>
      </c>
      <c r="K324" s="65">
        <f t="shared" si="88"/>
        <v>1.0078764525657193</v>
      </c>
      <c r="L324" s="65">
        <f t="shared" si="88"/>
        <v>1.0057345483806552</v>
      </c>
      <c r="M324" s="65">
        <f t="shared" si="88"/>
        <v>1.0067998875118374</v>
      </c>
      <c r="N324" s="65">
        <f t="shared" si="88"/>
        <v>1.009548802769914</v>
      </c>
      <c r="O324" s="65">
        <f t="shared" si="88"/>
        <v>1.0053628303782089</v>
      </c>
      <c r="P324" s="65">
        <f t="shared" si="88"/>
        <v>1.0070629884384374</v>
      </c>
      <c r="Q324" s="65">
        <f t="shared" si="88"/>
        <v>1.0061112081133823</v>
      </c>
    </row>
    <row r="325" spans="1:17" ht="12" customHeight="1" x14ac:dyDescent="0.25">
      <c r="A325" s="158" t="s">
        <v>62</v>
      </c>
      <c r="B325" s="169"/>
      <c r="C325" s="169">
        <f t="shared" si="88"/>
        <v>0.82113209866743198</v>
      </c>
      <c r="D325" s="169">
        <f t="shared" si="88"/>
        <v>0.8253797899737958</v>
      </c>
      <c r="E325" s="169">
        <f t="shared" si="88"/>
        <v>0.82973616270290895</v>
      </c>
      <c r="F325" s="169">
        <f t="shared" si="88"/>
        <v>0.83415563162732398</v>
      </c>
      <c r="G325" s="169">
        <f t="shared" si="88"/>
        <v>0.83932543818965522</v>
      </c>
      <c r="H325" s="169">
        <f t="shared" si="88"/>
        <v>0.84212943266539564</v>
      </c>
      <c r="I325" s="169">
        <f t="shared" si="88"/>
        <v>0.84666000055942603</v>
      </c>
      <c r="J325" s="169">
        <f t="shared" si="88"/>
        <v>0.85374665303709074</v>
      </c>
      <c r="K325" s="169">
        <f t="shared" si="88"/>
        <v>0.85322628774114939</v>
      </c>
      <c r="L325" s="169">
        <f t="shared" si="88"/>
        <v>0.85576753948994666</v>
      </c>
      <c r="M325" s="169">
        <f t="shared" si="88"/>
        <v>0.8566386399028072</v>
      </c>
      <c r="N325" s="169">
        <f t="shared" si="88"/>
        <v>0.8568654728134083</v>
      </c>
      <c r="O325" s="169">
        <f t="shared" si="88"/>
        <v>0.85649696633799788</v>
      </c>
      <c r="P325" s="169">
        <f t="shared" si="88"/>
        <v>0.85573452118498505</v>
      </c>
      <c r="Q325" s="169">
        <f t="shared" si="88"/>
        <v>0.85807322362994753</v>
      </c>
    </row>
    <row r="326" spans="1:17" ht="12" customHeight="1" x14ac:dyDescent="0.25">
      <c r="A326" s="23" t="s">
        <v>57</v>
      </c>
      <c r="B326" s="73"/>
      <c r="C326" s="73" t="str">
        <f t="shared" si="88"/>
        <v/>
      </c>
      <c r="D326" s="73" t="str">
        <f t="shared" si="88"/>
        <v/>
      </c>
      <c r="E326" s="73" t="str">
        <f t="shared" si="88"/>
        <v/>
      </c>
      <c r="F326" s="73" t="str">
        <f t="shared" si="88"/>
        <v/>
      </c>
      <c r="G326" s="73" t="str">
        <f t="shared" si="88"/>
        <v/>
      </c>
      <c r="H326" s="73" t="str">
        <f t="shared" si="88"/>
        <v/>
      </c>
      <c r="I326" s="73" t="str">
        <f t="shared" si="88"/>
        <v/>
      </c>
      <c r="J326" s="73" t="str">
        <f t="shared" si="88"/>
        <v/>
      </c>
      <c r="K326" s="73" t="str">
        <f t="shared" si="88"/>
        <v/>
      </c>
      <c r="L326" s="73" t="str">
        <f t="shared" si="88"/>
        <v/>
      </c>
      <c r="M326" s="73" t="str">
        <f t="shared" si="88"/>
        <v/>
      </c>
      <c r="N326" s="73" t="str">
        <f t="shared" si="88"/>
        <v/>
      </c>
      <c r="O326" s="73" t="str">
        <f t="shared" si="88"/>
        <v/>
      </c>
      <c r="P326" s="73" t="str">
        <f t="shared" si="88"/>
        <v/>
      </c>
      <c r="Q326" s="73" t="str">
        <f t="shared" si="88"/>
        <v/>
      </c>
    </row>
    <row r="327" spans="1:17" ht="12" customHeight="1" x14ac:dyDescent="0.25">
      <c r="A327" s="29" t="s">
        <v>140</v>
      </c>
      <c r="B327" s="65"/>
      <c r="C327" s="65">
        <f t="shared" ref="C327:Q327" si="89">IF(C309=0,"",C309/C291)</f>
        <v>0.82113209866743198</v>
      </c>
      <c r="D327" s="65">
        <f t="shared" si="89"/>
        <v>0.8253797899737958</v>
      </c>
      <c r="E327" s="65">
        <f t="shared" si="89"/>
        <v>0.82973616270290895</v>
      </c>
      <c r="F327" s="65">
        <f t="shared" si="89"/>
        <v>0.83415563162732398</v>
      </c>
      <c r="G327" s="65">
        <f t="shared" si="89"/>
        <v>0.83932543818965522</v>
      </c>
      <c r="H327" s="65">
        <f t="shared" si="89"/>
        <v>0.84212943266539564</v>
      </c>
      <c r="I327" s="65">
        <f t="shared" si="89"/>
        <v>0.84666000055942603</v>
      </c>
      <c r="J327" s="65">
        <f t="shared" si="89"/>
        <v>0.85374665303709074</v>
      </c>
      <c r="K327" s="65">
        <f t="shared" si="89"/>
        <v>0.85322628774114939</v>
      </c>
      <c r="L327" s="65">
        <f t="shared" si="89"/>
        <v>0.85576753948994666</v>
      </c>
      <c r="M327" s="65">
        <f t="shared" si="89"/>
        <v>0.8566386399028072</v>
      </c>
      <c r="N327" s="65">
        <f t="shared" si="89"/>
        <v>0.8568654728134083</v>
      </c>
      <c r="O327" s="65">
        <f t="shared" si="89"/>
        <v>0.85649696633799788</v>
      </c>
      <c r="P327" s="65">
        <f t="shared" si="89"/>
        <v>0.85573452118498505</v>
      </c>
      <c r="Q327" s="65">
        <f t="shared" si="89"/>
        <v>0.85807322362994753</v>
      </c>
    </row>
    <row r="329" spans="1:17" ht="12" customHeight="1" x14ac:dyDescent="0.25">
      <c r="A329" s="152" t="s">
        <v>190</v>
      </c>
      <c r="B329" s="168"/>
      <c r="C329" s="168">
        <f>SUM(C330,C332,C334,C343)</f>
        <v>0</v>
      </c>
      <c r="D329" s="168">
        <f t="shared" ref="D329:Q329" si="90">SUM(D330,D332,D334,D343)</f>
        <v>0</v>
      </c>
      <c r="E329" s="168">
        <f t="shared" si="90"/>
        <v>0</v>
      </c>
      <c r="F329" s="168">
        <f t="shared" si="90"/>
        <v>0</v>
      </c>
      <c r="G329" s="168">
        <f t="shared" si="90"/>
        <v>0</v>
      </c>
      <c r="H329" s="168">
        <f t="shared" si="90"/>
        <v>0</v>
      </c>
      <c r="I329" s="168">
        <f t="shared" si="90"/>
        <v>0</v>
      </c>
      <c r="J329" s="168">
        <f t="shared" si="90"/>
        <v>0</v>
      </c>
      <c r="K329" s="168">
        <f t="shared" si="90"/>
        <v>0</v>
      </c>
      <c r="L329" s="168">
        <f t="shared" si="90"/>
        <v>0</v>
      </c>
      <c r="M329" s="168">
        <f t="shared" si="90"/>
        <v>0</v>
      </c>
      <c r="N329" s="168">
        <f t="shared" si="90"/>
        <v>0</v>
      </c>
      <c r="O329" s="168">
        <f t="shared" si="90"/>
        <v>0</v>
      </c>
      <c r="P329" s="168">
        <f t="shared" si="90"/>
        <v>0</v>
      </c>
      <c r="Q329" s="168">
        <f t="shared" si="90"/>
        <v>0</v>
      </c>
    </row>
    <row r="330" spans="1:17" ht="12" customHeight="1" x14ac:dyDescent="0.25">
      <c r="A330" s="158" t="s">
        <v>65</v>
      </c>
      <c r="B330" s="157"/>
      <c r="C330" s="157">
        <f>C331</f>
        <v>0</v>
      </c>
      <c r="D330" s="157">
        <f t="shared" ref="D330:Q330" si="91">D331</f>
        <v>0</v>
      </c>
      <c r="E330" s="157">
        <f t="shared" si="91"/>
        <v>0</v>
      </c>
      <c r="F330" s="157">
        <f t="shared" si="91"/>
        <v>0</v>
      </c>
      <c r="G330" s="157">
        <f t="shared" si="91"/>
        <v>0</v>
      </c>
      <c r="H330" s="157">
        <f t="shared" si="91"/>
        <v>0</v>
      </c>
      <c r="I330" s="157">
        <f t="shared" si="91"/>
        <v>0</v>
      </c>
      <c r="J330" s="157">
        <f t="shared" si="91"/>
        <v>0</v>
      </c>
      <c r="K330" s="157">
        <f t="shared" si="91"/>
        <v>0</v>
      </c>
      <c r="L330" s="157">
        <f t="shared" si="91"/>
        <v>0</v>
      </c>
      <c r="M330" s="157">
        <f t="shared" si="91"/>
        <v>0</v>
      </c>
      <c r="N330" s="157">
        <f t="shared" si="91"/>
        <v>0</v>
      </c>
      <c r="O330" s="157">
        <f t="shared" si="91"/>
        <v>0</v>
      </c>
      <c r="P330" s="157">
        <f t="shared" si="91"/>
        <v>0</v>
      </c>
      <c r="Q330" s="157">
        <f t="shared" si="91"/>
        <v>0</v>
      </c>
    </row>
    <row r="331" spans="1:17" ht="12" customHeight="1" x14ac:dyDescent="0.25">
      <c r="A331" s="23" t="s">
        <v>60</v>
      </c>
      <c r="B331" s="57"/>
      <c r="C331" s="57">
        <f>RES_hhdet_in_emi!C$163</f>
        <v>0</v>
      </c>
      <c r="D331" s="57">
        <f>RES_hhdet_in_emi!D$163</f>
        <v>0</v>
      </c>
      <c r="E331" s="57">
        <f>RES_hhdet_in_emi!E$163</f>
        <v>0</v>
      </c>
      <c r="F331" s="57">
        <f>RES_hhdet_in_emi!F$163</f>
        <v>0</v>
      </c>
      <c r="G331" s="57">
        <f>RES_hhdet_in_emi!G$163</f>
        <v>0</v>
      </c>
      <c r="H331" s="57">
        <f>RES_hhdet_in_emi!H$163</f>
        <v>0</v>
      </c>
      <c r="I331" s="57">
        <f>RES_hhdet_in_emi!I$163</f>
        <v>0</v>
      </c>
      <c r="J331" s="57">
        <f>RES_hhdet_in_emi!J$163</f>
        <v>0</v>
      </c>
      <c r="K331" s="57">
        <f>RES_hhdet_in_emi!K$163</f>
        <v>0</v>
      </c>
      <c r="L331" s="57">
        <f>RES_hhdet_in_emi!L$163</f>
        <v>0</v>
      </c>
      <c r="M331" s="57">
        <f>RES_hhdet_in_emi!M$163</f>
        <v>0</v>
      </c>
      <c r="N331" s="57">
        <f>RES_hhdet_in_emi!N$163</f>
        <v>0</v>
      </c>
      <c r="O331" s="57">
        <f>RES_hhdet_in_emi!O$163</f>
        <v>0</v>
      </c>
      <c r="P331" s="57">
        <f>RES_hhdet_in_emi!P$163</f>
        <v>0</v>
      </c>
      <c r="Q331" s="57">
        <f>RES_hhdet_in_emi!Q$163</f>
        <v>0</v>
      </c>
    </row>
    <row r="332" spans="1:17" ht="12" customHeight="1" x14ac:dyDescent="0.25">
      <c r="A332" s="158" t="s">
        <v>112</v>
      </c>
      <c r="B332" s="157"/>
      <c r="C332" s="157">
        <f>C333</f>
        <v>0</v>
      </c>
      <c r="D332" s="157">
        <f t="shared" ref="D332:Q332" si="92">D333</f>
        <v>0</v>
      </c>
      <c r="E332" s="157">
        <f t="shared" si="92"/>
        <v>0</v>
      </c>
      <c r="F332" s="157">
        <f t="shared" si="92"/>
        <v>0</v>
      </c>
      <c r="G332" s="157">
        <f t="shared" si="92"/>
        <v>0</v>
      </c>
      <c r="H332" s="157">
        <f t="shared" si="92"/>
        <v>0</v>
      </c>
      <c r="I332" s="157">
        <f t="shared" si="92"/>
        <v>0</v>
      </c>
      <c r="J332" s="157">
        <f t="shared" si="92"/>
        <v>0</v>
      </c>
      <c r="K332" s="157">
        <f t="shared" si="92"/>
        <v>0</v>
      </c>
      <c r="L332" s="157">
        <f t="shared" si="92"/>
        <v>0</v>
      </c>
      <c r="M332" s="157">
        <f t="shared" si="92"/>
        <v>0</v>
      </c>
      <c r="N332" s="157">
        <f t="shared" si="92"/>
        <v>0</v>
      </c>
      <c r="O332" s="157">
        <f t="shared" si="92"/>
        <v>0</v>
      </c>
      <c r="P332" s="157">
        <f t="shared" si="92"/>
        <v>0</v>
      </c>
      <c r="Q332" s="157">
        <f t="shared" si="92"/>
        <v>0</v>
      </c>
    </row>
    <row r="333" spans="1:17" ht="12" customHeight="1" x14ac:dyDescent="0.25">
      <c r="A333" s="23" t="s">
        <v>60</v>
      </c>
      <c r="B333" s="156"/>
      <c r="C333" s="156">
        <f>RES_hhdet_in_emi!C$165</f>
        <v>0</v>
      </c>
      <c r="D333" s="156">
        <f>RES_hhdet_in_emi!D$165</f>
        <v>0</v>
      </c>
      <c r="E333" s="156">
        <f>RES_hhdet_in_emi!E$165</f>
        <v>0</v>
      </c>
      <c r="F333" s="156">
        <f>RES_hhdet_in_emi!F$165</f>
        <v>0</v>
      </c>
      <c r="G333" s="156">
        <f>RES_hhdet_in_emi!G$165</f>
        <v>0</v>
      </c>
      <c r="H333" s="156">
        <f>RES_hhdet_in_emi!H$165</f>
        <v>0</v>
      </c>
      <c r="I333" s="156">
        <f>RES_hhdet_in_emi!I$165</f>
        <v>0</v>
      </c>
      <c r="J333" s="156">
        <f>RES_hhdet_in_emi!J$165</f>
        <v>0</v>
      </c>
      <c r="K333" s="156">
        <f>RES_hhdet_in_emi!K$165</f>
        <v>0</v>
      </c>
      <c r="L333" s="156">
        <f>RES_hhdet_in_emi!L$165</f>
        <v>0</v>
      </c>
      <c r="M333" s="156">
        <f>RES_hhdet_in_emi!M$165</f>
        <v>0</v>
      </c>
      <c r="N333" s="156">
        <f>RES_hhdet_in_emi!N$165</f>
        <v>0</v>
      </c>
      <c r="O333" s="156">
        <f>RES_hhdet_in_emi!O$165</f>
        <v>0</v>
      </c>
      <c r="P333" s="156">
        <f>RES_hhdet_in_emi!P$165</f>
        <v>0</v>
      </c>
      <c r="Q333" s="156">
        <f>RES_hhdet_in_emi!Q$165</f>
        <v>0</v>
      </c>
    </row>
    <row r="334" spans="1:17" ht="12" customHeight="1" x14ac:dyDescent="0.25">
      <c r="A334" s="158" t="s">
        <v>63</v>
      </c>
      <c r="B334" s="157"/>
      <c r="C334" s="157">
        <f>SUM(C335:C336,C339:C340)</f>
        <v>0</v>
      </c>
      <c r="D334" s="157">
        <f t="shared" ref="D334:Q334" si="93">SUM(D335:D336,D339:D340)</f>
        <v>0</v>
      </c>
      <c r="E334" s="157">
        <f t="shared" si="93"/>
        <v>0</v>
      </c>
      <c r="F334" s="157">
        <f t="shared" si="93"/>
        <v>0</v>
      </c>
      <c r="G334" s="157">
        <f t="shared" si="93"/>
        <v>0</v>
      </c>
      <c r="H334" s="157">
        <f t="shared" si="93"/>
        <v>0</v>
      </c>
      <c r="I334" s="157">
        <f t="shared" si="93"/>
        <v>0</v>
      </c>
      <c r="J334" s="157">
        <f t="shared" si="93"/>
        <v>0</v>
      </c>
      <c r="K334" s="157">
        <f t="shared" si="93"/>
        <v>0</v>
      </c>
      <c r="L334" s="157">
        <f t="shared" si="93"/>
        <v>0</v>
      </c>
      <c r="M334" s="157">
        <f t="shared" si="93"/>
        <v>0</v>
      </c>
      <c r="N334" s="157">
        <f t="shared" si="93"/>
        <v>0</v>
      </c>
      <c r="O334" s="157">
        <f t="shared" si="93"/>
        <v>0</v>
      </c>
      <c r="P334" s="157">
        <f t="shared" si="93"/>
        <v>0</v>
      </c>
      <c r="Q334" s="157">
        <f t="shared" si="93"/>
        <v>0</v>
      </c>
    </row>
    <row r="335" spans="1:17" ht="12" customHeight="1" x14ac:dyDescent="0.25">
      <c r="A335" s="167" t="s">
        <v>144</v>
      </c>
      <c r="B335" s="132"/>
      <c r="C335" s="132">
        <f>RES_hhdet_in_emi!C$167</f>
        <v>0</v>
      </c>
      <c r="D335" s="132">
        <f>RES_hhdet_in_emi!D$167</f>
        <v>0</v>
      </c>
      <c r="E335" s="132">
        <f>RES_hhdet_in_emi!E$167</f>
        <v>0</v>
      </c>
      <c r="F335" s="132">
        <f>RES_hhdet_in_emi!F$167</f>
        <v>0</v>
      </c>
      <c r="G335" s="132">
        <f>RES_hhdet_in_emi!G$167</f>
        <v>0</v>
      </c>
      <c r="H335" s="132">
        <f>RES_hhdet_in_emi!H$167</f>
        <v>0</v>
      </c>
      <c r="I335" s="132">
        <f>RES_hhdet_in_emi!I$167</f>
        <v>0</v>
      </c>
      <c r="J335" s="132">
        <f>RES_hhdet_in_emi!J$167</f>
        <v>0</v>
      </c>
      <c r="K335" s="132">
        <f>RES_hhdet_in_emi!K$167</f>
        <v>0</v>
      </c>
      <c r="L335" s="132">
        <f>RES_hhdet_in_emi!L$167</f>
        <v>0</v>
      </c>
      <c r="M335" s="132">
        <f>RES_hhdet_in_emi!M$167</f>
        <v>0</v>
      </c>
      <c r="N335" s="132">
        <f>RES_hhdet_in_emi!N$167</f>
        <v>0</v>
      </c>
      <c r="O335" s="132">
        <f>RES_hhdet_in_emi!O$167</f>
        <v>0</v>
      </c>
      <c r="P335" s="132">
        <f>RES_hhdet_in_emi!P$167</f>
        <v>0</v>
      </c>
      <c r="Q335" s="132">
        <f>RES_hhdet_in_emi!Q$167</f>
        <v>0</v>
      </c>
    </row>
    <row r="336" spans="1:17" ht="12" customHeight="1" x14ac:dyDescent="0.25">
      <c r="A336" s="167" t="s">
        <v>143</v>
      </c>
      <c r="B336" s="132"/>
      <c r="C336" s="132">
        <f>SUM(C337:C338)</f>
        <v>0</v>
      </c>
      <c r="D336" s="132">
        <f t="shared" ref="D336:Q336" si="94">SUM(D337:D338)</f>
        <v>0</v>
      </c>
      <c r="E336" s="132">
        <f t="shared" si="94"/>
        <v>0</v>
      </c>
      <c r="F336" s="132">
        <f t="shared" si="94"/>
        <v>0</v>
      </c>
      <c r="G336" s="132">
        <f t="shared" si="94"/>
        <v>0</v>
      </c>
      <c r="H336" s="132">
        <f t="shared" si="94"/>
        <v>0</v>
      </c>
      <c r="I336" s="132">
        <f t="shared" si="94"/>
        <v>0</v>
      </c>
      <c r="J336" s="132">
        <f t="shared" si="94"/>
        <v>0</v>
      </c>
      <c r="K336" s="132">
        <f t="shared" si="94"/>
        <v>0</v>
      </c>
      <c r="L336" s="132">
        <f t="shared" si="94"/>
        <v>0</v>
      </c>
      <c r="M336" s="132">
        <f t="shared" si="94"/>
        <v>0</v>
      </c>
      <c r="N336" s="132">
        <f t="shared" si="94"/>
        <v>0</v>
      </c>
      <c r="O336" s="132">
        <f t="shared" si="94"/>
        <v>0</v>
      </c>
      <c r="P336" s="132">
        <f t="shared" si="94"/>
        <v>0</v>
      </c>
      <c r="Q336" s="132">
        <f t="shared" si="94"/>
        <v>0</v>
      </c>
    </row>
    <row r="337" spans="1:17" ht="12" customHeight="1" x14ac:dyDescent="0.25">
      <c r="A337" s="166" t="s">
        <v>57</v>
      </c>
      <c r="B337" s="165"/>
      <c r="C337" s="165">
        <f>RES_hhdet_in_emi!C$169</f>
        <v>0</v>
      </c>
      <c r="D337" s="165">
        <f>RES_hhdet_in_emi!D$169</f>
        <v>0</v>
      </c>
      <c r="E337" s="165">
        <f>RES_hhdet_in_emi!E$169</f>
        <v>0</v>
      </c>
      <c r="F337" s="165">
        <f>RES_hhdet_in_emi!F$169</f>
        <v>0</v>
      </c>
      <c r="G337" s="165">
        <f>RES_hhdet_in_emi!G$169</f>
        <v>0</v>
      </c>
      <c r="H337" s="165">
        <f>RES_hhdet_in_emi!H$169</f>
        <v>0</v>
      </c>
      <c r="I337" s="165">
        <f>RES_hhdet_in_emi!I$169</f>
        <v>0</v>
      </c>
      <c r="J337" s="165">
        <f>RES_hhdet_in_emi!J$169</f>
        <v>0</v>
      </c>
      <c r="K337" s="165">
        <f>RES_hhdet_in_emi!K$169</f>
        <v>0</v>
      </c>
      <c r="L337" s="165">
        <f>RES_hhdet_in_emi!L$169</f>
        <v>0</v>
      </c>
      <c r="M337" s="165">
        <f>RES_hhdet_in_emi!M$169</f>
        <v>0</v>
      </c>
      <c r="N337" s="165">
        <f>RES_hhdet_in_emi!N$169</f>
        <v>0</v>
      </c>
      <c r="O337" s="165">
        <f>RES_hhdet_in_emi!O$169</f>
        <v>0</v>
      </c>
      <c r="P337" s="165">
        <f>RES_hhdet_in_emi!P$169</f>
        <v>0</v>
      </c>
      <c r="Q337" s="165">
        <f>RES_hhdet_in_emi!Q$169</f>
        <v>0</v>
      </c>
    </row>
    <row r="338" spans="1:17" ht="12" customHeight="1" x14ac:dyDescent="0.25">
      <c r="A338" s="147" t="s">
        <v>59</v>
      </c>
      <c r="B338" s="164"/>
      <c r="C338" s="164">
        <f>RES_hhdet_in_emi!C$170</f>
        <v>0</v>
      </c>
      <c r="D338" s="164">
        <f>RES_hhdet_in_emi!D$170</f>
        <v>0</v>
      </c>
      <c r="E338" s="164">
        <f>RES_hhdet_in_emi!E$170</f>
        <v>0</v>
      </c>
      <c r="F338" s="164">
        <f>RES_hhdet_in_emi!F$170</f>
        <v>0</v>
      </c>
      <c r="G338" s="164">
        <f>RES_hhdet_in_emi!G$170</f>
        <v>0</v>
      </c>
      <c r="H338" s="164">
        <f>RES_hhdet_in_emi!H$170</f>
        <v>0</v>
      </c>
      <c r="I338" s="164">
        <f>RES_hhdet_in_emi!I$170</f>
        <v>0</v>
      </c>
      <c r="J338" s="164">
        <f>RES_hhdet_in_emi!J$170</f>
        <v>0</v>
      </c>
      <c r="K338" s="164">
        <f>RES_hhdet_in_emi!K$170</f>
        <v>0</v>
      </c>
      <c r="L338" s="164">
        <f>RES_hhdet_in_emi!L$170</f>
        <v>0</v>
      </c>
      <c r="M338" s="164">
        <f>RES_hhdet_in_emi!M$170</f>
        <v>0</v>
      </c>
      <c r="N338" s="164">
        <f>RES_hhdet_in_emi!N$170</f>
        <v>0</v>
      </c>
      <c r="O338" s="164">
        <f>RES_hhdet_in_emi!O$170</f>
        <v>0</v>
      </c>
      <c r="P338" s="164">
        <f>RES_hhdet_in_emi!P$170</f>
        <v>0</v>
      </c>
      <c r="Q338" s="164">
        <f>RES_hhdet_in_emi!Q$170</f>
        <v>0</v>
      </c>
    </row>
    <row r="339" spans="1:17" ht="12" customHeight="1" x14ac:dyDescent="0.25">
      <c r="A339" s="163" t="s">
        <v>142</v>
      </c>
      <c r="B339" s="162"/>
      <c r="C339" s="162">
        <f>RES_hhdet_in_emi!C$171</f>
        <v>0</v>
      </c>
      <c r="D339" s="162">
        <f>RES_hhdet_in_emi!D$171</f>
        <v>0</v>
      </c>
      <c r="E339" s="162">
        <f>RES_hhdet_in_emi!E$171</f>
        <v>0</v>
      </c>
      <c r="F339" s="162">
        <f>RES_hhdet_in_emi!F$171</f>
        <v>0</v>
      </c>
      <c r="G339" s="162">
        <f>RES_hhdet_in_emi!G$171</f>
        <v>0</v>
      </c>
      <c r="H339" s="162">
        <f>RES_hhdet_in_emi!H$171</f>
        <v>0</v>
      </c>
      <c r="I339" s="162">
        <f>RES_hhdet_in_emi!I$171</f>
        <v>0</v>
      </c>
      <c r="J339" s="162">
        <f>RES_hhdet_in_emi!J$171</f>
        <v>0</v>
      </c>
      <c r="K339" s="162">
        <f>RES_hhdet_in_emi!K$171</f>
        <v>0</v>
      </c>
      <c r="L339" s="162">
        <f>RES_hhdet_in_emi!L$171</f>
        <v>0</v>
      </c>
      <c r="M339" s="162">
        <f>RES_hhdet_in_emi!M$171</f>
        <v>0</v>
      </c>
      <c r="N339" s="162">
        <f>RES_hhdet_in_emi!N$171</f>
        <v>0</v>
      </c>
      <c r="O339" s="162">
        <f>RES_hhdet_in_emi!O$171</f>
        <v>0</v>
      </c>
      <c r="P339" s="162">
        <f>RES_hhdet_in_emi!P$171</f>
        <v>0</v>
      </c>
      <c r="Q339" s="162">
        <f>RES_hhdet_in_emi!Q$171</f>
        <v>0</v>
      </c>
    </row>
    <row r="340" spans="1:17" ht="12" customHeight="1" x14ac:dyDescent="0.25">
      <c r="A340" s="161" t="s">
        <v>141</v>
      </c>
      <c r="B340" s="160"/>
      <c r="C340" s="160">
        <f>SUM(C341:C342)</f>
        <v>0</v>
      </c>
      <c r="D340" s="160">
        <f t="shared" ref="D340:Q340" si="95">SUM(D341:D342)</f>
        <v>0</v>
      </c>
      <c r="E340" s="160">
        <f t="shared" si="95"/>
        <v>0</v>
      </c>
      <c r="F340" s="160">
        <f t="shared" si="95"/>
        <v>0</v>
      </c>
      <c r="G340" s="160">
        <f t="shared" si="95"/>
        <v>0</v>
      </c>
      <c r="H340" s="160">
        <f t="shared" si="95"/>
        <v>0</v>
      </c>
      <c r="I340" s="160">
        <f t="shared" si="95"/>
        <v>0</v>
      </c>
      <c r="J340" s="160">
        <f t="shared" si="95"/>
        <v>0</v>
      </c>
      <c r="K340" s="160">
        <f t="shared" si="95"/>
        <v>0</v>
      </c>
      <c r="L340" s="160">
        <f t="shared" si="95"/>
        <v>0</v>
      </c>
      <c r="M340" s="160">
        <f t="shared" si="95"/>
        <v>0</v>
      </c>
      <c r="N340" s="160">
        <f t="shared" si="95"/>
        <v>0</v>
      </c>
      <c r="O340" s="160">
        <f t="shared" si="95"/>
        <v>0</v>
      </c>
      <c r="P340" s="160">
        <f t="shared" si="95"/>
        <v>0</v>
      </c>
      <c r="Q340" s="160">
        <f t="shared" si="95"/>
        <v>0</v>
      </c>
    </row>
    <row r="341" spans="1:17" ht="12" customHeight="1" x14ac:dyDescent="0.25">
      <c r="A341" s="148" t="s">
        <v>60</v>
      </c>
      <c r="B341" s="156"/>
      <c r="C341" s="156">
        <f>RES_hhdet_in_emi!C$173</f>
        <v>0</v>
      </c>
      <c r="D341" s="156">
        <f>RES_hhdet_in_emi!D$173</f>
        <v>0</v>
      </c>
      <c r="E341" s="156">
        <f>RES_hhdet_in_emi!E$173</f>
        <v>0</v>
      </c>
      <c r="F341" s="156">
        <f>RES_hhdet_in_emi!F$173</f>
        <v>0</v>
      </c>
      <c r="G341" s="156">
        <f>RES_hhdet_in_emi!G$173</f>
        <v>0</v>
      </c>
      <c r="H341" s="156">
        <f>RES_hhdet_in_emi!H$173</f>
        <v>0</v>
      </c>
      <c r="I341" s="156">
        <f>RES_hhdet_in_emi!I$173</f>
        <v>0</v>
      </c>
      <c r="J341" s="156">
        <f>RES_hhdet_in_emi!J$173</f>
        <v>0</v>
      </c>
      <c r="K341" s="156">
        <f>RES_hhdet_in_emi!K$173</f>
        <v>0</v>
      </c>
      <c r="L341" s="156">
        <f>RES_hhdet_in_emi!L$173</f>
        <v>0</v>
      </c>
      <c r="M341" s="156">
        <f>RES_hhdet_in_emi!M$173</f>
        <v>0</v>
      </c>
      <c r="N341" s="156">
        <f>RES_hhdet_in_emi!N$173</f>
        <v>0</v>
      </c>
      <c r="O341" s="156">
        <f>RES_hhdet_in_emi!O$173</f>
        <v>0</v>
      </c>
      <c r="P341" s="156">
        <f>RES_hhdet_in_emi!P$173</f>
        <v>0</v>
      </c>
      <c r="Q341" s="156">
        <f>RES_hhdet_in_emi!Q$173</f>
        <v>0</v>
      </c>
    </row>
    <row r="342" spans="1:17" ht="12" customHeight="1" x14ac:dyDescent="0.25">
      <c r="A342" s="159" t="s">
        <v>59</v>
      </c>
      <c r="B342" s="57"/>
      <c r="C342" s="57">
        <f>RES_hhdet_in_emi!C$174</f>
        <v>0</v>
      </c>
      <c r="D342" s="57">
        <f>RES_hhdet_in_emi!D$174</f>
        <v>0</v>
      </c>
      <c r="E342" s="57">
        <f>RES_hhdet_in_emi!E$174</f>
        <v>0</v>
      </c>
      <c r="F342" s="57">
        <f>RES_hhdet_in_emi!F$174</f>
        <v>0</v>
      </c>
      <c r="G342" s="57">
        <f>RES_hhdet_in_emi!G$174</f>
        <v>0</v>
      </c>
      <c r="H342" s="57">
        <f>RES_hhdet_in_emi!H$174</f>
        <v>0</v>
      </c>
      <c r="I342" s="57">
        <f>RES_hhdet_in_emi!I$174</f>
        <v>0</v>
      </c>
      <c r="J342" s="57">
        <f>RES_hhdet_in_emi!J$174</f>
        <v>0</v>
      </c>
      <c r="K342" s="57">
        <f>RES_hhdet_in_emi!K$174</f>
        <v>0</v>
      </c>
      <c r="L342" s="57">
        <f>RES_hhdet_in_emi!L$174</f>
        <v>0</v>
      </c>
      <c r="M342" s="57">
        <f>RES_hhdet_in_emi!M$174</f>
        <v>0</v>
      </c>
      <c r="N342" s="57">
        <f>RES_hhdet_in_emi!N$174</f>
        <v>0</v>
      </c>
      <c r="O342" s="57">
        <f>RES_hhdet_in_emi!O$174</f>
        <v>0</v>
      </c>
      <c r="P342" s="57">
        <f>RES_hhdet_in_emi!P$174</f>
        <v>0</v>
      </c>
      <c r="Q342" s="57">
        <f>RES_hhdet_in_emi!Q$174</f>
        <v>0</v>
      </c>
    </row>
    <row r="343" spans="1:17" ht="12" customHeight="1" x14ac:dyDescent="0.25">
      <c r="A343" s="158" t="s">
        <v>62</v>
      </c>
      <c r="B343" s="157"/>
      <c r="C343" s="157">
        <f>SUM(C344:C345)</f>
        <v>0</v>
      </c>
      <c r="D343" s="157">
        <f t="shared" ref="D343:Q343" si="96">SUM(D344:D345)</f>
        <v>0</v>
      </c>
      <c r="E343" s="157">
        <f t="shared" si="96"/>
        <v>0</v>
      </c>
      <c r="F343" s="157">
        <f t="shared" si="96"/>
        <v>0</v>
      </c>
      <c r="G343" s="157">
        <f t="shared" si="96"/>
        <v>0</v>
      </c>
      <c r="H343" s="157">
        <f t="shared" si="96"/>
        <v>0</v>
      </c>
      <c r="I343" s="157">
        <f t="shared" si="96"/>
        <v>0</v>
      </c>
      <c r="J343" s="157">
        <f t="shared" si="96"/>
        <v>0</v>
      </c>
      <c r="K343" s="157">
        <f t="shared" si="96"/>
        <v>0</v>
      </c>
      <c r="L343" s="157">
        <f t="shared" si="96"/>
        <v>0</v>
      </c>
      <c r="M343" s="157">
        <f t="shared" si="96"/>
        <v>0</v>
      </c>
      <c r="N343" s="157">
        <f t="shared" si="96"/>
        <v>0</v>
      </c>
      <c r="O343" s="157">
        <f t="shared" si="96"/>
        <v>0</v>
      </c>
      <c r="P343" s="157">
        <f t="shared" si="96"/>
        <v>0</v>
      </c>
      <c r="Q343" s="157">
        <f t="shared" si="96"/>
        <v>0</v>
      </c>
    </row>
    <row r="344" spans="1:17" ht="12" customHeight="1" x14ac:dyDescent="0.25">
      <c r="A344" s="23" t="s">
        <v>57</v>
      </c>
      <c r="B344" s="156"/>
      <c r="C344" s="156">
        <f>RES_hhdet_in_emi!C$176</f>
        <v>0</v>
      </c>
      <c r="D344" s="156">
        <f>RES_hhdet_in_emi!D$176</f>
        <v>0</v>
      </c>
      <c r="E344" s="156">
        <f>RES_hhdet_in_emi!E$176</f>
        <v>0</v>
      </c>
      <c r="F344" s="156">
        <f>RES_hhdet_in_emi!F$176</f>
        <v>0</v>
      </c>
      <c r="G344" s="156">
        <f>RES_hhdet_in_emi!G$176</f>
        <v>0</v>
      </c>
      <c r="H344" s="156">
        <f>RES_hhdet_in_emi!H$176</f>
        <v>0</v>
      </c>
      <c r="I344" s="156">
        <f>RES_hhdet_in_emi!I$176</f>
        <v>0</v>
      </c>
      <c r="J344" s="156">
        <f>RES_hhdet_in_emi!J$176</f>
        <v>0</v>
      </c>
      <c r="K344" s="156">
        <f>RES_hhdet_in_emi!K$176</f>
        <v>0</v>
      </c>
      <c r="L344" s="156">
        <f>RES_hhdet_in_emi!L$176</f>
        <v>0</v>
      </c>
      <c r="M344" s="156">
        <f>RES_hhdet_in_emi!M$176</f>
        <v>0</v>
      </c>
      <c r="N344" s="156">
        <f>RES_hhdet_in_emi!N$176</f>
        <v>0</v>
      </c>
      <c r="O344" s="156">
        <f>RES_hhdet_in_emi!O$176</f>
        <v>0</v>
      </c>
      <c r="P344" s="156">
        <f>RES_hhdet_in_emi!P$176</f>
        <v>0</v>
      </c>
      <c r="Q344" s="156">
        <f>RES_hhdet_in_emi!Q$176</f>
        <v>0</v>
      </c>
    </row>
    <row r="345" spans="1:17" ht="12" customHeight="1" x14ac:dyDescent="0.25">
      <c r="A345" s="29" t="s">
        <v>140</v>
      </c>
      <c r="B345" s="57"/>
      <c r="C345" s="57">
        <f>RES_hhdet_in_emi!C$177</f>
        <v>0</v>
      </c>
      <c r="D345" s="57">
        <f>RES_hhdet_in_emi!D$177</f>
        <v>0</v>
      </c>
      <c r="E345" s="57">
        <f>RES_hhdet_in_emi!E$177</f>
        <v>0</v>
      </c>
      <c r="F345" s="57">
        <f>RES_hhdet_in_emi!F$177</f>
        <v>0</v>
      </c>
      <c r="G345" s="57">
        <f>RES_hhdet_in_emi!G$177</f>
        <v>0</v>
      </c>
      <c r="H345" s="57">
        <f>RES_hhdet_in_emi!H$177</f>
        <v>0</v>
      </c>
      <c r="I345" s="57">
        <f>RES_hhdet_in_emi!I$177</f>
        <v>0</v>
      </c>
      <c r="J345" s="57">
        <f>RES_hhdet_in_emi!J$177</f>
        <v>0</v>
      </c>
      <c r="K345" s="57">
        <f>RES_hhdet_in_emi!K$177</f>
        <v>0</v>
      </c>
      <c r="L345" s="57">
        <f>RES_hhdet_in_emi!L$177</f>
        <v>0</v>
      </c>
      <c r="M345" s="57">
        <f>RES_hhdet_in_emi!M$177</f>
        <v>0</v>
      </c>
      <c r="N345" s="57">
        <f>RES_hhdet_in_emi!N$177</f>
        <v>0</v>
      </c>
      <c r="O345" s="57">
        <f>RES_hhdet_in_emi!O$177</f>
        <v>0</v>
      </c>
      <c r="P345" s="57">
        <f>RES_hhdet_in_emi!P$177</f>
        <v>0</v>
      </c>
      <c r="Q345" s="57">
        <f>RES_hhdet_in_emi!Q$177</f>
        <v>0</v>
      </c>
    </row>
    <row r="347" spans="1:17" ht="12" customHeight="1" x14ac:dyDescent="0.25">
      <c r="A347" s="152" t="s">
        <v>189</v>
      </c>
      <c r="B347" s="168"/>
      <c r="C347" s="168">
        <f t="shared" ref="C347:Q347" si="97">C348+C350+C352+C361</f>
        <v>19246.239462395773</v>
      </c>
      <c r="D347" s="168">
        <f t="shared" si="97"/>
        <v>17462.911942821564</v>
      </c>
      <c r="E347" s="168">
        <f t="shared" si="97"/>
        <v>18412.371475461048</v>
      </c>
      <c r="F347" s="168">
        <f t="shared" si="97"/>
        <v>19669.632732802085</v>
      </c>
      <c r="G347" s="168">
        <f t="shared" si="97"/>
        <v>19296.741842726795</v>
      </c>
      <c r="H347" s="168">
        <f t="shared" si="97"/>
        <v>21115.245501779766</v>
      </c>
      <c r="I347" s="168">
        <f t="shared" si="97"/>
        <v>18473.305015004888</v>
      </c>
      <c r="J347" s="168">
        <f t="shared" si="97"/>
        <v>19656.830599918874</v>
      </c>
      <c r="K347" s="168">
        <f t="shared" si="97"/>
        <v>16366.524557781047</v>
      </c>
      <c r="L347" s="168">
        <f t="shared" si="97"/>
        <v>18095.349663880032</v>
      </c>
      <c r="M347" s="168">
        <f t="shared" si="97"/>
        <v>14638.180036909947</v>
      </c>
      <c r="N347" s="168">
        <f t="shared" si="97"/>
        <v>14587.563254831528</v>
      </c>
      <c r="O347" s="168">
        <f t="shared" si="97"/>
        <v>16207.26420284471</v>
      </c>
      <c r="P347" s="168">
        <f t="shared" si="97"/>
        <v>15092.10135285767</v>
      </c>
      <c r="Q347" s="168">
        <f t="shared" si="97"/>
        <v>16569.27889763761</v>
      </c>
    </row>
    <row r="348" spans="1:17" ht="12" customHeight="1" x14ac:dyDescent="0.25">
      <c r="A348" s="158" t="s">
        <v>65</v>
      </c>
      <c r="B348" s="157"/>
      <c r="C348" s="157">
        <f t="shared" ref="C348:Q348" si="98">C349</f>
        <v>14982.255698828791</v>
      </c>
      <c r="D348" s="157">
        <f t="shared" si="98"/>
        <v>13451.155170669028</v>
      </c>
      <c r="E348" s="157">
        <f t="shared" si="98"/>
        <v>14317.290127021857</v>
      </c>
      <c r="F348" s="157">
        <f t="shared" si="98"/>
        <v>15447.606575354734</v>
      </c>
      <c r="G348" s="157">
        <f t="shared" si="98"/>
        <v>15136.753263350452</v>
      </c>
      <c r="H348" s="157">
        <f t="shared" si="98"/>
        <v>16697.136989383234</v>
      </c>
      <c r="I348" s="157">
        <f t="shared" si="98"/>
        <v>14243.883595772981</v>
      </c>
      <c r="J348" s="157">
        <f t="shared" si="98"/>
        <v>15458.795011546494</v>
      </c>
      <c r="K348" s="157">
        <f t="shared" si="98"/>
        <v>12550.418581560685</v>
      </c>
      <c r="L348" s="157">
        <f t="shared" si="98"/>
        <v>14138.839845179231</v>
      </c>
      <c r="M348" s="157">
        <f t="shared" si="98"/>
        <v>10772.970191033846</v>
      </c>
      <c r="N348" s="157">
        <f t="shared" si="98"/>
        <v>10633.853456490766</v>
      </c>
      <c r="O348" s="157">
        <f t="shared" si="98"/>
        <v>11891.815275808693</v>
      </c>
      <c r="P348" s="157">
        <f t="shared" si="98"/>
        <v>10782.413472267139</v>
      </c>
      <c r="Q348" s="157">
        <f t="shared" si="98"/>
        <v>12070.897298042104</v>
      </c>
    </row>
    <row r="349" spans="1:17" ht="12" customHeight="1" x14ac:dyDescent="0.25">
      <c r="A349" s="23" t="s">
        <v>60</v>
      </c>
      <c r="B349" s="57"/>
      <c r="C349" s="57">
        <f>IF(C277=0,0,C277/0.086*1000000/C$49)</f>
        <v>14982.255698828791</v>
      </c>
      <c r="D349" s="57">
        <f t="shared" ref="D349:Q349" si="99">IF(D277=0,0,D277/0.086*1000000/D$49)</f>
        <v>13451.155170669028</v>
      </c>
      <c r="E349" s="57">
        <f t="shared" si="99"/>
        <v>14317.290127021857</v>
      </c>
      <c r="F349" s="57">
        <f t="shared" si="99"/>
        <v>15447.606575354734</v>
      </c>
      <c r="G349" s="57">
        <f t="shared" si="99"/>
        <v>15136.753263350452</v>
      </c>
      <c r="H349" s="57">
        <f t="shared" si="99"/>
        <v>16697.136989383234</v>
      </c>
      <c r="I349" s="57">
        <f t="shared" si="99"/>
        <v>14243.883595772981</v>
      </c>
      <c r="J349" s="57">
        <f t="shared" si="99"/>
        <v>15458.795011546494</v>
      </c>
      <c r="K349" s="57">
        <f t="shared" si="99"/>
        <v>12550.418581560685</v>
      </c>
      <c r="L349" s="57">
        <f t="shared" si="99"/>
        <v>14138.839845179231</v>
      </c>
      <c r="M349" s="57">
        <f t="shared" si="99"/>
        <v>10772.970191033846</v>
      </c>
      <c r="N349" s="57">
        <f t="shared" si="99"/>
        <v>10633.853456490766</v>
      </c>
      <c r="O349" s="57">
        <f t="shared" si="99"/>
        <v>11891.815275808693</v>
      </c>
      <c r="P349" s="57">
        <f t="shared" si="99"/>
        <v>10782.413472267139</v>
      </c>
      <c r="Q349" s="57">
        <f t="shared" si="99"/>
        <v>12070.897298042104</v>
      </c>
    </row>
    <row r="350" spans="1:17" ht="12" customHeight="1" x14ac:dyDescent="0.25">
      <c r="A350" s="158" t="s">
        <v>112</v>
      </c>
      <c r="B350" s="157"/>
      <c r="C350" s="157">
        <f t="shared" ref="C350:Q350" si="100">C351</f>
        <v>5.9510127559848227</v>
      </c>
      <c r="D350" s="157">
        <f t="shared" si="100"/>
        <v>5.7332419721580381</v>
      </c>
      <c r="E350" s="157">
        <f t="shared" si="100"/>
        <v>3.9791236653082853</v>
      </c>
      <c r="F350" s="157">
        <f t="shared" si="100"/>
        <v>5.6171719918190846</v>
      </c>
      <c r="G350" s="157">
        <f t="shared" si="100"/>
        <v>12.023630910535006</v>
      </c>
      <c r="H350" s="157">
        <f t="shared" si="100"/>
        <v>10.849600679704846</v>
      </c>
      <c r="I350" s="157">
        <f t="shared" si="100"/>
        <v>16.568955631471095</v>
      </c>
      <c r="J350" s="157">
        <f t="shared" si="100"/>
        <v>17.897075467829872</v>
      </c>
      <c r="K350" s="157">
        <f t="shared" si="100"/>
        <v>24.345729170120677</v>
      </c>
      <c r="L350" s="157">
        <f t="shared" si="100"/>
        <v>21.530961891749492</v>
      </c>
      <c r="M350" s="157">
        <f t="shared" si="100"/>
        <v>19.907777127497603</v>
      </c>
      <c r="N350" s="157">
        <f t="shared" si="100"/>
        <v>20.522841625819161</v>
      </c>
      <c r="O350" s="157">
        <f t="shared" si="100"/>
        <v>22.890860866344688</v>
      </c>
      <c r="P350" s="157">
        <f t="shared" si="100"/>
        <v>21.623368290684624</v>
      </c>
      <c r="Q350" s="157">
        <f t="shared" si="100"/>
        <v>6.1683293734588984</v>
      </c>
    </row>
    <row r="351" spans="1:17" ht="12" customHeight="1" x14ac:dyDescent="0.25">
      <c r="A351" s="23" t="s">
        <v>60</v>
      </c>
      <c r="B351" s="156"/>
      <c r="C351" s="156">
        <f>IF(C279=0,0,C279/0.086*1000000/C$49)</f>
        <v>5.9510127559848227</v>
      </c>
      <c r="D351" s="156">
        <f t="shared" ref="D351:Q351" si="101">IF(D279=0,0,D279/0.086*1000000/D$49)</f>
        <v>5.7332419721580381</v>
      </c>
      <c r="E351" s="156">
        <f t="shared" si="101"/>
        <v>3.9791236653082853</v>
      </c>
      <c r="F351" s="156">
        <f t="shared" si="101"/>
        <v>5.6171719918190846</v>
      </c>
      <c r="G351" s="156">
        <f t="shared" si="101"/>
        <v>12.023630910535006</v>
      </c>
      <c r="H351" s="156">
        <f t="shared" si="101"/>
        <v>10.849600679704846</v>
      </c>
      <c r="I351" s="156">
        <f t="shared" si="101"/>
        <v>16.568955631471095</v>
      </c>
      <c r="J351" s="156">
        <f t="shared" si="101"/>
        <v>17.897075467829872</v>
      </c>
      <c r="K351" s="156">
        <f t="shared" si="101"/>
        <v>24.345729170120677</v>
      </c>
      <c r="L351" s="156">
        <f t="shared" si="101"/>
        <v>21.530961891749492</v>
      </c>
      <c r="M351" s="156">
        <f t="shared" si="101"/>
        <v>19.907777127497603</v>
      </c>
      <c r="N351" s="156">
        <f t="shared" si="101"/>
        <v>20.522841625819161</v>
      </c>
      <c r="O351" s="156">
        <f t="shared" si="101"/>
        <v>22.890860866344688</v>
      </c>
      <c r="P351" s="156">
        <f t="shared" si="101"/>
        <v>21.623368290684624</v>
      </c>
      <c r="Q351" s="156">
        <f t="shared" si="101"/>
        <v>6.1683293734588984</v>
      </c>
    </row>
    <row r="352" spans="1:17" ht="12" customHeight="1" x14ac:dyDescent="0.25">
      <c r="A352" s="158" t="s">
        <v>63</v>
      </c>
      <c r="B352" s="157"/>
      <c r="C352" s="157">
        <f>IF(C280=0,0,C280/0.086*1000000/SUM(C$53:C$56))</f>
        <v>3456.0963519780275</v>
      </c>
      <c r="D352" s="157">
        <f t="shared" ref="D352:Q352" si="102">IF(D280=0,0,D280/0.086*1000000/SUM(D$53:D$56))</f>
        <v>3227.4924172888955</v>
      </c>
      <c r="E352" s="157">
        <f t="shared" si="102"/>
        <v>3289.3105129679284</v>
      </c>
      <c r="F352" s="157">
        <f t="shared" si="102"/>
        <v>3393.2933102011584</v>
      </c>
      <c r="G352" s="157">
        <f t="shared" si="102"/>
        <v>3339.262318475242</v>
      </c>
      <c r="H352" s="157">
        <f t="shared" si="102"/>
        <v>3576.6431935039795</v>
      </c>
      <c r="I352" s="157">
        <f t="shared" si="102"/>
        <v>3360.5167302704817</v>
      </c>
      <c r="J352" s="157">
        <f t="shared" si="102"/>
        <v>3334.479467674465</v>
      </c>
      <c r="K352" s="157">
        <f t="shared" si="102"/>
        <v>2974.2008219180852</v>
      </c>
      <c r="L352" s="157">
        <f t="shared" si="102"/>
        <v>3097.6257982826191</v>
      </c>
      <c r="M352" s="157">
        <f t="shared" si="102"/>
        <v>3009.7827915032012</v>
      </c>
      <c r="N352" s="157">
        <f t="shared" si="102"/>
        <v>3085.2395819474732</v>
      </c>
      <c r="O352" s="157">
        <f t="shared" si="102"/>
        <v>3410.2933042012519</v>
      </c>
      <c r="P352" s="157">
        <f t="shared" si="102"/>
        <v>3372.4474315613584</v>
      </c>
      <c r="Q352" s="157">
        <f t="shared" si="102"/>
        <v>3525.2539793944347</v>
      </c>
    </row>
    <row r="353" spans="1:17" ht="12" customHeight="1" x14ac:dyDescent="0.25">
      <c r="A353" s="167" t="s">
        <v>144</v>
      </c>
      <c r="B353" s="132"/>
      <c r="C353" s="132">
        <f>IF(C281=0,0,C281/0.086*1000000/C$53)</f>
        <v>0</v>
      </c>
      <c r="D353" s="132">
        <f t="shared" ref="D353:Q353" si="103">IF(D281=0,0,D281/0.086*1000000/D$53)</f>
        <v>0</v>
      </c>
      <c r="E353" s="132">
        <f t="shared" si="103"/>
        <v>0</v>
      </c>
      <c r="F353" s="132">
        <f t="shared" si="103"/>
        <v>0</v>
      </c>
      <c r="G353" s="132">
        <f t="shared" si="103"/>
        <v>0</v>
      </c>
      <c r="H353" s="132">
        <f t="shared" si="103"/>
        <v>0</v>
      </c>
      <c r="I353" s="132">
        <f t="shared" si="103"/>
        <v>0</v>
      </c>
      <c r="J353" s="132">
        <f t="shared" si="103"/>
        <v>0</v>
      </c>
      <c r="K353" s="132">
        <f t="shared" si="103"/>
        <v>0</v>
      </c>
      <c r="L353" s="132">
        <f t="shared" si="103"/>
        <v>0</v>
      </c>
      <c r="M353" s="132">
        <f t="shared" si="103"/>
        <v>0</v>
      </c>
      <c r="N353" s="132">
        <f t="shared" si="103"/>
        <v>0</v>
      </c>
      <c r="O353" s="132">
        <f t="shared" si="103"/>
        <v>0</v>
      </c>
      <c r="P353" s="132">
        <f t="shared" si="103"/>
        <v>0</v>
      </c>
      <c r="Q353" s="132">
        <f t="shared" si="103"/>
        <v>0</v>
      </c>
    </row>
    <row r="354" spans="1:17" ht="12" customHeight="1" x14ac:dyDescent="0.25">
      <c r="A354" s="167" t="s">
        <v>143</v>
      </c>
      <c r="B354" s="132"/>
      <c r="C354" s="132">
        <f>IF(C282=0,0,C282/0.086*1000000/C$54)</f>
        <v>0</v>
      </c>
      <c r="D354" s="132">
        <f t="shared" ref="D354:Q354" si="104">IF(D282=0,0,D282/0.086*1000000/D$54)</f>
        <v>0</v>
      </c>
      <c r="E354" s="132">
        <f t="shared" si="104"/>
        <v>0</v>
      </c>
      <c r="F354" s="132">
        <f t="shared" si="104"/>
        <v>0</v>
      </c>
      <c r="G354" s="132">
        <f t="shared" si="104"/>
        <v>0</v>
      </c>
      <c r="H354" s="132">
        <f t="shared" si="104"/>
        <v>0</v>
      </c>
      <c r="I354" s="132">
        <f t="shared" si="104"/>
        <v>0</v>
      </c>
      <c r="J354" s="132">
        <f t="shared" si="104"/>
        <v>0</v>
      </c>
      <c r="K354" s="132">
        <f t="shared" si="104"/>
        <v>0</v>
      </c>
      <c r="L354" s="132">
        <f t="shared" si="104"/>
        <v>0</v>
      </c>
      <c r="M354" s="132">
        <f t="shared" si="104"/>
        <v>0</v>
      </c>
      <c r="N354" s="132">
        <f t="shared" si="104"/>
        <v>0</v>
      </c>
      <c r="O354" s="132">
        <f t="shared" si="104"/>
        <v>0</v>
      </c>
      <c r="P354" s="132">
        <f t="shared" si="104"/>
        <v>0</v>
      </c>
      <c r="Q354" s="132">
        <f t="shared" si="104"/>
        <v>0</v>
      </c>
    </row>
    <row r="355" spans="1:17" ht="12" customHeight="1" x14ac:dyDescent="0.25">
      <c r="A355" s="166" t="s">
        <v>57</v>
      </c>
      <c r="B355" s="165"/>
      <c r="C355" s="165">
        <f t="shared" ref="C355:Q356" si="105">IF(C283=0,0,C283/0.086*1000000/C$54)</f>
        <v>0</v>
      </c>
      <c r="D355" s="165">
        <f t="shared" si="105"/>
        <v>0</v>
      </c>
      <c r="E355" s="165">
        <f t="shared" si="105"/>
        <v>0</v>
      </c>
      <c r="F355" s="165">
        <f t="shared" si="105"/>
        <v>0</v>
      </c>
      <c r="G355" s="165">
        <f t="shared" si="105"/>
        <v>0</v>
      </c>
      <c r="H355" s="165">
        <f t="shared" si="105"/>
        <v>0</v>
      </c>
      <c r="I355" s="165">
        <f t="shared" si="105"/>
        <v>0</v>
      </c>
      <c r="J355" s="165">
        <f t="shared" si="105"/>
        <v>0</v>
      </c>
      <c r="K355" s="165">
        <f t="shared" si="105"/>
        <v>0</v>
      </c>
      <c r="L355" s="165">
        <f t="shared" si="105"/>
        <v>0</v>
      </c>
      <c r="M355" s="165">
        <f t="shared" si="105"/>
        <v>0</v>
      </c>
      <c r="N355" s="165">
        <f t="shared" si="105"/>
        <v>0</v>
      </c>
      <c r="O355" s="165">
        <f t="shared" si="105"/>
        <v>0</v>
      </c>
      <c r="P355" s="165">
        <f t="shared" si="105"/>
        <v>0</v>
      </c>
      <c r="Q355" s="165">
        <f t="shared" si="105"/>
        <v>0</v>
      </c>
    </row>
    <row r="356" spans="1:17" ht="12" customHeight="1" x14ac:dyDescent="0.25">
      <c r="A356" s="147" t="s">
        <v>59</v>
      </c>
      <c r="B356" s="164"/>
      <c r="C356" s="164">
        <f t="shared" si="105"/>
        <v>0</v>
      </c>
      <c r="D356" s="164">
        <f t="shared" si="105"/>
        <v>0</v>
      </c>
      <c r="E356" s="164">
        <f t="shared" si="105"/>
        <v>0</v>
      </c>
      <c r="F356" s="164">
        <f t="shared" si="105"/>
        <v>0</v>
      </c>
      <c r="G356" s="164">
        <f t="shared" si="105"/>
        <v>0</v>
      </c>
      <c r="H356" s="164">
        <f t="shared" si="105"/>
        <v>0</v>
      </c>
      <c r="I356" s="164">
        <f t="shared" si="105"/>
        <v>0</v>
      </c>
      <c r="J356" s="164">
        <f t="shared" si="105"/>
        <v>0</v>
      </c>
      <c r="K356" s="164">
        <f t="shared" si="105"/>
        <v>0</v>
      </c>
      <c r="L356" s="164">
        <f t="shared" si="105"/>
        <v>0</v>
      </c>
      <c r="M356" s="164">
        <f t="shared" si="105"/>
        <v>0</v>
      </c>
      <c r="N356" s="164">
        <f t="shared" si="105"/>
        <v>0</v>
      </c>
      <c r="O356" s="164">
        <f t="shared" si="105"/>
        <v>0</v>
      </c>
      <c r="P356" s="164">
        <f t="shared" si="105"/>
        <v>0</v>
      </c>
      <c r="Q356" s="164">
        <f t="shared" si="105"/>
        <v>0</v>
      </c>
    </row>
    <row r="357" spans="1:17" ht="12" customHeight="1" x14ac:dyDescent="0.25">
      <c r="A357" s="163" t="s">
        <v>142</v>
      </c>
      <c r="B357" s="162"/>
      <c r="C357" s="162">
        <f>IF(C285=0,0,C285/0.086*1000000/C$55)</f>
        <v>3456.6163865308795</v>
      </c>
      <c r="D357" s="162">
        <f t="shared" ref="D357:Q357" si="106">IF(D285=0,0,D285/0.086*1000000/D$55)</f>
        <v>3234.2378271792686</v>
      </c>
      <c r="E357" s="162">
        <f t="shared" si="106"/>
        <v>3290.2251857225019</v>
      </c>
      <c r="F357" s="162">
        <f t="shared" si="106"/>
        <v>3401.987966894485</v>
      </c>
      <c r="G357" s="162">
        <f t="shared" si="106"/>
        <v>3351.6028794993881</v>
      </c>
      <c r="H357" s="162">
        <f t="shared" si="106"/>
        <v>3589.8324277216338</v>
      </c>
      <c r="I357" s="162">
        <f t="shared" si="106"/>
        <v>3416.3479651982229</v>
      </c>
      <c r="J357" s="162">
        <f t="shared" si="106"/>
        <v>3458.282340422822</v>
      </c>
      <c r="K357" s="162">
        <f t="shared" si="106"/>
        <v>3093.7673022537301</v>
      </c>
      <c r="L357" s="162">
        <f t="shared" si="106"/>
        <v>3288.5474360925914</v>
      </c>
      <c r="M357" s="162">
        <f t="shared" si="106"/>
        <v>3307.0742985349293</v>
      </c>
      <c r="N357" s="162">
        <f t="shared" si="106"/>
        <v>3247.2856612941782</v>
      </c>
      <c r="O357" s="162">
        <f t="shared" si="106"/>
        <v>3455.828137924048</v>
      </c>
      <c r="P357" s="162">
        <f t="shared" si="106"/>
        <v>3460.1384201938263</v>
      </c>
      <c r="Q357" s="162">
        <f t="shared" si="106"/>
        <v>3585.3865468710505</v>
      </c>
    </row>
    <row r="358" spans="1:17" ht="12" customHeight="1" x14ac:dyDescent="0.25">
      <c r="A358" s="161" t="s">
        <v>141</v>
      </c>
      <c r="B358" s="160"/>
      <c r="C358" s="160">
        <f>IF(C286=0,0,C286/0.086*1000000/C$56)</f>
        <v>3126.6074716719213</v>
      </c>
      <c r="D358" s="160">
        <f t="shared" ref="D358:Q358" si="107">IF(D286=0,0,D286/0.086*1000000/D$56)</f>
        <v>2875.2262367853791</v>
      </c>
      <c r="E358" s="160">
        <f t="shared" si="107"/>
        <v>2927.3427704386054</v>
      </c>
      <c r="F358" s="160">
        <f t="shared" si="107"/>
        <v>3023.2318501344143</v>
      </c>
      <c r="G358" s="160">
        <f t="shared" si="107"/>
        <v>3004.2578158235592</v>
      </c>
      <c r="H358" s="160">
        <f t="shared" si="107"/>
        <v>3187.352269929323</v>
      </c>
      <c r="I358" s="160">
        <f t="shared" si="107"/>
        <v>3070.969263345286</v>
      </c>
      <c r="J358" s="160">
        <f t="shared" si="107"/>
        <v>3113.3718708379974</v>
      </c>
      <c r="K358" s="160">
        <f t="shared" si="107"/>
        <v>2840.3681841643634</v>
      </c>
      <c r="L358" s="160">
        <f t="shared" si="107"/>
        <v>2971.7086367070847</v>
      </c>
      <c r="M358" s="160">
        <f t="shared" si="107"/>
        <v>2967.4668559618181</v>
      </c>
      <c r="N358" s="160">
        <f t="shared" si="107"/>
        <v>2916.5069151403454</v>
      </c>
      <c r="O358" s="160">
        <f t="shared" si="107"/>
        <v>3053.1269688310831</v>
      </c>
      <c r="P358" s="160">
        <f t="shared" si="107"/>
        <v>3050.3506176444685</v>
      </c>
      <c r="Q358" s="160">
        <f t="shared" si="107"/>
        <v>3130.7304923073302</v>
      </c>
    </row>
    <row r="359" spans="1:17" ht="12" customHeight="1" x14ac:dyDescent="0.25">
      <c r="A359" s="148" t="s">
        <v>60</v>
      </c>
      <c r="B359" s="156"/>
      <c r="C359" s="156">
        <f t="shared" ref="C359:Q360" si="108">IF(C287=0,0,C287/0.086*1000000/C$56)</f>
        <v>2528.0428378007769</v>
      </c>
      <c r="D359" s="156">
        <f t="shared" si="108"/>
        <v>2152.8801202548766</v>
      </c>
      <c r="E359" s="156">
        <f t="shared" si="108"/>
        <v>2208.6284337644493</v>
      </c>
      <c r="F359" s="156">
        <f t="shared" si="108"/>
        <v>2286.0957800859837</v>
      </c>
      <c r="G359" s="156">
        <f t="shared" si="108"/>
        <v>2258.795321972817</v>
      </c>
      <c r="H359" s="156">
        <f t="shared" si="108"/>
        <v>2428.2166089777302</v>
      </c>
      <c r="I359" s="156">
        <f t="shared" si="108"/>
        <v>2310.6915267537252</v>
      </c>
      <c r="J359" s="156">
        <f t="shared" si="108"/>
        <v>2345.0272845057616</v>
      </c>
      <c r="K359" s="156">
        <f t="shared" si="108"/>
        <v>2071.3948761109282</v>
      </c>
      <c r="L359" s="156">
        <f t="shared" si="108"/>
        <v>2197.0321870136468</v>
      </c>
      <c r="M359" s="156">
        <f t="shared" si="108"/>
        <v>2194.6364660219338</v>
      </c>
      <c r="N359" s="156">
        <f t="shared" si="108"/>
        <v>2146.6942387573349</v>
      </c>
      <c r="O359" s="156">
        <f t="shared" si="108"/>
        <v>2278.7194522705231</v>
      </c>
      <c r="P359" s="156">
        <f t="shared" si="108"/>
        <v>2279.1767085833731</v>
      </c>
      <c r="Q359" s="156">
        <f t="shared" si="108"/>
        <v>2365.8144603735072</v>
      </c>
    </row>
    <row r="360" spans="1:17" ht="12" customHeight="1" x14ac:dyDescent="0.25">
      <c r="A360" s="159" t="s">
        <v>59</v>
      </c>
      <c r="B360" s="57"/>
      <c r="C360" s="57">
        <f t="shared" si="108"/>
        <v>598.56463387114434</v>
      </c>
      <c r="D360" s="57">
        <f t="shared" si="108"/>
        <v>722.34611653050229</v>
      </c>
      <c r="E360" s="57">
        <f t="shared" si="108"/>
        <v>718.71433667415567</v>
      </c>
      <c r="F360" s="57">
        <f t="shared" si="108"/>
        <v>737.13607004843084</v>
      </c>
      <c r="G360" s="57">
        <f t="shared" si="108"/>
        <v>745.46249385074145</v>
      </c>
      <c r="H360" s="57">
        <f t="shared" si="108"/>
        <v>759.13566095159274</v>
      </c>
      <c r="I360" s="57">
        <f t="shared" si="108"/>
        <v>760.2777365915606</v>
      </c>
      <c r="J360" s="57">
        <f t="shared" si="108"/>
        <v>768.34458633223574</v>
      </c>
      <c r="K360" s="57">
        <f t="shared" si="108"/>
        <v>768.97330805343563</v>
      </c>
      <c r="L360" s="57">
        <f t="shared" si="108"/>
        <v>774.67644969343792</v>
      </c>
      <c r="M360" s="57">
        <f t="shared" si="108"/>
        <v>772.83038993988407</v>
      </c>
      <c r="N360" s="57">
        <f t="shared" si="108"/>
        <v>769.8126763830104</v>
      </c>
      <c r="O360" s="57">
        <f t="shared" si="108"/>
        <v>774.40751656056079</v>
      </c>
      <c r="P360" s="57">
        <f t="shared" si="108"/>
        <v>771.17390906109551</v>
      </c>
      <c r="Q360" s="57">
        <f t="shared" si="108"/>
        <v>764.91603193382275</v>
      </c>
    </row>
    <row r="361" spans="1:17" ht="12" customHeight="1" x14ac:dyDescent="0.25">
      <c r="A361" s="158" t="s">
        <v>62</v>
      </c>
      <c r="B361" s="157"/>
      <c r="C361" s="157">
        <f>IF(C289=0,0,C289/0.086*1000000/SUM(C$58:C$59))</f>
        <v>801.93639883296987</v>
      </c>
      <c r="D361" s="157">
        <f t="shared" ref="D361:Q361" si="109">IF(D289=0,0,D289/0.086*1000000/SUM(D$58:D$59))</f>
        <v>778.53111289147864</v>
      </c>
      <c r="E361" s="157">
        <f t="shared" si="109"/>
        <v>801.7917118059521</v>
      </c>
      <c r="F361" s="157">
        <f t="shared" si="109"/>
        <v>823.11567525437727</v>
      </c>
      <c r="G361" s="157">
        <f t="shared" si="109"/>
        <v>808.70262999056501</v>
      </c>
      <c r="H361" s="157">
        <f t="shared" si="109"/>
        <v>830.61571821284963</v>
      </c>
      <c r="I361" s="157">
        <f t="shared" si="109"/>
        <v>852.33573332995365</v>
      </c>
      <c r="J361" s="157">
        <f t="shared" si="109"/>
        <v>845.65904523008567</v>
      </c>
      <c r="K361" s="157">
        <f t="shared" si="109"/>
        <v>817.55942513215439</v>
      </c>
      <c r="L361" s="157">
        <f t="shared" si="109"/>
        <v>837.35305852643455</v>
      </c>
      <c r="M361" s="157">
        <f t="shared" si="109"/>
        <v>835.51927724540326</v>
      </c>
      <c r="N361" s="157">
        <f t="shared" si="109"/>
        <v>847.94737476746911</v>
      </c>
      <c r="O361" s="157">
        <f t="shared" si="109"/>
        <v>882.26476196842202</v>
      </c>
      <c r="P361" s="157">
        <f t="shared" si="109"/>
        <v>915.61708073848808</v>
      </c>
      <c r="Q361" s="157">
        <f t="shared" si="109"/>
        <v>966.95929082761336</v>
      </c>
    </row>
    <row r="362" spans="1:17" ht="12" customHeight="1" x14ac:dyDescent="0.25">
      <c r="A362" s="23" t="s">
        <v>57</v>
      </c>
      <c r="B362" s="156"/>
      <c r="C362" s="156">
        <f>IF(C290=0,0,C290/0.086*1000000/C$58)</f>
        <v>0</v>
      </c>
      <c r="D362" s="156">
        <f t="shared" ref="D362:Q362" si="110">IF(D290=0,0,D290/0.086*1000000/D$58)</f>
        <v>0</v>
      </c>
      <c r="E362" s="156">
        <f t="shared" si="110"/>
        <v>0</v>
      </c>
      <c r="F362" s="156">
        <f t="shared" si="110"/>
        <v>0</v>
      </c>
      <c r="G362" s="156">
        <f t="shared" si="110"/>
        <v>0</v>
      </c>
      <c r="H362" s="156">
        <f t="shared" si="110"/>
        <v>0</v>
      </c>
      <c r="I362" s="156">
        <f t="shared" si="110"/>
        <v>0</v>
      </c>
      <c r="J362" s="156">
        <f t="shared" si="110"/>
        <v>0</v>
      </c>
      <c r="K362" s="156">
        <f t="shared" si="110"/>
        <v>0</v>
      </c>
      <c r="L362" s="156">
        <f t="shared" si="110"/>
        <v>0</v>
      </c>
      <c r="M362" s="156">
        <f t="shared" si="110"/>
        <v>0</v>
      </c>
      <c r="N362" s="156">
        <f t="shared" si="110"/>
        <v>0</v>
      </c>
      <c r="O362" s="156">
        <f t="shared" si="110"/>
        <v>0</v>
      </c>
      <c r="P362" s="156">
        <f t="shared" si="110"/>
        <v>0</v>
      </c>
      <c r="Q362" s="156">
        <f t="shared" si="110"/>
        <v>0</v>
      </c>
    </row>
    <row r="363" spans="1:17" ht="12" customHeight="1" x14ac:dyDescent="0.25">
      <c r="A363" s="29" t="s">
        <v>140</v>
      </c>
      <c r="B363" s="57"/>
      <c r="C363" s="57">
        <f>IF(C291=0,0,C291/0.086*1000000/C$59)</f>
        <v>801.93639883296987</v>
      </c>
      <c r="D363" s="57">
        <f t="shared" ref="D363:Q363" si="111">IF(D291=0,0,D291/0.086*1000000/D$59)</f>
        <v>778.53111289147864</v>
      </c>
      <c r="E363" s="57">
        <f t="shared" si="111"/>
        <v>801.7917118059521</v>
      </c>
      <c r="F363" s="57">
        <f t="shared" si="111"/>
        <v>823.11567525437727</v>
      </c>
      <c r="G363" s="57">
        <f t="shared" si="111"/>
        <v>808.70262999056501</v>
      </c>
      <c r="H363" s="57">
        <f t="shared" si="111"/>
        <v>830.61571821284963</v>
      </c>
      <c r="I363" s="57">
        <f t="shared" si="111"/>
        <v>852.33573332995365</v>
      </c>
      <c r="J363" s="57">
        <f t="shared" si="111"/>
        <v>845.65904523008567</v>
      </c>
      <c r="K363" s="57">
        <f t="shared" si="111"/>
        <v>817.55942513215439</v>
      </c>
      <c r="L363" s="57">
        <f t="shared" si="111"/>
        <v>837.35305852643455</v>
      </c>
      <c r="M363" s="57">
        <f t="shared" si="111"/>
        <v>835.51927724540326</v>
      </c>
      <c r="N363" s="57">
        <f t="shared" si="111"/>
        <v>847.94737476746911</v>
      </c>
      <c r="O363" s="57">
        <f t="shared" si="111"/>
        <v>882.26476196842202</v>
      </c>
      <c r="P363" s="57">
        <f t="shared" si="111"/>
        <v>915.61708073848808</v>
      </c>
      <c r="Q363" s="57">
        <f t="shared" si="111"/>
        <v>966.95929082761336</v>
      </c>
    </row>
    <row r="365" spans="1:17" ht="12" customHeight="1" x14ac:dyDescent="0.25">
      <c r="A365" s="152" t="s">
        <v>188</v>
      </c>
      <c r="B365" s="168"/>
      <c r="C365" s="168">
        <f t="shared" ref="C365:Q365" si="112">C366+C368+C370+C379</f>
        <v>14342.507716556183</v>
      </c>
      <c r="D365" s="168">
        <f t="shared" si="112"/>
        <v>13106.876630229666</v>
      </c>
      <c r="E365" s="168">
        <f t="shared" si="112"/>
        <v>13902.967793590826</v>
      </c>
      <c r="F365" s="168">
        <f t="shared" si="112"/>
        <v>14956.365736502659</v>
      </c>
      <c r="G365" s="168">
        <f t="shared" si="112"/>
        <v>14796.958211277837</v>
      </c>
      <c r="H365" s="168">
        <f t="shared" si="112"/>
        <v>16289.637232494406</v>
      </c>
      <c r="I365" s="168">
        <f t="shared" si="112"/>
        <v>14360.82368133425</v>
      </c>
      <c r="J365" s="168">
        <f t="shared" si="112"/>
        <v>15354.34362916686</v>
      </c>
      <c r="K365" s="168">
        <f t="shared" si="112"/>
        <v>12906.598558979205</v>
      </c>
      <c r="L365" s="168">
        <f t="shared" si="112"/>
        <v>14310.414080400053</v>
      </c>
      <c r="M365" s="168">
        <f t="shared" si="112"/>
        <v>11599.420602746368</v>
      </c>
      <c r="N365" s="168">
        <f t="shared" si="112"/>
        <v>11737.862765373682</v>
      </c>
      <c r="O365" s="168">
        <f t="shared" si="112"/>
        <v>13029.540485628593</v>
      </c>
      <c r="P365" s="168">
        <f t="shared" si="112"/>
        <v>12200.877603018822</v>
      </c>
      <c r="Q365" s="168">
        <f t="shared" si="112"/>
        <v>13390.250699143347</v>
      </c>
    </row>
    <row r="366" spans="1:17" ht="12" customHeight="1" x14ac:dyDescent="0.25">
      <c r="A366" s="158" t="s">
        <v>65</v>
      </c>
      <c r="B366" s="157"/>
      <c r="C366" s="157">
        <f t="shared" ref="C366:Q366" si="113">C367</f>
        <v>11249.088010600524</v>
      </c>
      <c r="D366" s="157">
        <f t="shared" si="113"/>
        <v>10164.067036742837</v>
      </c>
      <c r="E366" s="157">
        <f t="shared" si="113"/>
        <v>10882.516845878148</v>
      </c>
      <c r="F366" s="157">
        <f t="shared" si="113"/>
        <v>11808.413192852477</v>
      </c>
      <c r="G366" s="157">
        <f t="shared" si="113"/>
        <v>11652.490432003058</v>
      </c>
      <c r="H366" s="157">
        <f t="shared" si="113"/>
        <v>12927.481965015268</v>
      </c>
      <c r="I366" s="157">
        <f t="shared" si="113"/>
        <v>11068.768100160763</v>
      </c>
      <c r="J366" s="157">
        <f t="shared" si="113"/>
        <v>12015.113763506217</v>
      </c>
      <c r="K366" s="157">
        <f t="shared" si="113"/>
        <v>9812.6964053112551</v>
      </c>
      <c r="L366" s="157">
        <f t="shared" si="113"/>
        <v>11073.050502247996</v>
      </c>
      <c r="M366" s="157">
        <f t="shared" si="113"/>
        <v>8371.8035920407565</v>
      </c>
      <c r="N366" s="157">
        <f t="shared" si="113"/>
        <v>8499.9283647405682</v>
      </c>
      <c r="O366" s="157">
        <f t="shared" si="113"/>
        <v>9559.5902841971347</v>
      </c>
      <c r="P366" s="157">
        <f t="shared" si="113"/>
        <v>8709.5758430207843</v>
      </c>
      <c r="Q366" s="157">
        <f t="shared" si="113"/>
        <v>9792.3384168299253</v>
      </c>
    </row>
    <row r="367" spans="1:17" ht="12" customHeight="1" x14ac:dyDescent="0.25">
      <c r="A367" s="23" t="s">
        <v>60</v>
      </c>
      <c r="B367" s="57"/>
      <c r="C367" s="57">
        <f t="shared" ref="C367:Q367" si="114">IF(C295=0,0,C295/0.086*1000000/C$49)</f>
        <v>11249.088010600524</v>
      </c>
      <c r="D367" s="57">
        <f t="shared" si="114"/>
        <v>10164.067036742837</v>
      </c>
      <c r="E367" s="57">
        <f t="shared" si="114"/>
        <v>10882.516845878148</v>
      </c>
      <c r="F367" s="57">
        <f t="shared" si="114"/>
        <v>11808.413192852477</v>
      </c>
      <c r="G367" s="57">
        <f t="shared" si="114"/>
        <v>11652.490432003058</v>
      </c>
      <c r="H367" s="57">
        <f t="shared" si="114"/>
        <v>12927.481965015268</v>
      </c>
      <c r="I367" s="57">
        <f t="shared" si="114"/>
        <v>11068.768100160763</v>
      </c>
      <c r="J367" s="57">
        <f t="shared" si="114"/>
        <v>12015.113763506217</v>
      </c>
      <c r="K367" s="57">
        <f t="shared" si="114"/>
        <v>9812.6964053112551</v>
      </c>
      <c r="L367" s="57">
        <f t="shared" si="114"/>
        <v>11073.050502247996</v>
      </c>
      <c r="M367" s="57">
        <f t="shared" si="114"/>
        <v>8371.8035920407565</v>
      </c>
      <c r="N367" s="57">
        <f t="shared" si="114"/>
        <v>8499.9283647405682</v>
      </c>
      <c r="O367" s="57">
        <f t="shared" si="114"/>
        <v>9559.5902841971347</v>
      </c>
      <c r="P367" s="57">
        <f t="shared" si="114"/>
        <v>8709.5758430207843</v>
      </c>
      <c r="Q367" s="57">
        <f t="shared" si="114"/>
        <v>9792.3384168299253</v>
      </c>
    </row>
    <row r="368" spans="1:17" ht="12" customHeight="1" x14ac:dyDescent="0.25">
      <c r="A368" s="158" t="s">
        <v>112</v>
      </c>
      <c r="B368" s="157"/>
      <c r="C368" s="157">
        <f t="shared" ref="C368:Q368" si="115">C369</f>
        <v>11.305486906944063</v>
      </c>
      <c r="D368" s="157">
        <f t="shared" si="115"/>
        <v>11.245045525028987</v>
      </c>
      <c r="E368" s="157">
        <f t="shared" si="115"/>
        <v>8.0856589695349115</v>
      </c>
      <c r="F368" s="157">
        <f t="shared" si="115"/>
        <v>11.903129404865501</v>
      </c>
      <c r="G368" s="157">
        <f t="shared" si="115"/>
        <v>26.736532482391901</v>
      </c>
      <c r="H368" s="157">
        <f t="shared" si="115"/>
        <v>25.392259060217839</v>
      </c>
      <c r="I368" s="157">
        <f t="shared" si="115"/>
        <v>41.071084230544898</v>
      </c>
      <c r="J368" s="157">
        <f t="shared" si="115"/>
        <v>45.191324203003418</v>
      </c>
      <c r="K368" s="157">
        <f t="shared" si="115"/>
        <v>66.009018788329257</v>
      </c>
      <c r="L368" s="157">
        <f t="shared" si="115"/>
        <v>63.034305314229876</v>
      </c>
      <c r="M368" s="157">
        <f t="shared" si="115"/>
        <v>62.104809393585462</v>
      </c>
      <c r="N368" s="157">
        <f t="shared" si="115"/>
        <v>67.350320637181781</v>
      </c>
      <c r="O368" s="157">
        <f t="shared" si="115"/>
        <v>78.040358004664782</v>
      </c>
      <c r="P368" s="157">
        <f t="shared" si="115"/>
        <v>75.998716462028582</v>
      </c>
      <c r="Q368" s="157">
        <f t="shared" si="115"/>
        <v>22.141791876348773</v>
      </c>
    </row>
    <row r="369" spans="1:17" ht="12" customHeight="1" x14ac:dyDescent="0.25">
      <c r="A369" s="23" t="s">
        <v>60</v>
      </c>
      <c r="B369" s="156"/>
      <c r="C369" s="156">
        <f t="shared" ref="C369:Q369" si="116">IF(C297=0,0,C297/0.086*1000000/C$49)</f>
        <v>11.305486906944063</v>
      </c>
      <c r="D369" s="156">
        <f t="shared" si="116"/>
        <v>11.245045525028987</v>
      </c>
      <c r="E369" s="156">
        <f t="shared" si="116"/>
        <v>8.0856589695349115</v>
      </c>
      <c r="F369" s="156">
        <f t="shared" si="116"/>
        <v>11.903129404865501</v>
      </c>
      <c r="G369" s="156">
        <f t="shared" si="116"/>
        <v>26.736532482391901</v>
      </c>
      <c r="H369" s="156">
        <f t="shared" si="116"/>
        <v>25.392259060217839</v>
      </c>
      <c r="I369" s="156">
        <f t="shared" si="116"/>
        <v>41.071084230544898</v>
      </c>
      <c r="J369" s="156">
        <f t="shared" si="116"/>
        <v>45.191324203003418</v>
      </c>
      <c r="K369" s="156">
        <f t="shared" si="116"/>
        <v>66.009018788329257</v>
      </c>
      <c r="L369" s="156">
        <f t="shared" si="116"/>
        <v>63.034305314229876</v>
      </c>
      <c r="M369" s="156">
        <f t="shared" si="116"/>
        <v>62.104809393585462</v>
      </c>
      <c r="N369" s="156">
        <f t="shared" si="116"/>
        <v>67.350320637181781</v>
      </c>
      <c r="O369" s="156">
        <f t="shared" si="116"/>
        <v>78.040358004664782</v>
      </c>
      <c r="P369" s="156">
        <f t="shared" si="116"/>
        <v>75.998716462028582</v>
      </c>
      <c r="Q369" s="156">
        <f t="shared" si="116"/>
        <v>22.141791876348773</v>
      </c>
    </row>
    <row r="370" spans="1:17" ht="12" customHeight="1" x14ac:dyDescent="0.25">
      <c r="A370" s="158" t="s">
        <v>63</v>
      </c>
      <c r="B370" s="157"/>
      <c r="C370" s="157">
        <f t="shared" ref="C370:Q370" si="117">IF(C298=0,0,C298/0.086*1000000/SUM(C$53:C$56))</f>
        <v>2423.6185008771959</v>
      </c>
      <c r="D370" s="157">
        <f t="shared" si="117"/>
        <v>2288.9807015153651</v>
      </c>
      <c r="E370" s="157">
        <f t="shared" si="117"/>
        <v>2347.089710502275</v>
      </c>
      <c r="F370" s="157">
        <f t="shared" si="117"/>
        <v>2449.4428382511505</v>
      </c>
      <c r="G370" s="157">
        <f t="shared" si="117"/>
        <v>2438.96655751043</v>
      </c>
      <c r="H370" s="157">
        <f t="shared" si="117"/>
        <v>2637.2770648773726</v>
      </c>
      <c r="I370" s="157">
        <f t="shared" si="117"/>
        <v>2529.3459244849832</v>
      </c>
      <c r="J370" s="157">
        <f t="shared" si="117"/>
        <v>2572.0599619819113</v>
      </c>
      <c r="K370" s="157">
        <f t="shared" si="117"/>
        <v>2330.3299415663264</v>
      </c>
      <c r="L370" s="157">
        <f t="shared" si="117"/>
        <v>2457.7497062582784</v>
      </c>
      <c r="M370" s="157">
        <f t="shared" si="117"/>
        <v>2449.7741040399469</v>
      </c>
      <c r="N370" s="157">
        <f t="shared" si="117"/>
        <v>2444.0072517949147</v>
      </c>
      <c r="O370" s="157">
        <f t="shared" si="117"/>
        <v>2636.252751293925</v>
      </c>
      <c r="P370" s="157">
        <f t="shared" si="117"/>
        <v>2631.7778993614638</v>
      </c>
      <c r="Q370" s="157">
        <f t="shared" si="117"/>
        <v>2746.0486146376948</v>
      </c>
    </row>
    <row r="371" spans="1:17" ht="12" customHeight="1" x14ac:dyDescent="0.25">
      <c r="A371" s="167" t="s">
        <v>144</v>
      </c>
      <c r="B371" s="132"/>
      <c r="C371" s="132">
        <f t="shared" ref="C371:Q371" si="118">IF(C299=0,0,C299/0.086*1000000/C$53)</f>
        <v>0</v>
      </c>
      <c r="D371" s="132">
        <f t="shared" si="118"/>
        <v>0</v>
      </c>
      <c r="E371" s="132">
        <f t="shared" si="118"/>
        <v>0</v>
      </c>
      <c r="F371" s="132">
        <f t="shared" si="118"/>
        <v>0</v>
      </c>
      <c r="G371" s="132">
        <f t="shared" si="118"/>
        <v>0</v>
      </c>
      <c r="H371" s="132">
        <f t="shared" si="118"/>
        <v>0</v>
      </c>
      <c r="I371" s="132">
        <f t="shared" si="118"/>
        <v>0</v>
      </c>
      <c r="J371" s="132">
        <f t="shared" si="118"/>
        <v>0</v>
      </c>
      <c r="K371" s="132">
        <f t="shared" si="118"/>
        <v>0</v>
      </c>
      <c r="L371" s="132">
        <f t="shared" si="118"/>
        <v>0</v>
      </c>
      <c r="M371" s="132">
        <f t="shared" si="118"/>
        <v>0</v>
      </c>
      <c r="N371" s="132">
        <f t="shared" si="118"/>
        <v>0</v>
      </c>
      <c r="O371" s="132">
        <f t="shared" si="118"/>
        <v>0</v>
      </c>
      <c r="P371" s="132">
        <f t="shared" si="118"/>
        <v>0</v>
      </c>
      <c r="Q371" s="132">
        <f t="shared" si="118"/>
        <v>0</v>
      </c>
    </row>
    <row r="372" spans="1:17" ht="12" customHeight="1" x14ac:dyDescent="0.25">
      <c r="A372" s="167" t="s">
        <v>143</v>
      </c>
      <c r="B372" s="132"/>
      <c r="C372" s="132">
        <f t="shared" ref="C372:Q374" si="119">IF(C300=0,0,C300/0.086*1000000/C$54)</f>
        <v>0</v>
      </c>
      <c r="D372" s="132">
        <f t="shared" si="119"/>
        <v>0</v>
      </c>
      <c r="E372" s="132">
        <f t="shared" si="119"/>
        <v>0</v>
      </c>
      <c r="F372" s="132">
        <f t="shared" si="119"/>
        <v>0</v>
      </c>
      <c r="G372" s="132">
        <f t="shared" si="119"/>
        <v>0</v>
      </c>
      <c r="H372" s="132">
        <f t="shared" si="119"/>
        <v>0</v>
      </c>
      <c r="I372" s="132">
        <f t="shared" si="119"/>
        <v>0</v>
      </c>
      <c r="J372" s="132">
        <f t="shared" si="119"/>
        <v>0</v>
      </c>
      <c r="K372" s="132">
        <f t="shared" si="119"/>
        <v>0</v>
      </c>
      <c r="L372" s="132">
        <f t="shared" si="119"/>
        <v>0</v>
      </c>
      <c r="M372" s="132">
        <f t="shared" si="119"/>
        <v>0</v>
      </c>
      <c r="N372" s="132">
        <f t="shared" si="119"/>
        <v>0</v>
      </c>
      <c r="O372" s="132">
        <f t="shared" si="119"/>
        <v>0</v>
      </c>
      <c r="P372" s="132">
        <f t="shared" si="119"/>
        <v>0</v>
      </c>
      <c r="Q372" s="132">
        <f t="shared" si="119"/>
        <v>0</v>
      </c>
    </row>
    <row r="373" spans="1:17" ht="12" customHeight="1" x14ac:dyDescent="0.25">
      <c r="A373" s="166" t="s">
        <v>57</v>
      </c>
      <c r="B373" s="165"/>
      <c r="C373" s="165">
        <f t="shared" si="119"/>
        <v>0</v>
      </c>
      <c r="D373" s="165">
        <f t="shared" si="119"/>
        <v>0</v>
      </c>
      <c r="E373" s="165">
        <f t="shared" si="119"/>
        <v>0</v>
      </c>
      <c r="F373" s="165">
        <f t="shared" si="119"/>
        <v>0</v>
      </c>
      <c r="G373" s="165">
        <f t="shared" si="119"/>
        <v>0</v>
      </c>
      <c r="H373" s="165">
        <f t="shared" si="119"/>
        <v>0</v>
      </c>
      <c r="I373" s="165">
        <f t="shared" si="119"/>
        <v>0</v>
      </c>
      <c r="J373" s="165">
        <f t="shared" si="119"/>
        <v>0</v>
      </c>
      <c r="K373" s="165">
        <f t="shared" si="119"/>
        <v>0</v>
      </c>
      <c r="L373" s="165">
        <f t="shared" si="119"/>
        <v>0</v>
      </c>
      <c r="M373" s="165">
        <f t="shared" si="119"/>
        <v>0</v>
      </c>
      <c r="N373" s="165">
        <f t="shared" si="119"/>
        <v>0</v>
      </c>
      <c r="O373" s="165">
        <f t="shared" si="119"/>
        <v>0</v>
      </c>
      <c r="P373" s="165">
        <f t="shared" si="119"/>
        <v>0</v>
      </c>
      <c r="Q373" s="165">
        <f t="shared" si="119"/>
        <v>0</v>
      </c>
    </row>
    <row r="374" spans="1:17" ht="12" customHeight="1" x14ac:dyDescent="0.25">
      <c r="A374" s="147" t="s">
        <v>59</v>
      </c>
      <c r="B374" s="164"/>
      <c r="C374" s="164">
        <f t="shared" si="119"/>
        <v>0</v>
      </c>
      <c r="D374" s="164">
        <f t="shared" si="119"/>
        <v>0</v>
      </c>
      <c r="E374" s="164">
        <f t="shared" si="119"/>
        <v>0</v>
      </c>
      <c r="F374" s="164">
        <f t="shared" si="119"/>
        <v>0</v>
      </c>
      <c r="G374" s="164">
        <f t="shared" si="119"/>
        <v>0</v>
      </c>
      <c r="H374" s="164">
        <f t="shared" si="119"/>
        <v>0</v>
      </c>
      <c r="I374" s="164">
        <f t="shared" si="119"/>
        <v>0</v>
      </c>
      <c r="J374" s="164">
        <f t="shared" si="119"/>
        <v>0</v>
      </c>
      <c r="K374" s="164">
        <f t="shared" si="119"/>
        <v>0</v>
      </c>
      <c r="L374" s="164">
        <f t="shared" si="119"/>
        <v>0</v>
      </c>
      <c r="M374" s="164">
        <f t="shared" si="119"/>
        <v>0</v>
      </c>
      <c r="N374" s="164">
        <f t="shared" si="119"/>
        <v>0</v>
      </c>
      <c r="O374" s="164">
        <f t="shared" si="119"/>
        <v>0</v>
      </c>
      <c r="P374" s="164">
        <f t="shared" si="119"/>
        <v>0</v>
      </c>
      <c r="Q374" s="164">
        <f t="shared" si="119"/>
        <v>0</v>
      </c>
    </row>
    <row r="375" spans="1:17" ht="12" customHeight="1" x14ac:dyDescent="0.25">
      <c r="A375" s="163" t="s">
        <v>142</v>
      </c>
      <c r="B375" s="162"/>
      <c r="C375" s="162">
        <f t="shared" ref="C375:Q375" si="120">IF(C303=0,0,C303/0.086*1000000/C$55)</f>
        <v>2423.7660030483294</v>
      </c>
      <c r="D375" s="162">
        <f t="shared" si="120"/>
        <v>2289.4614381773467</v>
      </c>
      <c r="E375" s="162">
        <f t="shared" si="120"/>
        <v>2347.191194269772</v>
      </c>
      <c r="F375" s="162">
        <f t="shared" si="120"/>
        <v>2450.8115966683699</v>
      </c>
      <c r="G375" s="162">
        <f t="shared" si="120"/>
        <v>2440.8657844610657</v>
      </c>
      <c r="H375" s="162">
        <f t="shared" si="120"/>
        <v>2641.0455460072717</v>
      </c>
      <c r="I375" s="162">
        <f t="shared" si="120"/>
        <v>2542.280343407092</v>
      </c>
      <c r="J375" s="162">
        <f t="shared" si="120"/>
        <v>2607.0443810265783</v>
      </c>
      <c r="K375" s="162">
        <f t="shared" si="120"/>
        <v>2330.6692401609948</v>
      </c>
      <c r="L375" s="162">
        <f t="shared" si="120"/>
        <v>2492.95508467235</v>
      </c>
      <c r="M375" s="162">
        <f t="shared" si="120"/>
        <v>2509.9930955446357</v>
      </c>
      <c r="N375" s="162">
        <f t="shared" si="120"/>
        <v>2474.1172225000337</v>
      </c>
      <c r="O375" s="162">
        <f t="shared" si="120"/>
        <v>2651.9381407023857</v>
      </c>
      <c r="P375" s="162">
        <f t="shared" si="120"/>
        <v>2662.8672959949531</v>
      </c>
      <c r="Q375" s="162">
        <f t="shared" si="120"/>
        <v>2771.6652818320458</v>
      </c>
    </row>
    <row r="376" spans="1:17" ht="12" customHeight="1" x14ac:dyDescent="0.25">
      <c r="A376" s="161" t="s">
        <v>141</v>
      </c>
      <c r="B376" s="160"/>
      <c r="C376" s="160">
        <f t="shared" ref="C376:Q378" si="121">IF(C304=0,0,C304/0.086*1000000/C$56)</f>
        <v>2330.1625469548567</v>
      </c>
      <c r="D376" s="160">
        <f t="shared" si="121"/>
        <v>2263.8751452190863</v>
      </c>
      <c r="E376" s="160">
        <f t="shared" si="121"/>
        <v>2306.929062838376</v>
      </c>
      <c r="F376" s="160">
        <f t="shared" si="121"/>
        <v>2391.1858240617521</v>
      </c>
      <c r="G376" s="160">
        <f t="shared" si="121"/>
        <v>2387.4089679668523</v>
      </c>
      <c r="H376" s="160">
        <f t="shared" si="121"/>
        <v>2526.0472940413561</v>
      </c>
      <c r="I376" s="160">
        <f t="shared" si="121"/>
        <v>2462.2664797997109</v>
      </c>
      <c r="J376" s="160">
        <f t="shared" si="121"/>
        <v>2509.5790142464825</v>
      </c>
      <c r="K376" s="160">
        <f t="shared" si="121"/>
        <v>2329.9501593248228</v>
      </c>
      <c r="L376" s="160">
        <f t="shared" si="121"/>
        <v>2434.5309586456856</v>
      </c>
      <c r="M376" s="160">
        <f t="shared" si="121"/>
        <v>2441.2026416785698</v>
      </c>
      <c r="N376" s="160">
        <f t="shared" si="121"/>
        <v>2412.6548384872826</v>
      </c>
      <c r="O376" s="160">
        <f t="shared" si="121"/>
        <v>2513.2196226790443</v>
      </c>
      <c r="P376" s="160">
        <f t="shared" si="121"/>
        <v>2517.5837756731648</v>
      </c>
      <c r="Q376" s="160">
        <f t="shared" si="121"/>
        <v>2577.9803399378743</v>
      </c>
    </row>
    <row r="377" spans="1:17" ht="12" customHeight="1" x14ac:dyDescent="0.25">
      <c r="A377" s="148" t="s">
        <v>60</v>
      </c>
      <c r="B377" s="156"/>
      <c r="C377" s="156">
        <f t="shared" si="121"/>
        <v>1720.873862163693</v>
      </c>
      <c r="D377" s="156">
        <f t="shared" si="121"/>
        <v>1526.4533739349836</v>
      </c>
      <c r="E377" s="156">
        <f t="shared" si="121"/>
        <v>1575.1748790376557</v>
      </c>
      <c r="F377" s="156">
        <f t="shared" si="121"/>
        <v>1645.7690283179529</v>
      </c>
      <c r="G377" s="156">
        <f t="shared" si="121"/>
        <v>1635.5131643448708</v>
      </c>
      <c r="H377" s="156">
        <f t="shared" si="121"/>
        <v>1763.0374769914433</v>
      </c>
      <c r="I377" s="156">
        <f t="shared" si="121"/>
        <v>1698.4267977338343</v>
      </c>
      <c r="J377" s="156">
        <f t="shared" si="121"/>
        <v>1738.1399352003737</v>
      </c>
      <c r="K377" s="156">
        <f t="shared" si="121"/>
        <v>1554.9200694862</v>
      </c>
      <c r="L377" s="156">
        <f t="shared" si="121"/>
        <v>1655.4120893721263</v>
      </c>
      <c r="M377" s="156">
        <f t="shared" si="121"/>
        <v>1663.1170920213656</v>
      </c>
      <c r="N377" s="156">
        <f t="shared" si="121"/>
        <v>1635.491372687711</v>
      </c>
      <c r="O377" s="156">
        <f t="shared" si="121"/>
        <v>1734.6590899635594</v>
      </c>
      <c r="P377" s="156">
        <f t="shared" si="121"/>
        <v>1740.9630742083457</v>
      </c>
      <c r="Q377" s="156">
        <f t="shared" si="121"/>
        <v>1808.3897469436417</v>
      </c>
    </row>
    <row r="378" spans="1:17" ht="12" customHeight="1" x14ac:dyDescent="0.25">
      <c r="A378" s="159" t="s">
        <v>59</v>
      </c>
      <c r="B378" s="57"/>
      <c r="C378" s="57">
        <f t="shared" si="121"/>
        <v>609.28868479116318</v>
      </c>
      <c r="D378" s="57">
        <f t="shared" si="121"/>
        <v>737.42177128410253</v>
      </c>
      <c r="E378" s="57">
        <f t="shared" si="121"/>
        <v>731.75418380071994</v>
      </c>
      <c r="F378" s="57">
        <f t="shared" si="121"/>
        <v>745.41679574379964</v>
      </c>
      <c r="G378" s="57">
        <f t="shared" si="121"/>
        <v>751.89580362198183</v>
      </c>
      <c r="H378" s="57">
        <f t="shared" si="121"/>
        <v>763.00981704991284</v>
      </c>
      <c r="I378" s="57">
        <f t="shared" si="121"/>
        <v>763.83968206587701</v>
      </c>
      <c r="J378" s="57">
        <f t="shared" si="121"/>
        <v>771.43907904610865</v>
      </c>
      <c r="K378" s="57">
        <f t="shared" si="121"/>
        <v>775.03008983862287</v>
      </c>
      <c r="L378" s="57">
        <f t="shared" si="121"/>
        <v>779.11886927355908</v>
      </c>
      <c r="M378" s="57">
        <f t="shared" si="121"/>
        <v>778.08554965720452</v>
      </c>
      <c r="N378" s="57">
        <f t="shared" si="121"/>
        <v>777.16346579957144</v>
      </c>
      <c r="O378" s="57">
        <f t="shared" si="121"/>
        <v>778.56053271548512</v>
      </c>
      <c r="P378" s="57">
        <f t="shared" si="121"/>
        <v>776.62070146481869</v>
      </c>
      <c r="Q378" s="57">
        <f t="shared" si="121"/>
        <v>769.59059299423302</v>
      </c>
    </row>
    <row r="379" spans="1:17" ht="12" customHeight="1" x14ac:dyDescent="0.25">
      <c r="A379" s="158" t="s">
        <v>62</v>
      </c>
      <c r="B379" s="157"/>
      <c r="C379" s="157">
        <f t="shared" ref="C379:Q379" si="122">IF(C307=0,0,C307/0.086*1000000/SUM(C$58:C$59))</f>
        <v>658.49571817151923</v>
      </c>
      <c r="D379" s="157">
        <f t="shared" si="122"/>
        <v>642.58384644643411</v>
      </c>
      <c r="E379" s="157">
        <f t="shared" si="122"/>
        <v>665.2755782408675</v>
      </c>
      <c r="F379" s="157">
        <f t="shared" si="122"/>
        <v>686.60657599416629</v>
      </c>
      <c r="G379" s="157">
        <f t="shared" si="122"/>
        <v>678.76468928195766</v>
      </c>
      <c r="H379" s="157">
        <f t="shared" si="122"/>
        <v>699.48594354154716</v>
      </c>
      <c r="I379" s="157">
        <f t="shared" si="122"/>
        <v>721.63857245795714</v>
      </c>
      <c r="J379" s="157">
        <f t="shared" si="122"/>
        <v>721.97857947572732</v>
      </c>
      <c r="K379" s="157">
        <f t="shared" si="122"/>
        <v>697.56319331329621</v>
      </c>
      <c r="L379" s="157">
        <f t="shared" si="122"/>
        <v>716.57956657954833</v>
      </c>
      <c r="M379" s="157">
        <f t="shared" si="122"/>
        <v>715.73809727207879</v>
      </c>
      <c r="N379" s="157">
        <f t="shared" si="122"/>
        <v>726.57682820101581</v>
      </c>
      <c r="O379" s="157">
        <f t="shared" si="122"/>
        <v>755.65709213286925</v>
      </c>
      <c r="P379" s="157">
        <f t="shared" si="122"/>
        <v>783.52514417454393</v>
      </c>
      <c r="Q379" s="157">
        <f t="shared" si="122"/>
        <v>829.72187579937815</v>
      </c>
    </row>
    <row r="380" spans="1:17" ht="12" customHeight="1" x14ac:dyDescent="0.25">
      <c r="A380" s="23" t="s">
        <v>57</v>
      </c>
      <c r="B380" s="156"/>
      <c r="C380" s="156">
        <f t="shared" ref="C380:Q380" si="123">IF(C308=0,0,C308/0.086*1000000/C$58)</f>
        <v>0</v>
      </c>
      <c r="D380" s="156">
        <f t="shared" si="123"/>
        <v>0</v>
      </c>
      <c r="E380" s="156">
        <f t="shared" si="123"/>
        <v>0</v>
      </c>
      <c r="F380" s="156">
        <f t="shared" si="123"/>
        <v>0</v>
      </c>
      <c r="G380" s="156">
        <f t="shared" si="123"/>
        <v>0</v>
      </c>
      <c r="H380" s="156">
        <f t="shared" si="123"/>
        <v>0</v>
      </c>
      <c r="I380" s="156">
        <f t="shared" si="123"/>
        <v>0</v>
      </c>
      <c r="J380" s="156">
        <f t="shared" si="123"/>
        <v>0</v>
      </c>
      <c r="K380" s="156">
        <f t="shared" si="123"/>
        <v>0</v>
      </c>
      <c r="L380" s="156">
        <f t="shared" si="123"/>
        <v>0</v>
      </c>
      <c r="M380" s="156">
        <f t="shared" si="123"/>
        <v>0</v>
      </c>
      <c r="N380" s="156">
        <f t="shared" si="123"/>
        <v>0</v>
      </c>
      <c r="O380" s="156">
        <f t="shared" si="123"/>
        <v>0</v>
      </c>
      <c r="P380" s="156">
        <f t="shared" si="123"/>
        <v>0</v>
      </c>
      <c r="Q380" s="156">
        <f t="shared" si="123"/>
        <v>0</v>
      </c>
    </row>
    <row r="381" spans="1:17" ht="12" customHeight="1" x14ac:dyDescent="0.25">
      <c r="A381" s="29" t="s">
        <v>140</v>
      </c>
      <c r="B381" s="57"/>
      <c r="C381" s="57">
        <f t="shared" ref="C381:Q381" si="124">IF(C309=0,0,C309/0.086*1000000/C$59)</f>
        <v>658.49571817151923</v>
      </c>
      <c r="D381" s="57">
        <f t="shared" si="124"/>
        <v>642.58384644643411</v>
      </c>
      <c r="E381" s="57">
        <f t="shared" si="124"/>
        <v>665.2755782408675</v>
      </c>
      <c r="F381" s="57">
        <f t="shared" si="124"/>
        <v>686.60657599416629</v>
      </c>
      <c r="G381" s="57">
        <f t="shared" si="124"/>
        <v>678.76468928195766</v>
      </c>
      <c r="H381" s="57">
        <f t="shared" si="124"/>
        <v>699.48594354154716</v>
      </c>
      <c r="I381" s="57">
        <f t="shared" si="124"/>
        <v>721.63857245795714</v>
      </c>
      <c r="J381" s="57">
        <f t="shared" si="124"/>
        <v>721.97857947572732</v>
      </c>
      <c r="K381" s="57">
        <f t="shared" si="124"/>
        <v>697.56319331329621</v>
      </c>
      <c r="L381" s="57">
        <f t="shared" si="124"/>
        <v>716.57956657954833</v>
      </c>
      <c r="M381" s="57">
        <f t="shared" si="124"/>
        <v>715.73809727207879</v>
      </c>
      <c r="N381" s="57">
        <f t="shared" si="124"/>
        <v>726.57682820101581</v>
      </c>
      <c r="O381" s="57">
        <f t="shared" si="124"/>
        <v>755.65709213286925</v>
      </c>
      <c r="P381" s="57">
        <f t="shared" si="124"/>
        <v>783.52514417454393</v>
      </c>
      <c r="Q381" s="57">
        <f t="shared" si="124"/>
        <v>829.72187579937815</v>
      </c>
    </row>
    <row r="383" spans="1:17" ht="12" customHeight="1" x14ac:dyDescent="0.25">
      <c r="A383" s="152" t="s">
        <v>187</v>
      </c>
      <c r="B383" s="168"/>
      <c r="C383" s="168">
        <f t="shared" ref="C383:Q383" si="125">C384+C386+C388+C397</f>
        <v>0</v>
      </c>
      <c r="D383" s="168">
        <f t="shared" si="125"/>
        <v>0</v>
      </c>
      <c r="E383" s="168">
        <f t="shared" si="125"/>
        <v>0</v>
      </c>
      <c r="F383" s="168">
        <f t="shared" si="125"/>
        <v>0</v>
      </c>
      <c r="G383" s="168">
        <f t="shared" si="125"/>
        <v>0</v>
      </c>
      <c r="H383" s="168">
        <f t="shared" si="125"/>
        <v>0</v>
      </c>
      <c r="I383" s="168">
        <f t="shared" si="125"/>
        <v>0</v>
      </c>
      <c r="J383" s="168">
        <f t="shared" si="125"/>
        <v>0</v>
      </c>
      <c r="K383" s="168">
        <f t="shared" si="125"/>
        <v>0</v>
      </c>
      <c r="L383" s="168">
        <f t="shared" si="125"/>
        <v>0</v>
      </c>
      <c r="M383" s="168">
        <f t="shared" si="125"/>
        <v>0</v>
      </c>
      <c r="N383" s="168">
        <f t="shared" si="125"/>
        <v>0</v>
      </c>
      <c r="O383" s="168">
        <f t="shared" si="125"/>
        <v>0</v>
      </c>
      <c r="P383" s="168">
        <f t="shared" si="125"/>
        <v>0</v>
      </c>
      <c r="Q383" s="168">
        <f t="shared" si="125"/>
        <v>0</v>
      </c>
    </row>
    <row r="384" spans="1:17" ht="12" customHeight="1" x14ac:dyDescent="0.25">
      <c r="A384" s="158" t="s">
        <v>65</v>
      </c>
      <c r="B384" s="157"/>
      <c r="C384" s="157">
        <f t="shared" ref="C384:Q384" si="126">C385</f>
        <v>0</v>
      </c>
      <c r="D384" s="157">
        <f t="shared" si="126"/>
        <v>0</v>
      </c>
      <c r="E384" s="157">
        <f t="shared" si="126"/>
        <v>0</v>
      </c>
      <c r="F384" s="157">
        <f t="shared" si="126"/>
        <v>0</v>
      </c>
      <c r="G384" s="157">
        <f t="shared" si="126"/>
        <v>0</v>
      </c>
      <c r="H384" s="157">
        <f t="shared" si="126"/>
        <v>0</v>
      </c>
      <c r="I384" s="157">
        <f t="shared" si="126"/>
        <v>0</v>
      </c>
      <c r="J384" s="157">
        <f t="shared" si="126"/>
        <v>0</v>
      </c>
      <c r="K384" s="157">
        <f t="shared" si="126"/>
        <v>0</v>
      </c>
      <c r="L384" s="157">
        <f t="shared" si="126"/>
        <v>0</v>
      </c>
      <c r="M384" s="157">
        <f t="shared" si="126"/>
        <v>0</v>
      </c>
      <c r="N384" s="157">
        <f t="shared" si="126"/>
        <v>0</v>
      </c>
      <c r="O384" s="157">
        <f t="shared" si="126"/>
        <v>0</v>
      </c>
      <c r="P384" s="157">
        <f t="shared" si="126"/>
        <v>0</v>
      </c>
      <c r="Q384" s="157">
        <f t="shared" si="126"/>
        <v>0</v>
      </c>
    </row>
    <row r="385" spans="1:17" ht="12" customHeight="1" x14ac:dyDescent="0.25">
      <c r="A385" s="23" t="s">
        <v>60</v>
      </c>
      <c r="B385" s="57"/>
      <c r="C385" s="57">
        <f>IF(C331=0,0,C331*1000000/C$49)</f>
        <v>0</v>
      </c>
      <c r="D385" s="57">
        <f t="shared" ref="D385:Q385" si="127">IF(D331=0,0,D331*1000000/D$49)</f>
        <v>0</v>
      </c>
      <c r="E385" s="57">
        <f t="shared" si="127"/>
        <v>0</v>
      </c>
      <c r="F385" s="57">
        <f t="shared" si="127"/>
        <v>0</v>
      </c>
      <c r="G385" s="57">
        <f t="shared" si="127"/>
        <v>0</v>
      </c>
      <c r="H385" s="57">
        <f t="shared" si="127"/>
        <v>0</v>
      </c>
      <c r="I385" s="57">
        <f t="shared" si="127"/>
        <v>0</v>
      </c>
      <c r="J385" s="57">
        <f t="shared" si="127"/>
        <v>0</v>
      </c>
      <c r="K385" s="57">
        <f t="shared" si="127"/>
        <v>0</v>
      </c>
      <c r="L385" s="57">
        <f t="shared" si="127"/>
        <v>0</v>
      </c>
      <c r="M385" s="57">
        <f t="shared" si="127"/>
        <v>0</v>
      </c>
      <c r="N385" s="57">
        <f t="shared" si="127"/>
        <v>0</v>
      </c>
      <c r="O385" s="57">
        <f t="shared" si="127"/>
        <v>0</v>
      </c>
      <c r="P385" s="57">
        <f t="shared" si="127"/>
        <v>0</v>
      </c>
      <c r="Q385" s="57">
        <f t="shared" si="127"/>
        <v>0</v>
      </c>
    </row>
    <row r="386" spans="1:17" ht="12" customHeight="1" x14ac:dyDescent="0.25">
      <c r="A386" s="158" t="s">
        <v>112</v>
      </c>
      <c r="B386" s="157"/>
      <c r="C386" s="157">
        <f t="shared" ref="C386:Q386" si="128">C387</f>
        <v>0</v>
      </c>
      <c r="D386" s="157">
        <f t="shared" si="128"/>
        <v>0</v>
      </c>
      <c r="E386" s="157">
        <f t="shared" si="128"/>
        <v>0</v>
      </c>
      <c r="F386" s="157">
        <f t="shared" si="128"/>
        <v>0</v>
      </c>
      <c r="G386" s="157">
        <f t="shared" si="128"/>
        <v>0</v>
      </c>
      <c r="H386" s="157">
        <f t="shared" si="128"/>
        <v>0</v>
      </c>
      <c r="I386" s="157">
        <f t="shared" si="128"/>
        <v>0</v>
      </c>
      <c r="J386" s="157">
        <f t="shared" si="128"/>
        <v>0</v>
      </c>
      <c r="K386" s="157">
        <f t="shared" si="128"/>
        <v>0</v>
      </c>
      <c r="L386" s="157">
        <f t="shared" si="128"/>
        <v>0</v>
      </c>
      <c r="M386" s="157">
        <f t="shared" si="128"/>
        <v>0</v>
      </c>
      <c r="N386" s="157">
        <f t="shared" si="128"/>
        <v>0</v>
      </c>
      <c r="O386" s="157">
        <f t="shared" si="128"/>
        <v>0</v>
      </c>
      <c r="P386" s="157">
        <f t="shared" si="128"/>
        <v>0</v>
      </c>
      <c r="Q386" s="157">
        <f t="shared" si="128"/>
        <v>0</v>
      </c>
    </row>
    <row r="387" spans="1:17" ht="12" customHeight="1" x14ac:dyDescent="0.25">
      <c r="A387" s="23" t="s">
        <v>60</v>
      </c>
      <c r="B387" s="156"/>
      <c r="C387" s="156">
        <f>IF(C333=0,0,C333*1000000/C$49)</f>
        <v>0</v>
      </c>
      <c r="D387" s="156">
        <f t="shared" ref="D387:Q387" si="129">IF(D333=0,0,D333*1000000/D$49)</f>
        <v>0</v>
      </c>
      <c r="E387" s="156">
        <f t="shared" si="129"/>
        <v>0</v>
      </c>
      <c r="F387" s="156">
        <f t="shared" si="129"/>
        <v>0</v>
      </c>
      <c r="G387" s="156">
        <f t="shared" si="129"/>
        <v>0</v>
      </c>
      <c r="H387" s="156">
        <f t="shared" si="129"/>
        <v>0</v>
      </c>
      <c r="I387" s="156">
        <f t="shared" si="129"/>
        <v>0</v>
      </c>
      <c r="J387" s="156">
        <f t="shared" si="129"/>
        <v>0</v>
      </c>
      <c r="K387" s="156">
        <f t="shared" si="129"/>
        <v>0</v>
      </c>
      <c r="L387" s="156">
        <f t="shared" si="129"/>
        <v>0</v>
      </c>
      <c r="M387" s="156">
        <f t="shared" si="129"/>
        <v>0</v>
      </c>
      <c r="N387" s="156">
        <f t="shared" si="129"/>
        <v>0</v>
      </c>
      <c r="O387" s="156">
        <f t="shared" si="129"/>
        <v>0</v>
      </c>
      <c r="P387" s="156">
        <f t="shared" si="129"/>
        <v>0</v>
      </c>
      <c r="Q387" s="156">
        <f t="shared" si="129"/>
        <v>0</v>
      </c>
    </row>
    <row r="388" spans="1:17" ht="12" customHeight="1" x14ac:dyDescent="0.25">
      <c r="A388" s="158" t="s">
        <v>63</v>
      </c>
      <c r="B388" s="157"/>
      <c r="C388" s="157">
        <f>IF(C334=0,0,C334*1000000/SUM(C$53:C$56))</f>
        <v>0</v>
      </c>
      <c r="D388" s="157">
        <f t="shared" ref="D388:Q388" si="130">IF(D334=0,0,D334*1000000/SUM(D$53:D$56))</f>
        <v>0</v>
      </c>
      <c r="E388" s="157">
        <f t="shared" si="130"/>
        <v>0</v>
      </c>
      <c r="F388" s="157">
        <f t="shared" si="130"/>
        <v>0</v>
      </c>
      <c r="G388" s="157">
        <f t="shared" si="130"/>
        <v>0</v>
      </c>
      <c r="H388" s="157">
        <f t="shared" si="130"/>
        <v>0</v>
      </c>
      <c r="I388" s="157">
        <f t="shared" si="130"/>
        <v>0</v>
      </c>
      <c r="J388" s="157">
        <f t="shared" si="130"/>
        <v>0</v>
      </c>
      <c r="K388" s="157">
        <f t="shared" si="130"/>
        <v>0</v>
      </c>
      <c r="L388" s="157">
        <f t="shared" si="130"/>
        <v>0</v>
      </c>
      <c r="M388" s="157">
        <f t="shared" si="130"/>
        <v>0</v>
      </c>
      <c r="N388" s="157">
        <f t="shared" si="130"/>
        <v>0</v>
      </c>
      <c r="O388" s="157">
        <f t="shared" si="130"/>
        <v>0</v>
      </c>
      <c r="P388" s="157">
        <f t="shared" si="130"/>
        <v>0</v>
      </c>
      <c r="Q388" s="157">
        <f t="shared" si="130"/>
        <v>0</v>
      </c>
    </row>
    <row r="389" spans="1:17" ht="12" customHeight="1" x14ac:dyDescent="0.25">
      <c r="A389" s="167" t="s">
        <v>144</v>
      </c>
      <c r="B389" s="132"/>
      <c r="C389" s="132">
        <f>IF(C335=0,0,C335*1000000/C$53)</f>
        <v>0</v>
      </c>
      <c r="D389" s="132">
        <f t="shared" ref="D389:Q389" si="131">IF(D335=0,0,D335*1000000/D$53)</f>
        <v>0</v>
      </c>
      <c r="E389" s="132">
        <f t="shared" si="131"/>
        <v>0</v>
      </c>
      <c r="F389" s="132">
        <f t="shared" si="131"/>
        <v>0</v>
      </c>
      <c r="G389" s="132">
        <f t="shared" si="131"/>
        <v>0</v>
      </c>
      <c r="H389" s="132">
        <f t="shared" si="131"/>
        <v>0</v>
      </c>
      <c r="I389" s="132">
        <f t="shared" si="131"/>
        <v>0</v>
      </c>
      <c r="J389" s="132">
        <f t="shared" si="131"/>
        <v>0</v>
      </c>
      <c r="K389" s="132">
        <f t="shared" si="131"/>
        <v>0</v>
      </c>
      <c r="L389" s="132">
        <f t="shared" si="131"/>
        <v>0</v>
      </c>
      <c r="M389" s="132">
        <f t="shared" si="131"/>
        <v>0</v>
      </c>
      <c r="N389" s="132">
        <f t="shared" si="131"/>
        <v>0</v>
      </c>
      <c r="O389" s="132">
        <f t="shared" si="131"/>
        <v>0</v>
      </c>
      <c r="P389" s="132">
        <f t="shared" si="131"/>
        <v>0</v>
      </c>
      <c r="Q389" s="132">
        <f t="shared" si="131"/>
        <v>0</v>
      </c>
    </row>
    <row r="390" spans="1:17" ht="12" customHeight="1" x14ac:dyDescent="0.25">
      <c r="A390" s="167" t="s">
        <v>143</v>
      </c>
      <c r="B390" s="132"/>
      <c r="C390" s="132">
        <f>IF(C336=0,0,C336*1000000/C$54)</f>
        <v>0</v>
      </c>
      <c r="D390" s="132">
        <f t="shared" ref="D390:Q392" si="132">IF(D336=0,0,D336*1000000/D$54)</f>
        <v>0</v>
      </c>
      <c r="E390" s="132">
        <f t="shared" si="132"/>
        <v>0</v>
      </c>
      <c r="F390" s="132">
        <f t="shared" si="132"/>
        <v>0</v>
      </c>
      <c r="G390" s="132">
        <f t="shared" si="132"/>
        <v>0</v>
      </c>
      <c r="H390" s="132">
        <f t="shared" si="132"/>
        <v>0</v>
      </c>
      <c r="I390" s="132">
        <f t="shared" si="132"/>
        <v>0</v>
      </c>
      <c r="J390" s="132">
        <f t="shared" si="132"/>
        <v>0</v>
      </c>
      <c r="K390" s="132">
        <f t="shared" si="132"/>
        <v>0</v>
      </c>
      <c r="L390" s="132">
        <f t="shared" si="132"/>
        <v>0</v>
      </c>
      <c r="M390" s="132">
        <f t="shared" si="132"/>
        <v>0</v>
      </c>
      <c r="N390" s="132">
        <f t="shared" si="132"/>
        <v>0</v>
      </c>
      <c r="O390" s="132">
        <f t="shared" si="132"/>
        <v>0</v>
      </c>
      <c r="P390" s="132">
        <f t="shared" si="132"/>
        <v>0</v>
      </c>
      <c r="Q390" s="132">
        <f t="shared" si="132"/>
        <v>0</v>
      </c>
    </row>
    <row r="391" spans="1:17" ht="12" customHeight="1" x14ac:dyDescent="0.25">
      <c r="A391" s="166" t="s">
        <v>57</v>
      </c>
      <c r="B391" s="165"/>
      <c r="C391" s="165">
        <f>IF(C337=0,0,C337*1000000/C$54)</f>
        <v>0</v>
      </c>
      <c r="D391" s="165">
        <f t="shared" si="132"/>
        <v>0</v>
      </c>
      <c r="E391" s="165">
        <f t="shared" si="132"/>
        <v>0</v>
      </c>
      <c r="F391" s="165">
        <f t="shared" si="132"/>
        <v>0</v>
      </c>
      <c r="G391" s="165">
        <f t="shared" si="132"/>
        <v>0</v>
      </c>
      <c r="H391" s="165">
        <f t="shared" si="132"/>
        <v>0</v>
      </c>
      <c r="I391" s="165">
        <f t="shared" si="132"/>
        <v>0</v>
      </c>
      <c r="J391" s="165">
        <f t="shared" si="132"/>
        <v>0</v>
      </c>
      <c r="K391" s="165">
        <f t="shared" si="132"/>
        <v>0</v>
      </c>
      <c r="L391" s="165">
        <f t="shared" si="132"/>
        <v>0</v>
      </c>
      <c r="M391" s="165">
        <f t="shared" si="132"/>
        <v>0</v>
      </c>
      <c r="N391" s="165">
        <f t="shared" si="132"/>
        <v>0</v>
      </c>
      <c r="O391" s="165">
        <f t="shared" si="132"/>
        <v>0</v>
      </c>
      <c r="P391" s="165">
        <f t="shared" si="132"/>
        <v>0</v>
      </c>
      <c r="Q391" s="165">
        <f t="shared" si="132"/>
        <v>0</v>
      </c>
    </row>
    <row r="392" spans="1:17" ht="12" customHeight="1" x14ac:dyDescent="0.25">
      <c r="A392" s="147" t="s">
        <v>59</v>
      </c>
      <c r="B392" s="164"/>
      <c r="C392" s="164">
        <f>IF(C338=0,0,C338*1000000/C$54)</f>
        <v>0</v>
      </c>
      <c r="D392" s="164">
        <f t="shared" si="132"/>
        <v>0</v>
      </c>
      <c r="E392" s="164">
        <f t="shared" si="132"/>
        <v>0</v>
      </c>
      <c r="F392" s="164">
        <f t="shared" si="132"/>
        <v>0</v>
      </c>
      <c r="G392" s="164">
        <f t="shared" si="132"/>
        <v>0</v>
      </c>
      <c r="H392" s="164">
        <f t="shared" si="132"/>
        <v>0</v>
      </c>
      <c r="I392" s="164">
        <f t="shared" si="132"/>
        <v>0</v>
      </c>
      <c r="J392" s="164">
        <f t="shared" si="132"/>
        <v>0</v>
      </c>
      <c r="K392" s="164">
        <f t="shared" si="132"/>
        <v>0</v>
      </c>
      <c r="L392" s="164">
        <f t="shared" si="132"/>
        <v>0</v>
      </c>
      <c r="M392" s="164">
        <f t="shared" si="132"/>
        <v>0</v>
      </c>
      <c r="N392" s="164">
        <f t="shared" si="132"/>
        <v>0</v>
      </c>
      <c r="O392" s="164">
        <f t="shared" si="132"/>
        <v>0</v>
      </c>
      <c r="P392" s="164">
        <f t="shared" si="132"/>
        <v>0</v>
      </c>
      <c r="Q392" s="164">
        <f t="shared" si="132"/>
        <v>0</v>
      </c>
    </row>
    <row r="393" spans="1:17" ht="12" customHeight="1" x14ac:dyDescent="0.25">
      <c r="A393" s="163" t="s">
        <v>142</v>
      </c>
      <c r="B393" s="162"/>
      <c r="C393" s="162">
        <f>IF(C339=0,0,C339*1000000/C$55)</f>
        <v>0</v>
      </c>
      <c r="D393" s="162">
        <f t="shared" ref="D393:Q393" si="133">IF(D339=0,0,D339*1000000/D$55)</f>
        <v>0</v>
      </c>
      <c r="E393" s="162">
        <f t="shared" si="133"/>
        <v>0</v>
      </c>
      <c r="F393" s="162">
        <f t="shared" si="133"/>
        <v>0</v>
      </c>
      <c r="G393" s="162">
        <f t="shared" si="133"/>
        <v>0</v>
      </c>
      <c r="H393" s="162">
        <f t="shared" si="133"/>
        <v>0</v>
      </c>
      <c r="I393" s="162">
        <f t="shared" si="133"/>
        <v>0</v>
      </c>
      <c r="J393" s="162">
        <f t="shared" si="133"/>
        <v>0</v>
      </c>
      <c r="K393" s="162">
        <f t="shared" si="133"/>
        <v>0</v>
      </c>
      <c r="L393" s="162">
        <f t="shared" si="133"/>
        <v>0</v>
      </c>
      <c r="M393" s="162">
        <f t="shared" si="133"/>
        <v>0</v>
      </c>
      <c r="N393" s="162">
        <f t="shared" si="133"/>
        <v>0</v>
      </c>
      <c r="O393" s="162">
        <f t="shared" si="133"/>
        <v>0</v>
      </c>
      <c r="P393" s="162">
        <f t="shared" si="133"/>
        <v>0</v>
      </c>
      <c r="Q393" s="162">
        <f t="shared" si="133"/>
        <v>0</v>
      </c>
    </row>
    <row r="394" spans="1:17" ht="12" customHeight="1" x14ac:dyDescent="0.25">
      <c r="A394" s="161" t="s">
        <v>141</v>
      </c>
      <c r="B394" s="160"/>
      <c r="C394" s="160">
        <f>IF(C340=0,0,C340*1000000/C$56)</f>
        <v>0</v>
      </c>
      <c r="D394" s="160">
        <f t="shared" ref="D394:Q396" si="134">IF(D340=0,0,D340*1000000/D$56)</f>
        <v>0</v>
      </c>
      <c r="E394" s="160">
        <f t="shared" si="134"/>
        <v>0</v>
      </c>
      <c r="F394" s="160">
        <f t="shared" si="134"/>
        <v>0</v>
      </c>
      <c r="G394" s="160">
        <f t="shared" si="134"/>
        <v>0</v>
      </c>
      <c r="H394" s="160">
        <f t="shared" si="134"/>
        <v>0</v>
      </c>
      <c r="I394" s="160">
        <f t="shared" si="134"/>
        <v>0</v>
      </c>
      <c r="J394" s="160">
        <f t="shared" si="134"/>
        <v>0</v>
      </c>
      <c r="K394" s="160">
        <f t="shared" si="134"/>
        <v>0</v>
      </c>
      <c r="L394" s="160">
        <f t="shared" si="134"/>
        <v>0</v>
      </c>
      <c r="M394" s="160">
        <f t="shared" si="134"/>
        <v>0</v>
      </c>
      <c r="N394" s="160">
        <f t="shared" si="134"/>
        <v>0</v>
      </c>
      <c r="O394" s="160">
        <f t="shared" si="134"/>
        <v>0</v>
      </c>
      <c r="P394" s="160">
        <f t="shared" si="134"/>
        <v>0</v>
      </c>
      <c r="Q394" s="160">
        <f t="shared" si="134"/>
        <v>0</v>
      </c>
    </row>
    <row r="395" spans="1:17" ht="12" customHeight="1" x14ac:dyDescent="0.25">
      <c r="A395" s="148" t="s">
        <v>60</v>
      </c>
      <c r="B395" s="156"/>
      <c r="C395" s="156">
        <f>IF(C341=0,0,C341*1000000/C$56)</f>
        <v>0</v>
      </c>
      <c r="D395" s="156">
        <f t="shared" si="134"/>
        <v>0</v>
      </c>
      <c r="E395" s="156">
        <f t="shared" si="134"/>
        <v>0</v>
      </c>
      <c r="F395" s="156">
        <f t="shared" si="134"/>
        <v>0</v>
      </c>
      <c r="G395" s="156">
        <f t="shared" si="134"/>
        <v>0</v>
      </c>
      <c r="H395" s="156">
        <f t="shared" si="134"/>
        <v>0</v>
      </c>
      <c r="I395" s="156">
        <f t="shared" si="134"/>
        <v>0</v>
      </c>
      <c r="J395" s="156">
        <f t="shared" si="134"/>
        <v>0</v>
      </c>
      <c r="K395" s="156">
        <f t="shared" si="134"/>
        <v>0</v>
      </c>
      <c r="L395" s="156">
        <f t="shared" si="134"/>
        <v>0</v>
      </c>
      <c r="M395" s="156">
        <f t="shared" si="134"/>
        <v>0</v>
      </c>
      <c r="N395" s="156">
        <f t="shared" si="134"/>
        <v>0</v>
      </c>
      <c r="O395" s="156">
        <f t="shared" si="134"/>
        <v>0</v>
      </c>
      <c r="P395" s="156">
        <f t="shared" si="134"/>
        <v>0</v>
      </c>
      <c r="Q395" s="156">
        <f t="shared" si="134"/>
        <v>0</v>
      </c>
    </row>
    <row r="396" spans="1:17" ht="12" customHeight="1" x14ac:dyDescent="0.25">
      <c r="A396" s="159" t="s">
        <v>59</v>
      </c>
      <c r="B396" s="57"/>
      <c r="C396" s="57">
        <f>IF(C342=0,0,C342*1000000/C$56)</f>
        <v>0</v>
      </c>
      <c r="D396" s="57">
        <f t="shared" si="134"/>
        <v>0</v>
      </c>
      <c r="E396" s="57">
        <f t="shared" si="134"/>
        <v>0</v>
      </c>
      <c r="F396" s="57">
        <f t="shared" si="134"/>
        <v>0</v>
      </c>
      <c r="G396" s="57">
        <f t="shared" si="134"/>
        <v>0</v>
      </c>
      <c r="H396" s="57">
        <f t="shared" si="134"/>
        <v>0</v>
      </c>
      <c r="I396" s="57">
        <f t="shared" si="134"/>
        <v>0</v>
      </c>
      <c r="J396" s="57">
        <f t="shared" si="134"/>
        <v>0</v>
      </c>
      <c r="K396" s="57">
        <f t="shared" si="134"/>
        <v>0</v>
      </c>
      <c r="L396" s="57">
        <f t="shared" si="134"/>
        <v>0</v>
      </c>
      <c r="M396" s="57">
        <f t="shared" si="134"/>
        <v>0</v>
      </c>
      <c r="N396" s="57">
        <f t="shared" si="134"/>
        <v>0</v>
      </c>
      <c r="O396" s="57">
        <f t="shared" si="134"/>
        <v>0</v>
      </c>
      <c r="P396" s="57">
        <f t="shared" si="134"/>
        <v>0</v>
      </c>
      <c r="Q396" s="57">
        <f t="shared" si="134"/>
        <v>0</v>
      </c>
    </row>
    <row r="397" spans="1:17" ht="12" customHeight="1" x14ac:dyDescent="0.25">
      <c r="A397" s="158" t="s">
        <v>62</v>
      </c>
      <c r="B397" s="157"/>
      <c r="C397" s="157">
        <f>IF(C343=0,0,C343*1000000/SUM(C$58:C$59))</f>
        <v>0</v>
      </c>
      <c r="D397" s="157">
        <f t="shared" ref="D397:Q397" si="135">IF(D343=0,0,D343*1000000/SUM(D$58:D$59))</f>
        <v>0</v>
      </c>
      <c r="E397" s="157">
        <f t="shared" si="135"/>
        <v>0</v>
      </c>
      <c r="F397" s="157">
        <f t="shared" si="135"/>
        <v>0</v>
      </c>
      <c r="G397" s="157">
        <f t="shared" si="135"/>
        <v>0</v>
      </c>
      <c r="H397" s="157">
        <f t="shared" si="135"/>
        <v>0</v>
      </c>
      <c r="I397" s="157">
        <f t="shared" si="135"/>
        <v>0</v>
      </c>
      <c r="J397" s="157">
        <f t="shared" si="135"/>
        <v>0</v>
      </c>
      <c r="K397" s="157">
        <f t="shared" si="135"/>
        <v>0</v>
      </c>
      <c r="L397" s="157">
        <f t="shared" si="135"/>
        <v>0</v>
      </c>
      <c r="M397" s="157">
        <f t="shared" si="135"/>
        <v>0</v>
      </c>
      <c r="N397" s="157">
        <f t="shared" si="135"/>
        <v>0</v>
      </c>
      <c r="O397" s="157">
        <f t="shared" si="135"/>
        <v>0</v>
      </c>
      <c r="P397" s="157">
        <f t="shared" si="135"/>
        <v>0</v>
      </c>
      <c r="Q397" s="157">
        <f t="shared" si="135"/>
        <v>0</v>
      </c>
    </row>
    <row r="398" spans="1:17" ht="12" customHeight="1" x14ac:dyDescent="0.25">
      <c r="A398" s="23" t="s">
        <v>57</v>
      </c>
      <c r="B398" s="156"/>
      <c r="C398" s="156">
        <f>IF(C344=0,0,C344*1000000/C$58)</f>
        <v>0</v>
      </c>
      <c r="D398" s="156">
        <f t="shared" ref="D398:Q398" si="136">IF(D344=0,0,D344*1000000/D$58)</f>
        <v>0</v>
      </c>
      <c r="E398" s="156">
        <f t="shared" si="136"/>
        <v>0</v>
      </c>
      <c r="F398" s="156">
        <f t="shared" si="136"/>
        <v>0</v>
      </c>
      <c r="G398" s="156">
        <f t="shared" si="136"/>
        <v>0</v>
      </c>
      <c r="H398" s="156">
        <f t="shared" si="136"/>
        <v>0</v>
      </c>
      <c r="I398" s="156">
        <f t="shared" si="136"/>
        <v>0</v>
      </c>
      <c r="J398" s="156">
        <f t="shared" si="136"/>
        <v>0</v>
      </c>
      <c r="K398" s="156">
        <f t="shared" si="136"/>
        <v>0</v>
      </c>
      <c r="L398" s="156">
        <f t="shared" si="136"/>
        <v>0</v>
      </c>
      <c r="M398" s="156">
        <f t="shared" si="136"/>
        <v>0</v>
      </c>
      <c r="N398" s="156">
        <f t="shared" si="136"/>
        <v>0</v>
      </c>
      <c r="O398" s="156">
        <f t="shared" si="136"/>
        <v>0</v>
      </c>
      <c r="P398" s="156">
        <f t="shared" si="136"/>
        <v>0</v>
      </c>
      <c r="Q398" s="156">
        <f t="shared" si="136"/>
        <v>0</v>
      </c>
    </row>
    <row r="399" spans="1:17" ht="12" customHeight="1" x14ac:dyDescent="0.25">
      <c r="A399" s="29" t="s">
        <v>140</v>
      </c>
      <c r="B399" s="57"/>
      <c r="C399" s="57">
        <f>IF(C345=0,0,C345*1000000/C$59)</f>
        <v>0</v>
      </c>
      <c r="D399" s="57">
        <f t="shared" ref="D399:Q399" si="137">IF(D345=0,0,D345*1000000/D$59)</f>
        <v>0</v>
      </c>
      <c r="E399" s="57">
        <f t="shared" si="137"/>
        <v>0</v>
      </c>
      <c r="F399" s="57">
        <f t="shared" si="137"/>
        <v>0</v>
      </c>
      <c r="G399" s="57">
        <f t="shared" si="137"/>
        <v>0</v>
      </c>
      <c r="H399" s="57">
        <f t="shared" si="137"/>
        <v>0</v>
      </c>
      <c r="I399" s="57">
        <f t="shared" si="137"/>
        <v>0</v>
      </c>
      <c r="J399" s="57">
        <f t="shared" si="137"/>
        <v>0</v>
      </c>
      <c r="K399" s="57">
        <f t="shared" si="137"/>
        <v>0</v>
      </c>
      <c r="L399" s="57">
        <f t="shared" si="137"/>
        <v>0</v>
      </c>
      <c r="M399" s="57">
        <f t="shared" si="137"/>
        <v>0</v>
      </c>
      <c r="N399" s="57">
        <f t="shared" si="137"/>
        <v>0</v>
      </c>
      <c r="O399" s="57">
        <f t="shared" si="137"/>
        <v>0</v>
      </c>
      <c r="P399" s="57">
        <f t="shared" si="137"/>
        <v>0</v>
      </c>
      <c r="Q399" s="57">
        <f t="shared" si="137"/>
        <v>0</v>
      </c>
    </row>
    <row r="401" spans="1:17" ht="12" customHeight="1" x14ac:dyDescent="0.25">
      <c r="A401" s="152" t="s">
        <v>186</v>
      </c>
      <c r="B401" s="168"/>
      <c r="C401" s="184">
        <f>C347/RES_summary!C$21</f>
        <v>242.90062818205163</v>
      </c>
      <c r="D401" s="184">
        <f>D347/RES_summary!D$21</f>
        <v>215.75562796682343</v>
      </c>
      <c r="E401" s="184">
        <f>E347/RES_summary!E$21</f>
        <v>224.94894499371478</v>
      </c>
      <c r="F401" s="184">
        <f>F347/RES_summary!F$21</f>
        <v>239.14531246983756</v>
      </c>
      <c r="G401" s="184">
        <f>G347/RES_summary!G$21</f>
        <v>233.02550436327326</v>
      </c>
      <c r="H401" s="184">
        <f>H347/RES_summary!H$21</f>
        <v>253.13235103107965</v>
      </c>
      <c r="I401" s="184">
        <f>I347/RES_summary!I$21</f>
        <v>220.07730329199461</v>
      </c>
      <c r="J401" s="184">
        <f>J347/RES_summary!J$21</f>
        <v>229.42802755696201</v>
      </c>
      <c r="K401" s="184">
        <f>K347/RES_summary!K$21</f>
        <v>188.61687256433839</v>
      </c>
      <c r="L401" s="184">
        <f>L347/RES_summary!L$21</f>
        <v>205.90893475578119</v>
      </c>
      <c r="M401" s="184">
        <f>M347/RES_summary!M$21</f>
        <v>162.01184478650305</v>
      </c>
      <c r="N401" s="184">
        <f>N347/RES_summary!N$21</f>
        <v>160.11733183763323</v>
      </c>
      <c r="O401" s="184">
        <f>O347/RES_summary!O$21</f>
        <v>176.03942108449107</v>
      </c>
      <c r="P401" s="184">
        <f>P347/RES_summary!P$21</f>
        <v>162.38212673669676</v>
      </c>
      <c r="Q401" s="184">
        <f>Q347/RES_summary!Q$21</f>
        <v>176.82241330059028</v>
      </c>
    </row>
    <row r="402" spans="1:17" ht="12" customHeight="1" x14ac:dyDescent="0.25">
      <c r="A402" s="158" t="s">
        <v>65</v>
      </c>
      <c r="B402" s="157"/>
      <c r="C402" s="178">
        <f>C348/RES_summary!C$21</f>
        <v>189.08625385962171</v>
      </c>
      <c r="D402" s="178">
        <f>D348/RES_summary!D$21</f>
        <v>166.19006270141932</v>
      </c>
      <c r="E402" s="178">
        <f>E348/RES_summary!E$21</f>
        <v>174.91822351807343</v>
      </c>
      <c r="F402" s="178">
        <f>F348/RES_summary!F$21</f>
        <v>187.81350681823614</v>
      </c>
      <c r="G402" s="178">
        <f>G348/RES_summary!G$21</f>
        <v>182.78990268733526</v>
      </c>
      <c r="H402" s="178">
        <f>H348/RES_summary!H$21</f>
        <v>200.16748283861205</v>
      </c>
      <c r="I402" s="178">
        <f>I348/RES_summary!I$21</f>
        <v>169.69110224816845</v>
      </c>
      <c r="J402" s="178">
        <f>J348/RES_summary!J$21</f>
        <v>180.42994418037836</v>
      </c>
      <c r="K402" s="178">
        <f>K348/RES_summary!K$21</f>
        <v>144.63795864968176</v>
      </c>
      <c r="L402" s="178">
        <f>L348/RES_summary!L$21</f>
        <v>160.88738296197153</v>
      </c>
      <c r="M402" s="178">
        <f>M348/RES_summary!M$21</f>
        <v>119.23263480012743</v>
      </c>
      <c r="N402" s="178">
        <f>N348/RES_summary!N$21</f>
        <v>116.72026457480882</v>
      </c>
      <c r="O402" s="178">
        <f>O348/RES_summary!O$21</f>
        <v>129.16604866783314</v>
      </c>
      <c r="P402" s="178">
        <f>P348/RES_summary!P$21</f>
        <v>116.01242199779051</v>
      </c>
      <c r="Q402" s="178">
        <f>Q348/RES_summary!Q$21</f>
        <v>128.8170236091382</v>
      </c>
    </row>
    <row r="403" spans="1:17" ht="12" customHeight="1" x14ac:dyDescent="0.25">
      <c r="A403" s="23" t="s">
        <v>60</v>
      </c>
      <c r="B403" s="57"/>
      <c r="C403" s="176">
        <f>C349/RES_summary!C$21</f>
        <v>189.08625385962171</v>
      </c>
      <c r="D403" s="176">
        <f>D349/RES_summary!D$21</f>
        <v>166.19006270141932</v>
      </c>
      <c r="E403" s="176">
        <f>E349/RES_summary!E$21</f>
        <v>174.91822351807343</v>
      </c>
      <c r="F403" s="176">
        <f>F349/RES_summary!F$21</f>
        <v>187.81350681823614</v>
      </c>
      <c r="G403" s="176">
        <f>G349/RES_summary!G$21</f>
        <v>182.78990268733526</v>
      </c>
      <c r="H403" s="176">
        <f>H349/RES_summary!H$21</f>
        <v>200.16748283861205</v>
      </c>
      <c r="I403" s="176">
        <f>I349/RES_summary!I$21</f>
        <v>169.69110224816845</v>
      </c>
      <c r="J403" s="176">
        <f>J349/RES_summary!J$21</f>
        <v>180.42994418037836</v>
      </c>
      <c r="K403" s="176">
        <f>K349/RES_summary!K$21</f>
        <v>144.63795864968176</v>
      </c>
      <c r="L403" s="176">
        <f>L349/RES_summary!L$21</f>
        <v>160.88738296197153</v>
      </c>
      <c r="M403" s="176">
        <f>M349/RES_summary!M$21</f>
        <v>119.23263480012743</v>
      </c>
      <c r="N403" s="176">
        <f>N349/RES_summary!N$21</f>
        <v>116.72026457480882</v>
      </c>
      <c r="O403" s="176">
        <f>O349/RES_summary!O$21</f>
        <v>129.16604866783314</v>
      </c>
      <c r="P403" s="176">
        <f>P349/RES_summary!P$21</f>
        <v>116.01242199779051</v>
      </c>
      <c r="Q403" s="176">
        <f>Q349/RES_summary!Q$21</f>
        <v>128.8170236091382</v>
      </c>
    </row>
    <row r="404" spans="1:17" ht="12" customHeight="1" x14ac:dyDescent="0.25">
      <c r="A404" s="158" t="s">
        <v>112</v>
      </c>
      <c r="B404" s="157"/>
      <c r="C404" s="178">
        <f>C350/RES_summary!C$21</f>
        <v>7.5105827274591086E-2</v>
      </c>
      <c r="D404" s="178">
        <f>D350/RES_summary!D$21</f>
        <v>7.0834648083831678E-2</v>
      </c>
      <c r="E404" s="178">
        <f>E350/RES_summary!E$21</f>
        <v>4.8614034954897557E-2</v>
      </c>
      <c r="F404" s="178">
        <f>F350/RES_summary!F$21</f>
        <v>6.829412472659975E-2</v>
      </c>
      <c r="G404" s="178">
        <f>G350/RES_summary!G$21</f>
        <v>0.14519615176700432</v>
      </c>
      <c r="H404" s="178">
        <f>H350/RES_summary!H$21</f>
        <v>0.13006644547753896</v>
      </c>
      <c r="I404" s="178">
        <f>I350/RES_summary!I$21</f>
        <v>0.19739029214193385</v>
      </c>
      <c r="J404" s="178">
        <f>J350/RES_summary!J$21</f>
        <v>0.2088887474890915</v>
      </c>
      <c r="K404" s="178">
        <f>K350/RES_summary!K$21</f>
        <v>0.28057363554215248</v>
      </c>
      <c r="L404" s="178">
        <f>L350/RES_summary!L$21</f>
        <v>0.24500313670351243</v>
      </c>
      <c r="M404" s="178">
        <f>M350/RES_summary!M$21</f>
        <v>0.2203344739504435</v>
      </c>
      <c r="N404" s="178">
        <f>N350/RES_summary!N$21</f>
        <v>0.22526467138122652</v>
      </c>
      <c r="O404" s="178">
        <f>O350/RES_summary!O$21</f>
        <v>0.24863504689024912</v>
      </c>
      <c r="P404" s="178">
        <f>P350/RES_summary!P$21</f>
        <v>0.23265471442035937</v>
      </c>
      <c r="Q404" s="178">
        <f>Q350/RES_summary!Q$21</f>
        <v>6.5826575349843888E-2</v>
      </c>
    </row>
    <row r="405" spans="1:17" ht="12" customHeight="1" x14ac:dyDescent="0.25">
      <c r="A405" s="23" t="s">
        <v>60</v>
      </c>
      <c r="B405" s="156"/>
      <c r="C405" s="177">
        <f>C351/RES_summary!C$21</f>
        <v>7.5105827274591086E-2</v>
      </c>
      <c r="D405" s="177">
        <f>D351/RES_summary!D$21</f>
        <v>7.0834648083831678E-2</v>
      </c>
      <c r="E405" s="177">
        <f>E351/RES_summary!E$21</f>
        <v>4.8614034954897557E-2</v>
      </c>
      <c r="F405" s="177">
        <f>F351/RES_summary!F$21</f>
        <v>6.829412472659975E-2</v>
      </c>
      <c r="G405" s="177">
        <f>G351/RES_summary!G$21</f>
        <v>0.14519615176700432</v>
      </c>
      <c r="H405" s="177">
        <f>H351/RES_summary!H$21</f>
        <v>0.13006644547753896</v>
      </c>
      <c r="I405" s="177">
        <f>I351/RES_summary!I$21</f>
        <v>0.19739029214193385</v>
      </c>
      <c r="J405" s="177">
        <f>J351/RES_summary!J$21</f>
        <v>0.2088887474890915</v>
      </c>
      <c r="K405" s="177">
        <f>K351/RES_summary!K$21</f>
        <v>0.28057363554215248</v>
      </c>
      <c r="L405" s="177">
        <f>L351/RES_summary!L$21</f>
        <v>0.24500313670351243</v>
      </c>
      <c r="M405" s="177">
        <f>M351/RES_summary!M$21</f>
        <v>0.2203344739504435</v>
      </c>
      <c r="N405" s="177">
        <f>N351/RES_summary!N$21</f>
        <v>0.22526467138122652</v>
      </c>
      <c r="O405" s="177">
        <f>O351/RES_summary!O$21</f>
        <v>0.24863504689024912</v>
      </c>
      <c r="P405" s="177">
        <f>P351/RES_summary!P$21</f>
        <v>0.23265471442035937</v>
      </c>
      <c r="Q405" s="177">
        <f>Q351/RES_summary!Q$21</f>
        <v>6.5826575349843888E-2</v>
      </c>
    </row>
    <row r="406" spans="1:17" ht="12" customHeight="1" x14ac:dyDescent="0.25">
      <c r="A406" s="158" t="s">
        <v>63</v>
      </c>
      <c r="B406" s="157"/>
      <c r="C406" s="178">
        <f>C352/RES_summary!C$21</f>
        <v>43.618285878308427</v>
      </c>
      <c r="D406" s="178">
        <f>D352/RES_summary!D$21</f>
        <v>39.875918491163972</v>
      </c>
      <c r="E406" s="178">
        <f>E352/RES_summary!E$21</f>
        <v>40.18640024914783</v>
      </c>
      <c r="F406" s="178">
        <f>F352/RES_summary!F$21</f>
        <v>41.255990896900833</v>
      </c>
      <c r="G406" s="178">
        <f>G352/RES_summary!G$21</f>
        <v>40.324594291924754</v>
      </c>
      <c r="H406" s="178">
        <f>H352/RES_summary!H$21</f>
        <v>42.877270846538799</v>
      </c>
      <c r="I406" s="178">
        <f>I352/RES_summary!I$21</f>
        <v>40.034712741701746</v>
      </c>
      <c r="J406" s="178">
        <f>J352/RES_summary!J$21</f>
        <v>38.918941856318305</v>
      </c>
      <c r="K406" s="178">
        <f>K352/RES_summary!K$21</f>
        <v>34.276333709576001</v>
      </c>
      <c r="L406" s="178">
        <f>L352/RES_summary!L$21</f>
        <v>35.248217925822395</v>
      </c>
      <c r="M406" s="178">
        <f>M352/RES_summary!M$21</f>
        <v>33.311549743791709</v>
      </c>
      <c r="N406" s="178">
        <f>N352/RES_summary!N$21</f>
        <v>33.864485885102653</v>
      </c>
      <c r="O406" s="178">
        <f>O352/RES_summary!O$21</f>
        <v>37.041788884673785</v>
      </c>
      <c r="P406" s="178">
        <f>P352/RES_summary!P$21</f>
        <v>36.285549204912535</v>
      </c>
      <c r="Q406" s="178">
        <f>Q352/RES_summary!Q$21</f>
        <v>37.62046133600343</v>
      </c>
    </row>
    <row r="407" spans="1:17" ht="12" customHeight="1" x14ac:dyDescent="0.25">
      <c r="A407" s="167" t="s">
        <v>144</v>
      </c>
      <c r="B407" s="132"/>
      <c r="C407" s="183">
        <f>C353/RES_summary!C$21</f>
        <v>0</v>
      </c>
      <c r="D407" s="183">
        <f>D353/RES_summary!D$21</f>
        <v>0</v>
      </c>
      <c r="E407" s="183">
        <f>E353/RES_summary!E$21</f>
        <v>0</v>
      </c>
      <c r="F407" s="183">
        <f>F353/RES_summary!F$21</f>
        <v>0</v>
      </c>
      <c r="G407" s="183">
        <f>G353/RES_summary!G$21</f>
        <v>0</v>
      </c>
      <c r="H407" s="183">
        <f>H353/RES_summary!H$21</f>
        <v>0</v>
      </c>
      <c r="I407" s="183">
        <f>I353/RES_summary!I$21</f>
        <v>0</v>
      </c>
      <c r="J407" s="183">
        <f>J353/RES_summary!J$21</f>
        <v>0</v>
      </c>
      <c r="K407" s="183">
        <f>K353/RES_summary!K$21</f>
        <v>0</v>
      </c>
      <c r="L407" s="183">
        <f>L353/RES_summary!L$21</f>
        <v>0</v>
      </c>
      <c r="M407" s="183">
        <f>M353/RES_summary!M$21</f>
        <v>0</v>
      </c>
      <c r="N407" s="183">
        <f>N353/RES_summary!N$21</f>
        <v>0</v>
      </c>
      <c r="O407" s="183">
        <f>O353/RES_summary!O$21</f>
        <v>0</v>
      </c>
      <c r="P407" s="183">
        <f>P353/RES_summary!P$21</f>
        <v>0</v>
      </c>
      <c r="Q407" s="183">
        <f>Q353/RES_summary!Q$21</f>
        <v>0</v>
      </c>
    </row>
    <row r="408" spans="1:17" ht="12" customHeight="1" x14ac:dyDescent="0.25">
      <c r="A408" s="167" t="s">
        <v>143</v>
      </c>
      <c r="B408" s="132"/>
      <c r="C408" s="183">
        <f>C354/RES_summary!C$21</f>
        <v>0</v>
      </c>
      <c r="D408" s="183">
        <f>D354/RES_summary!D$21</f>
        <v>0</v>
      </c>
      <c r="E408" s="183">
        <f>E354/RES_summary!E$21</f>
        <v>0</v>
      </c>
      <c r="F408" s="183">
        <f>F354/RES_summary!F$21</f>
        <v>0</v>
      </c>
      <c r="G408" s="183">
        <f>G354/RES_summary!G$21</f>
        <v>0</v>
      </c>
      <c r="H408" s="183">
        <f>H354/RES_summary!H$21</f>
        <v>0</v>
      </c>
      <c r="I408" s="183">
        <f>I354/RES_summary!I$21</f>
        <v>0</v>
      </c>
      <c r="J408" s="183">
        <f>J354/RES_summary!J$21</f>
        <v>0</v>
      </c>
      <c r="K408" s="183">
        <f>K354/RES_summary!K$21</f>
        <v>0</v>
      </c>
      <c r="L408" s="183">
        <f>L354/RES_summary!L$21</f>
        <v>0</v>
      </c>
      <c r="M408" s="183">
        <f>M354/RES_summary!M$21</f>
        <v>0</v>
      </c>
      <c r="N408" s="183">
        <f>N354/RES_summary!N$21</f>
        <v>0</v>
      </c>
      <c r="O408" s="183">
        <f>O354/RES_summary!O$21</f>
        <v>0</v>
      </c>
      <c r="P408" s="183">
        <f>P354/RES_summary!P$21</f>
        <v>0</v>
      </c>
      <c r="Q408" s="183">
        <f>Q354/RES_summary!Q$21</f>
        <v>0</v>
      </c>
    </row>
    <row r="409" spans="1:17" ht="12" customHeight="1" x14ac:dyDescent="0.25">
      <c r="A409" s="166" t="s">
        <v>57</v>
      </c>
      <c r="B409" s="165"/>
      <c r="C409" s="182">
        <f>C355/RES_summary!C$21</f>
        <v>0</v>
      </c>
      <c r="D409" s="182">
        <f>D355/RES_summary!D$21</f>
        <v>0</v>
      </c>
      <c r="E409" s="182">
        <f>E355/RES_summary!E$21</f>
        <v>0</v>
      </c>
      <c r="F409" s="182">
        <f>F355/RES_summary!F$21</f>
        <v>0</v>
      </c>
      <c r="G409" s="182">
        <f>G355/RES_summary!G$21</f>
        <v>0</v>
      </c>
      <c r="H409" s="182">
        <f>H355/RES_summary!H$21</f>
        <v>0</v>
      </c>
      <c r="I409" s="182">
        <f>I355/RES_summary!I$21</f>
        <v>0</v>
      </c>
      <c r="J409" s="182">
        <f>J355/RES_summary!J$21</f>
        <v>0</v>
      </c>
      <c r="K409" s="182">
        <f>K355/RES_summary!K$21</f>
        <v>0</v>
      </c>
      <c r="L409" s="182">
        <f>L355/RES_summary!L$21</f>
        <v>0</v>
      </c>
      <c r="M409" s="182">
        <f>M355/RES_summary!M$21</f>
        <v>0</v>
      </c>
      <c r="N409" s="182">
        <f>N355/RES_summary!N$21</f>
        <v>0</v>
      </c>
      <c r="O409" s="182">
        <f>O355/RES_summary!O$21</f>
        <v>0</v>
      </c>
      <c r="P409" s="182">
        <f>P355/RES_summary!P$21</f>
        <v>0</v>
      </c>
      <c r="Q409" s="182">
        <f>Q355/RES_summary!Q$21</f>
        <v>0</v>
      </c>
    </row>
    <row r="410" spans="1:17" ht="12" customHeight="1" x14ac:dyDescent="0.25">
      <c r="A410" s="147" t="s">
        <v>59</v>
      </c>
      <c r="B410" s="164"/>
      <c r="C410" s="181">
        <f>C356/RES_summary!C$21</f>
        <v>0</v>
      </c>
      <c r="D410" s="181">
        <f>D356/RES_summary!D$21</f>
        <v>0</v>
      </c>
      <c r="E410" s="181">
        <f>E356/RES_summary!E$21</f>
        <v>0</v>
      </c>
      <c r="F410" s="181">
        <f>F356/RES_summary!F$21</f>
        <v>0</v>
      </c>
      <c r="G410" s="181">
        <f>G356/RES_summary!G$21</f>
        <v>0</v>
      </c>
      <c r="H410" s="181">
        <f>H356/RES_summary!H$21</f>
        <v>0</v>
      </c>
      <c r="I410" s="181">
        <f>I356/RES_summary!I$21</f>
        <v>0</v>
      </c>
      <c r="J410" s="181">
        <f>J356/RES_summary!J$21</f>
        <v>0</v>
      </c>
      <c r="K410" s="181">
        <f>K356/RES_summary!K$21</f>
        <v>0</v>
      </c>
      <c r="L410" s="181">
        <f>L356/RES_summary!L$21</f>
        <v>0</v>
      </c>
      <c r="M410" s="181">
        <f>M356/RES_summary!M$21</f>
        <v>0</v>
      </c>
      <c r="N410" s="181">
        <f>N356/RES_summary!N$21</f>
        <v>0</v>
      </c>
      <c r="O410" s="181">
        <f>O356/RES_summary!O$21</f>
        <v>0</v>
      </c>
      <c r="P410" s="181">
        <f>P356/RES_summary!P$21</f>
        <v>0</v>
      </c>
      <c r="Q410" s="181">
        <f>Q356/RES_summary!Q$21</f>
        <v>0</v>
      </c>
    </row>
    <row r="411" spans="1:17" ht="12" customHeight="1" x14ac:dyDescent="0.25">
      <c r="A411" s="163" t="s">
        <v>142</v>
      </c>
      <c r="B411" s="162"/>
      <c r="C411" s="180">
        <f>C357/RES_summary!C$21</f>
        <v>43.624849067954429</v>
      </c>
      <c r="D411" s="180">
        <f>D357/RES_summary!D$21</f>
        <v>39.959258552177644</v>
      </c>
      <c r="E411" s="180">
        <f>E357/RES_summary!E$21</f>
        <v>40.197575054708864</v>
      </c>
      <c r="F411" s="180">
        <f>F357/RES_summary!F$21</f>
        <v>41.361701380669857</v>
      </c>
      <c r="G411" s="180">
        <f>G357/RES_summary!G$21</f>
        <v>40.473617659714755</v>
      </c>
      <c r="H411" s="180">
        <f>H357/RES_summary!H$21</f>
        <v>43.035385127783272</v>
      </c>
      <c r="I411" s="180">
        <f>I357/RES_summary!I$21</f>
        <v>40.699844812675444</v>
      </c>
      <c r="J411" s="180">
        <f>J357/RES_summary!J$21</f>
        <v>40.363928053668879</v>
      </c>
      <c r="K411" s="180">
        <f>K357/RES_summary!K$21</f>
        <v>35.654283897156475</v>
      </c>
      <c r="L411" s="180">
        <f>L357/RES_summary!L$21</f>
        <v>37.420735826471301</v>
      </c>
      <c r="M411" s="180">
        <f>M357/RES_summary!M$21</f>
        <v>36.601900413897098</v>
      </c>
      <c r="N411" s="180">
        <f>N357/RES_summary!N$21</f>
        <v>35.643150724903791</v>
      </c>
      <c r="O411" s="180">
        <f>O357/RES_summary!O$21</f>
        <v>37.536377340036452</v>
      </c>
      <c r="P411" s="180">
        <f>P357/RES_summary!P$21</f>
        <v>37.229052624142312</v>
      </c>
      <c r="Q411" s="180">
        <f>Q357/RES_summary!Q$21</f>
        <v>38.262178200380177</v>
      </c>
    </row>
    <row r="412" spans="1:17" ht="12" customHeight="1" x14ac:dyDescent="0.25">
      <c r="A412" s="161" t="s">
        <v>141</v>
      </c>
      <c r="B412" s="160"/>
      <c r="C412" s="179">
        <f>C358/RES_summary!C$21</f>
        <v>39.459912178255152</v>
      </c>
      <c r="D412" s="179">
        <f>D358/RES_summary!D$21</f>
        <v>35.523642580086431</v>
      </c>
      <c r="E412" s="179">
        <f>E358/RES_summary!E$21</f>
        <v>35.76414199131041</v>
      </c>
      <c r="F412" s="179">
        <f>F358/RES_summary!F$21</f>
        <v>36.756747586011691</v>
      </c>
      <c r="G412" s="179">
        <f>G358/RES_summary!G$21</f>
        <v>36.279113773471352</v>
      </c>
      <c r="H412" s="179">
        <f>H358/RES_summary!H$21</f>
        <v>38.210399854619375</v>
      </c>
      <c r="I412" s="179">
        <f>I358/RES_summary!I$21</f>
        <v>36.585258210194446</v>
      </c>
      <c r="J412" s="179">
        <f>J358/RES_summary!J$21</f>
        <v>36.33824709160583</v>
      </c>
      <c r="K412" s="179">
        <f>K358/RES_summary!K$21</f>
        <v>32.733972440937457</v>
      </c>
      <c r="L412" s="179">
        <f>L358/RES_summary!L$21</f>
        <v>33.815392968632239</v>
      </c>
      <c r="M412" s="179">
        <f>M358/RES_summary!M$21</f>
        <v>32.843207179098577</v>
      </c>
      <c r="N412" s="179">
        <f>N358/RES_summary!N$21</f>
        <v>32.012427118943926</v>
      </c>
      <c r="O412" s="179">
        <f>O358/RES_summary!O$21</f>
        <v>33.162333714294213</v>
      </c>
      <c r="P412" s="179">
        <f>P358/RES_summary!P$21</f>
        <v>32.819977086352964</v>
      </c>
      <c r="Q412" s="179">
        <f>Q358/RES_summary!Q$21</f>
        <v>33.410224093847269</v>
      </c>
    </row>
    <row r="413" spans="1:17" ht="12" customHeight="1" x14ac:dyDescent="0.25">
      <c r="A413" s="148" t="s">
        <v>60</v>
      </c>
      <c r="B413" s="156"/>
      <c r="C413" s="177">
        <f>C359/RES_summary!C$21</f>
        <v>31.905619514541076</v>
      </c>
      <c r="D413" s="177">
        <f>D359/RES_summary!D$21</f>
        <v>26.59900043038472</v>
      </c>
      <c r="E413" s="177">
        <f>E359/RES_summary!E$21</f>
        <v>26.983413664045294</v>
      </c>
      <c r="F413" s="177">
        <f>F359/RES_summary!F$21</f>
        <v>27.794575378772556</v>
      </c>
      <c r="G413" s="177">
        <f>G359/RES_summary!G$21</f>
        <v>27.276984034198964</v>
      </c>
      <c r="H413" s="177">
        <f>H359/RES_summary!H$21</f>
        <v>29.109781318499948</v>
      </c>
      <c r="I413" s="177">
        <f>I359/RES_summary!I$21</f>
        <v>27.527871138086503</v>
      </c>
      <c r="J413" s="177">
        <f>J359/RES_summary!J$21</f>
        <v>27.370383120340676</v>
      </c>
      <c r="K413" s="177">
        <f>K359/RES_summary!K$21</f>
        <v>23.871899131577695</v>
      </c>
      <c r="L413" s="177">
        <f>L359/RES_summary!L$21</f>
        <v>25.000266126669718</v>
      </c>
      <c r="M413" s="177">
        <f>M359/RES_summary!M$21</f>
        <v>24.289706889750864</v>
      </c>
      <c r="N413" s="177">
        <f>N359/RES_summary!N$21</f>
        <v>23.562739559480548</v>
      </c>
      <c r="O413" s="177">
        <f>O359/RES_summary!O$21</f>
        <v>24.750904790042377</v>
      </c>
      <c r="P413" s="177">
        <f>P359/RES_summary!P$21</f>
        <v>24.522599768947032</v>
      </c>
      <c r="Q413" s="177">
        <f>Q359/RES_summary!Q$21</f>
        <v>25.24726784364292</v>
      </c>
    </row>
    <row r="414" spans="1:17" ht="12" customHeight="1" x14ac:dyDescent="0.25">
      <c r="A414" s="159" t="s">
        <v>59</v>
      </c>
      <c r="B414" s="57"/>
      <c r="C414" s="176">
        <f>C360/RES_summary!C$21</f>
        <v>7.5542926637140742</v>
      </c>
      <c r="D414" s="176">
        <f>D360/RES_summary!D$21</f>
        <v>8.924642149701711</v>
      </c>
      <c r="E414" s="176">
        <f>E360/RES_summary!E$21</f>
        <v>8.7807283272651055</v>
      </c>
      <c r="F414" s="176">
        <f>F360/RES_summary!F$21</f>
        <v>8.9621722072391385</v>
      </c>
      <c r="G414" s="176">
        <f>G360/RES_summary!G$21</f>
        <v>9.0021297392723767</v>
      </c>
      <c r="H414" s="176">
        <f>H360/RES_summary!H$21</f>
        <v>9.1006185361194252</v>
      </c>
      <c r="I414" s="176">
        <f>I360/RES_summary!I$21</f>
        <v>9.0573870721079413</v>
      </c>
      <c r="J414" s="176">
        <f>J360/RES_summary!J$21</f>
        <v>8.9678639712651478</v>
      </c>
      <c r="K414" s="176">
        <f>K360/RES_summary!K$21</f>
        <v>8.8620733093597668</v>
      </c>
      <c r="L414" s="176">
        <f>L360/RES_summary!L$21</f>
        <v>8.8151268419625186</v>
      </c>
      <c r="M414" s="176">
        <f>M360/RES_summary!M$21</f>
        <v>8.5535002893477117</v>
      </c>
      <c r="N414" s="176">
        <f>N360/RES_summary!N$21</f>
        <v>8.4496875594633778</v>
      </c>
      <c r="O414" s="176">
        <f>O360/RES_summary!O$21</f>
        <v>8.4114289242518474</v>
      </c>
      <c r="P414" s="176">
        <f>P360/RES_summary!P$21</f>
        <v>8.2973773174059371</v>
      </c>
      <c r="Q414" s="176">
        <f>Q360/RES_summary!Q$21</f>
        <v>8.1629562502043473</v>
      </c>
    </row>
    <row r="415" spans="1:17" ht="12" customHeight="1" x14ac:dyDescent="0.25">
      <c r="A415" s="158" t="s">
        <v>62</v>
      </c>
      <c r="B415" s="157"/>
      <c r="C415" s="178">
        <f>C361/RES_summary!C$21</f>
        <v>10.120982616846911</v>
      </c>
      <c r="D415" s="178">
        <f>D361/RES_summary!D$21</f>
        <v>9.6188121261562518</v>
      </c>
      <c r="E415" s="178">
        <f>E361/RES_summary!E$21</f>
        <v>9.7957071915385754</v>
      </c>
      <c r="F415" s="178">
        <f>F361/RES_summary!F$21</f>
        <v>10.007520629974033</v>
      </c>
      <c r="G415" s="178">
        <f>G361/RES_summary!G$21</f>
        <v>9.7658112322462198</v>
      </c>
      <c r="H415" s="178">
        <f>H361/RES_summary!H$21</f>
        <v>9.9575309004513031</v>
      </c>
      <c r="I415" s="178">
        <f>I361/RES_summary!I$21</f>
        <v>10.1540980099825</v>
      </c>
      <c r="J415" s="178">
        <f>J361/RES_summary!J$21</f>
        <v>9.870252772776249</v>
      </c>
      <c r="K415" s="178">
        <f>K361/RES_summary!K$21</f>
        <v>9.4220065695384445</v>
      </c>
      <c r="L415" s="178">
        <f>L361/RES_summary!L$21</f>
        <v>9.5283307312837646</v>
      </c>
      <c r="M415" s="178">
        <f>M361/RES_summary!M$21</f>
        <v>9.2473257686334751</v>
      </c>
      <c r="N415" s="178">
        <f>N361/RES_summary!N$21</f>
        <v>9.3073167063405364</v>
      </c>
      <c r="O415" s="178">
        <f>O361/RES_summary!O$21</f>
        <v>9.5829484850939011</v>
      </c>
      <c r="P415" s="178">
        <f>P361/RES_summary!P$21</f>
        <v>9.8515008195733564</v>
      </c>
      <c r="Q415" s="178">
        <f>Q361/RES_summary!Q$21</f>
        <v>10.31910178009881</v>
      </c>
    </row>
    <row r="416" spans="1:17" ht="12" customHeight="1" x14ac:dyDescent="0.25">
      <c r="A416" s="23" t="s">
        <v>57</v>
      </c>
      <c r="B416" s="156"/>
      <c r="C416" s="177">
        <f>C362/RES_summary!C$21</f>
        <v>0</v>
      </c>
      <c r="D416" s="177">
        <f>D362/RES_summary!D$21</f>
        <v>0</v>
      </c>
      <c r="E416" s="177">
        <f>E362/RES_summary!E$21</f>
        <v>0</v>
      </c>
      <c r="F416" s="177">
        <f>F362/RES_summary!F$21</f>
        <v>0</v>
      </c>
      <c r="G416" s="177">
        <f>G362/RES_summary!G$21</f>
        <v>0</v>
      </c>
      <c r="H416" s="177">
        <f>H362/RES_summary!H$21</f>
        <v>0</v>
      </c>
      <c r="I416" s="177">
        <f>I362/RES_summary!I$21</f>
        <v>0</v>
      </c>
      <c r="J416" s="177">
        <f>J362/RES_summary!J$21</f>
        <v>0</v>
      </c>
      <c r="K416" s="177">
        <f>K362/RES_summary!K$21</f>
        <v>0</v>
      </c>
      <c r="L416" s="177">
        <f>L362/RES_summary!L$21</f>
        <v>0</v>
      </c>
      <c r="M416" s="177">
        <f>M362/RES_summary!M$21</f>
        <v>0</v>
      </c>
      <c r="N416" s="177">
        <f>N362/RES_summary!N$21</f>
        <v>0</v>
      </c>
      <c r="O416" s="177">
        <f>O362/RES_summary!O$21</f>
        <v>0</v>
      </c>
      <c r="P416" s="177">
        <f>P362/RES_summary!P$21</f>
        <v>0</v>
      </c>
      <c r="Q416" s="177">
        <f>Q362/RES_summary!Q$21</f>
        <v>0</v>
      </c>
    </row>
    <row r="417" spans="1:17" ht="12" customHeight="1" x14ac:dyDescent="0.25">
      <c r="A417" s="29" t="s">
        <v>140</v>
      </c>
      <c r="B417" s="57"/>
      <c r="C417" s="176">
        <f>C363/RES_summary!C$21</f>
        <v>10.120982616846911</v>
      </c>
      <c r="D417" s="176">
        <f>D363/RES_summary!D$21</f>
        <v>9.6188121261562518</v>
      </c>
      <c r="E417" s="176">
        <f>E363/RES_summary!E$21</f>
        <v>9.7957071915385754</v>
      </c>
      <c r="F417" s="176">
        <f>F363/RES_summary!F$21</f>
        <v>10.007520629974033</v>
      </c>
      <c r="G417" s="176">
        <f>G363/RES_summary!G$21</f>
        <v>9.7658112322462198</v>
      </c>
      <c r="H417" s="176">
        <f>H363/RES_summary!H$21</f>
        <v>9.9575309004513031</v>
      </c>
      <c r="I417" s="176">
        <f>I363/RES_summary!I$21</f>
        <v>10.1540980099825</v>
      </c>
      <c r="J417" s="176">
        <f>J363/RES_summary!J$21</f>
        <v>9.870252772776249</v>
      </c>
      <c r="K417" s="176">
        <f>K363/RES_summary!K$21</f>
        <v>9.4220065695384445</v>
      </c>
      <c r="L417" s="176">
        <f>L363/RES_summary!L$21</f>
        <v>9.5283307312837646</v>
      </c>
      <c r="M417" s="176">
        <f>M363/RES_summary!M$21</f>
        <v>9.2473257686334751</v>
      </c>
      <c r="N417" s="176">
        <f>N363/RES_summary!N$21</f>
        <v>9.3073167063405364</v>
      </c>
      <c r="O417" s="176">
        <f>O363/RES_summary!O$21</f>
        <v>9.5829484850939011</v>
      </c>
      <c r="P417" s="176">
        <f>P363/RES_summary!P$21</f>
        <v>9.8515008195733564</v>
      </c>
      <c r="Q417" s="176">
        <f>Q363/RES_summary!Q$21</f>
        <v>10.31910178009881</v>
      </c>
    </row>
    <row r="419" spans="1:17" ht="12" customHeight="1" x14ac:dyDescent="0.25">
      <c r="A419" s="152" t="s">
        <v>185</v>
      </c>
      <c r="B419" s="168"/>
      <c r="C419" s="184">
        <f>C365/RES_summary!C$21</f>
        <v>181.01219933713512</v>
      </c>
      <c r="D419" s="184">
        <f>D365/RES_summary!D$21</f>
        <v>161.93647470125021</v>
      </c>
      <c r="E419" s="184">
        <f>E365/RES_summary!E$21</f>
        <v>169.85633499834321</v>
      </c>
      <c r="F419" s="184">
        <f>F365/RES_summary!F$21</f>
        <v>181.84095280560771</v>
      </c>
      <c r="G419" s="184">
        <f>G365/RES_summary!G$21</f>
        <v>178.68657197820781</v>
      </c>
      <c r="H419" s="184">
        <f>H365/RES_summary!H$21</f>
        <v>195.28232194871532</v>
      </c>
      <c r="I419" s="184">
        <f>I365/RES_summary!I$21</f>
        <v>171.08424000322393</v>
      </c>
      <c r="J419" s="184">
        <f>J365/RES_summary!J$21</f>
        <v>179.21082218036193</v>
      </c>
      <c r="K419" s="184">
        <f>K365/RES_summary!K$21</f>
        <v>148.74277352186417</v>
      </c>
      <c r="L419" s="184">
        <f>L365/RES_summary!L$21</f>
        <v>162.83974468263926</v>
      </c>
      <c r="M419" s="184">
        <f>M365/RES_summary!M$21</f>
        <v>128.37958855315526</v>
      </c>
      <c r="N419" s="184">
        <f>N365/RES_summary!N$21</f>
        <v>128.83819145363103</v>
      </c>
      <c r="O419" s="184">
        <f>O365/RES_summary!O$21</f>
        <v>141.52374733820912</v>
      </c>
      <c r="P419" s="184">
        <f>P365/RES_summary!P$21</f>
        <v>131.27426107943469</v>
      </c>
      <c r="Q419" s="184">
        <f>Q365/RES_summary!Q$21</f>
        <v>142.89677045993963</v>
      </c>
    </row>
    <row r="420" spans="1:17" ht="12" customHeight="1" x14ac:dyDescent="0.25">
      <c r="A420" s="158" t="s">
        <v>65</v>
      </c>
      <c r="B420" s="157"/>
      <c r="C420" s="178">
        <f>C366/RES_summary!C$21</f>
        <v>141.97113932769921</v>
      </c>
      <c r="D420" s="178">
        <f>D366/RES_summary!D$21</f>
        <v>125.57783452093702</v>
      </c>
      <c r="E420" s="178">
        <f>E366/RES_summary!E$21</f>
        <v>132.95466510759823</v>
      </c>
      <c r="F420" s="178">
        <f>F366/RES_summary!F$21</f>
        <v>143.56783886810115</v>
      </c>
      <c r="G420" s="178">
        <f>G366/RES_summary!G$21</f>
        <v>140.71429685572397</v>
      </c>
      <c r="H420" s="178">
        <f>H366/RES_summary!H$21</f>
        <v>154.97636067931933</v>
      </c>
      <c r="I420" s="178">
        <f>I366/RES_summary!I$21</f>
        <v>131.86512279579719</v>
      </c>
      <c r="J420" s="178">
        <f>J366/RES_summary!J$21</f>
        <v>140.23643524938933</v>
      </c>
      <c r="K420" s="178">
        <f>K366/RES_summary!K$21</f>
        <v>113.08693552249611</v>
      </c>
      <c r="L420" s="178">
        <f>L366/RES_summary!L$21</f>
        <v>126.00143549400542</v>
      </c>
      <c r="M420" s="178">
        <f>M366/RES_summary!M$21</f>
        <v>92.657102229705259</v>
      </c>
      <c r="N420" s="178">
        <f>N366/RES_summary!N$21</f>
        <v>93.29768288219806</v>
      </c>
      <c r="O420" s="178">
        <f>O366/RES_summary!O$21</f>
        <v>103.83397952750171</v>
      </c>
      <c r="P420" s="178">
        <f>P366/RES_summary!P$21</f>
        <v>93.709909262998792</v>
      </c>
      <c r="Q420" s="178">
        <f>Q366/RES_summary!Q$21</f>
        <v>104.50092133863598</v>
      </c>
    </row>
    <row r="421" spans="1:17" ht="12" customHeight="1" x14ac:dyDescent="0.25">
      <c r="A421" s="23" t="s">
        <v>60</v>
      </c>
      <c r="B421" s="57"/>
      <c r="C421" s="176">
        <f>C367/RES_summary!C$21</f>
        <v>141.97113932769921</v>
      </c>
      <c r="D421" s="176">
        <f>D367/RES_summary!D$21</f>
        <v>125.57783452093702</v>
      </c>
      <c r="E421" s="176">
        <f>E367/RES_summary!E$21</f>
        <v>132.95466510759823</v>
      </c>
      <c r="F421" s="176">
        <f>F367/RES_summary!F$21</f>
        <v>143.56783886810115</v>
      </c>
      <c r="G421" s="176">
        <f>G367/RES_summary!G$21</f>
        <v>140.71429685572397</v>
      </c>
      <c r="H421" s="176">
        <f>H367/RES_summary!H$21</f>
        <v>154.97636067931933</v>
      </c>
      <c r="I421" s="176">
        <f>I367/RES_summary!I$21</f>
        <v>131.86512279579719</v>
      </c>
      <c r="J421" s="176">
        <f>J367/RES_summary!J$21</f>
        <v>140.23643524938933</v>
      </c>
      <c r="K421" s="176">
        <f>K367/RES_summary!K$21</f>
        <v>113.08693552249611</v>
      </c>
      <c r="L421" s="176">
        <f>L367/RES_summary!L$21</f>
        <v>126.00143549400542</v>
      </c>
      <c r="M421" s="176">
        <f>M367/RES_summary!M$21</f>
        <v>92.657102229705259</v>
      </c>
      <c r="N421" s="176">
        <f>N367/RES_summary!N$21</f>
        <v>93.29768288219806</v>
      </c>
      <c r="O421" s="176">
        <f>O367/RES_summary!O$21</f>
        <v>103.83397952750171</v>
      </c>
      <c r="P421" s="176">
        <f>P367/RES_summary!P$21</f>
        <v>93.709909262998792</v>
      </c>
      <c r="Q421" s="176">
        <f>Q367/RES_summary!Q$21</f>
        <v>104.50092133863598</v>
      </c>
    </row>
    <row r="422" spans="1:17" ht="12" customHeight="1" x14ac:dyDescent="0.25">
      <c r="A422" s="158" t="s">
        <v>112</v>
      </c>
      <c r="B422" s="157"/>
      <c r="C422" s="178">
        <f>C368/RES_summary!C$21</f>
        <v>0.14268293174706437</v>
      </c>
      <c r="D422" s="178">
        <f>D368/RES_summary!D$21</f>
        <v>0.13893340736711848</v>
      </c>
      <c r="E422" s="178">
        <f>E368/RES_summary!E$21</f>
        <v>9.8784692520456588E-2</v>
      </c>
      <c r="F422" s="178">
        <f>F368/RES_summary!F$21</f>
        <v>0.14471940780817802</v>
      </c>
      <c r="G422" s="178">
        <f>G368/RES_summary!G$21</f>
        <v>0.32286766426233215</v>
      </c>
      <c r="H422" s="178">
        <f>H368/RES_summary!H$21</f>
        <v>0.30440575428599226</v>
      </c>
      <c r="I422" s="178">
        <f>I368/RES_summary!I$21</f>
        <v>0.48929054402528066</v>
      </c>
      <c r="J422" s="178">
        <f>J368/RES_summary!J$21</f>
        <v>0.52745819433500452</v>
      </c>
      <c r="K422" s="178">
        <f>K368/RES_summary!K$21</f>
        <v>0.76072440675721131</v>
      </c>
      <c r="L422" s="178">
        <f>L368/RES_summary!L$21</f>
        <v>0.7172741561458561</v>
      </c>
      <c r="M422" s="178">
        <f>M368/RES_summary!M$21</f>
        <v>0.687361045881282</v>
      </c>
      <c r="N422" s="178">
        <f>N368/RES_summary!N$21</f>
        <v>0.73925668396076327</v>
      </c>
      <c r="O422" s="178">
        <f>O368/RES_summary!O$21</f>
        <v>0.84765567293931576</v>
      </c>
      <c r="P422" s="178">
        <f>P368/RES_summary!P$21</f>
        <v>0.81770145321921572</v>
      </c>
      <c r="Q422" s="178">
        <f>Q368/RES_summary!Q$21</f>
        <v>0.23629061340343577</v>
      </c>
    </row>
    <row r="423" spans="1:17" ht="12" customHeight="1" x14ac:dyDescent="0.25">
      <c r="A423" s="23" t="s">
        <v>60</v>
      </c>
      <c r="B423" s="156"/>
      <c r="C423" s="177">
        <f>C369/RES_summary!C$21</f>
        <v>0.14268293174706437</v>
      </c>
      <c r="D423" s="177">
        <f>D369/RES_summary!D$21</f>
        <v>0.13893340736711848</v>
      </c>
      <c r="E423" s="177">
        <f>E369/RES_summary!E$21</f>
        <v>9.8784692520456588E-2</v>
      </c>
      <c r="F423" s="177">
        <f>F369/RES_summary!F$21</f>
        <v>0.14471940780817802</v>
      </c>
      <c r="G423" s="177">
        <f>G369/RES_summary!G$21</f>
        <v>0.32286766426233215</v>
      </c>
      <c r="H423" s="177">
        <f>H369/RES_summary!H$21</f>
        <v>0.30440575428599226</v>
      </c>
      <c r="I423" s="177">
        <f>I369/RES_summary!I$21</f>
        <v>0.48929054402528066</v>
      </c>
      <c r="J423" s="177">
        <f>J369/RES_summary!J$21</f>
        <v>0.52745819433500452</v>
      </c>
      <c r="K423" s="177">
        <f>K369/RES_summary!K$21</f>
        <v>0.76072440675721131</v>
      </c>
      <c r="L423" s="177">
        <f>L369/RES_summary!L$21</f>
        <v>0.7172741561458561</v>
      </c>
      <c r="M423" s="177">
        <f>M369/RES_summary!M$21</f>
        <v>0.687361045881282</v>
      </c>
      <c r="N423" s="177">
        <f>N369/RES_summary!N$21</f>
        <v>0.73925668396076327</v>
      </c>
      <c r="O423" s="177">
        <f>O369/RES_summary!O$21</f>
        <v>0.84765567293931576</v>
      </c>
      <c r="P423" s="177">
        <f>P369/RES_summary!P$21</f>
        <v>0.81770145321921572</v>
      </c>
      <c r="Q423" s="177">
        <f>Q369/RES_summary!Q$21</f>
        <v>0.23629061340343577</v>
      </c>
    </row>
    <row r="424" spans="1:17" ht="12" customHeight="1" x14ac:dyDescent="0.25">
      <c r="A424" s="158" t="s">
        <v>63</v>
      </c>
      <c r="B424" s="157"/>
      <c r="C424" s="178">
        <f>C370/RES_summary!C$21</f>
        <v>30.587713380940752</v>
      </c>
      <c r="D424" s="178">
        <f>D370/RES_summary!D$21</f>
        <v>28.280533640461815</v>
      </c>
      <c r="E424" s="178">
        <f>E370/RES_summary!E$21</f>
        <v>28.675032702156017</v>
      </c>
      <c r="F424" s="178">
        <f>F370/RES_summary!F$21</f>
        <v>29.780564837578922</v>
      </c>
      <c r="G424" s="178">
        <f>G370/RES_summary!G$21</f>
        <v>29.452713666438974</v>
      </c>
      <c r="H424" s="178">
        <f>H370/RES_summary!H$21</f>
        <v>31.61602566716477</v>
      </c>
      <c r="I424" s="178">
        <f>I370/RES_summary!I$21</f>
        <v>30.132758036589205</v>
      </c>
      <c r="J424" s="178">
        <f>J370/RES_summary!J$21</f>
        <v>30.020233467249803</v>
      </c>
      <c r="K424" s="178">
        <f>K370/RES_summary!K$21</f>
        <v>26.85600990421085</v>
      </c>
      <c r="L424" s="178">
        <f>L370/RES_summary!L$21</f>
        <v>27.966998887130838</v>
      </c>
      <c r="M424" s="178">
        <f>M370/RES_summary!M$21</f>
        <v>27.113508708388355</v>
      </c>
      <c r="N424" s="178">
        <f>N370/RES_summary!N$21</f>
        <v>26.826133557269561</v>
      </c>
      <c r="O424" s="178">
        <f>O370/RES_summary!O$21</f>
        <v>28.634345831711865</v>
      </c>
      <c r="P424" s="178">
        <f>P370/RES_summary!P$21</f>
        <v>28.316381026425582</v>
      </c>
      <c r="Q424" s="178">
        <f>Q370/RES_summary!Q$21</f>
        <v>29.305013578485283</v>
      </c>
    </row>
    <row r="425" spans="1:17" ht="12" customHeight="1" x14ac:dyDescent="0.25">
      <c r="A425" s="167" t="s">
        <v>144</v>
      </c>
      <c r="B425" s="132"/>
      <c r="C425" s="183">
        <f>C371/RES_summary!C$21</f>
        <v>0</v>
      </c>
      <c r="D425" s="183">
        <f>D371/RES_summary!D$21</f>
        <v>0</v>
      </c>
      <c r="E425" s="183">
        <f>E371/RES_summary!E$21</f>
        <v>0</v>
      </c>
      <c r="F425" s="183">
        <f>F371/RES_summary!F$21</f>
        <v>0</v>
      </c>
      <c r="G425" s="183">
        <f>G371/RES_summary!G$21</f>
        <v>0</v>
      </c>
      <c r="H425" s="183">
        <f>H371/RES_summary!H$21</f>
        <v>0</v>
      </c>
      <c r="I425" s="183">
        <f>I371/RES_summary!I$21</f>
        <v>0</v>
      </c>
      <c r="J425" s="183">
        <f>J371/RES_summary!J$21</f>
        <v>0</v>
      </c>
      <c r="K425" s="183">
        <f>K371/RES_summary!K$21</f>
        <v>0</v>
      </c>
      <c r="L425" s="183">
        <f>L371/RES_summary!L$21</f>
        <v>0</v>
      </c>
      <c r="M425" s="183">
        <f>M371/RES_summary!M$21</f>
        <v>0</v>
      </c>
      <c r="N425" s="183">
        <f>N371/RES_summary!N$21</f>
        <v>0</v>
      </c>
      <c r="O425" s="183">
        <f>O371/RES_summary!O$21</f>
        <v>0</v>
      </c>
      <c r="P425" s="183">
        <f>P371/RES_summary!P$21</f>
        <v>0</v>
      </c>
      <c r="Q425" s="183">
        <f>Q371/RES_summary!Q$21</f>
        <v>0</v>
      </c>
    </row>
    <row r="426" spans="1:17" ht="12" customHeight="1" x14ac:dyDescent="0.25">
      <c r="A426" s="167" t="s">
        <v>143</v>
      </c>
      <c r="B426" s="132"/>
      <c r="C426" s="183">
        <f>C372/RES_summary!C$21</f>
        <v>0</v>
      </c>
      <c r="D426" s="183">
        <f>D372/RES_summary!D$21</f>
        <v>0</v>
      </c>
      <c r="E426" s="183">
        <f>E372/RES_summary!E$21</f>
        <v>0</v>
      </c>
      <c r="F426" s="183">
        <f>F372/RES_summary!F$21</f>
        <v>0</v>
      </c>
      <c r="G426" s="183">
        <f>G372/RES_summary!G$21</f>
        <v>0</v>
      </c>
      <c r="H426" s="183">
        <f>H372/RES_summary!H$21</f>
        <v>0</v>
      </c>
      <c r="I426" s="183">
        <f>I372/RES_summary!I$21</f>
        <v>0</v>
      </c>
      <c r="J426" s="183">
        <f>J372/RES_summary!J$21</f>
        <v>0</v>
      </c>
      <c r="K426" s="183">
        <f>K372/RES_summary!K$21</f>
        <v>0</v>
      </c>
      <c r="L426" s="183">
        <f>L372/RES_summary!L$21</f>
        <v>0</v>
      </c>
      <c r="M426" s="183">
        <f>M372/RES_summary!M$21</f>
        <v>0</v>
      </c>
      <c r="N426" s="183">
        <f>N372/RES_summary!N$21</f>
        <v>0</v>
      </c>
      <c r="O426" s="183">
        <f>O372/RES_summary!O$21</f>
        <v>0</v>
      </c>
      <c r="P426" s="183">
        <f>P372/RES_summary!P$21</f>
        <v>0</v>
      </c>
      <c r="Q426" s="183">
        <f>Q372/RES_summary!Q$21</f>
        <v>0</v>
      </c>
    </row>
    <row r="427" spans="1:17" ht="12" customHeight="1" x14ac:dyDescent="0.25">
      <c r="A427" s="166" t="s">
        <v>57</v>
      </c>
      <c r="B427" s="165"/>
      <c r="C427" s="182">
        <f>C373/RES_summary!C$21</f>
        <v>0</v>
      </c>
      <c r="D427" s="182">
        <f>D373/RES_summary!D$21</f>
        <v>0</v>
      </c>
      <c r="E427" s="182">
        <f>E373/RES_summary!E$21</f>
        <v>0</v>
      </c>
      <c r="F427" s="182">
        <f>F373/RES_summary!F$21</f>
        <v>0</v>
      </c>
      <c r="G427" s="182">
        <f>G373/RES_summary!G$21</f>
        <v>0</v>
      </c>
      <c r="H427" s="182">
        <f>H373/RES_summary!H$21</f>
        <v>0</v>
      </c>
      <c r="I427" s="182">
        <f>I373/RES_summary!I$21</f>
        <v>0</v>
      </c>
      <c r="J427" s="182">
        <f>J373/RES_summary!J$21</f>
        <v>0</v>
      </c>
      <c r="K427" s="182">
        <f>K373/RES_summary!K$21</f>
        <v>0</v>
      </c>
      <c r="L427" s="182">
        <f>L373/RES_summary!L$21</f>
        <v>0</v>
      </c>
      <c r="M427" s="182">
        <f>M373/RES_summary!M$21</f>
        <v>0</v>
      </c>
      <c r="N427" s="182">
        <f>N373/RES_summary!N$21</f>
        <v>0</v>
      </c>
      <c r="O427" s="182">
        <f>O373/RES_summary!O$21</f>
        <v>0</v>
      </c>
      <c r="P427" s="182">
        <f>P373/RES_summary!P$21</f>
        <v>0</v>
      </c>
      <c r="Q427" s="182">
        <f>Q373/RES_summary!Q$21</f>
        <v>0</v>
      </c>
    </row>
    <row r="428" spans="1:17" ht="12" customHeight="1" x14ac:dyDescent="0.25">
      <c r="A428" s="147" t="s">
        <v>59</v>
      </c>
      <c r="B428" s="164"/>
      <c r="C428" s="181">
        <f>C374/RES_summary!C$21</f>
        <v>0</v>
      </c>
      <c r="D428" s="181">
        <f>D374/RES_summary!D$21</f>
        <v>0</v>
      </c>
      <c r="E428" s="181">
        <f>E374/RES_summary!E$21</f>
        <v>0</v>
      </c>
      <c r="F428" s="181">
        <f>F374/RES_summary!F$21</f>
        <v>0</v>
      </c>
      <c r="G428" s="181">
        <f>G374/RES_summary!G$21</f>
        <v>0</v>
      </c>
      <c r="H428" s="181">
        <f>H374/RES_summary!H$21</f>
        <v>0</v>
      </c>
      <c r="I428" s="181">
        <f>I374/RES_summary!I$21</f>
        <v>0</v>
      </c>
      <c r="J428" s="181">
        <f>J374/RES_summary!J$21</f>
        <v>0</v>
      </c>
      <c r="K428" s="181">
        <f>K374/RES_summary!K$21</f>
        <v>0</v>
      </c>
      <c r="L428" s="181">
        <f>L374/RES_summary!L$21</f>
        <v>0</v>
      </c>
      <c r="M428" s="181">
        <f>M374/RES_summary!M$21</f>
        <v>0</v>
      </c>
      <c r="N428" s="181">
        <f>N374/RES_summary!N$21</f>
        <v>0</v>
      </c>
      <c r="O428" s="181">
        <f>O374/RES_summary!O$21</f>
        <v>0</v>
      </c>
      <c r="P428" s="181">
        <f>P374/RES_summary!P$21</f>
        <v>0</v>
      </c>
      <c r="Q428" s="181">
        <f>Q374/RES_summary!Q$21</f>
        <v>0</v>
      </c>
    </row>
    <row r="429" spans="1:17" ht="12" customHeight="1" x14ac:dyDescent="0.25">
      <c r="A429" s="163" t="s">
        <v>142</v>
      </c>
      <c r="B429" s="162"/>
      <c r="C429" s="180">
        <f>C375/RES_summary!C$21</f>
        <v>30.589574958632152</v>
      </c>
      <c r="D429" s="180">
        <f>D375/RES_summary!D$21</f>
        <v>28.286473179109901</v>
      </c>
      <c r="E429" s="180">
        <f>E375/RES_summary!E$21</f>
        <v>28.676272556916867</v>
      </c>
      <c r="F429" s="180">
        <f>F375/RES_summary!F$21</f>
        <v>29.797206335863521</v>
      </c>
      <c r="G429" s="180">
        <f>G375/RES_summary!G$21</f>
        <v>29.4756485391589</v>
      </c>
      <c r="H429" s="180">
        <f>H375/RES_summary!H$21</f>
        <v>31.661202716522176</v>
      </c>
      <c r="I429" s="180">
        <f>I375/RES_summary!I$21</f>
        <v>30.28684914447242</v>
      </c>
      <c r="J429" s="180">
        <f>J375/RES_summary!J$21</f>
        <v>30.42856003932075</v>
      </c>
      <c r="K429" s="180">
        <f>K375/RES_summary!K$21</f>
        <v>26.859920168700167</v>
      </c>
      <c r="L429" s="180">
        <f>L375/RES_summary!L$21</f>
        <v>28.367604683734235</v>
      </c>
      <c r="M429" s="180">
        <f>M375/RES_summary!M$21</f>
        <v>27.779997976880566</v>
      </c>
      <c r="N429" s="180">
        <f>N375/RES_summary!N$21</f>
        <v>27.156629342397768</v>
      </c>
      <c r="O429" s="180">
        <f>O375/RES_summary!O$21</f>
        <v>28.804716773802486</v>
      </c>
      <c r="P429" s="180">
        <f>P375/RES_summary!P$21</f>
        <v>28.65088463372814</v>
      </c>
      <c r="Q429" s="180">
        <f>Q375/RES_summary!Q$21</f>
        <v>29.578387027143272</v>
      </c>
    </row>
    <row r="430" spans="1:17" ht="12" customHeight="1" x14ac:dyDescent="0.25">
      <c r="A430" s="161" t="s">
        <v>141</v>
      </c>
      <c r="B430" s="160"/>
      <c r="C430" s="179">
        <f>C376/RES_summary!C$21</f>
        <v>29.408235698589223</v>
      </c>
      <c r="D430" s="179">
        <f>D376/RES_summary!D$21</f>
        <v>27.970352550280765</v>
      </c>
      <c r="E430" s="179">
        <f>E376/RES_summary!E$21</f>
        <v>28.18437915791819</v>
      </c>
      <c r="F430" s="179">
        <f>F376/RES_summary!F$21</f>
        <v>29.072270379256377</v>
      </c>
      <c r="G430" s="179">
        <f>G376/RES_summary!G$21</f>
        <v>28.830109425522771</v>
      </c>
      <c r="H430" s="179">
        <f>H376/RES_summary!H$21</f>
        <v>30.28258848813714</v>
      </c>
      <c r="I430" s="179">
        <f>I376/RES_summary!I$21</f>
        <v>29.333623107529768</v>
      </c>
      <c r="J430" s="179">
        <f>J376/RES_summary!J$21</f>
        <v>29.290976503571834</v>
      </c>
      <c r="K430" s="179">
        <f>K376/RES_summary!K$21</f>
        <v>26.851633083805577</v>
      </c>
      <c r="L430" s="179">
        <f>L376/RES_summary!L$21</f>
        <v>27.702790254743061</v>
      </c>
      <c r="M430" s="179">
        <f>M376/RES_summary!M$21</f>
        <v>27.018641831072784</v>
      </c>
      <c r="N430" s="179">
        <f>N376/RES_summary!N$21</f>
        <v>26.482000361218049</v>
      </c>
      <c r="O430" s="179">
        <f>O376/RES_summary!O$21</f>
        <v>27.297989463079595</v>
      </c>
      <c r="P430" s="179">
        <f>P376/RES_summary!P$21</f>
        <v>27.087719474810157</v>
      </c>
      <c r="Q430" s="179">
        <f>Q376/RES_summary!Q$21</f>
        <v>27.511438968794458</v>
      </c>
    </row>
    <row r="431" spans="1:17" ht="12" customHeight="1" x14ac:dyDescent="0.25">
      <c r="A431" s="148" t="s">
        <v>60</v>
      </c>
      <c r="B431" s="156"/>
      <c r="C431" s="177">
        <f>C377/RES_summary!C$21</f>
        <v>21.718598220620994</v>
      </c>
      <c r="D431" s="177">
        <f>D377/RES_summary!D$21</f>
        <v>18.859449519860867</v>
      </c>
      <c r="E431" s="177">
        <f>E377/RES_summary!E$21</f>
        <v>19.244339475355407</v>
      </c>
      <c r="F431" s="177">
        <f>F377/RES_summary!F$21</f>
        <v>20.009420301677878</v>
      </c>
      <c r="G431" s="177">
        <f>G377/RES_summary!G$21</f>
        <v>19.750291687603443</v>
      </c>
      <c r="H431" s="177">
        <f>H377/RES_summary!H$21</f>
        <v>21.135526057186063</v>
      </c>
      <c r="I431" s="177">
        <f>I377/RES_summary!I$21</f>
        <v>20.233801649489052</v>
      </c>
      <c r="J431" s="177">
        <f>J377/RES_summary!J$21</f>
        <v>20.286994636493091</v>
      </c>
      <c r="K431" s="177">
        <f>K377/RES_summary!K$21</f>
        <v>17.91975807439071</v>
      </c>
      <c r="L431" s="177">
        <f>L377/RES_summary!L$21</f>
        <v>18.837112641423694</v>
      </c>
      <c r="M431" s="177">
        <f>M377/RES_summary!M$21</f>
        <v>18.406978701925045</v>
      </c>
      <c r="N431" s="177">
        <f>N377/RES_summary!N$21</f>
        <v>17.951628401781957</v>
      </c>
      <c r="O431" s="177">
        <f>O377/RES_summary!O$21</f>
        <v>18.841451472268627</v>
      </c>
      <c r="P431" s="177">
        <f>P377/RES_summary!P$21</f>
        <v>18.731737877342024</v>
      </c>
      <c r="Q431" s="177">
        <f>Q377/RES_summary!Q$21</f>
        <v>19.298597194124682</v>
      </c>
    </row>
    <row r="432" spans="1:17" ht="12" customHeight="1" x14ac:dyDescent="0.25">
      <c r="A432" s="159" t="s">
        <v>59</v>
      </c>
      <c r="B432" s="57"/>
      <c r="C432" s="176">
        <f>C378/RES_summary!C$21</f>
        <v>7.6896374779682262</v>
      </c>
      <c r="D432" s="176">
        <f>D378/RES_summary!D$21</f>
        <v>9.1109030304198964</v>
      </c>
      <c r="E432" s="176">
        <f>E378/RES_summary!E$21</f>
        <v>8.9400396825627801</v>
      </c>
      <c r="F432" s="176">
        <f>F378/RES_summary!F$21</f>
        <v>9.0628500775785028</v>
      </c>
      <c r="G432" s="176">
        <f>G378/RES_summary!G$21</f>
        <v>9.0798177379193348</v>
      </c>
      <c r="H432" s="176">
        <f>H378/RES_summary!H$21</f>
        <v>9.1470624309510775</v>
      </c>
      <c r="I432" s="176">
        <f>I378/RES_summary!I$21</f>
        <v>9.0998214580407222</v>
      </c>
      <c r="J432" s="176">
        <f>J378/RES_summary!J$21</f>
        <v>9.0039818670787373</v>
      </c>
      <c r="K432" s="176">
        <f>K378/RES_summary!K$21</f>
        <v>8.9318750094148687</v>
      </c>
      <c r="L432" s="176">
        <f>L378/RES_summary!L$21</f>
        <v>8.8656776133193649</v>
      </c>
      <c r="M432" s="176">
        <f>M378/RES_summary!M$21</f>
        <v>8.6116631291477415</v>
      </c>
      <c r="N432" s="176">
        <f>N378/RES_summary!N$21</f>
        <v>8.5303719594360885</v>
      </c>
      <c r="O432" s="176">
        <f>O378/RES_summary!O$21</f>
        <v>8.4565379908109701</v>
      </c>
      <c r="P432" s="176">
        <f>P378/RES_summary!P$21</f>
        <v>8.3559815974681282</v>
      </c>
      <c r="Q432" s="176">
        <f>Q378/RES_summary!Q$21</f>
        <v>8.2128417746697817</v>
      </c>
    </row>
    <row r="433" spans="1:17" ht="12" customHeight="1" x14ac:dyDescent="0.25">
      <c r="A433" s="158" t="s">
        <v>62</v>
      </c>
      <c r="B433" s="157"/>
      <c r="C433" s="178">
        <f>C379/RES_summary!C$21</f>
        <v>8.3106636967481009</v>
      </c>
      <c r="D433" s="178">
        <f>D379/RES_summary!D$21</f>
        <v>7.9391731324842461</v>
      </c>
      <c r="E433" s="178">
        <f>E379/RES_summary!E$21</f>
        <v>8.1278524960685079</v>
      </c>
      <c r="F433" s="178">
        <f>F379/RES_summary!F$21</f>
        <v>8.3478296921194648</v>
      </c>
      <c r="G433" s="178">
        <f>G379/RES_summary!G$21</f>
        <v>8.1966937917825167</v>
      </c>
      <c r="H433" s="178">
        <f>H379/RES_summary!H$21</f>
        <v>8.3855298479452021</v>
      </c>
      <c r="I433" s="178">
        <f>I379/RES_summary!I$21</f>
        <v>8.5970686268122467</v>
      </c>
      <c r="J433" s="178">
        <f>J379/RES_summary!J$21</f>
        <v>8.4266952693877855</v>
      </c>
      <c r="K433" s="178">
        <f>K379/RES_summary!K$21</f>
        <v>8.039103688400008</v>
      </c>
      <c r="L433" s="178">
        <f>L379/RES_summary!L$21</f>
        <v>8.1540361453571517</v>
      </c>
      <c r="M433" s="178">
        <f>M379/RES_summary!M$21</f>
        <v>7.9216165691803626</v>
      </c>
      <c r="N433" s="178">
        <f>N379/RES_summary!N$21</f>
        <v>7.9751183302026183</v>
      </c>
      <c r="O433" s="178">
        <f>O379/RES_summary!O$21</f>
        <v>8.2077663060562376</v>
      </c>
      <c r="P433" s="178">
        <f>P379/RES_summary!P$21</f>
        <v>8.4302693367910937</v>
      </c>
      <c r="Q433" s="178">
        <f>Q379/RES_summary!Q$21</f>
        <v>8.8545449294149172</v>
      </c>
    </row>
    <row r="434" spans="1:17" ht="12" customHeight="1" x14ac:dyDescent="0.25">
      <c r="A434" s="23" t="s">
        <v>57</v>
      </c>
      <c r="B434" s="156"/>
      <c r="C434" s="177">
        <f>C380/RES_summary!C$21</f>
        <v>0</v>
      </c>
      <c r="D434" s="177">
        <f>D380/RES_summary!D$21</f>
        <v>0</v>
      </c>
      <c r="E434" s="177">
        <f>E380/RES_summary!E$21</f>
        <v>0</v>
      </c>
      <c r="F434" s="177">
        <f>F380/RES_summary!F$21</f>
        <v>0</v>
      </c>
      <c r="G434" s="177">
        <f>G380/RES_summary!G$21</f>
        <v>0</v>
      </c>
      <c r="H434" s="177">
        <f>H380/RES_summary!H$21</f>
        <v>0</v>
      </c>
      <c r="I434" s="177">
        <f>I380/RES_summary!I$21</f>
        <v>0</v>
      </c>
      <c r="J434" s="177">
        <f>J380/RES_summary!J$21</f>
        <v>0</v>
      </c>
      <c r="K434" s="177">
        <f>K380/RES_summary!K$21</f>
        <v>0</v>
      </c>
      <c r="L434" s="177">
        <f>L380/RES_summary!L$21</f>
        <v>0</v>
      </c>
      <c r="M434" s="177">
        <f>M380/RES_summary!M$21</f>
        <v>0</v>
      </c>
      <c r="N434" s="177">
        <f>N380/RES_summary!N$21</f>
        <v>0</v>
      </c>
      <c r="O434" s="177">
        <f>O380/RES_summary!O$21</f>
        <v>0</v>
      </c>
      <c r="P434" s="177">
        <f>P380/RES_summary!P$21</f>
        <v>0</v>
      </c>
      <c r="Q434" s="177">
        <f>Q380/RES_summary!Q$21</f>
        <v>0</v>
      </c>
    </row>
    <row r="435" spans="1:17" ht="12" customHeight="1" x14ac:dyDescent="0.25">
      <c r="A435" s="29" t="s">
        <v>140</v>
      </c>
      <c r="B435" s="57"/>
      <c r="C435" s="176">
        <f>C381/RES_summary!C$21</f>
        <v>8.3106636967481009</v>
      </c>
      <c r="D435" s="176">
        <f>D381/RES_summary!D$21</f>
        <v>7.9391731324842461</v>
      </c>
      <c r="E435" s="176">
        <f>E381/RES_summary!E$21</f>
        <v>8.1278524960685079</v>
      </c>
      <c r="F435" s="176">
        <f>F381/RES_summary!F$21</f>
        <v>8.3478296921194648</v>
      </c>
      <c r="G435" s="176">
        <f>G381/RES_summary!G$21</f>
        <v>8.1966937917825167</v>
      </c>
      <c r="H435" s="176">
        <f>H381/RES_summary!H$21</f>
        <v>8.3855298479452021</v>
      </c>
      <c r="I435" s="176">
        <f>I381/RES_summary!I$21</f>
        <v>8.5970686268122467</v>
      </c>
      <c r="J435" s="176">
        <f>J381/RES_summary!J$21</f>
        <v>8.4266952693877855</v>
      </c>
      <c r="K435" s="176">
        <f>K381/RES_summary!K$21</f>
        <v>8.039103688400008</v>
      </c>
      <c r="L435" s="176">
        <f>L381/RES_summary!L$21</f>
        <v>8.1540361453571517</v>
      </c>
      <c r="M435" s="176">
        <f>M381/RES_summary!M$21</f>
        <v>7.9216165691803626</v>
      </c>
      <c r="N435" s="176">
        <f>N381/RES_summary!N$21</f>
        <v>7.9751183302026183</v>
      </c>
      <c r="O435" s="176">
        <f>O381/RES_summary!O$21</f>
        <v>8.2077663060562376</v>
      </c>
      <c r="P435" s="176">
        <f>P381/RES_summary!P$21</f>
        <v>8.4302693367910937</v>
      </c>
      <c r="Q435" s="176">
        <f>Q381/RES_summary!Q$21</f>
        <v>8.8545449294149172</v>
      </c>
    </row>
    <row r="437" spans="1:17" ht="12" customHeight="1" x14ac:dyDescent="0.25">
      <c r="A437" s="152" t="s">
        <v>184</v>
      </c>
      <c r="B437" s="168"/>
      <c r="C437" s="184">
        <f>C383/RES_summary!C$21</f>
        <v>0</v>
      </c>
      <c r="D437" s="184">
        <f>D383/RES_summary!D$21</f>
        <v>0</v>
      </c>
      <c r="E437" s="184">
        <f>E383/RES_summary!E$21</f>
        <v>0</v>
      </c>
      <c r="F437" s="184">
        <f>F383/RES_summary!F$21</f>
        <v>0</v>
      </c>
      <c r="G437" s="184">
        <f>G383/RES_summary!G$21</f>
        <v>0</v>
      </c>
      <c r="H437" s="184">
        <f>H383/RES_summary!H$21</f>
        <v>0</v>
      </c>
      <c r="I437" s="184">
        <f>I383/RES_summary!I$21</f>
        <v>0</v>
      </c>
      <c r="J437" s="184">
        <f>J383/RES_summary!J$21</f>
        <v>0</v>
      </c>
      <c r="K437" s="184">
        <f>K383/RES_summary!K$21</f>
        <v>0</v>
      </c>
      <c r="L437" s="184">
        <f>L383/RES_summary!L$21</f>
        <v>0</v>
      </c>
      <c r="M437" s="184">
        <f>M383/RES_summary!M$21</f>
        <v>0</v>
      </c>
      <c r="N437" s="184">
        <f>N383/RES_summary!N$21</f>
        <v>0</v>
      </c>
      <c r="O437" s="184">
        <f>O383/RES_summary!O$21</f>
        <v>0</v>
      </c>
      <c r="P437" s="184">
        <f>P383/RES_summary!P$21</f>
        <v>0</v>
      </c>
      <c r="Q437" s="184">
        <f>Q383/RES_summary!Q$21</f>
        <v>0</v>
      </c>
    </row>
    <row r="438" spans="1:17" ht="12" customHeight="1" x14ac:dyDescent="0.25">
      <c r="A438" s="158" t="s">
        <v>65</v>
      </c>
      <c r="B438" s="157"/>
      <c r="C438" s="178">
        <f>C384/RES_summary!C$21</f>
        <v>0</v>
      </c>
      <c r="D438" s="178">
        <f>D384/RES_summary!D$21</f>
        <v>0</v>
      </c>
      <c r="E438" s="178">
        <f>E384/RES_summary!E$21</f>
        <v>0</v>
      </c>
      <c r="F438" s="178">
        <f>F384/RES_summary!F$21</f>
        <v>0</v>
      </c>
      <c r="G438" s="178">
        <f>G384/RES_summary!G$21</f>
        <v>0</v>
      </c>
      <c r="H438" s="178">
        <f>H384/RES_summary!H$21</f>
        <v>0</v>
      </c>
      <c r="I438" s="178">
        <f>I384/RES_summary!I$21</f>
        <v>0</v>
      </c>
      <c r="J438" s="178">
        <f>J384/RES_summary!J$21</f>
        <v>0</v>
      </c>
      <c r="K438" s="178">
        <f>K384/RES_summary!K$21</f>
        <v>0</v>
      </c>
      <c r="L438" s="178">
        <f>L384/RES_summary!L$21</f>
        <v>0</v>
      </c>
      <c r="M438" s="178">
        <f>M384/RES_summary!M$21</f>
        <v>0</v>
      </c>
      <c r="N438" s="178">
        <f>N384/RES_summary!N$21</f>
        <v>0</v>
      </c>
      <c r="O438" s="178">
        <f>O384/RES_summary!O$21</f>
        <v>0</v>
      </c>
      <c r="P438" s="178">
        <f>P384/RES_summary!P$21</f>
        <v>0</v>
      </c>
      <c r="Q438" s="178">
        <f>Q384/RES_summary!Q$21</f>
        <v>0</v>
      </c>
    </row>
    <row r="439" spans="1:17" ht="12" customHeight="1" x14ac:dyDescent="0.25">
      <c r="A439" s="23" t="s">
        <v>60</v>
      </c>
      <c r="B439" s="57"/>
      <c r="C439" s="176">
        <f>C385/RES_summary!C$21</f>
        <v>0</v>
      </c>
      <c r="D439" s="176">
        <f>D385/RES_summary!D$21</f>
        <v>0</v>
      </c>
      <c r="E439" s="176">
        <f>E385/RES_summary!E$21</f>
        <v>0</v>
      </c>
      <c r="F439" s="176">
        <f>F385/RES_summary!F$21</f>
        <v>0</v>
      </c>
      <c r="G439" s="176">
        <f>G385/RES_summary!G$21</f>
        <v>0</v>
      </c>
      <c r="H439" s="176">
        <f>H385/RES_summary!H$21</f>
        <v>0</v>
      </c>
      <c r="I439" s="176">
        <f>I385/RES_summary!I$21</f>
        <v>0</v>
      </c>
      <c r="J439" s="176">
        <f>J385/RES_summary!J$21</f>
        <v>0</v>
      </c>
      <c r="K439" s="176">
        <f>K385/RES_summary!K$21</f>
        <v>0</v>
      </c>
      <c r="L439" s="176">
        <f>L385/RES_summary!L$21</f>
        <v>0</v>
      </c>
      <c r="M439" s="176">
        <f>M385/RES_summary!M$21</f>
        <v>0</v>
      </c>
      <c r="N439" s="176">
        <f>N385/RES_summary!N$21</f>
        <v>0</v>
      </c>
      <c r="O439" s="176">
        <f>O385/RES_summary!O$21</f>
        <v>0</v>
      </c>
      <c r="P439" s="176">
        <f>P385/RES_summary!P$21</f>
        <v>0</v>
      </c>
      <c r="Q439" s="176">
        <f>Q385/RES_summary!Q$21</f>
        <v>0</v>
      </c>
    </row>
    <row r="440" spans="1:17" ht="12" customHeight="1" x14ac:dyDescent="0.25">
      <c r="A440" s="158" t="s">
        <v>112</v>
      </c>
      <c r="B440" s="157"/>
      <c r="C440" s="178">
        <f>C386/RES_summary!C$21</f>
        <v>0</v>
      </c>
      <c r="D440" s="178">
        <f>D386/RES_summary!D$21</f>
        <v>0</v>
      </c>
      <c r="E440" s="178">
        <f>E386/RES_summary!E$21</f>
        <v>0</v>
      </c>
      <c r="F440" s="178">
        <f>F386/RES_summary!F$21</f>
        <v>0</v>
      </c>
      <c r="G440" s="178">
        <f>G386/RES_summary!G$21</f>
        <v>0</v>
      </c>
      <c r="H440" s="178">
        <f>H386/RES_summary!H$21</f>
        <v>0</v>
      </c>
      <c r="I440" s="178">
        <f>I386/RES_summary!I$21</f>
        <v>0</v>
      </c>
      <c r="J440" s="178">
        <f>J386/RES_summary!J$21</f>
        <v>0</v>
      </c>
      <c r="K440" s="178">
        <f>K386/RES_summary!K$21</f>
        <v>0</v>
      </c>
      <c r="L440" s="178">
        <f>L386/RES_summary!L$21</f>
        <v>0</v>
      </c>
      <c r="M440" s="178">
        <f>M386/RES_summary!M$21</f>
        <v>0</v>
      </c>
      <c r="N440" s="178">
        <f>N386/RES_summary!N$21</f>
        <v>0</v>
      </c>
      <c r="O440" s="178">
        <f>O386/RES_summary!O$21</f>
        <v>0</v>
      </c>
      <c r="P440" s="178">
        <f>P386/RES_summary!P$21</f>
        <v>0</v>
      </c>
      <c r="Q440" s="178">
        <f>Q386/RES_summary!Q$21</f>
        <v>0</v>
      </c>
    </row>
    <row r="441" spans="1:17" ht="12" customHeight="1" x14ac:dyDescent="0.25">
      <c r="A441" s="23" t="s">
        <v>60</v>
      </c>
      <c r="B441" s="156"/>
      <c r="C441" s="177">
        <f>C387/RES_summary!C$21</f>
        <v>0</v>
      </c>
      <c r="D441" s="177">
        <f>D387/RES_summary!D$21</f>
        <v>0</v>
      </c>
      <c r="E441" s="177">
        <f>E387/RES_summary!E$21</f>
        <v>0</v>
      </c>
      <c r="F441" s="177">
        <f>F387/RES_summary!F$21</f>
        <v>0</v>
      </c>
      <c r="G441" s="177">
        <f>G387/RES_summary!G$21</f>
        <v>0</v>
      </c>
      <c r="H441" s="177">
        <f>H387/RES_summary!H$21</f>
        <v>0</v>
      </c>
      <c r="I441" s="177">
        <f>I387/RES_summary!I$21</f>
        <v>0</v>
      </c>
      <c r="J441" s="177">
        <f>J387/RES_summary!J$21</f>
        <v>0</v>
      </c>
      <c r="K441" s="177">
        <f>K387/RES_summary!K$21</f>
        <v>0</v>
      </c>
      <c r="L441" s="177">
        <f>L387/RES_summary!L$21</f>
        <v>0</v>
      </c>
      <c r="M441" s="177">
        <f>M387/RES_summary!M$21</f>
        <v>0</v>
      </c>
      <c r="N441" s="177">
        <f>N387/RES_summary!N$21</f>
        <v>0</v>
      </c>
      <c r="O441" s="177">
        <f>O387/RES_summary!O$21</f>
        <v>0</v>
      </c>
      <c r="P441" s="177">
        <f>P387/RES_summary!P$21</f>
        <v>0</v>
      </c>
      <c r="Q441" s="177">
        <f>Q387/RES_summary!Q$21</f>
        <v>0</v>
      </c>
    </row>
    <row r="442" spans="1:17" ht="12" customHeight="1" x14ac:dyDescent="0.25">
      <c r="A442" s="158" t="s">
        <v>63</v>
      </c>
      <c r="B442" s="157"/>
      <c r="C442" s="178">
        <f>C388/RES_summary!C$21</f>
        <v>0</v>
      </c>
      <c r="D442" s="178">
        <f>D388/RES_summary!D$21</f>
        <v>0</v>
      </c>
      <c r="E442" s="178">
        <f>E388/RES_summary!E$21</f>
        <v>0</v>
      </c>
      <c r="F442" s="178">
        <f>F388/RES_summary!F$21</f>
        <v>0</v>
      </c>
      <c r="G442" s="178">
        <f>G388/RES_summary!G$21</f>
        <v>0</v>
      </c>
      <c r="H442" s="178">
        <f>H388/RES_summary!H$21</f>
        <v>0</v>
      </c>
      <c r="I442" s="178">
        <f>I388/RES_summary!I$21</f>
        <v>0</v>
      </c>
      <c r="J442" s="178">
        <f>J388/RES_summary!J$21</f>
        <v>0</v>
      </c>
      <c r="K442" s="178">
        <f>K388/RES_summary!K$21</f>
        <v>0</v>
      </c>
      <c r="L442" s="178">
        <f>L388/RES_summary!L$21</f>
        <v>0</v>
      </c>
      <c r="M442" s="178">
        <f>M388/RES_summary!M$21</f>
        <v>0</v>
      </c>
      <c r="N442" s="178">
        <f>N388/RES_summary!N$21</f>
        <v>0</v>
      </c>
      <c r="O442" s="178">
        <f>O388/RES_summary!O$21</f>
        <v>0</v>
      </c>
      <c r="P442" s="178">
        <f>P388/RES_summary!P$21</f>
        <v>0</v>
      </c>
      <c r="Q442" s="178">
        <f>Q388/RES_summary!Q$21</f>
        <v>0</v>
      </c>
    </row>
    <row r="443" spans="1:17" ht="12" customHeight="1" x14ac:dyDescent="0.25">
      <c r="A443" s="167" t="s">
        <v>144</v>
      </c>
      <c r="B443" s="132"/>
      <c r="C443" s="183">
        <f>C389/RES_summary!C$21</f>
        <v>0</v>
      </c>
      <c r="D443" s="183">
        <f>D389/RES_summary!D$21</f>
        <v>0</v>
      </c>
      <c r="E443" s="183">
        <f>E389/RES_summary!E$21</f>
        <v>0</v>
      </c>
      <c r="F443" s="183">
        <f>F389/RES_summary!F$21</f>
        <v>0</v>
      </c>
      <c r="G443" s="183">
        <f>G389/RES_summary!G$21</f>
        <v>0</v>
      </c>
      <c r="H443" s="183">
        <f>H389/RES_summary!H$21</f>
        <v>0</v>
      </c>
      <c r="I443" s="183">
        <f>I389/RES_summary!I$21</f>
        <v>0</v>
      </c>
      <c r="J443" s="183">
        <f>J389/RES_summary!J$21</f>
        <v>0</v>
      </c>
      <c r="K443" s="183">
        <f>K389/RES_summary!K$21</f>
        <v>0</v>
      </c>
      <c r="L443" s="183">
        <f>L389/RES_summary!L$21</f>
        <v>0</v>
      </c>
      <c r="M443" s="183">
        <f>M389/RES_summary!M$21</f>
        <v>0</v>
      </c>
      <c r="N443" s="183">
        <f>N389/RES_summary!N$21</f>
        <v>0</v>
      </c>
      <c r="O443" s="183">
        <f>O389/RES_summary!O$21</f>
        <v>0</v>
      </c>
      <c r="P443" s="183">
        <f>P389/RES_summary!P$21</f>
        <v>0</v>
      </c>
      <c r="Q443" s="183">
        <f>Q389/RES_summary!Q$21</f>
        <v>0</v>
      </c>
    </row>
    <row r="444" spans="1:17" ht="12" customHeight="1" x14ac:dyDescent="0.25">
      <c r="A444" s="167" t="s">
        <v>143</v>
      </c>
      <c r="B444" s="132"/>
      <c r="C444" s="183">
        <f>C390/RES_summary!C$21</f>
        <v>0</v>
      </c>
      <c r="D444" s="183">
        <f>D390/RES_summary!D$21</f>
        <v>0</v>
      </c>
      <c r="E444" s="183">
        <f>E390/RES_summary!E$21</f>
        <v>0</v>
      </c>
      <c r="F444" s="183">
        <f>F390/RES_summary!F$21</f>
        <v>0</v>
      </c>
      <c r="G444" s="183">
        <f>G390/RES_summary!G$21</f>
        <v>0</v>
      </c>
      <c r="H444" s="183">
        <f>H390/RES_summary!H$21</f>
        <v>0</v>
      </c>
      <c r="I444" s="183">
        <f>I390/RES_summary!I$21</f>
        <v>0</v>
      </c>
      <c r="J444" s="183">
        <f>J390/RES_summary!J$21</f>
        <v>0</v>
      </c>
      <c r="K444" s="183">
        <f>K390/RES_summary!K$21</f>
        <v>0</v>
      </c>
      <c r="L444" s="183">
        <f>L390/RES_summary!L$21</f>
        <v>0</v>
      </c>
      <c r="M444" s="183">
        <f>M390/RES_summary!M$21</f>
        <v>0</v>
      </c>
      <c r="N444" s="183">
        <f>N390/RES_summary!N$21</f>
        <v>0</v>
      </c>
      <c r="O444" s="183">
        <f>O390/RES_summary!O$21</f>
        <v>0</v>
      </c>
      <c r="P444" s="183">
        <f>P390/RES_summary!P$21</f>
        <v>0</v>
      </c>
      <c r="Q444" s="183">
        <f>Q390/RES_summary!Q$21</f>
        <v>0</v>
      </c>
    </row>
    <row r="445" spans="1:17" ht="12" customHeight="1" x14ac:dyDescent="0.25">
      <c r="A445" s="166" t="s">
        <v>57</v>
      </c>
      <c r="B445" s="165"/>
      <c r="C445" s="182">
        <f>C391/RES_summary!C$21</f>
        <v>0</v>
      </c>
      <c r="D445" s="182">
        <f>D391/RES_summary!D$21</f>
        <v>0</v>
      </c>
      <c r="E445" s="182">
        <f>E391/RES_summary!E$21</f>
        <v>0</v>
      </c>
      <c r="F445" s="182">
        <f>F391/RES_summary!F$21</f>
        <v>0</v>
      </c>
      <c r="G445" s="182">
        <f>G391/RES_summary!G$21</f>
        <v>0</v>
      </c>
      <c r="H445" s="182">
        <f>H391/RES_summary!H$21</f>
        <v>0</v>
      </c>
      <c r="I445" s="182">
        <f>I391/RES_summary!I$21</f>
        <v>0</v>
      </c>
      <c r="J445" s="182">
        <f>J391/RES_summary!J$21</f>
        <v>0</v>
      </c>
      <c r="K445" s="182">
        <f>K391/RES_summary!K$21</f>
        <v>0</v>
      </c>
      <c r="L445" s="182">
        <f>L391/RES_summary!L$21</f>
        <v>0</v>
      </c>
      <c r="M445" s="182">
        <f>M391/RES_summary!M$21</f>
        <v>0</v>
      </c>
      <c r="N445" s="182">
        <f>N391/RES_summary!N$21</f>
        <v>0</v>
      </c>
      <c r="O445" s="182">
        <f>O391/RES_summary!O$21</f>
        <v>0</v>
      </c>
      <c r="P445" s="182">
        <f>P391/RES_summary!P$21</f>
        <v>0</v>
      </c>
      <c r="Q445" s="182">
        <f>Q391/RES_summary!Q$21</f>
        <v>0</v>
      </c>
    </row>
    <row r="446" spans="1:17" ht="12" customHeight="1" x14ac:dyDescent="0.25">
      <c r="A446" s="147" t="s">
        <v>59</v>
      </c>
      <c r="B446" s="164"/>
      <c r="C446" s="181">
        <f>C392/RES_summary!C$21</f>
        <v>0</v>
      </c>
      <c r="D446" s="181">
        <f>D392/RES_summary!D$21</f>
        <v>0</v>
      </c>
      <c r="E446" s="181">
        <f>E392/RES_summary!E$21</f>
        <v>0</v>
      </c>
      <c r="F446" s="181">
        <f>F392/RES_summary!F$21</f>
        <v>0</v>
      </c>
      <c r="G446" s="181">
        <f>G392/RES_summary!G$21</f>
        <v>0</v>
      </c>
      <c r="H446" s="181">
        <f>H392/RES_summary!H$21</f>
        <v>0</v>
      </c>
      <c r="I446" s="181">
        <f>I392/RES_summary!I$21</f>
        <v>0</v>
      </c>
      <c r="J446" s="181">
        <f>J392/RES_summary!J$21</f>
        <v>0</v>
      </c>
      <c r="K446" s="181">
        <f>K392/RES_summary!K$21</f>
        <v>0</v>
      </c>
      <c r="L446" s="181">
        <f>L392/RES_summary!L$21</f>
        <v>0</v>
      </c>
      <c r="M446" s="181">
        <f>M392/RES_summary!M$21</f>
        <v>0</v>
      </c>
      <c r="N446" s="181">
        <f>N392/RES_summary!N$21</f>
        <v>0</v>
      </c>
      <c r="O446" s="181">
        <f>O392/RES_summary!O$21</f>
        <v>0</v>
      </c>
      <c r="P446" s="181">
        <f>P392/RES_summary!P$21</f>
        <v>0</v>
      </c>
      <c r="Q446" s="181">
        <f>Q392/RES_summary!Q$21</f>
        <v>0</v>
      </c>
    </row>
    <row r="447" spans="1:17" ht="12" customHeight="1" x14ac:dyDescent="0.25">
      <c r="A447" s="163" t="s">
        <v>142</v>
      </c>
      <c r="B447" s="162"/>
      <c r="C447" s="180">
        <f>C393/RES_summary!C$21</f>
        <v>0</v>
      </c>
      <c r="D447" s="180">
        <f>D393/RES_summary!D$21</f>
        <v>0</v>
      </c>
      <c r="E447" s="180">
        <f>E393/RES_summary!E$21</f>
        <v>0</v>
      </c>
      <c r="F447" s="180">
        <f>F393/RES_summary!F$21</f>
        <v>0</v>
      </c>
      <c r="G447" s="180">
        <f>G393/RES_summary!G$21</f>
        <v>0</v>
      </c>
      <c r="H447" s="180">
        <f>H393/RES_summary!H$21</f>
        <v>0</v>
      </c>
      <c r="I447" s="180">
        <f>I393/RES_summary!I$21</f>
        <v>0</v>
      </c>
      <c r="J447" s="180">
        <f>J393/RES_summary!J$21</f>
        <v>0</v>
      </c>
      <c r="K447" s="180">
        <f>K393/RES_summary!K$21</f>
        <v>0</v>
      </c>
      <c r="L447" s="180">
        <f>L393/RES_summary!L$21</f>
        <v>0</v>
      </c>
      <c r="M447" s="180">
        <f>M393/RES_summary!M$21</f>
        <v>0</v>
      </c>
      <c r="N447" s="180">
        <f>N393/RES_summary!N$21</f>
        <v>0</v>
      </c>
      <c r="O447" s="180">
        <f>O393/RES_summary!O$21</f>
        <v>0</v>
      </c>
      <c r="P447" s="180">
        <f>P393/RES_summary!P$21</f>
        <v>0</v>
      </c>
      <c r="Q447" s="180">
        <f>Q393/RES_summary!Q$21</f>
        <v>0</v>
      </c>
    </row>
    <row r="448" spans="1:17" ht="12" customHeight="1" x14ac:dyDescent="0.25">
      <c r="A448" s="161" t="s">
        <v>141</v>
      </c>
      <c r="B448" s="160"/>
      <c r="C448" s="179">
        <f>C394/RES_summary!C$21</f>
        <v>0</v>
      </c>
      <c r="D448" s="179">
        <f>D394/RES_summary!D$21</f>
        <v>0</v>
      </c>
      <c r="E448" s="179">
        <f>E394/RES_summary!E$21</f>
        <v>0</v>
      </c>
      <c r="F448" s="179">
        <f>F394/RES_summary!F$21</f>
        <v>0</v>
      </c>
      <c r="G448" s="179">
        <f>G394/RES_summary!G$21</f>
        <v>0</v>
      </c>
      <c r="H448" s="179">
        <f>H394/RES_summary!H$21</f>
        <v>0</v>
      </c>
      <c r="I448" s="179">
        <f>I394/RES_summary!I$21</f>
        <v>0</v>
      </c>
      <c r="J448" s="179">
        <f>J394/RES_summary!J$21</f>
        <v>0</v>
      </c>
      <c r="K448" s="179">
        <f>K394/RES_summary!K$21</f>
        <v>0</v>
      </c>
      <c r="L448" s="179">
        <f>L394/RES_summary!L$21</f>
        <v>0</v>
      </c>
      <c r="M448" s="179">
        <f>M394/RES_summary!M$21</f>
        <v>0</v>
      </c>
      <c r="N448" s="179">
        <f>N394/RES_summary!N$21</f>
        <v>0</v>
      </c>
      <c r="O448" s="179">
        <f>O394/RES_summary!O$21</f>
        <v>0</v>
      </c>
      <c r="P448" s="179">
        <f>P394/RES_summary!P$21</f>
        <v>0</v>
      </c>
      <c r="Q448" s="179">
        <f>Q394/RES_summary!Q$21</f>
        <v>0</v>
      </c>
    </row>
    <row r="449" spans="1:17" ht="12" customHeight="1" x14ac:dyDescent="0.25">
      <c r="A449" s="148" t="s">
        <v>60</v>
      </c>
      <c r="B449" s="156"/>
      <c r="C449" s="177">
        <f>C395/RES_summary!C$21</f>
        <v>0</v>
      </c>
      <c r="D449" s="177">
        <f>D395/RES_summary!D$21</f>
        <v>0</v>
      </c>
      <c r="E449" s="177">
        <f>E395/RES_summary!E$21</f>
        <v>0</v>
      </c>
      <c r="F449" s="177">
        <f>F395/RES_summary!F$21</f>
        <v>0</v>
      </c>
      <c r="G449" s="177">
        <f>G395/RES_summary!G$21</f>
        <v>0</v>
      </c>
      <c r="H449" s="177">
        <f>H395/RES_summary!H$21</f>
        <v>0</v>
      </c>
      <c r="I449" s="177">
        <f>I395/RES_summary!I$21</f>
        <v>0</v>
      </c>
      <c r="J449" s="177">
        <f>J395/RES_summary!J$21</f>
        <v>0</v>
      </c>
      <c r="K449" s="177">
        <f>K395/RES_summary!K$21</f>
        <v>0</v>
      </c>
      <c r="L449" s="177">
        <f>L395/RES_summary!L$21</f>
        <v>0</v>
      </c>
      <c r="M449" s="177">
        <f>M395/RES_summary!M$21</f>
        <v>0</v>
      </c>
      <c r="N449" s="177">
        <f>N395/RES_summary!N$21</f>
        <v>0</v>
      </c>
      <c r="O449" s="177">
        <f>O395/RES_summary!O$21</f>
        <v>0</v>
      </c>
      <c r="P449" s="177">
        <f>P395/RES_summary!P$21</f>
        <v>0</v>
      </c>
      <c r="Q449" s="177">
        <f>Q395/RES_summary!Q$21</f>
        <v>0</v>
      </c>
    </row>
    <row r="450" spans="1:17" ht="12" customHeight="1" x14ac:dyDescent="0.25">
      <c r="A450" s="159" t="s">
        <v>59</v>
      </c>
      <c r="B450" s="57"/>
      <c r="C450" s="176">
        <f>C396/RES_summary!C$21</f>
        <v>0</v>
      </c>
      <c r="D450" s="176">
        <f>D396/RES_summary!D$21</f>
        <v>0</v>
      </c>
      <c r="E450" s="176">
        <f>E396/RES_summary!E$21</f>
        <v>0</v>
      </c>
      <c r="F450" s="176">
        <f>F396/RES_summary!F$21</f>
        <v>0</v>
      </c>
      <c r="G450" s="176">
        <f>G396/RES_summary!G$21</f>
        <v>0</v>
      </c>
      <c r="H450" s="176">
        <f>H396/RES_summary!H$21</f>
        <v>0</v>
      </c>
      <c r="I450" s="176">
        <f>I396/RES_summary!I$21</f>
        <v>0</v>
      </c>
      <c r="J450" s="176">
        <f>J396/RES_summary!J$21</f>
        <v>0</v>
      </c>
      <c r="K450" s="176">
        <f>K396/RES_summary!K$21</f>
        <v>0</v>
      </c>
      <c r="L450" s="176">
        <f>L396/RES_summary!L$21</f>
        <v>0</v>
      </c>
      <c r="M450" s="176">
        <f>M396/RES_summary!M$21</f>
        <v>0</v>
      </c>
      <c r="N450" s="176">
        <f>N396/RES_summary!N$21</f>
        <v>0</v>
      </c>
      <c r="O450" s="176">
        <f>O396/RES_summary!O$21</f>
        <v>0</v>
      </c>
      <c r="P450" s="176">
        <f>P396/RES_summary!P$21</f>
        <v>0</v>
      </c>
      <c r="Q450" s="176">
        <f>Q396/RES_summary!Q$21</f>
        <v>0</v>
      </c>
    </row>
    <row r="451" spans="1:17" ht="12" customHeight="1" x14ac:dyDescent="0.25">
      <c r="A451" s="158" t="s">
        <v>62</v>
      </c>
      <c r="B451" s="157"/>
      <c r="C451" s="178">
        <f>C397/RES_summary!C$21</f>
        <v>0</v>
      </c>
      <c r="D451" s="178">
        <f>D397/RES_summary!D$21</f>
        <v>0</v>
      </c>
      <c r="E451" s="178">
        <f>E397/RES_summary!E$21</f>
        <v>0</v>
      </c>
      <c r="F451" s="178">
        <f>F397/RES_summary!F$21</f>
        <v>0</v>
      </c>
      <c r="G451" s="178">
        <f>G397/RES_summary!G$21</f>
        <v>0</v>
      </c>
      <c r="H451" s="178">
        <f>H397/RES_summary!H$21</f>
        <v>0</v>
      </c>
      <c r="I451" s="178">
        <f>I397/RES_summary!I$21</f>
        <v>0</v>
      </c>
      <c r="J451" s="178">
        <f>J397/RES_summary!J$21</f>
        <v>0</v>
      </c>
      <c r="K451" s="178">
        <f>K397/RES_summary!K$21</f>
        <v>0</v>
      </c>
      <c r="L451" s="178">
        <f>L397/RES_summary!L$21</f>
        <v>0</v>
      </c>
      <c r="M451" s="178">
        <f>M397/RES_summary!M$21</f>
        <v>0</v>
      </c>
      <c r="N451" s="178">
        <f>N397/RES_summary!N$21</f>
        <v>0</v>
      </c>
      <c r="O451" s="178">
        <f>O397/RES_summary!O$21</f>
        <v>0</v>
      </c>
      <c r="P451" s="178">
        <f>P397/RES_summary!P$21</f>
        <v>0</v>
      </c>
      <c r="Q451" s="178">
        <f>Q397/RES_summary!Q$21</f>
        <v>0</v>
      </c>
    </row>
    <row r="452" spans="1:17" ht="12" customHeight="1" x14ac:dyDescent="0.25">
      <c r="A452" s="23" t="s">
        <v>57</v>
      </c>
      <c r="B452" s="156"/>
      <c r="C452" s="177">
        <f>C398/RES_summary!C$21</f>
        <v>0</v>
      </c>
      <c r="D452" s="177">
        <f>D398/RES_summary!D$21</f>
        <v>0</v>
      </c>
      <c r="E452" s="177">
        <f>E398/RES_summary!E$21</f>
        <v>0</v>
      </c>
      <c r="F452" s="177">
        <f>F398/RES_summary!F$21</f>
        <v>0</v>
      </c>
      <c r="G452" s="177">
        <f>G398/RES_summary!G$21</f>
        <v>0</v>
      </c>
      <c r="H452" s="177">
        <f>H398/RES_summary!H$21</f>
        <v>0</v>
      </c>
      <c r="I452" s="177">
        <f>I398/RES_summary!I$21</f>
        <v>0</v>
      </c>
      <c r="J452" s="177">
        <f>J398/RES_summary!J$21</f>
        <v>0</v>
      </c>
      <c r="K452" s="177">
        <f>K398/RES_summary!K$21</f>
        <v>0</v>
      </c>
      <c r="L452" s="177">
        <f>L398/RES_summary!L$21</f>
        <v>0</v>
      </c>
      <c r="M452" s="177">
        <f>M398/RES_summary!M$21</f>
        <v>0</v>
      </c>
      <c r="N452" s="177">
        <f>N398/RES_summary!N$21</f>
        <v>0</v>
      </c>
      <c r="O452" s="177">
        <f>O398/RES_summary!O$21</f>
        <v>0</v>
      </c>
      <c r="P452" s="177">
        <f>P398/RES_summary!P$21</f>
        <v>0</v>
      </c>
      <c r="Q452" s="177">
        <f>Q398/RES_summary!Q$21</f>
        <v>0</v>
      </c>
    </row>
    <row r="453" spans="1:17" ht="12" customHeight="1" x14ac:dyDescent="0.25">
      <c r="A453" s="29" t="s">
        <v>140</v>
      </c>
      <c r="B453" s="57"/>
      <c r="C453" s="176">
        <f>C399/RES_summary!C$21</f>
        <v>0</v>
      </c>
      <c r="D453" s="176">
        <f>D399/RES_summary!D$21</f>
        <v>0</v>
      </c>
      <c r="E453" s="176">
        <f>E399/RES_summary!E$21</f>
        <v>0</v>
      </c>
      <c r="F453" s="176">
        <f>F399/RES_summary!F$21</f>
        <v>0</v>
      </c>
      <c r="G453" s="176">
        <f>G399/RES_summary!G$21</f>
        <v>0</v>
      </c>
      <c r="H453" s="176">
        <f>H399/RES_summary!H$21</f>
        <v>0</v>
      </c>
      <c r="I453" s="176">
        <f>I399/RES_summary!I$21</f>
        <v>0</v>
      </c>
      <c r="J453" s="176">
        <f>J399/RES_summary!J$21</f>
        <v>0</v>
      </c>
      <c r="K453" s="176">
        <f>K399/RES_summary!K$21</f>
        <v>0</v>
      </c>
      <c r="L453" s="176">
        <f>L399/RES_summary!L$21</f>
        <v>0</v>
      </c>
      <c r="M453" s="176">
        <f>M399/RES_summary!M$21</f>
        <v>0</v>
      </c>
      <c r="N453" s="176">
        <f>N399/RES_summary!N$21</f>
        <v>0</v>
      </c>
      <c r="O453" s="176">
        <f>O399/RES_summary!O$21</f>
        <v>0</v>
      </c>
      <c r="P453" s="176">
        <f>P399/RES_summary!P$21</f>
        <v>0</v>
      </c>
      <c r="Q453" s="176">
        <f>Q399/RES_summary!Q$21</f>
        <v>0</v>
      </c>
    </row>
  </sheetData>
  <mergeCells count="1">
    <mergeCell ref="B75:Q75"/>
  </mergeCells>
  <pageMargins left="0.39370078740157483" right="0.39370078740157483" top="0.39370078740157483" bottom="0.39370078740157483" header="0.31496062992125984" footer="0.31496062992125984"/>
  <pageSetup paperSize="9" scale="14" orientation="portrait" horizontalDpi="1200" verticalDpi="1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69</vt:i4>
      </vt:variant>
      <vt:variant>
        <vt:lpstr>Named Ranges</vt:lpstr>
      </vt:variant>
      <vt:variant>
        <vt:i4>67</vt:i4>
      </vt:variant>
    </vt:vector>
  </HeadingPairs>
  <TitlesOfParts>
    <vt:vector size="136" baseType="lpstr">
      <vt:lpstr>cover</vt:lpstr>
      <vt:lpstr>index</vt:lpstr>
      <vt:lpstr>RES_summary</vt:lpstr>
      <vt:lpstr>RES_hh_num</vt:lpstr>
      <vt:lpstr>RES_hh_fec</vt:lpstr>
      <vt:lpstr>RES_hh_tes</vt:lpstr>
      <vt:lpstr>RES_hh_eff</vt:lpstr>
      <vt:lpstr>RES_hh_emi</vt:lpstr>
      <vt:lpstr>RES_hh_fech</vt:lpstr>
      <vt:lpstr>RES_hh_tesh</vt:lpstr>
      <vt:lpstr>RES_hh_emih</vt:lpstr>
      <vt:lpstr>RES_hh_fecs</vt:lpstr>
      <vt:lpstr>RES_hh_tess</vt:lpstr>
      <vt:lpstr>RES_hh_emis</vt:lpstr>
      <vt:lpstr>RES_hh_num_in</vt:lpstr>
      <vt:lpstr>RES_hh_fec_in</vt:lpstr>
      <vt:lpstr>RES_hh_tes_in</vt:lpstr>
      <vt:lpstr>RES_hh_eff_in</vt:lpstr>
      <vt:lpstr>RES_hh_emi_in</vt:lpstr>
      <vt:lpstr>RES_hh_fech_in</vt:lpstr>
      <vt:lpstr>RES_hh_tesh_in</vt:lpstr>
      <vt:lpstr>RES_hh_emih_in</vt:lpstr>
      <vt:lpstr>RES_hh_fecs_in</vt:lpstr>
      <vt:lpstr>RES_hh_tess_in</vt:lpstr>
      <vt:lpstr>RES_hh_emis_in</vt:lpstr>
      <vt:lpstr>RES_se-appl</vt:lpstr>
      <vt:lpstr>RES_RF</vt:lpstr>
      <vt:lpstr>RES_WM</vt:lpstr>
      <vt:lpstr>RES_DR</vt:lpstr>
      <vt:lpstr>RES_DW</vt:lpstr>
      <vt:lpstr>RES_TV</vt:lpstr>
      <vt:lpstr>RES_IT</vt:lpstr>
      <vt:lpstr>RES_LI</vt:lpstr>
      <vt:lpstr>RES_OA</vt:lpstr>
      <vt:lpstr>RES_hhdet_num</vt:lpstr>
      <vt:lpstr>RES_hhdet_out</vt:lpstr>
      <vt:lpstr>RES_hhdet_in</vt:lpstr>
      <vt:lpstr>RES_hhdet_in_new</vt:lpstr>
      <vt:lpstr>RES_hhdet_in_repl</vt:lpstr>
      <vt:lpstr>RES_hhdet_numvin</vt:lpstr>
      <vt:lpstr>RES_hhdet_fec</vt:lpstr>
      <vt:lpstr>RES_hhdet_tes</vt:lpstr>
      <vt:lpstr>RES_hhdet_eff</vt:lpstr>
      <vt:lpstr>RES_hhdet_emi</vt:lpstr>
      <vt:lpstr>RES_hhdet_fech</vt:lpstr>
      <vt:lpstr>RES_hhdet_tesh</vt:lpstr>
      <vt:lpstr>RES_hhdet_emih</vt:lpstr>
      <vt:lpstr>RES_hhdet_fecs</vt:lpstr>
      <vt:lpstr>RES_hhdet_tess</vt:lpstr>
      <vt:lpstr>RES_hhdet_emis</vt:lpstr>
      <vt:lpstr>RES_hhdet_in_fec</vt:lpstr>
      <vt:lpstr>RES_hhdet_in_tes</vt:lpstr>
      <vt:lpstr>RES_hhdet_in_eff</vt:lpstr>
      <vt:lpstr>RES_hhdet_in_emi</vt:lpstr>
      <vt:lpstr>RES_hhdet_in_fech</vt:lpstr>
      <vt:lpstr>RES_hhdet_in_tesh</vt:lpstr>
      <vt:lpstr>RES_hhdet_in_emih</vt:lpstr>
      <vt:lpstr>RES_hhdet_in_fecs</vt:lpstr>
      <vt:lpstr>RES_hhdet_in_tess</vt:lpstr>
      <vt:lpstr>RES_hhdet_in_emis</vt:lpstr>
      <vt:lpstr>RES_hh_SLD</vt:lpstr>
      <vt:lpstr>RES_hh_LPG</vt:lpstr>
      <vt:lpstr>RES_hh_GDO</vt:lpstr>
      <vt:lpstr>RES_hh_NGS</vt:lpstr>
      <vt:lpstr>RES_hh_BMS</vt:lpstr>
      <vt:lpstr>RES_hh_GEO</vt:lpstr>
      <vt:lpstr>RES_hh_DHT</vt:lpstr>
      <vt:lpstr>RES_hh_AEL</vt:lpstr>
      <vt:lpstr>RES_hh_CEL</vt:lpstr>
      <vt:lpstr>RES_DR!Print_Titles</vt:lpstr>
      <vt:lpstr>RES_DW!Print_Titles</vt:lpstr>
      <vt:lpstr>RES_hh_AEL!Print_Titles</vt:lpstr>
      <vt:lpstr>RES_hh_BMS!Print_Titles</vt:lpstr>
      <vt:lpstr>RES_hh_CEL!Print_Titles</vt:lpstr>
      <vt:lpstr>RES_hh_DHT!Print_Titles</vt:lpstr>
      <vt:lpstr>RES_hh_eff!Print_Titles</vt:lpstr>
      <vt:lpstr>RES_hh_eff_in!Print_Titles</vt:lpstr>
      <vt:lpstr>RES_hh_emi!Print_Titles</vt:lpstr>
      <vt:lpstr>RES_hh_emi_in!Print_Titles</vt:lpstr>
      <vt:lpstr>RES_hh_emih!Print_Titles</vt:lpstr>
      <vt:lpstr>RES_hh_emih_in!Print_Titles</vt:lpstr>
      <vt:lpstr>RES_hh_emis!Print_Titles</vt:lpstr>
      <vt:lpstr>RES_hh_emis_in!Print_Titles</vt:lpstr>
      <vt:lpstr>RES_hh_fec!Print_Titles</vt:lpstr>
      <vt:lpstr>RES_hh_fec_in!Print_Titles</vt:lpstr>
      <vt:lpstr>RES_hh_fech!Print_Titles</vt:lpstr>
      <vt:lpstr>RES_hh_fech_in!Print_Titles</vt:lpstr>
      <vt:lpstr>RES_hh_fecs!Print_Titles</vt:lpstr>
      <vt:lpstr>RES_hh_fecs_in!Print_Titles</vt:lpstr>
      <vt:lpstr>RES_hh_GDO!Print_Titles</vt:lpstr>
      <vt:lpstr>RES_hh_GEO!Print_Titles</vt:lpstr>
      <vt:lpstr>RES_hh_LPG!Print_Titles</vt:lpstr>
      <vt:lpstr>RES_hh_NGS!Print_Titles</vt:lpstr>
      <vt:lpstr>RES_hh_num!Print_Titles</vt:lpstr>
      <vt:lpstr>RES_hh_num_in!Print_Titles</vt:lpstr>
      <vt:lpstr>RES_hh_SLD!Print_Titles</vt:lpstr>
      <vt:lpstr>RES_hh_tes!Print_Titles</vt:lpstr>
      <vt:lpstr>RES_hh_tes_in!Print_Titles</vt:lpstr>
      <vt:lpstr>RES_hh_tesh!Print_Titles</vt:lpstr>
      <vt:lpstr>RES_hh_tesh_in!Print_Titles</vt:lpstr>
      <vt:lpstr>RES_hh_tess!Print_Titles</vt:lpstr>
      <vt:lpstr>RES_hh_tess_in!Print_Titles</vt:lpstr>
      <vt:lpstr>RES_hhdet_eff!Print_Titles</vt:lpstr>
      <vt:lpstr>RES_hhdet_emi!Print_Titles</vt:lpstr>
      <vt:lpstr>RES_hhdet_emih!Print_Titles</vt:lpstr>
      <vt:lpstr>RES_hhdet_emis!Print_Titles</vt:lpstr>
      <vt:lpstr>RES_hhdet_fec!Print_Titles</vt:lpstr>
      <vt:lpstr>RES_hhdet_fech!Print_Titles</vt:lpstr>
      <vt:lpstr>RES_hhdet_fecs!Print_Titles</vt:lpstr>
      <vt:lpstr>RES_hhdet_in!Print_Titles</vt:lpstr>
      <vt:lpstr>RES_hhdet_in_eff!Print_Titles</vt:lpstr>
      <vt:lpstr>RES_hhdet_in_emi!Print_Titles</vt:lpstr>
      <vt:lpstr>RES_hhdet_in_emih!Print_Titles</vt:lpstr>
      <vt:lpstr>RES_hhdet_in_emis!Print_Titles</vt:lpstr>
      <vt:lpstr>RES_hhdet_in_fec!Print_Titles</vt:lpstr>
      <vt:lpstr>RES_hhdet_in_fech!Print_Titles</vt:lpstr>
      <vt:lpstr>RES_hhdet_in_fecs!Print_Titles</vt:lpstr>
      <vt:lpstr>RES_hhdet_in_new!Print_Titles</vt:lpstr>
      <vt:lpstr>RES_hhdet_in_repl!Print_Titles</vt:lpstr>
      <vt:lpstr>RES_hhdet_in_tes!Print_Titles</vt:lpstr>
      <vt:lpstr>RES_hhdet_in_tesh!Print_Titles</vt:lpstr>
      <vt:lpstr>RES_hhdet_in_tess!Print_Titles</vt:lpstr>
      <vt:lpstr>RES_hhdet_num!Print_Titles</vt:lpstr>
      <vt:lpstr>RES_hhdet_numvin!Print_Titles</vt:lpstr>
      <vt:lpstr>RES_hhdet_out!Print_Titles</vt:lpstr>
      <vt:lpstr>RES_hhdet_tes!Print_Titles</vt:lpstr>
      <vt:lpstr>RES_hhdet_tesh!Print_Titles</vt:lpstr>
      <vt:lpstr>RES_hhdet_tess!Print_Titles</vt:lpstr>
      <vt:lpstr>RES_IT!Print_Titles</vt:lpstr>
      <vt:lpstr>RES_LI!Print_Titles</vt:lpstr>
      <vt:lpstr>RES_OA!Print_Titles</vt:lpstr>
      <vt:lpstr>RES_RF!Print_Titles</vt:lpstr>
      <vt:lpstr>'RES_se-appl'!Print_Titles</vt:lpstr>
      <vt:lpstr>RES_summary!Print_Titles</vt:lpstr>
      <vt:lpstr>RES_TV!Print_Titles</vt:lpstr>
      <vt:lpstr>RES_WM!Print_Titles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creator>JRC C.6</dc:creator>
  <cp:lastModifiedBy>ROZSAI Mate (JRC-SEVILLA)</cp:lastModifiedBy>
  <dcterms:created xsi:type="dcterms:W3CDTF">2018-07-16T15:41:32Z</dcterms:created>
  <dcterms:modified xsi:type="dcterms:W3CDTF">2018-07-16T15:41:32Z</dcterms:modified>
</cp:coreProperties>
</file>